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rnandos3175_00\Desktop\"/>
    </mc:Choice>
  </mc:AlternateContent>
  <xr:revisionPtr revIDLastSave="0" documentId="8_{9D29A8F8-2EA5-4D38-9943-B76B914C29D6}" xr6:coauthVersionLast="45" xr6:coauthVersionMax="45" xr10:uidLastSave="{00000000-0000-0000-0000-000000000000}"/>
  <bookViews>
    <workbookView xWindow="-120" yWindow="-120" windowWidth="20730" windowHeight="11160" firstSheet="12" activeTab="19" xr2:uid="{B5BF8F78-3B41-4D42-A41D-077D17119C37}"/>
  </bookViews>
  <sheets>
    <sheet name="1º SEM 2018" sheetId="1" state="hidden" r:id="rId1"/>
    <sheet name="2º SEM 2018" sheetId="2" state="hidden" r:id="rId2"/>
    <sheet name="1º SEM 2019" sheetId="3" state="hidden" r:id="rId3"/>
    <sheet name="LEAD 2018-2019" sheetId="4" state="hidden" r:id="rId4"/>
    <sheet name="07.2019" sheetId="6" state="hidden" r:id="rId5"/>
    <sheet name="08.2019" sheetId="5" state="hidden" r:id="rId6"/>
    <sheet name="09.2019" sheetId="7" state="hidden" r:id="rId7"/>
    <sheet name="Balancete 10.2019" sheetId="8" state="hidden" r:id="rId8"/>
    <sheet name="Balancete 11.2019" sheetId="17" state="hidden" r:id="rId9"/>
    <sheet name="Balancete 12.2019" sheetId="22" state="hidden" r:id="rId10"/>
    <sheet name="Balancete acumulado 2019" sheetId="28" state="hidden" r:id="rId11"/>
    <sheet name="LEAD 2019" sheetId="23" state="hidden" r:id="rId12"/>
    <sheet name="BP" sheetId="13" r:id="rId13"/>
    <sheet name="DSP" sheetId="11" r:id="rId14"/>
    <sheet name="QUADRO DSP" sheetId="29" state="hidden" r:id="rId15"/>
    <sheet name="QUADRO BP" sheetId="25" state="hidden" r:id="rId16"/>
    <sheet name="DMPL" sheetId="30" r:id="rId17"/>
    <sheet name="QUADRO DFC" sheetId="34" state="hidden" r:id="rId18"/>
    <sheet name="IRPJ e CSLL PAGOS" sheetId="32" state="hidden" r:id="rId19"/>
    <sheet name="DFC" sheetId="40" r:id="rId20"/>
    <sheet name="QUADRO DMPL" sheetId="35" state="hidden" r:id="rId21"/>
    <sheet name="NE" sheetId="36" state="hidden" r:id="rId22"/>
    <sheet name="Balanço Patrimonial SISBR" sheetId="26" state="hidden" r:id="rId23"/>
    <sheet name="Demonstração de Resultado SISBR" sheetId="27" state="hidden" r:id="rId24"/>
    <sheet name="RENDAS DE SERVIÇOS" sheetId="37" state="hidden" r:id="rId25"/>
    <sheet name="RECEITAS OPERACIONAIS" sheetId="38" state="hidden" r:id="rId26"/>
    <sheet name="Balancete acumulado 2018" sheetId="39" state="hidden" r:id="rId27"/>
    <sheet name="IMOBILIZADO" sheetId="33" state="hidden" r:id="rId28"/>
    <sheet name="Longo prazo" sheetId="14" state="hidden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4" hidden="1">'07.2019'!$A$10:$L$954</definedName>
    <definedName name="_xlnm._FilterDatabase" localSheetId="5" hidden="1">'08.2019'!$A$10:$K$983</definedName>
    <definedName name="_xlnm._FilterDatabase" localSheetId="6" hidden="1">'09.2019'!$A$12:$K$998</definedName>
    <definedName name="_xlnm._FilterDatabase" localSheetId="0" hidden="1">'1º SEM 2018'!$A$12:$J$915</definedName>
    <definedName name="_xlnm._FilterDatabase" localSheetId="2" hidden="1">'1º SEM 2019'!$A$12:$N$1130</definedName>
    <definedName name="_xlnm._FilterDatabase" localSheetId="1" hidden="1">'2º SEM 2018'!$A$12:$J$942</definedName>
    <definedName name="_xlnm._FilterDatabase" localSheetId="7" hidden="1">'Balancete 10.2019'!$A$10:$K$1020</definedName>
    <definedName name="_xlnm._FilterDatabase" localSheetId="8" hidden="1">'Balancete 11.2019'!$A$10:$K$1020</definedName>
    <definedName name="_xlnm._FilterDatabase" localSheetId="9" hidden="1">'Balancete 12.2019'!$A$9:$J$1033</definedName>
    <definedName name="_xlnm._FilterDatabase" localSheetId="10" hidden="1">'Balancete acumulado 2019'!$A$9:$K$1047</definedName>
    <definedName name="_xlnm._FilterDatabase" localSheetId="22" hidden="1">'Balanço Patrimonial SISBR'!$A$8:$F$79</definedName>
    <definedName name="_xlnm._FilterDatabase" localSheetId="23" hidden="1">'Demonstração de Resultado SISBR'!$A$8:$F$68</definedName>
    <definedName name="_xlnm._FilterDatabase" localSheetId="3" hidden="1">'LEAD 2018-2019'!$B$15:$L$1171</definedName>
    <definedName name="_xlnm._FilterDatabase" localSheetId="11" hidden="1">'LEAD 2019'!$A$2:$U$1097</definedName>
    <definedName name="_xlnm._FilterDatabase" localSheetId="28" hidden="1">'Longo prazo'!$A$9:$R$5277</definedName>
    <definedName name="_xlnm._FilterDatabase" localSheetId="24" hidden="1">'RENDAS DE SERVIÇOS'!$A$1:$L$1</definedName>
    <definedName name="_xlnm.Print_Area" localSheetId="19">DFC!$B$5:$F$62</definedName>
    <definedName name="TEXTO">"TextBox1"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1" i="11" l="1"/>
  <c r="G10" i="11" s="1"/>
  <c r="G21" i="11"/>
  <c r="G17" i="11" s="1"/>
  <c r="G31" i="11"/>
  <c r="G25" i="11" s="1"/>
  <c r="N50" i="11"/>
  <c r="G23" i="11" l="1"/>
  <c r="G34" i="11" s="1"/>
  <c r="G38" i="11" s="1"/>
  <c r="G44" i="11" s="1"/>
  <c r="G38" i="35"/>
  <c r="P38" i="35" s="1"/>
  <c r="F38" i="35"/>
  <c r="O38" i="35" s="1"/>
  <c r="E38" i="35"/>
  <c r="N38" i="35" s="1"/>
  <c r="D38" i="35"/>
  <c r="M38" i="35" s="1"/>
  <c r="G37" i="35"/>
  <c r="P37" i="35" s="1"/>
  <c r="F37" i="35"/>
  <c r="O37" i="35" s="1"/>
  <c r="E37" i="35"/>
  <c r="N37" i="35" s="1"/>
  <c r="D37" i="35"/>
  <c r="M37" i="35" s="1"/>
  <c r="G36" i="35"/>
  <c r="P36" i="35" s="1"/>
  <c r="F36" i="35"/>
  <c r="O36" i="35" s="1"/>
  <c r="E36" i="35"/>
  <c r="N36" i="35" s="1"/>
  <c r="D36" i="35"/>
  <c r="M36" i="35" s="1"/>
  <c r="G35" i="35"/>
  <c r="P35" i="35" s="1"/>
  <c r="F35" i="35"/>
  <c r="O35" i="35" s="1"/>
  <c r="E35" i="35"/>
  <c r="N35" i="35" s="1"/>
  <c r="D35" i="35"/>
  <c r="M35" i="35" s="1"/>
  <c r="F34" i="35"/>
  <c r="O34" i="35" s="1"/>
  <c r="E34" i="35"/>
  <c r="N34" i="35" s="1"/>
  <c r="D34" i="35"/>
  <c r="M34" i="35" s="1"/>
  <c r="N20" i="35"/>
  <c r="M20" i="35"/>
  <c r="H20" i="35"/>
  <c r="Q20" i="35" s="1"/>
  <c r="G20" i="35"/>
  <c r="P20" i="35" s="1"/>
  <c r="F20" i="35"/>
  <c r="O20" i="35" s="1"/>
  <c r="H38" i="35" l="1"/>
  <c r="Q38" i="35" s="1"/>
  <c r="H37" i="35"/>
  <c r="Q37" i="35" s="1"/>
  <c r="H36" i="35"/>
  <c r="Q36" i="35" s="1"/>
  <c r="H35" i="35"/>
  <c r="Q35" i="35" s="1"/>
  <c r="AC14" i="36" l="1"/>
  <c r="AB14" i="36"/>
  <c r="AC13" i="36"/>
  <c r="AB13" i="36"/>
  <c r="F15" i="38"/>
  <c r="F3" i="38"/>
  <c r="G3" i="38" s="1"/>
  <c r="F4" i="38"/>
  <c r="F5" i="38"/>
  <c r="F6" i="38"/>
  <c r="F7" i="38"/>
  <c r="F8" i="38"/>
  <c r="F9" i="38"/>
  <c r="F10" i="38"/>
  <c r="F11" i="38"/>
  <c r="F12" i="38"/>
  <c r="F13" i="38"/>
  <c r="F14" i="38"/>
  <c r="F2" i="38"/>
  <c r="H3" i="37"/>
  <c r="H4" i="37"/>
  <c r="H5" i="37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39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2" i="37"/>
  <c r="K5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5" i="37"/>
  <c r="E4" i="37"/>
  <c r="E3" i="37"/>
  <c r="U1097" i="23"/>
  <c r="R1097" i="23"/>
  <c r="U1096" i="23"/>
  <c r="R1096" i="23"/>
  <c r="U1095" i="23"/>
  <c r="R1095" i="23"/>
  <c r="U1094" i="23"/>
  <c r="R1094" i="23"/>
  <c r="U1093" i="23"/>
  <c r="R1093" i="23"/>
  <c r="U1092" i="23"/>
  <c r="R1092" i="23"/>
  <c r="U1091" i="23"/>
  <c r="R1091" i="23"/>
  <c r="U1090" i="23"/>
  <c r="R1090" i="23"/>
  <c r="U1089" i="23"/>
  <c r="R1089" i="23"/>
  <c r="U1088" i="23"/>
  <c r="R1088" i="23"/>
  <c r="U1087" i="23"/>
  <c r="R1087" i="23"/>
  <c r="U1086" i="23"/>
  <c r="R1086" i="23"/>
  <c r="U1085" i="23"/>
  <c r="R1085" i="23"/>
  <c r="U1084" i="23"/>
  <c r="R1084" i="23"/>
  <c r="U1083" i="23"/>
  <c r="R1083" i="23"/>
  <c r="U1082" i="23"/>
  <c r="R1082" i="23"/>
  <c r="U1081" i="23"/>
  <c r="R1081" i="23"/>
  <c r="U1080" i="23"/>
  <c r="R1080" i="23"/>
  <c r="U1079" i="23"/>
  <c r="R1079" i="23"/>
  <c r="U1078" i="23"/>
  <c r="R1078" i="23"/>
  <c r="U1077" i="23"/>
  <c r="R1077" i="23"/>
  <c r="U1076" i="23"/>
  <c r="R1076" i="23"/>
  <c r="U1075" i="23"/>
  <c r="R1075" i="23"/>
  <c r="U1074" i="23"/>
  <c r="R1074" i="23"/>
  <c r="U1073" i="23"/>
  <c r="R1073" i="23"/>
  <c r="U1072" i="23"/>
  <c r="R1072" i="23"/>
  <c r="U1071" i="23"/>
  <c r="R1071" i="23"/>
  <c r="U1070" i="23"/>
  <c r="R1070" i="23"/>
  <c r="U1069" i="23"/>
  <c r="R1069" i="23"/>
  <c r="U1068" i="23"/>
  <c r="R1068" i="23"/>
  <c r="U1067" i="23"/>
  <c r="R1067" i="23"/>
  <c r="U1066" i="23"/>
  <c r="R1066" i="23"/>
  <c r="U1065" i="23"/>
  <c r="R1065" i="23"/>
  <c r="U1064" i="23"/>
  <c r="R1064" i="23"/>
  <c r="U1063" i="23"/>
  <c r="R1063" i="23"/>
  <c r="U1062" i="23"/>
  <c r="R1062" i="23"/>
  <c r="U1061" i="23"/>
  <c r="R1061" i="23"/>
  <c r="U1060" i="23"/>
  <c r="R1060" i="23"/>
  <c r="U1059" i="23"/>
  <c r="R1059" i="23"/>
  <c r="U1058" i="23"/>
  <c r="R1058" i="23"/>
  <c r="U1057" i="23"/>
  <c r="R1057" i="23"/>
  <c r="U1056" i="23"/>
  <c r="R1056" i="23"/>
  <c r="U1055" i="23"/>
  <c r="R1055" i="23"/>
  <c r="U1054" i="23"/>
  <c r="R1054" i="23"/>
  <c r="U1053" i="23"/>
  <c r="R1053" i="23"/>
  <c r="U1052" i="23"/>
  <c r="R1052" i="23"/>
  <c r="U1051" i="23"/>
  <c r="R1051" i="23"/>
  <c r="U1050" i="23"/>
  <c r="R1050" i="23"/>
  <c r="U1049" i="23"/>
  <c r="R1049" i="23"/>
  <c r="U1048" i="23"/>
  <c r="R1048" i="23"/>
  <c r="U1047" i="23"/>
  <c r="R1047" i="23"/>
  <c r="U1046" i="23"/>
  <c r="R1046" i="23"/>
  <c r="U1045" i="23"/>
  <c r="R1045" i="23"/>
  <c r="U1044" i="23"/>
  <c r="R1044" i="23"/>
  <c r="U1043" i="23"/>
  <c r="R1043" i="23"/>
  <c r="U1042" i="23"/>
  <c r="R1042" i="23"/>
  <c r="U1041" i="23"/>
  <c r="R1041" i="23"/>
  <c r="U1040" i="23"/>
  <c r="R1040" i="23"/>
  <c r="U1039" i="23"/>
  <c r="R1039" i="23"/>
  <c r="U1038" i="23"/>
  <c r="R1038" i="23"/>
  <c r="U1037" i="23"/>
  <c r="R1037" i="23"/>
  <c r="U1036" i="23"/>
  <c r="R1036" i="23"/>
  <c r="U1035" i="23"/>
  <c r="R1035" i="23"/>
  <c r="U1034" i="23"/>
  <c r="R1034" i="23"/>
  <c r="U1033" i="23"/>
  <c r="R1033" i="23"/>
  <c r="U1032" i="23"/>
  <c r="R1032" i="23"/>
  <c r="U1031" i="23"/>
  <c r="R1031" i="23"/>
  <c r="U1030" i="23"/>
  <c r="R1030" i="23"/>
  <c r="U1029" i="23"/>
  <c r="R1029" i="23"/>
  <c r="U1028" i="23"/>
  <c r="R1028" i="23"/>
  <c r="U1027" i="23"/>
  <c r="R1027" i="23"/>
  <c r="U1026" i="23"/>
  <c r="R1026" i="23"/>
  <c r="U1025" i="23"/>
  <c r="R1025" i="23"/>
  <c r="U1024" i="23"/>
  <c r="R1024" i="23"/>
  <c r="U1023" i="23"/>
  <c r="R1023" i="23"/>
  <c r="U1022" i="23"/>
  <c r="R1022" i="23"/>
  <c r="U1021" i="23"/>
  <c r="R1021" i="23"/>
  <c r="U1020" i="23"/>
  <c r="R1020" i="23"/>
  <c r="U1019" i="23"/>
  <c r="R1019" i="23"/>
  <c r="U1018" i="23"/>
  <c r="R1018" i="23"/>
  <c r="U1017" i="23"/>
  <c r="R1017" i="23"/>
  <c r="S1017" i="23" s="1"/>
  <c r="T1017" i="23" s="1"/>
  <c r="U1016" i="23"/>
  <c r="R1016" i="23"/>
  <c r="U1015" i="23"/>
  <c r="R1015" i="23"/>
  <c r="U1014" i="23"/>
  <c r="R1014" i="23"/>
  <c r="U1013" i="23"/>
  <c r="R1013" i="23"/>
  <c r="U1012" i="23"/>
  <c r="R1012" i="23"/>
  <c r="U1011" i="23"/>
  <c r="R1011" i="23"/>
  <c r="S1011" i="23" s="1"/>
  <c r="T1011" i="23" s="1"/>
  <c r="U1010" i="23"/>
  <c r="R1010" i="23"/>
  <c r="S1010" i="23" s="1"/>
  <c r="T1010" i="23" s="1"/>
  <c r="U1009" i="23"/>
  <c r="R1009" i="23"/>
  <c r="U1008" i="23"/>
  <c r="R1008" i="23"/>
  <c r="S1008" i="23" s="1"/>
  <c r="T1008" i="23" s="1"/>
  <c r="U1007" i="23"/>
  <c r="R1007" i="23"/>
  <c r="U1006" i="23"/>
  <c r="R1006" i="23"/>
  <c r="U1005" i="23"/>
  <c r="R1005" i="23"/>
  <c r="U1004" i="23"/>
  <c r="R1004" i="23"/>
  <c r="U1003" i="23"/>
  <c r="R1003" i="23"/>
  <c r="U1002" i="23"/>
  <c r="R1002" i="23"/>
  <c r="U1001" i="23"/>
  <c r="R1001" i="23"/>
  <c r="U1000" i="23"/>
  <c r="R1000" i="23"/>
  <c r="U999" i="23"/>
  <c r="R999" i="23"/>
  <c r="U998" i="23"/>
  <c r="R998" i="23"/>
  <c r="U997" i="23"/>
  <c r="R997" i="23"/>
  <c r="U996" i="23"/>
  <c r="R996" i="23"/>
  <c r="U995" i="23"/>
  <c r="R995" i="23"/>
  <c r="U994" i="23"/>
  <c r="R994" i="23"/>
  <c r="U993" i="23"/>
  <c r="R993" i="23"/>
  <c r="U992" i="23"/>
  <c r="R992" i="23"/>
  <c r="U991" i="23"/>
  <c r="R991" i="23"/>
  <c r="U990" i="23"/>
  <c r="R990" i="23"/>
  <c r="U989" i="23"/>
  <c r="R989" i="23"/>
  <c r="U988" i="23"/>
  <c r="R988" i="23"/>
  <c r="U987" i="23"/>
  <c r="R987" i="23"/>
  <c r="U986" i="23"/>
  <c r="R986" i="23"/>
  <c r="U985" i="23"/>
  <c r="R985" i="23"/>
  <c r="U984" i="23"/>
  <c r="R984" i="23"/>
  <c r="U983" i="23"/>
  <c r="R983" i="23"/>
  <c r="U982" i="23"/>
  <c r="R982" i="23"/>
  <c r="U981" i="23"/>
  <c r="R981" i="23"/>
  <c r="S981" i="23" s="1"/>
  <c r="T981" i="23" s="1"/>
  <c r="U980" i="23"/>
  <c r="R980" i="23"/>
  <c r="U979" i="23"/>
  <c r="R979" i="23"/>
  <c r="U978" i="23"/>
  <c r="R978" i="23"/>
  <c r="U977" i="23"/>
  <c r="R977" i="23"/>
  <c r="U976" i="23"/>
  <c r="R976" i="23"/>
  <c r="U975" i="23"/>
  <c r="R975" i="23"/>
  <c r="U974" i="23"/>
  <c r="R974" i="23"/>
  <c r="U973" i="23"/>
  <c r="R973" i="23"/>
  <c r="U972" i="23"/>
  <c r="R972" i="23"/>
  <c r="U971" i="23"/>
  <c r="R971" i="23"/>
  <c r="U970" i="23"/>
  <c r="R970" i="23"/>
  <c r="S970" i="23" s="1"/>
  <c r="T970" i="23" s="1"/>
  <c r="U969" i="23"/>
  <c r="R969" i="23"/>
  <c r="U968" i="23"/>
  <c r="R968" i="23"/>
  <c r="U967" i="23"/>
  <c r="R967" i="23"/>
  <c r="U966" i="23"/>
  <c r="R966" i="23"/>
  <c r="U965" i="23"/>
  <c r="R965" i="23"/>
  <c r="U964" i="23"/>
  <c r="R964" i="23"/>
  <c r="U963" i="23"/>
  <c r="R963" i="23"/>
  <c r="U962" i="23"/>
  <c r="R962" i="23"/>
  <c r="U961" i="23"/>
  <c r="R961" i="23"/>
  <c r="U960" i="23"/>
  <c r="R960" i="23"/>
  <c r="U959" i="23"/>
  <c r="R959" i="23"/>
  <c r="U958" i="23"/>
  <c r="R958" i="23"/>
  <c r="U957" i="23"/>
  <c r="R957" i="23"/>
  <c r="U956" i="23"/>
  <c r="R956" i="23"/>
  <c r="U955" i="23"/>
  <c r="R955" i="23"/>
  <c r="U954" i="23"/>
  <c r="R954" i="23"/>
  <c r="U953" i="23"/>
  <c r="R953" i="23"/>
  <c r="S953" i="23" s="1"/>
  <c r="T953" i="23" s="1"/>
  <c r="U952" i="23"/>
  <c r="R952" i="23"/>
  <c r="U951" i="23"/>
  <c r="R951" i="23"/>
  <c r="U950" i="23"/>
  <c r="R950" i="23"/>
  <c r="U949" i="23"/>
  <c r="R949" i="23"/>
  <c r="U948" i="23"/>
  <c r="R948" i="23"/>
  <c r="U947" i="23"/>
  <c r="R947" i="23"/>
  <c r="U946" i="23"/>
  <c r="R946" i="23"/>
  <c r="U945" i="23"/>
  <c r="R945" i="23"/>
  <c r="U944" i="23"/>
  <c r="R944" i="23"/>
  <c r="U943" i="23"/>
  <c r="R943" i="23"/>
  <c r="U942" i="23"/>
  <c r="R942" i="23"/>
  <c r="U941" i="23"/>
  <c r="R941" i="23"/>
  <c r="U940" i="23"/>
  <c r="R940" i="23"/>
  <c r="U939" i="23"/>
  <c r="R939" i="23"/>
  <c r="U938" i="23"/>
  <c r="R938" i="23"/>
  <c r="U937" i="23"/>
  <c r="R937" i="23"/>
  <c r="U936" i="23"/>
  <c r="R936" i="23"/>
  <c r="U935" i="23"/>
  <c r="R935" i="23"/>
  <c r="S935" i="23" s="1"/>
  <c r="T935" i="23" s="1"/>
  <c r="U934" i="23"/>
  <c r="R934" i="23"/>
  <c r="U933" i="23"/>
  <c r="R933" i="23"/>
  <c r="U932" i="23"/>
  <c r="R932" i="23"/>
  <c r="U931" i="23"/>
  <c r="R931" i="23"/>
  <c r="U930" i="23"/>
  <c r="R930" i="23"/>
  <c r="U929" i="23"/>
  <c r="R929" i="23"/>
  <c r="U928" i="23"/>
  <c r="R928" i="23"/>
  <c r="U927" i="23"/>
  <c r="R927" i="23"/>
  <c r="U926" i="23"/>
  <c r="R926" i="23"/>
  <c r="U925" i="23"/>
  <c r="R925" i="23"/>
  <c r="U924" i="23"/>
  <c r="R924" i="23"/>
  <c r="U923" i="23"/>
  <c r="R923" i="23"/>
  <c r="U922" i="23"/>
  <c r="R922" i="23"/>
  <c r="U921" i="23"/>
  <c r="R921" i="23"/>
  <c r="U920" i="23"/>
  <c r="R920" i="23"/>
  <c r="U919" i="23"/>
  <c r="R919" i="23"/>
  <c r="U918" i="23"/>
  <c r="R918" i="23"/>
  <c r="U917" i="23"/>
  <c r="R917" i="23"/>
  <c r="U916" i="23"/>
  <c r="R916" i="23"/>
  <c r="U915" i="23"/>
  <c r="R915" i="23"/>
  <c r="S915" i="23" s="1"/>
  <c r="T915" i="23" s="1"/>
  <c r="U914" i="23"/>
  <c r="R914" i="23"/>
  <c r="U913" i="23"/>
  <c r="R913" i="23"/>
  <c r="U912" i="23"/>
  <c r="R912" i="23"/>
  <c r="U911" i="23"/>
  <c r="R911" i="23"/>
  <c r="U910" i="23"/>
  <c r="R910" i="23"/>
  <c r="U909" i="23"/>
  <c r="R909" i="23"/>
  <c r="U908" i="23"/>
  <c r="R908" i="23"/>
  <c r="U907" i="23"/>
  <c r="R907" i="23"/>
  <c r="U906" i="23"/>
  <c r="R906" i="23"/>
  <c r="U905" i="23"/>
  <c r="R905" i="23"/>
  <c r="U904" i="23"/>
  <c r="R904" i="23"/>
  <c r="U903" i="23"/>
  <c r="R903" i="23"/>
  <c r="U902" i="23"/>
  <c r="R902" i="23"/>
  <c r="U901" i="23"/>
  <c r="R901" i="23"/>
  <c r="U900" i="23"/>
  <c r="R900" i="23"/>
  <c r="U899" i="23"/>
  <c r="R899" i="23"/>
  <c r="U898" i="23"/>
  <c r="R898" i="23"/>
  <c r="U897" i="23"/>
  <c r="R897" i="23"/>
  <c r="U896" i="23"/>
  <c r="R896" i="23"/>
  <c r="U895" i="23"/>
  <c r="R895" i="23"/>
  <c r="U894" i="23"/>
  <c r="R894" i="23"/>
  <c r="U893" i="23"/>
  <c r="R893" i="23"/>
  <c r="U892" i="23"/>
  <c r="R892" i="23"/>
  <c r="U891" i="23"/>
  <c r="R891" i="23"/>
  <c r="U890" i="23"/>
  <c r="R890" i="23"/>
  <c r="U889" i="23"/>
  <c r="R889" i="23"/>
  <c r="U888" i="23"/>
  <c r="R888" i="23"/>
  <c r="U887" i="23"/>
  <c r="R887" i="23"/>
  <c r="U886" i="23"/>
  <c r="R886" i="23"/>
  <c r="U885" i="23"/>
  <c r="R885" i="23"/>
  <c r="U884" i="23"/>
  <c r="R884" i="23"/>
  <c r="U883" i="23"/>
  <c r="R883" i="23"/>
  <c r="U882" i="23"/>
  <c r="R882" i="23"/>
  <c r="U881" i="23"/>
  <c r="R881" i="23"/>
  <c r="U880" i="23"/>
  <c r="R880" i="23"/>
  <c r="U879" i="23"/>
  <c r="R879" i="23"/>
  <c r="U878" i="23"/>
  <c r="R878" i="23"/>
  <c r="U877" i="23"/>
  <c r="R877" i="23"/>
  <c r="U876" i="23"/>
  <c r="R876" i="23"/>
  <c r="U875" i="23"/>
  <c r="R875" i="23"/>
  <c r="U874" i="23"/>
  <c r="R874" i="23"/>
  <c r="S874" i="23" s="1"/>
  <c r="T874" i="23" s="1"/>
  <c r="U873" i="23"/>
  <c r="R873" i="23"/>
  <c r="U872" i="23"/>
  <c r="R872" i="23"/>
  <c r="U871" i="23"/>
  <c r="R871" i="23"/>
  <c r="U870" i="23"/>
  <c r="R870" i="23"/>
  <c r="U869" i="23"/>
  <c r="R869" i="23"/>
  <c r="U868" i="23"/>
  <c r="R868" i="23"/>
  <c r="U867" i="23"/>
  <c r="R867" i="23"/>
  <c r="U866" i="23"/>
  <c r="R866" i="23"/>
  <c r="U865" i="23"/>
  <c r="R865" i="23"/>
  <c r="U864" i="23"/>
  <c r="R864" i="23"/>
  <c r="U863" i="23"/>
  <c r="R863" i="23"/>
  <c r="U862" i="23"/>
  <c r="R862" i="23"/>
  <c r="U861" i="23"/>
  <c r="R861" i="23"/>
  <c r="U860" i="23"/>
  <c r="R860" i="23"/>
  <c r="U859" i="23"/>
  <c r="R859" i="23"/>
  <c r="U858" i="23"/>
  <c r="R858" i="23"/>
  <c r="S858" i="23" s="1"/>
  <c r="T858" i="23" s="1"/>
  <c r="U857" i="23"/>
  <c r="R857" i="23"/>
  <c r="U856" i="23"/>
  <c r="R856" i="23"/>
  <c r="U855" i="23"/>
  <c r="R855" i="23"/>
  <c r="U854" i="23"/>
  <c r="R854" i="23"/>
  <c r="U853" i="23"/>
  <c r="R853" i="23"/>
  <c r="U852" i="23"/>
  <c r="R852" i="23"/>
  <c r="U851" i="23"/>
  <c r="R851" i="23"/>
  <c r="U850" i="23"/>
  <c r="R850" i="23"/>
  <c r="U849" i="23"/>
  <c r="R849" i="23"/>
  <c r="U848" i="23"/>
  <c r="R848" i="23"/>
  <c r="U847" i="23"/>
  <c r="R847" i="23"/>
  <c r="U846" i="23"/>
  <c r="R846" i="23"/>
  <c r="U845" i="23"/>
  <c r="R845" i="23"/>
  <c r="U844" i="23"/>
  <c r="R844" i="23"/>
  <c r="U843" i="23"/>
  <c r="R843" i="23"/>
  <c r="U842" i="23"/>
  <c r="R842" i="23"/>
  <c r="U841" i="23"/>
  <c r="R841" i="23"/>
  <c r="U840" i="23"/>
  <c r="R840" i="23"/>
  <c r="U839" i="23"/>
  <c r="R839" i="23"/>
  <c r="U838" i="23"/>
  <c r="R838" i="23"/>
  <c r="U837" i="23"/>
  <c r="R837" i="23"/>
  <c r="U836" i="23"/>
  <c r="R836" i="23"/>
  <c r="U835" i="23"/>
  <c r="R835" i="23"/>
  <c r="U834" i="23"/>
  <c r="R834" i="23"/>
  <c r="U833" i="23"/>
  <c r="R833" i="23"/>
  <c r="U832" i="23"/>
  <c r="R832" i="23"/>
  <c r="U831" i="23"/>
  <c r="R831" i="23"/>
  <c r="U830" i="23"/>
  <c r="R830" i="23"/>
  <c r="U829" i="23"/>
  <c r="R829" i="23"/>
  <c r="U828" i="23"/>
  <c r="R828" i="23"/>
  <c r="U827" i="23"/>
  <c r="R827" i="23"/>
  <c r="U826" i="23"/>
  <c r="R826" i="23"/>
  <c r="U825" i="23"/>
  <c r="R825" i="23"/>
  <c r="U824" i="23"/>
  <c r="R824" i="23"/>
  <c r="U823" i="23"/>
  <c r="R823" i="23"/>
  <c r="U822" i="23"/>
  <c r="R822" i="23"/>
  <c r="U821" i="23"/>
  <c r="R821" i="23"/>
  <c r="U820" i="23"/>
  <c r="R820" i="23"/>
  <c r="U819" i="23"/>
  <c r="R819" i="23"/>
  <c r="U818" i="23"/>
  <c r="R818" i="23"/>
  <c r="U817" i="23"/>
  <c r="R817" i="23"/>
  <c r="U816" i="23"/>
  <c r="R816" i="23"/>
  <c r="U815" i="23"/>
  <c r="R815" i="23"/>
  <c r="U814" i="23"/>
  <c r="R814" i="23"/>
  <c r="U813" i="23"/>
  <c r="R813" i="23"/>
  <c r="U812" i="23"/>
  <c r="R812" i="23"/>
  <c r="U811" i="23"/>
  <c r="R811" i="23"/>
  <c r="U810" i="23"/>
  <c r="R810" i="23"/>
  <c r="U809" i="23"/>
  <c r="R809" i="23"/>
  <c r="U808" i="23"/>
  <c r="R808" i="23"/>
  <c r="U807" i="23"/>
  <c r="R807" i="23"/>
  <c r="U806" i="23"/>
  <c r="R806" i="23"/>
  <c r="U805" i="23"/>
  <c r="R805" i="23"/>
  <c r="U804" i="23"/>
  <c r="R804" i="23"/>
  <c r="U803" i="23"/>
  <c r="R803" i="23"/>
  <c r="U802" i="23"/>
  <c r="R802" i="23"/>
  <c r="U801" i="23"/>
  <c r="R801" i="23"/>
  <c r="U800" i="23"/>
  <c r="R800" i="23"/>
  <c r="U799" i="23"/>
  <c r="R799" i="23"/>
  <c r="U798" i="23"/>
  <c r="R798" i="23"/>
  <c r="U797" i="23"/>
  <c r="R797" i="23"/>
  <c r="U796" i="23"/>
  <c r="R796" i="23"/>
  <c r="U795" i="23"/>
  <c r="R795" i="23"/>
  <c r="U794" i="23"/>
  <c r="R794" i="23"/>
  <c r="U793" i="23"/>
  <c r="R793" i="23"/>
  <c r="U792" i="23"/>
  <c r="R792" i="23"/>
  <c r="U791" i="23"/>
  <c r="R791" i="23"/>
  <c r="U790" i="23"/>
  <c r="R790" i="23"/>
  <c r="U789" i="23"/>
  <c r="R789" i="23"/>
  <c r="U788" i="23"/>
  <c r="R788" i="23"/>
  <c r="U787" i="23"/>
  <c r="R787" i="23"/>
  <c r="U786" i="23"/>
  <c r="R786" i="23"/>
  <c r="U785" i="23"/>
  <c r="R785" i="23"/>
  <c r="U784" i="23"/>
  <c r="R784" i="23"/>
  <c r="U783" i="23"/>
  <c r="R783" i="23"/>
  <c r="U782" i="23"/>
  <c r="R782" i="23"/>
  <c r="U781" i="23"/>
  <c r="R781" i="23"/>
  <c r="U780" i="23"/>
  <c r="R780" i="23"/>
  <c r="U779" i="23"/>
  <c r="R779" i="23"/>
  <c r="U778" i="23"/>
  <c r="R778" i="23"/>
  <c r="U777" i="23"/>
  <c r="R777" i="23"/>
  <c r="U776" i="23"/>
  <c r="R776" i="23"/>
  <c r="U775" i="23"/>
  <c r="R775" i="23"/>
  <c r="U774" i="23"/>
  <c r="R774" i="23"/>
  <c r="U773" i="23"/>
  <c r="R773" i="23"/>
  <c r="U772" i="23"/>
  <c r="R772" i="23"/>
  <c r="U771" i="23"/>
  <c r="R771" i="23"/>
  <c r="U770" i="23"/>
  <c r="R770" i="23"/>
  <c r="U769" i="23"/>
  <c r="R769" i="23"/>
  <c r="U768" i="23"/>
  <c r="R768" i="23"/>
  <c r="U767" i="23"/>
  <c r="R767" i="23"/>
  <c r="U766" i="23"/>
  <c r="R766" i="23"/>
  <c r="U765" i="23"/>
  <c r="E14" i="38" s="1"/>
  <c r="R765" i="23"/>
  <c r="U764" i="23"/>
  <c r="E13" i="38" s="1"/>
  <c r="R764" i="23"/>
  <c r="S764" i="23" s="1"/>
  <c r="T764" i="23" s="1"/>
  <c r="U763" i="23"/>
  <c r="E12" i="38" s="1"/>
  <c r="R763" i="23"/>
  <c r="U762" i="23"/>
  <c r="E11" i="38" s="1"/>
  <c r="R762" i="23"/>
  <c r="S762" i="23" s="1"/>
  <c r="T762" i="23" s="1"/>
  <c r="U761" i="23"/>
  <c r="E10" i="38" s="1"/>
  <c r="R761" i="23"/>
  <c r="U760" i="23"/>
  <c r="E9" i="38" s="1"/>
  <c r="R760" i="23"/>
  <c r="U759" i="23"/>
  <c r="E8" i="38" s="1"/>
  <c r="R759" i="23"/>
  <c r="U758" i="23"/>
  <c r="E7" i="38" s="1"/>
  <c r="R758" i="23"/>
  <c r="U757" i="23"/>
  <c r="E6" i="38" s="1"/>
  <c r="R757" i="23"/>
  <c r="S757" i="23" s="1"/>
  <c r="T757" i="23" s="1"/>
  <c r="U756" i="23"/>
  <c r="R756" i="23"/>
  <c r="U755" i="23"/>
  <c r="E5" i="38" s="1"/>
  <c r="R755" i="23"/>
  <c r="U754" i="23"/>
  <c r="E4" i="38" s="1"/>
  <c r="R754" i="23"/>
  <c r="U753" i="23"/>
  <c r="R753" i="23"/>
  <c r="U752" i="23"/>
  <c r="R752" i="23"/>
  <c r="U751" i="23"/>
  <c r="R751" i="23"/>
  <c r="U750" i="23"/>
  <c r="R750" i="23"/>
  <c r="U749" i="23"/>
  <c r="R749" i="23"/>
  <c r="U748" i="23"/>
  <c r="R748" i="23"/>
  <c r="U747" i="23"/>
  <c r="R747" i="23"/>
  <c r="U746" i="23"/>
  <c r="R746" i="23"/>
  <c r="U745" i="23"/>
  <c r="R745" i="23"/>
  <c r="U744" i="23"/>
  <c r="R744" i="23"/>
  <c r="U743" i="23"/>
  <c r="R743" i="23"/>
  <c r="U742" i="23"/>
  <c r="R742" i="23"/>
  <c r="S742" i="23" s="1"/>
  <c r="T742" i="23" s="1"/>
  <c r="U741" i="23"/>
  <c r="R741" i="23"/>
  <c r="U740" i="23"/>
  <c r="R740" i="23"/>
  <c r="U739" i="23"/>
  <c r="E3" i="38" s="1"/>
  <c r="R739" i="23"/>
  <c r="U738" i="23"/>
  <c r="R738" i="23"/>
  <c r="U737" i="23"/>
  <c r="E2" i="38" s="1"/>
  <c r="R737" i="23"/>
  <c r="U736" i="23"/>
  <c r="R736" i="23"/>
  <c r="U735" i="23"/>
  <c r="R735" i="23"/>
  <c r="U734" i="23"/>
  <c r="R734" i="23"/>
  <c r="U733" i="23"/>
  <c r="R733" i="23"/>
  <c r="U732" i="23"/>
  <c r="R732" i="23"/>
  <c r="U731" i="23"/>
  <c r="R731" i="23"/>
  <c r="U730" i="23"/>
  <c r="R730" i="23"/>
  <c r="U729" i="23"/>
  <c r="R729" i="23"/>
  <c r="U728" i="23"/>
  <c r="R728" i="23"/>
  <c r="S728" i="23" s="1"/>
  <c r="T728" i="23" s="1"/>
  <c r="U727" i="23"/>
  <c r="R727" i="23"/>
  <c r="U726" i="23"/>
  <c r="R726" i="23"/>
  <c r="U725" i="23"/>
  <c r="R725" i="23"/>
  <c r="U724" i="23"/>
  <c r="R724" i="23"/>
  <c r="U723" i="23"/>
  <c r="R723" i="23"/>
  <c r="U722" i="23"/>
  <c r="R722" i="23"/>
  <c r="U721" i="23"/>
  <c r="R721" i="23"/>
  <c r="U720" i="23"/>
  <c r="R720" i="23"/>
  <c r="U719" i="23"/>
  <c r="R719" i="23"/>
  <c r="U718" i="23"/>
  <c r="R718" i="23"/>
  <c r="U717" i="23"/>
  <c r="R717" i="23"/>
  <c r="U716" i="23"/>
  <c r="R716" i="23"/>
  <c r="U715" i="23"/>
  <c r="R715" i="23"/>
  <c r="U714" i="23"/>
  <c r="R714" i="23"/>
  <c r="U713" i="23"/>
  <c r="R713" i="23"/>
  <c r="U712" i="23"/>
  <c r="R712" i="23"/>
  <c r="U711" i="23"/>
  <c r="R711" i="23"/>
  <c r="U710" i="23"/>
  <c r="R710" i="23"/>
  <c r="U709" i="23"/>
  <c r="R709" i="23"/>
  <c r="U708" i="23"/>
  <c r="R708" i="23"/>
  <c r="U707" i="23"/>
  <c r="R707" i="23"/>
  <c r="U706" i="23"/>
  <c r="R706" i="23"/>
  <c r="U705" i="23"/>
  <c r="R705" i="23"/>
  <c r="U704" i="23"/>
  <c r="R704" i="23"/>
  <c r="U703" i="23"/>
  <c r="R703" i="23"/>
  <c r="U702" i="23"/>
  <c r="R702" i="23"/>
  <c r="U701" i="23"/>
  <c r="R701" i="23"/>
  <c r="U700" i="23"/>
  <c r="R700" i="23"/>
  <c r="U699" i="23"/>
  <c r="R699" i="23"/>
  <c r="U698" i="23"/>
  <c r="R698" i="23"/>
  <c r="U697" i="23"/>
  <c r="R697" i="23"/>
  <c r="U696" i="23"/>
  <c r="R696" i="23"/>
  <c r="U695" i="23"/>
  <c r="R695" i="23"/>
  <c r="U694" i="23"/>
  <c r="R694" i="23"/>
  <c r="U693" i="23"/>
  <c r="R693" i="23"/>
  <c r="U692" i="23"/>
  <c r="R692" i="23"/>
  <c r="U691" i="23"/>
  <c r="R691" i="23"/>
  <c r="U690" i="23"/>
  <c r="R690" i="23"/>
  <c r="U689" i="23"/>
  <c r="R689" i="23"/>
  <c r="U688" i="23"/>
  <c r="R688" i="23"/>
  <c r="U687" i="23"/>
  <c r="R687" i="23"/>
  <c r="U686" i="23"/>
  <c r="R686" i="23"/>
  <c r="U685" i="23"/>
  <c r="R685" i="23"/>
  <c r="U684" i="23"/>
  <c r="R684" i="23"/>
  <c r="U683" i="23"/>
  <c r="R683" i="23"/>
  <c r="U682" i="23"/>
  <c r="R682" i="23"/>
  <c r="U681" i="23"/>
  <c r="R681" i="23"/>
  <c r="U680" i="23"/>
  <c r="R680" i="23"/>
  <c r="U679" i="23"/>
  <c r="R679" i="23"/>
  <c r="U678" i="23"/>
  <c r="R678" i="23"/>
  <c r="U677" i="23"/>
  <c r="R677" i="23"/>
  <c r="U676" i="23"/>
  <c r="R676" i="23"/>
  <c r="U675" i="23"/>
  <c r="R675" i="23"/>
  <c r="U674" i="23"/>
  <c r="R674" i="23"/>
  <c r="U673" i="23"/>
  <c r="R673" i="23"/>
  <c r="U672" i="23"/>
  <c r="R672" i="23"/>
  <c r="U671" i="23"/>
  <c r="R671" i="23"/>
  <c r="U670" i="23"/>
  <c r="R670" i="23"/>
  <c r="U669" i="23"/>
  <c r="R669" i="23"/>
  <c r="U668" i="23"/>
  <c r="R668" i="23"/>
  <c r="U667" i="23"/>
  <c r="R667" i="23"/>
  <c r="U666" i="23"/>
  <c r="R666" i="23"/>
  <c r="U665" i="23"/>
  <c r="R665" i="23"/>
  <c r="U664" i="23"/>
  <c r="R664" i="23"/>
  <c r="U663" i="23"/>
  <c r="R663" i="23"/>
  <c r="U662" i="23"/>
  <c r="R662" i="23"/>
  <c r="U661" i="23"/>
  <c r="R661" i="23"/>
  <c r="U660" i="23"/>
  <c r="R660" i="23"/>
  <c r="U659" i="23"/>
  <c r="R659" i="23"/>
  <c r="U658" i="23"/>
  <c r="R658" i="23"/>
  <c r="U657" i="23"/>
  <c r="R657" i="23"/>
  <c r="U656" i="23"/>
  <c r="R656" i="23"/>
  <c r="U655" i="23"/>
  <c r="R655" i="23"/>
  <c r="U654" i="23"/>
  <c r="R654" i="23"/>
  <c r="U653" i="23"/>
  <c r="R653" i="23"/>
  <c r="U652" i="23"/>
  <c r="R652" i="23"/>
  <c r="U651" i="23"/>
  <c r="R651" i="23"/>
  <c r="U650" i="23"/>
  <c r="R650" i="23"/>
  <c r="U649" i="23"/>
  <c r="R649" i="23"/>
  <c r="U648" i="23"/>
  <c r="R648" i="23"/>
  <c r="U647" i="23"/>
  <c r="R647" i="23"/>
  <c r="U646" i="23"/>
  <c r="R646" i="23"/>
  <c r="U645" i="23"/>
  <c r="R645" i="23"/>
  <c r="U644" i="23"/>
  <c r="R644" i="23"/>
  <c r="U643" i="23"/>
  <c r="R643" i="23"/>
  <c r="U642" i="23"/>
  <c r="R642" i="23"/>
  <c r="U641" i="23"/>
  <c r="R641" i="23"/>
  <c r="U640" i="23"/>
  <c r="R640" i="23"/>
  <c r="U639" i="23"/>
  <c r="R639" i="23"/>
  <c r="U638" i="23"/>
  <c r="R638" i="23"/>
  <c r="U637" i="23"/>
  <c r="R637" i="23"/>
  <c r="U636" i="23"/>
  <c r="R636" i="23"/>
  <c r="U635" i="23"/>
  <c r="R635" i="23"/>
  <c r="U634" i="23"/>
  <c r="R634" i="23"/>
  <c r="U633" i="23"/>
  <c r="R633" i="23"/>
  <c r="U632" i="23"/>
  <c r="R632" i="23"/>
  <c r="U631" i="23"/>
  <c r="R631" i="23"/>
  <c r="U630" i="23"/>
  <c r="R630" i="23"/>
  <c r="U629" i="23"/>
  <c r="R629" i="23"/>
  <c r="U628" i="23"/>
  <c r="R628" i="23"/>
  <c r="U627" i="23"/>
  <c r="R627" i="23"/>
  <c r="U626" i="23"/>
  <c r="R626" i="23"/>
  <c r="S626" i="23" s="1"/>
  <c r="T626" i="23" s="1"/>
  <c r="U625" i="23"/>
  <c r="R625" i="23"/>
  <c r="U624" i="23"/>
  <c r="R624" i="23"/>
  <c r="U623" i="23"/>
  <c r="R623" i="23"/>
  <c r="U622" i="23"/>
  <c r="R622" i="23"/>
  <c r="U621" i="23"/>
  <c r="R621" i="23"/>
  <c r="U620" i="23"/>
  <c r="R620" i="23"/>
  <c r="U619" i="23"/>
  <c r="R619" i="23"/>
  <c r="U618" i="23"/>
  <c r="R618" i="23"/>
  <c r="U617" i="23"/>
  <c r="R617" i="23"/>
  <c r="U616" i="23"/>
  <c r="R616" i="23"/>
  <c r="U615" i="23"/>
  <c r="R615" i="23"/>
  <c r="U614" i="23"/>
  <c r="R614" i="23"/>
  <c r="U613" i="23"/>
  <c r="R613" i="23"/>
  <c r="U612" i="23"/>
  <c r="R612" i="23"/>
  <c r="U611" i="23"/>
  <c r="R611" i="23"/>
  <c r="U610" i="23"/>
  <c r="R610" i="23"/>
  <c r="U609" i="23"/>
  <c r="R609" i="23"/>
  <c r="U608" i="23"/>
  <c r="R608" i="23"/>
  <c r="U607" i="23"/>
  <c r="R607" i="23"/>
  <c r="U606" i="23"/>
  <c r="R606" i="23"/>
  <c r="U605" i="23"/>
  <c r="R605" i="23"/>
  <c r="U604" i="23"/>
  <c r="R604" i="23"/>
  <c r="U603" i="23"/>
  <c r="R603" i="23"/>
  <c r="U602" i="23"/>
  <c r="R602" i="23"/>
  <c r="U601" i="23"/>
  <c r="R601" i="23"/>
  <c r="U600" i="23"/>
  <c r="R600" i="23"/>
  <c r="U599" i="23"/>
  <c r="R599" i="23"/>
  <c r="U598" i="23"/>
  <c r="R598" i="23"/>
  <c r="U597" i="23"/>
  <c r="R597" i="23"/>
  <c r="U596" i="23"/>
  <c r="R596" i="23"/>
  <c r="U595" i="23"/>
  <c r="R595" i="23"/>
  <c r="U594" i="23"/>
  <c r="R594" i="23"/>
  <c r="U593" i="23"/>
  <c r="R593" i="23"/>
  <c r="U592" i="23"/>
  <c r="R592" i="23"/>
  <c r="U591" i="23"/>
  <c r="R591" i="23"/>
  <c r="U590" i="23"/>
  <c r="R590" i="23"/>
  <c r="U589" i="23"/>
  <c r="R589" i="23"/>
  <c r="U588" i="23"/>
  <c r="R588" i="23"/>
  <c r="U587" i="23"/>
  <c r="R587" i="23"/>
  <c r="U586" i="23"/>
  <c r="R586" i="23"/>
  <c r="U585" i="23"/>
  <c r="R585" i="23"/>
  <c r="U584" i="23"/>
  <c r="R584" i="23"/>
  <c r="U583" i="23"/>
  <c r="R583" i="23"/>
  <c r="U582" i="23"/>
  <c r="R582" i="23"/>
  <c r="U581" i="23"/>
  <c r="R581" i="23"/>
  <c r="U580" i="23"/>
  <c r="R580" i="23"/>
  <c r="U579" i="23"/>
  <c r="R579" i="23"/>
  <c r="U578" i="23"/>
  <c r="R578" i="23"/>
  <c r="U577" i="23"/>
  <c r="R577" i="23"/>
  <c r="U576" i="23"/>
  <c r="R576" i="23"/>
  <c r="U575" i="23"/>
  <c r="R575" i="23"/>
  <c r="U574" i="23"/>
  <c r="R574" i="23"/>
  <c r="U573" i="23"/>
  <c r="R573" i="23"/>
  <c r="U572" i="23"/>
  <c r="R572" i="23"/>
  <c r="U571" i="23"/>
  <c r="R571" i="23"/>
  <c r="U570" i="23"/>
  <c r="R570" i="23"/>
  <c r="U569" i="23"/>
  <c r="R569" i="23"/>
  <c r="U568" i="23"/>
  <c r="R568" i="23"/>
  <c r="U567" i="23"/>
  <c r="R567" i="23"/>
  <c r="U566" i="23"/>
  <c r="R566" i="23"/>
  <c r="U565" i="23"/>
  <c r="R565" i="23"/>
  <c r="U564" i="23"/>
  <c r="R564" i="23"/>
  <c r="U563" i="23"/>
  <c r="R563" i="23"/>
  <c r="U562" i="23"/>
  <c r="R562" i="23"/>
  <c r="U561" i="23"/>
  <c r="R561" i="23"/>
  <c r="U560" i="23"/>
  <c r="R560" i="23"/>
  <c r="U559" i="23"/>
  <c r="R559" i="23"/>
  <c r="U558" i="23"/>
  <c r="R558" i="23"/>
  <c r="U557" i="23"/>
  <c r="R557" i="23"/>
  <c r="U556" i="23"/>
  <c r="R556" i="23"/>
  <c r="U555" i="23"/>
  <c r="R555" i="23"/>
  <c r="U554" i="23"/>
  <c r="R554" i="23"/>
  <c r="U553" i="23"/>
  <c r="R553" i="23"/>
  <c r="U552" i="23"/>
  <c r="R552" i="23"/>
  <c r="U551" i="23"/>
  <c r="R551" i="23"/>
  <c r="U550" i="23"/>
  <c r="R550" i="23"/>
  <c r="U549" i="23"/>
  <c r="R549" i="23"/>
  <c r="U548" i="23"/>
  <c r="R548" i="23"/>
  <c r="U547" i="23"/>
  <c r="R547" i="23"/>
  <c r="U546" i="23"/>
  <c r="R546" i="23"/>
  <c r="U545" i="23"/>
  <c r="R545" i="23"/>
  <c r="U544" i="23"/>
  <c r="R544" i="23"/>
  <c r="U543" i="23"/>
  <c r="R543" i="23"/>
  <c r="U542" i="23"/>
  <c r="R542" i="23"/>
  <c r="U541" i="23"/>
  <c r="R541" i="23"/>
  <c r="U540" i="23"/>
  <c r="R540" i="23"/>
  <c r="U539" i="23"/>
  <c r="R539" i="23"/>
  <c r="U538" i="23"/>
  <c r="R538" i="23"/>
  <c r="U537" i="23"/>
  <c r="R537" i="23"/>
  <c r="U536" i="23"/>
  <c r="R536" i="23"/>
  <c r="U535" i="23"/>
  <c r="R535" i="23"/>
  <c r="U534" i="23"/>
  <c r="R534" i="23"/>
  <c r="U533" i="23"/>
  <c r="R533" i="23"/>
  <c r="U532" i="23"/>
  <c r="R532" i="23"/>
  <c r="U531" i="23"/>
  <c r="R531" i="23"/>
  <c r="U530" i="23"/>
  <c r="R530" i="23"/>
  <c r="U529" i="23"/>
  <c r="R529" i="23"/>
  <c r="U528" i="23"/>
  <c r="R528" i="23"/>
  <c r="U527" i="23"/>
  <c r="R527" i="23"/>
  <c r="U526" i="23"/>
  <c r="R526" i="23"/>
  <c r="U525" i="23"/>
  <c r="R525" i="23"/>
  <c r="U524" i="23"/>
  <c r="R524" i="23"/>
  <c r="U523" i="23"/>
  <c r="R523" i="23"/>
  <c r="U522" i="23"/>
  <c r="R522" i="23"/>
  <c r="U521" i="23"/>
  <c r="R521" i="23"/>
  <c r="U520" i="23"/>
  <c r="R520" i="23"/>
  <c r="U519" i="23"/>
  <c r="R519" i="23"/>
  <c r="U518" i="23"/>
  <c r="R518" i="23"/>
  <c r="U517" i="23"/>
  <c r="R517" i="23"/>
  <c r="U516" i="23"/>
  <c r="R516" i="23"/>
  <c r="U515" i="23"/>
  <c r="R515" i="23"/>
  <c r="U514" i="23"/>
  <c r="R514" i="23"/>
  <c r="U513" i="23"/>
  <c r="R513" i="23"/>
  <c r="U512" i="23"/>
  <c r="R512" i="23"/>
  <c r="U511" i="23"/>
  <c r="R511" i="23"/>
  <c r="U510" i="23"/>
  <c r="R510" i="23"/>
  <c r="U509" i="23"/>
  <c r="R509" i="23"/>
  <c r="U508" i="23"/>
  <c r="R508" i="23"/>
  <c r="U507" i="23"/>
  <c r="R507" i="23"/>
  <c r="U506" i="23"/>
  <c r="R506" i="23"/>
  <c r="U505" i="23"/>
  <c r="R505" i="23"/>
  <c r="U504" i="23"/>
  <c r="R504" i="23"/>
  <c r="U503" i="23"/>
  <c r="R503" i="23"/>
  <c r="U502" i="23"/>
  <c r="R502" i="23"/>
  <c r="U501" i="23"/>
  <c r="R501" i="23"/>
  <c r="U500" i="23"/>
  <c r="R500" i="23"/>
  <c r="U499" i="23"/>
  <c r="R499" i="23"/>
  <c r="U498" i="23"/>
  <c r="R498" i="23"/>
  <c r="U497" i="23"/>
  <c r="R497" i="23"/>
  <c r="U496" i="23"/>
  <c r="R496" i="23"/>
  <c r="U495" i="23"/>
  <c r="R495" i="23"/>
  <c r="U494" i="23"/>
  <c r="R494" i="23"/>
  <c r="U493" i="23"/>
  <c r="R493" i="23"/>
  <c r="U492" i="23"/>
  <c r="R492" i="23"/>
  <c r="U491" i="23"/>
  <c r="R491" i="23"/>
  <c r="U490" i="23"/>
  <c r="R490" i="23"/>
  <c r="U489" i="23"/>
  <c r="R489" i="23"/>
  <c r="U488" i="23"/>
  <c r="R488" i="23"/>
  <c r="U487" i="23"/>
  <c r="R487" i="23"/>
  <c r="U486" i="23"/>
  <c r="R486" i="23"/>
  <c r="U485" i="23"/>
  <c r="R485" i="23"/>
  <c r="U484" i="23"/>
  <c r="R484" i="23"/>
  <c r="U483" i="23"/>
  <c r="R483" i="23"/>
  <c r="U482" i="23"/>
  <c r="R482" i="23"/>
  <c r="U481" i="23"/>
  <c r="R481" i="23"/>
  <c r="U480" i="23"/>
  <c r="R480" i="23"/>
  <c r="U479" i="23"/>
  <c r="R479" i="23"/>
  <c r="U478" i="23"/>
  <c r="R478" i="23"/>
  <c r="U477" i="23"/>
  <c r="R477" i="23"/>
  <c r="U476" i="23"/>
  <c r="R476" i="23"/>
  <c r="U475" i="23"/>
  <c r="R475" i="23"/>
  <c r="U474" i="23"/>
  <c r="R474" i="23"/>
  <c r="U473" i="23"/>
  <c r="R473" i="23"/>
  <c r="U472" i="23"/>
  <c r="R472" i="23"/>
  <c r="U471" i="23"/>
  <c r="R471" i="23"/>
  <c r="U470" i="23"/>
  <c r="R470" i="23"/>
  <c r="U469" i="23"/>
  <c r="R469" i="23"/>
  <c r="U468" i="23"/>
  <c r="R468" i="23"/>
  <c r="U467" i="23"/>
  <c r="R467" i="23"/>
  <c r="U466" i="23"/>
  <c r="R466" i="23"/>
  <c r="U465" i="23"/>
  <c r="R465" i="23"/>
  <c r="U464" i="23"/>
  <c r="R464" i="23"/>
  <c r="U463" i="23"/>
  <c r="R463" i="23"/>
  <c r="U462" i="23"/>
  <c r="R462" i="23"/>
  <c r="U461" i="23"/>
  <c r="R461" i="23"/>
  <c r="U460" i="23"/>
  <c r="R460" i="23"/>
  <c r="U459" i="23"/>
  <c r="R459" i="23"/>
  <c r="U458" i="23"/>
  <c r="R458" i="23"/>
  <c r="U457" i="23"/>
  <c r="R457" i="23"/>
  <c r="U456" i="23"/>
  <c r="R456" i="23"/>
  <c r="U455" i="23"/>
  <c r="R455" i="23"/>
  <c r="U454" i="23"/>
  <c r="R454" i="23"/>
  <c r="U453" i="23"/>
  <c r="R453" i="23"/>
  <c r="U452" i="23"/>
  <c r="R452" i="23"/>
  <c r="U451" i="23"/>
  <c r="R451" i="23"/>
  <c r="U450" i="23"/>
  <c r="R450" i="23"/>
  <c r="U449" i="23"/>
  <c r="R449" i="23"/>
  <c r="U448" i="23"/>
  <c r="R448" i="23"/>
  <c r="U447" i="23"/>
  <c r="R447" i="23"/>
  <c r="U446" i="23"/>
  <c r="R446" i="23"/>
  <c r="U445" i="23"/>
  <c r="R445" i="23"/>
  <c r="U444" i="23"/>
  <c r="R444" i="23"/>
  <c r="U443" i="23"/>
  <c r="R443" i="23"/>
  <c r="U442" i="23"/>
  <c r="R442" i="23"/>
  <c r="U441" i="23"/>
  <c r="R441" i="23"/>
  <c r="U440" i="23"/>
  <c r="R440" i="23"/>
  <c r="U439" i="23"/>
  <c r="R439" i="23"/>
  <c r="U438" i="23"/>
  <c r="R438" i="23"/>
  <c r="U437" i="23"/>
  <c r="R437" i="23"/>
  <c r="U436" i="23"/>
  <c r="R436" i="23"/>
  <c r="U435" i="23"/>
  <c r="R435" i="23"/>
  <c r="U434" i="23"/>
  <c r="R434" i="23"/>
  <c r="U433" i="23"/>
  <c r="R433" i="23"/>
  <c r="U432" i="23"/>
  <c r="R432" i="23"/>
  <c r="U431" i="23"/>
  <c r="R431" i="23"/>
  <c r="U430" i="23"/>
  <c r="R430" i="23"/>
  <c r="U429" i="23"/>
  <c r="R429" i="23"/>
  <c r="U428" i="23"/>
  <c r="R428" i="23"/>
  <c r="U427" i="23"/>
  <c r="R427" i="23"/>
  <c r="U426" i="23"/>
  <c r="R426" i="23"/>
  <c r="U425" i="23"/>
  <c r="R425" i="23"/>
  <c r="U424" i="23"/>
  <c r="R424" i="23"/>
  <c r="U423" i="23"/>
  <c r="R423" i="23"/>
  <c r="U422" i="23"/>
  <c r="R422" i="23"/>
  <c r="U421" i="23"/>
  <c r="R421" i="23"/>
  <c r="U420" i="23"/>
  <c r="R420" i="23"/>
  <c r="U419" i="23"/>
  <c r="R419" i="23"/>
  <c r="U418" i="23"/>
  <c r="R418" i="23"/>
  <c r="U417" i="23"/>
  <c r="R417" i="23"/>
  <c r="U416" i="23"/>
  <c r="R416" i="23"/>
  <c r="U415" i="23"/>
  <c r="R415" i="23"/>
  <c r="U414" i="23"/>
  <c r="R414" i="23"/>
  <c r="U413" i="23"/>
  <c r="R413" i="23"/>
  <c r="U412" i="23"/>
  <c r="R412" i="23"/>
  <c r="U411" i="23"/>
  <c r="R411" i="23"/>
  <c r="U410" i="23"/>
  <c r="R410" i="23"/>
  <c r="U409" i="23"/>
  <c r="R409" i="23"/>
  <c r="U408" i="23"/>
  <c r="R408" i="23"/>
  <c r="U407" i="23"/>
  <c r="R407" i="23"/>
  <c r="U406" i="23"/>
  <c r="R406" i="23"/>
  <c r="U405" i="23"/>
  <c r="R405" i="23"/>
  <c r="U404" i="23"/>
  <c r="R404" i="23"/>
  <c r="U403" i="23"/>
  <c r="R403" i="23"/>
  <c r="U402" i="23"/>
  <c r="R402" i="23"/>
  <c r="U401" i="23"/>
  <c r="R401" i="23"/>
  <c r="U400" i="23"/>
  <c r="R400" i="23"/>
  <c r="U399" i="23"/>
  <c r="R399" i="23"/>
  <c r="U398" i="23"/>
  <c r="R398" i="23"/>
  <c r="U397" i="23"/>
  <c r="R397" i="23"/>
  <c r="U396" i="23"/>
  <c r="R396" i="23"/>
  <c r="U395" i="23"/>
  <c r="R395" i="23"/>
  <c r="U394" i="23"/>
  <c r="R394" i="23"/>
  <c r="U393" i="23"/>
  <c r="R393" i="23"/>
  <c r="U392" i="23"/>
  <c r="R392" i="23"/>
  <c r="U391" i="23"/>
  <c r="R391" i="23"/>
  <c r="U390" i="23"/>
  <c r="R390" i="23"/>
  <c r="U389" i="23"/>
  <c r="R389" i="23"/>
  <c r="U388" i="23"/>
  <c r="R388" i="23"/>
  <c r="U387" i="23"/>
  <c r="R387" i="23"/>
  <c r="U386" i="23"/>
  <c r="R386" i="23"/>
  <c r="U385" i="23"/>
  <c r="R385" i="23"/>
  <c r="U384" i="23"/>
  <c r="R384" i="23"/>
  <c r="U383" i="23"/>
  <c r="R383" i="23"/>
  <c r="U382" i="23"/>
  <c r="R382" i="23"/>
  <c r="U381" i="23"/>
  <c r="R381" i="23"/>
  <c r="U380" i="23"/>
  <c r="R380" i="23"/>
  <c r="U379" i="23"/>
  <c r="R379" i="23"/>
  <c r="U378" i="23"/>
  <c r="R378" i="23"/>
  <c r="U377" i="23"/>
  <c r="R377" i="23"/>
  <c r="U376" i="23"/>
  <c r="R376" i="23"/>
  <c r="U375" i="23"/>
  <c r="R375" i="23"/>
  <c r="U374" i="23"/>
  <c r="R374" i="23"/>
  <c r="U373" i="23"/>
  <c r="R373" i="23"/>
  <c r="U372" i="23"/>
  <c r="R372" i="23"/>
  <c r="U371" i="23"/>
  <c r="R371" i="23"/>
  <c r="U370" i="23"/>
  <c r="R370" i="23"/>
  <c r="U369" i="23"/>
  <c r="R369" i="23"/>
  <c r="U368" i="23"/>
  <c r="R368" i="23"/>
  <c r="U367" i="23"/>
  <c r="R367" i="23"/>
  <c r="U366" i="23"/>
  <c r="R366" i="23"/>
  <c r="U365" i="23"/>
  <c r="R365" i="23"/>
  <c r="U364" i="23"/>
  <c r="R364" i="23"/>
  <c r="U363" i="23"/>
  <c r="R363" i="23"/>
  <c r="U362" i="23"/>
  <c r="R362" i="23"/>
  <c r="U361" i="23"/>
  <c r="R361" i="23"/>
  <c r="U360" i="23"/>
  <c r="R360" i="23"/>
  <c r="U359" i="23"/>
  <c r="R359" i="23"/>
  <c r="U358" i="23"/>
  <c r="R358" i="23"/>
  <c r="U357" i="23"/>
  <c r="R357" i="23"/>
  <c r="U356" i="23"/>
  <c r="R356" i="23"/>
  <c r="U355" i="23"/>
  <c r="R355" i="23"/>
  <c r="U354" i="23"/>
  <c r="R354" i="23"/>
  <c r="U353" i="23"/>
  <c r="R353" i="23"/>
  <c r="U352" i="23"/>
  <c r="R352" i="23"/>
  <c r="U351" i="23"/>
  <c r="R351" i="23"/>
  <c r="U350" i="23"/>
  <c r="R350" i="23"/>
  <c r="U349" i="23"/>
  <c r="R349" i="23"/>
  <c r="U348" i="23"/>
  <c r="R348" i="23"/>
  <c r="U347" i="23"/>
  <c r="R347" i="23"/>
  <c r="U346" i="23"/>
  <c r="R346" i="23"/>
  <c r="U345" i="23"/>
  <c r="R345" i="23"/>
  <c r="U344" i="23"/>
  <c r="R344" i="23"/>
  <c r="U343" i="23"/>
  <c r="R343" i="23"/>
  <c r="U342" i="23"/>
  <c r="R342" i="23"/>
  <c r="U341" i="23"/>
  <c r="R341" i="23"/>
  <c r="U340" i="23"/>
  <c r="R340" i="23"/>
  <c r="U339" i="23"/>
  <c r="R339" i="23"/>
  <c r="U338" i="23"/>
  <c r="R338" i="23"/>
  <c r="U337" i="23"/>
  <c r="R337" i="23"/>
  <c r="U336" i="23"/>
  <c r="R336" i="23"/>
  <c r="U335" i="23"/>
  <c r="R335" i="23"/>
  <c r="U334" i="23"/>
  <c r="R334" i="23"/>
  <c r="U333" i="23"/>
  <c r="R333" i="23"/>
  <c r="U332" i="23"/>
  <c r="R332" i="23"/>
  <c r="U331" i="23"/>
  <c r="R331" i="23"/>
  <c r="U330" i="23"/>
  <c r="R330" i="23"/>
  <c r="U329" i="23"/>
  <c r="R329" i="23"/>
  <c r="U328" i="23"/>
  <c r="R328" i="23"/>
  <c r="U327" i="23"/>
  <c r="R327" i="23"/>
  <c r="U326" i="23"/>
  <c r="R326" i="23"/>
  <c r="U325" i="23"/>
  <c r="R325" i="23"/>
  <c r="U324" i="23"/>
  <c r="R324" i="23"/>
  <c r="U323" i="23"/>
  <c r="R323" i="23"/>
  <c r="U322" i="23"/>
  <c r="R322" i="23"/>
  <c r="U321" i="23"/>
  <c r="R321" i="23"/>
  <c r="U320" i="23"/>
  <c r="R320" i="23"/>
  <c r="U319" i="23"/>
  <c r="R319" i="23"/>
  <c r="U318" i="23"/>
  <c r="R318" i="23"/>
  <c r="U317" i="23"/>
  <c r="R317" i="23"/>
  <c r="U316" i="23"/>
  <c r="R316" i="23"/>
  <c r="U315" i="23"/>
  <c r="R315" i="23"/>
  <c r="U314" i="23"/>
  <c r="R314" i="23"/>
  <c r="U313" i="23"/>
  <c r="R313" i="23"/>
  <c r="U312" i="23"/>
  <c r="R312" i="23"/>
  <c r="U311" i="23"/>
  <c r="R311" i="23"/>
  <c r="U310" i="23"/>
  <c r="R310" i="23"/>
  <c r="U309" i="23"/>
  <c r="R309" i="23"/>
  <c r="U308" i="23"/>
  <c r="R308" i="23"/>
  <c r="U307" i="23"/>
  <c r="R307" i="23"/>
  <c r="U306" i="23"/>
  <c r="R306" i="23"/>
  <c r="U305" i="23"/>
  <c r="R305" i="23"/>
  <c r="U304" i="23"/>
  <c r="R304" i="23"/>
  <c r="U303" i="23"/>
  <c r="R303" i="23"/>
  <c r="U302" i="23"/>
  <c r="R302" i="23"/>
  <c r="U301" i="23"/>
  <c r="R301" i="23"/>
  <c r="U300" i="23"/>
  <c r="R300" i="23"/>
  <c r="U299" i="23"/>
  <c r="R299" i="23"/>
  <c r="U298" i="23"/>
  <c r="R298" i="23"/>
  <c r="U297" i="23"/>
  <c r="R297" i="23"/>
  <c r="U296" i="23"/>
  <c r="R296" i="23"/>
  <c r="U295" i="23"/>
  <c r="R295" i="23"/>
  <c r="U294" i="23"/>
  <c r="R294" i="23"/>
  <c r="U293" i="23"/>
  <c r="R293" i="23"/>
  <c r="U292" i="23"/>
  <c r="R292" i="23"/>
  <c r="U291" i="23"/>
  <c r="R291" i="23"/>
  <c r="U290" i="23"/>
  <c r="R290" i="23"/>
  <c r="U289" i="23"/>
  <c r="R289" i="23"/>
  <c r="U288" i="23"/>
  <c r="R288" i="23"/>
  <c r="U287" i="23"/>
  <c r="R287" i="23"/>
  <c r="U286" i="23"/>
  <c r="R286" i="23"/>
  <c r="U285" i="23"/>
  <c r="R285" i="23"/>
  <c r="U284" i="23"/>
  <c r="R284" i="23"/>
  <c r="U283" i="23"/>
  <c r="R283" i="23"/>
  <c r="U282" i="23"/>
  <c r="R282" i="23"/>
  <c r="U281" i="23"/>
  <c r="R281" i="23"/>
  <c r="U280" i="23"/>
  <c r="R280" i="23"/>
  <c r="U279" i="23"/>
  <c r="R279" i="23"/>
  <c r="U278" i="23"/>
  <c r="R278" i="23"/>
  <c r="U277" i="23"/>
  <c r="R277" i="23"/>
  <c r="U276" i="23"/>
  <c r="R276" i="23"/>
  <c r="U275" i="23"/>
  <c r="R275" i="23"/>
  <c r="U274" i="23"/>
  <c r="R274" i="23"/>
  <c r="U273" i="23"/>
  <c r="R273" i="23"/>
  <c r="U272" i="23"/>
  <c r="R272" i="23"/>
  <c r="U271" i="23"/>
  <c r="R271" i="23"/>
  <c r="U270" i="23"/>
  <c r="R270" i="23"/>
  <c r="U269" i="23"/>
  <c r="R269" i="23"/>
  <c r="U268" i="23"/>
  <c r="R268" i="23"/>
  <c r="U267" i="23"/>
  <c r="R267" i="23"/>
  <c r="U266" i="23"/>
  <c r="R266" i="23"/>
  <c r="U265" i="23"/>
  <c r="R265" i="23"/>
  <c r="U264" i="23"/>
  <c r="R264" i="23"/>
  <c r="U263" i="23"/>
  <c r="R263" i="23"/>
  <c r="U262" i="23"/>
  <c r="R262" i="23"/>
  <c r="U261" i="23"/>
  <c r="R261" i="23"/>
  <c r="U260" i="23"/>
  <c r="R260" i="23"/>
  <c r="U259" i="23"/>
  <c r="R259" i="23"/>
  <c r="U258" i="23"/>
  <c r="R258" i="23"/>
  <c r="U257" i="23"/>
  <c r="R257" i="23"/>
  <c r="U256" i="23"/>
  <c r="R256" i="23"/>
  <c r="U255" i="23"/>
  <c r="R255" i="23"/>
  <c r="U254" i="23"/>
  <c r="R254" i="23"/>
  <c r="U253" i="23"/>
  <c r="R253" i="23"/>
  <c r="U252" i="23"/>
  <c r="R252" i="23"/>
  <c r="U251" i="23"/>
  <c r="R251" i="23"/>
  <c r="U250" i="23"/>
  <c r="R250" i="23"/>
  <c r="U249" i="23"/>
  <c r="R249" i="23"/>
  <c r="U248" i="23"/>
  <c r="R248" i="23"/>
  <c r="U247" i="23"/>
  <c r="R247" i="23"/>
  <c r="U246" i="23"/>
  <c r="R246" i="23"/>
  <c r="U245" i="23"/>
  <c r="R245" i="23"/>
  <c r="U244" i="23"/>
  <c r="R244" i="23"/>
  <c r="U243" i="23"/>
  <c r="R243" i="23"/>
  <c r="U242" i="23"/>
  <c r="R242" i="23"/>
  <c r="U241" i="23"/>
  <c r="R241" i="23"/>
  <c r="U240" i="23"/>
  <c r="R240" i="23"/>
  <c r="U239" i="23"/>
  <c r="R239" i="23"/>
  <c r="U238" i="23"/>
  <c r="R238" i="23"/>
  <c r="U237" i="23"/>
  <c r="R237" i="23"/>
  <c r="U236" i="23"/>
  <c r="R236" i="23"/>
  <c r="U235" i="23"/>
  <c r="R235" i="23"/>
  <c r="U234" i="23"/>
  <c r="R234" i="23"/>
  <c r="U233" i="23"/>
  <c r="R233" i="23"/>
  <c r="U232" i="23"/>
  <c r="R232" i="23"/>
  <c r="U231" i="23"/>
  <c r="R231" i="23"/>
  <c r="U230" i="23"/>
  <c r="R230" i="23"/>
  <c r="U229" i="23"/>
  <c r="R229" i="23"/>
  <c r="U228" i="23"/>
  <c r="R228" i="23"/>
  <c r="U227" i="23"/>
  <c r="R227" i="23"/>
  <c r="U226" i="23"/>
  <c r="R226" i="23"/>
  <c r="U225" i="23"/>
  <c r="R225" i="23"/>
  <c r="U224" i="23"/>
  <c r="R224" i="23"/>
  <c r="U223" i="23"/>
  <c r="R223" i="23"/>
  <c r="U222" i="23"/>
  <c r="R222" i="23"/>
  <c r="U221" i="23"/>
  <c r="R221" i="23"/>
  <c r="U220" i="23"/>
  <c r="R220" i="23"/>
  <c r="U219" i="23"/>
  <c r="R219" i="23"/>
  <c r="U218" i="23"/>
  <c r="R218" i="23"/>
  <c r="U217" i="23"/>
  <c r="R217" i="23"/>
  <c r="U216" i="23"/>
  <c r="R216" i="23"/>
  <c r="U215" i="23"/>
  <c r="R215" i="23"/>
  <c r="U214" i="23"/>
  <c r="R214" i="23"/>
  <c r="U213" i="23"/>
  <c r="R213" i="23"/>
  <c r="U212" i="23"/>
  <c r="R212" i="23"/>
  <c r="U211" i="23"/>
  <c r="R211" i="23"/>
  <c r="U210" i="23"/>
  <c r="R210" i="23"/>
  <c r="U209" i="23"/>
  <c r="R209" i="23"/>
  <c r="U208" i="23"/>
  <c r="R208" i="23"/>
  <c r="U207" i="23"/>
  <c r="R207" i="23"/>
  <c r="U206" i="23"/>
  <c r="R206" i="23"/>
  <c r="U205" i="23"/>
  <c r="R205" i="23"/>
  <c r="U204" i="23"/>
  <c r="R204" i="23"/>
  <c r="U203" i="23"/>
  <c r="R203" i="23"/>
  <c r="U202" i="23"/>
  <c r="R202" i="23"/>
  <c r="U201" i="23"/>
  <c r="R201" i="23"/>
  <c r="U200" i="23"/>
  <c r="R200" i="23"/>
  <c r="U199" i="23"/>
  <c r="R199" i="23"/>
  <c r="U198" i="23"/>
  <c r="R198" i="23"/>
  <c r="U197" i="23"/>
  <c r="R197" i="23"/>
  <c r="U196" i="23"/>
  <c r="R196" i="23"/>
  <c r="U195" i="23"/>
  <c r="R195" i="23"/>
  <c r="U194" i="23"/>
  <c r="R194" i="23"/>
  <c r="U193" i="23"/>
  <c r="R193" i="23"/>
  <c r="U192" i="23"/>
  <c r="R192" i="23"/>
  <c r="U191" i="23"/>
  <c r="R191" i="23"/>
  <c r="U190" i="23"/>
  <c r="R190" i="23"/>
  <c r="U189" i="23"/>
  <c r="R189" i="23"/>
  <c r="U188" i="23"/>
  <c r="R188" i="23"/>
  <c r="U187" i="23"/>
  <c r="R187" i="23"/>
  <c r="U186" i="23"/>
  <c r="R186" i="23"/>
  <c r="U185" i="23"/>
  <c r="R185" i="23"/>
  <c r="U184" i="23"/>
  <c r="R184" i="23"/>
  <c r="U183" i="23"/>
  <c r="R183" i="23"/>
  <c r="U182" i="23"/>
  <c r="R182" i="23"/>
  <c r="U181" i="23"/>
  <c r="R181" i="23"/>
  <c r="U180" i="23"/>
  <c r="R180" i="23"/>
  <c r="U179" i="23"/>
  <c r="R179" i="23"/>
  <c r="U178" i="23"/>
  <c r="R178" i="23"/>
  <c r="U177" i="23"/>
  <c r="R177" i="23"/>
  <c r="U176" i="23"/>
  <c r="R176" i="23"/>
  <c r="U175" i="23"/>
  <c r="R175" i="23"/>
  <c r="U174" i="23"/>
  <c r="R174" i="23"/>
  <c r="U173" i="23"/>
  <c r="R173" i="23"/>
  <c r="U172" i="23"/>
  <c r="R172" i="23"/>
  <c r="U171" i="23"/>
  <c r="R171" i="23"/>
  <c r="U170" i="23"/>
  <c r="R170" i="23"/>
  <c r="U169" i="23"/>
  <c r="R169" i="23"/>
  <c r="U168" i="23"/>
  <c r="R168" i="23"/>
  <c r="U167" i="23"/>
  <c r="R167" i="23"/>
  <c r="U166" i="23"/>
  <c r="R166" i="23"/>
  <c r="U165" i="23"/>
  <c r="R165" i="23"/>
  <c r="U164" i="23"/>
  <c r="R164" i="23"/>
  <c r="U163" i="23"/>
  <c r="R163" i="23"/>
  <c r="U162" i="23"/>
  <c r="R162" i="23"/>
  <c r="U161" i="23"/>
  <c r="R161" i="23"/>
  <c r="U160" i="23"/>
  <c r="R160" i="23"/>
  <c r="U159" i="23"/>
  <c r="R159" i="23"/>
  <c r="U158" i="23"/>
  <c r="R158" i="23"/>
  <c r="U157" i="23"/>
  <c r="R157" i="23"/>
  <c r="U156" i="23"/>
  <c r="R156" i="23"/>
  <c r="U155" i="23"/>
  <c r="R155" i="23"/>
  <c r="U154" i="23"/>
  <c r="R154" i="23"/>
  <c r="U153" i="23"/>
  <c r="R153" i="23"/>
  <c r="U152" i="23"/>
  <c r="R152" i="23"/>
  <c r="U151" i="23"/>
  <c r="R151" i="23"/>
  <c r="U150" i="23"/>
  <c r="R150" i="23"/>
  <c r="U149" i="23"/>
  <c r="R149" i="23"/>
  <c r="U148" i="23"/>
  <c r="R148" i="23"/>
  <c r="U147" i="23"/>
  <c r="R147" i="23"/>
  <c r="U146" i="23"/>
  <c r="R146" i="23"/>
  <c r="U145" i="23"/>
  <c r="R145" i="23"/>
  <c r="U144" i="23"/>
  <c r="R144" i="23"/>
  <c r="U143" i="23"/>
  <c r="R143" i="23"/>
  <c r="U142" i="23"/>
  <c r="R142" i="23"/>
  <c r="U141" i="23"/>
  <c r="R141" i="23"/>
  <c r="U140" i="23"/>
  <c r="R140" i="23"/>
  <c r="U139" i="23"/>
  <c r="R139" i="23"/>
  <c r="U138" i="23"/>
  <c r="R138" i="23"/>
  <c r="U137" i="23"/>
  <c r="R137" i="23"/>
  <c r="U136" i="23"/>
  <c r="R136" i="23"/>
  <c r="U135" i="23"/>
  <c r="R135" i="23"/>
  <c r="U134" i="23"/>
  <c r="R134" i="23"/>
  <c r="U133" i="23"/>
  <c r="R133" i="23"/>
  <c r="U132" i="23"/>
  <c r="R132" i="23"/>
  <c r="U131" i="23"/>
  <c r="R131" i="23"/>
  <c r="U130" i="23"/>
  <c r="R130" i="23"/>
  <c r="U129" i="23"/>
  <c r="R129" i="23"/>
  <c r="U128" i="23"/>
  <c r="R128" i="23"/>
  <c r="U127" i="23"/>
  <c r="R127" i="23"/>
  <c r="U126" i="23"/>
  <c r="R126" i="23"/>
  <c r="U125" i="23"/>
  <c r="R125" i="23"/>
  <c r="U124" i="23"/>
  <c r="R124" i="23"/>
  <c r="U123" i="23"/>
  <c r="R123" i="23"/>
  <c r="U122" i="23"/>
  <c r="R122" i="23"/>
  <c r="U121" i="23"/>
  <c r="R121" i="23"/>
  <c r="U120" i="23"/>
  <c r="R120" i="23"/>
  <c r="U119" i="23"/>
  <c r="R119" i="23"/>
  <c r="U118" i="23"/>
  <c r="R118" i="23"/>
  <c r="U117" i="23"/>
  <c r="R117" i="23"/>
  <c r="U116" i="23"/>
  <c r="R116" i="23"/>
  <c r="U115" i="23"/>
  <c r="R115" i="23"/>
  <c r="U114" i="23"/>
  <c r="R114" i="23"/>
  <c r="U113" i="23"/>
  <c r="R113" i="23"/>
  <c r="U112" i="23"/>
  <c r="R112" i="23"/>
  <c r="U111" i="23"/>
  <c r="R111" i="23"/>
  <c r="U110" i="23"/>
  <c r="R110" i="23"/>
  <c r="U109" i="23"/>
  <c r="R109" i="23"/>
  <c r="U108" i="23"/>
  <c r="R108" i="23"/>
  <c r="U107" i="23"/>
  <c r="R107" i="23"/>
  <c r="U106" i="23"/>
  <c r="R106" i="23"/>
  <c r="U105" i="23"/>
  <c r="R105" i="23"/>
  <c r="U104" i="23"/>
  <c r="R104" i="23"/>
  <c r="U103" i="23"/>
  <c r="R103" i="23"/>
  <c r="U102" i="23"/>
  <c r="R102" i="23"/>
  <c r="U101" i="23"/>
  <c r="R101" i="23"/>
  <c r="U100" i="23"/>
  <c r="R100" i="23"/>
  <c r="U99" i="23"/>
  <c r="R99" i="23"/>
  <c r="U98" i="23"/>
  <c r="R98" i="23"/>
  <c r="U97" i="23"/>
  <c r="R97" i="23"/>
  <c r="U96" i="23"/>
  <c r="R96" i="23"/>
  <c r="U95" i="23"/>
  <c r="R95" i="23"/>
  <c r="U94" i="23"/>
  <c r="R94" i="23"/>
  <c r="U93" i="23"/>
  <c r="R93" i="23"/>
  <c r="U92" i="23"/>
  <c r="R92" i="23"/>
  <c r="U91" i="23"/>
  <c r="R91" i="23"/>
  <c r="U90" i="23"/>
  <c r="R90" i="23"/>
  <c r="U89" i="23"/>
  <c r="R89" i="23"/>
  <c r="U88" i="23"/>
  <c r="R88" i="23"/>
  <c r="U87" i="23"/>
  <c r="R87" i="23"/>
  <c r="U86" i="23"/>
  <c r="R86" i="23"/>
  <c r="U85" i="23"/>
  <c r="R85" i="23"/>
  <c r="U84" i="23"/>
  <c r="R84" i="23"/>
  <c r="U83" i="23"/>
  <c r="R83" i="23"/>
  <c r="U82" i="23"/>
  <c r="R82" i="23"/>
  <c r="U81" i="23"/>
  <c r="R81" i="23"/>
  <c r="U80" i="23"/>
  <c r="R80" i="23"/>
  <c r="U79" i="23"/>
  <c r="R79" i="23"/>
  <c r="U78" i="23"/>
  <c r="R78" i="23"/>
  <c r="U77" i="23"/>
  <c r="R77" i="23"/>
  <c r="U76" i="23"/>
  <c r="R76" i="23"/>
  <c r="U75" i="23"/>
  <c r="R75" i="23"/>
  <c r="U74" i="23"/>
  <c r="R74" i="23"/>
  <c r="U73" i="23"/>
  <c r="R73" i="23"/>
  <c r="U72" i="23"/>
  <c r="R72" i="23"/>
  <c r="U71" i="23"/>
  <c r="R71" i="23"/>
  <c r="U70" i="23"/>
  <c r="R70" i="23"/>
  <c r="U69" i="23"/>
  <c r="R69" i="23"/>
  <c r="U68" i="23"/>
  <c r="R68" i="23"/>
  <c r="U67" i="23"/>
  <c r="R67" i="23"/>
  <c r="U66" i="23"/>
  <c r="R66" i="23"/>
  <c r="U65" i="23"/>
  <c r="R65" i="23"/>
  <c r="U64" i="23"/>
  <c r="R64" i="23"/>
  <c r="U63" i="23"/>
  <c r="R63" i="23"/>
  <c r="U62" i="23"/>
  <c r="R62" i="23"/>
  <c r="U61" i="23"/>
  <c r="R61" i="23"/>
  <c r="U60" i="23"/>
  <c r="R60" i="23"/>
  <c r="U59" i="23"/>
  <c r="R59" i="23"/>
  <c r="U58" i="23"/>
  <c r="R58" i="23"/>
  <c r="U57" i="23"/>
  <c r="R57" i="23"/>
  <c r="U56" i="23"/>
  <c r="R56" i="23"/>
  <c r="U55" i="23"/>
  <c r="R55" i="23"/>
  <c r="U54" i="23"/>
  <c r="R54" i="23"/>
  <c r="U53" i="23"/>
  <c r="R53" i="23"/>
  <c r="U52" i="23"/>
  <c r="R52" i="23"/>
  <c r="U51" i="23"/>
  <c r="R51" i="23"/>
  <c r="U50" i="23"/>
  <c r="R50" i="23"/>
  <c r="U49" i="23"/>
  <c r="R49" i="23"/>
  <c r="U48" i="23"/>
  <c r="R48" i="23"/>
  <c r="U47" i="23"/>
  <c r="R47" i="23"/>
  <c r="U46" i="23"/>
  <c r="R46" i="23"/>
  <c r="U45" i="23"/>
  <c r="R45" i="23"/>
  <c r="U44" i="23"/>
  <c r="R44" i="23"/>
  <c r="U43" i="23"/>
  <c r="R43" i="23"/>
  <c r="U42" i="23"/>
  <c r="R42" i="23"/>
  <c r="U41" i="23"/>
  <c r="R41" i="23"/>
  <c r="U40" i="23"/>
  <c r="R40" i="23"/>
  <c r="U39" i="23"/>
  <c r="R39" i="23"/>
  <c r="U38" i="23"/>
  <c r="R38" i="23"/>
  <c r="U37" i="23"/>
  <c r="R37" i="23"/>
  <c r="U36" i="23"/>
  <c r="R36" i="23"/>
  <c r="U35" i="23"/>
  <c r="R35" i="23"/>
  <c r="U34" i="23"/>
  <c r="R34" i="23"/>
  <c r="U33" i="23"/>
  <c r="R33" i="23"/>
  <c r="U32" i="23"/>
  <c r="R32" i="23"/>
  <c r="U31" i="23"/>
  <c r="R31" i="23"/>
  <c r="U30" i="23"/>
  <c r="R30" i="23"/>
  <c r="U29" i="23"/>
  <c r="R29" i="23"/>
  <c r="U28" i="23"/>
  <c r="R28" i="23"/>
  <c r="U27" i="23"/>
  <c r="R27" i="23"/>
  <c r="U26" i="23"/>
  <c r="R26" i="23"/>
  <c r="U25" i="23"/>
  <c r="R25" i="23"/>
  <c r="U24" i="23"/>
  <c r="R24" i="23"/>
  <c r="U23" i="23"/>
  <c r="R23" i="23"/>
  <c r="U22" i="23"/>
  <c r="R22" i="23"/>
  <c r="U21" i="23"/>
  <c r="R21" i="23"/>
  <c r="U20" i="23"/>
  <c r="R20" i="23"/>
  <c r="U19" i="23"/>
  <c r="R19" i="23"/>
  <c r="U18" i="23"/>
  <c r="R18" i="23"/>
  <c r="U17" i="23"/>
  <c r="R17" i="23"/>
  <c r="U16" i="23"/>
  <c r="R16" i="23"/>
  <c r="U15" i="23"/>
  <c r="R15" i="23"/>
  <c r="U14" i="23"/>
  <c r="R14" i="23"/>
  <c r="U13" i="23"/>
  <c r="R13" i="23"/>
  <c r="U12" i="23"/>
  <c r="R12" i="23"/>
  <c r="U11" i="23"/>
  <c r="R11" i="23"/>
  <c r="U10" i="23"/>
  <c r="R10" i="23"/>
  <c r="U9" i="23"/>
  <c r="R9" i="23"/>
  <c r="U8" i="23"/>
  <c r="R8" i="23"/>
  <c r="U7" i="23"/>
  <c r="R7" i="23"/>
  <c r="U6" i="23"/>
  <c r="R6" i="23"/>
  <c r="U5" i="23"/>
  <c r="R5" i="23"/>
  <c r="U4" i="23"/>
  <c r="R4" i="23"/>
  <c r="O19" i="36"/>
  <c r="O18" i="36"/>
  <c r="O15" i="36"/>
  <c r="Q10" i="36"/>
  <c r="F16" i="38" l="1"/>
  <c r="F17" i="38" s="1"/>
  <c r="AB15" i="36"/>
  <c r="AC15" i="36"/>
  <c r="AF6" i="36"/>
  <c r="AF5" i="36"/>
  <c r="E16" i="38"/>
  <c r="E17" i="38" s="1"/>
  <c r="L5" i="37"/>
  <c r="AC6" i="36"/>
  <c r="K3" i="37"/>
  <c r="L3" i="37"/>
  <c r="K2" i="37"/>
  <c r="L2" i="37"/>
  <c r="AC5" i="36"/>
  <c r="AB6" i="36"/>
  <c r="AB5" i="36"/>
  <c r="F29" i="36"/>
  <c r="E29" i="36"/>
  <c r="D29" i="36"/>
  <c r="C29" i="36"/>
  <c r="AC7" i="36" l="1"/>
  <c r="AB7" i="36"/>
  <c r="G10" i="36" l="1"/>
  <c r="G9" i="36"/>
  <c r="G8" i="36"/>
  <c r="G6" i="36"/>
  <c r="G5" i="36"/>
  <c r="D13" i="35"/>
  <c r="M13" i="35" s="1"/>
  <c r="D12" i="35"/>
  <c r="M12" i="35" s="1"/>
  <c r="D11" i="35"/>
  <c r="M11" i="35" s="1"/>
  <c r="D10" i="35"/>
  <c r="M10" i="35" s="1"/>
  <c r="D9" i="35"/>
  <c r="M9" i="35" s="1"/>
  <c r="D8" i="35"/>
  <c r="M8" i="35" s="1"/>
  <c r="D7" i="35"/>
  <c r="M7" i="35" s="1"/>
  <c r="D6" i="35"/>
  <c r="M6" i="35" s="1"/>
  <c r="D5" i="35"/>
  <c r="M5" i="35" s="1"/>
  <c r="Q30" i="35"/>
  <c r="P30" i="35"/>
  <c r="O30" i="35"/>
  <c r="N30" i="35"/>
  <c r="M30" i="35"/>
  <c r="Q29" i="35"/>
  <c r="P29" i="35"/>
  <c r="O29" i="35"/>
  <c r="N29" i="35"/>
  <c r="M29" i="35"/>
  <c r="Q27" i="35"/>
  <c r="P27" i="35"/>
  <c r="O27" i="35"/>
  <c r="N27" i="35"/>
  <c r="M27" i="35"/>
  <c r="Q16" i="35"/>
  <c r="P16" i="35"/>
  <c r="O16" i="35"/>
  <c r="N16" i="35"/>
  <c r="M16" i="35"/>
  <c r="Q15" i="35"/>
  <c r="P15" i="35"/>
  <c r="O15" i="35"/>
  <c r="N15" i="35"/>
  <c r="M15" i="35"/>
  <c r="Q5" i="35"/>
  <c r="P5" i="35"/>
  <c r="O5" i="35"/>
  <c r="N5" i="35"/>
  <c r="G33" i="35"/>
  <c r="P33" i="35" s="1"/>
  <c r="F33" i="35"/>
  <c r="O33" i="35" s="1"/>
  <c r="E33" i="35"/>
  <c r="N33" i="35" s="1"/>
  <c r="D33" i="35"/>
  <c r="M33" i="35" s="1"/>
  <c r="G32" i="35"/>
  <c r="P32" i="35" s="1"/>
  <c r="F32" i="35"/>
  <c r="O32" i="35" s="1"/>
  <c r="E32" i="35"/>
  <c r="N32" i="35" s="1"/>
  <c r="G31" i="35"/>
  <c r="P31" i="35" s="1"/>
  <c r="F31" i="35"/>
  <c r="O31" i="35" s="1"/>
  <c r="E31" i="35"/>
  <c r="N31" i="35" s="1"/>
  <c r="G28" i="35"/>
  <c r="P28" i="35" s="1"/>
  <c r="F28" i="35"/>
  <c r="O28" i="35" s="1"/>
  <c r="E28" i="35"/>
  <c r="N28" i="35" s="1"/>
  <c r="D28" i="35"/>
  <c r="M28" i="35" s="1"/>
  <c r="D25" i="35"/>
  <c r="M25" i="35" s="1"/>
  <c r="D24" i="35"/>
  <c r="M24" i="35" s="1"/>
  <c r="D23" i="35"/>
  <c r="M23" i="35" s="1"/>
  <c r="D22" i="35"/>
  <c r="M22" i="35" s="1"/>
  <c r="D21" i="35"/>
  <c r="M21" i="35" s="1"/>
  <c r="D4" i="35"/>
  <c r="M4" i="35" s="1"/>
  <c r="G25" i="35"/>
  <c r="P25" i="35" s="1"/>
  <c r="F25" i="35"/>
  <c r="O25" i="35" s="1"/>
  <c r="E25" i="35"/>
  <c r="N25" i="35" s="1"/>
  <c r="G24" i="35"/>
  <c r="P24" i="35" s="1"/>
  <c r="F24" i="35"/>
  <c r="O24" i="35" s="1"/>
  <c r="E24" i="35"/>
  <c r="N24" i="35" s="1"/>
  <c r="H23" i="35"/>
  <c r="Q23" i="35" s="1"/>
  <c r="G23" i="35"/>
  <c r="P23" i="35" s="1"/>
  <c r="F23" i="35"/>
  <c r="O23" i="35" s="1"/>
  <c r="E23" i="35"/>
  <c r="N23" i="35" s="1"/>
  <c r="G22" i="35"/>
  <c r="P22" i="35" s="1"/>
  <c r="F22" i="35"/>
  <c r="O22" i="35" s="1"/>
  <c r="E22" i="35"/>
  <c r="N22" i="35" s="1"/>
  <c r="F21" i="35"/>
  <c r="O21" i="35" s="1"/>
  <c r="E21" i="35"/>
  <c r="N21" i="35" s="1"/>
  <c r="G19" i="35"/>
  <c r="P19" i="35" s="1"/>
  <c r="F19" i="35"/>
  <c r="O19" i="35" s="1"/>
  <c r="E19" i="35"/>
  <c r="N19" i="35" s="1"/>
  <c r="G18" i="35"/>
  <c r="P18" i="35" s="1"/>
  <c r="F18" i="35"/>
  <c r="O18" i="35" s="1"/>
  <c r="E18" i="35"/>
  <c r="N18" i="35" s="1"/>
  <c r="G17" i="35"/>
  <c r="P17" i="35" s="1"/>
  <c r="F17" i="35"/>
  <c r="O17" i="35" s="1"/>
  <c r="E17" i="35"/>
  <c r="N17" i="35" s="1"/>
  <c r="G13" i="35"/>
  <c r="P13" i="35" s="1"/>
  <c r="F13" i="35"/>
  <c r="O13" i="35" s="1"/>
  <c r="E13" i="35"/>
  <c r="N13" i="35" s="1"/>
  <c r="G12" i="35"/>
  <c r="P12" i="35" s="1"/>
  <c r="F12" i="35"/>
  <c r="O12" i="35" s="1"/>
  <c r="E12" i="35"/>
  <c r="N12" i="35" s="1"/>
  <c r="H11" i="35"/>
  <c r="Q11" i="35" s="1"/>
  <c r="G11" i="35"/>
  <c r="P11" i="35" s="1"/>
  <c r="F11" i="35"/>
  <c r="O11" i="35" s="1"/>
  <c r="E11" i="35"/>
  <c r="N11" i="35" s="1"/>
  <c r="G10" i="35"/>
  <c r="P10" i="35" s="1"/>
  <c r="F10" i="35"/>
  <c r="O10" i="35" s="1"/>
  <c r="E10" i="35"/>
  <c r="N10" i="35" s="1"/>
  <c r="G9" i="35"/>
  <c r="P9" i="35" s="1"/>
  <c r="F9" i="35"/>
  <c r="O9" i="35" s="1"/>
  <c r="E9" i="35"/>
  <c r="N9" i="35" s="1"/>
  <c r="G8" i="35"/>
  <c r="P8" i="35" s="1"/>
  <c r="F8" i="35"/>
  <c r="O8" i="35" s="1"/>
  <c r="E8" i="35"/>
  <c r="N8" i="35" s="1"/>
  <c r="G7" i="35"/>
  <c r="P7" i="35" s="1"/>
  <c r="F7" i="35"/>
  <c r="O7" i="35" s="1"/>
  <c r="E7" i="35"/>
  <c r="N7" i="35" s="1"/>
  <c r="G6" i="35"/>
  <c r="P6" i="35" s="1"/>
  <c r="F6" i="35"/>
  <c r="O6" i="35" s="1"/>
  <c r="H4" i="35"/>
  <c r="Q4" i="35" s="1"/>
  <c r="G4" i="35"/>
  <c r="P4" i="35" s="1"/>
  <c r="F4" i="35"/>
  <c r="O4" i="35" s="1"/>
  <c r="E4" i="35"/>
  <c r="N4" i="35" s="1"/>
  <c r="E49" i="34"/>
  <c r="K49" i="34" s="1"/>
  <c r="E48" i="34"/>
  <c r="K48" i="34" s="1"/>
  <c r="C48" i="34"/>
  <c r="I48" i="34" s="1"/>
  <c r="E41" i="34"/>
  <c r="K41" i="34" s="1"/>
  <c r="E40" i="34"/>
  <c r="K40" i="34" s="1"/>
  <c r="E39" i="34"/>
  <c r="K39" i="34" s="1"/>
  <c r="E38" i="34"/>
  <c r="K38" i="34" s="1"/>
  <c r="E37" i="34"/>
  <c r="E32" i="34"/>
  <c r="K32" i="34" s="1"/>
  <c r="D32" i="34"/>
  <c r="J32" i="34" s="1"/>
  <c r="E31" i="34"/>
  <c r="K31" i="34" s="1"/>
  <c r="E30" i="34"/>
  <c r="K30" i="34" s="1"/>
  <c r="E29" i="34"/>
  <c r="K29" i="34" s="1"/>
  <c r="E28" i="34"/>
  <c r="K28" i="34" s="1"/>
  <c r="E23" i="34"/>
  <c r="K23" i="34" s="1"/>
  <c r="E22" i="34"/>
  <c r="K22" i="34" s="1"/>
  <c r="E21" i="34"/>
  <c r="K21" i="34" s="1"/>
  <c r="E20" i="34"/>
  <c r="K20" i="34" s="1"/>
  <c r="E19" i="34"/>
  <c r="K19" i="34" s="1"/>
  <c r="E18" i="34"/>
  <c r="K18" i="34" s="1"/>
  <c r="E17" i="34"/>
  <c r="K17" i="34" s="1"/>
  <c r="E14" i="34"/>
  <c r="K14" i="34" s="1"/>
  <c r="E13" i="34"/>
  <c r="K13" i="34" s="1"/>
  <c r="E12" i="34"/>
  <c r="K12" i="34" s="1"/>
  <c r="E9" i="34"/>
  <c r="K9" i="34" s="1"/>
  <c r="E8" i="34"/>
  <c r="K8" i="34" s="1"/>
  <c r="E7" i="34"/>
  <c r="K7" i="34" s="1"/>
  <c r="E6" i="34"/>
  <c r="K6" i="34" s="1"/>
  <c r="E3" i="34"/>
  <c r="K3" i="34" s="1"/>
  <c r="E43" i="34" l="1"/>
  <c r="K43" i="34" s="1"/>
  <c r="E50" i="34"/>
  <c r="K50" i="34" s="1"/>
  <c r="K37" i="34"/>
  <c r="E34" i="34"/>
  <c r="E25" i="34"/>
  <c r="C32" i="34"/>
  <c r="I32" i="34" s="1"/>
  <c r="D7" i="33"/>
  <c r="E45" i="34" l="1"/>
  <c r="K25" i="34"/>
  <c r="E35" i="34"/>
  <c r="K34" i="34"/>
  <c r="C28" i="34"/>
  <c r="I28" i="34" s="1"/>
  <c r="D28" i="34"/>
  <c r="J28" i="34" s="1"/>
  <c r="C30" i="34"/>
  <c r="I30" i="34" s="1"/>
  <c r="D30" i="34"/>
  <c r="J30" i="34" s="1"/>
  <c r="K45" i="34" l="1"/>
  <c r="E51" i="34"/>
  <c r="C29" i="34"/>
  <c r="I29" i="34" s="1"/>
  <c r="D29" i="34"/>
  <c r="J29" i="34" s="1"/>
  <c r="F14" i="33"/>
  <c r="E13" i="33"/>
  <c r="D19" i="35"/>
  <c r="M19" i="35" s="1"/>
  <c r="D18" i="35" l="1"/>
  <c r="M18" i="35" s="1"/>
  <c r="D32" i="35"/>
  <c r="M32" i="35" s="1"/>
  <c r="H28" i="35"/>
  <c r="Q28" i="35" s="1"/>
  <c r="E26" i="34" l="1"/>
  <c r="E7" i="32"/>
  <c r="P506" i="23" l="1"/>
  <c r="S506" i="23" s="1"/>
  <c r="N506" i="23"/>
  <c r="L506" i="23"/>
  <c r="J506" i="23"/>
  <c r="I506" i="23"/>
  <c r="H506" i="23"/>
  <c r="G506" i="23"/>
  <c r="F506" i="23"/>
  <c r="D40" i="34"/>
  <c r="J40" i="34" s="1"/>
  <c r="D41" i="34"/>
  <c r="J41" i="34" s="1"/>
  <c r="D39" i="34"/>
  <c r="J39" i="34" s="1"/>
  <c r="D38" i="34"/>
  <c r="J38" i="34" s="1"/>
  <c r="D48" i="34" l="1"/>
  <c r="J48" i="34" s="1"/>
  <c r="K506" i="23"/>
  <c r="C38" i="34"/>
  <c r="I38" i="34" s="1"/>
  <c r="C39" i="34"/>
  <c r="I39" i="34" s="1"/>
  <c r="C41" i="34"/>
  <c r="I41" i="34" s="1"/>
  <c r="C40" i="34"/>
  <c r="I40" i="34" s="1"/>
  <c r="M506" i="23"/>
  <c r="O506" i="23"/>
  <c r="Q506" i="23"/>
  <c r="T506" i="23" s="1"/>
  <c r="H18" i="35"/>
  <c r="Q18" i="35" s="1"/>
  <c r="H24" i="35"/>
  <c r="Q24" i="35" s="1"/>
  <c r="H33" i="35"/>
  <c r="Q33" i="35" s="1"/>
  <c r="H32" i="35"/>
  <c r="Q32" i="35" s="1"/>
  <c r="H31" i="35"/>
  <c r="Q31" i="35" s="1"/>
  <c r="H25" i="35"/>
  <c r="Q25" i="35" s="1"/>
  <c r="H22" i="35"/>
  <c r="Q22" i="35" s="1"/>
  <c r="H19" i="35"/>
  <c r="Q19" i="35" s="1"/>
  <c r="H13" i="35"/>
  <c r="Q13" i="35" s="1"/>
  <c r="H12" i="35"/>
  <c r="Q12" i="35" s="1"/>
  <c r="H10" i="35"/>
  <c r="Q10" i="35" s="1"/>
  <c r="H9" i="35"/>
  <c r="Q9" i="35" s="1"/>
  <c r="D39" i="35" l="1"/>
  <c r="M39" i="35" s="1"/>
  <c r="D31" i="35"/>
  <c r="M31" i="35" s="1"/>
  <c r="D14" i="35"/>
  <c r="M14" i="35" s="1"/>
  <c r="D12" i="34"/>
  <c r="J12" i="34" s="1"/>
  <c r="C9" i="34"/>
  <c r="I9" i="34" s="1"/>
  <c r="F14" i="35"/>
  <c r="O14" i="35" s="1"/>
  <c r="F39" i="35"/>
  <c r="O39" i="35" s="1"/>
  <c r="G14" i="35"/>
  <c r="P14" i="35" s="1"/>
  <c r="H17" i="35"/>
  <c r="Q17" i="35" s="1"/>
  <c r="D17" i="35"/>
  <c r="M17" i="35" s="1"/>
  <c r="F26" i="35"/>
  <c r="O26" i="35" s="1"/>
  <c r="H8" i="35"/>
  <c r="Q8" i="35" s="1"/>
  <c r="H7" i="35"/>
  <c r="Q7" i="35" s="1"/>
  <c r="E6" i="35"/>
  <c r="N6" i="35" s="1"/>
  <c r="D9" i="34" l="1"/>
  <c r="J9" i="34" s="1"/>
  <c r="C12" i="34"/>
  <c r="I12" i="34" s="1"/>
  <c r="D26" i="35"/>
  <c r="M26" i="35" s="1"/>
  <c r="D37" i="34"/>
  <c r="E39" i="35"/>
  <c r="N39" i="35" s="1"/>
  <c r="K36" i="29"/>
  <c r="J36" i="29"/>
  <c r="I36" i="29"/>
  <c r="K28" i="29"/>
  <c r="J28" i="29"/>
  <c r="I28" i="29"/>
  <c r="K26" i="29"/>
  <c r="J26" i="29"/>
  <c r="I26" i="29"/>
  <c r="K16" i="29"/>
  <c r="J16" i="29"/>
  <c r="I16" i="29"/>
  <c r="E37" i="29"/>
  <c r="K37" i="29" s="1"/>
  <c r="E35" i="29"/>
  <c r="K35" i="29" s="1"/>
  <c r="E33" i="29"/>
  <c r="K33" i="29" s="1"/>
  <c r="E32" i="29"/>
  <c r="K32" i="29" s="1"/>
  <c r="E29" i="29"/>
  <c r="E27" i="29"/>
  <c r="K27" i="29" s="1"/>
  <c r="E25" i="29"/>
  <c r="K25" i="29" s="1"/>
  <c r="E24" i="29"/>
  <c r="K24" i="29" s="1"/>
  <c r="E23" i="29"/>
  <c r="K23" i="29" s="1"/>
  <c r="E22" i="29"/>
  <c r="K22" i="29" s="1"/>
  <c r="E21" i="29"/>
  <c r="K21" i="29" s="1"/>
  <c r="E20" i="29"/>
  <c r="K20" i="29" s="1"/>
  <c r="E19" i="29"/>
  <c r="K19" i="29" s="1"/>
  <c r="E18" i="29"/>
  <c r="K18" i="29" s="1"/>
  <c r="E17" i="29"/>
  <c r="K17" i="29" s="1"/>
  <c r="E15" i="29"/>
  <c r="K15" i="29" s="1"/>
  <c r="E14" i="29"/>
  <c r="K14" i="29" s="1"/>
  <c r="E13" i="29"/>
  <c r="K13" i="29" s="1"/>
  <c r="E12" i="29"/>
  <c r="K12" i="29" s="1"/>
  <c r="E11" i="29"/>
  <c r="K11" i="29" s="1"/>
  <c r="E10" i="29"/>
  <c r="K10" i="29" s="1"/>
  <c r="E9" i="29"/>
  <c r="K9" i="29" s="1"/>
  <c r="U3" i="23"/>
  <c r="G1097" i="23"/>
  <c r="F1097" i="23"/>
  <c r="G1096" i="23"/>
  <c r="F1096" i="23"/>
  <c r="G1095" i="23"/>
  <c r="F1095" i="23"/>
  <c r="G1094" i="23"/>
  <c r="F1094" i="23"/>
  <c r="G1093" i="23"/>
  <c r="F1093" i="23"/>
  <c r="G1092" i="23"/>
  <c r="F1092" i="23"/>
  <c r="G1091" i="23"/>
  <c r="F1091" i="23"/>
  <c r="G1090" i="23"/>
  <c r="F1090" i="23"/>
  <c r="G1089" i="23"/>
  <c r="F1089" i="23"/>
  <c r="G1088" i="23"/>
  <c r="F1088" i="23"/>
  <c r="G1087" i="23"/>
  <c r="F1087" i="23"/>
  <c r="G1086" i="23"/>
  <c r="F1086" i="23"/>
  <c r="G1085" i="23"/>
  <c r="F1085" i="23"/>
  <c r="G1084" i="23"/>
  <c r="F1084" i="23"/>
  <c r="G1083" i="23"/>
  <c r="F1083" i="23"/>
  <c r="G1082" i="23"/>
  <c r="F1082" i="23"/>
  <c r="G1081" i="23"/>
  <c r="F1081" i="23"/>
  <c r="G1080" i="23"/>
  <c r="F1080" i="23"/>
  <c r="G1079" i="23"/>
  <c r="F1079" i="23"/>
  <c r="G1078" i="23"/>
  <c r="F1078" i="23"/>
  <c r="G1077" i="23"/>
  <c r="F1077" i="23"/>
  <c r="G1076" i="23"/>
  <c r="F1076" i="23"/>
  <c r="G1075" i="23"/>
  <c r="F1075" i="23"/>
  <c r="G1074" i="23"/>
  <c r="F1074" i="23"/>
  <c r="G1073" i="23"/>
  <c r="F1073" i="23"/>
  <c r="G1072" i="23"/>
  <c r="F1072" i="23"/>
  <c r="G1071" i="23"/>
  <c r="F1071" i="23"/>
  <c r="G1070" i="23"/>
  <c r="F1070" i="23"/>
  <c r="G1069" i="23"/>
  <c r="F1069" i="23"/>
  <c r="G1068" i="23"/>
  <c r="F1068" i="23"/>
  <c r="G1067" i="23"/>
  <c r="F1067" i="23"/>
  <c r="G1066" i="23"/>
  <c r="F1066" i="23"/>
  <c r="G1065" i="23"/>
  <c r="F1065" i="23"/>
  <c r="G1064" i="23"/>
  <c r="F1064" i="23"/>
  <c r="G1063" i="23"/>
  <c r="F1063" i="23"/>
  <c r="G1062" i="23"/>
  <c r="F1062" i="23"/>
  <c r="G1061" i="23"/>
  <c r="F1061" i="23"/>
  <c r="G1060" i="23"/>
  <c r="F1060" i="23"/>
  <c r="G1059" i="23"/>
  <c r="F1059" i="23"/>
  <c r="G1058" i="23"/>
  <c r="F1058" i="23"/>
  <c r="G1057" i="23"/>
  <c r="F1057" i="23"/>
  <c r="G1056" i="23"/>
  <c r="F1056" i="23"/>
  <c r="G1055" i="23"/>
  <c r="F1055" i="23"/>
  <c r="G1054" i="23"/>
  <c r="F1054" i="23"/>
  <c r="G1053" i="23"/>
  <c r="F1053" i="23"/>
  <c r="G1052" i="23"/>
  <c r="F1052" i="23"/>
  <c r="G1051" i="23"/>
  <c r="F1051" i="23"/>
  <c r="G1050" i="23"/>
  <c r="F1050" i="23"/>
  <c r="G1049" i="23"/>
  <c r="F1049" i="23"/>
  <c r="G1048" i="23"/>
  <c r="F1048" i="23"/>
  <c r="G1047" i="23"/>
  <c r="F1047" i="23"/>
  <c r="G1046" i="23"/>
  <c r="F1046" i="23"/>
  <c r="G1045" i="23"/>
  <c r="F1045" i="23"/>
  <c r="G1044" i="23"/>
  <c r="F1044" i="23"/>
  <c r="G1043" i="23"/>
  <c r="F1043" i="23"/>
  <c r="G1042" i="23"/>
  <c r="F1042" i="23"/>
  <c r="G1041" i="23"/>
  <c r="F1041" i="23"/>
  <c r="G1040" i="23"/>
  <c r="F1040" i="23"/>
  <c r="G1039" i="23"/>
  <c r="F1039" i="23"/>
  <c r="G1038" i="23"/>
  <c r="F1038" i="23"/>
  <c r="G1037" i="23"/>
  <c r="F1037" i="23"/>
  <c r="G1036" i="23"/>
  <c r="F1036" i="23"/>
  <c r="G1035" i="23"/>
  <c r="F1035" i="23"/>
  <c r="G1034" i="23"/>
  <c r="F1034" i="23"/>
  <c r="G1033" i="23"/>
  <c r="F1033" i="23"/>
  <c r="G1032" i="23"/>
  <c r="F1032" i="23"/>
  <c r="G1031" i="23"/>
  <c r="F1031" i="23"/>
  <c r="G1030" i="23"/>
  <c r="F1030" i="23"/>
  <c r="G1029" i="23"/>
  <c r="F1029" i="23"/>
  <c r="G1028" i="23"/>
  <c r="F1028" i="23"/>
  <c r="G1027" i="23"/>
  <c r="F1027" i="23"/>
  <c r="G1026" i="23"/>
  <c r="F1026" i="23"/>
  <c r="G1025" i="23"/>
  <c r="F1025" i="23"/>
  <c r="G1024" i="23"/>
  <c r="F1024" i="23"/>
  <c r="G1023" i="23"/>
  <c r="F1023" i="23"/>
  <c r="G1022" i="23"/>
  <c r="F1022" i="23"/>
  <c r="G1021" i="23"/>
  <c r="F1021" i="23"/>
  <c r="G1020" i="23"/>
  <c r="F1020" i="23"/>
  <c r="G1019" i="23"/>
  <c r="F1019" i="23"/>
  <c r="G1018" i="23"/>
  <c r="F1018" i="23"/>
  <c r="G1017" i="23"/>
  <c r="F1017" i="23"/>
  <c r="G1016" i="23"/>
  <c r="F1016" i="23"/>
  <c r="G1015" i="23"/>
  <c r="F1015" i="23"/>
  <c r="G1014" i="23"/>
  <c r="F1014" i="23"/>
  <c r="G1013" i="23"/>
  <c r="F1013" i="23"/>
  <c r="G1012" i="23"/>
  <c r="F1012" i="23"/>
  <c r="G1011" i="23"/>
  <c r="F1011" i="23"/>
  <c r="G1010" i="23"/>
  <c r="F1010" i="23"/>
  <c r="G1009" i="23"/>
  <c r="F1009" i="23"/>
  <c r="G1008" i="23"/>
  <c r="F1008" i="23"/>
  <c r="G1007" i="23"/>
  <c r="F1007" i="23"/>
  <c r="G1006" i="23"/>
  <c r="F1006" i="23"/>
  <c r="G1005" i="23"/>
  <c r="F1005" i="23"/>
  <c r="G1004" i="23"/>
  <c r="F1004" i="23"/>
  <c r="G1003" i="23"/>
  <c r="F1003" i="23"/>
  <c r="G1002" i="23"/>
  <c r="F1002" i="23"/>
  <c r="G1001" i="23"/>
  <c r="F1001" i="23"/>
  <c r="G1000" i="23"/>
  <c r="F1000" i="23"/>
  <c r="G999" i="23"/>
  <c r="F999" i="23"/>
  <c r="G998" i="23"/>
  <c r="F998" i="23"/>
  <c r="G997" i="23"/>
  <c r="F997" i="23"/>
  <c r="G996" i="23"/>
  <c r="F996" i="23"/>
  <c r="G995" i="23"/>
  <c r="F995" i="23"/>
  <c r="G994" i="23"/>
  <c r="F994" i="23"/>
  <c r="G993" i="23"/>
  <c r="F993" i="23"/>
  <c r="G992" i="23"/>
  <c r="F992" i="23"/>
  <c r="G991" i="23"/>
  <c r="F991" i="23"/>
  <c r="G990" i="23"/>
  <c r="F990" i="23"/>
  <c r="G989" i="23"/>
  <c r="F989" i="23"/>
  <c r="G988" i="23"/>
  <c r="F988" i="23"/>
  <c r="G987" i="23"/>
  <c r="F987" i="23"/>
  <c r="G986" i="23"/>
  <c r="F986" i="23"/>
  <c r="G985" i="23"/>
  <c r="F985" i="23"/>
  <c r="G984" i="23"/>
  <c r="F984" i="23"/>
  <c r="G983" i="23"/>
  <c r="F983" i="23"/>
  <c r="G982" i="23"/>
  <c r="F982" i="23"/>
  <c r="G981" i="23"/>
  <c r="F981" i="23"/>
  <c r="G980" i="23"/>
  <c r="F980" i="23"/>
  <c r="G979" i="23"/>
  <c r="F979" i="23"/>
  <c r="G978" i="23"/>
  <c r="F978" i="23"/>
  <c r="G977" i="23"/>
  <c r="F977" i="23"/>
  <c r="G976" i="23"/>
  <c r="F976" i="23"/>
  <c r="G975" i="23"/>
  <c r="F975" i="23"/>
  <c r="G974" i="23"/>
  <c r="F974" i="23"/>
  <c r="G973" i="23"/>
  <c r="F973" i="23"/>
  <c r="G972" i="23"/>
  <c r="F972" i="23"/>
  <c r="G971" i="23"/>
  <c r="F971" i="23"/>
  <c r="G970" i="23"/>
  <c r="F970" i="23"/>
  <c r="G969" i="23"/>
  <c r="F969" i="23"/>
  <c r="G968" i="23"/>
  <c r="F968" i="23"/>
  <c r="G967" i="23"/>
  <c r="F967" i="23"/>
  <c r="G966" i="23"/>
  <c r="F966" i="23"/>
  <c r="G965" i="23"/>
  <c r="F965" i="23"/>
  <c r="G964" i="23"/>
  <c r="F964" i="23"/>
  <c r="G963" i="23"/>
  <c r="F963" i="23"/>
  <c r="G962" i="23"/>
  <c r="F962" i="23"/>
  <c r="G961" i="23"/>
  <c r="F961" i="23"/>
  <c r="G960" i="23"/>
  <c r="F960" i="23"/>
  <c r="G959" i="23"/>
  <c r="F959" i="23"/>
  <c r="G958" i="23"/>
  <c r="F958" i="23"/>
  <c r="G957" i="23"/>
  <c r="F957" i="23"/>
  <c r="G956" i="23"/>
  <c r="F956" i="23"/>
  <c r="G955" i="23"/>
  <c r="F955" i="23"/>
  <c r="G954" i="23"/>
  <c r="F954" i="23"/>
  <c r="G953" i="23"/>
  <c r="F953" i="23"/>
  <c r="G952" i="23"/>
  <c r="F952" i="23"/>
  <c r="G951" i="23"/>
  <c r="F951" i="23"/>
  <c r="G950" i="23"/>
  <c r="F950" i="23"/>
  <c r="G949" i="23"/>
  <c r="F949" i="23"/>
  <c r="G948" i="23"/>
  <c r="F948" i="23"/>
  <c r="G947" i="23"/>
  <c r="F947" i="23"/>
  <c r="G946" i="23"/>
  <c r="F946" i="23"/>
  <c r="G945" i="23"/>
  <c r="F945" i="23"/>
  <c r="G944" i="23"/>
  <c r="F944" i="23"/>
  <c r="G943" i="23"/>
  <c r="F943" i="23"/>
  <c r="G942" i="23"/>
  <c r="F942" i="23"/>
  <c r="G941" i="23"/>
  <c r="F941" i="23"/>
  <c r="G940" i="23"/>
  <c r="F940" i="23"/>
  <c r="G939" i="23"/>
  <c r="F939" i="23"/>
  <c r="G938" i="23"/>
  <c r="F938" i="23"/>
  <c r="G937" i="23"/>
  <c r="F937" i="23"/>
  <c r="G936" i="23"/>
  <c r="F936" i="23"/>
  <c r="G935" i="23"/>
  <c r="F935" i="23"/>
  <c r="G934" i="23"/>
  <c r="F934" i="23"/>
  <c r="G933" i="23"/>
  <c r="F933" i="23"/>
  <c r="G932" i="23"/>
  <c r="F932" i="23"/>
  <c r="G931" i="23"/>
  <c r="F931" i="23"/>
  <c r="G930" i="23"/>
  <c r="F930" i="23"/>
  <c r="G929" i="23"/>
  <c r="F929" i="23"/>
  <c r="G928" i="23"/>
  <c r="F928" i="23"/>
  <c r="G927" i="23"/>
  <c r="F927" i="23"/>
  <c r="G926" i="23"/>
  <c r="F926" i="23"/>
  <c r="G925" i="23"/>
  <c r="F925" i="23"/>
  <c r="G924" i="23"/>
  <c r="F924" i="23"/>
  <c r="G923" i="23"/>
  <c r="F923" i="23"/>
  <c r="G922" i="23"/>
  <c r="F922" i="23"/>
  <c r="G921" i="23"/>
  <c r="F921" i="23"/>
  <c r="G920" i="23"/>
  <c r="F920" i="23"/>
  <c r="G919" i="23"/>
  <c r="F919" i="23"/>
  <c r="G918" i="23"/>
  <c r="F918" i="23"/>
  <c r="G917" i="23"/>
  <c r="F917" i="23"/>
  <c r="G916" i="23"/>
  <c r="F916" i="23"/>
  <c r="G915" i="23"/>
  <c r="F915" i="23"/>
  <c r="G914" i="23"/>
  <c r="F914" i="23"/>
  <c r="G913" i="23"/>
  <c r="F913" i="23"/>
  <c r="G912" i="23"/>
  <c r="F912" i="23"/>
  <c r="G911" i="23"/>
  <c r="F911" i="23"/>
  <c r="G910" i="23"/>
  <c r="F910" i="23"/>
  <c r="G909" i="23"/>
  <c r="F909" i="23"/>
  <c r="G908" i="23"/>
  <c r="F908" i="23"/>
  <c r="G907" i="23"/>
  <c r="F907" i="23"/>
  <c r="G906" i="23"/>
  <c r="F906" i="23"/>
  <c r="G905" i="23"/>
  <c r="F905" i="23"/>
  <c r="G904" i="23"/>
  <c r="F904" i="23"/>
  <c r="G903" i="23"/>
  <c r="F903" i="23"/>
  <c r="G902" i="23"/>
  <c r="F902" i="23"/>
  <c r="G901" i="23"/>
  <c r="F901" i="23"/>
  <c r="G900" i="23"/>
  <c r="F900" i="23"/>
  <c r="G899" i="23"/>
  <c r="F899" i="23"/>
  <c r="G898" i="23"/>
  <c r="F898" i="23"/>
  <c r="G897" i="23"/>
  <c r="F897" i="23"/>
  <c r="G896" i="23"/>
  <c r="F896" i="23"/>
  <c r="G895" i="23"/>
  <c r="F895" i="23"/>
  <c r="G894" i="23"/>
  <c r="F894" i="23"/>
  <c r="G893" i="23"/>
  <c r="F893" i="23"/>
  <c r="G892" i="23"/>
  <c r="F892" i="23"/>
  <c r="G891" i="23"/>
  <c r="F891" i="23"/>
  <c r="G890" i="23"/>
  <c r="F890" i="23"/>
  <c r="G889" i="23"/>
  <c r="F889" i="23"/>
  <c r="G888" i="23"/>
  <c r="F888" i="23"/>
  <c r="G887" i="23"/>
  <c r="F887" i="23"/>
  <c r="G886" i="23"/>
  <c r="F886" i="23"/>
  <c r="G885" i="23"/>
  <c r="F885" i="23"/>
  <c r="G884" i="23"/>
  <c r="F884" i="23"/>
  <c r="G883" i="23"/>
  <c r="F883" i="23"/>
  <c r="G882" i="23"/>
  <c r="F882" i="23"/>
  <c r="G881" i="23"/>
  <c r="F881" i="23"/>
  <c r="G880" i="23"/>
  <c r="F880" i="23"/>
  <c r="G879" i="23"/>
  <c r="F879" i="23"/>
  <c r="G878" i="23"/>
  <c r="F878" i="23"/>
  <c r="G877" i="23"/>
  <c r="F877" i="23"/>
  <c r="G876" i="23"/>
  <c r="F876" i="23"/>
  <c r="G875" i="23"/>
  <c r="F875" i="23"/>
  <c r="G874" i="23"/>
  <c r="F874" i="23"/>
  <c r="G873" i="23"/>
  <c r="F873" i="23"/>
  <c r="G872" i="23"/>
  <c r="F872" i="23"/>
  <c r="G871" i="23"/>
  <c r="F871" i="23"/>
  <c r="G870" i="23"/>
  <c r="F870" i="23"/>
  <c r="G869" i="23"/>
  <c r="F869" i="23"/>
  <c r="G868" i="23"/>
  <c r="F868" i="23"/>
  <c r="G867" i="23"/>
  <c r="F867" i="23"/>
  <c r="G866" i="23"/>
  <c r="F866" i="23"/>
  <c r="G865" i="23"/>
  <c r="F865" i="23"/>
  <c r="G864" i="23"/>
  <c r="F864" i="23"/>
  <c r="G863" i="23"/>
  <c r="F863" i="23"/>
  <c r="G862" i="23"/>
  <c r="F862" i="23"/>
  <c r="G861" i="23"/>
  <c r="F861" i="23"/>
  <c r="G860" i="23"/>
  <c r="F860" i="23"/>
  <c r="G859" i="23"/>
  <c r="F859" i="23"/>
  <c r="G858" i="23"/>
  <c r="F858" i="23"/>
  <c r="G857" i="23"/>
  <c r="F857" i="23"/>
  <c r="G856" i="23"/>
  <c r="F856" i="23"/>
  <c r="G855" i="23"/>
  <c r="F855" i="23"/>
  <c r="G854" i="23"/>
  <c r="F854" i="23"/>
  <c r="G853" i="23"/>
  <c r="F853" i="23"/>
  <c r="G852" i="23"/>
  <c r="F852" i="23"/>
  <c r="G851" i="23"/>
  <c r="F851" i="23"/>
  <c r="G850" i="23"/>
  <c r="F850" i="23"/>
  <c r="G849" i="23"/>
  <c r="F849" i="23"/>
  <c r="G848" i="23"/>
  <c r="F848" i="23"/>
  <c r="G847" i="23"/>
  <c r="F847" i="23"/>
  <c r="G846" i="23"/>
  <c r="F846" i="23"/>
  <c r="G845" i="23"/>
  <c r="F845" i="23"/>
  <c r="G844" i="23"/>
  <c r="F844" i="23"/>
  <c r="G843" i="23"/>
  <c r="F843" i="23"/>
  <c r="G842" i="23"/>
  <c r="F842" i="23"/>
  <c r="G841" i="23"/>
  <c r="F841" i="23"/>
  <c r="G840" i="23"/>
  <c r="F840" i="23"/>
  <c r="G839" i="23"/>
  <c r="F839" i="23"/>
  <c r="G838" i="23"/>
  <c r="F838" i="23"/>
  <c r="G837" i="23"/>
  <c r="F837" i="23"/>
  <c r="G836" i="23"/>
  <c r="F836" i="23"/>
  <c r="G835" i="23"/>
  <c r="F835" i="23"/>
  <c r="G834" i="23"/>
  <c r="F834" i="23"/>
  <c r="G833" i="23"/>
  <c r="F833" i="23"/>
  <c r="G832" i="23"/>
  <c r="F832" i="23"/>
  <c r="G831" i="23"/>
  <c r="F831" i="23"/>
  <c r="G830" i="23"/>
  <c r="F830" i="23"/>
  <c r="G829" i="23"/>
  <c r="F829" i="23"/>
  <c r="G828" i="23"/>
  <c r="F828" i="23"/>
  <c r="G827" i="23"/>
  <c r="F827" i="23"/>
  <c r="G826" i="23"/>
  <c r="F826" i="23"/>
  <c r="G825" i="23"/>
  <c r="F825" i="23"/>
  <c r="G824" i="23"/>
  <c r="F824" i="23"/>
  <c r="G823" i="23"/>
  <c r="F823" i="23"/>
  <c r="G822" i="23"/>
  <c r="F822" i="23"/>
  <c r="G821" i="23"/>
  <c r="F821" i="23"/>
  <c r="G820" i="23"/>
  <c r="F820" i="23"/>
  <c r="G819" i="23"/>
  <c r="F819" i="23"/>
  <c r="G818" i="23"/>
  <c r="F818" i="23"/>
  <c r="G817" i="23"/>
  <c r="F817" i="23"/>
  <c r="G816" i="23"/>
  <c r="F816" i="23"/>
  <c r="G815" i="23"/>
  <c r="F815" i="23"/>
  <c r="G814" i="23"/>
  <c r="F814" i="23"/>
  <c r="G813" i="23"/>
  <c r="F813" i="23"/>
  <c r="G812" i="23"/>
  <c r="F812" i="23"/>
  <c r="G811" i="23"/>
  <c r="F811" i="23"/>
  <c r="G810" i="23"/>
  <c r="F810" i="23"/>
  <c r="G809" i="23"/>
  <c r="F809" i="23"/>
  <c r="G808" i="23"/>
  <c r="F808" i="23"/>
  <c r="G807" i="23"/>
  <c r="F807" i="23"/>
  <c r="G806" i="23"/>
  <c r="F806" i="23"/>
  <c r="G805" i="23"/>
  <c r="F805" i="23"/>
  <c r="G804" i="23"/>
  <c r="F804" i="23"/>
  <c r="G803" i="23"/>
  <c r="F803" i="23"/>
  <c r="G802" i="23"/>
  <c r="F802" i="23"/>
  <c r="G801" i="23"/>
  <c r="F801" i="23"/>
  <c r="G800" i="23"/>
  <c r="F800" i="23"/>
  <c r="G799" i="23"/>
  <c r="F799" i="23"/>
  <c r="G798" i="23"/>
  <c r="F798" i="23"/>
  <c r="G797" i="23"/>
  <c r="F797" i="23"/>
  <c r="G796" i="23"/>
  <c r="F796" i="23"/>
  <c r="G795" i="23"/>
  <c r="F795" i="23"/>
  <c r="G794" i="23"/>
  <c r="F794" i="23"/>
  <c r="G793" i="23"/>
  <c r="F793" i="23"/>
  <c r="G792" i="23"/>
  <c r="F792" i="23"/>
  <c r="G791" i="23"/>
  <c r="F791" i="23"/>
  <c r="G790" i="23"/>
  <c r="F790" i="23"/>
  <c r="G789" i="23"/>
  <c r="F789" i="23"/>
  <c r="G788" i="23"/>
  <c r="F788" i="23"/>
  <c r="G787" i="23"/>
  <c r="F787" i="23"/>
  <c r="G786" i="23"/>
  <c r="F786" i="23"/>
  <c r="G785" i="23"/>
  <c r="F785" i="23"/>
  <c r="G784" i="23"/>
  <c r="F784" i="23"/>
  <c r="G783" i="23"/>
  <c r="F783" i="23"/>
  <c r="G782" i="23"/>
  <c r="F782" i="23"/>
  <c r="G781" i="23"/>
  <c r="F781" i="23"/>
  <c r="G780" i="23"/>
  <c r="F780" i="23"/>
  <c r="G779" i="23"/>
  <c r="F779" i="23"/>
  <c r="G778" i="23"/>
  <c r="F778" i="23"/>
  <c r="G777" i="23"/>
  <c r="F777" i="23"/>
  <c r="G776" i="23"/>
  <c r="F776" i="23"/>
  <c r="G775" i="23"/>
  <c r="F775" i="23"/>
  <c r="G774" i="23"/>
  <c r="F774" i="23"/>
  <c r="G773" i="23"/>
  <c r="F773" i="23"/>
  <c r="G772" i="23"/>
  <c r="F772" i="23"/>
  <c r="G771" i="23"/>
  <c r="F771" i="23"/>
  <c r="G770" i="23"/>
  <c r="F770" i="23"/>
  <c r="G769" i="23"/>
  <c r="F769" i="23"/>
  <c r="G768" i="23"/>
  <c r="F768" i="23"/>
  <c r="G767" i="23"/>
  <c r="F767" i="23"/>
  <c r="G766" i="23"/>
  <c r="F766" i="23"/>
  <c r="G765" i="23"/>
  <c r="F765" i="23"/>
  <c r="G764" i="23"/>
  <c r="F764" i="23"/>
  <c r="G763" i="23"/>
  <c r="F763" i="23"/>
  <c r="G762" i="23"/>
  <c r="F762" i="23"/>
  <c r="G761" i="23"/>
  <c r="F761" i="23"/>
  <c r="G760" i="23"/>
  <c r="F760" i="23"/>
  <c r="G759" i="23"/>
  <c r="F759" i="23"/>
  <c r="G758" i="23"/>
  <c r="F758" i="23"/>
  <c r="G757" i="23"/>
  <c r="F757" i="23"/>
  <c r="G756" i="23"/>
  <c r="F756" i="23"/>
  <c r="G755" i="23"/>
  <c r="F755" i="23"/>
  <c r="G754" i="23"/>
  <c r="F754" i="23"/>
  <c r="G753" i="23"/>
  <c r="F753" i="23"/>
  <c r="G752" i="23"/>
  <c r="F752" i="23"/>
  <c r="G751" i="23"/>
  <c r="F751" i="23"/>
  <c r="G750" i="23"/>
  <c r="F750" i="23"/>
  <c r="G749" i="23"/>
  <c r="F749" i="23"/>
  <c r="G748" i="23"/>
  <c r="F748" i="23"/>
  <c r="G747" i="23"/>
  <c r="F747" i="23"/>
  <c r="G746" i="23"/>
  <c r="F746" i="23"/>
  <c r="G745" i="23"/>
  <c r="F745" i="23"/>
  <c r="G744" i="23"/>
  <c r="F744" i="23"/>
  <c r="G743" i="23"/>
  <c r="F743" i="23"/>
  <c r="G742" i="23"/>
  <c r="F742" i="23"/>
  <c r="G741" i="23"/>
  <c r="F741" i="23"/>
  <c r="G740" i="23"/>
  <c r="F740" i="23"/>
  <c r="G739" i="23"/>
  <c r="F739" i="23"/>
  <c r="G738" i="23"/>
  <c r="F738" i="23"/>
  <c r="G737" i="23"/>
  <c r="F737" i="23"/>
  <c r="G736" i="23"/>
  <c r="F736" i="23"/>
  <c r="G735" i="23"/>
  <c r="F735" i="23"/>
  <c r="G734" i="23"/>
  <c r="F734" i="23"/>
  <c r="G733" i="23"/>
  <c r="F733" i="23"/>
  <c r="G732" i="23"/>
  <c r="F732" i="23"/>
  <c r="G731" i="23"/>
  <c r="F731" i="23"/>
  <c r="G730" i="23"/>
  <c r="F730" i="23"/>
  <c r="G729" i="23"/>
  <c r="F729" i="23"/>
  <c r="G728" i="23"/>
  <c r="F728" i="23"/>
  <c r="G727" i="23"/>
  <c r="F727" i="23"/>
  <c r="G726" i="23"/>
  <c r="F726" i="23"/>
  <c r="G725" i="23"/>
  <c r="F725" i="23"/>
  <c r="G724" i="23"/>
  <c r="F724" i="23"/>
  <c r="G723" i="23"/>
  <c r="F723" i="23"/>
  <c r="G722" i="23"/>
  <c r="F722" i="23"/>
  <c r="G721" i="23"/>
  <c r="F721" i="23"/>
  <c r="G720" i="23"/>
  <c r="F720" i="23"/>
  <c r="G719" i="23"/>
  <c r="F719" i="23"/>
  <c r="G718" i="23"/>
  <c r="F718" i="23"/>
  <c r="G717" i="23"/>
  <c r="F717" i="23"/>
  <c r="G716" i="23"/>
  <c r="F716" i="23"/>
  <c r="G715" i="23"/>
  <c r="F715" i="23"/>
  <c r="G714" i="23"/>
  <c r="F714" i="23"/>
  <c r="G713" i="23"/>
  <c r="F713" i="23"/>
  <c r="G712" i="23"/>
  <c r="F712" i="23"/>
  <c r="G711" i="23"/>
  <c r="F711" i="23"/>
  <c r="G710" i="23"/>
  <c r="F710" i="23"/>
  <c r="G709" i="23"/>
  <c r="F709" i="23"/>
  <c r="G708" i="23"/>
  <c r="F708" i="23"/>
  <c r="G707" i="23"/>
  <c r="F707" i="23"/>
  <c r="G706" i="23"/>
  <c r="F706" i="23"/>
  <c r="G705" i="23"/>
  <c r="F705" i="23"/>
  <c r="G704" i="23"/>
  <c r="F704" i="23"/>
  <c r="G703" i="23"/>
  <c r="F703" i="23"/>
  <c r="G702" i="23"/>
  <c r="F702" i="23"/>
  <c r="G701" i="23"/>
  <c r="F701" i="23"/>
  <c r="G700" i="23"/>
  <c r="F700" i="23"/>
  <c r="G699" i="23"/>
  <c r="F699" i="23"/>
  <c r="G698" i="23"/>
  <c r="F698" i="23"/>
  <c r="G697" i="23"/>
  <c r="F697" i="23"/>
  <c r="G696" i="23"/>
  <c r="F696" i="23"/>
  <c r="G695" i="23"/>
  <c r="F695" i="23"/>
  <c r="G694" i="23"/>
  <c r="F694" i="23"/>
  <c r="G693" i="23"/>
  <c r="F693" i="23"/>
  <c r="G692" i="23"/>
  <c r="F692" i="23"/>
  <c r="G691" i="23"/>
  <c r="F691" i="23"/>
  <c r="G690" i="23"/>
  <c r="F690" i="23"/>
  <c r="G689" i="23"/>
  <c r="F689" i="23"/>
  <c r="G688" i="23"/>
  <c r="F688" i="23"/>
  <c r="G687" i="23"/>
  <c r="F687" i="23"/>
  <c r="G686" i="23"/>
  <c r="F686" i="23"/>
  <c r="G685" i="23"/>
  <c r="F685" i="23"/>
  <c r="G684" i="23"/>
  <c r="F684" i="23"/>
  <c r="G683" i="23"/>
  <c r="F683" i="23"/>
  <c r="G682" i="23"/>
  <c r="F682" i="23"/>
  <c r="G681" i="23"/>
  <c r="F681" i="23"/>
  <c r="G680" i="23"/>
  <c r="F680" i="23"/>
  <c r="G679" i="23"/>
  <c r="F679" i="23"/>
  <c r="G678" i="23"/>
  <c r="F678" i="23"/>
  <c r="G677" i="23"/>
  <c r="F677" i="23"/>
  <c r="G676" i="23"/>
  <c r="F676" i="23"/>
  <c r="G675" i="23"/>
  <c r="F675" i="23"/>
  <c r="G674" i="23"/>
  <c r="F674" i="23"/>
  <c r="G673" i="23"/>
  <c r="F673" i="23"/>
  <c r="G672" i="23"/>
  <c r="F672" i="23"/>
  <c r="G671" i="23"/>
  <c r="F671" i="23"/>
  <c r="G670" i="23"/>
  <c r="F670" i="23"/>
  <c r="G669" i="23"/>
  <c r="F669" i="23"/>
  <c r="G668" i="23"/>
  <c r="F668" i="23"/>
  <c r="G667" i="23"/>
  <c r="F667" i="23"/>
  <c r="G666" i="23"/>
  <c r="F666" i="23"/>
  <c r="G665" i="23"/>
  <c r="F665" i="23"/>
  <c r="G664" i="23"/>
  <c r="F664" i="23"/>
  <c r="G663" i="23"/>
  <c r="F663" i="23"/>
  <c r="G662" i="23"/>
  <c r="F662" i="23"/>
  <c r="G661" i="23"/>
  <c r="F661" i="23"/>
  <c r="G660" i="23"/>
  <c r="F660" i="23"/>
  <c r="G659" i="23"/>
  <c r="F659" i="23"/>
  <c r="G658" i="23"/>
  <c r="F658" i="23"/>
  <c r="G657" i="23"/>
  <c r="F657" i="23"/>
  <c r="G656" i="23"/>
  <c r="F656" i="23"/>
  <c r="G655" i="23"/>
  <c r="F655" i="23"/>
  <c r="G654" i="23"/>
  <c r="F654" i="23"/>
  <c r="G653" i="23"/>
  <c r="F653" i="23"/>
  <c r="G652" i="23"/>
  <c r="F652" i="23"/>
  <c r="G651" i="23"/>
  <c r="F651" i="23"/>
  <c r="G650" i="23"/>
  <c r="F650" i="23"/>
  <c r="G649" i="23"/>
  <c r="F649" i="23"/>
  <c r="G648" i="23"/>
  <c r="F648" i="23"/>
  <c r="G647" i="23"/>
  <c r="F647" i="23"/>
  <c r="G646" i="23"/>
  <c r="F646" i="23"/>
  <c r="G645" i="23"/>
  <c r="F645" i="23"/>
  <c r="G644" i="23"/>
  <c r="F644" i="23"/>
  <c r="G643" i="23"/>
  <c r="F643" i="23"/>
  <c r="G642" i="23"/>
  <c r="F642" i="23"/>
  <c r="G641" i="23"/>
  <c r="F641" i="23"/>
  <c r="G640" i="23"/>
  <c r="F640" i="23"/>
  <c r="G639" i="23"/>
  <c r="F639" i="23"/>
  <c r="G638" i="23"/>
  <c r="F638" i="23"/>
  <c r="G637" i="23"/>
  <c r="F637" i="23"/>
  <c r="G636" i="23"/>
  <c r="F636" i="23"/>
  <c r="G635" i="23"/>
  <c r="F635" i="23"/>
  <c r="G634" i="23"/>
  <c r="F634" i="23"/>
  <c r="G633" i="23"/>
  <c r="F633" i="23"/>
  <c r="G632" i="23"/>
  <c r="F632" i="23"/>
  <c r="G631" i="23"/>
  <c r="F631" i="23"/>
  <c r="G630" i="23"/>
  <c r="F630" i="23"/>
  <c r="G629" i="23"/>
  <c r="F629" i="23"/>
  <c r="G628" i="23"/>
  <c r="F628" i="23"/>
  <c r="G627" i="23"/>
  <c r="F627" i="23"/>
  <c r="G626" i="23"/>
  <c r="F626" i="23"/>
  <c r="G625" i="23"/>
  <c r="F625" i="23"/>
  <c r="G624" i="23"/>
  <c r="F624" i="23"/>
  <c r="G623" i="23"/>
  <c r="F623" i="23"/>
  <c r="G622" i="23"/>
  <c r="F622" i="23"/>
  <c r="G621" i="23"/>
  <c r="F621" i="23"/>
  <c r="G620" i="23"/>
  <c r="F620" i="23"/>
  <c r="G619" i="23"/>
  <c r="F619" i="23"/>
  <c r="G618" i="23"/>
  <c r="F618" i="23"/>
  <c r="G617" i="23"/>
  <c r="F617" i="23"/>
  <c r="G616" i="23"/>
  <c r="F616" i="23"/>
  <c r="G615" i="23"/>
  <c r="F615" i="23"/>
  <c r="G614" i="23"/>
  <c r="F614" i="23"/>
  <c r="G613" i="23"/>
  <c r="F613" i="23"/>
  <c r="G612" i="23"/>
  <c r="F612" i="23"/>
  <c r="G611" i="23"/>
  <c r="F611" i="23"/>
  <c r="G610" i="23"/>
  <c r="F610" i="23"/>
  <c r="G609" i="23"/>
  <c r="F609" i="23"/>
  <c r="G608" i="23"/>
  <c r="F608" i="23"/>
  <c r="G607" i="23"/>
  <c r="F607" i="23"/>
  <c r="G606" i="23"/>
  <c r="F606" i="23"/>
  <c r="G605" i="23"/>
  <c r="F605" i="23"/>
  <c r="G604" i="23"/>
  <c r="F604" i="23"/>
  <c r="G603" i="23"/>
  <c r="F603" i="23"/>
  <c r="G602" i="23"/>
  <c r="F602" i="23"/>
  <c r="G601" i="23"/>
  <c r="F601" i="23"/>
  <c r="G600" i="23"/>
  <c r="F600" i="23"/>
  <c r="G599" i="23"/>
  <c r="F599" i="23"/>
  <c r="G598" i="23"/>
  <c r="F598" i="23"/>
  <c r="G597" i="23"/>
  <c r="F597" i="23"/>
  <c r="G596" i="23"/>
  <c r="F596" i="23"/>
  <c r="G595" i="23"/>
  <c r="F595" i="23"/>
  <c r="G594" i="23"/>
  <c r="F594" i="23"/>
  <c r="G593" i="23"/>
  <c r="F593" i="23"/>
  <c r="G592" i="23"/>
  <c r="F592" i="23"/>
  <c r="G591" i="23"/>
  <c r="F591" i="23"/>
  <c r="G590" i="23"/>
  <c r="F590" i="23"/>
  <c r="G589" i="23"/>
  <c r="F589" i="23"/>
  <c r="G588" i="23"/>
  <c r="F588" i="23"/>
  <c r="G587" i="23"/>
  <c r="F587" i="23"/>
  <c r="G586" i="23"/>
  <c r="F586" i="23"/>
  <c r="G585" i="23"/>
  <c r="F585" i="23"/>
  <c r="G584" i="23"/>
  <c r="F584" i="23"/>
  <c r="G583" i="23"/>
  <c r="F583" i="23"/>
  <c r="G582" i="23"/>
  <c r="F582" i="23"/>
  <c r="G581" i="23"/>
  <c r="F581" i="23"/>
  <c r="G580" i="23"/>
  <c r="F580" i="23"/>
  <c r="G579" i="23"/>
  <c r="F579" i="23"/>
  <c r="G578" i="23"/>
  <c r="F578" i="23"/>
  <c r="G577" i="23"/>
  <c r="F577" i="23"/>
  <c r="G576" i="23"/>
  <c r="F576" i="23"/>
  <c r="G575" i="23"/>
  <c r="F575" i="23"/>
  <c r="G574" i="23"/>
  <c r="F574" i="23"/>
  <c r="G573" i="23"/>
  <c r="F573" i="23"/>
  <c r="G572" i="23"/>
  <c r="F572" i="23"/>
  <c r="G571" i="23"/>
  <c r="F571" i="23"/>
  <c r="G570" i="23"/>
  <c r="F570" i="23"/>
  <c r="G569" i="23"/>
  <c r="F569" i="23"/>
  <c r="G568" i="23"/>
  <c r="F568" i="23"/>
  <c r="G567" i="23"/>
  <c r="F567" i="23"/>
  <c r="G566" i="23"/>
  <c r="F566" i="23"/>
  <c r="G565" i="23"/>
  <c r="F565" i="23"/>
  <c r="G564" i="23"/>
  <c r="F564" i="23"/>
  <c r="G563" i="23"/>
  <c r="F563" i="23"/>
  <c r="G562" i="23"/>
  <c r="F562" i="23"/>
  <c r="G561" i="23"/>
  <c r="F561" i="23"/>
  <c r="G560" i="23"/>
  <c r="F560" i="23"/>
  <c r="G559" i="23"/>
  <c r="F559" i="23"/>
  <c r="G558" i="23"/>
  <c r="F558" i="23"/>
  <c r="G557" i="23"/>
  <c r="F557" i="23"/>
  <c r="G556" i="23"/>
  <c r="F556" i="23"/>
  <c r="G555" i="23"/>
  <c r="F555" i="23"/>
  <c r="G554" i="23"/>
  <c r="F554" i="23"/>
  <c r="G553" i="23"/>
  <c r="F553" i="23"/>
  <c r="G552" i="23"/>
  <c r="F552" i="23"/>
  <c r="G551" i="23"/>
  <c r="F551" i="23"/>
  <c r="G550" i="23"/>
  <c r="F550" i="23"/>
  <c r="G549" i="23"/>
  <c r="F549" i="23"/>
  <c r="G548" i="23"/>
  <c r="F548" i="23"/>
  <c r="G547" i="23"/>
  <c r="F547" i="23"/>
  <c r="G546" i="23"/>
  <c r="F546" i="23"/>
  <c r="G545" i="23"/>
  <c r="F545" i="23"/>
  <c r="G544" i="23"/>
  <c r="F544" i="23"/>
  <c r="G543" i="23"/>
  <c r="F543" i="23"/>
  <c r="G542" i="23"/>
  <c r="F542" i="23"/>
  <c r="G541" i="23"/>
  <c r="F541" i="23"/>
  <c r="G540" i="23"/>
  <c r="F540" i="23"/>
  <c r="G539" i="23"/>
  <c r="F539" i="23"/>
  <c r="G538" i="23"/>
  <c r="F538" i="23"/>
  <c r="G537" i="23"/>
  <c r="F537" i="23"/>
  <c r="G536" i="23"/>
  <c r="F536" i="23"/>
  <c r="G535" i="23"/>
  <c r="F535" i="23"/>
  <c r="G534" i="23"/>
  <c r="F534" i="23"/>
  <c r="G533" i="23"/>
  <c r="F533" i="23"/>
  <c r="G532" i="23"/>
  <c r="F532" i="23"/>
  <c r="G531" i="23"/>
  <c r="F531" i="23"/>
  <c r="G530" i="23"/>
  <c r="F530" i="23"/>
  <c r="G529" i="23"/>
  <c r="F529" i="23"/>
  <c r="G528" i="23"/>
  <c r="F528" i="23"/>
  <c r="G527" i="23"/>
  <c r="F527" i="23"/>
  <c r="G526" i="23"/>
  <c r="F526" i="23"/>
  <c r="G525" i="23"/>
  <c r="F525" i="23"/>
  <c r="G524" i="23"/>
  <c r="F524" i="23"/>
  <c r="G523" i="23"/>
  <c r="F523" i="23"/>
  <c r="G522" i="23"/>
  <c r="F522" i="23"/>
  <c r="G521" i="23"/>
  <c r="F521" i="23"/>
  <c r="G520" i="23"/>
  <c r="F520" i="23"/>
  <c r="G519" i="23"/>
  <c r="F519" i="23"/>
  <c r="G518" i="23"/>
  <c r="F518" i="23"/>
  <c r="G517" i="23"/>
  <c r="F517" i="23"/>
  <c r="G516" i="23"/>
  <c r="F516" i="23"/>
  <c r="G515" i="23"/>
  <c r="F515" i="23"/>
  <c r="G514" i="23"/>
  <c r="F514" i="23"/>
  <c r="G513" i="23"/>
  <c r="F513" i="23"/>
  <c r="G512" i="23"/>
  <c r="F512" i="23"/>
  <c r="G511" i="23"/>
  <c r="F511" i="23"/>
  <c r="G510" i="23"/>
  <c r="F510" i="23"/>
  <c r="G509" i="23"/>
  <c r="F509" i="23"/>
  <c r="G508" i="23"/>
  <c r="F508" i="23"/>
  <c r="G507" i="23"/>
  <c r="F507" i="23"/>
  <c r="G505" i="23"/>
  <c r="F505" i="23"/>
  <c r="G504" i="23"/>
  <c r="F504" i="23"/>
  <c r="G503" i="23"/>
  <c r="F503" i="23"/>
  <c r="G502" i="23"/>
  <c r="F502" i="23"/>
  <c r="G501" i="23"/>
  <c r="F501" i="23"/>
  <c r="G500" i="23"/>
  <c r="F500" i="23"/>
  <c r="G499" i="23"/>
  <c r="F499" i="23"/>
  <c r="G498" i="23"/>
  <c r="F498" i="23"/>
  <c r="G497" i="23"/>
  <c r="F497" i="23"/>
  <c r="G496" i="23"/>
  <c r="F496" i="23"/>
  <c r="G495" i="23"/>
  <c r="F495" i="23"/>
  <c r="G494" i="23"/>
  <c r="F494" i="23"/>
  <c r="G493" i="23"/>
  <c r="F493" i="23"/>
  <c r="G492" i="23"/>
  <c r="F492" i="23"/>
  <c r="G491" i="23"/>
  <c r="F491" i="23"/>
  <c r="G490" i="23"/>
  <c r="F490" i="23"/>
  <c r="G489" i="23"/>
  <c r="F489" i="23"/>
  <c r="G488" i="23"/>
  <c r="F488" i="23"/>
  <c r="G487" i="23"/>
  <c r="F487" i="23"/>
  <c r="G486" i="23"/>
  <c r="F486" i="23"/>
  <c r="G485" i="23"/>
  <c r="F485" i="23"/>
  <c r="G484" i="23"/>
  <c r="F484" i="23"/>
  <c r="G483" i="23"/>
  <c r="F483" i="23"/>
  <c r="G482" i="23"/>
  <c r="F482" i="23"/>
  <c r="G481" i="23"/>
  <c r="F481" i="23"/>
  <c r="G480" i="23"/>
  <c r="F480" i="23"/>
  <c r="G479" i="23"/>
  <c r="F479" i="23"/>
  <c r="G478" i="23"/>
  <c r="F478" i="23"/>
  <c r="G477" i="23"/>
  <c r="F477" i="23"/>
  <c r="G476" i="23"/>
  <c r="F476" i="23"/>
  <c r="G475" i="23"/>
  <c r="F475" i="23"/>
  <c r="G474" i="23"/>
  <c r="F474" i="23"/>
  <c r="G473" i="23"/>
  <c r="F473" i="23"/>
  <c r="G472" i="23"/>
  <c r="F472" i="23"/>
  <c r="G471" i="23"/>
  <c r="F471" i="23"/>
  <c r="G470" i="23"/>
  <c r="F470" i="23"/>
  <c r="G469" i="23"/>
  <c r="F469" i="23"/>
  <c r="G468" i="23"/>
  <c r="F468" i="23"/>
  <c r="G467" i="23"/>
  <c r="F467" i="23"/>
  <c r="G466" i="23"/>
  <c r="F466" i="23"/>
  <c r="G465" i="23"/>
  <c r="F465" i="23"/>
  <c r="G464" i="23"/>
  <c r="F464" i="23"/>
  <c r="G463" i="23"/>
  <c r="F463" i="23"/>
  <c r="G462" i="23"/>
  <c r="F462" i="23"/>
  <c r="G461" i="23"/>
  <c r="F461" i="23"/>
  <c r="G460" i="23"/>
  <c r="F460" i="23"/>
  <c r="G459" i="23"/>
  <c r="F459" i="23"/>
  <c r="G458" i="23"/>
  <c r="F458" i="23"/>
  <c r="G457" i="23"/>
  <c r="F457" i="23"/>
  <c r="G456" i="23"/>
  <c r="F456" i="23"/>
  <c r="G455" i="23"/>
  <c r="F455" i="23"/>
  <c r="G454" i="23"/>
  <c r="F454" i="23"/>
  <c r="G453" i="23"/>
  <c r="F453" i="23"/>
  <c r="G452" i="23"/>
  <c r="F452" i="23"/>
  <c r="G451" i="23"/>
  <c r="F451" i="23"/>
  <c r="G450" i="23"/>
  <c r="F450" i="23"/>
  <c r="G449" i="23"/>
  <c r="F449" i="23"/>
  <c r="G448" i="23"/>
  <c r="F448" i="23"/>
  <c r="G447" i="23"/>
  <c r="F447" i="23"/>
  <c r="G446" i="23"/>
  <c r="F446" i="23"/>
  <c r="G445" i="23"/>
  <c r="F445" i="23"/>
  <c r="G444" i="23"/>
  <c r="F444" i="23"/>
  <c r="G443" i="23"/>
  <c r="F443" i="23"/>
  <c r="G442" i="23"/>
  <c r="F442" i="23"/>
  <c r="G441" i="23"/>
  <c r="F441" i="23"/>
  <c r="G440" i="23"/>
  <c r="F440" i="23"/>
  <c r="G439" i="23"/>
  <c r="F439" i="23"/>
  <c r="G438" i="23"/>
  <c r="F438" i="23"/>
  <c r="G437" i="23"/>
  <c r="F437" i="23"/>
  <c r="G436" i="23"/>
  <c r="F436" i="23"/>
  <c r="G435" i="23"/>
  <c r="F435" i="23"/>
  <c r="G434" i="23"/>
  <c r="F434" i="23"/>
  <c r="G433" i="23"/>
  <c r="F433" i="23"/>
  <c r="G432" i="23"/>
  <c r="F432" i="23"/>
  <c r="G431" i="23"/>
  <c r="F431" i="23"/>
  <c r="G430" i="23"/>
  <c r="F430" i="23"/>
  <c r="G429" i="23"/>
  <c r="F429" i="23"/>
  <c r="G428" i="23"/>
  <c r="F428" i="23"/>
  <c r="G427" i="23"/>
  <c r="F427" i="23"/>
  <c r="G426" i="23"/>
  <c r="F426" i="23"/>
  <c r="G425" i="23"/>
  <c r="F425" i="23"/>
  <c r="G424" i="23"/>
  <c r="F424" i="23"/>
  <c r="G423" i="23"/>
  <c r="F423" i="23"/>
  <c r="G422" i="23"/>
  <c r="F422" i="23"/>
  <c r="G421" i="23"/>
  <c r="F421" i="23"/>
  <c r="G420" i="23"/>
  <c r="F420" i="23"/>
  <c r="G419" i="23"/>
  <c r="F419" i="23"/>
  <c r="G418" i="23"/>
  <c r="F418" i="23"/>
  <c r="G417" i="23"/>
  <c r="F417" i="23"/>
  <c r="G416" i="23"/>
  <c r="F416" i="23"/>
  <c r="G415" i="23"/>
  <c r="F415" i="23"/>
  <c r="G414" i="23"/>
  <c r="F414" i="23"/>
  <c r="G413" i="23"/>
  <c r="F413" i="23"/>
  <c r="G412" i="23"/>
  <c r="F412" i="23"/>
  <c r="G411" i="23"/>
  <c r="F411" i="23"/>
  <c r="G410" i="23"/>
  <c r="F410" i="23"/>
  <c r="G409" i="23"/>
  <c r="F409" i="23"/>
  <c r="G408" i="23"/>
  <c r="F408" i="23"/>
  <c r="G407" i="23"/>
  <c r="F407" i="23"/>
  <c r="G406" i="23"/>
  <c r="F406" i="23"/>
  <c r="G405" i="23"/>
  <c r="F405" i="23"/>
  <c r="G404" i="23"/>
  <c r="F404" i="23"/>
  <c r="G403" i="23"/>
  <c r="F403" i="23"/>
  <c r="G402" i="23"/>
  <c r="F402" i="23"/>
  <c r="G401" i="23"/>
  <c r="F401" i="23"/>
  <c r="G400" i="23"/>
  <c r="F400" i="23"/>
  <c r="G399" i="23"/>
  <c r="F399" i="23"/>
  <c r="G398" i="23"/>
  <c r="F398" i="23"/>
  <c r="G397" i="23"/>
  <c r="F397" i="23"/>
  <c r="G396" i="23"/>
  <c r="F396" i="23"/>
  <c r="G395" i="23"/>
  <c r="F395" i="23"/>
  <c r="G394" i="23"/>
  <c r="F394" i="23"/>
  <c r="G393" i="23"/>
  <c r="F393" i="23"/>
  <c r="G392" i="23"/>
  <c r="F392" i="23"/>
  <c r="G391" i="23"/>
  <c r="F391" i="23"/>
  <c r="G390" i="23"/>
  <c r="F390" i="23"/>
  <c r="G389" i="23"/>
  <c r="F389" i="23"/>
  <c r="G388" i="23"/>
  <c r="F388" i="23"/>
  <c r="G387" i="23"/>
  <c r="F387" i="23"/>
  <c r="G386" i="23"/>
  <c r="F386" i="23"/>
  <c r="G385" i="23"/>
  <c r="F385" i="23"/>
  <c r="G384" i="23"/>
  <c r="F384" i="23"/>
  <c r="G383" i="23"/>
  <c r="F383" i="23"/>
  <c r="G382" i="23"/>
  <c r="F382" i="23"/>
  <c r="G381" i="23"/>
  <c r="F381" i="23"/>
  <c r="G380" i="23"/>
  <c r="F380" i="23"/>
  <c r="G379" i="23"/>
  <c r="F379" i="23"/>
  <c r="G378" i="23"/>
  <c r="F378" i="23"/>
  <c r="G377" i="23"/>
  <c r="F377" i="23"/>
  <c r="G376" i="23"/>
  <c r="F376" i="23"/>
  <c r="G375" i="23"/>
  <c r="F375" i="23"/>
  <c r="G374" i="23"/>
  <c r="F374" i="23"/>
  <c r="G373" i="23"/>
  <c r="F373" i="23"/>
  <c r="G372" i="23"/>
  <c r="F372" i="23"/>
  <c r="G371" i="23"/>
  <c r="F371" i="23"/>
  <c r="G370" i="23"/>
  <c r="F370" i="23"/>
  <c r="G369" i="23"/>
  <c r="F369" i="23"/>
  <c r="G368" i="23"/>
  <c r="F368" i="23"/>
  <c r="G367" i="23"/>
  <c r="F367" i="23"/>
  <c r="G366" i="23"/>
  <c r="F366" i="23"/>
  <c r="G365" i="23"/>
  <c r="F365" i="23"/>
  <c r="G364" i="23"/>
  <c r="F364" i="23"/>
  <c r="G363" i="23"/>
  <c r="F363" i="23"/>
  <c r="G362" i="23"/>
  <c r="F362" i="23"/>
  <c r="G361" i="23"/>
  <c r="F361" i="23"/>
  <c r="G360" i="23"/>
  <c r="F360" i="23"/>
  <c r="G359" i="23"/>
  <c r="F359" i="23"/>
  <c r="G358" i="23"/>
  <c r="F358" i="23"/>
  <c r="G357" i="23"/>
  <c r="F357" i="23"/>
  <c r="G356" i="23"/>
  <c r="F356" i="23"/>
  <c r="G355" i="23"/>
  <c r="F355" i="23"/>
  <c r="G354" i="23"/>
  <c r="F354" i="23"/>
  <c r="G353" i="23"/>
  <c r="F353" i="23"/>
  <c r="G352" i="23"/>
  <c r="F352" i="23"/>
  <c r="G351" i="23"/>
  <c r="F351" i="23"/>
  <c r="G350" i="23"/>
  <c r="F350" i="23"/>
  <c r="G349" i="23"/>
  <c r="F349" i="23"/>
  <c r="G348" i="23"/>
  <c r="F348" i="23"/>
  <c r="G347" i="23"/>
  <c r="F347" i="23"/>
  <c r="G346" i="23"/>
  <c r="F346" i="23"/>
  <c r="G345" i="23"/>
  <c r="F345" i="23"/>
  <c r="G344" i="23"/>
  <c r="F344" i="23"/>
  <c r="G343" i="23"/>
  <c r="F343" i="23"/>
  <c r="G342" i="23"/>
  <c r="F342" i="23"/>
  <c r="G341" i="23"/>
  <c r="F341" i="23"/>
  <c r="G340" i="23"/>
  <c r="F340" i="23"/>
  <c r="G339" i="23"/>
  <c r="F339" i="23"/>
  <c r="G338" i="23"/>
  <c r="F338" i="23"/>
  <c r="G337" i="23"/>
  <c r="F337" i="23"/>
  <c r="G336" i="23"/>
  <c r="F336" i="23"/>
  <c r="G335" i="23"/>
  <c r="F335" i="23"/>
  <c r="G334" i="23"/>
  <c r="F334" i="23"/>
  <c r="G333" i="23"/>
  <c r="F333" i="23"/>
  <c r="G332" i="23"/>
  <c r="F332" i="23"/>
  <c r="G331" i="23"/>
  <c r="F331" i="23"/>
  <c r="G330" i="23"/>
  <c r="F330" i="23"/>
  <c r="G329" i="23"/>
  <c r="F329" i="23"/>
  <c r="G328" i="23"/>
  <c r="F328" i="23"/>
  <c r="G327" i="23"/>
  <c r="F327" i="23"/>
  <c r="G326" i="23"/>
  <c r="F326" i="23"/>
  <c r="G325" i="23"/>
  <c r="F325" i="23"/>
  <c r="G324" i="23"/>
  <c r="F324" i="23"/>
  <c r="G323" i="23"/>
  <c r="F323" i="23"/>
  <c r="G322" i="23"/>
  <c r="F322" i="23"/>
  <c r="G321" i="23"/>
  <c r="F321" i="23"/>
  <c r="G320" i="23"/>
  <c r="F320" i="23"/>
  <c r="G319" i="23"/>
  <c r="F319" i="23"/>
  <c r="G318" i="23"/>
  <c r="F318" i="23"/>
  <c r="G317" i="23"/>
  <c r="F317" i="23"/>
  <c r="G316" i="23"/>
  <c r="F316" i="23"/>
  <c r="G315" i="23"/>
  <c r="F315" i="23"/>
  <c r="G314" i="23"/>
  <c r="F314" i="23"/>
  <c r="G313" i="23"/>
  <c r="F313" i="23"/>
  <c r="G312" i="23"/>
  <c r="F312" i="23"/>
  <c r="G311" i="23"/>
  <c r="F311" i="23"/>
  <c r="G310" i="23"/>
  <c r="F310" i="23"/>
  <c r="G309" i="23"/>
  <c r="F309" i="23"/>
  <c r="G308" i="23"/>
  <c r="F308" i="23"/>
  <c r="G307" i="23"/>
  <c r="F307" i="23"/>
  <c r="G306" i="23"/>
  <c r="F306" i="23"/>
  <c r="G305" i="23"/>
  <c r="F305" i="23"/>
  <c r="G304" i="23"/>
  <c r="F304" i="23"/>
  <c r="G303" i="23"/>
  <c r="F303" i="23"/>
  <c r="G302" i="23"/>
  <c r="F302" i="23"/>
  <c r="G301" i="23"/>
  <c r="F301" i="23"/>
  <c r="G300" i="23"/>
  <c r="F300" i="23"/>
  <c r="G299" i="23"/>
  <c r="F299" i="23"/>
  <c r="G298" i="23"/>
  <c r="F298" i="23"/>
  <c r="G297" i="23"/>
  <c r="F297" i="23"/>
  <c r="G296" i="23"/>
  <c r="F296" i="23"/>
  <c r="G295" i="23"/>
  <c r="F295" i="23"/>
  <c r="G294" i="23"/>
  <c r="F294" i="23"/>
  <c r="G293" i="23"/>
  <c r="F293" i="23"/>
  <c r="G292" i="23"/>
  <c r="F292" i="23"/>
  <c r="G291" i="23"/>
  <c r="F291" i="23"/>
  <c r="G290" i="23"/>
  <c r="F290" i="23"/>
  <c r="G289" i="23"/>
  <c r="F289" i="23"/>
  <c r="G288" i="23"/>
  <c r="F288" i="23"/>
  <c r="G287" i="23"/>
  <c r="F287" i="23"/>
  <c r="G286" i="23"/>
  <c r="F286" i="23"/>
  <c r="G285" i="23"/>
  <c r="F285" i="23"/>
  <c r="G284" i="23"/>
  <c r="F284" i="23"/>
  <c r="G283" i="23"/>
  <c r="F283" i="23"/>
  <c r="G282" i="23"/>
  <c r="F282" i="23"/>
  <c r="G281" i="23"/>
  <c r="F281" i="23"/>
  <c r="G280" i="23"/>
  <c r="F280" i="23"/>
  <c r="G279" i="23"/>
  <c r="F279" i="23"/>
  <c r="G278" i="23"/>
  <c r="F278" i="23"/>
  <c r="G277" i="23"/>
  <c r="F277" i="23"/>
  <c r="G276" i="23"/>
  <c r="F276" i="23"/>
  <c r="G275" i="23"/>
  <c r="F275" i="23"/>
  <c r="G274" i="23"/>
  <c r="F274" i="23"/>
  <c r="G273" i="23"/>
  <c r="F273" i="23"/>
  <c r="G272" i="23"/>
  <c r="F272" i="23"/>
  <c r="G271" i="23"/>
  <c r="F271" i="23"/>
  <c r="G270" i="23"/>
  <c r="F270" i="23"/>
  <c r="G269" i="23"/>
  <c r="F269" i="23"/>
  <c r="G268" i="23"/>
  <c r="F268" i="23"/>
  <c r="G267" i="23"/>
  <c r="F267" i="23"/>
  <c r="G266" i="23"/>
  <c r="F266" i="23"/>
  <c r="G265" i="23"/>
  <c r="F265" i="23"/>
  <c r="G264" i="23"/>
  <c r="F264" i="23"/>
  <c r="G263" i="23"/>
  <c r="F263" i="23"/>
  <c r="G262" i="23"/>
  <c r="F262" i="23"/>
  <c r="G261" i="23"/>
  <c r="F261" i="23"/>
  <c r="G260" i="23"/>
  <c r="F260" i="23"/>
  <c r="G259" i="23"/>
  <c r="F259" i="23"/>
  <c r="G258" i="23"/>
  <c r="F258" i="23"/>
  <c r="G257" i="23"/>
  <c r="F257" i="23"/>
  <c r="G256" i="23"/>
  <c r="F256" i="23"/>
  <c r="G255" i="23"/>
  <c r="F255" i="23"/>
  <c r="G254" i="23"/>
  <c r="F254" i="23"/>
  <c r="G253" i="23"/>
  <c r="F253" i="23"/>
  <c r="G252" i="23"/>
  <c r="F252" i="23"/>
  <c r="G251" i="23"/>
  <c r="F251" i="23"/>
  <c r="G250" i="23"/>
  <c r="F250" i="23"/>
  <c r="G249" i="23"/>
  <c r="F249" i="23"/>
  <c r="G248" i="23"/>
  <c r="F248" i="23"/>
  <c r="G247" i="23"/>
  <c r="F247" i="23"/>
  <c r="G246" i="23"/>
  <c r="F246" i="23"/>
  <c r="G245" i="23"/>
  <c r="F245" i="23"/>
  <c r="G244" i="23"/>
  <c r="F244" i="23"/>
  <c r="G243" i="23"/>
  <c r="F243" i="23"/>
  <c r="G242" i="23"/>
  <c r="F242" i="23"/>
  <c r="G241" i="23"/>
  <c r="F241" i="23"/>
  <c r="G240" i="23"/>
  <c r="F240" i="23"/>
  <c r="G239" i="23"/>
  <c r="F239" i="23"/>
  <c r="G238" i="23"/>
  <c r="F238" i="23"/>
  <c r="G237" i="23"/>
  <c r="F237" i="23"/>
  <c r="G236" i="23"/>
  <c r="F236" i="23"/>
  <c r="G235" i="23"/>
  <c r="F235" i="23"/>
  <c r="G234" i="23"/>
  <c r="F234" i="23"/>
  <c r="G233" i="23"/>
  <c r="F233" i="23"/>
  <c r="G232" i="23"/>
  <c r="F232" i="23"/>
  <c r="G231" i="23"/>
  <c r="F231" i="23"/>
  <c r="G230" i="23"/>
  <c r="F230" i="23"/>
  <c r="G229" i="23"/>
  <c r="F229" i="23"/>
  <c r="G228" i="23"/>
  <c r="F228" i="23"/>
  <c r="G227" i="23"/>
  <c r="F227" i="23"/>
  <c r="G226" i="23"/>
  <c r="F226" i="23"/>
  <c r="G225" i="23"/>
  <c r="F225" i="23"/>
  <c r="G224" i="23"/>
  <c r="F224" i="23"/>
  <c r="G223" i="23"/>
  <c r="F223" i="23"/>
  <c r="G222" i="23"/>
  <c r="F222" i="23"/>
  <c r="G221" i="23"/>
  <c r="F221" i="23"/>
  <c r="G220" i="23"/>
  <c r="F220" i="23"/>
  <c r="G219" i="23"/>
  <c r="F219" i="23"/>
  <c r="G218" i="23"/>
  <c r="F218" i="23"/>
  <c r="G217" i="23"/>
  <c r="F217" i="23"/>
  <c r="G216" i="23"/>
  <c r="F216" i="23"/>
  <c r="G215" i="23"/>
  <c r="F215" i="23"/>
  <c r="G214" i="23"/>
  <c r="F214" i="23"/>
  <c r="G213" i="23"/>
  <c r="F213" i="23"/>
  <c r="G212" i="23"/>
  <c r="F212" i="23"/>
  <c r="G211" i="23"/>
  <c r="F211" i="23"/>
  <c r="G210" i="23"/>
  <c r="F210" i="23"/>
  <c r="G209" i="23"/>
  <c r="F209" i="23"/>
  <c r="G208" i="23"/>
  <c r="F208" i="23"/>
  <c r="G207" i="23"/>
  <c r="F207" i="23"/>
  <c r="G206" i="23"/>
  <c r="F206" i="23"/>
  <c r="G205" i="23"/>
  <c r="F205" i="23"/>
  <c r="G204" i="23"/>
  <c r="F204" i="23"/>
  <c r="G203" i="23"/>
  <c r="F203" i="23"/>
  <c r="G202" i="23"/>
  <c r="F202" i="23"/>
  <c r="G201" i="23"/>
  <c r="F201" i="23"/>
  <c r="G200" i="23"/>
  <c r="F200" i="23"/>
  <c r="G199" i="23"/>
  <c r="F199" i="23"/>
  <c r="G198" i="23"/>
  <c r="F198" i="23"/>
  <c r="G197" i="23"/>
  <c r="F197" i="23"/>
  <c r="G196" i="23"/>
  <c r="F196" i="23"/>
  <c r="G195" i="23"/>
  <c r="F195" i="23"/>
  <c r="G194" i="23"/>
  <c r="F194" i="23"/>
  <c r="G193" i="23"/>
  <c r="F193" i="23"/>
  <c r="G192" i="23"/>
  <c r="F192" i="23"/>
  <c r="G191" i="23"/>
  <c r="F191" i="23"/>
  <c r="G190" i="23"/>
  <c r="F190" i="23"/>
  <c r="G189" i="23"/>
  <c r="F189" i="23"/>
  <c r="G188" i="23"/>
  <c r="F188" i="23"/>
  <c r="G187" i="23"/>
  <c r="F187" i="23"/>
  <c r="G186" i="23"/>
  <c r="F186" i="23"/>
  <c r="G185" i="23"/>
  <c r="F185" i="23"/>
  <c r="G184" i="23"/>
  <c r="F184" i="23"/>
  <c r="G183" i="23"/>
  <c r="F183" i="23"/>
  <c r="G182" i="23"/>
  <c r="F182" i="23"/>
  <c r="G181" i="23"/>
  <c r="F181" i="23"/>
  <c r="G180" i="23"/>
  <c r="F180" i="23"/>
  <c r="G179" i="23"/>
  <c r="F179" i="23"/>
  <c r="G178" i="23"/>
  <c r="F178" i="23"/>
  <c r="G177" i="23"/>
  <c r="F177" i="23"/>
  <c r="G176" i="23"/>
  <c r="F176" i="23"/>
  <c r="G175" i="23"/>
  <c r="F175" i="23"/>
  <c r="G174" i="23"/>
  <c r="F174" i="23"/>
  <c r="G173" i="23"/>
  <c r="F173" i="23"/>
  <c r="G172" i="23"/>
  <c r="F172" i="23"/>
  <c r="G171" i="23"/>
  <c r="F171" i="23"/>
  <c r="G170" i="23"/>
  <c r="F170" i="23"/>
  <c r="G169" i="23"/>
  <c r="F169" i="23"/>
  <c r="G168" i="23"/>
  <c r="F168" i="23"/>
  <c r="G167" i="23"/>
  <c r="F167" i="23"/>
  <c r="G166" i="23"/>
  <c r="F166" i="23"/>
  <c r="G165" i="23"/>
  <c r="F165" i="23"/>
  <c r="G164" i="23"/>
  <c r="F164" i="23"/>
  <c r="G163" i="23"/>
  <c r="F163" i="23"/>
  <c r="G162" i="23"/>
  <c r="F162" i="23"/>
  <c r="G161" i="23"/>
  <c r="F161" i="23"/>
  <c r="G160" i="23"/>
  <c r="F160" i="23"/>
  <c r="G159" i="23"/>
  <c r="F159" i="23"/>
  <c r="G158" i="23"/>
  <c r="F158" i="23"/>
  <c r="G157" i="23"/>
  <c r="F157" i="23"/>
  <c r="G156" i="23"/>
  <c r="F156" i="23"/>
  <c r="G155" i="23"/>
  <c r="F155" i="23"/>
  <c r="G154" i="23"/>
  <c r="F154" i="23"/>
  <c r="G153" i="23"/>
  <c r="F153" i="23"/>
  <c r="G152" i="23"/>
  <c r="F152" i="23"/>
  <c r="G151" i="23"/>
  <c r="F151" i="23"/>
  <c r="G150" i="23"/>
  <c r="F150" i="23"/>
  <c r="G149" i="23"/>
  <c r="F149" i="23"/>
  <c r="G148" i="23"/>
  <c r="F148" i="23"/>
  <c r="G147" i="23"/>
  <c r="F147" i="23"/>
  <c r="G146" i="23"/>
  <c r="F146" i="23"/>
  <c r="G145" i="23"/>
  <c r="F145" i="23"/>
  <c r="G144" i="23"/>
  <c r="F144" i="23"/>
  <c r="G143" i="23"/>
  <c r="F143" i="23"/>
  <c r="G142" i="23"/>
  <c r="F142" i="23"/>
  <c r="G141" i="23"/>
  <c r="F141" i="23"/>
  <c r="G140" i="23"/>
  <c r="F140" i="23"/>
  <c r="G139" i="23"/>
  <c r="F139" i="23"/>
  <c r="G138" i="23"/>
  <c r="F138" i="23"/>
  <c r="G137" i="23"/>
  <c r="F137" i="23"/>
  <c r="G136" i="23"/>
  <c r="F136" i="23"/>
  <c r="G135" i="23"/>
  <c r="F135" i="23"/>
  <c r="G134" i="23"/>
  <c r="F134" i="23"/>
  <c r="G133" i="23"/>
  <c r="F133" i="23"/>
  <c r="G132" i="23"/>
  <c r="F132" i="23"/>
  <c r="G131" i="23"/>
  <c r="F131" i="23"/>
  <c r="G130" i="23"/>
  <c r="F130" i="23"/>
  <c r="G129" i="23"/>
  <c r="F129" i="23"/>
  <c r="G128" i="23"/>
  <c r="F128" i="23"/>
  <c r="G127" i="23"/>
  <c r="F127" i="23"/>
  <c r="G126" i="23"/>
  <c r="F126" i="23"/>
  <c r="G125" i="23"/>
  <c r="F125" i="23"/>
  <c r="G124" i="23"/>
  <c r="F124" i="23"/>
  <c r="G123" i="23"/>
  <c r="F123" i="23"/>
  <c r="G122" i="23"/>
  <c r="F122" i="23"/>
  <c r="G121" i="23"/>
  <c r="F121" i="23"/>
  <c r="G120" i="23"/>
  <c r="F120" i="23"/>
  <c r="G119" i="23"/>
  <c r="F119" i="23"/>
  <c r="G118" i="23"/>
  <c r="F118" i="23"/>
  <c r="G117" i="23"/>
  <c r="F117" i="23"/>
  <c r="G116" i="23"/>
  <c r="F116" i="23"/>
  <c r="G115" i="23"/>
  <c r="F115" i="23"/>
  <c r="G114" i="23"/>
  <c r="F114" i="23"/>
  <c r="G113" i="23"/>
  <c r="F113" i="23"/>
  <c r="G112" i="23"/>
  <c r="F112" i="23"/>
  <c r="G111" i="23"/>
  <c r="F111" i="23"/>
  <c r="G110" i="23"/>
  <c r="F110" i="23"/>
  <c r="G109" i="23"/>
  <c r="F109" i="23"/>
  <c r="G108" i="23"/>
  <c r="F108" i="23"/>
  <c r="G107" i="23"/>
  <c r="F107" i="23"/>
  <c r="G106" i="23"/>
  <c r="F106" i="23"/>
  <c r="G105" i="23"/>
  <c r="F105" i="23"/>
  <c r="G104" i="23"/>
  <c r="F104" i="23"/>
  <c r="G103" i="23"/>
  <c r="F103" i="23"/>
  <c r="G102" i="23"/>
  <c r="F102" i="23"/>
  <c r="G101" i="23"/>
  <c r="F101" i="23"/>
  <c r="G100" i="23"/>
  <c r="F100" i="23"/>
  <c r="G99" i="23"/>
  <c r="F99" i="23"/>
  <c r="G98" i="23"/>
  <c r="F98" i="23"/>
  <c r="G97" i="23"/>
  <c r="F97" i="23"/>
  <c r="G96" i="23"/>
  <c r="F96" i="23"/>
  <c r="G95" i="23"/>
  <c r="F95" i="23"/>
  <c r="G94" i="23"/>
  <c r="F94" i="23"/>
  <c r="G93" i="23"/>
  <c r="F93" i="23"/>
  <c r="G92" i="23"/>
  <c r="F92" i="23"/>
  <c r="G91" i="23"/>
  <c r="F91" i="23"/>
  <c r="G90" i="23"/>
  <c r="F90" i="23"/>
  <c r="G89" i="23"/>
  <c r="F89" i="23"/>
  <c r="G88" i="23"/>
  <c r="F88" i="23"/>
  <c r="G87" i="23"/>
  <c r="F87" i="23"/>
  <c r="G86" i="23"/>
  <c r="F86" i="23"/>
  <c r="G85" i="23"/>
  <c r="F85" i="23"/>
  <c r="G84" i="23"/>
  <c r="F84" i="23"/>
  <c r="G83" i="23"/>
  <c r="F83" i="23"/>
  <c r="G82" i="23"/>
  <c r="F82" i="23"/>
  <c r="G81" i="23"/>
  <c r="F81" i="23"/>
  <c r="G80" i="23"/>
  <c r="F80" i="23"/>
  <c r="G79" i="23"/>
  <c r="F79" i="23"/>
  <c r="G78" i="23"/>
  <c r="F78" i="23"/>
  <c r="G77" i="23"/>
  <c r="F77" i="23"/>
  <c r="G76" i="23"/>
  <c r="F76" i="23"/>
  <c r="G75" i="23"/>
  <c r="F75" i="23"/>
  <c r="G74" i="23"/>
  <c r="F74" i="23"/>
  <c r="G73" i="23"/>
  <c r="F73" i="23"/>
  <c r="G72" i="23"/>
  <c r="F72" i="23"/>
  <c r="G71" i="23"/>
  <c r="F71" i="23"/>
  <c r="G70" i="23"/>
  <c r="F70" i="23"/>
  <c r="G69" i="23"/>
  <c r="F69" i="23"/>
  <c r="G68" i="23"/>
  <c r="F68" i="23"/>
  <c r="G67" i="23"/>
  <c r="F67" i="23"/>
  <c r="G66" i="23"/>
  <c r="F66" i="23"/>
  <c r="G65" i="23"/>
  <c r="F65" i="23"/>
  <c r="G64" i="23"/>
  <c r="F64" i="23"/>
  <c r="G63" i="23"/>
  <c r="F63" i="23"/>
  <c r="G62" i="23"/>
  <c r="F62" i="23"/>
  <c r="G61" i="23"/>
  <c r="F61" i="23"/>
  <c r="G60" i="23"/>
  <c r="F60" i="23"/>
  <c r="G59" i="23"/>
  <c r="F59" i="23"/>
  <c r="G58" i="23"/>
  <c r="F58" i="23"/>
  <c r="G57" i="23"/>
  <c r="F57" i="23"/>
  <c r="G56" i="23"/>
  <c r="F56" i="23"/>
  <c r="G55" i="23"/>
  <c r="F55" i="23"/>
  <c r="G54" i="23"/>
  <c r="F54" i="23"/>
  <c r="G53" i="23"/>
  <c r="F53" i="23"/>
  <c r="G52" i="23"/>
  <c r="F52" i="23"/>
  <c r="G51" i="23"/>
  <c r="F51" i="23"/>
  <c r="G50" i="23"/>
  <c r="F50" i="23"/>
  <c r="G49" i="23"/>
  <c r="F49" i="23"/>
  <c r="G48" i="23"/>
  <c r="F48" i="23"/>
  <c r="G47" i="23"/>
  <c r="F47" i="23"/>
  <c r="G46" i="23"/>
  <c r="F46" i="23"/>
  <c r="G45" i="23"/>
  <c r="F45" i="23"/>
  <c r="G44" i="23"/>
  <c r="F44" i="23"/>
  <c r="G43" i="23"/>
  <c r="F43" i="23"/>
  <c r="G42" i="23"/>
  <c r="F42" i="23"/>
  <c r="G41" i="23"/>
  <c r="F41" i="23"/>
  <c r="G40" i="23"/>
  <c r="F40" i="23"/>
  <c r="G39" i="23"/>
  <c r="F39" i="23"/>
  <c r="G38" i="23"/>
  <c r="F38" i="23"/>
  <c r="G37" i="23"/>
  <c r="F37" i="23"/>
  <c r="G36" i="23"/>
  <c r="F36" i="23"/>
  <c r="G35" i="23"/>
  <c r="F35" i="23"/>
  <c r="G34" i="23"/>
  <c r="F34" i="23"/>
  <c r="G33" i="23"/>
  <c r="F33" i="23"/>
  <c r="G32" i="23"/>
  <c r="F32" i="23"/>
  <c r="G31" i="23"/>
  <c r="F31" i="23"/>
  <c r="G30" i="23"/>
  <c r="F30" i="23"/>
  <c r="G29" i="23"/>
  <c r="F29" i="23"/>
  <c r="G28" i="23"/>
  <c r="F28" i="23"/>
  <c r="G27" i="23"/>
  <c r="F27" i="23"/>
  <c r="G26" i="23"/>
  <c r="F26" i="23"/>
  <c r="G25" i="23"/>
  <c r="F25" i="23"/>
  <c r="G24" i="23"/>
  <c r="F24" i="23"/>
  <c r="G23" i="23"/>
  <c r="F23" i="23"/>
  <c r="G22" i="23"/>
  <c r="F22" i="23"/>
  <c r="G21" i="23"/>
  <c r="F21" i="23"/>
  <c r="G20" i="23"/>
  <c r="F20" i="23"/>
  <c r="G19" i="23"/>
  <c r="F19" i="23"/>
  <c r="G18" i="23"/>
  <c r="F18" i="23"/>
  <c r="G17" i="23"/>
  <c r="F17" i="23"/>
  <c r="G16" i="23"/>
  <c r="F16" i="23"/>
  <c r="G15" i="23"/>
  <c r="F15" i="23"/>
  <c r="G14" i="23"/>
  <c r="F14" i="23"/>
  <c r="G13" i="23"/>
  <c r="F13" i="23"/>
  <c r="G12" i="23"/>
  <c r="F12" i="23"/>
  <c r="G11" i="23"/>
  <c r="F11" i="23"/>
  <c r="G10" i="23"/>
  <c r="F10" i="23"/>
  <c r="G9" i="23"/>
  <c r="F9" i="23"/>
  <c r="G8" i="23"/>
  <c r="F8" i="23"/>
  <c r="G7" i="23"/>
  <c r="F7" i="23"/>
  <c r="G6" i="23"/>
  <c r="F6" i="23"/>
  <c r="G5" i="23"/>
  <c r="F5" i="23"/>
  <c r="G4" i="23"/>
  <c r="F4" i="23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310" i="28"/>
  <c r="K311" i="28"/>
  <c r="K312" i="28"/>
  <c r="K313" i="28"/>
  <c r="K314" i="28"/>
  <c r="K315" i="28"/>
  <c r="K316" i="28"/>
  <c r="K317" i="28"/>
  <c r="K318" i="28"/>
  <c r="K319" i="28"/>
  <c r="K320" i="28"/>
  <c r="K321" i="28"/>
  <c r="K322" i="28"/>
  <c r="K323" i="28"/>
  <c r="K324" i="28"/>
  <c r="K325" i="28"/>
  <c r="K326" i="28"/>
  <c r="K327" i="28"/>
  <c r="K328" i="28"/>
  <c r="K329" i="28"/>
  <c r="K330" i="28"/>
  <c r="K331" i="28"/>
  <c r="K332" i="28"/>
  <c r="K333" i="28"/>
  <c r="K334" i="28"/>
  <c r="K335" i="28"/>
  <c r="K336" i="28"/>
  <c r="K337" i="28"/>
  <c r="K338" i="28"/>
  <c r="K339" i="28"/>
  <c r="K340" i="28"/>
  <c r="K341" i="28"/>
  <c r="K342" i="28"/>
  <c r="K343" i="28"/>
  <c r="K344" i="28"/>
  <c r="K345" i="28"/>
  <c r="K346" i="28"/>
  <c r="K347" i="28"/>
  <c r="K348" i="28"/>
  <c r="K349" i="28"/>
  <c r="K350" i="28"/>
  <c r="K351" i="28"/>
  <c r="K352" i="28"/>
  <c r="K353" i="28"/>
  <c r="K354" i="28"/>
  <c r="K355" i="28"/>
  <c r="K356" i="28"/>
  <c r="K357" i="28"/>
  <c r="K358" i="28"/>
  <c r="K359" i="28"/>
  <c r="K360" i="28"/>
  <c r="K361" i="28"/>
  <c r="K362" i="28"/>
  <c r="K363" i="28"/>
  <c r="K364" i="28"/>
  <c r="K365" i="28"/>
  <c r="K366" i="28"/>
  <c r="K367" i="28"/>
  <c r="K368" i="28"/>
  <c r="K369" i="28"/>
  <c r="K370" i="28"/>
  <c r="K371" i="28"/>
  <c r="K372" i="28"/>
  <c r="K373" i="28"/>
  <c r="K374" i="28"/>
  <c r="K375" i="28"/>
  <c r="K376" i="28"/>
  <c r="K377" i="28"/>
  <c r="K378" i="28"/>
  <c r="K379" i="28"/>
  <c r="K380" i="28"/>
  <c r="K381" i="28"/>
  <c r="K382" i="28"/>
  <c r="K383" i="28"/>
  <c r="K384" i="28"/>
  <c r="K385" i="28"/>
  <c r="K386" i="28"/>
  <c r="K387" i="28"/>
  <c r="K388" i="28"/>
  <c r="K389" i="28"/>
  <c r="K390" i="28"/>
  <c r="K391" i="28"/>
  <c r="K392" i="28"/>
  <c r="K393" i="28"/>
  <c r="K394" i="28"/>
  <c r="K395" i="28"/>
  <c r="K396" i="28"/>
  <c r="K397" i="28"/>
  <c r="K398" i="28"/>
  <c r="K399" i="28"/>
  <c r="K400" i="28"/>
  <c r="K401" i="28"/>
  <c r="K402" i="28"/>
  <c r="K403" i="28"/>
  <c r="K404" i="28"/>
  <c r="K405" i="28"/>
  <c r="K406" i="28"/>
  <c r="K407" i="28"/>
  <c r="K408" i="28"/>
  <c r="K409" i="28"/>
  <c r="K410" i="28"/>
  <c r="K411" i="28"/>
  <c r="K412" i="28"/>
  <c r="K413" i="28"/>
  <c r="K414" i="28"/>
  <c r="K415" i="28"/>
  <c r="K416" i="28"/>
  <c r="K417" i="28"/>
  <c r="K418" i="28"/>
  <c r="K419" i="28"/>
  <c r="K420" i="28"/>
  <c r="K421" i="28"/>
  <c r="K422" i="28"/>
  <c r="K423" i="28"/>
  <c r="K424" i="28"/>
  <c r="K425" i="28"/>
  <c r="K426" i="28"/>
  <c r="K427" i="28"/>
  <c r="K428" i="28"/>
  <c r="K429" i="28"/>
  <c r="K430" i="28"/>
  <c r="K431" i="28"/>
  <c r="K432" i="28"/>
  <c r="K433" i="28"/>
  <c r="K434" i="28"/>
  <c r="K435" i="28"/>
  <c r="K436" i="28"/>
  <c r="K437" i="28"/>
  <c r="K438" i="28"/>
  <c r="K439" i="28"/>
  <c r="K440" i="28"/>
  <c r="K441" i="28"/>
  <c r="K442" i="28"/>
  <c r="K443" i="28"/>
  <c r="K444" i="28"/>
  <c r="K445" i="28"/>
  <c r="K446" i="28"/>
  <c r="K447" i="28"/>
  <c r="K448" i="28"/>
  <c r="K449" i="28"/>
  <c r="K450" i="28"/>
  <c r="K451" i="28"/>
  <c r="K452" i="28"/>
  <c r="K453" i="28"/>
  <c r="K454" i="28"/>
  <c r="K455" i="28"/>
  <c r="K456" i="28"/>
  <c r="K457" i="28"/>
  <c r="K458" i="28"/>
  <c r="K459" i="28"/>
  <c r="K460" i="28"/>
  <c r="K461" i="28"/>
  <c r="K462" i="28"/>
  <c r="K463" i="28"/>
  <c r="K464" i="28"/>
  <c r="K465" i="28"/>
  <c r="K466" i="28"/>
  <c r="K467" i="28"/>
  <c r="K468" i="28"/>
  <c r="K469" i="28"/>
  <c r="K470" i="28"/>
  <c r="K471" i="28"/>
  <c r="K472" i="28"/>
  <c r="K473" i="28"/>
  <c r="K474" i="28"/>
  <c r="K475" i="28"/>
  <c r="K476" i="28"/>
  <c r="K477" i="28"/>
  <c r="K478" i="28"/>
  <c r="K479" i="28"/>
  <c r="K480" i="28"/>
  <c r="K481" i="28"/>
  <c r="K482" i="28"/>
  <c r="K483" i="28"/>
  <c r="K484" i="28"/>
  <c r="K485" i="28"/>
  <c r="K486" i="28"/>
  <c r="K487" i="28"/>
  <c r="K488" i="28"/>
  <c r="K489" i="28"/>
  <c r="K490" i="28"/>
  <c r="K491" i="28"/>
  <c r="K492" i="28"/>
  <c r="K493" i="28"/>
  <c r="K494" i="28"/>
  <c r="K495" i="28"/>
  <c r="K496" i="28"/>
  <c r="K497" i="28"/>
  <c r="K498" i="28"/>
  <c r="K499" i="28"/>
  <c r="K500" i="28"/>
  <c r="K501" i="28"/>
  <c r="K502" i="28"/>
  <c r="K503" i="28"/>
  <c r="K504" i="28"/>
  <c r="K505" i="28"/>
  <c r="K506" i="28"/>
  <c r="K507" i="28"/>
  <c r="K508" i="28"/>
  <c r="K509" i="28"/>
  <c r="K510" i="28"/>
  <c r="K511" i="28"/>
  <c r="K512" i="28"/>
  <c r="K513" i="28"/>
  <c r="K514" i="28"/>
  <c r="K515" i="28"/>
  <c r="K516" i="28"/>
  <c r="K517" i="28"/>
  <c r="K518" i="28"/>
  <c r="K519" i="28"/>
  <c r="K520" i="28"/>
  <c r="K521" i="28"/>
  <c r="K522" i="28"/>
  <c r="K523" i="28"/>
  <c r="K524" i="28"/>
  <c r="K525" i="28"/>
  <c r="K526" i="28"/>
  <c r="K527" i="28"/>
  <c r="K528" i="28"/>
  <c r="K529" i="28"/>
  <c r="K530" i="28"/>
  <c r="K531" i="28"/>
  <c r="K532" i="28"/>
  <c r="K533" i="28"/>
  <c r="K534" i="28"/>
  <c r="K535" i="28"/>
  <c r="K536" i="28"/>
  <c r="K537" i="28"/>
  <c r="K538" i="28"/>
  <c r="K539" i="28"/>
  <c r="K540" i="28"/>
  <c r="K541" i="28"/>
  <c r="K542" i="28"/>
  <c r="K543" i="28"/>
  <c r="K544" i="28"/>
  <c r="K545" i="28"/>
  <c r="K546" i="28"/>
  <c r="K547" i="28"/>
  <c r="K548" i="28"/>
  <c r="K549" i="28"/>
  <c r="K550" i="28"/>
  <c r="K551" i="28"/>
  <c r="K552" i="28"/>
  <c r="K553" i="28"/>
  <c r="K554" i="28"/>
  <c r="K555" i="28"/>
  <c r="K556" i="28"/>
  <c r="K557" i="28"/>
  <c r="K558" i="28"/>
  <c r="K559" i="28"/>
  <c r="K560" i="28"/>
  <c r="K561" i="28"/>
  <c r="K562" i="28"/>
  <c r="K563" i="28"/>
  <c r="K564" i="28"/>
  <c r="K565" i="28"/>
  <c r="K566" i="28"/>
  <c r="K567" i="28"/>
  <c r="K568" i="28"/>
  <c r="K569" i="28"/>
  <c r="K570" i="28"/>
  <c r="K571" i="28"/>
  <c r="K572" i="28"/>
  <c r="K573" i="28"/>
  <c r="K574" i="28"/>
  <c r="K575" i="28"/>
  <c r="K576" i="28"/>
  <c r="K577" i="28"/>
  <c r="K578" i="28"/>
  <c r="K579" i="28"/>
  <c r="K580" i="28"/>
  <c r="K581" i="28"/>
  <c r="K582" i="28"/>
  <c r="K583" i="28"/>
  <c r="K584" i="28"/>
  <c r="K585" i="28"/>
  <c r="K586" i="28"/>
  <c r="K587" i="28"/>
  <c r="K588" i="28"/>
  <c r="K589" i="28"/>
  <c r="K590" i="28"/>
  <c r="K591" i="28"/>
  <c r="K592" i="28"/>
  <c r="K593" i="28"/>
  <c r="K594" i="28"/>
  <c r="K595" i="28"/>
  <c r="K596" i="28"/>
  <c r="K597" i="28"/>
  <c r="K598" i="28"/>
  <c r="K599" i="28"/>
  <c r="K600" i="28"/>
  <c r="K601" i="28"/>
  <c r="K602" i="28"/>
  <c r="K603" i="28"/>
  <c r="K604" i="28"/>
  <c r="K605" i="28"/>
  <c r="K606" i="28"/>
  <c r="K607" i="28"/>
  <c r="K608" i="28"/>
  <c r="K609" i="28"/>
  <c r="K610" i="28"/>
  <c r="K611" i="28"/>
  <c r="K612" i="28"/>
  <c r="K613" i="28"/>
  <c r="K614" i="28"/>
  <c r="K615" i="28"/>
  <c r="K616" i="28"/>
  <c r="K617" i="28"/>
  <c r="K618" i="28"/>
  <c r="K619" i="28"/>
  <c r="K620" i="28"/>
  <c r="K621" i="28"/>
  <c r="K622" i="28"/>
  <c r="K623" i="28"/>
  <c r="K624" i="28"/>
  <c r="K625" i="28"/>
  <c r="K626" i="28"/>
  <c r="K627" i="28"/>
  <c r="K628" i="28"/>
  <c r="K629" i="28"/>
  <c r="K630" i="28"/>
  <c r="K631" i="28"/>
  <c r="K632" i="28"/>
  <c r="K633" i="28"/>
  <c r="K634" i="28"/>
  <c r="K635" i="28"/>
  <c r="K636" i="28"/>
  <c r="K637" i="28"/>
  <c r="K638" i="28"/>
  <c r="K639" i="28"/>
  <c r="K640" i="28"/>
  <c r="K641" i="28"/>
  <c r="K642" i="28"/>
  <c r="K643" i="28"/>
  <c r="K644" i="28"/>
  <c r="K645" i="28"/>
  <c r="K646" i="28"/>
  <c r="K647" i="28"/>
  <c r="K648" i="28"/>
  <c r="K649" i="28"/>
  <c r="K650" i="28"/>
  <c r="K651" i="28"/>
  <c r="K652" i="28"/>
  <c r="K653" i="28"/>
  <c r="K654" i="28"/>
  <c r="K655" i="28"/>
  <c r="K656" i="28"/>
  <c r="K657" i="28"/>
  <c r="K658" i="28"/>
  <c r="K659" i="28"/>
  <c r="K660" i="28"/>
  <c r="K661" i="28"/>
  <c r="K662" i="28"/>
  <c r="K663" i="28"/>
  <c r="K664" i="28"/>
  <c r="K665" i="28"/>
  <c r="K666" i="28"/>
  <c r="K667" i="28"/>
  <c r="K668" i="28"/>
  <c r="K669" i="28"/>
  <c r="K670" i="28"/>
  <c r="K671" i="28"/>
  <c r="K672" i="28"/>
  <c r="K673" i="28"/>
  <c r="K674" i="28"/>
  <c r="K675" i="28"/>
  <c r="K676" i="28"/>
  <c r="K677" i="28"/>
  <c r="K678" i="28"/>
  <c r="K679" i="28"/>
  <c r="K680" i="28"/>
  <c r="K681" i="28"/>
  <c r="K682" i="28"/>
  <c r="K683" i="28"/>
  <c r="K684" i="28"/>
  <c r="K685" i="28"/>
  <c r="K686" i="28"/>
  <c r="K687" i="28"/>
  <c r="K688" i="28"/>
  <c r="K689" i="28"/>
  <c r="K690" i="28"/>
  <c r="K691" i="28"/>
  <c r="K692" i="28"/>
  <c r="K693" i="28"/>
  <c r="K694" i="28"/>
  <c r="K695" i="28"/>
  <c r="K696" i="28"/>
  <c r="K697" i="28"/>
  <c r="K698" i="28"/>
  <c r="K699" i="28"/>
  <c r="K700" i="28"/>
  <c r="K701" i="28"/>
  <c r="K702" i="28"/>
  <c r="K703" i="28"/>
  <c r="K704" i="28"/>
  <c r="K705" i="28"/>
  <c r="K706" i="28"/>
  <c r="K707" i="28"/>
  <c r="K708" i="28"/>
  <c r="K709" i="28"/>
  <c r="K710" i="28"/>
  <c r="K711" i="28"/>
  <c r="K712" i="28"/>
  <c r="K713" i="28"/>
  <c r="K714" i="28"/>
  <c r="K715" i="28"/>
  <c r="K716" i="28"/>
  <c r="K717" i="28"/>
  <c r="K718" i="28"/>
  <c r="K719" i="28"/>
  <c r="K720" i="28"/>
  <c r="K721" i="28"/>
  <c r="K722" i="28"/>
  <c r="K723" i="28"/>
  <c r="K724" i="28"/>
  <c r="K725" i="28"/>
  <c r="K726" i="28"/>
  <c r="K727" i="28"/>
  <c r="K728" i="28"/>
  <c r="K729" i="28"/>
  <c r="K730" i="28"/>
  <c r="K731" i="28"/>
  <c r="K732" i="28"/>
  <c r="K733" i="28"/>
  <c r="K734" i="28"/>
  <c r="K735" i="28"/>
  <c r="K736" i="28"/>
  <c r="K737" i="28"/>
  <c r="K738" i="28"/>
  <c r="K739" i="28"/>
  <c r="K740" i="28"/>
  <c r="K741" i="28"/>
  <c r="K742" i="28"/>
  <c r="K743" i="28"/>
  <c r="K744" i="28"/>
  <c r="K745" i="28"/>
  <c r="K746" i="28"/>
  <c r="K747" i="28"/>
  <c r="K748" i="28"/>
  <c r="K749" i="28"/>
  <c r="K750" i="28"/>
  <c r="K751" i="28"/>
  <c r="K752" i="28"/>
  <c r="K753" i="28"/>
  <c r="K754" i="28"/>
  <c r="K755" i="28"/>
  <c r="K756" i="28"/>
  <c r="K757" i="28"/>
  <c r="K758" i="28"/>
  <c r="K759" i="28"/>
  <c r="K760" i="28"/>
  <c r="K761" i="28"/>
  <c r="K762" i="28"/>
  <c r="K763" i="28"/>
  <c r="K764" i="28"/>
  <c r="K765" i="28"/>
  <c r="K766" i="28"/>
  <c r="K767" i="28"/>
  <c r="K768" i="28"/>
  <c r="K769" i="28"/>
  <c r="K770" i="28"/>
  <c r="K771" i="28"/>
  <c r="K772" i="28"/>
  <c r="K773" i="28"/>
  <c r="K774" i="28"/>
  <c r="K775" i="28"/>
  <c r="K776" i="28"/>
  <c r="K777" i="28"/>
  <c r="K778" i="28"/>
  <c r="K779" i="28"/>
  <c r="K780" i="28"/>
  <c r="K781" i="28"/>
  <c r="K782" i="28"/>
  <c r="K783" i="28"/>
  <c r="K784" i="28"/>
  <c r="K785" i="28"/>
  <c r="K786" i="28"/>
  <c r="K787" i="28"/>
  <c r="K788" i="28"/>
  <c r="K789" i="28"/>
  <c r="K790" i="28"/>
  <c r="K791" i="28"/>
  <c r="K792" i="28"/>
  <c r="K793" i="28"/>
  <c r="K794" i="28"/>
  <c r="K795" i="28"/>
  <c r="K796" i="28"/>
  <c r="K797" i="28"/>
  <c r="K798" i="28"/>
  <c r="K799" i="28"/>
  <c r="K800" i="28"/>
  <c r="K801" i="28"/>
  <c r="K802" i="28"/>
  <c r="K803" i="28"/>
  <c r="K804" i="28"/>
  <c r="K805" i="28"/>
  <c r="K806" i="28"/>
  <c r="K807" i="28"/>
  <c r="K808" i="28"/>
  <c r="K809" i="28"/>
  <c r="K810" i="28"/>
  <c r="K811" i="28"/>
  <c r="K812" i="28"/>
  <c r="K813" i="28"/>
  <c r="K814" i="28"/>
  <c r="K815" i="28"/>
  <c r="K816" i="28"/>
  <c r="K817" i="28"/>
  <c r="K818" i="28"/>
  <c r="K819" i="28"/>
  <c r="K820" i="28"/>
  <c r="K821" i="28"/>
  <c r="K822" i="28"/>
  <c r="K823" i="28"/>
  <c r="K824" i="28"/>
  <c r="K825" i="28"/>
  <c r="K826" i="28"/>
  <c r="K827" i="28"/>
  <c r="K828" i="28"/>
  <c r="K829" i="28"/>
  <c r="K830" i="28"/>
  <c r="K831" i="28"/>
  <c r="K832" i="28"/>
  <c r="K833" i="28"/>
  <c r="K834" i="28"/>
  <c r="K835" i="28"/>
  <c r="K836" i="28"/>
  <c r="K837" i="28"/>
  <c r="K838" i="28"/>
  <c r="K839" i="28"/>
  <c r="K840" i="28"/>
  <c r="K841" i="28"/>
  <c r="K842" i="28"/>
  <c r="K843" i="28"/>
  <c r="K844" i="28"/>
  <c r="K845" i="28"/>
  <c r="K846" i="28"/>
  <c r="K847" i="28"/>
  <c r="K848" i="28"/>
  <c r="K849" i="28"/>
  <c r="K850" i="28"/>
  <c r="K851" i="28"/>
  <c r="K852" i="28"/>
  <c r="K853" i="28"/>
  <c r="K854" i="28"/>
  <c r="K855" i="28"/>
  <c r="K856" i="28"/>
  <c r="K857" i="28"/>
  <c r="K858" i="28"/>
  <c r="K859" i="28"/>
  <c r="K860" i="28"/>
  <c r="K861" i="28"/>
  <c r="K862" i="28"/>
  <c r="K863" i="28"/>
  <c r="K864" i="28"/>
  <c r="K865" i="28"/>
  <c r="K866" i="28"/>
  <c r="K867" i="28"/>
  <c r="K868" i="28"/>
  <c r="K869" i="28"/>
  <c r="K870" i="28"/>
  <c r="K871" i="28"/>
  <c r="K872" i="28"/>
  <c r="K873" i="28"/>
  <c r="K874" i="28"/>
  <c r="K875" i="28"/>
  <c r="K876" i="28"/>
  <c r="K877" i="28"/>
  <c r="K878" i="28"/>
  <c r="K879" i="28"/>
  <c r="K880" i="28"/>
  <c r="K881" i="28"/>
  <c r="K882" i="28"/>
  <c r="K883" i="28"/>
  <c r="K884" i="28"/>
  <c r="K885" i="28"/>
  <c r="K886" i="28"/>
  <c r="K887" i="28"/>
  <c r="K888" i="28"/>
  <c r="K889" i="28"/>
  <c r="K890" i="28"/>
  <c r="K891" i="28"/>
  <c r="K892" i="28"/>
  <c r="K893" i="28"/>
  <c r="K894" i="28"/>
  <c r="K895" i="28"/>
  <c r="K896" i="28"/>
  <c r="K897" i="28"/>
  <c r="K898" i="28"/>
  <c r="K899" i="28"/>
  <c r="K900" i="28"/>
  <c r="K901" i="28"/>
  <c r="K902" i="28"/>
  <c r="K903" i="28"/>
  <c r="K904" i="28"/>
  <c r="K905" i="28"/>
  <c r="K906" i="28"/>
  <c r="K907" i="28"/>
  <c r="K908" i="28"/>
  <c r="K909" i="28"/>
  <c r="K910" i="28"/>
  <c r="K911" i="28"/>
  <c r="K912" i="28"/>
  <c r="K913" i="28"/>
  <c r="K914" i="28"/>
  <c r="K915" i="28"/>
  <c r="K916" i="28"/>
  <c r="K917" i="28"/>
  <c r="K918" i="28"/>
  <c r="K919" i="28"/>
  <c r="K920" i="28"/>
  <c r="K921" i="28"/>
  <c r="K922" i="28"/>
  <c r="K923" i="28"/>
  <c r="K924" i="28"/>
  <c r="K925" i="28"/>
  <c r="K926" i="28"/>
  <c r="K927" i="28"/>
  <c r="K928" i="28"/>
  <c r="K929" i="28"/>
  <c r="K930" i="28"/>
  <c r="K931" i="28"/>
  <c r="K932" i="28"/>
  <c r="K933" i="28"/>
  <c r="K934" i="28"/>
  <c r="K935" i="28"/>
  <c r="K936" i="28"/>
  <c r="K937" i="28"/>
  <c r="K938" i="28"/>
  <c r="K939" i="28"/>
  <c r="K940" i="28"/>
  <c r="K941" i="28"/>
  <c r="K942" i="28"/>
  <c r="K943" i="28"/>
  <c r="K944" i="28"/>
  <c r="K945" i="28"/>
  <c r="K946" i="28"/>
  <c r="K947" i="28"/>
  <c r="K948" i="28"/>
  <c r="K949" i="28"/>
  <c r="K950" i="28"/>
  <c r="K951" i="28"/>
  <c r="K952" i="28"/>
  <c r="K953" i="28"/>
  <c r="K954" i="28"/>
  <c r="K955" i="28"/>
  <c r="K956" i="28"/>
  <c r="K957" i="28"/>
  <c r="K958" i="28"/>
  <c r="K959" i="28"/>
  <c r="K960" i="28"/>
  <c r="K961" i="28"/>
  <c r="K962" i="28"/>
  <c r="K963" i="28"/>
  <c r="K964" i="28"/>
  <c r="K965" i="28"/>
  <c r="K966" i="28"/>
  <c r="K967" i="28"/>
  <c r="K968" i="28"/>
  <c r="K969" i="28"/>
  <c r="K970" i="28"/>
  <c r="K971" i="28"/>
  <c r="K972" i="28"/>
  <c r="K973" i="28"/>
  <c r="K974" i="28"/>
  <c r="K975" i="28"/>
  <c r="K976" i="28"/>
  <c r="K977" i="28"/>
  <c r="K978" i="28"/>
  <c r="K979" i="28"/>
  <c r="K980" i="28"/>
  <c r="K981" i="28"/>
  <c r="K982" i="28"/>
  <c r="K983" i="28"/>
  <c r="K984" i="28"/>
  <c r="K985" i="28"/>
  <c r="K986" i="28"/>
  <c r="K987" i="28"/>
  <c r="K988" i="28"/>
  <c r="K989" i="28"/>
  <c r="K990" i="28"/>
  <c r="K991" i="28"/>
  <c r="K992" i="28"/>
  <c r="K993" i="28"/>
  <c r="K994" i="28"/>
  <c r="K995" i="28"/>
  <c r="K996" i="28"/>
  <c r="K997" i="28"/>
  <c r="K998" i="28"/>
  <c r="K999" i="28"/>
  <c r="K1000" i="28"/>
  <c r="K1001" i="28"/>
  <c r="K1002" i="28"/>
  <c r="K1003" i="28"/>
  <c r="K1004" i="28"/>
  <c r="K1005" i="28"/>
  <c r="K1006" i="28"/>
  <c r="K1007" i="28"/>
  <c r="K1008" i="28"/>
  <c r="K1009" i="28"/>
  <c r="K1010" i="28"/>
  <c r="K1011" i="28"/>
  <c r="K1012" i="28"/>
  <c r="K1013" i="28"/>
  <c r="K1014" i="28"/>
  <c r="K1015" i="28"/>
  <c r="K1016" i="28"/>
  <c r="K1017" i="28"/>
  <c r="K1018" i="28"/>
  <c r="K1019" i="28"/>
  <c r="K1020" i="28"/>
  <c r="K1021" i="28"/>
  <c r="K1022" i="28"/>
  <c r="K1023" i="28"/>
  <c r="K1024" i="28"/>
  <c r="K1025" i="28"/>
  <c r="K1026" i="28"/>
  <c r="K1027" i="28"/>
  <c r="K1028" i="28"/>
  <c r="K1029" i="28"/>
  <c r="K1030" i="28"/>
  <c r="K1031" i="28"/>
  <c r="K1032" i="28"/>
  <c r="K1033" i="28"/>
  <c r="K1034" i="28"/>
  <c r="K1035" i="28"/>
  <c r="K1036" i="28"/>
  <c r="K1037" i="28"/>
  <c r="K1038" i="28"/>
  <c r="K1039" i="28"/>
  <c r="K1040" i="28"/>
  <c r="K1041" i="28"/>
  <c r="K1042" i="28"/>
  <c r="K1043" i="28"/>
  <c r="K1044" i="28"/>
  <c r="K1045" i="28"/>
  <c r="K1046" i="28"/>
  <c r="K1047" i="28"/>
  <c r="K10" i="28"/>
  <c r="E44" i="11"/>
  <c r="E50" i="11" s="1"/>
  <c r="E71" i="27"/>
  <c r="E31" i="29" l="1"/>
  <c r="K31" i="29" s="1"/>
  <c r="E14" i="35"/>
  <c r="N14" i="35" s="1"/>
  <c r="H6" i="35"/>
  <c r="Q6" i="35" s="1"/>
  <c r="C37" i="34"/>
  <c r="D43" i="34"/>
  <c r="J43" i="34" s="1"/>
  <c r="J37" i="34"/>
  <c r="D7" i="34"/>
  <c r="J7" i="34" s="1"/>
  <c r="D5" i="33"/>
  <c r="C7" i="34"/>
  <c r="I7" i="34" s="1"/>
  <c r="K29" i="29"/>
  <c r="U1" i="23"/>
  <c r="D16" i="25"/>
  <c r="I16" i="25" s="1"/>
  <c r="D17" i="25"/>
  <c r="I17" i="25" s="1"/>
  <c r="I77" i="25"/>
  <c r="H77" i="25"/>
  <c r="D75" i="25"/>
  <c r="D74" i="25"/>
  <c r="I74" i="25" s="1"/>
  <c r="D73" i="25"/>
  <c r="I73" i="25" s="1"/>
  <c r="D72" i="25"/>
  <c r="I72" i="25" s="1"/>
  <c r="D65" i="25"/>
  <c r="I65" i="25" s="1"/>
  <c r="D63" i="25"/>
  <c r="I63" i="25" s="1"/>
  <c r="D62" i="25"/>
  <c r="I62" i="25" s="1"/>
  <c r="C62" i="25"/>
  <c r="H62" i="25" s="1"/>
  <c r="D54" i="25"/>
  <c r="I54" i="25" s="1"/>
  <c r="D53" i="25"/>
  <c r="I53" i="25" s="1"/>
  <c r="D52" i="25"/>
  <c r="I52" i="25" s="1"/>
  <c r="D51" i="25"/>
  <c r="I51" i="25" s="1"/>
  <c r="D49" i="25"/>
  <c r="I49" i="25" s="1"/>
  <c r="D47" i="25"/>
  <c r="I47" i="25" s="1"/>
  <c r="D46" i="25"/>
  <c r="I46" i="25" s="1"/>
  <c r="D44" i="25"/>
  <c r="I44" i="25" s="1"/>
  <c r="D42" i="25"/>
  <c r="I42" i="25" s="1"/>
  <c r="D41" i="25"/>
  <c r="I41" i="25" s="1"/>
  <c r="D40" i="25"/>
  <c r="I40" i="25" s="1"/>
  <c r="C46" i="25"/>
  <c r="H46" i="25" s="1"/>
  <c r="D33" i="25"/>
  <c r="I33" i="25" s="1"/>
  <c r="D32" i="25"/>
  <c r="I32" i="25" s="1"/>
  <c r="D31" i="25"/>
  <c r="I31" i="25" s="1"/>
  <c r="D30" i="25"/>
  <c r="I30" i="25" s="1"/>
  <c r="D28" i="25"/>
  <c r="I28" i="25" s="1"/>
  <c r="D26" i="25"/>
  <c r="I26" i="25" s="1"/>
  <c r="D24" i="25"/>
  <c r="I24" i="25" s="1"/>
  <c r="D23" i="25"/>
  <c r="I23" i="25" s="1"/>
  <c r="D18" i="25"/>
  <c r="I18" i="25" s="1"/>
  <c r="D14" i="25"/>
  <c r="I14" i="25" s="1"/>
  <c r="D13" i="25"/>
  <c r="I13" i="25" s="1"/>
  <c r="D12" i="25"/>
  <c r="I12" i="25" s="1"/>
  <c r="D11" i="25"/>
  <c r="I11" i="25" s="1"/>
  <c r="D9" i="25"/>
  <c r="I9" i="25" s="1"/>
  <c r="D8" i="25"/>
  <c r="I8" i="25" s="1"/>
  <c r="D6" i="25"/>
  <c r="I6" i="25" s="1"/>
  <c r="D4" i="25"/>
  <c r="I4" i="25" s="1"/>
  <c r="D48" i="25"/>
  <c r="I48" i="25" s="1"/>
  <c r="D59" i="25"/>
  <c r="C60" i="25"/>
  <c r="H60" i="25" s="1"/>
  <c r="C24" i="25"/>
  <c r="H24" i="25" s="1"/>
  <c r="C23" i="25"/>
  <c r="H23" i="25" s="1"/>
  <c r="C9" i="25"/>
  <c r="H9" i="25" s="1"/>
  <c r="C8" i="25"/>
  <c r="H8" i="25" s="1"/>
  <c r="C63" i="25" l="1"/>
  <c r="H63" i="25" s="1"/>
  <c r="C74" i="25"/>
  <c r="H74" i="25" s="1"/>
  <c r="C75" i="25"/>
  <c r="H75" i="25" s="1"/>
  <c r="C52" i="25"/>
  <c r="H52" i="25" s="1"/>
  <c r="C53" i="25"/>
  <c r="H53" i="25" s="1"/>
  <c r="H14" i="35"/>
  <c r="Q14" i="35" s="1"/>
  <c r="I37" i="34"/>
  <c r="C43" i="34"/>
  <c r="I43" i="34" s="1"/>
  <c r="E26" i="35"/>
  <c r="N26" i="35" s="1"/>
  <c r="I59" i="25"/>
  <c r="I75" i="25"/>
  <c r="D60" i="25"/>
  <c r="I60" i="25" s="1"/>
  <c r="C59" i="25" l="1"/>
  <c r="H59" i="25" s="1"/>
  <c r="C22" i="25"/>
  <c r="H22" i="25" s="1"/>
  <c r="D64" i="25"/>
  <c r="I64" i="25" s="1"/>
  <c r="D22" i="25"/>
  <c r="D25" i="25" l="1"/>
  <c r="I25" i="25" s="1"/>
  <c r="D7" i="25"/>
  <c r="I7" i="25" s="1"/>
  <c r="I22" i="25"/>
  <c r="D50" i="25"/>
  <c r="D43" i="25"/>
  <c r="I43" i="25" s="1"/>
  <c r="D45" i="25"/>
  <c r="I45" i="25" s="1"/>
  <c r="D10" i="25"/>
  <c r="I10" i="25" s="1"/>
  <c r="D5" i="25"/>
  <c r="I5" i="25" s="1"/>
  <c r="K5" i="25" s="1"/>
  <c r="D15" i="25"/>
  <c r="D29" i="25"/>
  <c r="I29" i="25" s="1"/>
  <c r="D27" i="25" l="1"/>
  <c r="I27" i="25" s="1"/>
  <c r="D71" i="25"/>
  <c r="D39" i="25"/>
  <c r="I39" i="25" s="1"/>
  <c r="I50" i="25"/>
  <c r="I15" i="25"/>
  <c r="D19" i="25"/>
  <c r="D61" i="25"/>
  <c r="D34" i="25"/>
  <c r="D55" i="25" l="1"/>
  <c r="I55" i="25" s="1"/>
  <c r="D3" i="25"/>
  <c r="D20" i="25"/>
  <c r="I34" i="25"/>
  <c r="I61" i="25"/>
  <c r="D66" i="25"/>
  <c r="I71" i="25"/>
  <c r="D76" i="25"/>
  <c r="I19" i="25"/>
  <c r="D36" i="25"/>
  <c r="I36" i="25" s="1"/>
  <c r="D37" i="25" l="1"/>
  <c r="I76" i="25"/>
  <c r="I66" i="25"/>
  <c r="D68" i="25"/>
  <c r="I68" i="25" s="1"/>
  <c r="J10" i="22"/>
  <c r="D78" i="25" l="1"/>
  <c r="P5278" i="14"/>
  <c r="O5278" i="14"/>
  <c r="N5278" i="14"/>
  <c r="K5278" i="14"/>
  <c r="J5278" i="14"/>
  <c r="I5278" i="14"/>
  <c r="E5278" i="14"/>
  <c r="D5277" i="14"/>
  <c r="A5277" i="14"/>
  <c r="D5276" i="14"/>
  <c r="A5276" i="14"/>
  <c r="D5275" i="14"/>
  <c r="A5275" i="14"/>
  <c r="D5274" i="14"/>
  <c r="A5274" i="14"/>
  <c r="D5273" i="14"/>
  <c r="A5273" i="14"/>
  <c r="D5272" i="14"/>
  <c r="A5272" i="14"/>
  <c r="D5271" i="14"/>
  <c r="A5271" i="14"/>
  <c r="D5270" i="14"/>
  <c r="A5270" i="14"/>
  <c r="D5269" i="14"/>
  <c r="A5269" i="14"/>
  <c r="D5268" i="14"/>
  <c r="A5268" i="14"/>
  <c r="D5267" i="14"/>
  <c r="A5267" i="14"/>
  <c r="D5266" i="14"/>
  <c r="A5266" i="14"/>
  <c r="D5265" i="14"/>
  <c r="A5265" i="14"/>
  <c r="D5264" i="14"/>
  <c r="A5264" i="14"/>
  <c r="D5263" i="14"/>
  <c r="A5263" i="14"/>
  <c r="D5262" i="14"/>
  <c r="A5262" i="14"/>
  <c r="D5261" i="14"/>
  <c r="A5261" i="14"/>
  <c r="D5260" i="14"/>
  <c r="A5260" i="14"/>
  <c r="D5259" i="14"/>
  <c r="A5259" i="14"/>
  <c r="D5258" i="14"/>
  <c r="A5258" i="14"/>
  <c r="D5257" i="14"/>
  <c r="A5257" i="14"/>
  <c r="D5256" i="14"/>
  <c r="A5256" i="14"/>
  <c r="D5255" i="14"/>
  <c r="A5255" i="14"/>
  <c r="D5254" i="14"/>
  <c r="A5254" i="14"/>
  <c r="D5253" i="14"/>
  <c r="A5253" i="14"/>
  <c r="D5252" i="14"/>
  <c r="A5252" i="14"/>
  <c r="D5251" i="14"/>
  <c r="A5251" i="14"/>
  <c r="D5250" i="14"/>
  <c r="A5250" i="14"/>
  <c r="D5249" i="14"/>
  <c r="A5249" i="14"/>
  <c r="D5248" i="14"/>
  <c r="A5248" i="14"/>
  <c r="D5247" i="14"/>
  <c r="A5247" i="14"/>
  <c r="D5246" i="14"/>
  <c r="A5246" i="14"/>
  <c r="D5245" i="14"/>
  <c r="A5245" i="14"/>
  <c r="D5244" i="14"/>
  <c r="A5244" i="14"/>
  <c r="D5243" i="14"/>
  <c r="A5243" i="14"/>
  <c r="D5242" i="14"/>
  <c r="A5242" i="14"/>
  <c r="D5241" i="14"/>
  <c r="A5241" i="14"/>
  <c r="D5240" i="14"/>
  <c r="A5240" i="14"/>
  <c r="D5239" i="14"/>
  <c r="A5239" i="14"/>
  <c r="D5238" i="14"/>
  <c r="A5238" i="14"/>
  <c r="D5237" i="14"/>
  <c r="A5237" i="14"/>
  <c r="D5236" i="14"/>
  <c r="A5236" i="14"/>
  <c r="D5235" i="14"/>
  <c r="A5235" i="14"/>
  <c r="D5234" i="14"/>
  <c r="A5234" i="14"/>
  <c r="D5233" i="14"/>
  <c r="A5233" i="14"/>
  <c r="D5232" i="14"/>
  <c r="A5232" i="14"/>
  <c r="D5231" i="14"/>
  <c r="A5231" i="14"/>
  <c r="D5230" i="14"/>
  <c r="A5230" i="14"/>
  <c r="D5229" i="14"/>
  <c r="A5229" i="14"/>
  <c r="D5228" i="14"/>
  <c r="A5228" i="14"/>
  <c r="D5227" i="14"/>
  <c r="A5227" i="14"/>
  <c r="D5226" i="14"/>
  <c r="A5226" i="14"/>
  <c r="D5225" i="14"/>
  <c r="A5225" i="14"/>
  <c r="D5224" i="14"/>
  <c r="A5224" i="14"/>
  <c r="D5223" i="14"/>
  <c r="A5223" i="14"/>
  <c r="D5222" i="14"/>
  <c r="A5222" i="14"/>
  <c r="D5221" i="14"/>
  <c r="A5221" i="14"/>
  <c r="D5220" i="14"/>
  <c r="A5220" i="14"/>
  <c r="D5219" i="14"/>
  <c r="A5219" i="14"/>
  <c r="D5218" i="14"/>
  <c r="A5218" i="14"/>
  <c r="D5217" i="14"/>
  <c r="A5217" i="14"/>
  <c r="D5216" i="14"/>
  <c r="A5216" i="14"/>
  <c r="D5215" i="14"/>
  <c r="A5215" i="14"/>
  <c r="D5214" i="14"/>
  <c r="A5214" i="14"/>
  <c r="D5213" i="14"/>
  <c r="A5213" i="14"/>
  <c r="D5212" i="14"/>
  <c r="A5212" i="14"/>
  <c r="D5211" i="14"/>
  <c r="A5211" i="14"/>
  <c r="D5210" i="14"/>
  <c r="A5210" i="14"/>
  <c r="D5209" i="14"/>
  <c r="A5209" i="14"/>
  <c r="D5208" i="14"/>
  <c r="A5208" i="14"/>
  <c r="D5207" i="14"/>
  <c r="A5207" i="14"/>
  <c r="D5206" i="14"/>
  <c r="A5206" i="14"/>
  <c r="D5205" i="14"/>
  <c r="A5205" i="14"/>
  <c r="D5204" i="14"/>
  <c r="A5204" i="14"/>
  <c r="D5203" i="14"/>
  <c r="A5203" i="14"/>
  <c r="D5202" i="14"/>
  <c r="A5202" i="14"/>
  <c r="D5201" i="14"/>
  <c r="A5201" i="14"/>
  <c r="D5200" i="14"/>
  <c r="A5200" i="14"/>
  <c r="D5199" i="14"/>
  <c r="A5199" i="14"/>
  <c r="D5198" i="14"/>
  <c r="A5198" i="14"/>
  <c r="D5197" i="14"/>
  <c r="A5197" i="14"/>
  <c r="D5196" i="14"/>
  <c r="A5196" i="14"/>
  <c r="D5195" i="14"/>
  <c r="A5195" i="14"/>
  <c r="D5194" i="14"/>
  <c r="A5194" i="14"/>
  <c r="D5193" i="14"/>
  <c r="A5193" i="14"/>
  <c r="D5192" i="14"/>
  <c r="A5192" i="14"/>
  <c r="D5191" i="14"/>
  <c r="A5191" i="14"/>
  <c r="D5190" i="14"/>
  <c r="A5190" i="14"/>
  <c r="D5189" i="14"/>
  <c r="A5189" i="14"/>
  <c r="D5188" i="14"/>
  <c r="A5188" i="14"/>
  <c r="D5187" i="14"/>
  <c r="A5187" i="14"/>
  <c r="D5186" i="14"/>
  <c r="A5186" i="14"/>
  <c r="D5185" i="14"/>
  <c r="A5185" i="14"/>
  <c r="D5184" i="14"/>
  <c r="A5184" i="14"/>
  <c r="D5183" i="14"/>
  <c r="A5183" i="14"/>
  <c r="D5182" i="14"/>
  <c r="A5182" i="14"/>
  <c r="D5181" i="14"/>
  <c r="A5181" i="14"/>
  <c r="D5180" i="14"/>
  <c r="A5180" i="14"/>
  <c r="D5179" i="14"/>
  <c r="A5179" i="14"/>
  <c r="D5178" i="14"/>
  <c r="A5178" i="14"/>
  <c r="D5177" i="14"/>
  <c r="A5177" i="14"/>
  <c r="D5176" i="14"/>
  <c r="A5176" i="14"/>
  <c r="D5175" i="14"/>
  <c r="A5175" i="14"/>
  <c r="D5174" i="14"/>
  <c r="A5174" i="14"/>
  <c r="D5173" i="14"/>
  <c r="A5173" i="14"/>
  <c r="D5172" i="14"/>
  <c r="A5172" i="14"/>
  <c r="D5171" i="14"/>
  <c r="A5171" i="14"/>
  <c r="D5170" i="14"/>
  <c r="A5170" i="14"/>
  <c r="D5169" i="14"/>
  <c r="A5169" i="14"/>
  <c r="D5168" i="14"/>
  <c r="A5168" i="14"/>
  <c r="D5167" i="14"/>
  <c r="A5167" i="14"/>
  <c r="D5166" i="14"/>
  <c r="A5166" i="14"/>
  <c r="D5165" i="14"/>
  <c r="A5165" i="14"/>
  <c r="D5164" i="14"/>
  <c r="A5164" i="14"/>
  <c r="D5163" i="14"/>
  <c r="A5163" i="14"/>
  <c r="D5162" i="14"/>
  <c r="A5162" i="14"/>
  <c r="D5161" i="14"/>
  <c r="A5161" i="14"/>
  <c r="D5160" i="14"/>
  <c r="A5160" i="14"/>
  <c r="D5159" i="14"/>
  <c r="A5159" i="14"/>
  <c r="D5158" i="14"/>
  <c r="A5158" i="14"/>
  <c r="D5157" i="14"/>
  <c r="A5157" i="14"/>
  <c r="D5156" i="14"/>
  <c r="A5156" i="14"/>
  <c r="D5155" i="14"/>
  <c r="A5155" i="14"/>
  <c r="D5154" i="14"/>
  <c r="A5154" i="14"/>
  <c r="D5153" i="14"/>
  <c r="A5153" i="14"/>
  <c r="D5152" i="14"/>
  <c r="A5152" i="14"/>
  <c r="D5151" i="14"/>
  <c r="A5151" i="14"/>
  <c r="D5150" i="14"/>
  <c r="A5150" i="14"/>
  <c r="D5149" i="14"/>
  <c r="A5149" i="14"/>
  <c r="D5148" i="14"/>
  <c r="A5148" i="14"/>
  <c r="D5147" i="14"/>
  <c r="A5147" i="14"/>
  <c r="D5146" i="14"/>
  <c r="A5146" i="14"/>
  <c r="D5145" i="14"/>
  <c r="A5145" i="14"/>
  <c r="D5144" i="14"/>
  <c r="A5144" i="14"/>
  <c r="D5143" i="14"/>
  <c r="A5143" i="14"/>
  <c r="D5142" i="14"/>
  <c r="A5142" i="14"/>
  <c r="D5141" i="14"/>
  <c r="A5141" i="14"/>
  <c r="D5140" i="14"/>
  <c r="A5140" i="14"/>
  <c r="D5139" i="14"/>
  <c r="A5139" i="14"/>
  <c r="D5138" i="14"/>
  <c r="A5138" i="14"/>
  <c r="D5137" i="14"/>
  <c r="A5137" i="14"/>
  <c r="D5136" i="14"/>
  <c r="A5136" i="14"/>
  <c r="D5135" i="14"/>
  <c r="A5135" i="14"/>
  <c r="D5134" i="14"/>
  <c r="A5134" i="14"/>
  <c r="D5133" i="14"/>
  <c r="A5133" i="14"/>
  <c r="D5132" i="14"/>
  <c r="A5132" i="14"/>
  <c r="D5131" i="14"/>
  <c r="A5131" i="14"/>
  <c r="D5130" i="14"/>
  <c r="A5130" i="14"/>
  <c r="D5129" i="14"/>
  <c r="A5129" i="14"/>
  <c r="D5128" i="14"/>
  <c r="A5128" i="14"/>
  <c r="D5127" i="14"/>
  <c r="A5127" i="14"/>
  <c r="D5126" i="14"/>
  <c r="A5126" i="14"/>
  <c r="D5125" i="14"/>
  <c r="A5125" i="14"/>
  <c r="D5124" i="14"/>
  <c r="A5124" i="14"/>
  <c r="D5123" i="14"/>
  <c r="A5123" i="14"/>
  <c r="D5122" i="14"/>
  <c r="A5122" i="14"/>
  <c r="D5121" i="14"/>
  <c r="A5121" i="14"/>
  <c r="D5120" i="14"/>
  <c r="A5120" i="14"/>
  <c r="D5119" i="14"/>
  <c r="A5119" i="14"/>
  <c r="D5118" i="14"/>
  <c r="A5118" i="14"/>
  <c r="D5117" i="14"/>
  <c r="A5117" i="14"/>
  <c r="D5116" i="14"/>
  <c r="A5116" i="14"/>
  <c r="D5115" i="14"/>
  <c r="A5115" i="14"/>
  <c r="D5114" i="14"/>
  <c r="A5114" i="14"/>
  <c r="D5113" i="14"/>
  <c r="A5113" i="14"/>
  <c r="D5112" i="14"/>
  <c r="A5112" i="14"/>
  <c r="D5111" i="14"/>
  <c r="A5111" i="14"/>
  <c r="D5110" i="14"/>
  <c r="A5110" i="14"/>
  <c r="D5109" i="14"/>
  <c r="A5109" i="14"/>
  <c r="D5108" i="14"/>
  <c r="A5108" i="14"/>
  <c r="D5107" i="14"/>
  <c r="A5107" i="14"/>
  <c r="D5106" i="14"/>
  <c r="A5106" i="14"/>
  <c r="D5105" i="14"/>
  <c r="A5105" i="14"/>
  <c r="D5104" i="14"/>
  <c r="A5104" i="14"/>
  <c r="D5103" i="14"/>
  <c r="A5103" i="14"/>
  <c r="D5102" i="14"/>
  <c r="A5102" i="14"/>
  <c r="D5101" i="14"/>
  <c r="A5101" i="14"/>
  <c r="D5100" i="14"/>
  <c r="A5100" i="14"/>
  <c r="D5099" i="14"/>
  <c r="A5099" i="14"/>
  <c r="D5098" i="14"/>
  <c r="A5098" i="14"/>
  <c r="D5097" i="14"/>
  <c r="A5097" i="14"/>
  <c r="D5096" i="14"/>
  <c r="A5096" i="14"/>
  <c r="D5095" i="14"/>
  <c r="A5095" i="14"/>
  <c r="D5094" i="14"/>
  <c r="A5094" i="14"/>
  <c r="D5093" i="14"/>
  <c r="A5093" i="14"/>
  <c r="D5092" i="14"/>
  <c r="A5092" i="14"/>
  <c r="D5091" i="14"/>
  <c r="A5091" i="14"/>
  <c r="D5090" i="14"/>
  <c r="A5090" i="14"/>
  <c r="D5089" i="14"/>
  <c r="A5089" i="14"/>
  <c r="D5088" i="14"/>
  <c r="A5088" i="14"/>
  <c r="D5087" i="14"/>
  <c r="A5087" i="14"/>
  <c r="D5086" i="14"/>
  <c r="A5086" i="14"/>
  <c r="D5085" i="14"/>
  <c r="A5085" i="14"/>
  <c r="D5084" i="14"/>
  <c r="A5084" i="14"/>
  <c r="D5083" i="14"/>
  <c r="A5083" i="14"/>
  <c r="D5082" i="14"/>
  <c r="A5082" i="14"/>
  <c r="D5081" i="14"/>
  <c r="A5081" i="14"/>
  <c r="D5080" i="14"/>
  <c r="A5080" i="14"/>
  <c r="D5079" i="14"/>
  <c r="A5079" i="14"/>
  <c r="D5078" i="14"/>
  <c r="A5078" i="14"/>
  <c r="D5077" i="14"/>
  <c r="A5077" i="14"/>
  <c r="D5076" i="14"/>
  <c r="A5076" i="14"/>
  <c r="D5075" i="14"/>
  <c r="A5075" i="14"/>
  <c r="D5074" i="14"/>
  <c r="A5074" i="14"/>
  <c r="D5073" i="14"/>
  <c r="A5073" i="14"/>
  <c r="D5072" i="14"/>
  <c r="A5072" i="14"/>
  <c r="D5071" i="14"/>
  <c r="A5071" i="14"/>
  <c r="D5070" i="14"/>
  <c r="A5070" i="14"/>
  <c r="D5069" i="14"/>
  <c r="A5069" i="14"/>
  <c r="D5068" i="14"/>
  <c r="A5068" i="14"/>
  <c r="D5067" i="14"/>
  <c r="A5067" i="14"/>
  <c r="D5066" i="14"/>
  <c r="A5066" i="14"/>
  <c r="D5065" i="14"/>
  <c r="A5065" i="14"/>
  <c r="D5064" i="14"/>
  <c r="A5064" i="14"/>
  <c r="D5063" i="14"/>
  <c r="A5063" i="14"/>
  <c r="D5062" i="14"/>
  <c r="A5062" i="14"/>
  <c r="D5061" i="14"/>
  <c r="A5061" i="14"/>
  <c r="D5060" i="14"/>
  <c r="A5060" i="14"/>
  <c r="D5059" i="14"/>
  <c r="A5059" i="14"/>
  <c r="D5058" i="14"/>
  <c r="A5058" i="14"/>
  <c r="D5057" i="14"/>
  <c r="A5057" i="14"/>
  <c r="D5056" i="14"/>
  <c r="A5056" i="14"/>
  <c r="D5055" i="14"/>
  <c r="A5055" i="14"/>
  <c r="D5054" i="14"/>
  <c r="A5054" i="14"/>
  <c r="D5053" i="14"/>
  <c r="A5053" i="14"/>
  <c r="D5052" i="14"/>
  <c r="A5052" i="14"/>
  <c r="D5051" i="14"/>
  <c r="A5051" i="14"/>
  <c r="D5050" i="14"/>
  <c r="A5050" i="14"/>
  <c r="D5049" i="14"/>
  <c r="A5049" i="14"/>
  <c r="D5048" i="14"/>
  <c r="A5048" i="14"/>
  <c r="D5047" i="14"/>
  <c r="A5047" i="14"/>
  <c r="D5046" i="14"/>
  <c r="A5046" i="14"/>
  <c r="D5045" i="14"/>
  <c r="A5045" i="14"/>
  <c r="D5044" i="14"/>
  <c r="A5044" i="14"/>
  <c r="D5043" i="14"/>
  <c r="A5043" i="14"/>
  <c r="D5042" i="14"/>
  <c r="A5042" i="14"/>
  <c r="D5041" i="14"/>
  <c r="A5041" i="14"/>
  <c r="D5040" i="14"/>
  <c r="A5040" i="14"/>
  <c r="D5039" i="14"/>
  <c r="A5039" i="14"/>
  <c r="D5038" i="14"/>
  <c r="A5038" i="14"/>
  <c r="D5037" i="14"/>
  <c r="A5037" i="14"/>
  <c r="D5036" i="14"/>
  <c r="A5036" i="14"/>
  <c r="D5035" i="14"/>
  <c r="A5035" i="14"/>
  <c r="D5034" i="14"/>
  <c r="A5034" i="14"/>
  <c r="D5033" i="14"/>
  <c r="A5033" i="14"/>
  <c r="D5032" i="14"/>
  <c r="A5032" i="14"/>
  <c r="D5031" i="14"/>
  <c r="A5031" i="14"/>
  <c r="D5030" i="14"/>
  <c r="A5030" i="14"/>
  <c r="D5029" i="14"/>
  <c r="A5029" i="14"/>
  <c r="D5028" i="14"/>
  <c r="A5028" i="14"/>
  <c r="D5027" i="14"/>
  <c r="A5027" i="14"/>
  <c r="D5026" i="14"/>
  <c r="A5026" i="14"/>
  <c r="D5025" i="14"/>
  <c r="A5025" i="14"/>
  <c r="D5024" i="14"/>
  <c r="A5024" i="14"/>
  <c r="D5023" i="14"/>
  <c r="A5023" i="14"/>
  <c r="D5022" i="14"/>
  <c r="A5022" i="14"/>
  <c r="D5021" i="14"/>
  <c r="A5021" i="14"/>
  <c r="D5020" i="14"/>
  <c r="A5020" i="14"/>
  <c r="D5019" i="14"/>
  <c r="A5019" i="14"/>
  <c r="D5018" i="14"/>
  <c r="A5018" i="14"/>
  <c r="D5017" i="14"/>
  <c r="A5017" i="14"/>
  <c r="D5016" i="14"/>
  <c r="A5016" i="14"/>
  <c r="D5015" i="14"/>
  <c r="A5015" i="14"/>
  <c r="D5014" i="14"/>
  <c r="A5014" i="14"/>
  <c r="D5013" i="14"/>
  <c r="A5013" i="14"/>
  <c r="D5012" i="14"/>
  <c r="A5012" i="14"/>
  <c r="D5011" i="14"/>
  <c r="A5011" i="14"/>
  <c r="D5010" i="14"/>
  <c r="A5010" i="14"/>
  <c r="D5009" i="14"/>
  <c r="A5009" i="14"/>
  <c r="D5008" i="14"/>
  <c r="A5008" i="14"/>
  <c r="D5007" i="14"/>
  <c r="A5007" i="14"/>
  <c r="D5006" i="14"/>
  <c r="A5006" i="14"/>
  <c r="D5005" i="14"/>
  <c r="A5005" i="14"/>
  <c r="D5004" i="14"/>
  <c r="A5004" i="14"/>
  <c r="D5003" i="14"/>
  <c r="A5003" i="14"/>
  <c r="D5002" i="14"/>
  <c r="A5002" i="14"/>
  <c r="D5001" i="14"/>
  <c r="A5001" i="14"/>
  <c r="D5000" i="14"/>
  <c r="A5000" i="14"/>
  <c r="D4999" i="14"/>
  <c r="A4999" i="14"/>
  <c r="D4998" i="14"/>
  <c r="A4998" i="14"/>
  <c r="D4997" i="14"/>
  <c r="A4997" i="14"/>
  <c r="D4996" i="14"/>
  <c r="A4996" i="14"/>
  <c r="D4995" i="14"/>
  <c r="A4995" i="14"/>
  <c r="D4994" i="14"/>
  <c r="A4994" i="14"/>
  <c r="D4993" i="14"/>
  <c r="A4993" i="14"/>
  <c r="D4992" i="14"/>
  <c r="A4992" i="14"/>
  <c r="D4991" i="14"/>
  <c r="A4991" i="14"/>
  <c r="D4990" i="14"/>
  <c r="A4990" i="14"/>
  <c r="D4989" i="14"/>
  <c r="A4989" i="14"/>
  <c r="D4988" i="14"/>
  <c r="A4988" i="14"/>
  <c r="D4987" i="14"/>
  <c r="A4987" i="14"/>
  <c r="D4986" i="14"/>
  <c r="A4986" i="14"/>
  <c r="D4985" i="14"/>
  <c r="A4985" i="14"/>
  <c r="D4984" i="14"/>
  <c r="A4984" i="14"/>
  <c r="D4983" i="14"/>
  <c r="A4983" i="14"/>
  <c r="D4982" i="14"/>
  <c r="A4982" i="14"/>
  <c r="D4981" i="14"/>
  <c r="A4981" i="14"/>
  <c r="D4980" i="14"/>
  <c r="A4980" i="14"/>
  <c r="D4979" i="14"/>
  <c r="A4979" i="14"/>
  <c r="D4978" i="14"/>
  <c r="A4978" i="14"/>
  <c r="D4977" i="14"/>
  <c r="A4977" i="14"/>
  <c r="D4976" i="14"/>
  <c r="A4976" i="14"/>
  <c r="D4975" i="14"/>
  <c r="A4975" i="14"/>
  <c r="D4974" i="14"/>
  <c r="A4974" i="14"/>
  <c r="D4973" i="14"/>
  <c r="A4973" i="14"/>
  <c r="D4972" i="14"/>
  <c r="A4972" i="14"/>
  <c r="D4971" i="14"/>
  <c r="A4971" i="14"/>
  <c r="D4970" i="14"/>
  <c r="A4970" i="14"/>
  <c r="D4969" i="14"/>
  <c r="A4969" i="14"/>
  <c r="D4968" i="14"/>
  <c r="A4968" i="14"/>
  <c r="D4967" i="14"/>
  <c r="A4967" i="14"/>
  <c r="D4966" i="14"/>
  <c r="A4966" i="14"/>
  <c r="D4965" i="14"/>
  <c r="A4965" i="14"/>
  <c r="D4964" i="14"/>
  <c r="A4964" i="14"/>
  <c r="D4963" i="14"/>
  <c r="A4963" i="14"/>
  <c r="D4962" i="14"/>
  <c r="A4962" i="14"/>
  <c r="D4961" i="14"/>
  <c r="A4961" i="14"/>
  <c r="D4960" i="14"/>
  <c r="A4960" i="14"/>
  <c r="D4959" i="14"/>
  <c r="A4959" i="14"/>
  <c r="D4958" i="14"/>
  <c r="A4958" i="14"/>
  <c r="D4957" i="14"/>
  <c r="A4957" i="14"/>
  <c r="D4956" i="14"/>
  <c r="A4956" i="14"/>
  <c r="D4955" i="14"/>
  <c r="A4955" i="14"/>
  <c r="D4954" i="14"/>
  <c r="A4954" i="14"/>
  <c r="D4953" i="14"/>
  <c r="A4953" i="14"/>
  <c r="D4952" i="14"/>
  <c r="A4952" i="14"/>
  <c r="D4951" i="14"/>
  <c r="A4951" i="14"/>
  <c r="D4950" i="14"/>
  <c r="A4950" i="14"/>
  <c r="D4949" i="14"/>
  <c r="A4949" i="14"/>
  <c r="D4948" i="14"/>
  <c r="A4948" i="14"/>
  <c r="D4947" i="14"/>
  <c r="A4947" i="14"/>
  <c r="D4946" i="14"/>
  <c r="A4946" i="14"/>
  <c r="D4945" i="14"/>
  <c r="A4945" i="14"/>
  <c r="D4944" i="14"/>
  <c r="A4944" i="14"/>
  <c r="D4943" i="14"/>
  <c r="A4943" i="14"/>
  <c r="D4942" i="14"/>
  <c r="A4942" i="14"/>
  <c r="D4941" i="14"/>
  <c r="A4941" i="14"/>
  <c r="D4940" i="14"/>
  <c r="A4940" i="14"/>
  <c r="D4939" i="14"/>
  <c r="A4939" i="14"/>
  <c r="D4938" i="14"/>
  <c r="A4938" i="14"/>
  <c r="D4937" i="14"/>
  <c r="A4937" i="14"/>
  <c r="D4936" i="14"/>
  <c r="A4936" i="14"/>
  <c r="D4935" i="14"/>
  <c r="A4935" i="14"/>
  <c r="D4934" i="14"/>
  <c r="A4934" i="14"/>
  <c r="D4933" i="14"/>
  <c r="A4933" i="14"/>
  <c r="D4932" i="14"/>
  <c r="A4932" i="14"/>
  <c r="D4931" i="14"/>
  <c r="A4931" i="14"/>
  <c r="D4930" i="14"/>
  <c r="A4930" i="14"/>
  <c r="D4929" i="14"/>
  <c r="A4929" i="14"/>
  <c r="D4928" i="14"/>
  <c r="A4928" i="14"/>
  <c r="D4927" i="14"/>
  <c r="A4927" i="14"/>
  <c r="D4926" i="14"/>
  <c r="A4926" i="14"/>
  <c r="D4925" i="14"/>
  <c r="A4925" i="14"/>
  <c r="D4924" i="14"/>
  <c r="A4924" i="14"/>
  <c r="D4923" i="14"/>
  <c r="A4923" i="14"/>
  <c r="D4922" i="14"/>
  <c r="A4922" i="14"/>
  <c r="D4921" i="14"/>
  <c r="A4921" i="14"/>
  <c r="D4920" i="14"/>
  <c r="A4920" i="14"/>
  <c r="D4919" i="14"/>
  <c r="A4919" i="14"/>
  <c r="D4918" i="14"/>
  <c r="A4918" i="14"/>
  <c r="D4917" i="14"/>
  <c r="A4917" i="14"/>
  <c r="D4916" i="14"/>
  <c r="A4916" i="14"/>
  <c r="D4915" i="14"/>
  <c r="A4915" i="14"/>
  <c r="D4914" i="14"/>
  <c r="A4914" i="14"/>
  <c r="D4913" i="14"/>
  <c r="A4913" i="14"/>
  <c r="D4912" i="14"/>
  <c r="A4912" i="14"/>
  <c r="D4911" i="14"/>
  <c r="A4911" i="14"/>
  <c r="D4910" i="14"/>
  <c r="A4910" i="14"/>
  <c r="D4909" i="14"/>
  <c r="A4909" i="14"/>
  <c r="D4908" i="14"/>
  <c r="A4908" i="14"/>
  <c r="D4907" i="14"/>
  <c r="A4907" i="14"/>
  <c r="D4906" i="14"/>
  <c r="A4906" i="14"/>
  <c r="D4905" i="14"/>
  <c r="A4905" i="14"/>
  <c r="D4904" i="14"/>
  <c r="A4904" i="14"/>
  <c r="D4903" i="14"/>
  <c r="A4903" i="14"/>
  <c r="D4902" i="14"/>
  <c r="A4902" i="14"/>
  <c r="D4901" i="14"/>
  <c r="A4901" i="14"/>
  <c r="D4900" i="14"/>
  <c r="A4900" i="14"/>
  <c r="D4899" i="14"/>
  <c r="A4899" i="14"/>
  <c r="D4898" i="14"/>
  <c r="A4898" i="14"/>
  <c r="D4897" i="14"/>
  <c r="A4897" i="14"/>
  <c r="D4896" i="14"/>
  <c r="A4896" i="14"/>
  <c r="D4895" i="14"/>
  <c r="A4895" i="14"/>
  <c r="D4894" i="14"/>
  <c r="A4894" i="14"/>
  <c r="D4893" i="14"/>
  <c r="A4893" i="14"/>
  <c r="D4892" i="14"/>
  <c r="A4892" i="14"/>
  <c r="D4891" i="14"/>
  <c r="A4891" i="14"/>
  <c r="D4890" i="14"/>
  <c r="A4890" i="14"/>
  <c r="D4889" i="14"/>
  <c r="A4889" i="14"/>
  <c r="D4888" i="14"/>
  <c r="A4888" i="14"/>
  <c r="D4887" i="14"/>
  <c r="A4887" i="14"/>
  <c r="D4886" i="14"/>
  <c r="A4886" i="14"/>
  <c r="D4885" i="14"/>
  <c r="A4885" i="14"/>
  <c r="D4884" i="14"/>
  <c r="A4884" i="14"/>
  <c r="D4883" i="14"/>
  <c r="A4883" i="14"/>
  <c r="D4882" i="14"/>
  <c r="A4882" i="14"/>
  <c r="D4881" i="14"/>
  <c r="A4881" i="14"/>
  <c r="D4880" i="14"/>
  <c r="A4880" i="14"/>
  <c r="D4879" i="14"/>
  <c r="A4879" i="14"/>
  <c r="D4878" i="14"/>
  <c r="A4878" i="14"/>
  <c r="D4877" i="14"/>
  <c r="A4877" i="14"/>
  <c r="D4876" i="14"/>
  <c r="A4876" i="14"/>
  <c r="D4875" i="14"/>
  <c r="A4875" i="14"/>
  <c r="D4874" i="14"/>
  <c r="A4874" i="14"/>
  <c r="D4873" i="14"/>
  <c r="A4873" i="14"/>
  <c r="D4872" i="14"/>
  <c r="A4872" i="14"/>
  <c r="D4871" i="14"/>
  <c r="A4871" i="14"/>
  <c r="D4870" i="14"/>
  <c r="A4870" i="14"/>
  <c r="D4869" i="14"/>
  <c r="A4869" i="14"/>
  <c r="D4868" i="14"/>
  <c r="A4868" i="14"/>
  <c r="D4867" i="14"/>
  <c r="A4867" i="14"/>
  <c r="D4866" i="14"/>
  <c r="A4866" i="14"/>
  <c r="D4865" i="14"/>
  <c r="A4865" i="14"/>
  <c r="D4864" i="14"/>
  <c r="A4864" i="14"/>
  <c r="D4863" i="14"/>
  <c r="A4863" i="14"/>
  <c r="D4862" i="14"/>
  <c r="A4862" i="14"/>
  <c r="D4861" i="14"/>
  <c r="A4861" i="14"/>
  <c r="D4860" i="14"/>
  <c r="A4860" i="14"/>
  <c r="D4859" i="14"/>
  <c r="A4859" i="14"/>
  <c r="D4858" i="14"/>
  <c r="A4858" i="14"/>
  <c r="D4857" i="14"/>
  <c r="A4857" i="14"/>
  <c r="D4856" i="14"/>
  <c r="A4856" i="14"/>
  <c r="D4855" i="14"/>
  <c r="A4855" i="14"/>
  <c r="D4854" i="14"/>
  <c r="A4854" i="14"/>
  <c r="D4853" i="14"/>
  <c r="A4853" i="14"/>
  <c r="D4852" i="14"/>
  <c r="A4852" i="14"/>
  <c r="D4851" i="14"/>
  <c r="A4851" i="14"/>
  <c r="D4850" i="14"/>
  <c r="A4850" i="14"/>
  <c r="D4849" i="14"/>
  <c r="A4849" i="14"/>
  <c r="D4848" i="14"/>
  <c r="A4848" i="14"/>
  <c r="D4847" i="14"/>
  <c r="A4847" i="14"/>
  <c r="D4846" i="14"/>
  <c r="A4846" i="14"/>
  <c r="D4845" i="14"/>
  <c r="A4845" i="14"/>
  <c r="D4844" i="14"/>
  <c r="A4844" i="14"/>
  <c r="D4843" i="14"/>
  <c r="A4843" i="14"/>
  <c r="D4842" i="14"/>
  <c r="A4842" i="14"/>
  <c r="D4841" i="14"/>
  <c r="A4841" i="14"/>
  <c r="D4840" i="14"/>
  <c r="A4840" i="14"/>
  <c r="D4839" i="14"/>
  <c r="A4839" i="14"/>
  <c r="D4838" i="14"/>
  <c r="A4838" i="14"/>
  <c r="D4837" i="14"/>
  <c r="A4837" i="14"/>
  <c r="D4836" i="14"/>
  <c r="A4836" i="14"/>
  <c r="D4835" i="14"/>
  <c r="A4835" i="14"/>
  <c r="D4834" i="14"/>
  <c r="A4834" i="14"/>
  <c r="D4833" i="14"/>
  <c r="A4833" i="14"/>
  <c r="D4832" i="14"/>
  <c r="A4832" i="14"/>
  <c r="D4831" i="14"/>
  <c r="A4831" i="14"/>
  <c r="D4830" i="14"/>
  <c r="A4830" i="14"/>
  <c r="D4829" i="14"/>
  <c r="A4829" i="14"/>
  <c r="D4828" i="14"/>
  <c r="A4828" i="14"/>
  <c r="D4827" i="14"/>
  <c r="A4827" i="14"/>
  <c r="D4826" i="14"/>
  <c r="A4826" i="14"/>
  <c r="D4825" i="14"/>
  <c r="A4825" i="14"/>
  <c r="D4824" i="14"/>
  <c r="A4824" i="14"/>
  <c r="D4823" i="14"/>
  <c r="A4823" i="14"/>
  <c r="D4822" i="14"/>
  <c r="A4822" i="14"/>
  <c r="D4821" i="14"/>
  <c r="A4821" i="14"/>
  <c r="D4820" i="14"/>
  <c r="A4820" i="14"/>
  <c r="D4819" i="14"/>
  <c r="A4819" i="14"/>
  <c r="D4818" i="14"/>
  <c r="A4818" i="14"/>
  <c r="D4817" i="14"/>
  <c r="A4817" i="14"/>
  <c r="D4816" i="14"/>
  <c r="A4816" i="14"/>
  <c r="D4815" i="14"/>
  <c r="A4815" i="14"/>
  <c r="D4814" i="14"/>
  <c r="A4814" i="14"/>
  <c r="D4813" i="14"/>
  <c r="A4813" i="14"/>
  <c r="D4812" i="14"/>
  <c r="A4812" i="14"/>
  <c r="D4811" i="14"/>
  <c r="A4811" i="14"/>
  <c r="D4810" i="14"/>
  <c r="A4810" i="14"/>
  <c r="D4809" i="14"/>
  <c r="A4809" i="14"/>
  <c r="D4808" i="14"/>
  <c r="A4808" i="14"/>
  <c r="D4807" i="14"/>
  <c r="A4807" i="14"/>
  <c r="D4806" i="14"/>
  <c r="A4806" i="14"/>
  <c r="D4805" i="14"/>
  <c r="A4805" i="14"/>
  <c r="D4804" i="14"/>
  <c r="A4804" i="14"/>
  <c r="D4803" i="14"/>
  <c r="A4803" i="14"/>
  <c r="D4802" i="14"/>
  <c r="A4802" i="14"/>
  <c r="D4801" i="14"/>
  <c r="A4801" i="14"/>
  <c r="D4800" i="14"/>
  <c r="A4800" i="14"/>
  <c r="D4799" i="14"/>
  <c r="A4799" i="14"/>
  <c r="D4798" i="14"/>
  <c r="A4798" i="14"/>
  <c r="D4797" i="14"/>
  <c r="A4797" i="14"/>
  <c r="D4796" i="14"/>
  <c r="A4796" i="14"/>
  <c r="D4795" i="14"/>
  <c r="A4795" i="14"/>
  <c r="D4794" i="14"/>
  <c r="A4794" i="14"/>
  <c r="D4793" i="14"/>
  <c r="A4793" i="14"/>
  <c r="D4792" i="14"/>
  <c r="A4792" i="14"/>
  <c r="D4791" i="14"/>
  <c r="A4791" i="14"/>
  <c r="D4790" i="14"/>
  <c r="A4790" i="14"/>
  <c r="D4789" i="14"/>
  <c r="A4789" i="14"/>
  <c r="D4788" i="14"/>
  <c r="A4788" i="14"/>
  <c r="D4787" i="14"/>
  <c r="A4787" i="14"/>
  <c r="D4786" i="14"/>
  <c r="A4786" i="14"/>
  <c r="D4785" i="14"/>
  <c r="A4785" i="14"/>
  <c r="D4784" i="14"/>
  <c r="A4784" i="14"/>
  <c r="D4783" i="14"/>
  <c r="A4783" i="14"/>
  <c r="D4782" i="14"/>
  <c r="A4782" i="14"/>
  <c r="D4781" i="14"/>
  <c r="A4781" i="14"/>
  <c r="D4780" i="14"/>
  <c r="A4780" i="14"/>
  <c r="D4779" i="14"/>
  <c r="A4779" i="14"/>
  <c r="D4778" i="14"/>
  <c r="A4778" i="14"/>
  <c r="D4777" i="14"/>
  <c r="A4777" i="14"/>
  <c r="D4776" i="14"/>
  <c r="A4776" i="14"/>
  <c r="D4775" i="14"/>
  <c r="A4775" i="14"/>
  <c r="D4774" i="14"/>
  <c r="A4774" i="14"/>
  <c r="D4773" i="14"/>
  <c r="A4773" i="14"/>
  <c r="D4772" i="14"/>
  <c r="A4772" i="14"/>
  <c r="D4771" i="14"/>
  <c r="A4771" i="14"/>
  <c r="D4770" i="14"/>
  <c r="A4770" i="14"/>
  <c r="D4769" i="14"/>
  <c r="A4769" i="14"/>
  <c r="D4768" i="14"/>
  <c r="A4768" i="14"/>
  <c r="D4767" i="14"/>
  <c r="A4767" i="14"/>
  <c r="D4766" i="14"/>
  <c r="A4766" i="14"/>
  <c r="D4765" i="14"/>
  <c r="A4765" i="14"/>
  <c r="D4764" i="14"/>
  <c r="A4764" i="14"/>
  <c r="D4763" i="14"/>
  <c r="A4763" i="14"/>
  <c r="D4762" i="14"/>
  <c r="A4762" i="14"/>
  <c r="D4761" i="14"/>
  <c r="A4761" i="14"/>
  <c r="D4760" i="14"/>
  <c r="A4760" i="14"/>
  <c r="D4759" i="14"/>
  <c r="A4759" i="14"/>
  <c r="D4758" i="14"/>
  <c r="A4758" i="14"/>
  <c r="D4757" i="14"/>
  <c r="A4757" i="14"/>
  <c r="D4756" i="14"/>
  <c r="A4756" i="14"/>
  <c r="D4755" i="14"/>
  <c r="A4755" i="14"/>
  <c r="D4754" i="14"/>
  <c r="A4754" i="14"/>
  <c r="D4753" i="14"/>
  <c r="A4753" i="14"/>
  <c r="D4752" i="14"/>
  <c r="A4752" i="14"/>
  <c r="D4751" i="14"/>
  <c r="A4751" i="14"/>
  <c r="D4750" i="14"/>
  <c r="A4750" i="14"/>
  <c r="D4749" i="14"/>
  <c r="A4749" i="14"/>
  <c r="D4748" i="14"/>
  <c r="A4748" i="14"/>
  <c r="D4747" i="14"/>
  <c r="A4747" i="14"/>
  <c r="D4746" i="14"/>
  <c r="A4746" i="14"/>
  <c r="D4745" i="14"/>
  <c r="A4745" i="14"/>
  <c r="D4744" i="14"/>
  <c r="A4744" i="14"/>
  <c r="D4743" i="14"/>
  <c r="A4743" i="14"/>
  <c r="D4742" i="14"/>
  <c r="A4742" i="14"/>
  <c r="D4741" i="14"/>
  <c r="A4741" i="14"/>
  <c r="D4740" i="14"/>
  <c r="A4740" i="14"/>
  <c r="D4739" i="14"/>
  <c r="A4739" i="14"/>
  <c r="D4738" i="14"/>
  <c r="A4738" i="14"/>
  <c r="D4737" i="14"/>
  <c r="A4737" i="14"/>
  <c r="D4736" i="14"/>
  <c r="A4736" i="14"/>
  <c r="D4735" i="14"/>
  <c r="A4735" i="14"/>
  <c r="D4734" i="14"/>
  <c r="A4734" i="14"/>
  <c r="D4733" i="14"/>
  <c r="A4733" i="14"/>
  <c r="D4732" i="14"/>
  <c r="A4732" i="14"/>
  <c r="D4731" i="14"/>
  <c r="A4731" i="14"/>
  <c r="D4730" i="14"/>
  <c r="A4730" i="14"/>
  <c r="D4729" i="14"/>
  <c r="A4729" i="14"/>
  <c r="D4728" i="14"/>
  <c r="A4728" i="14"/>
  <c r="D4727" i="14"/>
  <c r="A4727" i="14"/>
  <c r="D4726" i="14"/>
  <c r="A4726" i="14"/>
  <c r="D4725" i="14"/>
  <c r="A4725" i="14"/>
  <c r="D4724" i="14"/>
  <c r="A4724" i="14"/>
  <c r="D4723" i="14"/>
  <c r="A4723" i="14"/>
  <c r="D4722" i="14"/>
  <c r="A4722" i="14"/>
  <c r="D4721" i="14"/>
  <c r="A4721" i="14"/>
  <c r="D4720" i="14"/>
  <c r="A4720" i="14"/>
  <c r="D4719" i="14"/>
  <c r="A4719" i="14"/>
  <c r="D4718" i="14"/>
  <c r="A4718" i="14"/>
  <c r="D4717" i="14"/>
  <c r="A4717" i="14"/>
  <c r="D4716" i="14"/>
  <c r="A4716" i="14"/>
  <c r="D4715" i="14"/>
  <c r="A4715" i="14"/>
  <c r="D4714" i="14"/>
  <c r="A4714" i="14"/>
  <c r="D4713" i="14"/>
  <c r="A4713" i="14"/>
  <c r="D4712" i="14"/>
  <c r="A4712" i="14"/>
  <c r="D4711" i="14"/>
  <c r="A4711" i="14"/>
  <c r="D4710" i="14"/>
  <c r="A4710" i="14"/>
  <c r="D4709" i="14"/>
  <c r="A4709" i="14"/>
  <c r="D4708" i="14"/>
  <c r="A4708" i="14"/>
  <c r="D4707" i="14"/>
  <c r="A4707" i="14"/>
  <c r="D4706" i="14"/>
  <c r="A4706" i="14"/>
  <c r="D4705" i="14"/>
  <c r="A4705" i="14"/>
  <c r="D4704" i="14"/>
  <c r="A4704" i="14"/>
  <c r="D4703" i="14"/>
  <c r="A4703" i="14"/>
  <c r="D4702" i="14"/>
  <c r="A4702" i="14"/>
  <c r="D4701" i="14"/>
  <c r="A4701" i="14"/>
  <c r="D4700" i="14"/>
  <c r="A4700" i="14"/>
  <c r="D4699" i="14"/>
  <c r="A4699" i="14"/>
  <c r="D4698" i="14"/>
  <c r="A4698" i="14"/>
  <c r="D4697" i="14"/>
  <c r="A4697" i="14"/>
  <c r="D4696" i="14"/>
  <c r="A4696" i="14"/>
  <c r="D4695" i="14"/>
  <c r="A4695" i="14"/>
  <c r="D4694" i="14"/>
  <c r="A4694" i="14"/>
  <c r="D4693" i="14"/>
  <c r="A4693" i="14"/>
  <c r="D4692" i="14"/>
  <c r="A4692" i="14"/>
  <c r="D4691" i="14"/>
  <c r="A4691" i="14"/>
  <c r="D4690" i="14"/>
  <c r="A4690" i="14"/>
  <c r="D4689" i="14"/>
  <c r="A4689" i="14"/>
  <c r="D4688" i="14"/>
  <c r="A4688" i="14"/>
  <c r="D4687" i="14"/>
  <c r="A4687" i="14"/>
  <c r="D4686" i="14"/>
  <c r="A4686" i="14"/>
  <c r="D4685" i="14"/>
  <c r="A4685" i="14"/>
  <c r="D4684" i="14"/>
  <c r="A4684" i="14"/>
  <c r="D4683" i="14"/>
  <c r="A4683" i="14"/>
  <c r="D4682" i="14"/>
  <c r="A4682" i="14"/>
  <c r="D4681" i="14"/>
  <c r="A4681" i="14"/>
  <c r="D4680" i="14"/>
  <c r="A4680" i="14"/>
  <c r="D4679" i="14"/>
  <c r="A4679" i="14"/>
  <c r="D4678" i="14"/>
  <c r="A4678" i="14"/>
  <c r="D4677" i="14"/>
  <c r="A4677" i="14"/>
  <c r="D4676" i="14"/>
  <c r="A4676" i="14"/>
  <c r="D4675" i="14"/>
  <c r="A4675" i="14"/>
  <c r="D4674" i="14"/>
  <c r="A4674" i="14"/>
  <c r="D4673" i="14"/>
  <c r="A4673" i="14"/>
  <c r="D4672" i="14"/>
  <c r="A4672" i="14"/>
  <c r="D4671" i="14"/>
  <c r="A4671" i="14"/>
  <c r="D4670" i="14"/>
  <c r="A4670" i="14"/>
  <c r="D4669" i="14"/>
  <c r="A4669" i="14"/>
  <c r="D4668" i="14"/>
  <c r="A4668" i="14"/>
  <c r="D4667" i="14"/>
  <c r="A4667" i="14"/>
  <c r="D4666" i="14"/>
  <c r="A4666" i="14"/>
  <c r="D4665" i="14"/>
  <c r="A4665" i="14"/>
  <c r="D4664" i="14"/>
  <c r="A4664" i="14"/>
  <c r="D4663" i="14"/>
  <c r="A4663" i="14"/>
  <c r="D4662" i="14"/>
  <c r="A4662" i="14"/>
  <c r="D4661" i="14"/>
  <c r="A4661" i="14"/>
  <c r="D4660" i="14"/>
  <c r="A4660" i="14"/>
  <c r="D4659" i="14"/>
  <c r="A4659" i="14"/>
  <c r="D4658" i="14"/>
  <c r="A4658" i="14"/>
  <c r="D4657" i="14"/>
  <c r="A4657" i="14"/>
  <c r="D4656" i="14"/>
  <c r="A4656" i="14"/>
  <c r="D4655" i="14"/>
  <c r="A4655" i="14"/>
  <c r="D4654" i="14"/>
  <c r="A4654" i="14"/>
  <c r="D4653" i="14"/>
  <c r="A4653" i="14"/>
  <c r="D4652" i="14"/>
  <c r="A4652" i="14"/>
  <c r="D4651" i="14"/>
  <c r="A4651" i="14"/>
  <c r="D4650" i="14"/>
  <c r="A4650" i="14"/>
  <c r="D4649" i="14"/>
  <c r="A4649" i="14"/>
  <c r="D4648" i="14"/>
  <c r="A4648" i="14"/>
  <c r="D4647" i="14"/>
  <c r="A4647" i="14"/>
  <c r="D4646" i="14"/>
  <c r="A4646" i="14"/>
  <c r="D4645" i="14"/>
  <c r="A4645" i="14"/>
  <c r="D4644" i="14"/>
  <c r="A4644" i="14"/>
  <c r="D4643" i="14"/>
  <c r="A4643" i="14"/>
  <c r="D4642" i="14"/>
  <c r="A4642" i="14"/>
  <c r="D4641" i="14"/>
  <c r="A4641" i="14"/>
  <c r="D4640" i="14"/>
  <c r="A4640" i="14"/>
  <c r="D4639" i="14"/>
  <c r="A4639" i="14"/>
  <c r="D4638" i="14"/>
  <c r="A4638" i="14"/>
  <c r="D4637" i="14"/>
  <c r="A4637" i="14"/>
  <c r="D4636" i="14"/>
  <c r="A4636" i="14"/>
  <c r="D4635" i="14"/>
  <c r="A4635" i="14"/>
  <c r="D4634" i="14"/>
  <c r="A4634" i="14"/>
  <c r="D4633" i="14"/>
  <c r="A4633" i="14"/>
  <c r="D4632" i="14"/>
  <c r="A4632" i="14"/>
  <c r="D4631" i="14"/>
  <c r="A4631" i="14"/>
  <c r="D4630" i="14"/>
  <c r="A4630" i="14"/>
  <c r="D4629" i="14"/>
  <c r="A4629" i="14"/>
  <c r="D4628" i="14"/>
  <c r="A4628" i="14"/>
  <c r="D4627" i="14"/>
  <c r="A4627" i="14"/>
  <c r="D4626" i="14"/>
  <c r="A4626" i="14"/>
  <c r="D4625" i="14"/>
  <c r="A4625" i="14"/>
  <c r="D4624" i="14"/>
  <c r="A4624" i="14"/>
  <c r="D4623" i="14"/>
  <c r="A4623" i="14"/>
  <c r="D4622" i="14"/>
  <c r="A4622" i="14"/>
  <c r="D4621" i="14"/>
  <c r="A4621" i="14"/>
  <c r="D4620" i="14"/>
  <c r="A4620" i="14"/>
  <c r="D4619" i="14"/>
  <c r="A4619" i="14"/>
  <c r="D4618" i="14"/>
  <c r="A4618" i="14"/>
  <c r="D4617" i="14"/>
  <c r="A4617" i="14"/>
  <c r="D4616" i="14"/>
  <c r="A4616" i="14"/>
  <c r="D4615" i="14"/>
  <c r="A4615" i="14"/>
  <c r="D4614" i="14"/>
  <c r="A4614" i="14"/>
  <c r="D4613" i="14"/>
  <c r="A4613" i="14"/>
  <c r="D4612" i="14"/>
  <c r="A4612" i="14"/>
  <c r="D4611" i="14"/>
  <c r="A4611" i="14"/>
  <c r="D4610" i="14"/>
  <c r="A4610" i="14"/>
  <c r="D4609" i="14"/>
  <c r="A4609" i="14"/>
  <c r="D4608" i="14"/>
  <c r="A4608" i="14"/>
  <c r="D4607" i="14"/>
  <c r="A4607" i="14"/>
  <c r="D4606" i="14"/>
  <c r="A4606" i="14"/>
  <c r="D4605" i="14"/>
  <c r="A4605" i="14"/>
  <c r="D4604" i="14"/>
  <c r="A4604" i="14"/>
  <c r="D4603" i="14"/>
  <c r="A4603" i="14"/>
  <c r="D4602" i="14"/>
  <c r="A4602" i="14"/>
  <c r="D4601" i="14"/>
  <c r="A4601" i="14"/>
  <c r="D4600" i="14"/>
  <c r="A4600" i="14"/>
  <c r="D4599" i="14"/>
  <c r="A4599" i="14"/>
  <c r="D4598" i="14"/>
  <c r="A4598" i="14"/>
  <c r="D4597" i="14"/>
  <c r="A4597" i="14"/>
  <c r="D4596" i="14"/>
  <c r="A4596" i="14"/>
  <c r="D4595" i="14"/>
  <c r="A4595" i="14"/>
  <c r="D4594" i="14"/>
  <c r="A4594" i="14"/>
  <c r="D4593" i="14"/>
  <c r="A4593" i="14"/>
  <c r="D4592" i="14"/>
  <c r="A4592" i="14"/>
  <c r="D4591" i="14"/>
  <c r="A4591" i="14"/>
  <c r="D4590" i="14"/>
  <c r="A4590" i="14"/>
  <c r="D4589" i="14"/>
  <c r="A4589" i="14"/>
  <c r="D4588" i="14"/>
  <c r="A4588" i="14"/>
  <c r="D4587" i="14"/>
  <c r="A4587" i="14"/>
  <c r="D4586" i="14"/>
  <c r="A4586" i="14"/>
  <c r="D4585" i="14"/>
  <c r="A4585" i="14"/>
  <c r="D4584" i="14"/>
  <c r="A4584" i="14"/>
  <c r="D4583" i="14"/>
  <c r="A4583" i="14"/>
  <c r="D4582" i="14"/>
  <c r="A4582" i="14"/>
  <c r="D4581" i="14"/>
  <c r="A4581" i="14"/>
  <c r="D4580" i="14"/>
  <c r="A4580" i="14"/>
  <c r="D4579" i="14"/>
  <c r="A4579" i="14"/>
  <c r="D4578" i="14"/>
  <c r="A4578" i="14"/>
  <c r="D4577" i="14"/>
  <c r="A4577" i="14"/>
  <c r="D4576" i="14"/>
  <c r="A4576" i="14"/>
  <c r="D4575" i="14"/>
  <c r="A4575" i="14"/>
  <c r="D4574" i="14"/>
  <c r="A4574" i="14"/>
  <c r="D4573" i="14"/>
  <c r="A4573" i="14"/>
  <c r="D4572" i="14"/>
  <c r="A4572" i="14"/>
  <c r="D4571" i="14"/>
  <c r="A4571" i="14"/>
  <c r="D4570" i="14"/>
  <c r="A4570" i="14"/>
  <c r="D4569" i="14"/>
  <c r="A4569" i="14"/>
  <c r="D4568" i="14"/>
  <c r="A4568" i="14"/>
  <c r="D4567" i="14"/>
  <c r="A4567" i="14"/>
  <c r="D4566" i="14"/>
  <c r="A4566" i="14"/>
  <c r="D4565" i="14"/>
  <c r="A4565" i="14"/>
  <c r="D4564" i="14"/>
  <c r="A4564" i="14"/>
  <c r="D4563" i="14"/>
  <c r="A4563" i="14"/>
  <c r="D4562" i="14"/>
  <c r="A4562" i="14"/>
  <c r="D4561" i="14"/>
  <c r="A4561" i="14"/>
  <c r="D4560" i="14"/>
  <c r="A4560" i="14"/>
  <c r="D4559" i="14"/>
  <c r="A4559" i="14"/>
  <c r="D4558" i="14"/>
  <c r="A4558" i="14"/>
  <c r="D4557" i="14"/>
  <c r="A4557" i="14"/>
  <c r="D4556" i="14"/>
  <c r="A4556" i="14"/>
  <c r="D4555" i="14"/>
  <c r="A4555" i="14"/>
  <c r="D4554" i="14"/>
  <c r="A4554" i="14"/>
  <c r="D4553" i="14"/>
  <c r="A4553" i="14"/>
  <c r="D4552" i="14"/>
  <c r="A4552" i="14"/>
  <c r="D4551" i="14"/>
  <c r="A4551" i="14"/>
  <c r="D4550" i="14"/>
  <c r="A4550" i="14"/>
  <c r="D4549" i="14"/>
  <c r="A4549" i="14"/>
  <c r="D4548" i="14"/>
  <c r="A4548" i="14"/>
  <c r="D4547" i="14"/>
  <c r="A4547" i="14"/>
  <c r="D4546" i="14"/>
  <c r="A4546" i="14"/>
  <c r="D4545" i="14"/>
  <c r="A4545" i="14"/>
  <c r="D4544" i="14"/>
  <c r="A4544" i="14"/>
  <c r="D4543" i="14"/>
  <c r="A4543" i="14"/>
  <c r="D4542" i="14"/>
  <c r="A4542" i="14"/>
  <c r="D4541" i="14"/>
  <c r="A4541" i="14"/>
  <c r="D4540" i="14"/>
  <c r="A4540" i="14"/>
  <c r="D4539" i="14"/>
  <c r="A4539" i="14"/>
  <c r="D4538" i="14"/>
  <c r="A4538" i="14"/>
  <c r="D4537" i="14"/>
  <c r="A4537" i="14"/>
  <c r="D4536" i="14"/>
  <c r="A4536" i="14"/>
  <c r="D4535" i="14"/>
  <c r="A4535" i="14"/>
  <c r="D4534" i="14"/>
  <c r="A4534" i="14"/>
  <c r="D4533" i="14"/>
  <c r="A4533" i="14"/>
  <c r="D4532" i="14"/>
  <c r="A4532" i="14"/>
  <c r="D4531" i="14"/>
  <c r="A4531" i="14"/>
  <c r="D4530" i="14"/>
  <c r="A4530" i="14"/>
  <c r="D4529" i="14"/>
  <c r="A4529" i="14"/>
  <c r="D4528" i="14"/>
  <c r="A4528" i="14"/>
  <c r="D4527" i="14"/>
  <c r="A4527" i="14"/>
  <c r="D4526" i="14"/>
  <c r="A4526" i="14"/>
  <c r="D4525" i="14"/>
  <c r="A4525" i="14"/>
  <c r="D4524" i="14"/>
  <c r="A4524" i="14"/>
  <c r="D4523" i="14"/>
  <c r="A4523" i="14"/>
  <c r="D4522" i="14"/>
  <c r="A4522" i="14"/>
  <c r="D4521" i="14"/>
  <c r="A4521" i="14"/>
  <c r="D4520" i="14"/>
  <c r="A4520" i="14"/>
  <c r="D4519" i="14"/>
  <c r="A4519" i="14"/>
  <c r="D4518" i="14"/>
  <c r="A4518" i="14"/>
  <c r="D4517" i="14"/>
  <c r="A4517" i="14"/>
  <c r="D4516" i="14"/>
  <c r="A4516" i="14"/>
  <c r="D4515" i="14"/>
  <c r="A4515" i="14"/>
  <c r="D4514" i="14"/>
  <c r="A4514" i="14"/>
  <c r="D4513" i="14"/>
  <c r="A4513" i="14"/>
  <c r="D4512" i="14"/>
  <c r="A4512" i="14"/>
  <c r="D4511" i="14"/>
  <c r="A4511" i="14"/>
  <c r="D4510" i="14"/>
  <c r="A4510" i="14"/>
  <c r="D4509" i="14"/>
  <c r="A4509" i="14"/>
  <c r="D4508" i="14"/>
  <c r="A4508" i="14"/>
  <c r="D4507" i="14"/>
  <c r="A4507" i="14"/>
  <c r="D4506" i="14"/>
  <c r="A4506" i="14"/>
  <c r="D4505" i="14"/>
  <c r="A4505" i="14"/>
  <c r="D4504" i="14"/>
  <c r="A4504" i="14"/>
  <c r="D4503" i="14"/>
  <c r="A4503" i="14"/>
  <c r="D4502" i="14"/>
  <c r="A4502" i="14"/>
  <c r="D4501" i="14"/>
  <c r="A4501" i="14"/>
  <c r="D4500" i="14"/>
  <c r="A4500" i="14"/>
  <c r="D4499" i="14"/>
  <c r="A4499" i="14"/>
  <c r="D4498" i="14"/>
  <c r="A4498" i="14"/>
  <c r="D4497" i="14"/>
  <c r="A4497" i="14"/>
  <c r="D4496" i="14"/>
  <c r="A4496" i="14"/>
  <c r="D4495" i="14"/>
  <c r="A4495" i="14"/>
  <c r="D4494" i="14"/>
  <c r="A4494" i="14"/>
  <c r="D4493" i="14"/>
  <c r="A4493" i="14"/>
  <c r="D4492" i="14"/>
  <c r="A4492" i="14"/>
  <c r="D4491" i="14"/>
  <c r="A4491" i="14"/>
  <c r="D4490" i="14"/>
  <c r="A4490" i="14"/>
  <c r="D4489" i="14"/>
  <c r="A4489" i="14"/>
  <c r="D4488" i="14"/>
  <c r="A4488" i="14"/>
  <c r="D4487" i="14"/>
  <c r="A4487" i="14"/>
  <c r="D4486" i="14"/>
  <c r="A4486" i="14"/>
  <c r="D4485" i="14"/>
  <c r="A4485" i="14"/>
  <c r="D4484" i="14"/>
  <c r="A4484" i="14"/>
  <c r="D4483" i="14"/>
  <c r="A4483" i="14"/>
  <c r="D4482" i="14"/>
  <c r="A4482" i="14"/>
  <c r="D4481" i="14"/>
  <c r="A4481" i="14"/>
  <c r="D4480" i="14"/>
  <c r="A4480" i="14"/>
  <c r="D4479" i="14"/>
  <c r="A4479" i="14"/>
  <c r="D4478" i="14"/>
  <c r="A4478" i="14"/>
  <c r="D4477" i="14"/>
  <c r="A4477" i="14"/>
  <c r="D4476" i="14"/>
  <c r="A4476" i="14"/>
  <c r="D4475" i="14"/>
  <c r="A4475" i="14"/>
  <c r="D4474" i="14"/>
  <c r="A4474" i="14"/>
  <c r="D4473" i="14"/>
  <c r="A4473" i="14"/>
  <c r="D4472" i="14"/>
  <c r="A4472" i="14"/>
  <c r="D4471" i="14"/>
  <c r="A4471" i="14"/>
  <c r="D4470" i="14"/>
  <c r="A4470" i="14"/>
  <c r="D4469" i="14"/>
  <c r="A4469" i="14"/>
  <c r="D4468" i="14"/>
  <c r="A4468" i="14"/>
  <c r="D4467" i="14"/>
  <c r="A4467" i="14"/>
  <c r="D4466" i="14"/>
  <c r="A4466" i="14"/>
  <c r="D4465" i="14"/>
  <c r="A4465" i="14"/>
  <c r="D4464" i="14"/>
  <c r="A4464" i="14"/>
  <c r="D4463" i="14"/>
  <c r="A4463" i="14"/>
  <c r="D4462" i="14"/>
  <c r="A4462" i="14"/>
  <c r="D4461" i="14"/>
  <c r="A4461" i="14"/>
  <c r="D4460" i="14"/>
  <c r="A4460" i="14"/>
  <c r="D4459" i="14"/>
  <c r="A4459" i="14"/>
  <c r="D4458" i="14"/>
  <c r="A4458" i="14"/>
  <c r="D4457" i="14"/>
  <c r="A4457" i="14"/>
  <c r="D4456" i="14"/>
  <c r="A4456" i="14"/>
  <c r="D4455" i="14"/>
  <c r="A4455" i="14"/>
  <c r="D4454" i="14"/>
  <c r="A4454" i="14"/>
  <c r="D4453" i="14"/>
  <c r="A4453" i="14"/>
  <c r="D4452" i="14"/>
  <c r="A4452" i="14"/>
  <c r="D4451" i="14"/>
  <c r="A4451" i="14"/>
  <c r="D4450" i="14"/>
  <c r="A4450" i="14"/>
  <c r="D4449" i="14"/>
  <c r="A4449" i="14"/>
  <c r="D4448" i="14"/>
  <c r="A4448" i="14"/>
  <c r="D4447" i="14"/>
  <c r="A4447" i="14"/>
  <c r="D4446" i="14"/>
  <c r="A4446" i="14"/>
  <c r="D4445" i="14"/>
  <c r="A4445" i="14"/>
  <c r="D4444" i="14"/>
  <c r="A4444" i="14"/>
  <c r="D4443" i="14"/>
  <c r="A4443" i="14"/>
  <c r="D4442" i="14"/>
  <c r="A4442" i="14"/>
  <c r="D4441" i="14"/>
  <c r="A4441" i="14"/>
  <c r="D4440" i="14"/>
  <c r="A4440" i="14"/>
  <c r="D4439" i="14"/>
  <c r="A4439" i="14"/>
  <c r="D4438" i="14"/>
  <c r="A4438" i="14"/>
  <c r="D4437" i="14"/>
  <c r="A4437" i="14"/>
  <c r="D4436" i="14"/>
  <c r="A4436" i="14"/>
  <c r="D4435" i="14"/>
  <c r="A4435" i="14"/>
  <c r="D4434" i="14"/>
  <c r="A4434" i="14"/>
  <c r="D4433" i="14"/>
  <c r="A4433" i="14"/>
  <c r="D4432" i="14"/>
  <c r="A4432" i="14"/>
  <c r="D4431" i="14"/>
  <c r="A4431" i="14"/>
  <c r="D4430" i="14"/>
  <c r="A4430" i="14"/>
  <c r="D4429" i="14"/>
  <c r="A4429" i="14"/>
  <c r="D4428" i="14"/>
  <c r="A4428" i="14"/>
  <c r="D4427" i="14"/>
  <c r="A4427" i="14"/>
  <c r="D4426" i="14"/>
  <c r="A4426" i="14"/>
  <c r="D4425" i="14"/>
  <c r="A4425" i="14"/>
  <c r="D4424" i="14"/>
  <c r="A4424" i="14"/>
  <c r="D4423" i="14"/>
  <c r="A4423" i="14"/>
  <c r="D4422" i="14"/>
  <c r="A4422" i="14"/>
  <c r="D4421" i="14"/>
  <c r="A4421" i="14"/>
  <c r="D4420" i="14"/>
  <c r="A4420" i="14"/>
  <c r="D4419" i="14"/>
  <c r="A4419" i="14"/>
  <c r="D4418" i="14"/>
  <c r="A4418" i="14"/>
  <c r="D4417" i="14"/>
  <c r="A4417" i="14"/>
  <c r="D4416" i="14"/>
  <c r="A4416" i="14"/>
  <c r="D4415" i="14"/>
  <c r="A4415" i="14"/>
  <c r="D4414" i="14"/>
  <c r="A4414" i="14"/>
  <c r="D4413" i="14"/>
  <c r="A4413" i="14"/>
  <c r="D4412" i="14"/>
  <c r="A4412" i="14"/>
  <c r="D4411" i="14"/>
  <c r="A4411" i="14"/>
  <c r="D4410" i="14"/>
  <c r="A4410" i="14"/>
  <c r="D4409" i="14"/>
  <c r="A4409" i="14"/>
  <c r="D4408" i="14"/>
  <c r="A4408" i="14"/>
  <c r="D4407" i="14"/>
  <c r="A4407" i="14"/>
  <c r="D4406" i="14"/>
  <c r="A4406" i="14"/>
  <c r="D4405" i="14"/>
  <c r="A4405" i="14"/>
  <c r="D4404" i="14"/>
  <c r="A4404" i="14"/>
  <c r="D4403" i="14"/>
  <c r="A4403" i="14"/>
  <c r="D4402" i="14"/>
  <c r="A4402" i="14"/>
  <c r="D4401" i="14"/>
  <c r="A4401" i="14"/>
  <c r="D4400" i="14"/>
  <c r="A4400" i="14"/>
  <c r="D4399" i="14"/>
  <c r="A4399" i="14"/>
  <c r="D4398" i="14"/>
  <c r="A4398" i="14"/>
  <c r="D4397" i="14"/>
  <c r="A4397" i="14"/>
  <c r="D4396" i="14"/>
  <c r="A4396" i="14"/>
  <c r="D4395" i="14"/>
  <c r="A4395" i="14"/>
  <c r="D4394" i="14"/>
  <c r="A4394" i="14"/>
  <c r="D4393" i="14"/>
  <c r="A4393" i="14"/>
  <c r="D4392" i="14"/>
  <c r="A4392" i="14"/>
  <c r="D4391" i="14"/>
  <c r="A4391" i="14"/>
  <c r="D4390" i="14"/>
  <c r="A4390" i="14"/>
  <c r="D4389" i="14"/>
  <c r="A4389" i="14"/>
  <c r="D4388" i="14"/>
  <c r="A4388" i="14"/>
  <c r="D4387" i="14"/>
  <c r="A4387" i="14"/>
  <c r="D4386" i="14"/>
  <c r="A4386" i="14"/>
  <c r="D4385" i="14"/>
  <c r="A4385" i="14"/>
  <c r="D4384" i="14"/>
  <c r="A4384" i="14"/>
  <c r="D4383" i="14"/>
  <c r="A4383" i="14"/>
  <c r="D4382" i="14"/>
  <c r="A4382" i="14"/>
  <c r="D4381" i="14"/>
  <c r="A4381" i="14"/>
  <c r="D4380" i="14"/>
  <c r="A4380" i="14"/>
  <c r="D4379" i="14"/>
  <c r="A4379" i="14"/>
  <c r="D4378" i="14"/>
  <c r="A4378" i="14"/>
  <c r="D4377" i="14"/>
  <c r="A4377" i="14"/>
  <c r="D4376" i="14"/>
  <c r="A4376" i="14"/>
  <c r="D4375" i="14"/>
  <c r="A4375" i="14"/>
  <c r="D4374" i="14"/>
  <c r="A4374" i="14"/>
  <c r="D4373" i="14"/>
  <c r="A4373" i="14"/>
  <c r="D4372" i="14"/>
  <c r="A4372" i="14"/>
  <c r="D4371" i="14"/>
  <c r="A4371" i="14"/>
  <c r="D4370" i="14"/>
  <c r="A4370" i="14"/>
  <c r="D4369" i="14"/>
  <c r="A4369" i="14"/>
  <c r="D4368" i="14"/>
  <c r="A4368" i="14"/>
  <c r="D4367" i="14"/>
  <c r="A4367" i="14"/>
  <c r="D4366" i="14"/>
  <c r="A4366" i="14"/>
  <c r="D4365" i="14"/>
  <c r="A4365" i="14"/>
  <c r="D4364" i="14"/>
  <c r="A4364" i="14"/>
  <c r="D4363" i="14"/>
  <c r="A4363" i="14"/>
  <c r="D4362" i="14"/>
  <c r="A4362" i="14"/>
  <c r="D4361" i="14"/>
  <c r="A4361" i="14"/>
  <c r="D4360" i="14"/>
  <c r="A4360" i="14"/>
  <c r="D4359" i="14"/>
  <c r="A4359" i="14"/>
  <c r="D4358" i="14"/>
  <c r="A4358" i="14"/>
  <c r="D4357" i="14"/>
  <c r="A4357" i="14"/>
  <c r="D4356" i="14"/>
  <c r="A4356" i="14"/>
  <c r="D4355" i="14"/>
  <c r="A4355" i="14"/>
  <c r="D4354" i="14"/>
  <c r="A4354" i="14"/>
  <c r="D4353" i="14"/>
  <c r="A4353" i="14"/>
  <c r="D4352" i="14"/>
  <c r="A4352" i="14"/>
  <c r="D4351" i="14"/>
  <c r="A4351" i="14"/>
  <c r="D4350" i="14"/>
  <c r="A4350" i="14"/>
  <c r="D4349" i="14"/>
  <c r="A4349" i="14"/>
  <c r="D4348" i="14"/>
  <c r="A4348" i="14"/>
  <c r="D4347" i="14"/>
  <c r="A4347" i="14"/>
  <c r="D4346" i="14"/>
  <c r="A4346" i="14"/>
  <c r="D4345" i="14"/>
  <c r="A4345" i="14"/>
  <c r="D4344" i="14"/>
  <c r="A4344" i="14"/>
  <c r="D4343" i="14"/>
  <c r="A4343" i="14"/>
  <c r="D4342" i="14"/>
  <c r="A4342" i="14"/>
  <c r="D4341" i="14"/>
  <c r="A4341" i="14"/>
  <c r="D4340" i="14"/>
  <c r="A4340" i="14"/>
  <c r="D4339" i="14"/>
  <c r="A4339" i="14"/>
  <c r="D4338" i="14"/>
  <c r="A4338" i="14"/>
  <c r="D4337" i="14"/>
  <c r="A4337" i="14"/>
  <c r="D4336" i="14"/>
  <c r="A4336" i="14"/>
  <c r="D4335" i="14"/>
  <c r="A4335" i="14"/>
  <c r="D4334" i="14"/>
  <c r="A4334" i="14"/>
  <c r="D4333" i="14"/>
  <c r="A4333" i="14"/>
  <c r="D4332" i="14"/>
  <c r="A4332" i="14"/>
  <c r="D4331" i="14"/>
  <c r="A4331" i="14"/>
  <c r="D4330" i="14"/>
  <c r="A4330" i="14"/>
  <c r="D4329" i="14"/>
  <c r="A4329" i="14"/>
  <c r="D4328" i="14"/>
  <c r="A4328" i="14"/>
  <c r="D4327" i="14"/>
  <c r="A4327" i="14"/>
  <c r="D4326" i="14"/>
  <c r="A4326" i="14"/>
  <c r="D4325" i="14"/>
  <c r="A4325" i="14"/>
  <c r="D4324" i="14"/>
  <c r="A4324" i="14"/>
  <c r="D4323" i="14"/>
  <c r="A4323" i="14"/>
  <c r="D4322" i="14"/>
  <c r="A4322" i="14"/>
  <c r="D4321" i="14"/>
  <c r="A4321" i="14"/>
  <c r="D4320" i="14"/>
  <c r="A4320" i="14"/>
  <c r="D4319" i="14"/>
  <c r="A4319" i="14"/>
  <c r="D4318" i="14"/>
  <c r="A4318" i="14"/>
  <c r="D4317" i="14"/>
  <c r="A4317" i="14"/>
  <c r="D4316" i="14"/>
  <c r="A4316" i="14"/>
  <c r="D4315" i="14"/>
  <c r="A4315" i="14"/>
  <c r="D4314" i="14"/>
  <c r="A4314" i="14"/>
  <c r="D4313" i="14"/>
  <c r="A4313" i="14"/>
  <c r="D4312" i="14"/>
  <c r="A4312" i="14"/>
  <c r="D4311" i="14"/>
  <c r="A4311" i="14"/>
  <c r="D4310" i="14"/>
  <c r="A4310" i="14"/>
  <c r="D4309" i="14"/>
  <c r="A4309" i="14"/>
  <c r="D4308" i="14"/>
  <c r="A4308" i="14"/>
  <c r="D4307" i="14"/>
  <c r="A4307" i="14"/>
  <c r="D4306" i="14"/>
  <c r="A4306" i="14"/>
  <c r="D4305" i="14"/>
  <c r="A4305" i="14"/>
  <c r="D4304" i="14"/>
  <c r="A4304" i="14"/>
  <c r="D4303" i="14"/>
  <c r="A4303" i="14"/>
  <c r="D4302" i="14"/>
  <c r="A4302" i="14"/>
  <c r="D4301" i="14"/>
  <c r="A4301" i="14"/>
  <c r="D4300" i="14"/>
  <c r="A4300" i="14"/>
  <c r="D4299" i="14"/>
  <c r="A4299" i="14"/>
  <c r="D4298" i="14"/>
  <c r="A4298" i="14"/>
  <c r="D4297" i="14"/>
  <c r="A4297" i="14"/>
  <c r="D4296" i="14"/>
  <c r="A4296" i="14"/>
  <c r="D4295" i="14"/>
  <c r="A4295" i="14"/>
  <c r="D4294" i="14"/>
  <c r="A4294" i="14"/>
  <c r="D4293" i="14"/>
  <c r="A4293" i="14"/>
  <c r="D4292" i="14"/>
  <c r="A4292" i="14"/>
  <c r="D4291" i="14"/>
  <c r="A4291" i="14"/>
  <c r="D4290" i="14"/>
  <c r="A4290" i="14"/>
  <c r="D4289" i="14"/>
  <c r="A4289" i="14"/>
  <c r="D4288" i="14"/>
  <c r="A4288" i="14"/>
  <c r="D4287" i="14"/>
  <c r="A4287" i="14"/>
  <c r="D4286" i="14"/>
  <c r="A4286" i="14"/>
  <c r="D4285" i="14"/>
  <c r="A4285" i="14"/>
  <c r="D4284" i="14"/>
  <c r="A4284" i="14"/>
  <c r="D4283" i="14"/>
  <c r="A4283" i="14"/>
  <c r="D4282" i="14"/>
  <c r="A4282" i="14"/>
  <c r="D4281" i="14"/>
  <c r="A4281" i="14"/>
  <c r="D4280" i="14"/>
  <c r="A4280" i="14"/>
  <c r="D4279" i="14"/>
  <c r="A4279" i="14"/>
  <c r="D4278" i="14"/>
  <c r="A4278" i="14"/>
  <c r="D4277" i="14"/>
  <c r="A4277" i="14"/>
  <c r="D4276" i="14"/>
  <c r="A4276" i="14"/>
  <c r="D4275" i="14"/>
  <c r="A4275" i="14"/>
  <c r="D4274" i="14"/>
  <c r="A4274" i="14"/>
  <c r="D4273" i="14"/>
  <c r="A4273" i="14"/>
  <c r="D4272" i="14"/>
  <c r="A4272" i="14"/>
  <c r="D4271" i="14"/>
  <c r="A4271" i="14"/>
  <c r="D4270" i="14"/>
  <c r="A4270" i="14"/>
  <c r="D4269" i="14"/>
  <c r="A4269" i="14"/>
  <c r="D4268" i="14"/>
  <c r="A4268" i="14"/>
  <c r="D4267" i="14"/>
  <c r="A4267" i="14"/>
  <c r="D4266" i="14"/>
  <c r="A4266" i="14"/>
  <c r="D4265" i="14"/>
  <c r="A4265" i="14"/>
  <c r="D4264" i="14"/>
  <c r="A4264" i="14"/>
  <c r="D4263" i="14"/>
  <c r="A4263" i="14"/>
  <c r="D4262" i="14"/>
  <c r="A4262" i="14"/>
  <c r="D4261" i="14"/>
  <c r="A4261" i="14"/>
  <c r="D4260" i="14"/>
  <c r="A4260" i="14"/>
  <c r="D4259" i="14"/>
  <c r="A4259" i="14"/>
  <c r="D4258" i="14"/>
  <c r="A4258" i="14"/>
  <c r="D4257" i="14"/>
  <c r="A4257" i="14"/>
  <c r="D4256" i="14"/>
  <c r="A4256" i="14"/>
  <c r="D4255" i="14"/>
  <c r="A4255" i="14"/>
  <c r="D4254" i="14"/>
  <c r="A4254" i="14"/>
  <c r="D4253" i="14"/>
  <c r="A4253" i="14"/>
  <c r="D4252" i="14"/>
  <c r="A4252" i="14"/>
  <c r="D4251" i="14"/>
  <c r="A4251" i="14"/>
  <c r="D4250" i="14"/>
  <c r="A4250" i="14"/>
  <c r="D4249" i="14"/>
  <c r="A4249" i="14"/>
  <c r="D4248" i="14"/>
  <c r="A4248" i="14"/>
  <c r="D4247" i="14"/>
  <c r="A4247" i="14"/>
  <c r="D4246" i="14"/>
  <c r="A4246" i="14"/>
  <c r="D4245" i="14"/>
  <c r="A4245" i="14"/>
  <c r="D4244" i="14"/>
  <c r="A4244" i="14"/>
  <c r="D4243" i="14"/>
  <c r="A4243" i="14"/>
  <c r="D4242" i="14"/>
  <c r="A4242" i="14"/>
  <c r="D4241" i="14"/>
  <c r="A4241" i="14"/>
  <c r="D4240" i="14"/>
  <c r="A4240" i="14"/>
  <c r="D4239" i="14"/>
  <c r="A4239" i="14"/>
  <c r="D4238" i="14"/>
  <c r="A4238" i="14"/>
  <c r="D4237" i="14"/>
  <c r="A4237" i="14"/>
  <c r="D4236" i="14"/>
  <c r="A4236" i="14"/>
  <c r="D4235" i="14"/>
  <c r="A4235" i="14"/>
  <c r="D4234" i="14"/>
  <c r="A4234" i="14"/>
  <c r="D4233" i="14"/>
  <c r="A4233" i="14"/>
  <c r="D4232" i="14"/>
  <c r="A4232" i="14"/>
  <c r="D4231" i="14"/>
  <c r="A4231" i="14"/>
  <c r="D4230" i="14"/>
  <c r="A4230" i="14"/>
  <c r="D4229" i="14"/>
  <c r="A4229" i="14"/>
  <c r="D4228" i="14"/>
  <c r="A4228" i="14"/>
  <c r="D4227" i="14"/>
  <c r="A4227" i="14"/>
  <c r="D4226" i="14"/>
  <c r="A4226" i="14"/>
  <c r="D4225" i="14"/>
  <c r="A4225" i="14"/>
  <c r="D4224" i="14"/>
  <c r="A4224" i="14"/>
  <c r="D4223" i="14"/>
  <c r="A4223" i="14"/>
  <c r="D4222" i="14"/>
  <c r="A4222" i="14"/>
  <c r="D4221" i="14"/>
  <c r="A4221" i="14"/>
  <c r="D4220" i="14"/>
  <c r="A4220" i="14"/>
  <c r="D4219" i="14"/>
  <c r="A4219" i="14"/>
  <c r="D4218" i="14"/>
  <c r="A4218" i="14"/>
  <c r="D4217" i="14"/>
  <c r="A4217" i="14"/>
  <c r="D4216" i="14"/>
  <c r="A4216" i="14"/>
  <c r="D4215" i="14"/>
  <c r="A4215" i="14"/>
  <c r="D4214" i="14"/>
  <c r="A4214" i="14"/>
  <c r="D4213" i="14"/>
  <c r="A4213" i="14"/>
  <c r="D4212" i="14"/>
  <c r="A4212" i="14"/>
  <c r="D4211" i="14"/>
  <c r="A4211" i="14"/>
  <c r="D4210" i="14"/>
  <c r="A4210" i="14"/>
  <c r="D4209" i="14"/>
  <c r="A4209" i="14"/>
  <c r="D4208" i="14"/>
  <c r="A4208" i="14"/>
  <c r="D4207" i="14"/>
  <c r="A4207" i="14"/>
  <c r="D4206" i="14"/>
  <c r="A4206" i="14"/>
  <c r="D4205" i="14"/>
  <c r="A4205" i="14"/>
  <c r="D4204" i="14"/>
  <c r="A4204" i="14"/>
  <c r="D4203" i="14"/>
  <c r="A4203" i="14"/>
  <c r="D4202" i="14"/>
  <c r="A4202" i="14"/>
  <c r="D4201" i="14"/>
  <c r="A4201" i="14"/>
  <c r="D4200" i="14"/>
  <c r="A4200" i="14"/>
  <c r="D4199" i="14"/>
  <c r="A4199" i="14"/>
  <c r="D4198" i="14"/>
  <c r="A4198" i="14"/>
  <c r="D4197" i="14"/>
  <c r="A4197" i="14"/>
  <c r="D4196" i="14"/>
  <c r="A4196" i="14"/>
  <c r="D4195" i="14"/>
  <c r="A4195" i="14"/>
  <c r="D4194" i="14"/>
  <c r="A4194" i="14"/>
  <c r="D4193" i="14"/>
  <c r="A4193" i="14"/>
  <c r="D4192" i="14"/>
  <c r="A4192" i="14"/>
  <c r="D4191" i="14"/>
  <c r="A4191" i="14"/>
  <c r="D4190" i="14"/>
  <c r="A4190" i="14"/>
  <c r="D4189" i="14"/>
  <c r="A4189" i="14"/>
  <c r="D4188" i="14"/>
  <c r="A4188" i="14"/>
  <c r="D4187" i="14"/>
  <c r="A4187" i="14"/>
  <c r="D4186" i="14"/>
  <c r="A4186" i="14"/>
  <c r="D4185" i="14"/>
  <c r="A4185" i="14"/>
  <c r="D4184" i="14"/>
  <c r="A4184" i="14"/>
  <c r="D4183" i="14"/>
  <c r="A4183" i="14"/>
  <c r="D4182" i="14"/>
  <c r="A4182" i="14"/>
  <c r="D4181" i="14"/>
  <c r="A4181" i="14"/>
  <c r="D4180" i="14"/>
  <c r="A4180" i="14"/>
  <c r="D4179" i="14"/>
  <c r="A4179" i="14"/>
  <c r="D4178" i="14"/>
  <c r="A4178" i="14"/>
  <c r="D4177" i="14"/>
  <c r="A4177" i="14"/>
  <c r="D4176" i="14"/>
  <c r="A4176" i="14"/>
  <c r="D4175" i="14"/>
  <c r="A4175" i="14"/>
  <c r="D4174" i="14"/>
  <c r="A4174" i="14"/>
  <c r="D4173" i="14"/>
  <c r="A4173" i="14"/>
  <c r="D4172" i="14"/>
  <c r="A4172" i="14"/>
  <c r="D4171" i="14"/>
  <c r="A4171" i="14"/>
  <c r="D4170" i="14"/>
  <c r="A4170" i="14"/>
  <c r="D4169" i="14"/>
  <c r="A4169" i="14"/>
  <c r="D4168" i="14"/>
  <c r="A4168" i="14"/>
  <c r="D4167" i="14"/>
  <c r="A4167" i="14"/>
  <c r="D4166" i="14"/>
  <c r="A4166" i="14"/>
  <c r="D4165" i="14"/>
  <c r="A4165" i="14"/>
  <c r="D4164" i="14"/>
  <c r="A4164" i="14"/>
  <c r="D4163" i="14"/>
  <c r="A4163" i="14"/>
  <c r="D4162" i="14"/>
  <c r="A4162" i="14"/>
  <c r="D4161" i="14"/>
  <c r="A4161" i="14"/>
  <c r="D4160" i="14"/>
  <c r="A4160" i="14"/>
  <c r="D4159" i="14"/>
  <c r="A4159" i="14"/>
  <c r="D4158" i="14"/>
  <c r="A4158" i="14"/>
  <c r="D4157" i="14"/>
  <c r="A4157" i="14"/>
  <c r="D4156" i="14"/>
  <c r="A4156" i="14"/>
  <c r="D4155" i="14"/>
  <c r="A4155" i="14"/>
  <c r="D4154" i="14"/>
  <c r="A4154" i="14"/>
  <c r="D4153" i="14"/>
  <c r="A4153" i="14"/>
  <c r="D4152" i="14"/>
  <c r="A4152" i="14"/>
  <c r="D4151" i="14"/>
  <c r="A4151" i="14"/>
  <c r="D4150" i="14"/>
  <c r="A4150" i="14"/>
  <c r="D4149" i="14"/>
  <c r="A4149" i="14"/>
  <c r="D4148" i="14"/>
  <c r="A4148" i="14"/>
  <c r="D4147" i="14"/>
  <c r="A4147" i="14"/>
  <c r="D4146" i="14"/>
  <c r="A4146" i="14"/>
  <c r="D4145" i="14"/>
  <c r="A4145" i="14"/>
  <c r="D4144" i="14"/>
  <c r="A4144" i="14"/>
  <c r="D4143" i="14"/>
  <c r="A4143" i="14"/>
  <c r="D4142" i="14"/>
  <c r="A4142" i="14"/>
  <c r="D4141" i="14"/>
  <c r="A4141" i="14"/>
  <c r="D4140" i="14"/>
  <c r="A4140" i="14"/>
  <c r="D4139" i="14"/>
  <c r="A4139" i="14"/>
  <c r="D4138" i="14"/>
  <c r="A4138" i="14"/>
  <c r="D4137" i="14"/>
  <c r="A4137" i="14"/>
  <c r="D4136" i="14"/>
  <c r="A4136" i="14"/>
  <c r="D4135" i="14"/>
  <c r="A4135" i="14"/>
  <c r="D4134" i="14"/>
  <c r="A4134" i="14"/>
  <c r="D4133" i="14"/>
  <c r="A4133" i="14"/>
  <c r="D4132" i="14"/>
  <c r="A4132" i="14"/>
  <c r="D4131" i="14"/>
  <c r="A4131" i="14"/>
  <c r="D4130" i="14"/>
  <c r="A4130" i="14"/>
  <c r="D4129" i="14"/>
  <c r="A4129" i="14"/>
  <c r="D4128" i="14"/>
  <c r="A4128" i="14"/>
  <c r="D4127" i="14"/>
  <c r="A4127" i="14"/>
  <c r="D4126" i="14"/>
  <c r="A4126" i="14"/>
  <c r="D4125" i="14"/>
  <c r="A4125" i="14"/>
  <c r="D4124" i="14"/>
  <c r="A4124" i="14"/>
  <c r="D4123" i="14"/>
  <c r="A4123" i="14"/>
  <c r="D4122" i="14"/>
  <c r="A4122" i="14"/>
  <c r="D4121" i="14"/>
  <c r="A4121" i="14"/>
  <c r="D4120" i="14"/>
  <c r="A4120" i="14"/>
  <c r="D4119" i="14"/>
  <c r="A4119" i="14"/>
  <c r="D4118" i="14"/>
  <c r="A4118" i="14"/>
  <c r="D4117" i="14"/>
  <c r="A4117" i="14"/>
  <c r="D4116" i="14"/>
  <c r="A4116" i="14"/>
  <c r="D4115" i="14"/>
  <c r="A4115" i="14"/>
  <c r="D4114" i="14"/>
  <c r="A4114" i="14"/>
  <c r="D4113" i="14"/>
  <c r="A4113" i="14"/>
  <c r="D4112" i="14"/>
  <c r="A4112" i="14"/>
  <c r="D4111" i="14"/>
  <c r="A4111" i="14"/>
  <c r="D4110" i="14"/>
  <c r="A4110" i="14"/>
  <c r="D4109" i="14"/>
  <c r="A4109" i="14"/>
  <c r="D4108" i="14"/>
  <c r="A4108" i="14"/>
  <c r="D4107" i="14"/>
  <c r="A4107" i="14"/>
  <c r="D4106" i="14"/>
  <c r="A4106" i="14"/>
  <c r="D4105" i="14"/>
  <c r="A4105" i="14"/>
  <c r="D4104" i="14"/>
  <c r="A4104" i="14"/>
  <c r="D4103" i="14"/>
  <c r="A4103" i="14"/>
  <c r="D4102" i="14"/>
  <c r="A4102" i="14"/>
  <c r="D4101" i="14"/>
  <c r="A4101" i="14"/>
  <c r="D4100" i="14"/>
  <c r="A4100" i="14"/>
  <c r="D4099" i="14"/>
  <c r="A4099" i="14"/>
  <c r="D4098" i="14"/>
  <c r="A4098" i="14"/>
  <c r="D4097" i="14"/>
  <c r="A4097" i="14"/>
  <c r="D4096" i="14"/>
  <c r="A4096" i="14"/>
  <c r="D4095" i="14"/>
  <c r="A4095" i="14"/>
  <c r="D4094" i="14"/>
  <c r="A4094" i="14"/>
  <c r="D4093" i="14"/>
  <c r="A4093" i="14"/>
  <c r="D4092" i="14"/>
  <c r="A4092" i="14"/>
  <c r="D4091" i="14"/>
  <c r="A4091" i="14"/>
  <c r="D4090" i="14"/>
  <c r="A4090" i="14"/>
  <c r="D4089" i="14"/>
  <c r="A4089" i="14"/>
  <c r="D4088" i="14"/>
  <c r="A4088" i="14"/>
  <c r="D4087" i="14"/>
  <c r="A4087" i="14"/>
  <c r="D4086" i="14"/>
  <c r="A4086" i="14"/>
  <c r="D4085" i="14"/>
  <c r="A4085" i="14"/>
  <c r="D4084" i="14"/>
  <c r="A4084" i="14"/>
  <c r="D4083" i="14"/>
  <c r="A4083" i="14"/>
  <c r="D4082" i="14"/>
  <c r="A4082" i="14"/>
  <c r="D4081" i="14"/>
  <c r="A4081" i="14"/>
  <c r="D4080" i="14"/>
  <c r="A4080" i="14"/>
  <c r="D4079" i="14"/>
  <c r="A4079" i="14"/>
  <c r="D4078" i="14"/>
  <c r="A4078" i="14"/>
  <c r="D4077" i="14"/>
  <c r="A4077" i="14"/>
  <c r="D4076" i="14"/>
  <c r="A4076" i="14"/>
  <c r="D4075" i="14"/>
  <c r="A4075" i="14"/>
  <c r="D4074" i="14"/>
  <c r="A4074" i="14"/>
  <c r="D4073" i="14"/>
  <c r="A4073" i="14"/>
  <c r="D4072" i="14"/>
  <c r="A4072" i="14"/>
  <c r="D4071" i="14"/>
  <c r="A4071" i="14"/>
  <c r="D4070" i="14"/>
  <c r="A4070" i="14"/>
  <c r="D4069" i="14"/>
  <c r="A4069" i="14"/>
  <c r="D4068" i="14"/>
  <c r="A4068" i="14"/>
  <c r="D4067" i="14"/>
  <c r="A4067" i="14"/>
  <c r="D4066" i="14"/>
  <c r="A4066" i="14"/>
  <c r="D4065" i="14"/>
  <c r="A4065" i="14"/>
  <c r="D4064" i="14"/>
  <c r="A4064" i="14"/>
  <c r="D4063" i="14"/>
  <c r="A4063" i="14"/>
  <c r="D4062" i="14"/>
  <c r="A4062" i="14"/>
  <c r="D4061" i="14"/>
  <c r="A4061" i="14"/>
  <c r="D4060" i="14"/>
  <c r="A4060" i="14"/>
  <c r="D4059" i="14"/>
  <c r="A4059" i="14"/>
  <c r="D4058" i="14"/>
  <c r="A4058" i="14"/>
  <c r="D4057" i="14"/>
  <c r="A4057" i="14"/>
  <c r="D4056" i="14"/>
  <c r="A4056" i="14"/>
  <c r="D4055" i="14"/>
  <c r="A4055" i="14"/>
  <c r="D4054" i="14"/>
  <c r="A4054" i="14"/>
  <c r="D4053" i="14"/>
  <c r="A4053" i="14"/>
  <c r="D4052" i="14"/>
  <c r="A4052" i="14"/>
  <c r="D4051" i="14"/>
  <c r="A4051" i="14"/>
  <c r="D4050" i="14"/>
  <c r="A4050" i="14"/>
  <c r="D4049" i="14"/>
  <c r="A4049" i="14"/>
  <c r="D4048" i="14"/>
  <c r="A4048" i="14"/>
  <c r="D4047" i="14"/>
  <c r="A4047" i="14"/>
  <c r="D4046" i="14"/>
  <c r="A4046" i="14"/>
  <c r="D4045" i="14"/>
  <c r="A4045" i="14"/>
  <c r="D4044" i="14"/>
  <c r="A4044" i="14"/>
  <c r="D4043" i="14"/>
  <c r="A4043" i="14"/>
  <c r="D4042" i="14"/>
  <c r="A4042" i="14"/>
  <c r="D4041" i="14"/>
  <c r="A4041" i="14"/>
  <c r="D4040" i="14"/>
  <c r="A4040" i="14"/>
  <c r="D4039" i="14"/>
  <c r="A4039" i="14"/>
  <c r="D4038" i="14"/>
  <c r="A4038" i="14"/>
  <c r="D4037" i="14"/>
  <c r="A4037" i="14"/>
  <c r="D4036" i="14"/>
  <c r="A4036" i="14"/>
  <c r="D4035" i="14"/>
  <c r="A4035" i="14"/>
  <c r="D4034" i="14"/>
  <c r="A4034" i="14"/>
  <c r="D4033" i="14"/>
  <c r="A4033" i="14"/>
  <c r="D4032" i="14"/>
  <c r="A4032" i="14"/>
  <c r="D4031" i="14"/>
  <c r="A4031" i="14"/>
  <c r="D4030" i="14"/>
  <c r="A4030" i="14"/>
  <c r="D4029" i="14"/>
  <c r="A4029" i="14"/>
  <c r="D4028" i="14"/>
  <c r="A4028" i="14"/>
  <c r="D4027" i="14"/>
  <c r="A4027" i="14"/>
  <c r="D4026" i="14"/>
  <c r="A4026" i="14"/>
  <c r="D4025" i="14"/>
  <c r="A4025" i="14"/>
  <c r="D4024" i="14"/>
  <c r="A4024" i="14"/>
  <c r="D4023" i="14"/>
  <c r="A4023" i="14"/>
  <c r="D4022" i="14"/>
  <c r="A4022" i="14"/>
  <c r="D4021" i="14"/>
  <c r="A4021" i="14"/>
  <c r="D4020" i="14"/>
  <c r="A4020" i="14"/>
  <c r="D4019" i="14"/>
  <c r="A4019" i="14"/>
  <c r="D4018" i="14"/>
  <c r="A4018" i="14"/>
  <c r="D4017" i="14"/>
  <c r="A4017" i="14"/>
  <c r="D4016" i="14"/>
  <c r="A4016" i="14"/>
  <c r="D4015" i="14"/>
  <c r="A4015" i="14"/>
  <c r="D4014" i="14"/>
  <c r="A4014" i="14"/>
  <c r="D4013" i="14"/>
  <c r="A4013" i="14"/>
  <c r="D4012" i="14"/>
  <c r="A4012" i="14"/>
  <c r="D4011" i="14"/>
  <c r="A4011" i="14"/>
  <c r="D4010" i="14"/>
  <c r="A4010" i="14"/>
  <c r="D4009" i="14"/>
  <c r="A4009" i="14"/>
  <c r="D4008" i="14"/>
  <c r="A4008" i="14"/>
  <c r="D4007" i="14"/>
  <c r="A4007" i="14"/>
  <c r="D4006" i="14"/>
  <c r="A4006" i="14"/>
  <c r="D4005" i="14"/>
  <c r="A4005" i="14"/>
  <c r="D4004" i="14"/>
  <c r="A4004" i="14"/>
  <c r="D4003" i="14"/>
  <c r="A4003" i="14"/>
  <c r="D4002" i="14"/>
  <c r="A4002" i="14"/>
  <c r="D4001" i="14"/>
  <c r="A4001" i="14"/>
  <c r="D4000" i="14"/>
  <c r="A4000" i="14"/>
  <c r="D3999" i="14"/>
  <c r="A3999" i="14"/>
  <c r="D3998" i="14"/>
  <c r="A3998" i="14"/>
  <c r="D3997" i="14"/>
  <c r="A3997" i="14"/>
  <c r="D3996" i="14"/>
  <c r="A3996" i="14"/>
  <c r="D3995" i="14"/>
  <c r="A3995" i="14"/>
  <c r="D3994" i="14"/>
  <c r="A3994" i="14"/>
  <c r="D3993" i="14"/>
  <c r="A3993" i="14"/>
  <c r="D3992" i="14"/>
  <c r="A3992" i="14"/>
  <c r="D3991" i="14"/>
  <c r="A3991" i="14"/>
  <c r="D3990" i="14"/>
  <c r="A3990" i="14"/>
  <c r="D3989" i="14"/>
  <c r="A3989" i="14"/>
  <c r="D3988" i="14"/>
  <c r="A3988" i="14"/>
  <c r="D3987" i="14"/>
  <c r="A3987" i="14"/>
  <c r="D3986" i="14"/>
  <c r="A3986" i="14"/>
  <c r="D3985" i="14"/>
  <c r="A3985" i="14"/>
  <c r="D3984" i="14"/>
  <c r="A3984" i="14"/>
  <c r="D3983" i="14"/>
  <c r="A3983" i="14"/>
  <c r="D3982" i="14"/>
  <c r="A3982" i="14"/>
  <c r="D3981" i="14"/>
  <c r="A3981" i="14"/>
  <c r="D3980" i="14"/>
  <c r="A3980" i="14"/>
  <c r="D3979" i="14"/>
  <c r="A3979" i="14"/>
  <c r="D3978" i="14"/>
  <c r="A3978" i="14"/>
  <c r="D3977" i="14"/>
  <c r="A3977" i="14"/>
  <c r="D3976" i="14"/>
  <c r="A3976" i="14"/>
  <c r="D3975" i="14"/>
  <c r="A3975" i="14"/>
  <c r="D3974" i="14"/>
  <c r="A3974" i="14"/>
  <c r="D3973" i="14"/>
  <c r="A3973" i="14"/>
  <c r="D3972" i="14"/>
  <c r="A3972" i="14"/>
  <c r="D3971" i="14"/>
  <c r="A3971" i="14"/>
  <c r="D3970" i="14"/>
  <c r="A3970" i="14"/>
  <c r="D3969" i="14"/>
  <c r="A3969" i="14"/>
  <c r="D3968" i="14"/>
  <c r="A3968" i="14"/>
  <c r="D3967" i="14"/>
  <c r="A3967" i="14"/>
  <c r="D3966" i="14"/>
  <c r="A3966" i="14"/>
  <c r="D3965" i="14"/>
  <c r="A3965" i="14"/>
  <c r="D3964" i="14"/>
  <c r="A3964" i="14"/>
  <c r="D3963" i="14"/>
  <c r="A3963" i="14"/>
  <c r="D3962" i="14"/>
  <c r="A3962" i="14"/>
  <c r="D3961" i="14"/>
  <c r="A3961" i="14"/>
  <c r="D3960" i="14"/>
  <c r="A3960" i="14"/>
  <c r="D3959" i="14"/>
  <c r="A3959" i="14"/>
  <c r="D3958" i="14"/>
  <c r="A3958" i="14"/>
  <c r="D3957" i="14"/>
  <c r="A3957" i="14"/>
  <c r="D3956" i="14"/>
  <c r="A3956" i="14"/>
  <c r="D3955" i="14"/>
  <c r="A3955" i="14"/>
  <c r="D3954" i="14"/>
  <c r="A3954" i="14"/>
  <c r="D3953" i="14"/>
  <c r="A3953" i="14"/>
  <c r="D3952" i="14"/>
  <c r="A3952" i="14"/>
  <c r="D3951" i="14"/>
  <c r="A3951" i="14"/>
  <c r="D3950" i="14"/>
  <c r="A3950" i="14"/>
  <c r="D3949" i="14"/>
  <c r="A3949" i="14"/>
  <c r="D3948" i="14"/>
  <c r="A3948" i="14"/>
  <c r="D3947" i="14"/>
  <c r="A3947" i="14"/>
  <c r="D3946" i="14"/>
  <c r="A3946" i="14"/>
  <c r="D3945" i="14"/>
  <c r="A3945" i="14"/>
  <c r="D3944" i="14"/>
  <c r="A3944" i="14"/>
  <c r="D3943" i="14"/>
  <c r="A3943" i="14"/>
  <c r="D3942" i="14"/>
  <c r="A3942" i="14"/>
  <c r="D3941" i="14"/>
  <c r="A3941" i="14"/>
  <c r="D3940" i="14"/>
  <c r="A3940" i="14"/>
  <c r="D3939" i="14"/>
  <c r="A3939" i="14"/>
  <c r="D3938" i="14"/>
  <c r="A3938" i="14"/>
  <c r="D3937" i="14"/>
  <c r="A3937" i="14"/>
  <c r="D3936" i="14"/>
  <c r="A3936" i="14"/>
  <c r="D3935" i="14"/>
  <c r="A3935" i="14"/>
  <c r="D3934" i="14"/>
  <c r="A3934" i="14"/>
  <c r="D3933" i="14"/>
  <c r="A3933" i="14"/>
  <c r="D3932" i="14"/>
  <c r="A3932" i="14"/>
  <c r="D3931" i="14"/>
  <c r="A3931" i="14"/>
  <c r="D3930" i="14"/>
  <c r="A3930" i="14"/>
  <c r="D3929" i="14"/>
  <c r="A3929" i="14"/>
  <c r="D3928" i="14"/>
  <c r="A3928" i="14"/>
  <c r="D3927" i="14"/>
  <c r="A3927" i="14"/>
  <c r="D3926" i="14"/>
  <c r="A3926" i="14"/>
  <c r="D3925" i="14"/>
  <c r="A3925" i="14"/>
  <c r="D3924" i="14"/>
  <c r="A3924" i="14"/>
  <c r="D3923" i="14"/>
  <c r="A3923" i="14"/>
  <c r="D3922" i="14"/>
  <c r="A3922" i="14"/>
  <c r="D3921" i="14"/>
  <c r="A3921" i="14"/>
  <c r="D3920" i="14"/>
  <c r="A3920" i="14"/>
  <c r="D3919" i="14"/>
  <c r="A3919" i="14"/>
  <c r="D3918" i="14"/>
  <c r="A3918" i="14"/>
  <c r="D3917" i="14"/>
  <c r="A3917" i="14"/>
  <c r="D3916" i="14"/>
  <c r="A3916" i="14"/>
  <c r="D3915" i="14"/>
  <c r="A3915" i="14"/>
  <c r="D3914" i="14"/>
  <c r="A3914" i="14"/>
  <c r="D3913" i="14"/>
  <c r="A3913" i="14"/>
  <c r="D3912" i="14"/>
  <c r="A3912" i="14"/>
  <c r="D3911" i="14"/>
  <c r="A3911" i="14"/>
  <c r="D3910" i="14"/>
  <c r="A3910" i="14"/>
  <c r="D3909" i="14"/>
  <c r="A3909" i="14"/>
  <c r="D3908" i="14"/>
  <c r="A3908" i="14"/>
  <c r="D3907" i="14"/>
  <c r="A3907" i="14"/>
  <c r="D3906" i="14"/>
  <c r="A3906" i="14"/>
  <c r="D3905" i="14"/>
  <c r="A3905" i="14"/>
  <c r="D3904" i="14"/>
  <c r="A3904" i="14"/>
  <c r="D3903" i="14"/>
  <c r="A3903" i="14"/>
  <c r="D3902" i="14"/>
  <c r="A3902" i="14"/>
  <c r="D3901" i="14"/>
  <c r="A3901" i="14"/>
  <c r="D3900" i="14"/>
  <c r="A3900" i="14"/>
  <c r="D3899" i="14"/>
  <c r="A3899" i="14"/>
  <c r="D3898" i="14"/>
  <c r="A3898" i="14"/>
  <c r="D3897" i="14"/>
  <c r="A3897" i="14"/>
  <c r="D3896" i="14"/>
  <c r="A3896" i="14"/>
  <c r="D3895" i="14"/>
  <c r="A3895" i="14"/>
  <c r="D3894" i="14"/>
  <c r="A3894" i="14"/>
  <c r="D3893" i="14"/>
  <c r="A3893" i="14"/>
  <c r="D3892" i="14"/>
  <c r="A3892" i="14"/>
  <c r="D3891" i="14"/>
  <c r="A3891" i="14"/>
  <c r="D3890" i="14"/>
  <c r="A3890" i="14"/>
  <c r="D3889" i="14"/>
  <c r="A3889" i="14"/>
  <c r="D3888" i="14"/>
  <c r="A3888" i="14"/>
  <c r="D3887" i="14"/>
  <c r="A3887" i="14"/>
  <c r="D3886" i="14"/>
  <c r="A3886" i="14"/>
  <c r="D3885" i="14"/>
  <c r="A3885" i="14"/>
  <c r="D3884" i="14"/>
  <c r="A3884" i="14"/>
  <c r="D3883" i="14"/>
  <c r="A3883" i="14"/>
  <c r="D3882" i="14"/>
  <c r="A3882" i="14"/>
  <c r="D3881" i="14"/>
  <c r="A3881" i="14"/>
  <c r="D3880" i="14"/>
  <c r="A3880" i="14"/>
  <c r="D3879" i="14"/>
  <c r="A3879" i="14"/>
  <c r="D3878" i="14"/>
  <c r="A3878" i="14"/>
  <c r="D3877" i="14"/>
  <c r="A3877" i="14"/>
  <c r="D3876" i="14"/>
  <c r="A3876" i="14"/>
  <c r="D3875" i="14"/>
  <c r="A3875" i="14"/>
  <c r="D3874" i="14"/>
  <c r="A3874" i="14"/>
  <c r="D3873" i="14"/>
  <c r="A3873" i="14"/>
  <c r="D3872" i="14"/>
  <c r="A3872" i="14"/>
  <c r="D3871" i="14"/>
  <c r="A3871" i="14"/>
  <c r="D3870" i="14"/>
  <c r="A3870" i="14"/>
  <c r="D3869" i="14"/>
  <c r="A3869" i="14"/>
  <c r="D3868" i="14"/>
  <c r="A3868" i="14"/>
  <c r="D3867" i="14"/>
  <c r="A3867" i="14"/>
  <c r="D3866" i="14"/>
  <c r="A3866" i="14"/>
  <c r="D3865" i="14"/>
  <c r="A3865" i="14"/>
  <c r="D3864" i="14"/>
  <c r="A3864" i="14"/>
  <c r="D3863" i="14"/>
  <c r="A3863" i="14"/>
  <c r="D3862" i="14"/>
  <c r="A3862" i="14"/>
  <c r="D3861" i="14"/>
  <c r="A3861" i="14"/>
  <c r="D3860" i="14"/>
  <c r="A3860" i="14"/>
  <c r="D3859" i="14"/>
  <c r="A3859" i="14"/>
  <c r="D3858" i="14"/>
  <c r="A3858" i="14"/>
  <c r="D3857" i="14"/>
  <c r="A3857" i="14"/>
  <c r="D3856" i="14"/>
  <c r="A3856" i="14"/>
  <c r="D3855" i="14"/>
  <c r="A3855" i="14"/>
  <c r="D3854" i="14"/>
  <c r="A3854" i="14"/>
  <c r="D3853" i="14"/>
  <c r="A3853" i="14"/>
  <c r="D3852" i="14"/>
  <c r="A3852" i="14"/>
  <c r="D3851" i="14"/>
  <c r="A3851" i="14"/>
  <c r="D3850" i="14"/>
  <c r="A3850" i="14"/>
  <c r="D3849" i="14"/>
  <c r="A3849" i="14"/>
  <c r="D3848" i="14"/>
  <c r="A3848" i="14"/>
  <c r="D3847" i="14"/>
  <c r="A3847" i="14"/>
  <c r="D3846" i="14"/>
  <c r="A3846" i="14"/>
  <c r="D3845" i="14"/>
  <c r="A3845" i="14"/>
  <c r="D3844" i="14"/>
  <c r="A3844" i="14"/>
  <c r="D3843" i="14"/>
  <c r="A3843" i="14"/>
  <c r="D3842" i="14"/>
  <c r="A3842" i="14"/>
  <c r="D3841" i="14"/>
  <c r="A3841" i="14"/>
  <c r="D3840" i="14"/>
  <c r="A3840" i="14"/>
  <c r="D3839" i="14"/>
  <c r="A3839" i="14"/>
  <c r="D3838" i="14"/>
  <c r="A3838" i="14"/>
  <c r="D3837" i="14"/>
  <c r="A3837" i="14"/>
  <c r="D3836" i="14"/>
  <c r="A3836" i="14"/>
  <c r="D3835" i="14"/>
  <c r="A3835" i="14"/>
  <c r="D3834" i="14"/>
  <c r="A3834" i="14"/>
  <c r="D3833" i="14"/>
  <c r="A3833" i="14"/>
  <c r="D3832" i="14"/>
  <c r="A3832" i="14"/>
  <c r="D3831" i="14"/>
  <c r="A3831" i="14"/>
  <c r="D3830" i="14"/>
  <c r="A3830" i="14"/>
  <c r="D3829" i="14"/>
  <c r="A3829" i="14"/>
  <c r="D3828" i="14"/>
  <c r="A3828" i="14"/>
  <c r="D3827" i="14"/>
  <c r="A3827" i="14"/>
  <c r="D3826" i="14"/>
  <c r="A3826" i="14"/>
  <c r="D3825" i="14"/>
  <c r="A3825" i="14"/>
  <c r="D3824" i="14"/>
  <c r="A3824" i="14"/>
  <c r="D3823" i="14"/>
  <c r="A3823" i="14"/>
  <c r="D3822" i="14"/>
  <c r="A3822" i="14"/>
  <c r="D3821" i="14"/>
  <c r="A3821" i="14"/>
  <c r="D3820" i="14"/>
  <c r="A3820" i="14"/>
  <c r="D3819" i="14"/>
  <c r="A3819" i="14"/>
  <c r="D3818" i="14"/>
  <c r="A3818" i="14"/>
  <c r="D3817" i="14"/>
  <c r="A3817" i="14"/>
  <c r="D3816" i="14"/>
  <c r="A3816" i="14"/>
  <c r="D3815" i="14"/>
  <c r="A3815" i="14"/>
  <c r="D3814" i="14"/>
  <c r="A3814" i="14"/>
  <c r="D3813" i="14"/>
  <c r="A3813" i="14"/>
  <c r="D3812" i="14"/>
  <c r="A3812" i="14"/>
  <c r="D3811" i="14"/>
  <c r="A3811" i="14"/>
  <c r="D3810" i="14"/>
  <c r="A3810" i="14"/>
  <c r="D3809" i="14"/>
  <c r="A3809" i="14"/>
  <c r="D3808" i="14"/>
  <c r="A3808" i="14"/>
  <c r="D3807" i="14"/>
  <c r="A3807" i="14"/>
  <c r="D3806" i="14"/>
  <c r="A3806" i="14"/>
  <c r="D3805" i="14"/>
  <c r="A3805" i="14"/>
  <c r="D3804" i="14"/>
  <c r="A3804" i="14"/>
  <c r="D3803" i="14"/>
  <c r="A3803" i="14"/>
  <c r="D3802" i="14"/>
  <c r="A3802" i="14"/>
  <c r="D3801" i="14"/>
  <c r="A3801" i="14"/>
  <c r="D3800" i="14"/>
  <c r="A3800" i="14"/>
  <c r="D3799" i="14"/>
  <c r="A3799" i="14"/>
  <c r="D3798" i="14"/>
  <c r="A3798" i="14"/>
  <c r="D3797" i="14"/>
  <c r="A3797" i="14"/>
  <c r="D3796" i="14"/>
  <c r="A3796" i="14"/>
  <c r="D3795" i="14"/>
  <c r="A3795" i="14"/>
  <c r="D3794" i="14"/>
  <c r="A3794" i="14"/>
  <c r="D3793" i="14"/>
  <c r="A3793" i="14"/>
  <c r="D3792" i="14"/>
  <c r="A3792" i="14"/>
  <c r="D3791" i="14"/>
  <c r="A3791" i="14"/>
  <c r="D3790" i="14"/>
  <c r="A3790" i="14"/>
  <c r="D3789" i="14"/>
  <c r="A3789" i="14"/>
  <c r="D3788" i="14"/>
  <c r="A3788" i="14"/>
  <c r="D3787" i="14"/>
  <c r="A3787" i="14"/>
  <c r="D3786" i="14"/>
  <c r="A3786" i="14"/>
  <c r="D3785" i="14"/>
  <c r="A3785" i="14"/>
  <c r="D3784" i="14"/>
  <c r="A3784" i="14"/>
  <c r="D3783" i="14"/>
  <c r="A3783" i="14"/>
  <c r="D3782" i="14"/>
  <c r="A3782" i="14"/>
  <c r="D3781" i="14"/>
  <c r="A3781" i="14"/>
  <c r="D3780" i="14"/>
  <c r="A3780" i="14"/>
  <c r="D3779" i="14"/>
  <c r="A3779" i="14"/>
  <c r="D3778" i="14"/>
  <c r="A3778" i="14"/>
  <c r="D3777" i="14"/>
  <c r="A3777" i="14"/>
  <c r="D3776" i="14"/>
  <c r="A3776" i="14"/>
  <c r="D3775" i="14"/>
  <c r="A3775" i="14"/>
  <c r="D3774" i="14"/>
  <c r="A3774" i="14"/>
  <c r="D3773" i="14"/>
  <c r="A3773" i="14"/>
  <c r="D3772" i="14"/>
  <c r="A3772" i="14"/>
  <c r="D3771" i="14"/>
  <c r="A3771" i="14"/>
  <c r="D3770" i="14"/>
  <c r="A3770" i="14"/>
  <c r="D3769" i="14"/>
  <c r="A3769" i="14"/>
  <c r="D3768" i="14"/>
  <c r="A3768" i="14"/>
  <c r="D3767" i="14"/>
  <c r="A3767" i="14"/>
  <c r="D3766" i="14"/>
  <c r="A3766" i="14"/>
  <c r="D3765" i="14"/>
  <c r="A3765" i="14"/>
  <c r="D3764" i="14"/>
  <c r="A3764" i="14"/>
  <c r="D3763" i="14"/>
  <c r="A3763" i="14"/>
  <c r="D3762" i="14"/>
  <c r="A3762" i="14"/>
  <c r="D3761" i="14"/>
  <c r="A3761" i="14"/>
  <c r="D3760" i="14"/>
  <c r="A3760" i="14"/>
  <c r="D3759" i="14"/>
  <c r="A3759" i="14"/>
  <c r="D3758" i="14"/>
  <c r="A3758" i="14"/>
  <c r="D3757" i="14"/>
  <c r="A3757" i="14"/>
  <c r="D3756" i="14"/>
  <c r="A3756" i="14"/>
  <c r="D3755" i="14"/>
  <c r="A3755" i="14"/>
  <c r="D3754" i="14"/>
  <c r="A3754" i="14"/>
  <c r="D3753" i="14"/>
  <c r="A3753" i="14"/>
  <c r="D3752" i="14"/>
  <c r="A3752" i="14"/>
  <c r="D3751" i="14"/>
  <c r="A3751" i="14"/>
  <c r="D3750" i="14"/>
  <c r="A3750" i="14"/>
  <c r="D3749" i="14"/>
  <c r="A3749" i="14"/>
  <c r="D3748" i="14"/>
  <c r="A3748" i="14"/>
  <c r="D3747" i="14"/>
  <c r="A3747" i="14"/>
  <c r="D3746" i="14"/>
  <c r="A3746" i="14"/>
  <c r="D3745" i="14"/>
  <c r="A3745" i="14"/>
  <c r="D3744" i="14"/>
  <c r="A3744" i="14"/>
  <c r="D3743" i="14"/>
  <c r="A3743" i="14"/>
  <c r="D3742" i="14"/>
  <c r="A3742" i="14"/>
  <c r="D3741" i="14"/>
  <c r="A3741" i="14"/>
  <c r="D3740" i="14"/>
  <c r="A3740" i="14"/>
  <c r="D3739" i="14"/>
  <c r="A3739" i="14"/>
  <c r="D3738" i="14"/>
  <c r="A3738" i="14"/>
  <c r="D3737" i="14"/>
  <c r="A3737" i="14"/>
  <c r="D3736" i="14"/>
  <c r="A3736" i="14"/>
  <c r="D3735" i="14"/>
  <c r="A3735" i="14"/>
  <c r="D3734" i="14"/>
  <c r="A3734" i="14"/>
  <c r="D3733" i="14"/>
  <c r="A3733" i="14"/>
  <c r="D3732" i="14"/>
  <c r="A3732" i="14"/>
  <c r="D3731" i="14"/>
  <c r="A3731" i="14"/>
  <c r="D3730" i="14"/>
  <c r="A3730" i="14"/>
  <c r="D3729" i="14"/>
  <c r="A3729" i="14"/>
  <c r="D3728" i="14"/>
  <c r="A3728" i="14"/>
  <c r="D3727" i="14"/>
  <c r="A3727" i="14"/>
  <c r="D3726" i="14"/>
  <c r="A3726" i="14"/>
  <c r="D3725" i="14"/>
  <c r="A3725" i="14"/>
  <c r="D3724" i="14"/>
  <c r="A3724" i="14"/>
  <c r="D3723" i="14"/>
  <c r="A3723" i="14"/>
  <c r="D3722" i="14"/>
  <c r="A3722" i="14"/>
  <c r="D3721" i="14"/>
  <c r="A3721" i="14"/>
  <c r="D3720" i="14"/>
  <c r="A3720" i="14"/>
  <c r="D3719" i="14"/>
  <c r="A3719" i="14"/>
  <c r="D3718" i="14"/>
  <c r="A3718" i="14"/>
  <c r="D3717" i="14"/>
  <c r="A3717" i="14"/>
  <c r="D3716" i="14"/>
  <c r="A3716" i="14"/>
  <c r="D3715" i="14"/>
  <c r="A3715" i="14"/>
  <c r="D3714" i="14"/>
  <c r="A3714" i="14"/>
  <c r="D3713" i="14"/>
  <c r="A3713" i="14"/>
  <c r="D3712" i="14"/>
  <c r="A3712" i="14"/>
  <c r="D3711" i="14"/>
  <c r="A3711" i="14"/>
  <c r="D3710" i="14"/>
  <c r="A3710" i="14"/>
  <c r="D3709" i="14"/>
  <c r="A3709" i="14"/>
  <c r="D3708" i="14"/>
  <c r="A3708" i="14"/>
  <c r="D3707" i="14"/>
  <c r="A3707" i="14"/>
  <c r="D3706" i="14"/>
  <c r="A3706" i="14"/>
  <c r="D3705" i="14"/>
  <c r="A3705" i="14"/>
  <c r="D3704" i="14"/>
  <c r="A3704" i="14"/>
  <c r="D3703" i="14"/>
  <c r="A3703" i="14"/>
  <c r="D3702" i="14"/>
  <c r="A3702" i="14"/>
  <c r="D3701" i="14"/>
  <c r="A3701" i="14"/>
  <c r="D3700" i="14"/>
  <c r="A3700" i="14"/>
  <c r="D3699" i="14"/>
  <c r="A3699" i="14"/>
  <c r="D3698" i="14"/>
  <c r="A3698" i="14"/>
  <c r="D3697" i="14"/>
  <c r="A3697" i="14"/>
  <c r="D3696" i="14"/>
  <c r="A3696" i="14"/>
  <c r="D3695" i="14"/>
  <c r="A3695" i="14"/>
  <c r="D3694" i="14"/>
  <c r="A3694" i="14"/>
  <c r="D3693" i="14"/>
  <c r="A3693" i="14"/>
  <c r="D3692" i="14"/>
  <c r="A3692" i="14"/>
  <c r="D3691" i="14"/>
  <c r="A3691" i="14"/>
  <c r="D3690" i="14"/>
  <c r="A3690" i="14"/>
  <c r="D3689" i="14"/>
  <c r="A3689" i="14"/>
  <c r="D3688" i="14"/>
  <c r="A3688" i="14"/>
  <c r="D3687" i="14"/>
  <c r="A3687" i="14"/>
  <c r="D3686" i="14"/>
  <c r="A3686" i="14"/>
  <c r="D3685" i="14"/>
  <c r="A3685" i="14"/>
  <c r="D3684" i="14"/>
  <c r="A3684" i="14"/>
  <c r="D3683" i="14"/>
  <c r="A3683" i="14"/>
  <c r="D3682" i="14"/>
  <c r="A3682" i="14"/>
  <c r="D3681" i="14"/>
  <c r="A3681" i="14"/>
  <c r="D3680" i="14"/>
  <c r="A3680" i="14"/>
  <c r="D3679" i="14"/>
  <c r="A3679" i="14"/>
  <c r="D3678" i="14"/>
  <c r="A3678" i="14"/>
  <c r="D3677" i="14"/>
  <c r="A3677" i="14"/>
  <c r="D3676" i="14"/>
  <c r="A3676" i="14"/>
  <c r="D3675" i="14"/>
  <c r="A3675" i="14"/>
  <c r="D3674" i="14"/>
  <c r="A3674" i="14"/>
  <c r="D3673" i="14"/>
  <c r="A3673" i="14"/>
  <c r="D3672" i="14"/>
  <c r="A3672" i="14"/>
  <c r="D3671" i="14"/>
  <c r="A3671" i="14"/>
  <c r="D3670" i="14"/>
  <c r="A3670" i="14"/>
  <c r="D3669" i="14"/>
  <c r="A3669" i="14"/>
  <c r="D3668" i="14"/>
  <c r="A3668" i="14"/>
  <c r="D3667" i="14"/>
  <c r="A3667" i="14"/>
  <c r="D3666" i="14"/>
  <c r="A3666" i="14"/>
  <c r="D3665" i="14"/>
  <c r="A3665" i="14"/>
  <c r="D3664" i="14"/>
  <c r="A3664" i="14"/>
  <c r="D3663" i="14"/>
  <c r="A3663" i="14"/>
  <c r="D3662" i="14"/>
  <c r="A3662" i="14"/>
  <c r="D3661" i="14"/>
  <c r="A3661" i="14"/>
  <c r="D3660" i="14"/>
  <c r="A3660" i="14"/>
  <c r="D3659" i="14"/>
  <c r="A3659" i="14"/>
  <c r="D3658" i="14"/>
  <c r="A3658" i="14"/>
  <c r="D3657" i="14"/>
  <c r="A3657" i="14"/>
  <c r="D3656" i="14"/>
  <c r="A3656" i="14"/>
  <c r="D3655" i="14"/>
  <c r="A3655" i="14"/>
  <c r="D3654" i="14"/>
  <c r="A3654" i="14"/>
  <c r="D3653" i="14"/>
  <c r="A3653" i="14"/>
  <c r="D3652" i="14"/>
  <c r="A3652" i="14"/>
  <c r="D3651" i="14"/>
  <c r="A3651" i="14"/>
  <c r="D3650" i="14"/>
  <c r="A3650" i="14"/>
  <c r="D3649" i="14"/>
  <c r="A3649" i="14"/>
  <c r="D3648" i="14"/>
  <c r="A3648" i="14"/>
  <c r="D3647" i="14"/>
  <c r="A3647" i="14"/>
  <c r="D3646" i="14"/>
  <c r="A3646" i="14"/>
  <c r="D3645" i="14"/>
  <c r="A3645" i="14"/>
  <c r="D3644" i="14"/>
  <c r="A3644" i="14"/>
  <c r="D3643" i="14"/>
  <c r="A3643" i="14"/>
  <c r="D3642" i="14"/>
  <c r="A3642" i="14"/>
  <c r="D3641" i="14"/>
  <c r="A3641" i="14"/>
  <c r="D3640" i="14"/>
  <c r="A3640" i="14"/>
  <c r="D3639" i="14"/>
  <c r="A3639" i="14"/>
  <c r="D3638" i="14"/>
  <c r="A3638" i="14"/>
  <c r="D3637" i="14"/>
  <c r="A3637" i="14"/>
  <c r="D3636" i="14"/>
  <c r="A3636" i="14"/>
  <c r="D3635" i="14"/>
  <c r="A3635" i="14"/>
  <c r="D3634" i="14"/>
  <c r="A3634" i="14"/>
  <c r="D3633" i="14"/>
  <c r="A3633" i="14"/>
  <c r="D3632" i="14"/>
  <c r="A3632" i="14"/>
  <c r="D3631" i="14"/>
  <c r="A3631" i="14"/>
  <c r="D3630" i="14"/>
  <c r="A3630" i="14"/>
  <c r="D3629" i="14"/>
  <c r="A3629" i="14"/>
  <c r="D3628" i="14"/>
  <c r="A3628" i="14"/>
  <c r="D3627" i="14"/>
  <c r="A3627" i="14"/>
  <c r="D3626" i="14"/>
  <c r="A3626" i="14"/>
  <c r="D3625" i="14"/>
  <c r="A3625" i="14"/>
  <c r="D3624" i="14"/>
  <c r="A3624" i="14"/>
  <c r="D3623" i="14"/>
  <c r="A3623" i="14"/>
  <c r="D3622" i="14"/>
  <c r="A3622" i="14"/>
  <c r="D3621" i="14"/>
  <c r="A3621" i="14"/>
  <c r="D3620" i="14"/>
  <c r="A3620" i="14"/>
  <c r="D3619" i="14"/>
  <c r="A3619" i="14"/>
  <c r="D3618" i="14"/>
  <c r="A3618" i="14"/>
  <c r="D3617" i="14"/>
  <c r="A3617" i="14"/>
  <c r="D3616" i="14"/>
  <c r="A3616" i="14"/>
  <c r="D3615" i="14"/>
  <c r="A3615" i="14"/>
  <c r="D3614" i="14"/>
  <c r="A3614" i="14"/>
  <c r="D3613" i="14"/>
  <c r="A3613" i="14"/>
  <c r="D3612" i="14"/>
  <c r="A3612" i="14"/>
  <c r="D3611" i="14"/>
  <c r="A3611" i="14"/>
  <c r="D3610" i="14"/>
  <c r="A3610" i="14"/>
  <c r="D3609" i="14"/>
  <c r="A3609" i="14"/>
  <c r="D3608" i="14"/>
  <c r="A3608" i="14"/>
  <c r="D3607" i="14"/>
  <c r="A3607" i="14"/>
  <c r="D3606" i="14"/>
  <c r="A3606" i="14"/>
  <c r="D3605" i="14"/>
  <c r="A3605" i="14"/>
  <c r="D3604" i="14"/>
  <c r="A3604" i="14"/>
  <c r="D3603" i="14"/>
  <c r="A3603" i="14"/>
  <c r="D3602" i="14"/>
  <c r="A3602" i="14"/>
  <c r="D3601" i="14"/>
  <c r="A3601" i="14"/>
  <c r="D3600" i="14"/>
  <c r="A3600" i="14"/>
  <c r="D3599" i="14"/>
  <c r="A3599" i="14"/>
  <c r="D3598" i="14"/>
  <c r="A3598" i="14"/>
  <c r="D3597" i="14"/>
  <c r="A3597" i="14"/>
  <c r="D3596" i="14"/>
  <c r="A3596" i="14"/>
  <c r="D3595" i="14"/>
  <c r="A3595" i="14"/>
  <c r="D3594" i="14"/>
  <c r="A3594" i="14"/>
  <c r="D3593" i="14"/>
  <c r="A3593" i="14"/>
  <c r="D3592" i="14"/>
  <c r="A3592" i="14"/>
  <c r="D3591" i="14"/>
  <c r="A3591" i="14"/>
  <c r="D3590" i="14"/>
  <c r="A3590" i="14"/>
  <c r="D3589" i="14"/>
  <c r="A3589" i="14"/>
  <c r="D3588" i="14"/>
  <c r="A3588" i="14"/>
  <c r="D3587" i="14"/>
  <c r="A3587" i="14"/>
  <c r="D3586" i="14"/>
  <c r="A3586" i="14"/>
  <c r="D3585" i="14"/>
  <c r="A3585" i="14"/>
  <c r="D3584" i="14"/>
  <c r="A3584" i="14"/>
  <c r="D3583" i="14"/>
  <c r="A3583" i="14"/>
  <c r="D3582" i="14"/>
  <c r="A3582" i="14"/>
  <c r="D3581" i="14"/>
  <c r="A3581" i="14"/>
  <c r="D3580" i="14"/>
  <c r="A3580" i="14"/>
  <c r="D3579" i="14"/>
  <c r="A3579" i="14"/>
  <c r="D3578" i="14"/>
  <c r="A3578" i="14"/>
  <c r="D3577" i="14"/>
  <c r="A3577" i="14"/>
  <c r="D3576" i="14"/>
  <c r="A3576" i="14"/>
  <c r="D3575" i="14"/>
  <c r="A3575" i="14"/>
  <c r="D3574" i="14"/>
  <c r="A3574" i="14"/>
  <c r="D3573" i="14"/>
  <c r="A3573" i="14"/>
  <c r="D3572" i="14"/>
  <c r="A3572" i="14"/>
  <c r="D3571" i="14"/>
  <c r="A3571" i="14"/>
  <c r="D3570" i="14"/>
  <c r="A3570" i="14"/>
  <c r="D3569" i="14"/>
  <c r="A3569" i="14"/>
  <c r="D3568" i="14"/>
  <c r="A3568" i="14"/>
  <c r="D3567" i="14"/>
  <c r="A3567" i="14"/>
  <c r="D3566" i="14"/>
  <c r="A3566" i="14"/>
  <c r="D3565" i="14"/>
  <c r="A3565" i="14"/>
  <c r="D3564" i="14"/>
  <c r="A3564" i="14"/>
  <c r="D3563" i="14"/>
  <c r="A3563" i="14"/>
  <c r="D3562" i="14"/>
  <c r="A3562" i="14"/>
  <c r="D3561" i="14"/>
  <c r="A3561" i="14"/>
  <c r="D3560" i="14"/>
  <c r="A3560" i="14"/>
  <c r="D3559" i="14"/>
  <c r="A3559" i="14"/>
  <c r="D3558" i="14"/>
  <c r="A3558" i="14"/>
  <c r="D3557" i="14"/>
  <c r="A3557" i="14"/>
  <c r="D3556" i="14"/>
  <c r="A3556" i="14"/>
  <c r="D3555" i="14"/>
  <c r="A3555" i="14"/>
  <c r="D3554" i="14"/>
  <c r="A3554" i="14"/>
  <c r="D3553" i="14"/>
  <c r="A3553" i="14"/>
  <c r="D3552" i="14"/>
  <c r="A3552" i="14"/>
  <c r="D3551" i="14"/>
  <c r="A3551" i="14"/>
  <c r="D3550" i="14"/>
  <c r="A3550" i="14"/>
  <c r="D3549" i="14"/>
  <c r="A3549" i="14"/>
  <c r="D3548" i="14"/>
  <c r="A3548" i="14"/>
  <c r="D3547" i="14"/>
  <c r="A3547" i="14"/>
  <c r="D3546" i="14"/>
  <c r="A3546" i="14"/>
  <c r="D3545" i="14"/>
  <c r="A3545" i="14"/>
  <c r="D3544" i="14"/>
  <c r="A3544" i="14"/>
  <c r="D3543" i="14"/>
  <c r="A3543" i="14"/>
  <c r="D3542" i="14"/>
  <c r="A3542" i="14"/>
  <c r="D3541" i="14"/>
  <c r="A3541" i="14"/>
  <c r="D3540" i="14"/>
  <c r="A3540" i="14"/>
  <c r="D3539" i="14"/>
  <c r="A3539" i="14"/>
  <c r="D3538" i="14"/>
  <c r="A3538" i="14"/>
  <c r="D3537" i="14"/>
  <c r="A3537" i="14"/>
  <c r="D3536" i="14"/>
  <c r="A3536" i="14"/>
  <c r="D3535" i="14"/>
  <c r="A3535" i="14"/>
  <c r="D3534" i="14"/>
  <c r="A3534" i="14"/>
  <c r="D3533" i="14"/>
  <c r="A3533" i="14"/>
  <c r="D3532" i="14"/>
  <c r="A3532" i="14"/>
  <c r="D3531" i="14"/>
  <c r="A3531" i="14"/>
  <c r="D3530" i="14"/>
  <c r="A3530" i="14"/>
  <c r="D3529" i="14"/>
  <c r="A3529" i="14"/>
  <c r="D3528" i="14"/>
  <c r="A3528" i="14"/>
  <c r="D3527" i="14"/>
  <c r="A3527" i="14"/>
  <c r="D3526" i="14"/>
  <c r="A3526" i="14"/>
  <c r="D3525" i="14"/>
  <c r="A3525" i="14"/>
  <c r="D3524" i="14"/>
  <c r="A3524" i="14"/>
  <c r="D3523" i="14"/>
  <c r="A3523" i="14"/>
  <c r="D3522" i="14"/>
  <c r="A3522" i="14"/>
  <c r="D3521" i="14"/>
  <c r="A3521" i="14"/>
  <c r="D3520" i="14"/>
  <c r="A3520" i="14"/>
  <c r="D3519" i="14"/>
  <c r="A3519" i="14"/>
  <c r="D3518" i="14"/>
  <c r="A3518" i="14"/>
  <c r="D3517" i="14"/>
  <c r="A3517" i="14"/>
  <c r="D3516" i="14"/>
  <c r="A3516" i="14"/>
  <c r="D3515" i="14"/>
  <c r="A3515" i="14"/>
  <c r="D3514" i="14"/>
  <c r="A3514" i="14"/>
  <c r="D3513" i="14"/>
  <c r="A3513" i="14"/>
  <c r="D3512" i="14"/>
  <c r="A3512" i="14"/>
  <c r="D3511" i="14"/>
  <c r="A3511" i="14"/>
  <c r="D3510" i="14"/>
  <c r="A3510" i="14"/>
  <c r="D3509" i="14"/>
  <c r="A3509" i="14"/>
  <c r="D3508" i="14"/>
  <c r="A3508" i="14"/>
  <c r="D3507" i="14"/>
  <c r="A3507" i="14"/>
  <c r="D3506" i="14"/>
  <c r="A3506" i="14"/>
  <c r="D3505" i="14"/>
  <c r="A3505" i="14"/>
  <c r="D3504" i="14"/>
  <c r="A3504" i="14"/>
  <c r="D3503" i="14"/>
  <c r="A3503" i="14"/>
  <c r="D3502" i="14"/>
  <c r="A3502" i="14"/>
  <c r="D3501" i="14"/>
  <c r="A3501" i="14"/>
  <c r="D3500" i="14"/>
  <c r="A3500" i="14"/>
  <c r="D3499" i="14"/>
  <c r="A3499" i="14"/>
  <c r="D3498" i="14"/>
  <c r="A3498" i="14"/>
  <c r="D3497" i="14"/>
  <c r="A3497" i="14"/>
  <c r="D3496" i="14"/>
  <c r="A3496" i="14"/>
  <c r="D3495" i="14"/>
  <c r="A3495" i="14"/>
  <c r="D3494" i="14"/>
  <c r="A3494" i="14"/>
  <c r="D3493" i="14"/>
  <c r="A3493" i="14"/>
  <c r="D3492" i="14"/>
  <c r="A3492" i="14"/>
  <c r="D3491" i="14"/>
  <c r="A3491" i="14"/>
  <c r="D3490" i="14"/>
  <c r="A3490" i="14"/>
  <c r="D3489" i="14"/>
  <c r="A3489" i="14"/>
  <c r="D3488" i="14"/>
  <c r="A3488" i="14"/>
  <c r="D3487" i="14"/>
  <c r="A3487" i="14"/>
  <c r="D3486" i="14"/>
  <c r="A3486" i="14"/>
  <c r="D3485" i="14"/>
  <c r="A3485" i="14"/>
  <c r="D3484" i="14"/>
  <c r="A3484" i="14"/>
  <c r="D3483" i="14"/>
  <c r="A3483" i="14"/>
  <c r="D3482" i="14"/>
  <c r="A3482" i="14"/>
  <c r="D3481" i="14"/>
  <c r="A3481" i="14"/>
  <c r="D3480" i="14"/>
  <c r="A3480" i="14"/>
  <c r="D3479" i="14"/>
  <c r="A3479" i="14"/>
  <c r="D3478" i="14"/>
  <c r="A3478" i="14"/>
  <c r="D3477" i="14"/>
  <c r="A3477" i="14"/>
  <c r="D3476" i="14"/>
  <c r="A3476" i="14"/>
  <c r="D3475" i="14"/>
  <c r="A3475" i="14"/>
  <c r="D3474" i="14"/>
  <c r="A3474" i="14"/>
  <c r="D3473" i="14"/>
  <c r="A3473" i="14"/>
  <c r="D3472" i="14"/>
  <c r="A3472" i="14"/>
  <c r="D3471" i="14"/>
  <c r="A3471" i="14"/>
  <c r="D3470" i="14"/>
  <c r="A3470" i="14"/>
  <c r="D3469" i="14"/>
  <c r="A3469" i="14"/>
  <c r="D3468" i="14"/>
  <c r="A3468" i="14"/>
  <c r="D3467" i="14"/>
  <c r="A3467" i="14"/>
  <c r="D3466" i="14"/>
  <c r="A3466" i="14"/>
  <c r="D3465" i="14"/>
  <c r="A3465" i="14"/>
  <c r="D3464" i="14"/>
  <c r="A3464" i="14"/>
  <c r="D3463" i="14"/>
  <c r="A3463" i="14"/>
  <c r="D3462" i="14"/>
  <c r="A3462" i="14"/>
  <c r="D3461" i="14"/>
  <c r="A3461" i="14"/>
  <c r="D3460" i="14"/>
  <c r="A3460" i="14"/>
  <c r="D3459" i="14"/>
  <c r="A3459" i="14"/>
  <c r="D3458" i="14"/>
  <c r="A3458" i="14"/>
  <c r="D3457" i="14"/>
  <c r="A3457" i="14"/>
  <c r="D3456" i="14"/>
  <c r="A3456" i="14"/>
  <c r="D3455" i="14"/>
  <c r="A3455" i="14"/>
  <c r="D3454" i="14"/>
  <c r="A3454" i="14"/>
  <c r="D3453" i="14"/>
  <c r="A3453" i="14"/>
  <c r="D3452" i="14"/>
  <c r="A3452" i="14"/>
  <c r="D3451" i="14"/>
  <c r="A3451" i="14"/>
  <c r="D3450" i="14"/>
  <c r="A3450" i="14"/>
  <c r="D3449" i="14"/>
  <c r="A3449" i="14"/>
  <c r="D3448" i="14"/>
  <c r="A3448" i="14"/>
  <c r="D3447" i="14"/>
  <c r="A3447" i="14"/>
  <c r="D3446" i="14"/>
  <c r="A3446" i="14"/>
  <c r="D3445" i="14"/>
  <c r="A3445" i="14"/>
  <c r="D3444" i="14"/>
  <c r="A3444" i="14"/>
  <c r="D3443" i="14"/>
  <c r="A3443" i="14"/>
  <c r="D3442" i="14"/>
  <c r="A3442" i="14"/>
  <c r="D3441" i="14"/>
  <c r="A3441" i="14"/>
  <c r="D3440" i="14"/>
  <c r="A3440" i="14"/>
  <c r="D3439" i="14"/>
  <c r="A3439" i="14"/>
  <c r="D3438" i="14"/>
  <c r="A3438" i="14"/>
  <c r="D3437" i="14"/>
  <c r="A3437" i="14"/>
  <c r="D3436" i="14"/>
  <c r="A3436" i="14"/>
  <c r="D3435" i="14"/>
  <c r="A3435" i="14"/>
  <c r="D3434" i="14"/>
  <c r="A3434" i="14"/>
  <c r="D3433" i="14"/>
  <c r="A3433" i="14"/>
  <c r="D3432" i="14"/>
  <c r="A3432" i="14"/>
  <c r="D3431" i="14"/>
  <c r="A3431" i="14"/>
  <c r="D3430" i="14"/>
  <c r="A3430" i="14"/>
  <c r="D3429" i="14"/>
  <c r="A3429" i="14"/>
  <c r="D3428" i="14"/>
  <c r="A3428" i="14"/>
  <c r="D3427" i="14"/>
  <c r="A3427" i="14"/>
  <c r="D3426" i="14"/>
  <c r="A3426" i="14"/>
  <c r="D3425" i="14"/>
  <c r="A3425" i="14"/>
  <c r="D3424" i="14"/>
  <c r="A3424" i="14"/>
  <c r="D3423" i="14"/>
  <c r="A3423" i="14"/>
  <c r="D3422" i="14"/>
  <c r="A3422" i="14"/>
  <c r="D3421" i="14"/>
  <c r="A3421" i="14"/>
  <c r="D3420" i="14"/>
  <c r="A3420" i="14"/>
  <c r="D3419" i="14"/>
  <c r="A3419" i="14"/>
  <c r="D3418" i="14"/>
  <c r="A3418" i="14"/>
  <c r="D3417" i="14"/>
  <c r="A3417" i="14"/>
  <c r="D3416" i="14"/>
  <c r="A3416" i="14"/>
  <c r="D3415" i="14"/>
  <c r="A3415" i="14"/>
  <c r="D3414" i="14"/>
  <c r="A3414" i="14"/>
  <c r="D3413" i="14"/>
  <c r="A3413" i="14"/>
  <c r="D3412" i="14"/>
  <c r="A3412" i="14"/>
  <c r="D3411" i="14"/>
  <c r="A3411" i="14"/>
  <c r="D3410" i="14"/>
  <c r="A3410" i="14"/>
  <c r="D3409" i="14"/>
  <c r="A3409" i="14"/>
  <c r="D3408" i="14"/>
  <c r="A3408" i="14"/>
  <c r="D3407" i="14"/>
  <c r="A3407" i="14"/>
  <c r="D3406" i="14"/>
  <c r="A3406" i="14"/>
  <c r="D3405" i="14"/>
  <c r="A3405" i="14"/>
  <c r="D3404" i="14"/>
  <c r="A3404" i="14"/>
  <c r="D3403" i="14"/>
  <c r="A3403" i="14"/>
  <c r="D3402" i="14"/>
  <c r="A3402" i="14"/>
  <c r="D3401" i="14"/>
  <c r="A3401" i="14"/>
  <c r="D3400" i="14"/>
  <c r="A3400" i="14"/>
  <c r="D3399" i="14"/>
  <c r="A3399" i="14"/>
  <c r="D3398" i="14"/>
  <c r="A3398" i="14"/>
  <c r="D3397" i="14"/>
  <c r="A3397" i="14"/>
  <c r="D3396" i="14"/>
  <c r="A3396" i="14"/>
  <c r="D3395" i="14"/>
  <c r="A3395" i="14"/>
  <c r="D3394" i="14"/>
  <c r="A3394" i="14"/>
  <c r="D3393" i="14"/>
  <c r="A3393" i="14"/>
  <c r="D3392" i="14"/>
  <c r="A3392" i="14"/>
  <c r="D3391" i="14"/>
  <c r="A3391" i="14"/>
  <c r="D3390" i="14"/>
  <c r="A3390" i="14"/>
  <c r="D3389" i="14"/>
  <c r="A3389" i="14"/>
  <c r="D3388" i="14"/>
  <c r="A3388" i="14"/>
  <c r="D3387" i="14"/>
  <c r="A3387" i="14"/>
  <c r="D3386" i="14"/>
  <c r="A3386" i="14"/>
  <c r="D3385" i="14"/>
  <c r="A3385" i="14"/>
  <c r="D3384" i="14"/>
  <c r="A3384" i="14"/>
  <c r="D3383" i="14"/>
  <c r="A3383" i="14"/>
  <c r="D3382" i="14"/>
  <c r="A3382" i="14"/>
  <c r="D3381" i="14"/>
  <c r="A3381" i="14"/>
  <c r="D3380" i="14"/>
  <c r="A3380" i="14"/>
  <c r="D3379" i="14"/>
  <c r="A3379" i="14"/>
  <c r="D3378" i="14"/>
  <c r="A3378" i="14"/>
  <c r="D3377" i="14"/>
  <c r="A3377" i="14"/>
  <c r="D3376" i="14"/>
  <c r="A3376" i="14"/>
  <c r="D3375" i="14"/>
  <c r="A3375" i="14"/>
  <c r="D3374" i="14"/>
  <c r="A3374" i="14"/>
  <c r="D3373" i="14"/>
  <c r="A3373" i="14"/>
  <c r="D3372" i="14"/>
  <c r="A3372" i="14"/>
  <c r="D3371" i="14"/>
  <c r="A3371" i="14"/>
  <c r="D3370" i="14"/>
  <c r="A3370" i="14"/>
  <c r="D3369" i="14"/>
  <c r="A3369" i="14"/>
  <c r="D3368" i="14"/>
  <c r="A3368" i="14"/>
  <c r="D3367" i="14"/>
  <c r="A3367" i="14"/>
  <c r="D3366" i="14"/>
  <c r="A3366" i="14"/>
  <c r="D3365" i="14"/>
  <c r="A3365" i="14"/>
  <c r="D3364" i="14"/>
  <c r="A3364" i="14"/>
  <c r="D3363" i="14"/>
  <c r="A3363" i="14"/>
  <c r="D3362" i="14"/>
  <c r="A3362" i="14"/>
  <c r="D3361" i="14"/>
  <c r="A3361" i="14"/>
  <c r="D3360" i="14"/>
  <c r="A3360" i="14"/>
  <c r="D3359" i="14"/>
  <c r="A3359" i="14"/>
  <c r="D3358" i="14"/>
  <c r="A3358" i="14"/>
  <c r="D3357" i="14"/>
  <c r="A3357" i="14"/>
  <c r="D3356" i="14"/>
  <c r="A3356" i="14"/>
  <c r="D3355" i="14"/>
  <c r="A3355" i="14"/>
  <c r="D3354" i="14"/>
  <c r="A3354" i="14"/>
  <c r="D3353" i="14"/>
  <c r="A3353" i="14"/>
  <c r="D3352" i="14"/>
  <c r="A3352" i="14"/>
  <c r="D3351" i="14"/>
  <c r="A3351" i="14"/>
  <c r="D3350" i="14"/>
  <c r="A3350" i="14"/>
  <c r="D3349" i="14"/>
  <c r="A3349" i="14"/>
  <c r="D3348" i="14"/>
  <c r="A3348" i="14"/>
  <c r="D3347" i="14"/>
  <c r="A3347" i="14"/>
  <c r="D3346" i="14"/>
  <c r="A3346" i="14"/>
  <c r="D3345" i="14"/>
  <c r="A3345" i="14"/>
  <c r="D3344" i="14"/>
  <c r="A3344" i="14"/>
  <c r="D3343" i="14"/>
  <c r="A3343" i="14"/>
  <c r="D3342" i="14"/>
  <c r="A3342" i="14"/>
  <c r="D3341" i="14"/>
  <c r="A3341" i="14"/>
  <c r="D3340" i="14"/>
  <c r="A3340" i="14"/>
  <c r="D3339" i="14"/>
  <c r="A3339" i="14"/>
  <c r="D3338" i="14"/>
  <c r="A3338" i="14"/>
  <c r="D3337" i="14"/>
  <c r="A3337" i="14"/>
  <c r="D3336" i="14"/>
  <c r="A3336" i="14"/>
  <c r="D3335" i="14"/>
  <c r="A3335" i="14"/>
  <c r="D3334" i="14"/>
  <c r="A3334" i="14"/>
  <c r="D3333" i="14"/>
  <c r="A3333" i="14"/>
  <c r="D3332" i="14"/>
  <c r="A3332" i="14"/>
  <c r="D3331" i="14"/>
  <c r="A3331" i="14"/>
  <c r="D3330" i="14"/>
  <c r="A3330" i="14"/>
  <c r="D3329" i="14"/>
  <c r="A3329" i="14"/>
  <c r="D3328" i="14"/>
  <c r="A3328" i="14"/>
  <c r="D3327" i="14"/>
  <c r="A3327" i="14"/>
  <c r="D3326" i="14"/>
  <c r="A3326" i="14"/>
  <c r="D3325" i="14"/>
  <c r="A3325" i="14"/>
  <c r="D3324" i="14"/>
  <c r="A3324" i="14"/>
  <c r="D3323" i="14"/>
  <c r="A3323" i="14"/>
  <c r="D3322" i="14"/>
  <c r="A3322" i="14"/>
  <c r="D3321" i="14"/>
  <c r="A3321" i="14"/>
  <c r="D3320" i="14"/>
  <c r="A3320" i="14"/>
  <c r="D3319" i="14"/>
  <c r="A3319" i="14"/>
  <c r="D3318" i="14"/>
  <c r="A3318" i="14"/>
  <c r="D3317" i="14"/>
  <c r="A3317" i="14"/>
  <c r="D3316" i="14"/>
  <c r="A3316" i="14"/>
  <c r="D3315" i="14"/>
  <c r="A3315" i="14"/>
  <c r="D3314" i="14"/>
  <c r="A3314" i="14"/>
  <c r="D3313" i="14"/>
  <c r="A3313" i="14"/>
  <c r="D3312" i="14"/>
  <c r="A3312" i="14"/>
  <c r="D3311" i="14"/>
  <c r="A3311" i="14"/>
  <c r="D3310" i="14"/>
  <c r="A3310" i="14"/>
  <c r="D3309" i="14"/>
  <c r="A3309" i="14"/>
  <c r="D3308" i="14"/>
  <c r="A3308" i="14"/>
  <c r="D3307" i="14"/>
  <c r="A3307" i="14"/>
  <c r="D3306" i="14"/>
  <c r="A3306" i="14"/>
  <c r="D3305" i="14"/>
  <c r="A3305" i="14"/>
  <c r="D3304" i="14"/>
  <c r="A3304" i="14"/>
  <c r="D3303" i="14"/>
  <c r="A3303" i="14"/>
  <c r="D3302" i="14"/>
  <c r="A3302" i="14"/>
  <c r="D3301" i="14"/>
  <c r="A3301" i="14"/>
  <c r="D3300" i="14"/>
  <c r="A3300" i="14"/>
  <c r="D3299" i="14"/>
  <c r="A3299" i="14"/>
  <c r="D3298" i="14"/>
  <c r="A3298" i="14"/>
  <c r="D3297" i="14"/>
  <c r="A3297" i="14"/>
  <c r="D3296" i="14"/>
  <c r="A3296" i="14"/>
  <c r="D3295" i="14"/>
  <c r="A3295" i="14"/>
  <c r="D3294" i="14"/>
  <c r="A3294" i="14"/>
  <c r="D3293" i="14"/>
  <c r="A3293" i="14"/>
  <c r="D3292" i="14"/>
  <c r="A3292" i="14"/>
  <c r="D3291" i="14"/>
  <c r="A3291" i="14"/>
  <c r="D3290" i="14"/>
  <c r="A3290" i="14"/>
  <c r="D3289" i="14"/>
  <c r="A3289" i="14"/>
  <c r="D3288" i="14"/>
  <c r="A3288" i="14"/>
  <c r="D3287" i="14"/>
  <c r="A3287" i="14"/>
  <c r="D3286" i="14"/>
  <c r="A3286" i="14"/>
  <c r="D3285" i="14"/>
  <c r="A3285" i="14"/>
  <c r="D3284" i="14"/>
  <c r="A3284" i="14"/>
  <c r="D3283" i="14"/>
  <c r="A3283" i="14"/>
  <c r="D3282" i="14"/>
  <c r="A3282" i="14"/>
  <c r="D3281" i="14"/>
  <c r="A3281" i="14"/>
  <c r="D3280" i="14"/>
  <c r="A3280" i="14"/>
  <c r="D3279" i="14"/>
  <c r="A3279" i="14"/>
  <c r="D3278" i="14"/>
  <c r="A3278" i="14"/>
  <c r="D3277" i="14"/>
  <c r="A3277" i="14"/>
  <c r="D3276" i="14"/>
  <c r="A3276" i="14"/>
  <c r="D3275" i="14"/>
  <c r="A3275" i="14"/>
  <c r="D3274" i="14"/>
  <c r="A3274" i="14"/>
  <c r="D3273" i="14"/>
  <c r="A3273" i="14"/>
  <c r="D3272" i="14"/>
  <c r="A3272" i="14"/>
  <c r="D3271" i="14"/>
  <c r="A3271" i="14"/>
  <c r="D3270" i="14"/>
  <c r="A3270" i="14"/>
  <c r="D3269" i="14"/>
  <c r="A3269" i="14"/>
  <c r="D3268" i="14"/>
  <c r="A3268" i="14"/>
  <c r="D3267" i="14"/>
  <c r="A3267" i="14"/>
  <c r="D3266" i="14"/>
  <c r="A3266" i="14"/>
  <c r="D3265" i="14"/>
  <c r="A3265" i="14"/>
  <c r="D3264" i="14"/>
  <c r="A3264" i="14"/>
  <c r="D3263" i="14"/>
  <c r="A3263" i="14"/>
  <c r="D3262" i="14"/>
  <c r="A3262" i="14"/>
  <c r="D3261" i="14"/>
  <c r="A3261" i="14"/>
  <c r="D3260" i="14"/>
  <c r="A3260" i="14"/>
  <c r="D3259" i="14"/>
  <c r="A3259" i="14"/>
  <c r="D3258" i="14"/>
  <c r="A3258" i="14"/>
  <c r="D3257" i="14"/>
  <c r="A3257" i="14"/>
  <c r="D3256" i="14"/>
  <c r="A3256" i="14"/>
  <c r="D3255" i="14"/>
  <c r="A3255" i="14"/>
  <c r="D3254" i="14"/>
  <c r="A3254" i="14"/>
  <c r="D3253" i="14"/>
  <c r="A3253" i="14"/>
  <c r="D3252" i="14"/>
  <c r="A3252" i="14"/>
  <c r="D3251" i="14"/>
  <c r="A3251" i="14"/>
  <c r="D3250" i="14"/>
  <c r="A3250" i="14"/>
  <c r="D3249" i="14"/>
  <c r="A3249" i="14"/>
  <c r="D3248" i="14"/>
  <c r="A3248" i="14"/>
  <c r="D3247" i="14"/>
  <c r="A3247" i="14"/>
  <c r="D3246" i="14"/>
  <c r="A3246" i="14"/>
  <c r="D3245" i="14"/>
  <c r="A3245" i="14"/>
  <c r="D3244" i="14"/>
  <c r="A3244" i="14"/>
  <c r="D3243" i="14"/>
  <c r="A3243" i="14"/>
  <c r="D3242" i="14"/>
  <c r="A3242" i="14"/>
  <c r="D3241" i="14"/>
  <c r="A3241" i="14"/>
  <c r="D3240" i="14"/>
  <c r="A3240" i="14"/>
  <c r="D3239" i="14"/>
  <c r="A3239" i="14"/>
  <c r="D3238" i="14"/>
  <c r="A3238" i="14"/>
  <c r="D3237" i="14"/>
  <c r="A3237" i="14"/>
  <c r="D3236" i="14"/>
  <c r="A3236" i="14"/>
  <c r="D3235" i="14"/>
  <c r="A3235" i="14"/>
  <c r="D3234" i="14"/>
  <c r="A3234" i="14"/>
  <c r="D3233" i="14"/>
  <c r="A3233" i="14"/>
  <c r="D3232" i="14"/>
  <c r="A3232" i="14"/>
  <c r="D3231" i="14"/>
  <c r="A3231" i="14"/>
  <c r="D3230" i="14"/>
  <c r="A3230" i="14"/>
  <c r="D3229" i="14"/>
  <c r="A3229" i="14"/>
  <c r="D3228" i="14"/>
  <c r="A3228" i="14"/>
  <c r="D3227" i="14"/>
  <c r="A3227" i="14"/>
  <c r="D3226" i="14"/>
  <c r="A3226" i="14"/>
  <c r="D3225" i="14"/>
  <c r="A3225" i="14"/>
  <c r="D3224" i="14"/>
  <c r="A3224" i="14"/>
  <c r="D3223" i="14"/>
  <c r="A3223" i="14"/>
  <c r="D3222" i="14"/>
  <c r="A3222" i="14"/>
  <c r="D3221" i="14"/>
  <c r="A3221" i="14"/>
  <c r="D3220" i="14"/>
  <c r="A3220" i="14"/>
  <c r="D3219" i="14"/>
  <c r="A3219" i="14"/>
  <c r="D3218" i="14"/>
  <c r="A3218" i="14"/>
  <c r="D3217" i="14"/>
  <c r="A3217" i="14"/>
  <c r="D3216" i="14"/>
  <c r="A3216" i="14"/>
  <c r="D3215" i="14"/>
  <c r="A3215" i="14"/>
  <c r="D3214" i="14"/>
  <c r="A3214" i="14"/>
  <c r="D3213" i="14"/>
  <c r="A3213" i="14"/>
  <c r="D3212" i="14"/>
  <c r="A3212" i="14"/>
  <c r="D3211" i="14"/>
  <c r="A3211" i="14"/>
  <c r="D3210" i="14"/>
  <c r="A3210" i="14"/>
  <c r="D3209" i="14"/>
  <c r="A3209" i="14"/>
  <c r="D3208" i="14"/>
  <c r="A3208" i="14"/>
  <c r="D3207" i="14"/>
  <c r="A3207" i="14"/>
  <c r="D3206" i="14"/>
  <c r="A3206" i="14"/>
  <c r="D3205" i="14"/>
  <c r="A3205" i="14"/>
  <c r="D3204" i="14"/>
  <c r="A3204" i="14"/>
  <c r="D3203" i="14"/>
  <c r="A3203" i="14"/>
  <c r="D3202" i="14"/>
  <c r="A3202" i="14"/>
  <c r="D3201" i="14"/>
  <c r="A3201" i="14"/>
  <c r="D3200" i="14"/>
  <c r="A3200" i="14"/>
  <c r="D3199" i="14"/>
  <c r="A3199" i="14"/>
  <c r="D3198" i="14"/>
  <c r="A3198" i="14"/>
  <c r="D3197" i="14"/>
  <c r="A3197" i="14"/>
  <c r="D3196" i="14"/>
  <c r="A3196" i="14"/>
  <c r="D3195" i="14"/>
  <c r="A3195" i="14"/>
  <c r="D3194" i="14"/>
  <c r="A3194" i="14"/>
  <c r="D3193" i="14"/>
  <c r="A3193" i="14"/>
  <c r="D3192" i="14"/>
  <c r="A3192" i="14"/>
  <c r="D3191" i="14"/>
  <c r="A3191" i="14"/>
  <c r="D3190" i="14"/>
  <c r="A3190" i="14"/>
  <c r="D3189" i="14"/>
  <c r="A3189" i="14"/>
  <c r="D3188" i="14"/>
  <c r="A3188" i="14"/>
  <c r="D3187" i="14"/>
  <c r="A3187" i="14"/>
  <c r="D3186" i="14"/>
  <c r="A3186" i="14"/>
  <c r="D3185" i="14"/>
  <c r="A3185" i="14"/>
  <c r="D3184" i="14"/>
  <c r="A3184" i="14"/>
  <c r="D3183" i="14"/>
  <c r="A3183" i="14"/>
  <c r="D3182" i="14"/>
  <c r="A3182" i="14"/>
  <c r="D3181" i="14"/>
  <c r="A3181" i="14"/>
  <c r="D3180" i="14"/>
  <c r="A3180" i="14"/>
  <c r="D3179" i="14"/>
  <c r="A3179" i="14"/>
  <c r="D3178" i="14"/>
  <c r="A3178" i="14"/>
  <c r="D3177" i="14"/>
  <c r="A3177" i="14"/>
  <c r="D3176" i="14"/>
  <c r="A3176" i="14"/>
  <c r="D3175" i="14"/>
  <c r="A3175" i="14"/>
  <c r="D3174" i="14"/>
  <c r="A3174" i="14"/>
  <c r="D3173" i="14"/>
  <c r="A3173" i="14"/>
  <c r="D3172" i="14"/>
  <c r="A3172" i="14"/>
  <c r="D3171" i="14"/>
  <c r="A3171" i="14"/>
  <c r="D3170" i="14"/>
  <c r="A3170" i="14"/>
  <c r="D3169" i="14"/>
  <c r="A3169" i="14"/>
  <c r="D3168" i="14"/>
  <c r="A3168" i="14"/>
  <c r="D3167" i="14"/>
  <c r="A3167" i="14"/>
  <c r="D3166" i="14"/>
  <c r="A3166" i="14"/>
  <c r="D3165" i="14"/>
  <c r="A3165" i="14"/>
  <c r="D3164" i="14"/>
  <c r="A3164" i="14"/>
  <c r="D3163" i="14"/>
  <c r="A3163" i="14"/>
  <c r="D3162" i="14"/>
  <c r="A3162" i="14"/>
  <c r="D3161" i="14"/>
  <c r="A3161" i="14"/>
  <c r="D3160" i="14"/>
  <c r="A3160" i="14"/>
  <c r="D3159" i="14"/>
  <c r="A3159" i="14"/>
  <c r="D3158" i="14"/>
  <c r="A3158" i="14"/>
  <c r="D3157" i="14"/>
  <c r="A3157" i="14"/>
  <c r="D3156" i="14"/>
  <c r="A3156" i="14"/>
  <c r="D3155" i="14"/>
  <c r="A3155" i="14"/>
  <c r="D3154" i="14"/>
  <c r="A3154" i="14"/>
  <c r="D3153" i="14"/>
  <c r="A3153" i="14"/>
  <c r="D3152" i="14"/>
  <c r="A3152" i="14"/>
  <c r="D3151" i="14"/>
  <c r="A3151" i="14"/>
  <c r="D3150" i="14"/>
  <c r="A3150" i="14"/>
  <c r="D3149" i="14"/>
  <c r="A3149" i="14"/>
  <c r="D3148" i="14"/>
  <c r="A3148" i="14"/>
  <c r="D3147" i="14"/>
  <c r="A3147" i="14"/>
  <c r="D3146" i="14"/>
  <c r="A3146" i="14"/>
  <c r="D3145" i="14"/>
  <c r="A3145" i="14"/>
  <c r="D3144" i="14"/>
  <c r="A3144" i="14"/>
  <c r="D3143" i="14"/>
  <c r="A3143" i="14"/>
  <c r="D3142" i="14"/>
  <c r="A3142" i="14"/>
  <c r="D3141" i="14"/>
  <c r="A3141" i="14"/>
  <c r="D3140" i="14"/>
  <c r="A3140" i="14"/>
  <c r="D3139" i="14"/>
  <c r="A3139" i="14"/>
  <c r="D3138" i="14"/>
  <c r="A3138" i="14"/>
  <c r="D3137" i="14"/>
  <c r="A3137" i="14"/>
  <c r="D3136" i="14"/>
  <c r="A3136" i="14"/>
  <c r="D3135" i="14"/>
  <c r="A3135" i="14"/>
  <c r="D3134" i="14"/>
  <c r="A3134" i="14"/>
  <c r="D3133" i="14"/>
  <c r="A3133" i="14"/>
  <c r="D3132" i="14"/>
  <c r="A3132" i="14"/>
  <c r="D3131" i="14"/>
  <c r="A3131" i="14"/>
  <c r="D3130" i="14"/>
  <c r="A3130" i="14"/>
  <c r="D3129" i="14"/>
  <c r="A3129" i="14"/>
  <c r="D3128" i="14"/>
  <c r="A3128" i="14"/>
  <c r="D3127" i="14"/>
  <c r="A3127" i="14"/>
  <c r="D3126" i="14"/>
  <c r="A3126" i="14"/>
  <c r="D3125" i="14"/>
  <c r="A3125" i="14"/>
  <c r="D3124" i="14"/>
  <c r="A3124" i="14"/>
  <c r="D3123" i="14"/>
  <c r="A3123" i="14"/>
  <c r="D3122" i="14"/>
  <c r="A3122" i="14"/>
  <c r="D3121" i="14"/>
  <c r="A3121" i="14"/>
  <c r="D3120" i="14"/>
  <c r="A3120" i="14"/>
  <c r="D3119" i="14"/>
  <c r="A3119" i="14"/>
  <c r="D3118" i="14"/>
  <c r="A3118" i="14"/>
  <c r="D3117" i="14"/>
  <c r="A3117" i="14"/>
  <c r="D3116" i="14"/>
  <c r="A3116" i="14"/>
  <c r="D3115" i="14"/>
  <c r="A3115" i="14"/>
  <c r="D3114" i="14"/>
  <c r="A3114" i="14"/>
  <c r="D3113" i="14"/>
  <c r="A3113" i="14"/>
  <c r="D3112" i="14"/>
  <c r="A3112" i="14"/>
  <c r="D3111" i="14"/>
  <c r="A3111" i="14"/>
  <c r="D3110" i="14"/>
  <c r="A3110" i="14"/>
  <c r="D3109" i="14"/>
  <c r="A3109" i="14"/>
  <c r="D3108" i="14"/>
  <c r="A3108" i="14"/>
  <c r="D3107" i="14"/>
  <c r="A3107" i="14"/>
  <c r="D3106" i="14"/>
  <c r="A3106" i="14"/>
  <c r="D3105" i="14"/>
  <c r="A3105" i="14"/>
  <c r="D3104" i="14"/>
  <c r="A3104" i="14"/>
  <c r="D3103" i="14"/>
  <c r="A3103" i="14"/>
  <c r="D3102" i="14"/>
  <c r="A3102" i="14"/>
  <c r="D3101" i="14"/>
  <c r="A3101" i="14"/>
  <c r="D3100" i="14"/>
  <c r="A3100" i="14"/>
  <c r="D3099" i="14"/>
  <c r="A3099" i="14"/>
  <c r="D3098" i="14"/>
  <c r="A3098" i="14"/>
  <c r="D3097" i="14"/>
  <c r="A3097" i="14"/>
  <c r="D3096" i="14"/>
  <c r="A3096" i="14"/>
  <c r="D3095" i="14"/>
  <c r="A3095" i="14"/>
  <c r="D3094" i="14"/>
  <c r="A3094" i="14"/>
  <c r="D3093" i="14"/>
  <c r="A3093" i="14"/>
  <c r="D3092" i="14"/>
  <c r="A3092" i="14"/>
  <c r="D3091" i="14"/>
  <c r="A3091" i="14"/>
  <c r="D3090" i="14"/>
  <c r="A3090" i="14"/>
  <c r="D3089" i="14"/>
  <c r="A3089" i="14"/>
  <c r="D3088" i="14"/>
  <c r="A3088" i="14"/>
  <c r="D3087" i="14"/>
  <c r="A3087" i="14"/>
  <c r="D3086" i="14"/>
  <c r="A3086" i="14"/>
  <c r="D3085" i="14"/>
  <c r="A3085" i="14"/>
  <c r="D3084" i="14"/>
  <c r="A3084" i="14"/>
  <c r="D3083" i="14"/>
  <c r="A3083" i="14"/>
  <c r="D3082" i="14"/>
  <c r="A3082" i="14"/>
  <c r="D3081" i="14"/>
  <c r="A3081" i="14"/>
  <c r="D3080" i="14"/>
  <c r="A3080" i="14"/>
  <c r="D3079" i="14"/>
  <c r="A3079" i="14"/>
  <c r="D3078" i="14"/>
  <c r="A3078" i="14"/>
  <c r="D3077" i="14"/>
  <c r="A3077" i="14"/>
  <c r="D3076" i="14"/>
  <c r="A3076" i="14"/>
  <c r="D3075" i="14"/>
  <c r="A3075" i="14"/>
  <c r="D3074" i="14"/>
  <c r="A3074" i="14"/>
  <c r="D3073" i="14"/>
  <c r="A3073" i="14"/>
  <c r="D3072" i="14"/>
  <c r="A3072" i="14"/>
  <c r="D3071" i="14"/>
  <c r="A3071" i="14"/>
  <c r="D3070" i="14"/>
  <c r="A3070" i="14"/>
  <c r="D3069" i="14"/>
  <c r="A3069" i="14"/>
  <c r="D3068" i="14"/>
  <c r="A3068" i="14"/>
  <c r="D3067" i="14"/>
  <c r="A3067" i="14"/>
  <c r="D3066" i="14"/>
  <c r="A3066" i="14"/>
  <c r="D3065" i="14"/>
  <c r="A3065" i="14"/>
  <c r="D3064" i="14"/>
  <c r="A3064" i="14"/>
  <c r="D3063" i="14"/>
  <c r="A3063" i="14"/>
  <c r="D3062" i="14"/>
  <c r="A3062" i="14"/>
  <c r="D3061" i="14"/>
  <c r="A3061" i="14"/>
  <c r="D3060" i="14"/>
  <c r="A3060" i="14"/>
  <c r="D3059" i="14"/>
  <c r="A3059" i="14"/>
  <c r="D3058" i="14"/>
  <c r="A3058" i="14"/>
  <c r="D3057" i="14"/>
  <c r="A3057" i="14"/>
  <c r="D3056" i="14"/>
  <c r="A3056" i="14"/>
  <c r="D3055" i="14"/>
  <c r="A3055" i="14"/>
  <c r="D3054" i="14"/>
  <c r="A3054" i="14"/>
  <c r="D3053" i="14"/>
  <c r="A3053" i="14"/>
  <c r="D3052" i="14"/>
  <c r="A3052" i="14"/>
  <c r="D3051" i="14"/>
  <c r="A3051" i="14"/>
  <c r="D3050" i="14"/>
  <c r="A3050" i="14"/>
  <c r="D3049" i="14"/>
  <c r="A3049" i="14"/>
  <c r="D3048" i="14"/>
  <c r="A3048" i="14"/>
  <c r="D3047" i="14"/>
  <c r="A3047" i="14"/>
  <c r="D3046" i="14"/>
  <c r="A3046" i="14"/>
  <c r="D3045" i="14"/>
  <c r="A3045" i="14"/>
  <c r="D3044" i="14"/>
  <c r="A3044" i="14"/>
  <c r="D3043" i="14"/>
  <c r="A3043" i="14"/>
  <c r="D3042" i="14"/>
  <c r="A3042" i="14"/>
  <c r="D3041" i="14"/>
  <c r="A3041" i="14"/>
  <c r="D3040" i="14"/>
  <c r="A3040" i="14"/>
  <c r="D3039" i="14"/>
  <c r="A3039" i="14"/>
  <c r="D3038" i="14"/>
  <c r="A3038" i="14"/>
  <c r="D3037" i="14"/>
  <c r="A3037" i="14"/>
  <c r="D3036" i="14"/>
  <c r="A3036" i="14"/>
  <c r="D3035" i="14"/>
  <c r="A3035" i="14"/>
  <c r="D3034" i="14"/>
  <c r="A3034" i="14"/>
  <c r="D3033" i="14"/>
  <c r="A3033" i="14"/>
  <c r="D3032" i="14"/>
  <c r="A3032" i="14"/>
  <c r="D3031" i="14"/>
  <c r="A3031" i="14"/>
  <c r="D3030" i="14"/>
  <c r="A3030" i="14"/>
  <c r="D3029" i="14"/>
  <c r="A3029" i="14"/>
  <c r="D3028" i="14"/>
  <c r="A3028" i="14"/>
  <c r="D3027" i="14"/>
  <c r="A3027" i="14"/>
  <c r="D3026" i="14"/>
  <c r="A3026" i="14"/>
  <c r="D3025" i="14"/>
  <c r="A3025" i="14"/>
  <c r="D3024" i="14"/>
  <c r="A3024" i="14"/>
  <c r="D3023" i="14"/>
  <c r="A3023" i="14"/>
  <c r="D3022" i="14"/>
  <c r="A3022" i="14"/>
  <c r="D3021" i="14"/>
  <c r="A3021" i="14"/>
  <c r="D3020" i="14"/>
  <c r="A3020" i="14"/>
  <c r="D3019" i="14"/>
  <c r="A3019" i="14"/>
  <c r="D3018" i="14"/>
  <c r="A3018" i="14"/>
  <c r="D3017" i="14"/>
  <c r="A3017" i="14"/>
  <c r="D3016" i="14"/>
  <c r="A3016" i="14"/>
  <c r="D3015" i="14"/>
  <c r="A3015" i="14"/>
  <c r="D3014" i="14"/>
  <c r="A3014" i="14"/>
  <c r="D3013" i="14"/>
  <c r="A3013" i="14"/>
  <c r="D3012" i="14"/>
  <c r="A3012" i="14"/>
  <c r="D3011" i="14"/>
  <c r="A3011" i="14"/>
  <c r="D3010" i="14"/>
  <c r="A3010" i="14"/>
  <c r="D3009" i="14"/>
  <c r="A3009" i="14"/>
  <c r="D3008" i="14"/>
  <c r="A3008" i="14"/>
  <c r="D3007" i="14"/>
  <c r="A3007" i="14"/>
  <c r="D3006" i="14"/>
  <c r="A3006" i="14"/>
  <c r="D3005" i="14"/>
  <c r="A3005" i="14"/>
  <c r="D3004" i="14"/>
  <c r="A3004" i="14"/>
  <c r="D3003" i="14"/>
  <c r="A3003" i="14"/>
  <c r="D3002" i="14"/>
  <c r="A3002" i="14"/>
  <c r="D3001" i="14"/>
  <c r="A3001" i="14"/>
  <c r="D3000" i="14"/>
  <c r="A3000" i="14"/>
  <c r="D2999" i="14"/>
  <c r="A2999" i="14"/>
  <c r="D2998" i="14"/>
  <c r="A2998" i="14"/>
  <c r="D2997" i="14"/>
  <c r="A2997" i="14"/>
  <c r="D2996" i="14"/>
  <c r="A2996" i="14"/>
  <c r="D2995" i="14"/>
  <c r="A2995" i="14"/>
  <c r="D2994" i="14"/>
  <c r="A2994" i="14"/>
  <c r="D2993" i="14"/>
  <c r="A2993" i="14"/>
  <c r="D2992" i="14"/>
  <c r="A2992" i="14"/>
  <c r="D2991" i="14"/>
  <c r="A2991" i="14"/>
  <c r="D2990" i="14"/>
  <c r="A2990" i="14"/>
  <c r="D2989" i="14"/>
  <c r="A2989" i="14"/>
  <c r="D2988" i="14"/>
  <c r="A2988" i="14"/>
  <c r="D2987" i="14"/>
  <c r="A2987" i="14"/>
  <c r="D2986" i="14"/>
  <c r="A2986" i="14"/>
  <c r="D2985" i="14"/>
  <c r="A2985" i="14"/>
  <c r="D2984" i="14"/>
  <c r="A2984" i="14"/>
  <c r="D2983" i="14"/>
  <c r="A2983" i="14"/>
  <c r="D2982" i="14"/>
  <c r="A2982" i="14"/>
  <c r="D2981" i="14"/>
  <c r="A2981" i="14"/>
  <c r="D2980" i="14"/>
  <c r="A2980" i="14"/>
  <c r="D2979" i="14"/>
  <c r="A2979" i="14"/>
  <c r="D2978" i="14"/>
  <c r="A2978" i="14"/>
  <c r="D2977" i="14"/>
  <c r="A2977" i="14"/>
  <c r="D2976" i="14"/>
  <c r="A2976" i="14"/>
  <c r="D2975" i="14"/>
  <c r="A2975" i="14"/>
  <c r="D2974" i="14"/>
  <c r="A2974" i="14"/>
  <c r="D2973" i="14"/>
  <c r="A2973" i="14"/>
  <c r="D2972" i="14"/>
  <c r="A2972" i="14"/>
  <c r="D2971" i="14"/>
  <c r="A2971" i="14"/>
  <c r="D2970" i="14"/>
  <c r="A2970" i="14"/>
  <c r="D2969" i="14"/>
  <c r="A2969" i="14"/>
  <c r="D2968" i="14"/>
  <c r="A2968" i="14"/>
  <c r="D2967" i="14"/>
  <c r="A2967" i="14"/>
  <c r="D2966" i="14"/>
  <c r="A2966" i="14"/>
  <c r="D2965" i="14"/>
  <c r="A2965" i="14"/>
  <c r="D2964" i="14"/>
  <c r="A2964" i="14"/>
  <c r="D2963" i="14"/>
  <c r="A2963" i="14"/>
  <c r="D2962" i="14"/>
  <c r="A2962" i="14"/>
  <c r="D2961" i="14"/>
  <c r="A2961" i="14"/>
  <c r="D2960" i="14"/>
  <c r="A2960" i="14"/>
  <c r="D2959" i="14"/>
  <c r="A2959" i="14"/>
  <c r="D2958" i="14"/>
  <c r="A2958" i="14"/>
  <c r="D2957" i="14"/>
  <c r="A2957" i="14"/>
  <c r="D2956" i="14"/>
  <c r="A2956" i="14"/>
  <c r="D2955" i="14"/>
  <c r="A2955" i="14"/>
  <c r="D2954" i="14"/>
  <c r="A2954" i="14"/>
  <c r="D2953" i="14"/>
  <c r="A2953" i="14"/>
  <c r="D2952" i="14"/>
  <c r="A2952" i="14"/>
  <c r="D2951" i="14"/>
  <c r="A2951" i="14"/>
  <c r="D2950" i="14"/>
  <c r="A2950" i="14"/>
  <c r="D2949" i="14"/>
  <c r="A2949" i="14"/>
  <c r="D2948" i="14"/>
  <c r="A2948" i="14"/>
  <c r="D2947" i="14"/>
  <c r="A2947" i="14"/>
  <c r="D2946" i="14"/>
  <c r="A2946" i="14"/>
  <c r="D2945" i="14"/>
  <c r="A2945" i="14"/>
  <c r="D2944" i="14"/>
  <c r="A2944" i="14"/>
  <c r="D2943" i="14"/>
  <c r="A2943" i="14"/>
  <c r="D2942" i="14"/>
  <c r="A2942" i="14"/>
  <c r="D2941" i="14"/>
  <c r="A2941" i="14"/>
  <c r="D2940" i="14"/>
  <c r="A2940" i="14"/>
  <c r="D2939" i="14"/>
  <c r="A2939" i="14"/>
  <c r="D2938" i="14"/>
  <c r="A2938" i="14"/>
  <c r="D2937" i="14"/>
  <c r="A2937" i="14"/>
  <c r="D2936" i="14"/>
  <c r="A2936" i="14"/>
  <c r="D2935" i="14"/>
  <c r="A2935" i="14"/>
  <c r="D2934" i="14"/>
  <c r="A2934" i="14"/>
  <c r="D2933" i="14"/>
  <c r="A2933" i="14"/>
  <c r="D2932" i="14"/>
  <c r="A2932" i="14"/>
  <c r="D2931" i="14"/>
  <c r="A2931" i="14"/>
  <c r="D2930" i="14"/>
  <c r="A2930" i="14"/>
  <c r="D2929" i="14"/>
  <c r="A2929" i="14"/>
  <c r="D2928" i="14"/>
  <c r="A2928" i="14"/>
  <c r="D2927" i="14"/>
  <c r="A2927" i="14"/>
  <c r="D2926" i="14"/>
  <c r="A2926" i="14"/>
  <c r="D2925" i="14"/>
  <c r="A2925" i="14"/>
  <c r="D2924" i="14"/>
  <c r="A2924" i="14"/>
  <c r="D2923" i="14"/>
  <c r="A2923" i="14"/>
  <c r="D2922" i="14"/>
  <c r="A2922" i="14"/>
  <c r="D2921" i="14"/>
  <c r="A2921" i="14"/>
  <c r="D2920" i="14"/>
  <c r="A2920" i="14"/>
  <c r="D2919" i="14"/>
  <c r="A2919" i="14"/>
  <c r="D2918" i="14"/>
  <c r="A2918" i="14"/>
  <c r="D2917" i="14"/>
  <c r="A2917" i="14"/>
  <c r="D2916" i="14"/>
  <c r="A2916" i="14"/>
  <c r="D2915" i="14"/>
  <c r="A2915" i="14"/>
  <c r="D2914" i="14"/>
  <c r="A2914" i="14"/>
  <c r="D2913" i="14"/>
  <c r="A2913" i="14"/>
  <c r="D2912" i="14"/>
  <c r="A2912" i="14"/>
  <c r="D2911" i="14"/>
  <c r="A2911" i="14"/>
  <c r="D2910" i="14"/>
  <c r="A2910" i="14"/>
  <c r="D2909" i="14"/>
  <c r="A2909" i="14"/>
  <c r="D2908" i="14"/>
  <c r="A2908" i="14"/>
  <c r="D2907" i="14"/>
  <c r="A2907" i="14"/>
  <c r="D2906" i="14"/>
  <c r="A2906" i="14"/>
  <c r="D2905" i="14"/>
  <c r="A2905" i="14"/>
  <c r="D2904" i="14"/>
  <c r="A2904" i="14"/>
  <c r="D2903" i="14"/>
  <c r="A2903" i="14"/>
  <c r="D2902" i="14"/>
  <c r="A2902" i="14"/>
  <c r="D2901" i="14"/>
  <c r="A2901" i="14"/>
  <c r="D2900" i="14"/>
  <c r="A2900" i="14"/>
  <c r="D2899" i="14"/>
  <c r="A2899" i="14"/>
  <c r="D2898" i="14"/>
  <c r="A2898" i="14"/>
  <c r="D2897" i="14"/>
  <c r="A2897" i="14"/>
  <c r="D2896" i="14"/>
  <c r="A2896" i="14"/>
  <c r="D2895" i="14"/>
  <c r="A2895" i="14"/>
  <c r="D2894" i="14"/>
  <c r="A2894" i="14"/>
  <c r="D2893" i="14"/>
  <c r="A2893" i="14"/>
  <c r="D2892" i="14"/>
  <c r="A2892" i="14"/>
  <c r="D2891" i="14"/>
  <c r="A2891" i="14"/>
  <c r="D2890" i="14"/>
  <c r="A2890" i="14"/>
  <c r="D2889" i="14"/>
  <c r="A2889" i="14"/>
  <c r="D2888" i="14"/>
  <c r="A2888" i="14"/>
  <c r="D2887" i="14"/>
  <c r="A2887" i="14"/>
  <c r="D2886" i="14"/>
  <c r="A2886" i="14"/>
  <c r="D2885" i="14"/>
  <c r="A2885" i="14"/>
  <c r="D2884" i="14"/>
  <c r="A2884" i="14"/>
  <c r="D2883" i="14"/>
  <c r="A2883" i="14"/>
  <c r="D2882" i="14"/>
  <c r="A2882" i="14"/>
  <c r="D2881" i="14"/>
  <c r="A2881" i="14"/>
  <c r="D2880" i="14"/>
  <c r="A2880" i="14"/>
  <c r="D2879" i="14"/>
  <c r="A2879" i="14"/>
  <c r="D2878" i="14"/>
  <c r="A2878" i="14"/>
  <c r="D2877" i="14"/>
  <c r="A2877" i="14"/>
  <c r="D2876" i="14"/>
  <c r="A2876" i="14"/>
  <c r="D2875" i="14"/>
  <c r="A2875" i="14"/>
  <c r="D2874" i="14"/>
  <c r="A2874" i="14"/>
  <c r="D2873" i="14"/>
  <c r="A2873" i="14"/>
  <c r="D2872" i="14"/>
  <c r="A2872" i="14"/>
  <c r="D2871" i="14"/>
  <c r="A2871" i="14"/>
  <c r="D2870" i="14"/>
  <c r="A2870" i="14"/>
  <c r="D2869" i="14"/>
  <c r="A2869" i="14"/>
  <c r="D2868" i="14"/>
  <c r="A2868" i="14"/>
  <c r="D2867" i="14"/>
  <c r="A2867" i="14"/>
  <c r="D2866" i="14"/>
  <c r="A2866" i="14"/>
  <c r="D2865" i="14"/>
  <c r="A2865" i="14"/>
  <c r="D2864" i="14"/>
  <c r="A2864" i="14"/>
  <c r="D2863" i="14"/>
  <c r="A2863" i="14"/>
  <c r="D2862" i="14"/>
  <c r="A2862" i="14"/>
  <c r="D2861" i="14"/>
  <c r="A2861" i="14"/>
  <c r="D2860" i="14"/>
  <c r="A2860" i="14"/>
  <c r="D2859" i="14"/>
  <c r="A2859" i="14"/>
  <c r="D2858" i="14"/>
  <c r="A2858" i="14"/>
  <c r="D2857" i="14"/>
  <c r="A2857" i="14"/>
  <c r="D2856" i="14"/>
  <c r="A2856" i="14"/>
  <c r="D2855" i="14"/>
  <c r="A2855" i="14"/>
  <c r="D2854" i="14"/>
  <c r="A2854" i="14"/>
  <c r="D2853" i="14"/>
  <c r="A2853" i="14"/>
  <c r="D2852" i="14"/>
  <c r="A2852" i="14"/>
  <c r="D2851" i="14"/>
  <c r="A2851" i="14"/>
  <c r="D2850" i="14"/>
  <c r="A2850" i="14"/>
  <c r="D2849" i="14"/>
  <c r="A2849" i="14"/>
  <c r="D2848" i="14"/>
  <c r="A2848" i="14"/>
  <c r="D2847" i="14"/>
  <c r="A2847" i="14"/>
  <c r="D2846" i="14"/>
  <c r="A2846" i="14"/>
  <c r="D2845" i="14"/>
  <c r="A2845" i="14"/>
  <c r="D2844" i="14"/>
  <c r="A2844" i="14"/>
  <c r="D2843" i="14"/>
  <c r="A2843" i="14"/>
  <c r="D2842" i="14"/>
  <c r="A2842" i="14"/>
  <c r="D2841" i="14"/>
  <c r="A2841" i="14"/>
  <c r="D2840" i="14"/>
  <c r="A2840" i="14"/>
  <c r="D2839" i="14"/>
  <c r="A2839" i="14"/>
  <c r="D2838" i="14"/>
  <c r="A2838" i="14"/>
  <c r="D2837" i="14"/>
  <c r="A2837" i="14"/>
  <c r="D2836" i="14"/>
  <c r="A2836" i="14"/>
  <c r="D2835" i="14"/>
  <c r="A2835" i="14"/>
  <c r="D2834" i="14"/>
  <c r="A2834" i="14"/>
  <c r="D2833" i="14"/>
  <c r="A2833" i="14"/>
  <c r="D2832" i="14"/>
  <c r="A2832" i="14"/>
  <c r="D2831" i="14"/>
  <c r="A2831" i="14"/>
  <c r="D2830" i="14"/>
  <c r="A2830" i="14"/>
  <c r="D2829" i="14"/>
  <c r="A2829" i="14"/>
  <c r="D2828" i="14"/>
  <c r="A2828" i="14"/>
  <c r="D2827" i="14"/>
  <c r="A2827" i="14"/>
  <c r="D2826" i="14"/>
  <c r="A2826" i="14"/>
  <c r="D2825" i="14"/>
  <c r="A2825" i="14"/>
  <c r="D2824" i="14"/>
  <c r="A2824" i="14"/>
  <c r="D2823" i="14"/>
  <c r="A2823" i="14"/>
  <c r="D2822" i="14"/>
  <c r="A2822" i="14"/>
  <c r="D2821" i="14"/>
  <c r="A2821" i="14"/>
  <c r="D2820" i="14"/>
  <c r="A2820" i="14"/>
  <c r="D2819" i="14"/>
  <c r="A2819" i="14"/>
  <c r="D2818" i="14"/>
  <c r="A2818" i="14"/>
  <c r="D2817" i="14"/>
  <c r="A2817" i="14"/>
  <c r="D2816" i="14"/>
  <c r="A2816" i="14"/>
  <c r="D2815" i="14"/>
  <c r="A2815" i="14"/>
  <c r="D2814" i="14"/>
  <c r="A2814" i="14"/>
  <c r="D2813" i="14"/>
  <c r="A2813" i="14"/>
  <c r="D2812" i="14"/>
  <c r="A2812" i="14"/>
  <c r="D2811" i="14"/>
  <c r="A2811" i="14"/>
  <c r="D2810" i="14"/>
  <c r="A2810" i="14"/>
  <c r="D2809" i="14"/>
  <c r="A2809" i="14"/>
  <c r="D2808" i="14"/>
  <c r="A2808" i="14"/>
  <c r="D2807" i="14"/>
  <c r="A2807" i="14"/>
  <c r="D2806" i="14"/>
  <c r="A2806" i="14"/>
  <c r="D2805" i="14"/>
  <c r="A2805" i="14"/>
  <c r="D2804" i="14"/>
  <c r="A2804" i="14"/>
  <c r="D2803" i="14"/>
  <c r="A2803" i="14"/>
  <c r="D2802" i="14"/>
  <c r="A2802" i="14"/>
  <c r="D2801" i="14"/>
  <c r="A2801" i="14"/>
  <c r="D2800" i="14"/>
  <c r="A2800" i="14"/>
  <c r="D2799" i="14"/>
  <c r="A2799" i="14"/>
  <c r="D2798" i="14"/>
  <c r="A2798" i="14"/>
  <c r="D2797" i="14"/>
  <c r="A2797" i="14"/>
  <c r="D2796" i="14"/>
  <c r="A2796" i="14"/>
  <c r="D2795" i="14"/>
  <c r="A2795" i="14"/>
  <c r="D2794" i="14"/>
  <c r="A2794" i="14"/>
  <c r="D2793" i="14"/>
  <c r="A2793" i="14"/>
  <c r="D2792" i="14"/>
  <c r="A2792" i="14"/>
  <c r="D2791" i="14"/>
  <c r="A2791" i="14"/>
  <c r="D2790" i="14"/>
  <c r="A2790" i="14"/>
  <c r="D2789" i="14"/>
  <c r="A2789" i="14"/>
  <c r="D2788" i="14"/>
  <c r="A2788" i="14"/>
  <c r="D2787" i="14"/>
  <c r="A2787" i="14"/>
  <c r="D2786" i="14"/>
  <c r="A2786" i="14"/>
  <c r="D2785" i="14"/>
  <c r="A2785" i="14"/>
  <c r="D2784" i="14"/>
  <c r="A2784" i="14"/>
  <c r="D2783" i="14"/>
  <c r="A2783" i="14"/>
  <c r="D2782" i="14"/>
  <c r="A2782" i="14"/>
  <c r="D2781" i="14"/>
  <c r="A2781" i="14"/>
  <c r="D2780" i="14"/>
  <c r="A2780" i="14"/>
  <c r="D2779" i="14"/>
  <c r="A2779" i="14"/>
  <c r="D2778" i="14"/>
  <c r="A2778" i="14"/>
  <c r="D2777" i="14"/>
  <c r="A2777" i="14"/>
  <c r="D2776" i="14"/>
  <c r="A2776" i="14"/>
  <c r="D2775" i="14"/>
  <c r="A2775" i="14"/>
  <c r="D2774" i="14"/>
  <c r="A2774" i="14"/>
  <c r="D2773" i="14"/>
  <c r="A2773" i="14"/>
  <c r="D2772" i="14"/>
  <c r="A2772" i="14"/>
  <c r="D2771" i="14"/>
  <c r="A2771" i="14"/>
  <c r="D2770" i="14"/>
  <c r="A2770" i="14"/>
  <c r="D2769" i="14"/>
  <c r="A2769" i="14"/>
  <c r="D2768" i="14"/>
  <c r="A2768" i="14"/>
  <c r="D2767" i="14"/>
  <c r="A2767" i="14"/>
  <c r="D2766" i="14"/>
  <c r="A2766" i="14"/>
  <c r="D2765" i="14"/>
  <c r="A2765" i="14"/>
  <c r="D2764" i="14"/>
  <c r="A2764" i="14"/>
  <c r="D2763" i="14"/>
  <c r="A2763" i="14"/>
  <c r="D2762" i="14"/>
  <c r="A2762" i="14"/>
  <c r="D2761" i="14"/>
  <c r="A2761" i="14"/>
  <c r="D2760" i="14"/>
  <c r="A2760" i="14"/>
  <c r="D2759" i="14"/>
  <c r="A2759" i="14"/>
  <c r="D2758" i="14"/>
  <c r="A2758" i="14"/>
  <c r="D2757" i="14"/>
  <c r="A2757" i="14"/>
  <c r="D2756" i="14"/>
  <c r="A2756" i="14"/>
  <c r="D2755" i="14"/>
  <c r="A2755" i="14"/>
  <c r="D2754" i="14"/>
  <c r="A2754" i="14"/>
  <c r="D2753" i="14"/>
  <c r="A2753" i="14"/>
  <c r="D2752" i="14"/>
  <c r="A2752" i="14"/>
  <c r="D2751" i="14"/>
  <c r="A2751" i="14"/>
  <c r="D2750" i="14"/>
  <c r="A2750" i="14"/>
  <c r="D2749" i="14"/>
  <c r="A2749" i="14"/>
  <c r="D2748" i="14"/>
  <c r="A2748" i="14"/>
  <c r="D2747" i="14"/>
  <c r="A2747" i="14"/>
  <c r="D2746" i="14"/>
  <c r="A2746" i="14"/>
  <c r="D2745" i="14"/>
  <c r="A2745" i="14"/>
  <c r="D2744" i="14"/>
  <c r="A2744" i="14"/>
  <c r="D2743" i="14"/>
  <c r="A2743" i="14"/>
  <c r="D2742" i="14"/>
  <c r="A2742" i="14"/>
  <c r="D2741" i="14"/>
  <c r="A2741" i="14"/>
  <c r="D2740" i="14"/>
  <c r="A2740" i="14"/>
  <c r="D2739" i="14"/>
  <c r="A2739" i="14"/>
  <c r="D2738" i="14"/>
  <c r="A2738" i="14"/>
  <c r="D2737" i="14"/>
  <c r="A2737" i="14"/>
  <c r="D2736" i="14"/>
  <c r="A2736" i="14"/>
  <c r="D2735" i="14"/>
  <c r="A2735" i="14"/>
  <c r="D2734" i="14"/>
  <c r="A2734" i="14"/>
  <c r="D2733" i="14"/>
  <c r="A2733" i="14"/>
  <c r="D2732" i="14"/>
  <c r="A2732" i="14"/>
  <c r="D2731" i="14"/>
  <c r="A2731" i="14"/>
  <c r="D2730" i="14"/>
  <c r="A2730" i="14"/>
  <c r="D2729" i="14"/>
  <c r="A2729" i="14"/>
  <c r="D2728" i="14"/>
  <c r="A2728" i="14"/>
  <c r="D2727" i="14"/>
  <c r="A2727" i="14"/>
  <c r="D2726" i="14"/>
  <c r="A2726" i="14"/>
  <c r="D2725" i="14"/>
  <c r="A2725" i="14"/>
  <c r="D2724" i="14"/>
  <c r="A2724" i="14"/>
  <c r="D2723" i="14"/>
  <c r="A2723" i="14"/>
  <c r="D2722" i="14"/>
  <c r="A2722" i="14"/>
  <c r="D2721" i="14"/>
  <c r="A2721" i="14"/>
  <c r="D2720" i="14"/>
  <c r="A2720" i="14"/>
  <c r="D2719" i="14"/>
  <c r="A2719" i="14"/>
  <c r="D2718" i="14"/>
  <c r="A2718" i="14"/>
  <c r="D2717" i="14"/>
  <c r="A2717" i="14"/>
  <c r="D2716" i="14"/>
  <c r="A2716" i="14"/>
  <c r="D2715" i="14"/>
  <c r="A2715" i="14"/>
  <c r="D2714" i="14"/>
  <c r="A2714" i="14"/>
  <c r="D2713" i="14"/>
  <c r="A2713" i="14"/>
  <c r="D2712" i="14"/>
  <c r="A2712" i="14"/>
  <c r="D2711" i="14"/>
  <c r="A2711" i="14"/>
  <c r="D2710" i="14"/>
  <c r="A2710" i="14"/>
  <c r="D2709" i="14"/>
  <c r="A2709" i="14"/>
  <c r="D2708" i="14"/>
  <c r="A2708" i="14"/>
  <c r="D2707" i="14"/>
  <c r="A2707" i="14"/>
  <c r="D2706" i="14"/>
  <c r="A2706" i="14"/>
  <c r="D2705" i="14"/>
  <c r="A2705" i="14"/>
  <c r="D2704" i="14"/>
  <c r="A2704" i="14"/>
  <c r="D2703" i="14"/>
  <c r="A2703" i="14"/>
  <c r="D2702" i="14"/>
  <c r="A2702" i="14"/>
  <c r="D2701" i="14"/>
  <c r="A2701" i="14"/>
  <c r="D2700" i="14"/>
  <c r="A2700" i="14"/>
  <c r="D2699" i="14"/>
  <c r="A2699" i="14"/>
  <c r="D2698" i="14"/>
  <c r="A2698" i="14"/>
  <c r="D2697" i="14"/>
  <c r="A2697" i="14"/>
  <c r="D2696" i="14"/>
  <c r="A2696" i="14"/>
  <c r="D2695" i="14"/>
  <c r="A2695" i="14"/>
  <c r="D2694" i="14"/>
  <c r="A2694" i="14"/>
  <c r="D2693" i="14"/>
  <c r="A2693" i="14"/>
  <c r="D2692" i="14"/>
  <c r="A2692" i="14"/>
  <c r="D2691" i="14"/>
  <c r="A2691" i="14"/>
  <c r="D2690" i="14"/>
  <c r="A2690" i="14"/>
  <c r="D2689" i="14"/>
  <c r="A2689" i="14"/>
  <c r="D2688" i="14"/>
  <c r="A2688" i="14"/>
  <c r="D2687" i="14"/>
  <c r="A2687" i="14"/>
  <c r="D2686" i="14"/>
  <c r="A2686" i="14"/>
  <c r="D2685" i="14"/>
  <c r="A2685" i="14"/>
  <c r="D2684" i="14"/>
  <c r="A2684" i="14"/>
  <c r="D2683" i="14"/>
  <c r="A2683" i="14"/>
  <c r="D2682" i="14"/>
  <c r="A2682" i="14"/>
  <c r="D2681" i="14"/>
  <c r="A2681" i="14"/>
  <c r="D2680" i="14"/>
  <c r="A2680" i="14"/>
  <c r="D2679" i="14"/>
  <c r="A2679" i="14"/>
  <c r="D2678" i="14"/>
  <c r="A2678" i="14"/>
  <c r="D2677" i="14"/>
  <c r="A2677" i="14"/>
  <c r="D2676" i="14"/>
  <c r="A2676" i="14"/>
  <c r="D2675" i="14"/>
  <c r="A2675" i="14"/>
  <c r="D2674" i="14"/>
  <c r="A2674" i="14"/>
  <c r="D2673" i="14"/>
  <c r="A2673" i="14"/>
  <c r="D2672" i="14"/>
  <c r="A2672" i="14"/>
  <c r="D2671" i="14"/>
  <c r="A2671" i="14"/>
  <c r="D2670" i="14"/>
  <c r="A2670" i="14"/>
  <c r="D2669" i="14"/>
  <c r="A2669" i="14"/>
  <c r="D2668" i="14"/>
  <c r="A2668" i="14"/>
  <c r="D2667" i="14"/>
  <c r="A2667" i="14"/>
  <c r="D2666" i="14"/>
  <c r="A2666" i="14"/>
  <c r="D2665" i="14"/>
  <c r="A2665" i="14"/>
  <c r="D2664" i="14"/>
  <c r="A2664" i="14"/>
  <c r="D2663" i="14"/>
  <c r="A2663" i="14"/>
  <c r="D2662" i="14"/>
  <c r="A2662" i="14"/>
  <c r="D2661" i="14"/>
  <c r="A2661" i="14"/>
  <c r="D2660" i="14"/>
  <c r="A2660" i="14"/>
  <c r="D2659" i="14"/>
  <c r="A2659" i="14"/>
  <c r="D2658" i="14"/>
  <c r="A2658" i="14"/>
  <c r="D2657" i="14"/>
  <c r="A2657" i="14"/>
  <c r="D2656" i="14"/>
  <c r="A2656" i="14"/>
  <c r="D2655" i="14"/>
  <c r="A2655" i="14"/>
  <c r="D2654" i="14"/>
  <c r="A2654" i="14"/>
  <c r="D2653" i="14"/>
  <c r="A2653" i="14"/>
  <c r="D2652" i="14"/>
  <c r="A2652" i="14"/>
  <c r="D2651" i="14"/>
  <c r="A2651" i="14"/>
  <c r="D2650" i="14"/>
  <c r="A2650" i="14"/>
  <c r="D2649" i="14"/>
  <c r="A2649" i="14"/>
  <c r="D2648" i="14"/>
  <c r="A2648" i="14"/>
  <c r="D2647" i="14"/>
  <c r="A2647" i="14"/>
  <c r="D2646" i="14"/>
  <c r="A2646" i="14"/>
  <c r="D2645" i="14"/>
  <c r="A2645" i="14"/>
  <c r="D2644" i="14"/>
  <c r="A2644" i="14"/>
  <c r="D2643" i="14"/>
  <c r="A2643" i="14"/>
  <c r="D2642" i="14"/>
  <c r="A2642" i="14"/>
  <c r="D2641" i="14"/>
  <c r="A2641" i="14"/>
  <c r="D2640" i="14"/>
  <c r="A2640" i="14"/>
  <c r="D2639" i="14"/>
  <c r="A2639" i="14"/>
  <c r="D2638" i="14"/>
  <c r="A2638" i="14"/>
  <c r="D2637" i="14"/>
  <c r="A2637" i="14"/>
  <c r="D2636" i="14"/>
  <c r="A2636" i="14"/>
  <c r="D2635" i="14"/>
  <c r="A2635" i="14"/>
  <c r="D2634" i="14"/>
  <c r="A2634" i="14"/>
  <c r="D2633" i="14"/>
  <c r="A2633" i="14"/>
  <c r="D2632" i="14"/>
  <c r="A2632" i="14"/>
  <c r="D2631" i="14"/>
  <c r="A2631" i="14"/>
  <c r="D2630" i="14"/>
  <c r="A2630" i="14"/>
  <c r="D2629" i="14"/>
  <c r="A2629" i="14"/>
  <c r="D2628" i="14"/>
  <c r="A2628" i="14"/>
  <c r="D2627" i="14"/>
  <c r="A2627" i="14"/>
  <c r="D2626" i="14"/>
  <c r="A2626" i="14"/>
  <c r="D2625" i="14"/>
  <c r="A2625" i="14"/>
  <c r="D2624" i="14"/>
  <c r="A2624" i="14"/>
  <c r="D2623" i="14"/>
  <c r="A2623" i="14"/>
  <c r="D2622" i="14"/>
  <c r="A2622" i="14"/>
  <c r="D2621" i="14"/>
  <c r="A2621" i="14"/>
  <c r="D2620" i="14"/>
  <c r="A2620" i="14"/>
  <c r="D2619" i="14"/>
  <c r="A2619" i="14"/>
  <c r="D2618" i="14"/>
  <c r="A2618" i="14"/>
  <c r="D2617" i="14"/>
  <c r="A2617" i="14"/>
  <c r="D2616" i="14"/>
  <c r="A2616" i="14"/>
  <c r="D2615" i="14"/>
  <c r="A2615" i="14"/>
  <c r="D2614" i="14"/>
  <c r="A2614" i="14"/>
  <c r="D2613" i="14"/>
  <c r="A2613" i="14"/>
  <c r="D2612" i="14"/>
  <c r="A2612" i="14"/>
  <c r="D2611" i="14"/>
  <c r="A2611" i="14"/>
  <c r="D2610" i="14"/>
  <c r="A2610" i="14"/>
  <c r="D2609" i="14"/>
  <c r="A2609" i="14"/>
  <c r="D2608" i="14"/>
  <c r="A2608" i="14"/>
  <c r="D2607" i="14"/>
  <c r="A2607" i="14"/>
  <c r="D2606" i="14"/>
  <c r="A2606" i="14"/>
  <c r="D2605" i="14"/>
  <c r="A2605" i="14"/>
  <c r="D2604" i="14"/>
  <c r="A2604" i="14"/>
  <c r="D2603" i="14"/>
  <c r="A2603" i="14"/>
  <c r="D2602" i="14"/>
  <c r="A2602" i="14"/>
  <c r="D2601" i="14"/>
  <c r="A2601" i="14"/>
  <c r="D2600" i="14"/>
  <c r="A2600" i="14"/>
  <c r="D2599" i="14"/>
  <c r="A2599" i="14"/>
  <c r="D2598" i="14"/>
  <c r="A2598" i="14"/>
  <c r="D2597" i="14"/>
  <c r="A2597" i="14"/>
  <c r="D2596" i="14"/>
  <c r="A2596" i="14"/>
  <c r="D2595" i="14"/>
  <c r="A2595" i="14"/>
  <c r="D2594" i="14"/>
  <c r="A2594" i="14"/>
  <c r="D2593" i="14"/>
  <c r="A2593" i="14"/>
  <c r="D2592" i="14"/>
  <c r="A2592" i="14"/>
  <c r="D2591" i="14"/>
  <c r="A2591" i="14"/>
  <c r="D2590" i="14"/>
  <c r="A2590" i="14"/>
  <c r="D2589" i="14"/>
  <c r="A2589" i="14"/>
  <c r="D2588" i="14"/>
  <c r="A2588" i="14"/>
  <c r="D2587" i="14"/>
  <c r="A2587" i="14"/>
  <c r="D2586" i="14"/>
  <c r="A2586" i="14"/>
  <c r="D2585" i="14"/>
  <c r="A2585" i="14"/>
  <c r="D2584" i="14"/>
  <c r="A2584" i="14"/>
  <c r="D2583" i="14"/>
  <c r="A2583" i="14"/>
  <c r="D2582" i="14"/>
  <c r="A2582" i="14"/>
  <c r="D2581" i="14"/>
  <c r="A2581" i="14"/>
  <c r="D2580" i="14"/>
  <c r="A2580" i="14"/>
  <c r="D2579" i="14"/>
  <c r="A2579" i="14"/>
  <c r="D2578" i="14"/>
  <c r="A2578" i="14"/>
  <c r="D2577" i="14"/>
  <c r="A2577" i="14"/>
  <c r="D2576" i="14"/>
  <c r="A2576" i="14"/>
  <c r="D2575" i="14"/>
  <c r="A2575" i="14"/>
  <c r="D2574" i="14"/>
  <c r="A2574" i="14"/>
  <c r="D2573" i="14"/>
  <c r="A2573" i="14"/>
  <c r="D2572" i="14"/>
  <c r="A2572" i="14"/>
  <c r="D2571" i="14"/>
  <c r="A2571" i="14"/>
  <c r="D2570" i="14"/>
  <c r="A2570" i="14"/>
  <c r="D2569" i="14"/>
  <c r="A2569" i="14"/>
  <c r="D2568" i="14"/>
  <c r="A2568" i="14"/>
  <c r="D2567" i="14"/>
  <c r="A2567" i="14"/>
  <c r="D2566" i="14"/>
  <c r="A2566" i="14"/>
  <c r="D2565" i="14"/>
  <c r="A2565" i="14"/>
  <c r="D2564" i="14"/>
  <c r="A2564" i="14"/>
  <c r="D2563" i="14"/>
  <c r="A2563" i="14"/>
  <c r="D2562" i="14"/>
  <c r="A2562" i="14"/>
  <c r="D2561" i="14"/>
  <c r="A2561" i="14"/>
  <c r="D2560" i="14"/>
  <c r="A2560" i="14"/>
  <c r="D2559" i="14"/>
  <c r="A2559" i="14"/>
  <c r="D2558" i="14"/>
  <c r="A2558" i="14"/>
  <c r="D2557" i="14"/>
  <c r="A2557" i="14"/>
  <c r="D2556" i="14"/>
  <c r="A2556" i="14"/>
  <c r="D2555" i="14"/>
  <c r="A2555" i="14"/>
  <c r="D2554" i="14"/>
  <c r="A2554" i="14"/>
  <c r="D2553" i="14"/>
  <c r="A2553" i="14"/>
  <c r="D2552" i="14"/>
  <c r="A2552" i="14"/>
  <c r="D2551" i="14"/>
  <c r="A2551" i="14"/>
  <c r="D2550" i="14"/>
  <c r="A2550" i="14"/>
  <c r="D2549" i="14"/>
  <c r="A2549" i="14"/>
  <c r="D2548" i="14"/>
  <c r="A2548" i="14"/>
  <c r="D2547" i="14"/>
  <c r="A2547" i="14"/>
  <c r="D2546" i="14"/>
  <c r="A2546" i="14"/>
  <c r="D2545" i="14"/>
  <c r="A2545" i="14"/>
  <c r="D2544" i="14"/>
  <c r="A2544" i="14"/>
  <c r="D2543" i="14"/>
  <c r="A2543" i="14"/>
  <c r="D2542" i="14"/>
  <c r="A2542" i="14"/>
  <c r="D2541" i="14"/>
  <c r="A2541" i="14"/>
  <c r="D2540" i="14"/>
  <c r="A2540" i="14"/>
  <c r="D2539" i="14"/>
  <c r="A2539" i="14"/>
  <c r="D2538" i="14"/>
  <c r="A2538" i="14"/>
  <c r="D2537" i="14"/>
  <c r="A2537" i="14"/>
  <c r="D2536" i="14"/>
  <c r="A2536" i="14"/>
  <c r="D2535" i="14"/>
  <c r="A2535" i="14"/>
  <c r="D2534" i="14"/>
  <c r="A2534" i="14"/>
  <c r="D2533" i="14"/>
  <c r="A2533" i="14"/>
  <c r="D2532" i="14"/>
  <c r="A2532" i="14"/>
  <c r="D2531" i="14"/>
  <c r="A2531" i="14"/>
  <c r="D2530" i="14"/>
  <c r="A2530" i="14"/>
  <c r="D2529" i="14"/>
  <c r="A2529" i="14"/>
  <c r="D2528" i="14"/>
  <c r="A2528" i="14"/>
  <c r="D2527" i="14"/>
  <c r="A2527" i="14"/>
  <c r="D2526" i="14"/>
  <c r="A2526" i="14"/>
  <c r="D2525" i="14"/>
  <c r="A2525" i="14"/>
  <c r="D2524" i="14"/>
  <c r="A2524" i="14"/>
  <c r="D2523" i="14"/>
  <c r="A2523" i="14"/>
  <c r="D2522" i="14"/>
  <c r="A2522" i="14"/>
  <c r="D2521" i="14"/>
  <c r="A2521" i="14"/>
  <c r="D2520" i="14"/>
  <c r="A2520" i="14"/>
  <c r="D2519" i="14"/>
  <c r="A2519" i="14"/>
  <c r="D2518" i="14"/>
  <c r="A2518" i="14"/>
  <c r="D2517" i="14"/>
  <c r="A2517" i="14"/>
  <c r="D2516" i="14"/>
  <c r="A2516" i="14"/>
  <c r="D2515" i="14"/>
  <c r="A2515" i="14"/>
  <c r="D2514" i="14"/>
  <c r="A2514" i="14"/>
  <c r="D2513" i="14"/>
  <c r="A2513" i="14"/>
  <c r="D2512" i="14"/>
  <c r="A2512" i="14"/>
  <c r="D2511" i="14"/>
  <c r="A2511" i="14"/>
  <c r="D2510" i="14"/>
  <c r="A2510" i="14"/>
  <c r="D2509" i="14"/>
  <c r="A2509" i="14"/>
  <c r="D2508" i="14"/>
  <c r="A2508" i="14"/>
  <c r="D2507" i="14"/>
  <c r="A2507" i="14"/>
  <c r="D2506" i="14"/>
  <c r="A2506" i="14"/>
  <c r="D2505" i="14"/>
  <c r="A2505" i="14"/>
  <c r="D2504" i="14"/>
  <c r="A2504" i="14"/>
  <c r="D2503" i="14"/>
  <c r="A2503" i="14"/>
  <c r="D2502" i="14"/>
  <c r="A2502" i="14"/>
  <c r="D2501" i="14"/>
  <c r="A2501" i="14"/>
  <c r="D2500" i="14"/>
  <c r="A2500" i="14"/>
  <c r="D2499" i="14"/>
  <c r="A2499" i="14"/>
  <c r="D2498" i="14"/>
  <c r="A2498" i="14"/>
  <c r="D2497" i="14"/>
  <c r="A2497" i="14"/>
  <c r="D2496" i="14"/>
  <c r="A2496" i="14"/>
  <c r="D2495" i="14"/>
  <c r="A2495" i="14"/>
  <c r="D2494" i="14"/>
  <c r="A2494" i="14"/>
  <c r="D2493" i="14"/>
  <c r="A2493" i="14"/>
  <c r="D2492" i="14"/>
  <c r="A2492" i="14"/>
  <c r="D2491" i="14"/>
  <c r="A2491" i="14"/>
  <c r="D2490" i="14"/>
  <c r="A2490" i="14"/>
  <c r="D2489" i="14"/>
  <c r="A2489" i="14"/>
  <c r="D2488" i="14"/>
  <c r="A2488" i="14"/>
  <c r="D2487" i="14"/>
  <c r="A2487" i="14"/>
  <c r="D2486" i="14"/>
  <c r="A2486" i="14"/>
  <c r="D2485" i="14"/>
  <c r="A2485" i="14"/>
  <c r="D2484" i="14"/>
  <c r="A2484" i="14"/>
  <c r="D2483" i="14"/>
  <c r="A2483" i="14"/>
  <c r="D2482" i="14"/>
  <c r="A2482" i="14"/>
  <c r="D2481" i="14"/>
  <c r="A2481" i="14"/>
  <c r="D2480" i="14"/>
  <c r="A2480" i="14"/>
  <c r="D2479" i="14"/>
  <c r="A2479" i="14"/>
  <c r="D2478" i="14"/>
  <c r="A2478" i="14"/>
  <c r="D2477" i="14"/>
  <c r="A2477" i="14"/>
  <c r="D2476" i="14"/>
  <c r="A2476" i="14"/>
  <c r="D2475" i="14"/>
  <c r="A2475" i="14"/>
  <c r="D2474" i="14"/>
  <c r="A2474" i="14"/>
  <c r="D2473" i="14"/>
  <c r="A2473" i="14"/>
  <c r="D2472" i="14"/>
  <c r="A2472" i="14"/>
  <c r="D2471" i="14"/>
  <c r="A2471" i="14"/>
  <c r="D2470" i="14"/>
  <c r="A2470" i="14"/>
  <c r="D2469" i="14"/>
  <c r="A2469" i="14"/>
  <c r="D2468" i="14"/>
  <c r="A2468" i="14"/>
  <c r="D2467" i="14"/>
  <c r="A2467" i="14"/>
  <c r="D2466" i="14"/>
  <c r="A2466" i="14"/>
  <c r="D2465" i="14"/>
  <c r="A2465" i="14"/>
  <c r="D2464" i="14"/>
  <c r="A2464" i="14"/>
  <c r="D2463" i="14"/>
  <c r="A2463" i="14"/>
  <c r="D2462" i="14"/>
  <c r="A2462" i="14"/>
  <c r="D2461" i="14"/>
  <c r="A2461" i="14"/>
  <c r="D2460" i="14"/>
  <c r="A2460" i="14"/>
  <c r="D2459" i="14"/>
  <c r="A2459" i="14"/>
  <c r="D2458" i="14"/>
  <c r="A2458" i="14"/>
  <c r="D2457" i="14"/>
  <c r="A2457" i="14"/>
  <c r="D2456" i="14"/>
  <c r="A2456" i="14"/>
  <c r="D2455" i="14"/>
  <c r="A2455" i="14"/>
  <c r="D2454" i="14"/>
  <c r="A2454" i="14"/>
  <c r="D2453" i="14"/>
  <c r="A2453" i="14"/>
  <c r="D2452" i="14"/>
  <c r="A2452" i="14"/>
  <c r="D2451" i="14"/>
  <c r="A2451" i="14"/>
  <c r="D2450" i="14"/>
  <c r="A2450" i="14"/>
  <c r="D2449" i="14"/>
  <c r="A2449" i="14"/>
  <c r="D2448" i="14"/>
  <c r="A2448" i="14"/>
  <c r="D2447" i="14"/>
  <c r="A2447" i="14"/>
  <c r="D2446" i="14"/>
  <c r="A2446" i="14"/>
  <c r="D2445" i="14"/>
  <c r="A2445" i="14"/>
  <c r="D2444" i="14"/>
  <c r="A2444" i="14"/>
  <c r="D2443" i="14"/>
  <c r="A2443" i="14"/>
  <c r="D2442" i="14"/>
  <c r="A2442" i="14"/>
  <c r="D2441" i="14"/>
  <c r="A2441" i="14"/>
  <c r="D2440" i="14"/>
  <c r="A2440" i="14"/>
  <c r="D2439" i="14"/>
  <c r="A2439" i="14"/>
  <c r="D2438" i="14"/>
  <c r="A2438" i="14"/>
  <c r="D2437" i="14"/>
  <c r="A2437" i="14"/>
  <c r="D2436" i="14"/>
  <c r="A2436" i="14"/>
  <c r="D2435" i="14"/>
  <c r="A2435" i="14"/>
  <c r="D2434" i="14"/>
  <c r="A2434" i="14"/>
  <c r="D2433" i="14"/>
  <c r="A2433" i="14"/>
  <c r="D2432" i="14"/>
  <c r="A2432" i="14"/>
  <c r="D2431" i="14"/>
  <c r="A2431" i="14"/>
  <c r="D2430" i="14"/>
  <c r="A2430" i="14"/>
  <c r="D2429" i="14"/>
  <c r="A2429" i="14"/>
  <c r="D2428" i="14"/>
  <c r="A2428" i="14"/>
  <c r="D2427" i="14"/>
  <c r="A2427" i="14"/>
  <c r="D2426" i="14"/>
  <c r="A2426" i="14"/>
  <c r="D2425" i="14"/>
  <c r="A2425" i="14"/>
  <c r="D2424" i="14"/>
  <c r="A2424" i="14"/>
  <c r="D2423" i="14"/>
  <c r="A2423" i="14"/>
  <c r="D2422" i="14"/>
  <c r="A2422" i="14"/>
  <c r="D2421" i="14"/>
  <c r="A2421" i="14"/>
  <c r="D2420" i="14"/>
  <c r="A2420" i="14"/>
  <c r="D2419" i="14"/>
  <c r="A2419" i="14"/>
  <c r="D2418" i="14"/>
  <c r="A2418" i="14"/>
  <c r="D2417" i="14"/>
  <c r="A2417" i="14"/>
  <c r="D2416" i="14"/>
  <c r="A2416" i="14"/>
  <c r="D2415" i="14"/>
  <c r="A2415" i="14"/>
  <c r="D2414" i="14"/>
  <c r="A2414" i="14"/>
  <c r="D2413" i="14"/>
  <c r="A2413" i="14"/>
  <c r="D2412" i="14"/>
  <c r="A2412" i="14"/>
  <c r="D2411" i="14"/>
  <c r="A2411" i="14"/>
  <c r="D2410" i="14"/>
  <c r="A2410" i="14"/>
  <c r="D2409" i="14"/>
  <c r="A2409" i="14"/>
  <c r="D2408" i="14"/>
  <c r="A2408" i="14"/>
  <c r="D2407" i="14"/>
  <c r="A2407" i="14"/>
  <c r="D2406" i="14"/>
  <c r="A2406" i="14"/>
  <c r="D2405" i="14"/>
  <c r="A2405" i="14"/>
  <c r="D2404" i="14"/>
  <c r="A2404" i="14"/>
  <c r="D2403" i="14"/>
  <c r="A2403" i="14"/>
  <c r="D2402" i="14"/>
  <c r="A2402" i="14"/>
  <c r="D2401" i="14"/>
  <c r="A2401" i="14"/>
  <c r="D2400" i="14"/>
  <c r="A2400" i="14"/>
  <c r="D2399" i="14"/>
  <c r="A2399" i="14"/>
  <c r="D2398" i="14"/>
  <c r="A2398" i="14"/>
  <c r="D2397" i="14"/>
  <c r="A2397" i="14"/>
  <c r="D2396" i="14"/>
  <c r="A2396" i="14"/>
  <c r="D2395" i="14"/>
  <c r="A2395" i="14"/>
  <c r="D2394" i="14"/>
  <c r="A2394" i="14"/>
  <c r="D2393" i="14"/>
  <c r="A2393" i="14"/>
  <c r="D2392" i="14"/>
  <c r="A2392" i="14"/>
  <c r="D2391" i="14"/>
  <c r="A2391" i="14"/>
  <c r="D2390" i="14"/>
  <c r="A2390" i="14"/>
  <c r="D2389" i="14"/>
  <c r="A2389" i="14"/>
  <c r="D2388" i="14"/>
  <c r="A2388" i="14"/>
  <c r="D2387" i="14"/>
  <c r="A2387" i="14"/>
  <c r="D2386" i="14"/>
  <c r="A2386" i="14"/>
  <c r="D2385" i="14"/>
  <c r="A2385" i="14"/>
  <c r="D2384" i="14"/>
  <c r="A2384" i="14"/>
  <c r="D2383" i="14"/>
  <c r="A2383" i="14"/>
  <c r="D2382" i="14"/>
  <c r="A2382" i="14"/>
  <c r="D2381" i="14"/>
  <c r="A2381" i="14"/>
  <c r="D2380" i="14"/>
  <c r="A2380" i="14"/>
  <c r="D2379" i="14"/>
  <c r="A2379" i="14"/>
  <c r="D2378" i="14"/>
  <c r="A2378" i="14"/>
  <c r="D2377" i="14"/>
  <c r="A2377" i="14"/>
  <c r="D2376" i="14"/>
  <c r="A2376" i="14"/>
  <c r="D2375" i="14"/>
  <c r="A2375" i="14"/>
  <c r="D2374" i="14"/>
  <c r="A2374" i="14"/>
  <c r="D2373" i="14"/>
  <c r="A2373" i="14"/>
  <c r="D2372" i="14"/>
  <c r="A2372" i="14"/>
  <c r="D2371" i="14"/>
  <c r="A2371" i="14"/>
  <c r="D2370" i="14"/>
  <c r="A2370" i="14"/>
  <c r="D2369" i="14"/>
  <c r="A2369" i="14"/>
  <c r="D2368" i="14"/>
  <c r="A2368" i="14"/>
  <c r="D2367" i="14"/>
  <c r="A2367" i="14"/>
  <c r="D2366" i="14"/>
  <c r="A2366" i="14"/>
  <c r="D2365" i="14"/>
  <c r="A2365" i="14"/>
  <c r="D2364" i="14"/>
  <c r="A2364" i="14"/>
  <c r="D2363" i="14"/>
  <c r="A2363" i="14"/>
  <c r="D2362" i="14"/>
  <c r="A2362" i="14"/>
  <c r="D2361" i="14"/>
  <c r="A2361" i="14"/>
  <c r="D2360" i="14"/>
  <c r="A2360" i="14"/>
  <c r="D2359" i="14"/>
  <c r="A2359" i="14"/>
  <c r="D2358" i="14"/>
  <c r="A2358" i="14"/>
  <c r="D2357" i="14"/>
  <c r="A2357" i="14"/>
  <c r="D2356" i="14"/>
  <c r="A2356" i="14"/>
  <c r="D2355" i="14"/>
  <c r="A2355" i="14"/>
  <c r="D2354" i="14"/>
  <c r="A2354" i="14"/>
  <c r="D2353" i="14"/>
  <c r="A2353" i="14"/>
  <c r="D2352" i="14"/>
  <c r="A2352" i="14"/>
  <c r="D2351" i="14"/>
  <c r="A2351" i="14"/>
  <c r="D2350" i="14"/>
  <c r="A2350" i="14"/>
  <c r="D2349" i="14"/>
  <c r="A2349" i="14"/>
  <c r="D2348" i="14"/>
  <c r="A2348" i="14"/>
  <c r="D2347" i="14"/>
  <c r="A2347" i="14"/>
  <c r="D2346" i="14"/>
  <c r="A2346" i="14"/>
  <c r="D2345" i="14"/>
  <c r="A2345" i="14"/>
  <c r="D2344" i="14"/>
  <c r="A2344" i="14"/>
  <c r="D2343" i="14"/>
  <c r="A2343" i="14"/>
  <c r="D2342" i="14"/>
  <c r="A2342" i="14"/>
  <c r="D2341" i="14"/>
  <c r="A2341" i="14"/>
  <c r="D2340" i="14"/>
  <c r="A2340" i="14"/>
  <c r="D2339" i="14"/>
  <c r="A2339" i="14"/>
  <c r="D2338" i="14"/>
  <c r="A2338" i="14"/>
  <c r="D2337" i="14"/>
  <c r="A2337" i="14"/>
  <c r="D2336" i="14"/>
  <c r="A2336" i="14"/>
  <c r="D2335" i="14"/>
  <c r="A2335" i="14"/>
  <c r="D2334" i="14"/>
  <c r="A2334" i="14"/>
  <c r="D2333" i="14"/>
  <c r="A2333" i="14"/>
  <c r="D2332" i="14"/>
  <c r="A2332" i="14"/>
  <c r="D2331" i="14"/>
  <c r="A2331" i="14"/>
  <c r="D2330" i="14"/>
  <c r="A2330" i="14"/>
  <c r="D2329" i="14"/>
  <c r="A2329" i="14"/>
  <c r="D2328" i="14"/>
  <c r="A2328" i="14"/>
  <c r="D2327" i="14"/>
  <c r="A2327" i="14"/>
  <c r="D2326" i="14"/>
  <c r="A2326" i="14"/>
  <c r="D2325" i="14"/>
  <c r="A2325" i="14"/>
  <c r="D2324" i="14"/>
  <c r="A2324" i="14"/>
  <c r="D2323" i="14"/>
  <c r="A2323" i="14"/>
  <c r="D2322" i="14"/>
  <c r="A2322" i="14"/>
  <c r="D2321" i="14"/>
  <c r="A2321" i="14"/>
  <c r="D2320" i="14"/>
  <c r="A2320" i="14"/>
  <c r="D2319" i="14"/>
  <c r="A2319" i="14"/>
  <c r="D2318" i="14"/>
  <c r="A2318" i="14"/>
  <c r="D2317" i="14"/>
  <c r="A2317" i="14"/>
  <c r="D2316" i="14"/>
  <c r="A2316" i="14"/>
  <c r="D2315" i="14"/>
  <c r="A2315" i="14"/>
  <c r="D2314" i="14"/>
  <c r="A2314" i="14"/>
  <c r="D2313" i="14"/>
  <c r="A2313" i="14"/>
  <c r="D2312" i="14"/>
  <c r="A2312" i="14"/>
  <c r="D2311" i="14"/>
  <c r="A2311" i="14"/>
  <c r="D2310" i="14"/>
  <c r="A2310" i="14"/>
  <c r="D2309" i="14"/>
  <c r="A2309" i="14"/>
  <c r="D2308" i="14"/>
  <c r="A2308" i="14"/>
  <c r="D2307" i="14"/>
  <c r="A2307" i="14"/>
  <c r="D2306" i="14"/>
  <c r="A2306" i="14"/>
  <c r="D2305" i="14"/>
  <c r="A2305" i="14"/>
  <c r="D2304" i="14"/>
  <c r="A2304" i="14"/>
  <c r="D2303" i="14"/>
  <c r="A2303" i="14"/>
  <c r="D2302" i="14"/>
  <c r="A2302" i="14"/>
  <c r="D2301" i="14"/>
  <c r="A2301" i="14"/>
  <c r="D2300" i="14"/>
  <c r="A2300" i="14"/>
  <c r="D2299" i="14"/>
  <c r="A2299" i="14"/>
  <c r="D2298" i="14"/>
  <c r="A2298" i="14"/>
  <c r="D2297" i="14"/>
  <c r="A2297" i="14"/>
  <c r="D2296" i="14"/>
  <c r="A2296" i="14"/>
  <c r="D2295" i="14"/>
  <c r="A2295" i="14"/>
  <c r="D2294" i="14"/>
  <c r="A2294" i="14"/>
  <c r="D2293" i="14"/>
  <c r="A2293" i="14"/>
  <c r="D2292" i="14"/>
  <c r="A2292" i="14"/>
  <c r="D2291" i="14"/>
  <c r="A2291" i="14"/>
  <c r="D2290" i="14"/>
  <c r="A2290" i="14"/>
  <c r="D2289" i="14"/>
  <c r="A2289" i="14"/>
  <c r="D2288" i="14"/>
  <c r="A2288" i="14"/>
  <c r="D2287" i="14"/>
  <c r="A2287" i="14"/>
  <c r="D2286" i="14"/>
  <c r="A2286" i="14"/>
  <c r="D2285" i="14"/>
  <c r="A2285" i="14"/>
  <c r="D2284" i="14"/>
  <c r="A2284" i="14"/>
  <c r="D2283" i="14"/>
  <c r="A2283" i="14"/>
  <c r="D2282" i="14"/>
  <c r="A2282" i="14"/>
  <c r="D2281" i="14"/>
  <c r="A2281" i="14"/>
  <c r="D2280" i="14"/>
  <c r="A2280" i="14"/>
  <c r="D2279" i="14"/>
  <c r="A2279" i="14"/>
  <c r="D2278" i="14"/>
  <c r="A2278" i="14"/>
  <c r="D2277" i="14"/>
  <c r="A2277" i="14"/>
  <c r="D2276" i="14"/>
  <c r="A2276" i="14"/>
  <c r="D2275" i="14"/>
  <c r="A2275" i="14"/>
  <c r="D2274" i="14"/>
  <c r="A2274" i="14"/>
  <c r="D2273" i="14"/>
  <c r="A2273" i="14"/>
  <c r="D2272" i="14"/>
  <c r="A2272" i="14"/>
  <c r="D2271" i="14"/>
  <c r="A2271" i="14"/>
  <c r="D2270" i="14"/>
  <c r="A2270" i="14"/>
  <c r="D2269" i="14"/>
  <c r="A2269" i="14"/>
  <c r="D2268" i="14"/>
  <c r="A2268" i="14"/>
  <c r="D2267" i="14"/>
  <c r="A2267" i="14"/>
  <c r="D2266" i="14"/>
  <c r="A2266" i="14"/>
  <c r="D2265" i="14"/>
  <c r="A2265" i="14"/>
  <c r="D2264" i="14"/>
  <c r="A2264" i="14"/>
  <c r="D2263" i="14"/>
  <c r="A2263" i="14"/>
  <c r="D2262" i="14"/>
  <c r="A2262" i="14"/>
  <c r="D2261" i="14"/>
  <c r="A2261" i="14"/>
  <c r="D2260" i="14"/>
  <c r="A2260" i="14"/>
  <c r="D2259" i="14"/>
  <c r="A2259" i="14"/>
  <c r="D2258" i="14"/>
  <c r="A2258" i="14"/>
  <c r="D2257" i="14"/>
  <c r="A2257" i="14"/>
  <c r="D2256" i="14"/>
  <c r="A2256" i="14"/>
  <c r="D2255" i="14"/>
  <c r="A2255" i="14"/>
  <c r="D2254" i="14"/>
  <c r="A2254" i="14"/>
  <c r="D2253" i="14"/>
  <c r="A2253" i="14"/>
  <c r="D2252" i="14"/>
  <c r="A2252" i="14"/>
  <c r="D2251" i="14"/>
  <c r="A2251" i="14"/>
  <c r="D2250" i="14"/>
  <c r="A2250" i="14"/>
  <c r="D2249" i="14"/>
  <c r="A2249" i="14"/>
  <c r="D2248" i="14"/>
  <c r="A2248" i="14"/>
  <c r="D2247" i="14"/>
  <c r="A2247" i="14"/>
  <c r="D2246" i="14"/>
  <c r="A2246" i="14"/>
  <c r="D2245" i="14"/>
  <c r="A2245" i="14"/>
  <c r="D2244" i="14"/>
  <c r="A2244" i="14"/>
  <c r="D2243" i="14"/>
  <c r="A2243" i="14"/>
  <c r="D2242" i="14"/>
  <c r="A2242" i="14"/>
  <c r="D2241" i="14"/>
  <c r="A2241" i="14"/>
  <c r="D2240" i="14"/>
  <c r="A2240" i="14"/>
  <c r="D2239" i="14"/>
  <c r="A2239" i="14"/>
  <c r="D2238" i="14"/>
  <c r="A2238" i="14"/>
  <c r="D2237" i="14"/>
  <c r="A2237" i="14"/>
  <c r="D2236" i="14"/>
  <c r="A2236" i="14"/>
  <c r="D2235" i="14"/>
  <c r="A2235" i="14"/>
  <c r="D2234" i="14"/>
  <c r="A2234" i="14"/>
  <c r="D2233" i="14"/>
  <c r="A2233" i="14"/>
  <c r="D2232" i="14"/>
  <c r="A2232" i="14"/>
  <c r="D2231" i="14"/>
  <c r="A2231" i="14"/>
  <c r="D2230" i="14"/>
  <c r="A2230" i="14"/>
  <c r="D2229" i="14"/>
  <c r="A2229" i="14"/>
  <c r="D2228" i="14"/>
  <c r="A2228" i="14"/>
  <c r="D2227" i="14"/>
  <c r="A2227" i="14"/>
  <c r="D2226" i="14"/>
  <c r="A2226" i="14"/>
  <c r="D2225" i="14"/>
  <c r="A2225" i="14"/>
  <c r="D2224" i="14"/>
  <c r="A2224" i="14"/>
  <c r="D2223" i="14"/>
  <c r="A2223" i="14"/>
  <c r="D2222" i="14"/>
  <c r="A2222" i="14"/>
  <c r="D2221" i="14"/>
  <c r="A2221" i="14"/>
  <c r="D2220" i="14"/>
  <c r="A2220" i="14"/>
  <c r="D2219" i="14"/>
  <c r="A2219" i="14"/>
  <c r="D2218" i="14"/>
  <c r="A2218" i="14"/>
  <c r="D2217" i="14"/>
  <c r="A2217" i="14"/>
  <c r="D2216" i="14"/>
  <c r="A2216" i="14"/>
  <c r="D2215" i="14"/>
  <c r="A2215" i="14"/>
  <c r="D2214" i="14"/>
  <c r="A2214" i="14"/>
  <c r="D2213" i="14"/>
  <c r="A2213" i="14"/>
  <c r="D2212" i="14"/>
  <c r="A2212" i="14"/>
  <c r="D2211" i="14"/>
  <c r="A2211" i="14"/>
  <c r="D2210" i="14"/>
  <c r="A2210" i="14"/>
  <c r="D2209" i="14"/>
  <c r="A2209" i="14"/>
  <c r="D2208" i="14"/>
  <c r="A2208" i="14"/>
  <c r="D2207" i="14"/>
  <c r="A2207" i="14"/>
  <c r="D2206" i="14"/>
  <c r="A2206" i="14"/>
  <c r="D2205" i="14"/>
  <c r="A2205" i="14"/>
  <c r="D2204" i="14"/>
  <c r="A2204" i="14"/>
  <c r="D2203" i="14"/>
  <c r="A2203" i="14"/>
  <c r="D2202" i="14"/>
  <c r="A2202" i="14"/>
  <c r="D2201" i="14"/>
  <c r="A2201" i="14"/>
  <c r="D2200" i="14"/>
  <c r="A2200" i="14"/>
  <c r="D2199" i="14"/>
  <c r="A2199" i="14"/>
  <c r="D2198" i="14"/>
  <c r="A2198" i="14"/>
  <c r="D2197" i="14"/>
  <c r="A2197" i="14"/>
  <c r="D2196" i="14"/>
  <c r="A2196" i="14"/>
  <c r="D2195" i="14"/>
  <c r="A2195" i="14"/>
  <c r="D2194" i="14"/>
  <c r="A2194" i="14"/>
  <c r="D2193" i="14"/>
  <c r="A2193" i="14"/>
  <c r="D2192" i="14"/>
  <c r="A2192" i="14"/>
  <c r="D2191" i="14"/>
  <c r="A2191" i="14"/>
  <c r="D2190" i="14"/>
  <c r="A2190" i="14"/>
  <c r="D2189" i="14"/>
  <c r="A2189" i="14"/>
  <c r="D2188" i="14"/>
  <c r="A2188" i="14"/>
  <c r="D2187" i="14"/>
  <c r="A2187" i="14"/>
  <c r="D2186" i="14"/>
  <c r="A2186" i="14"/>
  <c r="D2185" i="14"/>
  <c r="A2185" i="14"/>
  <c r="D2184" i="14"/>
  <c r="A2184" i="14"/>
  <c r="D2183" i="14"/>
  <c r="A2183" i="14"/>
  <c r="D2182" i="14"/>
  <c r="A2182" i="14"/>
  <c r="D2181" i="14"/>
  <c r="A2181" i="14"/>
  <c r="D2180" i="14"/>
  <c r="A2180" i="14"/>
  <c r="D2179" i="14"/>
  <c r="A2179" i="14"/>
  <c r="D2178" i="14"/>
  <c r="A2178" i="14"/>
  <c r="D2177" i="14"/>
  <c r="A2177" i="14"/>
  <c r="D2176" i="14"/>
  <c r="A2176" i="14"/>
  <c r="D2175" i="14"/>
  <c r="A2175" i="14"/>
  <c r="D2174" i="14"/>
  <c r="A2174" i="14"/>
  <c r="D2173" i="14"/>
  <c r="A2173" i="14"/>
  <c r="D2172" i="14"/>
  <c r="A2172" i="14"/>
  <c r="D2171" i="14"/>
  <c r="A2171" i="14"/>
  <c r="D2170" i="14"/>
  <c r="A2170" i="14"/>
  <c r="D2169" i="14"/>
  <c r="A2169" i="14"/>
  <c r="D2168" i="14"/>
  <c r="A2168" i="14"/>
  <c r="D2167" i="14"/>
  <c r="A2167" i="14"/>
  <c r="D2166" i="14"/>
  <c r="A2166" i="14"/>
  <c r="D2165" i="14"/>
  <c r="A2165" i="14"/>
  <c r="D2164" i="14"/>
  <c r="A2164" i="14"/>
  <c r="D2163" i="14"/>
  <c r="A2163" i="14"/>
  <c r="D2162" i="14"/>
  <c r="A2162" i="14"/>
  <c r="D2161" i="14"/>
  <c r="A2161" i="14"/>
  <c r="D2160" i="14"/>
  <c r="A2160" i="14"/>
  <c r="D2159" i="14"/>
  <c r="A2159" i="14"/>
  <c r="D2158" i="14"/>
  <c r="A2158" i="14"/>
  <c r="D2157" i="14"/>
  <c r="A2157" i="14"/>
  <c r="D2156" i="14"/>
  <c r="A2156" i="14"/>
  <c r="D2155" i="14"/>
  <c r="A2155" i="14"/>
  <c r="D2154" i="14"/>
  <c r="A2154" i="14"/>
  <c r="D2153" i="14"/>
  <c r="A2153" i="14"/>
  <c r="D2152" i="14"/>
  <c r="A2152" i="14"/>
  <c r="D2151" i="14"/>
  <c r="A2151" i="14"/>
  <c r="D2150" i="14"/>
  <c r="A2150" i="14"/>
  <c r="D2149" i="14"/>
  <c r="A2149" i="14"/>
  <c r="D2148" i="14"/>
  <c r="A2148" i="14"/>
  <c r="D2147" i="14"/>
  <c r="A2147" i="14"/>
  <c r="D2146" i="14"/>
  <c r="A2146" i="14"/>
  <c r="D2145" i="14"/>
  <c r="A2145" i="14"/>
  <c r="D2144" i="14"/>
  <c r="A2144" i="14"/>
  <c r="D2143" i="14"/>
  <c r="A2143" i="14"/>
  <c r="D2142" i="14"/>
  <c r="A2142" i="14"/>
  <c r="D2141" i="14"/>
  <c r="A2141" i="14"/>
  <c r="D2140" i="14"/>
  <c r="A2140" i="14"/>
  <c r="D2139" i="14"/>
  <c r="A2139" i="14"/>
  <c r="D2138" i="14"/>
  <c r="A2138" i="14"/>
  <c r="D2137" i="14"/>
  <c r="A2137" i="14"/>
  <c r="D2136" i="14"/>
  <c r="A2136" i="14"/>
  <c r="D2135" i="14"/>
  <c r="A2135" i="14"/>
  <c r="D2134" i="14"/>
  <c r="A2134" i="14"/>
  <c r="D2133" i="14"/>
  <c r="A2133" i="14"/>
  <c r="D2132" i="14"/>
  <c r="A2132" i="14"/>
  <c r="D2131" i="14"/>
  <c r="A2131" i="14"/>
  <c r="D2130" i="14"/>
  <c r="A2130" i="14"/>
  <c r="D2129" i="14"/>
  <c r="A2129" i="14"/>
  <c r="D2128" i="14"/>
  <c r="A2128" i="14"/>
  <c r="D2127" i="14"/>
  <c r="A2127" i="14"/>
  <c r="D2126" i="14"/>
  <c r="A2126" i="14"/>
  <c r="D2125" i="14"/>
  <c r="A2125" i="14"/>
  <c r="D2124" i="14"/>
  <c r="A2124" i="14"/>
  <c r="D2123" i="14"/>
  <c r="A2123" i="14"/>
  <c r="D2122" i="14"/>
  <c r="A2122" i="14"/>
  <c r="D2121" i="14"/>
  <c r="A2121" i="14"/>
  <c r="D2120" i="14"/>
  <c r="A2120" i="14"/>
  <c r="D2119" i="14"/>
  <c r="A2119" i="14"/>
  <c r="D2118" i="14"/>
  <c r="A2118" i="14"/>
  <c r="D2117" i="14"/>
  <c r="A2117" i="14"/>
  <c r="D2116" i="14"/>
  <c r="A2116" i="14"/>
  <c r="D2115" i="14"/>
  <c r="A2115" i="14"/>
  <c r="D2114" i="14"/>
  <c r="A2114" i="14"/>
  <c r="D2113" i="14"/>
  <c r="A2113" i="14"/>
  <c r="D2112" i="14"/>
  <c r="A2112" i="14"/>
  <c r="D2111" i="14"/>
  <c r="A2111" i="14"/>
  <c r="D2110" i="14"/>
  <c r="A2110" i="14"/>
  <c r="D2109" i="14"/>
  <c r="A2109" i="14"/>
  <c r="D2108" i="14"/>
  <c r="A2108" i="14"/>
  <c r="D2107" i="14"/>
  <c r="A2107" i="14"/>
  <c r="D2106" i="14"/>
  <c r="A2106" i="14"/>
  <c r="D2105" i="14"/>
  <c r="A2105" i="14"/>
  <c r="D2104" i="14"/>
  <c r="A2104" i="14"/>
  <c r="D2103" i="14"/>
  <c r="A2103" i="14"/>
  <c r="D2102" i="14"/>
  <c r="A2102" i="14"/>
  <c r="D2101" i="14"/>
  <c r="A2101" i="14"/>
  <c r="D2100" i="14"/>
  <c r="A2100" i="14"/>
  <c r="D2099" i="14"/>
  <c r="A2099" i="14"/>
  <c r="D2098" i="14"/>
  <c r="A2098" i="14"/>
  <c r="D2097" i="14"/>
  <c r="A2097" i="14"/>
  <c r="D2096" i="14"/>
  <c r="A2096" i="14"/>
  <c r="D2095" i="14"/>
  <c r="A2095" i="14"/>
  <c r="D2094" i="14"/>
  <c r="A2094" i="14"/>
  <c r="D2093" i="14"/>
  <c r="A2093" i="14"/>
  <c r="D2092" i="14"/>
  <c r="A2092" i="14"/>
  <c r="D2091" i="14"/>
  <c r="A2091" i="14"/>
  <c r="D2090" i="14"/>
  <c r="A2090" i="14"/>
  <c r="D2089" i="14"/>
  <c r="A2089" i="14"/>
  <c r="D2088" i="14"/>
  <c r="A2088" i="14"/>
  <c r="D2087" i="14"/>
  <c r="A2087" i="14"/>
  <c r="D2086" i="14"/>
  <c r="A2086" i="14"/>
  <c r="D2085" i="14"/>
  <c r="A2085" i="14"/>
  <c r="D2084" i="14"/>
  <c r="A2084" i="14"/>
  <c r="D2083" i="14"/>
  <c r="A2083" i="14"/>
  <c r="D2082" i="14"/>
  <c r="A2082" i="14"/>
  <c r="D2081" i="14"/>
  <c r="A2081" i="14"/>
  <c r="D2080" i="14"/>
  <c r="A2080" i="14"/>
  <c r="D2079" i="14"/>
  <c r="A2079" i="14"/>
  <c r="D2078" i="14"/>
  <c r="A2078" i="14"/>
  <c r="D2077" i="14"/>
  <c r="A2077" i="14"/>
  <c r="D2076" i="14"/>
  <c r="A2076" i="14"/>
  <c r="D2075" i="14"/>
  <c r="A2075" i="14"/>
  <c r="D2074" i="14"/>
  <c r="A2074" i="14"/>
  <c r="D2073" i="14"/>
  <c r="A2073" i="14"/>
  <c r="D2072" i="14"/>
  <c r="A2072" i="14"/>
  <c r="D2071" i="14"/>
  <c r="A2071" i="14"/>
  <c r="D2070" i="14"/>
  <c r="A2070" i="14"/>
  <c r="D2069" i="14"/>
  <c r="A2069" i="14"/>
  <c r="D2068" i="14"/>
  <c r="A2068" i="14"/>
  <c r="D2067" i="14"/>
  <c r="A2067" i="14"/>
  <c r="D2066" i="14"/>
  <c r="A2066" i="14"/>
  <c r="D2065" i="14"/>
  <c r="A2065" i="14"/>
  <c r="D2064" i="14"/>
  <c r="A2064" i="14"/>
  <c r="D2063" i="14"/>
  <c r="A2063" i="14"/>
  <c r="D2062" i="14"/>
  <c r="A2062" i="14"/>
  <c r="D2061" i="14"/>
  <c r="A2061" i="14"/>
  <c r="D2060" i="14"/>
  <c r="A2060" i="14"/>
  <c r="D2059" i="14"/>
  <c r="A2059" i="14"/>
  <c r="D2058" i="14"/>
  <c r="A2058" i="14"/>
  <c r="D2057" i="14"/>
  <c r="A2057" i="14"/>
  <c r="D2056" i="14"/>
  <c r="A2056" i="14"/>
  <c r="D2055" i="14"/>
  <c r="A2055" i="14"/>
  <c r="D2054" i="14"/>
  <c r="A2054" i="14"/>
  <c r="D2053" i="14"/>
  <c r="A2053" i="14"/>
  <c r="D2052" i="14"/>
  <c r="A2052" i="14"/>
  <c r="D2051" i="14"/>
  <c r="A2051" i="14"/>
  <c r="D2050" i="14"/>
  <c r="A2050" i="14"/>
  <c r="D2049" i="14"/>
  <c r="A2049" i="14"/>
  <c r="D2048" i="14"/>
  <c r="A2048" i="14"/>
  <c r="D2047" i="14"/>
  <c r="A2047" i="14"/>
  <c r="D2046" i="14"/>
  <c r="A2046" i="14"/>
  <c r="D2045" i="14"/>
  <c r="A2045" i="14"/>
  <c r="D2044" i="14"/>
  <c r="A2044" i="14"/>
  <c r="D2043" i="14"/>
  <c r="A2043" i="14"/>
  <c r="D2042" i="14"/>
  <c r="A2042" i="14"/>
  <c r="D2041" i="14"/>
  <c r="A2041" i="14"/>
  <c r="D2040" i="14"/>
  <c r="A2040" i="14"/>
  <c r="D2039" i="14"/>
  <c r="A2039" i="14"/>
  <c r="D2038" i="14"/>
  <c r="A2038" i="14"/>
  <c r="D2037" i="14"/>
  <c r="A2037" i="14"/>
  <c r="D2036" i="14"/>
  <c r="A2036" i="14"/>
  <c r="D2035" i="14"/>
  <c r="A2035" i="14"/>
  <c r="D2034" i="14"/>
  <c r="A2034" i="14"/>
  <c r="D2033" i="14"/>
  <c r="A2033" i="14"/>
  <c r="D2032" i="14"/>
  <c r="A2032" i="14"/>
  <c r="D2031" i="14"/>
  <c r="A2031" i="14"/>
  <c r="D2030" i="14"/>
  <c r="A2030" i="14"/>
  <c r="D2029" i="14"/>
  <c r="A2029" i="14"/>
  <c r="D2028" i="14"/>
  <c r="A2028" i="14"/>
  <c r="D2027" i="14"/>
  <c r="A2027" i="14"/>
  <c r="D2026" i="14"/>
  <c r="A2026" i="14"/>
  <c r="D2025" i="14"/>
  <c r="A2025" i="14"/>
  <c r="D2024" i="14"/>
  <c r="A2024" i="14"/>
  <c r="D2023" i="14"/>
  <c r="A2023" i="14"/>
  <c r="D2022" i="14"/>
  <c r="A2022" i="14"/>
  <c r="D2021" i="14"/>
  <c r="A2021" i="14"/>
  <c r="D2020" i="14"/>
  <c r="A2020" i="14"/>
  <c r="D2019" i="14"/>
  <c r="A2019" i="14"/>
  <c r="D2018" i="14"/>
  <c r="A2018" i="14"/>
  <c r="D2017" i="14"/>
  <c r="A2017" i="14"/>
  <c r="D2016" i="14"/>
  <c r="A2016" i="14"/>
  <c r="D2015" i="14"/>
  <c r="A2015" i="14"/>
  <c r="D2014" i="14"/>
  <c r="A2014" i="14"/>
  <c r="D2013" i="14"/>
  <c r="A2013" i="14"/>
  <c r="D2012" i="14"/>
  <c r="A2012" i="14"/>
  <c r="D2011" i="14"/>
  <c r="A2011" i="14"/>
  <c r="D2010" i="14"/>
  <c r="A2010" i="14"/>
  <c r="D2009" i="14"/>
  <c r="A2009" i="14"/>
  <c r="D2008" i="14"/>
  <c r="A2008" i="14"/>
  <c r="D2007" i="14"/>
  <c r="A2007" i="14"/>
  <c r="D2006" i="14"/>
  <c r="A2006" i="14"/>
  <c r="D2005" i="14"/>
  <c r="A2005" i="14"/>
  <c r="D2004" i="14"/>
  <c r="A2004" i="14"/>
  <c r="D2003" i="14"/>
  <c r="A2003" i="14"/>
  <c r="D2002" i="14"/>
  <c r="A2002" i="14"/>
  <c r="D2001" i="14"/>
  <c r="A2001" i="14"/>
  <c r="D2000" i="14"/>
  <c r="A2000" i="14"/>
  <c r="D1999" i="14"/>
  <c r="A1999" i="14"/>
  <c r="D1998" i="14"/>
  <c r="A1998" i="14"/>
  <c r="D1997" i="14"/>
  <c r="A1997" i="14"/>
  <c r="D1996" i="14"/>
  <c r="A1996" i="14"/>
  <c r="D1995" i="14"/>
  <c r="A1995" i="14"/>
  <c r="D1994" i="14"/>
  <c r="A1994" i="14"/>
  <c r="D1993" i="14"/>
  <c r="A1993" i="14"/>
  <c r="D1992" i="14"/>
  <c r="A1992" i="14"/>
  <c r="D1991" i="14"/>
  <c r="A1991" i="14"/>
  <c r="D1990" i="14"/>
  <c r="A1990" i="14"/>
  <c r="D1989" i="14"/>
  <c r="A1989" i="14"/>
  <c r="D1988" i="14"/>
  <c r="A1988" i="14"/>
  <c r="D1987" i="14"/>
  <c r="A1987" i="14"/>
  <c r="D1986" i="14"/>
  <c r="A1986" i="14"/>
  <c r="D1985" i="14"/>
  <c r="A1985" i="14"/>
  <c r="D1984" i="14"/>
  <c r="A1984" i="14"/>
  <c r="D1983" i="14"/>
  <c r="A1983" i="14"/>
  <c r="D1982" i="14"/>
  <c r="A1982" i="14"/>
  <c r="D1981" i="14"/>
  <c r="A1981" i="14"/>
  <c r="D1980" i="14"/>
  <c r="A1980" i="14"/>
  <c r="D1979" i="14"/>
  <c r="A1979" i="14"/>
  <c r="D1978" i="14"/>
  <c r="A1978" i="14"/>
  <c r="D1977" i="14"/>
  <c r="A1977" i="14"/>
  <c r="D1976" i="14"/>
  <c r="A1976" i="14"/>
  <c r="D1975" i="14"/>
  <c r="A1975" i="14"/>
  <c r="D1974" i="14"/>
  <c r="A1974" i="14"/>
  <c r="D1973" i="14"/>
  <c r="A1973" i="14"/>
  <c r="D1972" i="14"/>
  <c r="A1972" i="14"/>
  <c r="D1971" i="14"/>
  <c r="A1971" i="14"/>
  <c r="D1970" i="14"/>
  <c r="A1970" i="14"/>
  <c r="D1969" i="14"/>
  <c r="A1969" i="14"/>
  <c r="D1968" i="14"/>
  <c r="A1968" i="14"/>
  <c r="D1967" i="14"/>
  <c r="A1967" i="14"/>
  <c r="D1966" i="14"/>
  <c r="A1966" i="14"/>
  <c r="D1965" i="14"/>
  <c r="A1965" i="14"/>
  <c r="D1964" i="14"/>
  <c r="A1964" i="14"/>
  <c r="D1963" i="14"/>
  <c r="A1963" i="14"/>
  <c r="D1962" i="14"/>
  <c r="A1962" i="14"/>
  <c r="D1961" i="14"/>
  <c r="A1961" i="14"/>
  <c r="D1960" i="14"/>
  <c r="A1960" i="14"/>
  <c r="D1959" i="14"/>
  <c r="A1959" i="14"/>
  <c r="D1958" i="14"/>
  <c r="A1958" i="14"/>
  <c r="D1957" i="14"/>
  <c r="A1957" i="14"/>
  <c r="D1956" i="14"/>
  <c r="A1956" i="14"/>
  <c r="D1955" i="14"/>
  <c r="A1955" i="14"/>
  <c r="D1954" i="14"/>
  <c r="A1954" i="14"/>
  <c r="D1953" i="14"/>
  <c r="A1953" i="14"/>
  <c r="D1952" i="14"/>
  <c r="A1952" i="14"/>
  <c r="D1951" i="14"/>
  <c r="A1951" i="14"/>
  <c r="D1950" i="14"/>
  <c r="A1950" i="14"/>
  <c r="D1949" i="14"/>
  <c r="A1949" i="14"/>
  <c r="D1948" i="14"/>
  <c r="A1948" i="14"/>
  <c r="D1947" i="14"/>
  <c r="A1947" i="14"/>
  <c r="D1946" i="14"/>
  <c r="A1946" i="14"/>
  <c r="D1945" i="14"/>
  <c r="A1945" i="14"/>
  <c r="D1944" i="14"/>
  <c r="A1944" i="14"/>
  <c r="D1943" i="14"/>
  <c r="A1943" i="14"/>
  <c r="D1942" i="14"/>
  <c r="A1942" i="14"/>
  <c r="D1941" i="14"/>
  <c r="A1941" i="14"/>
  <c r="D1940" i="14"/>
  <c r="A1940" i="14"/>
  <c r="D1939" i="14"/>
  <c r="A1939" i="14"/>
  <c r="D1938" i="14"/>
  <c r="A1938" i="14"/>
  <c r="D1937" i="14"/>
  <c r="A1937" i="14"/>
  <c r="D1936" i="14"/>
  <c r="A1936" i="14"/>
  <c r="D1935" i="14"/>
  <c r="A1935" i="14"/>
  <c r="D1934" i="14"/>
  <c r="A1934" i="14"/>
  <c r="D1933" i="14"/>
  <c r="A1933" i="14"/>
  <c r="D1932" i="14"/>
  <c r="A1932" i="14"/>
  <c r="D1931" i="14"/>
  <c r="A1931" i="14"/>
  <c r="D1930" i="14"/>
  <c r="A1930" i="14"/>
  <c r="D1929" i="14"/>
  <c r="A1929" i="14"/>
  <c r="D1928" i="14"/>
  <c r="A1928" i="14"/>
  <c r="D1927" i="14"/>
  <c r="A1927" i="14"/>
  <c r="D1926" i="14"/>
  <c r="A1926" i="14"/>
  <c r="D1925" i="14"/>
  <c r="A1925" i="14"/>
  <c r="D1924" i="14"/>
  <c r="A1924" i="14"/>
  <c r="D1923" i="14"/>
  <c r="A1923" i="14"/>
  <c r="D1922" i="14"/>
  <c r="A1922" i="14"/>
  <c r="D1921" i="14"/>
  <c r="A1921" i="14"/>
  <c r="D1920" i="14"/>
  <c r="A1920" i="14"/>
  <c r="D1919" i="14"/>
  <c r="A1919" i="14"/>
  <c r="D1918" i="14"/>
  <c r="A1918" i="14"/>
  <c r="D1917" i="14"/>
  <c r="A1917" i="14"/>
  <c r="D1916" i="14"/>
  <c r="A1916" i="14"/>
  <c r="D1915" i="14"/>
  <c r="A1915" i="14"/>
  <c r="D1914" i="14"/>
  <c r="A1914" i="14"/>
  <c r="D1913" i="14"/>
  <c r="A1913" i="14"/>
  <c r="D1912" i="14"/>
  <c r="A1912" i="14"/>
  <c r="D1911" i="14"/>
  <c r="A1911" i="14"/>
  <c r="D1910" i="14"/>
  <c r="A1910" i="14"/>
  <c r="D1909" i="14"/>
  <c r="A1909" i="14"/>
  <c r="D1908" i="14"/>
  <c r="A1908" i="14"/>
  <c r="D1907" i="14"/>
  <c r="A1907" i="14"/>
  <c r="D1906" i="14"/>
  <c r="A1906" i="14"/>
  <c r="D1905" i="14"/>
  <c r="A1905" i="14"/>
  <c r="D1904" i="14"/>
  <c r="A1904" i="14"/>
  <c r="D1903" i="14"/>
  <c r="A1903" i="14"/>
  <c r="D1902" i="14"/>
  <c r="A1902" i="14"/>
  <c r="D1901" i="14"/>
  <c r="A1901" i="14"/>
  <c r="D1900" i="14"/>
  <c r="A1900" i="14"/>
  <c r="D1899" i="14"/>
  <c r="A1899" i="14"/>
  <c r="D1898" i="14"/>
  <c r="A1898" i="14"/>
  <c r="D1897" i="14"/>
  <c r="A1897" i="14"/>
  <c r="D1896" i="14"/>
  <c r="A1896" i="14"/>
  <c r="D1895" i="14"/>
  <c r="A1895" i="14"/>
  <c r="D1894" i="14"/>
  <c r="A1894" i="14"/>
  <c r="D1893" i="14"/>
  <c r="A1893" i="14"/>
  <c r="D1892" i="14"/>
  <c r="A1892" i="14"/>
  <c r="D1891" i="14"/>
  <c r="A1891" i="14"/>
  <c r="D1890" i="14"/>
  <c r="A1890" i="14"/>
  <c r="D1889" i="14"/>
  <c r="A1889" i="14"/>
  <c r="D1888" i="14"/>
  <c r="A1888" i="14"/>
  <c r="D1887" i="14"/>
  <c r="A1887" i="14"/>
  <c r="D1886" i="14"/>
  <c r="A1886" i="14"/>
  <c r="D1885" i="14"/>
  <c r="A1885" i="14"/>
  <c r="D1884" i="14"/>
  <c r="A1884" i="14"/>
  <c r="D1883" i="14"/>
  <c r="A1883" i="14"/>
  <c r="D1882" i="14"/>
  <c r="A1882" i="14"/>
  <c r="D1881" i="14"/>
  <c r="A1881" i="14"/>
  <c r="D1880" i="14"/>
  <c r="A1880" i="14"/>
  <c r="D1879" i="14"/>
  <c r="A1879" i="14"/>
  <c r="D1878" i="14"/>
  <c r="A1878" i="14"/>
  <c r="D1877" i="14"/>
  <c r="A1877" i="14"/>
  <c r="D1876" i="14"/>
  <c r="A1876" i="14"/>
  <c r="D1875" i="14"/>
  <c r="A1875" i="14"/>
  <c r="D1874" i="14"/>
  <c r="A1874" i="14"/>
  <c r="D1873" i="14"/>
  <c r="A1873" i="14"/>
  <c r="D1872" i="14"/>
  <c r="A1872" i="14"/>
  <c r="D1871" i="14"/>
  <c r="A1871" i="14"/>
  <c r="D1870" i="14"/>
  <c r="A1870" i="14"/>
  <c r="D1869" i="14"/>
  <c r="A1869" i="14"/>
  <c r="D1868" i="14"/>
  <c r="A1868" i="14"/>
  <c r="D1867" i="14"/>
  <c r="A1867" i="14"/>
  <c r="D1866" i="14"/>
  <c r="A1866" i="14"/>
  <c r="D1865" i="14"/>
  <c r="A1865" i="14"/>
  <c r="D1864" i="14"/>
  <c r="A1864" i="14"/>
  <c r="D1863" i="14"/>
  <c r="A1863" i="14"/>
  <c r="D1862" i="14"/>
  <c r="A1862" i="14"/>
  <c r="D1861" i="14"/>
  <c r="A1861" i="14"/>
  <c r="D1860" i="14"/>
  <c r="A1860" i="14"/>
  <c r="D1859" i="14"/>
  <c r="A1859" i="14"/>
  <c r="D1858" i="14"/>
  <c r="A1858" i="14"/>
  <c r="D1857" i="14"/>
  <c r="A1857" i="14"/>
  <c r="D1856" i="14"/>
  <c r="A1856" i="14"/>
  <c r="D1855" i="14"/>
  <c r="A1855" i="14"/>
  <c r="D1854" i="14"/>
  <c r="A1854" i="14"/>
  <c r="D1853" i="14"/>
  <c r="A1853" i="14"/>
  <c r="D1852" i="14"/>
  <c r="A1852" i="14"/>
  <c r="D1851" i="14"/>
  <c r="A1851" i="14"/>
  <c r="D1850" i="14"/>
  <c r="A1850" i="14"/>
  <c r="D1849" i="14"/>
  <c r="A1849" i="14"/>
  <c r="D1848" i="14"/>
  <c r="A1848" i="14"/>
  <c r="D1847" i="14"/>
  <c r="A1847" i="14"/>
  <c r="D1846" i="14"/>
  <c r="A1846" i="14"/>
  <c r="D1845" i="14"/>
  <c r="A1845" i="14"/>
  <c r="D1844" i="14"/>
  <c r="A1844" i="14"/>
  <c r="D1843" i="14"/>
  <c r="A1843" i="14"/>
  <c r="D1842" i="14"/>
  <c r="A1842" i="14"/>
  <c r="D1841" i="14"/>
  <c r="A1841" i="14"/>
  <c r="D1840" i="14"/>
  <c r="A1840" i="14"/>
  <c r="D1839" i="14"/>
  <c r="A1839" i="14"/>
  <c r="D1838" i="14"/>
  <c r="A1838" i="14"/>
  <c r="D1837" i="14"/>
  <c r="A1837" i="14"/>
  <c r="D1836" i="14"/>
  <c r="A1836" i="14"/>
  <c r="D1835" i="14"/>
  <c r="A1835" i="14"/>
  <c r="D1834" i="14"/>
  <c r="A1834" i="14"/>
  <c r="D1833" i="14"/>
  <c r="A1833" i="14"/>
  <c r="D1832" i="14"/>
  <c r="A1832" i="14"/>
  <c r="D1831" i="14"/>
  <c r="A1831" i="14"/>
  <c r="D1830" i="14"/>
  <c r="A1830" i="14"/>
  <c r="D1829" i="14"/>
  <c r="A1829" i="14"/>
  <c r="D1828" i="14"/>
  <c r="A1828" i="14"/>
  <c r="D1827" i="14"/>
  <c r="A1827" i="14"/>
  <c r="D1826" i="14"/>
  <c r="A1826" i="14"/>
  <c r="D1825" i="14"/>
  <c r="A1825" i="14"/>
  <c r="D1824" i="14"/>
  <c r="A1824" i="14"/>
  <c r="D1823" i="14"/>
  <c r="A1823" i="14"/>
  <c r="D1822" i="14"/>
  <c r="A1822" i="14"/>
  <c r="D1821" i="14"/>
  <c r="A1821" i="14"/>
  <c r="D1820" i="14"/>
  <c r="A1820" i="14"/>
  <c r="D1819" i="14"/>
  <c r="A1819" i="14"/>
  <c r="D1818" i="14"/>
  <c r="A1818" i="14"/>
  <c r="D1817" i="14"/>
  <c r="A1817" i="14"/>
  <c r="D1816" i="14"/>
  <c r="A1816" i="14"/>
  <c r="D1815" i="14"/>
  <c r="A1815" i="14"/>
  <c r="D1814" i="14"/>
  <c r="A1814" i="14"/>
  <c r="D1813" i="14"/>
  <c r="A1813" i="14"/>
  <c r="D1812" i="14"/>
  <c r="A1812" i="14"/>
  <c r="D1811" i="14"/>
  <c r="A1811" i="14"/>
  <c r="D1810" i="14"/>
  <c r="A1810" i="14"/>
  <c r="D1809" i="14"/>
  <c r="A1809" i="14"/>
  <c r="D1808" i="14"/>
  <c r="A1808" i="14"/>
  <c r="D1807" i="14"/>
  <c r="A1807" i="14"/>
  <c r="D1806" i="14"/>
  <c r="A1806" i="14"/>
  <c r="D1805" i="14"/>
  <c r="A1805" i="14"/>
  <c r="D1804" i="14"/>
  <c r="A1804" i="14"/>
  <c r="D1803" i="14"/>
  <c r="A1803" i="14"/>
  <c r="D1802" i="14"/>
  <c r="A1802" i="14"/>
  <c r="D1801" i="14"/>
  <c r="A1801" i="14"/>
  <c r="D1800" i="14"/>
  <c r="A1800" i="14"/>
  <c r="D1799" i="14"/>
  <c r="A1799" i="14"/>
  <c r="D1798" i="14"/>
  <c r="A1798" i="14"/>
  <c r="D1797" i="14"/>
  <c r="A1797" i="14"/>
  <c r="D1796" i="14"/>
  <c r="A1796" i="14"/>
  <c r="D1795" i="14"/>
  <c r="A1795" i="14"/>
  <c r="D1794" i="14"/>
  <c r="A1794" i="14"/>
  <c r="D1793" i="14"/>
  <c r="A1793" i="14"/>
  <c r="D1792" i="14"/>
  <c r="A1792" i="14"/>
  <c r="D1791" i="14"/>
  <c r="A1791" i="14"/>
  <c r="D1790" i="14"/>
  <c r="A1790" i="14"/>
  <c r="D1789" i="14"/>
  <c r="A1789" i="14"/>
  <c r="D1788" i="14"/>
  <c r="A1788" i="14"/>
  <c r="D1787" i="14"/>
  <c r="A1787" i="14"/>
  <c r="D1786" i="14"/>
  <c r="A1786" i="14"/>
  <c r="D1785" i="14"/>
  <c r="A1785" i="14"/>
  <c r="D1784" i="14"/>
  <c r="A1784" i="14"/>
  <c r="D1783" i="14"/>
  <c r="A1783" i="14"/>
  <c r="D1782" i="14"/>
  <c r="A1782" i="14"/>
  <c r="D1781" i="14"/>
  <c r="A1781" i="14"/>
  <c r="D1780" i="14"/>
  <c r="A1780" i="14"/>
  <c r="D1779" i="14"/>
  <c r="A1779" i="14"/>
  <c r="D1778" i="14"/>
  <c r="A1778" i="14"/>
  <c r="D1777" i="14"/>
  <c r="A1777" i="14"/>
  <c r="D1776" i="14"/>
  <c r="A1776" i="14"/>
  <c r="D1775" i="14"/>
  <c r="A1775" i="14"/>
  <c r="D1774" i="14"/>
  <c r="A1774" i="14"/>
  <c r="D1773" i="14"/>
  <c r="A1773" i="14"/>
  <c r="D1772" i="14"/>
  <c r="A1772" i="14"/>
  <c r="D1771" i="14"/>
  <c r="A1771" i="14"/>
  <c r="D1770" i="14"/>
  <c r="A1770" i="14"/>
  <c r="D1769" i="14"/>
  <c r="A1769" i="14"/>
  <c r="D1768" i="14"/>
  <c r="A1768" i="14"/>
  <c r="D1767" i="14"/>
  <c r="A1767" i="14"/>
  <c r="D1766" i="14"/>
  <c r="A1766" i="14"/>
  <c r="D1765" i="14"/>
  <c r="A1765" i="14"/>
  <c r="D1764" i="14"/>
  <c r="A1764" i="14"/>
  <c r="D1763" i="14"/>
  <c r="A1763" i="14"/>
  <c r="D1762" i="14"/>
  <c r="A1762" i="14"/>
  <c r="D1761" i="14"/>
  <c r="A1761" i="14"/>
  <c r="D1760" i="14"/>
  <c r="A1760" i="14"/>
  <c r="D1759" i="14"/>
  <c r="A1759" i="14"/>
  <c r="D1758" i="14"/>
  <c r="A1758" i="14"/>
  <c r="D1757" i="14"/>
  <c r="A1757" i="14"/>
  <c r="D1756" i="14"/>
  <c r="A1756" i="14"/>
  <c r="D1755" i="14"/>
  <c r="A1755" i="14"/>
  <c r="D1754" i="14"/>
  <c r="A1754" i="14"/>
  <c r="D1753" i="14"/>
  <c r="A1753" i="14"/>
  <c r="D1752" i="14"/>
  <c r="A1752" i="14"/>
  <c r="D1751" i="14"/>
  <c r="A1751" i="14"/>
  <c r="D1750" i="14"/>
  <c r="A1750" i="14"/>
  <c r="D1749" i="14"/>
  <c r="A1749" i="14"/>
  <c r="D1748" i="14"/>
  <c r="A1748" i="14"/>
  <c r="D1747" i="14"/>
  <c r="A1747" i="14"/>
  <c r="D1746" i="14"/>
  <c r="A1746" i="14"/>
  <c r="D1745" i="14"/>
  <c r="A1745" i="14"/>
  <c r="D1744" i="14"/>
  <c r="A1744" i="14"/>
  <c r="D1743" i="14"/>
  <c r="A1743" i="14"/>
  <c r="D1742" i="14"/>
  <c r="A1742" i="14"/>
  <c r="D1741" i="14"/>
  <c r="A1741" i="14"/>
  <c r="D1740" i="14"/>
  <c r="A1740" i="14"/>
  <c r="D1739" i="14"/>
  <c r="A1739" i="14"/>
  <c r="D1738" i="14"/>
  <c r="A1738" i="14"/>
  <c r="D1737" i="14"/>
  <c r="A1737" i="14"/>
  <c r="D1736" i="14"/>
  <c r="A1736" i="14"/>
  <c r="D1735" i="14"/>
  <c r="A1735" i="14"/>
  <c r="D1734" i="14"/>
  <c r="A1734" i="14"/>
  <c r="D1733" i="14"/>
  <c r="A1733" i="14"/>
  <c r="D1732" i="14"/>
  <c r="A1732" i="14"/>
  <c r="D1731" i="14"/>
  <c r="A1731" i="14"/>
  <c r="D1730" i="14"/>
  <c r="A1730" i="14"/>
  <c r="D1729" i="14"/>
  <c r="A1729" i="14"/>
  <c r="D1728" i="14"/>
  <c r="A1728" i="14"/>
  <c r="D1727" i="14"/>
  <c r="A1727" i="14"/>
  <c r="D1726" i="14"/>
  <c r="A1726" i="14"/>
  <c r="D1725" i="14"/>
  <c r="A1725" i="14"/>
  <c r="D1724" i="14"/>
  <c r="A1724" i="14"/>
  <c r="D1723" i="14"/>
  <c r="A1723" i="14"/>
  <c r="D1722" i="14"/>
  <c r="A1722" i="14"/>
  <c r="D1721" i="14"/>
  <c r="A1721" i="14"/>
  <c r="D1720" i="14"/>
  <c r="A1720" i="14"/>
  <c r="D1719" i="14"/>
  <c r="A1719" i="14"/>
  <c r="D1718" i="14"/>
  <c r="A1718" i="14"/>
  <c r="R1717" i="14"/>
  <c r="D1717" i="14"/>
  <c r="A1717" i="14"/>
  <c r="R1716" i="14"/>
  <c r="D1716" i="14"/>
  <c r="A1716" i="14"/>
  <c r="D1715" i="14"/>
  <c r="A1715" i="14"/>
  <c r="R1714" i="14"/>
  <c r="D1714" i="14"/>
  <c r="A1714" i="14"/>
  <c r="D1713" i="14"/>
  <c r="A1713" i="14"/>
  <c r="D1712" i="14"/>
  <c r="A1712" i="14"/>
  <c r="D1711" i="14"/>
  <c r="A1711" i="14"/>
  <c r="D1710" i="14"/>
  <c r="A1710" i="14"/>
  <c r="D1709" i="14"/>
  <c r="A1709" i="14"/>
  <c r="D1708" i="14"/>
  <c r="A1708" i="14"/>
  <c r="D1707" i="14"/>
  <c r="A1707" i="14"/>
  <c r="D1706" i="14"/>
  <c r="A1706" i="14"/>
  <c r="D1705" i="14"/>
  <c r="A1705" i="14"/>
  <c r="D1704" i="14"/>
  <c r="A1704" i="14"/>
  <c r="D1703" i="14"/>
  <c r="A1703" i="14"/>
  <c r="D1702" i="14"/>
  <c r="A1702" i="14"/>
  <c r="D1701" i="14"/>
  <c r="A1701" i="14"/>
  <c r="D1700" i="14"/>
  <c r="A1700" i="14"/>
  <c r="D1699" i="14"/>
  <c r="A1699" i="14"/>
  <c r="D1698" i="14"/>
  <c r="A1698" i="14"/>
  <c r="D1697" i="14"/>
  <c r="A1697" i="14"/>
  <c r="D1696" i="14"/>
  <c r="A1696" i="14"/>
  <c r="D1695" i="14"/>
  <c r="A1695" i="14"/>
  <c r="D1694" i="14"/>
  <c r="A1694" i="14"/>
  <c r="D1693" i="14"/>
  <c r="A1693" i="14"/>
  <c r="D1692" i="14"/>
  <c r="A1692" i="14"/>
  <c r="D1691" i="14"/>
  <c r="A1691" i="14"/>
  <c r="D1690" i="14"/>
  <c r="A1690" i="14"/>
  <c r="D1689" i="14"/>
  <c r="A1689" i="14"/>
  <c r="D1688" i="14"/>
  <c r="A1688" i="14"/>
  <c r="D1687" i="14"/>
  <c r="A1687" i="14"/>
  <c r="D1686" i="14"/>
  <c r="A1686" i="14"/>
  <c r="D1685" i="14"/>
  <c r="A1685" i="14"/>
  <c r="D1684" i="14"/>
  <c r="A1684" i="14"/>
  <c r="D1683" i="14"/>
  <c r="A1683" i="14"/>
  <c r="D1682" i="14"/>
  <c r="A1682" i="14"/>
  <c r="D1681" i="14"/>
  <c r="A1681" i="14"/>
  <c r="D1680" i="14"/>
  <c r="A1680" i="14"/>
  <c r="D1679" i="14"/>
  <c r="A1679" i="14"/>
  <c r="D1678" i="14"/>
  <c r="A1678" i="14"/>
  <c r="D1677" i="14"/>
  <c r="A1677" i="14"/>
  <c r="D1676" i="14"/>
  <c r="A1676" i="14"/>
  <c r="D1675" i="14"/>
  <c r="A1675" i="14"/>
  <c r="D1674" i="14"/>
  <c r="A1674" i="14"/>
  <c r="D1673" i="14"/>
  <c r="A1673" i="14"/>
  <c r="D1672" i="14"/>
  <c r="A1672" i="14"/>
  <c r="D1671" i="14"/>
  <c r="A1671" i="14"/>
  <c r="D1670" i="14"/>
  <c r="A1670" i="14"/>
  <c r="D1669" i="14"/>
  <c r="A1669" i="14"/>
  <c r="D1668" i="14"/>
  <c r="A1668" i="14"/>
  <c r="R1667" i="14"/>
  <c r="D1667" i="14"/>
  <c r="A1667" i="14"/>
  <c r="D1666" i="14"/>
  <c r="A1666" i="14"/>
  <c r="D1665" i="14"/>
  <c r="A1665" i="14"/>
  <c r="D1664" i="14"/>
  <c r="A1664" i="14"/>
  <c r="D1663" i="14"/>
  <c r="A1663" i="14"/>
  <c r="D1662" i="14"/>
  <c r="A1662" i="14"/>
  <c r="D1661" i="14"/>
  <c r="A1661" i="14"/>
  <c r="D1660" i="14"/>
  <c r="A1660" i="14"/>
  <c r="D1659" i="14"/>
  <c r="A1659" i="14"/>
  <c r="D1658" i="14"/>
  <c r="A1658" i="14"/>
  <c r="D1657" i="14"/>
  <c r="A1657" i="14"/>
  <c r="D1656" i="14"/>
  <c r="A1656" i="14"/>
  <c r="D1655" i="14"/>
  <c r="A1655" i="14"/>
  <c r="D1654" i="14"/>
  <c r="A1654" i="14"/>
  <c r="D1653" i="14"/>
  <c r="A1653" i="14"/>
  <c r="D1652" i="14"/>
  <c r="A1652" i="14"/>
  <c r="D1651" i="14"/>
  <c r="A1651" i="14"/>
  <c r="D1650" i="14"/>
  <c r="A1650" i="14"/>
  <c r="D1649" i="14"/>
  <c r="A1649" i="14"/>
  <c r="D1648" i="14"/>
  <c r="A1648" i="14"/>
  <c r="D1647" i="14"/>
  <c r="A1647" i="14"/>
  <c r="D1646" i="14"/>
  <c r="A1646" i="14"/>
  <c r="D1645" i="14"/>
  <c r="A1645" i="14"/>
  <c r="D1644" i="14"/>
  <c r="A1644" i="14"/>
  <c r="D1643" i="14"/>
  <c r="A1643" i="14"/>
  <c r="D1642" i="14"/>
  <c r="A1642" i="14"/>
  <c r="D1641" i="14"/>
  <c r="A1641" i="14"/>
  <c r="D1640" i="14"/>
  <c r="A1640" i="14"/>
  <c r="D1639" i="14"/>
  <c r="A1639" i="14"/>
  <c r="D1638" i="14"/>
  <c r="A1638" i="14"/>
  <c r="D1637" i="14"/>
  <c r="A1637" i="14"/>
  <c r="D1636" i="14"/>
  <c r="A1636" i="14"/>
  <c r="D1635" i="14"/>
  <c r="A1635" i="14"/>
  <c r="D1634" i="14"/>
  <c r="A1634" i="14"/>
  <c r="D1633" i="14"/>
  <c r="A1633" i="14"/>
  <c r="R1632" i="14"/>
  <c r="D1632" i="14"/>
  <c r="A1632" i="14"/>
  <c r="D1631" i="14"/>
  <c r="A1631" i="14"/>
  <c r="R1630" i="14"/>
  <c r="D1630" i="14"/>
  <c r="A1630" i="14"/>
  <c r="D1629" i="14"/>
  <c r="A1629" i="14"/>
  <c r="R1628" i="14"/>
  <c r="D1628" i="14"/>
  <c r="A1628" i="14"/>
  <c r="R1627" i="14"/>
  <c r="D1627" i="14"/>
  <c r="A1627" i="14"/>
  <c r="R1626" i="14"/>
  <c r="D1626" i="14"/>
  <c r="A1626" i="14"/>
  <c r="D1625" i="14"/>
  <c r="A1625" i="14"/>
  <c r="D1624" i="14"/>
  <c r="A1624" i="14"/>
  <c r="D1623" i="14"/>
  <c r="A1623" i="14"/>
  <c r="D1622" i="14"/>
  <c r="A1622" i="14"/>
  <c r="D1621" i="14"/>
  <c r="A1621" i="14"/>
  <c r="D1620" i="14"/>
  <c r="A1620" i="14"/>
  <c r="D1619" i="14"/>
  <c r="A1619" i="14"/>
  <c r="D1618" i="14"/>
  <c r="A1618" i="14"/>
  <c r="D1617" i="14"/>
  <c r="A1617" i="14"/>
  <c r="D1616" i="14"/>
  <c r="A1616" i="14"/>
  <c r="D1615" i="14"/>
  <c r="A1615" i="14"/>
  <c r="D1614" i="14"/>
  <c r="A1614" i="14"/>
  <c r="D1613" i="14"/>
  <c r="A1613" i="14"/>
  <c r="D1612" i="14"/>
  <c r="A1612" i="14"/>
  <c r="D1611" i="14"/>
  <c r="A1611" i="14"/>
  <c r="D1610" i="14"/>
  <c r="A1610" i="14"/>
  <c r="D1609" i="14"/>
  <c r="A1609" i="14"/>
  <c r="D1608" i="14"/>
  <c r="A1608" i="14"/>
  <c r="D1607" i="14"/>
  <c r="A1607" i="14"/>
  <c r="D1606" i="14"/>
  <c r="A1606" i="14"/>
  <c r="D1605" i="14"/>
  <c r="A1605" i="14"/>
  <c r="D1604" i="14"/>
  <c r="A1604" i="14"/>
  <c r="D1603" i="14"/>
  <c r="A1603" i="14"/>
  <c r="D1602" i="14"/>
  <c r="A1602" i="14"/>
  <c r="D1601" i="14"/>
  <c r="A1601" i="14"/>
  <c r="D1600" i="14"/>
  <c r="A1600" i="14"/>
  <c r="D1599" i="14"/>
  <c r="A1599" i="14"/>
  <c r="D1598" i="14"/>
  <c r="A1598" i="14"/>
  <c r="D1597" i="14"/>
  <c r="A1597" i="14"/>
  <c r="D1596" i="14"/>
  <c r="A1596" i="14"/>
  <c r="D1595" i="14"/>
  <c r="A1595" i="14"/>
  <c r="D1594" i="14"/>
  <c r="A1594" i="14"/>
  <c r="D1593" i="14"/>
  <c r="A1593" i="14"/>
  <c r="D1592" i="14"/>
  <c r="A1592" i="14"/>
  <c r="D1591" i="14"/>
  <c r="A1591" i="14"/>
  <c r="D1590" i="14"/>
  <c r="A1590" i="14"/>
  <c r="D1589" i="14"/>
  <c r="A1589" i="14"/>
  <c r="D1588" i="14"/>
  <c r="A1588" i="14"/>
  <c r="D1587" i="14"/>
  <c r="A1587" i="14"/>
  <c r="D1586" i="14"/>
  <c r="A1586" i="14"/>
  <c r="D1585" i="14"/>
  <c r="A1585" i="14"/>
  <c r="D1584" i="14"/>
  <c r="A1584" i="14"/>
  <c r="D1583" i="14"/>
  <c r="A1583" i="14"/>
  <c r="D1582" i="14"/>
  <c r="A1582" i="14"/>
  <c r="D1581" i="14"/>
  <c r="A1581" i="14"/>
  <c r="D1580" i="14"/>
  <c r="A1580" i="14"/>
  <c r="D1579" i="14"/>
  <c r="A1579" i="14"/>
  <c r="D1578" i="14"/>
  <c r="A1578" i="14"/>
  <c r="D1577" i="14"/>
  <c r="A1577" i="14"/>
  <c r="D1576" i="14"/>
  <c r="A1576" i="14"/>
  <c r="D1575" i="14"/>
  <c r="A1575" i="14"/>
  <c r="D1574" i="14"/>
  <c r="A1574" i="14"/>
  <c r="D1573" i="14"/>
  <c r="A1573" i="14"/>
  <c r="D1572" i="14"/>
  <c r="A1572" i="14"/>
  <c r="D1571" i="14"/>
  <c r="A1571" i="14"/>
  <c r="D1570" i="14"/>
  <c r="A1570" i="14"/>
  <c r="D1569" i="14"/>
  <c r="A1569" i="14"/>
  <c r="D1568" i="14"/>
  <c r="A1568" i="14"/>
  <c r="D1567" i="14"/>
  <c r="A1567" i="14"/>
  <c r="D1566" i="14"/>
  <c r="A1566" i="14"/>
  <c r="D1565" i="14"/>
  <c r="A1565" i="14"/>
  <c r="D1564" i="14"/>
  <c r="A1564" i="14"/>
  <c r="D1563" i="14"/>
  <c r="A1563" i="14"/>
  <c r="D1562" i="14"/>
  <c r="A1562" i="14"/>
  <c r="D1561" i="14"/>
  <c r="A1561" i="14"/>
  <c r="D1560" i="14"/>
  <c r="A1560" i="14"/>
  <c r="D1559" i="14"/>
  <c r="A1559" i="14"/>
  <c r="D1558" i="14"/>
  <c r="A1558" i="14"/>
  <c r="D1557" i="14"/>
  <c r="A1557" i="14"/>
  <c r="D1556" i="14"/>
  <c r="A1556" i="14"/>
  <c r="D1555" i="14"/>
  <c r="A1555" i="14"/>
  <c r="D1554" i="14"/>
  <c r="A1554" i="14"/>
  <c r="D1553" i="14"/>
  <c r="A1553" i="14"/>
  <c r="D1552" i="14"/>
  <c r="A1552" i="14"/>
  <c r="D1551" i="14"/>
  <c r="A1551" i="14"/>
  <c r="D1550" i="14"/>
  <c r="A1550" i="14"/>
  <c r="D1549" i="14"/>
  <c r="A1549" i="14"/>
  <c r="D1548" i="14"/>
  <c r="A1548" i="14"/>
  <c r="D1547" i="14"/>
  <c r="A1547" i="14"/>
  <c r="D1546" i="14"/>
  <c r="A1546" i="14"/>
  <c r="D1545" i="14"/>
  <c r="A1545" i="14"/>
  <c r="D1544" i="14"/>
  <c r="A1544" i="14"/>
  <c r="D1543" i="14"/>
  <c r="A1543" i="14"/>
  <c r="D1542" i="14"/>
  <c r="A1542" i="14"/>
  <c r="D1541" i="14"/>
  <c r="A1541" i="14"/>
  <c r="D1540" i="14"/>
  <c r="A1540" i="14"/>
  <c r="D1539" i="14"/>
  <c r="A1539" i="14"/>
  <c r="D1538" i="14"/>
  <c r="A1538" i="14"/>
  <c r="D1537" i="14"/>
  <c r="A1537" i="14"/>
  <c r="D1536" i="14"/>
  <c r="A1536" i="14"/>
  <c r="D1535" i="14"/>
  <c r="A1535" i="14"/>
  <c r="D1534" i="14"/>
  <c r="A1534" i="14"/>
  <c r="D1533" i="14"/>
  <c r="A1533" i="14"/>
  <c r="D1532" i="14"/>
  <c r="A1532" i="14"/>
  <c r="D1531" i="14"/>
  <c r="A1531" i="14"/>
  <c r="D1530" i="14"/>
  <c r="A1530" i="14"/>
  <c r="D1529" i="14"/>
  <c r="A1529" i="14"/>
  <c r="D1528" i="14"/>
  <c r="A1528" i="14"/>
  <c r="D1527" i="14"/>
  <c r="A1527" i="14"/>
  <c r="D1526" i="14"/>
  <c r="A1526" i="14"/>
  <c r="D1525" i="14"/>
  <c r="A1525" i="14"/>
  <c r="D1524" i="14"/>
  <c r="A1524" i="14"/>
  <c r="D1523" i="14"/>
  <c r="A1523" i="14"/>
  <c r="D1522" i="14"/>
  <c r="A1522" i="14"/>
  <c r="D1521" i="14"/>
  <c r="A1521" i="14"/>
  <c r="D1520" i="14"/>
  <c r="A1520" i="14"/>
  <c r="D1519" i="14"/>
  <c r="A1519" i="14"/>
  <c r="D1518" i="14"/>
  <c r="A1518" i="14"/>
  <c r="D1517" i="14"/>
  <c r="A1517" i="14"/>
  <c r="D1516" i="14"/>
  <c r="A1516" i="14"/>
  <c r="D1515" i="14"/>
  <c r="A1515" i="14"/>
  <c r="D1514" i="14"/>
  <c r="A1514" i="14"/>
  <c r="D1513" i="14"/>
  <c r="A1513" i="14"/>
  <c r="D1512" i="14"/>
  <c r="A1512" i="14"/>
  <c r="D1511" i="14"/>
  <c r="A1511" i="14"/>
  <c r="D1510" i="14"/>
  <c r="A1510" i="14"/>
  <c r="D1509" i="14"/>
  <c r="A1509" i="14"/>
  <c r="D1508" i="14"/>
  <c r="A1508" i="14"/>
  <c r="D1507" i="14"/>
  <c r="A1507" i="14"/>
  <c r="D1506" i="14"/>
  <c r="A1506" i="14"/>
  <c r="D1505" i="14"/>
  <c r="A1505" i="14"/>
  <c r="D1504" i="14"/>
  <c r="A1504" i="14"/>
  <c r="D1503" i="14"/>
  <c r="A1503" i="14"/>
  <c r="D1502" i="14"/>
  <c r="A1502" i="14"/>
  <c r="D1501" i="14"/>
  <c r="A1501" i="14"/>
  <c r="D1500" i="14"/>
  <c r="A1500" i="14"/>
  <c r="D1499" i="14"/>
  <c r="A1499" i="14"/>
  <c r="D1498" i="14"/>
  <c r="A1498" i="14"/>
  <c r="D1497" i="14"/>
  <c r="A1497" i="14"/>
  <c r="D1496" i="14"/>
  <c r="A1496" i="14"/>
  <c r="D1495" i="14"/>
  <c r="A1495" i="14"/>
  <c r="R1494" i="14"/>
  <c r="D1494" i="14"/>
  <c r="A1494" i="14"/>
  <c r="R1493" i="14"/>
  <c r="D1493" i="14"/>
  <c r="A1493" i="14"/>
  <c r="D1492" i="14"/>
  <c r="A1492" i="14"/>
  <c r="D1491" i="14"/>
  <c r="A1491" i="14"/>
  <c r="D1490" i="14"/>
  <c r="A1490" i="14"/>
  <c r="D1489" i="14"/>
  <c r="A1489" i="14"/>
  <c r="D1488" i="14"/>
  <c r="A1488" i="14"/>
  <c r="D1487" i="14"/>
  <c r="A1487" i="14"/>
  <c r="D1486" i="14"/>
  <c r="A1486" i="14"/>
  <c r="D1485" i="14"/>
  <c r="A1485" i="14"/>
  <c r="D1484" i="14"/>
  <c r="A1484" i="14"/>
  <c r="D1483" i="14"/>
  <c r="A1483" i="14"/>
  <c r="D1482" i="14"/>
  <c r="A1482" i="14"/>
  <c r="D1481" i="14"/>
  <c r="A1481" i="14"/>
  <c r="D1480" i="14"/>
  <c r="A1480" i="14"/>
  <c r="D1479" i="14"/>
  <c r="A1479" i="14"/>
  <c r="D1478" i="14"/>
  <c r="A1478" i="14"/>
  <c r="D1477" i="14"/>
  <c r="A1477" i="14"/>
  <c r="D1476" i="14"/>
  <c r="A1476" i="14"/>
  <c r="D1475" i="14"/>
  <c r="A1475" i="14"/>
  <c r="D1474" i="14"/>
  <c r="A1474" i="14"/>
  <c r="D1473" i="14"/>
  <c r="A1473" i="14"/>
  <c r="D1472" i="14"/>
  <c r="A1472" i="14"/>
  <c r="D1471" i="14"/>
  <c r="A1471" i="14"/>
  <c r="D1470" i="14"/>
  <c r="A1470" i="14"/>
  <c r="D1469" i="14"/>
  <c r="A1469" i="14"/>
  <c r="D1468" i="14"/>
  <c r="A1468" i="14"/>
  <c r="D1467" i="14"/>
  <c r="A1467" i="14"/>
  <c r="D1466" i="14"/>
  <c r="A1466" i="14"/>
  <c r="D1465" i="14"/>
  <c r="A1465" i="14"/>
  <c r="D1464" i="14"/>
  <c r="A1464" i="14"/>
  <c r="D1463" i="14"/>
  <c r="A1463" i="14"/>
  <c r="D1462" i="14"/>
  <c r="A1462" i="14"/>
  <c r="D1461" i="14"/>
  <c r="A1461" i="14"/>
  <c r="D1460" i="14"/>
  <c r="A1460" i="14"/>
  <c r="D1459" i="14"/>
  <c r="A1459" i="14"/>
  <c r="D1458" i="14"/>
  <c r="A1458" i="14"/>
  <c r="D1457" i="14"/>
  <c r="A1457" i="14"/>
  <c r="D1456" i="14"/>
  <c r="A1456" i="14"/>
  <c r="D1455" i="14"/>
  <c r="A1455" i="14"/>
  <c r="D1454" i="14"/>
  <c r="A1454" i="14"/>
  <c r="D1453" i="14"/>
  <c r="A1453" i="14"/>
  <c r="D1452" i="14"/>
  <c r="A1452" i="14"/>
  <c r="D1451" i="14"/>
  <c r="A1451" i="14"/>
  <c r="D1450" i="14"/>
  <c r="A1450" i="14"/>
  <c r="D1449" i="14"/>
  <c r="A1449" i="14"/>
  <c r="D1448" i="14"/>
  <c r="A1448" i="14"/>
  <c r="D1447" i="14"/>
  <c r="A1447" i="14"/>
  <c r="D1446" i="14"/>
  <c r="A1446" i="14"/>
  <c r="D1445" i="14"/>
  <c r="A1445" i="14"/>
  <c r="D1444" i="14"/>
  <c r="A1444" i="14"/>
  <c r="D1443" i="14"/>
  <c r="A1443" i="14"/>
  <c r="D1442" i="14"/>
  <c r="A1442" i="14"/>
  <c r="D1441" i="14"/>
  <c r="A1441" i="14"/>
  <c r="D1440" i="14"/>
  <c r="A1440" i="14"/>
  <c r="D1439" i="14"/>
  <c r="A1439" i="14"/>
  <c r="D1438" i="14"/>
  <c r="A1438" i="14"/>
  <c r="D1437" i="14"/>
  <c r="A1437" i="14"/>
  <c r="D1436" i="14"/>
  <c r="A1436" i="14"/>
  <c r="D1435" i="14"/>
  <c r="A1435" i="14"/>
  <c r="D1434" i="14"/>
  <c r="A1434" i="14"/>
  <c r="D1433" i="14"/>
  <c r="A1433" i="14"/>
  <c r="D1432" i="14"/>
  <c r="A1432" i="14"/>
  <c r="D1431" i="14"/>
  <c r="A1431" i="14"/>
  <c r="D1430" i="14"/>
  <c r="A1430" i="14"/>
  <c r="D1429" i="14"/>
  <c r="A1429" i="14"/>
  <c r="D1428" i="14"/>
  <c r="A1428" i="14"/>
  <c r="D1427" i="14"/>
  <c r="A1427" i="14"/>
  <c r="D1426" i="14"/>
  <c r="A1426" i="14"/>
  <c r="D1425" i="14"/>
  <c r="A1425" i="14"/>
  <c r="D1424" i="14"/>
  <c r="A1424" i="14"/>
  <c r="D1423" i="14"/>
  <c r="A1423" i="14"/>
  <c r="D1422" i="14"/>
  <c r="A1422" i="14"/>
  <c r="D1421" i="14"/>
  <c r="A1421" i="14"/>
  <c r="D1420" i="14"/>
  <c r="A1420" i="14"/>
  <c r="D1419" i="14"/>
  <c r="A1419" i="14"/>
  <c r="D1418" i="14"/>
  <c r="A1418" i="14"/>
  <c r="D1417" i="14"/>
  <c r="A1417" i="14"/>
  <c r="D1416" i="14"/>
  <c r="A1416" i="14"/>
  <c r="D1415" i="14"/>
  <c r="A1415" i="14"/>
  <c r="D1414" i="14"/>
  <c r="A1414" i="14"/>
  <c r="D1413" i="14"/>
  <c r="A1413" i="14"/>
  <c r="D1412" i="14"/>
  <c r="A1412" i="14"/>
  <c r="D1411" i="14"/>
  <c r="A1411" i="14"/>
  <c r="D1410" i="14"/>
  <c r="A1410" i="14"/>
  <c r="D1409" i="14"/>
  <c r="A1409" i="14"/>
  <c r="D1408" i="14"/>
  <c r="A1408" i="14"/>
  <c r="D1407" i="14"/>
  <c r="A1407" i="14"/>
  <c r="D1406" i="14"/>
  <c r="A1406" i="14"/>
  <c r="D1405" i="14"/>
  <c r="A1405" i="14"/>
  <c r="D1404" i="14"/>
  <c r="A1404" i="14"/>
  <c r="D1403" i="14"/>
  <c r="A1403" i="14"/>
  <c r="D1402" i="14"/>
  <c r="A1402" i="14"/>
  <c r="D1401" i="14"/>
  <c r="A1401" i="14"/>
  <c r="D1400" i="14"/>
  <c r="A1400" i="14"/>
  <c r="D1399" i="14"/>
  <c r="A1399" i="14"/>
  <c r="D1398" i="14"/>
  <c r="A1398" i="14"/>
  <c r="D1397" i="14"/>
  <c r="A1397" i="14"/>
  <c r="D1396" i="14"/>
  <c r="A1396" i="14"/>
  <c r="D1395" i="14"/>
  <c r="A1395" i="14"/>
  <c r="D1394" i="14"/>
  <c r="A1394" i="14"/>
  <c r="D1393" i="14"/>
  <c r="A1393" i="14"/>
  <c r="D1392" i="14"/>
  <c r="A1392" i="14"/>
  <c r="D1391" i="14"/>
  <c r="A1391" i="14"/>
  <c r="R1390" i="14"/>
  <c r="D1390" i="14"/>
  <c r="A1390" i="14"/>
  <c r="R1389" i="14"/>
  <c r="D1389" i="14"/>
  <c r="A1389" i="14"/>
  <c r="D1388" i="14"/>
  <c r="A1388" i="14"/>
  <c r="D1387" i="14"/>
  <c r="A1387" i="14"/>
  <c r="D1386" i="14"/>
  <c r="A1386" i="14"/>
  <c r="D1385" i="14"/>
  <c r="A1385" i="14"/>
  <c r="D1384" i="14"/>
  <c r="A1384" i="14"/>
  <c r="D1383" i="14"/>
  <c r="A1383" i="14"/>
  <c r="D1382" i="14"/>
  <c r="A1382" i="14"/>
  <c r="D1381" i="14"/>
  <c r="A1381" i="14"/>
  <c r="R1380" i="14"/>
  <c r="D1380" i="14"/>
  <c r="A1380" i="14"/>
  <c r="R1379" i="14"/>
  <c r="D1379" i="14"/>
  <c r="A1379" i="14"/>
  <c r="D1378" i="14"/>
  <c r="A1378" i="14"/>
  <c r="D1377" i="14"/>
  <c r="A1377" i="14"/>
  <c r="D1376" i="14"/>
  <c r="A1376" i="14"/>
  <c r="D1375" i="14"/>
  <c r="A1375" i="14"/>
  <c r="D1374" i="14"/>
  <c r="A1374" i="14"/>
  <c r="D1373" i="14"/>
  <c r="A1373" i="14"/>
  <c r="D1372" i="14"/>
  <c r="A1372" i="14"/>
  <c r="D1371" i="14"/>
  <c r="A1371" i="14"/>
  <c r="D1370" i="14"/>
  <c r="A1370" i="14"/>
  <c r="D1369" i="14"/>
  <c r="A1369" i="14"/>
  <c r="D1368" i="14"/>
  <c r="A1368" i="14"/>
  <c r="D1367" i="14"/>
  <c r="A1367" i="14"/>
  <c r="D1366" i="14"/>
  <c r="A1366" i="14"/>
  <c r="D1365" i="14"/>
  <c r="A1365" i="14"/>
  <c r="D1364" i="14"/>
  <c r="A1364" i="14"/>
  <c r="D1363" i="14"/>
  <c r="A1363" i="14"/>
  <c r="D1362" i="14"/>
  <c r="A1362" i="14"/>
  <c r="D1361" i="14"/>
  <c r="A1361" i="14"/>
  <c r="D1360" i="14"/>
  <c r="A1360" i="14"/>
  <c r="D1359" i="14"/>
  <c r="A1359" i="14"/>
  <c r="D1358" i="14"/>
  <c r="A1358" i="14"/>
  <c r="D1357" i="14"/>
  <c r="A1357" i="14"/>
  <c r="D1356" i="14"/>
  <c r="A1356" i="14"/>
  <c r="D1355" i="14"/>
  <c r="A1355" i="14"/>
  <c r="D1354" i="14"/>
  <c r="A1354" i="14"/>
  <c r="D1353" i="14"/>
  <c r="A1353" i="14"/>
  <c r="D1352" i="14"/>
  <c r="A1352" i="14"/>
  <c r="D1351" i="14"/>
  <c r="A1351" i="14"/>
  <c r="D1350" i="14"/>
  <c r="A1350" i="14"/>
  <c r="D1349" i="14"/>
  <c r="A1349" i="14"/>
  <c r="D1348" i="14"/>
  <c r="A1348" i="14"/>
  <c r="D1347" i="14"/>
  <c r="A1347" i="14"/>
  <c r="D1346" i="14"/>
  <c r="A1346" i="14"/>
  <c r="D1345" i="14"/>
  <c r="A1345" i="14"/>
  <c r="D1344" i="14"/>
  <c r="A1344" i="14"/>
  <c r="D1343" i="14"/>
  <c r="A1343" i="14"/>
  <c r="D1342" i="14"/>
  <c r="A1342" i="14"/>
  <c r="D1341" i="14"/>
  <c r="A1341" i="14"/>
  <c r="D1340" i="14"/>
  <c r="A1340" i="14"/>
  <c r="D1339" i="14"/>
  <c r="A1339" i="14"/>
  <c r="D1338" i="14"/>
  <c r="A1338" i="14"/>
  <c r="D1337" i="14"/>
  <c r="A1337" i="14"/>
  <c r="D1336" i="14"/>
  <c r="A1336" i="14"/>
  <c r="D1335" i="14"/>
  <c r="A1335" i="14"/>
  <c r="D1334" i="14"/>
  <c r="A1334" i="14"/>
  <c r="D1333" i="14"/>
  <c r="A1333" i="14"/>
  <c r="D1332" i="14"/>
  <c r="A1332" i="14"/>
  <c r="D1331" i="14"/>
  <c r="A1331" i="14"/>
  <c r="D1330" i="14"/>
  <c r="A1330" i="14"/>
  <c r="D1329" i="14"/>
  <c r="A1329" i="14"/>
  <c r="D1328" i="14"/>
  <c r="A1328" i="14"/>
  <c r="D1327" i="14"/>
  <c r="A1327" i="14"/>
  <c r="D1326" i="14"/>
  <c r="A1326" i="14"/>
  <c r="D1325" i="14"/>
  <c r="A1325" i="14"/>
  <c r="D1324" i="14"/>
  <c r="A1324" i="14"/>
  <c r="D1323" i="14"/>
  <c r="A1323" i="14"/>
  <c r="D1322" i="14"/>
  <c r="A1322" i="14"/>
  <c r="D1321" i="14"/>
  <c r="A1321" i="14"/>
  <c r="D1320" i="14"/>
  <c r="A1320" i="14"/>
  <c r="D1319" i="14"/>
  <c r="A1319" i="14"/>
  <c r="D1318" i="14"/>
  <c r="A1318" i="14"/>
  <c r="D1317" i="14"/>
  <c r="A1317" i="14"/>
  <c r="D1316" i="14"/>
  <c r="A1316" i="14"/>
  <c r="D1315" i="14"/>
  <c r="A1315" i="14"/>
  <c r="D1314" i="14"/>
  <c r="A1314" i="14"/>
  <c r="D1313" i="14"/>
  <c r="A1313" i="14"/>
  <c r="D1312" i="14"/>
  <c r="A1312" i="14"/>
  <c r="D1311" i="14"/>
  <c r="A1311" i="14"/>
  <c r="D1310" i="14"/>
  <c r="A1310" i="14"/>
  <c r="D1309" i="14"/>
  <c r="A1309" i="14"/>
  <c r="D1308" i="14"/>
  <c r="A1308" i="14"/>
  <c r="D1307" i="14"/>
  <c r="A1307" i="14"/>
  <c r="D1306" i="14"/>
  <c r="A1306" i="14"/>
  <c r="D1305" i="14"/>
  <c r="A1305" i="14"/>
  <c r="D1304" i="14"/>
  <c r="A1304" i="14"/>
  <c r="D1303" i="14"/>
  <c r="A1303" i="14"/>
  <c r="D1302" i="14"/>
  <c r="A1302" i="14"/>
  <c r="D1301" i="14"/>
  <c r="A1301" i="14"/>
  <c r="D1300" i="14"/>
  <c r="A1300" i="14"/>
  <c r="D1299" i="14"/>
  <c r="A1299" i="14"/>
  <c r="D1298" i="14"/>
  <c r="A1298" i="14"/>
  <c r="D1297" i="14"/>
  <c r="A1297" i="14"/>
  <c r="D1296" i="14"/>
  <c r="A1296" i="14"/>
  <c r="D1295" i="14"/>
  <c r="A1295" i="14"/>
  <c r="D1294" i="14"/>
  <c r="A1294" i="14"/>
  <c r="D1293" i="14"/>
  <c r="A1293" i="14"/>
  <c r="D1292" i="14"/>
  <c r="A1292" i="14"/>
  <c r="D1291" i="14"/>
  <c r="A1291" i="14"/>
  <c r="D1290" i="14"/>
  <c r="A1290" i="14"/>
  <c r="D1289" i="14"/>
  <c r="A1289" i="14"/>
  <c r="D1288" i="14"/>
  <c r="A1288" i="14"/>
  <c r="D1287" i="14"/>
  <c r="A1287" i="14"/>
  <c r="D1286" i="14"/>
  <c r="A1286" i="14"/>
  <c r="D1285" i="14"/>
  <c r="A1285" i="14"/>
  <c r="D1284" i="14"/>
  <c r="A1284" i="14"/>
  <c r="D1283" i="14"/>
  <c r="A1283" i="14"/>
  <c r="D1282" i="14"/>
  <c r="A1282" i="14"/>
  <c r="D1281" i="14"/>
  <c r="A1281" i="14"/>
  <c r="D1280" i="14"/>
  <c r="A1280" i="14"/>
  <c r="D1279" i="14"/>
  <c r="A1279" i="14"/>
  <c r="D1278" i="14"/>
  <c r="A1278" i="14"/>
  <c r="D1277" i="14"/>
  <c r="A1277" i="14"/>
  <c r="D1276" i="14"/>
  <c r="A1276" i="14"/>
  <c r="D1275" i="14"/>
  <c r="A1275" i="14"/>
  <c r="D1274" i="14"/>
  <c r="A1274" i="14"/>
  <c r="D1273" i="14"/>
  <c r="A1273" i="14"/>
  <c r="D1272" i="14"/>
  <c r="A1272" i="14"/>
  <c r="D1271" i="14"/>
  <c r="A1271" i="14"/>
  <c r="D1270" i="14"/>
  <c r="A1270" i="14"/>
  <c r="D1269" i="14"/>
  <c r="A1269" i="14"/>
  <c r="D1268" i="14"/>
  <c r="A1268" i="14"/>
  <c r="D1267" i="14"/>
  <c r="A1267" i="14"/>
  <c r="D1266" i="14"/>
  <c r="A1266" i="14"/>
  <c r="D1265" i="14"/>
  <c r="A1265" i="14"/>
  <c r="D1264" i="14"/>
  <c r="A1264" i="14"/>
  <c r="D1263" i="14"/>
  <c r="A1263" i="14"/>
  <c r="D1262" i="14"/>
  <c r="A1262" i="14"/>
  <c r="D1261" i="14"/>
  <c r="A1261" i="14"/>
  <c r="D1260" i="14"/>
  <c r="A1260" i="14"/>
  <c r="D1259" i="14"/>
  <c r="A1259" i="14"/>
  <c r="D1258" i="14"/>
  <c r="A1258" i="14"/>
  <c r="D1257" i="14"/>
  <c r="A1257" i="14"/>
  <c r="D1256" i="14"/>
  <c r="A1256" i="14"/>
  <c r="D1255" i="14"/>
  <c r="A1255" i="14"/>
  <c r="D1254" i="14"/>
  <c r="A1254" i="14"/>
  <c r="D1253" i="14"/>
  <c r="A1253" i="14"/>
  <c r="D1252" i="14"/>
  <c r="A1252" i="14"/>
  <c r="D1251" i="14"/>
  <c r="A1251" i="14"/>
  <c r="D1250" i="14"/>
  <c r="A1250" i="14"/>
  <c r="D1249" i="14"/>
  <c r="A1249" i="14"/>
  <c r="D1248" i="14"/>
  <c r="A1248" i="14"/>
  <c r="D1247" i="14"/>
  <c r="A1247" i="14"/>
  <c r="D1246" i="14"/>
  <c r="A1246" i="14"/>
  <c r="D1245" i="14"/>
  <c r="A1245" i="14"/>
  <c r="D1244" i="14"/>
  <c r="A1244" i="14"/>
  <c r="D1243" i="14"/>
  <c r="A1243" i="14"/>
  <c r="D1242" i="14"/>
  <c r="A1242" i="14"/>
  <c r="D1241" i="14"/>
  <c r="A1241" i="14"/>
  <c r="D1240" i="14"/>
  <c r="A1240" i="14"/>
  <c r="D1239" i="14"/>
  <c r="A1239" i="14"/>
  <c r="D1238" i="14"/>
  <c r="A1238" i="14"/>
  <c r="D1237" i="14"/>
  <c r="A1237" i="14"/>
  <c r="D1236" i="14"/>
  <c r="A1236" i="14"/>
  <c r="D1235" i="14"/>
  <c r="A1235" i="14"/>
  <c r="D1234" i="14"/>
  <c r="A1234" i="14"/>
  <c r="D1233" i="14"/>
  <c r="A1233" i="14"/>
  <c r="D1232" i="14"/>
  <c r="A1232" i="14"/>
  <c r="D1231" i="14"/>
  <c r="A1231" i="14"/>
  <c r="D1230" i="14"/>
  <c r="A1230" i="14"/>
  <c r="D1229" i="14"/>
  <c r="A1229" i="14"/>
  <c r="D1228" i="14"/>
  <c r="A1228" i="14"/>
  <c r="D1227" i="14"/>
  <c r="A1227" i="14"/>
  <c r="D1226" i="14"/>
  <c r="A1226" i="14"/>
  <c r="D1225" i="14"/>
  <c r="A1225" i="14"/>
  <c r="D1224" i="14"/>
  <c r="A1224" i="14"/>
  <c r="D1223" i="14"/>
  <c r="A1223" i="14"/>
  <c r="D1222" i="14"/>
  <c r="A1222" i="14"/>
  <c r="D1221" i="14"/>
  <c r="A1221" i="14"/>
  <c r="D1220" i="14"/>
  <c r="A1220" i="14"/>
  <c r="D1219" i="14"/>
  <c r="A1219" i="14"/>
  <c r="D1218" i="14"/>
  <c r="A1218" i="14"/>
  <c r="D1217" i="14"/>
  <c r="A1217" i="14"/>
  <c r="D1216" i="14"/>
  <c r="A1216" i="14"/>
  <c r="D1215" i="14"/>
  <c r="A1215" i="14"/>
  <c r="D1214" i="14"/>
  <c r="A1214" i="14"/>
  <c r="D1213" i="14"/>
  <c r="A1213" i="14"/>
  <c r="D1212" i="14"/>
  <c r="A1212" i="14"/>
  <c r="D1211" i="14"/>
  <c r="A1211" i="14"/>
  <c r="D1210" i="14"/>
  <c r="A1210" i="14"/>
  <c r="D1209" i="14"/>
  <c r="A1209" i="14"/>
  <c r="D1208" i="14"/>
  <c r="A1208" i="14"/>
  <c r="D1207" i="14"/>
  <c r="A1207" i="14"/>
  <c r="D1206" i="14"/>
  <c r="A1206" i="14"/>
  <c r="D1205" i="14"/>
  <c r="A1205" i="14"/>
  <c r="D1204" i="14"/>
  <c r="A1204" i="14"/>
  <c r="D1203" i="14"/>
  <c r="A1203" i="14"/>
  <c r="D1202" i="14"/>
  <c r="A1202" i="14"/>
  <c r="D1201" i="14"/>
  <c r="A1201" i="14"/>
  <c r="D1200" i="14"/>
  <c r="A1200" i="14"/>
  <c r="D1199" i="14"/>
  <c r="A1199" i="14"/>
  <c r="D1198" i="14"/>
  <c r="A1198" i="14"/>
  <c r="D1197" i="14"/>
  <c r="A1197" i="14"/>
  <c r="D1196" i="14"/>
  <c r="A1196" i="14"/>
  <c r="D1195" i="14"/>
  <c r="A1195" i="14"/>
  <c r="D1194" i="14"/>
  <c r="A1194" i="14"/>
  <c r="D1193" i="14"/>
  <c r="A1193" i="14"/>
  <c r="D1192" i="14"/>
  <c r="A1192" i="14"/>
  <c r="D1191" i="14"/>
  <c r="A1191" i="14"/>
  <c r="D1190" i="14"/>
  <c r="A1190" i="14"/>
  <c r="D1189" i="14"/>
  <c r="A1189" i="14"/>
  <c r="D1188" i="14"/>
  <c r="A1188" i="14"/>
  <c r="D1187" i="14"/>
  <c r="A1187" i="14"/>
  <c r="D1186" i="14"/>
  <c r="A1186" i="14"/>
  <c r="D1185" i="14"/>
  <c r="A1185" i="14"/>
  <c r="D1184" i="14"/>
  <c r="A1184" i="14"/>
  <c r="D1183" i="14"/>
  <c r="A1183" i="14"/>
  <c r="D1182" i="14"/>
  <c r="A1182" i="14"/>
  <c r="D1181" i="14"/>
  <c r="A1181" i="14"/>
  <c r="D1180" i="14"/>
  <c r="A1180" i="14"/>
  <c r="D1179" i="14"/>
  <c r="A1179" i="14"/>
  <c r="D1178" i="14"/>
  <c r="A1178" i="14"/>
  <c r="D1177" i="14"/>
  <c r="A1177" i="14"/>
  <c r="D1176" i="14"/>
  <c r="A1176" i="14"/>
  <c r="D1175" i="14"/>
  <c r="A1175" i="14"/>
  <c r="D1174" i="14"/>
  <c r="A1174" i="14"/>
  <c r="D1173" i="14"/>
  <c r="A1173" i="14"/>
  <c r="D1172" i="14"/>
  <c r="A1172" i="14"/>
  <c r="D1171" i="14"/>
  <c r="A1171" i="14"/>
  <c r="D1170" i="14"/>
  <c r="A1170" i="14"/>
  <c r="D1169" i="14"/>
  <c r="A1169" i="14"/>
  <c r="D1168" i="14"/>
  <c r="A1168" i="14"/>
  <c r="D1167" i="14"/>
  <c r="A1167" i="14"/>
  <c r="D1166" i="14"/>
  <c r="A1166" i="14"/>
  <c r="D1165" i="14"/>
  <c r="A1165" i="14"/>
  <c r="D1164" i="14"/>
  <c r="A1164" i="14"/>
  <c r="D1163" i="14"/>
  <c r="A1163" i="14"/>
  <c r="D1162" i="14"/>
  <c r="A1162" i="14"/>
  <c r="D1161" i="14"/>
  <c r="A1161" i="14"/>
  <c r="D1160" i="14"/>
  <c r="A1160" i="14"/>
  <c r="D1159" i="14"/>
  <c r="A1159" i="14"/>
  <c r="D1158" i="14"/>
  <c r="A1158" i="14"/>
  <c r="D1157" i="14"/>
  <c r="A1157" i="14"/>
  <c r="D1156" i="14"/>
  <c r="A1156" i="14"/>
  <c r="D1155" i="14"/>
  <c r="A1155" i="14"/>
  <c r="D1154" i="14"/>
  <c r="A1154" i="14"/>
  <c r="D1153" i="14"/>
  <c r="A1153" i="14"/>
  <c r="D1152" i="14"/>
  <c r="A1152" i="14"/>
  <c r="D1151" i="14"/>
  <c r="A1151" i="14"/>
  <c r="D1150" i="14"/>
  <c r="A1150" i="14"/>
  <c r="D1149" i="14"/>
  <c r="A1149" i="14"/>
  <c r="D1148" i="14"/>
  <c r="A1148" i="14"/>
  <c r="D1147" i="14"/>
  <c r="A1147" i="14"/>
  <c r="D1146" i="14"/>
  <c r="A1146" i="14"/>
  <c r="D1145" i="14"/>
  <c r="A1145" i="14"/>
  <c r="D1144" i="14"/>
  <c r="A1144" i="14"/>
  <c r="D1143" i="14"/>
  <c r="A1143" i="14"/>
  <c r="D1142" i="14"/>
  <c r="A1142" i="14"/>
  <c r="D1141" i="14"/>
  <c r="A1141" i="14"/>
  <c r="D1140" i="14"/>
  <c r="A1140" i="14"/>
  <c r="D1139" i="14"/>
  <c r="A1139" i="14"/>
  <c r="D1138" i="14"/>
  <c r="A1138" i="14"/>
  <c r="D1137" i="14"/>
  <c r="A1137" i="14"/>
  <c r="D1136" i="14"/>
  <c r="A1136" i="14"/>
  <c r="D1135" i="14"/>
  <c r="A1135" i="14"/>
  <c r="D1134" i="14"/>
  <c r="A1134" i="14"/>
  <c r="D1133" i="14"/>
  <c r="A1133" i="14"/>
  <c r="D1132" i="14"/>
  <c r="A1132" i="14"/>
  <c r="D1131" i="14"/>
  <c r="A1131" i="14"/>
  <c r="D1130" i="14"/>
  <c r="A1130" i="14"/>
  <c r="D1129" i="14"/>
  <c r="A1129" i="14"/>
  <c r="D1128" i="14"/>
  <c r="A1128" i="14"/>
  <c r="D1127" i="14"/>
  <c r="A1127" i="14"/>
  <c r="D1126" i="14"/>
  <c r="A1126" i="14"/>
  <c r="D1125" i="14"/>
  <c r="A1125" i="14"/>
  <c r="D1124" i="14"/>
  <c r="A1124" i="14"/>
  <c r="D1123" i="14"/>
  <c r="A1123" i="14"/>
  <c r="D1122" i="14"/>
  <c r="A1122" i="14"/>
  <c r="D1121" i="14"/>
  <c r="A1121" i="14"/>
  <c r="D1120" i="14"/>
  <c r="A1120" i="14"/>
  <c r="D1119" i="14"/>
  <c r="A1119" i="14"/>
  <c r="D1118" i="14"/>
  <c r="A1118" i="14"/>
  <c r="D1117" i="14"/>
  <c r="A1117" i="14"/>
  <c r="D1116" i="14"/>
  <c r="A1116" i="14"/>
  <c r="D1115" i="14"/>
  <c r="A1115" i="14"/>
  <c r="D1114" i="14"/>
  <c r="A1114" i="14"/>
  <c r="D1113" i="14"/>
  <c r="A1113" i="14"/>
  <c r="D1112" i="14"/>
  <c r="A1112" i="14"/>
  <c r="D1111" i="14"/>
  <c r="A1111" i="14"/>
  <c r="D1110" i="14"/>
  <c r="A1110" i="14"/>
  <c r="D1109" i="14"/>
  <c r="A1109" i="14"/>
  <c r="D1108" i="14"/>
  <c r="A1108" i="14"/>
  <c r="D1107" i="14"/>
  <c r="A1107" i="14"/>
  <c r="D1106" i="14"/>
  <c r="A1106" i="14"/>
  <c r="D1105" i="14"/>
  <c r="A1105" i="14"/>
  <c r="D1104" i="14"/>
  <c r="A1104" i="14"/>
  <c r="D1103" i="14"/>
  <c r="A1103" i="14"/>
  <c r="D1102" i="14"/>
  <c r="A1102" i="14"/>
  <c r="D1101" i="14"/>
  <c r="A1101" i="14"/>
  <c r="D1100" i="14"/>
  <c r="A1100" i="14"/>
  <c r="D1099" i="14"/>
  <c r="A1099" i="14"/>
  <c r="D1098" i="14"/>
  <c r="A1098" i="14"/>
  <c r="D1097" i="14"/>
  <c r="A1097" i="14"/>
  <c r="D1096" i="14"/>
  <c r="A1096" i="14"/>
  <c r="D1095" i="14"/>
  <c r="A1095" i="14"/>
  <c r="D1094" i="14"/>
  <c r="A1094" i="14"/>
  <c r="R1093" i="14"/>
  <c r="D1093" i="14"/>
  <c r="A1093" i="14"/>
  <c r="R1092" i="14"/>
  <c r="D1092" i="14"/>
  <c r="A1092" i="14"/>
  <c r="D1091" i="14"/>
  <c r="A1091" i="14"/>
  <c r="D1090" i="14"/>
  <c r="A1090" i="14"/>
  <c r="D1089" i="14"/>
  <c r="A1089" i="14"/>
  <c r="D1088" i="14"/>
  <c r="A1088" i="14"/>
  <c r="D1087" i="14"/>
  <c r="A1087" i="14"/>
  <c r="D1086" i="14"/>
  <c r="A1086" i="14"/>
  <c r="D1085" i="14"/>
  <c r="A1085" i="14"/>
  <c r="D1084" i="14"/>
  <c r="A1084" i="14"/>
  <c r="R1083" i="14"/>
  <c r="D1083" i="14"/>
  <c r="A1083" i="14"/>
  <c r="R1082" i="14"/>
  <c r="D1082" i="14"/>
  <c r="A1082" i="14"/>
  <c r="D1081" i="14"/>
  <c r="A1081" i="14"/>
  <c r="D1080" i="14"/>
  <c r="A1080" i="14"/>
  <c r="D1079" i="14"/>
  <c r="A1079" i="14"/>
  <c r="D1078" i="14"/>
  <c r="A1078" i="14"/>
  <c r="D1077" i="14"/>
  <c r="A1077" i="14"/>
  <c r="D1076" i="14"/>
  <c r="A1076" i="14"/>
  <c r="D1075" i="14"/>
  <c r="A1075" i="14"/>
  <c r="D1074" i="14"/>
  <c r="A1074" i="14"/>
  <c r="D1073" i="14"/>
  <c r="A1073" i="14"/>
  <c r="D1072" i="14"/>
  <c r="A1072" i="14"/>
  <c r="D1071" i="14"/>
  <c r="A1071" i="14"/>
  <c r="D1070" i="14"/>
  <c r="A1070" i="14"/>
  <c r="D1069" i="14"/>
  <c r="A1069" i="14"/>
  <c r="D1068" i="14"/>
  <c r="A1068" i="14"/>
  <c r="D1067" i="14"/>
  <c r="A1067" i="14"/>
  <c r="D1066" i="14"/>
  <c r="A1066" i="14"/>
  <c r="D1065" i="14"/>
  <c r="A1065" i="14"/>
  <c r="D1064" i="14"/>
  <c r="A1064" i="14"/>
  <c r="D1063" i="14"/>
  <c r="A1063" i="14"/>
  <c r="D1062" i="14"/>
  <c r="A1062" i="14"/>
  <c r="D1061" i="14"/>
  <c r="A1061" i="14"/>
  <c r="D1060" i="14"/>
  <c r="A1060" i="14"/>
  <c r="D1059" i="14"/>
  <c r="A1059" i="14"/>
  <c r="D1058" i="14"/>
  <c r="A1058" i="14"/>
  <c r="D1057" i="14"/>
  <c r="A1057" i="14"/>
  <c r="D1056" i="14"/>
  <c r="A1056" i="14"/>
  <c r="D1055" i="14"/>
  <c r="A1055" i="14"/>
  <c r="D1054" i="14"/>
  <c r="A1054" i="14"/>
  <c r="D1053" i="14"/>
  <c r="A1053" i="14"/>
  <c r="D1052" i="14"/>
  <c r="A1052" i="14"/>
  <c r="D1051" i="14"/>
  <c r="A1051" i="14"/>
  <c r="D1050" i="14"/>
  <c r="A1050" i="14"/>
  <c r="D1049" i="14"/>
  <c r="A1049" i="14"/>
  <c r="D1048" i="14"/>
  <c r="A1048" i="14"/>
  <c r="D1047" i="14"/>
  <c r="A1047" i="14"/>
  <c r="D1046" i="14"/>
  <c r="A1046" i="14"/>
  <c r="D1045" i="14"/>
  <c r="A1045" i="14"/>
  <c r="D1044" i="14"/>
  <c r="A1044" i="14"/>
  <c r="D1043" i="14"/>
  <c r="A1043" i="14"/>
  <c r="D1042" i="14"/>
  <c r="A1042" i="14"/>
  <c r="D1041" i="14"/>
  <c r="A1041" i="14"/>
  <c r="D1040" i="14"/>
  <c r="A1040" i="14"/>
  <c r="D1039" i="14"/>
  <c r="A1039" i="14"/>
  <c r="D1038" i="14"/>
  <c r="A1038" i="14"/>
  <c r="D1037" i="14"/>
  <c r="A1037" i="14"/>
  <c r="D1036" i="14"/>
  <c r="A1036" i="14"/>
  <c r="D1035" i="14"/>
  <c r="A1035" i="14"/>
  <c r="D1034" i="14"/>
  <c r="A1034" i="14"/>
  <c r="D1033" i="14"/>
  <c r="A1033" i="14"/>
  <c r="D1032" i="14"/>
  <c r="A1032" i="14"/>
  <c r="D1031" i="14"/>
  <c r="A1031" i="14"/>
  <c r="D1030" i="14"/>
  <c r="A1030" i="14"/>
  <c r="D1029" i="14"/>
  <c r="A1029" i="14"/>
  <c r="R1028" i="14"/>
  <c r="D1028" i="14"/>
  <c r="A1028" i="14"/>
  <c r="R1027" i="14"/>
  <c r="D1027" i="14"/>
  <c r="A1027" i="14"/>
  <c r="R1026" i="14"/>
  <c r="D1026" i="14"/>
  <c r="A1026" i="14"/>
  <c r="R1025" i="14"/>
  <c r="D1025" i="14"/>
  <c r="A1025" i="14"/>
  <c r="D1024" i="14"/>
  <c r="A1024" i="14"/>
  <c r="D1023" i="14"/>
  <c r="A1023" i="14"/>
  <c r="D1022" i="14"/>
  <c r="A1022" i="14"/>
  <c r="D1021" i="14"/>
  <c r="A1021" i="14"/>
  <c r="D1020" i="14"/>
  <c r="A1020" i="14"/>
  <c r="D1019" i="14"/>
  <c r="A1019" i="14"/>
  <c r="D1018" i="14"/>
  <c r="A1018" i="14"/>
  <c r="D1017" i="14"/>
  <c r="A1017" i="14"/>
  <c r="R1016" i="14"/>
  <c r="D1016" i="14"/>
  <c r="A1016" i="14"/>
  <c r="R1015" i="14"/>
  <c r="D1015" i="14"/>
  <c r="A1015" i="14"/>
  <c r="R1014" i="14"/>
  <c r="D1014" i="14"/>
  <c r="A1014" i="14"/>
  <c r="D1013" i="14"/>
  <c r="A1013" i="14"/>
  <c r="D1012" i="14"/>
  <c r="A1012" i="14"/>
  <c r="D1011" i="14"/>
  <c r="A1011" i="14"/>
  <c r="D1010" i="14"/>
  <c r="A1010" i="14"/>
  <c r="D1009" i="14"/>
  <c r="A1009" i="14"/>
  <c r="D1008" i="14"/>
  <c r="A1008" i="14"/>
  <c r="R1007" i="14"/>
  <c r="D1007" i="14"/>
  <c r="A1007" i="14"/>
  <c r="R1006" i="14"/>
  <c r="D1006" i="14"/>
  <c r="A1006" i="14"/>
  <c r="D1005" i="14"/>
  <c r="A1005" i="14"/>
  <c r="D1004" i="14"/>
  <c r="A1004" i="14"/>
  <c r="D1003" i="14"/>
  <c r="A1003" i="14"/>
  <c r="D1002" i="14"/>
  <c r="A1002" i="14"/>
  <c r="D1001" i="14"/>
  <c r="A1001" i="14"/>
  <c r="D1000" i="14"/>
  <c r="A1000" i="14"/>
  <c r="D999" i="14"/>
  <c r="A999" i="14"/>
  <c r="D998" i="14"/>
  <c r="A998" i="14"/>
  <c r="D997" i="14"/>
  <c r="A997" i="14"/>
  <c r="D996" i="14"/>
  <c r="A996" i="14"/>
  <c r="D995" i="14"/>
  <c r="A995" i="14"/>
  <c r="D994" i="14"/>
  <c r="A994" i="14"/>
  <c r="D993" i="14"/>
  <c r="A993" i="14"/>
  <c r="D992" i="14"/>
  <c r="A992" i="14"/>
  <c r="D991" i="14"/>
  <c r="A991" i="14"/>
  <c r="R990" i="14"/>
  <c r="D990" i="14"/>
  <c r="A990" i="14"/>
  <c r="R989" i="14"/>
  <c r="D989" i="14"/>
  <c r="A989" i="14"/>
  <c r="R988" i="14"/>
  <c r="D988" i="14"/>
  <c r="A988" i="14"/>
  <c r="R987" i="14"/>
  <c r="D987" i="14"/>
  <c r="A987" i="14"/>
  <c r="R986" i="14"/>
  <c r="D986" i="14"/>
  <c r="A986" i="14"/>
  <c r="R985" i="14"/>
  <c r="D985" i="14"/>
  <c r="A985" i="14"/>
  <c r="R984" i="14"/>
  <c r="D984" i="14"/>
  <c r="A984" i="14"/>
  <c r="R983" i="14"/>
  <c r="D983" i="14"/>
  <c r="A983" i="14"/>
  <c r="R982" i="14"/>
  <c r="D982" i="14"/>
  <c r="A982" i="14"/>
  <c r="R981" i="14"/>
  <c r="D981" i="14"/>
  <c r="A981" i="14"/>
  <c r="R980" i="14"/>
  <c r="D980" i="14"/>
  <c r="A980" i="14"/>
  <c r="D979" i="14"/>
  <c r="A979" i="14"/>
  <c r="D978" i="14"/>
  <c r="A978" i="14"/>
  <c r="D977" i="14"/>
  <c r="A977" i="14"/>
  <c r="D976" i="14"/>
  <c r="A976" i="14"/>
  <c r="D975" i="14"/>
  <c r="A975" i="14"/>
  <c r="D974" i="14"/>
  <c r="A974" i="14"/>
  <c r="D973" i="14"/>
  <c r="A973" i="14"/>
  <c r="D972" i="14"/>
  <c r="A972" i="14"/>
  <c r="D971" i="14"/>
  <c r="A971" i="14"/>
  <c r="D970" i="14"/>
  <c r="A970" i="14"/>
  <c r="D969" i="14"/>
  <c r="A969" i="14"/>
  <c r="D968" i="14"/>
  <c r="A968" i="14"/>
  <c r="D967" i="14"/>
  <c r="A967" i="14"/>
  <c r="R966" i="14"/>
  <c r="D966" i="14"/>
  <c r="A966" i="14"/>
  <c r="R965" i="14"/>
  <c r="D965" i="14"/>
  <c r="A965" i="14"/>
  <c r="R964" i="14"/>
  <c r="D964" i="14"/>
  <c r="A964" i="14"/>
  <c r="R963" i="14"/>
  <c r="D963" i="14"/>
  <c r="A963" i="14"/>
  <c r="R962" i="14"/>
  <c r="D962" i="14"/>
  <c r="A962" i="14"/>
  <c r="D961" i="14"/>
  <c r="A961" i="14"/>
  <c r="D960" i="14"/>
  <c r="A960" i="14"/>
  <c r="D959" i="14"/>
  <c r="A959" i="14"/>
  <c r="D958" i="14"/>
  <c r="A958" i="14"/>
  <c r="D957" i="14"/>
  <c r="A957" i="14"/>
  <c r="D956" i="14"/>
  <c r="A956" i="14"/>
  <c r="D955" i="14"/>
  <c r="A955" i="14"/>
  <c r="D954" i="14"/>
  <c r="A954" i="14"/>
  <c r="D953" i="14"/>
  <c r="A953" i="14"/>
  <c r="D952" i="14"/>
  <c r="A952" i="14"/>
  <c r="D951" i="14"/>
  <c r="A951" i="14"/>
  <c r="D950" i="14"/>
  <c r="A950" i="14"/>
  <c r="D949" i="14"/>
  <c r="A949" i="14"/>
  <c r="D948" i="14"/>
  <c r="A948" i="14"/>
  <c r="D947" i="14"/>
  <c r="A947" i="14"/>
  <c r="D946" i="14"/>
  <c r="A946" i="14"/>
  <c r="D945" i="14"/>
  <c r="A945" i="14"/>
  <c r="D944" i="14"/>
  <c r="A944" i="14"/>
  <c r="D943" i="14"/>
  <c r="A943" i="14"/>
  <c r="D942" i="14"/>
  <c r="A942" i="14"/>
  <c r="D941" i="14"/>
  <c r="A941" i="14"/>
  <c r="D940" i="14"/>
  <c r="A940" i="14"/>
  <c r="D939" i="14"/>
  <c r="A939" i="14"/>
  <c r="D938" i="14"/>
  <c r="A938" i="14"/>
  <c r="D937" i="14"/>
  <c r="A937" i="14"/>
  <c r="D936" i="14"/>
  <c r="A936" i="14"/>
  <c r="D935" i="14"/>
  <c r="A935" i="14"/>
  <c r="D934" i="14"/>
  <c r="A934" i="14"/>
  <c r="D933" i="14"/>
  <c r="A933" i="14"/>
  <c r="D932" i="14"/>
  <c r="A932" i="14"/>
  <c r="D931" i="14"/>
  <c r="A931" i="14"/>
  <c r="D930" i="14"/>
  <c r="A930" i="14"/>
  <c r="D929" i="14"/>
  <c r="A929" i="14"/>
  <c r="D928" i="14"/>
  <c r="A928" i="14"/>
  <c r="D927" i="14"/>
  <c r="A927" i="14"/>
  <c r="D926" i="14"/>
  <c r="A926" i="14"/>
  <c r="D925" i="14"/>
  <c r="A925" i="14"/>
  <c r="D924" i="14"/>
  <c r="A924" i="14"/>
  <c r="D923" i="14"/>
  <c r="A923" i="14"/>
  <c r="D922" i="14"/>
  <c r="A922" i="14"/>
  <c r="D921" i="14"/>
  <c r="A921" i="14"/>
  <c r="D920" i="14"/>
  <c r="A920" i="14"/>
  <c r="D919" i="14"/>
  <c r="A919" i="14"/>
  <c r="D918" i="14"/>
  <c r="A918" i="14"/>
  <c r="D917" i="14"/>
  <c r="A917" i="14"/>
  <c r="D916" i="14"/>
  <c r="A916" i="14"/>
  <c r="D915" i="14"/>
  <c r="A915" i="14"/>
  <c r="D914" i="14"/>
  <c r="A914" i="14"/>
  <c r="D913" i="14"/>
  <c r="A913" i="14"/>
  <c r="D912" i="14"/>
  <c r="A912" i="14"/>
  <c r="D911" i="14"/>
  <c r="A911" i="14"/>
  <c r="D910" i="14"/>
  <c r="A910" i="14"/>
  <c r="D909" i="14"/>
  <c r="A909" i="14"/>
  <c r="D908" i="14"/>
  <c r="A908" i="14"/>
  <c r="D907" i="14"/>
  <c r="A907" i="14"/>
  <c r="D906" i="14"/>
  <c r="A906" i="14"/>
  <c r="D905" i="14"/>
  <c r="A905" i="14"/>
  <c r="D904" i="14"/>
  <c r="A904" i="14"/>
  <c r="D903" i="14"/>
  <c r="A903" i="14"/>
  <c r="D902" i="14"/>
  <c r="A902" i="14"/>
  <c r="D901" i="14"/>
  <c r="A901" i="14"/>
  <c r="D900" i="14"/>
  <c r="A900" i="14"/>
  <c r="D899" i="14"/>
  <c r="A899" i="14"/>
  <c r="D898" i="14"/>
  <c r="A898" i="14"/>
  <c r="D897" i="14"/>
  <c r="A897" i="14"/>
  <c r="D896" i="14"/>
  <c r="A896" i="14"/>
  <c r="D895" i="14"/>
  <c r="A895" i="14"/>
  <c r="D894" i="14"/>
  <c r="A894" i="14"/>
  <c r="D893" i="14"/>
  <c r="A893" i="14"/>
  <c r="D892" i="14"/>
  <c r="A892" i="14"/>
  <c r="D891" i="14"/>
  <c r="A891" i="14"/>
  <c r="D890" i="14"/>
  <c r="A890" i="14"/>
  <c r="D889" i="14"/>
  <c r="A889" i="14"/>
  <c r="D888" i="14"/>
  <c r="A888" i="14"/>
  <c r="D887" i="14"/>
  <c r="A887" i="14"/>
  <c r="D886" i="14"/>
  <c r="A886" i="14"/>
  <c r="D885" i="14"/>
  <c r="A885" i="14"/>
  <c r="D884" i="14"/>
  <c r="A884" i="14"/>
  <c r="D883" i="14"/>
  <c r="A883" i="14"/>
  <c r="D882" i="14"/>
  <c r="A882" i="14"/>
  <c r="D881" i="14"/>
  <c r="A881" i="14"/>
  <c r="D880" i="14"/>
  <c r="A880" i="14"/>
  <c r="D879" i="14"/>
  <c r="A879" i="14"/>
  <c r="D878" i="14"/>
  <c r="A878" i="14"/>
  <c r="D877" i="14"/>
  <c r="A877" i="14"/>
  <c r="D876" i="14"/>
  <c r="A876" i="14"/>
  <c r="D875" i="14"/>
  <c r="A875" i="14"/>
  <c r="R874" i="14"/>
  <c r="D874" i="14"/>
  <c r="A874" i="14"/>
  <c r="R873" i="14"/>
  <c r="D873" i="14"/>
  <c r="A873" i="14"/>
  <c r="D872" i="14"/>
  <c r="A872" i="14"/>
  <c r="D871" i="14"/>
  <c r="A871" i="14"/>
  <c r="D870" i="14"/>
  <c r="A870" i="14"/>
  <c r="D869" i="14"/>
  <c r="A869" i="14"/>
  <c r="D868" i="14"/>
  <c r="A868" i="14"/>
  <c r="D867" i="14"/>
  <c r="A867" i="14"/>
  <c r="D866" i="14"/>
  <c r="A866" i="14"/>
  <c r="D865" i="14"/>
  <c r="A865" i="14"/>
  <c r="D864" i="14"/>
  <c r="A864" i="14"/>
  <c r="D863" i="14"/>
  <c r="A863" i="14"/>
  <c r="D862" i="14"/>
  <c r="A862" i="14"/>
  <c r="D861" i="14"/>
  <c r="A861" i="14"/>
  <c r="D860" i="14"/>
  <c r="A860" i="14"/>
  <c r="D859" i="14"/>
  <c r="A859" i="14"/>
  <c r="D858" i="14"/>
  <c r="A858" i="14"/>
  <c r="D857" i="14"/>
  <c r="A857" i="14"/>
  <c r="D856" i="14"/>
  <c r="A856" i="14"/>
  <c r="D855" i="14"/>
  <c r="A855" i="14"/>
  <c r="D854" i="14"/>
  <c r="A854" i="14"/>
  <c r="D853" i="14"/>
  <c r="A853" i="14"/>
  <c r="D852" i="14"/>
  <c r="A852" i="14"/>
  <c r="D851" i="14"/>
  <c r="A851" i="14"/>
  <c r="D850" i="14"/>
  <c r="A850" i="14"/>
  <c r="D849" i="14"/>
  <c r="A849" i="14"/>
  <c r="D848" i="14"/>
  <c r="A848" i="14"/>
  <c r="D847" i="14"/>
  <c r="A847" i="14"/>
  <c r="D846" i="14"/>
  <c r="A846" i="14"/>
  <c r="D845" i="14"/>
  <c r="A845" i="14"/>
  <c r="D844" i="14"/>
  <c r="A844" i="14"/>
  <c r="D843" i="14"/>
  <c r="A843" i="14"/>
  <c r="D842" i="14"/>
  <c r="A842" i="14"/>
  <c r="D841" i="14"/>
  <c r="A841" i="14"/>
  <c r="D840" i="14"/>
  <c r="A840" i="14"/>
  <c r="D839" i="14"/>
  <c r="A839" i="14"/>
  <c r="D838" i="14"/>
  <c r="A838" i="14"/>
  <c r="D837" i="14"/>
  <c r="A837" i="14"/>
  <c r="D836" i="14"/>
  <c r="A836" i="14"/>
  <c r="D835" i="14"/>
  <c r="A835" i="14"/>
  <c r="D834" i="14"/>
  <c r="A834" i="14"/>
  <c r="D833" i="14"/>
  <c r="A833" i="14"/>
  <c r="D832" i="14"/>
  <c r="A832" i="14"/>
  <c r="D831" i="14"/>
  <c r="A831" i="14"/>
  <c r="D830" i="14"/>
  <c r="A830" i="14"/>
  <c r="D829" i="14"/>
  <c r="A829" i="14"/>
  <c r="D828" i="14"/>
  <c r="A828" i="14"/>
  <c r="D827" i="14"/>
  <c r="A827" i="14"/>
  <c r="D826" i="14"/>
  <c r="A826" i="14"/>
  <c r="D825" i="14"/>
  <c r="A825" i="14"/>
  <c r="D824" i="14"/>
  <c r="A824" i="14"/>
  <c r="D823" i="14"/>
  <c r="A823" i="14"/>
  <c r="D822" i="14"/>
  <c r="A822" i="14"/>
  <c r="D821" i="14"/>
  <c r="A821" i="14"/>
  <c r="D820" i="14"/>
  <c r="A820" i="14"/>
  <c r="D819" i="14"/>
  <c r="A819" i="14"/>
  <c r="D818" i="14"/>
  <c r="A818" i="14"/>
  <c r="D817" i="14"/>
  <c r="A817" i="14"/>
  <c r="D816" i="14"/>
  <c r="A816" i="14"/>
  <c r="D815" i="14"/>
  <c r="A815" i="14"/>
  <c r="D814" i="14"/>
  <c r="A814" i="14"/>
  <c r="D813" i="14"/>
  <c r="A813" i="14"/>
  <c r="D812" i="14"/>
  <c r="A812" i="14"/>
  <c r="D811" i="14"/>
  <c r="A811" i="14"/>
  <c r="D810" i="14"/>
  <c r="A810" i="14"/>
  <c r="D809" i="14"/>
  <c r="A809" i="14"/>
  <c r="D808" i="14"/>
  <c r="A808" i="14"/>
  <c r="D807" i="14"/>
  <c r="A807" i="14"/>
  <c r="D806" i="14"/>
  <c r="A806" i="14"/>
  <c r="D805" i="14"/>
  <c r="A805" i="14"/>
  <c r="D804" i="14"/>
  <c r="A804" i="14"/>
  <c r="D803" i="14"/>
  <c r="A803" i="14"/>
  <c r="D802" i="14"/>
  <c r="A802" i="14"/>
  <c r="D801" i="14"/>
  <c r="A801" i="14"/>
  <c r="D800" i="14"/>
  <c r="A800" i="14"/>
  <c r="D799" i="14"/>
  <c r="A799" i="14"/>
  <c r="D798" i="14"/>
  <c r="A798" i="14"/>
  <c r="D797" i="14"/>
  <c r="A797" i="14"/>
  <c r="D796" i="14"/>
  <c r="A796" i="14"/>
  <c r="D795" i="14"/>
  <c r="A795" i="14"/>
  <c r="D794" i="14"/>
  <c r="A794" i="14"/>
  <c r="D793" i="14"/>
  <c r="A793" i="14"/>
  <c r="D792" i="14"/>
  <c r="A792" i="14"/>
  <c r="D791" i="14"/>
  <c r="A791" i="14"/>
  <c r="D790" i="14"/>
  <c r="A790" i="14"/>
  <c r="D789" i="14"/>
  <c r="A789" i="14"/>
  <c r="D788" i="14"/>
  <c r="A788" i="14"/>
  <c r="D787" i="14"/>
  <c r="A787" i="14"/>
  <c r="D786" i="14"/>
  <c r="A786" i="14"/>
  <c r="D785" i="14"/>
  <c r="A785" i="14"/>
  <c r="D784" i="14"/>
  <c r="A784" i="14"/>
  <c r="D783" i="14"/>
  <c r="A783" i="14"/>
  <c r="D782" i="14"/>
  <c r="A782" i="14"/>
  <c r="D781" i="14"/>
  <c r="A781" i="14"/>
  <c r="D780" i="14"/>
  <c r="A780" i="14"/>
  <c r="D779" i="14"/>
  <c r="A779" i="14"/>
  <c r="D778" i="14"/>
  <c r="A778" i="14"/>
  <c r="D777" i="14"/>
  <c r="A777" i="14"/>
  <c r="D776" i="14"/>
  <c r="A776" i="14"/>
  <c r="D775" i="14"/>
  <c r="A775" i="14"/>
  <c r="D774" i="14"/>
  <c r="A774" i="14"/>
  <c r="D773" i="14"/>
  <c r="A773" i="14"/>
  <c r="D772" i="14"/>
  <c r="A772" i="14"/>
  <c r="D771" i="14"/>
  <c r="A771" i="14"/>
  <c r="D770" i="14"/>
  <c r="A770" i="14"/>
  <c r="D769" i="14"/>
  <c r="A769" i="14"/>
  <c r="D768" i="14"/>
  <c r="A768" i="14"/>
  <c r="D767" i="14"/>
  <c r="A767" i="14"/>
  <c r="D766" i="14"/>
  <c r="A766" i="14"/>
  <c r="D765" i="14"/>
  <c r="A765" i="14"/>
  <c r="D764" i="14"/>
  <c r="A764" i="14"/>
  <c r="D763" i="14"/>
  <c r="A763" i="14"/>
  <c r="D762" i="14"/>
  <c r="A762" i="14"/>
  <c r="D761" i="14"/>
  <c r="A761" i="14"/>
  <c r="D760" i="14"/>
  <c r="A760" i="14"/>
  <c r="D759" i="14"/>
  <c r="A759" i="14"/>
  <c r="D758" i="14"/>
  <c r="A758" i="14"/>
  <c r="D757" i="14"/>
  <c r="A757" i="14"/>
  <c r="D756" i="14"/>
  <c r="A756" i="14"/>
  <c r="D755" i="14"/>
  <c r="A755" i="14"/>
  <c r="D754" i="14"/>
  <c r="A754" i="14"/>
  <c r="D753" i="14"/>
  <c r="A753" i="14"/>
  <c r="D752" i="14"/>
  <c r="A752" i="14"/>
  <c r="D751" i="14"/>
  <c r="A751" i="14"/>
  <c r="D750" i="14"/>
  <c r="A750" i="14"/>
  <c r="D749" i="14"/>
  <c r="A749" i="14"/>
  <c r="D748" i="14"/>
  <c r="A748" i="14"/>
  <c r="D747" i="14"/>
  <c r="A747" i="14"/>
  <c r="D746" i="14"/>
  <c r="A746" i="14"/>
  <c r="D745" i="14"/>
  <c r="A745" i="14"/>
  <c r="D744" i="14"/>
  <c r="A744" i="14"/>
  <c r="D743" i="14"/>
  <c r="A743" i="14"/>
  <c r="D742" i="14"/>
  <c r="A742" i="14"/>
  <c r="D741" i="14"/>
  <c r="A741" i="14"/>
  <c r="D740" i="14"/>
  <c r="A740" i="14"/>
  <c r="D739" i="14"/>
  <c r="A739" i="14"/>
  <c r="D738" i="14"/>
  <c r="A738" i="14"/>
  <c r="D737" i="14"/>
  <c r="A737" i="14"/>
  <c r="D736" i="14"/>
  <c r="A736" i="14"/>
  <c r="D735" i="14"/>
  <c r="A735" i="14"/>
  <c r="D734" i="14"/>
  <c r="A734" i="14"/>
  <c r="D733" i="14"/>
  <c r="A733" i="14"/>
  <c r="D732" i="14"/>
  <c r="A732" i="14"/>
  <c r="D731" i="14"/>
  <c r="A731" i="14"/>
  <c r="D730" i="14"/>
  <c r="A730" i="14"/>
  <c r="D729" i="14"/>
  <c r="A729" i="14"/>
  <c r="D728" i="14"/>
  <c r="A728" i="14"/>
  <c r="D727" i="14"/>
  <c r="A727" i="14"/>
  <c r="D726" i="14"/>
  <c r="A726" i="14"/>
  <c r="D725" i="14"/>
  <c r="A725" i="14"/>
  <c r="D724" i="14"/>
  <c r="A724" i="14"/>
  <c r="D723" i="14"/>
  <c r="A723" i="14"/>
  <c r="D722" i="14"/>
  <c r="A722" i="14"/>
  <c r="D721" i="14"/>
  <c r="A721" i="14"/>
  <c r="D720" i="14"/>
  <c r="A720" i="14"/>
  <c r="D719" i="14"/>
  <c r="A719" i="14"/>
  <c r="D718" i="14"/>
  <c r="A718" i="14"/>
  <c r="D717" i="14"/>
  <c r="A717" i="14"/>
  <c r="D716" i="14"/>
  <c r="A716" i="14"/>
  <c r="D715" i="14"/>
  <c r="A715" i="14"/>
  <c r="D714" i="14"/>
  <c r="A714" i="14"/>
  <c r="D713" i="14"/>
  <c r="A713" i="14"/>
  <c r="D712" i="14"/>
  <c r="A712" i="14"/>
  <c r="D711" i="14"/>
  <c r="A711" i="14"/>
  <c r="D710" i="14"/>
  <c r="A710" i="14"/>
  <c r="D709" i="14"/>
  <c r="A709" i="14"/>
  <c r="D708" i="14"/>
  <c r="A708" i="14"/>
  <c r="D707" i="14"/>
  <c r="A707" i="14"/>
  <c r="D706" i="14"/>
  <c r="A706" i="14"/>
  <c r="D705" i="14"/>
  <c r="A705" i="14"/>
  <c r="D704" i="14"/>
  <c r="A704" i="14"/>
  <c r="D703" i="14"/>
  <c r="A703" i="14"/>
  <c r="D702" i="14"/>
  <c r="A702" i="14"/>
  <c r="D701" i="14"/>
  <c r="A701" i="14"/>
  <c r="D700" i="14"/>
  <c r="A700" i="14"/>
  <c r="D699" i="14"/>
  <c r="A699" i="14"/>
  <c r="D698" i="14"/>
  <c r="A698" i="14"/>
  <c r="D697" i="14"/>
  <c r="A697" i="14"/>
  <c r="D696" i="14"/>
  <c r="A696" i="14"/>
  <c r="D695" i="14"/>
  <c r="A695" i="14"/>
  <c r="D694" i="14"/>
  <c r="A694" i="14"/>
  <c r="D693" i="14"/>
  <c r="A693" i="14"/>
  <c r="D692" i="14"/>
  <c r="A692" i="14"/>
  <c r="D691" i="14"/>
  <c r="A691" i="14"/>
  <c r="D690" i="14"/>
  <c r="A690" i="14"/>
  <c r="D689" i="14"/>
  <c r="A689" i="14"/>
  <c r="D688" i="14"/>
  <c r="A688" i="14"/>
  <c r="D687" i="14"/>
  <c r="A687" i="14"/>
  <c r="D686" i="14"/>
  <c r="A686" i="14"/>
  <c r="D685" i="14"/>
  <c r="A685" i="14"/>
  <c r="D684" i="14"/>
  <c r="A684" i="14"/>
  <c r="D683" i="14"/>
  <c r="A683" i="14"/>
  <c r="D682" i="14"/>
  <c r="A682" i="14"/>
  <c r="D681" i="14"/>
  <c r="A681" i="14"/>
  <c r="D680" i="14"/>
  <c r="A680" i="14"/>
  <c r="D679" i="14"/>
  <c r="A679" i="14"/>
  <c r="D678" i="14"/>
  <c r="A678" i="14"/>
  <c r="D677" i="14"/>
  <c r="A677" i="14"/>
  <c r="D676" i="14"/>
  <c r="A676" i="14"/>
  <c r="D675" i="14"/>
  <c r="A675" i="14"/>
  <c r="D674" i="14"/>
  <c r="A674" i="14"/>
  <c r="D673" i="14"/>
  <c r="A673" i="14"/>
  <c r="D672" i="14"/>
  <c r="A672" i="14"/>
  <c r="D671" i="14"/>
  <c r="A671" i="14"/>
  <c r="D670" i="14"/>
  <c r="A670" i="14"/>
  <c r="D669" i="14"/>
  <c r="A669" i="14"/>
  <c r="D668" i="14"/>
  <c r="A668" i="14"/>
  <c r="D667" i="14"/>
  <c r="A667" i="14"/>
  <c r="D666" i="14"/>
  <c r="A666" i="14"/>
  <c r="D665" i="14"/>
  <c r="A665" i="14"/>
  <c r="D664" i="14"/>
  <c r="A664" i="14"/>
  <c r="D663" i="14"/>
  <c r="A663" i="14"/>
  <c r="D662" i="14"/>
  <c r="A662" i="14"/>
  <c r="D661" i="14"/>
  <c r="A661" i="14"/>
  <c r="D660" i="14"/>
  <c r="A660" i="14"/>
  <c r="D659" i="14"/>
  <c r="A659" i="14"/>
  <c r="D658" i="14"/>
  <c r="A658" i="14"/>
  <c r="D657" i="14"/>
  <c r="A657" i="14"/>
  <c r="D656" i="14"/>
  <c r="A656" i="14"/>
  <c r="D655" i="14"/>
  <c r="A655" i="14"/>
  <c r="D654" i="14"/>
  <c r="A654" i="14"/>
  <c r="D653" i="14"/>
  <c r="A653" i="14"/>
  <c r="D652" i="14"/>
  <c r="A652" i="14"/>
  <c r="D651" i="14"/>
  <c r="A651" i="14"/>
  <c r="D650" i="14"/>
  <c r="A650" i="14"/>
  <c r="D649" i="14"/>
  <c r="A649" i="14"/>
  <c r="D648" i="14"/>
  <c r="A648" i="14"/>
  <c r="D647" i="14"/>
  <c r="A647" i="14"/>
  <c r="D646" i="14"/>
  <c r="A646" i="14"/>
  <c r="D645" i="14"/>
  <c r="A645" i="14"/>
  <c r="D644" i="14"/>
  <c r="A644" i="14"/>
  <c r="D643" i="14"/>
  <c r="A643" i="14"/>
  <c r="D642" i="14"/>
  <c r="A642" i="14"/>
  <c r="D641" i="14"/>
  <c r="A641" i="14"/>
  <c r="D640" i="14"/>
  <c r="A640" i="14"/>
  <c r="D639" i="14"/>
  <c r="A639" i="14"/>
  <c r="D638" i="14"/>
  <c r="A638" i="14"/>
  <c r="D637" i="14"/>
  <c r="A637" i="14"/>
  <c r="D636" i="14"/>
  <c r="A636" i="14"/>
  <c r="D635" i="14"/>
  <c r="A635" i="14"/>
  <c r="D634" i="14"/>
  <c r="A634" i="14"/>
  <c r="D633" i="14"/>
  <c r="A633" i="14"/>
  <c r="D632" i="14"/>
  <c r="A632" i="14"/>
  <c r="D631" i="14"/>
  <c r="A631" i="14"/>
  <c r="D630" i="14"/>
  <c r="A630" i="14"/>
  <c r="D629" i="14"/>
  <c r="A629" i="14"/>
  <c r="D628" i="14"/>
  <c r="A628" i="14"/>
  <c r="D627" i="14"/>
  <c r="A627" i="14"/>
  <c r="D626" i="14"/>
  <c r="A626" i="14"/>
  <c r="D625" i="14"/>
  <c r="A625" i="14"/>
  <c r="D624" i="14"/>
  <c r="A624" i="14"/>
  <c r="D623" i="14"/>
  <c r="A623" i="14"/>
  <c r="D622" i="14"/>
  <c r="A622" i="14"/>
  <c r="D621" i="14"/>
  <c r="A621" i="14"/>
  <c r="D620" i="14"/>
  <c r="A620" i="14"/>
  <c r="D619" i="14"/>
  <c r="A619" i="14"/>
  <c r="D618" i="14"/>
  <c r="A618" i="14"/>
  <c r="D617" i="14"/>
  <c r="A617" i="14"/>
  <c r="D616" i="14"/>
  <c r="A616" i="14"/>
  <c r="D615" i="14"/>
  <c r="A615" i="14"/>
  <c r="D614" i="14"/>
  <c r="A614" i="14"/>
  <c r="D613" i="14"/>
  <c r="A613" i="14"/>
  <c r="D612" i="14"/>
  <c r="A612" i="14"/>
  <c r="D611" i="14"/>
  <c r="A611" i="14"/>
  <c r="D610" i="14"/>
  <c r="A610" i="14"/>
  <c r="D609" i="14"/>
  <c r="A609" i="14"/>
  <c r="D608" i="14"/>
  <c r="A608" i="14"/>
  <c r="D607" i="14"/>
  <c r="A607" i="14"/>
  <c r="D606" i="14"/>
  <c r="A606" i="14"/>
  <c r="D605" i="14"/>
  <c r="A605" i="14"/>
  <c r="D604" i="14"/>
  <c r="A604" i="14"/>
  <c r="D603" i="14"/>
  <c r="A603" i="14"/>
  <c r="D602" i="14"/>
  <c r="A602" i="14"/>
  <c r="D601" i="14"/>
  <c r="A601" i="14"/>
  <c r="D600" i="14"/>
  <c r="A600" i="14"/>
  <c r="D599" i="14"/>
  <c r="A599" i="14"/>
  <c r="D598" i="14"/>
  <c r="A598" i="14"/>
  <c r="D597" i="14"/>
  <c r="A597" i="14"/>
  <c r="D596" i="14"/>
  <c r="A596" i="14"/>
  <c r="D595" i="14"/>
  <c r="A595" i="14"/>
  <c r="D594" i="14"/>
  <c r="A594" i="14"/>
  <c r="D593" i="14"/>
  <c r="A593" i="14"/>
  <c r="D592" i="14"/>
  <c r="A592" i="14"/>
  <c r="D591" i="14"/>
  <c r="A591" i="14"/>
  <c r="D590" i="14"/>
  <c r="A590" i="14"/>
  <c r="D589" i="14"/>
  <c r="A589" i="14"/>
  <c r="D588" i="14"/>
  <c r="A588" i="14"/>
  <c r="D587" i="14"/>
  <c r="A587" i="14"/>
  <c r="D586" i="14"/>
  <c r="A586" i="14"/>
  <c r="D585" i="14"/>
  <c r="A585" i="14"/>
  <c r="D584" i="14"/>
  <c r="A584" i="14"/>
  <c r="D583" i="14"/>
  <c r="A583" i="14"/>
  <c r="D582" i="14"/>
  <c r="A582" i="14"/>
  <c r="D581" i="14"/>
  <c r="A581" i="14"/>
  <c r="D580" i="14"/>
  <c r="A580" i="14"/>
  <c r="D579" i="14"/>
  <c r="A579" i="14"/>
  <c r="D578" i="14"/>
  <c r="A578" i="14"/>
  <c r="D577" i="14"/>
  <c r="A577" i="14"/>
  <c r="D576" i="14"/>
  <c r="A576" i="14"/>
  <c r="D575" i="14"/>
  <c r="A575" i="14"/>
  <c r="D574" i="14"/>
  <c r="A574" i="14"/>
  <c r="D573" i="14"/>
  <c r="A573" i="14"/>
  <c r="D572" i="14"/>
  <c r="A572" i="14"/>
  <c r="D571" i="14"/>
  <c r="A571" i="14"/>
  <c r="D570" i="14"/>
  <c r="A570" i="14"/>
  <c r="D569" i="14"/>
  <c r="A569" i="14"/>
  <c r="D568" i="14"/>
  <c r="A568" i="14"/>
  <c r="D567" i="14"/>
  <c r="A567" i="14"/>
  <c r="D566" i="14"/>
  <c r="A566" i="14"/>
  <c r="D565" i="14"/>
  <c r="A565" i="14"/>
  <c r="D564" i="14"/>
  <c r="A564" i="14"/>
  <c r="D563" i="14"/>
  <c r="A563" i="14"/>
  <c r="D562" i="14"/>
  <c r="A562" i="14"/>
  <c r="D561" i="14"/>
  <c r="A561" i="14"/>
  <c r="D560" i="14"/>
  <c r="A560" i="14"/>
  <c r="D559" i="14"/>
  <c r="A559" i="14"/>
  <c r="D558" i="14"/>
  <c r="A558" i="14"/>
  <c r="D557" i="14"/>
  <c r="A557" i="14"/>
  <c r="D556" i="14"/>
  <c r="A556" i="14"/>
  <c r="D555" i="14"/>
  <c r="A555" i="14"/>
  <c r="D554" i="14"/>
  <c r="A554" i="14"/>
  <c r="D553" i="14"/>
  <c r="A553" i="14"/>
  <c r="D552" i="14"/>
  <c r="A552" i="14"/>
  <c r="D551" i="14"/>
  <c r="A551" i="14"/>
  <c r="D550" i="14"/>
  <c r="A550" i="14"/>
  <c r="D549" i="14"/>
  <c r="A549" i="14"/>
  <c r="D548" i="14"/>
  <c r="A548" i="14"/>
  <c r="D547" i="14"/>
  <c r="A547" i="14"/>
  <c r="D546" i="14"/>
  <c r="A546" i="14"/>
  <c r="D545" i="14"/>
  <c r="A545" i="14"/>
  <c r="D544" i="14"/>
  <c r="A544" i="14"/>
  <c r="D543" i="14"/>
  <c r="A543" i="14"/>
  <c r="D542" i="14"/>
  <c r="A542" i="14"/>
  <c r="D541" i="14"/>
  <c r="A541" i="14"/>
  <c r="D540" i="14"/>
  <c r="A540" i="14"/>
  <c r="D539" i="14"/>
  <c r="A539" i="14"/>
  <c r="D538" i="14"/>
  <c r="A538" i="14"/>
  <c r="D537" i="14"/>
  <c r="A537" i="14"/>
  <c r="D536" i="14"/>
  <c r="A536" i="14"/>
  <c r="D535" i="14"/>
  <c r="A535" i="14"/>
  <c r="D534" i="14"/>
  <c r="A534" i="14"/>
  <c r="D533" i="14"/>
  <c r="A533" i="14"/>
  <c r="D532" i="14"/>
  <c r="A532" i="14"/>
  <c r="D531" i="14"/>
  <c r="A531" i="14"/>
  <c r="D530" i="14"/>
  <c r="A530" i="14"/>
  <c r="D529" i="14"/>
  <c r="A529" i="14"/>
  <c r="D528" i="14"/>
  <c r="A528" i="14"/>
  <c r="D527" i="14"/>
  <c r="A527" i="14"/>
  <c r="D526" i="14"/>
  <c r="A526" i="14"/>
  <c r="D525" i="14"/>
  <c r="A525" i="14"/>
  <c r="D524" i="14"/>
  <c r="A524" i="14"/>
  <c r="D523" i="14"/>
  <c r="A523" i="14"/>
  <c r="D522" i="14"/>
  <c r="A522" i="14"/>
  <c r="D521" i="14"/>
  <c r="A521" i="14"/>
  <c r="D520" i="14"/>
  <c r="A520" i="14"/>
  <c r="D519" i="14"/>
  <c r="A519" i="14"/>
  <c r="D518" i="14"/>
  <c r="A518" i="14"/>
  <c r="D517" i="14"/>
  <c r="A517" i="14"/>
  <c r="D516" i="14"/>
  <c r="A516" i="14"/>
  <c r="D515" i="14"/>
  <c r="A515" i="14"/>
  <c r="D514" i="14"/>
  <c r="A514" i="14"/>
  <c r="D513" i="14"/>
  <c r="A513" i="14"/>
  <c r="D512" i="14"/>
  <c r="A512" i="14"/>
  <c r="D511" i="14"/>
  <c r="A511" i="14"/>
  <c r="D510" i="14"/>
  <c r="A510" i="14"/>
  <c r="D509" i="14"/>
  <c r="A509" i="14"/>
  <c r="D508" i="14"/>
  <c r="A508" i="14"/>
  <c r="D507" i="14"/>
  <c r="A507" i="14"/>
  <c r="D506" i="14"/>
  <c r="A506" i="14"/>
  <c r="D505" i="14"/>
  <c r="A505" i="14"/>
  <c r="D504" i="14"/>
  <c r="A504" i="14"/>
  <c r="D503" i="14"/>
  <c r="A503" i="14"/>
  <c r="D502" i="14"/>
  <c r="A502" i="14"/>
  <c r="D501" i="14"/>
  <c r="A501" i="14"/>
  <c r="D500" i="14"/>
  <c r="A500" i="14"/>
  <c r="D499" i="14"/>
  <c r="A499" i="14"/>
  <c r="D498" i="14"/>
  <c r="A498" i="14"/>
  <c r="D497" i="14"/>
  <c r="A497" i="14"/>
  <c r="D496" i="14"/>
  <c r="A496" i="14"/>
  <c r="D495" i="14"/>
  <c r="A495" i="14"/>
  <c r="D494" i="14"/>
  <c r="A494" i="14"/>
  <c r="D493" i="14"/>
  <c r="A493" i="14"/>
  <c r="D492" i="14"/>
  <c r="A492" i="14"/>
  <c r="D491" i="14"/>
  <c r="A491" i="14"/>
  <c r="D490" i="14"/>
  <c r="A490" i="14"/>
  <c r="D489" i="14"/>
  <c r="A489" i="14"/>
  <c r="D488" i="14"/>
  <c r="A488" i="14"/>
  <c r="D487" i="14"/>
  <c r="A487" i="14"/>
  <c r="D486" i="14"/>
  <c r="A486" i="14"/>
  <c r="D485" i="14"/>
  <c r="A485" i="14"/>
  <c r="D484" i="14"/>
  <c r="A484" i="14"/>
  <c r="D483" i="14"/>
  <c r="A483" i="14"/>
  <c r="D482" i="14"/>
  <c r="A482" i="14"/>
  <c r="D481" i="14"/>
  <c r="A481" i="14"/>
  <c r="D480" i="14"/>
  <c r="A480" i="14"/>
  <c r="D479" i="14"/>
  <c r="A479" i="14"/>
  <c r="D478" i="14"/>
  <c r="A478" i="14"/>
  <c r="D477" i="14"/>
  <c r="A477" i="14"/>
  <c r="D476" i="14"/>
  <c r="A476" i="14"/>
  <c r="D475" i="14"/>
  <c r="A475" i="14"/>
  <c r="D474" i="14"/>
  <c r="A474" i="14"/>
  <c r="D473" i="14"/>
  <c r="A473" i="14"/>
  <c r="D472" i="14"/>
  <c r="A472" i="14"/>
  <c r="D471" i="14"/>
  <c r="A471" i="14"/>
  <c r="D470" i="14"/>
  <c r="A470" i="14"/>
  <c r="D469" i="14"/>
  <c r="A469" i="14"/>
  <c r="D468" i="14"/>
  <c r="A468" i="14"/>
  <c r="D467" i="14"/>
  <c r="A467" i="14"/>
  <c r="D466" i="14"/>
  <c r="A466" i="14"/>
  <c r="D465" i="14"/>
  <c r="A465" i="14"/>
  <c r="D464" i="14"/>
  <c r="A464" i="14"/>
  <c r="D463" i="14"/>
  <c r="A463" i="14"/>
  <c r="D462" i="14"/>
  <c r="A462" i="14"/>
  <c r="D461" i="14"/>
  <c r="A461" i="14"/>
  <c r="D460" i="14"/>
  <c r="A460" i="14"/>
  <c r="D459" i="14"/>
  <c r="A459" i="14"/>
  <c r="D458" i="14"/>
  <c r="A458" i="14"/>
  <c r="D457" i="14"/>
  <c r="A457" i="14"/>
  <c r="D456" i="14"/>
  <c r="A456" i="14"/>
  <c r="D455" i="14"/>
  <c r="A455" i="14"/>
  <c r="D454" i="14"/>
  <c r="A454" i="14"/>
  <c r="D453" i="14"/>
  <c r="A453" i="14"/>
  <c r="D452" i="14"/>
  <c r="A452" i="14"/>
  <c r="D451" i="14"/>
  <c r="A451" i="14"/>
  <c r="D450" i="14"/>
  <c r="A450" i="14"/>
  <c r="D449" i="14"/>
  <c r="A449" i="14"/>
  <c r="D448" i="14"/>
  <c r="A448" i="14"/>
  <c r="D447" i="14"/>
  <c r="A447" i="14"/>
  <c r="D446" i="14"/>
  <c r="A446" i="14"/>
  <c r="D445" i="14"/>
  <c r="A445" i="14"/>
  <c r="D444" i="14"/>
  <c r="A444" i="14"/>
  <c r="D443" i="14"/>
  <c r="A443" i="14"/>
  <c r="D442" i="14"/>
  <c r="A442" i="14"/>
  <c r="D441" i="14"/>
  <c r="A441" i="14"/>
  <c r="D440" i="14"/>
  <c r="A440" i="14"/>
  <c r="D439" i="14"/>
  <c r="A439" i="14"/>
  <c r="D438" i="14"/>
  <c r="A438" i="14"/>
  <c r="D437" i="14"/>
  <c r="A437" i="14"/>
  <c r="D436" i="14"/>
  <c r="A436" i="14"/>
  <c r="D435" i="14"/>
  <c r="A435" i="14"/>
  <c r="D434" i="14"/>
  <c r="A434" i="14"/>
  <c r="D433" i="14"/>
  <c r="A433" i="14"/>
  <c r="D432" i="14"/>
  <c r="A432" i="14"/>
  <c r="D431" i="14"/>
  <c r="A431" i="14"/>
  <c r="D430" i="14"/>
  <c r="A430" i="14"/>
  <c r="D429" i="14"/>
  <c r="A429" i="14"/>
  <c r="D428" i="14"/>
  <c r="A428" i="14"/>
  <c r="D427" i="14"/>
  <c r="A427" i="14"/>
  <c r="D426" i="14"/>
  <c r="A426" i="14"/>
  <c r="D425" i="14"/>
  <c r="A425" i="14"/>
  <c r="D424" i="14"/>
  <c r="A424" i="14"/>
  <c r="D423" i="14"/>
  <c r="A423" i="14"/>
  <c r="D422" i="14"/>
  <c r="A422" i="14"/>
  <c r="D421" i="14"/>
  <c r="A421" i="14"/>
  <c r="D420" i="14"/>
  <c r="A420" i="14"/>
  <c r="D419" i="14"/>
  <c r="A419" i="14"/>
  <c r="D418" i="14"/>
  <c r="A418" i="14"/>
  <c r="D417" i="14"/>
  <c r="A417" i="14"/>
  <c r="D416" i="14"/>
  <c r="A416" i="14"/>
  <c r="D415" i="14"/>
  <c r="A415" i="14"/>
  <c r="D414" i="14"/>
  <c r="A414" i="14"/>
  <c r="D413" i="14"/>
  <c r="A413" i="14"/>
  <c r="D412" i="14"/>
  <c r="A412" i="14"/>
  <c r="D411" i="14"/>
  <c r="A411" i="14"/>
  <c r="D410" i="14"/>
  <c r="A410" i="14"/>
  <c r="D409" i="14"/>
  <c r="A409" i="14"/>
  <c r="D408" i="14"/>
  <c r="A408" i="14"/>
  <c r="D407" i="14"/>
  <c r="A407" i="14"/>
  <c r="D406" i="14"/>
  <c r="A406" i="14"/>
  <c r="D405" i="14"/>
  <c r="A405" i="14"/>
  <c r="D404" i="14"/>
  <c r="A404" i="14"/>
  <c r="D403" i="14"/>
  <c r="A403" i="14"/>
  <c r="D402" i="14"/>
  <c r="A402" i="14"/>
  <c r="D401" i="14"/>
  <c r="A401" i="14"/>
  <c r="D400" i="14"/>
  <c r="A400" i="14"/>
  <c r="D399" i="14"/>
  <c r="A399" i="14"/>
  <c r="D398" i="14"/>
  <c r="A398" i="14"/>
  <c r="D397" i="14"/>
  <c r="A397" i="14"/>
  <c r="D396" i="14"/>
  <c r="A396" i="14"/>
  <c r="D395" i="14"/>
  <c r="A395" i="14"/>
  <c r="D394" i="14"/>
  <c r="A394" i="14"/>
  <c r="D393" i="14"/>
  <c r="A393" i="14"/>
  <c r="D392" i="14"/>
  <c r="A392" i="14"/>
  <c r="D391" i="14"/>
  <c r="A391" i="14"/>
  <c r="D390" i="14"/>
  <c r="A390" i="14"/>
  <c r="D389" i="14"/>
  <c r="A389" i="14"/>
  <c r="D388" i="14"/>
  <c r="A388" i="14"/>
  <c r="D387" i="14"/>
  <c r="A387" i="14"/>
  <c r="D386" i="14"/>
  <c r="A386" i="14"/>
  <c r="D385" i="14"/>
  <c r="A385" i="14"/>
  <c r="D384" i="14"/>
  <c r="A384" i="14"/>
  <c r="D383" i="14"/>
  <c r="A383" i="14"/>
  <c r="D382" i="14"/>
  <c r="A382" i="14"/>
  <c r="D381" i="14"/>
  <c r="A381" i="14"/>
  <c r="D380" i="14"/>
  <c r="A380" i="14"/>
  <c r="D379" i="14"/>
  <c r="A379" i="14"/>
  <c r="D378" i="14"/>
  <c r="A378" i="14"/>
  <c r="D377" i="14"/>
  <c r="A377" i="14"/>
  <c r="D376" i="14"/>
  <c r="A376" i="14"/>
  <c r="D375" i="14"/>
  <c r="A375" i="14"/>
  <c r="D374" i="14"/>
  <c r="A374" i="14"/>
  <c r="D373" i="14"/>
  <c r="A373" i="14"/>
  <c r="D372" i="14"/>
  <c r="A372" i="14"/>
  <c r="D371" i="14"/>
  <c r="A371" i="14"/>
  <c r="D370" i="14"/>
  <c r="A370" i="14"/>
  <c r="D369" i="14"/>
  <c r="A369" i="14"/>
  <c r="D368" i="14"/>
  <c r="A368" i="14"/>
  <c r="D367" i="14"/>
  <c r="A367" i="14"/>
  <c r="D366" i="14"/>
  <c r="A366" i="14"/>
  <c r="D365" i="14"/>
  <c r="A365" i="14"/>
  <c r="D364" i="14"/>
  <c r="A364" i="14"/>
  <c r="D363" i="14"/>
  <c r="A363" i="14"/>
  <c r="D362" i="14"/>
  <c r="A362" i="14"/>
  <c r="D361" i="14"/>
  <c r="A361" i="14"/>
  <c r="D360" i="14"/>
  <c r="A360" i="14"/>
  <c r="D359" i="14"/>
  <c r="A359" i="14"/>
  <c r="D358" i="14"/>
  <c r="A358" i="14"/>
  <c r="D357" i="14"/>
  <c r="A357" i="14"/>
  <c r="D356" i="14"/>
  <c r="A356" i="14"/>
  <c r="D355" i="14"/>
  <c r="A355" i="14"/>
  <c r="D354" i="14"/>
  <c r="A354" i="14"/>
  <c r="D353" i="14"/>
  <c r="A353" i="14"/>
  <c r="D352" i="14"/>
  <c r="A352" i="14"/>
  <c r="D351" i="14"/>
  <c r="A351" i="14"/>
  <c r="D350" i="14"/>
  <c r="A350" i="14"/>
  <c r="D349" i="14"/>
  <c r="A349" i="14"/>
  <c r="D348" i="14"/>
  <c r="A348" i="14"/>
  <c r="D347" i="14"/>
  <c r="A347" i="14"/>
  <c r="D346" i="14"/>
  <c r="A346" i="14"/>
  <c r="D345" i="14"/>
  <c r="A345" i="14"/>
  <c r="D344" i="14"/>
  <c r="A344" i="14"/>
  <c r="D343" i="14"/>
  <c r="A343" i="14"/>
  <c r="D342" i="14"/>
  <c r="A342" i="14"/>
  <c r="D341" i="14"/>
  <c r="A341" i="14"/>
  <c r="D340" i="14"/>
  <c r="A340" i="14"/>
  <c r="D339" i="14"/>
  <c r="A339" i="14"/>
  <c r="D338" i="14"/>
  <c r="A338" i="14"/>
  <c r="D337" i="14"/>
  <c r="A337" i="14"/>
  <c r="D336" i="14"/>
  <c r="A336" i="14"/>
  <c r="D335" i="14"/>
  <c r="A335" i="14"/>
  <c r="D334" i="14"/>
  <c r="A334" i="14"/>
  <c r="D333" i="14"/>
  <c r="A333" i="14"/>
  <c r="D332" i="14"/>
  <c r="A332" i="14"/>
  <c r="D331" i="14"/>
  <c r="A331" i="14"/>
  <c r="D330" i="14"/>
  <c r="A330" i="14"/>
  <c r="D329" i="14"/>
  <c r="A329" i="14"/>
  <c r="D328" i="14"/>
  <c r="A328" i="14"/>
  <c r="D327" i="14"/>
  <c r="A327" i="14"/>
  <c r="D326" i="14"/>
  <c r="A326" i="14"/>
  <c r="D325" i="14"/>
  <c r="A325" i="14"/>
  <c r="D324" i="14"/>
  <c r="A324" i="14"/>
  <c r="D323" i="14"/>
  <c r="A323" i="14"/>
  <c r="D322" i="14"/>
  <c r="A322" i="14"/>
  <c r="D321" i="14"/>
  <c r="A321" i="14"/>
  <c r="D320" i="14"/>
  <c r="A320" i="14"/>
  <c r="D319" i="14"/>
  <c r="A319" i="14"/>
  <c r="D318" i="14"/>
  <c r="A318" i="14"/>
  <c r="D317" i="14"/>
  <c r="A317" i="14"/>
  <c r="D316" i="14"/>
  <c r="A316" i="14"/>
  <c r="D315" i="14"/>
  <c r="A315" i="14"/>
  <c r="D314" i="14"/>
  <c r="A314" i="14"/>
  <c r="D313" i="14"/>
  <c r="A313" i="14"/>
  <c r="D312" i="14"/>
  <c r="A312" i="14"/>
  <c r="D311" i="14"/>
  <c r="A311" i="14"/>
  <c r="D310" i="14"/>
  <c r="A310" i="14"/>
  <c r="D309" i="14"/>
  <c r="A309" i="14"/>
  <c r="D308" i="14"/>
  <c r="A308" i="14"/>
  <c r="D307" i="14"/>
  <c r="A307" i="14"/>
  <c r="D306" i="14"/>
  <c r="A306" i="14"/>
  <c r="D305" i="14"/>
  <c r="A305" i="14"/>
  <c r="D304" i="14"/>
  <c r="A304" i="14"/>
  <c r="D303" i="14"/>
  <c r="A303" i="14"/>
  <c r="D302" i="14"/>
  <c r="A302" i="14"/>
  <c r="D301" i="14"/>
  <c r="A301" i="14"/>
  <c r="D300" i="14"/>
  <c r="A300" i="14"/>
  <c r="D299" i="14"/>
  <c r="A299" i="14"/>
  <c r="D298" i="14"/>
  <c r="A298" i="14"/>
  <c r="D297" i="14"/>
  <c r="A297" i="14"/>
  <c r="D296" i="14"/>
  <c r="A296" i="14"/>
  <c r="D295" i="14"/>
  <c r="A295" i="14"/>
  <c r="D294" i="14"/>
  <c r="A294" i="14"/>
  <c r="D293" i="14"/>
  <c r="A293" i="14"/>
  <c r="D292" i="14"/>
  <c r="A292" i="14"/>
  <c r="D291" i="14"/>
  <c r="A291" i="14"/>
  <c r="D290" i="14"/>
  <c r="A290" i="14"/>
  <c r="D289" i="14"/>
  <c r="A289" i="14"/>
  <c r="D288" i="14"/>
  <c r="A288" i="14"/>
  <c r="D287" i="14"/>
  <c r="A287" i="14"/>
  <c r="D286" i="14"/>
  <c r="A286" i="14"/>
  <c r="D285" i="14"/>
  <c r="A285" i="14"/>
  <c r="D284" i="14"/>
  <c r="A284" i="14"/>
  <c r="D283" i="14"/>
  <c r="A283" i="14"/>
  <c r="D282" i="14"/>
  <c r="A282" i="14"/>
  <c r="D281" i="14"/>
  <c r="A281" i="14"/>
  <c r="D280" i="14"/>
  <c r="A280" i="14"/>
  <c r="D279" i="14"/>
  <c r="A279" i="14"/>
  <c r="D278" i="14"/>
  <c r="A278" i="14"/>
  <c r="D277" i="14"/>
  <c r="A277" i="14"/>
  <c r="D276" i="14"/>
  <c r="A276" i="14"/>
  <c r="D275" i="14"/>
  <c r="A275" i="14"/>
  <c r="D274" i="14"/>
  <c r="A274" i="14"/>
  <c r="D273" i="14"/>
  <c r="A273" i="14"/>
  <c r="D272" i="14"/>
  <c r="A272" i="14"/>
  <c r="D271" i="14"/>
  <c r="A271" i="14"/>
  <c r="D270" i="14"/>
  <c r="A270" i="14"/>
  <c r="D269" i="14"/>
  <c r="A269" i="14"/>
  <c r="D268" i="14"/>
  <c r="A268" i="14"/>
  <c r="D267" i="14"/>
  <c r="A267" i="14"/>
  <c r="D266" i="14"/>
  <c r="A266" i="14"/>
  <c r="D265" i="14"/>
  <c r="A265" i="14"/>
  <c r="D264" i="14"/>
  <c r="A264" i="14"/>
  <c r="D263" i="14"/>
  <c r="A263" i="14"/>
  <c r="D262" i="14"/>
  <c r="A262" i="14"/>
  <c r="D261" i="14"/>
  <c r="A261" i="14"/>
  <c r="D260" i="14"/>
  <c r="A260" i="14"/>
  <c r="D259" i="14"/>
  <c r="A259" i="14"/>
  <c r="D258" i="14"/>
  <c r="A258" i="14"/>
  <c r="D257" i="14"/>
  <c r="A257" i="14"/>
  <c r="D256" i="14"/>
  <c r="A256" i="14"/>
  <c r="D255" i="14"/>
  <c r="A255" i="14"/>
  <c r="D254" i="14"/>
  <c r="A254" i="14"/>
  <c r="D253" i="14"/>
  <c r="A253" i="14"/>
  <c r="D252" i="14"/>
  <c r="A252" i="14"/>
  <c r="D251" i="14"/>
  <c r="A251" i="14"/>
  <c r="D250" i="14"/>
  <c r="A250" i="14"/>
  <c r="D249" i="14"/>
  <c r="A249" i="14"/>
  <c r="D248" i="14"/>
  <c r="A248" i="14"/>
  <c r="D247" i="14"/>
  <c r="A247" i="14"/>
  <c r="D246" i="14"/>
  <c r="A246" i="14"/>
  <c r="D245" i="14"/>
  <c r="A245" i="14"/>
  <c r="D244" i="14"/>
  <c r="A244" i="14"/>
  <c r="D243" i="14"/>
  <c r="A243" i="14"/>
  <c r="D242" i="14"/>
  <c r="A242" i="14"/>
  <c r="D241" i="14"/>
  <c r="A241" i="14"/>
  <c r="D240" i="14"/>
  <c r="A240" i="14"/>
  <c r="D239" i="14"/>
  <c r="A239" i="14"/>
  <c r="D238" i="14"/>
  <c r="A238" i="14"/>
  <c r="D237" i="14"/>
  <c r="A237" i="14"/>
  <c r="D236" i="14"/>
  <c r="A236" i="14"/>
  <c r="D235" i="14"/>
  <c r="A235" i="14"/>
  <c r="D234" i="14"/>
  <c r="A234" i="14"/>
  <c r="D233" i="14"/>
  <c r="A233" i="14"/>
  <c r="D232" i="14"/>
  <c r="A232" i="14"/>
  <c r="D231" i="14"/>
  <c r="A231" i="14"/>
  <c r="D230" i="14"/>
  <c r="A230" i="14"/>
  <c r="D229" i="14"/>
  <c r="A229" i="14"/>
  <c r="D228" i="14"/>
  <c r="A228" i="14"/>
  <c r="D227" i="14"/>
  <c r="A227" i="14"/>
  <c r="D226" i="14"/>
  <c r="A226" i="14"/>
  <c r="D225" i="14"/>
  <c r="A225" i="14"/>
  <c r="D224" i="14"/>
  <c r="A224" i="14"/>
  <c r="D223" i="14"/>
  <c r="A223" i="14"/>
  <c r="D222" i="14"/>
  <c r="A222" i="14"/>
  <c r="D221" i="14"/>
  <c r="A221" i="14"/>
  <c r="D220" i="14"/>
  <c r="A220" i="14"/>
  <c r="D219" i="14"/>
  <c r="A219" i="14"/>
  <c r="D218" i="14"/>
  <c r="A218" i="14"/>
  <c r="D217" i="14"/>
  <c r="A217" i="14"/>
  <c r="D216" i="14"/>
  <c r="A216" i="14"/>
  <c r="D215" i="14"/>
  <c r="A215" i="14"/>
  <c r="D214" i="14"/>
  <c r="A214" i="14"/>
  <c r="D213" i="14"/>
  <c r="A213" i="14"/>
  <c r="D212" i="14"/>
  <c r="A212" i="14"/>
  <c r="D211" i="14"/>
  <c r="A211" i="14"/>
  <c r="D210" i="14"/>
  <c r="A210" i="14"/>
  <c r="D209" i="14"/>
  <c r="A209" i="14"/>
  <c r="D208" i="14"/>
  <c r="A208" i="14"/>
  <c r="D207" i="14"/>
  <c r="A207" i="14"/>
  <c r="D206" i="14"/>
  <c r="A206" i="14"/>
  <c r="D205" i="14"/>
  <c r="A205" i="14"/>
  <c r="D204" i="14"/>
  <c r="A204" i="14"/>
  <c r="D203" i="14"/>
  <c r="A203" i="14"/>
  <c r="D202" i="14"/>
  <c r="A202" i="14"/>
  <c r="D201" i="14"/>
  <c r="A201" i="14"/>
  <c r="D200" i="14"/>
  <c r="A200" i="14"/>
  <c r="D199" i="14"/>
  <c r="A199" i="14"/>
  <c r="D198" i="14"/>
  <c r="A198" i="14"/>
  <c r="D197" i="14"/>
  <c r="A197" i="14"/>
  <c r="D196" i="14"/>
  <c r="A196" i="14"/>
  <c r="D195" i="14"/>
  <c r="A195" i="14"/>
  <c r="D194" i="14"/>
  <c r="A194" i="14"/>
  <c r="D193" i="14"/>
  <c r="A193" i="14"/>
  <c r="D192" i="14"/>
  <c r="A192" i="14"/>
  <c r="D191" i="14"/>
  <c r="A191" i="14"/>
  <c r="D190" i="14"/>
  <c r="A190" i="14"/>
  <c r="D189" i="14"/>
  <c r="A189" i="14"/>
  <c r="D188" i="14"/>
  <c r="A188" i="14"/>
  <c r="D187" i="14"/>
  <c r="A187" i="14"/>
  <c r="D186" i="14"/>
  <c r="A186" i="14"/>
  <c r="D185" i="14"/>
  <c r="A185" i="14"/>
  <c r="D184" i="14"/>
  <c r="A184" i="14"/>
  <c r="D183" i="14"/>
  <c r="A183" i="14"/>
  <c r="D182" i="14"/>
  <c r="A182" i="14"/>
  <c r="D181" i="14"/>
  <c r="A181" i="14"/>
  <c r="D180" i="14"/>
  <c r="A180" i="14"/>
  <c r="D179" i="14"/>
  <c r="A179" i="14"/>
  <c r="D178" i="14"/>
  <c r="A178" i="14"/>
  <c r="D177" i="14"/>
  <c r="A177" i="14"/>
  <c r="D176" i="14"/>
  <c r="A176" i="14"/>
  <c r="D175" i="14"/>
  <c r="A175" i="14"/>
  <c r="D174" i="14"/>
  <c r="A174" i="14"/>
  <c r="D173" i="14"/>
  <c r="A173" i="14"/>
  <c r="D172" i="14"/>
  <c r="A172" i="14"/>
  <c r="D171" i="14"/>
  <c r="A171" i="14"/>
  <c r="D170" i="14"/>
  <c r="A170" i="14"/>
  <c r="D169" i="14"/>
  <c r="A169" i="14"/>
  <c r="D168" i="14"/>
  <c r="A168" i="14"/>
  <c r="D167" i="14"/>
  <c r="A167" i="14"/>
  <c r="D166" i="14"/>
  <c r="A166" i="14"/>
  <c r="D165" i="14"/>
  <c r="A165" i="14"/>
  <c r="D164" i="14"/>
  <c r="A164" i="14"/>
  <c r="D163" i="14"/>
  <c r="A163" i="14"/>
  <c r="D162" i="14"/>
  <c r="A162" i="14"/>
  <c r="D161" i="14"/>
  <c r="A161" i="14"/>
  <c r="D160" i="14"/>
  <c r="A160" i="14"/>
  <c r="D159" i="14"/>
  <c r="A159" i="14"/>
  <c r="D158" i="14"/>
  <c r="A158" i="14"/>
  <c r="D157" i="14"/>
  <c r="A157" i="14"/>
  <c r="D156" i="14"/>
  <c r="A156" i="14"/>
  <c r="D155" i="14"/>
  <c r="A155" i="14"/>
  <c r="D154" i="14"/>
  <c r="A154" i="14"/>
  <c r="D153" i="14"/>
  <c r="A153" i="14"/>
  <c r="D152" i="14"/>
  <c r="A152" i="14"/>
  <c r="D151" i="14"/>
  <c r="A151" i="14"/>
  <c r="D150" i="14"/>
  <c r="A150" i="14"/>
  <c r="D149" i="14"/>
  <c r="A149" i="14"/>
  <c r="D148" i="14"/>
  <c r="A148" i="14"/>
  <c r="D147" i="14"/>
  <c r="A147" i="14"/>
  <c r="D146" i="14"/>
  <c r="A146" i="14"/>
  <c r="D145" i="14"/>
  <c r="A145" i="14"/>
  <c r="D144" i="14"/>
  <c r="A144" i="14"/>
  <c r="D143" i="14"/>
  <c r="A143" i="14"/>
  <c r="D142" i="14"/>
  <c r="A142" i="14"/>
  <c r="D141" i="14"/>
  <c r="A141" i="14"/>
  <c r="D140" i="14"/>
  <c r="A140" i="14"/>
  <c r="D139" i="14"/>
  <c r="A139" i="14"/>
  <c r="D138" i="14"/>
  <c r="A138" i="14"/>
  <c r="D137" i="14"/>
  <c r="A137" i="14"/>
  <c r="D136" i="14"/>
  <c r="A136" i="14"/>
  <c r="D135" i="14"/>
  <c r="A135" i="14"/>
  <c r="D134" i="14"/>
  <c r="A134" i="14"/>
  <c r="D133" i="14"/>
  <c r="A133" i="14"/>
  <c r="D132" i="14"/>
  <c r="A132" i="14"/>
  <c r="D131" i="14"/>
  <c r="A131" i="14"/>
  <c r="D130" i="14"/>
  <c r="A130" i="14"/>
  <c r="D129" i="14"/>
  <c r="A129" i="14"/>
  <c r="D128" i="14"/>
  <c r="A128" i="14"/>
  <c r="D127" i="14"/>
  <c r="A127" i="14"/>
  <c r="D126" i="14"/>
  <c r="A126" i="14"/>
  <c r="D125" i="14"/>
  <c r="A125" i="14"/>
  <c r="D124" i="14"/>
  <c r="A124" i="14"/>
  <c r="D123" i="14"/>
  <c r="A123" i="14"/>
  <c r="D122" i="14"/>
  <c r="A122" i="14"/>
  <c r="D121" i="14"/>
  <c r="A121" i="14"/>
  <c r="D120" i="14"/>
  <c r="A120" i="14"/>
  <c r="D119" i="14"/>
  <c r="A119" i="14"/>
  <c r="D118" i="14"/>
  <c r="A118" i="14"/>
  <c r="D117" i="14"/>
  <c r="A117" i="14"/>
  <c r="D116" i="14"/>
  <c r="A116" i="14"/>
  <c r="D115" i="14"/>
  <c r="A115" i="14"/>
  <c r="D114" i="14"/>
  <c r="A114" i="14"/>
  <c r="D113" i="14"/>
  <c r="A113" i="14"/>
  <c r="D112" i="14"/>
  <c r="A112" i="14"/>
  <c r="D111" i="14"/>
  <c r="A111" i="14"/>
  <c r="D110" i="14"/>
  <c r="A110" i="14"/>
  <c r="D109" i="14"/>
  <c r="A109" i="14"/>
  <c r="D108" i="14"/>
  <c r="A108" i="14"/>
  <c r="D107" i="14"/>
  <c r="A107" i="14"/>
  <c r="D106" i="14"/>
  <c r="A106" i="14"/>
  <c r="D105" i="14"/>
  <c r="A105" i="14"/>
  <c r="D104" i="14"/>
  <c r="A104" i="14"/>
  <c r="D103" i="14"/>
  <c r="A103" i="14"/>
  <c r="D102" i="14"/>
  <c r="A102" i="14"/>
  <c r="D101" i="14"/>
  <c r="A101" i="14"/>
  <c r="D100" i="14"/>
  <c r="A100" i="14"/>
  <c r="D99" i="14"/>
  <c r="A99" i="14"/>
  <c r="D98" i="14"/>
  <c r="A98" i="14"/>
  <c r="D97" i="14"/>
  <c r="A97" i="14"/>
  <c r="D96" i="14"/>
  <c r="A96" i="14"/>
  <c r="D95" i="14"/>
  <c r="A95" i="14"/>
  <c r="D94" i="14"/>
  <c r="A94" i="14"/>
  <c r="D93" i="14"/>
  <c r="A93" i="14"/>
  <c r="D92" i="14"/>
  <c r="A92" i="14"/>
  <c r="D91" i="14"/>
  <c r="A91" i="14"/>
  <c r="D90" i="14"/>
  <c r="A90" i="14"/>
  <c r="D89" i="14"/>
  <c r="A89" i="14"/>
  <c r="D88" i="14"/>
  <c r="A88" i="14"/>
  <c r="D87" i="14"/>
  <c r="A87" i="14"/>
  <c r="D86" i="14"/>
  <c r="A86" i="14"/>
  <c r="D85" i="14"/>
  <c r="A85" i="14"/>
  <c r="D84" i="14"/>
  <c r="A84" i="14"/>
  <c r="D83" i="14"/>
  <c r="A83" i="14"/>
  <c r="D82" i="14"/>
  <c r="A82" i="14"/>
  <c r="D81" i="14"/>
  <c r="A81" i="14"/>
  <c r="D80" i="14"/>
  <c r="A80" i="14"/>
  <c r="D79" i="14"/>
  <c r="A79" i="14"/>
  <c r="D78" i="14"/>
  <c r="A78" i="14"/>
  <c r="D77" i="14"/>
  <c r="A77" i="14"/>
  <c r="D76" i="14"/>
  <c r="A76" i="14"/>
  <c r="D75" i="14"/>
  <c r="A75" i="14"/>
  <c r="D74" i="14"/>
  <c r="A74" i="14"/>
  <c r="D73" i="14"/>
  <c r="A73" i="14"/>
  <c r="D72" i="14"/>
  <c r="A72" i="14"/>
  <c r="D71" i="14"/>
  <c r="A71" i="14"/>
  <c r="D70" i="14"/>
  <c r="A70" i="14"/>
  <c r="D69" i="14"/>
  <c r="A69" i="14"/>
  <c r="D68" i="14"/>
  <c r="A68" i="14"/>
  <c r="D67" i="14"/>
  <c r="A67" i="14"/>
  <c r="D66" i="14"/>
  <c r="A66" i="14"/>
  <c r="D65" i="14"/>
  <c r="A65" i="14"/>
  <c r="D64" i="14"/>
  <c r="A64" i="14"/>
  <c r="D63" i="14"/>
  <c r="A63" i="14"/>
  <c r="D62" i="14"/>
  <c r="A62" i="14"/>
  <c r="D61" i="14"/>
  <c r="A61" i="14"/>
  <c r="D60" i="14"/>
  <c r="A60" i="14"/>
  <c r="D59" i="14"/>
  <c r="A59" i="14"/>
  <c r="D58" i="14"/>
  <c r="A58" i="14"/>
  <c r="D57" i="14"/>
  <c r="A57" i="14"/>
  <c r="D56" i="14"/>
  <c r="A56" i="14"/>
  <c r="D55" i="14"/>
  <c r="A55" i="14"/>
  <c r="D54" i="14"/>
  <c r="A54" i="14"/>
  <c r="D53" i="14"/>
  <c r="A53" i="14"/>
  <c r="D52" i="14"/>
  <c r="A52" i="14"/>
  <c r="D51" i="14"/>
  <c r="A51" i="14"/>
  <c r="D50" i="14"/>
  <c r="A50" i="14"/>
  <c r="D49" i="14"/>
  <c r="A49" i="14"/>
  <c r="D48" i="14"/>
  <c r="A48" i="14"/>
  <c r="D47" i="14"/>
  <c r="A47" i="14"/>
  <c r="D46" i="14"/>
  <c r="A46" i="14"/>
  <c r="D45" i="14"/>
  <c r="A45" i="14"/>
  <c r="D44" i="14"/>
  <c r="A44" i="14"/>
  <c r="D43" i="14"/>
  <c r="A43" i="14"/>
  <c r="D42" i="14"/>
  <c r="A42" i="14"/>
  <c r="D41" i="14"/>
  <c r="A41" i="14"/>
  <c r="D40" i="14"/>
  <c r="A40" i="14"/>
  <c r="D39" i="14"/>
  <c r="A39" i="14"/>
  <c r="D38" i="14"/>
  <c r="A38" i="14"/>
  <c r="D37" i="14"/>
  <c r="A37" i="14"/>
  <c r="D36" i="14"/>
  <c r="A36" i="14"/>
  <c r="D35" i="14"/>
  <c r="A35" i="14"/>
  <c r="D34" i="14"/>
  <c r="A34" i="14"/>
  <c r="D33" i="14"/>
  <c r="A33" i="14"/>
  <c r="D32" i="14"/>
  <c r="A32" i="14"/>
  <c r="D31" i="14"/>
  <c r="A31" i="14"/>
  <c r="D30" i="14"/>
  <c r="A30" i="14"/>
  <c r="D29" i="14"/>
  <c r="A29" i="14"/>
  <c r="D28" i="14"/>
  <c r="A28" i="14"/>
  <c r="D27" i="14"/>
  <c r="A27" i="14"/>
  <c r="D26" i="14"/>
  <c r="A26" i="14"/>
  <c r="D25" i="14"/>
  <c r="A25" i="14"/>
  <c r="D24" i="14"/>
  <c r="A24" i="14"/>
  <c r="D23" i="14"/>
  <c r="A23" i="14"/>
  <c r="D22" i="14"/>
  <c r="A22" i="14"/>
  <c r="D21" i="14"/>
  <c r="A21" i="14"/>
  <c r="D20" i="14"/>
  <c r="A20" i="14"/>
  <c r="D19" i="14"/>
  <c r="A19" i="14"/>
  <c r="D18" i="14"/>
  <c r="A18" i="14"/>
  <c r="D17" i="14"/>
  <c r="A17" i="14"/>
  <c r="D16" i="14"/>
  <c r="A16" i="14"/>
  <c r="D15" i="14"/>
  <c r="A15" i="14"/>
  <c r="D14" i="14"/>
  <c r="A14" i="14"/>
  <c r="D13" i="14"/>
  <c r="A13" i="14"/>
  <c r="D12" i="14"/>
  <c r="A12" i="14"/>
  <c r="D11" i="14"/>
  <c r="A11" i="14"/>
  <c r="D10" i="14"/>
  <c r="A10" i="14"/>
  <c r="P1097" i="23"/>
  <c r="S1097" i="23" s="1"/>
  <c r="N1097" i="23"/>
  <c r="L1097" i="23"/>
  <c r="J1097" i="23"/>
  <c r="I1097" i="23"/>
  <c r="H1097" i="23"/>
  <c r="P1096" i="23"/>
  <c r="S1096" i="23" s="1"/>
  <c r="N1096" i="23"/>
  <c r="L1096" i="23"/>
  <c r="J1096" i="23"/>
  <c r="I1096" i="23"/>
  <c r="H1096" i="23"/>
  <c r="P1095" i="23"/>
  <c r="S1095" i="23" s="1"/>
  <c r="N1095" i="23"/>
  <c r="L1095" i="23"/>
  <c r="J1095" i="23"/>
  <c r="I1095" i="23"/>
  <c r="H1095" i="23"/>
  <c r="P1094" i="23"/>
  <c r="S1094" i="23" s="1"/>
  <c r="N1094" i="23"/>
  <c r="L1094" i="23"/>
  <c r="J1094" i="23"/>
  <c r="I1094" i="23"/>
  <c r="H1094" i="23"/>
  <c r="P1093" i="23"/>
  <c r="S1093" i="23" s="1"/>
  <c r="N1093" i="23"/>
  <c r="L1093" i="23"/>
  <c r="J1093" i="23"/>
  <c r="I1093" i="23"/>
  <c r="H1093" i="23"/>
  <c r="P1092" i="23"/>
  <c r="S1092" i="23" s="1"/>
  <c r="N1092" i="23"/>
  <c r="L1092" i="23"/>
  <c r="J1092" i="23"/>
  <c r="I1092" i="23"/>
  <c r="H1092" i="23"/>
  <c r="P1091" i="23"/>
  <c r="S1091" i="23" s="1"/>
  <c r="N1091" i="23"/>
  <c r="L1091" i="23"/>
  <c r="J1091" i="23"/>
  <c r="I1091" i="23"/>
  <c r="H1091" i="23"/>
  <c r="P1090" i="23"/>
  <c r="S1090" i="23" s="1"/>
  <c r="N1090" i="23"/>
  <c r="L1090" i="23"/>
  <c r="J1090" i="23"/>
  <c r="I1090" i="23"/>
  <c r="H1090" i="23"/>
  <c r="P1089" i="23"/>
  <c r="S1089" i="23" s="1"/>
  <c r="N1089" i="23"/>
  <c r="L1089" i="23"/>
  <c r="J1089" i="23"/>
  <c r="I1089" i="23"/>
  <c r="H1089" i="23"/>
  <c r="P1088" i="23"/>
  <c r="S1088" i="23" s="1"/>
  <c r="N1088" i="23"/>
  <c r="L1088" i="23"/>
  <c r="J1088" i="23"/>
  <c r="I1088" i="23"/>
  <c r="H1088" i="23"/>
  <c r="P1087" i="23"/>
  <c r="S1087" i="23" s="1"/>
  <c r="N1087" i="23"/>
  <c r="L1087" i="23"/>
  <c r="J1087" i="23"/>
  <c r="I1087" i="23"/>
  <c r="H1087" i="23"/>
  <c r="P1086" i="23"/>
  <c r="S1086" i="23" s="1"/>
  <c r="N1086" i="23"/>
  <c r="L1086" i="23"/>
  <c r="J1086" i="23"/>
  <c r="I1086" i="23"/>
  <c r="H1086" i="23"/>
  <c r="P1085" i="23"/>
  <c r="S1085" i="23" s="1"/>
  <c r="N1085" i="23"/>
  <c r="L1085" i="23"/>
  <c r="J1085" i="23"/>
  <c r="I1085" i="23"/>
  <c r="H1085" i="23"/>
  <c r="P1084" i="23"/>
  <c r="S1084" i="23" s="1"/>
  <c r="N1084" i="23"/>
  <c r="L1084" i="23"/>
  <c r="J1084" i="23"/>
  <c r="I1084" i="23"/>
  <c r="H1084" i="23"/>
  <c r="P1083" i="23"/>
  <c r="S1083" i="23" s="1"/>
  <c r="N1083" i="23"/>
  <c r="L1083" i="23"/>
  <c r="J1083" i="23"/>
  <c r="I1083" i="23"/>
  <c r="H1083" i="23"/>
  <c r="P1082" i="23"/>
  <c r="S1082" i="23" s="1"/>
  <c r="N1082" i="23"/>
  <c r="L1082" i="23"/>
  <c r="J1082" i="23"/>
  <c r="I1082" i="23"/>
  <c r="H1082" i="23"/>
  <c r="P1081" i="23"/>
  <c r="S1081" i="23" s="1"/>
  <c r="N1081" i="23"/>
  <c r="L1081" i="23"/>
  <c r="J1081" i="23"/>
  <c r="I1081" i="23"/>
  <c r="H1081" i="23"/>
  <c r="P1080" i="23"/>
  <c r="S1080" i="23" s="1"/>
  <c r="N1080" i="23"/>
  <c r="L1080" i="23"/>
  <c r="J1080" i="23"/>
  <c r="I1080" i="23"/>
  <c r="H1080" i="23"/>
  <c r="P1079" i="23"/>
  <c r="S1079" i="23" s="1"/>
  <c r="N1079" i="23"/>
  <c r="L1079" i="23"/>
  <c r="J1079" i="23"/>
  <c r="I1079" i="23"/>
  <c r="H1079" i="23"/>
  <c r="P1078" i="23"/>
  <c r="S1078" i="23" s="1"/>
  <c r="N1078" i="23"/>
  <c r="L1078" i="23"/>
  <c r="J1078" i="23"/>
  <c r="I1078" i="23"/>
  <c r="H1078" i="23"/>
  <c r="P1077" i="23"/>
  <c r="S1077" i="23" s="1"/>
  <c r="N1077" i="23"/>
  <c r="L1077" i="23"/>
  <c r="J1077" i="23"/>
  <c r="I1077" i="23"/>
  <c r="H1077" i="23"/>
  <c r="P1076" i="23"/>
  <c r="S1076" i="23" s="1"/>
  <c r="N1076" i="23"/>
  <c r="L1076" i="23"/>
  <c r="J1076" i="23"/>
  <c r="I1076" i="23"/>
  <c r="H1076" i="23"/>
  <c r="P1075" i="23"/>
  <c r="S1075" i="23" s="1"/>
  <c r="N1075" i="23"/>
  <c r="L1075" i="23"/>
  <c r="J1075" i="23"/>
  <c r="I1075" i="23"/>
  <c r="H1075" i="23"/>
  <c r="P1074" i="23"/>
  <c r="S1074" i="23" s="1"/>
  <c r="N1074" i="23"/>
  <c r="L1074" i="23"/>
  <c r="J1074" i="23"/>
  <c r="I1074" i="23"/>
  <c r="H1074" i="23"/>
  <c r="P1073" i="23"/>
  <c r="S1073" i="23" s="1"/>
  <c r="N1073" i="23"/>
  <c r="L1073" i="23"/>
  <c r="J1073" i="23"/>
  <c r="I1073" i="23"/>
  <c r="H1073" i="23"/>
  <c r="P1072" i="23"/>
  <c r="S1072" i="23" s="1"/>
  <c r="N1072" i="23"/>
  <c r="L1072" i="23"/>
  <c r="J1072" i="23"/>
  <c r="I1072" i="23"/>
  <c r="H1072" i="23"/>
  <c r="P1071" i="23"/>
  <c r="S1071" i="23" s="1"/>
  <c r="N1071" i="23"/>
  <c r="L1071" i="23"/>
  <c r="J1071" i="23"/>
  <c r="I1071" i="23"/>
  <c r="H1071" i="23"/>
  <c r="P1070" i="23"/>
  <c r="S1070" i="23" s="1"/>
  <c r="N1070" i="23"/>
  <c r="L1070" i="23"/>
  <c r="J1070" i="23"/>
  <c r="I1070" i="23"/>
  <c r="H1070" i="23"/>
  <c r="P1069" i="23"/>
  <c r="S1069" i="23" s="1"/>
  <c r="N1069" i="23"/>
  <c r="L1069" i="23"/>
  <c r="J1069" i="23"/>
  <c r="I1069" i="23"/>
  <c r="H1069" i="23"/>
  <c r="P1068" i="23"/>
  <c r="S1068" i="23" s="1"/>
  <c r="N1068" i="23"/>
  <c r="L1068" i="23"/>
  <c r="J1068" i="23"/>
  <c r="I1068" i="23"/>
  <c r="H1068" i="23"/>
  <c r="P1067" i="23"/>
  <c r="S1067" i="23" s="1"/>
  <c r="N1067" i="23"/>
  <c r="L1067" i="23"/>
  <c r="J1067" i="23"/>
  <c r="I1067" i="23"/>
  <c r="H1067" i="23"/>
  <c r="P1066" i="23"/>
  <c r="S1066" i="23" s="1"/>
  <c r="N1066" i="23"/>
  <c r="L1066" i="23"/>
  <c r="J1066" i="23"/>
  <c r="I1066" i="23"/>
  <c r="H1066" i="23"/>
  <c r="P1065" i="23"/>
  <c r="S1065" i="23" s="1"/>
  <c r="N1065" i="23"/>
  <c r="L1065" i="23"/>
  <c r="J1065" i="23"/>
  <c r="I1065" i="23"/>
  <c r="H1065" i="23"/>
  <c r="P1064" i="23"/>
  <c r="S1064" i="23" s="1"/>
  <c r="N1064" i="23"/>
  <c r="L1064" i="23"/>
  <c r="J1064" i="23"/>
  <c r="I1064" i="23"/>
  <c r="H1064" i="23"/>
  <c r="P1063" i="23"/>
  <c r="S1063" i="23" s="1"/>
  <c r="N1063" i="23"/>
  <c r="L1063" i="23"/>
  <c r="J1063" i="23"/>
  <c r="I1063" i="23"/>
  <c r="H1063" i="23"/>
  <c r="P1062" i="23"/>
  <c r="S1062" i="23" s="1"/>
  <c r="N1062" i="23"/>
  <c r="L1062" i="23"/>
  <c r="J1062" i="23"/>
  <c r="I1062" i="23"/>
  <c r="H1062" i="23"/>
  <c r="P1061" i="23"/>
  <c r="S1061" i="23" s="1"/>
  <c r="N1061" i="23"/>
  <c r="L1061" i="23"/>
  <c r="J1061" i="23"/>
  <c r="I1061" i="23"/>
  <c r="H1061" i="23"/>
  <c r="P1060" i="23"/>
  <c r="S1060" i="23" s="1"/>
  <c r="N1060" i="23"/>
  <c r="L1060" i="23"/>
  <c r="J1060" i="23"/>
  <c r="I1060" i="23"/>
  <c r="H1060" i="23"/>
  <c r="P1059" i="23"/>
  <c r="S1059" i="23" s="1"/>
  <c r="N1059" i="23"/>
  <c r="L1059" i="23"/>
  <c r="J1059" i="23"/>
  <c r="I1059" i="23"/>
  <c r="H1059" i="23"/>
  <c r="P1058" i="23"/>
  <c r="S1058" i="23" s="1"/>
  <c r="N1058" i="23"/>
  <c r="L1058" i="23"/>
  <c r="J1058" i="23"/>
  <c r="I1058" i="23"/>
  <c r="H1058" i="23"/>
  <c r="P1057" i="23"/>
  <c r="S1057" i="23" s="1"/>
  <c r="N1057" i="23"/>
  <c r="L1057" i="23"/>
  <c r="J1057" i="23"/>
  <c r="I1057" i="23"/>
  <c r="H1057" i="23"/>
  <c r="P1056" i="23"/>
  <c r="S1056" i="23" s="1"/>
  <c r="N1056" i="23"/>
  <c r="L1056" i="23"/>
  <c r="J1056" i="23"/>
  <c r="I1056" i="23"/>
  <c r="H1056" i="23"/>
  <c r="P1055" i="23"/>
  <c r="S1055" i="23" s="1"/>
  <c r="N1055" i="23"/>
  <c r="L1055" i="23"/>
  <c r="J1055" i="23"/>
  <c r="I1055" i="23"/>
  <c r="H1055" i="23"/>
  <c r="P1054" i="23"/>
  <c r="S1054" i="23" s="1"/>
  <c r="N1054" i="23"/>
  <c r="L1054" i="23"/>
  <c r="J1054" i="23"/>
  <c r="I1054" i="23"/>
  <c r="H1054" i="23"/>
  <c r="P1053" i="23"/>
  <c r="S1053" i="23" s="1"/>
  <c r="N1053" i="23"/>
  <c r="L1053" i="23"/>
  <c r="J1053" i="23"/>
  <c r="I1053" i="23"/>
  <c r="H1053" i="23"/>
  <c r="P1052" i="23"/>
  <c r="S1052" i="23" s="1"/>
  <c r="N1052" i="23"/>
  <c r="L1052" i="23"/>
  <c r="J1052" i="23"/>
  <c r="I1052" i="23"/>
  <c r="H1052" i="23"/>
  <c r="P1051" i="23"/>
  <c r="S1051" i="23" s="1"/>
  <c r="N1051" i="23"/>
  <c r="L1051" i="23"/>
  <c r="J1051" i="23"/>
  <c r="I1051" i="23"/>
  <c r="H1051" i="23"/>
  <c r="P1050" i="23"/>
  <c r="S1050" i="23" s="1"/>
  <c r="N1050" i="23"/>
  <c r="L1050" i="23"/>
  <c r="J1050" i="23"/>
  <c r="I1050" i="23"/>
  <c r="H1050" i="23"/>
  <c r="P1049" i="23"/>
  <c r="S1049" i="23" s="1"/>
  <c r="N1049" i="23"/>
  <c r="L1049" i="23"/>
  <c r="J1049" i="23"/>
  <c r="I1049" i="23"/>
  <c r="H1049" i="23"/>
  <c r="P1048" i="23"/>
  <c r="S1048" i="23" s="1"/>
  <c r="N1048" i="23"/>
  <c r="L1048" i="23"/>
  <c r="J1048" i="23"/>
  <c r="I1048" i="23"/>
  <c r="H1048" i="23"/>
  <c r="P1047" i="23"/>
  <c r="S1047" i="23" s="1"/>
  <c r="N1047" i="23"/>
  <c r="L1047" i="23"/>
  <c r="J1047" i="23"/>
  <c r="I1047" i="23"/>
  <c r="H1047" i="23"/>
  <c r="P1046" i="23"/>
  <c r="S1046" i="23" s="1"/>
  <c r="N1046" i="23"/>
  <c r="L1046" i="23"/>
  <c r="J1046" i="23"/>
  <c r="I1046" i="23"/>
  <c r="H1046" i="23"/>
  <c r="P1045" i="23"/>
  <c r="S1045" i="23" s="1"/>
  <c r="N1045" i="23"/>
  <c r="L1045" i="23"/>
  <c r="J1045" i="23"/>
  <c r="I1045" i="23"/>
  <c r="H1045" i="23"/>
  <c r="P1044" i="23"/>
  <c r="S1044" i="23" s="1"/>
  <c r="N1044" i="23"/>
  <c r="L1044" i="23"/>
  <c r="J1044" i="23"/>
  <c r="I1044" i="23"/>
  <c r="H1044" i="23"/>
  <c r="P1043" i="23"/>
  <c r="S1043" i="23" s="1"/>
  <c r="N1043" i="23"/>
  <c r="L1043" i="23"/>
  <c r="J1043" i="23"/>
  <c r="I1043" i="23"/>
  <c r="H1043" i="23"/>
  <c r="P1042" i="23"/>
  <c r="S1042" i="23" s="1"/>
  <c r="N1042" i="23"/>
  <c r="L1042" i="23"/>
  <c r="J1042" i="23"/>
  <c r="I1042" i="23"/>
  <c r="H1042" i="23"/>
  <c r="P1041" i="23"/>
  <c r="S1041" i="23" s="1"/>
  <c r="N1041" i="23"/>
  <c r="L1041" i="23"/>
  <c r="J1041" i="23"/>
  <c r="I1041" i="23"/>
  <c r="H1041" i="23"/>
  <c r="P1040" i="23"/>
  <c r="S1040" i="23" s="1"/>
  <c r="N1040" i="23"/>
  <c r="L1040" i="23"/>
  <c r="J1040" i="23"/>
  <c r="I1040" i="23"/>
  <c r="H1040" i="23"/>
  <c r="P1039" i="23"/>
  <c r="S1039" i="23" s="1"/>
  <c r="N1039" i="23"/>
  <c r="L1039" i="23"/>
  <c r="J1039" i="23"/>
  <c r="I1039" i="23"/>
  <c r="H1039" i="23"/>
  <c r="P1038" i="23"/>
  <c r="S1038" i="23" s="1"/>
  <c r="N1038" i="23"/>
  <c r="L1038" i="23"/>
  <c r="J1038" i="23"/>
  <c r="I1038" i="23"/>
  <c r="H1038" i="23"/>
  <c r="P1037" i="23"/>
  <c r="S1037" i="23" s="1"/>
  <c r="N1037" i="23"/>
  <c r="L1037" i="23"/>
  <c r="J1037" i="23"/>
  <c r="I1037" i="23"/>
  <c r="H1037" i="23"/>
  <c r="P1036" i="23"/>
  <c r="S1036" i="23" s="1"/>
  <c r="N1036" i="23"/>
  <c r="L1036" i="23"/>
  <c r="J1036" i="23"/>
  <c r="I1036" i="23"/>
  <c r="H1036" i="23"/>
  <c r="P1035" i="23"/>
  <c r="S1035" i="23" s="1"/>
  <c r="N1035" i="23"/>
  <c r="L1035" i="23"/>
  <c r="J1035" i="23"/>
  <c r="I1035" i="23"/>
  <c r="H1035" i="23"/>
  <c r="P1034" i="23"/>
  <c r="S1034" i="23" s="1"/>
  <c r="N1034" i="23"/>
  <c r="L1034" i="23"/>
  <c r="J1034" i="23"/>
  <c r="I1034" i="23"/>
  <c r="H1034" i="23"/>
  <c r="P1033" i="23"/>
  <c r="S1033" i="23" s="1"/>
  <c r="N1033" i="23"/>
  <c r="L1033" i="23"/>
  <c r="J1033" i="23"/>
  <c r="I1033" i="23"/>
  <c r="H1033" i="23"/>
  <c r="P1032" i="23"/>
  <c r="S1032" i="23" s="1"/>
  <c r="N1032" i="23"/>
  <c r="L1032" i="23"/>
  <c r="J1032" i="23"/>
  <c r="I1032" i="23"/>
  <c r="H1032" i="23"/>
  <c r="P1031" i="23"/>
  <c r="S1031" i="23" s="1"/>
  <c r="N1031" i="23"/>
  <c r="L1031" i="23"/>
  <c r="J1031" i="23"/>
  <c r="I1031" i="23"/>
  <c r="H1031" i="23"/>
  <c r="P1030" i="23"/>
  <c r="S1030" i="23" s="1"/>
  <c r="N1030" i="23"/>
  <c r="L1030" i="23"/>
  <c r="J1030" i="23"/>
  <c r="I1030" i="23"/>
  <c r="H1030" i="23"/>
  <c r="P1029" i="23"/>
  <c r="S1029" i="23" s="1"/>
  <c r="N1029" i="23"/>
  <c r="L1029" i="23"/>
  <c r="J1029" i="23"/>
  <c r="I1029" i="23"/>
  <c r="H1029" i="23"/>
  <c r="P1028" i="23"/>
  <c r="S1028" i="23" s="1"/>
  <c r="N1028" i="23"/>
  <c r="L1028" i="23"/>
  <c r="J1028" i="23"/>
  <c r="I1028" i="23"/>
  <c r="H1028" i="23"/>
  <c r="P1027" i="23"/>
  <c r="S1027" i="23" s="1"/>
  <c r="N1027" i="23"/>
  <c r="L1027" i="23"/>
  <c r="J1027" i="23"/>
  <c r="I1027" i="23"/>
  <c r="H1027" i="23"/>
  <c r="P1026" i="23"/>
  <c r="S1026" i="23" s="1"/>
  <c r="N1026" i="23"/>
  <c r="L1026" i="23"/>
  <c r="J1026" i="23"/>
  <c r="I1026" i="23"/>
  <c r="H1026" i="23"/>
  <c r="P1025" i="23"/>
  <c r="S1025" i="23" s="1"/>
  <c r="N1025" i="23"/>
  <c r="L1025" i="23"/>
  <c r="J1025" i="23"/>
  <c r="I1025" i="23"/>
  <c r="H1025" i="23"/>
  <c r="P1024" i="23"/>
  <c r="S1024" i="23" s="1"/>
  <c r="N1024" i="23"/>
  <c r="L1024" i="23"/>
  <c r="J1024" i="23"/>
  <c r="I1024" i="23"/>
  <c r="H1024" i="23"/>
  <c r="P1023" i="23"/>
  <c r="S1023" i="23" s="1"/>
  <c r="N1023" i="23"/>
  <c r="L1023" i="23"/>
  <c r="J1023" i="23"/>
  <c r="I1023" i="23"/>
  <c r="H1023" i="23"/>
  <c r="P1022" i="23"/>
  <c r="S1022" i="23" s="1"/>
  <c r="N1022" i="23"/>
  <c r="L1022" i="23"/>
  <c r="J1022" i="23"/>
  <c r="I1022" i="23"/>
  <c r="H1022" i="23"/>
  <c r="P1021" i="23"/>
  <c r="S1021" i="23" s="1"/>
  <c r="N1021" i="23"/>
  <c r="L1021" i="23"/>
  <c r="J1021" i="23"/>
  <c r="I1021" i="23"/>
  <c r="H1021" i="23"/>
  <c r="P1020" i="23"/>
  <c r="S1020" i="23" s="1"/>
  <c r="N1020" i="23"/>
  <c r="L1020" i="23"/>
  <c r="J1020" i="23"/>
  <c r="I1020" i="23"/>
  <c r="H1020" i="23"/>
  <c r="P1019" i="23"/>
  <c r="S1019" i="23" s="1"/>
  <c r="N1019" i="23"/>
  <c r="L1019" i="23"/>
  <c r="J1019" i="23"/>
  <c r="I1019" i="23"/>
  <c r="H1019" i="23"/>
  <c r="P1018" i="23"/>
  <c r="S1018" i="23" s="1"/>
  <c r="N1018" i="23"/>
  <c r="L1018" i="23"/>
  <c r="J1018" i="23"/>
  <c r="I1018" i="23"/>
  <c r="H1018" i="23"/>
  <c r="P1016" i="23"/>
  <c r="S1016" i="23" s="1"/>
  <c r="N1016" i="23"/>
  <c r="L1016" i="23"/>
  <c r="J1016" i="23"/>
  <c r="I1016" i="23"/>
  <c r="H1016" i="23"/>
  <c r="P1015" i="23"/>
  <c r="S1015" i="23" s="1"/>
  <c r="N1015" i="23"/>
  <c r="L1015" i="23"/>
  <c r="J1015" i="23"/>
  <c r="I1015" i="23"/>
  <c r="H1015" i="23"/>
  <c r="P1014" i="23"/>
  <c r="S1014" i="23" s="1"/>
  <c r="N1014" i="23"/>
  <c r="L1014" i="23"/>
  <c r="J1014" i="23"/>
  <c r="I1014" i="23"/>
  <c r="H1014" i="23"/>
  <c r="P1013" i="23"/>
  <c r="S1013" i="23" s="1"/>
  <c r="N1013" i="23"/>
  <c r="L1013" i="23"/>
  <c r="J1013" i="23"/>
  <c r="I1013" i="23"/>
  <c r="H1013" i="23"/>
  <c r="P1012" i="23"/>
  <c r="S1012" i="23" s="1"/>
  <c r="N1012" i="23"/>
  <c r="L1012" i="23"/>
  <c r="J1012" i="23"/>
  <c r="I1012" i="23"/>
  <c r="H1012" i="23"/>
  <c r="P1009" i="23"/>
  <c r="S1009" i="23" s="1"/>
  <c r="N1009" i="23"/>
  <c r="L1009" i="23"/>
  <c r="J1009" i="23"/>
  <c r="I1009" i="23"/>
  <c r="H1009" i="23"/>
  <c r="P1007" i="23"/>
  <c r="S1007" i="23" s="1"/>
  <c r="N1007" i="23"/>
  <c r="L1007" i="23"/>
  <c r="J1007" i="23"/>
  <c r="I1007" i="23"/>
  <c r="H1007" i="23"/>
  <c r="P1006" i="23"/>
  <c r="S1006" i="23" s="1"/>
  <c r="N1006" i="23"/>
  <c r="L1006" i="23"/>
  <c r="J1006" i="23"/>
  <c r="I1006" i="23"/>
  <c r="H1006" i="23"/>
  <c r="P1005" i="23"/>
  <c r="S1005" i="23" s="1"/>
  <c r="N1005" i="23"/>
  <c r="L1005" i="23"/>
  <c r="J1005" i="23"/>
  <c r="I1005" i="23"/>
  <c r="H1005" i="23"/>
  <c r="P1004" i="23"/>
  <c r="S1004" i="23" s="1"/>
  <c r="N1004" i="23"/>
  <c r="L1004" i="23"/>
  <c r="J1004" i="23"/>
  <c r="I1004" i="23"/>
  <c r="H1004" i="23"/>
  <c r="P1003" i="23"/>
  <c r="S1003" i="23" s="1"/>
  <c r="N1003" i="23"/>
  <c r="L1003" i="23"/>
  <c r="J1003" i="23"/>
  <c r="I1003" i="23"/>
  <c r="H1003" i="23"/>
  <c r="P1002" i="23"/>
  <c r="S1002" i="23" s="1"/>
  <c r="N1002" i="23"/>
  <c r="L1002" i="23"/>
  <c r="J1002" i="23"/>
  <c r="I1002" i="23"/>
  <c r="H1002" i="23"/>
  <c r="P1001" i="23"/>
  <c r="S1001" i="23" s="1"/>
  <c r="N1001" i="23"/>
  <c r="L1001" i="23"/>
  <c r="J1001" i="23"/>
  <c r="I1001" i="23"/>
  <c r="H1001" i="23"/>
  <c r="P1000" i="23"/>
  <c r="S1000" i="23" s="1"/>
  <c r="N1000" i="23"/>
  <c r="L1000" i="23"/>
  <c r="J1000" i="23"/>
  <c r="I1000" i="23"/>
  <c r="H1000" i="23"/>
  <c r="P999" i="23"/>
  <c r="S999" i="23" s="1"/>
  <c r="N999" i="23"/>
  <c r="L999" i="23"/>
  <c r="J999" i="23"/>
  <c r="I999" i="23"/>
  <c r="H999" i="23"/>
  <c r="P998" i="23"/>
  <c r="S998" i="23" s="1"/>
  <c r="N998" i="23"/>
  <c r="L998" i="23"/>
  <c r="J998" i="23"/>
  <c r="I998" i="23"/>
  <c r="H998" i="23"/>
  <c r="P997" i="23"/>
  <c r="S997" i="23" s="1"/>
  <c r="N997" i="23"/>
  <c r="L997" i="23"/>
  <c r="J997" i="23"/>
  <c r="I997" i="23"/>
  <c r="H997" i="23"/>
  <c r="P996" i="23"/>
  <c r="S996" i="23" s="1"/>
  <c r="N996" i="23"/>
  <c r="L996" i="23"/>
  <c r="J996" i="23"/>
  <c r="I996" i="23"/>
  <c r="H996" i="23"/>
  <c r="P995" i="23"/>
  <c r="S995" i="23" s="1"/>
  <c r="N995" i="23"/>
  <c r="L995" i="23"/>
  <c r="J995" i="23"/>
  <c r="I995" i="23"/>
  <c r="H995" i="23"/>
  <c r="P994" i="23"/>
  <c r="S994" i="23" s="1"/>
  <c r="N994" i="23"/>
  <c r="L994" i="23"/>
  <c r="J994" i="23"/>
  <c r="I994" i="23"/>
  <c r="H994" i="23"/>
  <c r="P993" i="23"/>
  <c r="S993" i="23" s="1"/>
  <c r="N993" i="23"/>
  <c r="L993" i="23"/>
  <c r="J993" i="23"/>
  <c r="I993" i="23"/>
  <c r="H993" i="23"/>
  <c r="P992" i="23"/>
  <c r="S992" i="23" s="1"/>
  <c r="N992" i="23"/>
  <c r="L992" i="23"/>
  <c r="J992" i="23"/>
  <c r="I992" i="23"/>
  <c r="H992" i="23"/>
  <c r="P991" i="23"/>
  <c r="S991" i="23" s="1"/>
  <c r="N991" i="23"/>
  <c r="L991" i="23"/>
  <c r="J991" i="23"/>
  <c r="I991" i="23"/>
  <c r="H991" i="23"/>
  <c r="P990" i="23"/>
  <c r="S990" i="23" s="1"/>
  <c r="N990" i="23"/>
  <c r="L990" i="23"/>
  <c r="J990" i="23"/>
  <c r="I990" i="23"/>
  <c r="H990" i="23"/>
  <c r="P989" i="23"/>
  <c r="S989" i="23" s="1"/>
  <c r="N989" i="23"/>
  <c r="L989" i="23"/>
  <c r="J989" i="23"/>
  <c r="I989" i="23"/>
  <c r="H989" i="23"/>
  <c r="P988" i="23"/>
  <c r="S988" i="23" s="1"/>
  <c r="N988" i="23"/>
  <c r="L988" i="23"/>
  <c r="J988" i="23"/>
  <c r="I988" i="23"/>
  <c r="H988" i="23"/>
  <c r="P987" i="23"/>
  <c r="S987" i="23" s="1"/>
  <c r="N987" i="23"/>
  <c r="L987" i="23"/>
  <c r="J987" i="23"/>
  <c r="I987" i="23"/>
  <c r="H987" i="23"/>
  <c r="P986" i="23"/>
  <c r="S986" i="23" s="1"/>
  <c r="N986" i="23"/>
  <c r="L986" i="23"/>
  <c r="J986" i="23"/>
  <c r="I986" i="23"/>
  <c r="H986" i="23"/>
  <c r="P985" i="23"/>
  <c r="S985" i="23" s="1"/>
  <c r="N985" i="23"/>
  <c r="L985" i="23"/>
  <c r="J985" i="23"/>
  <c r="I985" i="23"/>
  <c r="H985" i="23"/>
  <c r="P984" i="23"/>
  <c r="S984" i="23" s="1"/>
  <c r="N984" i="23"/>
  <c r="L984" i="23"/>
  <c r="J984" i="23"/>
  <c r="I984" i="23"/>
  <c r="H984" i="23"/>
  <c r="P983" i="23"/>
  <c r="S983" i="23" s="1"/>
  <c r="N983" i="23"/>
  <c r="L983" i="23"/>
  <c r="J983" i="23"/>
  <c r="I983" i="23"/>
  <c r="H983" i="23"/>
  <c r="P982" i="23"/>
  <c r="S982" i="23" s="1"/>
  <c r="N982" i="23"/>
  <c r="L982" i="23"/>
  <c r="J982" i="23"/>
  <c r="I982" i="23"/>
  <c r="H982" i="23"/>
  <c r="P980" i="23"/>
  <c r="S980" i="23" s="1"/>
  <c r="N980" i="23"/>
  <c r="L980" i="23"/>
  <c r="J980" i="23"/>
  <c r="I980" i="23"/>
  <c r="H980" i="23"/>
  <c r="P979" i="23"/>
  <c r="S979" i="23" s="1"/>
  <c r="N979" i="23"/>
  <c r="L979" i="23"/>
  <c r="J979" i="23"/>
  <c r="I979" i="23"/>
  <c r="H979" i="23"/>
  <c r="P978" i="23"/>
  <c r="S978" i="23" s="1"/>
  <c r="N978" i="23"/>
  <c r="L978" i="23"/>
  <c r="J978" i="23"/>
  <c r="I978" i="23"/>
  <c r="H978" i="23"/>
  <c r="P977" i="23"/>
  <c r="S977" i="23" s="1"/>
  <c r="N977" i="23"/>
  <c r="L977" i="23"/>
  <c r="J977" i="23"/>
  <c r="I977" i="23"/>
  <c r="H977" i="23"/>
  <c r="P976" i="23"/>
  <c r="S976" i="23" s="1"/>
  <c r="N976" i="23"/>
  <c r="L976" i="23"/>
  <c r="J976" i="23"/>
  <c r="I976" i="23"/>
  <c r="H976" i="23"/>
  <c r="P975" i="23"/>
  <c r="S975" i="23" s="1"/>
  <c r="N975" i="23"/>
  <c r="L975" i="23"/>
  <c r="J975" i="23"/>
  <c r="I975" i="23"/>
  <c r="H975" i="23"/>
  <c r="P974" i="23"/>
  <c r="S974" i="23" s="1"/>
  <c r="N974" i="23"/>
  <c r="L974" i="23"/>
  <c r="J974" i="23"/>
  <c r="I974" i="23"/>
  <c r="H974" i="23"/>
  <c r="P973" i="23"/>
  <c r="S973" i="23" s="1"/>
  <c r="N973" i="23"/>
  <c r="L973" i="23"/>
  <c r="J973" i="23"/>
  <c r="I973" i="23"/>
  <c r="H973" i="23"/>
  <c r="P972" i="23"/>
  <c r="S972" i="23" s="1"/>
  <c r="N972" i="23"/>
  <c r="L972" i="23"/>
  <c r="J972" i="23"/>
  <c r="I972" i="23"/>
  <c r="H972" i="23"/>
  <c r="P971" i="23"/>
  <c r="S971" i="23" s="1"/>
  <c r="N971" i="23"/>
  <c r="L971" i="23"/>
  <c r="J971" i="23"/>
  <c r="I971" i="23"/>
  <c r="H971" i="23"/>
  <c r="P969" i="23"/>
  <c r="S969" i="23" s="1"/>
  <c r="N969" i="23"/>
  <c r="L969" i="23"/>
  <c r="J969" i="23"/>
  <c r="I969" i="23"/>
  <c r="H969" i="23"/>
  <c r="P968" i="23"/>
  <c r="S968" i="23" s="1"/>
  <c r="N968" i="23"/>
  <c r="L968" i="23"/>
  <c r="J968" i="23"/>
  <c r="I968" i="23"/>
  <c r="H968" i="23"/>
  <c r="P967" i="23"/>
  <c r="S967" i="23" s="1"/>
  <c r="N967" i="23"/>
  <c r="L967" i="23"/>
  <c r="J967" i="23"/>
  <c r="I967" i="23"/>
  <c r="H967" i="23"/>
  <c r="P966" i="23"/>
  <c r="S966" i="23" s="1"/>
  <c r="N966" i="23"/>
  <c r="L966" i="23"/>
  <c r="J966" i="23"/>
  <c r="I966" i="23"/>
  <c r="H966" i="23"/>
  <c r="P965" i="23"/>
  <c r="S965" i="23" s="1"/>
  <c r="N965" i="23"/>
  <c r="L965" i="23"/>
  <c r="J965" i="23"/>
  <c r="I965" i="23"/>
  <c r="H965" i="23"/>
  <c r="P964" i="23"/>
  <c r="S964" i="23" s="1"/>
  <c r="N964" i="23"/>
  <c r="L964" i="23"/>
  <c r="J964" i="23"/>
  <c r="I964" i="23"/>
  <c r="H964" i="23"/>
  <c r="P963" i="23"/>
  <c r="S963" i="23" s="1"/>
  <c r="N963" i="23"/>
  <c r="L963" i="23"/>
  <c r="J963" i="23"/>
  <c r="I963" i="23"/>
  <c r="H963" i="23"/>
  <c r="P962" i="23"/>
  <c r="S962" i="23" s="1"/>
  <c r="N962" i="23"/>
  <c r="L962" i="23"/>
  <c r="J962" i="23"/>
  <c r="I962" i="23"/>
  <c r="H962" i="23"/>
  <c r="P961" i="23"/>
  <c r="S961" i="23" s="1"/>
  <c r="N961" i="23"/>
  <c r="L961" i="23"/>
  <c r="J961" i="23"/>
  <c r="I961" i="23"/>
  <c r="H961" i="23"/>
  <c r="P960" i="23"/>
  <c r="S960" i="23" s="1"/>
  <c r="N960" i="23"/>
  <c r="L960" i="23"/>
  <c r="J960" i="23"/>
  <c r="I960" i="23"/>
  <c r="H960" i="23"/>
  <c r="P959" i="23"/>
  <c r="S959" i="23" s="1"/>
  <c r="N959" i="23"/>
  <c r="L959" i="23"/>
  <c r="J959" i="23"/>
  <c r="I959" i="23"/>
  <c r="H959" i="23"/>
  <c r="P958" i="23"/>
  <c r="S958" i="23" s="1"/>
  <c r="N958" i="23"/>
  <c r="L958" i="23"/>
  <c r="J958" i="23"/>
  <c r="I958" i="23"/>
  <c r="H958" i="23"/>
  <c r="P957" i="23"/>
  <c r="S957" i="23" s="1"/>
  <c r="N957" i="23"/>
  <c r="L957" i="23"/>
  <c r="J957" i="23"/>
  <c r="I957" i="23"/>
  <c r="H957" i="23"/>
  <c r="P956" i="23"/>
  <c r="S956" i="23" s="1"/>
  <c r="N956" i="23"/>
  <c r="L956" i="23"/>
  <c r="J956" i="23"/>
  <c r="I956" i="23"/>
  <c r="H956" i="23"/>
  <c r="P955" i="23"/>
  <c r="S955" i="23" s="1"/>
  <c r="N955" i="23"/>
  <c r="L955" i="23"/>
  <c r="J955" i="23"/>
  <c r="I955" i="23"/>
  <c r="H955" i="23"/>
  <c r="P954" i="23"/>
  <c r="S954" i="23" s="1"/>
  <c r="N954" i="23"/>
  <c r="L954" i="23"/>
  <c r="J954" i="23"/>
  <c r="I954" i="23"/>
  <c r="H954" i="23"/>
  <c r="P952" i="23"/>
  <c r="S952" i="23" s="1"/>
  <c r="N952" i="23"/>
  <c r="L952" i="23"/>
  <c r="J952" i="23"/>
  <c r="I952" i="23"/>
  <c r="H952" i="23"/>
  <c r="P951" i="23"/>
  <c r="S951" i="23" s="1"/>
  <c r="N951" i="23"/>
  <c r="L951" i="23"/>
  <c r="J951" i="23"/>
  <c r="I951" i="23"/>
  <c r="H951" i="23"/>
  <c r="P950" i="23"/>
  <c r="S950" i="23" s="1"/>
  <c r="N950" i="23"/>
  <c r="L950" i="23"/>
  <c r="J950" i="23"/>
  <c r="I950" i="23"/>
  <c r="H950" i="23"/>
  <c r="P949" i="23"/>
  <c r="S949" i="23" s="1"/>
  <c r="N949" i="23"/>
  <c r="L949" i="23"/>
  <c r="J949" i="23"/>
  <c r="I949" i="23"/>
  <c r="H949" i="23"/>
  <c r="P948" i="23"/>
  <c r="S948" i="23" s="1"/>
  <c r="N948" i="23"/>
  <c r="L948" i="23"/>
  <c r="J948" i="23"/>
  <c r="I948" i="23"/>
  <c r="H948" i="23"/>
  <c r="P947" i="23"/>
  <c r="S947" i="23" s="1"/>
  <c r="N947" i="23"/>
  <c r="L947" i="23"/>
  <c r="J947" i="23"/>
  <c r="I947" i="23"/>
  <c r="H947" i="23"/>
  <c r="P946" i="23"/>
  <c r="S946" i="23" s="1"/>
  <c r="N946" i="23"/>
  <c r="L946" i="23"/>
  <c r="J946" i="23"/>
  <c r="I946" i="23"/>
  <c r="H946" i="23"/>
  <c r="P945" i="23"/>
  <c r="S945" i="23" s="1"/>
  <c r="N945" i="23"/>
  <c r="L945" i="23"/>
  <c r="J945" i="23"/>
  <c r="I945" i="23"/>
  <c r="H945" i="23"/>
  <c r="P944" i="23"/>
  <c r="S944" i="23" s="1"/>
  <c r="N944" i="23"/>
  <c r="L944" i="23"/>
  <c r="J944" i="23"/>
  <c r="I944" i="23"/>
  <c r="H944" i="23"/>
  <c r="P943" i="23"/>
  <c r="S943" i="23" s="1"/>
  <c r="N943" i="23"/>
  <c r="L943" i="23"/>
  <c r="J943" i="23"/>
  <c r="I943" i="23"/>
  <c r="H943" i="23"/>
  <c r="P942" i="23"/>
  <c r="S942" i="23" s="1"/>
  <c r="N942" i="23"/>
  <c r="L942" i="23"/>
  <c r="J942" i="23"/>
  <c r="I942" i="23"/>
  <c r="H942" i="23"/>
  <c r="P941" i="23"/>
  <c r="S941" i="23" s="1"/>
  <c r="N941" i="23"/>
  <c r="L941" i="23"/>
  <c r="J941" i="23"/>
  <c r="I941" i="23"/>
  <c r="H941" i="23"/>
  <c r="P940" i="23"/>
  <c r="S940" i="23" s="1"/>
  <c r="N940" i="23"/>
  <c r="L940" i="23"/>
  <c r="J940" i="23"/>
  <c r="I940" i="23"/>
  <c r="H940" i="23"/>
  <c r="P939" i="23"/>
  <c r="S939" i="23" s="1"/>
  <c r="N939" i="23"/>
  <c r="L939" i="23"/>
  <c r="J939" i="23"/>
  <c r="I939" i="23"/>
  <c r="H939" i="23"/>
  <c r="P938" i="23"/>
  <c r="S938" i="23" s="1"/>
  <c r="N938" i="23"/>
  <c r="L938" i="23"/>
  <c r="J938" i="23"/>
  <c r="I938" i="23"/>
  <c r="H938" i="23"/>
  <c r="P937" i="23"/>
  <c r="S937" i="23" s="1"/>
  <c r="N937" i="23"/>
  <c r="L937" i="23"/>
  <c r="J937" i="23"/>
  <c r="I937" i="23"/>
  <c r="H937" i="23"/>
  <c r="P936" i="23"/>
  <c r="S936" i="23" s="1"/>
  <c r="N936" i="23"/>
  <c r="L936" i="23"/>
  <c r="J936" i="23"/>
  <c r="I936" i="23"/>
  <c r="H936" i="23"/>
  <c r="P934" i="23"/>
  <c r="S934" i="23" s="1"/>
  <c r="N934" i="23"/>
  <c r="L934" i="23"/>
  <c r="J934" i="23"/>
  <c r="I934" i="23"/>
  <c r="H934" i="23"/>
  <c r="P933" i="23"/>
  <c r="S933" i="23" s="1"/>
  <c r="N933" i="23"/>
  <c r="L933" i="23"/>
  <c r="J933" i="23"/>
  <c r="I933" i="23"/>
  <c r="H933" i="23"/>
  <c r="P932" i="23"/>
  <c r="S932" i="23" s="1"/>
  <c r="N932" i="23"/>
  <c r="L932" i="23"/>
  <c r="J932" i="23"/>
  <c r="I932" i="23"/>
  <c r="H932" i="23"/>
  <c r="P931" i="23"/>
  <c r="S931" i="23" s="1"/>
  <c r="N931" i="23"/>
  <c r="L931" i="23"/>
  <c r="J931" i="23"/>
  <c r="I931" i="23"/>
  <c r="H931" i="23"/>
  <c r="P930" i="23"/>
  <c r="S930" i="23" s="1"/>
  <c r="N930" i="23"/>
  <c r="L930" i="23"/>
  <c r="J930" i="23"/>
  <c r="I930" i="23"/>
  <c r="H930" i="23"/>
  <c r="P929" i="23"/>
  <c r="S929" i="23" s="1"/>
  <c r="N929" i="23"/>
  <c r="L929" i="23"/>
  <c r="J929" i="23"/>
  <c r="I929" i="23"/>
  <c r="H929" i="23"/>
  <c r="P928" i="23"/>
  <c r="S928" i="23" s="1"/>
  <c r="N928" i="23"/>
  <c r="L928" i="23"/>
  <c r="J928" i="23"/>
  <c r="I928" i="23"/>
  <c r="H928" i="23"/>
  <c r="P927" i="23"/>
  <c r="S927" i="23" s="1"/>
  <c r="N927" i="23"/>
  <c r="L927" i="23"/>
  <c r="J927" i="23"/>
  <c r="I927" i="23"/>
  <c r="H927" i="23"/>
  <c r="P926" i="23"/>
  <c r="S926" i="23" s="1"/>
  <c r="N926" i="23"/>
  <c r="L926" i="23"/>
  <c r="J926" i="23"/>
  <c r="I926" i="23"/>
  <c r="H926" i="23"/>
  <c r="P925" i="23"/>
  <c r="S925" i="23" s="1"/>
  <c r="N925" i="23"/>
  <c r="L925" i="23"/>
  <c r="J925" i="23"/>
  <c r="I925" i="23"/>
  <c r="H925" i="23"/>
  <c r="P924" i="23"/>
  <c r="S924" i="23" s="1"/>
  <c r="N924" i="23"/>
  <c r="L924" i="23"/>
  <c r="J924" i="23"/>
  <c r="I924" i="23"/>
  <c r="H924" i="23"/>
  <c r="P923" i="23"/>
  <c r="S923" i="23" s="1"/>
  <c r="N923" i="23"/>
  <c r="L923" i="23"/>
  <c r="J923" i="23"/>
  <c r="I923" i="23"/>
  <c r="H923" i="23"/>
  <c r="P922" i="23"/>
  <c r="S922" i="23" s="1"/>
  <c r="N922" i="23"/>
  <c r="L922" i="23"/>
  <c r="J922" i="23"/>
  <c r="I922" i="23"/>
  <c r="H922" i="23"/>
  <c r="P921" i="23"/>
  <c r="S921" i="23" s="1"/>
  <c r="N921" i="23"/>
  <c r="L921" i="23"/>
  <c r="J921" i="23"/>
  <c r="I921" i="23"/>
  <c r="H921" i="23"/>
  <c r="P920" i="23"/>
  <c r="S920" i="23" s="1"/>
  <c r="N920" i="23"/>
  <c r="L920" i="23"/>
  <c r="J920" i="23"/>
  <c r="I920" i="23"/>
  <c r="H920" i="23"/>
  <c r="P919" i="23"/>
  <c r="S919" i="23" s="1"/>
  <c r="N919" i="23"/>
  <c r="L919" i="23"/>
  <c r="J919" i="23"/>
  <c r="I919" i="23"/>
  <c r="H919" i="23"/>
  <c r="P918" i="23"/>
  <c r="S918" i="23" s="1"/>
  <c r="N918" i="23"/>
  <c r="L918" i="23"/>
  <c r="J918" i="23"/>
  <c r="I918" i="23"/>
  <c r="H918" i="23"/>
  <c r="P917" i="23"/>
  <c r="S917" i="23" s="1"/>
  <c r="N917" i="23"/>
  <c r="L917" i="23"/>
  <c r="J917" i="23"/>
  <c r="I917" i="23"/>
  <c r="H917" i="23"/>
  <c r="P916" i="23"/>
  <c r="S916" i="23" s="1"/>
  <c r="N916" i="23"/>
  <c r="L916" i="23"/>
  <c r="J916" i="23"/>
  <c r="I916" i="23"/>
  <c r="H916" i="23"/>
  <c r="P914" i="23"/>
  <c r="S914" i="23" s="1"/>
  <c r="N914" i="23"/>
  <c r="L914" i="23"/>
  <c r="J914" i="23"/>
  <c r="I914" i="23"/>
  <c r="H914" i="23"/>
  <c r="P913" i="23"/>
  <c r="S913" i="23" s="1"/>
  <c r="N913" i="23"/>
  <c r="L913" i="23"/>
  <c r="J913" i="23"/>
  <c r="I913" i="23"/>
  <c r="H913" i="23"/>
  <c r="P912" i="23"/>
  <c r="S912" i="23" s="1"/>
  <c r="N912" i="23"/>
  <c r="L912" i="23"/>
  <c r="J912" i="23"/>
  <c r="I912" i="23"/>
  <c r="H912" i="23"/>
  <c r="P911" i="23"/>
  <c r="S911" i="23" s="1"/>
  <c r="N911" i="23"/>
  <c r="L911" i="23"/>
  <c r="J911" i="23"/>
  <c r="I911" i="23"/>
  <c r="H911" i="23"/>
  <c r="P910" i="23"/>
  <c r="S910" i="23" s="1"/>
  <c r="N910" i="23"/>
  <c r="L910" i="23"/>
  <c r="J910" i="23"/>
  <c r="I910" i="23"/>
  <c r="H910" i="23"/>
  <c r="P909" i="23"/>
  <c r="S909" i="23" s="1"/>
  <c r="N909" i="23"/>
  <c r="L909" i="23"/>
  <c r="J909" i="23"/>
  <c r="I909" i="23"/>
  <c r="H909" i="23"/>
  <c r="P908" i="23"/>
  <c r="S908" i="23" s="1"/>
  <c r="N908" i="23"/>
  <c r="L908" i="23"/>
  <c r="J908" i="23"/>
  <c r="I908" i="23"/>
  <c r="H908" i="23"/>
  <c r="P907" i="23"/>
  <c r="S907" i="23" s="1"/>
  <c r="N907" i="23"/>
  <c r="L907" i="23"/>
  <c r="J907" i="23"/>
  <c r="I907" i="23"/>
  <c r="H907" i="23"/>
  <c r="P906" i="23"/>
  <c r="S906" i="23" s="1"/>
  <c r="N906" i="23"/>
  <c r="L906" i="23"/>
  <c r="J906" i="23"/>
  <c r="I906" i="23"/>
  <c r="H906" i="23"/>
  <c r="P905" i="23"/>
  <c r="S905" i="23" s="1"/>
  <c r="N905" i="23"/>
  <c r="L905" i="23"/>
  <c r="J905" i="23"/>
  <c r="I905" i="23"/>
  <c r="H905" i="23"/>
  <c r="P904" i="23"/>
  <c r="S904" i="23" s="1"/>
  <c r="N904" i="23"/>
  <c r="L904" i="23"/>
  <c r="J904" i="23"/>
  <c r="I904" i="23"/>
  <c r="H904" i="23"/>
  <c r="P903" i="23"/>
  <c r="S903" i="23" s="1"/>
  <c r="N903" i="23"/>
  <c r="L903" i="23"/>
  <c r="J903" i="23"/>
  <c r="I903" i="23"/>
  <c r="H903" i="23"/>
  <c r="P902" i="23"/>
  <c r="S902" i="23" s="1"/>
  <c r="N902" i="23"/>
  <c r="L902" i="23"/>
  <c r="J902" i="23"/>
  <c r="I902" i="23"/>
  <c r="H902" i="23"/>
  <c r="P901" i="23"/>
  <c r="S901" i="23" s="1"/>
  <c r="N901" i="23"/>
  <c r="L901" i="23"/>
  <c r="J901" i="23"/>
  <c r="I901" i="23"/>
  <c r="H901" i="23"/>
  <c r="P900" i="23"/>
  <c r="S900" i="23" s="1"/>
  <c r="N900" i="23"/>
  <c r="L900" i="23"/>
  <c r="J900" i="23"/>
  <c r="I900" i="23"/>
  <c r="H900" i="23"/>
  <c r="P899" i="23"/>
  <c r="S899" i="23" s="1"/>
  <c r="N899" i="23"/>
  <c r="L899" i="23"/>
  <c r="J899" i="23"/>
  <c r="I899" i="23"/>
  <c r="H899" i="23"/>
  <c r="P898" i="23"/>
  <c r="S898" i="23" s="1"/>
  <c r="N898" i="23"/>
  <c r="L898" i="23"/>
  <c r="J898" i="23"/>
  <c r="I898" i="23"/>
  <c r="H898" i="23"/>
  <c r="P897" i="23"/>
  <c r="S897" i="23" s="1"/>
  <c r="N897" i="23"/>
  <c r="L897" i="23"/>
  <c r="J897" i="23"/>
  <c r="I897" i="23"/>
  <c r="H897" i="23"/>
  <c r="P896" i="23"/>
  <c r="S896" i="23" s="1"/>
  <c r="N896" i="23"/>
  <c r="L896" i="23"/>
  <c r="J896" i="23"/>
  <c r="I896" i="23"/>
  <c r="H896" i="23"/>
  <c r="P895" i="23"/>
  <c r="S895" i="23" s="1"/>
  <c r="N895" i="23"/>
  <c r="L895" i="23"/>
  <c r="J895" i="23"/>
  <c r="I895" i="23"/>
  <c r="H895" i="23"/>
  <c r="P894" i="23"/>
  <c r="S894" i="23" s="1"/>
  <c r="N894" i="23"/>
  <c r="L894" i="23"/>
  <c r="J894" i="23"/>
  <c r="I894" i="23"/>
  <c r="H894" i="23"/>
  <c r="P893" i="23"/>
  <c r="S893" i="23" s="1"/>
  <c r="N893" i="23"/>
  <c r="L893" i="23"/>
  <c r="J893" i="23"/>
  <c r="I893" i="23"/>
  <c r="H893" i="23"/>
  <c r="P892" i="23"/>
  <c r="S892" i="23" s="1"/>
  <c r="N892" i="23"/>
  <c r="L892" i="23"/>
  <c r="J892" i="23"/>
  <c r="I892" i="23"/>
  <c r="H892" i="23"/>
  <c r="P891" i="23"/>
  <c r="S891" i="23" s="1"/>
  <c r="N891" i="23"/>
  <c r="L891" i="23"/>
  <c r="J891" i="23"/>
  <c r="I891" i="23"/>
  <c r="H891" i="23"/>
  <c r="P890" i="23"/>
  <c r="S890" i="23" s="1"/>
  <c r="N890" i="23"/>
  <c r="L890" i="23"/>
  <c r="J890" i="23"/>
  <c r="I890" i="23"/>
  <c r="H890" i="23"/>
  <c r="P889" i="23"/>
  <c r="S889" i="23" s="1"/>
  <c r="N889" i="23"/>
  <c r="L889" i="23"/>
  <c r="J889" i="23"/>
  <c r="I889" i="23"/>
  <c r="H889" i="23"/>
  <c r="P888" i="23"/>
  <c r="S888" i="23" s="1"/>
  <c r="N888" i="23"/>
  <c r="L888" i="23"/>
  <c r="J888" i="23"/>
  <c r="I888" i="23"/>
  <c r="H888" i="23"/>
  <c r="P887" i="23"/>
  <c r="S887" i="23" s="1"/>
  <c r="N887" i="23"/>
  <c r="L887" i="23"/>
  <c r="J887" i="23"/>
  <c r="I887" i="23"/>
  <c r="H887" i="23"/>
  <c r="P886" i="23"/>
  <c r="S886" i="23" s="1"/>
  <c r="N886" i="23"/>
  <c r="L886" i="23"/>
  <c r="J886" i="23"/>
  <c r="I886" i="23"/>
  <c r="H886" i="23"/>
  <c r="P885" i="23"/>
  <c r="S885" i="23" s="1"/>
  <c r="N885" i="23"/>
  <c r="L885" i="23"/>
  <c r="J885" i="23"/>
  <c r="I885" i="23"/>
  <c r="H885" i="23"/>
  <c r="P884" i="23"/>
  <c r="S884" i="23" s="1"/>
  <c r="N884" i="23"/>
  <c r="L884" i="23"/>
  <c r="J884" i="23"/>
  <c r="I884" i="23"/>
  <c r="H884" i="23"/>
  <c r="P883" i="23"/>
  <c r="S883" i="23" s="1"/>
  <c r="N883" i="23"/>
  <c r="L883" i="23"/>
  <c r="J883" i="23"/>
  <c r="I883" i="23"/>
  <c r="H883" i="23"/>
  <c r="P882" i="23"/>
  <c r="S882" i="23" s="1"/>
  <c r="N882" i="23"/>
  <c r="L882" i="23"/>
  <c r="J882" i="23"/>
  <c r="I882" i="23"/>
  <c r="H882" i="23"/>
  <c r="P881" i="23"/>
  <c r="S881" i="23" s="1"/>
  <c r="N881" i="23"/>
  <c r="L881" i="23"/>
  <c r="J881" i="23"/>
  <c r="I881" i="23"/>
  <c r="H881" i="23"/>
  <c r="P880" i="23"/>
  <c r="S880" i="23" s="1"/>
  <c r="N880" i="23"/>
  <c r="L880" i="23"/>
  <c r="J880" i="23"/>
  <c r="I880" i="23"/>
  <c r="H880" i="23"/>
  <c r="P879" i="23"/>
  <c r="S879" i="23" s="1"/>
  <c r="N879" i="23"/>
  <c r="L879" i="23"/>
  <c r="J879" i="23"/>
  <c r="I879" i="23"/>
  <c r="H879" i="23"/>
  <c r="P878" i="23"/>
  <c r="S878" i="23" s="1"/>
  <c r="N878" i="23"/>
  <c r="L878" i="23"/>
  <c r="J878" i="23"/>
  <c r="I878" i="23"/>
  <c r="H878" i="23"/>
  <c r="P877" i="23"/>
  <c r="S877" i="23" s="1"/>
  <c r="N877" i="23"/>
  <c r="L877" i="23"/>
  <c r="J877" i="23"/>
  <c r="I877" i="23"/>
  <c r="H877" i="23"/>
  <c r="P876" i="23"/>
  <c r="S876" i="23" s="1"/>
  <c r="N876" i="23"/>
  <c r="L876" i="23"/>
  <c r="J876" i="23"/>
  <c r="I876" i="23"/>
  <c r="H876" i="23"/>
  <c r="P875" i="23"/>
  <c r="S875" i="23" s="1"/>
  <c r="N875" i="23"/>
  <c r="L875" i="23"/>
  <c r="J875" i="23"/>
  <c r="I875" i="23"/>
  <c r="H875" i="23"/>
  <c r="P873" i="23"/>
  <c r="S873" i="23" s="1"/>
  <c r="N873" i="23"/>
  <c r="L873" i="23"/>
  <c r="J873" i="23"/>
  <c r="I873" i="23"/>
  <c r="H873" i="23"/>
  <c r="P872" i="23"/>
  <c r="S872" i="23" s="1"/>
  <c r="N872" i="23"/>
  <c r="L872" i="23"/>
  <c r="J872" i="23"/>
  <c r="I872" i="23"/>
  <c r="H872" i="23"/>
  <c r="P871" i="23"/>
  <c r="S871" i="23" s="1"/>
  <c r="N871" i="23"/>
  <c r="L871" i="23"/>
  <c r="J871" i="23"/>
  <c r="I871" i="23"/>
  <c r="H871" i="23"/>
  <c r="P870" i="23"/>
  <c r="S870" i="23" s="1"/>
  <c r="N870" i="23"/>
  <c r="L870" i="23"/>
  <c r="J870" i="23"/>
  <c r="I870" i="23"/>
  <c r="H870" i="23"/>
  <c r="P869" i="23"/>
  <c r="S869" i="23" s="1"/>
  <c r="N869" i="23"/>
  <c r="L869" i="23"/>
  <c r="J869" i="23"/>
  <c r="I869" i="23"/>
  <c r="H869" i="23"/>
  <c r="P868" i="23"/>
  <c r="S868" i="23" s="1"/>
  <c r="N868" i="23"/>
  <c r="L868" i="23"/>
  <c r="J868" i="23"/>
  <c r="I868" i="23"/>
  <c r="H868" i="23"/>
  <c r="P867" i="23"/>
  <c r="S867" i="23" s="1"/>
  <c r="N867" i="23"/>
  <c r="L867" i="23"/>
  <c r="J867" i="23"/>
  <c r="I867" i="23"/>
  <c r="H867" i="23"/>
  <c r="P866" i="23"/>
  <c r="S866" i="23" s="1"/>
  <c r="N866" i="23"/>
  <c r="L866" i="23"/>
  <c r="J866" i="23"/>
  <c r="I866" i="23"/>
  <c r="H866" i="23"/>
  <c r="P865" i="23"/>
  <c r="S865" i="23" s="1"/>
  <c r="N865" i="23"/>
  <c r="L865" i="23"/>
  <c r="J865" i="23"/>
  <c r="I865" i="23"/>
  <c r="H865" i="23"/>
  <c r="P864" i="23"/>
  <c r="S864" i="23" s="1"/>
  <c r="N864" i="23"/>
  <c r="L864" i="23"/>
  <c r="J864" i="23"/>
  <c r="I864" i="23"/>
  <c r="H864" i="23"/>
  <c r="P863" i="23"/>
  <c r="S863" i="23" s="1"/>
  <c r="N863" i="23"/>
  <c r="L863" i="23"/>
  <c r="J863" i="23"/>
  <c r="I863" i="23"/>
  <c r="H863" i="23"/>
  <c r="P862" i="23"/>
  <c r="S862" i="23" s="1"/>
  <c r="N862" i="23"/>
  <c r="L862" i="23"/>
  <c r="J862" i="23"/>
  <c r="I862" i="23"/>
  <c r="H862" i="23"/>
  <c r="P861" i="23"/>
  <c r="S861" i="23" s="1"/>
  <c r="N861" i="23"/>
  <c r="L861" i="23"/>
  <c r="J861" i="23"/>
  <c r="I861" i="23"/>
  <c r="H861" i="23"/>
  <c r="P860" i="23"/>
  <c r="S860" i="23" s="1"/>
  <c r="N860" i="23"/>
  <c r="L860" i="23"/>
  <c r="J860" i="23"/>
  <c r="I860" i="23"/>
  <c r="H860" i="23"/>
  <c r="P859" i="23"/>
  <c r="S859" i="23" s="1"/>
  <c r="N859" i="23"/>
  <c r="L859" i="23"/>
  <c r="J859" i="23"/>
  <c r="I859" i="23"/>
  <c r="H859" i="23"/>
  <c r="P857" i="23"/>
  <c r="S857" i="23" s="1"/>
  <c r="N857" i="23"/>
  <c r="L857" i="23"/>
  <c r="J857" i="23"/>
  <c r="I857" i="23"/>
  <c r="H857" i="23"/>
  <c r="P856" i="23"/>
  <c r="S856" i="23" s="1"/>
  <c r="N856" i="23"/>
  <c r="L856" i="23"/>
  <c r="J856" i="23"/>
  <c r="I856" i="23"/>
  <c r="H856" i="23"/>
  <c r="P855" i="23"/>
  <c r="S855" i="23" s="1"/>
  <c r="N855" i="23"/>
  <c r="L855" i="23"/>
  <c r="J855" i="23"/>
  <c r="I855" i="23"/>
  <c r="H855" i="23"/>
  <c r="P854" i="23"/>
  <c r="S854" i="23" s="1"/>
  <c r="N854" i="23"/>
  <c r="L854" i="23"/>
  <c r="J854" i="23"/>
  <c r="I854" i="23"/>
  <c r="H854" i="23"/>
  <c r="P853" i="23"/>
  <c r="S853" i="23" s="1"/>
  <c r="N853" i="23"/>
  <c r="L853" i="23"/>
  <c r="J853" i="23"/>
  <c r="I853" i="23"/>
  <c r="H853" i="23"/>
  <c r="P852" i="23"/>
  <c r="S852" i="23" s="1"/>
  <c r="N852" i="23"/>
  <c r="L852" i="23"/>
  <c r="J852" i="23"/>
  <c r="I852" i="23"/>
  <c r="H852" i="23"/>
  <c r="P851" i="23"/>
  <c r="S851" i="23" s="1"/>
  <c r="N851" i="23"/>
  <c r="L851" i="23"/>
  <c r="J851" i="23"/>
  <c r="I851" i="23"/>
  <c r="H851" i="23"/>
  <c r="P850" i="23"/>
  <c r="S850" i="23" s="1"/>
  <c r="N850" i="23"/>
  <c r="L850" i="23"/>
  <c r="J850" i="23"/>
  <c r="I850" i="23"/>
  <c r="H850" i="23"/>
  <c r="P849" i="23"/>
  <c r="S849" i="23" s="1"/>
  <c r="N849" i="23"/>
  <c r="L849" i="23"/>
  <c r="J849" i="23"/>
  <c r="I849" i="23"/>
  <c r="H849" i="23"/>
  <c r="P848" i="23"/>
  <c r="S848" i="23" s="1"/>
  <c r="N848" i="23"/>
  <c r="L848" i="23"/>
  <c r="J848" i="23"/>
  <c r="I848" i="23"/>
  <c r="H848" i="23"/>
  <c r="P847" i="23"/>
  <c r="S847" i="23" s="1"/>
  <c r="N847" i="23"/>
  <c r="L847" i="23"/>
  <c r="J847" i="23"/>
  <c r="I847" i="23"/>
  <c r="H847" i="23"/>
  <c r="P846" i="23"/>
  <c r="S846" i="23" s="1"/>
  <c r="N846" i="23"/>
  <c r="L846" i="23"/>
  <c r="J846" i="23"/>
  <c r="I846" i="23"/>
  <c r="H846" i="23"/>
  <c r="P845" i="23"/>
  <c r="S845" i="23" s="1"/>
  <c r="N845" i="23"/>
  <c r="L845" i="23"/>
  <c r="J845" i="23"/>
  <c r="I845" i="23"/>
  <c r="H845" i="23"/>
  <c r="P844" i="23"/>
  <c r="S844" i="23" s="1"/>
  <c r="N844" i="23"/>
  <c r="L844" i="23"/>
  <c r="J844" i="23"/>
  <c r="I844" i="23"/>
  <c r="H844" i="23"/>
  <c r="P843" i="23"/>
  <c r="S843" i="23" s="1"/>
  <c r="N843" i="23"/>
  <c r="L843" i="23"/>
  <c r="J843" i="23"/>
  <c r="I843" i="23"/>
  <c r="H843" i="23"/>
  <c r="P842" i="23"/>
  <c r="S842" i="23" s="1"/>
  <c r="N842" i="23"/>
  <c r="L842" i="23"/>
  <c r="J842" i="23"/>
  <c r="I842" i="23"/>
  <c r="H842" i="23"/>
  <c r="P841" i="23"/>
  <c r="S841" i="23" s="1"/>
  <c r="N841" i="23"/>
  <c r="L841" i="23"/>
  <c r="J841" i="23"/>
  <c r="I841" i="23"/>
  <c r="H841" i="23"/>
  <c r="P840" i="23"/>
  <c r="S840" i="23" s="1"/>
  <c r="N840" i="23"/>
  <c r="L840" i="23"/>
  <c r="J840" i="23"/>
  <c r="I840" i="23"/>
  <c r="H840" i="23"/>
  <c r="P839" i="23"/>
  <c r="S839" i="23" s="1"/>
  <c r="N839" i="23"/>
  <c r="L839" i="23"/>
  <c r="J839" i="23"/>
  <c r="I839" i="23"/>
  <c r="H839" i="23"/>
  <c r="P838" i="23"/>
  <c r="S838" i="23" s="1"/>
  <c r="N838" i="23"/>
  <c r="L838" i="23"/>
  <c r="J838" i="23"/>
  <c r="I838" i="23"/>
  <c r="H838" i="23"/>
  <c r="P837" i="23"/>
  <c r="S837" i="23" s="1"/>
  <c r="N837" i="23"/>
  <c r="L837" i="23"/>
  <c r="J837" i="23"/>
  <c r="I837" i="23"/>
  <c r="H837" i="23"/>
  <c r="P836" i="23"/>
  <c r="S836" i="23" s="1"/>
  <c r="N836" i="23"/>
  <c r="L836" i="23"/>
  <c r="J836" i="23"/>
  <c r="I836" i="23"/>
  <c r="H836" i="23"/>
  <c r="P835" i="23"/>
  <c r="S835" i="23" s="1"/>
  <c r="N835" i="23"/>
  <c r="L835" i="23"/>
  <c r="J835" i="23"/>
  <c r="I835" i="23"/>
  <c r="H835" i="23"/>
  <c r="P834" i="23"/>
  <c r="S834" i="23" s="1"/>
  <c r="N834" i="23"/>
  <c r="L834" i="23"/>
  <c r="J834" i="23"/>
  <c r="I834" i="23"/>
  <c r="H834" i="23"/>
  <c r="P833" i="23"/>
  <c r="S833" i="23" s="1"/>
  <c r="N833" i="23"/>
  <c r="L833" i="23"/>
  <c r="J833" i="23"/>
  <c r="I833" i="23"/>
  <c r="H833" i="23"/>
  <c r="P832" i="23"/>
  <c r="S832" i="23" s="1"/>
  <c r="N832" i="23"/>
  <c r="L832" i="23"/>
  <c r="J832" i="23"/>
  <c r="I832" i="23"/>
  <c r="H832" i="23"/>
  <c r="P831" i="23"/>
  <c r="S831" i="23" s="1"/>
  <c r="N831" i="23"/>
  <c r="L831" i="23"/>
  <c r="J831" i="23"/>
  <c r="I831" i="23"/>
  <c r="H831" i="23"/>
  <c r="P830" i="23"/>
  <c r="S830" i="23" s="1"/>
  <c r="N830" i="23"/>
  <c r="L830" i="23"/>
  <c r="J830" i="23"/>
  <c r="I830" i="23"/>
  <c r="H830" i="23"/>
  <c r="P829" i="23"/>
  <c r="S829" i="23" s="1"/>
  <c r="N829" i="23"/>
  <c r="L829" i="23"/>
  <c r="J829" i="23"/>
  <c r="I829" i="23"/>
  <c r="H829" i="23"/>
  <c r="P828" i="23"/>
  <c r="S828" i="23" s="1"/>
  <c r="N828" i="23"/>
  <c r="L828" i="23"/>
  <c r="J828" i="23"/>
  <c r="I828" i="23"/>
  <c r="H828" i="23"/>
  <c r="P827" i="23"/>
  <c r="S827" i="23" s="1"/>
  <c r="N827" i="23"/>
  <c r="L827" i="23"/>
  <c r="J827" i="23"/>
  <c r="I827" i="23"/>
  <c r="H827" i="23"/>
  <c r="P826" i="23"/>
  <c r="S826" i="23" s="1"/>
  <c r="N826" i="23"/>
  <c r="L826" i="23"/>
  <c r="J826" i="23"/>
  <c r="I826" i="23"/>
  <c r="H826" i="23"/>
  <c r="P825" i="23"/>
  <c r="S825" i="23" s="1"/>
  <c r="N825" i="23"/>
  <c r="L825" i="23"/>
  <c r="J825" i="23"/>
  <c r="I825" i="23"/>
  <c r="H825" i="23"/>
  <c r="P824" i="23"/>
  <c r="S824" i="23" s="1"/>
  <c r="N824" i="23"/>
  <c r="L824" i="23"/>
  <c r="J824" i="23"/>
  <c r="I824" i="23"/>
  <c r="H824" i="23"/>
  <c r="P823" i="23"/>
  <c r="S823" i="23" s="1"/>
  <c r="N823" i="23"/>
  <c r="L823" i="23"/>
  <c r="J823" i="23"/>
  <c r="I823" i="23"/>
  <c r="H823" i="23"/>
  <c r="P822" i="23"/>
  <c r="S822" i="23" s="1"/>
  <c r="N822" i="23"/>
  <c r="L822" i="23"/>
  <c r="J822" i="23"/>
  <c r="I822" i="23"/>
  <c r="H822" i="23"/>
  <c r="P821" i="23"/>
  <c r="S821" i="23" s="1"/>
  <c r="N821" i="23"/>
  <c r="L821" i="23"/>
  <c r="J821" i="23"/>
  <c r="I821" i="23"/>
  <c r="H821" i="23"/>
  <c r="P820" i="23"/>
  <c r="S820" i="23" s="1"/>
  <c r="N820" i="23"/>
  <c r="L820" i="23"/>
  <c r="J820" i="23"/>
  <c r="I820" i="23"/>
  <c r="H820" i="23"/>
  <c r="P819" i="23"/>
  <c r="S819" i="23" s="1"/>
  <c r="N819" i="23"/>
  <c r="L819" i="23"/>
  <c r="J819" i="23"/>
  <c r="I819" i="23"/>
  <c r="H819" i="23"/>
  <c r="P818" i="23"/>
  <c r="S818" i="23" s="1"/>
  <c r="N818" i="23"/>
  <c r="L818" i="23"/>
  <c r="J818" i="23"/>
  <c r="I818" i="23"/>
  <c r="H818" i="23"/>
  <c r="P817" i="23"/>
  <c r="S817" i="23" s="1"/>
  <c r="N817" i="23"/>
  <c r="L817" i="23"/>
  <c r="J817" i="23"/>
  <c r="I817" i="23"/>
  <c r="H817" i="23"/>
  <c r="P816" i="23"/>
  <c r="S816" i="23" s="1"/>
  <c r="N816" i="23"/>
  <c r="L816" i="23"/>
  <c r="J816" i="23"/>
  <c r="I816" i="23"/>
  <c r="H816" i="23"/>
  <c r="P815" i="23"/>
  <c r="S815" i="23" s="1"/>
  <c r="N815" i="23"/>
  <c r="L815" i="23"/>
  <c r="J815" i="23"/>
  <c r="I815" i="23"/>
  <c r="H815" i="23"/>
  <c r="P814" i="23"/>
  <c r="S814" i="23" s="1"/>
  <c r="N814" i="23"/>
  <c r="L814" i="23"/>
  <c r="J814" i="23"/>
  <c r="I814" i="23"/>
  <c r="H814" i="23"/>
  <c r="P813" i="23"/>
  <c r="S813" i="23" s="1"/>
  <c r="N813" i="23"/>
  <c r="L813" i="23"/>
  <c r="J813" i="23"/>
  <c r="I813" i="23"/>
  <c r="H813" i="23"/>
  <c r="P812" i="23"/>
  <c r="S812" i="23" s="1"/>
  <c r="N812" i="23"/>
  <c r="L812" i="23"/>
  <c r="J812" i="23"/>
  <c r="I812" i="23"/>
  <c r="H812" i="23"/>
  <c r="P811" i="23"/>
  <c r="S811" i="23" s="1"/>
  <c r="N811" i="23"/>
  <c r="L811" i="23"/>
  <c r="J811" i="23"/>
  <c r="I811" i="23"/>
  <c r="H811" i="23"/>
  <c r="P810" i="23"/>
  <c r="S810" i="23" s="1"/>
  <c r="N810" i="23"/>
  <c r="L810" i="23"/>
  <c r="J810" i="23"/>
  <c r="I810" i="23"/>
  <c r="H810" i="23"/>
  <c r="P809" i="23"/>
  <c r="S809" i="23" s="1"/>
  <c r="N809" i="23"/>
  <c r="L809" i="23"/>
  <c r="J809" i="23"/>
  <c r="I809" i="23"/>
  <c r="H809" i="23"/>
  <c r="P808" i="23"/>
  <c r="S808" i="23" s="1"/>
  <c r="N808" i="23"/>
  <c r="L808" i="23"/>
  <c r="J808" i="23"/>
  <c r="I808" i="23"/>
  <c r="H808" i="23"/>
  <c r="P807" i="23"/>
  <c r="S807" i="23" s="1"/>
  <c r="N807" i="23"/>
  <c r="L807" i="23"/>
  <c r="J807" i="23"/>
  <c r="I807" i="23"/>
  <c r="H807" i="23"/>
  <c r="P806" i="23"/>
  <c r="S806" i="23" s="1"/>
  <c r="N806" i="23"/>
  <c r="L806" i="23"/>
  <c r="J806" i="23"/>
  <c r="I806" i="23"/>
  <c r="H806" i="23"/>
  <c r="P805" i="23"/>
  <c r="S805" i="23" s="1"/>
  <c r="N805" i="23"/>
  <c r="L805" i="23"/>
  <c r="J805" i="23"/>
  <c r="I805" i="23"/>
  <c r="H805" i="23"/>
  <c r="P804" i="23"/>
  <c r="S804" i="23" s="1"/>
  <c r="N804" i="23"/>
  <c r="L804" i="23"/>
  <c r="J804" i="23"/>
  <c r="I804" i="23"/>
  <c r="H804" i="23"/>
  <c r="P803" i="23"/>
  <c r="S803" i="23" s="1"/>
  <c r="N803" i="23"/>
  <c r="L803" i="23"/>
  <c r="J803" i="23"/>
  <c r="I803" i="23"/>
  <c r="H803" i="23"/>
  <c r="P802" i="23"/>
  <c r="S802" i="23" s="1"/>
  <c r="N802" i="23"/>
  <c r="L802" i="23"/>
  <c r="J802" i="23"/>
  <c r="I802" i="23"/>
  <c r="H802" i="23"/>
  <c r="P801" i="23"/>
  <c r="S801" i="23" s="1"/>
  <c r="N801" i="23"/>
  <c r="L801" i="23"/>
  <c r="J801" i="23"/>
  <c r="I801" i="23"/>
  <c r="H801" i="23"/>
  <c r="P800" i="23"/>
  <c r="S800" i="23" s="1"/>
  <c r="N800" i="23"/>
  <c r="L800" i="23"/>
  <c r="J800" i="23"/>
  <c r="I800" i="23"/>
  <c r="H800" i="23"/>
  <c r="P799" i="23"/>
  <c r="S799" i="23" s="1"/>
  <c r="N799" i="23"/>
  <c r="L799" i="23"/>
  <c r="J799" i="23"/>
  <c r="I799" i="23"/>
  <c r="H799" i="23"/>
  <c r="P798" i="23"/>
  <c r="S798" i="23" s="1"/>
  <c r="N798" i="23"/>
  <c r="L798" i="23"/>
  <c r="J798" i="23"/>
  <c r="I798" i="23"/>
  <c r="H798" i="23"/>
  <c r="P797" i="23"/>
  <c r="S797" i="23" s="1"/>
  <c r="N797" i="23"/>
  <c r="L797" i="23"/>
  <c r="J797" i="23"/>
  <c r="I797" i="23"/>
  <c r="H797" i="23"/>
  <c r="P796" i="23"/>
  <c r="S796" i="23" s="1"/>
  <c r="N796" i="23"/>
  <c r="L796" i="23"/>
  <c r="J796" i="23"/>
  <c r="I796" i="23"/>
  <c r="H796" i="23"/>
  <c r="P795" i="23"/>
  <c r="S795" i="23" s="1"/>
  <c r="N795" i="23"/>
  <c r="L795" i="23"/>
  <c r="J795" i="23"/>
  <c r="I795" i="23"/>
  <c r="H795" i="23"/>
  <c r="P794" i="23"/>
  <c r="S794" i="23" s="1"/>
  <c r="N794" i="23"/>
  <c r="L794" i="23"/>
  <c r="J794" i="23"/>
  <c r="I794" i="23"/>
  <c r="H794" i="23"/>
  <c r="P793" i="23"/>
  <c r="S793" i="23" s="1"/>
  <c r="N793" i="23"/>
  <c r="L793" i="23"/>
  <c r="J793" i="23"/>
  <c r="I793" i="23"/>
  <c r="H793" i="23"/>
  <c r="P792" i="23"/>
  <c r="S792" i="23" s="1"/>
  <c r="N792" i="23"/>
  <c r="L792" i="23"/>
  <c r="J792" i="23"/>
  <c r="I792" i="23"/>
  <c r="H792" i="23"/>
  <c r="P791" i="23"/>
  <c r="S791" i="23" s="1"/>
  <c r="N791" i="23"/>
  <c r="L791" i="23"/>
  <c r="J791" i="23"/>
  <c r="I791" i="23"/>
  <c r="H791" i="23"/>
  <c r="P790" i="23"/>
  <c r="S790" i="23" s="1"/>
  <c r="N790" i="23"/>
  <c r="L790" i="23"/>
  <c r="J790" i="23"/>
  <c r="I790" i="23"/>
  <c r="H790" i="23"/>
  <c r="P789" i="23"/>
  <c r="S789" i="23" s="1"/>
  <c r="N789" i="23"/>
  <c r="L789" i="23"/>
  <c r="J789" i="23"/>
  <c r="I789" i="23"/>
  <c r="H789" i="23"/>
  <c r="P788" i="23"/>
  <c r="S788" i="23" s="1"/>
  <c r="N788" i="23"/>
  <c r="L788" i="23"/>
  <c r="J788" i="23"/>
  <c r="I788" i="23"/>
  <c r="H788" i="23"/>
  <c r="P787" i="23"/>
  <c r="S787" i="23" s="1"/>
  <c r="N787" i="23"/>
  <c r="L787" i="23"/>
  <c r="J787" i="23"/>
  <c r="I787" i="23"/>
  <c r="H787" i="23"/>
  <c r="P786" i="23"/>
  <c r="S786" i="23" s="1"/>
  <c r="N786" i="23"/>
  <c r="L786" i="23"/>
  <c r="J786" i="23"/>
  <c r="I786" i="23"/>
  <c r="H786" i="23"/>
  <c r="P785" i="23"/>
  <c r="S785" i="23" s="1"/>
  <c r="N785" i="23"/>
  <c r="L785" i="23"/>
  <c r="J785" i="23"/>
  <c r="I785" i="23"/>
  <c r="H785" i="23"/>
  <c r="P784" i="23"/>
  <c r="S784" i="23" s="1"/>
  <c r="N784" i="23"/>
  <c r="L784" i="23"/>
  <c r="J784" i="23"/>
  <c r="I784" i="23"/>
  <c r="H784" i="23"/>
  <c r="P783" i="23"/>
  <c r="S783" i="23" s="1"/>
  <c r="N783" i="23"/>
  <c r="L783" i="23"/>
  <c r="J783" i="23"/>
  <c r="I783" i="23"/>
  <c r="H783" i="23"/>
  <c r="P782" i="23"/>
  <c r="S782" i="23" s="1"/>
  <c r="N782" i="23"/>
  <c r="L782" i="23"/>
  <c r="J782" i="23"/>
  <c r="I782" i="23"/>
  <c r="H782" i="23"/>
  <c r="P781" i="23"/>
  <c r="S781" i="23" s="1"/>
  <c r="N781" i="23"/>
  <c r="L781" i="23"/>
  <c r="J781" i="23"/>
  <c r="I781" i="23"/>
  <c r="H781" i="23"/>
  <c r="P780" i="23"/>
  <c r="S780" i="23" s="1"/>
  <c r="N780" i="23"/>
  <c r="L780" i="23"/>
  <c r="J780" i="23"/>
  <c r="I780" i="23"/>
  <c r="H780" i="23"/>
  <c r="P779" i="23"/>
  <c r="S779" i="23" s="1"/>
  <c r="N779" i="23"/>
  <c r="L779" i="23"/>
  <c r="J779" i="23"/>
  <c r="I779" i="23"/>
  <c r="H779" i="23"/>
  <c r="P778" i="23"/>
  <c r="S778" i="23" s="1"/>
  <c r="N778" i="23"/>
  <c r="L778" i="23"/>
  <c r="J778" i="23"/>
  <c r="I778" i="23"/>
  <c r="H778" i="23"/>
  <c r="P777" i="23"/>
  <c r="S777" i="23" s="1"/>
  <c r="N777" i="23"/>
  <c r="L777" i="23"/>
  <c r="J777" i="23"/>
  <c r="I777" i="23"/>
  <c r="H777" i="23"/>
  <c r="P776" i="23"/>
  <c r="S776" i="23" s="1"/>
  <c r="N776" i="23"/>
  <c r="L776" i="23"/>
  <c r="J776" i="23"/>
  <c r="I776" i="23"/>
  <c r="H776" i="23"/>
  <c r="P775" i="23"/>
  <c r="S775" i="23" s="1"/>
  <c r="N775" i="23"/>
  <c r="L775" i="23"/>
  <c r="J775" i="23"/>
  <c r="I775" i="23"/>
  <c r="H775" i="23"/>
  <c r="P774" i="23"/>
  <c r="S774" i="23" s="1"/>
  <c r="N774" i="23"/>
  <c r="L774" i="23"/>
  <c r="J774" i="23"/>
  <c r="I774" i="23"/>
  <c r="H774" i="23"/>
  <c r="P773" i="23"/>
  <c r="S773" i="23" s="1"/>
  <c r="N773" i="23"/>
  <c r="L773" i="23"/>
  <c r="J773" i="23"/>
  <c r="I773" i="23"/>
  <c r="H773" i="23"/>
  <c r="P772" i="23"/>
  <c r="S772" i="23" s="1"/>
  <c r="N772" i="23"/>
  <c r="L772" i="23"/>
  <c r="J772" i="23"/>
  <c r="I772" i="23"/>
  <c r="H772" i="23"/>
  <c r="P771" i="23"/>
  <c r="S771" i="23" s="1"/>
  <c r="N771" i="23"/>
  <c r="L771" i="23"/>
  <c r="J771" i="23"/>
  <c r="I771" i="23"/>
  <c r="H771" i="23"/>
  <c r="P770" i="23"/>
  <c r="S770" i="23" s="1"/>
  <c r="N770" i="23"/>
  <c r="L770" i="23"/>
  <c r="J770" i="23"/>
  <c r="I770" i="23"/>
  <c r="H770" i="23"/>
  <c r="P769" i="23"/>
  <c r="S769" i="23" s="1"/>
  <c r="N769" i="23"/>
  <c r="L769" i="23"/>
  <c r="J769" i="23"/>
  <c r="I769" i="23"/>
  <c r="H769" i="23"/>
  <c r="P768" i="23"/>
  <c r="S768" i="23" s="1"/>
  <c r="N768" i="23"/>
  <c r="L768" i="23"/>
  <c r="J768" i="23"/>
  <c r="I768" i="23"/>
  <c r="H768" i="23"/>
  <c r="P767" i="23"/>
  <c r="S767" i="23" s="1"/>
  <c r="N767" i="23"/>
  <c r="L767" i="23"/>
  <c r="J767" i="23"/>
  <c r="I767" i="23"/>
  <c r="H767" i="23"/>
  <c r="P766" i="23"/>
  <c r="S766" i="23" s="1"/>
  <c r="N766" i="23"/>
  <c r="L766" i="23"/>
  <c r="J766" i="23"/>
  <c r="I766" i="23"/>
  <c r="H766" i="23"/>
  <c r="P765" i="23"/>
  <c r="S765" i="23" s="1"/>
  <c r="N765" i="23"/>
  <c r="L765" i="23"/>
  <c r="J765" i="23"/>
  <c r="I765" i="23"/>
  <c r="H765" i="23"/>
  <c r="P763" i="23"/>
  <c r="S763" i="23" s="1"/>
  <c r="N763" i="23"/>
  <c r="L763" i="23"/>
  <c r="J763" i="23"/>
  <c r="I763" i="23"/>
  <c r="H763" i="23"/>
  <c r="P761" i="23"/>
  <c r="S761" i="23" s="1"/>
  <c r="N761" i="23"/>
  <c r="L761" i="23"/>
  <c r="J761" i="23"/>
  <c r="I761" i="23"/>
  <c r="H761" i="23"/>
  <c r="P760" i="23"/>
  <c r="S760" i="23" s="1"/>
  <c r="N760" i="23"/>
  <c r="L760" i="23"/>
  <c r="J760" i="23"/>
  <c r="I760" i="23"/>
  <c r="H760" i="23"/>
  <c r="P759" i="23"/>
  <c r="S759" i="23" s="1"/>
  <c r="N759" i="23"/>
  <c r="L759" i="23"/>
  <c r="J759" i="23"/>
  <c r="I759" i="23"/>
  <c r="H759" i="23"/>
  <c r="P758" i="23"/>
  <c r="S758" i="23" s="1"/>
  <c r="N758" i="23"/>
  <c r="L758" i="23"/>
  <c r="J758" i="23"/>
  <c r="I758" i="23"/>
  <c r="H758" i="23"/>
  <c r="P756" i="23"/>
  <c r="S756" i="23" s="1"/>
  <c r="N756" i="23"/>
  <c r="L756" i="23"/>
  <c r="J756" i="23"/>
  <c r="I756" i="23"/>
  <c r="H756" i="23"/>
  <c r="P755" i="23"/>
  <c r="S755" i="23" s="1"/>
  <c r="N755" i="23"/>
  <c r="L755" i="23"/>
  <c r="J755" i="23"/>
  <c r="I755" i="23"/>
  <c r="H755" i="23"/>
  <c r="P754" i="23"/>
  <c r="S754" i="23" s="1"/>
  <c r="N754" i="23"/>
  <c r="L754" i="23"/>
  <c r="J754" i="23"/>
  <c r="I754" i="23"/>
  <c r="H754" i="23"/>
  <c r="P753" i="23"/>
  <c r="S753" i="23" s="1"/>
  <c r="N753" i="23"/>
  <c r="L753" i="23"/>
  <c r="J753" i="23"/>
  <c r="I753" i="23"/>
  <c r="H753" i="23"/>
  <c r="P752" i="23"/>
  <c r="S752" i="23" s="1"/>
  <c r="N752" i="23"/>
  <c r="L752" i="23"/>
  <c r="J752" i="23"/>
  <c r="I752" i="23"/>
  <c r="H752" i="23"/>
  <c r="P751" i="23"/>
  <c r="S751" i="23" s="1"/>
  <c r="N751" i="23"/>
  <c r="L751" i="23"/>
  <c r="J751" i="23"/>
  <c r="I751" i="23"/>
  <c r="H751" i="23"/>
  <c r="P750" i="23"/>
  <c r="S750" i="23" s="1"/>
  <c r="N750" i="23"/>
  <c r="L750" i="23"/>
  <c r="J750" i="23"/>
  <c r="I750" i="23"/>
  <c r="H750" i="23"/>
  <c r="P749" i="23"/>
  <c r="S749" i="23" s="1"/>
  <c r="N749" i="23"/>
  <c r="L749" i="23"/>
  <c r="J749" i="23"/>
  <c r="I749" i="23"/>
  <c r="H749" i="23"/>
  <c r="P748" i="23"/>
  <c r="S748" i="23" s="1"/>
  <c r="N748" i="23"/>
  <c r="L748" i="23"/>
  <c r="J748" i="23"/>
  <c r="I748" i="23"/>
  <c r="H748" i="23"/>
  <c r="P747" i="23"/>
  <c r="S747" i="23" s="1"/>
  <c r="N747" i="23"/>
  <c r="L747" i="23"/>
  <c r="J747" i="23"/>
  <c r="I747" i="23"/>
  <c r="H747" i="23"/>
  <c r="P746" i="23"/>
  <c r="S746" i="23" s="1"/>
  <c r="N746" i="23"/>
  <c r="L746" i="23"/>
  <c r="J746" i="23"/>
  <c r="I746" i="23"/>
  <c r="H746" i="23"/>
  <c r="P745" i="23"/>
  <c r="S745" i="23" s="1"/>
  <c r="N745" i="23"/>
  <c r="L745" i="23"/>
  <c r="J745" i="23"/>
  <c r="I745" i="23"/>
  <c r="H745" i="23"/>
  <c r="P744" i="23"/>
  <c r="S744" i="23" s="1"/>
  <c r="N744" i="23"/>
  <c r="L744" i="23"/>
  <c r="J744" i="23"/>
  <c r="I744" i="23"/>
  <c r="H744" i="23"/>
  <c r="P743" i="23"/>
  <c r="S743" i="23" s="1"/>
  <c r="N743" i="23"/>
  <c r="L743" i="23"/>
  <c r="J743" i="23"/>
  <c r="I743" i="23"/>
  <c r="H743" i="23"/>
  <c r="P741" i="23"/>
  <c r="S741" i="23" s="1"/>
  <c r="N741" i="23"/>
  <c r="L741" i="23"/>
  <c r="J741" i="23"/>
  <c r="I741" i="23"/>
  <c r="H741" i="23"/>
  <c r="P740" i="23"/>
  <c r="S740" i="23" s="1"/>
  <c r="N740" i="23"/>
  <c r="L740" i="23"/>
  <c r="J740" i="23"/>
  <c r="I740" i="23"/>
  <c r="H740" i="23"/>
  <c r="P739" i="23"/>
  <c r="S739" i="23" s="1"/>
  <c r="N739" i="23"/>
  <c r="L739" i="23"/>
  <c r="J739" i="23"/>
  <c r="I739" i="23"/>
  <c r="H739" i="23"/>
  <c r="P738" i="23"/>
  <c r="S738" i="23" s="1"/>
  <c r="N738" i="23"/>
  <c r="L738" i="23"/>
  <c r="J738" i="23"/>
  <c r="I738" i="23"/>
  <c r="H738" i="23"/>
  <c r="P737" i="23"/>
  <c r="S737" i="23" s="1"/>
  <c r="N737" i="23"/>
  <c r="L737" i="23"/>
  <c r="J737" i="23"/>
  <c r="I737" i="23"/>
  <c r="H737" i="23"/>
  <c r="P736" i="23"/>
  <c r="S736" i="23" s="1"/>
  <c r="N736" i="23"/>
  <c r="L736" i="23"/>
  <c r="J736" i="23"/>
  <c r="I736" i="23"/>
  <c r="H736" i="23"/>
  <c r="P735" i="23"/>
  <c r="S735" i="23" s="1"/>
  <c r="N735" i="23"/>
  <c r="L735" i="23"/>
  <c r="J735" i="23"/>
  <c r="I735" i="23"/>
  <c r="H735" i="23"/>
  <c r="P734" i="23"/>
  <c r="S734" i="23" s="1"/>
  <c r="N734" i="23"/>
  <c r="L734" i="23"/>
  <c r="J734" i="23"/>
  <c r="I734" i="23"/>
  <c r="H734" i="23"/>
  <c r="P733" i="23"/>
  <c r="S733" i="23" s="1"/>
  <c r="N733" i="23"/>
  <c r="L733" i="23"/>
  <c r="J733" i="23"/>
  <c r="I733" i="23"/>
  <c r="H733" i="23"/>
  <c r="P732" i="23"/>
  <c r="S732" i="23" s="1"/>
  <c r="N732" i="23"/>
  <c r="L732" i="23"/>
  <c r="J732" i="23"/>
  <c r="I732" i="23"/>
  <c r="H732" i="23"/>
  <c r="P731" i="23"/>
  <c r="S731" i="23" s="1"/>
  <c r="N731" i="23"/>
  <c r="L731" i="23"/>
  <c r="J731" i="23"/>
  <c r="I731" i="23"/>
  <c r="H731" i="23"/>
  <c r="P730" i="23"/>
  <c r="S730" i="23" s="1"/>
  <c r="N730" i="23"/>
  <c r="L730" i="23"/>
  <c r="J730" i="23"/>
  <c r="I730" i="23"/>
  <c r="H730" i="23"/>
  <c r="P729" i="23"/>
  <c r="S729" i="23" s="1"/>
  <c r="N729" i="23"/>
  <c r="L729" i="23"/>
  <c r="J729" i="23"/>
  <c r="I729" i="23"/>
  <c r="H729" i="23"/>
  <c r="P727" i="23"/>
  <c r="S727" i="23" s="1"/>
  <c r="N727" i="23"/>
  <c r="L727" i="23"/>
  <c r="J727" i="23"/>
  <c r="I727" i="23"/>
  <c r="H727" i="23"/>
  <c r="P726" i="23"/>
  <c r="S726" i="23" s="1"/>
  <c r="N726" i="23"/>
  <c r="L726" i="23"/>
  <c r="J726" i="23"/>
  <c r="I726" i="23"/>
  <c r="H726" i="23"/>
  <c r="P725" i="23"/>
  <c r="S725" i="23" s="1"/>
  <c r="N725" i="23"/>
  <c r="L725" i="23"/>
  <c r="J725" i="23"/>
  <c r="I725" i="23"/>
  <c r="H725" i="23"/>
  <c r="P724" i="23"/>
  <c r="S724" i="23" s="1"/>
  <c r="N724" i="23"/>
  <c r="L724" i="23"/>
  <c r="J724" i="23"/>
  <c r="I724" i="23"/>
  <c r="H724" i="23"/>
  <c r="P723" i="23"/>
  <c r="S723" i="23" s="1"/>
  <c r="N723" i="23"/>
  <c r="L723" i="23"/>
  <c r="J723" i="23"/>
  <c r="I723" i="23"/>
  <c r="H723" i="23"/>
  <c r="P722" i="23"/>
  <c r="S722" i="23" s="1"/>
  <c r="N722" i="23"/>
  <c r="L722" i="23"/>
  <c r="J722" i="23"/>
  <c r="I722" i="23"/>
  <c r="H722" i="23"/>
  <c r="P721" i="23"/>
  <c r="S721" i="23" s="1"/>
  <c r="N721" i="23"/>
  <c r="L721" i="23"/>
  <c r="J721" i="23"/>
  <c r="I721" i="23"/>
  <c r="H721" i="23"/>
  <c r="P720" i="23"/>
  <c r="S720" i="23" s="1"/>
  <c r="N720" i="23"/>
  <c r="L720" i="23"/>
  <c r="J720" i="23"/>
  <c r="I720" i="23"/>
  <c r="H720" i="23"/>
  <c r="P719" i="23"/>
  <c r="S719" i="23" s="1"/>
  <c r="N719" i="23"/>
  <c r="L719" i="23"/>
  <c r="J719" i="23"/>
  <c r="I719" i="23"/>
  <c r="H719" i="23"/>
  <c r="P718" i="23"/>
  <c r="S718" i="23" s="1"/>
  <c r="N718" i="23"/>
  <c r="L718" i="23"/>
  <c r="J718" i="23"/>
  <c r="I718" i="23"/>
  <c r="H718" i="23"/>
  <c r="P717" i="23"/>
  <c r="S717" i="23" s="1"/>
  <c r="N717" i="23"/>
  <c r="L717" i="23"/>
  <c r="J717" i="23"/>
  <c r="I717" i="23"/>
  <c r="H717" i="23"/>
  <c r="P716" i="23"/>
  <c r="S716" i="23" s="1"/>
  <c r="N716" i="23"/>
  <c r="L716" i="23"/>
  <c r="J716" i="23"/>
  <c r="I716" i="23"/>
  <c r="H716" i="23"/>
  <c r="P715" i="23"/>
  <c r="S715" i="23" s="1"/>
  <c r="N715" i="23"/>
  <c r="L715" i="23"/>
  <c r="J715" i="23"/>
  <c r="I715" i="23"/>
  <c r="H715" i="23"/>
  <c r="P714" i="23"/>
  <c r="S714" i="23" s="1"/>
  <c r="N714" i="23"/>
  <c r="L714" i="23"/>
  <c r="J714" i="23"/>
  <c r="I714" i="23"/>
  <c r="H714" i="23"/>
  <c r="P713" i="23"/>
  <c r="S713" i="23" s="1"/>
  <c r="N713" i="23"/>
  <c r="L713" i="23"/>
  <c r="J713" i="23"/>
  <c r="I713" i="23"/>
  <c r="H713" i="23"/>
  <c r="P712" i="23"/>
  <c r="S712" i="23" s="1"/>
  <c r="N712" i="23"/>
  <c r="L712" i="23"/>
  <c r="J712" i="23"/>
  <c r="I712" i="23"/>
  <c r="H712" i="23"/>
  <c r="P711" i="23"/>
  <c r="S711" i="23" s="1"/>
  <c r="N711" i="23"/>
  <c r="L711" i="23"/>
  <c r="J711" i="23"/>
  <c r="I711" i="23"/>
  <c r="H711" i="23"/>
  <c r="P710" i="23"/>
  <c r="S710" i="23" s="1"/>
  <c r="N710" i="23"/>
  <c r="L710" i="23"/>
  <c r="J710" i="23"/>
  <c r="I710" i="23"/>
  <c r="H710" i="23"/>
  <c r="P709" i="23"/>
  <c r="S709" i="23" s="1"/>
  <c r="N709" i="23"/>
  <c r="L709" i="23"/>
  <c r="J709" i="23"/>
  <c r="I709" i="23"/>
  <c r="H709" i="23"/>
  <c r="P708" i="23"/>
  <c r="S708" i="23" s="1"/>
  <c r="N708" i="23"/>
  <c r="L708" i="23"/>
  <c r="J708" i="23"/>
  <c r="I708" i="23"/>
  <c r="H708" i="23"/>
  <c r="P707" i="23"/>
  <c r="S707" i="23" s="1"/>
  <c r="N707" i="23"/>
  <c r="L707" i="23"/>
  <c r="J707" i="23"/>
  <c r="I707" i="23"/>
  <c r="H707" i="23"/>
  <c r="P706" i="23"/>
  <c r="S706" i="23" s="1"/>
  <c r="N706" i="23"/>
  <c r="L706" i="23"/>
  <c r="J706" i="23"/>
  <c r="I706" i="23"/>
  <c r="H706" i="23"/>
  <c r="P705" i="23"/>
  <c r="S705" i="23" s="1"/>
  <c r="N705" i="23"/>
  <c r="L705" i="23"/>
  <c r="J705" i="23"/>
  <c r="I705" i="23"/>
  <c r="H705" i="23"/>
  <c r="P704" i="23"/>
  <c r="S704" i="23" s="1"/>
  <c r="N704" i="23"/>
  <c r="L704" i="23"/>
  <c r="J704" i="23"/>
  <c r="I704" i="23"/>
  <c r="H704" i="23"/>
  <c r="P703" i="23"/>
  <c r="S703" i="23" s="1"/>
  <c r="N703" i="23"/>
  <c r="L703" i="23"/>
  <c r="J703" i="23"/>
  <c r="I703" i="23"/>
  <c r="H703" i="23"/>
  <c r="P702" i="23"/>
  <c r="S702" i="23" s="1"/>
  <c r="N702" i="23"/>
  <c r="L702" i="23"/>
  <c r="J702" i="23"/>
  <c r="I702" i="23"/>
  <c r="H702" i="23"/>
  <c r="P701" i="23"/>
  <c r="S701" i="23" s="1"/>
  <c r="N701" i="23"/>
  <c r="L701" i="23"/>
  <c r="J701" i="23"/>
  <c r="I701" i="23"/>
  <c r="H701" i="23"/>
  <c r="P700" i="23"/>
  <c r="S700" i="23" s="1"/>
  <c r="N700" i="23"/>
  <c r="L700" i="23"/>
  <c r="J700" i="23"/>
  <c r="I700" i="23"/>
  <c r="H700" i="23"/>
  <c r="P699" i="23"/>
  <c r="S699" i="23" s="1"/>
  <c r="N699" i="23"/>
  <c r="L699" i="23"/>
  <c r="J699" i="23"/>
  <c r="I699" i="23"/>
  <c r="H699" i="23"/>
  <c r="P698" i="23"/>
  <c r="S698" i="23" s="1"/>
  <c r="N698" i="23"/>
  <c r="L698" i="23"/>
  <c r="J698" i="23"/>
  <c r="I698" i="23"/>
  <c r="H698" i="23"/>
  <c r="P697" i="23"/>
  <c r="S697" i="23" s="1"/>
  <c r="N697" i="23"/>
  <c r="L697" i="23"/>
  <c r="J697" i="23"/>
  <c r="I697" i="23"/>
  <c r="H697" i="23"/>
  <c r="P696" i="23"/>
  <c r="S696" i="23" s="1"/>
  <c r="N696" i="23"/>
  <c r="L696" i="23"/>
  <c r="J696" i="23"/>
  <c r="I696" i="23"/>
  <c r="H696" i="23"/>
  <c r="P695" i="23"/>
  <c r="S695" i="23" s="1"/>
  <c r="N695" i="23"/>
  <c r="L695" i="23"/>
  <c r="J695" i="23"/>
  <c r="I695" i="23"/>
  <c r="H695" i="23"/>
  <c r="P694" i="23"/>
  <c r="S694" i="23" s="1"/>
  <c r="N694" i="23"/>
  <c r="L694" i="23"/>
  <c r="J694" i="23"/>
  <c r="I694" i="23"/>
  <c r="H694" i="23"/>
  <c r="P693" i="23"/>
  <c r="S693" i="23" s="1"/>
  <c r="N693" i="23"/>
  <c r="L693" i="23"/>
  <c r="J693" i="23"/>
  <c r="I693" i="23"/>
  <c r="H693" i="23"/>
  <c r="P692" i="23"/>
  <c r="S692" i="23" s="1"/>
  <c r="N692" i="23"/>
  <c r="L692" i="23"/>
  <c r="J692" i="23"/>
  <c r="I692" i="23"/>
  <c r="H692" i="23"/>
  <c r="P691" i="23"/>
  <c r="S691" i="23" s="1"/>
  <c r="N691" i="23"/>
  <c r="L691" i="23"/>
  <c r="J691" i="23"/>
  <c r="I691" i="23"/>
  <c r="H691" i="23"/>
  <c r="P690" i="23"/>
  <c r="S690" i="23" s="1"/>
  <c r="N690" i="23"/>
  <c r="L690" i="23"/>
  <c r="J690" i="23"/>
  <c r="I690" i="23"/>
  <c r="H690" i="23"/>
  <c r="P689" i="23"/>
  <c r="S689" i="23" s="1"/>
  <c r="N689" i="23"/>
  <c r="L689" i="23"/>
  <c r="J689" i="23"/>
  <c r="I689" i="23"/>
  <c r="H689" i="23"/>
  <c r="P688" i="23"/>
  <c r="S688" i="23" s="1"/>
  <c r="N688" i="23"/>
  <c r="L688" i="23"/>
  <c r="J688" i="23"/>
  <c r="I688" i="23"/>
  <c r="H688" i="23"/>
  <c r="P687" i="23"/>
  <c r="S687" i="23" s="1"/>
  <c r="N687" i="23"/>
  <c r="L687" i="23"/>
  <c r="J687" i="23"/>
  <c r="I687" i="23"/>
  <c r="H687" i="23"/>
  <c r="P686" i="23"/>
  <c r="S686" i="23" s="1"/>
  <c r="N686" i="23"/>
  <c r="L686" i="23"/>
  <c r="J686" i="23"/>
  <c r="I686" i="23"/>
  <c r="H686" i="23"/>
  <c r="P685" i="23"/>
  <c r="S685" i="23" s="1"/>
  <c r="N685" i="23"/>
  <c r="L685" i="23"/>
  <c r="J685" i="23"/>
  <c r="I685" i="23"/>
  <c r="H685" i="23"/>
  <c r="P684" i="23"/>
  <c r="S684" i="23" s="1"/>
  <c r="N684" i="23"/>
  <c r="L684" i="23"/>
  <c r="J684" i="23"/>
  <c r="I684" i="23"/>
  <c r="H684" i="23"/>
  <c r="P683" i="23"/>
  <c r="S683" i="23" s="1"/>
  <c r="N683" i="23"/>
  <c r="L683" i="23"/>
  <c r="J683" i="23"/>
  <c r="I683" i="23"/>
  <c r="H683" i="23"/>
  <c r="P682" i="23"/>
  <c r="S682" i="23" s="1"/>
  <c r="N682" i="23"/>
  <c r="L682" i="23"/>
  <c r="J682" i="23"/>
  <c r="I682" i="23"/>
  <c r="H682" i="23"/>
  <c r="P681" i="23"/>
  <c r="S681" i="23" s="1"/>
  <c r="N681" i="23"/>
  <c r="L681" i="23"/>
  <c r="J681" i="23"/>
  <c r="I681" i="23"/>
  <c r="H681" i="23"/>
  <c r="P680" i="23"/>
  <c r="S680" i="23" s="1"/>
  <c r="N680" i="23"/>
  <c r="L680" i="23"/>
  <c r="J680" i="23"/>
  <c r="I680" i="23"/>
  <c r="H680" i="23"/>
  <c r="P679" i="23"/>
  <c r="S679" i="23" s="1"/>
  <c r="N679" i="23"/>
  <c r="L679" i="23"/>
  <c r="J679" i="23"/>
  <c r="I679" i="23"/>
  <c r="H679" i="23"/>
  <c r="P678" i="23"/>
  <c r="S678" i="23" s="1"/>
  <c r="N678" i="23"/>
  <c r="L678" i="23"/>
  <c r="J678" i="23"/>
  <c r="I678" i="23"/>
  <c r="H678" i="23"/>
  <c r="P677" i="23"/>
  <c r="S677" i="23" s="1"/>
  <c r="N677" i="23"/>
  <c r="L677" i="23"/>
  <c r="J677" i="23"/>
  <c r="I677" i="23"/>
  <c r="H677" i="23"/>
  <c r="P676" i="23"/>
  <c r="S676" i="23" s="1"/>
  <c r="N676" i="23"/>
  <c r="L676" i="23"/>
  <c r="J676" i="23"/>
  <c r="I676" i="23"/>
  <c r="H676" i="23"/>
  <c r="P675" i="23"/>
  <c r="S675" i="23" s="1"/>
  <c r="N675" i="23"/>
  <c r="L675" i="23"/>
  <c r="J675" i="23"/>
  <c r="I675" i="23"/>
  <c r="H675" i="23"/>
  <c r="P674" i="23"/>
  <c r="S674" i="23" s="1"/>
  <c r="N674" i="23"/>
  <c r="L674" i="23"/>
  <c r="J674" i="23"/>
  <c r="I674" i="23"/>
  <c r="H674" i="23"/>
  <c r="P673" i="23"/>
  <c r="S673" i="23" s="1"/>
  <c r="N673" i="23"/>
  <c r="L673" i="23"/>
  <c r="J673" i="23"/>
  <c r="I673" i="23"/>
  <c r="H673" i="23"/>
  <c r="P672" i="23"/>
  <c r="S672" i="23" s="1"/>
  <c r="N672" i="23"/>
  <c r="L672" i="23"/>
  <c r="J672" i="23"/>
  <c r="I672" i="23"/>
  <c r="H672" i="23"/>
  <c r="P671" i="23"/>
  <c r="S671" i="23" s="1"/>
  <c r="N671" i="23"/>
  <c r="L671" i="23"/>
  <c r="J671" i="23"/>
  <c r="I671" i="23"/>
  <c r="H671" i="23"/>
  <c r="P670" i="23"/>
  <c r="S670" i="23" s="1"/>
  <c r="N670" i="23"/>
  <c r="L670" i="23"/>
  <c r="J670" i="23"/>
  <c r="I670" i="23"/>
  <c r="H670" i="23"/>
  <c r="P669" i="23"/>
  <c r="S669" i="23" s="1"/>
  <c r="N669" i="23"/>
  <c r="L669" i="23"/>
  <c r="J669" i="23"/>
  <c r="I669" i="23"/>
  <c r="H669" i="23"/>
  <c r="P668" i="23"/>
  <c r="S668" i="23" s="1"/>
  <c r="N668" i="23"/>
  <c r="L668" i="23"/>
  <c r="J668" i="23"/>
  <c r="I668" i="23"/>
  <c r="H668" i="23"/>
  <c r="P667" i="23"/>
  <c r="S667" i="23" s="1"/>
  <c r="N667" i="23"/>
  <c r="L667" i="23"/>
  <c r="J667" i="23"/>
  <c r="I667" i="23"/>
  <c r="H667" i="23"/>
  <c r="P666" i="23"/>
  <c r="S666" i="23" s="1"/>
  <c r="N666" i="23"/>
  <c r="L666" i="23"/>
  <c r="J666" i="23"/>
  <c r="I666" i="23"/>
  <c r="H666" i="23"/>
  <c r="P665" i="23"/>
  <c r="S665" i="23" s="1"/>
  <c r="N665" i="23"/>
  <c r="L665" i="23"/>
  <c r="J665" i="23"/>
  <c r="I665" i="23"/>
  <c r="H665" i="23"/>
  <c r="P664" i="23"/>
  <c r="S664" i="23" s="1"/>
  <c r="N664" i="23"/>
  <c r="L664" i="23"/>
  <c r="J664" i="23"/>
  <c r="I664" i="23"/>
  <c r="H664" i="23"/>
  <c r="P663" i="23"/>
  <c r="S663" i="23" s="1"/>
  <c r="N663" i="23"/>
  <c r="L663" i="23"/>
  <c r="J663" i="23"/>
  <c r="I663" i="23"/>
  <c r="H663" i="23"/>
  <c r="P662" i="23"/>
  <c r="S662" i="23" s="1"/>
  <c r="N662" i="23"/>
  <c r="L662" i="23"/>
  <c r="J662" i="23"/>
  <c r="I662" i="23"/>
  <c r="H662" i="23"/>
  <c r="P661" i="23"/>
  <c r="S661" i="23" s="1"/>
  <c r="N661" i="23"/>
  <c r="L661" i="23"/>
  <c r="J661" i="23"/>
  <c r="I661" i="23"/>
  <c r="H661" i="23"/>
  <c r="P660" i="23"/>
  <c r="S660" i="23" s="1"/>
  <c r="N660" i="23"/>
  <c r="L660" i="23"/>
  <c r="J660" i="23"/>
  <c r="I660" i="23"/>
  <c r="H660" i="23"/>
  <c r="P659" i="23"/>
  <c r="S659" i="23" s="1"/>
  <c r="N659" i="23"/>
  <c r="L659" i="23"/>
  <c r="J659" i="23"/>
  <c r="I659" i="23"/>
  <c r="H659" i="23"/>
  <c r="P658" i="23"/>
  <c r="S658" i="23" s="1"/>
  <c r="N658" i="23"/>
  <c r="L658" i="23"/>
  <c r="J658" i="23"/>
  <c r="I658" i="23"/>
  <c r="H658" i="23"/>
  <c r="P657" i="23"/>
  <c r="S657" i="23" s="1"/>
  <c r="N657" i="23"/>
  <c r="L657" i="23"/>
  <c r="J657" i="23"/>
  <c r="I657" i="23"/>
  <c r="H657" i="23"/>
  <c r="P656" i="23"/>
  <c r="S656" i="23" s="1"/>
  <c r="N656" i="23"/>
  <c r="L656" i="23"/>
  <c r="J656" i="23"/>
  <c r="I656" i="23"/>
  <c r="H656" i="23"/>
  <c r="P655" i="23"/>
  <c r="S655" i="23" s="1"/>
  <c r="N655" i="23"/>
  <c r="L655" i="23"/>
  <c r="J655" i="23"/>
  <c r="I655" i="23"/>
  <c r="H655" i="23"/>
  <c r="P654" i="23"/>
  <c r="S654" i="23" s="1"/>
  <c r="N654" i="23"/>
  <c r="L654" i="23"/>
  <c r="J654" i="23"/>
  <c r="I654" i="23"/>
  <c r="H654" i="23"/>
  <c r="P653" i="23"/>
  <c r="S653" i="23" s="1"/>
  <c r="N653" i="23"/>
  <c r="L653" i="23"/>
  <c r="J653" i="23"/>
  <c r="I653" i="23"/>
  <c r="H653" i="23"/>
  <c r="P652" i="23"/>
  <c r="S652" i="23" s="1"/>
  <c r="N652" i="23"/>
  <c r="L652" i="23"/>
  <c r="J652" i="23"/>
  <c r="I652" i="23"/>
  <c r="H652" i="23"/>
  <c r="P651" i="23"/>
  <c r="S651" i="23" s="1"/>
  <c r="N651" i="23"/>
  <c r="L651" i="23"/>
  <c r="J651" i="23"/>
  <c r="I651" i="23"/>
  <c r="H651" i="23"/>
  <c r="P650" i="23"/>
  <c r="S650" i="23" s="1"/>
  <c r="N650" i="23"/>
  <c r="L650" i="23"/>
  <c r="J650" i="23"/>
  <c r="I650" i="23"/>
  <c r="H650" i="23"/>
  <c r="P649" i="23"/>
  <c r="S649" i="23" s="1"/>
  <c r="N649" i="23"/>
  <c r="L649" i="23"/>
  <c r="J649" i="23"/>
  <c r="I649" i="23"/>
  <c r="H649" i="23"/>
  <c r="P648" i="23"/>
  <c r="S648" i="23" s="1"/>
  <c r="N648" i="23"/>
  <c r="L648" i="23"/>
  <c r="J648" i="23"/>
  <c r="I648" i="23"/>
  <c r="H648" i="23"/>
  <c r="P647" i="23"/>
  <c r="S647" i="23" s="1"/>
  <c r="N647" i="23"/>
  <c r="L647" i="23"/>
  <c r="J647" i="23"/>
  <c r="I647" i="23"/>
  <c r="H647" i="23"/>
  <c r="P646" i="23"/>
  <c r="S646" i="23" s="1"/>
  <c r="N646" i="23"/>
  <c r="L646" i="23"/>
  <c r="J646" i="23"/>
  <c r="I646" i="23"/>
  <c r="H646" i="23"/>
  <c r="P645" i="23"/>
  <c r="S645" i="23" s="1"/>
  <c r="N645" i="23"/>
  <c r="L645" i="23"/>
  <c r="J645" i="23"/>
  <c r="I645" i="23"/>
  <c r="H645" i="23"/>
  <c r="P644" i="23"/>
  <c r="S644" i="23" s="1"/>
  <c r="N644" i="23"/>
  <c r="L644" i="23"/>
  <c r="J644" i="23"/>
  <c r="I644" i="23"/>
  <c r="H644" i="23"/>
  <c r="P643" i="23"/>
  <c r="S643" i="23" s="1"/>
  <c r="N643" i="23"/>
  <c r="L643" i="23"/>
  <c r="J643" i="23"/>
  <c r="I643" i="23"/>
  <c r="H643" i="23"/>
  <c r="P642" i="23"/>
  <c r="S642" i="23" s="1"/>
  <c r="N642" i="23"/>
  <c r="L642" i="23"/>
  <c r="J642" i="23"/>
  <c r="I642" i="23"/>
  <c r="H642" i="23"/>
  <c r="P641" i="23"/>
  <c r="S641" i="23" s="1"/>
  <c r="N641" i="23"/>
  <c r="L641" i="23"/>
  <c r="J641" i="23"/>
  <c r="I641" i="23"/>
  <c r="H641" i="23"/>
  <c r="P640" i="23"/>
  <c r="S640" i="23" s="1"/>
  <c r="N640" i="23"/>
  <c r="L640" i="23"/>
  <c r="J640" i="23"/>
  <c r="I640" i="23"/>
  <c r="H640" i="23"/>
  <c r="P639" i="23"/>
  <c r="S639" i="23" s="1"/>
  <c r="N639" i="23"/>
  <c r="L639" i="23"/>
  <c r="J639" i="23"/>
  <c r="I639" i="23"/>
  <c r="H639" i="23"/>
  <c r="P638" i="23"/>
  <c r="S638" i="23" s="1"/>
  <c r="N638" i="23"/>
  <c r="L638" i="23"/>
  <c r="J638" i="23"/>
  <c r="I638" i="23"/>
  <c r="H638" i="23"/>
  <c r="P637" i="23"/>
  <c r="S637" i="23" s="1"/>
  <c r="N637" i="23"/>
  <c r="L637" i="23"/>
  <c r="J637" i="23"/>
  <c r="I637" i="23"/>
  <c r="H637" i="23"/>
  <c r="P636" i="23"/>
  <c r="S636" i="23" s="1"/>
  <c r="N636" i="23"/>
  <c r="L636" i="23"/>
  <c r="J636" i="23"/>
  <c r="I636" i="23"/>
  <c r="H636" i="23"/>
  <c r="P635" i="23"/>
  <c r="S635" i="23" s="1"/>
  <c r="N635" i="23"/>
  <c r="L635" i="23"/>
  <c r="J635" i="23"/>
  <c r="I635" i="23"/>
  <c r="H635" i="23"/>
  <c r="P634" i="23"/>
  <c r="S634" i="23" s="1"/>
  <c r="N634" i="23"/>
  <c r="L634" i="23"/>
  <c r="J634" i="23"/>
  <c r="I634" i="23"/>
  <c r="H634" i="23"/>
  <c r="P633" i="23"/>
  <c r="S633" i="23" s="1"/>
  <c r="N633" i="23"/>
  <c r="L633" i="23"/>
  <c r="J633" i="23"/>
  <c r="I633" i="23"/>
  <c r="H633" i="23"/>
  <c r="P632" i="23"/>
  <c r="S632" i="23" s="1"/>
  <c r="N632" i="23"/>
  <c r="L632" i="23"/>
  <c r="J632" i="23"/>
  <c r="I632" i="23"/>
  <c r="H632" i="23"/>
  <c r="P631" i="23"/>
  <c r="S631" i="23" s="1"/>
  <c r="N631" i="23"/>
  <c r="L631" i="23"/>
  <c r="J631" i="23"/>
  <c r="I631" i="23"/>
  <c r="H631" i="23"/>
  <c r="P630" i="23"/>
  <c r="S630" i="23" s="1"/>
  <c r="N630" i="23"/>
  <c r="L630" i="23"/>
  <c r="J630" i="23"/>
  <c r="I630" i="23"/>
  <c r="H630" i="23"/>
  <c r="P629" i="23"/>
  <c r="S629" i="23" s="1"/>
  <c r="N629" i="23"/>
  <c r="L629" i="23"/>
  <c r="J629" i="23"/>
  <c r="I629" i="23"/>
  <c r="H629" i="23"/>
  <c r="P628" i="23"/>
  <c r="S628" i="23" s="1"/>
  <c r="N628" i="23"/>
  <c r="L628" i="23"/>
  <c r="J628" i="23"/>
  <c r="I628" i="23"/>
  <c r="H628" i="23"/>
  <c r="P627" i="23"/>
  <c r="S627" i="23" s="1"/>
  <c r="N627" i="23"/>
  <c r="L627" i="23"/>
  <c r="J627" i="23"/>
  <c r="I627" i="23"/>
  <c r="H627" i="23"/>
  <c r="P625" i="23"/>
  <c r="S625" i="23" s="1"/>
  <c r="N625" i="23"/>
  <c r="L625" i="23"/>
  <c r="J625" i="23"/>
  <c r="I625" i="23"/>
  <c r="H625" i="23"/>
  <c r="P624" i="23"/>
  <c r="S624" i="23" s="1"/>
  <c r="N624" i="23"/>
  <c r="L624" i="23"/>
  <c r="J624" i="23"/>
  <c r="I624" i="23"/>
  <c r="H624" i="23"/>
  <c r="P623" i="23"/>
  <c r="S623" i="23" s="1"/>
  <c r="N623" i="23"/>
  <c r="L623" i="23"/>
  <c r="J623" i="23"/>
  <c r="I623" i="23"/>
  <c r="H623" i="23"/>
  <c r="P622" i="23"/>
  <c r="S622" i="23" s="1"/>
  <c r="N622" i="23"/>
  <c r="L622" i="23"/>
  <c r="J622" i="23"/>
  <c r="I622" i="23"/>
  <c r="H622" i="23"/>
  <c r="P621" i="23"/>
  <c r="S621" i="23" s="1"/>
  <c r="N621" i="23"/>
  <c r="L621" i="23"/>
  <c r="J621" i="23"/>
  <c r="I621" i="23"/>
  <c r="H621" i="23"/>
  <c r="P620" i="23"/>
  <c r="S620" i="23" s="1"/>
  <c r="N620" i="23"/>
  <c r="L620" i="23"/>
  <c r="J620" i="23"/>
  <c r="I620" i="23"/>
  <c r="H620" i="23"/>
  <c r="P619" i="23"/>
  <c r="S619" i="23" s="1"/>
  <c r="N619" i="23"/>
  <c r="L619" i="23"/>
  <c r="J619" i="23"/>
  <c r="I619" i="23"/>
  <c r="H619" i="23"/>
  <c r="P618" i="23"/>
  <c r="S618" i="23" s="1"/>
  <c r="N618" i="23"/>
  <c r="L618" i="23"/>
  <c r="J618" i="23"/>
  <c r="I618" i="23"/>
  <c r="H618" i="23"/>
  <c r="P617" i="23"/>
  <c r="S617" i="23" s="1"/>
  <c r="N617" i="23"/>
  <c r="L617" i="23"/>
  <c r="J617" i="23"/>
  <c r="I617" i="23"/>
  <c r="H617" i="23"/>
  <c r="P616" i="23"/>
  <c r="S616" i="23" s="1"/>
  <c r="N616" i="23"/>
  <c r="L616" i="23"/>
  <c r="J616" i="23"/>
  <c r="I616" i="23"/>
  <c r="H616" i="23"/>
  <c r="P615" i="23"/>
  <c r="S615" i="23" s="1"/>
  <c r="N615" i="23"/>
  <c r="L615" i="23"/>
  <c r="J615" i="23"/>
  <c r="I615" i="23"/>
  <c r="H615" i="23"/>
  <c r="P614" i="23"/>
  <c r="S614" i="23" s="1"/>
  <c r="N614" i="23"/>
  <c r="L614" i="23"/>
  <c r="J614" i="23"/>
  <c r="I614" i="23"/>
  <c r="H614" i="23"/>
  <c r="P613" i="23"/>
  <c r="S613" i="23" s="1"/>
  <c r="N613" i="23"/>
  <c r="L613" i="23"/>
  <c r="J613" i="23"/>
  <c r="I613" i="23"/>
  <c r="H613" i="23"/>
  <c r="P612" i="23"/>
  <c r="S612" i="23" s="1"/>
  <c r="N612" i="23"/>
  <c r="L612" i="23"/>
  <c r="J612" i="23"/>
  <c r="I612" i="23"/>
  <c r="H612" i="23"/>
  <c r="P611" i="23"/>
  <c r="S611" i="23" s="1"/>
  <c r="N611" i="23"/>
  <c r="L611" i="23"/>
  <c r="J611" i="23"/>
  <c r="I611" i="23"/>
  <c r="H611" i="23"/>
  <c r="P610" i="23"/>
  <c r="S610" i="23" s="1"/>
  <c r="N610" i="23"/>
  <c r="L610" i="23"/>
  <c r="J610" i="23"/>
  <c r="I610" i="23"/>
  <c r="H610" i="23"/>
  <c r="P609" i="23"/>
  <c r="S609" i="23" s="1"/>
  <c r="N609" i="23"/>
  <c r="L609" i="23"/>
  <c r="J609" i="23"/>
  <c r="I609" i="23"/>
  <c r="H609" i="23"/>
  <c r="P608" i="23"/>
  <c r="S608" i="23" s="1"/>
  <c r="N608" i="23"/>
  <c r="L608" i="23"/>
  <c r="J608" i="23"/>
  <c r="I608" i="23"/>
  <c r="H608" i="23"/>
  <c r="P607" i="23"/>
  <c r="S607" i="23" s="1"/>
  <c r="N607" i="23"/>
  <c r="L607" i="23"/>
  <c r="J607" i="23"/>
  <c r="I607" i="23"/>
  <c r="H607" i="23"/>
  <c r="P606" i="23"/>
  <c r="S606" i="23" s="1"/>
  <c r="N606" i="23"/>
  <c r="L606" i="23"/>
  <c r="J606" i="23"/>
  <c r="I606" i="23"/>
  <c r="H606" i="23"/>
  <c r="P605" i="23"/>
  <c r="S605" i="23" s="1"/>
  <c r="N605" i="23"/>
  <c r="L605" i="23"/>
  <c r="J605" i="23"/>
  <c r="I605" i="23"/>
  <c r="H605" i="23"/>
  <c r="P604" i="23"/>
  <c r="S604" i="23" s="1"/>
  <c r="N604" i="23"/>
  <c r="L604" i="23"/>
  <c r="J604" i="23"/>
  <c r="I604" i="23"/>
  <c r="H604" i="23"/>
  <c r="P603" i="23"/>
  <c r="S603" i="23" s="1"/>
  <c r="N603" i="23"/>
  <c r="L603" i="23"/>
  <c r="J603" i="23"/>
  <c r="I603" i="23"/>
  <c r="H603" i="23"/>
  <c r="P602" i="23"/>
  <c r="S602" i="23" s="1"/>
  <c r="N602" i="23"/>
  <c r="L602" i="23"/>
  <c r="J602" i="23"/>
  <c r="I602" i="23"/>
  <c r="H602" i="23"/>
  <c r="P601" i="23"/>
  <c r="S601" i="23" s="1"/>
  <c r="N601" i="23"/>
  <c r="L601" i="23"/>
  <c r="J601" i="23"/>
  <c r="I601" i="23"/>
  <c r="H601" i="23"/>
  <c r="P600" i="23"/>
  <c r="S600" i="23" s="1"/>
  <c r="N600" i="23"/>
  <c r="L600" i="23"/>
  <c r="J600" i="23"/>
  <c r="I600" i="23"/>
  <c r="H600" i="23"/>
  <c r="P599" i="23"/>
  <c r="S599" i="23" s="1"/>
  <c r="N599" i="23"/>
  <c r="L599" i="23"/>
  <c r="J599" i="23"/>
  <c r="I599" i="23"/>
  <c r="I1" i="23" s="1"/>
  <c r="H599" i="23"/>
  <c r="P598" i="23"/>
  <c r="S598" i="23" s="1"/>
  <c r="N598" i="23"/>
  <c r="L598" i="23"/>
  <c r="J598" i="23"/>
  <c r="I598" i="23"/>
  <c r="H598" i="23"/>
  <c r="P597" i="23"/>
  <c r="S597" i="23" s="1"/>
  <c r="N597" i="23"/>
  <c r="L597" i="23"/>
  <c r="J597" i="23"/>
  <c r="I597" i="23"/>
  <c r="H597" i="23"/>
  <c r="P596" i="23"/>
  <c r="S596" i="23" s="1"/>
  <c r="N596" i="23"/>
  <c r="L596" i="23"/>
  <c r="J596" i="23"/>
  <c r="I596" i="23"/>
  <c r="H596" i="23"/>
  <c r="P595" i="23"/>
  <c r="S595" i="23" s="1"/>
  <c r="N595" i="23"/>
  <c r="L595" i="23"/>
  <c r="J595" i="23"/>
  <c r="I595" i="23"/>
  <c r="H595" i="23"/>
  <c r="P594" i="23"/>
  <c r="S594" i="23" s="1"/>
  <c r="N594" i="23"/>
  <c r="L594" i="23"/>
  <c r="J594" i="23"/>
  <c r="I594" i="23"/>
  <c r="H594" i="23"/>
  <c r="P593" i="23"/>
  <c r="S593" i="23" s="1"/>
  <c r="N593" i="23"/>
  <c r="L593" i="23"/>
  <c r="J593" i="23"/>
  <c r="I593" i="23"/>
  <c r="H593" i="23"/>
  <c r="P592" i="23"/>
  <c r="S592" i="23" s="1"/>
  <c r="N592" i="23"/>
  <c r="L592" i="23"/>
  <c r="J592" i="23"/>
  <c r="I592" i="23"/>
  <c r="H592" i="23"/>
  <c r="P591" i="23"/>
  <c r="S591" i="23" s="1"/>
  <c r="N591" i="23"/>
  <c r="L591" i="23"/>
  <c r="J591" i="23"/>
  <c r="I591" i="23"/>
  <c r="H591" i="23"/>
  <c r="P590" i="23"/>
  <c r="S590" i="23" s="1"/>
  <c r="N590" i="23"/>
  <c r="L590" i="23"/>
  <c r="J590" i="23"/>
  <c r="I590" i="23"/>
  <c r="H590" i="23"/>
  <c r="P589" i="23"/>
  <c r="S589" i="23" s="1"/>
  <c r="N589" i="23"/>
  <c r="L589" i="23"/>
  <c r="J589" i="23"/>
  <c r="I589" i="23"/>
  <c r="H589" i="23"/>
  <c r="P588" i="23"/>
  <c r="S588" i="23" s="1"/>
  <c r="N588" i="23"/>
  <c r="L588" i="23"/>
  <c r="J588" i="23"/>
  <c r="I588" i="23"/>
  <c r="H588" i="23"/>
  <c r="P587" i="23"/>
  <c r="S587" i="23" s="1"/>
  <c r="N587" i="23"/>
  <c r="L587" i="23"/>
  <c r="J587" i="23"/>
  <c r="I587" i="23"/>
  <c r="H587" i="23"/>
  <c r="P586" i="23"/>
  <c r="S586" i="23" s="1"/>
  <c r="N586" i="23"/>
  <c r="L586" i="23"/>
  <c r="J586" i="23"/>
  <c r="I586" i="23"/>
  <c r="H586" i="23"/>
  <c r="P585" i="23"/>
  <c r="S585" i="23" s="1"/>
  <c r="N585" i="23"/>
  <c r="L585" i="23"/>
  <c r="J585" i="23"/>
  <c r="I585" i="23"/>
  <c r="H585" i="23"/>
  <c r="P584" i="23"/>
  <c r="S584" i="23" s="1"/>
  <c r="N584" i="23"/>
  <c r="L584" i="23"/>
  <c r="J584" i="23"/>
  <c r="I584" i="23"/>
  <c r="H584" i="23"/>
  <c r="P583" i="23"/>
  <c r="S583" i="23" s="1"/>
  <c r="N583" i="23"/>
  <c r="L583" i="23"/>
  <c r="J583" i="23"/>
  <c r="I583" i="23"/>
  <c r="H583" i="23"/>
  <c r="P582" i="23"/>
  <c r="S582" i="23" s="1"/>
  <c r="N582" i="23"/>
  <c r="L582" i="23"/>
  <c r="J582" i="23"/>
  <c r="I582" i="23"/>
  <c r="H582" i="23"/>
  <c r="P581" i="23"/>
  <c r="S581" i="23" s="1"/>
  <c r="N581" i="23"/>
  <c r="L581" i="23"/>
  <c r="J581" i="23"/>
  <c r="I581" i="23"/>
  <c r="H581" i="23"/>
  <c r="P580" i="23"/>
  <c r="S580" i="23" s="1"/>
  <c r="N580" i="23"/>
  <c r="L580" i="23"/>
  <c r="J580" i="23"/>
  <c r="I580" i="23"/>
  <c r="H580" i="23"/>
  <c r="P579" i="23"/>
  <c r="S579" i="23" s="1"/>
  <c r="N579" i="23"/>
  <c r="L579" i="23"/>
  <c r="J579" i="23"/>
  <c r="I579" i="23"/>
  <c r="H579" i="23"/>
  <c r="P578" i="23"/>
  <c r="S578" i="23" s="1"/>
  <c r="N578" i="23"/>
  <c r="L578" i="23"/>
  <c r="J578" i="23"/>
  <c r="I578" i="23"/>
  <c r="H578" i="23"/>
  <c r="P577" i="23"/>
  <c r="S577" i="23" s="1"/>
  <c r="N577" i="23"/>
  <c r="L577" i="23"/>
  <c r="J577" i="23"/>
  <c r="I577" i="23"/>
  <c r="H577" i="23"/>
  <c r="P576" i="23"/>
  <c r="S576" i="23" s="1"/>
  <c r="N576" i="23"/>
  <c r="L576" i="23"/>
  <c r="J576" i="23"/>
  <c r="I576" i="23"/>
  <c r="H576" i="23"/>
  <c r="O9" i="36"/>
  <c r="P575" i="23"/>
  <c r="S575" i="23" s="1"/>
  <c r="N575" i="23"/>
  <c r="L575" i="23"/>
  <c r="J575" i="23"/>
  <c r="I575" i="23"/>
  <c r="H575" i="23"/>
  <c r="P574" i="23"/>
  <c r="S574" i="23" s="1"/>
  <c r="N574" i="23"/>
  <c r="L574" i="23"/>
  <c r="J574" i="23"/>
  <c r="I574" i="23"/>
  <c r="H574" i="23"/>
  <c r="P573" i="23"/>
  <c r="S573" i="23" s="1"/>
  <c r="N573" i="23"/>
  <c r="L573" i="23"/>
  <c r="J573" i="23"/>
  <c r="I573" i="23"/>
  <c r="H573" i="23"/>
  <c r="P572" i="23"/>
  <c r="S572" i="23" s="1"/>
  <c r="N572" i="23"/>
  <c r="L572" i="23"/>
  <c r="J572" i="23"/>
  <c r="I572" i="23"/>
  <c r="H572" i="23"/>
  <c r="P571" i="23"/>
  <c r="S571" i="23" s="1"/>
  <c r="N571" i="23"/>
  <c r="L571" i="23"/>
  <c r="J571" i="23"/>
  <c r="I571" i="23"/>
  <c r="H571" i="23"/>
  <c r="O7" i="36"/>
  <c r="P570" i="23"/>
  <c r="S570" i="23" s="1"/>
  <c r="N570" i="23"/>
  <c r="L570" i="23"/>
  <c r="J570" i="23"/>
  <c r="I570" i="23"/>
  <c r="H570" i="23"/>
  <c r="O6" i="36"/>
  <c r="P569" i="23"/>
  <c r="S569" i="23" s="1"/>
  <c r="N569" i="23"/>
  <c r="L569" i="23"/>
  <c r="J569" i="23"/>
  <c r="I569" i="23"/>
  <c r="H569" i="23"/>
  <c r="P568" i="23"/>
  <c r="S568" i="23" s="1"/>
  <c r="N568" i="23"/>
  <c r="L568" i="23"/>
  <c r="J568" i="23"/>
  <c r="I568" i="23"/>
  <c r="H568" i="23"/>
  <c r="P567" i="23"/>
  <c r="S567" i="23" s="1"/>
  <c r="N567" i="23"/>
  <c r="L567" i="23"/>
  <c r="J567" i="23"/>
  <c r="I567" i="23"/>
  <c r="H567" i="23"/>
  <c r="P566" i="23"/>
  <c r="S566" i="23" s="1"/>
  <c r="N566" i="23"/>
  <c r="L566" i="23"/>
  <c r="J566" i="23"/>
  <c r="I566" i="23"/>
  <c r="H566" i="23"/>
  <c r="P565" i="23"/>
  <c r="S565" i="23" s="1"/>
  <c r="N565" i="23"/>
  <c r="L565" i="23"/>
  <c r="J565" i="23"/>
  <c r="I565" i="23"/>
  <c r="H565" i="23"/>
  <c r="P564" i="23"/>
  <c r="S564" i="23" s="1"/>
  <c r="N564" i="23"/>
  <c r="L564" i="23"/>
  <c r="J564" i="23"/>
  <c r="I564" i="23"/>
  <c r="H564" i="23"/>
  <c r="P563" i="23"/>
  <c r="S563" i="23" s="1"/>
  <c r="N563" i="23"/>
  <c r="L563" i="23"/>
  <c r="J563" i="23"/>
  <c r="I563" i="23"/>
  <c r="H563" i="23"/>
  <c r="P562" i="23"/>
  <c r="S562" i="23" s="1"/>
  <c r="N562" i="23"/>
  <c r="L562" i="23"/>
  <c r="J562" i="23"/>
  <c r="I562" i="23"/>
  <c r="H562" i="23"/>
  <c r="P561" i="23"/>
  <c r="S561" i="23" s="1"/>
  <c r="N561" i="23"/>
  <c r="L561" i="23"/>
  <c r="J561" i="23"/>
  <c r="I561" i="23"/>
  <c r="H561" i="23"/>
  <c r="P560" i="23"/>
  <c r="S560" i="23" s="1"/>
  <c r="N560" i="23"/>
  <c r="L560" i="23"/>
  <c r="J560" i="23"/>
  <c r="I560" i="23"/>
  <c r="H560" i="23"/>
  <c r="P559" i="23"/>
  <c r="S559" i="23" s="1"/>
  <c r="N559" i="23"/>
  <c r="L559" i="23"/>
  <c r="J559" i="23"/>
  <c r="I559" i="23"/>
  <c r="H559" i="23"/>
  <c r="P558" i="23"/>
  <c r="S558" i="23" s="1"/>
  <c r="N558" i="23"/>
  <c r="L558" i="23"/>
  <c r="J558" i="23"/>
  <c r="I558" i="23"/>
  <c r="H558" i="23"/>
  <c r="P557" i="23"/>
  <c r="S557" i="23" s="1"/>
  <c r="N557" i="23"/>
  <c r="L557" i="23"/>
  <c r="J557" i="23"/>
  <c r="I557" i="23"/>
  <c r="H557" i="23"/>
  <c r="P556" i="23"/>
  <c r="S556" i="23" s="1"/>
  <c r="N556" i="23"/>
  <c r="L556" i="23"/>
  <c r="J556" i="23"/>
  <c r="I556" i="23"/>
  <c r="H556" i="23"/>
  <c r="P555" i="23"/>
  <c r="S555" i="23" s="1"/>
  <c r="N555" i="23"/>
  <c r="L555" i="23"/>
  <c r="J555" i="23"/>
  <c r="I555" i="23"/>
  <c r="H555" i="23"/>
  <c r="P554" i="23"/>
  <c r="S554" i="23" s="1"/>
  <c r="N554" i="23"/>
  <c r="L554" i="23"/>
  <c r="J554" i="23"/>
  <c r="I554" i="23"/>
  <c r="H554" i="23"/>
  <c r="P553" i="23"/>
  <c r="S553" i="23" s="1"/>
  <c r="N553" i="23"/>
  <c r="L553" i="23"/>
  <c r="J553" i="23"/>
  <c r="I553" i="23"/>
  <c r="H553" i="23"/>
  <c r="P552" i="23"/>
  <c r="S552" i="23" s="1"/>
  <c r="N552" i="23"/>
  <c r="L552" i="23"/>
  <c r="J552" i="23"/>
  <c r="I552" i="23"/>
  <c r="H552" i="23"/>
  <c r="P551" i="23"/>
  <c r="S551" i="23" s="1"/>
  <c r="N551" i="23"/>
  <c r="L551" i="23"/>
  <c r="J551" i="23"/>
  <c r="I551" i="23"/>
  <c r="H551" i="23"/>
  <c r="P550" i="23"/>
  <c r="S550" i="23" s="1"/>
  <c r="N550" i="23"/>
  <c r="L550" i="23"/>
  <c r="J550" i="23"/>
  <c r="I550" i="23"/>
  <c r="H550" i="23"/>
  <c r="P549" i="23"/>
  <c r="S549" i="23" s="1"/>
  <c r="N549" i="23"/>
  <c r="L549" i="23"/>
  <c r="J549" i="23"/>
  <c r="I549" i="23"/>
  <c r="H549" i="23"/>
  <c r="P548" i="23"/>
  <c r="S548" i="23" s="1"/>
  <c r="N548" i="23"/>
  <c r="L548" i="23"/>
  <c r="J548" i="23"/>
  <c r="I548" i="23"/>
  <c r="H548" i="23"/>
  <c r="P547" i="23"/>
  <c r="S547" i="23" s="1"/>
  <c r="N547" i="23"/>
  <c r="L547" i="23"/>
  <c r="J547" i="23"/>
  <c r="I547" i="23"/>
  <c r="H547" i="23"/>
  <c r="P546" i="23"/>
  <c r="S546" i="23" s="1"/>
  <c r="N546" i="23"/>
  <c r="L546" i="23"/>
  <c r="J546" i="23"/>
  <c r="I546" i="23"/>
  <c r="H546" i="23"/>
  <c r="P545" i="23"/>
  <c r="S545" i="23" s="1"/>
  <c r="N545" i="23"/>
  <c r="L545" i="23"/>
  <c r="J545" i="23"/>
  <c r="I545" i="23"/>
  <c r="H545" i="23"/>
  <c r="P544" i="23"/>
  <c r="S544" i="23" s="1"/>
  <c r="N544" i="23"/>
  <c r="L544" i="23"/>
  <c r="J544" i="23"/>
  <c r="I544" i="23"/>
  <c r="H544" i="23"/>
  <c r="P543" i="23"/>
  <c r="S543" i="23" s="1"/>
  <c r="N543" i="23"/>
  <c r="L543" i="23"/>
  <c r="J543" i="23"/>
  <c r="I543" i="23"/>
  <c r="H543" i="23"/>
  <c r="P542" i="23"/>
  <c r="S542" i="23" s="1"/>
  <c r="N542" i="23"/>
  <c r="L542" i="23"/>
  <c r="J542" i="23"/>
  <c r="I542" i="23"/>
  <c r="H542" i="23"/>
  <c r="P541" i="23"/>
  <c r="S541" i="23" s="1"/>
  <c r="N541" i="23"/>
  <c r="L541" i="23"/>
  <c r="J541" i="23"/>
  <c r="I541" i="23"/>
  <c r="H541" i="23"/>
  <c r="P540" i="23"/>
  <c r="S540" i="23" s="1"/>
  <c r="N540" i="23"/>
  <c r="L540" i="23"/>
  <c r="J540" i="23"/>
  <c r="I540" i="23"/>
  <c r="H540" i="23"/>
  <c r="P539" i="23"/>
  <c r="S539" i="23" s="1"/>
  <c r="N539" i="23"/>
  <c r="L539" i="23"/>
  <c r="J539" i="23"/>
  <c r="I539" i="23"/>
  <c r="H539" i="23"/>
  <c r="P538" i="23"/>
  <c r="S538" i="23" s="1"/>
  <c r="N538" i="23"/>
  <c r="L538" i="23"/>
  <c r="J538" i="23"/>
  <c r="I538" i="23"/>
  <c r="H538" i="23"/>
  <c r="P537" i="23"/>
  <c r="S537" i="23" s="1"/>
  <c r="N537" i="23"/>
  <c r="L537" i="23"/>
  <c r="J537" i="23"/>
  <c r="I537" i="23"/>
  <c r="H537" i="23"/>
  <c r="P536" i="23"/>
  <c r="S536" i="23" s="1"/>
  <c r="N536" i="23"/>
  <c r="L536" i="23"/>
  <c r="J536" i="23"/>
  <c r="I536" i="23"/>
  <c r="H536" i="23"/>
  <c r="P535" i="23"/>
  <c r="S535" i="23" s="1"/>
  <c r="N535" i="23"/>
  <c r="L535" i="23"/>
  <c r="J535" i="23"/>
  <c r="I535" i="23"/>
  <c r="H535" i="23"/>
  <c r="P534" i="23"/>
  <c r="S534" i="23" s="1"/>
  <c r="N534" i="23"/>
  <c r="L534" i="23"/>
  <c r="J534" i="23"/>
  <c r="I534" i="23"/>
  <c r="H534" i="23"/>
  <c r="P533" i="23"/>
  <c r="S533" i="23" s="1"/>
  <c r="N533" i="23"/>
  <c r="L533" i="23"/>
  <c r="J533" i="23"/>
  <c r="I533" i="23"/>
  <c r="H533" i="23"/>
  <c r="P532" i="23"/>
  <c r="S532" i="23" s="1"/>
  <c r="N532" i="23"/>
  <c r="L532" i="23"/>
  <c r="J532" i="23"/>
  <c r="I532" i="23"/>
  <c r="H532" i="23"/>
  <c r="P531" i="23"/>
  <c r="S531" i="23" s="1"/>
  <c r="N531" i="23"/>
  <c r="L531" i="23"/>
  <c r="J531" i="23"/>
  <c r="I531" i="23"/>
  <c r="H531" i="23"/>
  <c r="P530" i="23"/>
  <c r="S530" i="23" s="1"/>
  <c r="N530" i="23"/>
  <c r="L530" i="23"/>
  <c r="J530" i="23"/>
  <c r="I530" i="23"/>
  <c r="H530" i="23"/>
  <c r="P529" i="23"/>
  <c r="S529" i="23" s="1"/>
  <c r="N529" i="23"/>
  <c r="L529" i="23"/>
  <c r="J529" i="23"/>
  <c r="I529" i="23"/>
  <c r="H529" i="23"/>
  <c r="P528" i="23"/>
  <c r="S528" i="23" s="1"/>
  <c r="N528" i="23"/>
  <c r="L528" i="23"/>
  <c r="J528" i="23"/>
  <c r="I528" i="23"/>
  <c r="H528" i="23"/>
  <c r="P527" i="23"/>
  <c r="S527" i="23" s="1"/>
  <c r="N527" i="23"/>
  <c r="L527" i="23"/>
  <c r="J527" i="23"/>
  <c r="I527" i="23"/>
  <c r="H527" i="23"/>
  <c r="P526" i="23"/>
  <c r="S526" i="23" s="1"/>
  <c r="N526" i="23"/>
  <c r="L526" i="23"/>
  <c r="J526" i="23"/>
  <c r="I526" i="23"/>
  <c r="H526" i="23"/>
  <c r="P525" i="23"/>
  <c r="S525" i="23" s="1"/>
  <c r="N525" i="23"/>
  <c r="L525" i="23"/>
  <c r="J525" i="23"/>
  <c r="I525" i="23"/>
  <c r="H525" i="23"/>
  <c r="P524" i="23"/>
  <c r="S524" i="23" s="1"/>
  <c r="N524" i="23"/>
  <c r="L524" i="23"/>
  <c r="J524" i="23"/>
  <c r="I524" i="23"/>
  <c r="H524" i="23"/>
  <c r="P523" i="23"/>
  <c r="S523" i="23" s="1"/>
  <c r="N523" i="23"/>
  <c r="L523" i="23"/>
  <c r="J523" i="23"/>
  <c r="I523" i="23"/>
  <c r="H523" i="23"/>
  <c r="P522" i="23"/>
  <c r="S522" i="23" s="1"/>
  <c r="N522" i="23"/>
  <c r="L522" i="23"/>
  <c r="J522" i="23"/>
  <c r="I522" i="23"/>
  <c r="H522" i="23"/>
  <c r="P521" i="23"/>
  <c r="S521" i="23" s="1"/>
  <c r="N521" i="23"/>
  <c r="L521" i="23"/>
  <c r="J521" i="23"/>
  <c r="I521" i="23"/>
  <c r="H521" i="23"/>
  <c r="P520" i="23"/>
  <c r="S520" i="23" s="1"/>
  <c r="N520" i="23"/>
  <c r="L520" i="23"/>
  <c r="J520" i="23"/>
  <c r="I520" i="23"/>
  <c r="H520" i="23"/>
  <c r="P519" i="23"/>
  <c r="S519" i="23" s="1"/>
  <c r="N519" i="23"/>
  <c r="L519" i="23"/>
  <c r="J519" i="23"/>
  <c r="I519" i="23"/>
  <c r="H519" i="23"/>
  <c r="P518" i="23"/>
  <c r="S518" i="23" s="1"/>
  <c r="N518" i="23"/>
  <c r="L518" i="23"/>
  <c r="J518" i="23"/>
  <c r="I518" i="23"/>
  <c r="H518" i="23"/>
  <c r="P517" i="23"/>
  <c r="S517" i="23" s="1"/>
  <c r="N517" i="23"/>
  <c r="L517" i="23"/>
  <c r="J517" i="23"/>
  <c r="I517" i="23"/>
  <c r="H517" i="23"/>
  <c r="P516" i="23"/>
  <c r="S516" i="23" s="1"/>
  <c r="N516" i="23"/>
  <c r="L516" i="23"/>
  <c r="J516" i="23"/>
  <c r="I516" i="23"/>
  <c r="H516" i="23"/>
  <c r="P515" i="23"/>
  <c r="S515" i="23" s="1"/>
  <c r="N515" i="23"/>
  <c r="L515" i="23"/>
  <c r="J515" i="23"/>
  <c r="I515" i="23"/>
  <c r="H515" i="23"/>
  <c r="P514" i="23"/>
  <c r="S514" i="23" s="1"/>
  <c r="N514" i="23"/>
  <c r="L514" i="23"/>
  <c r="J514" i="23"/>
  <c r="I514" i="23"/>
  <c r="H514" i="23"/>
  <c r="P513" i="23"/>
  <c r="S513" i="23" s="1"/>
  <c r="N513" i="23"/>
  <c r="L513" i="23"/>
  <c r="J513" i="23"/>
  <c r="I513" i="23"/>
  <c r="H513" i="23"/>
  <c r="P512" i="23"/>
  <c r="S512" i="23" s="1"/>
  <c r="N512" i="23"/>
  <c r="L512" i="23"/>
  <c r="J512" i="23"/>
  <c r="I512" i="23"/>
  <c r="H512" i="23"/>
  <c r="P511" i="23"/>
  <c r="S511" i="23" s="1"/>
  <c r="N511" i="23"/>
  <c r="L511" i="23"/>
  <c r="J511" i="23"/>
  <c r="I511" i="23"/>
  <c r="H511" i="23"/>
  <c r="P510" i="23"/>
  <c r="S510" i="23" s="1"/>
  <c r="N510" i="23"/>
  <c r="L510" i="23"/>
  <c r="J510" i="23"/>
  <c r="I510" i="23"/>
  <c r="H510" i="23"/>
  <c r="P509" i="23"/>
  <c r="S509" i="23" s="1"/>
  <c r="N509" i="23"/>
  <c r="L509" i="23"/>
  <c r="J509" i="23"/>
  <c r="I509" i="23"/>
  <c r="H509" i="23"/>
  <c r="P508" i="23"/>
  <c r="S508" i="23" s="1"/>
  <c r="N508" i="23"/>
  <c r="L508" i="23"/>
  <c r="J508" i="23"/>
  <c r="I508" i="23"/>
  <c r="H508" i="23"/>
  <c r="P507" i="23"/>
  <c r="S507" i="23" s="1"/>
  <c r="N507" i="23"/>
  <c r="L507" i="23"/>
  <c r="J507" i="23"/>
  <c r="I507" i="23"/>
  <c r="H507" i="23"/>
  <c r="P505" i="23"/>
  <c r="S505" i="23" s="1"/>
  <c r="N505" i="23"/>
  <c r="L505" i="23"/>
  <c r="J505" i="23"/>
  <c r="I505" i="23"/>
  <c r="H505" i="23"/>
  <c r="P504" i="23"/>
  <c r="S504" i="23" s="1"/>
  <c r="N504" i="23"/>
  <c r="L504" i="23"/>
  <c r="J504" i="23"/>
  <c r="I504" i="23"/>
  <c r="H504" i="23"/>
  <c r="P503" i="23"/>
  <c r="S503" i="23" s="1"/>
  <c r="N503" i="23"/>
  <c r="L503" i="23"/>
  <c r="J503" i="23"/>
  <c r="I503" i="23"/>
  <c r="H503" i="23"/>
  <c r="P502" i="23"/>
  <c r="S502" i="23" s="1"/>
  <c r="N502" i="23"/>
  <c r="L502" i="23"/>
  <c r="J502" i="23"/>
  <c r="I502" i="23"/>
  <c r="H502" i="23"/>
  <c r="P501" i="23"/>
  <c r="S501" i="23" s="1"/>
  <c r="N501" i="23"/>
  <c r="L501" i="23"/>
  <c r="J501" i="23"/>
  <c r="I501" i="23"/>
  <c r="H501" i="23"/>
  <c r="P500" i="23"/>
  <c r="S500" i="23" s="1"/>
  <c r="N500" i="23"/>
  <c r="L500" i="23"/>
  <c r="J500" i="23"/>
  <c r="I500" i="23"/>
  <c r="H500" i="23"/>
  <c r="P499" i="23"/>
  <c r="S499" i="23" s="1"/>
  <c r="N499" i="23"/>
  <c r="L499" i="23"/>
  <c r="J499" i="23"/>
  <c r="I499" i="23"/>
  <c r="H499" i="23"/>
  <c r="P498" i="23"/>
  <c r="S498" i="23" s="1"/>
  <c r="N498" i="23"/>
  <c r="L498" i="23"/>
  <c r="J498" i="23"/>
  <c r="I498" i="23"/>
  <c r="H498" i="23"/>
  <c r="P497" i="23"/>
  <c r="S497" i="23" s="1"/>
  <c r="N497" i="23"/>
  <c r="L497" i="23"/>
  <c r="J497" i="23"/>
  <c r="I497" i="23"/>
  <c r="H497" i="23"/>
  <c r="P496" i="23"/>
  <c r="S496" i="23" s="1"/>
  <c r="N496" i="23"/>
  <c r="L496" i="23"/>
  <c r="J496" i="23"/>
  <c r="I496" i="23"/>
  <c r="H496" i="23"/>
  <c r="P495" i="23"/>
  <c r="S495" i="23" s="1"/>
  <c r="N495" i="23"/>
  <c r="L495" i="23"/>
  <c r="J495" i="23"/>
  <c r="I495" i="23"/>
  <c r="H495" i="23"/>
  <c r="P494" i="23"/>
  <c r="S494" i="23" s="1"/>
  <c r="N494" i="23"/>
  <c r="L494" i="23"/>
  <c r="J494" i="23"/>
  <c r="I494" i="23"/>
  <c r="H494" i="23"/>
  <c r="P493" i="23"/>
  <c r="S493" i="23" s="1"/>
  <c r="N493" i="23"/>
  <c r="L493" i="23"/>
  <c r="J493" i="23"/>
  <c r="I493" i="23"/>
  <c r="H493" i="23"/>
  <c r="P492" i="23"/>
  <c r="S492" i="23" s="1"/>
  <c r="N492" i="23"/>
  <c r="L492" i="23"/>
  <c r="J492" i="23"/>
  <c r="I492" i="23"/>
  <c r="H492" i="23"/>
  <c r="P491" i="23"/>
  <c r="S491" i="23" s="1"/>
  <c r="N491" i="23"/>
  <c r="L491" i="23"/>
  <c r="J491" i="23"/>
  <c r="I491" i="23"/>
  <c r="H491" i="23"/>
  <c r="P490" i="23"/>
  <c r="S490" i="23" s="1"/>
  <c r="N490" i="23"/>
  <c r="L490" i="23"/>
  <c r="J490" i="23"/>
  <c r="I490" i="23"/>
  <c r="H490" i="23"/>
  <c r="P489" i="23"/>
  <c r="S489" i="23" s="1"/>
  <c r="N489" i="23"/>
  <c r="L489" i="23"/>
  <c r="J489" i="23"/>
  <c r="I489" i="23"/>
  <c r="H489" i="23"/>
  <c r="P488" i="23"/>
  <c r="S488" i="23" s="1"/>
  <c r="N488" i="23"/>
  <c r="L488" i="23"/>
  <c r="J488" i="23"/>
  <c r="I488" i="23"/>
  <c r="H488" i="23"/>
  <c r="P487" i="23"/>
  <c r="S487" i="23" s="1"/>
  <c r="N487" i="23"/>
  <c r="L487" i="23"/>
  <c r="J487" i="23"/>
  <c r="I487" i="23"/>
  <c r="H487" i="23"/>
  <c r="P486" i="23"/>
  <c r="S486" i="23" s="1"/>
  <c r="N486" i="23"/>
  <c r="L486" i="23"/>
  <c r="J486" i="23"/>
  <c r="I486" i="23"/>
  <c r="H486" i="23"/>
  <c r="P485" i="23"/>
  <c r="S485" i="23" s="1"/>
  <c r="N485" i="23"/>
  <c r="L485" i="23"/>
  <c r="J485" i="23"/>
  <c r="I485" i="23"/>
  <c r="H485" i="23"/>
  <c r="P484" i="23"/>
  <c r="S484" i="23" s="1"/>
  <c r="N484" i="23"/>
  <c r="L484" i="23"/>
  <c r="J484" i="23"/>
  <c r="I484" i="23"/>
  <c r="H484" i="23"/>
  <c r="P483" i="23"/>
  <c r="S483" i="23" s="1"/>
  <c r="N483" i="23"/>
  <c r="L483" i="23"/>
  <c r="J483" i="23"/>
  <c r="I483" i="23"/>
  <c r="H483" i="23"/>
  <c r="P482" i="23"/>
  <c r="S482" i="23" s="1"/>
  <c r="N482" i="23"/>
  <c r="L482" i="23"/>
  <c r="J482" i="23"/>
  <c r="I482" i="23"/>
  <c r="H482" i="23"/>
  <c r="P481" i="23"/>
  <c r="S481" i="23" s="1"/>
  <c r="N481" i="23"/>
  <c r="L481" i="23"/>
  <c r="J481" i="23"/>
  <c r="I481" i="23"/>
  <c r="H481" i="23"/>
  <c r="P480" i="23"/>
  <c r="S480" i="23" s="1"/>
  <c r="N480" i="23"/>
  <c r="L480" i="23"/>
  <c r="J480" i="23"/>
  <c r="I480" i="23"/>
  <c r="H480" i="23"/>
  <c r="P479" i="23"/>
  <c r="S479" i="23" s="1"/>
  <c r="N479" i="23"/>
  <c r="L479" i="23"/>
  <c r="J479" i="23"/>
  <c r="I479" i="23"/>
  <c r="H479" i="23"/>
  <c r="P478" i="23"/>
  <c r="S478" i="23" s="1"/>
  <c r="N478" i="23"/>
  <c r="L478" i="23"/>
  <c r="J478" i="23"/>
  <c r="I478" i="23"/>
  <c r="H478" i="23"/>
  <c r="P477" i="23"/>
  <c r="S477" i="23" s="1"/>
  <c r="N477" i="23"/>
  <c r="L477" i="23"/>
  <c r="J477" i="23"/>
  <c r="I477" i="23"/>
  <c r="H477" i="23"/>
  <c r="P476" i="23"/>
  <c r="S476" i="23" s="1"/>
  <c r="N476" i="23"/>
  <c r="L476" i="23"/>
  <c r="J476" i="23"/>
  <c r="I476" i="23"/>
  <c r="H476" i="23"/>
  <c r="P475" i="23"/>
  <c r="S475" i="23" s="1"/>
  <c r="N475" i="23"/>
  <c r="L475" i="23"/>
  <c r="J475" i="23"/>
  <c r="I475" i="23"/>
  <c r="H475" i="23"/>
  <c r="P474" i="23"/>
  <c r="S474" i="23" s="1"/>
  <c r="N474" i="23"/>
  <c r="L474" i="23"/>
  <c r="J474" i="23"/>
  <c r="I474" i="23"/>
  <c r="H474" i="23"/>
  <c r="P473" i="23"/>
  <c r="S473" i="23" s="1"/>
  <c r="N473" i="23"/>
  <c r="L473" i="23"/>
  <c r="J473" i="23"/>
  <c r="I473" i="23"/>
  <c r="H473" i="23"/>
  <c r="P472" i="23"/>
  <c r="S472" i="23" s="1"/>
  <c r="N472" i="23"/>
  <c r="L472" i="23"/>
  <c r="J472" i="23"/>
  <c r="I472" i="23"/>
  <c r="H472" i="23"/>
  <c r="P471" i="23"/>
  <c r="S471" i="23" s="1"/>
  <c r="N471" i="23"/>
  <c r="L471" i="23"/>
  <c r="J471" i="23"/>
  <c r="I471" i="23"/>
  <c r="H471" i="23"/>
  <c r="P470" i="23"/>
  <c r="S470" i="23" s="1"/>
  <c r="N470" i="23"/>
  <c r="L470" i="23"/>
  <c r="J470" i="23"/>
  <c r="I470" i="23"/>
  <c r="H470" i="23"/>
  <c r="P469" i="23"/>
  <c r="S469" i="23" s="1"/>
  <c r="N469" i="23"/>
  <c r="L469" i="23"/>
  <c r="J469" i="23"/>
  <c r="I469" i="23"/>
  <c r="H469" i="23"/>
  <c r="P468" i="23"/>
  <c r="S468" i="23" s="1"/>
  <c r="N468" i="23"/>
  <c r="L468" i="23"/>
  <c r="J468" i="23"/>
  <c r="I468" i="23"/>
  <c r="H468" i="23"/>
  <c r="P467" i="23"/>
  <c r="S467" i="23" s="1"/>
  <c r="N467" i="23"/>
  <c r="L467" i="23"/>
  <c r="J467" i="23"/>
  <c r="I467" i="23"/>
  <c r="H467" i="23"/>
  <c r="P466" i="23"/>
  <c r="S466" i="23" s="1"/>
  <c r="N466" i="23"/>
  <c r="L466" i="23"/>
  <c r="J466" i="23"/>
  <c r="I466" i="23"/>
  <c r="H466" i="23"/>
  <c r="P465" i="23"/>
  <c r="S465" i="23" s="1"/>
  <c r="N465" i="23"/>
  <c r="L465" i="23"/>
  <c r="J465" i="23"/>
  <c r="I465" i="23"/>
  <c r="H465" i="23"/>
  <c r="P464" i="23"/>
  <c r="S464" i="23" s="1"/>
  <c r="N464" i="23"/>
  <c r="L464" i="23"/>
  <c r="J464" i="23"/>
  <c r="I464" i="23"/>
  <c r="H464" i="23"/>
  <c r="P463" i="23"/>
  <c r="S463" i="23" s="1"/>
  <c r="N463" i="23"/>
  <c r="L463" i="23"/>
  <c r="J463" i="23"/>
  <c r="I463" i="23"/>
  <c r="H463" i="23"/>
  <c r="P462" i="23"/>
  <c r="S462" i="23" s="1"/>
  <c r="N462" i="23"/>
  <c r="L462" i="23"/>
  <c r="J462" i="23"/>
  <c r="I462" i="23"/>
  <c r="H462" i="23"/>
  <c r="P461" i="23"/>
  <c r="S461" i="23" s="1"/>
  <c r="N461" i="23"/>
  <c r="L461" i="23"/>
  <c r="J461" i="23"/>
  <c r="I461" i="23"/>
  <c r="H461" i="23"/>
  <c r="P460" i="23"/>
  <c r="S460" i="23" s="1"/>
  <c r="N460" i="23"/>
  <c r="L460" i="23"/>
  <c r="J460" i="23"/>
  <c r="I460" i="23"/>
  <c r="H460" i="23"/>
  <c r="P459" i="23"/>
  <c r="S459" i="23" s="1"/>
  <c r="N459" i="23"/>
  <c r="L459" i="23"/>
  <c r="J459" i="23"/>
  <c r="I459" i="23"/>
  <c r="H459" i="23"/>
  <c r="P458" i="23"/>
  <c r="S458" i="23" s="1"/>
  <c r="N458" i="23"/>
  <c r="L458" i="23"/>
  <c r="J458" i="23"/>
  <c r="I458" i="23"/>
  <c r="H458" i="23"/>
  <c r="P457" i="23"/>
  <c r="S457" i="23" s="1"/>
  <c r="N457" i="23"/>
  <c r="L457" i="23"/>
  <c r="J457" i="23"/>
  <c r="I457" i="23"/>
  <c r="H457" i="23"/>
  <c r="P456" i="23"/>
  <c r="S456" i="23" s="1"/>
  <c r="N456" i="23"/>
  <c r="L456" i="23"/>
  <c r="J456" i="23"/>
  <c r="I456" i="23"/>
  <c r="H456" i="23"/>
  <c r="P455" i="23"/>
  <c r="S455" i="23" s="1"/>
  <c r="N455" i="23"/>
  <c r="L455" i="23"/>
  <c r="J455" i="23"/>
  <c r="I455" i="23"/>
  <c r="H455" i="23"/>
  <c r="P454" i="23"/>
  <c r="S454" i="23" s="1"/>
  <c r="N454" i="23"/>
  <c r="L454" i="23"/>
  <c r="J454" i="23"/>
  <c r="I454" i="23"/>
  <c r="H454" i="23"/>
  <c r="P453" i="23"/>
  <c r="S453" i="23" s="1"/>
  <c r="N453" i="23"/>
  <c r="L453" i="23"/>
  <c r="J453" i="23"/>
  <c r="I453" i="23"/>
  <c r="H453" i="23"/>
  <c r="P452" i="23"/>
  <c r="S452" i="23" s="1"/>
  <c r="N452" i="23"/>
  <c r="L452" i="23"/>
  <c r="J452" i="23"/>
  <c r="I452" i="23"/>
  <c r="H452" i="23"/>
  <c r="P451" i="23"/>
  <c r="S451" i="23" s="1"/>
  <c r="N451" i="23"/>
  <c r="L451" i="23"/>
  <c r="J451" i="23"/>
  <c r="I451" i="23"/>
  <c r="H451" i="23"/>
  <c r="P450" i="23"/>
  <c r="S450" i="23" s="1"/>
  <c r="N450" i="23"/>
  <c r="L450" i="23"/>
  <c r="J450" i="23"/>
  <c r="I450" i="23"/>
  <c r="H450" i="23"/>
  <c r="P449" i="23"/>
  <c r="S449" i="23" s="1"/>
  <c r="N449" i="23"/>
  <c r="L449" i="23"/>
  <c r="J449" i="23"/>
  <c r="I449" i="23"/>
  <c r="H449" i="23"/>
  <c r="P448" i="23"/>
  <c r="S448" i="23" s="1"/>
  <c r="N448" i="23"/>
  <c r="L448" i="23"/>
  <c r="J448" i="23"/>
  <c r="I448" i="23"/>
  <c r="H448" i="23"/>
  <c r="P447" i="23"/>
  <c r="S447" i="23" s="1"/>
  <c r="N447" i="23"/>
  <c r="L447" i="23"/>
  <c r="J447" i="23"/>
  <c r="I447" i="23"/>
  <c r="H447" i="23"/>
  <c r="P446" i="23"/>
  <c r="S446" i="23" s="1"/>
  <c r="N446" i="23"/>
  <c r="L446" i="23"/>
  <c r="J446" i="23"/>
  <c r="I446" i="23"/>
  <c r="H446" i="23"/>
  <c r="P445" i="23"/>
  <c r="S445" i="23" s="1"/>
  <c r="N445" i="23"/>
  <c r="L445" i="23"/>
  <c r="J445" i="23"/>
  <c r="I445" i="23"/>
  <c r="H445" i="23"/>
  <c r="P444" i="23"/>
  <c r="S444" i="23" s="1"/>
  <c r="N444" i="23"/>
  <c r="L444" i="23"/>
  <c r="J444" i="23"/>
  <c r="I444" i="23"/>
  <c r="H444" i="23"/>
  <c r="P443" i="23"/>
  <c r="S443" i="23" s="1"/>
  <c r="N443" i="23"/>
  <c r="L443" i="23"/>
  <c r="J443" i="23"/>
  <c r="I443" i="23"/>
  <c r="H443" i="23"/>
  <c r="P442" i="23"/>
  <c r="S442" i="23" s="1"/>
  <c r="N442" i="23"/>
  <c r="L442" i="23"/>
  <c r="J442" i="23"/>
  <c r="I442" i="23"/>
  <c r="H442" i="23"/>
  <c r="P441" i="23"/>
  <c r="S441" i="23" s="1"/>
  <c r="N441" i="23"/>
  <c r="L441" i="23"/>
  <c r="J441" i="23"/>
  <c r="I441" i="23"/>
  <c r="H441" i="23"/>
  <c r="P440" i="23"/>
  <c r="S440" i="23" s="1"/>
  <c r="N440" i="23"/>
  <c r="L440" i="23"/>
  <c r="J440" i="23"/>
  <c r="I440" i="23"/>
  <c r="H440" i="23"/>
  <c r="P439" i="23"/>
  <c r="S439" i="23" s="1"/>
  <c r="N439" i="23"/>
  <c r="L439" i="23"/>
  <c r="J439" i="23"/>
  <c r="I439" i="23"/>
  <c r="H439" i="23"/>
  <c r="P438" i="23"/>
  <c r="S438" i="23" s="1"/>
  <c r="N438" i="23"/>
  <c r="L438" i="23"/>
  <c r="J438" i="23"/>
  <c r="I438" i="23"/>
  <c r="H438" i="23"/>
  <c r="P437" i="23"/>
  <c r="S437" i="23" s="1"/>
  <c r="N437" i="23"/>
  <c r="L437" i="23"/>
  <c r="J437" i="23"/>
  <c r="I437" i="23"/>
  <c r="H437" i="23"/>
  <c r="P436" i="23"/>
  <c r="S436" i="23" s="1"/>
  <c r="N436" i="23"/>
  <c r="L436" i="23"/>
  <c r="J436" i="23"/>
  <c r="I436" i="23"/>
  <c r="H436" i="23"/>
  <c r="P435" i="23"/>
  <c r="S435" i="23" s="1"/>
  <c r="N435" i="23"/>
  <c r="L435" i="23"/>
  <c r="J435" i="23"/>
  <c r="I435" i="23"/>
  <c r="H435" i="23"/>
  <c r="P434" i="23"/>
  <c r="S434" i="23" s="1"/>
  <c r="N434" i="23"/>
  <c r="L434" i="23"/>
  <c r="J434" i="23"/>
  <c r="I434" i="23"/>
  <c r="H434" i="23"/>
  <c r="P433" i="23"/>
  <c r="S433" i="23" s="1"/>
  <c r="N433" i="23"/>
  <c r="L433" i="23"/>
  <c r="J433" i="23"/>
  <c r="I433" i="23"/>
  <c r="H433" i="23"/>
  <c r="P432" i="23"/>
  <c r="S432" i="23" s="1"/>
  <c r="N432" i="23"/>
  <c r="L432" i="23"/>
  <c r="J432" i="23"/>
  <c r="I432" i="23"/>
  <c r="H432" i="23"/>
  <c r="P431" i="23"/>
  <c r="S431" i="23" s="1"/>
  <c r="N431" i="23"/>
  <c r="L431" i="23"/>
  <c r="J431" i="23"/>
  <c r="I431" i="23"/>
  <c r="H431" i="23"/>
  <c r="P430" i="23"/>
  <c r="S430" i="23" s="1"/>
  <c r="N430" i="23"/>
  <c r="L430" i="23"/>
  <c r="J430" i="23"/>
  <c r="I430" i="23"/>
  <c r="H430" i="23"/>
  <c r="P429" i="23"/>
  <c r="S429" i="23" s="1"/>
  <c r="N429" i="23"/>
  <c r="L429" i="23"/>
  <c r="J429" i="23"/>
  <c r="I429" i="23"/>
  <c r="H429" i="23"/>
  <c r="P428" i="23"/>
  <c r="S428" i="23" s="1"/>
  <c r="N428" i="23"/>
  <c r="L428" i="23"/>
  <c r="J428" i="23"/>
  <c r="I428" i="23"/>
  <c r="H428" i="23"/>
  <c r="P427" i="23"/>
  <c r="S427" i="23" s="1"/>
  <c r="N427" i="23"/>
  <c r="L427" i="23"/>
  <c r="J427" i="23"/>
  <c r="I427" i="23"/>
  <c r="H427" i="23"/>
  <c r="P426" i="23"/>
  <c r="S426" i="23" s="1"/>
  <c r="N426" i="23"/>
  <c r="L426" i="23"/>
  <c r="J426" i="23"/>
  <c r="I426" i="23"/>
  <c r="H426" i="23"/>
  <c r="P425" i="23"/>
  <c r="S425" i="23" s="1"/>
  <c r="N425" i="23"/>
  <c r="L425" i="23"/>
  <c r="J425" i="23"/>
  <c r="I425" i="23"/>
  <c r="H425" i="23"/>
  <c r="P424" i="23"/>
  <c r="S424" i="23" s="1"/>
  <c r="N424" i="23"/>
  <c r="L424" i="23"/>
  <c r="J424" i="23"/>
  <c r="I424" i="23"/>
  <c r="H424" i="23"/>
  <c r="P423" i="23"/>
  <c r="S423" i="23" s="1"/>
  <c r="N423" i="23"/>
  <c r="L423" i="23"/>
  <c r="J423" i="23"/>
  <c r="I423" i="23"/>
  <c r="H423" i="23"/>
  <c r="P422" i="23"/>
  <c r="S422" i="23" s="1"/>
  <c r="N422" i="23"/>
  <c r="L422" i="23"/>
  <c r="J422" i="23"/>
  <c r="I422" i="23"/>
  <c r="H422" i="23"/>
  <c r="P421" i="23"/>
  <c r="S421" i="23" s="1"/>
  <c r="N421" i="23"/>
  <c r="L421" i="23"/>
  <c r="J421" i="23"/>
  <c r="I421" i="23"/>
  <c r="H421" i="23"/>
  <c r="P420" i="23"/>
  <c r="S420" i="23" s="1"/>
  <c r="N420" i="23"/>
  <c r="L420" i="23"/>
  <c r="J420" i="23"/>
  <c r="I420" i="23"/>
  <c r="H420" i="23"/>
  <c r="P419" i="23"/>
  <c r="S419" i="23" s="1"/>
  <c r="N419" i="23"/>
  <c r="L419" i="23"/>
  <c r="J419" i="23"/>
  <c r="I419" i="23"/>
  <c r="H419" i="23"/>
  <c r="P418" i="23"/>
  <c r="S418" i="23" s="1"/>
  <c r="N418" i="23"/>
  <c r="L418" i="23"/>
  <c r="J418" i="23"/>
  <c r="I418" i="23"/>
  <c r="H418" i="23"/>
  <c r="P417" i="23"/>
  <c r="S417" i="23" s="1"/>
  <c r="N417" i="23"/>
  <c r="L417" i="23"/>
  <c r="J417" i="23"/>
  <c r="I417" i="23"/>
  <c r="H417" i="23"/>
  <c r="P416" i="23"/>
  <c r="S416" i="23" s="1"/>
  <c r="N416" i="23"/>
  <c r="L416" i="23"/>
  <c r="J416" i="23"/>
  <c r="I416" i="23"/>
  <c r="H416" i="23"/>
  <c r="P415" i="23"/>
  <c r="S415" i="23" s="1"/>
  <c r="N415" i="23"/>
  <c r="L415" i="23"/>
  <c r="J415" i="23"/>
  <c r="I415" i="23"/>
  <c r="H415" i="23"/>
  <c r="P414" i="23"/>
  <c r="S414" i="23" s="1"/>
  <c r="N414" i="23"/>
  <c r="L414" i="23"/>
  <c r="J414" i="23"/>
  <c r="I414" i="23"/>
  <c r="H414" i="23"/>
  <c r="P413" i="23"/>
  <c r="S413" i="23" s="1"/>
  <c r="N413" i="23"/>
  <c r="L413" i="23"/>
  <c r="J413" i="23"/>
  <c r="I413" i="23"/>
  <c r="H413" i="23"/>
  <c r="P412" i="23"/>
  <c r="S412" i="23" s="1"/>
  <c r="N412" i="23"/>
  <c r="L412" i="23"/>
  <c r="J412" i="23"/>
  <c r="I412" i="23"/>
  <c r="H412" i="23"/>
  <c r="P411" i="23"/>
  <c r="S411" i="23" s="1"/>
  <c r="N411" i="23"/>
  <c r="L411" i="23"/>
  <c r="J411" i="23"/>
  <c r="I411" i="23"/>
  <c r="H411" i="23"/>
  <c r="P410" i="23"/>
  <c r="S410" i="23" s="1"/>
  <c r="N410" i="23"/>
  <c r="L410" i="23"/>
  <c r="J410" i="23"/>
  <c r="I410" i="23"/>
  <c r="H410" i="23"/>
  <c r="P409" i="23"/>
  <c r="S409" i="23" s="1"/>
  <c r="N409" i="23"/>
  <c r="L409" i="23"/>
  <c r="J409" i="23"/>
  <c r="I409" i="23"/>
  <c r="H409" i="23"/>
  <c r="P408" i="23"/>
  <c r="S408" i="23" s="1"/>
  <c r="N408" i="23"/>
  <c r="L408" i="23"/>
  <c r="J408" i="23"/>
  <c r="I408" i="23"/>
  <c r="H408" i="23"/>
  <c r="P407" i="23"/>
  <c r="S407" i="23" s="1"/>
  <c r="N407" i="23"/>
  <c r="L407" i="23"/>
  <c r="J407" i="23"/>
  <c r="I407" i="23"/>
  <c r="H407" i="23"/>
  <c r="P406" i="23"/>
  <c r="S406" i="23" s="1"/>
  <c r="N406" i="23"/>
  <c r="L406" i="23"/>
  <c r="J406" i="23"/>
  <c r="I406" i="23"/>
  <c r="H406" i="23"/>
  <c r="P405" i="23"/>
  <c r="S405" i="23" s="1"/>
  <c r="N405" i="23"/>
  <c r="L405" i="23"/>
  <c r="J405" i="23"/>
  <c r="I405" i="23"/>
  <c r="H405" i="23"/>
  <c r="P404" i="23"/>
  <c r="S404" i="23" s="1"/>
  <c r="N404" i="23"/>
  <c r="L404" i="23"/>
  <c r="J404" i="23"/>
  <c r="I404" i="23"/>
  <c r="H404" i="23"/>
  <c r="P403" i="23"/>
  <c r="S403" i="23" s="1"/>
  <c r="N403" i="23"/>
  <c r="L403" i="23"/>
  <c r="J403" i="23"/>
  <c r="I403" i="23"/>
  <c r="H403" i="23"/>
  <c r="P402" i="23"/>
  <c r="S402" i="23" s="1"/>
  <c r="N402" i="23"/>
  <c r="L402" i="23"/>
  <c r="J402" i="23"/>
  <c r="I402" i="23"/>
  <c r="H402" i="23"/>
  <c r="P401" i="23"/>
  <c r="S401" i="23" s="1"/>
  <c r="N401" i="23"/>
  <c r="L401" i="23"/>
  <c r="J401" i="23"/>
  <c r="I401" i="23"/>
  <c r="H401" i="23"/>
  <c r="P400" i="23"/>
  <c r="S400" i="23" s="1"/>
  <c r="N400" i="23"/>
  <c r="L400" i="23"/>
  <c r="J400" i="23"/>
  <c r="I400" i="23"/>
  <c r="H400" i="23"/>
  <c r="P399" i="23"/>
  <c r="S399" i="23" s="1"/>
  <c r="N399" i="23"/>
  <c r="L399" i="23"/>
  <c r="J399" i="23"/>
  <c r="I399" i="23"/>
  <c r="H399" i="23"/>
  <c r="P398" i="23"/>
  <c r="S398" i="23" s="1"/>
  <c r="N398" i="23"/>
  <c r="L398" i="23"/>
  <c r="J398" i="23"/>
  <c r="I398" i="23"/>
  <c r="H398" i="23"/>
  <c r="P397" i="23"/>
  <c r="S397" i="23" s="1"/>
  <c r="N397" i="23"/>
  <c r="L397" i="23"/>
  <c r="J397" i="23"/>
  <c r="I397" i="23"/>
  <c r="H397" i="23"/>
  <c r="P396" i="23"/>
  <c r="S396" i="23" s="1"/>
  <c r="N396" i="23"/>
  <c r="L396" i="23"/>
  <c r="J396" i="23"/>
  <c r="I396" i="23"/>
  <c r="H396" i="23"/>
  <c r="P395" i="23"/>
  <c r="S395" i="23" s="1"/>
  <c r="N395" i="23"/>
  <c r="L395" i="23"/>
  <c r="J395" i="23"/>
  <c r="I395" i="23"/>
  <c r="H395" i="23"/>
  <c r="P394" i="23"/>
  <c r="S394" i="23" s="1"/>
  <c r="N394" i="23"/>
  <c r="L394" i="23"/>
  <c r="J394" i="23"/>
  <c r="I394" i="23"/>
  <c r="H394" i="23"/>
  <c r="P393" i="23"/>
  <c r="S393" i="23" s="1"/>
  <c r="N393" i="23"/>
  <c r="L393" i="23"/>
  <c r="J393" i="23"/>
  <c r="I393" i="23"/>
  <c r="H393" i="23"/>
  <c r="P392" i="23"/>
  <c r="S392" i="23" s="1"/>
  <c r="N392" i="23"/>
  <c r="L392" i="23"/>
  <c r="J392" i="23"/>
  <c r="I392" i="23"/>
  <c r="H392" i="23"/>
  <c r="P391" i="23"/>
  <c r="S391" i="23" s="1"/>
  <c r="N391" i="23"/>
  <c r="L391" i="23"/>
  <c r="J391" i="23"/>
  <c r="I391" i="23"/>
  <c r="H391" i="23"/>
  <c r="P390" i="23"/>
  <c r="S390" i="23" s="1"/>
  <c r="N390" i="23"/>
  <c r="L390" i="23"/>
  <c r="J390" i="23"/>
  <c r="I390" i="23"/>
  <c r="H390" i="23"/>
  <c r="P389" i="23"/>
  <c r="S389" i="23" s="1"/>
  <c r="N389" i="23"/>
  <c r="L389" i="23"/>
  <c r="J389" i="23"/>
  <c r="I389" i="23"/>
  <c r="H389" i="23"/>
  <c r="P388" i="23"/>
  <c r="S388" i="23" s="1"/>
  <c r="N388" i="23"/>
  <c r="L388" i="23"/>
  <c r="J388" i="23"/>
  <c r="I388" i="23"/>
  <c r="H388" i="23"/>
  <c r="P387" i="23"/>
  <c r="S387" i="23" s="1"/>
  <c r="N387" i="23"/>
  <c r="L387" i="23"/>
  <c r="J387" i="23"/>
  <c r="I387" i="23"/>
  <c r="H387" i="23"/>
  <c r="P386" i="23"/>
  <c r="S386" i="23" s="1"/>
  <c r="N386" i="23"/>
  <c r="L386" i="23"/>
  <c r="J386" i="23"/>
  <c r="I386" i="23"/>
  <c r="H386" i="23"/>
  <c r="P385" i="23"/>
  <c r="S385" i="23" s="1"/>
  <c r="N385" i="23"/>
  <c r="L385" i="23"/>
  <c r="J385" i="23"/>
  <c r="I385" i="23"/>
  <c r="H385" i="23"/>
  <c r="P384" i="23"/>
  <c r="S384" i="23" s="1"/>
  <c r="N384" i="23"/>
  <c r="L384" i="23"/>
  <c r="J384" i="23"/>
  <c r="I384" i="23"/>
  <c r="H384" i="23"/>
  <c r="P383" i="23"/>
  <c r="S383" i="23" s="1"/>
  <c r="N383" i="23"/>
  <c r="L383" i="23"/>
  <c r="J383" i="23"/>
  <c r="I383" i="23"/>
  <c r="H383" i="23"/>
  <c r="P382" i="23"/>
  <c r="S382" i="23" s="1"/>
  <c r="N382" i="23"/>
  <c r="L382" i="23"/>
  <c r="J382" i="23"/>
  <c r="I382" i="23"/>
  <c r="H382" i="23"/>
  <c r="P381" i="23"/>
  <c r="S381" i="23" s="1"/>
  <c r="N381" i="23"/>
  <c r="L381" i="23"/>
  <c r="J381" i="23"/>
  <c r="I381" i="23"/>
  <c r="H381" i="23"/>
  <c r="P380" i="23"/>
  <c r="S380" i="23" s="1"/>
  <c r="N380" i="23"/>
  <c r="L380" i="23"/>
  <c r="J380" i="23"/>
  <c r="I380" i="23"/>
  <c r="H380" i="23"/>
  <c r="P379" i="23"/>
  <c r="S379" i="23" s="1"/>
  <c r="N379" i="23"/>
  <c r="L379" i="23"/>
  <c r="J379" i="23"/>
  <c r="I379" i="23"/>
  <c r="H379" i="23"/>
  <c r="P378" i="23"/>
  <c r="S378" i="23" s="1"/>
  <c r="N378" i="23"/>
  <c r="L378" i="23"/>
  <c r="J378" i="23"/>
  <c r="I378" i="23"/>
  <c r="H378" i="23"/>
  <c r="P377" i="23"/>
  <c r="S377" i="23" s="1"/>
  <c r="N377" i="23"/>
  <c r="L377" i="23"/>
  <c r="J377" i="23"/>
  <c r="I377" i="23"/>
  <c r="H377" i="23"/>
  <c r="P376" i="23"/>
  <c r="S376" i="23" s="1"/>
  <c r="N376" i="23"/>
  <c r="L376" i="23"/>
  <c r="J376" i="23"/>
  <c r="I376" i="23"/>
  <c r="H376" i="23"/>
  <c r="P375" i="23"/>
  <c r="S375" i="23" s="1"/>
  <c r="N375" i="23"/>
  <c r="L375" i="23"/>
  <c r="J375" i="23"/>
  <c r="I375" i="23"/>
  <c r="H375" i="23"/>
  <c r="P374" i="23"/>
  <c r="S374" i="23" s="1"/>
  <c r="N374" i="23"/>
  <c r="L374" i="23"/>
  <c r="J374" i="23"/>
  <c r="I374" i="23"/>
  <c r="H374" i="23"/>
  <c r="P373" i="23"/>
  <c r="S373" i="23" s="1"/>
  <c r="N373" i="23"/>
  <c r="L373" i="23"/>
  <c r="J373" i="23"/>
  <c r="I373" i="23"/>
  <c r="H373" i="23"/>
  <c r="P372" i="23"/>
  <c r="S372" i="23" s="1"/>
  <c r="N372" i="23"/>
  <c r="L372" i="23"/>
  <c r="J372" i="23"/>
  <c r="I372" i="23"/>
  <c r="H372" i="23"/>
  <c r="P371" i="23"/>
  <c r="S371" i="23" s="1"/>
  <c r="N371" i="23"/>
  <c r="L371" i="23"/>
  <c r="J371" i="23"/>
  <c r="I371" i="23"/>
  <c r="H371" i="23"/>
  <c r="P370" i="23"/>
  <c r="S370" i="23" s="1"/>
  <c r="N370" i="23"/>
  <c r="L370" i="23"/>
  <c r="J370" i="23"/>
  <c r="I370" i="23"/>
  <c r="H370" i="23"/>
  <c r="P369" i="23"/>
  <c r="S369" i="23" s="1"/>
  <c r="N369" i="23"/>
  <c r="L369" i="23"/>
  <c r="J369" i="23"/>
  <c r="I369" i="23"/>
  <c r="H369" i="23"/>
  <c r="P368" i="23"/>
  <c r="S368" i="23" s="1"/>
  <c r="N368" i="23"/>
  <c r="L368" i="23"/>
  <c r="J368" i="23"/>
  <c r="I368" i="23"/>
  <c r="H368" i="23"/>
  <c r="P367" i="23"/>
  <c r="S367" i="23" s="1"/>
  <c r="N367" i="23"/>
  <c r="L367" i="23"/>
  <c r="J367" i="23"/>
  <c r="I367" i="23"/>
  <c r="H367" i="23"/>
  <c r="P366" i="23"/>
  <c r="S366" i="23" s="1"/>
  <c r="N366" i="23"/>
  <c r="L366" i="23"/>
  <c r="J366" i="23"/>
  <c r="I366" i="23"/>
  <c r="H366" i="23"/>
  <c r="P365" i="23"/>
  <c r="S365" i="23" s="1"/>
  <c r="N365" i="23"/>
  <c r="L365" i="23"/>
  <c r="J365" i="23"/>
  <c r="I365" i="23"/>
  <c r="H365" i="23"/>
  <c r="P364" i="23"/>
  <c r="S364" i="23" s="1"/>
  <c r="N364" i="23"/>
  <c r="L364" i="23"/>
  <c r="J364" i="23"/>
  <c r="I364" i="23"/>
  <c r="H364" i="23"/>
  <c r="P363" i="23"/>
  <c r="S363" i="23" s="1"/>
  <c r="N363" i="23"/>
  <c r="L363" i="23"/>
  <c r="J363" i="23"/>
  <c r="I363" i="23"/>
  <c r="H363" i="23"/>
  <c r="P362" i="23"/>
  <c r="S362" i="23" s="1"/>
  <c r="N362" i="23"/>
  <c r="L362" i="23"/>
  <c r="J362" i="23"/>
  <c r="I362" i="23"/>
  <c r="H362" i="23"/>
  <c r="P361" i="23"/>
  <c r="S361" i="23" s="1"/>
  <c r="N361" i="23"/>
  <c r="L361" i="23"/>
  <c r="J361" i="23"/>
  <c r="I361" i="23"/>
  <c r="H361" i="23"/>
  <c r="P360" i="23"/>
  <c r="S360" i="23" s="1"/>
  <c r="N360" i="23"/>
  <c r="L360" i="23"/>
  <c r="J360" i="23"/>
  <c r="I360" i="23"/>
  <c r="H360" i="23"/>
  <c r="P359" i="23"/>
  <c r="S359" i="23" s="1"/>
  <c r="N359" i="23"/>
  <c r="L359" i="23"/>
  <c r="J359" i="23"/>
  <c r="I359" i="23"/>
  <c r="H359" i="23"/>
  <c r="P358" i="23"/>
  <c r="S358" i="23" s="1"/>
  <c r="N358" i="23"/>
  <c r="L358" i="23"/>
  <c r="J358" i="23"/>
  <c r="I358" i="23"/>
  <c r="H358" i="23"/>
  <c r="P357" i="23"/>
  <c r="S357" i="23" s="1"/>
  <c r="N357" i="23"/>
  <c r="L357" i="23"/>
  <c r="J357" i="23"/>
  <c r="I357" i="23"/>
  <c r="H357" i="23"/>
  <c r="P356" i="23"/>
  <c r="S356" i="23" s="1"/>
  <c r="N356" i="23"/>
  <c r="L356" i="23"/>
  <c r="J356" i="23"/>
  <c r="I356" i="23"/>
  <c r="H356" i="23"/>
  <c r="P355" i="23"/>
  <c r="S355" i="23" s="1"/>
  <c r="N355" i="23"/>
  <c r="L355" i="23"/>
  <c r="J355" i="23"/>
  <c r="I355" i="23"/>
  <c r="H355" i="23"/>
  <c r="P354" i="23"/>
  <c r="S354" i="23" s="1"/>
  <c r="N354" i="23"/>
  <c r="L354" i="23"/>
  <c r="J354" i="23"/>
  <c r="I354" i="23"/>
  <c r="H354" i="23"/>
  <c r="P353" i="23"/>
  <c r="S353" i="23" s="1"/>
  <c r="N353" i="23"/>
  <c r="L353" i="23"/>
  <c r="J353" i="23"/>
  <c r="I353" i="23"/>
  <c r="H353" i="23"/>
  <c r="P352" i="23"/>
  <c r="S352" i="23" s="1"/>
  <c r="N352" i="23"/>
  <c r="L352" i="23"/>
  <c r="J352" i="23"/>
  <c r="I352" i="23"/>
  <c r="H352" i="23"/>
  <c r="P351" i="23"/>
  <c r="S351" i="23" s="1"/>
  <c r="N351" i="23"/>
  <c r="L351" i="23"/>
  <c r="J351" i="23"/>
  <c r="I351" i="23"/>
  <c r="H351" i="23"/>
  <c r="P350" i="23"/>
  <c r="S350" i="23" s="1"/>
  <c r="N350" i="23"/>
  <c r="L350" i="23"/>
  <c r="J350" i="23"/>
  <c r="I350" i="23"/>
  <c r="H350" i="23"/>
  <c r="P349" i="23"/>
  <c r="S349" i="23" s="1"/>
  <c r="N349" i="23"/>
  <c r="L349" i="23"/>
  <c r="J349" i="23"/>
  <c r="I349" i="23"/>
  <c r="H349" i="23"/>
  <c r="P348" i="23"/>
  <c r="S348" i="23" s="1"/>
  <c r="N348" i="23"/>
  <c r="L348" i="23"/>
  <c r="J348" i="23"/>
  <c r="I348" i="23"/>
  <c r="H348" i="23"/>
  <c r="P347" i="23"/>
  <c r="S347" i="23" s="1"/>
  <c r="N347" i="23"/>
  <c r="L347" i="23"/>
  <c r="J347" i="23"/>
  <c r="I347" i="23"/>
  <c r="H347" i="23"/>
  <c r="P346" i="23"/>
  <c r="S346" i="23" s="1"/>
  <c r="N346" i="23"/>
  <c r="L346" i="23"/>
  <c r="J346" i="23"/>
  <c r="I346" i="23"/>
  <c r="H346" i="23"/>
  <c r="P345" i="23"/>
  <c r="S345" i="23" s="1"/>
  <c r="N345" i="23"/>
  <c r="L345" i="23"/>
  <c r="J345" i="23"/>
  <c r="I345" i="23"/>
  <c r="H345" i="23"/>
  <c r="P344" i="23"/>
  <c r="S344" i="23" s="1"/>
  <c r="N344" i="23"/>
  <c r="L344" i="23"/>
  <c r="J344" i="23"/>
  <c r="I344" i="23"/>
  <c r="H344" i="23"/>
  <c r="P343" i="23"/>
  <c r="S343" i="23" s="1"/>
  <c r="N343" i="23"/>
  <c r="L343" i="23"/>
  <c r="J343" i="23"/>
  <c r="I343" i="23"/>
  <c r="H343" i="23"/>
  <c r="P342" i="23"/>
  <c r="S342" i="23" s="1"/>
  <c r="N342" i="23"/>
  <c r="L342" i="23"/>
  <c r="J342" i="23"/>
  <c r="I342" i="23"/>
  <c r="H342" i="23"/>
  <c r="P341" i="23"/>
  <c r="S341" i="23" s="1"/>
  <c r="N341" i="23"/>
  <c r="L341" i="23"/>
  <c r="J341" i="23"/>
  <c r="I341" i="23"/>
  <c r="H341" i="23"/>
  <c r="P340" i="23"/>
  <c r="S340" i="23" s="1"/>
  <c r="N340" i="23"/>
  <c r="L340" i="23"/>
  <c r="J340" i="23"/>
  <c r="I340" i="23"/>
  <c r="H340" i="23"/>
  <c r="P339" i="23"/>
  <c r="S339" i="23" s="1"/>
  <c r="N339" i="23"/>
  <c r="L339" i="23"/>
  <c r="J339" i="23"/>
  <c r="I339" i="23"/>
  <c r="H339" i="23"/>
  <c r="P338" i="23"/>
  <c r="S338" i="23" s="1"/>
  <c r="N338" i="23"/>
  <c r="L338" i="23"/>
  <c r="J338" i="23"/>
  <c r="I338" i="23"/>
  <c r="H338" i="23"/>
  <c r="P337" i="23"/>
  <c r="S337" i="23" s="1"/>
  <c r="N337" i="23"/>
  <c r="L337" i="23"/>
  <c r="J337" i="23"/>
  <c r="I337" i="23"/>
  <c r="H337" i="23"/>
  <c r="P336" i="23"/>
  <c r="S336" i="23" s="1"/>
  <c r="N336" i="23"/>
  <c r="L336" i="23"/>
  <c r="J336" i="23"/>
  <c r="I336" i="23"/>
  <c r="H336" i="23"/>
  <c r="P335" i="23"/>
  <c r="S335" i="23" s="1"/>
  <c r="N335" i="23"/>
  <c r="L335" i="23"/>
  <c r="J335" i="23"/>
  <c r="I335" i="23"/>
  <c r="H335" i="23"/>
  <c r="P334" i="23"/>
  <c r="S334" i="23" s="1"/>
  <c r="N334" i="23"/>
  <c r="L334" i="23"/>
  <c r="J334" i="23"/>
  <c r="I334" i="23"/>
  <c r="H334" i="23"/>
  <c r="P333" i="23"/>
  <c r="S333" i="23" s="1"/>
  <c r="N333" i="23"/>
  <c r="L333" i="23"/>
  <c r="J333" i="23"/>
  <c r="I333" i="23"/>
  <c r="H333" i="23"/>
  <c r="P332" i="23"/>
  <c r="S332" i="23" s="1"/>
  <c r="N332" i="23"/>
  <c r="L332" i="23"/>
  <c r="J332" i="23"/>
  <c r="I332" i="23"/>
  <c r="H332" i="23"/>
  <c r="P331" i="23"/>
  <c r="S331" i="23" s="1"/>
  <c r="N331" i="23"/>
  <c r="L331" i="23"/>
  <c r="J331" i="23"/>
  <c r="I331" i="23"/>
  <c r="H331" i="23"/>
  <c r="P330" i="23"/>
  <c r="S330" i="23" s="1"/>
  <c r="N330" i="23"/>
  <c r="L330" i="23"/>
  <c r="J330" i="23"/>
  <c r="I330" i="23"/>
  <c r="H330" i="23"/>
  <c r="P329" i="23"/>
  <c r="S329" i="23" s="1"/>
  <c r="N329" i="23"/>
  <c r="L329" i="23"/>
  <c r="J329" i="23"/>
  <c r="I329" i="23"/>
  <c r="H329" i="23"/>
  <c r="P328" i="23"/>
  <c r="S328" i="23" s="1"/>
  <c r="N328" i="23"/>
  <c r="L328" i="23"/>
  <c r="J328" i="23"/>
  <c r="I328" i="23"/>
  <c r="H328" i="23"/>
  <c r="P327" i="23"/>
  <c r="S327" i="23" s="1"/>
  <c r="N327" i="23"/>
  <c r="L327" i="23"/>
  <c r="J327" i="23"/>
  <c r="I327" i="23"/>
  <c r="H327" i="23"/>
  <c r="P326" i="23"/>
  <c r="S326" i="23" s="1"/>
  <c r="N326" i="23"/>
  <c r="L326" i="23"/>
  <c r="J326" i="23"/>
  <c r="I326" i="23"/>
  <c r="H326" i="23"/>
  <c r="P325" i="23"/>
  <c r="S325" i="23" s="1"/>
  <c r="N325" i="23"/>
  <c r="L325" i="23"/>
  <c r="J325" i="23"/>
  <c r="I325" i="23"/>
  <c r="H325" i="23"/>
  <c r="P324" i="23"/>
  <c r="S324" i="23" s="1"/>
  <c r="N324" i="23"/>
  <c r="L324" i="23"/>
  <c r="J324" i="23"/>
  <c r="I324" i="23"/>
  <c r="H324" i="23"/>
  <c r="P323" i="23"/>
  <c r="S323" i="23" s="1"/>
  <c r="N323" i="23"/>
  <c r="L323" i="23"/>
  <c r="J323" i="23"/>
  <c r="I323" i="23"/>
  <c r="H323" i="23"/>
  <c r="P322" i="23"/>
  <c r="S322" i="23" s="1"/>
  <c r="N322" i="23"/>
  <c r="L322" i="23"/>
  <c r="J322" i="23"/>
  <c r="I322" i="23"/>
  <c r="H322" i="23"/>
  <c r="P321" i="23"/>
  <c r="S321" i="23" s="1"/>
  <c r="N321" i="23"/>
  <c r="L321" i="23"/>
  <c r="J321" i="23"/>
  <c r="I321" i="23"/>
  <c r="H321" i="23"/>
  <c r="P320" i="23"/>
  <c r="S320" i="23" s="1"/>
  <c r="N320" i="23"/>
  <c r="L320" i="23"/>
  <c r="J320" i="23"/>
  <c r="I320" i="23"/>
  <c r="H320" i="23"/>
  <c r="P319" i="23"/>
  <c r="S319" i="23" s="1"/>
  <c r="N319" i="23"/>
  <c r="L319" i="23"/>
  <c r="J319" i="23"/>
  <c r="I319" i="23"/>
  <c r="H319" i="23"/>
  <c r="P318" i="23"/>
  <c r="S318" i="23" s="1"/>
  <c r="N318" i="23"/>
  <c r="L318" i="23"/>
  <c r="J318" i="23"/>
  <c r="I318" i="23"/>
  <c r="H318" i="23"/>
  <c r="P317" i="23"/>
  <c r="S317" i="23" s="1"/>
  <c r="N317" i="23"/>
  <c r="L317" i="23"/>
  <c r="J317" i="23"/>
  <c r="I317" i="23"/>
  <c r="H317" i="23"/>
  <c r="P316" i="23"/>
  <c r="S316" i="23" s="1"/>
  <c r="N316" i="23"/>
  <c r="L316" i="23"/>
  <c r="J316" i="23"/>
  <c r="I316" i="23"/>
  <c r="H316" i="23"/>
  <c r="P315" i="23"/>
  <c r="S315" i="23" s="1"/>
  <c r="N315" i="23"/>
  <c r="L315" i="23"/>
  <c r="J315" i="23"/>
  <c r="I315" i="23"/>
  <c r="H315" i="23"/>
  <c r="P314" i="23"/>
  <c r="S314" i="23" s="1"/>
  <c r="N314" i="23"/>
  <c r="L314" i="23"/>
  <c r="J314" i="23"/>
  <c r="I314" i="23"/>
  <c r="H314" i="23"/>
  <c r="P313" i="23"/>
  <c r="S313" i="23" s="1"/>
  <c r="N313" i="23"/>
  <c r="L313" i="23"/>
  <c r="J313" i="23"/>
  <c r="I313" i="23"/>
  <c r="H313" i="23"/>
  <c r="P312" i="23"/>
  <c r="S312" i="23" s="1"/>
  <c r="N312" i="23"/>
  <c r="L312" i="23"/>
  <c r="J312" i="23"/>
  <c r="I312" i="23"/>
  <c r="H312" i="23"/>
  <c r="P311" i="23"/>
  <c r="S311" i="23" s="1"/>
  <c r="N311" i="23"/>
  <c r="L311" i="23"/>
  <c r="J311" i="23"/>
  <c r="I311" i="23"/>
  <c r="H311" i="23"/>
  <c r="P310" i="23"/>
  <c r="S310" i="23" s="1"/>
  <c r="N310" i="23"/>
  <c r="L310" i="23"/>
  <c r="J310" i="23"/>
  <c r="I310" i="23"/>
  <c r="H310" i="23"/>
  <c r="P309" i="23"/>
  <c r="S309" i="23" s="1"/>
  <c r="N309" i="23"/>
  <c r="L309" i="23"/>
  <c r="J309" i="23"/>
  <c r="I309" i="23"/>
  <c r="H309" i="23"/>
  <c r="P308" i="23"/>
  <c r="S308" i="23" s="1"/>
  <c r="N308" i="23"/>
  <c r="L308" i="23"/>
  <c r="J308" i="23"/>
  <c r="I308" i="23"/>
  <c r="H308" i="23"/>
  <c r="P307" i="23"/>
  <c r="S307" i="23" s="1"/>
  <c r="N307" i="23"/>
  <c r="L307" i="23"/>
  <c r="J307" i="23"/>
  <c r="I307" i="23"/>
  <c r="H307" i="23"/>
  <c r="P306" i="23"/>
  <c r="S306" i="23" s="1"/>
  <c r="N306" i="23"/>
  <c r="L306" i="23"/>
  <c r="J306" i="23"/>
  <c r="I306" i="23"/>
  <c r="H306" i="23"/>
  <c r="P305" i="23"/>
  <c r="S305" i="23" s="1"/>
  <c r="N305" i="23"/>
  <c r="L305" i="23"/>
  <c r="J305" i="23"/>
  <c r="I305" i="23"/>
  <c r="H305" i="23"/>
  <c r="P304" i="23"/>
  <c r="S304" i="23" s="1"/>
  <c r="N304" i="23"/>
  <c r="L304" i="23"/>
  <c r="J304" i="23"/>
  <c r="I304" i="23"/>
  <c r="H304" i="23"/>
  <c r="P303" i="23"/>
  <c r="S303" i="23" s="1"/>
  <c r="N303" i="23"/>
  <c r="L303" i="23"/>
  <c r="J303" i="23"/>
  <c r="I303" i="23"/>
  <c r="H303" i="23"/>
  <c r="P302" i="23"/>
  <c r="S302" i="23" s="1"/>
  <c r="N302" i="23"/>
  <c r="L302" i="23"/>
  <c r="J302" i="23"/>
  <c r="I302" i="23"/>
  <c r="H302" i="23"/>
  <c r="P301" i="23"/>
  <c r="S301" i="23" s="1"/>
  <c r="N301" i="23"/>
  <c r="L301" i="23"/>
  <c r="J301" i="23"/>
  <c r="I301" i="23"/>
  <c r="H301" i="23"/>
  <c r="P300" i="23"/>
  <c r="S300" i="23" s="1"/>
  <c r="N300" i="23"/>
  <c r="L300" i="23"/>
  <c r="J300" i="23"/>
  <c r="I300" i="23"/>
  <c r="H300" i="23"/>
  <c r="P299" i="23"/>
  <c r="S299" i="23" s="1"/>
  <c r="N299" i="23"/>
  <c r="L299" i="23"/>
  <c r="J299" i="23"/>
  <c r="I299" i="23"/>
  <c r="H299" i="23"/>
  <c r="P298" i="23"/>
  <c r="S298" i="23" s="1"/>
  <c r="N298" i="23"/>
  <c r="L298" i="23"/>
  <c r="J298" i="23"/>
  <c r="I298" i="23"/>
  <c r="H298" i="23"/>
  <c r="P297" i="23"/>
  <c r="S297" i="23" s="1"/>
  <c r="N297" i="23"/>
  <c r="L297" i="23"/>
  <c r="J297" i="23"/>
  <c r="I297" i="23"/>
  <c r="H297" i="23"/>
  <c r="P296" i="23"/>
  <c r="S296" i="23" s="1"/>
  <c r="N296" i="23"/>
  <c r="L296" i="23"/>
  <c r="J296" i="23"/>
  <c r="I296" i="23"/>
  <c r="H296" i="23"/>
  <c r="P295" i="23"/>
  <c r="S295" i="23" s="1"/>
  <c r="N295" i="23"/>
  <c r="L295" i="23"/>
  <c r="J295" i="23"/>
  <c r="I295" i="23"/>
  <c r="H295" i="23"/>
  <c r="P294" i="23"/>
  <c r="S294" i="23" s="1"/>
  <c r="N294" i="23"/>
  <c r="L294" i="23"/>
  <c r="J294" i="23"/>
  <c r="I294" i="23"/>
  <c r="H294" i="23"/>
  <c r="P293" i="23"/>
  <c r="S293" i="23" s="1"/>
  <c r="N293" i="23"/>
  <c r="L293" i="23"/>
  <c r="J293" i="23"/>
  <c r="I293" i="23"/>
  <c r="H293" i="23"/>
  <c r="P292" i="23"/>
  <c r="S292" i="23" s="1"/>
  <c r="N292" i="23"/>
  <c r="L292" i="23"/>
  <c r="J292" i="23"/>
  <c r="I292" i="23"/>
  <c r="H292" i="23"/>
  <c r="P291" i="23"/>
  <c r="S291" i="23" s="1"/>
  <c r="N291" i="23"/>
  <c r="L291" i="23"/>
  <c r="J291" i="23"/>
  <c r="I291" i="23"/>
  <c r="H291" i="23"/>
  <c r="P290" i="23"/>
  <c r="S290" i="23" s="1"/>
  <c r="N290" i="23"/>
  <c r="L290" i="23"/>
  <c r="J290" i="23"/>
  <c r="I290" i="23"/>
  <c r="H290" i="23"/>
  <c r="P289" i="23"/>
  <c r="S289" i="23" s="1"/>
  <c r="N289" i="23"/>
  <c r="L289" i="23"/>
  <c r="J289" i="23"/>
  <c r="I289" i="23"/>
  <c r="H289" i="23"/>
  <c r="P288" i="23"/>
  <c r="S288" i="23" s="1"/>
  <c r="N288" i="23"/>
  <c r="L288" i="23"/>
  <c r="J288" i="23"/>
  <c r="I288" i="23"/>
  <c r="H288" i="23"/>
  <c r="P287" i="23"/>
  <c r="S287" i="23" s="1"/>
  <c r="N287" i="23"/>
  <c r="L287" i="23"/>
  <c r="J287" i="23"/>
  <c r="I287" i="23"/>
  <c r="H287" i="23"/>
  <c r="P286" i="23"/>
  <c r="S286" i="23" s="1"/>
  <c r="N286" i="23"/>
  <c r="L286" i="23"/>
  <c r="J286" i="23"/>
  <c r="I286" i="23"/>
  <c r="H286" i="23"/>
  <c r="P285" i="23"/>
  <c r="S285" i="23" s="1"/>
  <c r="N285" i="23"/>
  <c r="L285" i="23"/>
  <c r="J285" i="23"/>
  <c r="I285" i="23"/>
  <c r="H285" i="23"/>
  <c r="P284" i="23"/>
  <c r="S284" i="23" s="1"/>
  <c r="N284" i="23"/>
  <c r="L284" i="23"/>
  <c r="J284" i="23"/>
  <c r="I284" i="23"/>
  <c r="H284" i="23"/>
  <c r="P283" i="23"/>
  <c r="S283" i="23" s="1"/>
  <c r="N283" i="23"/>
  <c r="L283" i="23"/>
  <c r="J283" i="23"/>
  <c r="I283" i="23"/>
  <c r="H283" i="23"/>
  <c r="P282" i="23"/>
  <c r="S282" i="23" s="1"/>
  <c r="N282" i="23"/>
  <c r="L282" i="23"/>
  <c r="J282" i="23"/>
  <c r="I282" i="23"/>
  <c r="H282" i="23"/>
  <c r="P281" i="23"/>
  <c r="S281" i="23" s="1"/>
  <c r="N281" i="23"/>
  <c r="L281" i="23"/>
  <c r="J281" i="23"/>
  <c r="I281" i="23"/>
  <c r="H281" i="23"/>
  <c r="P280" i="23"/>
  <c r="S280" i="23" s="1"/>
  <c r="N280" i="23"/>
  <c r="L280" i="23"/>
  <c r="J280" i="23"/>
  <c r="I280" i="23"/>
  <c r="H280" i="23"/>
  <c r="P279" i="23"/>
  <c r="S279" i="23" s="1"/>
  <c r="N279" i="23"/>
  <c r="L279" i="23"/>
  <c r="J279" i="23"/>
  <c r="I279" i="23"/>
  <c r="H279" i="23"/>
  <c r="P278" i="23"/>
  <c r="S278" i="23" s="1"/>
  <c r="N278" i="23"/>
  <c r="L278" i="23"/>
  <c r="J278" i="23"/>
  <c r="I278" i="23"/>
  <c r="H278" i="23"/>
  <c r="P277" i="23"/>
  <c r="S277" i="23" s="1"/>
  <c r="N277" i="23"/>
  <c r="L277" i="23"/>
  <c r="J277" i="23"/>
  <c r="I277" i="23"/>
  <c r="H277" i="23"/>
  <c r="P276" i="23"/>
  <c r="S276" i="23" s="1"/>
  <c r="N276" i="23"/>
  <c r="L276" i="23"/>
  <c r="J276" i="23"/>
  <c r="I276" i="23"/>
  <c r="H276" i="23"/>
  <c r="P275" i="23"/>
  <c r="S275" i="23" s="1"/>
  <c r="N275" i="23"/>
  <c r="L275" i="23"/>
  <c r="J275" i="23"/>
  <c r="I275" i="23"/>
  <c r="H275" i="23"/>
  <c r="P274" i="23"/>
  <c r="S274" i="23" s="1"/>
  <c r="N274" i="23"/>
  <c r="L274" i="23"/>
  <c r="J274" i="23"/>
  <c r="I274" i="23"/>
  <c r="H274" i="23"/>
  <c r="P273" i="23"/>
  <c r="S273" i="23" s="1"/>
  <c r="N273" i="23"/>
  <c r="L273" i="23"/>
  <c r="J273" i="23"/>
  <c r="I273" i="23"/>
  <c r="H273" i="23"/>
  <c r="P272" i="23"/>
  <c r="S272" i="23" s="1"/>
  <c r="N272" i="23"/>
  <c r="L272" i="23"/>
  <c r="J272" i="23"/>
  <c r="I272" i="23"/>
  <c r="H272" i="23"/>
  <c r="P271" i="23"/>
  <c r="S271" i="23" s="1"/>
  <c r="N271" i="23"/>
  <c r="L271" i="23"/>
  <c r="J271" i="23"/>
  <c r="I271" i="23"/>
  <c r="H271" i="23"/>
  <c r="P270" i="23"/>
  <c r="S270" i="23" s="1"/>
  <c r="N270" i="23"/>
  <c r="L270" i="23"/>
  <c r="J270" i="23"/>
  <c r="I270" i="23"/>
  <c r="H270" i="23"/>
  <c r="P269" i="23"/>
  <c r="S269" i="23" s="1"/>
  <c r="N269" i="23"/>
  <c r="L269" i="23"/>
  <c r="J269" i="23"/>
  <c r="I269" i="23"/>
  <c r="H269" i="23"/>
  <c r="P268" i="23"/>
  <c r="S268" i="23" s="1"/>
  <c r="N268" i="23"/>
  <c r="L268" i="23"/>
  <c r="J268" i="23"/>
  <c r="I268" i="23"/>
  <c r="H268" i="23"/>
  <c r="P267" i="23"/>
  <c r="S267" i="23" s="1"/>
  <c r="N267" i="23"/>
  <c r="L267" i="23"/>
  <c r="J267" i="23"/>
  <c r="I267" i="23"/>
  <c r="H267" i="23"/>
  <c r="P266" i="23"/>
  <c r="S266" i="23" s="1"/>
  <c r="N266" i="23"/>
  <c r="L266" i="23"/>
  <c r="J266" i="23"/>
  <c r="I266" i="23"/>
  <c r="H266" i="23"/>
  <c r="P265" i="23"/>
  <c r="S265" i="23" s="1"/>
  <c r="N265" i="23"/>
  <c r="L265" i="23"/>
  <c r="J265" i="23"/>
  <c r="I265" i="23"/>
  <c r="H265" i="23"/>
  <c r="P264" i="23"/>
  <c r="S264" i="23" s="1"/>
  <c r="N264" i="23"/>
  <c r="L264" i="23"/>
  <c r="J264" i="23"/>
  <c r="I264" i="23"/>
  <c r="H264" i="23"/>
  <c r="P263" i="23"/>
  <c r="S263" i="23" s="1"/>
  <c r="N263" i="23"/>
  <c r="L263" i="23"/>
  <c r="J263" i="23"/>
  <c r="I263" i="23"/>
  <c r="H263" i="23"/>
  <c r="P262" i="23"/>
  <c r="S262" i="23" s="1"/>
  <c r="N262" i="23"/>
  <c r="L262" i="23"/>
  <c r="J262" i="23"/>
  <c r="I262" i="23"/>
  <c r="H262" i="23"/>
  <c r="P261" i="23"/>
  <c r="S261" i="23" s="1"/>
  <c r="N261" i="23"/>
  <c r="L261" i="23"/>
  <c r="J261" i="23"/>
  <c r="I261" i="23"/>
  <c r="H261" i="23"/>
  <c r="P260" i="23"/>
  <c r="S260" i="23" s="1"/>
  <c r="N260" i="23"/>
  <c r="L260" i="23"/>
  <c r="J260" i="23"/>
  <c r="I260" i="23"/>
  <c r="H260" i="23"/>
  <c r="P259" i="23"/>
  <c r="S259" i="23" s="1"/>
  <c r="N259" i="23"/>
  <c r="L259" i="23"/>
  <c r="J259" i="23"/>
  <c r="I259" i="23"/>
  <c r="H259" i="23"/>
  <c r="P258" i="23"/>
  <c r="S258" i="23" s="1"/>
  <c r="N258" i="23"/>
  <c r="L258" i="23"/>
  <c r="J258" i="23"/>
  <c r="I258" i="23"/>
  <c r="H258" i="23"/>
  <c r="P257" i="23"/>
  <c r="S257" i="23" s="1"/>
  <c r="N257" i="23"/>
  <c r="L257" i="23"/>
  <c r="J257" i="23"/>
  <c r="I257" i="23"/>
  <c r="H257" i="23"/>
  <c r="P256" i="23"/>
  <c r="S256" i="23" s="1"/>
  <c r="N256" i="23"/>
  <c r="L256" i="23"/>
  <c r="J256" i="23"/>
  <c r="I256" i="23"/>
  <c r="H256" i="23"/>
  <c r="P255" i="23"/>
  <c r="S255" i="23" s="1"/>
  <c r="N255" i="23"/>
  <c r="L255" i="23"/>
  <c r="J255" i="23"/>
  <c r="I255" i="23"/>
  <c r="H255" i="23"/>
  <c r="P254" i="23"/>
  <c r="S254" i="23" s="1"/>
  <c r="N254" i="23"/>
  <c r="L254" i="23"/>
  <c r="J254" i="23"/>
  <c r="I254" i="23"/>
  <c r="H254" i="23"/>
  <c r="P253" i="23"/>
  <c r="S253" i="23" s="1"/>
  <c r="N253" i="23"/>
  <c r="L253" i="23"/>
  <c r="J253" i="23"/>
  <c r="I253" i="23"/>
  <c r="H253" i="23"/>
  <c r="P252" i="23"/>
  <c r="S252" i="23" s="1"/>
  <c r="N252" i="23"/>
  <c r="L252" i="23"/>
  <c r="J252" i="23"/>
  <c r="I252" i="23"/>
  <c r="H252" i="23"/>
  <c r="P251" i="23"/>
  <c r="S251" i="23" s="1"/>
  <c r="N251" i="23"/>
  <c r="L251" i="23"/>
  <c r="J251" i="23"/>
  <c r="I251" i="23"/>
  <c r="H251" i="23"/>
  <c r="P250" i="23"/>
  <c r="S250" i="23" s="1"/>
  <c r="N250" i="23"/>
  <c r="L250" i="23"/>
  <c r="J250" i="23"/>
  <c r="I250" i="23"/>
  <c r="H250" i="23"/>
  <c r="P249" i="23"/>
  <c r="S249" i="23" s="1"/>
  <c r="N249" i="23"/>
  <c r="L249" i="23"/>
  <c r="J249" i="23"/>
  <c r="I249" i="23"/>
  <c r="H249" i="23"/>
  <c r="P248" i="23"/>
  <c r="S248" i="23" s="1"/>
  <c r="N248" i="23"/>
  <c r="L248" i="23"/>
  <c r="J248" i="23"/>
  <c r="I248" i="23"/>
  <c r="H248" i="23"/>
  <c r="P247" i="23"/>
  <c r="S247" i="23" s="1"/>
  <c r="N247" i="23"/>
  <c r="L247" i="23"/>
  <c r="J247" i="23"/>
  <c r="I247" i="23"/>
  <c r="H247" i="23"/>
  <c r="P246" i="23"/>
  <c r="S246" i="23" s="1"/>
  <c r="N246" i="23"/>
  <c r="L246" i="23"/>
  <c r="J246" i="23"/>
  <c r="I246" i="23"/>
  <c r="H246" i="23"/>
  <c r="P245" i="23"/>
  <c r="S245" i="23" s="1"/>
  <c r="N245" i="23"/>
  <c r="L245" i="23"/>
  <c r="J245" i="23"/>
  <c r="I245" i="23"/>
  <c r="H245" i="23"/>
  <c r="P244" i="23"/>
  <c r="S244" i="23" s="1"/>
  <c r="N244" i="23"/>
  <c r="L244" i="23"/>
  <c r="J244" i="23"/>
  <c r="I244" i="23"/>
  <c r="H244" i="23"/>
  <c r="P243" i="23"/>
  <c r="S243" i="23" s="1"/>
  <c r="N243" i="23"/>
  <c r="L243" i="23"/>
  <c r="J243" i="23"/>
  <c r="I243" i="23"/>
  <c r="H243" i="23"/>
  <c r="P242" i="23"/>
  <c r="S242" i="23" s="1"/>
  <c r="N242" i="23"/>
  <c r="L242" i="23"/>
  <c r="J242" i="23"/>
  <c r="I242" i="23"/>
  <c r="H242" i="23"/>
  <c r="P241" i="23"/>
  <c r="S241" i="23" s="1"/>
  <c r="N241" i="23"/>
  <c r="L241" i="23"/>
  <c r="J241" i="23"/>
  <c r="I241" i="23"/>
  <c r="H241" i="23"/>
  <c r="P240" i="23"/>
  <c r="S240" i="23" s="1"/>
  <c r="N240" i="23"/>
  <c r="L240" i="23"/>
  <c r="J240" i="23"/>
  <c r="I240" i="23"/>
  <c r="H240" i="23"/>
  <c r="P239" i="23"/>
  <c r="S239" i="23" s="1"/>
  <c r="N239" i="23"/>
  <c r="L239" i="23"/>
  <c r="J239" i="23"/>
  <c r="I239" i="23"/>
  <c r="H239" i="23"/>
  <c r="P238" i="23"/>
  <c r="S238" i="23" s="1"/>
  <c r="N238" i="23"/>
  <c r="L238" i="23"/>
  <c r="J238" i="23"/>
  <c r="I238" i="23"/>
  <c r="H238" i="23"/>
  <c r="P237" i="23"/>
  <c r="S237" i="23" s="1"/>
  <c r="N237" i="23"/>
  <c r="L237" i="23"/>
  <c r="J237" i="23"/>
  <c r="I237" i="23"/>
  <c r="H237" i="23"/>
  <c r="P236" i="23"/>
  <c r="S236" i="23" s="1"/>
  <c r="N236" i="23"/>
  <c r="L236" i="23"/>
  <c r="J236" i="23"/>
  <c r="I236" i="23"/>
  <c r="H236" i="23"/>
  <c r="P235" i="23"/>
  <c r="S235" i="23" s="1"/>
  <c r="N235" i="23"/>
  <c r="L235" i="23"/>
  <c r="J235" i="23"/>
  <c r="I235" i="23"/>
  <c r="H235" i="23"/>
  <c r="P234" i="23"/>
  <c r="S234" i="23" s="1"/>
  <c r="N234" i="23"/>
  <c r="L234" i="23"/>
  <c r="J234" i="23"/>
  <c r="I234" i="23"/>
  <c r="H234" i="23"/>
  <c r="P233" i="23"/>
  <c r="S233" i="23" s="1"/>
  <c r="N233" i="23"/>
  <c r="L233" i="23"/>
  <c r="J233" i="23"/>
  <c r="I233" i="23"/>
  <c r="H233" i="23"/>
  <c r="P232" i="23"/>
  <c r="S232" i="23" s="1"/>
  <c r="N232" i="23"/>
  <c r="L232" i="23"/>
  <c r="J232" i="23"/>
  <c r="I232" i="23"/>
  <c r="H232" i="23"/>
  <c r="P231" i="23"/>
  <c r="S231" i="23" s="1"/>
  <c r="N231" i="23"/>
  <c r="L231" i="23"/>
  <c r="J231" i="23"/>
  <c r="I231" i="23"/>
  <c r="H231" i="23"/>
  <c r="P230" i="23"/>
  <c r="S230" i="23" s="1"/>
  <c r="N230" i="23"/>
  <c r="L230" i="23"/>
  <c r="J230" i="23"/>
  <c r="I230" i="23"/>
  <c r="H230" i="23"/>
  <c r="P229" i="23"/>
  <c r="S229" i="23" s="1"/>
  <c r="N229" i="23"/>
  <c r="L229" i="23"/>
  <c r="J229" i="23"/>
  <c r="I229" i="23"/>
  <c r="H229" i="23"/>
  <c r="P228" i="23"/>
  <c r="S228" i="23" s="1"/>
  <c r="N228" i="23"/>
  <c r="L228" i="23"/>
  <c r="J228" i="23"/>
  <c r="I228" i="23"/>
  <c r="H228" i="23"/>
  <c r="P227" i="23"/>
  <c r="S227" i="23" s="1"/>
  <c r="N227" i="23"/>
  <c r="L227" i="23"/>
  <c r="J227" i="23"/>
  <c r="I227" i="23"/>
  <c r="H227" i="23"/>
  <c r="P226" i="23"/>
  <c r="S226" i="23" s="1"/>
  <c r="N226" i="23"/>
  <c r="L226" i="23"/>
  <c r="J226" i="23"/>
  <c r="I226" i="23"/>
  <c r="H226" i="23"/>
  <c r="P225" i="23"/>
  <c r="S225" i="23" s="1"/>
  <c r="N225" i="23"/>
  <c r="L225" i="23"/>
  <c r="J225" i="23"/>
  <c r="I225" i="23"/>
  <c r="H225" i="23"/>
  <c r="P224" i="23"/>
  <c r="S224" i="23" s="1"/>
  <c r="N224" i="23"/>
  <c r="L224" i="23"/>
  <c r="J224" i="23"/>
  <c r="I224" i="23"/>
  <c r="H224" i="23"/>
  <c r="P223" i="23"/>
  <c r="S223" i="23" s="1"/>
  <c r="N223" i="23"/>
  <c r="L223" i="23"/>
  <c r="J223" i="23"/>
  <c r="I223" i="23"/>
  <c r="H223" i="23"/>
  <c r="P222" i="23"/>
  <c r="S222" i="23" s="1"/>
  <c r="N222" i="23"/>
  <c r="L222" i="23"/>
  <c r="J222" i="23"/>
  <c r="I222" i="23"/>
  <c r="H222" i="23"/>
  <c r="P221" i="23"/>
  <c r="S221" i="23" s="1"/>
  <c r="N221" i="23"/>
  <c r="L221" i="23"/>
  <c r="J221" i="23"/>
  <c r="I221" i="23"/>
  <c r="H221" i="23"/>
  <c r="P220" i="23"/>
  <c r="S220" i="23" s="1"/>
  <c r="N220" i="23"/>
  <c r="L220" i="23"/>
  <c r="J220" i="23"/>
  <c r="I220" i="23"/>
  <c r="H220" i="23"/>
  <c r="P219" i="23"/>
  <c r="S219" i="23" s="1"/>
  <c r="N219" i="23"/>
  <c r="L219" i="23"/>
  <c r="J219" i="23"/>
  <c r="I219" i="23"/>
  <c r="H219" i="23"/>
  <c r="P218" i="23"/>
  <c r="S218" i="23" s="1"/>
  <c r="N218" i="23"/>
  <c r="L218" i="23"/>
  <c r="J218" i="23"/>
  <c r="I218" i="23"/>
  <c r="H218" i="23"/>
  <c r="P217" i="23"/>
  <c r="S217" i="23" s="1"/>
  <c r="N217" i="23"/>
  <c r="L217" i="23"/>
  <c r="J217" i="23"/>
  <c r="I217" i="23"/>
  <c r="H217" i="23"/>
  <c r="P216" i="23"/>
  <c r="S216" i="23" s="1"/>
  <c r="N216" i="23"/>
  <c r="L216" i="23"/>
  <c r="J216" i="23"/>
  <c r="I216" i="23"/>
  <c r="H216" i="23"/>
  <c r="P215" i="23"/>
  <c r="S215" i="23" s="1"/>
  <c r="N215" i="23"/>
  <c r="L215" i="23"/>
  <c r="J215" i="23"/>
  <c r="I215" i="23"/>
  <c r="H215" i="23"/>
  <c r="P214" i="23"/>
  <c r="S214" i="23" s="1"/>
  <c r="N214" i="23"/>
  <c r="L214" i="23"/>
  <c r="J214" i="23"/>
  <c r="I214" i="23"/>
  <c r="H214" i="23"/>
  <c r="P213" i="23"/>
  <c r="S213" i="23" s="1"/>
  <c r="N213" i="23"/>
  <c r="L213" i="23"/>
  <c r="J213" i="23"/>
  <c r="I213" i="23"/>
  <c r="H213" i="23"/>
  <c r="P212" i="23"/>
  <c r="S212" i="23" s="1"/>
  <c r="N212" i="23"/>
  <c r="L212" i="23"/>
  <c r="J212" i="23"/>
  <c r="I212" i="23"/>
  <c r="H212" i="23"/>
  <c r="P211" i="23"/>
  <c r="S211" i="23" s="1"/>
  <c r="N211" i="23"/>
  <c r="L211" i="23"/>
  <c r="J211" i="23"/>
  <c r="I211" i="23"/>
  <c r="H211" i="23"/>
  <c r="P210" i="23"/>
  <c r="S210" i="23" s="1"/>
  <c r="N210" i="23"/>
  <c r="L210" i="23"/>
  <c r="J210" i="23"/>
  <c r="I210" i="23"/>
  <c r="H210" i="23"/>
  <c r="P209" i="23"/>
  <c r="S209" i="23" s="1"/>
  <c r="N209" i="23"/>
  <c r="L209" i="23"/>
  <c r="J209" i="23"/>
  <c r="I209" i="23"/>
  <c r="H209" i="23"/>
  <c r="P208" i="23"/>
  <c r="S208" i="23" s="1"/>
  <c r="N208" i="23"/>
  <c r="L208" i="23"/>
  <c r="J208" i="23"/>
  <c r="I208" i="23"/>
  <c r="H208" i="23"/>
  <c r="P207" i="23"/>
  <c r="S207" i="23" s="1"/>
  <c r="N207" i="23"/>
  <c r="L207" i="23"/>
  <c r="J207" i="23"/>
  <c r="I207" i="23"/>
  <c r="H207" i="23"/>
  <c r="P206" i="23"/>
  <c r="S206" i="23" s="1"/>
  <c r="N206" i="23"/>
  <c r="L206" i="23"/>
  <c r="J206" i="23"/>
  <c r="I206" i="23"/>
  <c r="H206" i="23"/>
  <c r="P205" i="23"/>
  <c r="S205" i="23" s="1"/>
  <c r="N205" i="23"/>
  <c r="L205" i="23"/>
  <c r="J205" i="23"/>
  <c r="I205" i="23"/>
  <c r="H205" i="23"/>
  <c r="P204" i="23"/>
  <c r="S204" i="23" s="1"/>
  <c r="N204" i="23"/>
  <c r="L204" i="23"/>
  <c r="J204" i="23"/>
  <c r="I204" i="23"/>
  <c r="H204" i="23"/>
  <c r="P203" i="23"/>
  <c r="S203" i="23" s="1"/>
  <c r="N203" i="23"/>
  <c r="L203" i="23"/>
  <c r="J203" i="23"/>
  <c r="I203" i="23"/>
  <c r="H203" i="23"/>
  <c r="P202" i="23"/>
  <c r="S202" i="23" s="1"/>
  <c r="N202" i="23"/>
  <c r="L202" i="23"/>
  <c r="J202" i="23"/>
  <c r="I202" i="23"/>
  <c r="H202" i="23"/>
  <c r="P201" i="23"/>
  <c r="S201" i="23" s="1"/>
  <c r="N201" i="23"/>
  <c r="L201" i="23"/>
  <c r="J201" i="23"/>
  <c r="I201" i="23"/>
  <c r="H201" i="23"/>
  <c r="P200" i="23"/>
  <c r="S200" i="23" s="1"/>
  <c r="N200" i="23"/>
  <c r="L200" i="23"/>
  <c r="J200" i="23"/>
  <c r="I200" i="23"/>
  <c r="H200" i="23"/>
  <c r="P199" i="23"/>
  <c r="S199" i="23" s="1"/>
  <c r="N199" i="23"/>
  <c r="L199" i="23"/>
  <c r="J199" i="23"/>
  <c r="I199" i="23"/>
  <c r="H199" i="23"/>
  <c r="P198" i="23"/>
  <c r="S198" i="23" s="1"/>
  <c r="N198" i="23"/>
  <c r="L198" i="23"/>
  <c r="J198" i="23"/>
  <c r="I198" i="23"/>
  <c r="H198" i="23"/>
  <c r="P197" i="23"/>
  <c r="S197" i="23" s="1"/>
  <c r="N197" i="23"/>
  <c r="L197" i="23"/>
  <c r="J197" i="23"/>
  <c r="I197" i="23"/>
  <c r="H197" i="23"/>
  <c r="P196" i="23"/>
  <c r="S196" i="23" s="1"/>
  <c r="N196" i="23"/>
  <c r="L196" i="23"/>
  <c r="J196" i="23"/>
  <c r="I196" i="23"/>
  <c r="H196" i="23"/>
  <c r="P195" i="23"/>
  <c r="S195" i="23" s="1"/>
  <c r="N195" i="23"/>
  <c r="L195" i="23"/>
  <c r="J195" i="23"/>
  <c r="I195" i="23"/>
  <c r="H195" i="23"/>
  <c r="P194" i="23"/>
  <c r="S194" i="23" s="1"/>
  <c r="N194" i="23"/>
  <c r="L194" i="23"/>
  <c r="J194" i="23"/>
  <c r="I194" i="23"/>
  <c r="H194" i="23"/>
  <c r="P193" i="23"/>
  <c r="S193" i="23" s="1"/>
  <c r="N193" i="23"/>
  <c r="L193" i="23"/>
  <c r="J193" i="23"/>
  <c r="I193" i="23"/>
  <c r="H193" i="23"/>
  <c r="P192" i="23"/>
  <c r="S192" i="23" s="1"/>
  <c r="N192" i="23"/>
  <c r="L192" i="23"/>
  <c r="J192" i="23"/>
  <c r="I192" i="23"/>
  <c r="H192" i="23"/>
  <c r="P191" i="23"/>
  <c r="S191" i="23" s="1"/>
  <c r="N191" i="23"/>
  <c r="L191" i="23"/>
  <c r="J191" i="23"/>
  <c r="I191" i="23"/>
  <c r="H191" i="23"/>
  <c r="P190" i="23"/>
  <c r="S190" i="23" s="1"/>
  <c r="N190" i="23"/>
  <c r="L190" i="23"/>
  <c r="J190" i="23"/>
  <c r="I190" i="23"/>
  <c r="H190" i="23"/>
  <c r="P189" i="23"/>
  <c r="S189" i="23" s="1"/>
  <c r="N189" i="23"/>
  <c r="L189" i="23"/>
  <c r="J189" i="23"/>
  <c r="I189" i="23"/>
  <c r="H189" i="23"/>
  <c r="P188" i="23"/>
  <c r="S188" i="23" s="1"/>
  <c r="N188" i="23"/>
  <c r="L188" i="23"/>
  <c r="J188" i="23"/>
  <c r="I188" i="23"/>
  <c r="H188" i="23"/>
  <c r="P187" i="23"/>
  <c r="S187" i="23" s="1"/>
  <c r="N187" i="23"/>
  <c r="L187" i="23"/>
  <c r="J187" i="23"/>
  <c r="I187" i="23"/>
  <c r="H187" i="23"/>
  <c r="P186" i="23"/>
  <c r="S186" i="23" s="1"/>
  <c r="N186" i="23"/>
  <c r="L186" i="23"/>
  <c r="J186" i="23"/>
  <c r="I186" i="23"/>
  <c r="H186" i="23"/>
  <c r="P185" i="23"/>
  <c r="S185" i="23" s="1"/>
  <c r="N185" i="23"/>
  <c r="L185" i="23"/>
  <c r="J185" i="23"/>
  <c r="I185" i="23"/>
  <c r="H185" i="23"/>
  <c r="P184" i="23"/>
  <c r="S184" i="23" s="1"/>
  <c r="N184" i="23"/>
  <c r="L184" i="23"/>
  <c r="J184" i="23"/>
  <c r="I184" i="23"/>
  <c r="H184" i="23"/>
  <c r="P183" i="23"/>
  <c r="S183" i="23" s="1"/>
  <c r="N183" i="23"/>
  <c r="L183" i="23"/>
  <c r="J183" i="23"/>
  <c r="I183" i="23"/>
  <c r="H183" i="23"/>
  <c r="P182" i="23"/>
  <c r="S182" i="23" s="1"/>
  <c r="N182" i="23"/>
  <c r="L182" i="23"/>
  <c r="J182" i="23"/>
  <c r="I182" i="23"/>
  <c r="H182" i="23"/>
  <c r="P181" i="23"/>
  <c r="S181" i="23" s="1"/>
  <c r="N181" i="23"/>
  <c r="L181" i="23"/>
  <c r="J181" i="23"/>
  <c r="I181" i="23"/>
  <c r="H181" i="23"/>
  <c r="P180" i="23"/>
  <c r="S180" i="23" s="1"/>
  <c r="N180" i="23"/>
  <c r="L180" i="23"/>
  <c r="J180" i="23"/>
  <c r="I180" i="23"/>
  <c r="H180" i="23"/>
  <c r="P179" i="23"/>
  <c r="S179" i="23" s="1"/>
  <c r="N179" i="23"/>
  <c r="L179" i="23"/>
  <c r="J179" i="23"/>
  <c r="I179" i="23"/>
  <c r="H179" i="23"/>
  <c r="P178" i="23"/>
  <c r="S178" i="23" s="1"/>
  <c r="N178" i="23"/>
  <c r="L178" i="23"/>
  <c r="J178" i="23"/>
  <c r="I178" i="23"/>
  <c r="H178" i="23"/>
  <c r="P177" i="23"/>
  <c r="S177" i="23" s="1"/>
  <c r="N177" i="23"/>
  <c r="L177" i="23"/>
  <c r="J177" i="23"/>
  <c r="I177" i="23"/>
  <c r="H177" i="23"/>
  <c r="P176" i="23"/>
  <c r="S176" i="23" s="1"/>
  <c r="N176" i="23"/>
  <c r="L176" i="23"/>
  <c r="J176" i="23"/>
  <c r="I176" i="23"/>
  <c r="H176" i="23"/>
  <c r="P175" i="23"/>
  <c r="S175" i="23" s="1"/>
  <c r="N175" i="23"/>
  <c r="L175" i="23"/>
  <c r="J175" i="23"/>
  <c r="I175" i="23"/>
  <c r="H175" i="23"/>
  <c r="P174" i="23"/>
  <c r="S174" i="23" s="1"/>
  <c r="N174" i="23"/>
  <c r="L174" i="23"/>
  <c r="J174" i="23"/>
  <c r="I174" i="23"/>
  <c r="H174" i="23"/>
  <c r="P173" i="23"/>
  <c r="S173" i="23" s="1"/>
  <c r="N173" i="23"/>
  <c r="L173" i="23"/>
  <c r="J173" i="23"/>
  <c r="I173" i="23"/>
  <c r="H173" i="23"/>
  <c r="P172" i="23"/>
  <c r="S172" i="23" s="1"/>
  <c r="N172" i="23"/>
  <c r="L172" i="23"/>
  <c r="J172" i="23"/>
  <c r="I172" i="23"/>
  <c r="H172" i="23"/>
  <c r="P171" i="23"/>
  <c r="S171" i="23" s="1"/>
  <c r="N171" i="23"/>
  <c r="L171" i="23"/>
  <c r="J171" i="23"/>
  <c r="I171" i="23"/>
  <c r="H171" i="23"/>
  <c r="P170" i="23"/>
  <c r="S170" i="23" s="1"/>
  <c r="N170" i="23"/>
  <c r="L170" i="23"/>
  <c r="J170" i="23"/>
  <c r="I170" i="23"/>
  <c r="H170" i="23"/>
  <c r="P169" i="23"/>
  <c r="S169" i="23" s="1"/>
  <c r="N169" i="23"/>
  <c r="L169" i="23"/>
  <c r="J169" i="23"/>
  <c r="I169" i="23"/>
  <c r="H169" i="23"/>
  <c r="P168" i="23"/>
  <c r="S168" i="23" s="1"/>
  <c r="N168" i="23"/>
  <c r="L168" i="23"/>
  <c r="J168" i="23"/>
  <c r="I168" i="23"/>
  <c r="H168" i="23"/>
  <c r="P167" i="23"/>
  <c r="S167" i="23" s="1"/>
  <c r="N167" i="23"/>
  <c r="L167" i="23"/>
  <c r="J167" i="23"/>
  <c r="I167" i="23"/>
  <c r="H167" i="23"/>
  <c r="P166" i="23"/>
  <c r="S166" i="23" s="1"/>
  <c r="N166" i="23"/>
  <c r="L166" i="23"/>
  <c r="J166" i="23"/>
  <c r="I166" i="23"/>
  <c r="H166" i="23"/>
  <c r="P165" i="23"/>
  <c r="S165" i="23" s="1"/>
  <c r="N165" i="23"/>
  <c r="L165" i="23"/>
  <c r="J165" i="23"/>
  <c r="I165" i="23"/>
  <c r="H165" i="23"/>
  <c r="P164" i="23"/>
  <c r="S164" i="23" s="1"/>
  <c r="N164" i="23"/>
  <c r="L164" i="23"/>
  <c r="J164" i="23"/>
  <c r="I164" i="23"/>
  <c r="H164" i="23"/>
  <c r="P163" i="23"/>
  <c r="S163" i="23" s="1"/>
  <c r="N163" i="23"/>
  <c r="L163" i="23"/>
  <c r="J163" i="23"/>
  <c r="I163" i="23"/>
  <c r="H163" i="23"/>
  <c r="P162" i="23"/>
  <c r="S162" i="23" s="1"/>
  <c r="N162" i="23"/>
  <c r="L162" i="23"/>
  <c r="J162" i="23"/>
  <c r="I162" i="23"/>
  <c r="H162" i="23"/>
  <c r="P161" i="23"/>
  <c r="S161" i="23" s="1"/>
  <c r="N161" i="23"/>
  <c r="L161" i="23"/>
  <c r="J161" i="23"/>
  <c r="I161" i="23"/>
  <c r="H161" i="23"/>
  <c r="P160" i="23"/>
  <c r="S160" i="23" s="1"/>
  <c r="N160" i="23"/>
  <c r="L160" i="23"/>
  <c r="J160" i="23"/>
  <c r="I160" i="23"/>
  <c r="H160" i="23"/>
  <c r="P159" i="23"/>
  <c r="S159" i="23" s="1"/>
  <c r="N159" i="23"/>
  <c r="L159" i="23"/>
  <c r="J159" i="23"/>
  <c r="I159" i="23"/>
  <c r="H159" i="23"/>
  <c r="P158" i="23"/>
  <c r="S158" i="23" s="1"/>
  <c r="N158" i="23"/>
  <c r="L158" i="23"/>
  <c r="J158" i="23"/>
  <c r="I158" i="23"/>
  <c r="H158" i="23"/>
  <c r="P157" i="23"/>
  <c r="S157" i="23" s="1"/>
  <c r="N157" i="23"/>
  <c r="L157" i="23"/>
  <c r="J157" i="23"/>
  <c r="I157" i="23"/>
  <c r="H157" i="23"/>
  <c r="P156" i="23"/>
  <c r="S156" i="23" s="1"/>
  <c r="N156" i="23"/>
  <c r="L156" i="23"/>
  <c r="J156" i="23"/>
  <c r="I156" i="23"/>
  <c r="H156" i="23"/>
  <c r="P155" i="23"/>
  <c r="S155" i="23" s="1"/>
  <c r="N155" i="23"/>
  <c r="L155" i="23"/>
  <c r="J155" i="23"/>
  <c r="I155" i="23"/>
  <c r="H155" i="23"/>
  <c r="P154" i="23"/>
  <c r="S154" i="23" s="1"/>
  <c r="N154" i="23"/>
  <c r="L154" i="23"/>
  <c r="J154" i="23"/>
  <c r="I154" i="23"/>
  <c r="H154" i="23"/>
  <c r="P153" i="23"/>
  <c r="S153" i="23" s="1"/>
  <c r="N153" i="23"/>
  <c r="L153" i="23"/>
  <c r="J153" i="23"/>
  <c r="I153" i="23"/>
  <c r="H153" i="23"/>
  <c r="P152" i="23"/>
  <c r="S152" i="23" s="1"/>
  <c r="N152" i="23"/>
  <c r="L152" i="23"/>
  <c r="J152" i="23"/>
  <c r="I152" i="23"/>
  <c r="H152" i="23"/>
  <c r="P151" i="23"/>
  <c r="S151" i="23" s="1"/>
  <c r="N151" i="23"/>
  <c r="L151" i="23"/>
  <c r="J151" i="23"/>
  <c r="I151" i="23"/>
  <c r="H151" i="23"/>
  <c r="P150" i="23"/>
  <c r="S150" i="23" s="1"/>
  <c r="N150" i="23"/>
  <c r="L150" i="23"/>
  <c r="J150" i="23"/>
  <c r="I150" i="23"/>
  <c r="H150" i="23"/>
  <c r="P149" i="23"/>
  <c r="S149" i="23" s="1"/>
  <c r="N149" i="23"/>
  <c r="L149" i="23"/>
  <c r="J149" i="23"/>
  <c r="I149" i="23"/>
  <c r="H149" i="23"/>
  <c r="P148" i="23"/>
  <c r="S148" i="23" s="1"/>
  <c r="N148" i="23"/>
  <c r="L148" i="23"/>
  <c r="J148" i="23"/>
  <c r="I148" i="23"/>
  <c r="H148" i="23"/>
  <c r="P147" i="23"/>
  <c r="S147" i="23" s="1"/>
  <c r="N147" i="23"/>
  <c r="L147" i="23"/>
  <c r="J147" i="23"/>
  <c r="I147" i="23"/>
  <c r="H147" i="23"/>
  <c r="P146" i="23"/>
  <c r="S146" i="23" s="1"/>
  <c r="N146" i="23"/>
  <c r="L146" i="23"/>
  <c r="J146" i="23"/>
  <c r="I146" i="23"/>
  <c r="H146" i="23"/>
  <c r="P145" i="23"/>
  <c r="S145" i="23" s="1"/>
  <c r="N145" i="23"/>
  <c r="L145" i="23"/>
  <c r="J145" i="23"/>
  <c r="I145" i="23"/>
  <c r="H145" i="23"/>
  <c r="P144" i="23"/>
  <c r="S144" i="23" s="1"/>
  <c r="N144" i="23"/>
  <c r="L144" i="23"/>
  <c r="J144" i="23"/>
  <c r="I144" i="23"/>
  <c r="H144" i="23"/>
  <c r="P143" i="23"/>
  <c r="S143" i="23" s="1"/>
  <c r="N143" i="23"/>
  <c r="L143" i="23"/>
  <c r="J143" i="23"/>
  <c r="I143" i="23"/>
  <c r="H143" i="23"/>
  <c r="P142" i="23"/>
  <c r="S142" i="23" s="1"/>
  <c r="N142" i="23"/>
  <c r="L142" i="23"/>
  <c r="J142" i="23"/>
  <c r="I142" i="23"/>
  <c r="H142" i="23"/>
  <c r="P141" i="23"/>
  <c r="S141" i="23" s="1"/>
  <c r="N141" i="23"/>
  <c r="L141" i="23"/>
  <c r="J141" i="23"/>
  <c r="I141" i="23"/>
  <c r="H141" i="23"/>
  <c r="P140" i="23"/>
  <c r="S140" i="23" s="1"/>
  <c r="N140" i="23"/>
  <c r="L140" i="23"/>
  <c r="J140" i="23"/>
  <c r="I140" i="23"/>
  <c r="H140" i="23"/>
  <c r="P139" i="23"/>
  <c r="S139" i="23" s="1"/>
  <c r="N139" i="23"/>
  <c r="L139" i="23"/>
  <c r="J139" i="23"/>
  <c r="I139" i="23"/>
  <c r="H139" i="23"/>
  <c r="P138" i="23"/>
  <c r="S138" i="23" s="1"/>
  <c r="N138" i="23"/>
  <c r="L138" i="23"/>
  <c r="J138" i="23"/>
  <c r="I138" i="23"/>
  <c r="H138" i="23"/>
  <c r="P137" i="23"/>
  <c r="S137" i="23" s="1"/>
  <c r="N137" i="23"/>
  <c r="L137" i="23"/>
  <c r="J137" i="23"/>
  <c r="I137" i="23"/>
  <c r="H137" i="23"/>
  <c r="P136" i="23"/>
  <c r="S136" i="23" s="1"/>
  <c r="N136" i="23"/>
  <c r="L136" i="23"/>
  <c r="J136" i="23"/>
  <c r="I136" i="23"/>
  <c r="H136" i="23"/>
  <c r="P135" i="23"/>
  <c r="S135" i="23" s="1"/>
  <c r="N135" i="23"/>
  <c r="L135" i="23"/>
  <c r="J135" i="23"/>
  <c r="I135" i="23"/>
  <c r="H135" i="23"/>
  <c r="P134" i="23"/>
  <c r="S134" i="23" s="1"/>
  <c r="N134" i="23"/>
  <c r="L134" i="23"/>
  <c r="J134" i="23"/>
  <c r="I134" i="23"/>
  <c r="H134" i="23"/>
  <c r="P133" i="23"/>
  <c r="S133" i="23" s="1"/>
  <c r="N133" i="23"/>
  <c r="L133" i="23"/>
  <c r="J133" i="23"/>
  <c r="I133" i="23"/>
  <c r="H133" i="23"/>
  <c r="P132" i="23"/>
  <c r="S132" i="23" s="1"/>
  <c r="N132" i="23"/>
  <c r="L132" i="23"/>
  <c r="J132" i="23"/>
  <c r="I132" i="23"/>
  <c r="H132" i="23"/>
  <c r="P131" i="23"/>
  <c r="S131" i="23" s="1"/>
  <c r="N131" i="23"/>
  <c r="L131" i="23"/>
  <c r="J131" i="23"/>
  <c r="I131" i="23"/>
  <c r="H131" i="23"/>
  <c r="P130" i="23"/>
  <c r="S130" i="23" s="1"/>
  <c r="N130" i="23"/>
  <c r="L130" i="23"/>
  <c r="J130" i="23"/>
  <c r="I130" i="23"/>
  <c r="H130" i="23"/>
  <c r="P129" i="23"/>
  <c r="S129" i="23" s="1"/>
  <c r="N129" i="23"/>
  <c r="L129" i="23"/>
  <c r="J129" i="23"/>
  <c r="I129" i="23"/>
  <c r="H129" i="23"/>
  <c r="P128" i="23"/>
  <c r="S128" i="23" s="1"/>
  <c r="N128" i="23"/>
  <c r="L128" i="23"/>
  <c r="J128" i="23"/>
  <c r="I128" i="23"/>
  <c r="H128" i="23"/>
  <c r="P127" i="23"/>
  <c r="S127" i="23" s="1"/>
  <c r="N127" i="23"/>
  <c r="L127" i="23"/>
  <c r="J127" i="23"/>
  <c r="I127" i="23"/>
  <c r="H127" i="23"/>
  <c r="P126" i="23"/>
  <c r="S126" i="23" s="1"/>
  <c r="N126" i="23"/>
  <c r="L126" i="23"/>
  <c r="J126" i="23"/>
  <c r="I126" i="23"/>
  <c r="H126" i="23"/>
  <c r="P125" i="23"/>
  <c r="S125" i="23" s="1"/>
  <c r="N125" i="23"/>
  <c r="L125" i="23"/>
  <c r="J125" i="23"/>
  <c r="I125" i="23"/>
  <c r="H125" i="23"/>
  <c r="P124" i="23"/>
  <c r="S124" i="23" s="1"/>
  <c r="N124" i="23"/>
  <c r="L124" i="23"/>
  <c r="J124" i="23"/>
  <c r="I124" i="23"/>
  <c r="H124" i="23"/>
  <c r="P123" i="23"/>
  <c r="S123" i="23" s="1"/>
  <c r="N123" i="23"/>
  <c r="L123" i="23"/>
  <c r="J123" i="23"/>
  <c r="I123" i="23"/>
  <c r="H123" i="23"/>
  <c r="P122" i="23"/>
  <c r="S122" i="23" s="1"/>
  <c r="N122" i="23"/>
  <c r="L122" i="23"/>
  <c r="J122" i="23"/>
  <c r="I122" i="23"/>
  <c r="H122" i="23"/>
  <c r="P121" i="23"/>
  <c r="S121" i="23" s="1"/>
  <c r="N121" i="23"/>
  <c r="L121" i="23"/>
  <c r="J121" i="23"/>
  <c r="I121" i="23"/>
  <c r="H121" i="23"/>
  <c r="P120" i="23"/>
  <c r="S120" i="23" s="1"/>
  <c r="N120" i="23"/>
  <c r="L120" i="23"/>
  <c r="J120" i="23"/>
  <c r="I120" i="23"/>
  <c r="H120" i="23"/>
  <c r="P119" i="23"/>
  <c r="S119" i="23" s="1"/>
  <c r="N119" i="23"/>
  <c r="L119" i="23"/>
  <c r="J119" i="23"/>
  <c r="I119" i="23"/>
  <c r="H119" i="23"/>
  <c r="P118" i="23"/>
  <c r="S118" i="23" s="1"/>
  <c r="N118" i="23"/>
  <c r="L118" i="23"/>
  <c r="J118" i="23"/>
  <c r="I118" i="23"/>
  <c r="H118" i="23"/>
  <c r="P117" i="23"/>
  <c r="S117" i="23" s="1"/>
  <c r="N117" i="23"/>
  <c r="L117" i="23"/>
  <c r="J117" i="23"/>
  <c r="I117" i="23"/>
  <c r="H117" i="23"/>
  <c r="P116" i="23"/>
  <c r="S116" i="23" s="1"/>
  <c r="N116" i="23"/>
  <c r="L116" i="23"/>
  <c r="J116" i="23"/>
  <c r="I116" i="23"/>
  <c r="H116" i="23"/>
  <c r="P115" i="23"/>
  <c r="S115" i="23" s="1"/>
  <c r="N115" i="23"/>
  <c r="L115" i="23"/>
  <c r="J115" i="23"/>
  <c r="I115" i="23"/>
  <c r="H115" i="23"/>
  <c r="P114" i="23"/>
  <c r="S114" i="23" s="1"/>
  <c r="N114" i="23"/>
  <c r="L114" i="23"/>
  <c r="J114" i="23"/>
  <c r="I114" i="23"/>
  <c r="H114" i="23"/>
  <c r="P113" i="23"/>
  <c r="S113" i="23" s="1"/>
  <c r="N113" i="23"/>
  <c r="L113" i="23"/>
  <c r="J113" i="23"/>
  <c r="I113" i="23"/>
  <c r="H113" i="23"/>
  <c r="P112" i="23"/>
  <c r="S112" i="23" s="1"/>
  <c r="N112" i="23"/>
  <c r="L112" i="23"/>
  <c r="J112" i="23"/>
  <c r="I112" i="23"/>
  <c r="H112" i="23"/>
  <c r="P111" i="23"/>
  <c r="S111" i="23" s="1"/>
  <c r="N111" i="23"/>
  <c r="L111" i="23"/>
  <c r="J111" i="23"/>
  <c r="I111" i="23"/>
  <c r="H111" i="23"/>
  <c r="P110" i="23"/>
  <c r="S110" i="23" s="1"/>
  <c r="N110" i="23"/>
  <c r="L110" i="23"/>
  <c r="J110" i="23"/>
  <c r="I110" i="23"/>
  <c r="H110" i="23"/>
  <c r="P109" i="23"/>
  <c r="S109" i="23" s="1"/>
  <c r="N109" i="23"/>
  <c r="L109" i="23"/>
  <c r="J109" i="23"/>
  <c r="I109" i="23"/>
  <c r="H109" i="23"/>
  <c r="P108" i="23"/>
  <c r="S108" i="23" s="1"/>
  <c r="N108" i="23"/>
  <c r="L108" i="23"/>
  <c r="J108" i="23"/>
  <c r="I108" i="23"/>
  <c r="H108" i="23"/>
  <c r="P107" i="23"/>
  <c r="S107" i="23" s="1"/>
  <c r="N107" i="23"/>
  <c r="L107" i="23"/>
  <c r="J107" i="23"/>
  <c r="I107" i="23"/>
  <c r="H107" i="23"/>
  <c r="P106" i="23"/>
  <c r="S106" i="23" s="1"/>
  <c r="N106" i="23"/>
  <c r="L106" i="23"/>
  <c r="J106" i="23"/>
  <c r="I106" i="23"/>
  <c r="H106" i="23"/>
  <c r="P105" i="23"/>
  <c r="S105" i="23" s="1"/>
  <c r="N105" i="23"/>
  <c r="L105" i="23"/>
  <c r="J105" i="23"/>
  <c r="I105" i="23"/>
  <c r="H105" i="23"/>
  <c r="P104" i="23"/>
  <c r="S104" i="23" s="1"/>
  <c r="N104" i="23"/>
  <c r="L104" i="23"/>
  <c r="J104" i="23"/>
  <c r="I104" i="23"/>
  <c r="H104" i="23"/>
  <c r="P103" i="23"/>
  <c r="S103" i="23" s="1"/>
  <c r="N103" i="23"/>
  <c r="L103" i="23"/>
  <c r="J103" i="23"/>
  <c r="I103" i="23"/>
  <c r="H103" i="23"/>
  <c r="P102" i="23"/>
  <c r="S102" i="23" s="1"/>
  <c r="N102" i="23"/>
  <c r="L102" i="23"/>
  <c r="J102" i="23"/>
  <c r="I102" i="23"/>
  <c r="H102" i="23"/>
  <c r="P101" i="23"/>
  <c r="S101" i="23" s="1"/>
  <c r="N101" i="23"/>
  <c r="L101" i="23"/>
  <c r="J101" i="23"/>
  <c r="I101" i="23"/>
  <c r="H101" i="23"/>
  <c r="P100" i="23"/>
  <c r="S100" i="23" s="1"/>
  <c r="N100" i="23"/>
  <c r="L100" i="23"/>
  <c r="J100" i="23"/>
  <c r="I100" i="23"/>
  <c r="H100" i="23"/>
  <c r="P99" i="23"/>
  <c r="S99" i="23" s="1"/>
  <c r="N99" i="23"/>
  <c r="L99" i="23"/>
  <c r="J99" i="23"/>
  <c r="I99" i="23"/>
  <c r="H99" i="23"/>
  <c r="P98" i="23"/>
  <c r="S98" i="23" s="1"/>
  <c r="N98" i="23"/>
  <c r="L98" i="23"/>
  <c r="J98" i="23"/>
  <c r="I98" i="23"/>
  <c r="H98" i="23"/>
  <c r="P97" i="23"/>
  <c r="S97" i="23" s="1"/>
  <c r="N97" i="23"/>
  <c r="L97" i="23"/>
  <c r="J97" i="23"/>
  <c r="I97" i="23"/>
  <c r="H97" i="23"/>
  <c r="P96" i="23"/>
  <c r="S96" i="23" s="1"/>
  <c r="N96" i="23"/>
  <c r="L96" i="23"/>
  <c r="J96" i="23"/>
  <c r="I96" i="23"/>
  <c r="H96" i="23"/>
  <c r="P95" i="23"/>
  <c r="S95" i="23" s="1"/>
  <c r="N95" i="23"/>
  <c r="L95" i="23"/>
  <c r="J95" i="23"/>
  <c r="I95" i="23"/>
  <c r="H95" i="23"/>
  <c r="P94" i="23"/>
  <c r="S94" i="23" s="1"/>
  <c r="N94" i="23"/>
  <c r="L94" i="23"/>
  <c r="J94" i="23"/>
  <c r="I94" i="23"/>
  <c r="H94" i="23"/>
  <c r="P93" i="23"/>
  <c r="S93" i="23" s="1"/>
  <c r="N93" i="23"/>
  <c r="L93" i="23"/>
  <c r="J93" i="23"/>
  <c r="I93" i="23"/>
  <c r="H93" i="23"/>
  <c r="P92" i="23"/>
  <c r="S92" i="23" s="1"/>
  <c r="N92" i="23"/>
  <c r="L92" i="23"/>
  <c r="J92" i="23"/>
  <c r="I92" i="23"/>
  <c r="H92" i="23"/>
  <c r="P91" i="23"/>
  <c r="S91" i="23" s="1"/>
  <c r="N91" i="23"/>
  <c r="L91" i="23"/>
  <c r="J91" i="23"/>
  <c r="I91" i="23"/>
  <c r="H91" i="23"/>
  <c r="P90" i="23"/>
  <c r="S90" i="23" s="1"/>
  <c r="N90" i="23"/>
  <c r="L90" i="23"/>
  <c r="J90" i="23"/>
  <c r="I90" i="23"/>
  <c r="H90" i="23"/>
  <c r="P89" i="23"/>
  <c r="S89" i="23" s="1"/>
  <c r="N89" i="23"/>
  <c r="L89" i="23"/>
  <c r="J89" i="23"/>
  <c r="I89" i="23"/>
  <c r="H89" i="23"/>
  <c r="P88" i="23"/>
  <c r="S88" i="23" s="1"/>
  <c r="N88" i="23"/>
  <c r="L88" i="23"/>
  <c r="J88" i="23"/>
  <c r="I88" i="23"/>
  <c r="H88" i="23"/>
  <c r="P87" i="23"/>
  <c r="S87" i="23" s="1"/>
  <c r="N87" i="23"/>
  <c r="L87" i="23"/>
  <c r="J87" i="23"/>
  <c r="I87" i="23"/>
  <c r="H87" i="23"/>
  <c r="P86" i="23"/>
  <c r="S86" i="23" s="1"/>
  <c r="N86" i="23"/>
  <c r="L86" i="23"/>
  <c r="J86" i="23"/>
  <c r="I86" i="23"/>
  <c r="H86" i="23"/>
  <c r="P85" i="23"/>
  <c r="S85" i="23" s="1"/>
  <c r="N85" i="23"/>
  <c r="L85" i="23"/>
  <c r="J85" i="23"/>
  <c r="I85" i="23"/>
  <c r="H85" i="23"/>
  <c r="P84" i="23"/>
  <c r="S84" i="23" s="1"/>
  <c r="N84" i="23"/>
  <c r="L84" i="23"/>
  <c r="J84" i="23"/>
  <c r="I84" i="23"/>
  <c r="H84" i="23"/>
  <c r="P83" i="23"/>
  <c r="S83" i="23" s="1"/>
  <c r="N83" i="23"/>
  <c r="L83" i="23"/>
  <c r="J83" i="23"/>
  <c r="I83" i="23"/>
  <c r="H83" i="23"/>
  <c r="P82" i="23"/>
  <c r="S82" i="23" s="1"/>
  <c r="N82" i="23"/>
  <c r="L82" i="23"/>
  <c r="J82" i="23"/>
  <c r="I82" i="23"/>
  <c r="H82" i="23"/>
  <c r="P81" i="23"/>
  <c r="S81" i="23" s="1"/>
  <c r="N81" i="23"/>
  <c r="L81" i="23"/>
  <c r="J81" i="23"/>
  <c r="I81" i="23"/>
  <c r="H81" i="23"/>
  <c r="P80" i="23"/>
  <c r="S80" i="23" s="1"/>
  <c r="N80" i="23"/>
  <c r="L80" i="23"/>
  <c r="J80" i="23"/>
  <c r="I80" i="23"/>
  <c r="H80" i="23"/>
  <c r="P79" i="23"/>
  <c r="S79" i="23" s="1"/>
  <c r="N79" i="23"/>
  <c r="L79" i="23"/>
  <c r="J79" i="23"/>
  <c r="I79" i="23"/>
  <c r="H79" i="23"/>
  <c r="P78" i="23"/>
  <c r="S78" i="23" s="1"/>
  <c r="N78" i="23"/>
  <c r="L78" i="23"/>
  <c r="J78" i="23"/>
  <c r="I78" i="23"/>
  <c r="H78" i="23"/>
  <c r="P77" i="23"/>
  <c r="S77" i="23" s="1"/>
  <c r="N77" i="23"/>
  <c r="L77" i="23"/>
  <c r="J77" i="23"/>
  <c r="I77" i="23"/>
  <c r="H77" i="23"/>
  <c r="P76" i="23"/>
  <c r="S76" i="23" s="1"/>
  <c r="N76" i="23"/>
  <c r="L76" i="23"/>
  <c r="J76" i="23"/>
  <c r="I76" i="23"/>
  <c r="H76" i="23"/>
  <c r="P75" i="23"/>
  <c r="S75" i="23" s="1"/>
  <c r="N75" i="23"/>
  <c r="L75" i="23"/>
  <c r="J75" i="23"/>
  <c r="I75" i="23"/>
  <c r="H75" i="23"/>
  <c r="P74" i="23"/>
  <c r="S74" i="23" s="1"/>
  <c r="N74" i="23"/>
  <c r="L74" i="23"/>
  <c r="J74" i="23"/>
  <c r="I74" i="23"/>
  <c r="H74" i="23"/>
  <c r="P73" i="23"/>
  <c r="S73" i="23" s="1"/>
  <c r="N73" i="23"/>
  <c r="L73" i="23"/>
  <c r="J73" i="23"/>
  <c r="I73" i="23"/>
  <c r="H73" i="23"/>
  <c r="P72" i="23"/>
  <c r="S72" i="23" s="1"/>
  <c r="N72" i="23"/>
  <c r="L72" i="23"/>
  <c r="J72" i="23"/>
  <c r="I72" i="23"/>
  <c r="H72" i="23"/>
  <c r="P71" i="23"/>
  <c r="S71" i="23" s="1"/>
  <c r="N71" i="23"/>
  <c r="L71" i="23"/>
  <c r="J71" i="23"/>
  <c r="I71" i="23"/>
  <c r="H71" i="23"/>
  <c r="P70" i="23"/>
  <c r="S70" i="23" s="1"/>
  <c r="N70" i="23"/>
  <c r="L70" i="23"/>
  <c r="J70" i="23"/>
  <c r="I70" i="23"/>
  <c r="H70" i="23"/>
  <c r="P69" i="23"/>
  <c r="S69" i="23" s="1"/>
  <c r="N69" i="23"/>
  <c r="L69" i="23"/>
  <c r="J69" i="23"/>
  <c r="I69" i="23"/>
  <c r="H69" i="23"/>
  <c r="P68" i="23"/>
  <c r="S68" i="23" s="1"/>
  <c r="N68" i="23"/>
  <c r="L68" i="23"/>
  <c r="J68" i="23"/>
  <c r="I68" i="23"/>
  <c r="H68" i="23"/>
  <c r="P67" i="23"/>
  <c r="S67" i="23" s="1"/>
  <c r="N67" i="23"/>
  <c r="L67" i="23"/>
  <c r="J67" i="23"/>
  <c r="I67" i="23"/>
  <c r="H67" i="23"/>
  <c r="P66" i="23"/>
  <c r="S66" i="23" s="1"/>
  <c r="N66" i="23"/>
  <c r="L66" i="23"/>
  <c r="J66" i="23"/>
  <c r="I66" i="23"/>
  <c r="H66" i="23"/>
  <c r="P65" i="23"/>
  <c r="S65" i="23" s="1"/>
  <c r="N65" i="23"/>
  <c r="L65" i="23"/>
  <c r="J65" i="23"/>
  <c r="I65" i="23"/>
  <c r="H65" i="23"/>
  <c r="P64" i="23"/>
  <c r="S64" i="23" s="1"/>
  <c r="N64" i="23"/>
  <c r="L64" i="23"/>
  <c r="J64" i="23"/>
  <c r="I64" i="23"/>
  <c r="H64" i="23"/>
  <c r="P63" i="23"/>
  <c r="S63" i="23" s="1"/>
  <c r="N63" i="23"/>
  <c r="L63" i="23"/>
  <c r="J63" i="23"/>
  <c r="I63" i="23"/>
  <c r="H63" i="23"/>
  <c r="P62" i="23"/>
  <c r="S62" i="23" s="1"/>
  <c r="N62" i="23"/>
  <c r="L62" i="23"/>
  <c r="J62" i="23"/>
  <c r="I62" i="23"/>
  <c r="H62" i="23"/>
  <c r="P61" i="23"/>
  <c r="S61" i="23" s="1"/>
  <c r="N61" i="23"/>
  <c r="L61" i="23"/>
  <c r="J61" i="23"/>
  <c r="I61" i="23"/>
  <c r="H61" i="23"/>
  <c r="P60" i="23"/>
  <c r="S60" i="23" s="1"/>
  <c r="N60" i="23"/>
  <c r="L60" i="23"/>
  <c r="J60" i="23"/>
  <c r="I60" i="23"/>
  <c r="H60" i="23"/>
  <c r="P59" i="23"/>
  <c r="S59" i="23" s="1"/>
  <c r="N59" i="23"/>
  <c r="L59" i="23"/>
  <c r="J59" i="23"/>
  <c r="I59" i="23"/>
  <c r="H59" i="23"/>
  <c r="P58" i="23"/>
  <c r="S58" i="23" s="1"/>
  <c r="N58" i="23"/>
  <c r="L58" i="23"/>
  <c r="J58" i="23"/>
  <c r="I58" i="23"/>
  <c r="H58" i="23"/>
  <c r="P57" i="23"/>
  <c r="S57" i="23" s="1"/>
  <c r="N57" i="23"/>
  <c r="L57" i="23"/>
  <c r="J57" i="23"/>
  <c r="I57" i="23"/>
  <c r="H57" i="23"/>
  <c r="P56" i="23"/>
  <c r="S56" i="23" s="1"/>
  <c r="N56" i="23"/>
  <c r="L56" i="23"/>
  <c r="J56" i="23"/>
  <c r="I56" i="23"/>
  <c r="H56" i="23"/>
  <c r="P55" i="23"/>
  <c r="S55" i="23" s="1"/>
  <c r="N55" i="23"/>
  <c r="L55" i="23"/>
  <c r="J55" i="23"/>
  <c r="I55" i="23"/>
  <c r="H55" i="23"/>
  <c r="P54" i="23"/>
  <c r="S54" i="23" s="1"/>
  <c r="N54" i="23"/>
  <c r="L54" i="23"/>
  <c r="J54" i="23"/>
  <c r="I54" i="23"/>
  <c r="H54" i="23"/>
  <c r="P53" i="23"/>
  <c r="S53" i="23" s="1"/>
  <c r="N53" i="23"/>
  <c r="L53" i="23"/>
  <c r="J53" i="23"/>
  <c r="I53" i="23"/>
  <c r="H53" i="23"/>
  <c r="P52" i="23"/>
  <c r="S52" i="23" s="1"/>
  <c r="N52" i="23"/>
  <c r="L52" i="23"/>
  <c r="J52" i="23"/>
  <c r="I52" i="23"/>
  <c r="H52" i="23"/>
  <c r="P51" i="23"/>
  <c r="S51" i="23" s="1"/>
  <c r="N51" i="23"/>
  <c r="L51" i="23"/>
  <c r="J51" i="23"/>
  <c r="I51" i="23"/>
  <c r="H51" i="23"/>
  <c r="P50" i="23"/>
  <c r="S50" i="23" s="1"/>
  <c r="N50" i="23"/>
  <c r="L50" i="23"/>
  <c r="J50" i="23"/>
  <c r="I50" i="23"/>
  <c r="H50" i="23"/>
  <c r="P49" i="23"/>
  <c r="S49" i="23" s="1"/>
  <c r="N49" i="23"/>
  <c r="L49" i="23"/>
  <c r="J49" i="23"/>
  <c r="I49" i="23"/>
  <c r="H49" i="23"/>
  <c r="P48" i="23"/>
  <c r="S48" i="23" s="1"/>
  <c r="N48" i="23"/>
  <c r="L48" i="23"/>
  <c r="J48" i="23"/>
  <c r="I48" i="23"/>
  <c r="H48" i="23"/>
  <c r="P47" i="23"/>
  <c r="S47" i="23" s="1"/>
  <c r="N47" i="23"/>
  <c r="L47" i="23"/>
  <c r="J47" i="23"/>
  <c r="I47" i="23"/>
  <c r="H47" i="23"/>
  <c r="P46" i="23"/>
  <c r="S46" i="23" s="1"/>
  <c r="N46" i="23"/>
  <c r="L46" i="23"/>
  <c r="J46" i="23"/>
  <c r="I46" i="23"/>
  <c r="H46" i="23"/>
  <c r="P45" i="23"/>
  <c r="S45" i="23" s="1"/>
  <c r="N45" i="23"/>
  <c r="L45" i="23"/>
  <c r="J45" i="23"/>
  <c r="I45" i="23"/>
  <c r="H45" i="23"/>
  <c r="P44" i="23"/>
  <c r="S44" i="23" s="1"/>
  <c r="N44" i="23"/>
  <c r="L44" i="23"/>
  <c r="J44" i="23"/>
  <c r="I44" i="23"/>
  <c r="H44" i="23"/>
  <c r="P43" i="23"/>
  <c r="S43" i="23" s="1"/>
  <c r="N43" i="23"/>
  <c r="L43" i="23"/>
  <c r="J43" i="23"/>
  <c r="I43" i="23"/>
  <c r="H43" i="23"/>
  <c r="P42" i="23"/>
  <c r="S42" i="23" s="1"/>
  <c r="N42" i="23"/>
  <c r="L42" i="23"/>
  <c r="J42" i="23"/>
  <c r="I42" i="23"/>
  <c r="H42" i="23"/>
  <c r="P41" i="23"/>
  <c r="S41" i="23" s="1"/>
  <c r="N41" i="23"/>
  <c r="L41" i="23"/>
  <c r="J41" i="23"/>
  <c r="I41" i="23"/>
  <c r="H41" i="23"/>
  <c r="P40" i="23"/>
  <c r="S40" i="23" s="1"/>
  <c r="N40" i="23"/>
  <c r="L40" i="23"/>
  <c r="J40" i="23"/>
  <c r="I40" i="23"/>
  <c r="H40" i="23"/>
  <c r="P39" i="23"/>
  <c r="S39" i="23" s="1"/>
  <c r="N39" i="23"/>
  <c r="L39" i="23"/>
  <c r="J39" i="23"/>
  <c r="I39" i="23"/>
  <c r="H39" i="23"/>
  <c r="P38" i="23"/>
  <c r="S38" i="23" s="1"/>
  <c r="N38" i="23"/>
  <c r="L38" i="23"/>
  <c r="J38" i="23"/>
  <c r="I38" i="23"/>
  <c r="H38" i="23"/>
  <c r="P37" i="23"/>
  <c r="S37" i="23" s="1"/>
  <c r="N37" i="23"/>
  <c r="L37" i="23"/>
  <c r="J37" i="23"/>
  <c r="I37" i="23"/>
  <c r="H37" i="23"/>
  <c r="P36" i="23"/>
  <c r="S36" i="23" s="1"/>
  <c r="N36" i="23"/>
  <c r="L36" i="23"/>
  <c r="J36" i="23"/>
  <c r="I36" i="23"/>
  <c r="H36" i="23"/>
  <c r="P35" i="23"/>
  <c r="S35" i="23" s="1"/>
  <c r="N35" i="23"/>
  <c r="L35" i="23"/>
  <c r="J35" i="23"/>
  <c r="I35" i="23"/>
  <c r="H35" i="23"/>
  <c r="P34" i="23"/>
  <c r="S34" i="23" s="1"/>
  <c r="N34" i="23"/>
  <c r="L34" i="23"/>
  <c r="J34" i="23"/>
  <c r="I34" i="23"/>
  <c r="H34" i="23"/>
  <c r="P33" i="23"/>
  <c r="S33" i="23" s="1"/>
  <c r="N33" i="23"/>
  <c r="L33" i="23"/>
  <c r="J33" i="23"/>
  <c r="I33" i="23"/>
  <c r="H33" i="23"/>
  <c r="P32" i="23"/>
  <c r="S32" i="23" s="1"/>
  <c r="N32" i="23"/>
  <c r="L32" i="23"/>
  <c r="J32" i="23"/>
  <c r="I32" i="23"/>
  <c r="H32" i="23"/>
  <c r="P31" i="23"/>
  <c r="S31" i="23" s="1"/>
  <c r="N31" i="23"/>
  <c r="L31" i="23"/>
  <c r="J31" i="23"/>
  <c r="I31" i="23"/>
  <c r="H31" i="23"/>
  <c r="P30" i="23"/>
  <c r="S30" i="23" s="1"/>
  <c r="N30" i="23"/>
  <c r="L30" i="23"/>
  <c r="J30" i="23"/>
  <c r="I30" i="23"/>
  <c r="H30" i="23"/>
  <c r="P29" i="23"/>
  <c r="S29" i="23" s="1"/>
  <c r="N29" i="23"/>
  <c r="L29" i="23"/>
  <c r="J29" i="23"/>
  <c r="I29" i="23"/>
  <c r="H29" i="23"/>
  <c r="P28" i="23"/>
  <c r="S28" i="23" s="1"/>
  <c r="N28" i="23"/>
  <c r="L28" i="23"/>
  <c r="J28" i="23"/>
  <c r="I28" i="23"/>
  <c r="H28" i="23"/>
  <c r="P27" i="23"/>
  <c r="S27" i="23" s="1"/>
  <c r="N27" i="23"/>
  <c r="L27" i="23"/>
  <c r="J27" i="23"/>
  <c r="I27" i="23"/>
  <c r="H27" i="23"/>
  <c r="P26" i="23"/>
  <c r="S26" i="23" s="1"/>
  <c r="N26" i="23"/>
  <c r="L26" i="23"/>
  <c r="J26" i="23"/>
  <c r="I26" i="23"/>
  <c r="H26" i="23"/>
  <c r="P25" i="23"/>
  <c r="S25" i="23" s="1"/>
  <c r="N25" i="23"/>
  <c r="L25" i="23"/>
  <c r="J25" i="23"/>
  <c r="I25" i="23"/>
  <c r="H25" i="23"/>
  <c r="P24" i="23"/>
  <c r="S24" i="23" s="1"/>
  <c r="N24" i="23"/>
  <c r="L24" i="23"/>
  <c r="J24" i="23"/>
  <c r="I24" i="23"/>
  <c r="H24" i="23"/>
  <c r="P23" i="23"/>
  <c r="S23" i="23" s="1"/>
  <c r="N23" i="23"/>
  <c r="L23" i="23"/>
  <c r="J23" i="23"/>
  <c r="I23" i="23"/>
  <c r="H23" i="23"/>
  <c r="P22" i="23"/>
  <c r="S22" i="23" s="1"/>
  <c r="N22" i="23"/>
  <c r="L22" i="23"/>
  <c r="J22" i="23"/>
  <c r="I22" i="23"/>
  <c r="H22" i="23"/>
  <c r="P21" i="23"/>
  <c r="S21" i="23" s="1"/>
  <c r="N21" i="23"/>
  <c r="L21" i="23"/>
  <c r="J21" i="23"/>
  <c r="I21" i="23"/>
  <c r="H21" i="23"/>
  <c r="P20" i="23"/>
  <c r="S20" i="23" s="1"/>
  <c r="N20" i="23"/>
  <c r="L20" i="23"/>
  <c r="J20" i="23"/>
  <c r="I20" i="23"/>
  <c r="H20" i="23"/>
  <c r="P19" i="23"/>
  <c r="S19" i="23" s="1"/>
  <c r="N19" i="23"/>
  <c r="L19" i="23"/>
  <c r="J19" i="23"/>
  <c r="I19" i="23"/>
  <c r="H19" i="23"/>
  <c r="P18" i="23"/>
  <c r="S18" i="23" s="1"/>
  <c r="N18" i="23"/>
  <c r="L18" i="23"/>
  <c r="J18" i="23"/>
  <c r="I18" i="23"/>
  <c r="H18" i="23"/>
  <c r="P17" i="23"/>
  <c r="S17" i="23" s="1"/>
  <c r="N17" i="23"/>
  <c r="L17" i="23"/>
  <c r="J17" i="23"/>
  <c r="I17" i="23"/>
  <c r="H17" i="23"/>
  <c r="P16" i="23"/>
  <c r="S16" i="23" s="1"/>
  <c r="N16" i="23"/>
  <c r="L16" i="23"/>
  <c r="J16" i="23"/>
  <c r="I16" i="23"/>
  <c r="H16" i="23"/>
  <c r="P15" i="23"/>
  <c r="S15" i="23" s="1"/>
  <c r="N15" i="23"/>
  <c r="L15" i="23"/>
  <c r="J15" i="23"/>
  <c r="I15" i="23"/>
  <c r="H15" i="23"/>
  <c r="P14" i="23"/>
  <c r="S14" i="23" s="1"/>
  <c r="N14" i="23"/>
  <c r="L14" i="23"/>
  <c r="J14" i="23"/>
  <c r="I14" i="23"/>
  <c r="H14" i="23"/>
  <c r="P13" i="23"/>
  <c r="S13" i="23" s="1"/>
  <c r="N13" i="23"/>
  <c r="L13" i="23"/>
  <c r="J13" i="23"/>
  <c r="I13" i="23"/>
  <c r="H13" i="23"/>
  <c r="P12" i="23"/>
  <c r="S12" i="23" s="1"/>
  <c r="N12" i="23"/>
  <c r="L12" i="23"/>
  <c r="J12" i="23"/>
  <c r="I12" i="23"/>
  <c r="H12" i="23"/>
  <c r="P11" i="23"/>
  <c r="S11" i="23" s="1"/>
  <c r="N11" i="23"/>
  <c r="L11" i="23"/>
  <c r="J11" i="23"/>
  <c r="I11" i="23"/>
  <c r="H11" i="23"/>
  <c r="P10" i="23"/>
  <c r="S10" i="23" s="1"/>
  <c r="N10" i="23"/>
  <c r="L10" i="23"/>
  <c r="J10" i="23"/>
  <c r="I10" i="23"/>
  <c r="H10" i="23"/>
  <c r="P9" i="23"/>
  <c r="S9" i="23" s="1"/>
  <c r="N9" i="23"/>
  <c r="L9" i="23"/>
  <c r="J9" i="23"/>
  <c r="I9" i="23"/>
  <c r="H9" i="23"/>
  <c r="P8" i="23"/>
  <c r="S8" i="23" s="1"/>
  <c r="N8" i="23"/>
  <c r="L8" i="23"/>
  <c r="J8" i="23"/>
  <c r="I8" i="23"/>
  <c r="H8" i="23"/>
  <c r="P7" i="23"/>
  <c r="S7" i="23" s="1"/>
  <c r="N7" i="23"/>
  <c r="L7" i="23"/>
  <c r="J7" i="23"/>
  <c r="I7" i="23"/>
  <c r="H7" i="23"/>
  <c r="P6" i="23"/>
  <c r="S6" i="23" s="1"/>
  <c r="N6" i="23"/>
  <c r="L6" i="23"/>
  <c r="J6" i="23"/>
  <c r="I6" i="23"/>
  <c r="H6" i="23"/>
  <c r="P5" i="23"/>
  <c r="S5" i="23" s="1"/>
  <c r="N5" i="23"/>
  <c r="L5" i="23"/>
  <c r="J5" i="23"/>
  <c r="I5" i="23"/>
  <c r="H5" i="23"/>
  <c r="P4" i="23"/>
  <c r="S4" i="23" s="1"/>
  <c r="N4" i="23"/>
  <c r="L4" i="23"/>
  <c r="J4" i="23"/>
  <c r="I4" i="23"/>
  <c r="H4" i="23"/>
  <c r="R3" i="23"/>
  <c r="P3" i="23"/>
  <c r="N3" i="23"/>
  <c r="L3" i="23"/>
  <c r="J3" i="23"/>
  <c r="I3" i="23"/>
  <c r="H3" i="23"/>
  <c r="G3" i="23"/>
  <c r="F3" i="23"/>
  <c r="J1033" i="22"/>
  <c r="J1032" i="22"/>
  <c r="J1031" i="22"/>
  <c r="J1030" i="22"/>
  <c r="J1029" i="22"/>
  <c r="J1028" i="22"/>
  <c r="J1027" i="22"/>
  <c r="J1026" i="22"/>
  <c r="J1025" i="22"/>
  <c r="J1024" i="22"/>
  <c r="J1023" i="22"/>
  <c r="J1022" i="22"/>
  <c r="J1021" i="22"/>
  <c r="J1020" i="22"/>
  <c r="J1019" i="22"/>
  <c r="J1018" i="22"/>
  <c r="J1017" i="22"/>
  <c r="J1016" i="22"/>
  <c r="J1015" i="22"/>
  <c r="J1014" i="22"/>
  <c r="J1013" i="22"/>
  <c r="J1012" i="22"/>
  <c r="J1011" i="22"/>
  <c r="J1010" i="22"/>
  <c r="J1009" i="22"/>
  <c r="J1008" i="22"/>
  <c r="J1007" i="22"/>
  <c r="J1006" i="22"/>
  <c r="J1005" i="22"/>
  <c r="J1004" i="22"/>
  <c r="J1003" i="22"/>
  <c r="J1002" i="22"/>
  <c r="J1001" i="22"/>
  <c r="J1000" i="22"/>
  <c r="J999" i="22"/>
  <c r="J998" i="22"/>
  <c r="J997" i="22"/>
  <c r="J996" i="22"/>
  <c r="J995" i="22"/>
  <c r="J994" i="22"/>
  <c r="J993" i="22"/>
  <c r="J992" i="22"/>
  <c r="J991" i="22"/>
  <c r="J990" i="22"/>
  <c r="J989" i="22"/>
  <c r="J988" i="22"/>
  <c r="J987" i="22"/>
  <c r="J986" i="22"/>
  <c r="J985" i="22"/>
  <c r="J984" i="22"/>
  <c r="J983" i="22"/>
  <c r="J982" i="22"/>
  <c r="J981" i="22"/>
  <c r="J980" i="22"/>
  <c r="J979" i="22"/>
  <c r="J978" i="22"/>
  <c r="J977" i="22"/>
  <c r="J976" i="22"/>
  <c r="J975" i="22"/>
  <c r="J974" i="22"/>
  <c r="J973" i="22"/>
  <c r="J972" i="22"/>
  <c r="J971" i="22"/>
  <c r="J970" i="22"/>
  <c r="J969" i="22"/>
  <c r="J968" i="22"/>
  <c r="J967" i="22"/>
  <c r="J966" i="22"/>
  <c r="J965" i="22"/>
  <c r="J964" i="22"/>
  <c r="J963" i="22"/>
  <c r="J962" i="22"/>
  <c r="J961" i="22"/>
  <c r="J960" i="22"/>
  <c r="J959" i="22"/>
  <c r="J958" i="22"/>
  <c r="J957" i="22"/>
  <c r="J956" i="22"/>
  <c r="J955" i="22"/>
  <c r="J954" i="22"/>
  <c r="J953" i="22"/>
  <c r="J952" i="22"/>
  <c r="J951" i="22"/>
  <c r="J950" i="22"/>
  <c r="J949" i="22"/>
  <c r="J948" i="22"/>
  <c r="J947" i="22"/>
  <c r="J946" i="22"/>
  <c r="J945" i="22"/>
  <c r="J944" i="22"/>
  <c r="J943" i="22"/>
  <c r="J942" i="22"/>
  <c r="J941" i="22"/>
  <c r="J940" i="22"/>
  <c r="J939" i="22"/>
  <c r="J938" i="22"/>
  <c r="J937" i="22"/>
  <c r="J936" i="22"/>
  <c r="J935" i="22"/>
  <c r="J934" i="22"/>
  <c r="J933" i="22"/>
  <c r="J932" i="22"/>
  <c r="J931" i="22"/>
  <c r="J930" i="22"/>
  <c r="J929" i="22"/>
  <c r="J928" i="22"/>
  <c r="J927" i="22"/>
  <c r="J926" i="22"/>
  <c r="J925" i="22"/>
  <c r="J924" i="22"/>
  <c r="J923" i="22"/>
  <c r="J922" i="22"/>
  <c r="J921" i="22"/>
  <c r="J920" i="22"/>
  <c r="J919" i="22"/>
  <c r="J918" i="22"/>
  <c r="J917" i="22"/>
  <c r="J916" i="22"/>
  <c r="J915" i="22"/>
  <c r="J914" i="22"/>
  <c r="J913" i="22"/>
  <c r="J912" i="22"/>
  <c r="J911" i="22"/>
  <c r="J910" i="22"/>
  <c r="J909" i="22"/>
  <c r="J908" i="22"/>
  <c r="J907" i="22"/>
  <c r="J906" i="22"/>
  <c r="J905" i="22"/>
  <c r="J904" i="22"/>
  <c r="J903" i="22"/>
  <c r="J902" i="22"/>
  <c r="J901" i="22"/>
  <c r="J900" i="22"/>
  <c r="J899" i="22"/>
  <c r="J898" i="22"/>
  <c r="J897" i="22"/>
  <c r="J896" i="22"/>
  <c r="J895" i="22"/>
  <c r="J894" i="22"/>
  <c r="J893" i="22"/>
  <c r="J892" i="22"/>
  <c r="J891" i="22"/>
  <c r="J890" i="22"/>
  <c r="J889" i="22"/>
  <c r="J888" i="22"/>
  <c r="J887" i="22"/>
  <c r="J886" i="22"/>
  <c r="J885" i="22"/>
  <c r="J884" i="22"/>
  <c r="J883" i="22"/>
  <c r="J882" i="22"/>
  <c r="J881" i="22"/>
  <c r="J880" i="22"/>
  <c r="J879" i="22"/>
  <c r="J878" i="22"/>
  <c r="J877" i="22"/>
  <c r="J876" i="22"/>
  <c r="J875" i="22"/>
  <c r="J874" i="22"/>
  <c r="J873" i="22"/>
  <c r="J872" i="22"/>
  <c r="J871" i="22"/>
  <c r="J870" i="22"/>
  <c r="J869" i="22"/>
  <c r="J868" i="22"/>
  <c r="J867" i="22"/>
  <c r="J866" i="22"/>
  <c r="J865" i="22"/>
  <c r="J864" i="22"/>
  <c r="J863" i="22"/>
  <c r="J862" i="22"/>
  <c r="J861" i="22"/>
  <c r="J860" i="22"/>
  <c r="J859" i="22"/>
  <c r="J858" i="22"/>
  <c r="J857" i="22"/>
  <c r="J856" i="22"/>
  <c r="J855" i="22"/>
  <c r="J854" i="22"/>
  <c r="J853" i="22"/>
  <c r="J852" i="22"/>
  <c r="J851" i="22"/>
  <c r="J850" i="22"/>
  <c r="J849" i="22"/>
  <c r="J848" i="22"/>
  <c r="J847" i="22"/>
  <c r="J846" i="22"/>
  <c r="J845" i="22"/>
  <c r="J844" i="22"/>
  <c r="J843" i="22"/>
  <c r="J842" i="22"/>
  <c r="J841" i="22"/>
  <c r="J840" i="22"/>
  <c r="J839" i="22"/>
  <c r="J838" i="22"/>
  <c r="J837" i="22"/>
  <c r="J836" i="22"/>
  <c r="J835" i="22"/>
  <c r="J834" i="22"/>
  <c r="J833" i="22"/>
  <c r="J832" i="22"/>
  <c r="J831" i="22"/>
  <c r="J830" i="22"/>
  <c r="J829" i="22"/>
  <c r="J828" i="22"/>
  <c r="J827" i="22"/>
  <c r="J826" i="22"/>
  <c r="J825" i="22"/>
  <c r="J824" i="22"/>
  <c r="J823" i="22"/>
  <c r="J822" i="22"/>
  <c r="J821" i="22"/>
  <c r="J820" i="22"/>
  <c r="J819" i="22"/>
  <c r="J818" i="22"/>
  <c r="J817" i="22"/>
  <c r="J816" i="22"/>
  <c r="J815" i="22"/>
  <c r="J814" i="22"/>
  <c r="J813" i="22"/>
  <c r="J812" i="22"/>
  <c r="J811" i="22"/>
  <c r="J810" i="22"/>
  <c r="J809" i="22"/>
  <c r="J808" i="22"/>
  <c r="J807" i="22"/>
  <c r="J806" i="22"/>
  <c r="J805" i="22"/>
  <c r="J804" i="22"/>
  <c r="J803" i="22"/>
  <c r="J802" i="22"/>
  <c r="J801" i="22"/>
  <c r="J800" i="22"/>
  <c r="J799" i="22"/>
  <c r="J798" i="22"/>
  <c r="J797" i="22"/>
  <c r="J796" i="22"/>
  <c r="J795" i="22"/>
  <c r="J794" i="22"/>
  <c r="J793" i="22"/>
  <c r="J792" i="22"/>
  <c r="J791" i="22"/>
  <c r="J790" i="22"/>
  <c r="J789" i="22"/>
  <c r="J788" i="22"/>
  <c r="J787" i="22"/>
  <c r="J786" i="22"/>
  <c r="J785" i="22"/>
  <c r="J784" i="22"/>
  <c r="J783" i="22"/>
  <c r="J782" i="22"/>
  <c r="J781" i="22"/>
  <c r="J780" i="22"/>
  <c r="J779" i="22"/>
  <c r="J778" i="22"/>
  <c r="J777" i="22"/>
  <c r="J776" i="22"/>
  <c r="J775" i="22"/>
  <c r="J774" i="22"/>
  <c r="J773" i="22"/>
  <c r="J772" i="22"/>
  <c r="J771" i="22"/>
  <c r="J770" i="22"/>
  <c r="J769" i="22"/>
  <c r="J768" i="22"/>
  <c r="J767" i="22"/>
  <c r="J766" i="22"/>
  <c r="J765" i="22"/>
  <c r="J764" i="22"/>
  <c r="J763" i="22"/>
  <c r="J762" i="22"/>
  <c r="J761" i="22"/>
  <c r="J760" i="22"/>
  <c r="J759" i="22"/>
  <c r="J758" i="22"/>
  <c r="J757" i="22"/>
  <c r="J756" i="22"/>
  <c r="J755" i="22"/>
  <c r="J754" i="22"/>
  <c r="J753" i="22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20" i="17"/>
  <c r="J1019" i="17"/>
  <c r="J1018" i="17"/>
  <c r="J1017" i="17"/>
  <c r="J1016" i="17"/>
  <c r="K1015" i="17"/>
  <c r="J1015" i="17"/>
  <c r="K1014" i="17"/>
  <c r="J1014" i="17"/>
  <c r="K1013" i="17"/>
  <c r="J1013" i="17"/>
  <c r="K1012" i="17"/>
  <c r="J1012" i="17"/>
  <c r="K1011" i="17"/>
  <c r="J1011" i="17"/>
  <c r="K1010" i="17"/>
  <c r="J1010" i="17"/>
  <c r="K1009" i="17"/>
  <c r="J1009" i="17"/>
  <c r="K1008" i="17"/>
  <c r="J1008" i="17"/>
  <c r="K1007" i="17"/>
  <c r="J1007" i="17"/>
  <c r="K1006" i="17"/>
  <c r="J1006" i="17"/>
  <c r="K1005" i="17"/>
  <c r="J1005" i="17"/>
  <c r="K1004" i="17"/>
  <c r="J1004" i="17"/>
  <c r="K1003" i="17"/>
  <c r="J1003" i="17"/>
  <c r="K1002" i="17"/>
  <c r="J1002" i="17"/>
  <c r="K1001" i="17"/>
  <c r="J1001" i="17"/>
  <c r="K1000" i="17"/>
  <c r="J1000" i="17"/>
  <c r="K999" i="17"/>
  <c r="J999" i="17"/>
  <c r="K998" i="17"/>
  <c r="J998" i="17"/>
  <c r="K997" i="17"/>
  <c r="J997" i="17"/>
  <c r="K996" i="17"/>
  <c r="J996" i="17"/>
  <c r="K995" i="17"/>
  <c r="J995" i="17"/>
  <c r="K994" i="17"/>
  <c r="J994" i="17"/>
  <c r="K993" i="17"/>
  <c r="J993" i="17"/>
  <c r="K992" i="17"/>
  <c r="J992" i="17"/>
  <c r="K991" i="17"/>
  <c r="J991" i="17"/>
  <c r="K990" i="17"/>
  <c r="J990" i="17"/>
  <c r="K989" i="17"/>
  <c r="J989" i="17"/>
  <c r="K988" i="17"/>
  <c r="J988" i="17"/>
  <c r="K987" i="17"/>
  <c r="J987" i="17"/>
  <c r="K986" i="17"/>
  <c r="J986" i="17"/>
  <c r="K985" i="17"/>
  <c r="J985" i="17"/>
  <c r="K984" i="17"/>
  <c r="J984" i="17"/>
  <c r="K983" i="17"/>
  <c r="J983" i="17"/>
  <c r="K982" i="17"/>
  <c r="J982" i="17"/>
  <c r="K981" i="17"/>
  <c r="J981" i="17"/>
  <c r="K980" i="17"/>
  <c r="J980" i="17"/>
  <c r="K979" i="17"/>
  <c r="J979" i="17"/>
  <c r="K978" i="17"/>
  <c r="J978" i="17"/>
  <c r="K977" i="17"/>
  <c r="J977" i="17"/>
  <c r="K976" i="17"/>
  <c r="J976" i="17"/>
  <c r="K975" i="17"/>
  <c r="J975" i="17"/>
  <c r="K974" i="17"/>
  <c r="J974" i="17"/>
  <c r="K973" i="17"/>
  <c r="J973" i="17"/>
  <c r="K972" i="17"/>
  <c r="J972" i="17"/>
  <c r="K971" i="17"/>
  <c r="J971" i="17"/>
  <c r="K970" i="17"/>
  <c r="J970" i="17"/>
  <c r="K969" i="17"/>
  <c r="J969" i="17"/>
  <c r="K968" i="17"/>
  <c r="J968" i="17"/>
  <c r="K967" i="17"/>
  <c r="J967" i="17"/>
  <c r="K966" i="17"/>
  <c r="J966" i="17"/>
  <c r="K965" i="17"/>
  <c r="J965" i="17"/>
  <c r="K964" i="17"/>
  <c r="J964" i="17"/>
  <c r="K963" i="17"/>
  <c r="J963" i="17"/>
  <c r="K962" i="17"/>
  <c r="J962" i="17"/>
  <c r="K961" i="17"/>
  <c r="J961" i="17"/>
  <c r="K960" i="17"/>
  <c r="J960" i="17"/>
  <c r="K959" i="17"/>
  <c r="J959" i="17"/>
  <c r="K958" i="17"/>
  <c r="J958" i="17"/>
  <c r="K957" i="17"/>
  <c r="J957" i="17"/>
  <c r="K956" i="17"/>
  <c r="J956" i="17"/>
  <c r="K955" i="17"/>
  <c r="J955" i="17"/>
  <c r="K954" i="17"/>
  <c r="J954" i="17"/>
  <c r="K953" i="17"/>
  <c r="J953" i="17"/>
  <c r="K952" i="17"/>
  <c r="J952" i="17"/>
  <c r="K951" i="17"/>
  <c r="J951" i="17"/>
  <c r="K950" i="17"/>
  <c r="J950" i="17"/>
  <c r="K949" i="17"/>
  <c r="J949" i="17"/>
  <c r="K948" i="17"/>
  <c r="J948" i="17"/>
  <c r="K947" i="17"/>
  <c r="J947" i="17"/>
  <c r="K946" i="17"/>
  <c r="J946" i="17"/>
  <c r="K945" i="17"/>
  <c r="J945" i="17"/>
  <c r="K944" i="17"/>
  <c r="J944" i="17"/>
  <c r="K943" i="17"/>
  <c r="J943" i="17"/>
  <c r="K942" i="17"/>
  <c r="J942" i="17"/>
  <c r="K941" i="17"/>
  <c r="J941" i="17"/>
  <c r="K940" i="17"/>
  <c r="J940" i="17"/>
  <c r="K939" i="17"/>
  <c r="J939" i="17"/>
  <c r="K938" i="17"/>
  <c r="J938" i="17"/>
  <c r="K937" i="17"/>
  <c r="J937" i="17"/>
  <c r="K936" i="17"/>
  <c r="J936" i="17"/>
  <c r="K935" i="17"/>
  <c r="J935" i="17"/>
  <c r="K934" i="17"/>
  <c r="J934" i="17"/>
  <c r="K933" i="17"/>
  <c r="J933" i="17"/>
  <c r="K932" i="17"/>
  <c r="J932" i="17"/>
  <c r="K931" i="17"/>
  <c r="J931" i="17"/>
  <c r="K930" i="17"/>
  <c r="J930" i="17"/>
  <c r="K929" i="17"/>
  <c r="J929" i="17"/>
  <c r="K928" i="17"/>
  <c r="J928" i="17"/>
  <c r="K927" i="17"/>
  <c r="J927" i="17"/>
  <c r="K926" i="17"/>
  <c r="J926" i="17"/>
  <c r="K925" i="17"/>
  <c r="J925" i="17"/>
  <c r="K924" i="17"/>
  <c r="J924" i="17"/>
  <c r="K923" i="17"/>
  <c r="J923" i="17"/>
  <c r="K922" i="17"/>
  <c r="J922" i="17"/>
  <c r="K921" i="17"/>
  <c r="J921" i="17"/>
  <c r="K920" i="17"/>
  <c r="J920" i="17"/>
  <c r="K919" i="17"/>
  <c r="J919" i="17"/>
  <c r="K918" i="17"/>
  <c r="J918" i="17"/>
  <c r="K917" i="17"/>
  <c r="J917" i="17"/>
  <c r="K916" i="17"/>
  <c r="J916" i="17"/>
  <c r="K915" i="17"/>
  <c r="J915" i="17"/>
  <c r="K914" i="17"/>
  <c r="J914" i="17"/>
  <c r="K913" i="17"/>
  <c r="J913" i="17"/>
  <c r="K912" i="17"/>
  <c r="J912" i="17"/>
  <c r="K911" i="17"/>
  <c r="J911" i="17"/>
  <c r="K910" i="17"/>
  <c r="J910" i="17"/>
  <c r="K909" i="17"/>
  <c r="J909" i="17"/>
  <c r="K908" i="17"/>
  <c r="J908" i="17"/>
  <c r="K907" i="17"/>
  <c r="J907" i="17"/>
  <c r="K906" i="17"/>
  <c r="J906" i="17"/>
  <c r="K905" i="17"/>
  <c r="J905" i="17"/>
  <c r="K904" i="17"/>
  <c r="J904" i="17"/>
  <c r="K903" i="17"/>
  <c r="J903" i="17"/>
  <c r="K902" i="17"/>
  <c r="J902" i="17"/>
  <c r="K901" i="17"/>
  <c r="J901" i="17"/>
  <c r="K900" i="17"/>
  <c r="J900" i="17"/>
  <c r="K899" i="17"/>
  <c r="J899" i="17"/>
  <c r="K898" i="17"/>
  <c r="J898" i="17"/>
  <c r="K897" i="17"/>
  <c r="J897" i="17"/>
  <c r="K896" i="17"/>
  <c r="J896" i="17"/>
  <c r="K895" i="17"/>
  <c r="J895" i="17"/>
  <c r="K894" i="17"/>
  <c r="J894" i="17"/>
  <c r="K893" i="17"/>
  <c r="J893" i="17"/>
  <c r="K892" i="17"/>
  <c r="J892" i="17"/>
  <c r="K891" i="17"/>
  <c r="J891" i="17"/>
  <c r="K890" i="17"/>
  <c r="J890" i="17"/>
  <c r="K889" i="17"/>
  <c r="J889" i="17"/>
  <c r="K888" i="17"/>
  <c r="J888" i="17"/>
  <c r="K887" i="17"/>
  <c r="J887" i="17"/>
  <c r="K886" i="17"/>
  <c r="J886" i="17"/>
  <c r="K885" i="17"/>
  <c r="J885" i="17"/>
  <c r="K884" i="17"/>
  <c r="J884" i="17"/>
  <c r="K883" i="17"/>
  <c r="J883" i="17"/>
  <c r="K882" i="17"/>
  <c r="J882" i="17"/>
  <c r="K881" i="17"/>
  <c r="J881" i="17"/>
  <c r="K880" i="17"/>
  <c r="J880" i="17"/>
  <c r="K879" i="17"/>
  <c r="J879" i="17"/>
  <c r="K878" i="17"/>
  <c r="J878" i="17"/>
  <c r="K877" i="17"/>
  <c r="J877" i="17"/>
  <c r="K876" i="17"/>
  <c r="J876" i="17"/>
  <c r="K875" i="17"/>
  <c r="J875" i="17"/>
  <c r="K874" i="17"/>
  <c r="J874" i="17"/>
  <c r="K873" i="17"/>
  <c r="J873" i="17"/>
  <c r="K872" i="17"/>
  <c r="J872" i="17"/>
  <c r="K871" i="17"/>
  <c r="J871" i="17"/>
  <c r="K870" i="17"/>
  <c r="J870" i="17"/>
  <c r="K869" i="17"/>
  <c r="J869" i="17"/>
  <c r="K868" i="17"/>
  <c r="J868" i="17"/>
  <c r="K867" i="17"/>
  <c r="J867" i="17"/>
  <c r="K866" i="17"/>
  <c r="J866" i="17"/>
  <c r="K865" i="17"/>
  <c r="J865" i="17"/>
  <c r="K864" i="17"/>
  <c r="J864" i="17"/>
  <c r="K863" i="17"/>
  <c r="J863" i="17"/>
  <c r="K862" i="17"/>
  <c r="J862" i="17"/>
  <c r="K861" i="17"/>
  <c r="J861" i="17"/>
  <c r="K860" i="17"/>
  <c r="J860" i="17"/>
  <c r="K859" i="17"/>
  <c r="J859" i="17"/>
  <c r="K858" i="17"/>
  <c r="J858" i="17"/>
  <c r="K857" i="17"/>
  <c r="J857" i="17"/>
  <c r="K856" i="17"/>
  <c r="J856" i="17"/>
  <c r="K855" i="17"/>
  <c r="J855" i="17"/>
  <c r="K854" i="17"/>
  <c r="J854" i="17"/>
  <c r="K853" i="17"/>
  <c r="J853" i="17"/>
  <c r="K852" i="17"/>
  <c r="J852" i="17"/>
  <c r="K851" i="17"/>
  <c r="J851" i="17"/>
  <c r="K850" i="17"/>
  <c r="J850" i="17"/>
  <c r="K849" i="17"/>
  <c r="J849" i="17"/>
  <c r="K848" i="17"/>
  <c r="J848" i="17"/>
  <c r="K847" i="17"/>
  <c r="J847" i="17"/>
  <c r="K846" i="17"/>
  <c r="J846" i="17"/>
  <c r="K845" i="17"/>
  <c r="J845" i="17"/>
  <c r="K844" i="17"/>
  <c r="J844" i="17"/>
  <c r="K843" i="17"/>
  <c r="J843" i="17"/>
  <c r="K842" i="17"/>
  <c r="J842" i="17"/>
  <c r="K841" i="17"/>
  <c r="J841" i="17"/>
  <c r="K840" i="17"/>
  <c r="J840" i="17"/>
  <c r="K839" i="17"/>
  <c r="J839" i="17"/>
  <c r="K838" i="17"/>
  <c r="J838" i="17"/>
  <c r="K837" i="17"/>
  <c r="J837" i="17"/>
  <c r="K836" i="17"/>
  <c r="J836" i="17"/>
  <c r="K835" i="17"/>
  <c r="J835" i="17"/>
  <c r="K834" i="17"/>
  <c r="J834" i="17"/>
  <c r="K833" i="17"/>
  <c r="J833" i="17"/>
  <c r="K832" i="17"/>
  <c r="J832" i="17"/>
  <c r="K831" i="17"/>
  <c r="J831" i="17"/>
  <c r="K830" i="17"/>
  <c r="J830" i="17"/>
  <c r="K829" i="17"/>
  <c r="J829" i="17"/>
  <c r="K828" i="17"/>
  <c r="J828" i="17"/>
  <c r="K827" i="17"/>
  <c r="J827" i="17"/>
  <c r="K826" i="17"/>
  <c r="J826" i="17"/>
  <c r="K825" i="17"/>
  <c r="J825" i="17"/>
  <c r="K824" i="17"/>
  <c r="J824" i="17"/>
  <c r="K823" i="17"/>
  <c r="J823" i="17"/>
  <c r="K822" i="17"/>
  <c r="J822" i="17"/>
  <c r="K821" i="17"/>
  <c r="J821" i="17"/>
  <c r="K820" i="17"/>
  <c r="J820" i="17"/>
  <c r="K819" i="17"/>
  <c r="J819" i="17"/>
  <c r="K818" i="17"/>
  <c r="J818" i="17"/>
  <c r="K817" i="17"/>
  <c r="J817" i="17"/>
  <c r="K816" i="17"/>
  <c r="J816" i="17"/>
  <c r="K815" i="17"/>
  <c r="J815" i="17"/>
  <c r="K814" i="17"/>
  <c r="J814" i="17"/>
  <c r="K813" i="17"/>
  <c r="J813" i="17"/>
  <c r="K812" i="17"/>
  <c r="J812" i="17"/>
  <c r="K811" i="17"/>
  <c r="J811" i="17"/>
  <c r="K810" i="17"/>
  <c r="J810" i="17"/>
  <c r="K809" i="17"/>
  <c r="J809" i="17"/>
  <c r="K808" i="17"/>
  <c r="J808" i="17"/>
  <c r="K807" i="17"/>
  <c r="J807" i="17"/>
  <c r="K806" i="17"/>
  <c r="J806" i="17"/>
  <c r="K805" i="17"/>
  <c r="J805" i="17"/>
  <c r="K804" i="17"/>
  <c r="J804" i="17"/>
  <c r="K803" i="17"/>
  <c r="J803" i="17"/>
  <c r="K802" i="17"/>
  <c r="J802" i="17"/>
  <c r="K801" i="17"/>
  <c r="J801" i="17"/>
  <c r="K800" i="17"/>
  <c r="J800" i="17"/>
  <c r="K799" i="17"/>
  <c r="J799" i="17"/>
  <c r="K798" i="17"/>
  <c r="J798" i="17"/>
  <c r="K797" i="17"/>
  <c r="J797" i="17"/>
  <c r="K796" i="17"/>
  <c r="J796" i="17"/>
  <c r="K795" i="17"/>
  <c r="J795" i="17"/>
  <c r="K794" i="17"/>
  <c r="J794" i="17"/>
  <c r="K793" i="17"/>
  <c r="J793" i="17"/>
  <c r="K792" i="17"/>
  <c r="J792" i="17"/>
  <c r="K791" i="17"/>
  <c r="J791" i="17"/>
  <c r="K790" i="17"/>
  <c r="J790" i="17"/>
  <c r="K789" i="17"/>
  <c r="J789" i="17"/>
  <c r="K788" i="17"/>
  <c r="J788" i="17"/>
  <c r="K787" i="17"/>
  <c r="J787" i="17"/>
  <c r="K786" i="17"/>
  <c r="J786" i="17"/>
  <c r="K785" i="17"/>
  <c r="J785" i="17"/>
  <c r="K784" i="17"/>
  <c r="J784" i="17"/>
  <c r="K783" i="17"/>
  <c r="J783" i="17"/>
  <c r="K782" i="17"/>
  <c r="J782" i="17"/>
  <c r="K781" i="17"/>
  <c r="J781" i="17"/>
  <c r="K780" i="17"/>
  <c r="J780" i="17"/>
  <c r="K779" i="17"/>
  <c r="J779" i="17"/>
  <c r="K778" i="17"/>
  <c r="J778" i="17"/>
  <c r="K777" i="17"/>
  <c r="J777" i="17"/>
  <c r="K776" i="17"/>
  <c r="J776" i="17"/>
  <c r="K775" i="17"/>
  <c r="J775" i="17"/>
  <c r="K774" i="17"/>
  <c r="J774" i="17"/>
  <c r="K773" i="17"/>
  <c r="J773" i="17"/>
  <c r="K772" i="17"/>
  <c r="J772" i="17"/>
  <c r="K771" i="17"/>
  <c r="J771" i="17"/>
  <c r="K770" i="17"/>
  <c r="J770" i="17"/>
  <c r="K769" i="17"/>
  <c r="J769" i="17"/>
  <c r="K768" i="17"/>
  <c r="J768" i="17"/>
  <c r="K767" i="17"/>
  <c r="J767" i="17"/>
  <c r="K766" i="17"/>
  <c r="J766" i="17"/>
  <c r="K765" i="17"/>
  <c r="J765" i="17"/>
  <c r="K764" i="17"/>
  <c r="J764" i="17"/>
  <c r="K763" i="17"/>
  <c r="J763" i="17"/>
  <c r="K762" i="17"/>
  <c r="J762" i="17"/>
  <c r="K761" i="17"/>
  <c r="J761" i="17"/>
  <c r="K760" i="17"/>
  <c r="J760" i="17"/>
  <c r="K759" i="17"/>
  <c r="J759" i="17"/>
  <c r="K758" i="17"/>
  <c r="J758" i="17"/>
  <c r="K757" i="17"/>
  <c r="J757" i="17"/>
  <c r="K756" i="17"/>
  <c r="J756" i="17"/>
  <c r="K755" i="17"/>
  <c r="J755" i="17"/>
  <c r="K754" i="17"/>
  <c r="J754" i="17"/>
  <c r="K753" i="17"/>
  <c r="J753" i="17"/>
  <c r="K752" i="17"/>
  <c r="J752" i="17"/>
  <c r="K751" i="17"/>
  <c r="J751" i="17"/>
  <c r="K750" i="17"/>
  <c r="J750" i="17"/>
  <c r="K749" i="17"/>
  <c r="J749" i="17"/>
  <c r="K748" i="17"/>
  <c r="J748" i="17"/>
  <c r="K747" i="17"/>
  <c r="J747" i="17"/>
  <c r="K746" i="17"/>
  <c r="J746" i="17"/>
  <c r="K745" i="17"/>
  <c r="J745" i="17"/>
  <c r="K744" i="17"/>
  <c r="J744" i="17"/>
  <c r="K743" i="17"/>
  <c r="J743" i="17"/>
  <c r="K742" i="17"/>
  <c r="J742" i="17"/>
  <c r="K741" i="17"/>
  <c r="J741" i="17"/>
  <c r="K740" i="17"/>
  <c r="J740" i="17"/>
  <c r="K739" i="17"/>
  <c r="J739" i="17"/>
  <c r="K738" i="17"/>
  <c r="J738" i="17"/>
  <c r="K737" i="17"/>
  <c r="J737" i="17"/>
  <c r="K736" i="17"/>
  <c r="J736" i="17"/>
  <c r="K735" i="17"/>
  <c r="J735" i="17"/>
  <c r="K734" i="17"/>
  <c r="J734" i="17"/>
  <c r="K733" i="17"/>
  <c r="J733" i="17"/>
  <c r="K732" i="17"/>
  <c r="J732" i="17"/>
  <c r="K731" i="17"/>
  <c r="J731" i="17"/>
  <c r="K730" i="17"/>
  <c r="J730" i="17"/>
  <c r="K729" i="17"/>
  <c r="J729" i="17"/>
  <c r="K728" i="17"/>
  <c r="J728" i="17"/>
  <c r="K727" i="17"/>
  <c r="J727" i="17"/>
  <c r="K726" i="17"/>
  <c r="J726" i="17"/>
  <c r="K725" i="17"/>
  <c r="J725" i="17"/>
  <c r="K724" i="17"/>
  <c r="J724" i="17"/>
  <c r="K723" i="17"/>
  <c r="J723" i="17"/>
  <c r="K722" i="17"/>
  <c r="J722" i="17"/>
  <c r="K721" i="17"/>
  <c r="J721" i="17"/>
  <c r="K720" i="17"/>
  <c r="J720" i="17"/>
  <c r="K719" i="17"/>
  <c r="J719" i="17"/>
  <c r="K718" i="17"/>
  <c r="J718" i="17"/>
  <c r="K717" i="17"/>
  <c r="J717" i="17"/>
  <c r="K716" i="17"/>
  <c r="J716" i="17"/>
  <c r="K715" i="17"/>
  <c r="J715" i="17"/>
  <c r="K714" i="17"/>
  <c r="J714" i="17"/>
  <c r="K713" i="17"/>
  <c r="J713" i="17"/>
  <c r="K712" i="17"/>
  <c r="J712" i="17"/>
  <c r="K711" i="17"/>
  <c r="J711" i="17"/>
  <c r="K710" i="17"/>
  <c r="J710" i="17"/>
  <c r="K709" i="17"/>
  <c r="J709" i="17"/>
  <c r="K708" i="17"/>
  <c r="J708" i="17"/>
  <c r="K707" i="17"/>
  <c r="J707" i="17"/>
  <c r="K706" i="17"/>
  <c r="J706" i="17"/>
  <c r="K705" i="17"/>
  <c r="J705" i="17"/>
  <c r="K704" i="17"/>
  <c r="J704" i="17"/>
  <c r="K703" i="17"/>
  <c r="J703" i="17"/>
  <c r="K702" i="17"/>
  <c r="J702" i="17"/>
  <c r="K701" i="17"/>
  <c r="J701" i="17"/>
  <c r="K700" i="17"/>
  <c r="J700" i="17"/>
  <c r="K699" i="17"/>
  <c r="J699" i="17"/>
  <c r="K698" i="17"/>
  <c r="J698" i="17"/>
  <c r="K697" i="17"/>
  <c r="J697" i="17"/>
  <c r="K696" i="17"/>
  <c r="J696" i="17"/>
  <c r="K695" i="17"/>
  <c r="J695" i="17"/>
  <c r="K694" i="17"/>
  <c r="J694" i="17"/>
  <c r="K693" i="17"/>
  <c r="J693" i="17"/>
  <c r="K692" i="17"/>
  <c r="J692" i="17"/>
  <c r="K691" i="17"/>
  <c r="J691" i="17"/>
  <c r="K690" i="17"/>
  <c r="J690" i="17"/>
  <c r="K689" i="17"/>
  <c r="J689" i="17"/>
  <c r="K688" i="17"/>
  <c r="J688" i="17"/>
  <c r="K687" i="17"/>
  <c r="J687" i="17"/>
  <c r="K686" i="17"/>
  <c r="J686" i="17"/>
  <c r="K685" i="17"/>
  <c r="J685" i="17"/>
  <c r="K684" i="17"/>
  <c r="J684" i="17"/>
  <c r="K683" i="17"/>
  <c r="J683" i="17"/>
  <c r="K682" i="17"/>
  <c r="J682" i="17"/>
  <c r="K681" i="17"/>
  <c r="J681" i="17"/>
  <c r="K680" i="17"/>
  <c r="J680" i="17"/>
  <c r="K679" i="17"/>
  <c r="J679" i="17"/>
  <c r="K678" i="17"/>
  <c r="J678" i="17"/>
  <c r="K677" i="17"/>
  <c r="J677" i="17"/>
  <c r="K676" i="17"/>
  <c r="J676" i="17"/>
  <c r="K675" i="17"/>
  <c r="J675" i="17"/>
  <c r="K674" i="17"/>
  <c r="J674" i="17"/>
  <c r="K673" i="17"/>
  <c r="J673" i="17"/>
  <c r="K672" i="17"/>
  <c r="J672" i="17"/>
  <c r="K671" i="17"/>
  <c r="J671" i="17"/>
  <c r="K670" i="17"/>
  <c r="J670" i="17"/>
  <c r="K669" i="17"/>
  <c r="J669" i="17"/>
  <c r="K668" i="17"/>
  <c r="J668" i="17"/>
  <c r="K667" i="17"/>
  <c r="J667" i="17"/>
  <c r="K666" i="17"/>
  <c r="J666" i="17"/>
  <c r="K665" i="17"/>
  <c r="J665" i="17"/>
  <c r="K664" i="17"/>
  <c r="J664" i="17"/>
  <c r="K663" i="17"/>
  <c r="J663" i="17"/>
  <c r="K662" i="17"/>
  <c r="J662" i="17"/>
  <c r="K661" i="17"/>
  <c r="J661" i="17"/>
  <c r="K660" i="17"/>
  <c r="J660" i="17"/>
  <c r="K659" i="17"/>
  <c r="J659" i="17"/>
  <c r="K658" i="17"/>
  <c r="J658" i="17"/>
  <c r="K657" i="17"/>
  <c r="J657" i="17"/>
  <c r="K656" i="17"/>
  <c r="J656" i="17"/>
  <c r="K655" i="17"/>
  <c r="J655" i="17"/>
  <c r="K654" i="17"/>
  <c r="J654" i="17"/>
  <c r="K653" i="17"/>
  <c r="J653" i="17"/>
  <c r="K652" i="17"/>
  <c r="J652" i="17"/>
  <c r="K651" i="17"/>
  <c r="J651" i="17"/>
  <c r="K650" i="17"/>
  <c r="J650" i="17"/>
  <c r="K649" i="17"/>
  <c r="J649" i="17"/>
  <c r="K648" i="17"/>
  <c r="J648" i="17"/>
  <c r="K647" i="17"/>
  <c r="J647" i="17"/>
  <c r="K646" i="17"/>
  <c r="J646" i="17"/>
  <c r="K645" i="17"/>
  <c r="J645" i="17"/>
  <c r="K644" i="17"/>
  <c r="J644" i="17"/>
  <c r="K643" i="17"/>
  <c r="J643" i="17"/>
  <c r="K642" i="17"/>
  <c r="J642" i="17"/>
  <c r="K641" i="17"/>
  <c r="J641" i="17"/>
  <c r="K640" i="17"/>
  <c r="J640" i="17"/>
  <c r="K639" i="17"/>
  <c r="J639" i="17"/>
  <c r="K638" i="17"/>
  <c r="J638" i="17"/>
  <c r="K637" i="17"/>
  <c r="J637" i="17"/>
  <c r="K636" i="17"/>
  <c r="J636" i="17"/>
  <c r="K635" i="17"/>
  <c r="J635" i="17"/>
  <c r="K634" i="17"/>
  <c r="J634" i="17"/>
  <c r="K633" i="17"/>
  <c r="J633" i="17"/>
  <c r="K632" i="17"/>
  <c r="J632" i="17"/>
  <c r="K631" i="17"/>
  <c r="J631" i="17"/>
  <c r="K630" i="17"/>
  <c r="J630" i="17"/>
  <c r="K629" i="17"/>
  <c r="J629" i="17"/>
  <c r="K628" i="17"/>
  <c r="J628" i="17"/>
  <c r="K627" i="17"/>
  <c r="J627" i="17"/>
  <c r="K626" i="17"/>
  <c r="J626" i="17"/>
  <c r="K625" i="17"/>
  <c r="J625" i="17"/>
  <c r="K624" i="17"/>
  <c r="J624" i="17"/>
  <c r="K623" i="17"/>
  <c r="J623" i="17"/>
  <c r="K622" i="17"/>
  <c r="J622" i="17"/>
  <c r="K621" i="17"/>
  <c r="J621" i="17"/>
  <c r="K620" i="17"/>
  <c r="J620" i="17"/>
  <c r="K619" i="17"/>
  <c r="J619" i="17"/>
  <c r="K618" i="17"/>
  <c r="J618" i="17"/>
  <c r="K617" i="17"/>
  <c r="J617" i="17"/>
  <c r="K616" i="17"/>
  <c r="J616" i="17"/>
  <c r="K615" i="17"/>
  <c r="J615" i="17"/>
  <c r="K614" i="17"/>
  <c r="J614" i="17"/>
  <c r="K613" i="17"/>
  <c r="J613" i="17"/>
  <c r="K612" i="17"/>
  <c r="J612" i="17"/>
  <c r="K611" i="17"/>
  <c r="J611" i="17"/>
  <c r="K610" i="17"/>
  <c r="J610" i="17"/>
  <c r="K609" i="17"/>
  <c r="J609" i="17"/>
  <c r="K608" i="17"/>
  <c r="J608" i="17"/>
  <c r="K607" i="17"/>
  <c r="J607" i="17"/>
  <c r="K606" i="17"/>
  <c r="J606" i="17"/>
  <c r="K605" i="17"/>
  <c r="J605" i="17"/>
  <c r="K604" i="17"/>
  <c r="J604" i="17"/>
  <c r="K603" i="17"/>
  <c r="J603" i="17"/>
  <c r="K602" i="17"/>
  <c r="J602" i="17"/>
  <c r="K601" i="17"/>
  <c r="J601" i="17"/>
  <c r="K600" i="17"/>
  <c r="J600" i="17"/>
  <c r="K599" i="17"/>
  <c r="J599" i="17"/>
  <c r="K598" i="17"/>
  <c r="J598" i="17"/>
  <c r="K597" i="17"/>
  <c r="J597" i="17"/>
  <c r="K596" i="17"/>
  <c r="J596" i="17"/>
  <c r="K595" i="17"/>
  <c r="J595" i="17"/>
  <c r="K594" i="17"/>
  <c r="J594" i="17"/>
  <c r="K593" i="17"/>
  <c r="J593" i="17"/>
  <c r="K592" i="17"/>
  <c r="J592" i="17"/>
  <c r="K591" i="17"/>
  <c r="J591" i="17"/>
  <c r="K590" i="17"/>
  <c r="J590" i="17"/>
  <c r="K589" i="17"/>
  <c r="J589" i="17"/>
  <c r="K588" i="17"/>
  <c r="J588" i="17"/>
  <c r="K587" i="17"/>
  <c r="J587" i="17"/>
  <c r="K586" i="17"/>
  <c r="J586" i="17"/>
  <c r="K585" i="17"/>
  <c r="J585" i="17"/>
  <c r="K584" i="17"/>
  <c r="J584" i="17"/>
  <c r="K583" i="17"/>
  <c r="J583" i="17"/>
  <c r="K582" i="17"/>
  <c r="J582" i="17"/>
  <c r="K581" i="17"/>
  <c r="J581" i="17"/>
  <c r="K580" i="17"/>
  <c r="J580" i="17"/>
  <c r="K579" i="17"/>
  <c r="J579" i="17"/>
  <c r="K578" i="17"/>
  <c r="J578" i="17"/>
  <c r="K577" i="17"/>
  <c r="J577" i="17"/>
  <c r="K576" i="17"/>
  <c r="J576" i="17"/>
  <c r="K575" i="17"/>
  <c r="J575" i="17"/>
  <c r="K574" i="17"/>
  <c r="J574" i="17"/>
  <c r="K573" i="17"/>
  <c r="J573" i="17"/>
  <c r="K572" i="17"/>
  <c r="J572" i="17"/>
  <c r="K571" i="17"/>
  <c r="J571" i="17"/>
  <c r="K570" i="17"/>
  <c r="J570" i="17"/>
  <c r="K569" i="17"/>
  <c r="J569" i="17"/>
  <c r="K568" i="17"/>
  <c r="J568" i="17"/>
  <c r="K567" i="17"/>
  <c r="J567" i="17"/>
  <c r="K566" i="17"/>
  <c r="J566" i="17"/>
  <c r="K565" i="17"/>
  <c r="J565" i="17"/>
  <c r="K564" i="17"/>
  <c r="J564" i="17"/>
  <c r="K563" i="17"/>
  <c r="J563" i="17"/>
  <c r="K562" i="17"/>
  <c r="J562" i="17"/>
  <c r="K561" i="17"/>
  <c r="J561" i="17"/>
  <c r="K560" i="17"/>
  <c r="J560" i="17"/>
  <c r="K559" i="17"/>
  <c r="J559" i="17"/>
  <c r="K558" i="17"/>
  <c r="J558" i="17"/>
  <c r="K557" i="17"/>
  <c r="J557" i="17"/>
  <c r="K556" i="17"/>
  <c r="J556" i="17"/>
  <c r="K555" i="17"/>
  <c r="J555" i="17"/>
  <c r="K554" i="17"/>
  <c r="J554" i="17"/>
  <c r="K553" i="17"/>
  <c r="J553" i="17"/>
  <c r="K552" i="17"/>
  <c r="J552" i="17"/>
  <c r="K551" i="17"/>
  <c r="J551" i="17"/>
  <c r="K550" i="17"/>
  <c r="J550" i="17"/>
  <c r="K549" i="17"/>
  <c r="J549" i="17"/>
  <c r="K548" i="17"/>
  <c r="J548" i="17"/>
  <c r="K547" i="17"/>
  <c r="J547" i="17"/>
  <c r="K546" i="17"/>
  <c r="J546" i="17"/>
  <c r="K545" i="17"/>
  <c r="J545" i="17"/>
  <c r="K544" i="17"/>
  <c r="J544" i="17"/>
  <c r="K543" i="17"/>
  <c r="J543" i="17"/>
  <c r="K542" i="17"/>
  <c r="J542" i="17"/>
  <c r="K541" i="17"/>
  <c r="J541" i="17"/>
  <c r="K540" i="17"/>
  <c r="J540" i="17"/>
  <c r="K539" i="17"/>
  <c r="J539" i="17"/>
  <c r="K538" i="17"/>
  <c r="J538" i="17"/>
  <c r="K537" i="17"/>
  <c r="J537" i="17"/>
  <c r="K536" i="17"/>
  <c r="J536" i="17"/>
  <c r="K535" i="17"/>
  <c r="J535" i="17"/>
  <c r="K534" i="17"/>
  <c r="J534" i="17"/>
  <c r="K533" i="17"/>
  <c r="J533" i="17"/>
  <c r="K532" i="17"/>
  <c r="J532" i="17"/>
  <c r="K531" i="17"/>
  <c r="J531" i="17"/>
  <c r="K530" i="17"/>
  <c r="J530" i="17"/>
  <c r="K529" i="17"/>
  <c r="J529" i="17"/>
  <c r="K528" i="17"/>
  <c r="J528" i="17"/>
  <c r="K527" i="17"/>
  <c r="J527" i="17"/>
  <c r="K526" i="17"/>
  <c r="J526" i="17"/>
  <c r="K525" i="17"/>
  <c r="J525" i="17"/>
  <c r="K524" i="17"/>
  <c r="J524" i="17"/>
  <c r="K523" i="17"/>
  <c r="J523" i="17"/>
  <c r="K522" i="17"/>
  <c r="J522" i="17"/>
  <c r="K521" i="17"/>
  <c r="J521" i="17"/>
  <c r="K520" i="17"/>
  <c r="J520" i="17"/>
  <c r="K519" i="17"/>
  <c r="J519" i="17"/>
  <c r="K518" i="17"/>
  <c r="J518" i="17"/>
  <c r="K517" i="17"/>
  <c r="J517" i="17"/>
  <c r="K516" i="17"/>
  <c r="J516" i="17"/>
  <c r="K515" i="17"/>
  <c r="J515" i="17"/>
  <c r="K514" i="17"/>
  <c r="J514" i="17"/>
  <c r="K513" i="17"/>
  <c r="J513" i="17"/>
  <c r="K512" i="17"/>
  <c r="J512" i="17"/>
  <c r="K511" i="17"/>
  <c r="J511" i="17"/>
  <c r="K510" i="17"/>
  <c r="J510" i="17"/>
  <c r="K509" i="17"/>
  <c r="J509" i="17"/>
  <c r="K508" i="17"/>
  <c r="J508" i="17"/>
  <c r="K507" i="17"/>
  <c r="J507" i="17"/>
  <c r="K506" i="17"/>
  <c r="J506" i="17"/>
  <c r="K505" i="17"/>
  <c r="J505" i="17"/>
  <c r="K504" i="17"/>
  <c r="J504" i="17"/>
  <c r="K503" i="17"/>
  <c r="J503" i="17"/>
  <c r="K502" i="17"/>
  <c r="J502" i="17"/>
  <c r="K501" i="17"/>
  <c r="J501" i="17"/>
  <c r="K500" i="17"/>
  <c r="J500" i="17"/>
  <c r="K499" i="17"/>
  <c r="J499" i="17"/>
  <c r="K498" i="17"/>
  <c r="J498" i="17"/>
  <c r="K497" i="17"/>
  <c r="J497" i="17"/>
  <c r="K496" i="17"/>
  <c r="J496" i="17"/>
  <c r="K495" i="17"/>
  <c r="J495" i="17"/>
  <c r="K494" i="17"/>
  <c r="J494" i="17"/>
  <c r="K493" i="17"/>
  <c r="J493" i="17"/>
  <c r="K492" i="17"/>
  <c r="J492" i="17"/>
  <c r="K491" i="17"/>
  <c r="J491" i="17"/>
  <c r="K490" i="17"/>
  <c r="J490" i="17"/>
  <c r="K489" i="17"/>
  <c r="J489" i="17"/>
  <c r="K488" i="17"/>
  <c r="J488" i="17"/>
  <c r="K487" i="17"/>
  <c r="J487" i="17"/>
  <c r="K486" i="17"/>
  <c r="J486" i="17"/>
  <c r="K485" i="17"/>
  <c r="J485" i="17"/>
  <c r="K484" i="17"/>
  <c r="J484" i="17"/>
  <c r="K483" i="17"/>
  <c r="J483" i="17"/>
  <c r="K482" i="17"/>
  <c r="J482" i="17"/>
  <c r="K481" i="17"/>
  <c r="J481" i="17"/>
  <c r="K480" i="17"/>
  <c r="J480" i="17"/>
  <c r="K479" i="17"/>
  <c r="J479" i="17"/>
  <c r="K478" i="17"/>
  <c r="J478" i="17"/>
  <c r="K477" i="17"/>
  <c r="J477" i="17"/>
  <c r="K476" i="17"/>
  <c r="J476" i="17"/>
  <c r="K475" i="17"/>
  <c r="J475" i="17"/>
  <c r="K474" i="17"/>
  <c r="J474" i="17"/>
  <c r="K473" i="17"/>
  <c r="J473" i="17"/>
  <c r="K472" i="17"/>
  <c r="J472" i="17"/>
  <c r="K471" i="17"/>
  <c r="J471" i="17"/>
  <c r="K470" i="17"/>
  <c r="J470" i="17"/>
  <c r="K469" i="17"/>
  <c r="J469" i="17"/>
  <c r="K468" i="17"/>
  <c r="J468" i="17"/>
  <c r="K467" i="17"/>
  <c r="J467" i="17"/>
  <c r="K466" i="17"/>
  <c r="J466" i="17"/>
  <c r="K465" i="17"/>
  <c r="J465" i="17"/>
  <c r="K464" i="17"/>
  <c r="J464" i="17"/>
  <c r="K463" i="17"/>
  <c r="J463" i="17"/>
  <c r="K462" i="17"/>
  <c r="J462" i="17"/>
  <c r="K461" i="17"/>
  <c r="J461" i="17"/>
  <c r="K460" i="17"/>
  <c r="J460" i="17"/>
  <c r="K459" i="17"/>
  <c r="J459" i="17"/>
  <c r="K458" i="17"/>
  <c r="J458" i="17"/>
  <c r="K457" i="17"/>
  <c r="J457" i="17"/>
  <c r="K456" i="17"/>
  <c r="J456" i="17"/>
  <c r="K455" i="17"/>
  <c r="J455" i="17"/>
  <c r="K454" i="17"/>
  <c r="J454" i="17"/>
  <c r="K453" i="17"/>
  <c r="J453" i="17"/>
  <c r="K452" i="17"/>
  <c r="J452" i="17"/>
  <c r="K451" i="17"/>
  <c r="J451" i="17"/>
  <c r="K450" i="17"/>
  <c r="J450" i="17"/>
  <c r="K449" i="17"/>
  <c r="J449" i="17"/>
  <c r="K448" i="17"/>
  <c r="J448" i="17"/>
  <c r="K447" i="17"/>
  <c r="J447" i="17"/>
  <c r="K446" i="17"/>
  <c r="J446" i="17"/>
  <c r="K445" i="17"/>
  <c r="J445" i="17"/>
  <c r="K444" i="17"/>
  <c r="J444" i="17"/>
  <c r="K443" i="17"/>
  <c r="J443" i="17"/>
  <c r="K442" i="17"/>
  <c r="J442" i="17"/>
  <c r="K441" i="17"/>
  <c r="J441" i="17"/>
  <c r="K440" i="17"/>
  <c r="J440" i="17"/>
  <c r="K439" i="17"/>
  <c r="J439" i="17"/>
  <c r="K438" i="17"/>
  <c r="J438" i="17"/>
  <c r="K437" i="17"/>
  <c r="J437" i="17"/>
  <c r="K436" i="17"/>
  <c r="J436" i="17"/>
  <c r="K435" i="17"/>
  <c r="J435" i="17"/>
  <c r="K434" i="17"/>
  <c r="J434" i="17"/>
  <c r="K433" i="17"/>
  <c r="J433" i="17"/>
  <c r="K432" i="17"/>
  <c r="J432" i="17"/>
  <c r="K431" i="17"/>
  <c r="J431" i="17"/>
  <c r="K430" i="17"/>
  <c r="J430" i="17"/>
  <c r="K429" i="17"/>
  <c r="J429" i="17"/>
  <c r="K428" i="17"/>
  <c r="J428" i="17"/>
  <c r="K427" i="17"/>
  <c r="J427" i="17"/>
  <c r="K426" i="17"/>
  <c r="J426" i="17"/>
  <c r="K425" i="17"/>
  <c r="J425" i="17"/>
  <c r="K424" i="17"/>
  <c r="J424" i="17"/>
  <c r="K423" i="17"/>
  <c r="J423" i="17"/>
  <c r="K422" i="17"/>
  <c r="J422" i="17"/>
  <c r="K421" i="17"/>
  <c r="J421" i="17"/>
  <c r="K420" i="17"/>
  <c r="J420" i="17"/>
  <c r="K419" i="17"/>
  <c r="J419" i="17"/>
  <c r="K418" i="17"/>
  <c r="J418" i="17"/>
  <c r="K417" i="17"/>
  <c r="J417" i="17"/>
  <c r="K416" i="17"/>
  <c r="J416" i="17"/>
  <c r="K415" i="17"/>
  <c r="J415" i="17"/>
  <c r="K414" i="17"/>
  <c r="J414" i="17"/>
  <c r="K413" i="17"/>
  <c r="J413" i="17"/>
  <c r="K412" i="17"/>
  <c r="J412" i="17"/>
  <c r="K411" i="17"/>
  <c r="J411" i="17"/>
  <c r="K410" i="17"/>
  <c r="J410" i="17"/>
  <c r="K409" i="17"/>
  <c r="J409" i="17"/>
  <c r="K408" i="17"/>
  <c r="J408" i="17"/>
  <c r="K407" i="17"/>
  <c r="J407" i="17"/>
  <c r="K406" i="17"/>
  <c r="J406" i="17"/>
  <c r="K405" i="17"/>
  <c r="J405" i="17"/>
  <c r="K404" i="17"/>
  <c r="J404" i="17"/>
  <c r="K403" i="17"/>
  <c r="J403" i="17"/>
  <c r="K402" i="17"/>
  <c r="J402" i="17"/>
  <c r="K401" i="17"/>
  <c r="J401" i="17"/>
  <c r="K400" i="17"/>
  <c r="J400" i="17"/>
  <c r="K399" i="17"/>
  <c r="J399" i="17"/>
  <c r="K398" i="17"/>
  <c r="J398" i="17"/>
  <c r="K397" i="17"/>
  <c r="J397" i="17"/>
  <c r="K396" i="17"/>
  <c r="J396" i="17"/>
  <c r="K395" i="17"/>
  <c r="J395" i="17"/>
  <c r="K394" i="17"/>
  <c r="J394" i="17"/>
  <c r="K393" i="17"/>
  <c r="J393" i="17"/>
  <c r="K392" i="17"/>
  <c r="J392" i="17"/>
  <c r="K391" i="17"/>
  <c r="J391" i="17"/>
  <c r="K390" i="17"/>
  <c r="J390" i="17"/>
  <c r="K389" i="17"/>
  <c r="J389" i="17"/>
  <c r="K388" i="17"/>
  <c r="J388" i="17"/>
  <c r="K387" i="17"/>
  <c r="J387" i="17"/>
  <c r="K386" i="17"/>
  <c r="J386" i="17"/>
  <c r="K385" i="17"/>
  <c r="J385" i="17"/>
  <c r="K384" i="17"/>
  <c r="J384" i="17"/>
  <c r="K383" i="17"/>
  <c r="J383" i="17"/>
  <c r="K382" i="17"/>
  <c r="J382" i="17"/>
  <c r="K381" i="17"/>
  <c r="J381" i="17"/>
  <c r="K380" i="17"/>
  <c r="J380" i="17"/>
  <c r="K379" i="17"/>
  <c r="J379" i="17"/>
  <c r="K378" i="17"/>
  <c r="J378" i="17"/>
  <c r="K377" i="17"/>
  <c r="J377" i="17"/>
  <c r="K376" i="17"/>
  <c r="J376" i="17"/>
  <c r="K375" i="17"/>
  <c r="J375" i="17"/>
  <c r="K374" i="17"/>
  <c r="J374" i="17"/>
  <c r="K373" i="17"/>
  <c r="J373" i="17"/>
  <c r="K372" i="17"/>
  <c r="J372" i="17"/>
  <c r="K371" i="17"/>
  <c r="J371" i="17"/>
  <c r="K370" i="17"/>
  <c r="J370" i="17"/>
  <c r="K369" i="17"/>
  <c r="J369" i="17"/>
  <c r="K368" i="17"/>
  <c r="J368" i="17"/>
  <c r="K367" i="17"/>
  <c r="J367" i="17"/>
  <c r="K366" i="17"/>
  <c r="J366" i="17"/>
  <c r="K365" i="17"/>
  <c r="J365" i="17"/>
  <c r="K364" i="17"/>
  <c r="J364" i="17"/>
  <c r="K363" i="17"/>
  <c r="J363" i="17"/>
  <c r="K362" i="17"/>
  <c r="J362" i="17"/>
  <c r="K361" i="17"/>
  <c r="J361" i="17"/>
  <c r="K360" i="17"/>
  <c r="J360" i="17"/>
  <c r="K359" i="17"/>
  <c r="J359" i="17"/>
  <c r="K358" i="17"/>
  <c r="J358" i="17"/>
  <c r="K357" i="17"/>
  <c r="J357" i="17"/>
  <c r="K356" i="17"/>
  <c r="J356" i="17"/>
  <c r="K355" i="17"/>
  <c r="J355" i="17"/>
  <c r="K354" i="17"/>
  <c r="J354" i="17"/>
  <c r="K353" i="17"/>
  <c r="J353" i="17"/>
  <c r="K352" i="17"/>
  <c r="J352" i="17"/>
  <c r="K351" i="17"/>
  <c r="J351" i="17"/>
  <c r="K350" i="17"/>
  <c r="J350" i="17"/>
  <c r="K349" i="17"/>
  <c r="J349" i="17"/>
  <c r="K348" i="17"/>
  <c r="J348" i="17"/>
  <c r="K347" i="17"/>
  <c r="J347" i="17"/>
  <c r="K346" i="17"/>
  <c r="J346" i="17"/>
  <c r="K345" i="17"/>
  <c r="J345" i="17"/>
  <c r="K344" i="17"/>
  <c r="J344" i="17"/>
  <c r="K343" i="17"/>
  <c r="J343" i="17"/>
  <c r="K342" i="17"/>
  <c r="J342" i="17"/>
  <c r="K341" i="17"/>
  <c r="J341" i="17"/>
  <c r="K340" i="17"/>
  <c r="J340" i="17"/>
  <c r="K339" i="17"/>
  <c r="J339" i="17"/>
  <c r="K338" i="17"/>
  <c r="J338" i="17"/>
  <c r="K337" i="17"/>
  <c r="J337" i="17"/>
  <c r="K336" i="17"/>
  <c r="J336" i="17"/>
  <c r="K335" i="17"/>
  <c r="J335" i="17"/>
  <c r="K334" i="17"/>
  <c r="J334" i="17"/>
  <c r="K333" i="17"/>
  <c r="J333" i="17"/>
  <c r="K332" i="17"/>
  <c r="J332" i="17"/>
  <c r="K331" i="17"/>
  <c r="J331" i="17"/>
  <c r="K330" i="17"/>
  <c r="J330" i="17"/>
  <c r="K329" i="17"/>
  <c r="J329" i="17"/>
  <c r="K328" i="17"/>
  <c r="J328" i="17"/>
  <c r="K327" i="17"/>
  <c r="J327" i="17"/>
  <c r="K326" i="17"/>
  <c r="J326" i="17"/>
  <c r="K325" i="17"/>
  <c r="J325" i="17"/>
  <c r="K324" i="17"/>
  <c r="J324" i="17"/>
  <c r="K323" i="17"/>
  <c r="J323" i="17"/>
  <c r="K322" i="17"/>
  <c r="J322" i="17"/>
  <c r="K321" i="17"/>
  <c r="J321" i="17"/>
  <c r="K320" i="17"/>
  <c r="J320" i="17"/>
  <c r="K319" i="17"/>
  <c r="J319" i="17"/>
  <c r="K318" i="17"/>
  <c r="J318" i="17"/>
  <c r="K317" i="17"/>
  <c r="J317" i="17"/>
  <c r="K316" i="17"/>
  <c r="J316" i="17"/>
  <c r="K315" i="17"/>
  <c r="J315" i="17"/>
  <c r="K314" i="17"/>
  <c r="J314" i="17"/>
  <c r="K313" i="17"/>
  <c r="J313" i="17"/>
  <c r="K312" i="17"/>
  <c r="J312" i="17"/>
  <c r="K311" i="17"/>
  <c r="J311" i="17"/>
  <c r="K310" i="17"/>
  <c r="J310" i="17"/>
  <c r="K309" i="17"/>
  <c r="J309" i="17"/>
  <c r="K308" i="17"/>
  <c r="J308" i="17"/>
  <c r="K307" i="17"/>
  <c r="J307" i="17"/>
  <c r="K306" i="17"/>
  <c r="J306" i="17"/>
  <c r="K305" i="17"/>
  <c r="J305" i="17"/>
  <c r="K304" i="17"/>
  <c r="J304" i="17"/>
  <c r="K303" i="17"/>
  <c r="J303" i="17"/>
  <c r="K302" i="17"/>
  <c r="J302" i="17"/>
  <c r="K301" i="17"/>
  <c r="J301" i="17"/>
  <c r="K300" i="17"/>
  <c r="J300" i="17"/>
  <c r="K299" i="17"/>
  <c r="J299" i="17"/>
  <c r="K298" i="17"/>
  <c r="J298" i="17"/>
  <c r="K297" i="17"/>
  <c r="J297" i="17"/>
  <c r="K296" i="17"/>
  <c r="J296" i="17"/>
  <c r="K295" i="17"/>
  <c r="J295" i="17"/>
  <c r="K294" i="17"/>
  <c r="J294" i="17"/>
  <c r="K293" i="17"/>
  <c r="J293" i="17"/>
  <c r="K292" i="17"/>
  <c r="J292" i="17"/>
  <c r="K291" i="17"/>
  <c r="J291" i="17"/>
  <c r="K290" i="17"/>
  <c r="J290" i="17"/>
  <c r="K289" i="17"/>
  <c r="J289" i="17"/>
  <c r="K288" i="17"/>
  <c r="J288" i="17"/>
  <c r="K287" i="17"/>
  <c r="J287" i="17"/>
  <c r="K286" i="17"/>
  <c r="J286" i="17"/>
  <c r="K285" i="17"/>
  <c r="J285" i="17"/>
  <c r="K284" i="17"/>
  <c r="J284" i="17"/>
  <c r="K283" i="17"/>
  <c r="J283" i="17"/>
  <c r="K282" i="17"/>
  <c r="J282" i="17"/>
  <c r="K281" i="17"/>
  <c r="J281" i="17"/>
  <c r="K280" i="17"/>
  <c r="J280" i="17"/>
  <c r="K279" i="17"/>
  <c r="J279" i="17"/>
  <c r="K278" i="17"/>
  <c r="J278" i="17"/>
  <c r="K277" i="17"/>
  <c r="J277" i="17"/>
  <c r="K276" i="17"/>
  <c r="J276" i="17"/>
  <c r="K275" i="17"/>
  <c r="J275" i="17"/>
  <c r="K274" i="17"/>
  <c r="J274" i="17"/>
  <c r="K273" i="17"/>
  <c r="J273" i="17"/>
  <c r="K272" i="17"/>
  <c r="J272" i="17"/>
  <c r="K271" i="17"/>
  <c r="J271" i="17"/>
  <c r="K270" i="17"/>
  <c r="J270" i="17"/>
  <c r="K269" i="17"/>
  <c r="J269" i="17"/>
  <c r="K268" i="17"/>
  <c r="J268" i="17"/>
  <c r="K267" i="17"/>
  <c r="J267" i="17"/>
  <c r="K266" i="17"/>
  <c r="J266" i="17"/>
  <c r="K265" i="17"/>
  <c r="J265" i="17"/>
  <c r="K264" i="17"/>
  <c r="J264" i="17"/>
  <c r="K263" i="17"/>
  <c r="J263" i="17"/>
  <c r="K262" i="17"/>
  <c r="J262" i="17"/>
  <c r="K261" i="17"/>
  <c r="J261" i="17"/>
  <c r="K260" i="17"/>
  <c r="J260" i="17"/>
  <c r="K259" i="17"/>
  <c r="J259" i="17"/>
  <c r="K258" i="17"/>
  <c r="J258" i="17"/>
  <c r="K257" i="17"/>
  <c r="J257" i="17"/>
  <c r="K256" i="17"/>
  <c r="J256" i="17"/>
  <c r="K255" i="17"/>
  <c r="J255" i="17"/>
  <c r="K254" i="17"/>
  <c r="J254" i="17"/>
  <c r="K253" i="17"/>
  <c r="J253" i="17"/>
  <c r="K252" i="17"/>
  <c r="J252" i="17"/>
  <c r="K251" i="17"/>
  <c r="J251" i="17"/>
  <c r="K250" i="17"/>
  <c r="J250" i="17"/>
  <c r="K249" i="17"/>
  <c r="J249" i="17"/>
  <c r="K248" i="17"/>
  <c r="J248" i="17"/>
  <c r="K247" i="17"/>
  <c r="J247" i="17"/>
  <c r="K246" i="17"/>
  <c r="J246" i="17"/>
  <c r="K245" i="17"/>
  <c r="J245" i="17"/>
  <c r="K244" i="17"/>
  <c r="J244" i="17"/>
  <c r="K243" i="17"/>
  <c r="J243" i="17"/>
  <c r="K242" i="17"/>
  <c r="J242" i="17"/>
  <c r="K241" i="17"/>
  <c r="J241" i="17"/>
  <c r="K240" i="17"/>
  <c r="J240" i="17"/>
  <c r="K239" i="17"/>
  <c r="J239" i="17"/>
  <c r="K238" i="17"/>
  <c r="J238" i="17"/>
  <c r="K237" i="17"/>
  <c r="J237" i="17"/>
  <c r="K236" i="17"/>
  <c r="J236" i="17"/>
  <c r="K235" i="17"/>
  <c r="J235" i="17"/>
  <c r="K234" i="17"/>
  <c r="J234" i="17"/>
  <c r="K233" i="17"/>
  <c r="J233" i="17"/>
  <c r="K232" i="17"/>
  <c r="J232" i="17"/>
  <c r="K231" i="17"/>
  <c r="J231" i="17"/>
  <c r="K230" i="17"/>
  <c r="J230" i="17"/>
  <c r="K229" i="17"/>
  <c r="J229" i="17"/>
  <c r="K228" i="17"/>
  <c r="J228" i="17"/>
  <c r="K227" i="17"/>
  <c r="J227" i="17"/>
  <c r="K226" i="17"/>
  <c r="J226" i="17"/>
  <c r="K225" i="17"/>
  <c r="J225" i="17"/>
  <c r="K224" i="17"/>
  <c r="J224" i="17"/>
  <c r="K223" i="17"/>
  <c r="J223" i="17"/>
  <c r="K222" i="17"/>
  <c r="J222" i="17"/>
  <c r="K221" i="17"/>
  <c r="J221" i="17"/>
  <c r="K220" i="17"/>
  <c r="J220" i="17"/>
  <c r="K219" i="17"/>
  <c r="J219" i="17"/>
  <c r="K218" i="17"/>
  <c r="J218" i="17"/>
  <c r="K217" i="17"/>
  <c r="J217" i="17"/>
  <c r="K216" i="17"/>
  <c r="J216" i="17"/>
  <c r="K215" i="17"/>
  <c r="J215" i="17"/>
  <c r="K214" i="17"/>
  <c r="J214" i="17"/>
  <c r="K213" i="17"/>
  <c r="J213" i="17"/>
  <c r="K212" i="17"/>
  <c r="J212" i="17"/>
  <c r="K211" i="17"/>
  <c r="J211" i="17"/>
  <c r="K210" i="17"/>
  <c r="J210" i="17"/>
  <c r="K209" i="17"/>
  <c r="J209" i="17"/>
  <c r="K208" i="17"/>
  <c r="J208" i="17"/>
  <c r="K207" i="17"/>
  <c r="J207" i="17"/>
  <c r="K206" i="17"/>
  <c r="J206" i="17"/>
  <c r="K205" i="17"/>
  <c r="J205" i="17"/>
  <c r="K204" i="17"/>
  <c r="J204" i="17"/>
  <c r="K203" i="17"/>
  <c r="J203" i="17"/>
  <c r="K202" i="17"/>
  <c r="J202" i="17"/>
  <c r="K201" i="17"/>
  <c r="J201" i="17"/>
  <c r="K200" i="17"/>
  <c r="J200" i="17"/>
  <c r="K199" i="17"/>
  <c r="J199" i="17"/>
  <c r="K198" i="17"/>
  <c r="J198" i="17"/>
  <c r="K197" i="17"/>
  <c r="J197" i="17"/>
  <c r="K196" i="17"/>
  <c r="J196" i="17"/>
  <c r="K195" i="17"/>
  <c r="J195" i="17"/>
  <c r="K194" i="17"/>
  <c r="J194" i="17"/>
  <c r="K193" i="17"/>
  <c r="J193" i="17"/>
  <c r="K192" i="17"/>
  <c r="J192" i="17"/>
  <c r="K191" i="17"/>
  <c r="J191" i="17"/>
  <c r="K190" i="17"/>
  <c r="J190" i="17"/>
  <c r="K189" i="17"/>
  <c r="J189" i="17"/>
  <c r="K188" i="17"/>
  <c r="J188" i="17"/>
  <c r="K187" i="17"/>
  <c r="J187" i="17"/>
  <c r="K186" i="17"/>
  <c r="J186" i="17"/>
  <c r="K185" i="17"/>
  <c r="J185" i="17"/>
  <c r="K184" i="17"/>
  <c r="J184" i="17"/>
  <c r="K183" i="17"/>
  <c r="J183" i="17"/>
  <c r="K182" i="17"/>
  <c r="J182" i="17"/>
  <c r="K181" i="17"/>
  <c r="J181" i="17"/>
  <c r="K180" i="17"/>
  <c r="J180" i="17"/>
  <c r="K179" i="17"/>
  <c r="J179" i="17"/>
  <c r="K178" i="17"/>
  <c r="J178" i="17"/>
  <c r="K177" i="17"/>
  <c r="J177" i="17"/>
  <c r="K176" i="17"/>
  <c r="J176" i="17"/>
  <c r="K175" i="17"/>
  <c r="J175" i="17"/>
  <c r="K174" i="17"/>
  <c r="J174" i="17"/>
  <c r="K173" i="17"/>
  <c r="J173" i="17"/>
  <c r="K172" i="17"/>
  <c r="J172" i="17"/>
  <c r="K171" i="17"/>
  <c r="J171" i="17"/>
  <c r="K170" i="17"/>
  <c r="J170" i="17"/>
  <c r="K169" i="17"/>
  <c r="J169" i="17"/>
  <c r="K168" i="17"/>
  <c r="J168" i="17"/>
  <c r="K167" i="17"/>
  <c r="J167" i="17"/>
  <c r="K166" i="17"/>
  <c r="J166" i="17"/>
  <c r="K165" i="17"/>
  <c r="J165" i="17"/>
  <c r="K164" i="17"/>
  <c r="J164" i="17"/>
  <c r="K163" i="17"/>
  <c r="J163" i="17"/>
  <c r="K162" i="17"/>
  <c r="J162" i="17"/>
  <c r="K161" i="17"/>
  <c r="J161" i="17"/>
  <c r="K160" i="17"/>
  <c r="J160" i="17"/>
  <c r="K159" i="17"/>
  <c r="J159" i="17"/>
  <c r="K158" i="17"/>
  <c r="J158" i="17"/>
  <c r="K157" i="17"/>
  <c r="J157" i="17"/>
  <c r="K156" i="17"/>
  <c r="J156" i="17"/>
  <c r="K155" i="17"/>
  <c r="J155" i="17"/>
  <c r="K154" i="17"/>
  <c r="J154" i="17"/>
  <c r="K153" i="17"/>
  <c r="J153" i="17"/>
  <c r="K152" i="17"/>
  <c r="J152" i="17"/>
  <c r="K151" i="17"/>
  <c r="J151" i="17"/>
  <c r="K150" i="17"/>
  <c r="J150" i="17"/>
  <c r="K149" i="17"/>
  <c r="J149" i="17"/>
  <c r="K148" i="17"/>
  <c r="J148" i="17"/>
  <c r="K147" i="17"/>
  <c r="J147" i="17"/>
  <c r="K146" i="17"/>
  <c r="J146" i="17"/>
  <c r="K145" i="17"/>
  <c r="J145" i="17"/>
  <c r="K144" i="17"/>
  <c r="J144" i="17"/>
  <c r="K143" i="17"/>
  <c r="J143" i="17"/>
  <c r="K142" i="17"/>
  <c r="J142" i="17"/>
  <c r="K141" i="17"/>
  <c r="J141" i="17"/>
  <c r="K140" i="17"/>
  <c r="J140" i="17"/>
  <c r="K139" i="17"/>
  <c r="J139" i="17"/>
  <c r="K138" i="17"/>
  <c r="J138" i="17"/>
  <c r="K137" i="17"/>
  <c r="J137" i="17"/>
  <c r="K136" i="17"/>
  <c r="J136" i="17"/>
  <c r="K135" i="17"/>
  <c r="J135" i="17"/>
  <c r="K134" i="17"/>
  <c r="J134" i="17"/>
  <c r="K133" i="17"/>
  <c r="J133" i="17"/>
  <c r="K132" i="17"/>
  <c r="J132" i="17"/>
  <c r="K131" i="17"/>
  <c r="J131" i="17"/>
  <c r="K130" i="17"/>
  <c r="J130" i="17"/>
  <c r="K129" i="17"/>
  <c r="J129" i="17"/>
  <c r="K128" i="17"/>
  <c r="J128" i="17"/>
  <c r="K127" i="17"/>
  <c r="J127" i="17"/>
  <c r="K126" i="17"/>
  <c r="J126" i="17"/>
  <c r="K125" i="17"/>
  <c r="J125" i="17"/>
  <c r="K124" i="17"/>
  <c r="J124" i="17"/>
  <c r="K123" i="17"/>
  <c r="J123" i="17"/>
  <c r="K122" i="17"/>
  <c r="J122" i="17"/>
  <c r="K121" i="17"/>
  <c r="J121" i="17"/>
  <c r="K120" i="17"/>
  <c r="J120" i="17"/>
  <c r="K119" i="17"/>
  <c r="J119" i="17"/>
  <c r="K118" i="17"/>
  <c r="J118" i="17"/>
  <c r="K117" i="17"/>
  <c r="J117" i="17"/>
  <c r="K116" i="17"/>
  <c r="J116" i="17"/>
  <c r="K115" i="17"/>
  <c r="J115" i="17"/>
  <c r="K114" i="17"/>
  <c r="J114" i="17"/>
  <c r="K113" i="17"/>
  <c r="J113" i="17"/>
  <c r="K112" i="17"/>
  <c r="J112" i="17"/>
  <c r="K111" i="17"/>
  <c r="J111" i="17"/>
  <c r="K110" i="17"/>
  <c r="J110" i="17"/>
  <c r="K109" i="17"/>
  <c r="J109" i="17"/>
  <c r="K108" i="17"/>
  <c r="J108" i="17"/>
  <c r="K107" i="17"/>
  <c r="J107" i="17"/>
  <c r="K106" i="17"/>
  <c r="J106" i="17"/>
  <c r="K105" i="17"/>
  <c r="J105" i="17"/>
  <c r="K104" i="17"/>
  <c r="J104" i="17"/>
  <c r="K103" i="17"/>
  <c r="J103" i="17"/>
  <c r="K102" i="17"/>
  <c r="J102" i="17"/>
  <c r="K101" i="17"/>
  <c r="J101" i="17"/>
  <c r="K100" i="17"/>
  <c r="J100" i="17"/>
  <c r="K99" i="17"/>
  <c r="J99" i="17"/>
  <c r="K98" i="17"/>
  <c r="J98" i="17"/>
  <c r="K97" i="17"/>
  <c r="J97" i="17"/>
  <c r="K96" i="17"/>
  <c r="J96" i="17"/>
  <c r="K95" i="17"/>
  <c r="J95" i="17"/>
  <c r="K94" i="17"/>
  <c r="J94" i="17"/>
  <c r="K93" i="17"/>
  <c r="J93" i="17"/>
  <c r="K92" i="17"/>
  <c r="J92" i="17"/>
  <c r="K91" i="17"/>
  <c r="J91" i="17"/>
  <c r="K90" i="17"/>
  <c r="J90" i="17"/>
  <c r="K89" i="17"/>
  <c r="J89" i="17"/>
  <c r="K88" i="17"/>
  <c r="J88" i="17"/>
  <c r="K87" i="17"/>
  <c r="J87" i="17"/>
  <c r="K86" i="17"/>
  <c r="J86" i="17"/>
  <c r="K85" i="17"/>
  <c r="J85" i="17"/>
  <c r="K84" i="17"/>
  <c r="J84" i="17"/>
  <c r="K83" i="17"/>
  <c r="J83" i="17"/>
  <c r="K82" i="17"/>
  <c r="J82" i="17"/>
  <c r="K81" i="17"/>
  <c r="J81" i="17"/>
  <c r="K80" i="17"/>
  <c r="J80" i="17"/>
  <c r="K79" i="17"/>
  <c r="J79" i="17"/>
  <c r="K78" i="17"/>
  <c r="J78" i="17"/>
  <c r="K77" i="17"/>
  <c r="J77" i="17"/>
  <c r="K76" i="17"/>
  <c r="J76" i="17"/>
  <c r="K75" i="17"/>
  <c r="J75" i="17"/>
  <c r="K74" i="17"/>
  <c r="J74" i="17"/>
  <c r="K73" i="17"/>
  <c r="J73" i="17"/>
  <c r="K72" i="17"/>
  <c r="J72" i="17"/>
  <c r="K71" i="17"/>
  <c r="J71" i="17"/>
  <c r="K70" i="17"/>
  <c r="J70" i="17"/>
  <c r="K69" i="17"/>
  <c r="J69" i="17"/>
  <c r="K68" i="17"/>
  <c r="J68" i="17"/>
  <c r="K67" i="17"/>
  <c r="J67" i="17"/>
  <c r="K66" i="17"/>
  <c r="J66" i="17"/>
  <c r="K65" i="17"/>
  <c r="J65" i="17"/>
  <c r="K64" i="17"/>
  <c r="J64" i="17"/>
  <c r="K63" i="17"/>
  <c r="J63" i="17"/>
  <c r="K62" i="17"/>
  <c r="J62" i="17"/>
  <c r="K61" i="17"/>
  <c r="J61" i="17"/>
  <c r="K60" i="17"/>
  <c r="J60" i="17"/>
  <c r="K59" i="17"/>
  <c r="J59" i="17"/>
  <c r="K58" i="17"/>
  <c r="J58" i="17"/>
  <c r="K57" i="17"/>
  <c r="J57" i="17"/>
  <c r="K56" i="17"/>
  <c r="J56" i="17"/>
  <c r="K55" i="17"/>
  <c r="J55" i="17"/>
  <c r="K54" i="17"/>
  <c r="J54" i="17"/>
  <c r="K53" i="17"/>
  <c r="J53" i="17"/>
  <c r="K52" i="17"/>
  <c r="J52" i="17"/>
  <c r="K51" i="17"/>
  <c r="J51" i="17"/>
  <c r="K50" i="17"/>
  <c r="J50" i="17"/>
  <c r="K49" i="17"/>
  <c r="J49" i="17"/>
  <c r="K48" i="17"/>
  <c r="J48" i="17"/>
  <c r="K47" i="17"/>
  <c r="J47" i="17"/>
  <c r="K46" i="17"/>
  <c r="J46" i="17"/>
  <c r="K45" i="17"/>
  <c r="J45" i="17"/>
  <c r="K44" i="17"/>
  <c r="J44" i="17"/>
  <c r="K43" i="17"/>
  <c r="J43" i="17"/>
  <c r="K42" i="17"/>
  <c r="J42" i="17"/>
  <c r="K41" i="17"/>
  <c r="J41" i="17"/>
  <c r="K40" i="17"/>
  <c r="J40" i="17"/>
  <c r="K39" i="17"/>
  <c r="J39" i="17"/>
  <c r="K38" i="17"/>
  <c r="J38" i="17"/>
  <c r="K37" i="17"/>
  <c r="J37" i="17"/>
  <c r="K36" i="17"/>
  <c r="J36" i="17"/>
  <c r="K35" i="17"/>
  <c r="J35" i="17"/>
  <c r="K34" i="17"/>
  <c r="J34" i="17"/>
  <c r="K33" i="17"/>
  <c r="J33" i="17"/>
  <c r="K32" i="17"/>
  <c r="J32" i="17"/>
  <c r="K31" i="17"/>
  <c r="J31" i="17"/>
  <c r="K30" i="17"/>
  <c r="J30" i="17"/>
  <c r="K29" i="17"/>
  <c r="J29" i="17"/>
  <c r="K28" i="17"/>
  <c r="J28" i="17"/>
  <c r="K27" i="17"/>
  <c r="J27" i="17"/>
  <c r="K26" i="17"/>
  <c r="J26" i="17"/>
  <c r="K25" i="17"/>
  <c r="J25" i="17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K15" i="17"/>
  <c r="J15" i="17"/>
  <c r="K14" i="17"/>
  <c r="J14" i="17"/>
  <c r="K13" i="17"/>
  <c r="J13" i="17"/>
  <c r="K12" i="17"/>
  <c r="J12" i="17"/>
  <c r="K11" i="17"/>
  <c r="J11" i="17"/>
  <c r="K1013" i="8"/>
  <c r="K1012" i="8"/>
  <c r="K1011" i="8"/>
  <c r="K1010" i="8"/>
  <c r="K1009" i="8"/>
  <c r="K1008" i="8"/>
  <c r="K1007" i="8"/>
  <c r="K1006" i="8"/>
  <c r="K1005" i="8"/>
  <c r="K1004" i="8"/>
  <c r="K1003" i="8"/>
  <c r="K1002" i="8"/>
  <c r="K1001" i="8"/>
  <c r="K1000" i="8"/>
  <c r="K999" i="8"/>
  <c r="K998" i="8"/>
  <c r="K997" i="8"/>
  <c r="K996" i="8"/>
  <c r="K995" i="8"/>
  <c r="K994" i="8"/>
  <c r="K993" i="8"/>
  <c r="K992" i="8"/>
  <c r="K991" i="8"/>
  <c r="K990" i="8"/>
  <c r="K989" i="8"/>
  <c r="K988" i="8"/>
  <c r="K987" i="8"/>
  <c r="K986" i="8"/>
  <c r="K985" i="8"/>
  <c r="K984" i="8"/>
  <c r="K983" i="8"/>
  <c r="K982" i="8"/>
  <c r="K981" i="8"/>
  <c r="K980" i="8"/>
  <c r="K979" i="8"/>
  <c r="K978" i="8"/>
  <c r="K977" i="8"/>
  <c r="K976" i="8"/>
  <c r="K975" i="8"/>
  <c r="K974" i="8"/>
  <c r="K973" i="8"/>
  <c r="K972" i="8"/>
  <c r="K971" i="8"/>
  <c r="K970" i="8"/>
  <c r="K969" i="8"/>
  <c r="K968" i="8"/>
  <c r="K967" i="8"/>
  <c r="K966" i="8"/>
  <c r="K965" i="8"/>
  <c r="K964" i="8"/>
  <c r="K963" i="8"/>
  <c r="K962" i="8"/>
  <c r="K961" i="8"/>
  <c r="K960" i="8"/>
  <c r="K959" i="8"/>
  <c r="K958" i="8"/>
  <c r="K957" i="8"/>
  <c r="K956" i="8"/>
  <c r="K955" i="8"/>
  <c r="K954" i="8"/>
  <c r="K953" i="8"/>
  <c r="K952" i="8"/>
  <c r="K951" i="8"/>
  <c r="K950" i="8"/>
  <c r="K949" i="8"/>
  <c r="K948" i="8"/>
  <c r="K947" i="8"/>
  <c r="K946" i="8"/>
  <c r="K945" i="8"/>
  <c r="K944" i="8"/>
  <c r="K943" i="8"/>
  <c r="K942" i="8"/>
  <c r="K941" i="8"/>
  <c r="K940" i="8"/>
  <c r="K939" i="8"/>
  <c r="K938" i="8"/>
  <c r="K937" i="8"/>
  <c r="K936" i="8"/>
  <c r="K935" i="8"/>
  <c r="K934" i="8"/>
  <c r="K933" i="8"/>
  <c r="K932" i="8"/>
  <c r="K931" i="8"/>
  <c r="K930" i="8"/>
  <c r="K929" i="8"/>
  <c r="K928" i="8"/>
  <c r="K927" i="8"/>
  <c r="K926" i="8"/>
  <c r="K925" i="8"/>
  <c r="K924" i="8"/>
  <c r="K923" i="8"/>
  <c r="K922" i="8"/>
  <c r="K921" i="8"/>
  <c r="K920" i="8"/>
  <c r="K919" i="8"/>
  <c r="K918" i="8"/>
  <c r="K917" i="8"/>
  <c r="K916" i="8"/>
  <c r="K915" i="8"/>
  <c r="K914" i="8"/>
  <c r="K913" i="8"/>
  <c r="K912" i="8"/>
  <c r="K911" i="8"/>
  <c r="K910" i="8"/>
  <c r="K909" i="8"/>
  <c r="K908" i="8"/>
  <c r="K907" i="8"/>
  <c r="K906" i="8"/>
  <c r="K905" i="8"/>
  <c r="K904" i="8"/>
  <c r="K903" i="8"/>
  <c r="K902" i="8"/>
  <c r="K901" i="8"/>
  <c r="K900" i="8"/>
  <c r="K899" i="8"/>
  <c r="K898" i="8"/>
  <c r="K897" i="8"/>
  <c r="K896" i="8"/>
  <c r="K895" i="8"/>
  <c r="K894" i="8"/>
  <c r="K893" i="8"/>
  <c r="K892" i="8"/>
  <c r="K891" i="8"/>
  <c r="K890" i="8"/>
  <c r="K889" i="8"/>
  <c r="K888" i="8"/>
  <c r="K887" i="8"/>
  <c r="K886" i="8"/>
  <c r="K885" i="8"/>
  <c r="K884" i="8"/>
  <c r="K883" i="8"/>
  <c r="K882" i="8"/>
  <c r="K881" i="8"/>
  <c r="K880" i="8"/>
  <c r="K879" i="8"/>
  <c r="K878" i="8"/>
  <c r="K877" i="8"/>
  <c r="K876" i="8"/>
  <c r="K875" i="8"/>
  <c r="K874" i="8"/>
  <c r="K873" i="8"/>
  <c r="K872" i="8"/>
  <c r="K871" i="8"/>
  <c r="K870" i="8"/>
  <c r="K869" i="8"/>
  <c r="K868" i="8"/>
  <c r="K867" i="8"/>
  <c r="K866" i="8"/>
  <c r="K865" i="8"/>
  <c r="K864" i="8"/>
  <c r="K863" i="8"/>
  <c r="K862" i="8"/>
  <c r="K861" i="8"/>
  <c r="K860" i="8"/>
  <c r="K859" i="8"/>
  <c r="K858" i="8"/>
  <c r="K857" i="8"/>
  <c r="K856" i="8"/>
  <c r="K855" i="8"/>
  <c r="K854" i="8"/>
  <c r="K853" i="8"/>
  <c r="K852" i="8"/>
  <c r="K851" i="8"/>
  <c r="K850" i="8"/>
  <c r="K849" i="8"/>
  <c r="K848" i="8"/>
  <c r="K847" i="8"/>
  <c r="K846" i="8"/>
  <c r="K845" i="8"/>
  <c r="K844" i="8"/>
  <c r="K843" i="8"/>
  <c r="K842" i="8"/>
  <c r="K841" i="8"/>
  <c r="K840" i="8"/>
  <c r="K839" i="8"/>
  <c r="K838" i="8"/>
  <c r="K837" i="8"/>
  <c r="K836" i="8"/>
  <c r="K835" i="8"/>
  <c r="K834" i="8"/>
  <c r="K833" i="8"/>
  <c r="K832" i="8"/>
  <c r="K831" i="8"/>
  <c r="K830" i="8"/>
  <c r="K829" i="8"/>
  <c r="K828" i="8"/>
  <c r="K827" i="8"/>
  <c r="K826" i="8"/>
  <c r="K825" i="8"/>
  <c r="K824" i="8"/>
  <c r="K823" i="8"/>
  <c r="K822" i="8"/>
  <c r="K821" i="8"/>
  <c r="K820" i="8"/>
  <c r="K819" i="8"/>
  <c r="K818" i="8"/>
  <c r="K817" i="8"/>
  <c r="K816" i="8"/>
  <c r="K815" i="8"/>
  <c r="K814" i="8"/>
  <c r="K813" i="8"/>
  <c r="K812" i="8"/>
  <c r="K811" i="8"/>
  <c r="K810" i="8"/>
  <c r="K809" i="8"/>
  <c r="K808" i="8"/>
  <c r="K807" i="8"/>
  <c r="K806" i="8"/>
  <c r="K805" i="8"/>
  <c r="K804" i="8"/>
  <c r="K803" i="8"/>
  <c r="K802" i="8"/>
  <c r="K801" i="8"/>
  <c r="K800" i="8"/>
  <c r="K799" i="8"/>
  <c r="K798" i="8"/>
  <c r="K797" i="8"/>
  <c r="K796" i="8"/>
  <c r="K795" i="8"/>
  <c r="K794" i="8"/>
  <c r="K793" i="8"/>
  <c r="K792" i="8"/>
  <c r="K791" i="8"/>
  <c r="K790" i="8"/>
  <c r="K789" i="8"/>
  <c r="K788" i="8"/>
  <c r="K787" i="8"/>
  <c r="K786" i="8"/>
  <c r="K785" i="8"/>
  <c r="K784" i="8"/>
  <c r="K783" i="8"/>
  <c r="K782" i="8"/>
  <c r="K781" i="8"/>
  <c r="K780" i="8"/>
  <c r="K779" i="8"/>
  <c r="K778" i="8"/>
  <c r="K777" i="8"/>
  <c r="K776" i="8"/>
  <c r="K775" i="8"/>
  <c r="K774" i="8"/>
  <c r="K773" i="8"/>
  <c r="K772" i="8"/>
  <c r="K771" i="8"/>
  <c r="K770" i="8"/>
  <c r="K769" i="8"/>
  <c r="K768" i="8"/>
  <c r="K767" i="8"/>
  <c r="K766" i="8"/>
  <c r="K765" i="8"/>
  <c r="K764" i="8"/>
  <c r="K763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3" i="8"/>
  <c r="K732" i="8"/>
  <c r="K731" i="8"/>
  <c r="K730" i="8"/>
  <c r="K729" i="8"/>
  <c r="K728" i="8"/>
  <c r="K727" i="8"/>
  <c r="K726" i="8"/>
  <c r="K725" i="8"/>
  <c r="K724" i="8"/>
  <c r="K723" i="8"/>
  <c r="K722" i="8"/>
  <c r="K721" i="8"/>
  <c r="K720" i="8"/>
  <c r="K719" i="8"/>
  <c r="K718" i="8"/>
  <c r="K717" i="8"/>
  <c r="K716" i="8"/>
  <c r="K715" i="8"/>
  <c r="K714" i="8"/>
  <c r="K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78" i="8"/>
  <c r="K677" i="8"/>
  <c r="K676" i="8"/>
  <c r="K675" i="8"/>
  <c r="K674" i="8"/>
  <c r="K673" i="8"/>
  <c r="K672" i="8"/>
  <c r="K671" i="8"/>
  <c r="K670" i="8"/>
  <c r="K669" i="8"/>
  <c r="K668" i="8"/>
  <c r="K667" i="8"/>
  <c r="K666" i="8"/>
  <c r="K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I1170" i="4"/>
  <c r="H1170" i="4"/>
  <c r="G1170" i="4"/>
  <c r="F1170" i="4"/>
  <c r="E1170" i="4"/>
  <c r="I1169" i="4"/>
  <c r="H1169" i="4"/>
  <c r="G1169" i="4"/>
  <c r="F1169" i="4"/>
  <c r="E1169" i="4"/>
  <c r="I1168" i="4"/>
  <c r="H1168" i="4"/>
  <c r="G1168" i="4"/>
  <c r="F1168" i="4"/>
  <c r="E1168" i="4"/>
  <c r="I1167" i="4"/>
  <c r="H1167" i="4"/>
  <c r="G1167" i="4"/>
  <c r="F1167" i="4"/>
  <c r="E1167" i="4"/>
  <c r="I1166" i="4"/>
  <c r="H1166" i="4"/>
  <c r="G1166" i="4"/>
  <c r="F1166" i="4"/>
  <c r="E1166" i="4"/>
  <c r="I1165" i="4"/>
  <c r="H1165" i="4"/>
  <c r="G1165" i="4"/>
  <c r="F1165" i="4"/>
  <c r="E1165" i="4"/>
  <c r="I1164" i="4"/>
  <c r="H1164" i="4"/>
  <c r="G1164" i="4"/>
  <c r="F1164" i="4"/>
  <c r="E1164" i="4"/>
  <c r="I1163" i="4"/>
  <c r="H1163" i="4"/>
  <c r="G1163" i="4"/>
  <c r="F1163" i="4"/>
  <c r="E1163" i="4"/>
  <c r="I1162" i="4"/>
  <c r="H1162" i="4"/>
  <c r="G1162" i="4"/>
  <c r="F1162" i="4"/>
  <c r="E1162" i="4"/>
  <c r="I1161" i="4"/>
  <c r="H1161" i="4"/>
  <c r="G1161" i="4"/>
  <c r="F1161" i="4"/>
  <c r="E1161" i="4"/>
  <c r="I1160" i="4"/>
  <c r="H1160" i="4"/>
  <c r="G1160" i="4"/>
  <c r="F1160" i="4"/>
  <c r="E1160" i="4"/>
  <c r="I1159" i="4"/>
  <c r="H1159" i="4"/>
  <c r="G1159" i="4"/>
  <c r="F1159" i="4"/>
  <c r="E1159" i="4"/>
  <c r="I1158" i="4"/>
  <c r="H1158" i="4"/>
  <c r="G1158" i="4"/>
  <c r="F1158" i="4"/>
  <c r="E1158" i="4"/>
  <c r="I1157" i="4"/>
  <c r="H1157" i="4"/>
  <c r="G1157" i="4"/>
  <c r="F1157" i="4"/>
  <c r="E1157" i="4"/>
  <c r="I1156" i="4"/>
  <c r="H1156" i="4"/>
  <c r="G1156" i="4"/>
  <c r="F1156" i="4"/>
  <c r="E1156" i="4"/>
  <c r="I1155" i="4"/>
  <c r="H1155" i="4"/>
  <c r="G1155" i="4"/>
  <c r="F1155" i="4"/>
  <c r="E1155" i="4"/>
  <c r="I1154" i="4"/>
  <c r="H1154" i="4"/>
  <c r="G1154" i="4"/>
  <c r="F1154" i="4"/>
  <c r="E1154" i="4"/>
  <c r="I1153" i="4"/>
  <c r="H1153" i="4"/>
  <c r="G1153" i="4"/>
  <c r="F1153" i="4"/>
  <c r="E1153" i="4"/>
  <c r="I1152" i="4"/>
  <c r="H1152" i="4"/>
  <c r="G1152" i="4"/>
  <c r="F1152" i="4"/>
  <c r="E1152" i="4"/>
  <c r="I1151" i="4"/>
  <c r="H1151" i="4"/>
  <c r="G1151" i="4"/>
  <c r="F1151" i="4"/>
  <c r="E1151" i="4"/>
  <c r="I1150" i="4"/>
  <c r="H1150" i="4"/>
  <c r="G1150" i="4"/>
  <c r="F1150" i="4"/>
  <c r="E1150" i="4"/>
  <c r="I1149" i="4"/>
  <c r="H1149" i="4"/>
  <c r="G1149" i="4"/>
  <c r="F1149" i="4"/>
  <c r="E1149" i="4"/>
  <c r="I1148" i="4"/>
  <c r="H1148" i="4"/>
  <c r="G1148" i="4"/>
  <c r="F1148" i="4"/>
  <c r="E1148" i="4"/>
  <c r="I1147" i="4"/>
  <c r="H1147" i="4"/>
  <c r="G1147" i="4"/>
  <c r="F1147" i="4"/>
  <c r="E1147" i="4"/>
  <c r="I1146" i="4"/>
  <c r="H1146" i="4"/>
  <c r="G1146" i="4"/>
  <c r="F1146" i="4"/>
  <c r="E1146" i="4"/>
  <c r="I1145" i="4"/>
  <c r="H1145" i="4"/>
  <c r="G1145" i="4"/>
  <c r="F1145" i="4"/>
  <c r="E1145" i="4"/>
  <c r="I1144" i="4"/>
  <c r="H1144" i="4"/>
  <c r="G1144" i="4"/>
  <c r="F1144" i="4"/>
  <c r="E1144" i="4"/>
  <c r="I1143" i="4"/>
  <c r="H1143" i="4"/>
  <c r="G1143" i="4"/>
  <c r="F1143" i="4"/>
  <c r="E1143" i="4"/>
  <c r="I1142" i="4"/>
  <c r="H1142" i="4"/>
  <c r="G1142" i="4"/>
  <c r="F1142" i="4"/>
  <c r="E1142" i="4"/>
  <c r="I1141" i="4"/>
  <c r="H1141" i="4"/>
  <c r="G1141" i="4"/>
  <c r="F1141" i="4"/>
  <c r="E1141" i="4"/>
  <c r="I1140" i="4"/>
  <c r="H1140" i="4"/>
  <c r="G1140" i="4"/>
  <c r="F1140" i="4"/>
  <c r="E1140" i="4"/>
  <c r="I1139" i="4"/>
  <c r="H1139" i="4"/>
  <c r="G1139" i="4"/>
  <c r="F1139" i="4"/>
  <c r="E1139" i="4"/>
  <c r="I1138" i="4"/>
  <c r="H1138" i="4"/>
  <c r="G1138" i="4"/>
  <c r="F1138" i="4"/>
  <c r="E1138" i="4"/>
  <c r="I1137" i="4"/>
  <c r="H1137" i="4"/>
  <c r="G1137" i="4"/>
  <c r="F1137" i="4"/>
  <c r="E1137" i="4"/>
  <c r="I1136" i="4"/>
  <c r="H1136" i="4"/>
  <c r="G1136" i="4"/>
  <c r="F1136" i="4"/>
  <c r="E1136" i="4"/>
  <c r="I1135" i="4"/>
  <c r="H1135" i="4"/>
  <c r="G1135" i="4"/>
  <c r="F1135" i="4"/>
  <c r="E1135" i="4"/>
  <c r="I1134" i="4"/>
  <c r="H1134" i="4"/>
  <c r="G1134" i="4"/>
  <c r="F1134" i="4"/>
  <c r="E1134" i="4"/>
  <c r="I1133" i="4"/>
  <c r="H1133" i="4"/>
  <c r="G1133" i="4"/>
  <c r="F1133" i="4"/>
  <c r="E1133" i="4"/>
  <c r="I1132" i="4"/>
  <c r="H1132" i="4"/>
  <c r="G1132" i="4"/>
  <c r="F1132" i="4"/>
  <c r="E1132" i="4"/>
  <c r="I1131" i="4"/>
  <c r="H1131" i="4"/>
  <c r="G1131" i="4"/>
  <c r="F1131" i="4"/>
  <c r="E1131" i="4"/>
  <c r="I1130" i="4"/>
  <c r="H1130" i="4"/>
  <c r="G1130" i="4"/>
  <c r="F1130" i="4"/>
  <c r="E1130" i="4"/>
  <c r="I1129" i="4"/>
  <c r="H1129" i="4"/>
  <c r="G1129" i="4"/>
  <c r="F1129" i="4"/>
  <c r="E1129" i="4"/>
  <c r="I1128" i="4"/>
  <c r="H1128" i="4"/>
  <c r="G1128" i="4"/>
  <c r="F1128" i="4"/>
  <c r="E1128" i="4"/>
  <c r="I1127" i="4"/>
  <c r="H1127" i="4"/>
  <c r="G1127" i="4"/>
  <c r="F1127" i="4"/>
  <c r="E1127" i="4"/>
  <c r="I1126" i="4"/>
  <c r="H1126" i="4"/>
  <c r="G1126" i="4"/>
  <c r="F1126" i="4"/>
  <c r="E1126" i="4"/>
  <c r="I1125" i="4"/>
  <c r="H1125" i="4"/>
  <c r="G1125" i="4"/>
  <c r="F1125" i="4"/>
  <c r="E1125" i="4"/>
  <c r="I1124" i="4"/>
  <c r="H1124" i="4"/>
  <c r="G1124" i="4"/>
  <c r="F1124" i="4"/>
  <c r="E1124" i="4"/>
  <c r="I1123" i="4"/>
  <c r="H1123" i="4"/>
  <c r="G1123" i="4"/>
  <c r="F1123" i="4"/>
  <c r="E1123" i="4"/>
  <c r="I1122" i="4"/>
  <c r="H1122" i="4"/>
  <c r="G1122" i="4"/>
  <c r="F1122" i="4"/>
  <c r="E1122" i="4"/>
  <c r="I1121" i="4"/>
  <c r="H1121" i="4"/>
  <c r="G1121" i="4"/>
  <c r="F1121" i="4"/>
  <c r="E1121" i="4"/>
  <c r="I1120" i="4"/>
  <c r="H1120" i="4"/>
  <c r="G1120" i="4"/>
  <c r="F1120" i="4"/>
  <c r="E1120" i="4"/>
  <c r="I1119" i="4"/>
  <c r="H1119" i="4"/>
  <c r="G1119" i="4"/>
  <c r="F1119" i="4"/>
  <c r="E1119" i="4"/>
  <c r="I1118" i="4"/>
  <c r="H1118" i="4"/>
  <c r="G1118" i="4"/>
  <c r="F1118" i="4"/>
  <c r="E1118" i="4"/>
  <c r="I1117" i="4"/>
  <c r="H1117" i="4"/>
  <c r="G1117" i="4"/>
  <c r="F1117" i="4"/>
  <c r="E1117" i="4"/>
  <c r="I1116" i="4"/>
  <c r="H1116" i="4"/>
  <c r="G1116" i="4"/>
  <c r="F1116" i="4"/>
  <c r="E1116" i="4"/>
  <c r="I1115" i="4"/>
  <c r="H1115" i="4"/>
  <c r="G1115" i="4"/>
  <c r="F1115" i="4"/>
  <c r="E1115" i="4"/>
  <c r="I1114" i="4"/>
  <c r="H1114" i="4"/>
  <c r="G1114" i="4"/>
  <c r="F1114" i="4"/>
  <c r="E1114" i="4"/>
  <c r="I1113" i="4"/>
  <c r="H1113" i="4"/>
  <c r="G1113" i="4"/>
  <c r="F1113" i="4"/>
  <c r="E1113" i="4"/>
  <c r="I1112" i="4"/>
  <c r="H1112" i="4"/>
  <c r="G1112" i="4"/>
  <c r="F1112" i="4"/>
  <c r="E1112" i="4"/>
  <c r="I1111" i="4"/>
  <c r="H1111" i="4"/>
  <c r="G1111" i="4"/>
  <c r="F1111" i="4"/>
  <c r="E1111" i="4"/>
  <c r="I1110" i="4"/>
  <c r="H1110" i="4"/>
  <c r="G1110" i="4"/>
  <c r="F1110" i="4"/>
  <c r="E1110" i="4"/>
  <c r="I1109" i="4"/>
  <c r="H1109" i="4"/>
  <c r="G1109" i="4"/>
  <c r="F1109" i="4"/>
  <c r="E1109" i="4"/>
  <c r="I1108" i="4"/>
  <c r="H1108" i="4"/>
  <c r="G1108" i="4"/>
  <c r="F1108" i="4"/>
  <c r="E1108" i="4"/>
  <c r="I1107" i="4"/>
  <c r="H1107" i="4"/>
  <c r="G1107" i="4"/>
  <c r="F1107" i="4"/>
  <c r="E1107" i="4"/>
  <c r="I1106" i="4"/>
  <c r="H1106" i="4"/>
  <c r="G1106" i="4"/>
  <c r="F1106" i="4"/>
  <c r="E1106" i="4"/>
  <c r="I1105" i="4"/>
  <c r="H1105" i="4"/>
  <c r="G1105" i="4"/>
  <c r="F1105" i="4"/>
  <c r="E1105" i="4"/>
  <c r="I1104" i="4"/>
  <c r="H1104" i="4"/>
  <c r="G1104" i="4"/>
  <c r="F1104" i="4"/>
  <c r="E1104" i="4"/>
  <c r="I1103" i="4"/>
  <c r="H1103" i="4"/>
  <c r="G1103" i="4"/>
  <c r="F1103" i="4"/>
  <c r="E1103" i="4"/>
  <c r="I1102" i="4"/>
  <c r="H1102" i="4"/>
  <c r="G1102" i="4"/>
  <c r="F1102" i="4"/>
  <c r="E1102" i="4"/>
  <c r="I1101" i="4"/>
  <c r="H1101" i="4"/>
  <c r="G1101" i="4"/>
  <c r="F1101" i="4"/>
  <c r="E1101" i="4"/>
  <c r="I1100" i="4"/>
  <c r="H1100" i="4"/>
  <c r="G1100" i="4"/>
  <c r="F1100" i="4"/>
  <c r="E1100" i="4"/>
  <c r="I1099" i="4"/>
  <c r="H1099" i="4"/>
  <c r="G1099" i="4"/>
  <c r="F1099" i="4"/>
  <c r="E1099" i="4"/>
  <c r="I1098" i="4"/>
  <c r="H1098" i="4"/>
  <c r="G1098" i="4"/>
  <c r="F1098" i="4"/>
  <c r="E1098" i="4"/>
  <c r="I1097" i="4"/>
  <c r="H1097" i="4"/>
  <c r="G1097" i="4"/>
  <c r="F1097" i="4"/>
  <c r="E1097" i="4"/>
  <c r="I1096" i="4"/>
  <c r="H1096" i="4"/>
  <c r="G1096" i="4"/>
  <c r="F1096" i="4"/>
  <c r="E1096" i="4"/>
  <c r="I1095" i="4"/>
  <c r="H1095" i="4"/>
  <c r="G1095" i="4"/>
  <c r="F1095" i="4"/>
  <c r="E1095" i="4"/>
  <c r="I1094" i="4"/>
  <c r="H1094" i="4"/>
  <c r="G1094" i="4"/>
  <c r="F1094" i="4"/>
  <c r="E1094" i="4"/>
  <c r="I1093" i="4"/>
  <c r="H1093" i="4"/>
  <c r="G1093" i="4"/>
  <c r="F1093" i="4"/>
  <c r="E1093" i="4"/>
  <c r="I1092" i="4"/>
  <c r="H1092" i="4"/>
  <c r="G1092" i="4"/>
  <c r="F1092" i="4"/>
  <c r="E1092" i="4"/>
  <c r="I1091" i="4"/>
  <c r="H1091" i="4"/>
  <c r="G1091" i="4"/>
  <c r="F1091" i="4"/>
  <c r="E1091" i="4"/>
  <c r="I1090" i="4"/>
  <c r="H1090" i="4"/>
  <c r="G1090" i="4"/>
  <c r="F1090" i="4"/>
  <c r="E1090" i="4"/>
  <c r="I1089" i="4"/>
  <c r="H1089" i="4"/>
  <c r="G1089" i="4"/>
  <c r="F1089" i="4"/>
  <c r="E1089" i="4"/>
  <c r="I1088" i="4"/>
  <c r="H1088" i="4"/>
  <c r="G1088" i="4"/>
  <c r="F1088" i="4"/>
  <c r="E1088" i="4"/>
  <c r="I1087" i="4"/>
  <c r="H1087" i="4"/>
  <c r="G1087" i="4"/>
  <c r="F1087" i="4"/>
  <c r="E1087" i="4"/>
  <c r="I1086" i="4"/>
  <c r="H1086" i="4"/>
  <c r="G1086" i="4"/>
  <c r="F1086" i="4"/>
  <c r="E1086" i="4"/>
  <c r="I1085" i="4"/>
  <c r="H1085" i="4"/>
  <c r="G1085" i="4"/>
  <c r="F1085" i="4"/>
  <c r="E1085" i="4"/>
  <c r="I1084" i="4"/>
  <c r="H1084" i="4"/>
  <c r="G1084" i="4"/>
  <c r="F1084" i="4"/>
  <c r="E1084" i="4"/>
  <c r="I1083" i="4"/>
  <c r="H1083" i="4"/>
  <c r="G1083" i="4"/>
  <c r="F1083" i="4"/>
  <c r="E1083" i="4"/>
  <c r="I1082" i="4"/>
  <c r="H1082" i="4"/>
  <c r="G1082" i="4"/>
  <c r="F1082" i="4"/>
  <c r="E1082" i="4"/>
  <c r="I1081" i="4"/>
  <c r="H1081" i="4"/>
  <c r="G1081" i="4"/>
  <c r="F1081" i="4"/>
  <c r="E1081" i="4"/>
  <c r="I1080" i="4"/>
  <c r="H1080" i="4"/>
  <c r="G1080" i="4"/>
  <c r="F1080" i="4"/>
  <c r="E1080" i="4"/>
  <c r="I1079" i="4"/>
  <c r="H1079" i="4"/>
  <c r="G1079" i="4"/>
  <c r="F1079" i="4"/>
  <c r="E1079" i="4"/>
  <c r="I1078" i="4"/>
  <c r="H1078" i="4"/>
  <c r="G1078" i="4"/>
  <c r="F1078" i="4"/>
  <c r="E1078" i="4"/>
  <c r="I1077" i="4"/>
  <c r="H1077" i="4"/>
  <c r="G1077" i="4"/>
  <c r="F1077" i="4"/>
  <c r="E1077" i="4"/>
  <c r="I1076" i="4"/>
  <c r="H1076" i="4"/>
  <c r="G1076" i="4"/>
  <c r="F1076" i="4"/>
  <c r="E1076" i="4"/>
  <c r="I1075" i="4"/>
  <c r="H1075" i="4"/>
  <c r="G1075" i="4"/>
  <c r="F1075" i="4"/>
  <c r="E1075" i="4"/>
  <c r="I1074" i="4"/>
  <c r="H1074" i="4"/>
  <c r="G1074" i="4"/>
  <c r="F1074" i="4"/>
  <c r="E1074" i="4"/>
  <c r="I1073" i="4"/>
  <c r="H1073" i="4"/>
  <c r="G1073" i="4"/>
  <c r="F1073" i="4"/>
  <c r="E1073" i="4"/>
  <c r="I1072" i="4"/>
  <c r="H1072" i="4"/>
  <c r="G1072" i="4"/>
  <c r="F1072" i="4"/>
  <c r="E1072" i="4"/>
  <c r="I1071" i="4"/>
  <c r="H1071" i="4"/>
  <c r="G1071" i="4"/>
  <c r="F1071" i="4"/>
  <c r="E1071" i="4"/>
  <c r="I1070" i="4"/>
  <c r="H1070" i="4"/>
  <c r="G1070" i="4"/>
  <c r="F1070" i="4"/>
  <c r="E1070" i="4"/>
  <c r="I1069" i="4"/>
  <c r="H1069" i="4"/>
  <c r="G1069" i="4"/>
  <c r="F1069" i="4"/>
  <c r="E1069" i="4"/>
  <c r="I1068" i="4"/>
  <c r="H1068" i="4"/>
  <c r="G1068" i="4"/>
  <c r="F1068" i="4"/>
  <c r="E1068" i="4"/>
  <c r="I1067" i="4"/>
  <c r="H1067" i="4"/>
  <c r="G1067" i="4"/>
  <c r="F1067" i="4"/>
  <c r="E1067" i="4"/>
  <c r="I1066" i="4"/>
  <c r="H1066" i="4"/>
  <c r="G1066" i="4"/>
  <c r="F1066" i="4"/>
  <c r="E1066" i="4"/>
  <c r="I1065" i="4"/>
  <c r="H1065" i="4"/>
  <c r="G1065" i="4"/>
  <c r="F1065" i="4"/>
  <c r="E1065" i="4"/>
  <c r="I1064" i="4"/>
  <c r="H1064" i="4"/>
  <c r="G1064" i="4"/>
  <c r="F1064" i="4"/>
  <c r="E1064" i="4"/>
  <c r="I1063" i="4"/>
  <c r="H1063" i="4"/>
  <c r="G1063" i="4"/>
  <c r="F1063" i="4"/>
  <c r="E1063" i="4"/>
  <c r="I1062" i="4"/>
  <c r="H1062" i="4"/>
  <c r="G1062" i="4"/>
  <c r="F1062" i="4"/>
  <c r="E1062" i="4"/>
  <c r="I1061" i="4"/>
  <c r="H1061" i="4"/>
  <c r="G1061" i="4"/>
  <c r="F1061" i="4"/>
  <c r="E1061" i="4"/>
  <c r="I1060" i="4"/>
  <c r="H1060" i="4"/>
  <c r="G1060" i="4"/>
  <c r="F1060" i="4"/>
  <c r="E1060" i="4"/>
  <c r="I1059" i="4"/>
  <c r="H1059" i="4"/>
  <c r="G1059" i="4"/>
  <c r="F1059" i="4"/>
  <c r="E1059" i="4"/>
  <c r="I1058" i="4"/>
  <c r="H1058" i="4"/>
  <c r="G1058" i="4"/>
  <c r="F1058" i="4"/>
  <c r="E1058" i="4"/>
  <c r="I1057" i="4"/>
  <c r="H1057" i="4"/>
  <c r="G1057" i="4"/>
  <c r="F1057" i="4"/>
  <c r="E1057" i="4"/>
  <c r="I1056" i="4"/>
  <c r="H1056" i="4"/>
  <c r="G1056" i="4"/>
  <c r="F1056" i="4"/>
  <c r="E1056" i="4"/>
  <c r="I1055" i="4"/>
  <c r="H1055" i="4"/>
  <c r="G1055" i="4"/>
  <c r="F1055" i="4"/>
  <c r="E1055" i="4"/>
  <c r="I1054" i="4"/>
  <c r="H1054" i="4"/>
  <c r="G1054" i="4"/>
  <c r="F1054" i="4"/>
  <c r="E1054" i="4"/>
  <c r="I1053" i="4"/>
  <c r="H1053" i="4"/>
  <c r="G1053" i="4"/>
  <c r="F1053" i="4"/>
  <c r="E1053" i="4"/>
  <c r="I1052" i="4"/>
  <c r="H1052" i="4"/>
  <c r="G1052" i="4"/>
  <c r="F1052" i="4"/>
  <c r="E1052" i="4"/>
  <c r="I1051" i="4"/>
  <c r="H1051" i="4"/>
  <c r="G1051" i="4"/>
  <c r="F1051" i="4"/>
  <c r="E1051" i="4"/>
  <c r="I1050" i="4"/>
  <c r="H1050" i="4"/>
  <c r="G1050" i="4"/>
  <c r="F1050" i="4"/>
  <c r="E1050" i="4"/>
  <c r="I1049" i="4"/>
  <c r="H1049" i="4"/>
  <c r="G1049" i="4"/>
  <c r="F1049" i="4"/>
  <c r="E1049" i="4"/>
  <c r="I1048" i="4"/>
  <c r="H1048" i="4"/>
  <c r="G1048" i="4"/>
  <c r="F1048" i="4"/>
  <c r="E1048" i="4"/>
  <c r="I1047" i="4"/>
  <c r="H1047" i="4"/>
  <c r="G1047" i="4"/>
  <c r="F1047" i="4"/>
  <c r="E1047" i="4"/>
  <c r="I1046" i="4"/>
  <c r="H1046" i="4"/>
  <c r="G1046" i="4"/>
  <c r="F1046" i="4"/>
  <c r="E1046" i="4"/>
  <c r="I1045" i="4"/>
  <c r="H1045" i="4"/>
  <c r="G1045" i="4"/>
  <c r="F1045" i="4"/>
  <c r="E1045" i="4"/>
  <c r="I1044" i="4"/>
  <c r="H1044" i="4"/>
  <c r="G1044" i="4"/>
  <c r="F1044" i="4"/>
  <c r="E1044" i="4"/>
  <c r="I1043" i="4"/>
  <c r="H1043" i="4"/>
  <c r="G1043" i="4"/>
  <c r="F1043" i="4"/>
  <c r="E1043" i="4"/>
  <c r="I1042" i="4"/>
  <c r="H1042" i="4"/>
  <c r="G1042" i="4"/>
  <c r="F1042" i="4"/>
  <c r="E1042" i="4"/>
  <c r="I1041" i="4"/>
  <c r="H1041" i="4"/>
  <c r="G1041" i="4"/>
  <c r="F1041" i="4"/>
  <c r="E1041" i="4"/>
  <c r="I1040" i="4"/>
  <c r="H1040" i="4"/>
  <c r="G1040" i="4"/>
  <c r="F1040" i="4"/>
  <c r="E1040" i="4"/>
  <c r="I1039" i="4"/>
  <c r="H1039" i="4"/>
  <c r="G1039" i="4"/>
  <c r="F1039" i="4"/>
  <c r="E1039" i="4"/>
  <c r="I1038" i="4"/>
  <c r="H1038" i="4"/>
  <c r="G1038" i="4"/>
  <c r="F1038" i="4"/>
  <c r="E1038" i="4"/>
  <c r="I1037" i="4"/>
  <c r="H1037" i="4"/>
  <c r="G1037" i="4"/>
  <c r="F1037" i="4"/>
  <c r="E1037" i="4"/>
  <c r="I1036" i="4"/>
  <c r="H1036" i="4"/>
  <c r="G1036" i="4"/>
  <c r="F1036" i="4"/>
  <c r="E1036" i="4"/>
  <c r="I1035" i="4"/>
  <c r="H1035" i="4"/>
  <c r="G1035" i="4"/>
  <c r="F1035" i="4"/>
  <c r="E1035" i="4"/>
  <c r="I1034" i="4"/>
  <c r="H1034" i="4"/>
  <c r="G1034" i="4"/>
  <c r="F1034" i="4"/>
  <c r="E1034" i="4"/>
  <c r="I1033" i="4"/>
  <c r="H1033" i="4"/>
  <c r="G1033" i="4"/>
  <c r="F1033" i="4"/>
  <c r="E1033" i="4"/>
  <c r="I1032" i="4"/>
  <c r="H1032" i="4"/>
  <c r="G1032" i="4"/>
  <c r="F1032" i="4"/>
  <c r="E1032" i="4"/>
  <c r="I1031" i="4"/>
  <c r="H1031" i="4"/>
  <c r="G1031" i="4"/>
  <c r="F1031" i="4"/>
  <c r="E1031" i="4"/>
  <c r="I1030" i="4"/>
  <c r="H1030" i="4"/>
  <c r="G1030" i="4"/>
  <c r="F1030" i="4"/>
  <c r="E1030" i="4"/>
  <c r="I1029" i="4"/>
  <c r="H1029" i="4"/>
  <c r="G1029" i="4"/>
  <c r="F1029" i="4"/>
  <c r="E1029" i="4"/>
  <c r="I1028" i="4"/>
  <c r="H1028" i="4"/>
  <c r="G1028" i="4"/>
  <c r="F1028" i="4"/>
  <c r="E1028" i="4"/>
  <c r="I1027" i="4"/>
  <c r="H1027" i="4"/>
  <c r="G1027" i="4"/>
  <c r="F1027" i="4"/>
  <c r="E1027" i="4"/>
  <c r="I1026" i="4"/>
  <c r="H1026" i="4"/>
  <c r="G1026" i="4"/>
  <c r="F1026" i="4"/>
  <c r="E1026" i="4"/>
  <c r="I1025" i="4"/>
  <c r="H1025" i="4"/>
  <c r="G1025" i="4"/>
  <c r="F1025" i="4"/>
  <c r="E1025" i="4"/>
  <c r="I1024" i="4"/>
  <c r="H1024" i="4"/>
  <c r="G1024" i="4"/>
  <c r="F1024" i="4"/>
  <c r="E1024" i="4"/>
  <c r="I1023" i="4"/>
  <c r="H1023" i="4"/>
  <c r="G1023" i="4"/>
  <c r="F1023" i="4"/>
  <c r="E1023" i="4"/>
  <c r="I1022" i="4"/>
  <c r="H1022" i="4"/>
  <c r="G1022" i="4"/>
  <c r="F1022" i="4"/>
  <c r="E1022" i="4"/>
  <c r="I1021" i="4"/>
  <c r="H1021" i="4"/>
  <c r="G1021" i="4"/>
  <c r="F1021" i="4"/>
  <c r="E1021" i="4"/>
  <c r="I1020" i="4"/>
  <c r="H1020" i="4"/>
  <c r="G1020" i="4"/>
  <c r="F1020" i="4"/>
  <c r="E1020" i="4"/>
  <c r="I1019" i="4"/>
  <c r="H1019" i="4"/>
  <c r="G1019" i="4"/>
  <c r="F1019" i="4"/>
  <c r="E1019" i="4"/>
  <c r="I1018" i="4"/>
  <c r="H1018" i="4"/>
  <c r="G1018" i="4"/>
  <c r="F1018" i="4"/>
  <c r="E1018" i="4"/>
  <c r="I1017" i="4"/>
  <c r="H1017" i="4"/>
  <c r="G1017" i="4"/>
  <c r="F1017" i="4"/>
  <c r="E1017" i="4"/>
  <c r="I1016" i="4"/>
  <c r="H1016" i="4"/>
  <c r="G1016" i="4"/>
  <c r="F1016" i="4"/>
  <c r="E1016" i="4"/>
  <c r="I1015" i="4"/>
  <c r="H1015" i="4"/>
  <c r="G1015" i="4"/>
  <c r="F1015" i="4"/>
  <c r="E1015" i="4"/>
  <c r="I1014" i="4"/>
  <c r="H1014" i="4"/>
  <c r="G1014" i="4"/>
  <c r="F1014" i="4"/>
  <c r="E1014" i="4"/>
  <c r="I1013" i="4"/>
  <c r="H1013" i="4"/>
  <c r="G1013" i="4"/>
  <c r="F1013" i="4"/>
  <c r="E1013" i="4"/>
  <c r="I1012" i="4"/>
  <c r="H1012" i="4"/>
  <c r="G1012" i="4"/>
  <c r="F1012" i="4"/>
  <c r="E1012" i="4"/>
  <c r="I1011" i="4"/>
  <c r="H1011" i="4"/>
  <c r="G1011" i="4"/>
  <c r="F1011" i="4"/>
  <c r="E1011" i="4"/>
  <c r="I1010" i="4"/>
  <c r="H1010" i="4"/>
  <c r="G1010" i="4"/>
  <c r="F1010" i="4"/>
  <c r="E1010" i="4"/>
  <c r="I1009" i="4"/>
  <c r="H1009" i="4"/>
  <c r="G1009" i="4"/>
  <c r="F1009" i="4"/>
  <c r="E1009" i="4"/>
  <c r="I1008" i="4"/>
  <c r="H1008" i="4"/>
  <c r="G1008" i="4"/>
  <c r="F1008" i="4"/>
  <c r="E1008" i="4"/>
  <c r="I1007" i="4"/>
  <c r="H1007" i="4"/>
  <c r="G1007" i="4"/>
  <c r="F1007" i="4"/>
  <c r="E1007" i="4"/>
  <c r="I1006" i="4"/>
  <c r="H1006" i="4"/>
  <c r="G1006" i="4"/>
  <c r="F1006" i="4"/>
  <c r="E1006" i="4"/>
  <c r="I1005" i="4"/>
  <c r="H1005" i="4"/>
  <c r="G1005" i="4"/>
  <c r="F1005" i="4"/>
  <c r="E1005" i="4"/>
  <c r="I1004" i="4"/>
  <c r="H1004" i="4"/>
  <c r="G1004" i="4"/>
  <c r="F1004" i="4"/>
  <c r="E1004" i="4"/>
  <c r="I1003" i="4"/>
  <c r="H1003" i="4"/>
  <c r="G1003" i="4"/>
  <c r="F1003" i="4"/>
  <c r="E1003" i="4"/>
  <c r="I1002" i="4"/>
  <c r="H1002" i="4"/>
  <c r="G1002" i="4"/>
  <c r="F1002" i="4"/>
  <c r="E1002" i="4"/>
  <c r="I1001" i="4"/>
  <c r="H1001" i="4"/>
  <c r="G1001" i="4"/>
  <c r="F1001" i="4"/>
  <c r="E1001" i="4"/>
  <c r="I1000" i="4"/>
  <c r="H1000" i="4"/>
  <c r="G1000" i="4"/>
  <c r="F1000" i="4"/>
  <c r="E1000" i="4"/>
  <c r="I999" i="4"/>
  <c r="H999" i="4"/>
  <c r="G999" i="4"/>
  <c r="F999" i="4"/>
  <c r="E999" i="4"/>
  <c r="I998" i="4"/>
  <c r="H998" i="4"/>
  <c r="G998" i="4"/>
  <c r="F998" i="4"/>
  <c r="E998" i="4"/>
  <c r="I997" i="4"/>
  <c r="H997" i="4"/>
  <c r="G997" i="4"/>
  <c r="F997" i="4"/>
  <c r="E997" i="4"/>
  <c r="I996" i="4"/>
  <c r="H996" i="4"/>
  <c r="G996" i="4"/>
  <c r="F996" i="4"/>
  <c r="E996" i="4"/>
  <c r="I995" i="4"/>
  <c r="H995" i="4"/>
  <c r="G995" i="4"/>
  <c r="F995" i="4"/>
  <c r="E995" i="4"/>
  <c r="I994" i="4"/>
  <c r="H994" i="4"/>
  <c r="G994" i="4"/>
  <c r="F994" i="4"/>
  <c r="E994" i="4"/>
  <c r="I993" i="4"/>
  <c r="H993" i="4"/>
  <c r="G993" i="4"/>
  <c r="F993" i="4"/>
  <c r="E993" i="4"/>
  <c r="I992" i="4"/>
  <c r="H992" i="4"/>
  <c r="G992" i="4"/>
  <c r="F992" i="4"/>
  <c r="E992" i="4"/>
  <c r="I991" i="4"/>
  <c r="H991" i="4"/>
  <c r="G991" i="4"/>
  <c r="F991" i="4"/>
  <c r="E991" i="4"/>
  <c r="I990" i="4"/>
  <c r="H990" i="4"/>
  <c r="G990" i="4"/>
  <c r="F990" i="4"/>
  <c r="E990" i="4"/>
  <c r="I989" i="4"/>
  <c r="H989" i="4"/>
  <c r="G989" i="4"/>
  <c r="F989" i="4"/>
  <c r="E989" i="4"/>
  <c r="I988" i="4"/>
  <c r="H988" i="4"/>
  <c r="G988" i="4"/>
  <c r="F988" i="4"/>
  <c r="E988" i="4"/>
  <c r="I987" i="4"/>
  <c r="H987" i="4"/>
  <c r="G987" i="4"/>
  <c r="F987" i="4"/>
  <c r="E987" i="4"/>
  <c r="I986" i="4"/>
  <c r="H986" i="4"/>
  <c r="G986" i="4"/>
  <c r="F986" i="4"/>
  <c r="E986" i="4"/>
  <c r="I985" i="4"/>
  <c r="H985" i="4"/>
  <c r="G985" i="4"/>
  <c r="F985" i="4"/>
  <c r="E985" i="4"/>
  <c r="I984" i="4"/>
  <c r="H984" i="4"/>
  <c r="G984" i="4"/>
  <c r="F984" i="4"/>
  <c r="E984" i="4"/>
  <c r="I983" i="4"/>
  <c r="H983" i="4"/>
  <c r="G983" i="4"/>
  <c r="F983" i="4"/>
  <c r="E983" i="4"/>
  <c r="I982" i="4"/>
  <c r="H982" i="4"/>
  <c r="G982" i="4"/>
  <c r="F982" i="4"/>
  <c r="E982" i="4"/>
  <c r="I981" i="4"/>
  <c r="H981" i="4"/>
  <c r="G981" i="4"/>
  <c r="F981" i="4"/>
  <c r="E981" i="4"/>
  <c r="I980" i="4"/>
  <c r="H980" i="4"/>
  <c r="G980" i="4"/>
  <c r="F980" i="4"/>
  <c r="E980" i="4"/>
  <c r="I979" i="4"/>
  <c r="H979" i="4"/>
  <c r="G979" i="4"/>
  <c r="F979" i="4"/>
  <c r="E979" i="4"/>
  <c r="I978" i="4"/>
  <c r="H978" i="4"/>
  <c r="G978" i="4"/>
  <c r="F978" i="4"/>
  <c r="E978" i="4"/>
  <c r="I977" i="4"/>
  <c r="H977" i="4"/>
  <c r="G977" i="4"/>
  <c r="F977" i="4"/>
  <c r="E977" i="4"/>
  <c r="I976" i="4"/>
  <c r="H976" i="4"/>
  <c r="G976" i="4"/>
  <c r="F976" i="4"/>
  <c r="E976" i="4"/>
  <c r="I975" i="4"/>
  <c r="H975" i="4"/>
  <c r="G975" i="4"/>
  <c r="F975" i="4"/>
  <c r="E975" i="4"/>
  <c r="I974" i="4"/>
  <c r="H974" i="4"/>
  <c r="G974" i="4"/>
  <c r="F974" i="4"/>
  <c r="E974" i="4"/>
  <c r="I973" i="4"/>
  <c r="H973" i="4"/>
  <c r="G973" i="4"/>
  <c r="F973" i="4"/>
  <c r="E973" i="4"/>
  <c r="I972" i="4"/>
  <c r="H972" i="4"/>
  <c r="G972" i="4"/>
  <c r="F972" i="4"/>
  <c r="E972" i="4"/>
  <c r="I971" i="4"/>
  <c r="H971" i="4"/>
  <c r="G971" i="4"/>
  <c r="F971" i="4"/>
  <c r="E971" i="4"/>
  <c r="I970" i="4"/>
  <c r="H970" i="4"/>
  <c r="G970" i="4"/>
  <c r="F970" i="4"/>
  <c r="E970" i="4"/>
  <c r="I969" i="4"/>
  <c r="H969" i="4"/>
  <c r="G969" i="4"/>
  <c r="F969" i="4"/>
  <c r="E969" i="4"/>
  <c r="I968" i="4"/>
  <c r="H968" i="4"/>
  <c r="G968" i="4"/>
  <c r="F968" i="4"/>
  <c r="E968" i="4"/>
  <c r="I967" i="4"/>
  <c r="H967" i="4"/>
  <c r="G967" i="4"/>
  <c r="F967" i="4"/>
  <c r="E967" i="4"/>
  <c r="I966" i="4"/>
  <c r="H966" i="4"/>
  <c r="G966" i="4"/>
  <c r="F966" i="4"/>
  <c r="E966" i="4"/>
  <c r="I965" i="4"/>
  <c r="H965" i="4"/>
  <c r="G965" i="4"/>
  <c r="F965" i="4"/>
  <c r="E965" i="4"/>
  <c r="I964" i="4"/>
  <c r="H964" i="4"/>
  <c r="G964" i="4"/>
  <c r="F964" i="4"/>
  <c r="E964" i="4"/>
  <c r="I963" i="4"/>
  <c r="H963" i="4"/>
  <c r="G963" i="4"/>
  <c r="F963" i="4"/>
  <c r="E963" i="4"/>
  <c r="I962" i="4"/>
  <c r="H962" i="4"/>
  <c r="G962" i="4"/>
  <c r="F962" i="4"/>
  <c r="E962" i="4"/>
  <c r="I961" i="4"/>
  <c r="H961" i="4"/>
  <c r="G961" i="4"/>
  <c r="F961" i="4"/>
  <c r="E961" i="4"/>
  <c r="I960" i="4"/>
  <c r="H960" i="4"/>
  <c r="G960" i="4"/>
  <c r="F960" i="4"/>
  <c r="E960" i="4"/>
  <c r="I959" i="4"/>
  <c r="H959" i="4"/>
  <c r="G959" i="4"/>
  <c r="F959" i="4"/>
  <c r="E959" i="4"/>
  <c r="I958" i="4"/>
  <c r="H958" i="4"/>
  <c r="G958" i="4"/>
  <c r="F958" i="4"/>
  <c r="E958" i="4"/>
  <c r="I957" i="4"/>
  <c r="H957" i="4"/>
  <c r="G957" i="4"/>
  <c r="F957" i="4"/>
  <c r="E957" i="4"/>
  <c r="I956" i="4"/>
  <c r="H956" i="4"/>
  <c r="G956" i="4"/>
  <c r="F956" i="4"/>
  <c r="E956" i="4"/>
  <c r="I955" i="4"/>
  <c r="H955" i="4"/>
  <c r="G955" i="4"/>
  <c r="F955" i="4"/>
  <c r="E955" i="4"/>
  <c r="I954" i="4"/>
  <c r="H954" i="4"/>
  <c r="G954" i="4"/>
  <c r="F954" i="4"/>
  <c r="E954" i="4"/>
  <c r="I953" i="4"/>
  <c r="H953" i="4"/>
  <c r="G953" i="4"/>
  <c r="F953" i="4"/>
  <c r="E953" i="4"/>
  <c r="I952" i="4"/>
  <c r="H952" i="4"/>
  <c r="G952" i="4"/>
  <c r="F952" i="4"/>
  <c r="E952" i="4"/>
  <c r="I951" i="4"/>
  <c r="H951" i="4"/>
  <c r="G951" i="4"/>
  <c r="F951" i="4"/>
  <c r="E951" i="4"/>
  <c r="I950" i="4"/>
  <c r="H950" i="4"/>
  <c r="G950" i="4"/>
  <c r="F950" i="4"/>
  <c r="E950" i="4"/>
  <c r="I949" i="4"/>
  <c r="H949" i="4"/>
  <c r="G949" i="4"/>
  <c r="F949" i="4"/>
  <c r="E949" i="4"/>
  <c r="I948" i="4"/>
  <c r="H948" i="4"/>
  <c r="G948" i="4"/>
  <c r="F948" i="4"/>
  <c r="E948" i="4"/>
  <c r="I947" i="4"/>
  <c r="H947" i="4"/>
  <c r="G947" i="4"/>
  <c r="F947" i="4"/>
  <c r="E947" i="4"/>
  <c r="I946" i="4"/>
  <c r="H946" i="4"/>
  <c r="G946" i="4"/>
  <c r="F946" i="4"/>
  <c r="E946" i="4"/>
  <c r="I945" i="4"/>
  <c r="H945" i="4"/>
  <c r="G945" i="4"/>
  <c r="F945" i="4"/>
  <c r="E945" i="4"/>
  <c r="I944" i="4"/>
  <c r="H944" i="4"/>
  <c r="G944" i="4"/>
  <c r="F944" i="4"/>
  <c r="E944" i="4"/>
  <c r="I943" i="4"/>
  <c r="H943" i="4"/>
  <c r="G943" i="4"/>
  <c r="F943" i="4"/>
  <c r="E943" i="4"/>
  <c r="I942" i="4"/>
  <c r="H942" i="4"/>
  <c r="G942" i="4"/>
  <c r="F942" i="4"/>
  <c r="E942" i="4"/>
  <c r="I941" i="4"/>
  <c r="H941" i="4"/>
  <c r="G941" i="4"/>
  <c r="F941" i="4"/>
  <c r="E941" i="4"/>
  <c r="I940" i="4"/>
  <c r="H940" i="4"/>
  <c r="G940" i="4"/>
  <c r="F940" i="4"/>
  <c r="E940" i="4"/>
  <c r="I939" i="4"/>
  <c r="H939" i="4"/>
  <c r="G939" i="4"/>
  <c r="F939" i="4"/>
  <c r="E939" i="4"/>
  <c r="I938" i="4"/>
  <c r="H938" i="4"/>
  <c r="G938" i="4"/>
  <c r="F938" i="4"/>
  <c r="E938" i="4"/>
  <c r="I937" i="4"/>
  <c r="H937" i="4"/>
  <c r="G937" i="4"/>
  <c r="F937" i="4"/>
  <c r="E937" i="4"/>
  <c r="I936" i="4"/>
  <c r="H936" i="4"/>
  <c r="G936" i="4"/>
  <c r="F936" i="4"/>
  <c r="E936" i="4"/>
  <c r="I935" i="4"/>
  <c r="H935" i="4"/>
  <c r="G935" i="4"/>
  <c r="F935" i="4"/>
  <c r="E935" i="4"/>
  <c r="I934" i="4"/>
  <c r="H934" i="4"/>
  <c r="G934" i="4"/>
  <c r="F934" i="4"/>
  <c r="E934" i="4"/>
  <c r="I933" i="4"/>
  <c r="H933" i="4"/>
  <c r="G933" i="4"/>
  <c r="F933" i="4"/>
  <c r="E933" i="4"/>
  <c r="I932" i="4"/>
  <c r="H932" i="4"/>
  <c r="G932" i="4"/>
  <c r="F932" i="4"/>
  <c r="E932" i="4"/>
  <c r="I931" i="4"/>
  <c r="H931" i="4"/>
  <c r="G931" i="4"/>
  <c r="F931" i="4"/>
  <c r="E931" i="4"/>
  <c r="I930" i="4"/>
  <c r="H930" i="4"/>
  <c r="G930" i="4"/>
  <c r="F930" i="4"/>
  <c r="E930" i="4"/>
  <c r="I929" i="4"/>
  <c r="H929" i="4"/>
  <c r="G929" i="4"/>
  <c r="F929" i="4"/>
  <c r="E929" i="4"/>
  <c r="I928" i="4"/>
  <c r="H928" i="4"/>
  <c r="G928" i="4"/>
  <c r="F928" i="4"/>
  <c r="E928" i="4"/>
  <c r="I927" i="4"/>
  <c r="H927" i="4"/>
  <c r="G927" i="4"/>
  <c r="F927" i="4"/>
  <c r="E927" i="4"/>
  <c r="I926" i="4"/>
  <c r="H926" i="4"/>
  <c r="G926" i="4"/>
  <c r="F926" i="4"/>
  <c r="E926" i="4"/>
  <c r="I925" i="4"/>
  <c r="H925" i="4"/>
  <c r="G925" i="4"/>
  <c r="F925" i="4"/>
  <c r="E925" i="4"/>
  <c r="I924" i="4"/>
  <c r="H924" i="4"/>
  <c r="G924" i="4"/>
  <c r="F924" i="4"/>
  <c r="E924" i="4"/>
  <c r="I923" i="4"/>
  <c r="H923" i="4"/>
  <c r="G923" i="4"/>
  <c r="F923" i="4"/>
  <c r="E923" i="4"/>
  <c r="I922" i="4"/>
  <c r="H922" i="4"/>
  <c r="G922" i="4"/>
  <c r="F922" i="4"/>
  <c r="E922" i="4"/>
  <c r="I921" i="4"/>
  <c r="H921" i="4"/>
  <c r="G921" i="4"/>
  <c r="F921" i="4"/>
  <c r="E921" i="4"/>
  <c r="I920" i="4"/>
  <c r="H920" i="4"/>
  <c r="G920" i="4"/>
  <c r="F920" i="4"/>
  <c r="E920" i="4"/>
  <c r="I919" i="4"/>
  <c r="H919" i="4"/>
  <c r="G919" i="4"/>
  <c r="F919" i="4"/>
  <c r="E919" i="4"/>
  <c r="I918" i="4"/>
  <c r="H918" i="4"/>
  <c r="G918" i="4"/>
  <c r="F918" i="4"/>
  <c r="E918" i="4"/>
  <c r="I917" i="4"/>
  <c r="H917" i="4"/>
  <c r="G917" i="4"/>
  <c r="F917" i="4"/>
  <c r="E917" i="4"/>
  <c r="I916" i="4"/>
  <c r="H916" i="4"/>
  <c r="G916" i="4"/>
  <c r="F916" i="4"/>
  <c r="E916" i="4"/>
  <c r="I915" i="4"/>
  <c r="H915" i="4"/>
  <c r="G915" i="4"/>
  <c r="F915" i="4"/>
  <c r="E915" i="4"/>
  <c r="I914" i="4"/>
  <c r="H914" i="4"/>
  <c r="G914" i="4"/>
  <c r="F914" i="4"/>
  <c r="E914" i="4"/>
  <c r="I913" i="4"/>
  <c r="H913" i="4"/>
  <c r="G913" i="4"/>
  <c r="F913" i="4"/>
  <c r="E913" i="4"/>
  <c r="I912" i="4"/>
  <c r="H912" i="4"/>
  <c r="G912" i="4"/>
  <c r="F912" i="4"/>
  <c r="E912" i="4"/>
  <c r="I911" i="4"/>
  <c r="H911" i="4"/>
  <c r="G911" i="4"/>
  <c r="F911" i="4"/>
  <c r="E911" i="4"/>
  <c r="I910" i="4"/>
  <c r="H910" i="4"/>
  <c r="G910" i="4"/>
  <c r="F910" i="4"/>
  <c r="E910" i="4"/>
  <c r="I909" i="4"/>
  <c r="H909" i="4"/>
  <c r="G909" i="4"/>
  <c r="F909" i="4"/>
  <c r="E909" i="4"/>
  <c r="I908" i="4"/>
  <c r="H908" i="4"/>
  <c r="G908" i="4"/>
  <c r="F908" i="4"/>
  <c r="E908" i="4"/>
  <c r="I907" i="4"/>
  <c r="H907" i="4"/>
  <c r="G907" i="4"/>
  <c r="F907" i="4"/>
  <c r="E907" i="4"/>
  <c r="I906" i="4"/>
  <c r="H906" i="4"/>
  <c r="G906" i="4"/>
  <c r="F906" i="4"/>
  <c r="E906" i="4"/>
  <c r="I905" i="4"/>
  <c r="H905" i="4"/>
  <c r="G905" i="4"/>
  <c r="F905" i="4"/>
  <c r="E905" i="4"/>
  <c r="I904" i="4"/>
  <c r="H904" i="4"/>
  <c r="G904" i="4"/>
  <c r="F904" i="4"/>
  <c r="E904" i="4"/>
  <c r="I903" i="4"/>
  <c r="H903" i="4"/>
  <c r="G903" i="4"/>
  <c r="F903" i="4"/>
  <c r="E903" i="4"/>
  <c r="I902" i="4"/>
  <c r="H902" i="4"/>
  <c r="G902" i="4"/>
  <c r="F902" i="4"/>
  <c r="E902" i="4"/>
  <c r="I901" i="4"/>
  <c r="H901" i="4"/>
  <c r="G901" i="4"/>
  <c r="F901" i="4"/>
  <c r="E901" i="4"/>
  <c r="I900" i="4"/>
  <c r="H900" i="4"/>
  <c r="G900" i="4"/>
  <c r="F900" i="4"/>
  <c r="E900" i="4"/>
  <c r="I899" i="4"/>
  <c r="H899" i="4"/>
  <c r="G899" i="4"/>
  <c r="F899" i="4"/>
  <c r="E899" i="4"/>
  <c r="I898" i="4"/>
  <c r="H898" i="4"/>
  <c r="G898" i="4"/>
  <c r="F898" i="4"/>
  <c r="E898" i="4"/>
  <c r="I897" i="4"/>
  <c r="H897" i="4"/>
  <c r="G897" i="4"/>
  <c r="F897" i="4"/>
  <c r="E897" i="4"/>
  <c r="I896" i="4"/>
  <c r="H896" i="4"/>
  <c r="G896" i="4"/>
  <c r="F896" i="4"/>
  <c r="E896" i="4"/>
  <c r="I895" i="4"/>
  <c r="H895" i="4"/>
  <c r="G895" i="4"/>
  <c r="F895" i="4"/>
  <c r="E895" i="4"/>
  <c r="I894" i="4"/>
  <c r="H894" i="4"/>
  <c r="G894" i="4"/>
  <c r="F894" i="4"/>
  <c r="E894" i="4"/>
  <c r="I893" i="4"/>
  <c r="H893" i="4"/>
  <c r="G893" i="4"/>
  <c r="F893" i="4"/>
  <c r="E893" i="4"/>
  <c r="I892" i="4"/>
  <c r="H892" i="4"/>
  <c r="G892" i="4"/>
  <c r="F892" i="4"/>
  <c r="E892" i="4"/>
  <c r="I891" i="4"/>
  <c r="H891" i="4"/>
  <c r="G891" i="4"/>
  <c r="F891" i="4"/>
  <c r="E891" i="4"/>
  <c r="I890" i="4"/>
  <c r="H890" i="4"/>
  <c r="G890" i="4"/>
  <c r="F890" i="4"/>
  <c r="E890" i="4"/>
  <c r="I889" i="4"/>
  <c r="H889" i="4"/>
  <c r="G889" i="4"/>
  <c r="F889" i="4"/>
  <c r="E889" i="4"/>
  <c r="I888" i="4"/>
  <c r="H888" i="4"/>
  <c r="G888" i="4"/>
  <c r="F888" i="4"/>
  <c r="E888" i="4"/>
  <c r="I887" i="4"/>
  <c r="H887" i="4"/>
  <c r="G887" i="4"/>
  <c r="F887" i="4"/>
  <c r="E887" i="4"/>
  <c r="I886" i="4"/>
  <c r="H886" i="4"/>
  <c r="G886" i="4"/>
  <c r="F886" i="4"/>
  <c r="E886" i="4"/>
  <c r="I885" i="4"/>
  <c r="H885" i="4"/>
  <c r="G885" i="4"/>
  <c r="F885" i="4"/>
  <c r="E885" i="4"/>
  <c r="I884" i="4"/>
  <c r="H884" i="4"/>
  <c r="G884" i="4"/>
  <c r="F884" i="4"/>
  <c r="E884" i="4"/>
  <c r="I883" i="4"/>
  <c r="H883" i="4"/>
  <c r="G883" i="4"/>
  <c r="F883" i="4"/>
  <c r="E883" i="4"/>
  <c r="I882" i="4"/>
  <c r="H882" i="4"/>
  <c r="G882" i="4"/>
  <c r="F882" i="4"/>
  <c r="E882" i="4"/>
  <c r="I881" i="4"/>
  <c r="H881" i="4"/>
  <c r="G881" i="4"/>
  <c r="F881" i="4"/>
  <c r="E881" i="4"/>
  <c r="I880" i="4"/>
  <c r="H880" i="4"/>
  <c r="G880" i="4"/>
  <c r="F880" i="4"/>
  <c r="E880" i="4"/>
  <c r="I879" i="4"/>
  <c r="H879" i="4"/>
  <c r="G879" i="4"/>
  <c r="F879" i="4"/>
  <c r="E879" i="4"/>
  <c r="I878" i="4"/>
  <c r="H878" i="4"/>
  <c r="G878" i="4"/>
  <c r="F878" i="4"/>
  <c r="E878" i="4"/>
  <c r="I877" i="4"/>
  <c r="H877" i="4"/>
  <c r="G877" i="4"/>
  <c r="F877" i="4"/>
  <c r="E877" i="4"/>
  <c r="I876" i="4"/>
  <c r="H876" i="4"/>
  <c r="G876" i="4"/>
  <c r="F876" i="4"/>
  <c r="E876" i="4"/>
  <c r="I875" i="4"/>
  <c r="H875" i="4"/>
  <c r="G875" i="4"/>
  <c r="F875" i="4"/>
  <c r="E875" i="4"/>
  <c r="I874" i="4"/>
  <c r="H874" i="4"/>
  <c r="G874" i="4"/>
  <c r="F874" i="4"/>
  <c r="E874" i="4"/>
  <c r="I873" i="4"/>
  <c r="H873" i="4"/>
  <c r="G873" i="4"/>
  <c r="F873" i="4"/>
  <c r="E873" i="4"/>
  <c r="I872" i="4"/>
  <c r="H872" i="4"/>
  <c r="G872" i="4"/>
  <c r="F872" i="4"/>
  <c r="E872" i="4"/>
  <c r="I871" i="4"/>
  <c r="H871" i="4"/>
  <c r="G871" i="4"/>
  <c r="F871" i="4"/>
  <c r="E871" i="4"/>
  <c r="I870" i="4"/>
  <c r="H870" i="4"/>
  <c r="G870" i="4"/>
  <c r="F870" i="4"/>
  <c r="E870" i="4"/>
  <c r="I869" i="4"/>
  <c r="H869" i="4"/>
  <c r="G869" i="4"/>
  <c r="F869" i="4"/>
  <c r="E869" i="4"/>
  <c r="I868" i="4"/>
  <c r="H868" i="4"/>
  <c r="G868" i="4"/>
  <c r="F868" i="4"/>
  <c r="E868" i="4"/>
  <c r="I867" i="4"/>
  <c r="H867" i="4"/>
  <c r="G867" i="4"/>
  <c r="F867" i="4"/>
  <c r="E867" i="4"/>
  <c r="I866" i="4"/>
  <c r="H866" i="4"/>
  <c r="G866" i="4"/>
  <c r="F866" i="4"/>
  <c r="E866" i="4"/>
  <c r="I865" i="4"/>
  <c r="H865" i="4"/>
  <c r="G865" i="4"/>
  <c r="F865" i="4"/>
  <c r="E865" i="4"/>
  <c r="I864" i="4"/>
  <c r="H864" i="4"/>
  <c r="G864" i="4"/>
  <c r="F864" i="4"/>
  <c r="E864" i="4"/>
  <c r="I863" i="4"/>
  <c r="H863" i="4"/>
  <c r="G863" i="4"/>
  <c r="F863" i="4"/>
  <c r="E863" i="4"/>
  <c r="I862" i="4"/>
  <c r="H862" i="4"/>
  <c r="G862" i="4"/>
  <c r="F862" i="4"/>
  <c r="E862" i="4"/>
  <c r="I861" i="4"/>
  <c r="H861" i="4"/>
  <c r="G861" i="4"/>
  <c r="F861" i="4"/>
  <c r="E861" i="4"/>
  <c r="I860" i="4"/>
  <c r="H860" i="4"/>
  <c r="G860" i="4"/>
  <c r="F860" i="4"/>
  <c r="E860" i="4"/>
  <c r="I859" i="4"/>
  <c r="H859" i="4"/>
  <c r="G859" i="4"/>
  <c r="F859" i="4"/>
  <c r="E859" i="4"/>
  <c r="I858" i="4"/>
  <c r="H858" i="4"/>
  <c r="G858" i="4"/>
  <c r="F858" i="4"/>
  <c r="E858" i="4"/>
  <c r="I857" i="4"/>
  <c r="H857" i="4"/>
  <c r="G857" i="4"/>
  <c r="F857" i="4"/>
  <c r="E857" i="4"/>
  <c r="I856" i="4"/>
  <c r="H856" i="4"/>
  <c r="G856" i="4"/>
  <c r="F856" i="4"/>
  <c r="E856" i="4"/>
  <c r="I855" i="4"/>
  <c r="H855" i="4"/>
  <c r="G855" i="4"/>
  <c r="F855" i="4"/>
  <c r="E855" i="4"/>
  <c r="I854" i="4"/>
  <c r="H854" i="4"/>
  <c r="G854" i="4"/>
  <c r="F854" i="4"/>
  <c r="E854" i="4"/>
  <c r="I853" i="4"/>
  <c r="H853" i="4"/>
  <c r="G853" i="4"/>
  <c r="F853" i="4"/>
  <c r="E853" i="4"/>
  <c r="I852" i="4"/>
  <c r="H852" i="4"/>
  <c r="G852" i="4"/>
  <c r="F852" i="4"/>
  <c r="E852" i="4"/>
  <c r="I851" i="4"/>
  <c r="H851" i="4"/>
  <c r="G851" i="4"/>
  <c r="F851" i="4"/>
  <c r="E851" i="4"/>
  <c r="I850" i="4"/>
  <c r="H850" i="4"/>
  <c r="G850" i="4"/>
  <c r="F850" i="4"/>
  <c r="E850" i="4"/>
  <c r="I849" i="4"/>
  <c r="H849" i="4"/>
  <c r="G849" i="4"/>
  <c r="F849" i="4"/>
  <c r="E849" i="4"/>
  <c r="I848" i="4"/>
  <c r="H848" i="4"/>
  <c r="G848" i="4"/>
  <c r="F848" i="4"/>
  <c r="E848" i="4"/>
  <c r="I847" i="4"/>
  <c r="H847" i="4"/>
  <c r="G847" i="4"/>
  <c r="F847" i="4"/>
  <c r="E847" i="4"/>
  <c r="I846" i="4"/>
  <c r="H846" i="4"/>
  <c r="G846" i="4"/>
  <c r="F846" i="4"/>
  <c r="E846" i="4"/>
  <c r="I845" i="4"/>
  <c r="H845" i="4"/>
  <c r="G845" i="4"/>
  <c r="F845" i="4"/>
  <c r="E845" i="4"/>
  <c r="I844" i="4"/>
  <c r="H844" i="4"/>
  <c r="G844" i="4"/>
  <c r="F844" i="4"/>
  <c r="E844" i="4"/>
  <c r="I843" i="4"/>
  <c r="H843" i="4"/>
  <c r="G843" i="4"/>
  <c r="F843" i="4"/>
  <c r="E843" i="4"/>
  <c r="I842" i="4"/>
  <c r="H842" i="4"/>
  <c r="G842" i="4"/>
  <c r="F842" i="4"/>
  <c r="E842" i="4"/>
  <c r="I841" i="4"/>
  <c r="H841" i="4"/>
  <c r="G841" i="4"/>
  <c r="F841" i="4"/>
  <c r="E841" i="4"/>
  <c r="I840" i="4"/>
  <c r="H840" i="4"/>
  <c r="G840" i="4"/>
  <c r="F840" i="4"/>
  <c r="E840" i="4"/>
  <c r="I839" i="4"/>
  <c r="H839" i="4"/>
  <c r="G839" i="4"/>
  <c r="F839" i="4"/>
  <c r="E839" i="4"/>
  <c r="I838" i="4"/>
  <c r="H838" i="4"/>
  <c r="G838" i="4"/>
  <c r="F838" i="4"/>
  <c r="E838" i="4"/>
  <c r="I837" i="4"/>
  <c r="H837" i="4"/>
  <c r="G837" i="4"/>
  <c r="F837" i="4"/>
  <c r="E837" i="4"/>
  <c r="I836" i="4"/>
  <c r="H836" i="4"/>
  <c r="G836" i="4"/>
  <c r="F836" i="4"/>
  <c r="E836" i="4"/>
  <c r="I835" i="4"/>
  <c r="H835" i="4"/>
  <c r="G835" i="4"/>
  <c r="F835" i="4"/>
  <c r="E835" i="4"/>
  <c r="I834" i="4"/>
  <c r="H834" i="4"/>
  <c r="G834" i="4"/>
  <c r="F834" i="4"/>
  <c r="E834" i="4"/>
  <c r="I833" i="4"/>
  <c r="H833" i="4"/>
  <c r="G833" i="4"/>
  <c r="F833" i="4"/>
  <c r="E833" i="4"/>
  <c r="I832" i="4"/>
  <c r="H832" i="4"/>
  <c r="G832" i="4"/>
  <c r="F832" i="4"/>
  <c r="E832" i="4"/>
  <c r="I831" i="4"/>
  <c r="H831" i="4"/>
  <c r="G831" i="4"/>
  <c r="F831" i="4"/>
  <c r="E831" i="4"/>
  <c r="I830" i="4"/>
  <c r="H830" i="4"/>
  <c r="G830" i="4"/>
  <c r="F830" i="4"/>
  <c r="E830" i="4"/>
  <c r="I829" i="4"/>
  <c r="H829" i="4"/>
  <c r="G829" i="4"/>
  <c r="F829" i="4"/>
  <c r="E829" i="4"/>
  <c r="I828" i="4"/>
  <c r="H828" i="4"/>
  <c r="G828" i="4"/>
  <c r="F828" i="4"/>
  <c r="E828" i="4"/>
  <c r="I827" i="4"/>
  <c r="H827" i="4"/>
  <c r="G827" i="4"/>
  <c r="F827" i="4"/>
  <c r="E827" i="4"/>
  <c r="I826" i="4"/>
  <c r="H826" i="4"/>
  <c r="G826" i="4"/>
  <c r="F826" i="4"/>
  <c r="E826" i="4"/>
  <c r="I825" i="4"/>
  <c r="H825" i="4"/>
  <c r="G825" i="4"/>
  <c r="F825" i="4"/>
  <c r="E825" i="4"/>
  <c r="I824" i="4"/>
  <c r="H824" i="4"/>
  <c r="G824" i="4"/>
  <c r="F824" i="4"/>
  <c r="E824" i="4"/>
  <c r="I823" i="4"/>
  <c r="H823" i="4"/>
  <c r="G823" i="4"/>
  <c r="F823" i="4"/>
  <c r="E823" i="4"/>
  <c r="I822" i="4"/>
  <c r="H822" i="4"/>
  <c r="G822" i="4"/>
  <c r="F822" i="4"/>
  <c r="E822" i="4"/>
  <c r="I821" i="4"/>
  <c r="H821" i="4"/>
  <c r="G821" i="4"/>
  <c r="F821" i="4"/>
  <c r="E821" i="4"/>
  <c r="I820" i="4"/>
  <c r="H820" i="4"/>
  <c r="G820" i="4"/>
  <c r="F820" i="4"/>
  <c r="E820" i="4"/>
  <c r="I819" i="4"/>
  <c r="H819" i="4"/>
  <c r="G819" i="4"/>
  <c r="F819" i="4"/>
  <c r="E819" i="4"/>
  <c r="I818" i="4"/>
  <c r="H818" i="4"/>
  <c r="G818" i="4"/>
  <c r="F818" i="4"/>
  <c r="E818" i="4"/>
  <c r="I817" i="4"/>
  <c r="H817" i="4"/>
  <c r="G817" i="4"/>
  <c r="F817" i="4"/>
  <c r="E817" i="4"/>
  <c r="I816" i="4"/>
  <c r="H816" i="4"/>
  <c r="G816" i="4"/>
  <c r="F816" i="4"/>
  <c r="E816" i="4"/>
  <c r="I815" i="4"/>
  <c r="H815" i="4"/>
  <c r="G815" i="4"/>
  <c r="F815" i="4"/>
  <c r="E815" i="4"/>
  <c r="I814" i="4"/>
  <c r="H814" i="4"/>
  <c r="G814" i="4"/>
  <c r="F814" i="4"/>
  <c r="E814" i="4"/>
  <c r="I813" i="4"/>
  <c r="H813" i="4"/>
  <c r="G813" i="4"/>
  <c r="F813" i="4"/>
  <c r="E813" i="4"/>
  <c r="I812" i="4"/>
  <c r="H812" i="4"/>
  <c r="G812" i="4"/>
  <c r="F812" i="4"/>
  <c r="E812" i="4"/>
  <c r="I811" i="4"/>
  <c r="H811" i="4"/>
  <c r="G811" i="4"/>
  <c r="F811" i="4"/>
  <c r="E811" i="4"/>
  <c r="I810" i="4"/>
  <c r="H810" i="4"/>
  <c r="G810" i="4"/>
  <c r="F810" i="4"/>
  <c r="E810" i="4"/>
  <c r="I809" i="4"/>
  <c r="H809" i="4"/>
  <c r="G809" i="4"/>
  <c r="F809" i="4"/>
  <c r="E809" i="4"/>
  <c r="I808" i="4"/>
  <c r="H808" i="4"/>
  <c r="G808" i="4"/>
  <c r="F808" i="4"/>
  <c r="E808" i="4"/>
  <c r="I807" i="4"/>
  <c r="H807" i="4"/>
  <c r="G807" i="4"/>
  <c r="F807" i="4"/>
  <c r="E807" i="4"/>
  <c r="I806" i="4"/>
  <c r="H806" i="4"/>
  <c r="G806" i="4"/>
  <c r="F806" i="4"/>
  <c r="E806" i="4"/>
  <c r="I805" i="4"/>
  <c r="H805" i="4"/>
  <c r="G805" i="4"/>
  <c r="F805" i="4"/>
  <c r="E805" i="4"/>
  <c r="I804" i="4"/>
  <c r="H804" i="4"/>
  <c r="G804" i="4"/>
  <c r="F804" i="4"/>
  <c r="E804" i="4"/>
  <c r="I803" i="4"/>
  <c r="H803" i="4"/>
  <c r="G803" i="4"/>
  <c r="F803" i="4"/>
  <c r="E803" i="4"/>
  <c r="I802" i="4"/>
  <c r="H802" i="4"/>
  <c r="G802" i="4"/>
  <c r="F802" i="4"/>
  <c r="E802" i="4"/>
  <c r="I801" i="4"/>
  <c r="H801" i="4"/>
  <c r="G801" i="4"/>
  <c r="F801" i="4"/>
  <c r="E801" i="4"/>
  <c r="I800" i="4"/>
  <c r="H800" i="4"/>
  <c r="G800" i="4"/>
  <c r="F800" i="4"/>
  <c r="E800" i="4"/>
  <c r="I799" i="4"/>
  <c r="H799" i="4"/>
  <c r="G799" i="4"/>
  <c r="F799" i="4"/>
  <c r="E799" i="4"/>
  <c r="I798" i="4"/>
  <c r="H798" i="4"/>
  <c r="G798" i="4"/>
  <c r="F798" i="4"/>
  <c r="E798" i="4"/>
  <c r="I797" i="4"/>
  <c r="H797" i="4"/>
  <c r="G797" i="4"/>
  <c r="F797" i="4"/>
  <c r="E797" i="4"/>
  <c r="I796" i="4"/>
  <c r="H796" i="4"/>
  <c r="G796" i="4"/>
  <c r="F796" i="4"/>
  <c r="E796" i="4"/>
  <c r="I795" i="4"/>
  <c r="H795" i="4"/>
  <c r="G795" i="4"/>
  <c r="F795" i="4"/>
  <c r="E795" i="4"/>
  <c r="I794" i="4"/>
  <c r="H794" i="4"/>
  <c r="G794" i="4"/>
  <c r="F794" i="4"/>
  <c r="E794" i="4"/>
  <c r="I793" i="4"/>
  <c r="H793" i="4"/>
  <c r="G793" i="4"/>
  <c r="F793" i="4"/>
  <c r="E793" i="4"/>
  <c r="I792" i="4"/>
  <c r="H792" i="4"/>
  <c r="G792" i="4"/>
  <c r="F792" i="4"/>
  <c r="E792" i="4"/>
  <c r="I791" i="4"/>
  <c r="H791" i="4"/>
  <c r="G791" i="4"/>
  <c r="F791" i="4"/>
  <c r="E791" i="4"/>
  <c r="I790" i="4"/>
  <c r="H790" i="4"/>
  <c r="G790" i="4"/>
  <c r="F790" i="4"/>
  <c r="E790" i="4"/>
  <c r="I789" i="4"/>
  <c r="H789" i="4"/>
  <c r="G789" i="4"/>
  <c r="F789" i="4"/>
  <c r="E789" i="4"/>
  <c r="I788" i="4"/>
  <c r="H788" i="4"/>
  <c r="G788" i="4"/>
  <c r="F788" i="4"/>
  <c r="E788" i="4"/>
  <c r="I787" i="4"/>
  <c r="H787" i="4"/>
  <c r="G787" i="4"/>
  <c r="F787" i="4"/>
  <c r="E787" i="4"/>
  <c r="I786" i="4"/>
  <c r="H786" i="4"/>
  <c r="G786" i="4"/>
  <c r="F786" i="4"/>
  <c r="E786" i="4"/>
  <c r="I785" i="4"/>
  <c r="H785" i="4"/>
  <c r="G785" i="4"/>
  <c r="F785" i="4"/>
  <c r="E785" i="4"/>
  <c r="I784" i="4"/>
  <c r="H784" i="4"/>
  <c r="G784" i="4"/>
  <c r="F784" i="4"/>
  <c r="E784" i="4"/>
  <c r="I783" i="4"/>
  <c r="H783" i="4"/>
  <c r="G783" i="4"/>
  <c r="F783" i="4"/>
  <c r="E783" i="4"/>
  <c r="I782" i="4"/>
  <c r="H782" i="4"/>
  <c r="G782" i="4"/>
  <c r="F782" i="4"/>
  <c r="E782" i="4"/>
  <c r="I781" i="4"/>
  <c r="H781" i="4"/>
  <c r="G781" i="4"/>
  <c r="F781" i="4"/>
  <c r="E781" i="4"/>
  <c r="I780" i="4"/>
  <c r="H780" i="4"/>
  <c r="G780" i="4"/>
  <c r="F780" i="4"/>
  <c r="E780" i="4"/>
  <c r="I779" i="4"/>
  <c r="H779" i="4"/>
  <c r="G779" i="4"/>
  <c r="F779" i="4"/>
  <c r="E779" i="4"/>
  <c r="I778" i="4"/>
  <c r="H778" i="4"/>
  <c r="G778" i="4"/>
  <c r="F778" i="4"/>
  <c r="E778" i="4"/>
  <c r="I777" i="4"/>
  <c r="H777" i="4"/>
  <c r="G777" i="4"/>
  <c r="F777" i="4"/>
  <c r="E777" i="4"/>
  <c r="I776" i="4"/>
  <c r="H776" i="4"/>
  <c r="G776" i="4"/>
  <c r="F776" i="4"/>
  <c r="E776" i="4"/>
  <c r="I775" i="4"/>
  <c r="H775" i="4"/>
  <c r="G775" i="4"/>
  <c r="F775" i="4"/>
  <c r="E775" i="4"/>
  <c r="I774" i="4"/>
  <c r="H774" i="4"/>
  <c r="G774" i="4"/>
  <c r="F774" i="4"/>
  <c r="E774" i="4"/>
  <c r="I773" i="4"/>
  <c r="H773" i="4"/>
  <c r="G773" i="4"/>
  <c r="F773" i="4"/>
  <c r="E773" i="4"/>
  <c r="I772" i="4"/>
  <c r="H772" i="4"/>
  <c r="G772" i="4"/>
  <c r="F772" i="4"/>
  <c r="E772" i="4"/>
  <c r="I771" i="4"/>
  <c r="H771" i="4"/>
  <c r="G771" i="4"/>
  <c r="F771" i="4"/>
  <c r="E771" i="4"/>
  <c r="I770" i="4"/>
  <c r="H770" i="4"/>
  <c r="G770" i="4"/>
  <c r="F770" i="4"/>
  <c r="E770" i="4"/>
  <c r="I769" i="4"/>
  <c r="H769" i="4"/>
  <c r="G769" i="4"/>
  <c r="F769" i="4"/>
  <c r="E769" i="4"/>
  <c r="I768" i="4"/>
  <c r="H768" i="4"/>
  <c r="G768" i="4"/>
  <c r="F768" i="4"/>
  <c r="E768" i="4"/>
  <c r="I767" i="4"/>
  <c r="H767" i="4"/>
  <c r="G767" i="4"/>
  <c r="F767" i="4"/>
  <c r="E767" i="4"/>
  <c r="I766" i="4"/>
  <c r="H766" i="4"/>
  <c r="G766" i="4"/>
  <c r="F766" i="4"/>
  <c r="E766" i="4"/>
  <c r="I765" i="4"/>
  <c r="H765" i="4"/>
  <c r="G765" i="4"/>
  <c r="F765" i="4"/>
  <c r="E765" i="4"/>
  <c r="I764" i="4"/>
  <c r="H764" i="4"/>
  <c r="G764" i="4"/>
  <c r="F764" i="4"/>
  <c r="E764" i="4"/>
  <c r="I763" i="4"/>
  <c r="H763" i="4"/>
  <c r="G763" i="4"/>
  <c r="F763" i="4"/>
  <c r="E763" i="4"/>
  <c r="I762" i="4"/>
  <c r="H762" i="4"/>
  <c r="G762" i="4"/>
  <c r="F762" i="4"/>
  <c r="E762" i="4"/>
  <c r="I761" i="4"/>
  <c r="H761" i="4"/>
  <c r="G761" i="4"/>
  <c r="F761" i="4"/>
  <c r="E761" i="4"/>
  <c r="I760" i="4"/>
  <c r="H760" i="4"/>
  <c r="G760" i="4"/>
  <c r="F760" i="4"/>
  <c r="E760" i="4"/>
  <c r="I759" i="4"/>
  <c r="H759" i="4"/>
  <c r="G759" i="4"/>
  <c r="F759" i="4"/>
  <c r="E759" i="4"/>
  <c r="I758" i="4"/>
  <c r="H758" i="4"/>
  <c r="G758" i="4"/>
  <c r="F758" i="4"/>
  <c r="E758" i="4"/>
  <c r="I757" i="4"/>
  <c r="H757" i="4"/>
  <c r="G757" i="4"/>
  <c r="F757" i="4"/>
  <c r="E757" i="4"/>
  <c r="I756" i="4"/>
  <c r="H756" i="4"/>
  <c r="G756" i="4"/>
  <c r="F756" i="4"/>
  <c r="E756" i="4"/>
  <c r="I755" i="4"/>
  <c r="H755" i="4"/>
  <c r="G755" i="4"/>
  <c r="F755" i="4"/>
  <c r="E755" i="4"/>
  <c r="I754" i="4"/>
  <c r="H754" i="4"/>
  <c r="G754" i="4"/>
  <c r="F754" i="4"/>
  <c r="E754" i="4"/>
  <c r="I753" i="4"/>
  <c r="H753" i="4"/>
  <c r="G753" i="4"/>
  <c r="F753" i="4"/>
  <c r="E753" i="4"/>
  <c r="I752" i="4"/>
  <c r="H752" i="4"/>
  <c r="G752" i="4"/>
  <c r="F752" i="4"/>
  <c r="E752" i="4"/>
  <c r="I751" i="4"/>
  <c r="H751" i="4"/>
  <c r="G751" i="4"/>
  <c r="F751" i="4"/>
  <c r="E751" i="4"/>
  <c r="I750" i="4"/>
  <c r="H750" i="4"/>
  <c r="G750" i="4"/>
  <c r="F750" i="4"/>
  <c r="E750" i="4"/>
  <c r="I749" i="4"/>
  <c r="H749" i="4"/>
  <c r="G749" i="4"/>
  <c r="F749" i="4"/>
  <c r="E749" i="4"/>
  <c r="I748" i="4"/>
  <c r="H748" i="4"/>
  <c r="G748" i="4"/>
  <c r="F748" i="4"/>
  <c r="E748" i="4"/>
  <c r="I747" i="4"/>
  <c r="H747" i="4"/>
  <c r="G747" i="4"/>
  <c r="F747" i="4"/>
  <c r="E747" i="4"/>
  <c r="I746" i="4"/>
  <c r="H746" i="4"/>
  <c r="G746" i="4"/>
  <c r="F746" i="4"/>
  <c r="E746" i="4"/>
  <c r="I745" i="4"/>
  <c r="H745" i="4"/>
  <c r="G745" i="4"/>
  <c r="F745" i="4"/>
  <c r="E745" i="4"/>
  <c r="I744" i="4"/>
  <c r="H744" i="4"/>
  <c r="G744" i="4"/>
  <c r="F744" i="4"/>
  <c r="E744" i="4"/>
  <c r="I743" i="4"/>
  <c r="H743" i="4"/>
  <c r="G743" i="4"/>
  <c r="F743" i="4"/>
  <c r="E743" i="4"/>
  <c r="I742" i="4"/>
  <c r="H742" i="4"/>
  <c r="G742" i="4"/>
  <c r="F742" i="4"/>
  <c r="E742" i="4"/>
  <c r="I741" i="4"/>
  <c r="H741" i="4"/>
  <c r="G741" i="4"/>
  <c r="F741" i="4"/>
  <c r="E741" i="4"/>
  <c r="I740" i="4"/>
  <c r="H740" i="4"/>
  <c r="G740" i="4"/>
  <c r="F740" i="4"/>
  <c r="E740" i="4"/>
  <c r="I739" i="4"/>
  <c r="H739" i="4"/>
  <c r="G739" i="4"/>
  <c r="F739" i="4"/>
  <c r="E739" i="4"/>
  <c r="I738" i="4"/>
  <c r="H738" i="4"/>
  <c r="G738" i="4"/>
  <c r="F738" i="4"/>
  <c r="E738" i="4"/>
  <c r="I737" i="4"/>
  <c r="H737" i="4"/>
  <c r="G737" i="4"/>
  <c r="F737" i="4"/>
  <c r="E737" i="4"/>
  <c r="I736" i="4"/>
  <c r="H736" i="4"/>
  <c r="G736" i="4"/>
  <c r="F736" i="4"/>
  <c r="E736" i="4"/>
  <c r="I735" i="4"/>
  <c r="H735" i="4"/>
  <c r="G735" i="4"/>
  <c r="F735" i="4"/>
  <c r="E735" i="4"/>
  <c r="I734" i="4"/>
  <c r="H734" i="4"/>
  <c r="G734" i="4"/>
  <c r="F734" i="4"/>
  <c r="E734" i="4"/>
  <c r="I733" i="4"/>
  <c r="H733" i="4"/>
  <c r="G733" i="4"/>
  <c r="F733" i="4"/>
  <c r="E733" i="4"/>
  <c r="I732" i="4"/>
  <c r="H732" i="4"/>
  <c r="G732" i="4"/>
  <c r="F732" i="4"/>
  <c r="E732" i="4"/>
  <c r="I731" i="4"/>
  <c r="H731" i="4"/>
  <c r="G731" i="4"/>
  <c r="F731" i="4"/>
  <c r="E731" i="4"/>
  <c r="I730" i="4"/>
  <c r="H730" i="4"/>
  <c r="G730" i="4"/>
  <c r="F730" i="4"/>
  <c r="E730" i="4"/>
  <c r="I729" i="4"/>
  <c r="H729" i="4"/>
  <c r="G729" i="4"/>
  <c r="F729" i="4"/>
  <c r="E729" i="4"/>
  <c r="I728" i="4"/>
  <c r="H728" i="4"/>
  <c r="G728" i="4"/>
  <c r="F728" i="4"/>
  <c r="E728" i="4"/>
  <c r="I727" i="4"/>
  <c r="H727" i="4"/>
  <c r="G727" i="4"/>
  <c r="F727" i="4"/>
  <c r="E727" i="4"/>
  <c r="I726" i="4"/>
  <c r="H726" i="4"/>
  <c r="G726" i="4"/>
  <c r="F726" i="4"/>
  <c r="E726" i="4"/>
  <c r="I725" i="4"/>
  <c r="H725" i="4"/>
  <c r="G725" i="4"/>
  <c r="F725" i="4"/>
  <c r="E725" i="4"/>
  <c r="I724" i="4"/>
  <c r="H724" i="4"/>
  <c r="G724" i="4"/>
  <c r="F724" i="4"/>
  <c r="E724" i="4"/>
  <c r="I723" i="4"/>
  <c r="H723" i="4"/>
  <c r="G723" i="4"/>
  <c r="F723" i="4"/>
  <c r="E723" i="4"/>
  <c r="I722" i="4"/>
  <c r="H722" i="4"/>
  <c r="G722" i="4"/>
  <c r="F722" i="4"/>
  <c r="E722" i="4"/>
  <c r="I721" i="4"/>
  <c r="H721" i="4"/>
  <c r="G721" i="4"/>
  <c r="F721" i="4"/>
  <c r="E721" i="4"/>
  <c r="I720" i="4"/>
  <c r="H720" i="4"/>
  <c r="G720" i="4"/>
  <c r="F720" i="4"/>
  <c r="E720" i="4"/>
  <c r="I719" i="4"/>
  <c r="H719" i="4"/>
  <c r="G719" i="4"/>
  <c r="F719" i="4"/>
  <c r="E719" i="4"/>
  <c r="I718" i="4"/>
  <c r="H718" i="4"/>
  <c r="G718" i="4"/>
  <c r="F718" i="4"/>
  <c r="E718" i="4"/>
  <c r="I717" i="4"/>
  <c r="H717" i="4"/>
  <c r="G717" i="4"/>
  <c r="F717" i="4"/>
  <c r="E717" i="4"/>
  <c r="I716" i="4"/>
  <c r="H716" i="4"/>
  <c r="G716" i="4"/>
  <c r="F716" i="4"/>
  <c r="E716" i="4"/>
  <c r="I715" i="4"/>
  <c r="H715" i="4"/>
  <c r="G715" i="4"/>
  <c r="F715" i="4"/>
  <c r="E715" i="4"/>
  <c r="I714" i="4"/>
  <c r="H714" i="4"/>
  <c r="G714" i="4"/>
  <c r="F714" i="4"/>
  <c r="E714" i="4"/>
  <c r="I713" i="4"/>
  <c r="H713" i="4"/>
  <c r="G713" i="4"/>
  <c r="F713" i="4"/>
  <c r="E713" i="4"/>
  <c r="I712" i="4"/>
  <c r="H712" i="4"/>
  <c r="G712" i="4"/>
  <c r="F712" i="4"/>
  <c r="E712" i="4"/>
  <c r="I711" i="4"/>
  <c r="H711" i="4"/>
  <c r="G711" i="4"/>
  <c r="F711" i="4"/>
  <c r="E711" i="4"/>
  <c r="I710" i="4"/>
  <c r="H710" i="4"/>
  <c r="G710" i="4"/>
  <c r="F710" i="4"/>
  <c r="E710" i="4"/>
  <c r="I709" i="4"/>
  <c r="H709" i="4"/>
  <c r="G709" i="4"/>
  <c r="F709" i="4"/>
  <c r="E709" i="4"/>
  <c r="I708" i="4"/>
  <c r="H708" i="4"/>
  <c r="G708" i="4"/>
  <c r="F708" i="4"/>
  <c r="E708" i="4"/>
  <c r="I707" i="4"/>
  <c r="H707" i="4"/>
  <c r="G707" i="4"/>
  <c r="F707" i="4"/>
  <c r="E707" i="4"/>
  <c r="I706" i="4"/>
  <c r="H706" i="4"/>
  <c r="G706" i="4"/>
  <c r="F706" i="4"/>
  <c r="E706" i="4"/>
  <c r="I705" i="4"/>
  <c r="H705" i="4"/>
  <c r="G705" i="4"/>
  <c r="F705" i="4"/>
  <c r="E705" i="4"/>
  <c r="I704" i="4"/>
  <c r="H704" i="4"/>
  <c r="G704" i="4"/>
  <c r="F704" i="4"/>
  <c r="E704" i="4"/>
  <c r="I703" i="4"/>
  <c r="H703" i="4"/>
  <c r="G703" i="4"/>
  <c r="F703" i="4"/>
  <c r="E703" i="4"/>
  <c r="I702" i="4"/>
  <c r="H702" i="4"/>
  <c r="G702" i="4"/>
  <c r="F702" i="4"/>
  <c r="E702" i="4"/>
  <c r="I701" i="4"/>
  <c r="H701" i="4"/>
  <c r="G701" i="4"/>
  <c r="F701" i="4"/>
  <c r="E701" i="4"/>
  <c r="I700" i="4"/>
  <c r="H700" i="4"/>
  <c r="G700" i="4"/>
  <c r="F700" i="4"/>
  <c r="E700" i="4"/>
  <c r="I699" i="4"/>
  <c r="H699" i="4"/>
  <c r="G699" i="4"/>
  <c r="F699" i="4"/>
  <c r="E699" i="4"/>
  <c r="I698" i="4"/>
  <c r="H698" i="4"/>
  <c r="G698" i="4"/>
  <c r="F698" i="4"/>
  <c r="E698" i="4"/>
  <c r="I697" i="4"/>
  <c r="H697" i="4"/>
  <c r="G697" i="4"/>
  <c r="F697" i="4"/>
  <c r="E697" i="4"/>
  <c r="I696" i="4"/>
  <c r="H696" i="4"/>
  <c r="G696" i="4"/>
  <c r="F696" i="4"/>
  <c r="E696" i="4"/>
  <c r="I695" i="4"/>
  <c r="H695" i="4"/>
  <c r="G695" i="4"/>
  <c r="F695" i="4"/>
  <c r="E695" i="4"/>
  <c r="I694" i="4"/>
  <c r="H694" i="4"/>
  <c r="G694" i="4"/>
  <c r="F694" i="4"/>
  <c r="E694" i="4"/>
  <c r="I693" i="4"/>
  <c r="H693" i="4"/>
  <c r="G693" i="4"/>
  <c r="F693" i="4"/>
  <c r="E693" i="4"/>
  <c r="I692" i="4"/>
  <c r="H692" i="4"/>
  <c r="G692" i="4"/>
  <c r="F692" i="4"/>
  <c r="E692" i="4"/>
  <c r="I691" i="4"/>
  <c r="H691" i="4"/>
  <c r="G691" i="4"/>
  <c r="F691" i="4"/>
  <c r="E691" i="4"/>
  <c r="I690" i="4"/>
  <c r="H690" i="4"/>
  <c r="G690" i="4"/>
  <c r="F690" i="4"/>
  <c r="E690" i="4"/>
  <c r="I689" i="4"/>
  <c r="H689" i="4"/>
  <c r="G689" i="4"/>
  <c r="F689" i="4"/>
  <c r="E689" i="4"/>
  <c r="I688" i="4"/>
  <c r="H688" i="4"/>
  <c r="G688" i="4"/>
  <c r="F688" i="4"/>
  <c r="E688" i="4"/>
  <c r="I687" i="4"/>
  <c r="H687" i="4"/>
  <c r="G687" i="4"/>
  <c r="F687" i="4"/>
  <c r="E687" i="4"/>
  <c r="I686" i="4"/>
  <c r="H686" i="4"/>
  <c r="G686" i="4"/>
  <c r="F686" i="4"/>
  <c r="E686" i="4"/>
  <c r="I685" i="4"/>
  <c r="H685" i="4"/>
  <c r="G685" i="4"/>
  <c r="F685" i="4"/>
  <c r="E685" i="4"/>
  <c r="I684" i="4"/>
  <c r="H684" i="4"/>
  <c r="G684" i="4"/>
  <c r="F684" i="4"/>
  <c r="E684" i="4"/>
  <c r="I683" i="4"/>
  <c r="H683" i="4"/>
  <c r="G683" i="4"/>
  <c r="F683" i="4"/>
  <c r="E683" i="4"/>
  <c r="I682" i="4"/>
  <c r="H682" i="4"/>
  <c r="G682" i="4"/>
  <c r="F682" i="4"/>
  <c r="E682" i="4"/>
  <c r="I681" i="4"/>
  <c r="H681" i="4"/>
  <c r="G681" i="4"/>
  <c r="F681" i="4"/>
  <c r="E681" i="4"/>
  <c r="I680" i="4"/>
  <c r="H680" i="4"/>
  <c r="G680" i="4"/>
  <c r="F680" i="4"/>
  <c r="E680" i="4"/>
  <c r="I679" i="4"/>
  <c r="H679" i="4"/>
  <c r="G679" i="4"/>
  <c r="F679" i="4"/>
  <c r="E679" i="4"/>
  <c r="I678" i="4"/>
  <c r="H678" i="4"/>
  <c r="G678" i="4"/>
  <c r="F678" i="4"/>
  <c r="E678" i="4"/>
  <c r="I677" i="4"/>
  <c r="H677" i="4"/>
  <c r="G677" i="4"/>
  <c r="F677" i="4"/>
  <c r="E677" i="4"/>
  <c r="I676" i="4"/>
  <c r="H676" i="4"/>
  <c r="G676" i="4"/>
  <c r="F676" i="4"/>
  <c r="E676" i="4"/>
  <c r="I675" i="4"/>
  <c r="H675" i="4"/>
  <c r="G675" i="4"/>
  <c r="F675" i="4"/>
  <c r="E675" i="4"/>
  <c r="I674" i="4"/>
  <c r="H674" i="4"/>
  <c r="G674" i="4"/>
  <c r="F674" i="4"/>
  <c r="E674" i="4"/>
  <c r="I673" i="4"/>
  <c r="H673" i="4"/>
  <c r="G673" i="4"/>
  <c r="F673" i="4"/>
  <c r="E673" i="4"/>
  <c r="I672" i="4"/>
  <c r="H672" i="4"/>
  <c r="G672" i="4"/>
  <c r="F672" i="4"/>
  <c r="E672" i="4"/>
  <c r="I671" i="4"/>
  <c r="H671" i="4"/>
  <c r="G671" i="4"/>
  <c r="F671" i="4"/>
  <c r="E671" i="4"/>
  <c r="I670" i="4"/>
  <c r="H670" i="4"/>
  <c r="G670" i="4"/>
  <c r="F670" i="4"/>
  <c r="E670" i="4"/>
  <c r="I669" i="4"/>
  <c r="H669" i="4"/>
  <c r="G669" i="4"/>
  <c r="F669" i="4"/>
  <c r="E669" i="4"/>
  <c r="I668" i="4"/>
  <c r="H668" i="4"/>
  <c r="G668" i="4"/>
  <c r="F668" i="4"/>
  <c r="E668" i="4"/>
  <c r="I667" i="4"/>
  <c r="H667" i="4"/>
  <c r="G667" i="4"/>
  <c r="F667" i="4"/>
  <c r="E667" i="4"/>
  <c r="I666" i="4"/>
  <c r="H666" i="4"/>
  <c r="G666" i="4"/>
  <c r="F666" i="4"/>
  <c r="E666" i="4"/>
  <c r="I665" i="4"/>
  <c r="H665" i="4"/>
  <c r="G665" i="4"/>
  <c r="F665" i="4"/>
  <c r="E665" i="4"/>
  <c r="I664" i="4"/>
  <c r="H664" i="4"/>
  <c r="G664" i="4"/>
  <c r="F664" i="4"/>
  <c r="E664" i="4"/>
  <c r="I663" i="4"/>
  <c r="H663" i="4"/>
  <c r="G663" i="4"/>
  <c r="F663" i="4"/>
  <c r="E663" i="4"/>
  <c r="I662" i="4"/>
  <c r="H662" i="4"/>
  <c r="G662" i="4"/>
  <c r="F662" i="4"/>
  <c r="E662" i="4"/>
  <c r="I661" i="4"/>
  <c r="H661" i="4"/>
  <c r="G661" i="4"/>
  <c r="F661" i="4"/>
  <c r="E661" i="4"/>
  <c r="I660" i="4"/>
  <c r="H660" i="4"/>
  <c r="G660" i="4"/>
  <c r="F660" i="4"/>
  <c r="E660" i="4"/>
  <c r="I659" i="4"/>
  <c r="H659" i="4"/>
  <c r="G659" i="4"/>
  <c r="F659" i="4"/>
  <c r="E659" i="4"/>
  <c r="I658" i="4"/>
  <c r="H658" i="4"/>
  <c r="G658" i="4"/>
  <c r="F658" i="4"/>
  <c r="E658" i="4"/>
  <c r="I657" i="4"/>
  <c r="H657" i="4"/>
  <c r="G657" i="4"/>
  <c r="F657" i="4"/>
  <c r="E657" i="4"/>
  <c r="I656" i="4"/>
  <c r="H656" i="4"/>
  <c r="G656" i="4"/>
  <c r="F656" i="4"/>
  <c r="E656" i="4"/>
  <c r="I655" i="4"/>
  <c r="H655" i="4"/>
  <c r="G655" i="4"/>
  <c r="F655" i="4"/>
  <c r="E655" i="4"/>
  <c r="I654" i="4"/>
  <c r="H654" i="4"/>
  <c r="G654" i="4"/>
  <c r="F654" i="4"/>
  <c r="E654" i="4"/>
  <c r="I653" i="4"/>
  <c r="H653" i="4"/>
  <c r="G653" i="4"/>
  <c r="F653" i="4"/>
  <c r="E653" i="4"/>
  <c r="I652" i="4"/>
  <c r="H652" i="4"/>
  <c r="G652" i="4"/>
  <c r="F652" i="4"/>
  <c r="E652" i="4"/>
  <c r="I651" i="4"/>
  <c r="H651" i="4"/>
  <c r="G651" i="4"/>
  <c r="F651" i="4"/>
  <c r="E651" i="4"/>
  <c r="I650" i="4"/>
  <c r="H650" i="4"/>
  <c r="G650" i="4"/>
  <c r="F650" i="4"/>
  <c r="E650" i="4"/>
  <c r="I649" i="4"/>
  <c r="H649" i="4"/>
  <c r="G649" i="4"/>
  <c r="F649" i="4"/>
  <c r="E649" i="4"/>
  <c r="I648" i="4"/>
  <c r="H648" i="4"/>
  <c r="G648" i="4"/>
  <c r="F648" i="4"/>
  <c r="E648" i="4"/>
  <c r="I647" i="4"/>
  <c r="H647" i="4"/>
  <c r="G647" i="4"/>
  <c r="F647" i="4"/>
  <c r="E647" i="4"/>
  <c r="I646" i="4"/>
  <c r="H646" i="4"/>
  <c r="G646" i="4"/>
  <c r="F646" i="4"/>
  <c r="E646" i="4"/>
  <c r="I645" i="4"/>
  <c r="H645" i="4"/>
  <c r="G645" i="4"/>
  <c r="F645" i="4"/>
  <c r="E645" i="4"/>
  <c r="I644" i="4"/>
  <c r="H644" i="4"/>
  <c r="G644" i="4"/>
  <c r="F644" i="4"/>
  <c r="E644" i="4"/>
  <c r="I643" i="4"/>
  <c r="H643" i="4"/>
  <c r="G643" i="4"/>
  <c r="F643" i="4"/>
  <c r="E643" i="4"/>
  <c r="I642" i="4"/>
  <c r="H642" i="4"/>
  <c r="G642" i="4"/>
  <c r="F642" i="4"/>
  <c r="E642" i="4"/>
  <c r="I641" i="4"/>
  <c r="H641" i="4"/>
  <c r="G641" i="4"/>
  <c r="F641" i="4"/>
  <c r="E641" i="4"/>
  <c r="I640" i="4"/>
  <c r="H640" i="4"/>
  <c r="G640" i="4"/>
  <c r="F640" i="4"/>
  <c r="E640" i="4"/>
  <c r="I639" i="4"/>
  <c r="H639" i="4"/>
  <c r="G639" i="4"/>
  <c r="F639" i="4"/>
  <c r="E639" i="4"/>
  <c r="I638" i="4"/>
  <c r="H638" i="4"/>
  <c r="G638" i="4"/>
  <c r="F638" i="4"/>
  <c r="E638" i="4"/>
  <c r="I637" i="4"/>
  <c r="H637" i="4"/>
  <c r="G637" i="4"/>
  <c r="F637" i="4"/>
  <c r="E637" i="4"/>
  <c r="I636" i="4"/>
  <c r="H636" i="4"/>
  <c r="G636" i="4"/>
  <c r="F636" i="4"/>
  <c r="E636" i="4"/>
  <c r="I635" i="4"/>
  <c r="H635" i="4"/>
  <c r="G635" i="4"/>
  <c r="F635" i="4"/>
  <c r="E635" i="4"/>
  <c r="I634" i="4"/>
  <c r="H634" i="4"/>
  <c r="G634" i="4"/>
  <c r="F634" i="4"/>
  <c r="E634" i="4"/>
  <c r="I633" i="4"/>
  <c r="H633" i="4"/>
  <c r="G633" i="4"/>
  <c r="F633" i="4"/>
  <c r="E633" i="4"/>
  <c r="I632" i="4"/>
  <c r="H632" i="4"/>
  <c r="G632" i="4"/>
  <c r="F632" i="4"/>
  <c r="E632" i="4"/>
  <c r="I631" i="4"/>
  <c r="H631" i="4"/>
  <c r="G631" i="4"/>
  <c r="F631" i="4"/>
  <c r="E631" i="4"/>
  <c r="I630" i="4"/>
  <c r="H630" i="4"/>
  <c r="G630" i="4"/>
  <c r="F630" i="4"/>
  <c r="E630" i="4"/>
  <c r="I629" i="4"/>
  <c r="H629" i="4"/>
  <c r="G629" i="4"/>
  <c r="F629" i="4"/>
  <c r="E629" i="4"/>
  <c r="I628" i="4"/>
  <c r="H628" i="4"/>
  <c r="G628" i="4"/>
  <c r="F628" i="4"/>
  <c r="E628" i="4"/>
  <c r="I627" i="4"/>
  <c r="H627" i="4"/>
  <c r="G627" i="4"/>
  <c r="F627" i="4"/>
  <c r="E627" i="4"/>
  <c r="I626" i="4"/>
  <c r="H626" i="4"/>
  <c r="G626" i="4"/>
  <c r="F626" i="4"/>
  <c r="E626" i="4"/>
  <c r="I625" i="4"/>
  <c r="H625" i="4"/>
  <c r="G625" i="4"/>
  <c r="F625" i="4"/>
  <c r="E625" i="4"/>
  <c r="I624" i="4"/>
  <c r="H624" i="4"/>
  <c r="G624" i="4"/>
  <c r="F624" i="4"/>
  <c r="E624" i="4"/>
  <c r="I623" i="4"/>
  <c r="H623" i="4"/>
  <c r="G623" i="4"/>
  <c r="F623" i="4"/>
  <c r="E623" i="4"/>
  <c r="I622" i="4"/>
  <c r="H622" i="4"/>
  <c r="G622" i="4"/>
  <c r="F622" i="4"/>
  <c r="E622" i="4"/>
  <c r="I621" i="4"/>
  <c r="H621" i="4"/>
  <c r="G621" i="4"/>
  <c r="F621" i="4"/>
  <c r="E621" i="4"/>
  <c r="I620" i="4"/>
  <c r="H620" i="4"/>
  <c r="G620" i="4"/>
  <c r="F620" i="4"/>
  <c r="E620" i="4"/>
  <c r="I619" i="4"/>
  <c r="H619" i="4"/>
  <c r="G619" i="4"/>
  <c r="F619" i="4"/>
  <c r="E619" i="4"/>
  <c r="I618" i="4"/>
  <c r="H618" i="4"/>
  <c r="G618" i="4"/>
  <c r="F618" i="4"/>
  <c r="E618" i="4"/>
  <c r="I617" i="4"/>
  <c r="H617" i="4"/>
  <c r="G617" i="4"/>
  <c r="F617" i="4"/>
  <c r="E617" i="4"/>
  <c r="I616" i="4"/>
  <c r="H616" i="4"/>
  <c r="G616" i="4"/>
  <c r="F616" i="4"/>
  <c r="E616" i="4"/>
  <c r="I615" i="4"/>
  <c r="H615" i="4"/>
  <c r="G615" i="4"/>
  <c r="F615" i="4"/>
  <c r="E615" i="4"/>
  <c r="I614" i="4"/>
  <c r="H614" i="4"/>
  <c r="G614" i="4"/>
  <c r="F614" i="4"/>
  <c r="E614" i="4"/>
  <c r="I613" i="4"/>
  <c r="H613" i="4"/>
  <c r="G613" i="4"/>
  <c r="F613" i="4"/>
  <c r="E613" i="4"/>
  <c r="I612" i="4"/>
  <c r="H612" i="4"/>
  <c r="G612" i="4"/>
  <c r="F612" i="4"/>
  <c r="E612" i="4"/>
  <c r="I611" i="4"/>
  <c r="H611" i="4"/>
  <c r="G611" i="4"/>
  <c r="F611" i="4"/>
  <c r="E611" i="4"/>
  <c r="I610" i="4"/>
  <c r="H610" i="4"/>
  <c r="G610" i="4"/>
  <c r="F610" i="4"/>
  <c r="E610" i="4"/>
  <c r="I609" i="4"/>
  <c r="H609" i="4"/>
  <c r="G609" i="4"/>
  <c r="F609" i="4"/>
  <c r="E609" i="4"/>
  <c r="I608" i="4"/>
  <c r="H608" i="4"/>
  <c r="G608" i="4"/>
  <c r="F608" i="4"/>
  <c r="E608" i="4"/>
  <c r="I607" i="4"/>
  <c r="H607" i="4"/>
  <c r="G607" i="4"/>
  <c r="F607" i="4"/>
  <c r="E607" i="4"/>
  <c r="I606" i="4"/>
  <c r="H606" i="4"/>
  <c r="G606" i="4"/>
  <c r="F606" i="4"/>
  <c r="E606" i="4"/>
  <c r="I605" i="4"/>
  <c r="H605" i="4"/>
  <c r="G605" i="4"/>
  <c r="F605" i="4"/>
  <c r="E605" i="4"/>
  <c r="I604" i="4"/>
  <c r="H604" i="4"/>
  <c r="G604" i="4"/>
  <c r="F604" i="4"/>
  <c r="E604" i="4"/>
  <c r="I603" i="4"/>
  <c r="H603" i="4"/>
  <c r="G603" i="4"/>
  <c r="F603" i="4"/>
  <c r="E603" i="4"/>
  <c r="I602" i="4"/>
  <c r="H602" i="4"/>
  <c r="G602" i="4"/>
  <c r="F602" i="4"/>
  <c r="E602" i="4"/>
  <c r="I601" i="4"/>
  <c r="H601" i="4"/>
  <c r="G601" i="4"/>
  <c r="F601" i="4"/>
  <c r="E601" i="4"/>
  <c r="I600" i="4"/>
  <c r="H600" i="4"/>
  <c r="G600" i="4"/>
  <c r="F600" i="4"/>
  <c r="E600" i="4"/>
  <c r="I599" i="4"/>
  <c r="H599" i="4"/>
  <c r="G599" i="4"/>
  <c r="F599" i="4"/>
  <c r="E599" i="4"/>
  <c r="I598" i="4"/>
  <c r="H598" i="4"/>
  <c r="G598" i="4"/>
  <c r="F598" i="4"/>
  <c r="E598" i="4"/>
  <c r="I597" i="4"/>
  <c r="H597" i="4"/>
  <c r="G597" i="4"/>
  <c r="F597" i="4"/>
  <c r="E597" i="4"/>
  <c r="I596" i="4"/>
  <c r="H596" i="4"/>
  <c r="G596" i="4"/>
  <c r="F596" i="4"/>
  <c r="E596" i="4"/>
  <c r="I595" i="4"/>
  <c r="H595" i="4"/>
  <c r="G595" i="4"/>
  <c r="F595" i="4"/>
  <c r="E595" i="4"/>
  <c r="I594" i="4"/>
  <c r="H594" i="4"/>
  <c r="G594" i="4"/>
  <c r="F594" i="4"/>
  <c r="E594" i="4"/>
  <c r="I593" i="4"/>
  <c r="H593" i="4"/>
  <c r="G593" i="4"/>
  <c r="F593" i="4"/>
  <c r="E593" i="4"/>
  <c r="I592" i="4"/>
  <c r="H592" i="4"/>
  <c r="G592" i="4"/>
  <c r="F592" i="4"/>
  <c r="E592" i="4"/>
  <c r="I591" i="4"/>
  <c r="H591" i="4"/>
  <c r="G591" i="4"/>
  <c r="F591" i="4"/>
  <c r="E591" i="4"/>
  <c r="I590" i="4"/>
  <c r="H590" i="4"/>
  <c r="G590" i="4"/>
  <c r="F590" i="4"/>
  <c r="E590" i="4"/>
  <c r="I589" i="4"/>
  <c r="H589" i="4"/>
  <c r="G589" i="4"/>
  <c r="F589" i="4"/>
  <c r="E589" i="4"/>
  <c r="I588" i="4"/>
  <c r="H588" i="4"/>
  <c r="G588" i="4"/>
  <c r="F588" i="4"/>
  <c r="E588" i="4"/>
  <c r="I587" i="4"/>
  <c r="H587" i="4"/>
  <c r="G587" i="4"/>
  <c r="F587" i="4"/>
  <c r="E587" i="4"/>
  <c r="I586" i="4"/>
  <c r="H586" i="4"/>
  <c r="G586" i="4"/>
  <c r="F586" i="4"/>
  <c r="E586" i="4"/>
  <c r="I585" i="4"/>
  <c r="H585" i="4"/>
  <c r="G585" i="4"/>
  <c r="F585" i="4"/>
  <c r="E585" i="4"/>
  <c r="I584" i="4"/>
  <c r="H584" i="4"/>
  <c r="G584" i="4"/>
  <c r="F584" i="4"/>
  <c r="E584" i="4"/>
  <c r="I583" i="4"/>
  <c r="H583" i="4"/>
  <c r="G583" i="4"/>
  <c r="F583" i="4"/>
  <c r="E583" i="4"/>
  <c r="I582" i="4"/>
  <c r="H582" i="4"/>
  <c r="G582" i="4"/>
  <c r="F582" i="4"/>
  <c r="E582" i="4"/>
  <c r="I581" i="4"/>
  <c r="H581" i="4"/>
  <c r="G581" i="4"/>
  <c r="F581" i="4"/>
  <c r="E581" i="4"/>
  <c r="I580" i="4"/>
  <c r="H580" i="4"/>
  <c r="G580" i="4"/>
  <c r="F580" i="4"/>
  <c r="E580" i="4"/>
  <c r="I579" i="4"/>
  <c r="H579" i="4"/>
  <c r="G579" i="4"/>
  <c r="F579" i="4"/>
  <c r="E579" i="4"/>
  <c r="I578" i="4"/>
  <c r="H578" i="4"/>
  <c r="G578" i="4"/>
  <c r="F578" i="4"/>
  <c r="E578" i="4"/>
  <c r="I577" i="4"/>
  <c r="H577" i="4"/>
  <c r="G577" i="4"/>
  <c r="F577" i="4"/>
  <c r="E577" i="4"/>
  <c r="I576" i="4"/>
  <c r="H576" i="4"/>
  <c r="G576" i="4"/>
  <c r="F576" i="4"/>
  <c r="E576" i="4"/>
  <c r="I575" i="4"/>
  <c r="H575" i="4"/>
  <c r="G575" i="4"/>
  <c r="F575" i="4"/>
  <c r="E575" i="4"/>
  <c r="I574" i="4"/>
  <c r="H574" i="4"/>
  <c r="G574" i="4"/>
  <c r="F574" i="4"/>
  <c r="E574" i="4"/>
  <c r="I573" i="4"/>
  <c r="H573" i="4"/>
  <c r="G573" i="4"/>
  <c r="F573" i="4"/>
  <c r="E573" i="4"/>
  <c r="I572" i="4"/>
  <c r="H572" i="4"/>
  <c r="G572" i="4"/>
  <c r="F572" i="4"/>
  <c r="E572" i="4"/>
  <c r="I571" i="4"/>
  <c r="H571" i="4"/>
  <c r="G571" i="4"/>
  <c r="F571" i="4"/>
  <c r="E571" i="4"/>
  <c r="I570" i="4"/>
  <c r="H570" i="4"/>
  <c r="G570" i="4"/>
  <c r="F570" i="4"/>
  <c r="E570" i="4"/>
  <c r="I569" i="4"/>
  <c r="H569" i="4"/>
  <c r="G569" i="4"/>
  <c r="F569" i="4"/>
  <c r="E569" i="4"/>
  <c r="I568" i="4"/>
  <c r="H568" i="4"/>
  <c r="G568" i="4"/>
  <c r="F568" i="4"/>
  <c r="E568" i="4"/>
  <c r="I567" i="4"/>
  <c r="H567" i="4"/>
  <c r="G567" i="4"/>
  <c r="F567" i="4"/>
  <c r="E567" i="4"/>
  <c r="I566" i="4"/>
  <c r="H566" i="4"/>
  <c r="G566" i="4"/>
  <c r="F566" i="4"/>
  <c r="E566" i="4"/>
  <c r="I565" i="4"/>
  <c r="H565" i="4"/>
  <c r="G565" i="4"/>
  <c r="F565" i="4"/>
  <c r="E565" i="4"/>
  <c r="I564" i="4"/>
  <c r="H564" i="4"/>
  <c r="G564" i="4"/>
  <c r="F564" i="4"/>
  <c r="E564" i="4"/>
  <c r="I563" i="4"/>
  <c r="H563" i="4"/>
  <c r="G563" i="4"/>
  <c r="F563" i="4"/>
  <c r="E563" i="4"/>
  <c r="I562" i="4"/>
  <c r="H562" i="4"/>
  <c r="G562" i="4"/>
  <c r="F562" i="4"/>
  <c r="E562" i="4"/>
  <c r="I561" i="4"/>
  <c r="H561" i="4"/>
  <c r="G561" i="4"/>
  <c r="F561" i="4"/>
  <c r="E561" i="4"/>
  <c r="I560" i="4"/>
  <c r="H560" i="4"/>
  <c r="G560" i="4"/>
  <c r="F560" i="4"/>
  <c r="E560" i="4"/>
  <c r="I559" i="4"/>
  <c r="H559" i="4"/>
  <c r="G559" i="4"/>
  <c r="F559" i="4"/>
  <c r="E559" i="4"/>
  <c r="I558" i="4"/>
  <c r="H558" i="4"/>
  <c r="G558" i="4"/>
  <c r="F558" i="4"/>
  <c r="E558" i="4"/>
  <c r="I557" i="4"/>
  <c r="H557" i="4"/>
  <c r="G557" i="4"/>
  <c r="F557" i="4"/>
  <c r="E557" i="4"/>
  <c r="I556" i="4"/>
  <c r="H556" i="4"/>
  <c r="G556" i="4"/>
  <c r="F556" i="4"/>
  <c r="E556" i="4"/>
  <c r="I555" i="4"/>
  <c r="H555" i="4"/>
  <c r="G555" i="4"/>
  <c r="F555" i="4"/>
  <c r="E555" i="4"/>
  <c r="I554" i="4"/>
  <c r="H554" i="4"/>
  <c r="G554" i="4"/>
  <c r="F554" i="4"/>
  <c r="E554" i="4"/>
  <c r="I553" i="4"/>
  <c r="H553" i="4"/>
  <c r="G553" i="4"/>
  <c r="F553" i="4"/>
  <c r="E553" i="4"/>
  <c r="I552" i="4"/>
  <c r="H552" i="4"/>
  <c r="G552" i="4"/>
  <c r="F552" i="4"/>
  <c r="E552" i="4"/>
  <c r="I551" i="4"/>
  <c r="H551" i="4"/>
  <c r="G551" i="4"/>
  <c r="F551" i="4"/>
  <c r="E551" i="4"/>
  <c r="I550" i="4"/>
  <c r="H550" i="4"/>
  <c r="G550" i="4"/>
  <c r="F550" i="4"/>
  <c r="E550" i="4"/>
  <c r="I549" i="4"/>
  <c r="H549" i="4"/>
  <c r="G549" i="4"/>
  <c r="F549" i="4"/>
  <c r="E549" i="4"/>
  <c r="I548" i="4"/>
  <c r="H548" i="4"/>
  <c r="G548" i="4"/>
  <c r="F548" i="4"/>
  <c r="E548" i="4"/>
  <c r="I547" i="4"/>
  <c r="H547" i="4"/>
  <c r="G547" i="4"/>
  <c r="F547" i="4"/>
  <c r="E547" i="4"/>
  <c r="I546" i="4"/>
  <c r="H546" i="4"/>
  <c r="G546" i="4"/>
  <c r="F546" i="4"/>
  <c r="E546" i="4"/>
  <c r="I545" i="4"/>
  <c r="H545" i="4"/>
  <c r="G545" i="4"/>
  <c r="F545" i="4"/>
  <c r="E545" i="4"/>
  <c r="I544" i="4"/>
  <c r="H544" i="4"/>
  <c r="G544" i="4"/>
  <c r="F544" i="4"/>
  <c r="E544" i="4"/>
  <c r="I543" i="4"/>
  <c r="H543" i="4"/>
  <c r="G543" i="4"/>
  <c r="F543" i="4"/>
  <c r="E543" i="4"/>
  <c r="I542" i="4"/>
  <c r="H542" i="4"/>
  <c r="G542" i="4"/>
  <c r="F542" i="4"/>
  <c r="E542" i="4"/>
  <c r="I541" i="4"/>
  <c r="H541" i="4"/>
  <c r="G541" i="4"/>
  <c r="F541" i="4"/>
  <c r="E541" i="4"/>
  <c r="I540" i="4"/>
  <c r="H540" i="4"/>
  <c r="G540" i="4"/>
  <c r="F540" i="4"/>
  <c r="E540" i="4"/>
  <c r="I539" i="4"/>
  <c r="H539" i="4"/>
  <c r="G539" i="4"/>
  <c r="F539" i="4"/>
  <c r="E539" i="4"/>
  <c r="I538" i="4"/>
  <c r="H538" i="4"/>
  <c r="G538" i="4"/>
  <c r="F538" i="4"/>
  <c r="E538" i="4"/>
  <c r="I537" i="4"/>
  <c r="H537" i="4"/>
  <c r="G537" i="4"/>
  <c r="F537" i="4"/>
  <c r="E537" i="4"/>
  <c r="I536" i="4"/>
  <c r="H536" i="4"/>
  <c r="G536" i="4"/>
  <c r="F536" i="4"/>
  <c r="E536" i="4"/>
  <c r="I535" i="4"/>
  <c r="H535" i="4"/>
  <c r="G535" i="4"/>
  <c r="F535" i="4"/>
  <c r="E535" i="4"/>
  <c r="I534" i="4"/>
  <c r="H534" i="4"/>
  <c r="G534" i="4"/>
  <c r="F534" i="4"/>
  <c r="E534" i="4"/>
  <c r="I533" i="4"/>
  <c r="H533" i="4"/>
  <c r="G533" i="4"/>
  <c r="F533" i="4"/>
  <c r="E533" i="4"/>
  <c r="I532" i="4"/>
  <c r="H532" i="4"/>
  <c r="G532" i="4"/>
  <c r="F532" i="4"/>
  <c r="E532" i="4"/>
  <c r="I531" i="4"/>
  <c r="H531" i="4"/>
  <c r="G531" i="4"/>
  <c r="F531" i="4"/>
  <c r="E531" i="4"/>
  <c r="I530" i="4"/>
  <c r="H530" i="4"/>
  <c r="G530" i="4"/>
  <c r="F530" i="4"/>
  <c r="E530" i="4"/>
  <c r="I529" i="4"/>
  <c r="H529" i="4"/>
  <c r="G529" i="4"/>
  <c r="F529" i="4"/>
  <c r="E529" i="4"/>
  <c r="I528" i="4"/>
  <c r="H528" i="4"/>
  <c r="G528" i="4"/>
  <c r="F528" i="4"/>
  <c r="E528" i="4"/>
  <c r="I527" i="4"/>
  <c r="H527" i="4"/>
  <c r="G527" i="4"/>
  <c r="F527" i="4"/>
  <c r="E527" i="4"/>
  <c r="I526" i="4"/>
  <c r="H526" i="4"/>
  <c r="G526" i="4"/>
  <c r="F526" i="4"/>
  <c r="E526" i="4"/>
  <c r="I525" i="4"/>
  <c r="H525" i="4"/>
  <c r="G525" i="4"/>
  <c r="F525" i="4"/>
  <c r="E525" i="4"/>
  <c r="I524" i="4"/>
  <c r="H524" i="4"/>
  <c r="G524" i="4"/>
  <c r="F524" i="4"/>
  <c r="E524" i="4"/>
  <c r="I523" i="4"/>
  <c r="H523" i="4"/>
  <c r="G523" i="4"/>
  <c r="F523" i="4"/>
  <c r="E523" i="4"/>
  <c r="I522" i="4"/>
  <c r="H522" i="4"/>
  <c r="G522" i="4"/>
  <c r="F522" i="4"/>
  <c r="E522" i="4"/>
  <c r="I521" i="4"/>
  <c r="H521" i="4"/>
  <c r="G521" i="4"/>
  <c r="F521" i="4"/>
  <c r="E521" i="4"/>
  <c r="I520" i="4"/>
  <c r="H520" i="4"/>
  <c r="G520" i="4"/>
  <c r="F520" i="4"/>
  <c r="E520" i="4"/>
  <c r="I519" i="4"/>
  <c r="H519" i="4"/>
  <c r="G519" i="4"/>
  <c r="F519" i="4"/>
  <c r="E519" i="4"/>
  <c r="I518" i="4"/>
  <c r="H518" i="4"/>
  <c r="G518" i="4"/>
  <c r="F518" i="4"/>
  <c r="E518" i="4"/>
  <c r="I517" i="4"/>
  <c r="H517" i="4"/>
  <c r="G517" i="4"/>
  <c r="F517" i="4"/>
  <c r="E517" i="4"/>
  <c r="I516" i="4"/>
  <c r="H516" i="4"/>
  <c r="G516" i="4"/>
  <c r="F516" i="4"/>
  <c r="E516" i="4"/>
  <c r="I515" i="4"/>
  <c r="H515" i="4"/>
  <c r="G515" i="4"/>
  <c r="F515" i="4"/>
  <c r="E515" i="4"/>
  <c r="I514" i="4"/>
  <c r="H514" i="4"/>
  <c r="G514" i="4"/>
  <c r="F514" i="4"/>
  <c r="E514" i="4"/>
  <c r="I513" i="4"/>
  <c r="H513" i="4"/>
  <c r="G513" i="4"/>
  <c r="F513" i="4"/>
  <c r="E513" i="4"/>
  <c r="I512" i="4"/>
  <c r="H512" i="4"/>
  <c r="G512" i="4"/>
  <c r="F512" i="4"/>
  <c r="E512" i="4"/>
  <c r="I511" i="4"/>
  <c r="H511" i="4"/>
  <c r="G511" i="4"/>
  <c r="F511" i="4"/>
  <c r="E511" i="4"/>
  <c r="I510" i="4"/>
  <c r="H510" i="4"/>
  <c r="G510" i="4"/>
  <c r="F510" i="4"/>
  <c r="E510" i="4"/>
  <c r="I509" i="4"/>
  <c r="H509" i="4"/>
  <c r="G509" i="4"/>
  <c r="F509" i="4"/>
  <c r="E509" i="4"/>
  <c r="I508" i="4"/>
  <c r="H508" i="4"/>
  <c r="G508" i="4"/>
  <c r="F508" i="4"/>
  <c r="E508" i="4"/>
  <c r="I507" i="4"/>
  <c r="H507" i="4"/>
  <c r="G507" i="4"/>
  <c r="F507" i="4"/>
  <c r="E507" i="4"/>
  <c r="I506" i="4"/>
  <c r="H506" i="4"/>
  <c r="G506" i="4"/>
  <c r="F506" i="4"/>
  <c r="E506" i="4"/>
  <c r="I505" i="4"/>
  <c r="H505" i="4"/>
  <c r="G505" i="4"/>
  <c r="F505" i="4"/>
  <c r="E505" i="4"/>
  <c r="I504" i="4"/>
  <c r="H504" i="4"/>
  <c r="G504" i="4"/>
  <c r="F504" i="4"/>
  <c r="E504" i="4"/>
  <c r="I503" i="4"/>
  <c r="H503" i="4"/>
  <c r="G503" i="4"/>
  <c r="F503" i="4"/>
  <c r="E503" i="4"/>
  <c r="I502" i="4"/>
  <c r="H502" i="4"/>
  <c r="G502" i="4"/>
  <c r="F502" i="4"/>
  <c r="E502" i="4"/>
  <c r="I501" i="4"/>
  <c r="H501" i="4"/>
  <c r="G501" i="4"/>
  <c r="F501" i="4"/>
  <c r="E501" i="4"/>
  <c r="I500" i="4"/>
  <c r="H500" i="4"/>
  <c r="G500" i="4"/>
  <c r="F500" i="4"/>
  <c r="E500" i="4"/>
  <c r="I499" i="4"/>
  <c r="H499" i="4"/>
  <c r="G499" i="4"/>
  <c r="F499" i="4"/>
  <c r="E499" i="4"/>
  <c r="I498" i="4"/>
  <c r="H498" i="4"/>
  <c r="G498" i="4"/>
  <c r="F498" i="4"/>
  <c r="E498" i="4"/>
  <c r="I497" i="4"/>
  <c r="H497" i="4"/>
  <c r="G497" i="4"/>
  <c r="F497" i="4"/>
  <c r="E497" i="4"/>
  <c r="I496" i="4"/>
  <c r="H496" i="4"/>
  <c r="G496" i="4"/>
  <c r="F496" i="4"/>
  <c r="E496" i="4"/>
  <c r="I495" i="4"/>
  <c r="H495" i="4"/>
  <c r="G495" i="4"/>
  <c r="F495" i="4"/>
  <c r="E495" i="4"/>
  <c r="I494" i="4"/>
  <c r="H494" i="4"/>
  <c r="G494" i="4"/>
  <c r="F494" i="4"/>
  <c r="E494" i="4"/>
  <c r="I493" i="4"/>
  <c r="H493" i="4"/>
  <c r="G493" i="4"/>
  <c r="F493" i="4"/>
  <c r="E493" i="4"/>
  <c r="I492" i="4"/>
  <c r="H492" i="4"/>
  <c r="G492" i="4"/>
  <c r="F492" i="4"/>
  <c r="E492" i="4"/>
  <c r="I491" i="4"/>
  <c r="H491" i="4"/>
  <c r="G491" i="4"/>
  <c r="F491" i="4"/>
  <c r="E491" i="4"/>
  <c r="I490" i="4"/>
  <c r="H490" i="4"/>
  <c r="G490" i="4"/>
  <c r="F490" i="4"/>
  <c r="E490" i="4"/>
  <c r="I489" i="4"/>
  <c r="H489" i="4"/>
  <c r="G489" i="4"/>
  <c r="F489" i="4"/>
  <c r="E489" i="4"/>
  <c r="I488" i="4"/>
  <c r="H488" i="4"/>
  <c r="G488" i="4"/>
  <c r="F488" i="4"/>
  <c r="E488" i="4"/>
  <c r="I487" i="4"/>
  <c r="H487" i="4"/>
  <c r="G487" i="4"/>
  <c r="F487" i="4"/>
  <c r="E487" i="4"/>
  <c r="I486" i="4"/>
  <c r="H486" i="4"/>
  <c r="G486" i="4"/>
  <c r="F486" i="4"/>
  <c r="E486" i="4"/>
  <c r="I485" i="4"/>
  <c r="H485" i="4"/>
  <c r="G485" i="4"/>
  <c r="F485" i="4"/>
  <c r="E485" i="4"/>
  <c r="I484" i="4"/>
  <c r="H484" i="4"/>
  <c r="G484" i="4"/>
  <c r="F484" i="4"/>
  <c r="E484" i="4"/>
  <c r="I483" i="4"/>
  <c r="H483" i="4"/>
  <c r="G483" i="4"/>
  <c r="F483" i="4"/>
  <c r="E483" i="4"/>
  <c r="I482" i="4"/>
  <c r="H482" i="4"/>
  <c r="G482" i="4"/>
  <c r="F482" i="4"/>
  <c r="E482" i="4"/>
  <c r="I481" i="4"/>
  <c r="H481" i="4"/>
  <c r="G481" i="4"/>
  <c r="F481" i="4"/>
  <c r="E481" i="4"/>
  <c r="I480" i="4"/>
  <c r="H480" i="4"/>
  <c r="G480" i="4"/>
  <c r="F480" i="4"/>
  <c r="E480" i="4"/>
  <c r="I479" i="4"/>
  <c r="H479" i="4"/>
  <c r="G479" i="4"/>
  <c r="F479" i="4"/>
  <c r="E479" i="4"/>
  <c r="I478" i="4"/>
  <c r="H478" i="4"/>
  <c r="G478" i="4"/>
  <c r="F478" i="4"/>
  <c r="E478" i="4"/>
  <c r="I477" i="4"/>
  <c r="H477" i="4"/>
  <c r="G477" i="4"/>
  <c r="F477" i="4"/>
  <c r="E477" i="4"/>
  <c r="I476" i="4"/>
  <c r="H476" i="4"/>
  <c r="G476" i="4"/>
  <c r="F476" i="4"/>
  <c r="E476" i="4"/>
  <c r="I475" i="4"/>
  <c r="H475" i="4"/>
  <c r="G475" i="4"/>
  <c r="F475" i="4"/>
  <c r="E475" i="4"/>
  <c r="I474" i="4"/>
  <c r="H474" i="4"/>
  <c r="G474" i="4"/>
  <c r="F474" i="4"/>
  <c r="E474" i="4"/>
  <c r="I473" i="4"/>
  <c r="H473" i="4"/>
  <c r="G473" i="4"/>
  <c r="F473" i="4"/>
  <c r="E473" i="4"/>
  <c r="I472" i="4"/>
  <c r="H472" i="4"/>
  <c r="G472" i="4"/>
  <c r="F472" i="4"/>
  <c r="E472" i="4"/>
  <c r="I471" i="4"/>
  <c r="H471" i="4"/>
  <c r="G471" i="4"/>
  <c r="F471" i="4"/>
  <c r="E471" i="4"/>
  <c r="I470" i="4"/>
  <c r="H470" i="4"/>
  <c r="G470" i="4"/>
  <c r="F470" i="4"/>
  <c r="E470" i="4"/>
  <c r="I469" i="4"/>
  <c r="H469" i="4"/>
  <c r="G469" i="4"/>
  <c r="F469" i="4"/>
  <c r="E469" i="4"/>
  <c r="I468" i="4"/>
  <c r="H468" i="4"/>
  <c r="G468" i="4"/>
  <c r="F468" i="4"/>
  <c r="E468" i="4"/>
  <c r="I467" i="4"/>
  <c r="H467" i="4"/>
  <c r="G467" i="4"/>
  <c r="F467" i="4"/>
  <c r="E467" i="4"/>
  <c r="I466" i="4"/>
  <c r="H466" i="4"/>
  <c r="G466" i="4"/>
  <c r="F466" i="4"/>
  <c r="E466" i="4"/>
  <c r="I465" i="4"/>
  <c r="H465" i="4"/>
  <c r="G465" i="4"/>
  <c r="F465" i="4"/>
  <c r="E465" i="4"/>
  <c r="I464" i="4"/>
  <c r="H464" i="4"/>
  <c r="G464" i="4"/>
  <c r="F464" i="4"/>
  <c r="E464" i="4"/>
  <c r="I463" i="4"/>
  <c r="H463" i="4"/>
  <c r="G463" i="4"/>
  <c r="F463" i="4"/>
  <c r="E463" i="4"/>
  <c r="I462" i="4"/>
  <c r="H462" i="4"/>
  <c r="G462" i="4"/>
  <c r="F462" i="4"/>
  <c r="E462" i="4"/>
  <c r="I461" i="4"/>
  <c r="H461" i="4"/>
  <c r="G461" i="4"/>
  <c r="F461" i="4"/>
  <c r="E461" i="4"/>
  <c r="I460" i="4"/>
  <c r="H460" i="4"/>
  <c r="G460" i="4"/>
  <c r="F460" i="4"/>
  <c r="E460" i="4"/>
  <c r="I459" i="4"/>
  <c r="H459" i="4"/>
  <c r="G459" i="4"/>
  <c r="F459" i="4"/>
  <c r="E459" i="4"/>
  <c r="I458" i="4"/>
  <c r="H458" i="4"/>
  <c r="G458" i="4"/>
  <c r="F458" i="4"/>
  <c r="E458" i="4"/>
  <c r="I457" i="4"/>
  <c r="H457" i="4"/>
  <c r="G457" i="4"/>
  <c r="F457" i="4"/>
  <c r="E457" i="4"/>
  <c r="I456" i="4"/>
  <c r="H456" i="4"/>
  <c r="G456" i="4"/>
  <c r="F456" i="4"/>
  <c r="E456" i="4"/>
  <c r="I455" i="4"/>
  <c r="H455" i="4"/>
  <c r="G455" i="4"/>
  <c r="F455" i="4"/>
  <c r="E455" i="4"/>
  <c r="I454" i="4"/>
  <c r="H454" i="4"/>
  <c r="G454" i="4"/>
  <c r="F454" i="4"/>
  <c r="E454" i="4"/>
  <c r="I453" i="4"/>
  <c r="H453" i="4"/>
  <c r="G453" i="4"/>
  <c r="F453" i="4"/>
  <c r="E453" i="4"/>
  <c r="I452" i="4"/>
  <c r="H452" i="4"/>
  <c r="G452" i="4"/>
  <c r="F452" i="4"/>
  <c r="E452" i="4"/>
  <c r="I451" i="4"/>
  <c r="H451" i="4"/>
  <c r="G451" i="4"/>
  <c r="F451" i="4"/>
  <c r="E451" i="4"/>
  <c r="I450" i="4"/>
  <c r="H450" i="4"/>
  <c r="G450" i="4"/>
  <c r="F450" i="4"/>
  <c r="E450" i="4"/>
  <c r="I449" i="4"/>
  <c r="H449" i="4"/>
  <c r="G449" i="4"/>
  <c r="F449" i="4"/>
  <c r="E449" i="4"/>
  <c r="I448" i="4"/>
  <c r="H448" i="4"/>
  <c r="G448" i="4"/>
  <c r="F448" i="4"/>
  <c r="E448" i="4"/>
  <c r="I447" i="4"/>
  <c r="H447" i="4"/>
  <c r="G447" i="4"/>
  <c r="F447" i="4"/>
  <c r="E447" i="4"/>
  <c r="I446" i="4"/>
  <c r="H446" i="4"/>
  <c r="G446" i="4"/>
  <c r="F446" i="4"/>
  <c r="E446" i="4"/>
  <c r="I445" i="4"/>
  <c r="H445" i="4"/>
  <c r="G445" i="4"/>
  <c r="F445" i="4"/>
  <c r="E445" i="4"/>
  <c r="I444" i="4"/>
  <c r="H444" i="4"/>
  <c r="G444" i="4"/>
  <c r="F444" i="4"/>
  <c r="E444" i="4"/>
  <c r="I443" i="4"/>
  <c r="H443" i="4"/>
  <c r="G443" i="4"/>
  <c r="F443" i="4"/>
  <c r="E443" i="4"/>
  <c r="I442" i="4"/>
  <c r="H442" i="4"/>
  <c r="G442" i="4"/>
  <c r="F442" i="4"/>
  <c r="E442" i="4"/>
  <c r="I441" i="4"/>
  <c r="H441" i="4"/>
  <c r="G441" i="4"/>
  <c r="F441" i="4"/>
  <c r="E441" i="4"/>
  <c r="I440" i="4"/>
  <c r="H440" i="4"/>
  <c r="G440" i="4"/>
  <c r="F440" i="4"/>
  <c r="E440" i="4"/>
  <c r="I439" i="4"/>
  <c r="H439" i="4"/>
  <c r="G439" i="4"/>
  <c r="F439" i="4"/>
  <c r="E439" i="4"/>
  <c r="I438" i="4"/>
  <c r="H438" i="4"/>
  <c r="G438" i="4"/>
  <c r="F438" i="4"/>
  <c r="E438" i="4"/>
  <c r="I437" i="4"/>
  <c r="H437" i="4"/>
  <c r="G437" i="4"/>
  <c r="F437" i="4"/>
  <c r="E437" i="4"/>
  <c r="I436" i="4"/>
  <c r="H436" i="4"/>
  <c r="G436" i="4"/>
  <c r="F436" i="4"/>
  <c r="E436" i="4"/>
  <c r="I435" i="4"/>
  <c r="H435" i="4"/>
  <c r="G435" i="4"/>
  <c r="F435" i="4"/>
  <c r="E435" i="4"/>
  <c r="I434" i="4"/>
  <c r="H434" i="4"/>
  <c r="G434" i="4"/>
  <c r="F434" i="4"/>
  <c r="E434" i="4"/>
  <c r="I433" i="4"/>
  <c r="H433" i="4"/>
  <c r="G433" i="4"/>
  <c r="F433" i="4"/>
  <c r="E433" i="4"/>
  <c r="I432" i="4"/>
  <c r="H432" i="4"/>
  <c r="G432" i="4"/>
  <c r="F432" i="4"/>
  <c r="E432" i="4"/>
  <c r="I431" i="4"/>
  <c r="H431" i="4"/>
  <c r="G431" i="4"/>
  <c r="F431" i="4"/>
  <c r="E431" i="4"/>
  <c r="I430" i="4"/>
  <c r="H430" i="4"/>
  <c r="G430" i="4"/>
  <c r="F430" i="4"/>
  <c r="E430" i="4"/>
  <c r="I429" i="4"/>
  <c r="H429" i="4"/>
  <c r="G429" i="4"/>
  <c r="F429" i="4"/>
  <c r="E429" i="4"/>
  <c r="I428" i="4"/>
  <c r="H428" i="4"/>
  <c r="G428" i="4"/>
  <c r="F428" i="4"/>
  <c r="E428" i="4"/>
  <c r="I427" i="4"/>
  <c r="H427" i="4"/>
  <c r="G427" i="4"/>
  <c r="F427" i="4"/>
  <c r="E427" i="4"/>
  <c r="I426" i="4"/>
  <c r="H426" i="4"/>
  <c r="G426" i="4"/>
  <c r="F426" i="4"/>
  <c r="E426" i="4"/>
  <c r="I425" i="4"/>
  <c r="H425" i="4"/>
  <c r="G425" i="4"/>
  <c r="F425" i="4"/>
  <c r="E425" i="4"/>
  <c r="I424" i="4"/>
  <c r="H424" i="4"/>
  <c r="G424" i="4"/>
  <c r="F424" i="4"/>
  <c r="E424" i="4"/>
  <c r="I423" i="4"/>
  <c r="H423" i="4"/>
  <c r="G423" i="4"/>
  <c r="F423" i="4"/>
  <c r="E423" i="4"/>
  <c r="I422" i="4"/>
  <c r="H422" i="4"/>
  <c r="G422" i="4"/>
  <c r="F422" i="4"/>
  <c r="E422" i="4"/>
  <c r="I421" i="4"/>
  <c r="H421" i="4"/>
  <c r="G421" i="4"/>
  <c r="F421" i="4"/>
  <c r="E421" i="4"/>
  <c r="I420" i="4"/>
  <c r="H420" i="4"/>
  <c r="G420" i="4"/>
  <c r="F420" i="4"/>
  <c r="E420" i="4"/>
  <c r="I419" i="4"/>
  <c r="H419" i="4"/>
  <c r="G419" i="4"/>
  <c r="F419" i="4"/>
  <c r="E419" i="4"/>
  <c r="I418" i="4"/>
  <c r="H418" i="4"/>
  <c r="G418" i="4"/>
  <c r="F418" i="4"/>
  <c r="E418" i="4"/>
  <c r="I417" i="4"/>
  <c r="H417" i="4"/>
  <c r="G417" i="4"/>
  <c r="F417" i="4"/>
  <c r="E417" i="4"/>
  <c r="I416" i="4"/>
  <c r="H416" i="4"/>
  <c r="G416" i="4"/>
  <c r="F416" i="4"/>
  <c r="E416" i="4"/>
  <c r="I415" i="4"/>
  <c r="H415" i="4"/>
  <c r="G415" i="4"/>
  <c r="F415" i="4"/>
  <c r="E415" i="4"/>
  <c r="I414" i="4"/>
  <c r="H414" i="4"/>
  <c r="G414" i="4"/>
  <c r="F414" i="4"/>
  <c r="E414" i="4"/>
  <c r="I413" i="4"/>
  <c r="H413" i="4"/>
  <c r="G413" i="4"/>
  <c r="F413" i="4"/>
  <c r="E413" i="4"/>
  <c r="I412" i="4"/>
  <c r="H412" i="4"/>
  <c r="G412" i="4"/>
  <c r="F412" i="4"/>
  <c r="E412" i="4"/>
  <c r="I411" i="4"/>
  <c r="H411" i="4"/>
  <c r="G411" i="4"/>
  <c r="F411" i="4"/>
  <c r="E411" i="4"/>
  <c r="I410" i="4"/>
  <c r="H410" i="4"/>
  <c r="G410" i="4"/>
  <c r="F410" i="4"/>
  <c r="E410" i="4"/>
  <c r="I409" i="4"/>
  <c r="H409" i="4"/>
  <c r="G409" i="4"/>
  <c r="F409" i="4"/>
  <c r="E409" i="4"/>
  <c r="I408" i="4"/>
  <c r="H408" i="4"/>
  <c r="G408" i="4"/>
  <c r="F408" i="4"/>
  <c r="E408" i="4"/>
  <c r="I407" i="4"/>
  <c r="H407" i="4"/>
  <c r="G407" i="4"/>
  <c r="F407" i="4"/>
  <c r="E407" i="4"/>
  <c r="I406" i="4"/>
  <c r="H406" i="4"/>
  <c r="G406" i="4"/>
  <c r="F406" i="4"/>
  <c r="E406" i="4"/>
  <c r="I405" i="4"/>
  <c r="H405" i="4"/>
  <c r="G405" i="4"/>
  <c r="F405" i="4"/>
  <c r="E405" i="4"/>
  <c r="I404" i="4"/>
  <c r="H404" i="4"/>
  <c r="G404" i="4"/>
  <c r="F404" i="4"/>
  <c r="E404" i="4"/>
  <c r="I403" i="4"/>
  <c r="H403" i="4"/>
  <c r="G403" i="4"/>
  <c r="F403" i="4"/>
  <c r="E403" i="4"/>
  <c r="I402" i="4"/>
  <c r="H402" i="4"/>
  <c r="G402" i="4"/>
  <c r="F402" i="4"/>
  <c r="E402" i="4"/>
  <c r="I401" i="4"/>
  <c r="H401" i="4"/>
  <c r="G401" i="4"/>
  <c r="F401" i="4"/>
  <c r="E401" i="4"/>
  <c r="I400" i="4"/>
  <c r="H400" i="4"/>
  <c r="G400" i="4"/>
  <c r="F400" i="4"/>
  <c r="E400" i="4"/>
  <c r="I399" i="4"/>
  <c r="H399" i="4"/>
  <c r="G399" i="4"/>
  <c r="F399" i="4"/>
  <c r="E399" i="4"/>
  <c r="I398" i="4"/>
  <c r="H398" i="4"/>
  <c r="G398" i="4"/>
  <c r="F398" i="4"/>
  <c r="E398" i="4"/>
  <c r="I397" i="4"/>
  <c r="H397" i="4"/>
  <c r="G397" i="4"/>
  <c r="F397" i="4"/>
  <c r="E397" i="4"/>
  <c r="I396" i="4"/>
  <c r="H396" i="4"/>
  <c r="G396" i="4"/>
  <c r="F396" i="4"/>
  <c r="E396" i="4"/>
  <c r="I395" i="4"/>
  <c r="H395" i="4"/>
  <c r="G395" i="4"/>
  <c r="F395" i="4"/>
  <c r="E395" i="4"/>
  <c r="I394" i="4"/>
  <c r="H394" i="4"/>
  <c r="G394" i="4"/>
  <c r="F394" i="4"/>
  <c r="E394" i="4"/>
  <c r="I393" i="4"/>
  <c r="H393" i="4"/>
  <c r="G393" i="4"/>
  <c r="F393" i="4"/>
  <c r="E393" i="4"/>
  <c r="I392" i="4"/>
  <c r="H392" i="4"/>
  <c r="G392" i="4"/>
  <c r="F392" i="4"/>
  <c r="E392" i="4"/>
  <c r="I391" i="4"/>
  <c r="H391" i="4"/>
  <c r="G391" i="4"/>
  <c r="F391" i="4"/>
  <c r="E391" i="4"/>
  <c r="I390" i="4"/>
  <c r="H390" i="4"/>
  <c r="G390" i="4"/>
  <c r="F390" i="4"/>
  <c r="E390" i="4"/>
  <c r="I389" i="4"/>
  <c r="H389" i="4"/>
  <c r="G389" i="4"/>
  <c r="F389" i="4"/>
  <c r="E389" i="4"/>
  <c r="I388" i="4"/>
  <c r="H388" i="4"/>
  <c r="G388" i="4"/>
  <c r="F388" i="4"/>
  <c r="E388" i="4"/>
  <c r="I387" i="4"/>
  <c r="H387" i="4"/>
  <c r="G387" i="4"/>
  <c r="F387" i="4"/>
  <c r="E387" i="4"/>
  <c r="I386" i="4"/>
  <c r="H386" i="4"/>
  <c r="G386" i="4"/>
  <c r="F386" i="4"/>
  <c r="E386" i="4"/>
  <c r="I385" i="4"/>
  <c r="H385" i="4"/>
  <c r="G385" i="4"/>
  <c r="F385" i="4"/>
  <c r="E385" i="4"/>
  <c r="I384" i="4"/>
  <c r="H384" i="4"/>
  <c r="G384" i="4"/>
  <c r="F384" i="4"/>
  <c r="E384" i="4"/>
  <c r="I383" i="4"/>
  <c r="H383" i="4"/>
  <c r="G383" i="4"/>
  <c r="F383" i="4"/>
  <c r="E383" i="4"/>
  <c r="I382" i="4"/>
  <c r="H382" i="4"/>
  <c r="G382" i="4"/>
  <c r="F382" i="4"/>
  <c r="E382" i="4"/>
  <c r="I381" i="4"/>
  <c r="H381" i="4"/>
  <c r="G381" i="4"/>
  <c r="F381" i="4"/>
  <c r="E381" i="4"/>
  <c r="I380" i="4"/>
  <c r="H380" i="4"/>
  <c r="G380" i="4"/>
  <c r="F380" i="4"/>
  <c r="E380" i="4"/>
  <c r="I379" i="4"/>
  <c r="H379" i="4"/>
  <c r="G379" i="4"/>
  <c r="F379" i="4"/>
  <c r="E379" i="4"/>
  <c r="I378" i="4"/>
  <c r="H378" i="4"/>
  <c r="G378" i="4"/>
  <c r="F378" i="4"/>
  <c r="E378" i="4"/>
  <c r="I377" i="4"/>
  <c r="H377" i="4"/>
  <c r="G377" i="4"/>
  <c r="F377" i="4"/>
  <c r="E377" i="4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E374" i="4"/>
  <c r="I373" i="4"/>
  <c r="H373" i="4"/>
  <c r="G373" i="4"/>
  <c r="F373" i="4"/>
  <c r="E373" i="4"/>
  <c r="I372" i="4"/>
  <c r="H372" i="4"/>
  <c r="G372" i="4"/>
  <c r="F372" i="4"/>
  <c r="E372" i="4"/>
  <c r="I371" i="4"/>
  <c r="H371" i="4"/>
  <c r="G371" i="4"/>
  <c r="F371" i="4"/>
  <c r="E371" i="4"/>
  <c r="I370" i="4"/>
  <c r="H370" i="4"/>
  <c r="G370" i="4"/>
  <c r="F370" i="4"/>
  <c r="E370" i="4"/>
  <c r="I369" i="4"/>
  <c r="H369" i="4"/>
  <c r="G369" i="4"/>
  <c r="F369" i="4"/>
  <c r="E369" i="4"/>
  <c r="I368" i="4"/>
  <c r="H368" i="4"/>
  <c r="G368" i="4"/>
  <c r="F368" i="4"/>
  <c r="E368" i="4"/>
  <c r="I367" i="4"/>
  <c r="H367" i="4"/>
  <c r="G367" i="4"/>
  <c r="F367" i="4"/>
  <c r="E367" i="4"/>
  <c r="I366" i="4"/>
  <c r="H366" i="4"/>
  <c r="G366" i="4"/>
  <c r="F366" i="4"/>
  <c r="E366" i="4"/>
  <c r="I365" i="4"/>
  <c r="H365" i="4"/>
  <c r="G365" i="4"/>
  <c r="F365" i="4"/>
  <c r="E365" i="4"/>
  <c r="I364" i="4"/>
  <c r="H364" i="4"/>
  <c r="G364" i="4"/>
  <c r="F364" i="4"/>
  <c r="E364" i="4"/>
  <c r="I363" i="4"/>
  <c r="H363" i="4"/>
  <c r="G363" i="4"/>
  <c r="F363" i="4"/>
  <c r="E363" i="4"/>
  <c r="I362" i="4"/>
  <c r="H362" i="4"/>
  <c r="G362" i="4"/>
  <c r="F362" i="4"/>
  <c r="E362" i="4"/>
  <c r="I361" i="4"/>
  <c r="H361" i="4"/>
  <c r="G361" i="4"/>
  <c r="F361" i="4"/>
  <c r="E361" i="4"/>
  <c r="I360" i="4"/>
  <c r="H360" i="4"/>
  <c r="G360" i="4"/>
  <c r="F360" i="4"/>
  <c r="E360" i="4"/>
  <c r="I359" i="4"/>
  <c r="H359" i="4"/>
  <c r="G359" i="4"/>
  <c r="F359" i="4"/>
  <c r="E359" i="4"/>
  <c r="I358" i="4"/>
  <c r="H358" i="4"/>
  <c r="G358" i="4"/>
  <c r="F358" i="4"/>
  <c r="E358" i="4"/>
  <c r="I357" i="4"/>
  <c r="H357" i="4"/>
  <c r="G357" i="4"/>
  <c r="F357" i="4"/>
  <c r="E357" i="4"/>
  <c r="I356" i="4"/>
  <c r="H356" i="4"/>
  <c r="G356" i="4"/>
  <c r="F356" i="4"/>
  <c r="E356" i="4"/>
  <c r="I355" i="4"/>
  <c r="H355" i="4"/>
  <c r="G355" i="4"/>
  <c r="F355" i="4"/>
  <c r="E355" i="4"/>
  <c r="I354" i="4"/>
  <c r="H354" i="4"/>
  <c r="G354" i="4"/>
  <c r="F354" i="4"/>
  <c r="E354" i="4"/>
  <c r="I353" i="4"/>
  <c r="H353" i="4"/>
  <c r="G353" i="4"/>
  <c r="F353" i="4"/>
  <c r="E353" i="4"/>
  <c r="I352" i="4"/>
  <c r="H352" i="4"/>
  <c r="G352" i="4"/>
  <c r="F352" i="4"/>
  <c r="E352" i="4"/>
  <c r="I351" i="4"/>
  <c r="H351" i="4"/>
  <c r="G351" i="4"/>
  <c r="F351" i="4"/>
  <c r="E351" i="4"/>
  <c r="I350" i="4"/>
  <c r="H350" i="4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I343" i="4"/>
  <c r="H343" i="4"/>
  <c r="G343" i="4"/>
  <c r="F343" i="4"/>
  <c r="E343" i="4"/>
  <c r="I342" i="4"/>
  <c r="H342" i="4"/>
  <c r="G342" i="4"/>
  <c r="F342" i="4"/>
  <c r="E342" i="4"/>
  <c r="I341" i="4"/>
  <c r="H341" i="4"/>
  <c r="G341" i="4"/>
  <c r="F341" i="4"/>
  <c r="E341" i="4"/>
  <c r="I340" i="4"/>
  <c r="H340" i="4"/>
  <c r="G340" i="4"/>
  <c r="F340" i="4"/>
  <c r="E340" i="4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I326" i="4"/>
  <c r="H326" i="4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I289" i="4"/>
  <c r="H289" i="4"/>
  <c r="G289" i="4"/>
  <c r="F289" i="4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I285" i="4"/>
  <c r="H285" i="4"/>
  <c r="G285" i="4"/>
  <c r="F285" i="4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I145" i="4"/>
  <c r="H145" i="4"/>
  <c r="G145" i="4"/>
  <c r="F145" i="4"/>
  <c r="E145" i="4"/>
  <c r="I144" i="4"/>
  <c r="H144" i="4"/>
  <c r="G144" i="4"/>
  <c r="F144" i="4"/>
  <c r="E144" i="4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I63" i="4"/>
  <c r="H63" i="4"/>
  <c r="G63" i="4"/>
  <c r="F63" i="4"/>
  <c r="E63" i="4"/>
  <c r="I62" i="4"/>
  <c r="H62" i="4"/>
  <c r="G62" i="4"/>
  <c r="F62" i="4"/>
  <c r="E62" i="4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I42" i="4"/>
  <c r="H42" i="4"/>
  <c r="G42" i="4"/>
  <c r="F42" i="4"/>
  <c r="E42" i="4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E38" i="4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E28" i="4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O677" i="3"/>
  <c r="L677" i="3"/>
  <c r="K677" i="3"/>
  <c r="O676" i="3"/>
  <c r="L676" i="3"/>
  <c r="K676" i="3"/>
  <c r="O675" i="3"/>
  <c r="L675" i="3"/>
  <c r="K675" i="3"/>
  <c r="O674" i="3"/>
  <c r="L674" i="3"/>
  <c r="K674" i="3"/>
  <c r="O673" i="3"/>
  <c r="L673" i="3"/>
  <c r="K673" i="3"/>
  <c r="O672" i="3"/>
  <c r="L672" i="3"/>
  <c r="K672" i="3"/>
  <c r="O671" i="3"/>
  <c r="L671" i="3"/>
  <c r="K671" i="3"/>
  <c r="O670" i="3"/>
  <c r="L670" i="3"/>
  <c r="K670" i="3"/>
  <c r="O669" i="3"/>
  <c r="L669" i="3"/>
  <c r="K669" i="3"/>
  <c r="O668" i="3"/>
  <c r="L668" i="3"/>
  <c r="K668" i="3"/>
  <c r="L667" i="3"/>
  <c r="K667" i="3"/>
  <c r="O666" i="3"/>
  <c r="L666" i="3"/>
  <c r="K666" i="3"/>
  <c r="L665" i="3"/>
  <c r="K665" i="3"/>
  <c r="L664" i="3"/>
  <c r="K664" i="3"/>
  <c r="O663" i="3"/>
  <c r="L663" i="3"/>
  <c r="K663" i="3"/>
  <c r="L662" i="3"/>
  <c r="K662" i="3"/>
  <c r="L661" i="3"/>
  <c r="K661" i="3"/>
  <c r="L660" i="3"/>
  <c r="K660" i="3"/>
  <c r="L659" i="3"/>
  <c r="K659" i="3"/>
  <c r="O658" i="3"/>
  <c r="L658" i="3"/>
  <c r="K658" i="3"/>
  <c r="L657" i="3"/>
  <c r="K657" i="3"/>
  <c r="L656" i="3"/>
  <c r="K656" i="3"/>
  <c r="O655" i="3"/>
  <c r="L655" i="3"/>
  <c r="K655" i="3"/>
  <c r="O654" i="3"/>
  <c r="L654" i="3"/>
  <c r="K654" i="3"/>
  <c r="L653" i="3"/>
  <c r="K653" i="3"/>
  <c r="O652" i="3"/>
  <c r="L652" i="3"/>
  <c r="K652" i="3"/>
  <c r="O651" i="3"/>
  <c r="L651" i="3"/>
  <c r="K651" i="3"/>
  <c r="O650" i="3"/>
  <c r="L650" i="3"/>
  <c r="K650" i="3"/>
  <c r="O649" i="3"/>
  <c r="L649" i="3"/>
  <c r="K649" i="3"/>
  <c r="O648" i="3"/>
  <c r="L648" i="3"/>
  <c r="K648" i="3"/>
  <c r="O647" i="3"/>
  <c r="L647" i="3"/>
  <c r="K647" i="3"/>
  <c r="O646" i="3"/>
  <c r="L646" i="3"/>
  <c r="K646" i="3"/>
  <c r="O645" i="3"/>
  <c r="L645" i="3"/>
  <c r="K645" i="3"/>
  <c r="O644" i="3"/>
  <c r="L644" i="3"/>
  <c r="K644" i="3"/>
  <c r="O643" i="3"/>
  <c r="L643" i="3"/>
  <c r="K643" i="3"/>
  <c r="O642" i="3"/>
  <c r="L642" i="3"/>
  <c r="K642" i="3"/>
  <c r="O641" i="3"/>
  <c r="L641" i="3"/>
  <c r="K641" i="3"/>
  <c r="O640" i="3"/>
  <c r="L640" i="3"/>
  <c r="K640" i="3"/>
  <c r="O639" i="3"/>
  <c r="L639" i="3"/>
  <c r="K639" i="3"/>
  <c r="O638" i="3"/>
  <c r="L638" i="3"/>
  <c r="K638" i="3"/>
  <c r="O637" i="3"/>
  <c r="L637" i="3"/>
  <c r="K637" i="3"/>
  <c r="L636" i="3"/>
  <c r="K636" i="3"/>
  <c r="O635" i="3"/>
  <c r="L635" i="3"/>
  <c r="K635" i="3"/>
  <c r="O634" i="3"/>
  <c r="L634" i="3"/>
  <c r="K634" i="3"/>
  <c r="O633" i="3"/>
  <c r="L633" i="3"/>
  <c r="K633" i="3"/>
  <c r="O632" i="3"/>
  <c r="L632" i="3"/>
  <c r="K632" i="3"/>
  <c r="O631" i="3"/>
  <c r="L631" i="3"/>
  <c r="K631" i="3"/>
  <c r="O630" i="3"/>
  <c r="L630" i="3"/>
  <c r="K630" i="3"/>
  <c r="O629" i="3"/>
  <c r="L629" i="3"/>
  <c r="K629" i="3"/>
  <c r="O628" i="3"/>
  <c r="L628" i="3"/>
  <c r="K628" i="3"/>
  <c r="O627" i="3"/>
  <c r="L627" i="3"/>
  <c r="K627" i="3"/>
  <c r="O626" i="3"/>
  <c r="L626" i="3"/>
  <c r="K626" i="3"/>
  <c r="O625" i="3"/>
  <c r="L625" i="3"/>
  <c r="K625" i="3"/>
  <c r="O624" i="3"/>
  <c r="L624" i="3"/>
  <c r="K624" i="3"/>
  <c r="L623" i="3"/>
  <c r="K623" i="3"/>
  <c r="L622" i="3"/>
  <c r="K622" i="3"/>
  <c r="O621" i="3"/>
  <c r="L621" i="3"/>
  <c r="K621" i="3"/>
  <c r="O620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O204" i="3"/>
  <c r="L204" i="3"/>
  <c r="K204" i="3"/>
  <c r="O203" i="3"/>
  <c r="L203" i="3"/>
  <c r="K203" i="3"/>
  <c r="O202" i="3"/>
  <c r="L202" i="3"/>
  <c r="K202" i="3"/>
  <c r="O201" i="3"/>
  <c r="L201" i="3"/>
  <c r="K201" i="3"/>
  <c r="O200" i="3"/>
  <c r="L200" i="3"/>
  <c r="K200" i="3"/>
  <c r="O199" i="3"/>
  <c r="L199" i="3"/>
  <c r="K199" i="3"/>
  <c r="O198" i="3"/>
  <c r="L198" i="3"/>
  <c r="K198" i="3"/>
  <c r="O197" i="3"/>
  <c r="L197" i="3"/>
  <c r="K197" i="3"/>
  <c r="O196" i="3"/>
  <c r="L196" i="3"/>
  <c r="K196" i="3"/>
  <c r="O195" i="3"/>
  <c r="L195" i="3"/>
  <c r="K195" i="3"/>
  <c r="O194" i="3"/>
  <c r="L194" i="3"/>
  <c r="K194" i="3"/>
  <c r="O193" i="3"/>
  <c r="L193" i="3"/>
  <c r="K193" i="3"/>
  <c r="O192" i="3"/>
  <c r="L192" i="3"/>
  <c r="K192" i="3"/>
  <c r="O191" i="3"/>
  <c r="L191" i="3"/>
  <c r="K191" i="3"/>
  <c r="O190" i="3"/>
  <c r="L190" i="3"/>
  <c r="K190" i="3"/>
  <c r="O189" i="3"/>
  <c r="L189" i="3"/>
  <c r="K189" i="3"/>
  <c r="O188" i="3"/>
  <c r="L188" i="3"/>
  <c r="K188" i="3"/>
  <c r="O187" i="3"/>
  <c r="L187" i="3"/>
  <c r="K187" i="3"/>
  <c r="O186" i="3"/>
  <c r="L186" i="3"/>
  <c r="K186" i="3"/>
  <c r="O185" i="3"/>
  <c r="L185" i="3"/>
  <c r="K185" i="3"/>
  <c r="O184" i="3"/>
  <c r="L184" i="3"/>
  <c r="K184" i="3"/>
  <c r="O183" i="3"/>
  <c r="L183" i="3"/>
  <c r="K183" i="3"/>
  <c r="O182" i="3"/>
  <c r="L182" i="3"/>
  <c r="K182" i="3"/>
  <c r="O181" i="3"/>
  <c r="L181" i="3"/>
  <c r="K181" i="3"/>
  <c r="O180" i="3"/>
  <c r="L180" i="3"/>
  <c r="K180" i="3"/>
  <c r="O179" i="3"/>
  <c r="L179" i="3"/>
  <c r="K179" i="3"/>
  <c r="O178" i="3"/>
  <c r="L178" i="3"/>
  <c r="K178" i="3"/>
  <c r="O177" i="3"/>
  <c r="L177" i="3"/>
  <c r="K177" i="3"/>
  <c r="O176" i="3"/>
  <c r="L176" i="3"/>
  <c r="K176" i="3"/>
  <c r="O175" i="3"/>
  <c r="L175" i="3"/>
  <c r="K175" i="3"/>
  <c r="O174" i="3"/>
  <c r="L174" i="3"/>
  <c r="K174" i="3"/>
  <c r="L173" i="3"/>
  <c r="K173" i="3"/>
  <c r="O172" i="3"/>
  <c r="L172" i="3"/>
  <c r="K172" i="3"/>
  <c r="O171" i="3"/>
  <c r="L171" i="3"/>
  <c r="K171" i="3"/>
  <c r="L170" i="3"/>
  <c r="K170" i="3"/>
  <c r="L169" i="3"/>
  <c r="K169" i="3"/>
  <c r="O168" i="3"/>
  <c r="L168" i="3"/>
  <c r="K168" i="3"/>
  <c r="L167" i="3"/>
  <c r="K167" i="3"/>
  <c r="O166" i="3"/>
  <c r="L166" i="3"/>
  <c r="K166" i="3"/>
  <c r="L165" i="3"/>
  <c r="K165" i="3"/>
  <c r="O164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O158" i="3"/>
  <c r="L158" i="3"/>
  <c r="K158" i="3"/>
  <c r="L157" i="3"/>
  <c r="K157" i="3"/>
  <c r="O156" i="3"/>
  <c r="L156" i="3"/>
  <c r="K156" i="3"/>
  <c r="O155" i="3"/>
  <c r="L155" i="3"/>
  <c r="K155" i="3"/>
  <c r="O154" i="3"/>
  <c r="L154" i="3"/>
  <c r="K154" i="3"/>
  <c r="O153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N26" i="3"/>
  <c r="L26" i="3"/>
  <c r="K26" i="3"/>
  <c r="L25" i="3"/>
  <c r="K25" i="3"/>
  <c r="L24" i="3"/>
  <c r="K24" i="3"/>
  <c r="L23" i="3"/>
  <c r="K23" i="3"/>
  <c r="N22" i="3"/>
  <c r="L22" i="3"/>
  <c r="K22" i="3"/>
  <c r="N21" i="3"/>
  <c r="L21" i="3"/>
  <c r="K21" i="3"/>
  <c r="L20" i="3"/>
  <c r="K20" i="3"/>
  <c r="L19" i="3"/>
  <c r="K19" i="3"/>
  <c r="N18" i="3"/>
  <c r="L18" i="3"/>
  <c r="K18" i="3"/>
  <c r="N17" i="3"/>
  <c r="L17" i="3"/>
  <c r="K17" i="3"/>
  <c r="L16" i="3"/>
  <c r="K16" i="3"/>
  <c r="L15" i="3"/>
  <c r="K15" i="3"/>
  <c r="L14" i="3"/>
  <c r="K14" i="3"/>
  <c r="L13" i="3"/>
  <c r="K13" i="3"/>
  <c r="I11" i="3"/>
  <c r="I10" i="3"/>
  <c r="I1171" i="4" l="1"/>
  <c r="G1171" i="4"/>
  <c r="H1171" i="4"/>
  <c r="M13" i="11"/>
  <c r="M18" i="11"/>
  <c r="M31" i="11"/>
  <c r="M41" i="11"/>
  <c r="M40" i="11"/>
  <c r="M28" i="11"/>
  <c r="M14" i="11"/>
  <c r="M26" i="11"/>
  <c r="M30" i="11"/>
  <c r="M15" i="11"/>
  <c r="M21" i="11"/>
  <c r="M29" i="11"/>
  <c r="M20" i="11"/>
  <c r="M36" i="11"/>
  <c r="M11" i="11"/>
  <c r="M19" i="11"/>
  <c r="M32" i="11"/>
  <c r="M42" i="11"/>
  <c r="M12" i="11"/>
  <c r="M27" i="11"/>
  <c r="O10" i="36"/>
  <c r="D79" i="25"/>
  <c r="I78" i="25"/>
  <c r="D13" i="29"/>
  <c r="J13" i="29" s="1"/>
  <c r="D21" i="29"/>
  <c r="J21" i="29" s="1"/>
  <c r="D22" i="29"/>
  <c r="J22" i="29" s="1"/>
  <c r="D8" i="34"/>
  <c r="J8" i="34" s="1"/>
  <c r="D33" i="29"/>
  <c r="J33" i="29" s="1"/>
  <c r="D24" i="29"/>
  <c r="J24" i="29" s="1"/>
  <c r="D20" i="29"/>
  <c r="J20" i="29" s="1"/>
  <c r="D19" i="29"/>
  <c r="J19" i="29" s="1"/>
  <c r="D27" i="29"/>
  <c r="J27" i="29" s="1"/>
  <c r="D23" i="29"/>
  <c r="J23" i="29" s="1"/>
  <c r="D12" i="29"/>
  <c r="J12" i="29" s="1"/>
  <c r="D18" i="29"/>
  <c r="J18" i="29" s="1"/>
  <c r="Q959" i="23"/>
  <c r="T959" i="23" s="1"/>
  <c r="O3" i="23"/>
  <c r="M36" i="23"/>
  <c r="K37" i="23"/>
  <c r="O43" i="23"/>
  <c r="O75" i="23"/>
  <c r="O83" i="23"/>
  <c r="O91" i="23"/>
  <c r="M92" i="23"/>
  <c r="K93" i="23"/>
  <c r="K101" i="23"/>
  <c r="K109" i="23"/>
  <c r="Q122" i="23"/>
  <c r="T122" i="23" s="1"/>
  <c r="O123" i="23"/>
  <c r="O868" i="23"/>
  <c r="Q1088" i="23"/>
  <c r="T1088" i="23" s="1"/>
  <c r="O528" i="23"/>
  <c r="K586" i="23"/>
  <c r="K594" i="23"/>
  <c r="Q615" i="23"/>
  <c r="T615" i="23" s="1"/>
  <c r="Q798" i="23"/>
  <c r="T798" i="23" s="1"/>
  <c r="M800" i="23"/>
  <c r="K801" i="23"/>
  <c r="Q837" i="23"/>
  <c r="T837" i="23" s="1"/>
  <c r="K849" i="23"/>
  <c r="K63" i="23"/>
  <c r="K127" i="23"/>
  <c r="O221" i="23"/>
  <c r="M222" i="23"/>
  <c r="K223" i="23"/>
  <c r="O229" i="23"/>
  <c r="M230" i="23"/>
  <c r="K231" i="23"/>
  <c r="K914" i="23"/>
  <c r="O195" i="23"/>
  <c r="O227" i="23"/>
  <c r="O467" i="23"/>
  <c r="O475" i="23"/>
  <c r="O532" i="23"/>
  <c r="Q619" i="23"/>
  <c r="T619" i="23" s="1"/>
  <c r="M646" i="23"/>
  <c r="K647" i="23"/>
  <c r="M678" i="23"/>
  <c r="M686" i="23"/>
  <c r="Q759" i="23"/>
  <c r="T759" i="23" s="1"/>
  <c r="O770" i="23"/>
  <c r="Q976" i="23"/>
  <c r="T976" i="23" s="1"/>
  <c r="M151" i="23"/>
  <c r="Q205" i="23"/>
  <c r="T205" i="23" s="1"/>
  <c r="M207" i="23"/>
  <c r="Q213" i="23"/>
  <c r="T213" i="23" s="1"/>
  <c r="M215" i="23"/>
  <c r="M337" i="23"/>
  <c r="K338" i="23"/>
  <c r="Q359" i="23"/>
  <c r="T359" i="23" s="1"/>
  <c r="Q375" i="23"/>
  <c r="T375" i="23" s="1"/>
  <c r="O376" i="23"/>
  <c r="Q383" i="23"/>
  <c r="T383" i="23" s="1"/>
  <c r="O384" i="23"/>
  <c r="M409" i="23"/>
  <c r="M417" i="23"/>
  <c r="K187" i="23"/>
  <c r="O241" i="23"/>
  <c r="M849" i="23"/>
  <c r="M857" i="23"/>
  <c r="M891" i="23"/>
  <c r="K262" i="23"/>
  <c r="O300" i="23"/>
  <c r="M301" i="23"/>
  <c r="K302" i="23"/>
  <c r="Q307" i="23"/>
  <c r="T307" i="23" s="1"/>
  <c r="M309" i="23"/>
  <c r="M317" i="23"/>
  <c r="Q22" i="23"/>
  <c r="T22" i="23" s="1"/>
  <c r="O127" i="23"/>
  <c r="O143" i="23"/>
  <c r="O151" i="23"/>
  <c r="Q238" i="23"/>
  <c r="T238" i="23" s="1"/>
  <c r="O239" i="23"/>
  <c r="Q245" i="23"/>
  <c r="T245" i="23" s="1"/>
  <c r="M271" i="23"/>
  <c r="K272" i="23"/>
  <c r="Q277" i="23"/>
  <c r="T277" i="23" s="1"/>
  <c r="O294" i="23"/>
  <c r="M295" i="23"/>
  <c r="Q317" i="23"/>
  <c r="T317" i="23" s="1"/>
  <c r="Q325" i="23"/>
  <c r="T325" i="23" s="1"/>
  <c r="O334" i="23"/>
  <c r="M335" i="23"/>
  <c r="Q341" i="23"/>
  <c r="T341" i="23" s="1"/>
  <c r="Q573" i="23"/>
  <c r="T573" i="23" s="1"/>
  <c r="M821" i="23"/>
  <c r="Q827" i="23"/>
  <c r="T827" i="23" s="1"/>
  <c r="Q835" i="23"/>
  <c r="T835" i="23" s="1"/>
  <c r="Q885" i="23"/>
  <c r="T885" i="23" s="1"/>
  <c r="M887" i="23"/>
  <c r="K59" i="23"/>
  <c r="K90" i="23"/>
  <c r="O112" i="23"/>
  <c r="Q143" i="23"/>
  <c r="T143" i="23" s="1"/>
  <c r="Q231" i="23"/>
  <c r="T231" i="23" s="1"/>
  <c r="O303" i="23"/>
  <c r="M304" i="23"/>
  <c r="M487" i="23"/>
  <c r="M495" i="23"/>
  <c r="M512" i="23"/>
  <c r="M552" i="23"/>
  <c r="M568" i="23"/>
  <c r="O680" i="23"/>
  <c r="Q719" i="23"/>
  <c r="T719" i="23" s="1"/>
  <c r="Q844" i="23"/>
  <c r="T844" i="23" s="1"/>
  <c r="Q861" i="23"/>
  <c r="T861" i="23" s="1"/>
  <c r="Q869" i="23"/>
  <c r="T869" i="23" s="1"/>
  <c r="O870" i="23"/>
  <c r="O58" i="23"/>
  <c r="Q105" i="23"/>
  <c r="T105" i="23" s="1"/>
  <c r="O106" i="23"/>
  <c r="M107" i="23"/>
  <c r="Q113" i="23"/>
  <c r="T113" i="23" s="1"/>
  <c r="O114" i="23"/>
  <c r="M115" i="23"/>
  <c r="M195" i="23"/>
  <c r="K196" i="23"/>
  <c r="M203" i="23"/>
  <c r="Q225" i="23"/>
  <c r="T225" i="23" s="1"/>
  <c r="M227" i="23"/>
  <c r="K236" i="23"/>
  <c r="M250" i="23"/>
  <c r="O257" i="23"/>
  <c r="K356" i="23"/>
  <c r="K372" i="23"/>
  <c r="K419" i="23"/>
  <c r="M425" i="23"/>
  <c r="Q649" i="23"/>
  <c r="T649" i="23" s="1"/>
  <c r="O650" i="23"/>
  <c r="M652" i="23"/>
  <c r="Q657" i="23"/>
  <c r="T657" i="23" s="1"/>
  <c r="O658" i="23"/>
  <c r="Q665" i="23"/>
  <c r="T665" i="23" s="1"/>
  <c r="O666" i="23"/>
  <c r="M684" i="23"/>
  <c r="O699" i="23"/>
  <c r="K724" i="23"/>
  <c r="K741" i="23"/>
  <c r="Q912" i="23"/>
  <c r="T912" i="23" s="1"/>
  <c r="O956" i="23"/>
  <c r="O1083" i="23"/>
  <c r="M69" i="23"/>
  <c r="K134" i="23"/>
  <c r="Q139" i="23"/>
  <c r="T139" i="23" s="1"/>
  <c r="M141" i="23"/>
  <c r="K142" i="23"/>
  <c r="O180" i="23"/>
  <c r="M181" i="23"/>
  <c r="Q187" i="23"/>
  <c r="T187" i="23" s="1"/>
  <c r="Q219" i="23"/>
  <c r="T219" i="23" s="1"/>
  <c r="O331" i="23"/>
  <c r="M348" i="23"/>
  <c r="M356" i="23"/>
  <c r="M419" i="23"/>
  <c r="H1" i="23"/>
  <c r="Q808" i="23"/>
  <c r="T808" i="23" s="1"/>
  <c r="O833" i="23"/>
  <c r="Q848" i="23"/>
  <c r="T848" i="23" s="1"/>
  <c r="O849" i="23"/>
  <c r="K852" i="23"/>
  <c r="M885" i="23"/>
  <c r="M985" i="23"/>
  <c r="K986" i="23"/>
  <c r="O992" i="23"/>
  <c r="O1053" i="23"/>
  <c r="M1094" i="23"/>
  <c r="Q117" i="23"/>
  <c r="T117" i="23" s="1"/>
  <c r="K303" i="23"/>
  <c r="K319" i="23"/>
  <c r="O325" i="23"/>
  <c r="Q908" i="23"/>
  <c r="T908" i="23" s="1"/>
  <c r="Q958" i="23"/>
  <c r="T958" i="23" s="1"/>
  <c r="Q61" i="23"/>
  <c r="T61" i="23" s="1"/>
  <c r="O149" i="23"/>
  <c r="M166" i="23"/>
  <c r="K167" i="23"/>
  <c r="O197" i="23"/>
  <c r="M198" i="23"/>
  <c r="K199" i="23"/>
  <c r="O220" i="23"/>
  <c r="M221" i="23"/>
  <c r="O235" i="23"/>
  <c r="K252" i="23"/>
  <c r="K253" i="23"/>
  <c r="Q265" i="23"/>
  <c r="T265" i="23" s="1"/>
  <c r="M291" i="23"/>
  <c r="K292" i="23"/>
  <c r="K300" i="23"/>
  <c r="Q305" i="23"/>
  <c r="T305" i="23" s="1"/>
  <c r="M307" i="23"/>
  <c r="K308" i="23"/>
  <c r="Q313" i="23"/>
  <c r="T313" i="23" s="1"/>
  <c r="M315" i="23"/>
  <c r="K316" i="23"/>
  <c r="K317" i="23"/>
  <c r="Q321" i="23"/>
  <c r="T321" i="23" s="1"/>
  <c r="M323" i="23"/>
  <c r="K324" i="23"/>
  <c r="M475" i="23"/>
  <c r="K484" i="23"/>
  <c r="K492" i="23"/>
  <c r="Q504" i="23"/>
  <c r="T504" i="23" s="1"/>
  <c r="O505" i="23"/>
  <c r="K509" i="23"/>
  <c r="M524" i="23"/>
  <c r="K533" i="23"/>
  <c r="K541" i="23"/>
  <c r="M548" i="23"/>
  <c r="O578" i="23"/>
  <c r="Q585" i="23"/>
  <c r="T585" i="23" s="1"/>
  <c r="O586" i="23"/>
  <c r="Q601" i="23"/>
  <c r="T601" i="23" s="1"/>
  <c r="O602" i="23"/>
  <c r="O610" i="23"/>
  <c r="K646" i="23"/>
  <c r="K662" i="23"/>
  <c r="K670" i="23"/>
  <c r="K678" i="23"/>
  <c r="K686" i="23"/>
  <c r="M743" i="23"/>
  <c r="M760" i="23"/>
  <c r="O897" i="23"/>
  <c r="Q904" i="23"/>
  <c r="T904" i="23" s="1"/>
  <c r="K907" i="23"/>
  <c r="K939" i="23"/>
  <c r="Q952" i="23"/>
  <c r="T952" i="23" s="1"/>
  <c r="O954" i="23"/>
  <c r="M955" i="23"/>
  <c r="K956" i="23"/>
  <c r="K983" i="23"/>
  <c r="M1059" i="23"/>
  <c r="Q1065" i="23"/>
  <c r="T1065" i="23" s="1"/>
  <c r="K1068" i="23"/>
  <c r="Q1081" i="23"/>
  <c r="T1081" i="23" s="1"/>
  <c r="M357" i="23"/>
  <c r="K558" i="23"/>
  <c r="K566" i="23"/>
  <c r="K931" i="23"/>
  <c r="O938" i="23"/>
  <c r="M939" i="23"/>
  <c r="K940" i="23"/>
  <c r="Q946" i="23"/>
  <c r="T946" i="23" s="1"/>
  <c r="K948" i="23"/>
  <c r="Q954" i="23"/>
  <c r="T954" i="23" s="1"/>
  <c r="O1051" i="23"/>
  <c r="K1069" i="23"/>
  <c r="O137" i="23"/>
  <c r="M138" i="23"/>
  <c r="K139" i="23"/>
  <c r="O144" i="23"/>
  <c r="M145" i="23"/>
  <c r="Q159" i="23"/>
  <c r="T159" i="23" s="1"/>
  <c r="M161" i="23"/>
  <c r="K171" i="23"/>
  <c r="Q175" i="23"/>
  <c r="T175" i="23" s="1"/>
  <c r="O185" i="23"/>
  <c r="Q199" i="23"/>
  <c r="T199" i="23" s="1"/>
  <c r="M201" i="23"/>
  <c r="K203" i="23"/>
  <c r="K218" i="23"/>
  <c r="Q222" i="23"/>
  <c r="T222" i="23" s="1"/>
  <c r="O223" i="23"/>
  <c r="M225" i="23"/>
  <c r="M342" i="23"/>
  <c r="M374" i="23"/>
  <c r="K392" i="23"/>
  <c r="K423" i="23"/>
  <c r="K462" i="23"/>
  <c r="Q588" i="23"/>
  <c r="T588" i="23" s="1"/>
  <c r="M590" i="23"/>
  <c r="Q612" i="23"/>
  <c r="T612" i="23" s="1"/>
  <c r="O621" i="23"/>
  <c r="M680" i="23"/>
  <c r="K746" i="23"/>
  <c r="O763" i="23"/>
  <c r="K765" i="23"/>
  <c r="K773" i="23"/>
  <c r="Q777" i="23"/>
  <c r="T777" i="23" s="1"/>
  <c r="Q778" i="23"/>
  <c r="T778" i="23" s="1"/>
  <c r="K789" i="23"/>
  <c r="Q794" i="23"/>
  <c r="T794" i="23" s="1"/>
  <c r="O818" i="23"/>
  <c r="M843" i="23"/>
  <c r="Q930" i="23"/>
  <c r="T930" i="23" s="1"/>
  <c r="Q947" i="23"/>
  <c r="T947" i="23" s="1"/>
  <c r="O965" i="23"/>
  <c r="M966" i="23"/>
  <c r="O974" i="23"/>
  <c r="K976" i="23"/>
  <c r="M992" i="23"/>
  <c r="Q1043" i="23"/>
  <c r="T1043" i="23" s="1"/>
  <c r="O1060" i="23"/>
  <c r="M1061" i="23"/>
  <c r="Q193" i="23"/>
  <c r="T193" i="23" s="1"/>
  <c r="K617" i="23"/>
  <c r="K987" i="23"/>
  <c r="Q1000" i="23"/>
  <c r="T1000" i="23" s="1"/>
  <c r="K1003" i="23"/>
  <c r="K1040" i="23"/>
  <c r="O1046" i="23"/>
  <c r="Q1061" i="23"/>
  <c r="T1061" i="23" s="1"/>
  <c r="Q1077" i="23"/>
  <c r="T1077" i="23" s="1"/>
  <c r="M117" i="23"/>
  <c r="K740" i="23"/>
  <c r="M774" i="23"/>
  <c r="O813" i="23"/>
  <c r="O951" i="23"/>
  <c r="K221" i="23"/>
  <c r="Q576" i="23"/>
  <c r="T576" i="23" s="1"/>
  <c r="K848" i="23"/>
  <c r="M855" i="23"/>
  <c r="M897" i="23"/>
  <c r="M954" i="23"/>
  <c r="K971" i="23"/>
  <c r="Q1046" i="23"/>
  <c r="T1046" i="23" s="1"/>
  <c r="O1055" i="23"/>
  <c r="M1056" i="23"/>
  <c r="K1057" i="23"/>
  <c r="O429" i="23"/>
  <c r="K431" i="23"/>
  <c r="K439" i="23"/>
  <c r="O445" i="23"/>
  <c r="K447" i="23"/>
  <c r="M501" i="23"/>
  <c r="M636" i="23"/>
  <c r="M644" i="23"/>
  <c r="K785" i="23"/>
  <c r="K809" i="23"/>
  <c r="K825" i="23"/>
  <c r="K833" i="23"/>
  <c r="K841" i="23"/>
  <c r="M864" i="23"/>
  <c r="M872" i="23"/>
  <c r="O5" i="23"/>
  <c r="K7" i="23"/>
  <c r="O13" i="23"/>
  <c r="M14" i="23"/>
  <c r="K23" i="23"/>
  <c r="Q35" i="23"/>
  <c r="T35" i="23" s="1"/>
  <c r="Q59" i="23"/>
  <c r="T59" i="23" s="1"/>
  <c r="O60" i="23"/>
  <c r="Q65" i="23"/>
  <c r="T65" i="23" s="1"/>
  <c r="M67" i="23"/>
  <c r="Q72" i="23"/>
  <c r="T72" i="23" s="1"/>
  <c r="O73" i="23"/>
  <c r="M83" i="23"/>
  <c r="Q104" i="23"/>
  <c r="T104" i="23" s="1"/>
  <c r="Q127" i="23"/>
  <c r="T127" i="23" s="1"/>
  <c r="Q135" i="23"/>
  <c r="T135" i="23" s="1"/>
  <c r="K153" i="23"/>
  <c r="O158" i="23"/>
  <c r="M175" i="23"/>
  <c r="O189" i="23"/>
  <c r="M190" i="23"/>
  <c r="K191" i="23"/>
  <c r="Q203" i="23"/>
  <c r="T203" i="23" s="1"/>
  <c r="Q211" i="23"/>
  <c r="T211" i="23" s="1"/>
  <c r="K235" i="23"/>
  <c r="K242" i="23"/>
  <c r="O248" i="23"/>
  <c r="M249" i="23"/>
  <c r="K266" i="23"/>
  <c r="K267" i="23"/>
  <c r="O272" i="23"/>
  <c r="O273" i="23"/>
  <c r="M281" i="23"/>
  <c r="Q287" i="23"/>
  <c r="T287" i="23" s="1"/>
  <c r="M289" i="23"/>
  <c r="K291" i="23"/>
  <c r="O327" i="23"/>
  <c r="M328" i="23"/>
  <c r="K329" i="23"/>
  <c r="Q358" i="23"/>
  <c r="T358" i="23" s="1"/>
  <c r="M361" i="23"/>
  <c r="M462" i="23"/>
  <c r="Q525" i="23"/>
  <c r="T525" i="23" s="1"/>
  <c r="O526" i="23"/>
  <c r="M528" i="23"/>
  <c r="Q533" i="23"/>
  <c r="T533" i="23" s="1"/>
  <c r="O534" i="23"/>
  <c r="K537" i="23"/>
  <c r="M544" i="23"/>
  <c r="K574" i="23"/>
  <c r="O604" i="23"/>
  <c r="K606" i="23"/>
  <c r="M801" i="23"/>
  <c r="M889" i="23"/>
  <c r="K969" i="23"/>
  <c r="Q1028" i="23"/>
  <c r="T1028" i="23" s="1"/>
  <c r="Q14" i="23"/>
  <c r="T14" i="23" s="1"/>
  <c r="M185" i="23"/>
  <c r="K237" i="23"/>
  <c r="M243" i="23"/>
  <c r="M251" i="23"/>
  <c r="Q273" i="23"/>
  <c r="T273" i="23" s="1"/>
  <c r="M378" i="23"/>
  <c r="K387" i="23"/>
  <c r="K395" i="23"/>
  <c r="K411" i="23"/>
  <c r="Q430" i="23"/>
  <c r="T430" i="23" s="1"/>
  <c r="O431" i="23"/>
  <c r="K434" i="23"/>
  <c r="O455" i="23"/>
  <c r="K464" i="23"/>
  <c r="K465" i="23"/>
  <c r="K473" i="23"/>
  <c r="M479" i="23"/>
  <c r="K505" i="23"/>
  <c r="K514" i="23"/>
  <c r="Q701" i="23"/>
  <c r="T701" i="23" s="1"/>
  <c r="Q717" i="23"/>
  <c r="T717" i="23" s="1"/>
  <c r="K720" i="23"/>
  <c r="O786" i="23"/>
  <c r="M811" i="23"/>
  <c r="K836" i="23"/>
  <c r="O1072" i="23"/>
  <c r="O1080" i="23"/>
  <c r="K1082" i="23"/>
  <c r="Q15" i="23"/>
  <c r="T15" i="23" s="1"/>
  <c r="O62" i="23"/>
  <c r="Q68" i="23"/>
  <c r="T68" i="23" s="1"/>
  <c r="O85" i="23"/>
  <c r="K119" i="23"/>
  <c r="O193" i="23"/>
  <c r="Q198" i="23"/>
  <c r="T198" i="23" s="1"/>
  <c r="O199" i="23"/>
  <c r="M217" i="23"/>
  <c r="Q227" i="23"/>
  <c r="T227" i="23" s="1"/>
  <c r="O267" i="23"/>
  <c r="M268" i="23"/>
  <c r="K269" i="23"/>
  <c r="M284" i="23"/>
  <c r="K285" i="23"/>
  <c r="O291" i="23"/>
  <c r="O362" i="23"/>
  <c r="O363" i="23"/>
  <c r="O378" i="23"/>
  <c r="M411" i="23"/>
  <c r="O417" i="23"/>
  <c r="K435" i="23"/>
  <c r="K451" i="23"/>
  <c r="M465" i="23"/>
  <c r="M522" i="23"/>
  <c r="O560" i="23"/>
  <c r="K570" i="23"/>
  <c r="K585" i="23"/>
  <c r="Q621" i="23"/>
  <c r="T621" i="23" s="1"/>
  <c r="O639" i="23"/>
  <c r="M640" i="23"/>
  <c r="M648" i="23"/>
  <c r="K650" i="23"/>
  <c r="M656" i="23"/>
  <c r="K658" i="23"/>
  <c r="O671" i="23"/>
  <c r="M672" i="23"/>
  <c r="M737" i="23"/>
  <c r="O788" i="23"/>
  <c r="M812" i="23"/>
  <c r="M851" i="23"/>
  <c r="M860" i="23"/>
  <c r="M877" i="23"/>
  <c r="Q890" i="23"/>
  <c r="T890" i="23" s="1"/>
  <c r="O891" i="23"/>
  <c r="M893" i="23"/>
  <c r="Q913" i="23"/>
  <c r="T913" i="23" s="1"/>
  <c r="Q929" i="23"/>
  <c r="T929" i="23" s="1"/>
  <c r="Q978" i="23"/>
  <c r="T978" i="23" s="1"/>
  <c r="K982" i="23"/>
  <c r="O1004" i="23"/>
  <c r="M1033" i="23"/>
  <c r="M63" i="23"/>
  <c r="O69" i="23"/>
  <c r="K958" i="23"/>
  <c r="M973" i="23"/>
  <c r="K975" i="23"/>
  <c r="Q988" i="23"/>
  <c r="T988" i="23" s="1"/>
  <c r="O1034" i="23"/>
  <c r="M1036" i="23"/>
  <c r="Q1041" i="23"/>
  <c r="T1041" i="23" s="1"/>
  <c r="O1042" i="23"/>
  <c r="M1043" i="23"/>
  <c r="M1044" i="23"/>
  <c r="Q1049" i="23"/>
  <c r="T1049" i="23" s="1"/>
  <c r="K1053" i="23"/>
  <c r="O1059" i="23"/>
  <c r="K1061" i="23"/>
  <c r="O63" i="23"/>
  <c r="Q69" i="23"/>
  <c r="T69" i="23" s="1"/>
  <c r="M71" i="23"/>
  <c r="Q77" i="23"/>
  <c r="T77" i="23" s="1"/>
  <c r="Q85" i="23"/>
  <c r="T85" i="23" s="1"/>
  <c r="M111" i="23"/>
  <c r="O118" i="23"/>
  <c r="K120" i="23"/>
  <c r="K121" i="23"/>
  <c r="O126" i="23"/>
  <c r="K150" i="23"/>
  <c r="O155" i="23"/>
  <c r="M173" i="23"/>
  <c r="O179" i="23"/>
  <c r="Q185" i="23"/>
  <c r="T185" i="23" s="1"/>
  <c r="K188" i="23"/>
  <c r="O209" i="23"/>
  <c r="Q216" i="23"/>
  <c r="T216" i="23" s="1"/>
  <c r="O217" i="23"/>
  <c r="O225" i="23"/>
  <c r="K227" i="23"/>
  <c r="O245" i="23"/>
  <c r="M246" i="23"/>
  <c r="K247" i="23"/>
  <c r="Q260" i="23"/>
  <c r="T260" i="23" s="1"/>
  <c r="O317" i="23"/>
  <c r="Q331" i="23"/>
  <c r="T331" i="23" s="1"/>
  <c r="K334" i="23"/>
  <c r="K335" i="23"/>
  <c r="Q363" i="23"/>
  <c r="T363" i="23" s="1"/>
  <c r="M366" i="23"/>
  <c r="Q379" i="23"/>
  <c r="T379" i="23" s="1"/>
  <c r="O380" i="23"/>
  <c r="K391" i="23"/>
  <c r="M405" i="23"/>
  <c r="M413" i="23"/>
  <c r="K415" i="23"/>
  <c r="M421" i="23"/>
  <c r="K438" i="23"/>
  <c r="M499" i="23"/>
  <c r="K501" i="23"/>
  <c r="M516" i="23"/>
  <c r="Q584" i="23"/>
  <c r="T584" i="23" s="1"/>
  <c r="K627" i="23"/>
  <c r="M634" i="23"/>
  <c r="K635" i="23"/>
  <c r="M666" i="23"/>
  <c r="Q713" i="23"/>
  <c r="T713" i="23" s="1"/>
  <c r="Q766" i="23"/>
  <c r="T766" i="23" s="1"/>
  <c r="M768" i="23"/>
  <c r="O774" i="23"/>
  <c r="O806" i="23"/>
  <c r="O822" i="23"/>
  <c r="K840" i="23"/>
  <c r="O885" i="23"/>
  <c r="O893" i="23"/>
  <c r="Q1059" i="23"/>
  <c r="T1059" i="23" s="1"/>
  <c r="K1086" i="23"/>
  <c r="K6" i="23"/>
  <c r="K14" i="23"/>
  <c r="O35" i="23"/>
  <c r="Q103" i="23"/>
  <c r="T103" i="23" s="1"/>
  <c r="M127" i="23"/>
  <c r="O135" i="23"/>
  <c r="K197" i="23"/>
  <c r="O219" i="23"/>
  <c r="M241" i="23"/>
  <c r="K249" i="23"/>
  <c r="K273" i="23"/>
  <c r="K368" i="23"/>
  <c r="Q1036" i="23"/>
  <c r="T1036" i="23" s="1"/>
  <c r="M1046" i="23"/>
  <c r="K1047" i="23"/>
  <c r="O9" i="23"/>
  <c r="K11" i="23"/>
  <c r="K19" i="23"/>
  <c r="Q38" i="23"/>
  <c r="T38" i="23" s="1"/>
  <c r="O39" i="23"/>
  <c r="M47" i="23"/>
  <c r="K48" i="23"/>
  <c r="M55" i="23"/>
  <c r="K56" i="23"/>
  <c r="O74" i="23"/>
  <c r="Q81" i="23"/>
  <c r="T81" i="23" s="1"/>
  <c r="K84" i="23"/>
  <c r="Q96" i="23"/>
  <c r="T96" i="23" s="1"/>
  <c r="O97" i="23"/>
  <c r="O104" i="23"/>
  <c r="M105" i="23"/>
  <c r="K113" i="23"/>
  <c r="Q123" i="23"/>
  <c r="T123" i="23" s="1"/>
  <c r="K126" i="23"/>
  <c r="Q129" i="23"/>
  <c r="T129" i="23" s="1"/>
  <c r="M131" i="23"/>
  <c r="K144" i="23"/>
  <c r="K145" i="23"/>
  <c r="K151" i="23"/>
  <c r="M157" i="23"/>
  <c r="K159" i="23"/>
  <c r="O164" i="23"/>
  <c r="M165" i="23"/>
  <c r="K166" i="23"/>
  <c r="O187" i="23"/>
  <c r="K194" i="23"/>
  <c r="K195" i="23"/>
  <c r="M3" i="23"/>
  <c r="Q9" i="23"/>
  <c r="T9" i="23" s="1"/>
  <c r="K12" i="23"/>
  <c r="K27" i="23"/>
  <c r="Q32" i="23"/>
  <c r="T32" i="23" s="1"/>
  <c r="O33" i="23"/>
  <c r="M34" i="23"/>
  <c r="K35" i="23"/>
  <c r="Q111" i="23"/>
  <c r="T111" i="23" s="1"/>
  <c r="Q149" i="23"/>
  <c r="T149" i="23" s="1"/>
  <c r="Q179" i="23"/>
  <c r="T179" i="23" s="1"/>
  <c r="K189" i="23"/>
  <c r="M5" i="23"/>
  <c r="Q19" i="23"/>
  <c r="T19" i="23" s="1"/>
  <c r="O20" i="23"/>
  <c r="K22" i="23"/>
  <c r="O27" i="23"/>
  <c r="Q56" i="23"/>
  <c r="T56" i="23" s="1"/>
  <c r="O57" i="23"/>
  <c r="M58" i="23"/>
  <c r="K71" i="23"/>
  <c r="M78" i="23"/>
  <c r="K79" i="23"/>
  <c r="K86" i="23"/>
  <c r="M93" i="23"/>
  <c r="O100" i="23"/>
  <c r="M114" i="23"/>
  <c r="K115" i="23"/>
  <c r="Q119" i="23"/>
  <c r="T119" i="23" s="1"/>
  <c r="O133" i="23"/>
  <c r="O167" i="23"/>
  <c r="Q181" i="23"/>
  <c r="T181" i="23" s="1"/>
  <c r="M183" i="23"/>
  <c r="O188" i="23"/>
  <c r="M189" i="23"/>
  <c r="Q201" i="23"/>
  <c r="T201" i="23" s="1"/>
  <c r="Q207" i="23"/>
  <c r="T207" i="23" s="1"/>
  <c r="Q249" i="23"/>
  <c r="T249" i="23" s="1"/>
  <c r="M101" i="23"/>
  <c r="Q235" i="23"/>
  <c r="T235" i="23" s="1"/>
  <c r="K31" i="23"/>
  <c r="K38" i="23"/>
  <c r="M44" i="23"/>
  <c r="K45" i="23"/>
  <c r="O51" i="23"/>
  <c r="Q107" i="23"/>
  <c r="T107" i="23" s="1"/>
  <c r="O121" i="23"/>
  <c r="M122" i="23"/>
  <c r="K123" i="23"/>
  <c r="M135" i="23"/>
  <c r="Q146" i="23"/>
  <c r="T146" i="23" s="1"/>
  <c r="O147" i="23"/>
  <c r="Q152" i="23"/>
  <c r="T152" i="23" s="1"/>
  <c r="O153" i="23"/>
  <c r="M154" i="23"/>
  <c r="K155" i="23"/>
  <c r="K163" i="23"/>
  <c r="O177" i="23"/>
  <c r="Q209" i="23"/>
  <c r="T209" i="23" s="1"/>
  <c r="M211" i="23"/>
  <c r="K219" i="23"/>
  <c r="M31" i="23"/>
  <c r="K32" i="23"/>
  <c r="Q43" i="23"/>
  <c r="T43" i="23" s="1"/>
  <c r="K74" i="23"/>
  <c r="K75" i="23"/>
  <c r="O80" i="23"/>
  <c r="M81" i="23"/>
  <c r="K97" i="23"/>
  <c r="Q101" i="23"/>
  <c r="T101" i="23" s="1"/>
  <c r="O102" i="23"/>
  <c r="K105" i="23"/>
  <c r="O109" i="23"/>
  <c r="M110" i="23"/>
  <c r="K111" i="23"/>
  <c r="O117" i="23"/>
  <c r="O128" i="23"/>
  <c r="M129" i="23"/>
  <c r="K136" i="23"/>
  <c r="K137" i="23"/>
  <c r="Q141" i="23"/>
  <c r="T141" i="23" s="1"/>
  <c r="M143" i="23"/>
  <c r="K156" i="23"/>
  <c r="K157" i="23"/>
  <c r="Q161" i="23"/>
  <c r="T161" i="23" s="1"/>
  <c r="M163" i="23"/>
  <c r="M171" i="23"/>
  <c r="M179" i="23"/>
  <c r="K186" i="23"/>
  <c r="Q190" i="23"/>
  <c r="T190" i="23" s="1"/>
  <c r="O191" i="23"/>
  <c r="M193" i="23"/>
  <c r="Q195" i="23"/>
  <c r="T195" i="23" s="1"/>
  <c r="O203" i="23"/>
  <c r="O211" i="23"/>
  <c r="O293" i="23"/>
  <c r="Q293" i="23"/>
  <c r="T293" i="23" s="1"/>
  <c r="O301" i="23"/>
  <c r="K234" i="23"/>
  <c r="K293" i="23"/>
  <c r="K305" i="23"/>
  <c r="O311" i="23"/>
  <c r="M312" i="23"/>
  <c r="K313" i="23"/>
  <c r="K326" i="23"/>
  <c r="Q339" i="23"/>
  <c r="T339" i="23" s="1"/>
  <c r="O339" i="23"/>
  <c r="M691" i="23"/>
  <c r="K692" i="23"/>
  <c r="K700" i="23"/>
  <c r="K708" i="23"/>
  <c r="M773" i="23"/>
  <c r="M805" i="23"/>
  <c r="K813" i="23"/>
  <c r="M819" i="23"/>
  <c r="Q825" i="23"/>
  <c r="T825" i="23" s="1"/>
  <c r="M827" i="23"/>
  <c r="M866" i="23"/>
  <c r="M875" i="23"/>
  <c r="M883" i="23"/>
  <c r="Q894" i="23"/>
  <c r="T894" i="23" s="1"/>
  <c r="O895" i="23"/>
  <c r="Q910" i="23"/>
  <c r="T910" i="23" s="1"/>
  <c r="O911" i="23"/>
  <c r="K920" i="23"/>
  <c r="Q925" i="23"/>
  <c r="T925" i="23" s="1"/>
  <c r="M469" i="23"/>
  <c r="M493" i="23"/>
  <c r="Q521" i="23"/>
  <c r="T521" i="23" s="1"/>
  <c r="O522" i="23"/>
  <c r="Q529" i="23"/>
  <c r="T529" i="23" s="1"/>
  <c r="O530" i="23"/>
  <c r="M554" i="23"/>
  <c r="M562" i="23"/>
  <c r="M584" i="23"/>
  <c r="Q589" i="23"/>
  <c r="T589" i="23" s="1"/>
  <c r="Q605" i="23"/>
  <c r="T605" i="23" s="1"/>
  <c r="M615" i="23"/>
  <c r="M638" i="23"/>
  <c r="K645" i="23"/>
  <c r="K653" i="23"/>
  <c r="O659" i="23"/>
  <c r="M660" i="23"/>
  <c r="M668" i="23"/>
  <c r="M676" i="23"/>
  <c r="K733" i="23"/>
  <c r="Q746" i="23"/>
  <c r="T746" i="23" s="1"/>
  <c r="Q765" i="23"/>
  <c r="T765" i="23" s="1"/>
  <c r="Q788" i="23"/>
  <c r="T788" i="23" s="1"/>
  <c r="Q804" i="23"/>
  <c r="T804" i="23" s="1"/>
  <c r="Q934" i="23"/>
  <c r="T934" i="23" s="1"/>
  <c r="K228" i="23"/>
  <c r="K229" i="23"/>
  <c r="Q233" i="23"/>
  <c r="T233" i="23" s="1"/>
  <c r="M235" i="23"/>
  <c r="Q254" i="23"/>
  <c r="T254" i="23" s="1"/>
  <c r="K264" i="23"/>
  <c r="K265" i="23"/>
  <c r="Q268" i="23"/>
  <c r="T268" i="23" s="1"/>
  <c r="O269" i="23"/>
  <c r="M278" i="23"/>
  <c r="O285" i="23"/>
  <c r="M293" i="23"/>
  <c r="O299" i="23"/>
  <c r="Q304" i="23"/>
  <c r="T304" i="23" s="1"/>
  <c r="O305" i="23"/>
  <c r="O319" i="23"/>
  <c r="M320" i="23"/>
  <c r="K321" i="23"/>
  <c r="Q340" i="23"/>
  <c r="T340" i="23" s="1"/>
  <c r="K342" i="23"/>
  <c r="K351" i="23"/>
  <c r="M364" i="23"/>
  <c r="M365" i="23"/>
  <c r="M386" i="23"/>
  <c r="O393" i="23"/>
  <c r="Q422" i="23"/>
  <c r="T422" i="23" s="1"/>
  <c r="O423" i="23"/>
  <c r="O447" i="23"/>
  <c r="Q453" i="23"/>
  <c r="T453" i="23" s="1"/>
  <c r="Q468" i="23"/>
  <c r="T468" i="23" s="1"/>
  <c r="M471" i="23"/>
  <c r="Q476" i="23"/>
  <c r="T476" i="23" s="1"/>
  <c r="O477" i="23"/>
  <c r="O485" i="23"/>
  <c r="K488" i="23"/>
  <c r="O499" i="23"/>
  <c r="O508" i="23"/>
  <c r="K518" i="23"/>
  <c r="K526" i="23"/>
  <c r="M532" i="23"/>
  <c r="M540" i="23"/>
  <c r="Q553" i="23"/>
  <c r="T553" i="23" s="1"/>
  <c r="O554" i="23"/>
  <c r="K557" i="23"/>
  <c r="Q561" i="23"/>
  <c r="T561" i="23" s="1"/>
  <c r="O562" i="23"/>
  <c r="K565" i="23"/>
  <c r="O584" i="23"/>
  <c r="Q590" i="23"/>
  <c r="T590" i="23" s="1"/>
  <c r="M592" i="23"/>
  <c r="M600" i="23"/>
  <c r="K601" i="23"/>
  <c r="Q606" i="23"/>
  <c r="T606" i="23" s="1"/>
  <c r="M608" i="23"/>
  <c r="K609" i="23"/>
  <c r="M623" i="23"/>
  <c r="O630" i="23"/>
  <c r="O652" i="23"/>
  <c r="Q684" i="23"/>
  <c r="T684" i="23" s="1"/>
  <c r="K695" i="23"/>
  <c r="Q699" i="23"/>
  <c r="T699" i="23" s="1"/>
  <c r="K703" i="23"/>
  <c r="Q715" i="23"/>
  <c r="T715" i="23" s="1"/>
  <c r="K719" i="23"/>
  <c r="Q723" i="23"/>
  <c r="T723" i="23" s="1"/>
  <c r="M725" i="23"/>
  <c r="O749" i="23"/>
  <c r="K750" i="23"/>
  <c r="K759" i="23"/>
  <c r="Q797" i="23"/>
  <c r="T797" i="23" s="1"/>
  <c r="K258" i="23"/>
  <c r="O265" i="23"/>
  <c r="K281" i="23"/>
  <c r="K309" i="23"/>
  <c r="O342" i="23"/>
  <c r="M343" i="23"/>
  <c r="K344" i="23"/>
  <c r="O350" i="23"/>
  <c r="M351" i="23"/>
  <c r="Q371" i="23"/>
  <c r="T371" i="23" s="1"/>
  <c r="O372" i="23"/>
  <c r="M388" i="23"/>
  <c r="Q394" i="23"/>
  <c r="T394" i="23" s="1"/>
  <c r="O395" i="23"/>
  <c r="M397" i="23"/>
  <c r="Q402" i="23"/>
  <c r="T402" i="23" s="1"/>
  <c r="O403" i="23"/>
  <c r="M433" i="23"/>
  <c r="Q455" i="23"/>
  <c r="T455" i="23" s="1"/>
  <c r="Q462" i="23"/>
  <c r="T462" i="23" s="1"/>
  <c r="M464" i="23"/>
  <c r="O479" i="23"/>
  <c r="O487" i="23"/>
  <c r="K497" i="23"/>
  <c r="Q500" i="23"/>
  <c r="T500" i="23" s="1"/>
  <c r="O501" i="23"/>
  <c r="M503" i="23"/>
  <c r="K513" i="23"/>
  <c r="M518" i="23"/>
  <c r="M542" i="23"/>
  <c r="O548" i="23"/>
  <c r="K581" i="23"/>
  <c r="Q592" i="23"/>
  <c r="T592" i="23" s="1"/>
  <c r="O594" i="23"/>
  <c r="Q600" i="23"/>
  <c r="T600" i="23" s="1"/>
  <c r="M602" i="23"/>
  <c r="Q608" i="23"/>
  <c r="T608" i="23" s="1"/>
  <c r="M617" i="23"/>
  <c r="K641" i="23"/>
  <c r="K642" i="23"/>
  <c r="Q645" i="23"/>
  <c r="T645" i="23" s="1"/>
  <c r="O646" i="23"/>
  <c r="Q677" i="23"/>
  <c r="T677" i="23" s="1"/>
  <c r="O678" i="23"/>
  <c r="O816" i="23"/>
  <c r="M823" i="23"/>
  <c r="Q829" i="23"/>
  <c r="T829" i="23" s="1"/>
  <c r="M831" i="23"/>
  <c r="M839" i="23"/>
  <c r="O862" i="23"/>
  <c r="M879" i="23"/>
  <c r="Q898" i="23"/>
  <c r="T898" i="23" s="1"/>
  <c r="O899" i="23"/>
  <c r="O425" i="23"/>
  <c r="Q578" i="23"/>
  <c r="T578" i="23" s="1"/>
  <c r="Q217" i="23"/>
  <c r="T217" i="23" s="1"/>
  <c r="K226" i="23"/>
  <c r="O236" i="23"/>
  <c r="M237" i="23"/>
  <c r="O243" i="23"/>
  <c r="Q257" i="23"/>
  <c r="T257" i="23" s="1"/>
  <c r="K325" i="23"/>
  <c r="O337" i="23"/>
  <c r="Q343" i="23"/>
  <c r="T343" i="23" s="1"/>
  <c r="M345" i="23"/>
  <c r="Q351" i="23"/>
  <c r="T351" i="23" s="1"/>
  <c r="M360" i="23"/>
  <c r="O366" i="23"/>
  <c r="M382" i="23"/>
  <c r="M390" i="23"/>
  <c r="O397" i="23"/>
  <c r="O405" i="23"/>
  <c r="Q418" i="23"/>
  <c r="T418" i="23" s="1"/>
  <c r="O419" i="23"/>
  <c r="Q441" i="23"/>
  <c r="T441" i="23" s="1"/>
  <c r="Q449" i="23"/>
  <c r="T449" i="23" s="1"/>
  <c r="Q464" i="23"/>
  <c r="T464" i="23" s="1"/>
  <c r="Q472" i="23"/>
  <c r="T472" i="23" s="1"/>
  <c r="Q480" i="23"/>
  <c r="T480" i="23" s="1"/>
  <c r="O481" i="23"/>
  <c r="M497" i="23"/>
  <c r="M520" i="23"/>
  <c r="Q793" i="23"/>
  <c r="T793" i="23" s="1"/>
  <c r="Q816" i="23"/>
  <c r="T816" i="23" s="1"/>
  <c r="O817" i="23"/>
  <c r="M825" i="23"/>
  <c r="Q839" i="23"/>
  <c r="T839" i="23" s="1"/>
  <c r="M881" i="23"/>
  <c r="Q914" i="23"/>
  <c r="T914" i="23" s="1"/>
  <c r="O916" i="23"/>
  <c r="K918" i="23"/>
  <c r="Q931" i="23"/>
  <c r="T931" i="23" s="1"/>
  <c r="O932" i="23"/>
  <c r="K934" i="23"/>
  <c r="Q948" i="23"/>
  <c r="T948" i="23" s="1"/>
  <c r="M950" i="23"/>
  <c r="K951" i="23"/>
  <c r="O212" i="23"/>
  <c r="M213" i="23"/>
  <c r="K220" i="23"/>
  <c r="Q230" i="23"/>
  <c r="T230" i="23" s="1"/>
  <c r="O231" i="23"/>
  <c r="Q243" i="23"/>
  <c r="T243" i="23" s="1"/>
  <c r="O252" i="23"/>
  <c r="M253" i="23"/>
  <c r="Q258" i="23"/>
  <c r="T258" i="23" s="1"/>
  <c r="O259" i="23"/>
  <c r="O260" i="23"/>
  <c r="O266" i="23"/>
  <c r="M267" i="23"/>
  <c r="K268" i="23"/>
  <c r="K277" i="23"/>
  <c r="O282" i="23"/>
  <c r="M283" i="23"/>
  <c r="K284" i="23"/>
  <c r="Q289" i="23"/>
  <c r="T289" i="23" s="1"/>
  <c r="Q295" i="23"/>
  <c r="T295" i="23" s="1"/>
  <c r="M297" i="23"/>
  <c r="Q301" i="23"/>
  <c r="T301" i="23" s="1"/>
  <c r="Q309" i="23"/>
  <c r="T309" i="23" s="1"/>
  <c r="O310" i="23"/>
  <c r="M311" i="23"/>
  <c r="K318" i="23"/>
  <c r="Q323" i="23"/>
  <c r="T323" i="23" s="1"/>
  <c r="K332" i="23"/>
  <c r="Q337" i="23"/>
  <c r="T337" i="23" s="1"/>
  <c r="M368" i="23"/>
  <c r="O374" i="23"/>
  <c r="Q426" i="23"/>
  <c r="T426" i="23" s="1"/>
  <c r="O427" i="23"/>
  <c r="O435" i="23"/>
  <c r="O443" i="23"/>
  <c r="O459" i="23"/>
  <c r="M467" i="23"/>
  <c r="K554" i="23"/>
  <c r="K691" i="23"/>
  <c r="Q696" i="23"/>
  <c r="T696" i="23" s="1"/>
  <c r="Q712" i="23"/>
  <c r="T712" i="23" s="1"/>
  <c r="Q736" i="23"/>
  <c r="T736" i="23" s="1"/>
  <c r="M754" i="23"/>
  <c r="O864" i="23"/>
  <c r="K875" i="23"/>
  <c r="M926" i="23"/>
  <c r="K927" i="23"/>
  <c r="O933" i="23"/>
  <c r="M943" i="23"/>
  <c r="K944" i="23"/>
  <c r="Q949" i="23"/>
  <c r="T949" i="23" s="1"/>
  <c r="K952" i="23"/>
  <c r="M949" i="23"/>
  <c r="O969" i="23"/>
  <c r="K972" i="23"/>
  <c r="K973" i="23"/>
  <c r="Q986" i="23"/>
  <c r="T986" i="23" s="1"/>
  <c r="M988" i="23"/>
  <c r="Q992" i="23"/>
  <c r="T992" i="23" s="1"/>
  <c r="Q993" i="23"/>
  <c r="T993" i="23" s="1"/>
  <c r="M1021" i="23"/>
  <c r="K1022" i="23"/>
  <c r="Q1033" i="23"/>
  <c r="T1033" i="23" s="1"/>
  <c r="Q1034" i="23"/>
  <c r="T1034" i="23" s="1"/>
  <c r="K1038" i="23"/>
  <c r="O1062" i="23"/>
  <c r="M1063" i="23"/>
  <c r="K1064" i="23"/>
  <c r="Q1070" i="23"/>
  <c r="T1070" i="23" s="1"/>
  <c r="M1071" i="23"/>
  <c r="Q1078" i="23"/>
  <c r="T1078" i="23" s="1"/>
  <c r="Q1086" i="23"/>
  <c r="T1086" i="23" s="1"/>
  <c r="M1088" i="23"/>
  <c r="Q1093" i="23"/>
  <c r="T1093" i="23" s="1"/>
  <c r="O971" i="23"/>
  <c r="O1003" i="23"/>
  <c r="Q1012" i="23"/>
  <c r="T1012" i="23" s="1"/>
  <c r="Q1021" i="23"/>
  <c r="T1021" i="23" s="1"/>
  <c r="M1030" i="23"/>
  <c r="O1037" i="23"/>
  <c r="M1038" i="23"/>
  <c r="O1044" i="23"/>
  <c r="K1052" i="23"/>
  <c r="M1065" i="23"/>
  <c r="Q1071" i="23"/>
  <c r="T1071" i="23" s="1"/>
  <c r="Q1087" i="23"/>
  <c r="T1087" i="23" s="1"/>
  <c r="K966" i="23"/>
  <c r="Q972" i="23"/>
  <c r="T972" i="23" s="1"/>
  <c r="O996" i="23"/>
  <c r="K1016" i="23"/>
  <c r="O1038" i="23"/>
  <c r="Q1044" i="23"/>
  <c r="T1044" i="23" s="1"/>
  <c r="Q1058" i="23"/>
  <c r="T1058" i="23" s="1"/>
  <c r="K1060" i="23"/>
  <c r="O1073" i="23"/>
  <c r="Q1080" i="23"/>
  <c r="T1080" i="23" s="1"/>
  <c r="K1083" i="23"/>
  <c r="K1091" i="23"/>
  <c r="Q345" i="23"/>
  <c r="T345" i="23" s="1"/>
  <c r="O346" i="23"/>
  <c r="K364" i="23"/>
  <c r="M370" i="23"/>
  <c r="M392" i="23"/>
  <c r="M393" i="23"/>
  <c r="Q398" i="23"/>
  <c r="T398" i="23" s="1"/>
  <c r="O399" i="23"/>
  <c r="O414" i="23"/>
  <c r="M415" i="23"/>
  <c r="M429" i="23"/>
  <c r="M437" i="23"/>
  <c r="M453" i="23"/>
  <c r="M461" i="23"/>
  <c r="K469" i="23"/>
  <c r="K477" i="23"/>
  <c r="M491" i="23"/>
  <c r="K493" i="23"/>
  <c r="M514" i="23"/>
  <c r="K522" i="23"/>
  <c r="K530" i="23"/>
  <c r="K546" i="23"/>
  <c r="Q549" i="23"/>
  <c r="T549" i="23" s="1"/>
  <c r="O550" i="23"/>
  <c r="K553" i="23"/>
  <c r="M560" i="23"/>
  <c r="Q565" i="23"/>
  <c r="T565" i="23" s="1"/>
  <c r="O566" i="23"/>
  <c r="Q572" i="23"/>
  <c r="T572" i="23" s="1"/>
  <c r="M574" i="23"/>
  <c r="M588" i="23"/>
  <c r="K590" i="23"/>
  <c r="Q594" i="23"/>
  <c r="T594" i="23" s="1"/>
  <c r="M596" i="23"/>
  <c r="K597" i="23"/>
  <c r="M604" i="23"/>
  <c r="Q610" i="23"/>
  <c r="T610" i="23" s="1"/>
  <c r="M612" i="23"/>
  <c r="K613" i="23"/>
  <c r="Q617" i="23"/>
  <c r="T617" i="23" s="1"/>
  <c r="M619" i="23"/>
  <c r="Q624" i="23"/>
  <c r="T624" i="23" s="1"/>
  <c r="O625" i="23"/>
  <c r="O695" i="23"/>
  <c r="O703" i="23"/>
  <c r="O711" i="23"/>
  <c r="Q734" i="23"/>
  <c r="T734" i="23" s="1"/>
  <c r="K737" i="23"/>
  <c r="K753" i="23"/>
  <c r="K821" i="23"/>
  <c r="K862" i="23"/>
  <c r="O889" i="23"/>
  <c r="M905" i="23"/>
  <c r="Q918" i="23"/>
  <c r="T918" i="23" s="1"/>
  <c r="Q926" i="23"/>
  <c r="T926" i="23" s="1"/>
  <c r="K937" i="23"/>
  <c r="Q942" i="23"/>
  <c r="T942" i="23" s="1"/>
  <c r="M984" i="23"/>
  <c r="O990" i="23"/>
  <c r="K999" i="23"/>
  <c r="K1006" i="23"/>
  <c r="Q1015" i="23"/>
  <c r="T1015" i="23" s="1"/>
  <c r="M1026" i="23"/>
  <c r="O1031" i="23"/>
  <c r="Q1038" i="23"/>
  <c r="T1038" i="23" s="1"/>
  <c r="Q1051" i="23"/>
  <c r="T1051" i="23" s="1"/>
  <c r="M1053" i="23"/>
  <c r="M1067" i="23"/>
  <c r="K1076" i="23"/>
  <c r="Q1089" i="23"/>
  <c r="T1089" i="23" s="1"/>
  <c r="K630" i="23"/>
  <c r="K638" i="23"/>
  <c r="O672" i="23"/>
  <c r="K682" i="23"/>
  <c r="M705" i="23"/>
  <c r="M785" i="23"/>
  <c r="O808" i="23"/>
  <c r="O814" i="23"/>
  <c r="O829" i="23"/>
  <c r="Q905" i="23"/>
  <c r="T905" i="23" s="1"/>
  <c r="K922" i="23"/>
  <c r="Q951" i="23"/>
  <c r="T951" i="23" s="1"/>
  <c r="Q965" i="23"/>
  <c r="T965" i="23" s="1"/>
  <c r="O966" i="23"/>
  <c r="O975" i="23"/>
  <c r="Q966" i="23"/>
  <c r="T966" i="23" s="1"/>
  <c r="Q984" i="23"/>
  <c r="T984" i="23" s="1"/>
  <c r="M1009" i="23"/>
  <c r="Q1016" i="23"/>
  <c r="T1016" i="23" s="1"/>
  <c r="K1021" i="23"/>
  <c r="M1034" i="23"/>
  <c r="Q1053" i="23"/>
  <c r="T1053" i="23" s="1"/>
  <c r="K1062" i="23"/>
  <c r="M1070" i="23"/>
  <c r="Q1075" i="23"/>
  <c r="T1075" i="23" s="1"/>
  <c r="M1078" i="23"/>
  <c r="O1084" i="23"/>
  <c r="O1092" i="23"/>
  <c r="Q10" i="23"/>
  <c r="T10" i="23" s="1"/>
  <c r="O11" i="23"/>
  <c r="K13" i="23"/>
  <c r="O25" i="23"/>
  <c r="M26" i="23"/>
  <c r="Q30" i="23"/>
  <c r="T30" i="23" s="1"/>
  <c r="O31" i="23"/>
  <c r="K39" i="23"/>
  <c r="M52" i="23"/>
  <c r="K53" i="23"/>
  <c r="Q63" i="23"/>
  <c r="T63" i="23" s="1"/>
  <c r="O64" i="23"/>
  <c r="Q70" i="23"/>
  <c r="T70" i="23" s="1"/>
  <c r="O71" i="23"/>
  <c r="K73" i="23"/>
  <c r="Q155" i="23"/>
  <c r="T155" i="23" s="1"/>
  <c r="Q177" i="23"/>
  <c r="T177" i="23" s="1"/>
  <c r="Q18" i="23"/>
  <c r="T18" i="23" s="1"/>
  <c r="M20" i="23"/>
  <c r="K21" i="23"/>
  <c r="O26" i="23"/>
  <c r="M39" i="23"/>
  <c r="K40" i="23"/>
  <c r="K47" i="23"/>
  <c r="Q51" i="23"/>
  <c r="T51" i="23" s="1"/>
  <c r="K54" i="23"/>
  <c r="O59" i="23"/>
  <c r="O92" i="23"/>
  <c r="O171" i="23"/>
  <c r="Q251" i="23"/>
  <c r="T251" i="23" s="1"/>
  <c r="O251" i="23"/>
  <c r="Q5" i="23"/>
  <c r="T5" i="23" s="1"/>
  <c r="M7" i="23"/>
  <c r="K8" i="23"/>
  <c r="K15" i="23"/>
  <c r="O34" i="23"/>
  <c r="Q46" i="23"/>
  <c r="T46" i="23" s="1"/>
  <c r="O47" i="23"/>
  <c r="O81" i="23"/>
  <c r="K88" i="23"/>
  <c r="M94" i="23"/>
  <c r="K95" i="23"/>
  <c r="O119" i="23"/>
  <c r="O233" i="23"/>
  <c r="M233" i="23"/>
  <c r="Q6" i="23"/>
  <c r="T6" i="23" s="1"/>
  <c r="O7" i="23"/>
  <c r="K16" i="23"/>
  <c r="M28" i="23"/>
  <c r="K29" i="23"/>
  <c r="Q40" i="23"/>
  <c r="T40" i="23" s="1"/>
  <c r="O41" i="23"/>
  <c r="M42" i="23"/>
  <c r="K43" i="23"/>
  <c r="K76" i="23"/>
  <c r="M82" i="23"/>
  <c r="Q86" i="23"/>
  <c r="T86" i="23" s="1"/>
  <c r="O87" i="23"/>
  <c r="M116" i="23"/>
  <c r="K3" i="23"/>
  <c r="K17" i="23"/>
  <c r="M23" i="23"/>
  <c r="K24" i="23"/>
  <c r="Q27" i="23"/>
  <c r="T27" i="23" s="1"/>
  <c r="K30" i="23"/>
  <c r="K51" i="23"/>
  <c r="M76" i="23"/>
  <c r="K77" i="23"/>
  <c r="O82" i="23"/>
  <c r="K83" i="23"/>
  <c r="Q115" i="23"/>
  <c r="T115" i="23" s="1"/>
  <c r="O141" i="23"/>
  <c r="K143" i="23"/>
  <c r="M169" i="23"/>
  <c r="Q16" i="23"/>
  <c r="T16" i="23" s="1"/>
  <c r="M18" i="23"/>
  <c r="Q75" i="23"/>
  <c r="T75" i="23" s="1"/>
  <c r="O161" i="23"/>
  <c r="Q263" i="23"/>
  <c r="T263" i="23" s="1"/>
  <c r="O263" i="23"/>
  <c r="M279" i="23"/>
  <c r="O279" i="23"/>
  <c r="O99" i="23"/>
  <c r="M100" i="23"/>
  <c r="O105" i="23"/>
  <c r="Q109" i="23"/>
  <c r="T109" i="23" s="1"/>
  <c r="O110" i="23"/>
  <c r="Q124" i="23"/>
  <c r="T124" i="23" s="1"/>
  <c r="Q125" i="23"/>
  <c r="T125" i="23" s="1"/>
  <c r="O129" i="23"/>
  <c r="M130" i="23"/>
  <c r="K131" i="23"/>
  <c r="Q140" i="23"/>
  <c r="T140" i="23" s="1"/>
  <c r="O150" i="23"/>
  <c r="K162" i="23"/>
  <c r="Q165" i="23"/>
  <c r="T165" i="23" s="1"/>
  <c r="K169" i="23"/>
  <c r="K172" i="23"/>
  <c r="K173" i="23"/>
  <c r="K178" i="23"/>
  <c r="K179" i="23"/>
  <c r="O181" i="23"/>
  <c r="M182" i="23"/>
  <c r="K183" i="23"/>
  <c r="Q189" i="23"/>
  <c r="T189" i="23" s="1"/>
  <c r="M191" i="23"/>
  <c r="K204" i="23"/>
  <c r="K205" i="23"/>
  <c r="K210" i="23"/>
  <c r="K211" i="23"/>
  <c r="O213" i="23"/>
  <c r="M214" i="23"/>
  <c r="K215" i="23"/>
  <c r="O218" i="23"/>
  <c r="Q221" i="23"/>
  <c r="T221" i="23" s="1"/>
  <c r="M223" i="23"/>
  <c r="Q232" i="23"/>
  <c r="T232" i="23" s="1"/>
  <c r="Q246" i="23"/>
  <c r="T246" i="23" s="1"/>
  <c r="O247" i="23"/>
  <c r="Q267" i="23"/>
  <c r="T267" i="23" s="1"/>
  <c r="K274" i="23"/>
  <c r="K275" i="23"/>
  <c r="K280" i="23"/>
  <c r="Q283" i="23"/>
  <c r="T283" i="23" s="1"/>
  <c r="K286" i="23"/>
  <c r="K287" i="23"/>
  <c r="O295" i="23"/>
  <c r="M296" i="23"/>
  <c r="K297" i="23"/>
  <c r="O326" i="23"/>
  <c r="M327" i="23"/>
  <c r="Q333" i="23"/>
  <c r="T333" i="23" s="1"/>
  <c r="O354" i="23"/>
  <c r="O355" i="23"/>
  <c r="Q367" i="23"/>
  <c r="T367" i="23" s="1"/>
  <c r="O368" i="23"/>
  <c r="O406" i="23"/>
  <c r="M407" i="23"/>
  <c r="O451" i="23"/>
  <c r="M489" i="23"/>
  <c r="K550" i="23"/>
  <c r="M556" i="23"/>
  <c r="M564" i="23"/>
  <c r="O307" i="23"/>
  <c r="O323" i="23"/>
  <c r="Q130" i="23"/>
  <c r="T130" i="23" s="1"/>
  <c r="O131" i="23"/>
  <c r="O145" i="23"/>
  <c r="M146" i="23"/>
  <c r="K147" i="23"/>
  <c r="Q156" i="23"/>
  <c r="T156" i="23" s="1"/>
  <c r="O168" i="23"/>
  <c r="Q171" i="23"/>
  <c r="T171" i="23" s="1"/>
  <c r="Q182" i="23"/>
  <c r="T182" i="23" s="1"/>
  <c r="O183" i="23"/>
  <c r="M187" i="23"/>
  <c r="Q191" i="23"/>
  <c r="T191" i="23" s="1"/>
  <c r="O201" i="23"/>
  <c r="K202" i="23"/>
  <c r="O204" i="23"/>
  <c r="M205" i="23"/>
  <c r="Q214" i="23"/>
  <c r="T214" i="23" s="1"/>
  <c r="O215" i="23"/>
  <c r="M219" i="23"/>
  <c r="Q223" i="23"/>
  <c r="T223" i="23" s="1"/>
  <c r="O237" i="23"/>
  <c r="M238" i="23"/>
  <c r="K239" i="23"/>
  <c r="Q248" i="23"/>
  <c r="T248" i="23" s="1"/>
  <c r="O253" i="23"/>
  <c r="M254" i="23"/>
  <c r="K255" i="23"/>
  <c r="Q259" i="23"/>
  <c r="T259" i="23" s="1"/>
  <c r="M260" i="23"/>
  <c r="M265" i="23"/>
  <c r="O270" i="23"/>
  <c r="O274" i="23"/>
  <c r="M275" i="23"/>
  <c r="Q279" i="23"/>
  <c r="T279" i="23" s="1"/>
  <c r="O286" i="23"/>
  <c r="M287" i="23"/>
  <c r="Q296" i="23"/>
  <c r="T296" i="23" s="1"/>
  <c r="O297" i="23"/>
  <c r="Q311" i="23"/>
  <c r="T311" i="23" s="1"/>
  <c r="M313" i="23"/>
  <c r="Q327" i="23"/>
  <c r="T327" i="23" s="1"/>
  <c r="M329" i="23"/>
  <c r="O335" i="23"/>
  <c r="K337" i="23"/>
  <c r="Q347" i="23"/>
  <c r="T347" i="23" s="1"/>
  <c r="Q355" i="23"/>
  <c r="T355" i="23" s="1"/>
  <c r="M401" i="23"/>
  <c r="O437" i="23"/>
  <c r="M483" i="23"/>
  <c r="Q541" i="23"/>
  <c r="T541" i="23" s="1"/>
  <c r="O542" i="23"/>
  <c r="K55" i="23"/>
  <c r="M60" i="23"/>
  <c r="K61" i="23"/>
  <c r="K67" i="23"/>
  <c r="K89" i="23"/>
  <c r="Q93" i="23"/>
  <c r="T93" i="23" s="1"/>
  <c r="O94" i="23"/>
  <c r="K96" i="23"/>
  <c r="M102" i="23"/>
  <c r="K103" i="23"/>
  <c r="M112" i="23"/>
  <c r="O116" i="23"/>
  <c r="M121" i="23"/>
  <c r="Q131" i="23"/>
  <c r="T131" i="23" s="1"/>
  <c r="M133" i="23"/>
  <c r="O136" i="23"/>
  <c r="M137" i="23"/>
  <c r="O142" i="23"/>
  <c r="Q145" i="23"/>
  <c r="T145" i="23" s="1"/>
  <c r="M147" i="23"/>
  <c r="O152" i="23"/>
  <c r="M153" i="23"/>
  <c r="O157" i="23"/>
  <c r="Q162" i="23"/>
  <c r="T162" i="23" s="1"/>
  <c r="Q172" i="23"/>
  <c r="T172" i="23" s="1"/>
  <c r="O173" i="23"/>
  <c r="K175" i="23"/>
  <c r="Q183" i="23"/>
  <c r="T183" i="23" s="1"/>
  <c r="O196" i="23"/>
  <c r="M197" i="23"/>
  <c r="O205" i="23"/>
  <c r="M206" i="23"/>
  <c r="K207" i="23"/>
  <c r="Q215" i="23"/>
  <c r="T215" i="23" s="1"/>
  <c r="O228" i="23"/>
  <c r="M229" i="23"/>
  <c r="O234" i="23"/>
  <c r="Q237" i="23"/>
  <c r="T237" i="23" s="1"/>
  <c r="M239" i="23"/>
  <c r="K240" i="23"/>
  <c r="K244" i="23"/>
  <c r="K245" i="23"/>
  <c r="O249" i="23"/>
  <c r="K250" i="23"/>
  <c r="Q253" i="23"/>
  <c r="T253" i="23" s="1"/>
  <c r="M255" i="23"/>
  <c r="K256" i="23"/>
  <c r="K261" i="23"/>
  <c r="Q270" i="23"/>
  <c r="T270" i="23" s="1"/>
  <c r="O275" i="23"/>
  <c r="M276" i="23"/>
  <c r="Q280" i="23"/>
  <c r="T280" i="23" s="1"/>
  <c r="O287" i="23"/>
  <c r="M288" i="23"/>
  <c r="K289" i="23"/>
  <c r="Q297" i="23"/>
  <c r="T297" i="23" s="1"/>
  <c r="M299" i="23"/>
  <c r="O302" i="23"/>
  <c r="M303" i="23"/>
  <c r="Q312" i="23"/>
  <c r="T312" i="23" s="1"/>
  <c r="O313" i="23"/>
  <c r="O318" i="23"/>
  <c r="M319" i="23"/>
  <c r="Q328" i="23"/>
  <c r="T328" i="23" s="1"/>
  <c r="O329" i="23"/>
  <c r="Q335" i="23"/>
  <c r="T335" i="23" s="1"/>
  <c r="O386" i="23"/>
  <c r="Q437" i="23"/>
  <c r="T437" i="23" s="1"/>
  <c r="Q445" i="23"/>
  <c r="T445" i="23" s="1"/>
  <c r="M536" i="23"/>
  <c r="Q87" i="23"/>
  <c r="T87" i="23" s="1"/>
  <c r="O163" i="23"/>
  <c r="O169" i="23"/>
  <c r="O271" i="23"/>
  <c r="O281" i="23"/>
  <c r="M325" i="23"/>
  <c r="K517" i="23"/>
  <c r="Q48" i="23"/>
  <c r="T48" i="23" s="1"/>
  <c r="O49" i="23"/>
  <c r="M50" i="23"/>
  <c r="Q54" i="23"/>
  <c r="T54" i="23" s="1"/>
  <c r="O55" i="23"/>
  <c r="Q66" i="23"/>
  <c r="T66" i="23" s="1"/>
  <c r="O67" i="23"/>
  <c r="O78" i="23"/>
  <c r="K81" i="23"/>
  <c r="M84" i="23"/>
  <c r="Q88" i="23"/>
  <c r="T88" i="23" s="1"/>
  <c r="O89" i="23"/>
  <c r="K98" i="23"/>
  <c r="O108" i="23"/>
  <c r="Q112" i="23"/>
  <c r="T112" i="23" s="1"/>
  <c r="M113" i="23"/>
  <c r="K118" i="23"/>
  <c r="Q121" i="23"/>
  <c r="T121" i="23" s="1"/>
  <c r="M123" i="23"/>
  <c r="K125" i="23"/>
  <c r="K128" i="23"/>
  <c r="K129" i="23"/>
  <c r="K135" i="23"/>
  <c r="Q137" i="23"/>
  <c r="T137" i="23" s="1"/>
  <c r="M139" i="23"/>
  <c r="K141" i="23"/>
  <c r="Q147" i="23"/>
  <c r="T147" i="23" s="1"/>
  <c r="M149" i="23"/>
  <c r="Q153" i="23"/>
  <c r="T153" i="23" s="1"/>
  <c r="Q158" i="23"/>
  <c r="T158" i="23" s="1"/>
  <c r="M159" i="23"/>
  <c r="K160" i="23"/>
  <c r="M170" i="23"/>
  <c r="Q174" i="23"/>
  <c r="T174" i="23" s="1"/>
  <c r="O175" i="23"/>
  <c r="M177" i="23"/>
  <c r="K180" i="23"/>
  <c r="K181" i="23"/>
  <c r="Q197" i="23"/>
  <c r="T197" i="23" s="1"/>
  <c r="M199" i="23"/>
  <c r="Q206" i="23"/>
  <c r="T206" i="23" s="1"/>
  <c r="O207" i="23"/>
  <c r="M209" i="23"/>
  <c r="K212" i="23"/>
  <c r="K213" i="23"/>
  <c r="Q229" i="23"/>
  <c r="T229" i="23" s="1"/>
  <c r="M231" i="23"/>
  <c r="Q239" i="23"/>
  <c r="T239" i="23" s="1"/>
  <c r="O244" i="23"/>
  <c r="M245" i="23"/>
  <c r="K246" i="23"/>
  <c r="O250" i="23"/>
  <c r="K251" i="23"/>
  <c r="Q255" i="23"/>
  <c r="T255" i="23" s="1"/>
  <c r="M257" i="23"/>
  <c r="O261" i="23"/>
  <c r="M262" i="23"/>
  <c r="M263" i="23"/>
  <c r="M272" i="23"/>
  <c r="M273" i="23"/>
  <c r="Q276" i="23"/>
  <c r="T276" i="23" s="1"/>
  <c r="M277" i="23"/>
  <c r="K278" i="23"/>
  <c r="Q288" i="23"/>
  <c r="T288" i="23" s="1"/>
  <c r="O289" i="23"/>
  <c r="K294" i="23"/>
  <c r="K295" i="23"/>
  <c r="K301" i="23"/>
  <c r="Q303" i="23"/>
  <c r="T303" i="23" s="1"/>
  <c r="M305" i="23"/>
  <c r="K307" i="23"/>
  <c r="O315" i="23"/>
  <c r="M339" i="23"/>
  <c r="O50" i="23"/>
  <c r="Q73" i="23"/>
  <c r="T73" i="23" s="1"/>
  <c r="Q79" i="23"/>
  <c r="T79" i="23" s="1"/>
  <c r="Q83" i="23"/>
  <c r="T83" i="23" s="1"/>
  <c r="M85" i="23"/>
  <c r="Q108" i="23"/>
  <c r="T108" i="23" s="1"/>
  <c r="M109" i="23"/>
  <c r="M119" i="23"/>
  <c r="M125" i="23"/>
  <c r="Q133" i="23"/>
  <c r="T133" i="23" s="1"/>
  <c r="Q138" i="23"/>
  <c r="T138" i="23" s="1"/>
  <c r="O139" i="23"/>
  <c r="M155" i="23"/>
  <c r="Q163" i="23"/>
  <c r="T163" i="23" s="1"/>
  <c r="Q169" i="23"/>
  <c r="T169" i="23" s="1"/>
  <c r="Q241" i="23"/>
  <c r="T241" i="23" s="1"/>
  <c r="K243" i="23"/>
  <c r="Q271" i="23"/>
  <c r="T271" i="23" s="1"/>
  <c r="Q281" i="23"/>
  <c r="T281" i="23" s="1"/>
  <c r="Q299" i="23"/>
  <c r="T299" i="23" s="1"/>
  <c r="O309" i="23"/>
  <c r="K327" i="23"/>
  <c r="M333" i="23"/>
  <c r="K376" i="23"/>
  <c r="K427" i="23"/>
  <c r="K459" i="23"/>
  <c r="K496" i="23"/>
  <c r="M510" i="23"/>
  <c r="M606" i="23"/>
  <c r="M380" i="23"/>
  <c r="K388" i="23"/>
  <c r="Q391" i="23"/>
  <c r="T391" i="23" s="1"/>
  <c r="O392" i="23"/>
  <c r="O398" i="23"/>
  <c r="M399" i="23"/>
  <c r="K407" i="23"/>
  <c r="Q410" i="23"/>
  <c r="T410" i="23" s="1"/>
  <c r="O411" i="23"/>
  <c r="Q429" i="23"/>
  <c r="T429" i="23" s="1"/>
  <c r="M431" i="23"/>
  <c r="K446" i="23"/>
  <c r="Q461" i="23"/>
  <c r="T461" i="23" s="1"/>
  <c r="K476" i="23"/>
  <c r="M481" i="23"/>
  <c r="K489" i="23"/>
  <c r="Q492" i="23"/>
  <c r="T492" i="23" s="1"/>
  <c r="O493" i="23"/>
  <c r="M508" i="23"/>
  <c r="O540" i="23"/>
  <c r="K549" i="23"/>
  <c r="K569" i="23"/>
  <c r="M580" i="23"/>
  <c r="M586" i="23"/>
  <c r="K593" i="23"/>
  <c r="Q597" i="23"/>
  <c r="T597" i="23" s="1"/>
  <c r="O598" i="23"/>
  <c r="Q604" i="23"/>
  <c r="T604" i="23" s="1"/>
  <c r="O622" i="23"/>
  <c r="K624" i="23"/>
  <c r="O631" i="23"/>
  <c r="M632" i="23"/>
  <c r="K674" i="23"/>
  <c r="M709" i="23"/>
  <c r="O732" i="23"/>
  <c r="Q747" i="23"/>
  <c r="T747" i="23" s="1"/>
  <c r="O772" i="23"/>
  <c r="M780" i="23"/>
  <c r="K781" i="23"/>
  <c r="Q785" i="23"/>
  <c r="T785" i="23" s="1"/>
  <c r="Q792" i="23"/>
  <c r="T792" i="23" s="1"/>
  <c r="K796" i="23"/>
  <c r="Q800" i="23"/>
  <c r="T800" i="23" s="1"/>
  <c r="M802" i="23"/>
  <c r="M815" i="23"/>
  <c r="K817" i="23"/>
  <c r="Q820" i="23"/>
  <c r="T820" i="23" s="1"/>
  <c r="O872" i="23"/>
  <c r="Q886" i="23"/>
  <c r="T886" i="23" s="1"/>
  <c r="O887" i="23"/>
  <c r="Q580" i="23"/>
  <c r="T580" i="23" s="1"/>
  <c r="K582" i="23"/>
  <c r="M654" i="23"/>
  <c r="K655" i="23"/>
  <c r="K661" i="23"/>
  <c r="O667" i="23"/>
  <c r="M674" i="23"/>
  <c r="Q685" i="23"/>
  <c r="T685" i="23" s="1"/>
  <c r="Q708" i="23"/>
  <c r="T708" i="23" s="1"/>
  <c r="Q732" i="23"/>
  <c r="T732" i="23" s="1"/>
  <c r="Q740" i="23"/>
  <c r="T740" i="23" s="1"/>
  <c r="O766" i="23"/>
  <c r="Q772" i="23"/>
  <c r="T772" i="23" s="1"/>
  <c r="M796" i="23"/>
  <c r="K797" i="23"/>
  <c r="Q801" i="23"/>
  <c r="T801" i="23" s="1"/>
  <c r="O802" i="23"/>
  <c r="Q865" i="23"/>
  <c r="T865" i="23" s="1"/>
  <c r="O866" i="23"/>
  <c r="Q334" i="23"/>
  <c r="T334" i="23" s="1"/>
  <c r="K341" i="23"/>
  <c r="Q344" i="23"/>
  <c r="T344" i="23" s="1"/>
  <c r="Q350" i="23"/>
  <c r="T350" i="23" s="1"/>
  <c r="K352" i="23"/>
  <c r="Q362" i="23"/>
  <c r="T362" i="23" s="1"/>
  <c r="M376" i="23"/>
  <c r="K384" i="23"/>
  <c r="Q387" i="23"/>
  <c r="T387" i="23" s="1"/>
  <c r="O388" i="23"/>
  <c r="O394" i="23"/>
  <c r="M395" i="23"/>
  <c r="K403" i="23"/>
  <c r="Q406" i="23"/>
  <c r="T406" i="23" s="1"/>
  <c r="O407" i="23"/>
  <c r="O413" i="23"/>
  <c r="M427" i="23"/>
  <c r="Q438" i="23"/>
  <c r="T438" i="23" s="1"/>
  <c r="O439" i="23"/>
  <c r="Q457" i="23"/>
  <c r="T457" i="23" s="1"/>
  <c r="K472" i="23"/>
  <c r="M477" i="23"/>
  <c r="K485" i="23"/>
  <c r="Q488" i="23"/>
  <c r="T488" i="23" s="1"/>
  <c r="O489" i="23"/>
  <c r="O495" i="23"/>
  <c r="K504" i="23"/>
  <c r="Q509" i="23"/>
  <c r="T509" i="23" s="1"/>
  <c r="O510" i="23"/>
  <c r="O516" i="23"/>
  <c r="K525" i="23"/>
  <c r="M530" i="23"/>
  <c r="K538" i="23"/>
  <c r="K545" i="23"/>
  <c r="M550" i="23"/>
  <c r="M570" i="23"/>
  <c r="M576" i="23"/>
  <c r="K577" i="23"/>
  <c r="K589" i="23"/>
  <c r="Q633" i="23"/>
  <c r="T633" i="23" s="1"/>
  <c r="O647" i="23"/>
  <c r="Q653" i="23"/>
  <c r="T653" i="23" s="1"/>
  <c r="O654" i="23"/>
  <c r="O660" i="23"/>
  <c r="Q673" i="23"/>
  <c r="T673" i="23" s="1"/>
  <c r="O674" i="23"/>
  <c r="O686" i="23"/>
  <c r="K688" i="23"/>
  <c r="K696" i="23"/>
  <c r="K704" i="23"/>
  <c r="K712" i="23"/>
  <c r="Q724" i="23"/>
  <c r="T724" i="23" s="1"/>
  <c r="Q733" i="23"/>
  <c r="T733" i="23" s="1"/>
  <c r="Q749" i="23"/>
  <c r="T749" i="23" s="1"/>
  <c r="Q758" i="23"/>
  <c r="T758" i="23" s="1"/>
  <c r="M759" i="23"/>
  <c r="K769" i="23"/>
  <c r="M853" i="23"/>
  <c r="O345" i="23"/>
  <c r="O351" i="23"/>
  <c r="O382" i="23"/>
  <c r="O401" i="23"/>
  <c r="O433" i="23"/>
  <c r="Q451" i="23"/>
  <c r="T451" i="23" s="1"/>
  <c r="O483" i="23"/>
  <c r="O536" i="23"/>
  <c r="O556" i="23"/>
  <c r="Q569" i="23"/>
  <c r="T569" i="23" s="1"/>
  <c r="O570" i="23"/>
  <c r="K621" i="23"/>
  <c r="O627" i="23"/>
  <c r="O635" i="23"/>
  <c r="M642" i="23"/>
  <c r="K643" i="23"/>
  <c r="K649" i="23"/>
  <c r="O655" i="23"/>
  <c r="M662" i="23"/>
  <c r="K663" i="23"/>
  <c r="O668" i="23"/>
  <c r="O675" i="23"/>
  <c r="M682" i="23"/>
  <c r="Q686" i="23"/>
  <c r="T686" i="23" s="1"/>
  <c r="O687" i="23"/>
  <c r="M704" i="23"/>
  <c r="K310" i="23"/>
  <c r="K311" i="23"/>
  <c r="Q319" i="23"/>
  <c r="T319" i="23" s="1"/>
  <c r="M321" i="23"/>
  <c r="K323" i="23"/>
  <c r="Q329" i="23"/>
  <c r="T329" i="23" s="1"/>
  <c r="M331" i="23"/>
  <c r="M336" i="23"/>
  <c r="O340" i="23"/>
  <c r="O341" i="23"/>
  <c r="M346" i="23"/>
  <c r="M352" i="23"/>
  <c r="O358" i="23"/>
  <c r="O359" i="23"/>
  <c r="K360" i="23"/>
  <c r="O370" i="23"/>
  <c r="K379" i="23"/>
  <c r="M384" i="23"/>
  <c r="O402" i="23"/>
  <c r="M403" i="23"/>
  <c r="Q414" i="23"/>
  <c r="T414" i="23" s="1"/>
  <c r="O415" i="23"/>
  <c r="O421" i="23"/>
  <c r="K430" i="23"/>
  <c r="Q433" i="23"/>
  <c r="T433" i="23" s="1"/>
  <c r="M435" i="23"/>
  <c r="O441" i="23"/>
  <c r="K443" i="23"/>
  <c r="Q447" i="23"/>
  <c r="T447" i="23" s="1"/>
  <c r="K455" i="23"/>
  <c r="O471" i="23"/>
  <c r="K480" i="23"/>
  <c r="M485" i="23"/>
  <c r="Q496" i="23"/>
  <c r="T496" i="23" s="1"/>
  <c r="O497" i="23"/>
  <c r="O503" i="23"/>
  <c r="Q517" i="23"/>
  <c r="T517" i="23" s="1"/>
  <c r="O518" i="23"/>
  <c r="O524" i="23"/>
  <c r="M538" i="23"/>
  <c r="O544" i="23"/>
  <c r="M558" i="23"/>
  <c r="O564" i="23"/>
  <c r="Q570" i="23"/>
  <c r="T570" i="23" s="1"/>
  <c r="M572" i="23"/>
  <c r="K610" i="23"/>
  <c r="K616" i="23"/>
  <c r="O628" i="23"/>
  <c r="Q641" i="23"/>
  <c r="T641" i="23" s="1"/>
  <c r="O642" i="23"/>
  <c r="O648" i="23"/>
  <c r="K657" i="23"/>
  <c r="Q661" i="23"/>
  <c r="T661" i="23" s="1"/>
  <c r="O662" i="23"/>
  <c r="M670" i="23"/>
  <c r="Q681" i="23"/>
  <c r="T681" i="23" s="1"/>
  <c r="O682" i="23"/>
  <c r="M847" i="23"/>
  <c r="Q315" i="23"/>
  <c r="T315" i="23" s="1"/>
  <c r="O316" i="23"/>
  <c r="Q320" i="23"/>
  <c r="T320" i="23" s="1"/>
  <c r="O321" i="23"/>
  <c r="O336" i="23"/>
  <c r="K348" i="23"/>
  <c r="O371" i="23"/>
  <c r="M372" i="23"/>
  <c r="K380" i="23"/>
  <c r="O390" i="23"/>
  <c r="K399" i="23"/>
  <c r="O409" i="23"/>
  <c r="M423" i="23"/>
  <c r="Q434" i="23"/>
  <c r="T434" i="23" s="1"/>
  <c r="Q459" i="23"/>
  <c r="T459" i="23" s="1"/>
  <c r="K468" i="23"/>
  <c r="M473" i="23"/>
  <c r="K481" i="23"/>
  <c r="Q484" i="23"/>
  <c r="T484" i="23" s="1"/>
  <c r="O491" i="23"/>
  <c r="K500" i="23"/>
  <c r="M505" i="23"/>
  <c r="O512" i="23"/>
  <c r="K521" i="23"/>
  <c r="M526" i="23"/>
  <c r="K534" i="23"/>
  <c r="Q537" i="23"/>
  <c r="T537" i="23" s="1"/>
  <c r="O538" i="23"/>
  <c r="M546" i="23"/>
  <c r="Q557" i="23"/>
  <c r="T557" i="23" s="1"/>
  <c r="O558" i="23"/>
  <c r="O590" i="23"/>
  <c r="Q596" i="23"/>
  <c r="T596" i="23" s="1"/>
  <c r="K598" i="23"/>
  <c r="K605" i="23"/>
  <c r="O615" i="23"/>
  <c r="K622" i="23"/>
  <c r="Q628" i="23"/>
  <c r="T628" i="23" s="1"/>
  <c r="M630" i="23"/>
  <c r="O643" i="23"/>
  <c r="M650" i="23"/>
  <c r="K651" i="23"/>
  <c r="O656" i="23"/>
  <c r="O663" i="23"/>
  <c r="M664" i="23"/>
  <c r="K829" i="23"/>
  <c r="Q833" i="23"/>
  <c r="T833" i="23" s="1"/>
  <c r="M835" i="23"/>
  <c r="M901" i="23"/>
  <c r="O921" i="23"/>
  <c r="M922" i="23"/>
  <c r="Q927" i="23"/>
  <c r="T927" i="23" s="1"/>
  <c r="O928" i="23"/>
  <c r="M841" i="23"/>
  <c r="Q852" i="23"/>
  <c r="T852" i="23" s="1"/>
  <c r="M868" i="23"/>
  <c r="Q944" i="23"/>
  <c r="T944" i="23" s="1"/>
  <c r="O945" i="23"/>
  <c r="O1095" i="23"/>
  <c r="K510" i="23"/>
  <c r="Q513" i="23"/>
  <c r="T513" i="23" s="1"/>
  <c r="O514" i="23"/>
  <c r="O520" i="23"/>
  <c r="K529" i="23"/>
  <c r="M534" i="23"/>
  <c r="K542" i="23"/>
  <c r="Q545" i="23"/>
  <c r="T545" i="23" s="1"/>
  <c r="O546" i="23"/>
  <c r="O552" i="23"/>
  <c r="K561" i="23"/>
  <c r="M566" i="23"/>
  <c r="K573" i="23"/>
  <c r="K578" i="23"/>
  <c r="Q581" i="23"/>
  <c r="T581" i="23" s="1"/>
  <c r="O582" i="23"/>
  <c r="O588" i="23"/>
  <c r="O600" i="23"/>
  <c r="K602" i="23"/>
  <c r="O606" i="23"/>
  <c r="O617" i="23"/>
  <c r="Q623" i="23"/>
  <c r="T623" i="23" s="1"/>
  <c r="K625" i="23"/>
  <c r="K634" i="23"/>
  <c r="Q637" i="23"/>
  <c r="T637" i="23" s="1"/>
  <c r="O651" i="23"/>
  <c r="M658" i="23"/>
  <c r="K659" i="23"/>
  <c r="K666" i="23"/>
  <c r="Q669" i="23"/>
  <c r="T669" i="23" s="1"/>
  <c r="O670" i="23"/>
  <c r="O676" i="23"/>
  <c r="Q682" i="23"/>
  <c r="T682" i="23" s="1"/>
  <c r="O683" i="23"/>
  <c r="Q695" i="23"/>
  <c r="T695" i="23" s="1"/>
  <c r="Q703" i="23"/>
  <c r="T703" i="23" s="1"/>
  <c r="K707" i="23"/>
  <c r="M720" i="23"/>
  <c r="M721" i="23"/>
  <c r="O727" i="23"/>
  <c r="K729" i="23"/>
  <c r="Q741" i="23"/>
  <c r="T741" i="23" s="1"/>
  <c r="Q751" i="23"/>
  <c r="T751" i="23" s="1"/>
  <c r="K754" i="23"/>
  <c r="Q781" i="23"/>
  <c r="T781" i="23" s="1"/>
  <c r="Q782" i="23"/>
  <c r="T782" i="23" s="1"/>
  <c r="O782" i="23"/>
  <c r="O804" i="23"/>
  <c r="O812" i="23"/>
  <c r="K832" i="23"/>
  <c r="K857" i="23"/>
  <c r="Q868" i="23"/>
  <c r="T868" i="23" s="1"/>
  <c r="M870" i="23"/>
  <c r="Q882" i="23"/>
  <c r="T882" i="23" s="1"/>
  <c r="O883" i="23"/>
  <c r="K891" i="23"/>
  <c r="Q938" i="23"/>
  <c r="T938" i="23" s="1"/>
  <c r="Q939" i="23"/>
  <c r="T939" i="23" s="1"/>
  <c r="K941" i="23"/>
  <c r="M958" i="23"/>
  <c r="K562" i="23"/>
  <c r="K620" i="23"/>
  <c r="K654" i="23"/>
  <c r="O664" i="23"/>
  <c r="Q697" i="23"/>
  <c r="T697" i="23" s="1"/>
  <c r="K723" i="23"/>
  <c r="M738" i="23"/>
  <c r="O745" i="23"/>
  <c r="O790" i="23"/>
  <c r="M806" i="23"/>
  <c r="K845" i="23"/>
  <c r="O877" i="23"/>
  <c r="Q1090" i="23"/>
  <c r="T1090" i="23" s="1"/>
  <c r="O679" i="23"/>
  <c r="O691" i="23"/>
  <c r="O715" i="23"/>
  <c r="K716" i="23"/>
  <c r="Q729" i="23"/>
  <c r="T729" i="23" s="1"/>
  <c r="Q730" i="23"/>
  <c r="T730" i="23" s="1"/>
  <c r="Q753" i="23"/>
  <c r="T753" i="23" s="1"/>
  <c r="K758" i="23"/>
  <c r="Q769" i="23"/>
  <c r="T769" i="23" s="1"/>
  <c r="Q776" i="23"/>
  <c r="T776" i="23" s="1"/>
  <c r="K780" i="23"/>
  <c r="Q784" i="23"/>
  <c r="T784" i="23" s="1"/>
  <c r="M786" i="23"/>
  <c r="O792" i="23"/>
  <c r="K793" i="23"/>
  <c r="Q812" i="23"/>
  <c r="T812" i="23" s="1"/>
  <c r="M820" i="23"/>
  <c r="Q824" i="23"/>
  <c r="T824" i="23" s="1"/>
  <c r="K828" i="23"/>
  <c r="Q831" i="23"/>
  <c r="T831" i="23" s="1"/>
  <c r="M845" i="23"/>
  <c r="K853" i="23"/>
  <c r="Q856" i="23"/>
  <c r="T856" i="23" s="1"/>
  <c r="Q878" i="23"/>
  <c r="T878" i="23" s="1"/>
  <c r="O879" i="23"/>
  <c r="M899" i="23"/>
  <c r="K936" i="23"/>
  <c r="K967" i="23"/>
  <c r="Q982" i="23"/>
  <c r="T982" i="23" s="1"/>
  <c r="O983" i="23"/>
  <c r="Q987" i="23"/>
  <c r="T987" i="23" s="1"/>
  <c r="K993" i="23"/>
  <c r="Q997" i="23"/>
  <c r="T997" i="23" s="1"/>
  <c r="O998" i="23"/>
  <c r="K1000" i="23"/>
  <c r="K1007" i="23"/>
  <c r="M1024" i="23"/>
  <c r="Q1029" i="23"/>
  <c r="T1029" i="23" s="1"/>
  <c r="M1035" i="23"/>
  <c r="K1039" i="23"/>
  <c r="Q1055" i="23"/>
  <c r="T1055" i="23" s="1"/>
  <c r="M1057" i="23"/>
  <c r="Q1064" i="23"/>
  <c r="T1064" i="23" s="1"/>
  <c r="K1067" i="23"/>
  <c r="K1072" i="23"/>
  <c r="M1091" i="23"/>
  <c r="Q1094" i="23"/>
  <c r="T1094" i="23" s="1"/>
  <c r="K957" i="23"/>
  <c r="Q960" i="23"/>
  <c r="T960" i="23" s="1"/>
  <c r="O961" i="23"/>
  <c r="K964" i="23"/>
  <c r="Q971" i="23"/>
  <c r="T971" i="23" s="1"/>
  <c r="Q975" i="23"/>
  <c r="T975" i="23" s="1"/>
  <c r="K977" i="23"/>
  <c r="O988" i="23"/>
  <c r="K994" i="23"/>
  <c r="O999" i="23"/>
  <c r="Q1005" i="23"/>
  <c r="T1005" i="23" s="1"/>
  <c r="K1018" i="23"/>
  <c r="M1025" i="23"/>
  <c r="K1032" i="23"/>
  <c r="K1045" i="23"/>
  <c r="M1047" i="23"/>
  <c r="O1052" i="23"/>
  <c r="Q1056" i="23"/>
  <c r="T1056" i="23" s="1"/>
  <c r="O1057" i="23"/>
  <c r="M1058" i="23"/>
  <c r="K1073" i="23"/>
  <c r="K1097" i="23"/>
  <c r="K978" i="23"/>
  <c r="K979" i="23"/>
  <c r="O984" i="23"/>
  <c r="M989" i="23"/>
  <c r="K990" i="23"/>
  <c r="K995" i="23"/>
  <c r="Q999" i="23"/>
  <c r="T999" i="23" s="1"/>
  <c r="M1001" i="23"/>
  <c r="K1002" i="23"/>
  <c r="Q1006" i="23"/>
  <c r="T1006" i="23" s="1"/>
  <c r="O1007" i="23"/>
  <c r="K1012" i="23"/>
  <c r="M1018" i="23"/>
  <c r="K1033" i="23"/>
  <c r="Q1035" i="23"/>
  <c r="T1035" i="23" s="1"/>
  <c r="O1039" i="23"/>
  <c r="M1040" i="23"/>
  <c r="O1047" i="23"/>
  <c r="M1048" i="23"/>
  <c r="K1049" i="23"/>
  <c r="Q1057" i="23"/>
  <c r="T1057" i="23" s="1"/>
  <c r="M1079" i="23"/>
  <c r="K1080" i="23"/>
  <c r="K1087" i="23"/>
  <c r="Q1095" i="23"/>
  <c r="T1095" i="23" s="1"/>
  <c r="M964" i="23"/>
  <c r="K965" i="23"/>
  <c r="Q967" i="23"/>
  <c r="T967" i="23" s="1"/>
  <c r="O968" i="23"/>
  <c r="O1018" i="23"/>
  <c r="Q1031" i="23"/>
  <c r="T1031" i="23" s="1"/>
  <c r="O1036" i="23"/>
  <c r="K1037" i="23"/>
  <c r="O1040" i="23"/>
  <c r="M1041" i="23"/>
  <c r="K1042" i="23"/>
  <c r="O1045" i="23"/>
  <c r="K1046" i="23"/>
  <c r="Q1047" i="23"/>
  <c r="T1047" i="23" s="1"/>
  <c r="M1049" i="23"/>
  <c r="O1061" i="23"/>
  <c r="O1067" i="23"/>
  <c r="Q1072" i="23"/>
  <c r="T1072" i="23" s="1"/>
  <c r="O1079" i="23"/>
  <c r="Q1085" i="23"/>
  <c r="T1085" i="23" s="1"/>
  <c r="M1093" i="23"/>
  <c r="Q768" i="23"/>
  <c r="T768" i="23" s="1"/>
  <c r="M769" i="23"/>
  <c r="M770" i="23"/>
  <c r="O776" i="23"/>
  <c r="K777" i="23"/>
  <c r="M784" i="23"/>
  <c r="M789" i="23"/>
  <c r="M790" i="23"/>
  <c r="K805" i="23"/>
  <c r="Q809" i="23"/>
  <c r="T809" i="23" s="1"/>
  <c r="Q810" i="23"/>
  <c r="T810" i="23" s="1"/>
  <c r="M817" i="23"/>
  <c r="M818" i="23"/>
  <c r="Q821" i="23"/>
  <c r="T821" i="23" s="1"/>
  <c r="Q822" i="23"/>
  <c r="T822" i="23" s="1"/>
  <c r="K824" i="23"/>
  <c r="K837" i="23"/>
  <c r="K856" i="23"/>
  <c r="M862" i="23"/>
  <c r="Q873" i="23"/>
  <c r="T873" i="23" s="1"/>
  <c r="O875" i="23"/>
  <c r="O881" i="23"/>
  <c r="M895" i="23"/>
  <c r="O901" i="23"/>
  <c r="M909" i="23"/>
  <c r="K910" i="23"/>
  <c r="Q921" i="23"/>
  <c r="T921" i="23" s="1"/>
  <c r="Q922" i="23"/>
  <c r="T922" i="23" s="1"/>
  <c r="K924" i="23"/>
  <c r="O952" i="23"/>
  <c r="Q957" i="23"/>
  <c r="T957" i="23" s="1"/>
  <c r="Q963" i="23"/>
  <c r="T963" i="23" s="1"/>
  <c r="O978" i="23"/>
  <c r="K980" i="23"/>
  <c r="Q989" i="23"/>
  <c r="T989" i="23" s="1"/>
  <c r="K991" i="23"/>
  <c r="Q994" i="23"/>
  <c r="T994" i="23" s="1"/>
  <c r="O995" i="23"/>
  <c r="Q1001" i="23"/>
  <c r="T1001" i="23" s="1"/>
  <c r="K1013" i="23"/>
  <c r="O1019" i="23"/>
  <c r="M1020" i="23"/>
  <c r="O1027" i="23"/>
  <c r="M1028" i="23"/>
  <c r="K1029" i="23"/>
  <c r="Q1032" i="23"/>
  <c r="T1032" i="23" s="1"/>
  <c r="K1034" i="23"/>
  <c r="Q1040" i="23"/>
  <c r="T1040" i="23" s="1"/>
  <c r="M1042" i="23"/>
  <c r="Q1048" i="23"/>
  <c r="T1048" i="23" s="1"/>
  <c r="O1049" i="23"/>
  <c r="M1050" i="23"/>
  <c r="M1051" i="23"/>
  <c r="K1054" i="23"/>
  <c r="K1055" i="23"/>
  <c r="Q1067" i="23"/>
  <c r="T1067" i="23" s="1"/>
  <c r="K1075" i="23"/>
  <c r="O1081" i="23"/>
  <c r="K1089" i="23"/>
  <c r="K1090" i="23"/>
  <c r="Q1097" i="23"/>
  <c r="T1097" i="23" s="1"/>
  <c r="O958" i="23"/>
  <c r="M986" i="23"/>
  <c r="O1033" i="23"/>
  <c r="M1069" i="23"/>
  <c r="Q902" i="23"/>
  <c r="T902" i="23" s="1"/>
  <c r="K905" i="23"/>
  <c r="Q909" i="23"/>
  <c r="T909" i="23" s="1"/>
  <c r="O917" i="23"/>
  <c r="K919" i="23"/>
  <c r="O949" i="23"/>
  <c r="K960" i="23"/>
  <c r="Q969" i="23"/>
  <c r="T969" i="23" s="1"/>
  <c r="M971" i="23"/>
  <c r="Q974" i="23"/>
  <c r="T974" i="23" s="1"/>
  <c r="M975" i="23"/>
  <c r="Q979" i="23"/>
  <c r="T979" i="23" s="1"/>
  <c r="K988" i="23"/>
  <c r="Q990" i="23"/>
  <c r="T990" i="23" s="1"/>
  <c r="O991" i="23"/>
  <c r="M997" i="23"/>
  <c r="K998" i="23"/>
  <c r="K1030" i="23"/>
  <c r="Q1042" i="23"/>
  <c r="T1042" i="23" s="1"/>
  <c r="Q1050" i="23"/>
  <c r="T1050" i="23" s="1"/>
  <c r="O1054" i="23"/>
  <c r="M1055" i="23"/>
  <c r="O1063" i="23"/>
  <c r="O1064" i="23"/>
  <c r="K1065" i="23"/>
  <c r="K1077" i="23"/>
  <c r="Q1082" i="23"/>
  <c r="T1082" i="23" s="1"/>
  <c r="O1090" i="23"/>
  <c r="K1095" i="23"/>
  <c r="K4" i="23"/>
  <c r="K85" i="23"/>
  <c r="M89" i="23"/>
  <c r="O93" i="23"/>
  <c r="M97" i="23"/>
  <c r="O101" i="23"/>
  <c r="Q120" i="23"/>
  <c r="T120" i="23" s="1"/>
  <c r="O122" i="23"/>
  <c r="K124" i="23"/>
  <c r="Q126" i="23"/>
  <c r="T126" i="23" s="1"/>
  <c r="K130" i="23"/>
  <c r="O132" i="23"/>
  <c r="M134" i="23"/>
  <c r="Q136" i="23"/>
  <c r="T136" i="23" s="1"/>
  <c r="O138" i="23"/>
  <c r="K140" i="23"/>
  <c r="Q142" i="23"/>
  <c r="T142" i="23" s="1"/>
  <c r="K146" i="23"/>
  <c r="O148" i="23"/>
  <c r="M150" i="23"/>
  <c r="K5" i="23"/>
  <c r="M6" i="23"/>
  <c r="K9" i="23"/>
  <c r="M10" i="23"/>
  <c r="O28" i="23"/>
  <c r="O36" i="23"/>
  <c r="O42" i="23"/>
  <c r="O44" i="23"/>
  <c r="K46" i="23"/>
  <c r="O52" i="23"/>
  <c r="Q62" i="23"/>
  <c r="T62" i="23" s="1"/>
  <c r="Q64" i="23"/>
  <c r="T64" i="23" s="1"/>
  <c r="O65" i="23"/>
  <c r="K66" i="23"/>
  <c r="K68" i="23"/>
  <c r="K70" i="23"/>
  <c r="K72" i="23"/>
  <c r="M74" i="23"/>
  <c r="M124" i="23"/>
  <c r="O125" i="23"/>
  <c r="Q132" i="23"/>
  <c r="T132" i="23" s="1"/>
  <c r="O134" i="23"/>
  <c r="M140" i="23"/>
  <c r="Q148" i="23"/>
  <c r="T148" i="23" s="1"/>
  <c r="Q3" i="23"/>
  <c r="O4" i="23"/>
  <c r="Q7" i="23"/>
  <c r="T7" i="23" s="1"/>
  <c r="O8" i="23"/>
  <c r="Q11" i="23"/>
  <c r="T11" i="23" s="1"/>
  <c r="O12" i="23"/>
  <c r="O16" i="23"/>
  <c r="K18" i="23"/>
  <c r="O21" i="23"/>
  <c r="M22" i="23"/>
  <c r="M24" i="23"/>
  <c r="K25" i="23"/>
  <c r="Q26" i="23"/>
  <c r="T26" i="23" s="1"/>
  <c r="M27" i="23"/>
  <c r="Q28" i="23"/>
  <c r="T28" i="23" s="1"/>
  <c r="O29" i="23"/>
  <c r="M30" i="23"/>
  <c r="M32" i="23"/>
  <c r="K33" i="23"/>
  <c r="Q34" i="23"/>
  <c r="T34" i="23" s="1"/>
  <c r="M35" i="23"/>
  <c r="Q36" i="23"/>
  <c r="T36" i="23" s="1"/>
  <c r="O37" i="23"/>
  <c r="M38" i="23"/>
  <c r="M40" i="23"/>
  <c r="K41" i="23"/>
  <c r="Q42" i="23"/>
  <c r="T42" i="23" s="1"/>
  <c r="M43" i="23"/>
  <c r="Q44" i="23"/>
  <c r="T44" i="23" s="1"/>
  <c r="O45" i="23"/>
  <c r="M46" i="23"/>
  <c r="M48" i="23"/>
  <c r="K49" i="23"/>
  <c r="Q50" i="23"/>
  <c r="T50" i="23" s="1"/>
  <c r="M51" i="23"/>
  <c r="Q52" i="23"/>
  <c r="T52" i="23" s="1"/>
  <c r="O53" i="23"/>
  <c r="M54" i="23"/>
  <c r="M56" i="23"/>
  <c r="K57" i="23"/>
  <c r="Q58" i="23"/>
  <c r="T58" i="23" s="1"/>
  <c r="M59" i="23"/>
  <c r="Q60" i="23"/>
  <c r="T60" i="23" s="1"/>
  <c r="O61" i="23"/>
  <c r="K62" i="23"/>
  <c r="K64" i="23"/>
  <c r="M66" i="23"/>
  <c r="M68" i="23"/>
  <c r="K69" i="23"/>
  <c r="M70" i="23"/>
  <c r="M72" i="23"/>
  <c r="O76" i="23"/>
  <c r="O79" i="23"/>
  <c r="K80" i="23"/>
  <c r="Q82" i="23"/>
  <c r="T82" i="23" s="1"/>
  <c r="O84" i="23"/>
  <c r="M86" i="23"/>
  <c r="K87" i="23"/>
  <c r="M88" i="23"/>
  <c r="M90" i="23"/>
  <c r="K91" i="23"/>
  <c r="Q92" i="23"/>
  <c r="T92" i="23" s="1"/>
  <c r="O95" i="23"/>
  <c r="M96" i="23"/>
  <c r="M98" i="23"/>
  <c r="K99" i="23"/>
  <c r="Q100" i="23"/>
  <c r="T100" i="23" s="1"/>
  <c r="O103" i="23"/>
  <c r="K104" i="23"/>
  <c r="K106" i="23"/>
  <c r="O107" i="23"/>
  <c r="K108" i="23"/>
  <c r="K110" i="23"/>
  <c r="O111" i="23"/>
  <c r="K112" i="23"/>
  <c r="K114" i="23"/>
  <c r="O115" i="23"/>
  <c r="K116" i="23"/>
  <c r="K117" i="23"/>
  <c r="K122" i="23"/>
  <c r="O124" i="23"/>
  <c r="M126" i="23"/>
  <c r="K132" i="23"/>
  <c r="K133" i="23"/>
  <c r="Q134" i="23"/>
  <c r="T134" i="23" s="1"/>
  <c r="K138" i="23"/>
  <c r="O140" i="23"/>
  <c r="M142" i="23"/>
  <c r="K148" i="23"/>
  <c r="Q151" i="23"/>
  <c r="T151" i="23" s="1"/>
  <c r="M9" i="23"/>
  <c r="K10" i="23"/>
  <c r="M11" i="23"/>
  <c r="O14" i="23"/>
  <c r="M15" i="23"/>
  <c r="O17" i="23"/>
  <c r="O18" i="23"/>
  <c r="M19" i="23"/>
  <c r="K20" i="23"/>
  <c r="O22" i="23"/>
  <c r="Q23" i="23"/>
  <c r="T23" i="23" s="1"/>
  <c r="O24" i="23"/>
  <c r="K26" i="23"/>
  <c r="K28" i="23"/>
  <c r="O30" i="23"/>
  <c r="Q31" i="23"/>
  <c r="T31" i="23" s="1"/>
  <c r="O32" i="23"/>
  <c r="K34" i="23"/>
  <c r="K36" i="23"/>
  <c r="O38" i="23"/>
  <c r="Q39" i="23"/>
  <c r="T39" i="23" s="1"/>
  <c r="O40" i="23"/>
  <c r="K42" i="23"/>
  <c r="K44" i="23"/>
  <c r="O46" i="23"/>
  <c r="Q47" i="23"/>
  <c r="T47" i="23" s="1"/>
  <c r="O48" i="23"/>
  <c r="K50" i="23"/>
  <c r="K52" i="23"/>
  <c r="O54" i="23"/>
  <c r="Q55" i="23"/>
  <c r="T55" i="23" s="1"/>
  <c r="O56" i="23"/>
  <c r="K58" i="23"/>
  <c r="K60" i="23"/>
  <c r="M62" i="23"/>
  <c r="M64" i="23"/>
  <c r="K65" i="23"/>
  <c r="O66" i="23"/>
  <c r="Q67" i="23"/>
  <c r="T67" i="23" s="1"/>
  <c r="O68" i="23"/>
  <c r="O70" i="23"/>
  <c r="Q71" i="23"/>
  <c r="T71" i="23" s="1"/>
  <c r="O72" i="23"/>
  <c r="Q74" i="23"/>
  <c r="T74" i="23" s="1"/>
  <c r="M75" i="23"/>
  <c r="Q76" i="23"/>
  <c r="T76" i="23" s="1"/>
  <c r="O77" i="23"/>
  <c r="K78" i="23"/>
  <c r="K82" i="23"/>
  <c r="Q84" i="23"/>
  <c r="T84" i="23" s="1"/>
  <c r="O86" i="23"/>
  <c r="O88" i="23"/>
  <c r="Q89" i="23"/>
  <c r="T89" i="23" s="1"/>
  <c r="O90" i="23"/>
  <c r="K92" i="23"/>
  <c r="K94" i="23"/>
  <c r="O96" i="23"/>
  <c r="Q97" i="23"/>
  <c r="T97" i="23" s="1"/>
  <c r="O98" i="23"/>
  <c r="K100" i="23"/>
  <c r="K102" i="23"/>
  <c r="M104" i="23"/>
  <c r="M106" i="23"/>
  <c r="K107" i="23"/>
  <c r="M108" i="23"/>
  <c r="O113" i="23"/>
  <c r="K149" i="23"/>
  <c r="Q150" i="23"/>
  <c r="T150" i="23" s="1"/>
  <c r="K154" i="23"/>
  <c r="O156" i="23"/>
  <c r="M158" i="23"/>
  <c r="K164" i="23"/>
  <c r="K165" i="23"/>
  <c r="Q166" i="23"/>
  <c r="T166" i="23" s="1"/>
  <c r="K170" i="23"/>
  <c r="O172" i="23"/>
  <c r="M174" i="23"/>
  <c r="K282" i="23"/>
  <c r="K283" i="23"/>
  <c r="Q284" i="23"/>
  <c r="T284" i="23" s="1"/>
  <c r="K288" i="23"/>
  <c r="O290" i="23"/>
  <c r="M292" i="23"/>
  <c r="K298" i="23"/>
  <c r="K299" i="23"/>
  <c r="Q300" i="23"/>
  <c r="T300" i="23" s="1"/>
  <c r="K304" i="23"/>
  <c r="O306" i="23"/>
  <c r="M308" i="23"/>
  <c r="K314" i="23"/>
  <c r="K315" i="23"/>
  <c r="Q316" i="23"/>
  <c r="T316" i="23" s="1"/>
  <c r="K320" i="23"/>
  <c r="O322" i="23"/>
  <c r="M324" i="23"/>
  <c r="K330" i="23"/>
  <c r="Q336" i="23"/>
  <c r="T336" i="23" s="1"/>
  <c r="K340" i="23"/>
  <c r="O343" i="23"/>
  <c r="M344" i="23"/>
  <c r="K345" i="23"/>
  <c r="O349" i="23"/>
  <c r="Q349" i="23"/>
  <c r="T349" i="23" s="1"/>
  <c r="M353" i="23"/>
  <c r="K353" i="23"/>
  <c r="Q354" i="23"/>
  <c r="T354" i="23" s="1"/>
  <c r="Q157" i="23"/>
  <c r="T157" i="23" s="1"/>
  <c r="O159" i="23"/>
  <c r="K161" i="23"/>
  <c r="O165" i="23"/>
  <c r="M167" i="23"/>
  <c r="Q167" i="23"/>
  <c r="T167" i="23" s="1"/>
  <c r="Q173" i="23"/>
  <c r="T173" i="23" s="1"/>
  <c r="O174" i="23"/>
  <c r="K176" i="23"/>
  <c r="K177" i="23"/>
  <c r="Q178" i="23"/>
  <c r="T178" i="23" s="1"/>
  <c r="K182" i="23"/>
  <c r="O184" i="23"/>
  <c r="M186" i="23"/>
  <c r="Q188" i="23"/>
  <c r="T188" i="23" s="1"/>
  <c r="O190" i="23"/>
  <c r="K192" i="23"/>
  <c r="K193" i="23"/>
  <c r="Q194" i="23"/>
  <c r="T194" i="23" s="1"/>
  <c r="K198" i="23"/>
  <c r="O200" i="23"/>
  <c r="M202" i="23"/>
  <c r="Q204" i="23"/>
  <c r="T204" i="23" s="1"/>
  <c r="O206" i="23"/>
  <c r="K208" i="23"/>
  <c r="K209" i="23"/>
  <c r="Q210" i="23"/>
  <c r="T210" i="23" s="1"/>
  <c r="K214" i="23"/>
  <c r="O216" i="23"/>
  <c r="M218" i="23"/>
  <c r="Q220" i="23"/>
  <c r="T220" i="23" s="1"/>
  <c r="O222" i="23"/>
  <c r="K224" i="23"/>
  <c r="K225" i="23"/>
  <c r="Q226" i="23"/>
  <c r="T226" i="23" s="1"/>
  <c r="K230" i="23"/>
  <c r="O232" i="23"/>
  <c r="M234" i="23"/>
  <c r="Q236" i="23"/>
  <c r="T236" i="23" s="1"/>
  <c r="O238" i="23"/>
  <c r="K241" i="23"/>
  <c r="Q242" i="23"/>
  <c r="T242" i="23" s="1"/>
  <c r="M247" i="23"/>
  <c r="Q247" i="23"/>
  <c r="T247" i="23" s="1"/>
  <c r="Q252" i="23"/>
  <c r="T252" i="23" s="1"/>
  <c r="O254" i="23"/>
  <c r="O255" i="23"/>
  <c r="K257" i="23"/>
  <c r="M261" i="23"/>
  <c r="K263" i="23"/>
  <c r="Q264" i="23"/>
  <c r="T264" i="23" s="1"/>
  <c r="M269" i="23"/>
  <c r="Q269" i="23"/>
  <c r="T269" i="23" s="1"/>
  <c r="Q275" i="23"/>
  <c r="T275" i="23" s="1"/>
  <c r="O277" i="23"/>
  <c r="K279" i="23"/>
  <c r="O283" i="23"/>
  <c r="M285" i="23"/>
  <c r="Q285" i="23"/>
  <c r="T285" i="23" s="1"/>
  <c r="Q291" i="23"/>
  <c r="T291" i="23" s="1"/>
  <c r="K339" i="23"/>
  <c r="M347" i="23"/>
  <c r="O347" i="23"/>
  <c r="Q286" i="23"/>
  <c r="T286" i="23" s="1"/>
  <c r="O288" i="23"/>
  <c r="K290" i="23"/>
  <c r="Q292" i="23"/>
  <c r="T292" i="23" s="1"/>
  <c r="M294" i="23"/>
  <c r="K296" i="23"/>
  <c r="O298" i="23"/>
  <c r="M300" i="23"/>
  <c r="Q302" i="23"/>
  <c r="T302" i="23" s="1"/>
  <c r="O304" i="23"/>
  <c r="K306" i="23"/>
  <c r="Q308" i="23"/>
  <c r="T308" i="23" s="1"/>
  <c r="M310" i="23"/>
  <c r="K312" i="23"/>
  <c r="O314" i="23"/>
  <c r="M316" i="23"/>
  <c r="Q318" i="23"/>
  <c r="T318" i="23" s="1"/>
  <c r="O320" i="23"/>
  <c r="K322" i="23"/>
  <c r="Q324" i="23"/>
  <c r="T324" i="23" s="1"/>
  <c r="M326" i="23"/>
  <c r="K328" i="23"/>
  <c r="O330" i="23"/>
  <c r="M332" i="23"/>
  <c r="O333" i="23"/>
  <c r="K349" i="23"/>
  <c r="M349" i="23"/>
  <c r="K152" i="23"/>
  <c r="Q154" i="23"/>
  <c r="T154" i="23" s="1"/>
  <c r="M156" i="23"/>
  <c r="K158" i="23"/>
  <c r="O160" i="23"/>
  <c r="M162" i="23"/>
  <c r="Q164" i="23"/>
  <c r="T164" i="23" s="1"/>
  <c r="O166" i="23"/>
  <c r="K168" i="23"/>
  <c r="Q170" i="23"/>
  <c r="T170" i="23" s="1"/>
  <c r="M172" i="23"/>
  <c r="K174" i="23"/>
  <c r="O176" i="23"/>
  <c r="M178" i="23"/>
  <c r="Q180" i="23"/>
  <c r="T180" i="23" s="1"/>
  <c r="O182" i="23"/>
  <c r="K184" i="23"/>
  <c r="K185" i="23"/>
  <c r="Q186" i="23"/>
  <c r="T186" i="23" s="1"/>
  <c r="M188" i="23"/>
  <c r="K190" i="23"/>
  <c r="O192" i="23"/>
  <c r="M194" i="23"/>
  <c r="Q196" i="23"/>
  <c r="T196" i="23" s="1"/>
  <c r="O198" i="23"/>
  <c r="K200" i="23"/>
  <c r="K201" i="23"/>
  <c r="Q202" i="23"/>
  <c r="T202" i="23" s="1"/>
  <c r="M204" i="23"/>
  <c r="K206" i="23"/>
  <c r="O208" i="23"/>
  <c r="M210" i="23"/>
  <c r="Q212" i="23"/>
  <c r="T212" i="23" s="1"/>
  <c r="O214" i="23"/>
  <c r="K216" i="23"/>
  <c r="K217" i="23"/>
  <c r="Q218" i="23"/>
  <c r="T218" i="23" s="1"/>
  <c r="M220" i="23"/>
  <c r="K222" i="23"/>
  <c r="O224" i="23"/>
  <c r="M226" i="23"/>
  <c r="Q228" i="23"/>
  <c r="T228" i="23" s="1"/>
  <c r="O230" i="23"/>
  <c r="K232" i="23"/>
  <c r="K233" i="23"/>
  <c r="Q234" i="23"/>
  <c r="T234" i="23" s="1"/>
  <c r="M236" i="23"/>
  <c r="K238" i="23"/>
  <c r="O240" i="23"/>
  <c r="M242" i="23"/>
  <c r="Q244" i="23"/>
  <c r="T244" i="23" s="1"/>
  <c r="O246" i="23"/>
  <c r="K248" i="23"/>
  <c r="Q250" i="23"/>
  <c r="T250" i="23" s="1"/>
  <c r="M252" i="23"/>
  <c r="K254" i="23"/>
  <c r="O256" i="23"/>
  <c r="M258" i="23"/>
  <c r="K259" i="23"/>
  <c r="K260" i="23"/>
  <c r="Q261" i="23"/>
  <c r="T261" i="23" s="1"/>
  <c r="O262" i="23"/>
  <c r="M264" i="23"/>
  <c r="Q266" i="23"/>
  <c r="T266" i="23" s="1"/>
  <c r="O268" i="23"/>
  <c r="K270" i="23"/>
  <c r="K271" i="23"/>
  <c r="Q272" i="23"/>
  <c r="T272" i="23" s="1"/>
  <c r="K276" i="23"/>
  <c r="O278" i="23"/>
  <c r="M280" i="23"/>
  <c r="Q282" i="23"/>
  <c r="T282" i="23" s="1"/>
  <c r="O284" i="23"/>
  <c r="Q298" i="23"/>
  <c r="T298" i="23" s="1"/>
  <c r="Q314" i="23"/>
  <c r="T314" i="23" s="1"/>
  <c r="Q330" i="23"/>
  <c r="T330" i="23" s="1"/>
  <c r="O332" i="23"/>
  <c r="K333" i="23"/>
  <c r="M341" i="23"/>
  <c r="K343" i="23"/>
  <c r="Q353" i="23"/>
  <c r="T353" i="23" s="1"/>
  <c r="K355" i="23"/>
  <c r="Q357" i="23"/>
  <c r="T357" i="23" s="1"/>
  <c r="K359" i="23"/>
  <c r="Q361" i="23"/>
  <c r="T361" i="23" s="1"/>
  <c r="Q366" i="23"/>
  <c r="T366" i="23" s="1"/>
  <c r="Q368" i="23"/>
  <c r="T368" i="23" s="1"/>
  <c r="Q370" i="23"/>
  <c r="T370" i="23" s="1"/>
  <c r="Q372" i="23"/>
  <c r="T372" i="23" s="1"/>
  <c r="Q374" i="23"/>
  <c r="T374" i="23" s="1"/>
  <c r="Q376" i="23"/>
  <c r="T376" i="23" s="1"/>
  <c r="Q378" i="23"/>
  <c r="T378" i="23" s="1"/>
  <c r="Q380" i="23"/>
  <c r="T380" i="23" s="1"/>
  <c r="Q382" i="23"/>
  <c r="T382" i="23" s="1"/>
  <c r="Q384" i="23"/>
  <c r="T384" i="23" s="1"/>
  <c r="Q386" i="23"/>
  <c r="T386" i="23" s="1"/>
  <c r="Q388" i="23"/>
  <c r="T388" i="23" s="1"/>
  <c r="Q390" i="23"/>
  <c r="T390" i="23" s="1"/>
  <c r="Q392" i="23"/>
  <c r="T392" i="23" s="1"/>
  <c r="Q393" i="23"/>
  <c r="T393" i="23" s="1"/>
  <c r="Q395" i="23"/>
  <c r="T395" i="23" s="1"/>
  <c r="Q397" i="23"/>
  <c r="T397" i="23" s="1"/>
  <c r="Q399" i="23"/>
  <c r="T399" i="23" s="1"/>
  <c r="Q401" i="23"/>
  <c r="T401" i="23" s="1"/>
  <c r="Q403" i="23"/>
  <c r="T403" i="23" s="1"/>
  <c r="Q405" i="23"/>
  <c r="T405" i="23" s="1"/>
  <c r="Q407" i="23"/>
  <c r="T407" i="23" s="1"/>
  <c r="Q409" i="23"/>
  <c r="T409" i="23" s="1"/>
  <c r="Q411" i="23"/>
  <c r="T411" i="23" s="1"/>
  <c r="Q413" i="23"/>
  <c r="T413" i="23" s="1"/>
  <c r="Q415" i="23"/>
  <c r="T415" i="23" s="1"/>
  <c r="Q417" i="23"/>
  <c r="T417" i="23" s="1"/>
  <c r="Q419" i="23"/>
  <c r="T419" i="23" s="1"/>
  <c r="Q421" i="23"/>
  <c r="T421" i="23" s="1"/>
  <c r="Q423" i="23"/>
  <c r="T423" i="23" s="1"/>
  <c r="Q425" i="23"/>
  <c r="T425" i="23" s="1"/>
  <c r="Q427" i="23"/>
  <c r="T427" i="23" s="1"/>
  <c r="Q431" i="23"/>
  <c r="T431" i="23" s="1"/>
  <c r="Q435" i="23"/>
  <c r="T435" i="23" s="1"/>
  <c r="Q439" i="23"/>
  <c r="T439" i="23" s="1"/>
  <c r="M441" i="23"/>
  <c r="M457" i="23"/>
  <c r="O465" i="23"/>
  <c r="O469" i="23"/>
  <c r="Q346" i="23"/>
  <c r="T346" i="23" s="1"/>
  <c r="O348" i="23"/>
  <c r="K350" i="23"/>
  <c r="K357" i="23"/>
  <c r="K361" i="23"/>
  <c r="K365" i="23"/>
  <c r="K367" i="23"/>
  <c r="K369" i="23"/>
  <c r="K371" i="23"/>
  <c r="K375" i="23"/>
  <c r="K383" i="23"/>
  <c r="K394" i="23"/>
  <c r="K396" i="23"/>
  <c r="K398" i="23"/>
  <c r="K400" i="23"/>
  <c r="K402" i="23"/>
  <c r="K404" i="23"/>
  <c r="K406" i="23"/>
  <c r="K410" i="23"/>
  <c r="K414" i="23"/>
  <c r="K418" i="23"/>
  <c r="K422" i="23"/>
  <c r="K426" i="23"/>
  <c r="M449" i="23"/>
  <c r="O473" i="23"/>
  <c r="K331" i="23"/>
  <c r="Q332" i="23"/>
  <c r="T332" i="23" s="1"/>
  <c r="K336" i="23"/>
  <c r="O338" i="23"/>
  <c r="M340" i="23"/>
  <c r="Q342" i="23"/>
  <c r="T342" i="23" s="1"/>
  <c r="O344" i="23"/>
  <c r="K346" i="23"/>
  <c r="K347" i="23"/>
  <c r="Q348" i="23"/>
  <c r="T348" i="23" s="1"/>
  <c r="M350" i="23"/>
  <c r="Q352" i="23"/>
  <c r="T352" i="23" s="1"/>
  <c r="K354" i="23"/>
  <c r="Q356" i="23"/>
  <c r="T356" i="23" s="1"/>
  <c r="K358" i="23"/>
  <c r="Q360" i="23"/>
  <c r="T360" i="23" s="1"/>
  <c r="K362" i="23"/>
  <c r="Q364" i="23"/>
  <c r="T364" i="23" s="1"/>
  <c r="M371" i="23"/>
  <c r="M394" i="23"/>
  <c r="M398" i="23"/>
  <c r="M402" i="23"/>
  <c r="M406" i="23"/>
  <c r="M414" i="23"/>
  <c r="Q443" i="23"/>
  <c r="T443" i="23" s="1"/>
  <c r="M445" i="23"/>
  <c r="O568" i="23"/>
  <c r="O572" i="23"/>
  <c r="Q574" i="23"/>
  <c r="T574" i="23" s="1"/>
  <c r="O576" i="23"/>
  <c r="Q577" i="23"/>
  <c r="T577" i="23" s="1"/>
  <c r="M578" i="23"/>
  <c r="Q582" i="23"/>
  <c r="T582" i="23" s="1"/>
  <c r="K588" i="23"/>
  <c r="O592" i="23"/>
  <c r="Q593" i="23"/>
  <c r="T593" i="23" s="1"/>
  <c r="M594" i="23"/>
  <c r="Q598" i="23"/>
  <c r="T598" i="23" s="1"/>
  <c r="K604" i="23"/>
  <c r="O608" i="23"/>
  <c r="Q609" i="23"/>
  <c r="T609" i="23" s="1"/>
  <c r="M610" i="23"/>
  <c r="K615" i="23"/>
  <c r="O619" i="23"/>
  <c r="Q620" i="23"/>
  <c r="T620" i="23" s="1"/>
  <c r="M621" i="23"/>
  <c r="K623" i="23"/>
  <c r="O624" i="23"/>
  <c r="Q625" i="23"/>
  <c r="T625" i="23" s="1"/>
  <c r="K628" i="23"/>
  <c r="K633" i="23"/>
  <c r="O638" i="23"/>
  <c r="O644" i="23"/>
  <c r="Q644" i="23"/>
  <c r="T644" i="23" s="1"/>
  <c r="M439" i="23"/>
  <c r="K442" i="23"/>
  <c r="Q442" i="23"/>
  <c r="T442" i="23" s="1"/>
  <c r="M443" i="23"/>
  <c r="Q446" i="23"/>
  <c r="T446" i="23" s="1"/>
  <c r="M447" i="23"/>
  <c r="K450" i="23"/>
  <c r="Q450" i="23"/>
  <c r="T450" i="23" s="1"/>
  <c r="M451" i="23"/>
  <c r="K454" i="23"/>
  <c r="Q454" i="23"/>
  <c r="T454" i="23" s="1"/>
  <c r="M455" i="23"/>
  <c r="K458" i="23"/>
  <c r="Q458" i="23"/>
  <c r="T458" i="23" s="1"/>
  <c r="M459" i="23"/>
  <c r="O464" i="23"/>
  <c r="O574" i="23"/>
  <c r="O580" i="23"/>
  <c r="M582" i="23"/>
  <c r="Q586" i="23"/>
  <c r="T586" i="23" s="1"/>
  <c r="O596" i="23"/>
  <c r="M598" i="23"/>
  <c r="Q602" i="23"/>
  <c r="T602" i="23" s="1"/>
  <c r="O612" i="23"/>
  <c r="M625" i="23"/>
  <c r="Q629" i="23"/>
  <c r="T629" i="23" s="1"/>
  <c r="K631" i="23"/>
  <c r="O632" i="23"/>
  <c r="Q632" i="23"/>
  <c r="T632" i="23" s="1"/>
  <c r="K637" i="23"/>
  <c r="O449" i="23"/>
  <c r="O453" i="23"/>
  <c r="O457" i="23"/>
  <c r="O461" i="23"/>
  <c r="O462" i="23"/>
  <c r="Q465" i="23"/>
  <c r="T465" i="23" s="1"/>
  <c r="Q467" i="23"/>
  <c r="T467" i="23" s="1"/>
  <c r="Q469" i="23"/>
  <c r="T469" i="23" s="1"/>
  <c r="Q471" i="23"/>
  <c r="T471" i="23" s="1"/>
  <c r="Q473" i="23"/>
  <c r="T473" i="23" s="1"/>
  <c r="Q475" i="23"/>
  <c r="T475" i="23" s="1"/>
  <c r="Q477" i="23"/>
  <c r="T477" i="23" s="1"/>
  <c r="Q479" i="23"/>
  <c r="T479" i="23" s="1"/>
  <c r="Q481" i="23"/>
  <c r="T481" i="23" s="1"/>
  <c r="Q483" i="23"/>
  <c r="T483" i="23" s="1"/>
  <c r="Q485" i="23"/>
  <c r="T485" i="23" s="1"/>
  <c r="Q487" i="23"/>
  <c r="T487" i="23" s="1"/>
  <c r="Q489" i="23"/>
  <c r="T489" i="23" s="1"/>
  <c r="Q491" i="23"/>
  <c r="T491" i="23" s="1"/>
  <c r="Q493" i="23"/>
  <c r="T493" i="23" s="1"/>
  <c r="Q495" i="23"/>
  <c r="T495" i="23" s="1"/>
  <c r="Q497" i="23"/>
  <c r="T497" i="23" s="1"/>
  <c r="Q499" i="23"/>
  <c r="T499" i="23" s="1"/>
  <c r="Q501" i="23"/>
  <c r="T501" i="23" s="1"/>
  <c r="Q503" i="23"/>
  <c r="T503" i="23" s="1"/>
  <c r="Q505" i="23"/>
  <c r="T505" i="23" s="1"/>
  <c r="Q508" i="23"/>
  <c r="T508" i="23" s="1"/>
  <c r="Q510" i="23"/>
  <c r="T510" i="23" s="1"/>
  <c r="Q512" i="23"/>
  <c r="T512" i="23" s="1"/>
  <c r="Q514" i="23"/>
  <c r="T514" i="23" s="1"/>
  <c r="Q516" i="23"/>
  <c r="T516" i="23" s="1"/>
  <c r="Q518" i="23"/>
  <c r="T518" i="23" s="1"/>
  <c r="Q520" i="23"/>
  <c r="T520" i="23" s="1"/>
  <c r="Q522" i="23"/>
  <c r="T522" i="23" s="1"/>
  <c r="Q524" i="23"/>
  <c r="T524" i="23" s="1"/>
  <c r="Q526" i="23"/>
  <c r="T526" i="23" s="1"/>
  <c r="Q528" i="23"/>
  <c r="T528" i="23" s="1"/>
  <c r="Q530" i="23"/>
  <c r="T530" i="23" s="1"/>
  <c r="Q532" i="23"/>
  <c r="T532" i="23" s="1"/>
  <c r="Q534" i="23"/>
  <c r="T534" i="23" s="1"/>
  <c r="Q536" i="23"/>
  <c r="T536" i="23" s="1"/>
  <c r="Q538" i="23"/>
  <c r="T538" i="23" s="1"/>
  <c r="Q540" i="23"/>
  <c r="T540" i="23" s="1"/>
  <c r="Q542" i="23"/>
  <c r="T542" i="23" s="1"/>
  <c r="Q544" i="23"/>
  <c r="T544" i="23" s="1"/>
  <c r="Q546" i="23"/>
  <c r="T546" i="23" s="1"/>
  <c r="Q548" i="23"/>
  <c r="T548" i="23" s="1"/>
  <c r="Q550" i="23"/>
  <c r="T550" i="23" s="1"/>
  <c r="Q552" i="23"/>
  <c r="T552" i="23" s="1"/>
  <c r="Q554" i="23"/>
  <c r="T554" i="23" s="1"/>
  <c r="Q556" i="23"/>
  <c r="T556" i="23" s="1"/>
  <c r="Q558" i="23"/>
  <c r="T558" i="23" s="1"/>
  <c r="Q560" i="23"/>
  <c r="T560" i="23" s="1"/>
  <c r="Q562" i="23"/>
  <c r="T562" i="23" s="1"/>
  <c r="Q564" i="23"/>
  <c r="T564" i="23" s="1"/>
  <c r="Q566" i="23"/>
  <c r="T566" i="23" s="1"/>
  <c r="Q568" i="23"/>
  <c r="T568" i="23" s="1"/>
  <c r="O636" i="23"/>
  <c r="Q636" i="23"/>
  <c r="T636" i="23" s="1"/>
  <c r="K584" i="23"/>
  <c r="K600" i="23"/>
  <c r="Q616" i="23"/>
  <c r="T616" i="23" s="1"/>
  <c r="O623" i="23"/>
  <c r="M629" i="23"/>
  <c r="Q630" i="23"/>
  <c r="T630" i="23" s="1"/>
  <c r="O634" i="23"/>
  <c r="K639" i="23"/>
  <c r="O640" i="23"/>
  <c r="Q640" i="23"/>
  <c r="T640" i="23" s="1"/>
  <c r="O688" i="23"/>
  <c r="K736" i="23"/>
  <c r="M755" i="23"/>
  <c r="K768" i="23"/>
  <c r="K784" i="23"/>
  <c r="K800" i="23"/>
  <c r="M814" i="23"/>
  <c r="K820" i="23"/>
  <c r="Q840" i="23"/>
  <c r="T840" i="23" s="1"/>
  <c r="O843" i="23"/>
  <c r="Q843" i="23"/>
  <c r="T843" i="23" s="1"/>
  <c r="O853" i="23"/>
  <c r="O860" i="23"/>
  <c r="Q860" i="23"/>
  <c r="T860" i="23" s="1"/>
  <c r="Q872" i="23"/>
  <c r="T872" i="23" s="1"/>
  <c r="K879" i="23"/>
  <c r="Q889" i="23"/>
  <c r="T889" i="23" s="1"/>
  <c r="K895" i="23"/>
  <c r="K906" i="23"/>
  <c r="Q917" i="23"/>
  <c r="T917" i="23" s="1"/>
  <c r="K923" i="23"/>
  <c r="Q933" i="23"/>
  <c r="T933" i="23" s="1"/>
  <c r="Q943" i="23"/>
  <c r="T943" i="23" s="1"/>
  <c r="K949" i="23"/>
  <c r="K954" i="23"/>
  <c r="O957" i="23"/>
  <c r="O973" i="23"/>
  <c r="K984" i="23"/>
  <c r="O987" i="23"/>
  <c r="M996" i="23"/>
  <c r="K996" i="23"/>
  <c r="M1002" i="23"/>
  <c r="O1002" i="23"/>
  <c r="Q1009" i="23"/>
  <c r="T1009" i="23" s="1"/>
  <c r="O1009" i="23"/>
  <c r="K665" i="23"/>
  <c r="K667" i="23"/>
  <c r="K669" i="23"/>
  <c r="K671" i="23"/>
  <c r="K673" i="23"/>
  <c r="K675" i="23"/>
  <c r="K677" i="23"/>
  <c r="K679" i="23"/>
  <c r="K681" i="23"/>
  <c r="K683" i="23"/>
  <c r="O684" i="23"/>
  <c r="K685" i="23"/>
  <c r="K687" i="23"/>
  <c r="M690" i="23"/>
  <c r="Q700" i="23"/>
  <c r="T700" i="23" s="1"/>
  <c r="Q707" i="23"/>
  <c r="T707" i="23" s="1"/>
  <c r="M708" i="23"/>
  <c r="Q716" i="23"/>
  <c r="T716" i="23" s="1"/>
  <c r="M724" i="23"/>
  <c r="M741" i="23"/>
  <c r="Q750" i="23"/>
  <c r="T750" i="23" s="1"/>
  <c r="M776" i="23"/>
  <c r="M792" i="23"/>
  <c r="O798" i="23"/>
  <c r="M808" i="23"/>
  <c r="Q828" i="23"/>
  <c r="T828" i="23" s="1"/>
  <c r="M829" i="23"/>
  <c r="Q832" i="23"/>
  <c r="T832" i="23" s="1"/>
  <c r="M833" i="23"/>
  <c r="Q836" i="23"/>
  <c r="T836" i="23" s="1"/>
  <c r="M837" i="23"/>
  <c r="O839" i="23"/>
  <c r="O841" i="23"/>
  <c r="O847" i="23"/>
  <c r="Q847" i="23"/>
  <c r="T847" i="23" s="1"/>
  <c r="O857" i="23"/>
  <c r="K866" i="23"/>
  <c r="Q877" i="23"/>
  <c r="T877" i="23" s="1"/>
  <c r="K883" i="23"/>
  <c r="Q893" i="23"/>
  <c r="T893" i="23" s="1"/>
  <c r="K899" i="23"/>
  <c r="K903" i="23"/>
  <c r="K962" i="23"/>
  <c r="M962" i="23"/>
  <c r="M979" i="23"/>
  <c r="O979" i="23"/>
  <c r="M1004" i="23"/>
  <c r="K1004" i="23"/>
  <c r="M631" i="23"/>
  <c r="K632" i="23"/>
  <c r="M633" i="23"/>
  <c r="M635" i="23"/>
  <c r="K636" i="23"/>
  <c r="M637" i="23"/>
  <c r="M639" i="23"/>
  <c r="K640" i="23"/>
  <c r="M641" i="23"/>
  <c r="M643" i="23"/>
  <c r="K644" i="23"/>
  <c r="M645" i="23"/>
  <c r="M647" i="23"/>
  <c r="K648" i="23"/>
  <c r="M649" i="23"/>
  <c r="M651" i="23"/>
  <c r="K652" i="23"/>
  <c r="M653" i="23"/>
  <c r="M655" i="23"/>
  <c r="K656" i="23"/>
  <c r="M657" i="23"/>
  <c r="M659" i="23"/>
  <c r="K660" i="23"/>
  <c r="M661" i="23"/>
  <c r="M663" i="23"/>
  <c r="K664" i="23"/>
  <c r="M665" i="23"/>
  <c r="M667" i="23"/>
  <c r="K668" i="23"/>
  <c r="M669" i="23"/>
  <c r="M671" i="23"/>
  <c r="K672" i="23"/>
  <c r="M673" i="23"/>
  <c r="M675" i="23"/>
  <c r="K676" i="23"/>
  <c r="M677" i="23"/>
  <c r="M679" i="23"/>
  <c r="K680" i="23"/>
  <c r="M681" i="23"/>
  <c r="M683" i="23"/>
  <c r="K684" i="23"/>
  <c r="M685" i="23"/>
  <c r="M687" i="23"/>
  <c r="O690" i="23"/>
  <c r="Q691" i="23"/>
  <c r="T691" i="23" s="1"/>
  <c r="O692" i="23"/>
  <c r="M696" i="23"/>
  <c r="M697" i="23"/>
  <c r="Q704" i="23"/>
  <c r="T704" i="23" s="1"/>
  <c r="Q705" i="23"/>
  <c r="T705" i="23" s="1"/>
  <c r="K711" i="23"/>
  <c r="Q711" i="23"/>
  <c r="T711" i="23" s="1"/>
  <c r="M712" i="23"/>
  <c r="M713" i="23"/>
  <c r="O719" i="23"/>
  <c r="Q720" i="23"/>
  <c r="T720" i="23" s="1"/>
  <c r="Q721" i="23"/>
  <c r="T721" i="23" s="1"/>
  <c r="K727" i="23"/>
  <c r="Q727" i="23"/>
  <c r="T727" i="23" s="1"/>
  <c r="M729" i="23"/>
  <c r="M730" i="23"/>
  <c r="O736" i="23"/>
  <c r="Q737" i="23"/>
  <c r="T737" i="23" s="1"/>
  <c r="Q738" i="23"/>
  <c r="T738" i="23" s="1"/>
  <c r="K745" i="23"/>
  <c r="Q745" i="23"/>
  <c r="T745" i="23" s="1"/>
  <c r="M746" i="23"/>
  <c r="M747" i="23"/>
  <c r="O753" i="23"/>
  <c r="Q754" i="23"/>
  <c r="T754" i="23" s="1"/>
  <c r="Q755" i="23"/>
  <c r="T755" i="23" s="1"/>
  <c r="K763" i="23"/>
  <c r="Q763" i="23"/>
  <c r="T763" i="23" s="1"/>
  <c r="M765" i="23"/>
  <c r="M766" i="23"/>
  <c r="O768" i="23"/>
  <c r="M772" i="23"/>
  <c r="Q773" i="23"/>
  <c r="T773" i="23" s="1"/>
  <c r="Q774" i="23"/>
  <c r="T774" i="23" s="1"/>
  <c r="K776" i="23"/>
  <c r="O778" i="23"/>
  <c r="Q780" i="23"/>
  <c r="T780" i="23" s="1"/>
  <c r="M781" i="23"/>
  <c r="M782" i="23"/>
  <c r="O784" i="23"/>
  <c r="M788" i="23"/>
  <c r="Q789" i="23"/>
  <c r="T789" i="23" s="1"/>
  <c r="Q790" i="23"/>
  <c r="T790" i="23" s="1"/>
  <c r="K792" i="23"/>
  <c r="O794" i="23"/>
  <c r="Q796" i="23"/>
  <c r="T796" i="23" s="1"/>
  <c r="M797" i="23"/>
  <c r="M798" i="23"/>
  <c r="O800" i="23"/>
  <c r="M804" i="23"/>
  <c r="Q805" i="23"/>
  <c r="T805" i="23" s="1"/>
  <c r="Q806" i="23"/>
  <c r="T806" i="23" s="1"/>
  <c r="K808" i="23"/>
  <c r="O810" i="23"/>
  <c r="K812" i="23"/>
  <c r="Q813" i="23"/>
  <c r="T813" i="23" s="1"/>
  <c r="Q814" i="23"/>
  <c r="T814" i="23" s="1"/>
  <c r="M816" i="23"/>
  <c r="O820" i="23"/>
  <c r="M822" i="23"/>
  <c r="O827" i="23"/>
  <c r="O831" i="23"/>
  <c r="O835" i="23"/>
  <c r="O837" i="23"/>
  <c r="Q841" i="23"/>
  <c r="T841" i="23" s="1"/>
  <c r="K844" i="23"/>
  <c r="O845" i="23"/>
  <c r="O851" i="23"/>
  <c r="Q851" i="23"/>
  <c r="T851" i="23" s="1"/>
  <c r="Q864" i="23"/>
  <c r="T864" i="23" s="1"/>
  <c r="K870" i="23"/>
  <c r="Q881" i="23"/>
  <c r="T881" i="23" s="1"/>
  <c r="K887" i="23"/>
  <c r="Q897" i="23"/>
  <c r="T897" i="23" s="1"/>
  <c r="Q901" i="23"/>
  <c r="T901" i="23" s="1"/>
  <c r="Q955" i="23"/>
  <c r="T955" i="23" s="1"/>
  <c r="K968" i="23"/>
  <c r="K992" i="23"/>
  <c r="Q634" i="23"/>
  <c r="T634" i="23" s="1"/>
  <c r="Q638" i="23"/>
  <c r="T638" i="23" s="1"/>
  <c r="Q642" i="23"/>
  <c r="T642" i="23" s="1"/>
  <c r="Q646" i="23"/>
  <c r="T646" i="23" s="1"/>
  <c r="Q648" i="23"/>
  <c r="T648" i="23" s="1"/>
  <c r="Q650" i="23"/>
  <c r="T650" i="23" s="1"/>
  <c r="Q652" i="23"/>
  <c r="T652" i="23" s="1"/>
  <c r="Q654" i="23"/>
  <c r="T654" i="23" s="1"/>
  <c r="Q656" i="23"/>
  <c r="T656" i="23" s="1"/>
  <c r="Q658" i="23"/>
  <c r="T658" i="23" s="1"/>
  <c r="Q660" i="23"/>
  <c r="T660" i="23" s="1"/>
  <c r="Q662" i="23"/>
  <c r="T662" i="23" s="1"/>
  <c r="Q664" i="23"/>
  <c r="T664" i="23" s="1"/>
  <c r="Q666" i="23"/>
  <c r="T666" i="23" s="1"/>
  <c r="Q668" i="23"/>
  <c r="T668" i="23" s="1"/>
  <c r="Q670" i="23"/>
  <c r="T670" i="23" s="1"/>
  <c r="Q672" i="23"/>
  <c r="T672" i="23" s="1"/>
  <c r="Q674" i="23"/>
  <c r="T674" i="23" s="1"/>
  <c r="Q676" i="23"/>
  <c r="T676" i="23" s="1"/>
  <c r="Q678" i="23"/>
  <c r="T678" i="23" s="1"/>
  <c r="Q680" i="23"/>
  <c r="T680" i="23" s="1"/>
  <c r="K699" i="23"/>
  <c r="M700" i="23"/>
  <c r="M701" i="23"/>
  <c r="O707" i="23"/>
  <c r="Q709" i="23"/>
  <c r="T709" i="23" s="1"/>
  <c r="K715" i="23"/>
  <c r="M716" i="23"/>
  <c r="M717" i="23"/>
  <c r="O723" i="23"/>
  <c r="Q725" i="23"/>
  <c r="T725" i="23" s="1"/>
  <c r="K732" i="23"/>
  <c r="M733" i="23"/>
  <c r="M734" i="23"/>
  <c r="O740" i="23"/>
  <c r="Q743" i="23"/>
  <c r="T743" i="23" s="1"/>
  <c r="K749" i="23"/>
  <c r="M750" i="23"/>
  <c r="M751" i="23"/>
  <c r="O758" i="23"/>
  <c r="Q760" i="23"/>
  <c r="T760" i="23" s="1"/>
  <c r="Q770" i="23"/>
  <c r="T770" i="23" s="1"/>
  <c r="K772" i="23"/>
  <c r="M777" i="23"/>
  <c r="M778" i="23"/>
  <c r="O780" i="23"/>
  <c r="Q786" i="23"/>
  <c r="T786" i="23" s="1"/>
  <c r="K788" i="23"/>
  <c r="M793" i="23"/>
  <c r="M794" i="23"/>
  <c r="O796" i="23"/>
  <c r="Q802" i="23"/>
  <c r="T802" i="23" s="1"/>
  <c r="K804" i="23"/>
  <c r="M809" i="23"/>
  <c r="M810" i="23"/>
  <c r="M813" i="23"/>
  <c r="K816" i="23"/>
  <c r="Q817" i="23"/>
  <c r="T817" i="23" s="1"/>
  <c r="Q818" i="23"/>
  <c r="T818" i="23" s="1"/>
  <c r="O821" i="23"/>
  <c r="O825" i="23"/>
  <c r="O855" i="23"/>
  <c r="Q855" i="23"/>
  <c r="T855" i="23" s="1"/>
  <c r="M904" i="23"/>
  <c r="O904" i="23"/>
  <c r="O962" i="23"/>
  <c r="Q962" i="23"/>
  <c r="T962" i="23" s="1"/>
  <c r="M1015" i="23"/>
  <c r="K1015" i="23"/>
  <c r="K861" i="23"/>
  <c r="K865" i="23"/>
  <c r="K869" i="23"/>
  <c r="K873" i="23"/>
  <c r="K878" i="23"/>
  <c r="K882" i="23"/>
  <c r="K886" i="23"/>
  <c r="K890" i="23"/>
  <c r="K894" i="23"/>
  <c r="K898" i="23"/>
  <c r="K902" i="23"/>
  <c r="M903" i="23"/>
  <c r="M968" i="23"/>
  <c r="Q973" i="23"/>
  <c r="T973" i="23" s="1"/>
  <c r="Q983" i="23"/>
  <c r="T983" i="23" s="1"/>
  <c r="O986" i="23"/>
  <c r="Q991" i="23"/>
  <c r="T991" i="23" s="1"/>
  <c r="Q996" i="23"/>
  <c r="T996" i="23" s="1"/>
  <c r="K997" i="23"/>
  <c r="M998" i="23"/>
  <c r="Q1002" i="23"/>
  <c r="T1002" i="23" s="1"/>
  <c r="Q1004" i="23"/>
  <c r="T1004" i="23" s="1"/>
  <c r="K1005" i="23"/>
  <c r="O1015" i="23"/>
  <c r="M1016" i="23"/>
  <c r="M1031" i="23"/>
  <c r="Q903" i="23"/>
  <c r="T903" i="23" s="1"/>
  <c r="Q906" i="23"/>
  <c r="T906" i="23" s="1"/>
  <c r="O907" i="23"/>
  <c r="O912" i="23"/>
  <c r="K913" i="23"/>
  <c r="K916" i="23"/>
  <c r="M918" i="23"/>
  <c r="Q923" i="23"/>
  <c r="T923" i="23" s="1"/>
  <c r="O924" i="23"/>
  <c r="O929" i="23"/>
  <c r="K930" i="23"/>
  <c r="K932" i="23"/>
  <c r="M934" i="23"/>
  <c r="Q940" i="23"/>
  <c r="T940" i="23" s="1"/>
  <c r="O941" i="23"/>
  <c r="O946" i="23"/>
  <c r="K947" i="23"/>
  <c r="Q950" i="23"/>
  <c r="T950" i="23" s="1"/>
  <c r="M951" i="23"/>
  <c r="Q956" i="23"/>
  <c r="T956" i="23" s="1"/>
  <c r="K963" i="23"/>
  <c r="M967" i="23"/>
  <c r="M972" i="23"/>
  <c r="K974" i="23"/>
  <c r="Q985" i="23"/>
  <c r="T985" i="23" s="1"/>
  <c r="K1001" i="23"/>
  <c r="Q1013" i="23"/>
  <c r="T1013" i="23" s="1"/>
  <c r="O1014" i="23"/>
  <c r="K1026" i="23"/>
  <c r="Q845" i="23"/>
  <c r="T845" i="23" s="1"/>
  <c r="Q849" i="23"/>
  <c r="T849" i="23" s="1"/>
  <c r="Q853" i="23"/>
  <c r="T853" i="23" s="1"/>
  <c r="Q857" i="23"/>
  <c r="T857" i="23" s="1"/>
  <c r="Q862" i="23"/>
  <c r="T862" i="23" s="1"/>
  <c r="Q866" i="23"/>
  <c r="T866" i="23" s="1"/>
  <c r="Q870" i="23"/>
  <c r="T870" i="23" s="1"/>
  <c r="Q875" i="23"/>
  <c r="T875" i="23" s="1"/>
  <c r="Q879" i="23"/>
  <c r="T879" i="23" s="1"/>
  <c r="Q883" i="23"/>
  <c r="T883" i="23" s="1"/>
  <c r="Q887" i="23"/>
  <c r="T887" i="23" s="1"/>
  <c r="Q891" i="23"/>
  <c r="T891" i="23" s="1"/>
  <c r="Q895" i="23"/>
  <c r="T895" i="23" s="1"/>
  <c r="Q899" i="23"/>
  <c r="T899" i="23" s="1"/>
  <c r="K904" i="23"/>
  <c r="O908" i="23"/>
  <c r="K909" i="23"/>
  <c r="K911" i="23"/>
  <c r="M913" i="23"/>
  <c r="Q919" i="23"/>
  <c r="T919" i="23" s="1"/>
  <c r="O920" i="23"/>
  <c r="O925" i="23"/>
  <c r="K926" i="23"/>
  <c r="K928" i="23"/>
  <c r="M930" i="23"/>
  <c r="Q936" i="23"/>
  <c r="T936" i="23" s="1"/>
  <c r="O937" i="23"/>
  <c r="O942" i="23"/>
  <c r="K943" i="23"/>
  <c r="K945" i="23"/>
  <c r="M947" i="23"/>
  <c r="K950" i="23"/>
  <c r="K955" i="23"/>
  <c r="M956" i="23"/>
  <c r="K959" i="23"/>
  <c r="K961" i="23"/>
  <c r="Q961" i="23"/>
  <c r="T961" i="23" s="1"/>
  <c r="Q964" i="23"/>
  <c r="T964" i="23" s="1"/>
  <c r="Q968" i="23"/>
  <c r="T968" i="23" s="1"/>
  <c r="Q977" i="23"/>
  <c r="T977" i="23" s="1"/>
  <c r="Q980" i="23"/>
  <c r="T980" i="23" s="1"/>
  <c r="M982" i="23"/>
  <c r="K985" i="23"/>
  <c r="K989" i="23"/>
  <c r="M990" i="23"/>
  <c r="Q995" i="23"/>
  <c r="T995" i="23" s="1"/>
  <c r="Q998" i="23"/>
  <c r="T998" i="23" s="1"/>
  <c r="M1000" i="23"/>
  <c r="O1000" i="23"/>
  <c r="Q1003" i="23"/>
  <c r="T1003" i="23" s="1"/>
  <c r="M1006" i="23"/>
  <c r="K1009" i="23"/>
  <c r="K1025" i="23"/>
  <c r="Q1025" i="23"/>
  <c r="T1025" i="23" s="1"/>
  <c r="M1029" i="23"/>
  <c r="O1029" i="23"/>
  <c r="M1013" i="23"/>
  <c r="K1014" i="23"/>
  <c r="Q1014" i="23"/>
  <c r="T1014" i="23" s="1"/>
  <c r="Q1018" i="23"/>
  <c r="T1018" i="23" s="1"/>
  <c r="O1022" i="23"/>
  <c r="K1031" i="23"/>
  <c r="O1035" i="23"/>
  <c r="M1037" i="23"/>
  <c r="Q1039" i="23"/>
  <c r="T1039" i="23" s="1"/>
  <c r="O1041" i="23"/>
  <c r="K1043" i="23"/>
  <c r="K1044" i="23"/>
  <c r="Q1045" i="23"/>
  <c r="T1045" i="23" s="1"/>
  <c r="K1048" i="23"/>
  <c r="O1050" i="23"/>
  <c r="M1052" i="23"/>
  <c r="Q1054" i="23"/>
  <c r="T1054" i="23" s="1"/>
  <c r="O1056" i="23"/>
  <c r="K1058" i="23"/>
  <c r="K1059" i="23"/>
  <c r="Q1060" i="23"/>
  <c r="T1060" i="23" s="1"/>
  <c r="M1062" i="23"/>
  <c r="K1063" i="23"/>
  <c r="M1066" i="23"/>
  <c r="Q1068" i="23"/>
  <c r="T1068" i="23" s="1"/>
  <c r="Q1074" i="23"/>
  <c r="T1074" i="23" s="1"/>
  <c r="O1076" i="23"/>
  <c r="O1077" i="23"/>
  <c r="K1079" i="23"/>
  <c r="M1083" i="23"/>
  <c r="M1084" i="23"/>
  <c r="O1085" i="23"/>
  <c r="O1088" i="23"/>
  <c r="M1090" i="23"/>
  <c r="M1092" i="23"/>
  <c r="K1094" i="23"/>
  <c r="O1030" i="23"/>
  <c r="M1032" i="23"/>
  <c r="Q1063" i="23"/>
  <c r="T1063" i="23" s="1"/>
  <c r="O1065" i="23"/>
  <c r="Q1069" i="23"/>
  <c r="T1069" i="23" s="1"/>
  <c r="O1071" i="23"/>
  <c r="M1073" i="23"/>
  <c r="M1075" i="23"/>
  <c r="Q1079" i="23"/>
  <c r="T1079" i="23" s="1"/>
  <c r="M1081" i="23"/>
  <c r="O1082" i="23"/>
  <c r="O1086" i="23"/>
  <c r="M1087" i="23"/>
  <c r="M1089" i="23"/>
  <c r="O1091" i="23"/>
  <c r="O1093" i="23"/>
  <c r="M1095" i="23"/>
  <c r="M1097" i="23"/>
  <c r="Q1007" i="23"/>
  <c r="T1007" i="23" s="1"/>
  <c r="O1021" i="23"/>
  <c r="M1022" i="23"/>
  <c r="O1025" i="23"/>
  <c r="K1027" i="23"/>
  <c r="O1028" i="23"/>
  <c r="Q1030" i="23"/>
  <c r="T1030" i="23" s="1"/>
  <c r="O1032" i="23"/>
  <c r="K1035" i="23"/>
  <c r="K1036" i="23"/>
  <c r="Q1037" i="23"/>
  <c r="T1037" i="23" s="1"/>
  <c r="M1039" i="23"/>
  <c r="K1041" i="23"/>
  <c r="O1043" i="23"/>
  <c r="M1045" i="23"/>
  <c r="O1048" i="23"/>
  <c r="K1050" i="23"/>
  <c r="K1051" i="23"/>
  <c r="Q1052" i="23"/>
  <c r="T1052" i="23" s="1"/>
  <c r="M1054" i="23"/>
  <c r="K1056" i="23"/>
  <c r="O1058" i="23"/>
  <c r="M1060" i="23"/>
  <c r="Q1062" i="23"/>
  <c r="T1062" i="23" s="1"/>
  <c r="Q1066" i="23"/>
  <c r="T1066" i="23" s="1"/>
  <c r="O1068" i="23"/>
  <c r="O1069" i="23"/>
  <c r="K1071" i="23"/>
  <c r="Q1073" i="23"/>
  <c r="T1073" i="23" s="1"/>
  <c r="M1074" i="23"/>
  <c r="O1075" i="23"/>
  <c r="Q1076" i="23"/>
  <c r="T1076" i="23" s="1"/>
  <c r="M1077" i="23"/>
  <c r="K1081" i="23"/>
  <c r="M1082" i="23"/>
  <c r="Q1084" i="23"/>
  <c r="T1084" i="23" s="1"/>
  <c r="K1085" i="23"/>
  <c r="M1086" i="23"/>
  <c r="O1089" i="23"/>
  <c r="Q1091" i="23"/>
  <c r="T1091" i="23" s="1"/>
  <c r="Q1092" i="23"/>
  <c r="T1092" i="23" s="1"/>
  <c r="K1093" i="23"/>
  <c r="O1094" i="23"/>
  <c r="O1097" i="23"/>
  <c r="S3" i="23"/>
  <c r="M4" i="23"/>
  <c r="Q4" i="23"/>
  <c r="T4" i="23" s="1"/>
  <c r="O6" i="23"/>
  <c r="M8" i="23"/>
  <c r="Q8" i="23"/>
  <c r="T8" i="23" s="1"/>
  <c r="O10" i="23"/>
  <c r="M12" i="23"/>
  <c r="Q12" i="23"/>
  <c r="T12" i="23" s="1"/>
  <c r="M16" i="23"/>
  <c r="Q20" i="23"/>
  <c r="T20" i="23" s="1"/>
  <c r="Q24" i="23"/>
  <c r="T24" i="23" s="1"/>
  <c r="Q78" i="23"/>
  <c r="T78" i="23" s="1"/>
  <c r="M80" i="23"/>
  <c r="M13" i="23"/>
  <c r="Q13" i="23"/>
  <c r="T13" i="23" s="1"/>
  <c r="O15" i="23"/>
  <c r="M17" i="23"/>
  <c r="Q17" i="23"/>
  <c r="T17" i="23" s="1"/>
  <c r="O19" i="23"/>
  <c r="M21" i="23"/>
  <c r="Q21" i="23"/>
  <c r="T21" i="23" s="1"/>
  <c r="O23" i="23"/>
  <c r="M25" i="23"/>
  <c r="Q25" i="23"/>
  <c r="T25" i="23" s="1"/>
  <c r="M29" i="23"/>
  <c r="Q29" i="23"/>
  <c r="T29" i="23" s="1"/>
  <c r="M33" i="23"/>
  <c r="Q33" i="23"/>
  <c r="T33" i="23" s="1"/>
  <c r="M37" i="23"/>
  <c r="Q37" i="23"/>
  <c r="T37" i="23" s="1"/>
  <c r="M41" i="23"/>
  <c r="Q41" i="23"/>
  <c r="T41" i="23" s="1"/>
  <c r="M45" i="23"/>
  <c r="Q45" i="23"/>
  <c r="T45" i="23" s="1"/>
  <c r="M49" i="23"/>
  <c r="Q49" i="23"/>
  <c r="T49" i="23" s="1"/>
  <c r="M53" i="23"/>
  <c r="Q53" i="23"/>
  <c r="T53" i="23" s="1"/>
  <c r="M57" i="23"/>
  <c r="Q57" i="23"/>
  <c r="T57" i="23" s="1"/>
  <c r="M61" i="23"/>
  <c r="M65" i="23"/>
  <c r="M73" i="23"/>
  <c r="M77" i="23"/>
  <c r="M79" i="23"/>
  <c r="Q80" i="23"/>
  <c r="T80" i="23" s="1"/>
  <c r="Q90" i="23"/>
  <c r="T90" i="23" s="1"/>
  <c r="Q94" i="23"/>
  <c r="T94" i="23" s="1"/>
  <c r="Q98" i="23"/>
  <c r="T98" i="23" s="1"/>
  <c r="Q102" i="23"/>
  <c r="T102" i="23" s="1"/>
  <c r="Q106" i="23"/>
  <c r="T106" i="23" s="1"/>
  <c r="Q110" i="23"/>
  <c r="T110" i="23" s="1"/>
  <c r="Q114" i="23"/>
  <c r="T114" i="23" s="1"/>
  <c r="Q116" i="23"/>
  <c r="T116" i="23" s="1"/>
  <c r="M118" i="23"/>
  <c r="M132" i="23"/>
  <c r="M148" i="23"/>
  <c r="M164" i="23"/>
  <c r="M180" i="23"/>
  <c r="M196" i="23"/>
  <c r="M212" i="23"/>
  <c r="M228" i="23"/>
  <c r="M244" i="23"/>
  <c r="M266" i="23"/>
  <c r="Q274" i="23"/>
  <c r="T274" i="23" s="1"/>
  <c r="O276" i="23"/>
  <c r="M282" i="23"/>
  <c r="Q290" i="23"/>
  <c r="T290" i="23" s="1"/>
  <c r="O292" i="23"/>
  <c r="M298" i="23"/>
  <c r="Q306" i="23"/>
  <c r="T306" i="23" s="1"/>
  <c r="O308" i="23"/>
  <c r="M314" i="23"/>
  <c r="Q322" i="23"/>
  <c r="T322" i="23" s="1"/>
  <c r="O324" i="23"/>
  <c r="M330" i="23"/>
  <c r="Q338" i="23"/>
  <c r="T338" i="23" s="1"/>
  <c r="M87" i="23"/>
  <c r="M91" i="23"/>
  <c r="Q91" i="23"/>
  <c r="T91" i="23" s="1"/>
  <c r="M95" i="23"/>
  <c r="Q95" i="23"/>
  <c r="T95" i="23" s="1"/>
  <c r="M99" i="23"/>
  <c r="Q99" i="23"/>
  <c r="T99" i="23" s="1"/>
  <c r="M103" i="23"/>
  <c r="M128" i="23"/>
  <c r="M144" i="23"/>
  <c r="O154" i="23"/>
  <c r="M160" i="23"/>
  <c r="Q168" i="23"/>
  <c r="T168" i="23" s="1"/>
  <c r="O170" i="23"/>
  <c r="M176" i="23"/>
  <c r="Q184" i="23"/>
  <c r="T184" i="23" s="1"/>
  <c r="O186" i="23"/>
  <c r="M192" i="23"/>
  <c r="Q200" i="23"/>
  <c r="T200" i="23" s="1"/>
  <c r="O202" i="23"/>
  <c r="M208" i="23"/>
  <c r="M224" i="23"/>
  <c r="M240" i="23"/>
  <c r="M256" i="23"/>
  <c r="Q118" i="23"/>
  <c r="T118" i="23" s="1"/>
  <c r="M120" i="23"/>
  <c r="M274" i="23"/>
  <c r="M290" i="23"/>
  <c r="M306" i="23"/>
  <c r="M322" i="23"/>
  <c r="M338" i="23"/>
  <c r="O120" i="23"/>
  <c r="Q128" i="23"/>
  <c r="T128" i="23" s="1"/>
  <c r="O130" i="23"/>
  <c r="M136" i="23"/>
  <c r="Q144" i="23"/>
  <c r="T144" i="23" s="1"/>
  <c r="O146" i="23"/>
  <c r="M152" i="23"/>
  <c r="Q160" i="23"/>
  <c r="T160" i="23" s="1"/>
  <c r="O162" i="23"/>
  <c r="M168" i="23"/>
  <c r="Q176" i="23"/>
  <c r="T176" i="23" s="1"/>
  <c r="O178" i="23"/>
  <c r="M184" i="23"/>
  <c r="Q192" i="23"/>
  <c r="T192" i="23" s="1"/>
  <c r="O194" i="23"/>
  <c r="M200" i="23"/>
  <c r="Q208" i="23"/>
  <c r="T208" i="23" s="1"/>
  <c r="O210" i="23"/>
  <c r="M216" i="23"/>
  <c r="Q224" i="23"/>
  <c r="T224" i="23" s="1"/>
  <c r="O226" i="23"/>
  <c r="M232" i="23"/>
  <c r="Q240" i="23"/>
  <c r="T240" i="23" s="1"/>
  <c r="O242" i="23"/>
  <c r="M248" i="23"/>
  <c r="Q256" i="23"/>
  <c r="T256" i="23" s="1"/>
  <c r="O258" i="23"/>
  <c r="M259" i="23"/>
  <c r="Q262" i="23"/>
  <c r="T262" i="23" s="1"/>
  <c r="O264" i="23"/>
  <c r="M270" i="23"/>
  <c r="Q278" i="23"/>
  <c r="T278" i="23" s="1"/>
  <c r="O280" i="23"/>
  <c r="M286" i="23"/>
  <c r="Q294" i="23"/>
  <c r="T294" i="23" s="1"/>
  <c r="O296" i="23"/>
  <c r="M302" i="23"/>
  <c r="Q310" i="23"/>
  <c r="T310" i="23" s="1"/>
  <c r="O312" i="23"/>
  <c r="M318" i="23"/>
  <c r="Q326" i="23"/>
  <c r="T326" i="23" s="1"/>
  <c r="O328" i="23"/>
  <c r="M334" i="23"/>
  <c r="Q365" i="23"/>
  <c r="T365" i="23" s="1"/>
  <c r="O365" i="23"/>
  <c r="Q369" i="23"/>
  <c r="T369" i="23" s="1"/>
  <c r="O369" i="23"/>
  <c r="Q373" i="23"/>
  <c r="T373" i="23" s="1"/>
  <c r="O373" i="23"/>
  <c r="Q377" i="23"/>
  <c r="T377" i="23" s="1"/>
  <c r="O377" i="23"/>
  <c r="Q381" i="23"/>
  <c r="T381" i="23" s="1"/>
  <c r="O381" i="23"/>
  <c r="Q385" i="23"/>
  <c r="T385" i="23" s="1"/>
  <c r="O385" i="23"/>
  <c r="Q389" i="23"/>
  <c r="T389" i="23" s="1"/>
  <c r="O389" i="23"/>
  <c r="Q396" i="23"/>
  <c r="T396" i="23" s="1"/>
  <c r="O396" i="23"/>
  <c r="Q400" i="23"/>
  <c r="T400" i="23" s="1"/>
  <c r="O400" i="23"/>
  <c r="Q404" i="23"/>
  <c r="T404" i="23" s="1"/>
  <c r="O404" i="23"/>
  <c r="Q408" i="23"/>
  <c r="T408" i="23" s="1"/>
  <c r="O408" i="23"/>
  <c r="Q412" i="23"/>
  <c r="T412" i="23" s="1"/>
  <c r="O412" i="23"/>
  <c r="Q416" i="23"/>
  <c r="T416" i="23" s="1"/>
  <c r="O416" i="23"/>
  <c r="Q420" i="23"/>
  <c r="T420" i="23" s="1"/>
  <c r="O420" i="23"/>
  <c r="Q424" i="23"/>
  <c r="T424" i="23" s="1"/>
  <c r="O424" i="23"/>
  <c r="Q428" i="23"/>
  <c r="T428" i="23" s="1"/>
  <c r="O428" i="23"/>
  <c r="Q432" i="23"/>
  <c r="T432" i="23" s="1"/>
  <c r="O432" i="23"/>
  <c r="Q436" i="23"/>
  <c r="T436" i="23" s="1"/>
  <c r="O436" i="23"/>
  <c r="Q440" i="23"/>
  <c r="T440" i="23" s="1"/>
  <c r="O440" i="23"/>
  <c r="Q444" i="23"/>
  <c r="T444" i="23" s="1"/>
  <c r="O444" i="23"/>
  <c r="Q448" i="23"/>
  <c r="T448" i="23" s="1"/>
  <c r="O448" i="23"/>
  <c r="Q452" i="23"/>
  <c r="T452" i="23" s="1"/>
  <c r="O452" i="23"/>
  <c r="Q456" i="23"/>
  <c r="T456" i="23" s="1"/>
  <c r="O456" i="23"/>
  <c r="Q460" i="23"/>
  <c r="T460" i="23" s="1"/>
  <c r="O460" i="23"/>
  <c r="M466" i="23"/>
  <c r="K466" i="23"/>
  <c r="M470" i="23"/>
  <c r="K470" i="23"/>
  <c r="M474" i="23"/>
  <c r="K474" i="23"/>
  <c r="M478" i="23"/>
  <c r="K478" i="23"/>
  <c r="M482" i="23"/>
  <c r="K482" i="23"/>
  <c r="M486" i="23"/>
  <c r="K486" i="23"/>
  <c r="M490" i="23"/>
  <c r="K490" i="23"/>
  <c r="M494" i="23"/>
  <c r="K494" i="23"/>
  <c r="M498" i="23"/>
  <c r="K498" i="23"/>
  <c r="M502" i="23"/>
  <c r="K502" i="23"/>
  <c r="M507" i="23"/>
  <c r="K507" i="23"/>
  <c r="M511" i="23"/>
  <c r="K511" i="23"/>
  <c r="M515" i="23"/>
  <c r="K515" i="23"/>
  <c r="M519" i="23"/>
  <c r="K519" i="23"/>
  <c r="M523" i="23"/>
  <c r="K523" i="23"/>
  <c r="M527" i="23"/>
  <c r="K527" i="23"/>
  <c r="M531" i="23"/>
  <c r="K531" i="23"/>
  <c r="M535" i="23"/>
  <c r="K535" i="23"/>
  <c r="M539" i="23"/>
  <c r="K539" i="23"/>
  <c r="M543" i="23"/>
  <c r="K543" i="23"/>
  <c r="M547" i="23"/>
  <c r="K547" i="23"/>
  <c r="M551" i="23"/>
  <c r="K551" i="23"/>
  <c r="M555" i="23"/>
  <c r="K555" i="23"/>
  <c r="M559" i="23"/>
  <c r="K559" i="23"/>
  <c r="M563" i="23"/>
  <c r="K563" i="23"/>
  <c r="M567" i="23"/>
  <c r="K567" i="23"/>
  <c r="M571" i="23"/>
  <c r="K571" i="23"/>
  <c r="M575" i="23"/>
  <c r="K575" i="23"/>
  <c r="Q583" i="23"/>
  <c r="T583" i="23" s="1"/>
  <c r="O583" i="23"/>
  <c r="O585" i="23"/>
  <c r="M585" i="23"/>
  <c r="M591" i="23"/>
  <c r="K591" i="23"/>
  <c r="Q599" i="23"/>
  <c r="O599" i="23"/>
  <c r="O601" i="23"/>
  <c r="M601" i="23"/>
  <c r="M607" i="23"/>
  <c r="K607" i="23"/>
  <c r="M618" i="23"/>
  <c r="K618" i="23"/>
  <c r="O702" i="23"/>
  <c r="Q702" i="23"/>
  <c r="T702" i="23" s="1"/>
  <c r="O718" i="23"/>
  <c r="Q718" i="23"/>
  <c r="T718" i="23" s="1"/>
  <c r="O735" i="23"/>
  <c r="Q735" i="23"/>
  <c r="T735" i="23" s="1"/>
  <c r="O752" i="23"/>
  <c r="Q752" i="23"/>
  <c r="T752" i="23" s="1"/>
  <c r="O767" i="23"/>
  <c r="Q767" i="23"/>
  <c r="T767" i="23" s="1"/>
  <c r="O783" i="23"/>
  <c r="Q783" i="23"/>
  <c r="T783" i="23" s="1"/>
  <c r="O799" i="23"/>
  <c r="Q799" i="23"/>
  <c r="T799" i="23" s="1"/>
  <c r="O819" i="23"/>
  <c r="Q819" i="23"/>
  <c r="T819" i="23" s="1"/>
  <c r="M826" i="23"/>
  <c r="K826" i="23"/>
  <c r="M830" i="23"/>
  <c r="K830" i="23"/>
  <c r="M834" i="23"/>
  <c r="K834" i="23"/>
  <c r="M838" i="23"/>
  <c r="K838" i="23"/>
  <c r="M842" i="23"/>
  <c r="K842" i="23"/>
  <c r="M846" i="23"/>
  <c r="K846" i="23"/>
  <c r="M850" i="23"/>
  <c r="K850" i="23"/>
  <c r="M854" i="23"/>
  <c r="K854" i="23"/>
  <c r="M859" i="23"/>
  <c r="K859" i="23"/>
  <c r="M863" i="23"/>
  <c r="K863" i="23"/>
  <c r="M867" i="23"/>
  <c r="K867" i="23"/>
  <c r="M871" i="23"/>
  <c r="K871" i="23"/>
  <c r="M876" i="23"/>
  <c r="K876" i="23"/>
  <c r="M880" i="23"/>
  <c r="K880" i="23"/>
  <c r="M884" i="23"/>
  <c r="K884" i="23"/>
  <c r="M888" i="23"/>
  <c r="K888" i="23"/>
  <c r="M892" i="23"/>
  <c r="K892" i="23"/>
  <c r="M896" i="23"/>
  <c r="K896" i="23"/>
  <c r="M900" i="23"/>
  <c r="K900" i="23"/>
  <c r="K908" i="23"/>
  <c r="M908" i="23"/>
  <c r="M919" i="23"/>
  <c r="O919" i="23"/>
  <c r="K925" i="23"/>
  <c r="M925" i="23"/>
  <c r="M936" i="23"/>
  <c r="O936" i="23"/>
  <c r="K942" i="23"/>
  <c r="M942" i="23"/>
  <c r="M977" i="23"/>
  <c r="O977" i="23"/>
  <c r="O353" i="23"/>
  <c r="M355" i="23"/>
  <c r="O357" i="23"/>
  <c r="M359" i="23"/>
  <c r="O361" i="23"/>
  <c r="M363" i="23"/>
  <c r="M463" i="23"/>
  <c r="K463" i="23"/>
  <c r="K467" i="23"/>
  <c r="O468" i="23"/>
  <c r="M468" i="23"/>
  <c r="K471" i="23"/>
  <c r="O472" i="23"/>
  <c r="M472" i="23"/>
  <c r="K475" i="23"/>
  <c r="O476" i="23"/>
  <c r="M476" i="23"/>
  <c r="K479" i="23"/>
  <c r="O480" i="23"/>
  <c r="M480" i="23"/>
  <c r="K483" i="23"/>
  <c r="O484" i="23"/>
  <c r="M484" i="23"/>
  <c r="K487" i="23"/>
  <c r="O488" i="23"/>
  <c r="M488" i="23"/>
  <c r="K491" i="23"/>
  <c r="O492" i="23"/>
  <c r="M492" i="23"/>
  <c r="K495" i="23"/>
  <c r="O496" i="23"/>
  <c r="M496" i="23"/>
  <c r="K499" i="23"/>
  <c r="O500" i="23"/>
  <c r="M500" i="23"/>
  <c r="K503" i="23"/>
  <c r="O504" i="23"/>
  <c r="M504" i="23"/>
  <c r="K508" i="23"/>
  <c r="O509" i="23"/>
  <c r="M509" i="23"/>
  <c r="K512" i="23"/>
  <c r="O513" i="23"/>
  <c r="M513" i="23"/>
  <c r="K516" i="23"/>
  <c r="O517" i="23"/>
  <c r="M517" i="23"/>
  <c r="K520" i="23"/>
  <c r="O521" i="23"/>
  <c r="M521" i="23"/>
  <c r="K524" i="23"/>
  <c r="O525" i="23"/>
  <c r="M525" i="23"/>
  <c r="K528" i="23"/>
  <c r="O529" i="23"/>
  <c r="M529" i="23"/>
  <c r="K532" i="23"/>
  <c r="O533" i="23"/>
  <c r="M533" i="23"/>
  <c r="K536" i="23"/>
  <c r="O537" i="23"/>
  <c r="M537" i="23"/>
  <c r="K540" i="23"/>
  <c r="O541" i="23"/>
  <c r="M541" i="23"/>
  <c r="K544" i="23"/>
  <c r="O545" i="23"/>
  <c r="M545" i="23"/>
  <c r="K548" i="23"/>
  <c r="O549" i="23"/>
  <c r="M549" i="23"/>
  <c r="K552" i="23"/>
  <c r="O553" i="23"/>
  <c r="M553" i="23"/>
  <c r="K556" i="23"/>
  <c r="O557" i="23"/>
  <c r="M557" i="23"/>
  <c r="K560" i="23"/>
  <c r="O561" i="23"/>
  <c r="M561" i="23"/>
  <c r="K564" i="23"/>
  <c r="O565" i="23"/>
  <c r="M565" i="23"/>
  <c r="K568" i="23"/>
  <c r="O569" i="23"/>
  <c r="M569" i="23"/>
  <c r="K572" i="23"/>
  <c r="O573" i="23"/>
  <c r="M573" i="23"/>
  <c r="K576" i="23"/>
  <c r="M579" i="23"/>
  <c r="K579" i="23"/>
  <c r="Q587" i="23"/>
  <c r="T587" i="23" s="1"/>
  <c r="O587" i="23"/>
  <c r="O589" i="23"/>
  <c r="M589" i="23"/>
  <c r="K592" i="23"/>
  <c r="M595" i="23"/>
  <c r="K595" i="23"/>
  <c r="Q603" i="23"/>
  <c r="T603" i="23" s="1"/>
  <c r="O603" i="23"/>
  <c r="O605" i="23"/>
  <c r="M605" i="23"/>
  <c r="K608" i="23"/>
  <c r="M611" i="23"/>
  <c r="K611" i="23"/>
  <c r="Q613" i="23"/>
  <c r="T613" i="23" s="1"/>
  <c r="Q614" i="23"/>
  <c r="T614" i="23" s="1"/>
  <c r="O614" i="23"/>
  <c r="O616" i="23"/>
  <c r="M616" i="23"/>
  <c r="K619" i="23"/>
  <c r="O352" i="23"/>
  <c r="M354" i="23"/>
  <c r="O356" i="23"/>
  <c r="M358" i="23"/>
  <c r="O360" i="23"/>
  <c r="M362" i="23"/>
  <c r="O364" i="23"/>
  <c r="M373" i="23"/>
  <c r="K373" i="23"/>
  <c r="M377" i="23"/>
  <c r="K377" i="23"/>
  <c r="M381" i="23"/>
  <c r="K381" i="23"/>
  <c r="M385" i="23"/>
  <c r="K385" i="23"/>
  <c r="M389" i="23"/>
  <c r="K389" i="23"/>
  <c r="M408" i="23"/>
  <c r="K408" i="23"/>
  <c r="M412" i="23"/>
  <c r="K412" i="23"/>
  <c r="M416" i="23"/>
  <c r="K416" i="23"/>
  <c r="M420" i="23"/>
  <c r="K420" i="23"/>
  <c r="M424" i="23"/>
  <c r="K424" i="23"/>
  <c r="M428" i="23"/>
  <c r="K428" i="23"/>
  <c r="M432" i="23"/>
  <c r="K432" i="23"/>
  <c r="M436" i="23"/>
  <c r="K436" i="23"/>
  <c r="M440" i="23"/>
  <c r="K440" i="23"/>
  <c r="M444" i="23"/>
  <c r="K444" i="23"/>
  <c r="M448" i="23"/>
  <c r="K448" i="23"/>
  <c r="M452" i="23"/>
  <c r="K452" i="23"/>
  <c r="M456" i="23"/>
  <c r="K456" i="23"/>
  <c r="M460" i="23"/>
  <c r="K460" i="23"/>
  <c r="Q466" i="23"/>
  <c r="T466" i="23" s="1"/>
  <c r="O466" i="23"/>
  <c r="Q470" i="23"/>
  <c r="T470" i="23" s="1"/>
  <c r="O470" i="23"/>
  <c r="Q474" i="23"/>
  <c r="T474" i="23" s="1"/>
  <c r="O474" i="23"/>
  <c r="Q478" i="23"/>
  <c r="T478" i="23" s="1"/>
  <c r="O478" i="23"/>
  <c r="Q482" i="23"/>
  <c r="T482" i="23" s="1"/>
  <c r="O482" i="23"/>
  <c r="Q486" i="23"/>
  <c r="T486" i="23" s="1"/>
  <c r="O486" i="23"/>
  <c r="Q490" i="23"/>
  <c r="T490" i="23" s="1"/>
  <c r="O490" i="23"/>
  <c r="Q494" i="23"/>
  <c r="T494" i="23" s="1"/>
  <c r="O494" i="23"/>
  <c r="Q498" i="23"/>
  <c r="T498" i="23" s="1"/>
  <c r="O498" i="23"/>
  <c r="Q502" i="23"/>
  <c r="T502" i="23" s="1"/>
  <c r="O502" i="23"/>
  <c r="Q507" i="23"/>
  <c r="T507" i="23" s="1"/>
  <c r="O507" i="23"/>
  <c r="Q511" i="23"/>
  <c r="T511" i="23" s="1"/>
  <c r="O511" i="23"/>
  <c r="Q515" i="23"/>
  <c r="T515" i="23" s="1"/>
  <c r="O515" i="23"/>
  <c r="Q519" i="23"/>
  <c r="T519" i="23" s="1"/>
  <c r="O519" i="23"/>
  <c r="Q523" i="23"/>
  <c r="T523" i="23" s="1"/>
  <c r="O523" i="23"/>
  <c r="Q527" i="23"/>
  <c r="T527" i="23" s="1"/>
  <c r="O527" i="23"/>
  <c r="Q531" i="23"/>
  <c r="T531" i="23" s="1"/>
  <c r="O531" i="23"/>
  <c r="Q535" i="23"/>
  <c r="T535" i="23" s="1"/>
  <c r="O535" i="23"/>
  <c r="Q539" i="23"/>
  <c r="T539" i="23" s="1"/>
  <c r="O539" i="23"/>
  <c r="Q543" i="23"/>
  <c r="T543" i="23" s="1"/>
  <c r="O543" i="23"/>
  <c r="Q547" i="23"/>
  <c r="T547" i="23" s="1"/>
  <c r="O547" i="23"/>
  <c r="Q551" i="23"/>
  <c r="T551" i="23" s="1"/>
  <c r="O551" i="23"/>
  <c r="Q555" i="23"/>
  <c r="T555" i="23" s="1"/>
  <c r="O555" i="23"/>
  <c r="Q559" i="23"/>
  <c r="T559" i="23" s="1"/>
  <c r="O559" i="23"/>
  <c r="Q563" i="23"/>
  <c r="T563" i="23" s="1"/>
  <c r="O563" i="23"/>
  <c r="Q567" i="23"/>
  <c r="T567" i="23" s="1"/>
  <c r="O567" i="23"/>
  <c r="Q571" i="23"/>
  <c r="T571" i="23" s="1"/>
  <c r="O571" i="23"/>
  <c r="Q575" i="23"/>
  <c r="T575" i="23" s="1"/>
  <c r="O575" i="23"/>
  <c r="O577" i="23"/>
  <c r="M577" i="23"/>
  <c r="K580" i="23"/>
  <c r="M583" i="23"/>
  <c r="K583" i="23"/>
  <c r="Q591" i="23"/>
  <c r="T591" i="23" s="1"/>
  <c r="O591" i="23"/>
  <c r="O593" i="23"/>
  <c r="M593" i="23"/>
  <c r="K596" i="23"/>
  <c r="M599" i="23"/>
  <c r="K599" i="23"/>
  <c r="Q607" i="23"/>
  <c r="T607" i="23" s="1"/>
  <c r="O607" i="23"/>
  <c r="O609" i="23"/>
  <c r="M609" i="23"/>
  <c r="K612" i="23"/>
  <c r="Q618" i="23"/>
  <c r="T618" i="23" s="1"/>
  <c r="O618" i="23"/>
  <c r="O620" i="23"/>
  <c r="M620" i="23"/>
  <c r="K363" i="23"/>
  <c r="K366" i="23"/>
  <c r="O367" i="23"/>
  <c r="M367" i="23"/>
  <c r="M369" i="23"/>
  <c r="K370" i="23"/>
  <c r="K374" i="23"/>
  <c r="O375" i="23"/>
  <c r="M375" i="23"/>
  <c r="K378" i="23"/>
  <c r="O379" i="23"/>
  <c r="M379" i="23"/>
  <c r="K382" i="23"/>
  <c r="O383" i="23"/>
  <c r="M383" i="23"/>
  <c r="K386" i="23"/>
  <c r="O387" i="23"/>
  <c r="M387" i="23"/>
  <c r="K390" i="23"/>
  <c r="O391" i="23"/>
  <c r="M391" i="23"/>
  <c r="K393" i="23"/>
  <c r="M396" i="23"/>
  <c r="K397" i="23"/>
  <c r="M400" i="23"/>
  <c r="K401" i="23"/>
  <c r="M404" i="23"/>
  <c r="K405" i="23"/>
  <c r="K409" i="23"/>
  <c r="O410" i="23"/>
  <c r="M410" i="23"/>
  <c r="K413" i="23"/>
  <c r="K417" i="23"/>
  <c r="O418" i="23"/>
  <c r="M418" i="23"/>
  <c r="K421" i="23"/>
  <c r="O422" i="23"/>
  <c r="M422" i="23"/>
  <c r="K425" i="23"/>
  <c r="O426" i="23"/>
  <c r="M426" i="23"/>
  <c r="K429" i="23"/>
  <c r="O430" i="23"/>
  <c r="M430" i="23"/>
  <c r="K433" i="23"/>
  <c r="O434" i="23"/>
  <c r="M434" i="23"/>
  <c r="K437" i="23"/>
  <c r="O438" i="23"/>
  <c r="M438" i="23"/>
  <c r="K441" i="23"/>
  <c r="O442" i="23"/>
  <c r="M442" i="23"/>
  <c r="K445" i="23"/>
  <c r="O446" i="23"/>
  <c r="M446" i="23"/>
  <c r="K449" i="23"/>
  <c r="O450" i="23"/>
  <c r="M450" i="23"/>
  <c r="K453" i="23"/>
  <c r="O454" i="23"/>
  <c r="M454" i="23"/>
  <c r="K457" i="23"/>
  <c r="O458" i="23"/>
  <c r="M458" i="23"/>
  <c r="K461" i="23"/>
  <c r="Q463" i="23"/>
  <c r="T463" i="23" s="1"/>
  <c r="O463" i="23"/>
  <c r="Q579" i="23"/>
  <c r="T579" i="23" s="1"/>
  <c r="O579" i="23"/>
  <c r="O581" i="23"/>
  <c r="M581" i="23"/>
  <c r="M587" i="23"/>
  <c r="K587" i="23"/>
  <c r="Q595" i="23"/>
  <c r="T595" i="23" s="1"/>
  <c r="O595" i="23"/>
  <c r="O597" i="23"/>
  <c r="M597" i="23"/>
  <c r="M603" i="23"/>
  <c r="K603" i="23"/>
  <c r="Q611" i="23"/>
  <c r="T611" i="23" s="1"/>
  <c r="O611" i="23"/>
  <c r="O613" i="23"/>
  <c r="M613" i="23"/>
  <c r="M614" i="23"/>
  <c r="K614" i="23"/>
  <c r="M624" i="23"/>
  <c r="Q622" i="23"/>
  <c r="T622" i="23" s="1"/>
  <c r="Q627" i="23"/>
  <c r="T627" i="23" s="1"/>
  <c r="M628" i="23"/>
  <c r="O629" i="23"/>
  <c r="O633" i="23"/>
  <c r="O637" i="23"/>
  <c r="O641" i="23"/>
  <c r="O645" i="23"/>
  <c r="O649" i="23"/>
  <c r="O653" i="23"/>
  <c r="O657" i="23"/>
  <c r="O661" i="23"/>
  <c r="O665" i="23"/>
  <c r="O669" i="23"/>
  <c r="O673" i="23"/>
  <c r="O677" i="23"/>
  <c r="O681" i="23"/>
  <c r="O685" i="23"/>
  <c r="M689" i="23"/>
  <c r="K689" i="23"/>
  <c r="Q690" i="23"/>
  <c r="T690" i="23" s="1"/>
  <c r="Q693" i="23"/>
  <c r="T693" i="23" s="1"/>
  <c r="O693" i="23"/>
  <c r="O706" i="23"/>
  <c r="Q706" i="23"/>
  <c r="T706" i="23" s="1"/>
  <c r="O722" i="23"/>
  <c r="Q722" i="23"/>
  <c r="T722" i="23" s="1"/>
  <c r="O739" i="23"/>
  <c r="Q739" i="23"/>
  <c r="T739" i="23" s="1"/>
  <c r="O756" i="23"/>
  <c r="Q756" i="23"/>
  <c r="T756" i="23" s="1"/>
  <c r="O779" i="23"/>
  <c r="Q779" i="23"/>
  <c r="T779" i="23" s="1"/>
  <c r="O795" i="23"/>
  <c r="Q795" i="23"/>
  <c r="T795" i="23" s="1"/>
  <c r="O823" i="23"/>
  <c r="Q823" i="23"/>
  <c r="T823" i="23" s="1"/>
  <c r="M622" i="23"/>
  <c r="M627" i="23"/>
  <c r="K629" i="23"/>
  <c r="Q631" i="23"/>
  <c r="T631" i="23" s="1"/>
  <c r="Q635" i="23"/>
  <c r="T635" i="23" s="1"/>
  <c r="Q639" i="23"/>
  <c r="T639" i="23" s="1"/>
  <c r="Q643" i="23"/>
  <c r="T643" i="23" s="1"/>
  <c r="Q647" i="23"/>
  <c r="T647" i="23" s="1"/>
  <c r="Q651" i="23"/>
  <c r="T651" i="23" s="1"/>
  <c r="Q655" i="23"/>
  <c r="T655" i="23" s="1"/>
  <c r="Q659" i="23"/>
  <c r="T659" i="23" s="1"/>
  <c r="Q663" i="23"/>
  <c r="T663" i="23" s="1"/>
  <c r="Q667" i="23"/>
  <c r="T667" i="23" s="1"/>
  <c r="Q671" i="23"/>
  <c r="T671" i="23" s="1"/>
  <c r="Q675" i="23"/>
  <c r="T675" i="23" s="1"/>
  <c r="Q679" i="23"/>
  <c r="T679" i="23" s="1"/>
  <c r="Q683" i="23"/>
  <c r="T683" i="23" s="1"/>
  <c r="Q687" i="23"/>
  <c r="T687" i="23" s="1"/>
  <c r="O694" i="23"/>
  <c r="Q694" i="23"/>
  <c r="T694" i="23" s="1"/>
  <c r="O710" i="23"/>
  <c r="Q710" i="23"/>
  <c r="T710" i="23" s="1"/>
  <c r="O726" i="23"/>
  <c r="Q726" i="23"/>
  <c r="T726" i="23" s="1"/>
  <c r="O744" i="23"/>
  <c r="Q744" i="23"/>
  <c r="T744" i="23" s="1"/>
  <c r="O761" i="23"/>
  <c r="Q761" i="23"/>
  <c r="T761" i="23" s="1"/>
  <c r="O775" i="23"/>
  <c r="Q775" i="23"/>
  <c r="T775" i="23" s="1"/>
  <c r="O791" i="23"/>
  <c r="Q791" i="23"/>
  <c r="T791" i="23" s="1"/>
  <c r="O807" i="23"/>
  <c r="Q807" i="23"/>
  <c r="T807" i="23" s="1"/>
  <c r="O811" i="23"/>
  <c r="Q811" i="23"/>
  <c r="T811" i="23" s="1"/>
  <c r="Q689" i="23"/>
  <c r="T689" i="23" s="1"/>
  <c r="O689" i="23"/>
  <c r="M693" i="23"/>
  <c r="K693" i="23"/>
  <c r="O698" i="23"/>
  <c r="Q698" i="23"/>
  <c r="T698" i="23" s="1"/>
  <c r="O714" i="23"/>
  <c r="Q714" i="23"/>
  <c r="T714" i="23" s="1"/>
  <c r="O731" i="23"/>
  <c r="Q731" i="23"/>
  <c r="T731" i="23" s="1"/>
  <c r="O748" i="23"/>
  <c r="Q748" i="23"/>
  <c r="T748" i="23" s="1"/>
  <c r="O771" i="23"/>
  <c r="Q771" i="23"/>
  <c r="T771" i="23" s="1"/>
  <c r="O787" i="23"/>
  <c r="Q787" i="23"/>
  <c r="T787" i="23" s="1"/>
  <c r="O803" i="23"/>
  <c r="Q803" i="23"/>
  <c r="T803" i="23" s="1"/>
  <c r="O815" i="23"/>
  <c r="Q815" i="23"/>
  <c r="T815" i="23" s="1"/>
  <c r="K690" i="23"/>
  <c r="K694" i="23"/>
  <c r="K698" i="23"/>
  <c r="K702" i="23"/>
  <c r="K706" i="23"/>
  <c r="K710" i="23"/>
  <c r="K714" i="23"/>
  <c r="K718" i="23"/>
  <c r="K722" i="23"/>
  <c r="K726" i="23"/>
  <c r="K731" i="23"/>
  <c r="K735" i="23"/>
  <c r="K739" i="23"/>
  <c r="K744" i="23"/>
  <c r="K748" i="23"/>
  <c r="K752" i="23"/>
  <c r="K756" i="23"/>
  <c r="K761" i="23"/>
  <c r="K767" i="23"/>
  <c r="K771" i="23"/>
  <c r="K775" i="23"/>
  <c r="K779" i="23"/>
  <c r="K783" i="23"/>
  <c r="K787" i="23"/>
  <c r="K791" i="23"/>
  <c r="K795" i="23"/>
  <c r="K799" i="23"/>
  <c r="K803" i="23"/>
  <c r="K807" i="23"/>
  <c r="K811" i="23"/>
  <c r="K815" i="23"/>
  <c r="K819" i="23"/>
  <c r="K823" i="23"/>
  <c r="O824" i="23"/>
  <c r="M824" i="23"/>
  <c r="K827" i="23"/>
  <c r="O828" i="23"/>
  <c r="M828" i="23"/>
  <c r="K831" i="23"/>
  <c r="O832" i="23"/>
  <c r="M832" i="23"/>
  <c r="K835" i="23"/>
  <c r="O836" i="23"/>
  <c r="M836" i="23"/>
  <c r="K839" i="23"/>
  <c r="O840" i="23"/>
  <c r="M840" i="23"/>
  <c r="K843" i="23"/>
  <c r="O844" i="23"/>
  <c r="M844" i="23"/>
  <c r="K847" i="23"/>
  <c r="O848" i="23"/>
  <c r="M848" i="23"/>
  <c r="K851" i="23"/>
  <c r="O852" i="23"/>
  <c r="M852" i="23"/>
  <c r="K855" i="23"/>
  <c r="O856" i="23"/>
  <c r="M856" i="23"/>
  <c r="K860" i="23"/>
  <c r="O861" i="23"/>
  <c r="M861" i="23"/>
  <c r="K864" i="23"/>
  <c r="O865" i="23"/>
  <c r="M865" i="23"/>
  <c r="K868" i="23"/>
  <c r="O869" i="23"/>
  <c r="M869" i="23"/>
  <c r="K872" i="23"/>
  <c r="O873" i="23"/>
  <c r="M873" i="23"/>
  <c r="K877" i="23"/>
  <c r="O878" i="23"/>
  <c r="M878" i="23"/>
  <c r="K881" i="23"/>
  <c r="O882" i="23"/>
  <c r="M882" i="23"/>
  <c r="K885" i="23"/>
  <c r="O886" i="23"/>
  <c r="M886" i="23"/>
  <c r="K889" i="23"/>
  <c r="O890" i="23"/>
  <c r="M890" i="23"/>
  <c r="K893" i="23"/>
  <c r="O894" i="23"/>
  <c r="M894" i="23"/>
  <c r="K897" i="23"/>
  <c r="O898" i="23"/>
  <c r="M898" i="23"/>
  <c r="K901" i="23"/>
  <c r="O902" i="23"/>
  <c r="M902" i="23"/>
  <c r="M914" i="23"/>
  <c r="O914" i="23"/>
  <c r="K921" i="23"/>
  <c r="M921" i="23"/>
  <c r="M931" i="23"/>
  <c r="O931" i="23"/>
  <c r="K938" i="23"/>
  <c r="M938" i="23"/>
  <c r="M948" i="23"/>
  <c r="O948" i="23"/>
  <c r="Q688" i="23"/>
  <c r="T688" i="23" s="1"/>
  <c r="Q692" i="23"/>
  <c r="T692" i="23" s="1"/>
  <c r="M695" i="23"/>
  <c r="O697" i="23"/>
  <c r="M699" i="23"/>
  <c r="O701" i="23"/>
  <c r="M703" i="23"/>
  <c r="O705" i="23"/>
  <c r="M707" i="23"/>
  <c r="O709" i="23"/>
  <c r="M711" i="23"/>
  <c r="O713" i="23"/>
  <c r="M715" i="23"/>
  <c r="O717" i="23"/>
  <c r="M719" i="23"/>
  <c r="O721" i="23"/>
  <c r="M723" i="23"/>
  <c r="O725" i="23"/>
  <c r="M727" i="23"/>
  <c r="O730" i="23"/>
  <c r="M732" i="23"/>
  <c r="O734" i="23"/>
  <c r="M736" i="23"/>
  <c r="O738" i="23"/>
  <c r="M740" i="23"/>
  <c r="O743" i="23"/>
  <c r="M745" i="23"/>
  <c r="O747" i="23"/>
  <c r="M749" i="23"/>
  <c r="O751" i="23"/>
  <c r="M753" i="23"/>
  <c r="O755" i="23"/>
  <c r="M758" i="23"/>
  <c r="O760" i="23"/>
  <c r="M763" i="23"/>
  <c r="Q826" i="23"/>
  <c r="T826" i="23" s="1"/>
  <c r="O826" i="23"/>
  <c r="Q830" i="23"/>
  <c r="T830" i="23" s="1"/>
  <c r="O830" i="23"/>
  <c r="Q834" i="23"/>
  <c r="T834" i="23" s="1"/>
  <c r="O834" i="23"/>
  <c r="Q838" i="23"/>
  <c r="T838" i="23" s="1"/>
  <c r="O838" i="23"/>
  <c r="Q842" i="23"/>
  <c r="T842" i="23" s="1"/>
  <c r="O842" i="23"/>
  <c r="Q846" i="23"/>
  <c r="T846" i="23" s="1"/>
  <c r="O846" i="23"/>
  <c r="Q850" i="23"/>
  <c r="T850" i="23" s="1"/>
  <c r="O850" i="23"/>
  <c r="Q854" i="23"/>
  <c r="T854" i="23" s="1"/>
  <c r="O854" i="23"/>
  <c r="Q859" i="23"/>
  <c r="T859" i="23" s="1"/>
  <c r="O859" i="23"/>
  <c r="Q863" i="23"/>
  <c r="T863" i="23" s="1"/>
  <c r="O863" i="23"/>
  <c r="Q867" i="23"/>
  <c r="T867" i="23" s="1"/>
  <c r="O867" i="23"/>
  <c r="Q871" i="23"/>
  <c r="T871" i="23" s="1"/>
  <c r="O871" i="23"/>
  <c r="Q876" i="23"/>
  <c r="T876" i="23" s="1"/>
  <c r="O876" i="23"/>
  <c r="Q880" i="23"/>
  <c r="T880" i="23" s="1"/>
  <c r="O880" i="23"/>
  <c r="Q884" i="23"/>
  <c r="T884" i="23" s="1"/>
  <c r="O884" i="23"/>
  <c r="Q888" i="23"/>
  <c r="T888" i="23" s="1"/>
  <c r="O888" i="23"/>
  <c r="Q892" i="23"/>
  <c r="T892" i="23" s="1"/>
  <c r="O892" i="23"/>
  <c r="Q896" i="23"/>
  <c r="T896" i="23" s="1"/>
  <c r="O896" i="23"/>
  <c r="Q900" i="23"/>
  <c r="T900" i="23" s="1"/>
  <c r="O900" i="23"/>
  <c r="M910" i="23"/>
  <c r="O910" i="23"/>
  <c r="K917" i="23"/>
  <c r="M917" i="23"/>
  <c r="M927" i="23"/>
  <c r="O927" i="23"/>
  <c r="K933" i="23"/>
  <c r="M933" i="23"/>
  <c r="M944" i="23"/>
  <c r="O944" i="23"/>
  <c r="M960" i="23"/>
  <c r="O960" i="23"/>
  <c r="M994" i="23"/>
  <c r="O994" i="23"/>
  <c r="M688" i="23"/>
  <c r="M692" i="23"/>
  <c r="M694" i="23"/>
  <c r="O696" i="23"/>
  <c r="K697" i="23"/>
  <c r="M698" i="23"/>
  <c r="O700" i="23"/>
  <c r="K701" i="23"/>
  <c r="M702" i="23"/>
  <c r="O704" i="23"/>
  <c r="K705" i="23"/>
  <c r="M706" i="23"/>
  <c r="O708" i="23"/>
  <c r="K709" i="23"/>
  <c r="M710" i="23"/>
  <c r="O712" i="23"/>
  <c r="K713" i="23"/>
  <c r="M714" i="23"/>
  <c r="O716" i="23"/>
  <c r="K717" i="23"/>
  <c r="M718" i="23"/>
  <c r="O720" i="23"/>
  <c r="K721" i="23"/>
  <c r="M722" i="23"/>
  <c r="O724" i="23"/>
  <c r="K725" i="23"/>
  <c r="M726" i="23"/>
  <c r="O729" i="23"/>
  <c r="K730" i="23"/>
  <c r="M731" i="23"/>
  <c r="O733" i="23"/>
  <c r="K734" i="23"/>
  <c r="M735" i="23"/>
  <c r="O737" i="23"/>
  <c r="K738" i="23"/>
  <c r="M739" i="23"/>
  <c r="O741" i="23"/>
  <c r="K743" i="23"/>
  <c r="M744" i="23"/>
  <c r="O746" i="23"/>
  <c r="K747" i="23"/>
  <c r="M748" i="23"/>
  <c r="O750" i="23"/>
  <c r="K751" i="23"/>
  <c r="M752" i="23"/>
  <c r="O754" i="23"/>
  <c r="K755" i="23"/>
  <c r="M756" i="23"/>
  <c r="O759" i="23"/>
  <c r="K760" i="23"/>
  <c r="M761" i="23"/>
  <c r="O765" i="23"/>
  <c r="K766" i="23"/>
  <c r="M767" i="23"/>
  <c r="O769" i="23"/>
  <c r="K770" i="23"/>
  <c r="M771" i="23"/>
  <c r="O773" i="23"/>
  <c r="K774" i="23"/>
  <c r="M775" i="23"/>
  <c r="O777" i="23"/>
  <c r="K778" i="23"/>
  <c r="M779" i="23"/>
  <c r="O781" i="23"/>
  <c r="K782" i="23"/>
  <c r="M783" i="23"/>
  <c r="O785" i="23"/>
  <c r="K786" i="23"/>
  <c r="M787" i="23"/>
  <c r="O789" i="23"/>
  <c r="K790" i="23"/>
  <c r="M791" i="23"/>
  <c r="O793" i="23"/>
  <c r="K794" i="23"/>
  <c r="M795" i="23"/>
  <c r="O797" i="23"/>
  <c r="K798" i="23"/>
  <c r="M799" i="23"/>
  <c r="O801" i="23"/>
  <c r="K802" i="23"/>
  <c r="M803" i="23"/>
  <c r="O805" i="23"/>
  <c r="K806" i="23"/>
  <c r="M807" i="23"/>
  <c r="O809" i="23"/>
  <c r="K810" i="23"/>
  <c r="K814" i="23"/>
  <c r="K818" i="23"/>
  <c r="K822" i="23"/>
  <c r="M906" i="23"/>
  <c r="O906" i="23"/>
  <c r="K912" i="23"/>
  <c r="M912" i="23"/>
  <c r="M923" i="23"/>
  <c r="O923" i="23"/>
  <c r="K929" i="23"/>
  <c r="M929" i="23"/>
  <c r="M940" i="23"/>
  <c r="O940" i="23"/>
  <c r="K946" i="23"/>
  <c r="M946" i="23"/>
  <c r="Q1026" i="23"/>
  <c r="T1026" i="23" s="1"/>
  <c r="O1026" i="23"/>
  <c r="M959" i="23"/>
  <c r="M976" i="23"/>
  <c r="M993" i="23"/>
  <c r="M1012" i="23"/>
  <c r="K1019" i="23"/>
  <c r="O1023" i="23"/>
  <c r="Q1023" i="23"/>
  <c r="T1023" i="23" s="1"/>
  <c r="O905" i="23"/>
  <c r="Q907" i="23"/>
  <c r="T907" i="23" s="1"/>
  <c r="O909" i="23"/>
  <c r="Q911" i="23"/>
  <c r="T911" i="23" s="1"/>
  <c r="O913" i="23"/>
  <c r="Q916" i="23"/>
  <c r="T916" i="23" s="1"/>
  <c r="O918" i="23"/>
  <c r="Q920" i="23"/>
  <c r="T920" i="23" s="1"/>
  <c r="O922" i="23"/>
  <c r="Q924" i="23"/>
  <c r="T924" i="23" s="1"/>
  <c r="O926" i="23"/>
  <c r="Q928" i="23"/>
  <c r="T928" i="23" s="1"/>
  <c r="O930" i="23"/>
  <c r="Q932" i="23"/>
  <c r="T932" i="23" s="1"/>
  <c r="O934" i="23"/>
  <c r="Q937" i="23"/>
  <c r="T937" i="23" s="1"/>
  <c r="O939" i="23"/>
  <c r="Q941" i="23"/>
  <c r="T941" i="23" s="1"/>
  <c r="O943" i="23"/>
  <c r="Q945" i="23"/>
  <c r="T945" i="23" s="1"/>
  <c r="O947" i="23"/>
  <c r="M963" i="23"/>
  <c r="M980" i="23"/>
  <c r="M1005" i="23"/>
  <c r="O1013" i="23"/>
  <c r="Q1019" i="23"/>
  <c r="T1019" i="23" s="1"/>
  <c r="O903" i="23"/>
  <c r="M907" i="23"/>
  <c r="M911" i="23"/>
  <c r="M916" i="23"/>
  <c r="M920" i="23"/>
  <c r="M924" i="23"/>
  <c r="M928" i="23"/>
  <c r="M932" i="23"/>
  <c r="M937" i="23"/>
  <c r="M941" i="23"/>
  <c r="M945" i="23"/>
  <c r="O964" i="23"/>
  <c r="O982" i="23"/>
  <c r="O1006" i="23"/>
  <c r="M1019" i="23"/>
  <c r="O1020" i="23"/>
  <c r="Q1020" i="23"/>
  <c r="T1020" i="23" s="1"/>
  <c r="K1023" i="23"/>
  <c r="M1023" i="23"/>
  <c r="O1024" i="23"/>
  <c r="Q1024" i="23"/>
  <c r="T1024" i="23" s="1"/>
  <c r="K1028" i="23"/>
  <c r="M952" i="23"/>
  <c r="M957" i="23"/>
  <c r="M961" i="23"/>
  <c r="M965" i="23"/>
  <c r="M969" i="23"/>
  <c r="M974" i="23"/>
  <c r="M978" i="23"/>
  <c r="M983" i="23"/>
  <c r="M987" i="23"/>
  <c r="M991" i="23"/>
  <c r="M995" i="23"/>
  <c r="M999" i="23"/>
  <c r="M1003" i="23"/>
  <c r="M1007" i="23"/>
  <c r="M1014" i="23"/>
  <c r="K1020" i="23"/>
  <c r="K1024" i="23"/>
  <c r="Q1027" i="23"/>
  <c r="T1027" i="23" s="1"/>
  <c r="O950" i="23"/>
  <c r="O955" i="23"/>
  <c r="O959" i="23"/>
  <c r="O963" i="23"/>
  <c r="O967" i="23"/>
  <c r="O972" i="23"/>
  <c r="O976" i="23"/>
  <c r="O980" i="23"/>
  <c r="O985" i="23"/>
  <c r="O989" i="23"/>
  <c r="O993" i="23"/>
  <c r="O997" i="23"/>
  <c r="O1001" i="23"/>
  <c r="O1005" i="23"/>
  <c r="O1012" i="23"/>
  <c r="O1016" i="23"/>
  <c r="Q1022" i="23"/>
  <c r="T1022" i="23" s="1"/>
  <c r="M1027" i="23"/>
  <c r="M1064" i="23"/>
  <c r="K1066" i="23"/>
  <c r="O1066" i="23"/>
  <c r="M1068" i="23"/>
  <c r="K1070" i="23"/>
  <c r="O1070" i="23"/>
  <c r="M1072" i="23"/>
  <c r="K1074" i="23"/>
  <c r="O1074" i="23"/>
  <c r="M1076" i="23"/>
  <c r="K1078" i="23"/>
  <c r="O1078" i="23"/>
  <c r="M1080" i="23"/>
  <c r="K1084" i="23"/>
  <c r="M1085" i="23"/>
  <c r="O1087" i="23"/>
  <c r="K1088" i="23"/>
  <c r="K1092" i="23"/>
  <c r="Q1096" i="23"/>
  <c r="T1096" i="23" s="1"/>
  <c r="O1096" i="23"/>
  <c r="Q1083" i="23"/>
  <c r="T1083" i="23" s="1"/>
  <c r="M1096" i="23"/>
  <c r="K1096" i="23"/>
  <c r="L26" i="11" l="1"/>
  <c r="L30" i="11"/>
  <c r="L40" i="11"/>
  <c r="L19" i="11"/>
  <c r="L42" i="11"/>
  <c r="L21" i="11"/>
  <c r="L29" i="11"/>
  <c r="I32" i="11"/>
  <c r="L36" i="11"/>
  <c r="L20" i="11"/>
  <c r="I18" i="11"/>
  <c r="L28" i="11"/>
  <c r="I41" i="11"/>
  <c r="L11" i="11"/>
  <c r="L10" i="11" s="1"/>
  <c r="L32" i="11"/>
  <c r="L27" i="11"/>
  <c r="H29" i="11"/>
  <c r="L18" i="11"/>
  <c r="L31" i="11"/>
  <c r="J40" i="11"/>
  <c r="L41" i="11"/>
  <c r="M17" i="11"/>
  <c r="M25" i="11"/>
  <c r="M10" i="11"/>
  <c r="Q1" i="23"/>
  <c r="T599" i="23"/>
  <c r="C61" i="25"/>
  <c r="H61" i="25" s="1"/>
  <c r="D35" i="29"/>
  <c r="J35" i="29" s="1"/>
  <c r="D32" i="29"/>
  <c r="D31" i="29" s="1"/>
  <c r="D14" i="29"/>
  <c r="J14" i="29" s="1"/>
  <c r="D9" i="29"/>
  <c r="J9" i="29" s="1"/>
  <c r="D10" i="29"/>
  <c r="J10" i="29" s="1"/>
  <c r="D17" i="29"/>
  <c r="J17" i="29" s="1"/>
  <c r="K1" i="23"/>
  <c r="I20" i="11" s="1"/>
  <c r="T3" i="23"/>
  <c r="S1" i="23"/>
  <c r="M1" i="23"/>
  <c r="O1" i="23"/>
  <c r="L17" i="11" l="1"/>
  <c r="L23" i="11" s="1"/>
  <c r="M23" i="11"/>
  <c r="M34" i="11" s="1"/>
  <c r="M38" i="11" s="1"/>
  <c r="M44" i="11" s="1"/>
  <c r="M45" i="11" s="1"/>
  <c r="L25" i="11"/>
  <c r="J32" i="11"/>
  <c r="J41" i="11"/>
  <c r="K26" i="11"/>
  <c r="I40" i="11"/>
  <c r="I30" i="11"/>
  <c r="I21" i="11"/>
  <c r="K31" i="11"/>
  <c r="H26" i="11"/>
  <c r="I19" i="11"/>
  <c r="H32" i="11"/>
  <c r="K40" i="11"/>
  <c r="K28" i="11"/>
  <c r="H20" i="11"/>
  <c r="J30" i="11"/>
  <c r="K42" i="11"/>
  <c r="K19" i="11"/>
  <c r="I27" i="11"/>
  <c r="K36" i="11"/>
  <c r="I11" i="11"/>
  <c r="I10" i="11" s="1"/>
  <c r="K29" i="11"/>
  <c r="I36" i="11"/>
  <c r="I28" i="11"/>
  <c r="L34" i="11"/>
  <c r="L38" i="11" s="1"/>
  <c r="L44" i="11" s="1"/>
  <c r="L45" i="11" s="1"/>
  <c r="K32" i="11"/>
  <c r="K11" i="11"/>
  <c r="K10" i="11" s="1"/>
  <c r="J19" i="11"/>
  <c r="K21" i="11"/>
  <c r="J29" i="11"/>
  <c r="K27" i="11"/>
  <c r="J26" i="11"/>
  <c r="I31" i="11"/>
  <c r="J31" i="11"/>
  <c r="H18" i="11"/>
  <c r="J28" i="11"/>
  <c r="I42" i="11"/>
  <c r="J20" i="11"/>
  <c r="H28" i="11"/>
  <c r="I17" i="11"/>
  <c r="I23" i="11" s="1"/>
  <c r="H11" i="11"/>
  <c r="H10" i="11" s="1"/>
  <c r="J21" i="11"/>
  <c r="H36" i="11"/>
  <c r="H40" i="11"/>
  <c r="K30" i="11"/>
  <c r="H41" i="11"/>
  <c r="H21" i="11"/>
  <c r="H30" i="11"/>
  <c r="J42" i="11"/>
  <c r="J11" i="11"/>
  <c r="J10" i="11" s="1"/>
  <c r="H27" i="11"/>
  <c r="H42" i="11"/>
  <c r="H19" i="11"/>
  <c r="I29" i="11"/>
  <c r="K41" i="11"/>
  <c r="K18" i="11"/>
  <c r="J27" i="11"/>
  <c r="H31" i="11"/>
  <c r="I26" i="11"/>
  <c r="I25" i="11" s="1"/>
  <c r="K20" i="11"/>
  <c r="J36" i="11"/>
  <c r="J18" i="11"/>
  <c r="C7" i="25"/>
  <c r="H7" i="25" s="1"/>
  <c r="D6" i="34"/>
  <c r="J6" i="34" s="1"/>
  <c r="J32" i="29"/>
  <c r="D15" i="29"/>
  <c r="J15" i="29" s="1"/>
  <c r="D11" i="29"/>
  <c r="J11" i="29" s="1"/>
  <c r="J17" i="11" l="1"/>
  <c r="J23" i="11" s="1"/>
  <c r="K17" i="11"/>
  <c r="K23" i="11" s="1"/>
  <c r="J25" i="11"/>
  <c r="J34" i="11" s="1"/>
  <c r="J38" i="11" s="1"/>
  <c r="J44" i="11" s="1"/>
  <c r="H25" i="11"/>
  <c r="I34" i="11"/>
  <c r="I38" i="11" s="1"/>
  <c r="I44" i="11" s="1"/>
  <c r="K25" i="11"/>
  <c r="H17" i="11"/>
  <c r="H23" i="11" s="1"/>
  <c r="C8" i="34"/>
  <c r="I8" i="34" s="1"/>
  <c r="D49" i="34"/>
  <c r="D20" i="34"/>
  <c r="J20" i="34" s="1"/>
  <c r="C11" i="25"/>
  <c r="H11" i="25" s="1"/>
  <c r="C72" i="25"/>
  <c r="H72" i="25" s="1"/>
  <c r="C13" i="25"/>
  <c r="H13" i="25" s="1"/>
  <c r="C33" i="25"/>
  <c r="H33" i="25" s="1"/>
  <c r="C31" i="25"/>
  <c r="H31" i="25" s="1"/>
  <c r="D21" i="34"/>
  <c r="J21" i="34" s="1"/>
  <c r="C14" i="25"/>
  <c r="H14" i="25" s="1"/>
  <c r="C41" i="25"/>
  <c r="H41" i="25" s="1"/>
  <c r="D18" i="34"/>
  <c r="J18" i="34" s="1"/>
  <c r="C54" i="25"/>
  <c r="H54" i="25" s="1"/>
  <c r="C30" i="25"/>
  <c r="H30" i="25" s="1"/>
  <c r="C6" i="25"/>
  <c r="H6" i="25" s="1"/>
  <c r="C12" i="25"/>
  <c r="H12" i="25" s="1"/>
  <c r="C42" i="25"/>
  <c r="H42" i="25" s="1"/>
  <c r="D19" i="34"/>
  <c r="J19" i="34" s="1"/>
  <c r="C51" i="25"/>
  <c r="H51" i="25" s="1"/>
  <c r="C17" i="25"/>
  <c r="H17" i="25" s="1"/>
  <c r="C18" i="25"/>
  <c r="H18" i="25" s="1"/>
  <c r="C4" i="25"/>
  <c r="H4" i="25" s="1"/>
  <c r="C5" i="25"/>
  <c r="H5" i="25" s="1"/>
  <c r="C73" i="25"/>
  <c r="H73" i="25" s="1"/>
  <c r="C40" i="25"/>
  <c r="H40" i="25" s="1"/>
  <c r="D17" i="34"/>
  <c r="J17" i="34" s="1"/>
  <c r="C32" i="25"/>
  <c r="H32" i="25" s="1"/>
  <c r="C47" i="25"/>
  <c r="H47" i="25" s="1"/>
  <c r="C28" i="25"/>
  <c r="H28" i="25" s="1"/>
  <c r="C33" i="29"/>
  <c r="I33" i="29" s="1"/>
  <c r="C35" i="29"/>
  <c r="I35" i="29" s="1"/>
  <c r="C27" i="29"/>
  <c r="I27" i="29" s="1"/>
  <c r="C18" i="29"/>
  <c r="I18" i="29" s="1"/>
  <c r="C19" i="29"/>
  <c r="I19" i="29" s="1"/>
  <c r="C21" i="29"/>
  <c r="I21" i="29" s="1"/>
  <c r="C24" i="29"/>
  <c r="I24" i="29" s="1"/>
  <c r="C22" i="29"/>
  <c r="I22" i="29" s="1"/>
  <c r="C23" i="29"/>
  <c r="I23" i="29" s="1"/>
  <c r="C20" i="29"/>
  <c r="I20" i="29" s="1"/>
  <c r="C13" i="29"/>
  <c r="I13" i="29" s="1"/>
  <c r="C12" i="29"/>
  <c r="I12" i="29" s="1"/>
  <c r="C44" i="25"/>
  <c r="H44" i="25" s="1"/>
  <c r="C26" i="25"/>
  <c r="H26" i="25" s="1"/>
  <c r="C49" i="25"/>
  <c r="H49" i="25" s="1"/>
  <c r="C16" i="25"/>
  <c r="H16" i="25" s="1"/>
  <c r="C65" i="25"/>
  <c r="H65" i="25" s="1"/>
  <c r="K34" i="11" l="1"/>
  <c r="K38" i="11" s="1"/>
  <c r="K44" i="11" s="1"/>
  <c r="K45" i="11" s="1"/>
  <c r="H34" i="11"/>
  <c r="H38" i="11" s="1"/>
  <c r="H44" i="11" s="1"/>
  <c r="D50" i="34"/>
  <c r="J50" i="34" s="1"/>
  <c r="J49" i="34"/>
  <c r="C18" i="34"/>
  <c r="I18" i="34" s="1"/>
  <c r="C20" i="34"/>
  <c r="I20" i="34" s="1"/>
  <c r="C17" i="34"/>
  <c r="I17" i="34" s="1"/>
  <c r="C19" i="34"/>
  <c r="I19" i="34" s="1"/>
  <c r="C21" i="34"/>
  <c r="I21" i="34" s="1"/>
  <c r="J5" i="25"/>
  <c r="C15" i="25"/>
  <c r="H15" i="25" s="1"/>
  <c r="D14" i="34"/>
  <c r="J14" i="34" s="1"/>
  <c r="C29" i="25"/>
  <c r="H29" i="25" s="1"/>
  <c r="C10" i="25"/>
  <c r="H10" i="25" s="1"/>
  <c r="C25" i="25"/>
  <c r="H25" i="25" s="1"/>
  <c r="C45" i="25"/>
  <c r="H45" i="25" s="1"/>
  <c r="C27" i="25"/>
  <c r="H27" i="25" s="1"/>
  <c r="D31" i="34"/>
  <c r="C39" i="25"/>
  <c r="H39" i="25" s="1"/>
  <c r="C50" i="25"/>
  <c r="H50" i="25" s="1"/>
  <c r="D23" i="34"/>
  <c r="J23" i="34" s="1"/>
  <c r="C48" i="25"/>
  <c r="H48" i="25" s="1"/>
  <c r="D22" i="34"/>
  <c r="J22" i="34" s="1"/>
  <c r="C43" i="25"/>
  <c r="H43" i="25" s="1"/>
  <c r="C32" i="29"/>
  <c r="C31" i="29" s="1"/>
  <c r="C6" i="34"/>
  <c r="I6" i="34" s="1"/>
  <c r="D25" i="29"/>
  <c r="J25" i="29" s="1"/>
  <c r="C14" i="29"/>
  <c r="I14" i="29" s="1"/>
  <c r="C9" i="29"/>
  <c r="I9" i="29" s="1"/>
  <c r="C10" i="29"/>
  <c r="I10" i="29" s="1"/>
  <c r="C17" i="29"/>
  <c r="I17" i="29" s="1"/>
  <c r="C11" i="29"/>
  <c r="I11" i="29" s="1"/>
  <c r="C71" i="25"/>
  <c r="H71" i="25" s="1"/>
  <c r="C64" i="25"/>
  <c r="D34" i="34" l="1"/>
  <c r="J34" i="34" s="1"/>
  <c r="J31" i="34"/>
  <c r="C49" i="34"/>
  <c r="D3" i="34"/>
  <c r="J3" i="34" s="1"/>
  <c r="C22" i="34"/>
  <c r="I22" i="34" s="1"/>
  <c r="C23" i="34"/>
  <c r="I23" i="34" s="1"/>
  <c r="C14" i="34"/>
  <c r="I14" i="34" s="1"/>
  <c r="C19" i="25"/>
  <c r="H19" i="25" s="1"/>
  <c r="C34" i="25"/>
  <c r="H34" i="25" s="1"/>
  <c r="C55" i="25"/>
  <c r="H55" i="25" s="1"/>
  <c r="I32" i="29"/>
  <c r="D29" i="29"/>
  <c r="C15" i="29"/>
  <c r="I15" i="29" s="1"/>
  <c r="C76" i="25"/>
  <c r="H76" i="25" s="1"/>
  <c r="H64" i="25"/>
  <c r="C66" i="25"/>
  <c r="I79" i="25"/>
  <c r="O13" i="36" l="1"/>
  <c r="O16" i="36" s="1"/>
  <c r="C50" i="34"/>
  <c r="I50" i="34" s="1"/>
  <c r="I49" i="34"/>
  <c r="C31" i="34"/>
  <c r="C13" i="34"/>
  <c r="I13" i="34" s="1"/>
  <c r="D13" i="34"/>
  <c r="D35" i="34"/>
  <c r="C20" i="25"/>
  <c r="C37" i="25"/>
  <c r="C3" i="25"/>
  <c r="C36" i="25"/>
  <c r="H36" i="25" s="1"/>
  <c r="J29" i="29"/>
  <c r="J31" i="29"/>
  <c r="D37" i="29"/>
  <c r="J37" i="29" s="1"/>
  <c r="H66" i="25"/>
  <c r="C68" i="25"/>
  <c r="G34" i="35" l="1"/>
  <c r="P34" i="35" s="1"/>
  <c r="O20" i="36"/>
  <c r="G26" i="35"/>
  <c r="P26" i="35" s="1"/>
  <c r="H21" i="35"/>
  <c r="Q21" i="35" s="1"/>
  <c r="G21" i="35"/>
  <c r="P21" i="35" s="1"/>
  <c r="C34" i="34"/>
  <c r="I34" i="34" s="1"/>
  <c r="I31" i="34"/>
  <c r="D25" i="34"/>
  <c r="J13" i="34"/>
  <c r="C25" i="29"/>
  <c r="I25" i="29" s="1"/>
  <c r="H68" i="25"/>
  <c r="C78" i="25"/>
  <c r="H34" i="35" l="1"/>
  <c r="Q34" i="35" s="1"/>
  <c r="G39" i="35"/>
  <c r="P39" i="35" s="1"/>
  <c r="H26" i="35"/>
  <c r="Q26" i="35" s="1"/>
  <c r="D45" i="34"/>
  <c r="J25" i="34"/>
  <c r="D26" i="34"/>
  <c r="C35" i="34"/>
  <c r="C3" i="34"/>
  <c r="I3" i="34" s="1"/>
  <c r="C29" i="29"/>
  <c r="H78" i="25"/>
  <c r="H79" i="25" s="1"/>
  <c r="C79" i="25"/>
  <c r="H39" i="35" l="1"/>
  <c r="Q39" i="35" s="1"/>
  <c r="D51" i="34"/>
  <c r="J45" i="34"/>
  <c r="C25" i="34"/>
  <c r="I29" i="29"/>
  <c r="I31" i="29"/>
  <c r="C37" i="29"/>
  <c r="I37" i="29" s="1"/>
  <c r="C45" i="34" l="1"/>
  <c r="I25" i="34"/>
  <c r="C26" i="34"/>
  <c r="D13" i="33"/>
  <c r="F13" i="33" s="1"/>
  <c r="C51" i="34" l="1"/>
  <c r="I45" i="34"/>
  <c r="D3" i="33"/>
  <c r="D10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Aldo Henrique Batista Rodrigues</author>
  </authors>
  <commentList>
    <comment ref="B41" authorId="0" shapeId="0" xr:uid="{73097CBB-78EE-4B33-BA46-50447C5165DA}">
      <text>
        <r>
          <rPr>
            <b/>
            <sz val="9"/>
            <color indexed="81"/>
            <rFont val="Segoe UI"/>
            <family val="2"/>
          </rPr>
          <t>Identificar em Razão das Subcontas 2.2.0.00.00-2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<sst xmlns="http://schemas.openxmlformats.org/spreadsheetml/2006/main" count="65547" uniqueCount="15134">
  <si>
    <r>
      <rPr>
        <sz val="8"/>
        <rFont val="Arial"/>
        <family val="2"/>
      </rPr>
      <t>1.0.0.00.00-7</t>
    </r>
  </si>
  <si>
    <t/>
  </si>
  <si>
    <r>
      <rPr>
        <sz val="8"/>
        <rFont val="Arial"/>
        <family val="2"/>
      </rPr>
      <t>CIRCULANTE E REALIZAVEL A LONGO PRAZO</t>
    </r>
  </si>
  <si>
    <r>
      <rPr>
        <sz val="8"/>
        <rFont val="Arial"/>
        <family val="2"/>
      </rPr>
      <t>1.1.0.00.00-6</t>
    </r>
  </si>
  <si>
    <r>
      <rPr>
        <sz val="8"/>
        <rFont val="Arial"/>
        <family val="2"/>
      </rPr>
      <t xml:space="preserve">  DISPONIBILIDADES</t>
    </r>
  </si>
  <si>
    <r>
      <rPr>
        <sz val="8"/>
        <rFont val="Arial"/>
        <family val="2"/>
      </rPr>
      <t>1.1.1.00.00-9</t>
    </r>
  </si>
  <si>
    <r>
      <rPr>
        <sz val="8"/>
        <rFont val="Arial"/>
        <family val="2"/>
      </rPr>
      <t xml:space="preserve">     CAIXA</t>
    </r>
  </si>
  <si>
    <r>
      <rPr>
        <sz val="8"/>
        <rFont val="Arial"/>
        <family val="2"/>
      </rPr>
      <t>1.1.1.10.00-6</t>
    </r>
  </si>
  <si>
    <r>
      <rPr>
        <sz val="8"/>
        <rFont val="Arial"/>
        <family val="2"/>
      </rPr>
      <t xml:space="preserve">        CAIXA</t>
    </r>
  </si>
  <si>
    <r>
      <rPr>
        <sz val="8"/>
        <rFont val="Arial"/>
        <family val="2"/>
      </rPr>
      <t>1.1.1.10.00.0001-9</t>
    </r>
  </si>
  <si>
    <r>
      <rPr>
        <sz val="8"/>
        <rFont val="Arial"/>
        <family val="2"/>
      </rPr>
      <t>11</t>
    </r>
  </si>
  <si>
    <r>
      <rPr>
        <sz val="8"/>
        <rFont val="Arial"/>
        <family val="2"/>
      </rPr>
      <t xml:space="preserve">              CAIXA</t>
    </r>
  </si>
  <si>
    <r>
      <rPr>
        <sz val="8"/>
        <rFont val="Arial"/>
        <family val="2"/>
      </rPr>
      <t>1.1.1.10.00.0002-6</t>
    </r>
  </si>
  <si>
    <r>
      <rPr>
        <sz val="8"/>
        <rFont val="Arial"/>
        <family val="2"/>
      </rPr>
      <t>12</t>
    </r>
  </si>
  <si>
    <r>
      <rPr>
        <sz val="8"/>
        <rFont val="Arial"/>
        <family val="2"/>
      </rPr>
      <t xml:space="preserve">              NUMERÁRIO EM TRÂNSITO</t>
    </r>
  </si>
  <si>
    <r>
      <rPr>
        <sz val="8"/>
        <rFont val="Arial"/>
        <family val="2"/>
      </rPr>
      <t>1.4.0.00.00-3</t>
    </r>
  </si>
  <si>
    <r>
      <rPr>
        <sz val="8"/>
        <rFont val="Arial"/>
        <family val="2"/>
      </rPr>
      <t xml:space="preserve">  RELACOES INTERFINANCEIRAS</t>
    </r>
  </si>
  <si>
    <r>
      <rPr>
        <sz val="8"/>
        <rFont val="Arial"/>
        <family val="2"/>
      </rPr>
      <t>1.4.5.00.00-8</t>
    </r>
  </si>
  <si>
    <r>
      <rPr>
        <sz val="8"/>
        <rFont val="Arial"/>
        <family val="2"/>
      </rPr>
      <t xml:space="preserve">     CENTRALIZAÇÃO FINANCEIRA - COOPERATIVAS</t>
    </r>
  </si>
  <si>
    <r>
      <rPr>
        <sz val="8"/>
        <rFont val="Arial"/>
        <family val="2"/>
      </rPr>
      <t>1.4.5.10.00-5</t>
    </r>
  </si>
  <si>
    <r>
      <rPr>
        <sz val="8"/>
        <rFont val="Arial"/>
        <family val="2"/>
      </rPr>
      <t xml:space="preserve">        DEPÓSITOS NAS COOPERATIVAS CENTRAIS</t>
    </r>
  </si>
  <si>
    <r>
      <rPr>
        <sz val="8"/>
        <rFont val="Arial"/>
        <family val="2"/>
      </rPr>
      <t>1.4.5.10.00.0001-6</t>
    </r>
  </si>
  <si>
    <r>
      <rPr>
        <sz val="8"/>
        <rFont val="Arial"/>
        <family val="2"/>
      </rPr>
      <t>1620</t>
    </r>
  </si>
  <si>
    <r>
      <rPr>
        <sz val="8"/>
        <rFont val="Arial"/>
        <family val="2"/>
      </rPr>
      <t xml:space="preserve">              CENTRALIZAÇÃO FINANCEIRA - COOPERATIVAS</t>
    </r>
  </si>
  <si>
    <r>
      <rPr>
        <sz val="8"/>
        <rFont val="Arial"/>
        <family val="2"/>
      </rPr>
      <t>1.6.0.00.00-1</t>
    </r>
  </si>
  <si>
    <r>
      <rPr>
        <sz val="8"/>
        <rFont val="Arial"/>
        <family val="2"/>
      </rPr>
      <t xml:space="preserve">  OPERACOES DE CREDITO</t>
    </r>
  </si>
  <si>
    <r>
      <rPr>
        <sz val="8"/>
        <rFont val="Arial"/>
        <family val="2"/>
      </rPr>
      <t>1.6.1.00.00-4</t>
    </r>
  </si>
  <si>
    <r>
      <rPr>
        <sz val="8"/>
        <rFont val="Arial"/>
        <family val="2"/>
      </rPr>
      <t xml:space="preserve">     EMPRÉSTIMOS E DIREITOS CREDITÓRIOS DESCONTADOS</t>
    </r>
  </si>
  <si>
    <r>
      <rPr>
        <sz val="8"/>
        <rFont val="Arial"/>
        <family val="2"/>
      </rPr>
      <t>1.6.1.10.00-1</t>
    </r>
  </si>
  <si>
    <r>
      <rPr>
        <sz val="8"/>
        <rFont val="Arial"/>
        <family val="2"/>
      </rPr>
      <t xml:space="preserve">        ADIANTAMENTOS A DEPOSITANTES</t>
    </r>
  </si>
  <si>
    <r>
      <rPr>
        <sz val="8"/>
        <rFont val="Arial"/>
        <family val="2"/>
      </rPr>
      <t>1.6.1.10.00.0001-4</t>
    </r>
  </si>
  <si>
    <r>
      <rPr>
        <sz val="8"/>
        <rFont val="Arial"/>
        <family val="2"/>
      </rPr>
      <t>1626</t>
    </r>
  </si>
  <si>
    <r>
      <rPr>
        <sz val="8"/>
        <rFont val="Arial"/>
        <family val="2"/>
      </rPr>
      <t xml:space="preserve">              ADIANTAMENTOS A DEPOSITANTES</t>
    </r>
  </si>
  <si>
    <r>
      <rPr>
        <sz val="8"/>
        <rFont val="Arial"/>
        <family val="2"/>
      </rPr>
      <t>1.6.1.10.00.0002-1</t>
    </r>
  </si>
  <si>
    <r>
      <rPr>
        <sz val="8"/>
        <rFont val="Arial"/>
        <family val="2"/>
      </rPr>
      <t>1627</t>
    </r>
  </si>
  <si>
    <r>
      <rPr>
        <sz val="8"/>
        <rFont val="Arial"/>
        <family val="2"/>
      </rPr>
      <t xml:space="preserve">              (-) RENDAS APROPRIAR ADIANTAMENTOS A DEPOSITANTES</t>
    </r>
  </si>
  <si>
    <r>
      <rPr>
        <sz val="8"/>
        <rFont val="Arial"/>
        <family val="2"/>
      </rPr>
      <t>1.6.1.20.00-8</t>
    </r>
  </si>
  <si>
    <r>
      <rPr>
        <sz val="8"/>
        <rFont val="Arial"/>
        <family val="2"/>
      </rPr>
      <t xml:space="preserve">        EMPRESTIMOS</t>
    </r>
  </si>
  <si>
    <r>
      <rPr>
        <sz val="8"/>
        <rFont val="Arial"/>
        <family val="2"/>
      </rPr>
      <t>1.6.1.20.00.0001-7</t>
    </r>
  </si>
  <si>
    <r>
      <rPr>
        <sz val="8"/>
        <rFont val="Arial"/>
        <family val="2"/>
      </rPr>
      <t>1628</t>
    </r>
  </si>
  <si>
    <r>
      <rPr>
        <sz val="8"/>
        <rFont val="Arial"/>
        <family val="2"/>
      </rPr>
      <t xml:space="preserve">              EMPRÉSTIMOS</t>
    </r>
  </si>
  <si>
    <r>
      <rPr>
        <sz val="8"/>
        <rFont val="Arial"/>
        <family val="2"/>
      </rPr>
      <t>1.6.1.20.00.0002-4</t>
    </r>
  </si>
  <si>
    <r>
      <rPr>
        <sz val="8"/>
        <rFont val="Arial"/>
        <family val="2"/>
      </rPr>
      <t>1629</t>
    </r>
  </si>
  <si>
    <r>
      <rPr>
        <sz val="8"/>
        <rFont val="Arial"/>
        <family val="2"/>
      </rPr>
      <t xml:space="preserve">              (-) RENDAS APROPRIAR - EMPRÉSTIMOS</t>
    </r>
  </si>
  <si>
    <r>
      <rPr>
        <sz val="8"/>
        <rFont val="Arial"/>
        <family val="2"/>
      </rPr>
      <t>1.6.1.20.00.0003-1</t>
    </r>
  </si>
  <si>
    <r>
      <rPr>
        <sz val="8"/>
        <rFont val="Arial"/>
        <family val="2"/>
      </rPr>
      <t>1630</t>
    </r>
  </si>
  <si>
    <r>
      <rPr>
        <sz val="8"/>
        <rFont val="Arial"/>
        <family val="2"/>
      </rPr>
      <t xml:space="preserve">              CHEQUE ESPECIAL</t>
    </r>
  </si>
  <si>
    <r>
      <rPr>
        <sz val="8"/>
        <rFont val="Arial"/>
        <family val="2"/>
      </rPr>
      <t>1.6.1.20.00.0005-5</t>
    </r>
  </si>
  <si>
    <r>
      <rPr>
        <sz val="8"/>
        <rFont val="Arial"/>
        <family val="2"/>
      </rPr>
      <t>1632</t>
    </r>
  </si>
  <si>
    <r>
      <rPr>
        <sz val="8"/>
        <rFont val="Arial"/>
        <family val="2"/>
      </rPr>
      <t xml:space="preserve">              (-) JUROS MORA APROPRIAR</t>
    </r>
  </si>
  <si>
    <r>
      <rPr>
        <sz val="8"/>
        <rFont val="Arial"/>
        <family val="2"/>
      </rPr>
      <t>1.6.1.20.00.0006-2</t>
    </r>
  </si>
  <si>
    <r>
      <rPr>
        <sz val="8"/>
        <rFont val="Arial"/>
        <family val="2"/>
      </rPr>
      <t>1633</t>
    </r>
  </si>
  <si>
    <r>
      <rPr>
        <sz val="8"/>
        <rFont val="Arial"/>
        <family val="2"/>
      </rPr>
      <t xml:space="preserve">              CONTA GARANTIDA</t>
    </r>
  </si>
  <si>
    <r>
      <rPr>
        <sz val="8"/>
        <rFont val="Arial"/>
        <family val="2"/>
      </rPr>
      <t>1.6.1.20.00.0009-3</t>
    </r>
  </si>
  <si>
    <r>
      <rPr>
        <sz val="8"/>
        <rFont val="Arial"/>
        <family val="2"/>
      </rPr>
      <t>1636</t>
    </r>
  </si>
  <si>
    <r>
      <rPr>
        <sz val="8"/>
        <rFont val="Arial"/>
        <family val="2"/>
      </rPr>
      <t xml:space="preserve">              (-) RDS EFET VENC + 60 - EMPRÉSTIMOS</t>
    </r>
  </si>
  <si>
    <r>
      <rPr>
        <sz val="8"/>
        <rFont val="Arial"/>
        <family val="2"/>
      </rPr>
      <t>1.6.1.20.00.0031-6</t>
    </r>
  </si>
  <si>
    <r>
      <rPr>
        <sz val="8"/>
        <rFont val="Arial"/>
        <family val="2"/>
      </rPr>
      <t>11328</t>
    </r>
  </si>
  <si>
    <r>
      <rPr>
        <sz val="8"/>
        <rFont val="Arial"/>
        <family val="2"/>
      </rPr>
      <t xml:space="preserve">              OPERAÇÕES RENEGOCIADAS</t>
    </r>
  </si>
  <si>
    <r>
      <rPr>
        <sz val="8"/>
        <rFont val="Arial"/>
        <family val="2"/>
      </rPr>
      <t>1.6.1.20.00.0032-3</t>
    </r>
  </si>
  <si>
    <r>
      <rPr>
        <sz val="8"/>
        <rFont val="Arial"/>
        <family val="2"/>
      </rPr>
      <t>11329</t>
    </r>
  </si>
  <si>
    <r>
      <rPr>
        <sz val="8"/>
        <rFont val="Arial"/>
        <family val="2"/>
      </rPr>
      <t xml:space="preserve">              (-) RENDAS A APROPRIAR - OPERAÇÕES RENEGOCIADAS</t>
    </r>
  </si>
  <si>
    <r>
      <rPr>
        <sz val="8"/>
        <rFont val="Arial"/>
        <family val="2"/>
      </rPr>
      <t>1.6.1.20.00.0033-0</t>
    </r>
  </si>
  <si>
    <r>
      <rPr>
        <sz val="8"/>
        <rFont val="Arial"/>
        <family val="2"/>
      </rPr>
      <t>11330</t>
    </r>
  </si>
  <si>
    <r>
      <rPr>
        <sz val="8"/>
        <rFont val="Arial"/>
        <family val="2"/>
      </rPr>
      <t xml:space="preserve">              (-) JUROS DE MORA A APROPRIAR</t>
    </r>
  </si>
  <si>
    <r>
      <rPr>
        <sz val="8"/>
        <rFont val="Arial"/>
        <family val="2"/>
      </rPr>
      <t>1.6.1.20.00.0034-7</t>
    </r>
  </si>
  <si>
    <r>
      <rPr>
        <sz val="8"/>
        <rFont val="Arial"/>
        <family val="2"/>
      </rPr>
      <t>11331</t>
    </r>
  </si>
  <si>
    <r>
      <rPr>
        <sz val="8"/>
        <rFont val="Arial"/>
        <family val="2"/>
      </rPr>
      <t xml:space="preserve">              (-) RENDAS A EFET. EMPRÉSTIMOS VENC. MAIS 60 DIAS</t>
    </r>
  </si>
  <si>
    <r>
      <rPr>
        <sz val="8"/>
        <rFont val="Arial"/>
        <family val="2"/>
      </rPr>
      <t>1.6.1.20.00.0036-1</t>
    </r>
  </si>
  <si>
    <r>
      <rPr>
        <sz val="8"/>
        <rFont val="Arial"/>
        <family val="2"/>
      </rPr>
      <t>11892</t>
    </r>
  </si>
  <si>
    <r>
      <rPr>
        <sz val="8"/>
        <rFont val="Arial"/>
        <family val="2"/>
      </rPr>
      <t xml:space="preserve">              (-) GANHOS A AUFERIR</t>
    </r>
  </si>
  <si>
    <r>
      <rPr>
        <sz val="8"/>
        <rFont val="Arial"/>
        <family val="2"/>
      </rPr>
      <t>1.6.1.30.00-5</t>
    </r>
  </si>
  <si>
    <r>
      <rPr>
        <sz val="8"/>
        <rFont val="Arial"/>
        <family val="2"/>
      </rPr>
      <t xml:space="preserve">        DIREITOS CREDITÓRIOS DESCONTADOS</t>
    </r>
  </si>
  <si>
    <r>
      <rPr>
        <sz val="8"/>
        <rFont val="Arial"/>
        <family val="2"/>
      </rPr>
      <t>1.6.1.30.10-8</t>
    </r>
  </si>
  <si>
    <r>
      <rPr>
        <sz val="8"/>
        <rFont val="Arial"/>
        <family val="2"/>
      </rPr>
      <t xml:space="preserve">           TÍTULOS DE CRÉDITO</t>
    </r>
  </si>
  <si>
    <r>
      <rPr>
        <sz val="8"/>
        <rFont val="Arial"/>
        <family val="2"/>
      </rPr>
      <t>1.6.1.30.10.0001-9</t>
    </r>
  </si>
  <si>
    <r>
      <rPr>
        <sz val="8"/>
        <rFont val="Arial"/>
        <family val="2"/>
      </rPr>
      <t>11407</t>
    </r>
  </si>
  <si>
    <r>
      <rPr>
        <sz val="8"/>
        <rFont val="Arial"/>
        <family val="2"/>
      </rPr>
      <t xml:space="preserve">              TÍTULOS DESCONTADOS</t>
    </r>
  </si>
  <si>
    <r>
      <rPr>
        <sz val="8"/>
        <rFont val="Arial"/>
        <family val="2"/>
      </rPr>
      <t>1.6.1.30.10.0002-6</t>
    </r>
  </si>
  <si>
    <r>
      <rPr>
        <sz val="8"/>
        <rFont val="Arial"/>
        <family val="2"/>
      </rPr>
      <t>11408</t>
    </r>
  </si>
  <si>
    <r>
      <rPr>
        <sz val="8"/>
        <rFont val="Arial"/>
        <family val="2"/>
      </rPr>
      <t xml:space="preserve">              (-) RENDAS A APROPRIAR - TÍTULOS DESCONTADOS RPL</t>
    </r>
  </si>
  <si>
    <r>
      <rPr>
        <sz val="8"/>
        <rFont val="Arial"/>
        <family val="2"/>
      </rPr>
      <t>1.6.1.30.10.0003-3</t>
    </r>
  </si>
  <si>
    <r>
      <rPr>
        <sz val="8"/>
        <rFont val="Arial"/>
        <family val="2"/>
      </rPr>
      <t>11409</t>
    </r>
  </si>
  <si>
    <r>
      <rPr>
        <sz val="8"/>
        <rFont val="Arial"/>
        <family val="2"/>
      </rPr>
      <t>1.6.1.30.10.0009-5</t>
    </r>
  </si>
  <si>
    <r>
      <rPr>
        <sz val="8"/>
        <rFont val="Arial"/>
        <family val="2"/>
      </rPr>
      <t>11415</t>
    </r>
  </si>
  <si>
    <r>
      <rPr>
        <sz val="8"/>
        <rFont val="Arial"/>
        <family val="2"/>
      </rPr>
      <t xml:space="preserve">              CHEQUES DESCONTADOS</t>
    </r>
  </si>
  <si>
    <r>
      <rPr>
        <sz val="8"/>
        <rFont val="Arial"/>
        <family val="2"/>
      </rPr>
      <t>1.6.1.30.10.0010-5</t>
    </r>
  </si>
  <si>
    <r>
      <rPr>
        <sz val="8"/>
        <rFont val="Arial"/>
        <family val="2"/>
      </rPr>
      <t>11416</t>
    </r>
  </si>
  <si>
    <r>
      <rPr>
        <sz val="8"/>
        <rFont val="Arial"/>
        <family val="2"/>
      </rPr>
      <t xml:space="preserve">              (-) RENDAS A APROPRIAR - CHEQUES DESCONTADOS</t>
    </r>
  </si>
  <si>
    <r>
      <rPr>
        <sz val="8"/>
        <rFont val="Arial"/>
        <family val="2"/>
      </rPr>
      <t>1.6.1.30.10.0011-2</t>
    </r>
  </si>
  <si>
    <r>
      <rPr>
        <sz val="8"/>
        <rFont val="Arial"/>
        <family val="2"/>
      </rPr>
      <t>11417</t>
    </r>
  </si>
  <si>
    <r>
      <rPr>
        <sz val="8"/>
        <rFont val="Arial"/>
        <family val="2"/>
      </rPr>
      <t>1.6.2.00.00-7</t>
    </r>
  </si>
  <si>
    <r>
      <rPr>
        <sz val="8"/>
        <rFont val="Arial"/>
        <family val="2"/>
      </rPr>
      <t xml:space="preserve">     FINANCIAMENTOS</t>
    </r>
  </si>
  <si>
    <r>
      <rPr>
        <sz val="8"/>
        <rFont val="Arial"/>
        <family val="2"/>
      </rPr>
      <t>1.6.2.10.00-4</t>
    </r>
  </si>
  <si>
    <r>
      <rPr>
        <sz val="8"/>
        <rFont val="Arial"/>
        <family val="2"/>
      </rPr>
      <t xml:space="preserve">        FINANCIAMENTOS</t>
    </r>
  </si>
  <si>
    <r>
      <rPr>
        <sz val="8"/>
        <rFont val="Arial"/>
        <family val="2"/>
      </rPr>
      <t>1.6.2.10.00.0008-2</t>
    </r>
  </si>
  <si>
    <r>
      <rPr>
        <sz val="8"/>
        <rFont val="Arial"/>
        <family val="2"/>
      </rPr>
      <t>1681</t>
    </r>
  </si>
  <si>
    <r>
      <rPr>
        <sz val="8"/>
        <rFont val="Arial"/>
        <family val="2"/>
      </rPr>
      <t xml:space="preserve">              FINANCIAMENTOS</t>
    </r>
  </si>
  <si>
    <r>
      <rPr>
        <sz val="8"/>
        <rFont val="Arial"/>
        <family val="2"/>
      </rPr>
      <t>1.6.2.10.00.0009-9</t>
    </r>
  </si>
  <si>
    <r>
      <rPr>
        <sz val="8"/>
        <rFont val="Arial"/>
        <family val="2"/>
      </rPr>
      <t>1682</t>
    </r>
  </si>
  <si>
    <r>
      <rPr>
        <sz val="8"/>
        <rFont val="Arial"/>
        <family val="2"/>
      </rPr>
      <t xml:space="preserve">              (-) RENDAS A APROPRIAR - FINANCIAMENTOS</t>
    </r>
  </si>
  <si>
    <r>
      <rPr>
        <sz val="8"/>
        <rFont val="Arial"/>
        <family val="2"/>
      </rPr>
      <t>1.6.2.10.00.0010-9</t>
    </r>
  </si>
  <si>
    <r>
      <rPr>
        <sz val="8"/>
        <rFont val="Arial"/>
        <family val="2"/>
      </rPr>
      <t>1683</t>
    </r>
  </si>
  <si>
    <r>
      <rPr>
        <sz val="8"/>
        <rFont val="Arial"/>
        <family val="2"/>
      </rPr>
      <t xml:space="preserve">              (-) JUROS DE MORA A APROPRIAR - FINANCIAMENTOS</t>
    </r>
  </si>
  <si>
    <r>
      <rPr>
        <sz val="8"/>
        <rFont val="Arial"/>
        <family val="2"/>
      </rPr>
      <t>1.6.2.10.00.0011-6</t>
    </r>
  </si>
  <si>
    <r>
      <rPr>
        <sz val="8"/>
        <rFont val="Arial"/>
        <family val="2"/>
      </rPr>
      <t>1684</t>
    </r>
  </si>
  <si>
    <r>
      <rPr>
        <sz val="8"/>
        <rFont val="Arial"/>
        <family val="2"/>
      </rPr>
      <t xml:space="preserve">              (-) RDAS A EFET. FIN VENC + 60 DIAS - FINANCIAMENT</t>
    </r>
  </si>
  <si>
    <r>
      <rPr>
        <sz val="8"/>
        <rFont val="Arial"/>
        <family val="2"/>
      </rPr>
      <t>1.6.3.00.00-0</t>
    </r>
  </si>
  <si>
    <r>
      <rPr>
        <sz val="8"/>
        <rFont val="Arial"/>
        <family val="2"/>
      </rPr>
      <t xml:space="preserve">     FINANCIAMENTOS RURAIS E AGROINDUSTRIAIS</t>
    </r>
  </si>
  <si>
    <r>
      <rPr>
        <sz val="8"/>
        <rFont val="Arial"/>
        <family val="2"/>
      </rPr>
      <t>1.6.3.05.00-5</t>
    </r>
  </si>
  <si>
    <r>
      <rPr>
        <sz val="8"/>
        <rFont val="Arial"/>
        <family val="2"/>
      </rPr>
      <t xml:space="preserve">        FINANCIAMENTOS RURAIS - APLICAÇÕES COM RECURSOS LIVRES</t>
    </r>
  </si>
  <si>
    <r>
      <rPr>
        <sz val="8"/>
        <rFont val="Arial"/>
        <family val="2"/>
      </rPr>
      <t>1.6.3.05.10-8</t>
    </r>
  </si>
  <si>
    <r>
      <rPr>
        <sz val="8"/>
        <rFont val="Arial"/>
        <family val="2"/>
      </rPr>
      <t xml:space="preserve">           CUSTEIO - PECUÁRIA</t>
    </r>
  </si>
  <si>
    <r>
      <rPr>
        <sz val="8"/>
        <rFont val="Arial"/>
        <family val="2"/>
      </rPr>
      <t>1.6.3.05.10.0001-3</t>
    </r>
  </si>
  <si>
    <r>
      <rPr>
        <sz val="8"/>
        <rFont val="Arial"/>
        <family val="2"/>
      </rPr>
      <t>11707</t>
    </r>
  </si>
  <si>
    <r>
      <rPr>
        <sz val="8"/>
        <rFont val="Arial"/>
        <family val="2"/>
      </rPr>
      <t xml:space="preserve">              CUSTEIO - PECUÁRIA - APLIC. REC. LIVRES</t>
    </r>
  </si>
  <si>
    <r>
      <rPr>
        <sz val="8"/>
        <rFont val="Arial"/>
        <family val="2"/>
      </rPr>
      <t>1.6.3.05.10.0002-0</t>
    </r>
  </si>
  <si>
    <r>
      <rPr>
        <sz val="8"/>
        <rFont val="Arial"/>
        <family val="2"/>
      </rPr>
      <t>11708</t>
    </r>
  </si>
  <si>
    <r>
      <rPr>
        <sz val="8"/>
        <rFont val="Arial"/>
        <family val="2"/>
      </rPr>
      <t xml:space="preserve">              (-) RDAS APROP - CP - APLIC. REC. LIVRES</t>
    </r>
  </si>
  <si>
    <r>
      <rPr>
        <sz val="8"/>
        <rFont val="Arial"/>
        <family val="2"/>
      </rPr>
      <t>1.6.3.05.20-1</t>
    </r>
  </si>
  <si>
    <r>
      <rPr>
        <sz val="8"/>
        <rFont val="Arial"/>
        <family val="2"/>
      </rPr>
      <t xml:space="preserve">           INVESTIMENTO -  PECUÁRIA</t>
    </r>
  </si>
  <si>
    <r>
      <rPr>
        <sz val="8"/>
        <rFont val="Arial"/>
        <family val="2"/>
      </rPr>
      <t>1.6.3.05.20.0001-2</t>
    </r>
  </si>
  <si>
    <r>
      <rPr>
        <sz val="8"/>
        <rFont val="Arial"/>
        <family val="2"/>
      </rPr>
      <t>11715</t>
    </r>
  </si>
  <si>
    <r>
      <rPr>
        <sz val="8"/>
        <rFont val="Arial"/>
        <family val="2"/>
      </rPr>
      <t xml:space="preserve">              INVESTIMENTO - PECUÁRIA - APLIC. REC. LIVRES</t>
    </r>
  </si>
  <si>
    <r>
      <rPr>
        <sz val="8"/>
        <rFont val="Arial"/>
        <family val="2"/>
      </rPr>
      <t>1.6.3.05.20.0002-9</t>
    </r>
  </si>
  <si>
    <r>
      <rPr>
        <sz val="8"/>
        <rFont val="Arial"/>
        <family val="2"/>
      </rPr>
      <t>11716</t>
    </r>
  </si>
  <si>
    <r>
      <rPr>
        <sz val="8"/>
        <rFont val="Arial"/>
        <family val="2"/>
      </rPr>
      <t xml:space="preserve">              (-) RDAS APROP - IP - APLIC. REC. LIVRES</t>
    </r>
  </si>
  <si>
    <r>
      <rPr>
        <sz val="8"/>
        <rFont val="Arial"/>
        <family val="2"/>
      </rPr>
      <t>1.6.3.05.20.0003-6</t>
    </r>
  </si>
  <si>
    <r>
      <rPr>
        <sz val="8"/>
        <rFont val="Arial"/>
        <family val="2"/>
      </rPr>
      <t>11717</t>
    </r>
  </si>
  <si>
    <r>
      <rPr>
        <sz val="8"/>
        <rFont val="Arial"/>
        <family val="2"/>
      </rPr>
      <t xml:space="preserve">              (-) JUROS MORA APROP - IP - APLIC. REC. LIVRES</t>
    </r>
  </si>
  <si>
    <r>
      <rPr>
        <sz val="8"/>
        <rFont val="Arial"/>
        <family val="2"/>
      </rPr>
      <t>1.6.3.05.20.0004-3</t>
    </r>
  </si>
  <si>
    <r>
      <rPr>
        <sz val="8"/>
        <rFont val="Arial"/>
        <family val="2"/>
      </rPr>
      <t>11718</t>
    </r>
  </si>
  <si>
    <r>
      <rPr>
        <sz val="8"/>
        <rFont val="Arial"/>
        <family val="2"/>
      </rPr>
      <t xml:space="preserve">              (-) RDAS EFET - VENC + 60 D - IP - APLIC REC LIVRE</t>
    </r>
  </si>
  <si>
    <r>
      <rPr>
        <sz val="8"/>
        <rFont val="Arial"/>
        <family val="2"/>
      </rPr>
      <t>1.6.3.15.00-2</t>
    </r>
  </si>
  <si>
    <r>
      <rPr>
        <sz val="8"/>
        <rFont val="Arial"/>
        <family val="2"/>
      </rPr>
      <t xml:space="preserve">        FINANCIAMENTOS RURAIS - APLICAÇÕES COM RECURSOS DIRECIONADOS À VISTA </t>
    </r>
  </si>
  <si>
    <r>
      <rPr>
        <sz val="8"/>
        <rFont val="Arial"/>
        <family val="2"/>
      </rPr>
      <t>1.6.3.15.10-5</t>
    </r>
  </si>
  <si>
    <r>
      <rPr>
        <sz val="8"/>
        <rFont val="Arial"/>
        <family val="2"/>
      </rPr>
      <t>1.6.3.15.10.0001-6</t>
    </r>
  </si>
  <si>
    <r>
      <rPr>
        <sz val="8"/>
        <rFont val="Arial"/>
        <family val="2"/>
      </rPr>
      <t>11739</t>
    </r>
  </si>
  <si>
    <r>
      <rPr>
        <sz val="8"/>
        <rFont val="Arial"/>
        <family val="2"/>
      </rPr>
      <t xml:space="preserve">              CUSTEIO - PECUÁRIA - REC. DIREC. À VISTA</t>
    </r>
  </si>
  <si>
    <r>
      <rPr>
        <sz val="8"/>
        <rFont val="Arial"/>
        <family val="2"/>
      </rPr>
      <t>1.6.3.15.10.0002-3</t>
    </r>
  </si>
  <si>
    <r>
      <rPr>
        <sz val="8"/>
        <rFont val="Arial"/>
        <family val="2"/>
      </rPr>
      <t>11740</t>
    </r>
  </si>
  <si>
    <r>
      <rPr>
        <sz val="8"/>
        <rFont val="Arial"/>
        <family val="2"/>
      </rPr>
      <t xml:space="preserve">              (-) RDAS APROP - CP - REC. DIREC. À VISTA</t>
    </r>
  </si>
  <si>
    <r>
      <rPr>
        <sz val="8"/>
        <rFont val="Arial"/>
        <family val="2"/>
      </rPr>
      <t>1.6.3.15.20-8</t>
    </r>
  </si>
  <si>
    <r>
      <rPr>
        <sz val="8"/>
        <rFont val="Arial"/>
        <family val="2"/>
      </rPr>
      <t>1.6.3.15.20.0001-5</t>
    </r>
  </si>
  <si>
    <r>
      <rPr>
        <sz val="8"/>
        <rFont val="Arial"/>
        <family val="2"/>
      </rPr>
      <t>11747</t>
    </r>
  </si>
  <si>
    <r>
      <rPr>
        <sz val="8"/>
        <rFont val="Arial"/>
        <family val="2"/>
      </rPr>
      <t xml:space="preserve">              INVESTIMENTO - PECUÁRIA - REC. DIREC. À VISTA</t>
    </r>
  </si>
  <si>
    <r>
      <rPr>
        <sz val="8"/>
        <rFont val="Arial"/>
        <family val="2"/>
      </rPr>
      <t>1.6.3.15.20.0002-2</t>
    </r>
  </si>
  <si>
    <r>
      <rPr>
        <sz val="8"/>
        <rFont val="Arial"/>
        <family val="2"/>
      </rPr>
      <t>11748</t>
    </r>
  </si>
  <si>
    <r>
      <rPr>
        <sz val="8"/>
        <rFont val="Arial"/>
        <family val="2"/>
      </rPr>
      <t xml:space="preserve">              (-) RDAS APROP - IP - REC. DIREC. À VISTA</t>
    </r>
  </si>
  <si>
    <r>
      <rPr>
        <sz val="8"/>
        <rFont val="Arial"/>
        <family val="2"/>
      </rPr>
      <t>1.6.3.15.20.0003-9</t>
    </r>
  </si>
  <si>
    <r>
      <rPr>
        <sz val="8"/>
        <rFont val="Arial"/>
        <family val="2"/>
      </rPr>
      <t>11749</t>
    </r>
  </si>
  <si>
    <r>
      <rPr>
        <sz val="8"/>
        <rFont val="Arial"/>
        <family val="2"/>
      </rPr>
      <t xml:space="preserve">              (-) JUROS MORA APROP - IP - REC. DIREC. À VISTA</t>
    </r>
  </si>
  <si>
    <r>
      <rPr>
        <sz val="8"/>
        <rFont val="Arial"/>
        <family val="2"/>
      </rPr>
      <t>1.6.3.25.00-9</t>
    </r>
  </si>
  <si>
    <r>
      <rPr>
        <sz val="8"/>
        <rFont val="Arial"/>
        <family val="2"/>
      </rPr>
      <t xml:space="preserve">        FINANCIAMENTOS RURAIS - APLICAÇÕES COM RECURSOS DIRECIONADOS DA POUPANÇA </t>
    </r>
  </si>
  <si>
    <r>
      <rPr>
        <sz val="8"/>
        <rFont val="Arial"/>
        <family val="2"/>
      </rPr>
      <t>1.6.3.25.10-2</t>
    </r>
  </si>
  <si>
    <r>
      <rPr>
        <sz val="8"/>
        <rFont val="Arial"/>
        <family val="2"/>
      </rPr>
      <t>1.6.3.25.10.0001-9</t>
    </r>
  </si>
  <si>
    <r>
      <rPr>
        <sz val="8"/>
        <rFont val="Arial"/>
        <family val="2"/>
      </rPr>
      <t>11771</t>
    </r>
  </si>
  <si>
    <r>
      <rPr>
        <sz val="8"/>
        <rFont val="Arial"/>
        <family val="2"/>
      </rPr>
      <t xml:space="preserve">              CUSTEIO - PECUÁRIA - POUPANÇA RURAL</t>
    </r>
  </si>
  <si>
    <r>
      <rPr>
        <sz val="8"/>
        <rFont val="Arial"/>
        <family val="2"/>
      </rPr>
      <t>1.6.3.25.10.0002-6</t>
    </r>
  </si>
  <si>
    <r>
      <rPr>
        <sz val="8"/>
        <rFont val="Arial"/>
        <family val="2"/>
      </rPr>
      <t>11772</t>
    </r>
  </si>
  <si>
    <r>
      <rPr>
        <sz val="8"/>
        <rFont val="Arial"/>
        <family val="2"/>
      </rPr>
      <t xml:space="preserve">              (-) RDAS APROP - CP - POUPANÇA RURAL</t>
    </r>
  </si>
  <si>
    <r>
      <rPr>
        <sz val="8"/>
        <rFont val="Arial"/>
        <family val="2"/>
      </rPr>
      <t>1.6.3.25.20-5</t>
    </r>
  </si>
  <si>
    <r>
      <rPr>
        <sz val="8"/>
        <rFont val="Arial"/>
        <family val="2"/>
      </rPr>
      <t>1.6.3.25.20.0001-8</t>
    </r>
  </si>
  <si>
    <r>
      <rPr>
        <sz val="8"/>
        <rFont val="Arial"/>
        <family val="2"/>
      </rPr>
      <t>11779</t>
    </r>
  </si>
  <si>
    <r>
      <rPr>
        <sz val="8"/>
        <rFont val="Arial"/>
        <family val="2"/>
      </rPr>
      <t xml:space="preserve">              INVESTIMENTO - PECUÁRIA - POUPANÇA RURAL</t>
    </r>
  </si>
  <si>
    <r>
      <rPr>
        <sz val="8"/>
        <rFont val="Arial"/>
        <family val="2"/>
      </rPr>
      <t>1.6.3.25.20.0002-5</t>
    </r>
  </si>
  <si>
    <r>
      <rPr>
        <sz val="8"/>
        <rFont val="Arial"/>
        <family val="2"/>
      </rPr>
      <t>11780</t>
    </r>
  </si>
  <si>
    <r>
      <rPr>
        <sz val="8"/>
        <rFont val="Arial"/>
        <family val="2"/>
      </rPr>
      <t xml:space="preserve">              (-) RDAS APROP - IP - POUPANÇA RURAL</t>
    </r>
  </si>
  <si>
    <r>
      <rPr>
        <sz val="8"/>
        <rFont val="Arial"/>
        <family val="2"/>
      </rPr>
      <t>1.6.9.00.00-8</t>
    </r>
  </si>
  <si>
    <r>
      <rPr>
        <sz val="8"/>
        <rFont val="Arial"/>
        <family val="2"/>
      </rPr>
      <t xml:space="preserve">     (-) PROVISOES PARA OPERACOES DE CREDITO</t>
    </r>
  </si>
  <si>
    <r>
      <rPr>
        <sz val="8"/>
        <rFont val="Arial"/>
        <family val="2"/>
      </rPr>
      <t>1.6.9.20.00-2</t>
    </r>
  </si>
  <si>
    <r>
      <rPr>
        <sz val="8"/>
        <rFont val="Arial"/>
        <family val="2"/>
      </rPr>
      <t xml:space="preserve">        (-) PROVISÃO PARA EMPRÉSTIMOS E DIREITOS CREDITÓRIOS DESCONTADOS</t>
    </r>
  </si>
  <si>
    <r>
      <rPr>
        <sz val="8"/>
        <rFont val="Arial"/>
        <family val="2"/>
      </rPr>
      <t>1.6.9.20.00.0001-9</t>
    </r>
  </si>
  <si>
    <r>
      <rPr>
        <sz val="8"/>
        <rFont val="Arial"/>
        <family val="2"/>
      </rPr>
      <t>1945</t>
    </r>
  </si>
  <si>
    <r>
      <rPr>
        <sz val="8"/>
        <rFont val="Arial"/>
        <family val="2"/>
      </rPr>
      <t xml:space="preserve">              (-) ADIANTAMENTOS A DEPOSITANTES</t>
    </r>
  </si>
  <si>
    <r>
      <rPr>
        <sz val="8"/>
        <rFont val="Arial"/>
        <family val="2"/>
      </rPr>
      <t>1.6.9.20.00.0002-6</t>
    </r>
  </si>
  <si>
    <r>
      <rPr>
        <sz val="8"/>
        <rFont val="Arial"/>
        <family val="2"/>
      </rPr>
      <t>1946</t>
    </r>
  </si>
  <si>
    <r>
      <rPr>
        <sz val="8"/>
        <rFont val="Arial"/>
        <family val="2"/>
      </rPr>
      <t xml:space="preserve">              (-) EMPRÉSTIMOS</t>
    </r>
  </si>
  <si>
    <r>
      <rPr>
        <sz val="8"/>
        <rFont val="Arial"/>
        <family val="2"/>
      </rPr>
      <t>1.6.9.20.00.0003-3</t>
    </r>
  </si>
  <si>
    <r>
      <rPr>
        <sz val="8"/>
        <rFont val="Arial"/>
        <family val="2"/>
      </rPr>
      <t>1947</t>
    </r>
  </si>
  <si>
    <r>
      <rPr>
        <sz val="8"/>
        <rFont val="Arial"/>
        <family val="2"/>
      </rPr>
      <t xml:space="preserve">              (-) CHEQUE ESPECIAL</t>
    </r>
  </si>
  <si>
    <r>
      <rPr>
        <sz val="8"/>
        <rFont val="Arial"/>
        <family val="2"/>
      </rPr>
      <t>1.6.9.20.00.0005-7</t>
    </r>
  </si>
  <si>
    <r>
      <rPr>
        <sz val="8"/>
        <rFont val="Arial"/>
        <family val="2"/>
      </rPr>
      <t>1949</t>
    </r>
  </si>
  <si>
    <r>
      <rPr>
        <sz val="8"/>
        <rFont val="Arial"/>
        <family val="2"/>
      </rPr>
      <t xml:space="preserve">              (-) TÍTULOS DESCONTADOS</t>
    </r>
  </si>
  <si>
    <r>
      <rPr>
        <sz val="8"/>
        <rFont val="Arial"/>
        <family val="2"/>
      </rPr>
      <t>1.6.9.20.00.0007-1</t>
    </r>
  </si>
  <si>
    <r>
      <rPr>
        <sz val="8"/>
        <rFont val="Arial"/>
        <family val="2"/>
      </rPr>
      <t>1951</t>
    </r>
  </si>
  <si>
    <r>
      <rPr>
        <sz val="8"/>
        <rFont val="Arial"/>
        <family val="2"/>
      </rPr>
      <t xml:space="preserve">              (-) CONTA GARANTIDA</t>
    </r>
  </si>
  <si>
    <r>
      <rPr>
        <sz val="8"/>
        <rFont val="Arial"/>
        <family val="2"/>
      </rPr>
      <t>1.6.9.30.00-9</t>
    </r>
  </si>
  <si>
    <r>
      <rPr>
        <sz val="8"/>
        <rFont val="Arial"/>
        <family val="2"/>
      </rPr>
      <t xml:space="preserve">        (-) PROVISAO PARA FINANCIAMENTOS</t>
    </r>
  </si>
  <si>
    <r>
      <rPr>
        <sz val="8"/>
        <rFont val="Arial"/>
        <family val="2"/>
      </rPr>
      <t>1.6.9.30.00.0003-6</t>
    </r>
  </si>
  <si>
    <r>
      <rPr>
        <sz val="8"/>
        <rFont val="Arial"/>
        <family val="2"/>
      </rPr>
      <t>1977</t>
    </r>
  </si>
  <si>
    <r>
      <rPr>
        <sz val="8"/>
        <rFont val="Arial"/>
        <family val="2"/>
      </rPr>
      <t xml:space="preserve">              (-) FINANCIAMENTOS</t>
    </r>
  </si>
  <si>
    <r>
      <rPr>
        <sz val="8"/>
        <rFont val="Arial"/>
        <family val="2"/>
      </rPr>
      <t>1.6.9.40.00-6</t>
    </r>
  </si>
  <si>
    <r>
      <rPr>
        <sz val="8"/>
        <rFont val="Arial"/>
        <family val="2"/>
      </rPr>
      <t xml:space="preserve">        (-) PROVISAO PARA FINANC. RURAIS E AGROINDUSTRIAIS</t>
    </r>
  </si>
  <si>
    <r>
      <rPr>
        <sz val="8"/>
        <rFont val="Arial"/>
        <family val="2"/>
      </rPr>
      <t>1.6.9.40.00.0026-6</t>
    </r>
  </si>
  <si>
    <r>
      <rPr>
        <sz val="8"/>
        <rFont val="Arial"/>
        <family val="2"/>
      </rPr>
      <t>11868</t>
    </r>
  </si>
  <si>
    <r>
      <rPr>
        <sz val="8"/>
        <rFont val="Arial"/>
        <family val="2"/>
      </rPr>
      <t xml:space="preserve">              (-) RECURSOS APLICAÇÕES LIVRES</t>
    </r>
  </si>
  <si>
    <r>
      <rPr>
        <sz val="8"/>
        <rFont val="Arial"/>
        <family val="2"/>
      </rPr>
      <t>1.6.9.40.00.0027-3</t>
    </r>
  </si>
  <si>
    <r>
      <rPr>
        <sz val="8"/>
        <rFont val="Arial"/>
        <family val="2"/>
      </rPr>
      <t>11869</t>
    </r>
  </si>
  <si>
    <r>
      <rPr>
        <sz val="8"/>
        <rFont val="Arial"/>
        <family val="2"/>
      </rPr>
      <t xml:space="preserve">              (-) RECURSOS DIRECIONADOS À VISTA</t>
    </r>
  </si>
  <si>
    <r>
      <rPr>
        <sz val="8"/>
        <rFont val="Arial"/>
        <family val="2"/>
      </rPr>
      <t>1.6.9.40.00.0028-0</t>
    </r>
  </si>
  <si>
    <r>
      <rPr>
        <sz val="8"/>
        <rFont val="Arial"/>
        <family val="2"/>
      </rPr>
      <t>11870</t>
    </r>
  </si>
  <si>
    <r>
      <rPr>
        <sz val="8"/>
        <rFont val="Arial"/>
        <family val="2"/>
      </rPr>
      <t xml:space="preserve">              (-) RECURSOS DIRECIONADOS DA POUPANÇA RURAL</t>
    </r>
  </si>
  <si>
    <r>
      <rPr>
        <sz val="8"/>
        <rFont val="Arial"/>
        <family val="2"/>
      </rPr>
      <t>1.8.0.00.00-9</t>
    </r>
  </si>
  <si>
    <r>
      <rPr>
        <sz val="8"/>
        <rFont val="Arial"/>
        <family val="2"/>
      </rPr>
      <t xml:space="preserve">  OUTROS CREDITOS</t>
    </r>
  </si>
  <si>
    <r>
      <rPr>
        <sz val="8"/>
        <rFont val="Arial"/>
        <family val="2"/>
      </rPr>
      <t>1.8.1.00.00-2</t>
    </r>
  </si>
  <si>
    <r>
      <rPr>
        <sz val="8"/>
        <rFont val="Arial"/>
        <family val="2"/>
      </rPr>
      <t xml:space="preserve">     AVAIS E FIANCAS HONRADOS</t>
    </r>
  </si>
  <si>
    <r>
      <rPr>
        <sz val="8"/>
        <rFont val="Arial"/>
        <family val="2"/>
      </rPr>
      <t>1.8.1.10.00-9</t>
    </r>
  </si>
  <si>
    <r>
      <rPr>
        <sz val="8"/>
        <rFont val="Arial"/>
        <family val="2"/>
      </rPr>
      <t xml:space="preserve">        CREDITOS POR AVAIS E FIANCAS HONRADOS</t>
    </r>
  </si>
  <si>
    <r>
      <rPr>
        <sz val="8"/>
        <rFont val="Arial"/>
        <family val="2"/>
      </rPr>
      <t>1.8.1.10.00.0001-8</t>
    </r>
  </si>
  <si>
    <r>
      <rPr>
        <sz val="8"/>
        <rFont val="Arial"/>
        <family val="2"/>
      </rPr>
      <t>11024</t>
    </r>
  </si>
  <si>
    <r>
      <rPr>
        <sz val="8"/>
        <rFont val="Arial"/>
        <family val="2"/>
      </rPr>
      <t xml:space="preserve">              CRÉDITO POR AVAIS E FIANÇAS HONRADOS</t>
    </r>
  </si>
  <si>
    <r>
      <rPr>
        <sz val="8"/>
        <rFont val="Arial"/>
        <family val="2"/>
      </rPr>
      <t>1.8.3.00.00-8</t>
    </r>
  </si>
  <si>
    <r>
      <rPr>
        <sz val="8"/>
        <rFont val="Arial"/>
        <family val="2"/>
      </rPr>
      <t xml:space="preserve">     RENDAS A RECEBER</t>
    </r>
  </si>
  <si>
    <r>
      <rPr>
        <sz val="8"/>
        <rFont val="Arial"/>
        <family val="2"/>
      </rPr>
      <t>1.8.3.70.00-7</t>
    </r>
  </si>
  <si>
    <r>
      <rPr>
        <sz val="8"/>
        <rFont val="Arial"/>
        <family val="2"/>
      </rPr>
      <t xml:space="preserve">        SERVICOS PRESTADOS A RECEBER</t>
    </r>
  </si>
  <si>
    <r>
      <rPr>
        <sz val="8"/>
        <rFont val="Arial"/>
        <family val="2"/>
      </rPr>
      <t>1.8.3.70.00.0004-5</t>
    </r>
  </si>
  <si>
    <r>
      <rPr>
        <sz val="8"/>
        <rFont val="Arial"/>
        <family val="2"/>
      </rPr>
      <t>11031</t>
    </r>
  </si>
  <si>
    <r>
      <rPr>
        <sz val="8"/>
        <rFont val="Arial"/>
        <family val="2"/>
      </rPr>
      <t xml:space="preserve">              RENDAS CONVÊNIOS A RECEBER - TRIBUTOS FEDERAIS</t>
    </r>
  </si>
  <si>
    <r>
      <rPr>
        <sz val="8"/>
        <rFont val="Arial"/>
        <family val="2"/>
      </rPr>
      <t>1.8.3.70.00.0005-2</t>
    </r>
  </si>
  <si>
    <r>
      <rPr>
        <sz val="8"/>
        <rFont val="Arial"/>
        <family val="2"/>
      </rPr>
      <t>11032</t>
    </r>
  </si>
  <si>
    <r>
      <rPr>
        <sz val="8"/>
        <rFont val="Arial"/>
        <family val="2"/>
      </rPr>
      <t xml:space="preserve">              RENDAS CONVÊNIOS A RECEBER - TRIBUTOS ESTADUAIS</t>
    </r>
  </si>
  <si>
    <r>
      <rPr>
        <sz val="8"/>
        <rFont val="Arial"/>
        <family val="2"/>
      </rPr>
      <t>1.8.3.70.00.0006-9</t>
    </r>
  </si>
  <si>
    <r>
      <rPr>
        <sz val="8"/>
        <rFont val="Arial"/>
        <family val="2"/>
      </rPr>
      <t>11033</t>
    </r>
  </si>
  <si>
    <r>
      <rPr>
        <sz val="8"/>
        <rFont val="Arial"/>
        <family val="2"/>
      </rPr>
      <t xml:space="preserve">              RENDAS CONVÊNIOS A RECEBER - TRIBUTOS MUNICIPAIS</t>
    </r>
  </si>
  <si>
    <r>
      <rPr>
        <sz val="8"/>
        <rFont val="Arial"/>
        <family val="2"/>
      </rPr>
      <t>1.8.3.70.00.0013-1</t>
    </r>
  </si>
  <si>
    <r>
      <rPr>
        <sz val="8"/>
        <rFont val="Arial"/>
        <family val="2"/>
      </rPr>
      <t>11040</t>
    </r>
  </si>
  <si>
    <r>
      <rPr>
        <sz val="8"/>
        <rFont val="Arial"/>
        <family val="2"/>
      </rPr>
      <t xml:space="preserve">              RENDAS CONVÊNIOS A RECEBER - FGTS</t>
    </r>
  </si>
  <si>
    <r>
      <rPr>
        <sz val="8"/>
        <rFont val="Arial"/>
        <family val="2"/>
      </rPr>
      <t>1.8.3.70.00.0015-5</t>
    </r>
  </si>
  <si>
    <r>
      <rPr>
        <sz val="8"/>
        <rFont val="Arial"/>
        <family val="2"/>
      </rPr>
      <t>11042</t>
    </r>
  </si>
  <si>
    <r>
      <rPr>
        <sz val="8"/>
        <rFont val="Arial"/>
        <family val="2"/>
      </rPr>
      <t xml:space="preserve">              RENDAS CONVÊNIOS A RECEBER - MULTAS DE TRÂNSITO</t>
    </r>
  </si>
  <si>
    <r>
      <rPr>
        <sz val="8"/>
        <rFont val="Arial"/>
        <family val="2"/>
      </rPr>
      <t>1.8.3.90.00-1</t>
    </r>
  </si>
  <si>
    <r>
      <rPr>
        <sz val="8"/>
        <rFont val="Arial"/>
        <family val="2"/>
      </rPr>
      <t xml:space="preserve">        OUTRAS RENDAS A RECEBER</t>
    </r>
  </si>
  <si>
    <r>
      <rPr>
        <sz val="8"/>
        <rFont val="Arial"/>
        <family val="2"/>
      </rPr>
      <t>1.8.3.90.00.0001-0</t>
    </r>
  </si>
  <si>
    <r>
      <rPr>
        <sz val="8"/>
        <rFont val="Arial"/>
        <family val="2"/>
      </rPr>
      <t>11044</t>
    </r>
  </si>
  <si>
    <r>
      <rPr>
        <sz val="8"/>
        <rFont val="Arial"/>
        <family val="2"/>
      </rPr>
      <t xml:space="preserve">              CENTRALIZAÇÃO FINANCEIRA</t>
    </r>
  </si>
  <si>
    <r>
      <rPr>
        <sz val="8"/>
        <rFont val="Arial"/>
        <family val="2"/>
      </rPr>
      <t>1.8.3.90.00.0007-2</t>
    </r>
  </si>
  <si>
    <r>
      <rPr>
        <sz val="8"/>
        <rFont val="Arial"/>
        <family val="2"/>
      </rPr>
      <t>11050</t>
    </r>
  </si>
  <si>
    <r>
      <rPr>
        <sz val="8"/>
        <rFont val="Arial"/>
        <family val="2"/>
      </rPr>
      <t xml:space="preserve">              RENDAS CONVÊNIOS A RECEBER - INSS</t>
    </r>
  </si>
  <si>
    <r>
      <rPr>
        <sz val="8"/>
        <rFont val="Arial"/>
        <family val="2"/>
      </rPr>
      <t>1.8.8.00.00-3</t>
    </r>
  </si>
  <si>
    <r>
      <rPr>
        <sz val="8"/>
        <rFont val="Arial"/>
        <family val="2"/>
      </rPr>
      <t xml:space="preserve">     DIVERSOS</t>
    </r>
  </si>
  <si>
    <r>
      <rPr>
        <sz val="8"/>
        <rFont val="Arial"/>
        <family val="2"/>
      </rPr>
      <t>1.8.8.03.00-0</t>
    </r>
  </si>
  <si>
    <r>
      <rPr>
        <sz val="8"/>
        <rFont val="Arial"/>
        <family val="2"/>
      </rPr>
      <t xml:space="preserve">        ADIANTAMENTOS E ANTECIPACOES SALARIAIS</t>
    </r>
  </si>
  <si>
    <r>
      <rPr>
        <sz val="8"/>
        <rFont val="Arial"/>
        <family val="2"/>
      </rPr>
      <t>1.8.8.03.00.0004-0</t>
    </r>
  </si>
  <si>
    <r>
      <rPr>
        <sz val="8"/>
        <rFont val="Arial"/>
        <family val="2"/>
      </rPr>
      <t>11073</t>
    </r>
  </si>
  <si>
    <r>
      <rPr>
        <sz val="8"/>
        <rFont val="Arial"/>
        <family val="2"/>
      </rPr>
      <t xml:space="preserve">              ADIANTAMENTO DE FÉRIAS</t>
    </r>
  </si>
  <si>
    <r>
      <rPr>
        <sz val="8"/>
        <rFont val="Arial"/>
        <family val="2"/>
      </rPr>
      <t>1.8.8.05.00-8</t>
    </r>
  </si>
  <si>
    <r>
      <rPr>
        <sz val="8"/>
        <rFont val="Arial"/>
        <family val="2"/>
      </rPr>
      <t xml:space="preserve">        ADIANTAMENTOS PARA PAGAMENTOS DE NOSSA CONTA</t>
    </r>
  </si>
  <si>
    <r>
      <rPr>
        <sz val="8"/>
        <rFont val="Arial"/>
        <family val="2"/>
      </rPr>
      <t>1.8.8.05.00.0001-3</t>
    </r>
  </si>
  <si>
    <r>
      <rPr>
        <sz val="8"/>
        <rFont val="Arial"/>
        <family val="2"/>
      </rPr>
      <t>11078</t>
    </r>
  </si>
  <si>
    <r>
      <rPr>
        <sz val="8"/>
        <rFont val="Arial"/>
        <family val="2"/>
      </rPr>
      <t xml:space="preserve">              ADIANTAMENTOS PARA DESPESAS DE VIAGEM</t>
    </r>
  </si>
  <si>
    <r>
      <rPr>
        <sz val="8"/>
        <rFont val="Arial"/>
        <family val="2"/>
      </rPr>
      <t>1.8.8.10.00-0</t>
    </r>
  </si>
  <si>
    <r>
      <rPr>
        <sz val="8"/>
        <rFont val="Arial"/>
        <family val="2"/>
      </rPr>
      <t xml:space="preserve">        ADIANTAMENTOS POR CONTA DE IMOBILIZACOES</t>
    </r>
  </si>
  <si>
    <r>
      <rPr>
        <sz val="8"/>
        <rFont val="Arial"/>
        <family val="2"/>
      </rPr>
      <t>1.8.8.10.00.0001-1</t>
    </r>
  </si>
  <si>
    <r>
      <rPr>
        <sz val="8"/>
        <rFont val="Arial"/>
        <family val="2"/>
      </rPr>
      <t>11085</t>
    </r>
  </si>
  <si>
    <r>
      <rPr>
        <sz val="8"/>
        <rFont val="Arial"/>
        <family val="2"/>
      </rPr>
      <t xml:space="preserve">              ADIANTAMENTOS POR CONTA DE IMOBILIZAÇÕES</t>
    </r>
  </si>
  <si>
    <r>
      <rPr>
        <sz val="8"/>
        <rFont val="Arial"/>
        <family val="2"/>
      </rPr>
      <t>1.8.8.40.00-1</t>
    </r>
  </si>
  <si>
    <r>
      <rPr>
        <sz val="8"/>
        <rFont val="Arial"/>
        <family val="2"/>
      </rPr>
      <t xml:space="preserve">        DEVEDORES POR DEPOSITOS EM GARANTIA</t>
    </r>
  </si>
  <si>
    <r>
      <rPr>
        <sz val="8"/>
        <rFont val="Arial"/>
        <family val="2"/>
      </rPr>
      <t>1.8.8.40.05-6</t>
    </r>
  </si>
  <si>
    <r>
      <rPr>
        <sz val="8"/>
        <rFont val="Arial"/>
        <family val="2"/>
      </rPr>
      <t xml:space="preserve">           PARA INTERPOSICAO DE RECURSOS FISCAIS LEI 9.703/98</t>
    </r>
  </si>
  <si>
    <r>
      <rPr>
        <sz val="8"/>
        <rFont val="Arial"/>
        <family val="2"/>
      </rPr>
      <t>1.8.8.40.05.0002-2</t>
    </r>
  </si>
  <si>
    <r>
      <rPr>
        <sz val="8"/>
        <rFont val="Arial"/>
        <family val="2"/>
      </rPr>
      <t>11107</t>
    </r>
  </si>
  <si>
    <r>
      <rPr>
        <sz val="8"/>
        <rFont val="Arial"/>
        <family val="2"/>
      </rPr>
      <t xml:space="preserve">              PIS - DEPÓSITO JUDICIAL</t>
    </r>
  </si>
  <si>
    <r>
      <rPr>
        <sz val="8"/>
        <rFont val="Arial"/>
        <family val="2"/>
      </rPr>
      <t>1.8.8.40.05.0003-9</t>
    </r>
  </si>
  <si>
    <r>
      <rPr>
        <sz val="8"/>
        <rFont val="Arial"/>
        <family val="2"/>
      </rPr>
      <t>11108</t>
    </r>
  </si>
  <si>
    <r>
      <rPr>
        <sz val="8"/>
        <rFont val="Arial"/>
        <family val="2"/>
      </rPr>
      <t xml:space="preserve">              COFINS - DEPÓSITO JUDICIAL</t>
    </r>
  </si>
  <si>
    <r>
      <rPr>
        <sz val="8"/>
        <rFont val="Arial"/>
        <family val="2"/>
      </rPr>
      <t>1.8.8.40.20-7</t>
    </r>
  </si>
  <si>
    <r>
      <rPr>
        <sz val="8"/>
        <rFont val="Arial"/>
        <family val="2"/>
      </rPr>
      <t xml:space="preserve">           PARA INTERPOSICAO DE RECURSOS TRABALHISTAS</t>
    </r>
  </si>
  <si>
    <r>
      <rPr>
        <sz val="8"/>
        <rFont val="Arial"/>
        <family val="2"/>
      </rPr>
      <t>1.8.8.40.20.0001-8</t>
    </r>
  </si>
  <si>
    <r>
      <rPr>
        <sz val="8"/>
        <rFont val="Arial"/>
        <family val="2"/>
      </rPr>
      <t>11122</t>
    </r>
  </si>
  <si>
    <r>
      <rPr>
        <sz val="8"/>
        <rFont val="Arial"/>
        <family val="2"/>
      </rPr>
      <t xml:space="preserve">              PARA INTERPOSIÇÃO DE RECURSOS TRABALHISTAS</t>
    </r>
  </si>
  <si>
    <r>
      <rPr>
        <sz val="8"/>
        <rFont val="Arial"/>
        <family val="2"/>
      </rPr>
      <t>1.8.8.80.00-9</t>
    </r>
  </si>
  <si>
    <r>
      <rPr>
        <sz val="8"/>
        <rFont val="Arial"/>
        <family val="2"/>
      </rPr>
      <t xml:space="preserve">        TÍTULOS E CRÉDITOS A RECEBER</t>
    </r>
  </si>
  <si>
    <r>
      <rPr>
        <sz val="8"/>
        <rFont val="Arial"/>
        <family val="2"/>
      </rPr>
      <t>1.8.8.80.20-5</t>
    </r>
  </si>
  <si>
    <r>
      <rPr>
        <sz val="8"/>
        <rFont val="Arial"/>
        <family val="2"/>
      </rPr>
      <t xml:space="preserve">           SEM CARACTERÍSTICA DE CONCESSÃO DE CRÉDITO</t>
    </r>
  </si>
  <si>
    <r>
      <rPr>
        <sz val="8"/>
        <rFont val="Arial"/>
        <family val="2"/>
      </rPr>
      <t>1.8.8.80.20.0011-3</t>
    </r>
  </si>
  <si>
    <r>
      <rPr>
        <sz val="8"/>
        <rFont val="Arial"/>
        <family val="2"/>
      </rPr>
      <t>11199</t>
    </r>
  </si>
  <si>
    <r>
      <rPr>
        <sz val="8"/>
        <rFont val="Arial"/>
        <family val="2"/>
      </rPr>
      <t xml:space="preserve">              VALORES A RECEBER - TARIFAS</t>
    </r>
  </si>
  <si>
    <r>
      <rPr>
        <sz val="8"/>
        <rFont val="Arial"/>
        <family val="2"/>
      </rPr>
      <t>1.8.8.92.00-4</t>
    </r>
  </si>
  <si>
    <r>
      <rPr>
        <sz val="8"/>
        <rFont val="Arial"/>
        <family val="2"/>
      </rPr>
      <t xml:space="preserve">        DEVEDORES DIVERSOS - PAIS</t>
    </r>
  </si>
  <si>
    <r>
      <rPr>
        <sz val="8"/>
        <rFont val="Arial"/>
        <family val="2"/>
      </rPr>
      <t>1.8.8.92.00.0005-7</t>
    </r>
  </si>
  <si>
    <r>
      <rPr>
        <sz val="8"/>
        <rFont val="Arial"/>
        <family val="2"/>
      </rPr>
      <t>11205</t>
    </r>
  </si>
  <si>
    <r>
      <rPr>
        <sz val="8"/>
        <rFont val="Arial"/>
        <family val="2"/>
      </rPr>
      <t xml:space="preserve">              DIFERENÇA DE CAIXA</t>
    </r>
  </si>
  <si>
    <r>
      <rPr>
        <sz val="8"/>
        <rFont val="Arial"/>
        <family val="2"/>
      </rPr>
      <t>1.8.8.92.00.0006-4</t>
    </r>
  </si>
  <si>
    <r>
      <rPr>
        <sz val="8"/>
        <rFont val="Arial"/>
        <family val="2"/>
      </rPr>
      <t>11206</t>
    </r>
  </si>
  <si>
    <r>
      <rPr>
        <sz val="8"/>
        <rFont val="Arial"/>
        <family val="2"/>
      </rPr>
      <t xml:space="preserve">              PENDÊNCIAS A REGULARIZAR</t>
    </r>
  </si>
  <si>
    <r>
      <rPr>
        <sz val="8"/>
        <rFont val="Arial"/>
        <family val="2"/>
      </rPr>
      <t>1.8.8.92.00.0016-7</t>
    </r>
  </si>
  <si>
    <r>
      <rPr>
        <sz val="8"/>
        <rFont val="Arial"/>
        <family val="2"/>
      </rPr>
      <t>11216</t>
    </r>
  </si>
  <si>
    <r>
      <rPr>
        <sz val="8"/>
        <rFont val="Arial"/>
        <family val="2"/>
      </rPr>
      <t xml:space="preserve">              PENDÊNCIAS A REGULARIZAR - BANCOOB</t>
    </r>
  </si>
  <si>
    <r>
      <rPr>
        <sz val="8"/>
        <rFont val="Arial"/>
        <family val="2"/>
      </rPr>
      <t>1.8.9.00.00-6</t>
    </r>
  </si>
  <si>
    <r>
      <rPr>
        <sz val="8"/>
        <rFont val="Arial"/>
        <family val="2"/>
      </rPr>
      <t xml:space="preserve">     (-) PROVISOES PARA OUTROS CREDITOS</t>
    </r>
  </si>
  <si>
    <r>
      <rPr>
        <sz val="8"/>
        <rFont val="Arial"/>
        <family val="2"/>
      </rPr>
      <t>1.8.9.99.00-0</t>
    </r>
  </si>
  <si>
    <r>
      <rPr>
        <sz val="8"/>
        <rFont val="Arial"/>
        <family val="2"/>
      </rPr>
      <t xml:space="preserve">        (-) PROVISÃO P/OUTROS CRÉDITOS LIQUIDAÇÃO DUVIDOSA</t>
    </r>
  </si>
  <si>
    <r>
      <rPr>
        <sz val="8"/>
        <rFont val="Arial"/>
        <family val="2"/>
      </rPr>
      <t>1.8.9.99.10-3</t>
    </r>
  </si>
  <si>
    <r>
      <rPr>
        <sz val="8"/>
        <rFont val="Arial"/>
        <family val="2"/>
      </rPr>
      <t xml:space="preserve">           COM CARACTERÍSTICAS DE CONCESSÃO DE CRÉDITO</t>
    </r>
  </si>
  <si>
    <r>
      <rPr>
        <sz val="8"/>
        <rFont val="Arial"/>
        <family val="2"/>
      </rPr>
      <t>1.8.9.99.10.0002-3</t>
    </r>
  </si>
  <si>
    <r>
      <rPr>
        <sz val="8"/>
        <rFont val="Arial"/>
        <family val="2"/>
      </rPr>
      <t>11302</t>
    </r>
  </si>
  <si>
    <r>
      <rPr>
        <sz val="8"/>
        <rFont val="Arial"/>
        <family val="2"/>
      </rPr>
      <t xml:space="preserve">              (-) AVAIS E FIANÇAS HONRADOS</t>
    </r>
  </si>
  <si>
    <r>
      <rPr>
        <sz val="8"/>
        <rFont val="Arial"/>
        <family val="2"/>
      </rPr>
      <t>1.9.0.00.00-8</t>
    </r>
  </si>
  <si>
    <r>
      <rPr>
        <sz val="8"/>
        <rFont val="Arial"/>
        <family val="2"/>
      </rPr>
      <t xml:space="preserve">  OUTROS VALORES E BENS</t>
    </r>
  </si>
  <si>
    <r>
      <rPr>
        <sz val="8"/>
        <rFont val="Arial"/>
        <family val="2"/>
      </rPr>
      <t>1.9.8.00.00-2</t>
    </r>
  </si>
  <si>
    <r>
      <rPr>
        <sz val="8"/>
        <rFont val="Arial"/>
        <family val="2"/>
      </rPr>
      <t xml:space="preserve">     OUTROS VALORES E BENS</t>
    </r>
  </si>
  <si>
    <r>
      <rPr>
        <sz val="8"/>
        <rFont val="Arial"/>
        <family val="2"/>
      </rPr>
      <t>1.9.8.10.00-9</t>
    </r>
  </si>
  <si>
    <r>
      <rPr>
        <sz val="8"/>
        <rFont val="Arial"/>
        <family val="2"/>
      </rPr>
      <t xml:space="preserve">        BENS NAO DE USO PROPRIO</t>
    </r>
  </si>
  <si>
    <r>
      <rPr>
        <sz val="8"/>
        <rFont val="Arial"/>
        <family val="2"/>
      </rPr>
      <t>1.9.8.10.10-2</t>
    </r>
  </si>
  <si>
    <r>
      <rPr>
        <sz val="8"/>
        <rFont val="Arial"/>
        <family val="2"/>
      </rPr>
      <t xml:space="preserve">           IMOVEIS</t>
    </r>
  </si>
  <si>
    <r>
      <rPr>
        <sz val="8"/>
        <rFont val="Arial"/>
        <family val="2"/>
      </rPr>
      <t>1.9.8.10.10.0001-7</t>
    </r>
  </si>
  <si>
    <r>
      <rPr>
        <sz val="8"/>
        <rFont val="Arial"/>
        <family val="2"/>
      </rPr>
      <t>11305</t>
    </r>
  </si>
  <si>
    <r>
      <rPr>
        <sz val="8"/>
        <rFont val="Arial"/>
        <family val="2"/>
      </rPr>
      <t xml:space="preserve">              IMÓVEIS</t>
    </r>
  </si>
  <si>
    <r>
      <rPr>
        <sz val="8"/>
        <rFont val="Arial"/>
        <family val="2"/>
      </rPr>
      <t>1.9.8.10.10.0002-4</t>
    </r>
  </si>
  <si>
    <r>
      <rPr>
        <sz val="8"/>
        <rFont val="Arial"/>
        <family val="2"/>
      </rPr>
      <t>11336</t>
    </r>
  </si>
  <si>
    <r>
      <rPr>
        <sz val="8"/>
        <rFont val="Arial"/>
        <family val="2"/>
      </rPr>
      <t xml:space="preserve">              (-) IMÓVEIS</t>
    </r>
  </si>
  <si>
    <r>
      <rPr>
        <sz val="8"/>
        <rFont val="Arial"/>
        <family val="2"/>
      </rPr>
      <t>1.9.8.10.30-8</t>
    </r>
  </si>
  <si>
    <r>
      <rPr>
        <sz val="8"/>
        <rFont val="Arial"/>
        <family val="2"/>
      </rPr>
      <t xml:space="preserve">           VEICULOS E AFINS</t>
    </r>
  </si>
  <si>
    <r>
      <rPr>
        <sz val="8"/>
        <rFont val="Arial"/>
        <family val="2"/>
      </rPr>
      <t>1.9.8.10.30.0001-5</t>
    </r>
  </si>
  <si>
    <r>
      <rPr>
        <sz val="8"/>
        <rFont val="Arial"/>
        <family val="2"/>
      </rPr>
      <t>11306</t>
    </r>
  </si>
  <si>
    <r>
      <rPr>
        <sz val="8"/>
        <rFont val="Arial"/>
        <family val="2"/>
      </rPr>
      <t xml:space="preserve">              VEÍCULOS E AFINS</t>
    </r>
  </si>
  <si>
    <r>
      <rPr>
        <sz val="8"/>
        <rFont val="Arial"/>
        <family val="2"/>
      </rPr>
      <t>1.9.8.10.50-4</t>
    </r>
  </si>
  <si>
    <r>
      <rPr>
        <sz val="8"/>
        <rFont val="Arial"/>
        <family val="2"/>
      </rPr>
      <t xml:space="preserve">           BENS EM REGIME ESPECIAL</t>
    </r>
  </si>
  <si>
    <r>
      <rPr>
        <sz val="8"/>
        <rFont val="Arial"/>
        <family val="2"/>
      </rPr>
      <t>1.9.8.10.50.0001-3</t>
    </r>
  </si>
  <si>
    <r>
      <rPr>
        <sz val="8"/>
        <rFont val="Arial"/>
        <family val="2"/>
      </rPr>
      <t>11308</t>
    </r>
  </si>
  <si>
    <r>
      <rPr>
        <sz val="8"/>
        <rFont val="Arial"/>
        <family val="2"/>
      </rPr>
      <t xml:space="preserve">              BENS EM REGIME ESPECIAL</t>
    </r>
  </si>
  <si>
    <r>
      <rPr>
        <sz val="8"/>
        <rFont val="Arial"/>
        <family val="2"/>
      </rPr>
      <t>1.9.8.10.50.0003-7</t>
    </r>
  </si>
  <si>
    <r>
      <rPr>
        <sz val="8"/>
        <rFont val="Arial"/>
        <family val="2"/>
      </rPr>
      <t>11370</t>
    </r>
  </si>
  <si>
    <r>
      <rPr>
        <sz val="8"/>
        <rFont val="Arial"/>
        <family val="2"/>
      </rPr>
      <t xml:space="preserve">              (-) BENS EM REGIME ESPECIAL</t>
    </r>
  </si>
  <si>
    <r>
      <rPr>
        <sz val="8"/>
        <rFont val="Arial"/>
        <family val="2"/>
      </rPr>
      <t>1.9.9.00.00-5</t>
    </r>
  </si>
  <si>
    <r>
      <rPr>
        <sz val="8"/>
        <rFont val="Arial"/>
        <family val="2"/>
      </rPr>
      <t xml:space="preserve">     DESPESAS ANTECIPADAS</t>
    </r>
  </si>
  <si>
    <r>
      <rPr>
        <sz val="8"/>
        <rFont val="Arial"/>
        <family val="2"/>
      </rPr>
      <t>1.9.9.10.00-2</t>
    </r>
  </si>
  <si>
    <r>
      <rPr>
        <sz val="8"/>
        <rFont val="Arial"/>
        <family val="2"/>
      </rPr>
      <t xml:space="preserve">        DESPESAS ANTECIPADAS</t>
    </r>
  </si>
  <si>
    <r>
      <rPr>
        <sz val="8"/>
        <rFont val="Arial"/>
        <family val="2"/>
      </rPr>
      <t>1.9.9.10.00.0001-7</t>
    </r>
  </si>
  <si>
    <r>
      <rPr>
        <sz val="8"/>
        <rFont val="Arial"/>
        <family val="2"/>
      </rPr>
      <t>11315</t>
    </r>
  </si>
  <si>
    <r>
      <rPr>
        <sz val="8"/>
        <rFont val="Arial"/>
        <family val="2"/>
      </rPr>
      <t xml:space="preserve">              PRÊMIOS DE SEGUROS</t>
    </r>
  </si>
  <si>
    <r>
      <rPr>
        <sz val="8"/>
        <rFont val="Arial"/>
        <family val="2"/>
      </rPr>
      <t>1.9.9.10.00.0006-2</t>
    </r>
  </si>
  <si>
    <r>
      <rPr>
        <sz val="8"/>
        <rFont val="Arial"/>
        <family val="2"/>
      </rPr>
      <t>11320</t>
    </r>
  </si>
  <si>
    <r>
      <rPr>
        <sz val="8"/>
        <rFont val="Arial"/>
        <family val="2"/>
      </rPr>
      <t xml:space="preserve">              CONTRIBUIÇÃO SINDICAL PATRONAL</t>
    </r>
  </si>
  <si>
    <r>
      <rPr>
        <sz val="8"/>
        <rFont val="Arial"/>
        <family val="2"/>
      </rPr>
      <t>1.9.9.10.00.9999-4</t>
    </r>
  </si>
  <si>
    <r>
      <rPr>
        <sz val="8"/>
        <rFont val="Arial"/>
        <family val="2"/>
      </rPr>
      <t>11326</t>
    </r>
  </si>
  <si>
    <r>
      <rPr>
        <sz val="8"/>
        <rFont val="Arial"/>
        <family val="2"/>
      </rPr>
      <t xml:space="preserve">              OUTROS</t>
    </r>
  </si>
  <si>
    <r>
      <rPr>
        <sz val="8"/>
        <rFont val="Arial"/>
        <family val="2"/>
      </rPr>
      <t>2.0.0.00.00-4</t>
    </r>
  </si>
  <si>
    <r>
      <rPr>
        <sz val="8"/>
        <rFont val="Arial"/>
        <family val="2"/>
      </rPr>
      <t>PERMANENTE</t>
    </r>
  </si>
  <si>
    <r>
      <rPr>
        <sz val="8"/>
        <rFont val="Arial"/>
        <family val="2"/>
      </rPr>
      <t>2.1.0.00.00-3</t>
    </r>
  </si>
  <si>
    <r>
      <rPr>
        <sz val="8"/>
        <rFont val="Arial"/>
        <family val="2"/>
      </rPr>
      <t xml:space="preserve">  INVESTIMENTOS</t>
    </r>
  </si>
  <si>
    <r>
      <rPr>
        <sz val="8"/>
        <rFont val="Arial"/>
        <family val="2"/>
      </rPr>
      <t>2.1.5.00.00-8</t>
    </r>
  </si>
  <si>
    <r>
      <rPr>
        <sz val="8"/>
        <rFont val="Arial"/>
        <family val="2"/>
      </rPr>
      <t xml:space="preserve">     ACOES E COTAS</t>
    </r>
  </si>
  <si>
    <r>
      <rPr>
        <sz val="8"/>
        <rFont val="Arial"/>
        <family val="2"/>
      </rPr>
      <t>2.1.5.30.00-9</t>
    </r>
  </si>
  <si>
    <r>
      <rPr>
        <sz val="8"/>
        <rFont val="Arial"/>
        <family val="2"/>
      </rPr>
      <t xml:space="preserve">        PARTICIPAÇÕES DE COOPERATIVAS</t>
    </r>
  </si>
  <si>
    <r>
      <rPr>
        <sz val="8"/>
        <rFont val="Arial"/>
        <family val="2"/>
      </rPr>
      <t>2.1.5.30.05-4</t>
    </r>
  </si>
  <si>
    <r>
      <rPr>
        <sz val="8"/>
        <rFont val="Arial"/>
        <family val="2"/>
      </rPr>
      <t xml:space="preserve">           PARTICIPAÇÃO EM COOPERATIVA CENTRAL DE CRÉDITO</t>
    </r>
  </si>
  <si>
    <r>
      <rPr>
        <sz val="8"/>
        <rFont val="Arial"/>
        <family val="2"/>
      </rPr>
      <t>2.1.5.30.05.0001-9</t>
    </r>
  </si>
  <si>
    <r>
      <rPr>
        <sz val="8"/>
        <rFont val="Arial"/>
        <family val="2"/>
      </rPr>
      <t>235</t>
    </r>
  </si>
  <si>
    <r>
      <rPr>
        <sz val="8"/>
        <rFont val="Arial"/>
        <family val="2"/>
      </rPr>
      <t xml:space="preserve">              PARTICIPAÇÕES EM COOPERATIVA CENTRAL DE CRÉDITO</t>
    </r>
  </si>
  <si>
    <r>
      <rPr>
        <sz val="8"/>
        <rFont val="Arial"/>
        <family val="2"/>
      </rPr>
      <t>2.1.5.30.10-2</t>
    </r>
  </si>
  <si>
    <r>
      <rPr>
        <sz val="8"/>
        <rFont val="Arial"/>
        <family val="2"/>
      </rPr>
      <t xml:space="preserve">           PARTIC.EM INST.FINAC.CONTROLADA POR COOP. CRÉDITO</t>
    </r>
  </si>
  <si>
    <r>
      <rPr>
        <sz val="8"/>
        <rFont val="Arial"/>
        <family val="2"/>
      </rPr>
      <t>2.1.5.30.10.0001-3</t>
    </r>
  </si>
  <si>
    <r>
      <rPr>
        <sz val="8"/>
        <rFont val="Arial"/>
        <family val="2"/>
      </rPr>
      <t>236</t>
    </r>
  </si>
  <si>
    <r>
      <rPr>
        <sz val="8"/>
        <rFont val="Arial"/>
        <family val="2"/>
      </rPr>
      <t xml:space="preserve">              PARTICIPAÇÕES INST FINANC CONTROLADA COOP CRÉDITO</t>
    </r>
  </si>
  <si>
    <r>
      <rPr>
        <sz val="8"/>
        <rFont val="Arial"/>
        <family val="2"/>
      </rPr>
      <t>2.2.0.00.00-2</t>
    </r>
  </si>
  <si>
    <r>
      <rPr>
        <sz val="8"/>
        <rFont val="Arial"/>
        <family val="2"/>
      </rPr>
      <t xml:space="preserve">  IMOBILIZADO DE USO</t>
    </r>
  </si>
  <si>
    <r>
      <rPr>
        <sz val="8"/>
        <rFont val="Arial"/>
        <family val="2"/>
      </rPr>
      <t>2.2.2.00.00-8</t>
    </r>
  </si>
  <si>
    <r>
      <rPr>
        <sz val="8"/>
        <rFont val="Arial"/>
        <family val="2"/>
      </rPr>
      <t xml:space="preserve">     IMOBILIZACOES EM CURSO</t>
    </r>
  </si>
  <si>
    <r>
      <rPr>
        <sz val="8"/>
        <rFont val="Arial"/>
        <family val="2"/>
      </rPr>
      <t>2.2.2.10.00-5</t>
    </r>
  </si>
  <si>
    <r>
      <rPr>
        <sz val="8"/>
        <rFont val="Arial"/>
        <family val="2"/>
      </rPr>
      <t xml:space="preserve">        IMOBILIZACOES EM CURSO</t>
    </r>
  </si>
  <si>
    <r>
      <rPr>
        <sz val="8"/>
        <rFont val="Arial"/>
        <family val="2"/>
      </rPr>
      <t>2.2.2.10.10-8</t>
    </r>
  </si>
  <si>
    <r>
      <rPr>
        <sz val="8"/>
        <rFont val="Arial"/>
        <family val="2"/>
      </rPr>
      <t>2.2.2.10.10.0001-7</t>
    </r>
  </si>
  <si>
    <r>
      <rPr>
        <sz val="8"/>
        <rFont val="Arial"/>
        <family val="2"/>
      </rPr>
      <t>281</t>
    </r>
  </si>
  <si>
    <r>
      <rPr>
        <sz val="8"/>
        <rFont val="Arial"/>
        <family val="2"/>
      </rPr>
      <t>2.2.3.00.00-1</t>
    </r>
  </si>
  <si>
    <r>
      <rPr>
        <sz val="8"/>
        <rFont val="Arial"/>
        <family val="2"/>
      </rPr>
      <t xml:space="preserve">     IMOVEIS DE USO</t>
    </r>
  </si>
  <si>
    <r>
      <rPr>
        <sz val="8"/>
        <rFont val="Arial"/>
        <family val="2"/>
      </rPr>
      <t>2.2.3.10.00-8</t>
    </r>
  </si>
  <si>
    <r>
      <rPr>
        <sz val="8"/>
        <rFont val="Arial"/>
        <family val="2"/>
      </rPr>
      <t xml:space="preserve">        IMOVEIS DE USO</t>
    </r>
  </si>
  <si>
    <r>
      <rPr>
        <sz val="8"/>
        <rFont val="Arial"/>
        <family val="2"/>
      </rPr>
      <t>2.2.3.10.10-1</t>
    </r>
  </si>
  <si>
    <r>
      <rPr>
        <sz val="8"/>
        <rFont val="Arial"/>
        <family val="2"/>
      </rPr>
      <t xml:space="preserve">           TERRENOS</t>
    </r>
  </si>
  <si>
    <r>
      <rPr>
        <sz val="8"/>
        <rFont val="Arial"/>
        <family val="2"/>
      </rPr>
      <t>2.2.3.10.10.0001-6</t>
    </r>
  </si>
  <si>
    <r>
      <rPr>
        <sz val="8"/>
        <rFont val="Arial"/>
        <family val="2"/>
      </rPr>
      <t>284</t>
    </r>
  </si>
  <si>
    <r>
      <rPr>
        <sz val="8"/>
        <rFont val="Arial"/>
        <family val="2"/>
      </rPr>
      <t xml:space="preserve">              TERRENOS</t>
    </r>
  </si>
  <si>
    <r>
      <rPr>
        <sz val="8"/>
        <rFont val="Arial"/>
        <family val="2"/>
      </rPr>
      <t>2.2.3.10.20-4</t>
    </r>
  </si>
  <si>
    <r>
      <rPr>
        <sz val="8"/>
        <rFont val="Arial"/>
        <family val="2"/>
      </rPr>
      <t xml:space="preserve">           EDIFICACOES</t>
    </r>
  </si>
  <si>
    <r>
      <rPr>
        <sz val="8"/>
        <rFont val="Arial"/>
        <family val="2"/>
      </rPr>
      <t>2.2.3.10.20.0001-5</t>
    </r>
  </si>
  <si>
    <r>
      <rPr>
        <sz val="8"/>
        <rFont val="Arial"/>
        <family val="2"/>
      </rPr>
      <t>286</t>
    </r>
  </si>
  <si>
    <r>
      <rPr>
        <sz val="8"/>
        <rFont val="Arial"/>
        <family val="2"/>
      </rPr>
      <t xml:space="preserve">              EDIFICAÇÕES</t>
    </r>
  </si>
  <si>
    <r>
      <rPr>
        <sz val="8"/>
        <rFont val="Arial"/>
        <family val="2"/>
      </rPr>
      <t>2.2.3.99.00-5</t>
    </r>
  </si>
  <si>
    <r>
      <rPr>
        <sz val="8"/>
        <rFont val="Arial"/>
        <family val="2"/>
      </rPr>
      <t xml:space="preserve">        (-) DEPRECIACAO ACUMUL DE IMOV DE USO-EDIFICACOES</t>
    </r>
  </si>
  <si>
    <r>
      <rPr>
        <sz val="8"/>
        <rFont val="Arial"/>
        <family val="2"/>
      </rPr>
      <t>2.2.3.99.00.0001-4</t>
    </r>
  </si>
  <si>
    <r>
      <rPr>
        <sz val="8"/>
        <rFont val="Arial"/>
        <family val="2"/>
      </rPr>
      <t>288</t>
    </r>
  </si>
  <si>
    <r>
      <rPr>
        <sz val="8"/>
        <rFont val="Arial"/>
        <family val="2"/>
      </rPr>
      <t xml:space="preserve">              (-) DEPR. ACUMULADA DE IMÓVEIS DE USO-EDIFICAÇÕES</t>
    </r>
  </si>
  <si>
    <r>
      <rPr>
        <sz val="8"/>
        <rFont val="Arial"/>
        <family val="2"/>
      </rPr>
      <t>2.2.4.00.00-4</t>
    </r>
  </si>
  <si>
    <r>
      <rPr>
        <sz val="8"/>
        <rFont val="Arial"/>
        <family val="2"/>
      </rPr>
      <t xml:space="preserve">     INSTALACOES, MOVEIS E EQUIPAMENTOS DE USO</t>
    </r>
  </si>
  <si>
    <r>
      <rPr>
        <sz val="8"/>
        <rFont val="Arial"/>
        <family val="2"/>
      </rPr>
      <t>2.2.4.10.00-1</t>
    </r>
  </si>
  <si>
    <r>
      <rPr>
        <sz val="8"/>
        <rFont val="Arial"/>
        <family val="2"/>
      </rPr>
      <t xml:space="preserve">        INSTALACOES</t>
    </r>
  </si>
  <si>
    <r>
      <rPr>
        <sz val="8"/>
        <rFont val="Arial"/>
        <family val="2"/>
      </rPr>
      <t>2.2.4.10.00.0001-6</t>
    </r>
  </si>
  <si>
    <r>
      <rPr>
        <sz val="8"/>
        <rFont val="Arial"/>
        <family val="2"/>
      </rPr>
      <t>289</t>
    </r>
  </si>
  <si>
    <r>
      <rPr>
        <sz val="8"/>
        <rFont val="Arial"/>
        <family val="2"/>
      </rPr>
      <t xml:space="preserve">              INSTALAÇÕES</t>
    </r>
  </si>
  <si>
    <r>
      <rPr>
        <sz val="8"/>
        <rFont val="Arial"/>
        <family val="2"/>
      </rPr>
      <t>2.2.4.20.00-8</t>
    </r>
  </si>
  <si>
    <r>
      <rPr>
        <sz val="8"/>
        <rFont val="Arial"/>
        <family val="2"/>
      </rPr>
      <t xml:space="preserve">        MOVEIS E EQUIPAMENTOS DE USO</t>
    </r>
  </si>
  <si>
    <r>
      <rPr>
        <sz val="8"/>
        <rFont val="Arial"/>
        <family val="2"/>
      </rPr>
      <t>2.2.4.20.00.0001-9</t>
    </r>
  </si>
  <si>
    <r>
      <rPr>
        <sz val="8"/>
        <rFont val="Arial"/>
        <family val="2"/>
      </rPr>
      <t>290</t>
    </r>
  </si>
  <si>
    <r>
      <rPr>
        <sz val="8"/>
        <rFont val="Arial"/>
        <family val="2"/>
      </rPr>
      <t xml:space="preserve">              APARELHOS DE REFRIGERAÇÃO</t>
    </r>
  </si>
  <si>
    <r>
      <rPr>
        <sz val="8"/>
        <rFont val="Arial"/>
        <family val="2"/>
      </rPr>
      <t>2.2.4.20.00.0002-6</t>
    </r>
  </si>
  <si>
    <r>
      <rPr>
        <sz val="8"/>
        <rFont val="Arial"/>
        <family val="2"/>
      </rPr>
      <t>291</t>
    </r>
  </si>
  <si>
    <r>
      <rPr>
        <sz val="8"/>
        <rFont val="Arial"/>
        <family val="2"/>
      </rPr>
      <t xml:space="preserve">              MÁQUINAS</t>
    </r>
  </si>
  <si>
    <r>
      <rPr>
        <sz val="8"/>
        <rFont val="Arial"/>
        <family val="2"/>
      </rPr>
      <t>2.2.4.20.00.0003-3</t>
    </r>
  </si>
  <si>
    <r>
      <rPr>
        <sz val="8"/>
        <rFont val="Arial"/>
        <family val="2"/>
      </rPr>
      <t>292</t>
    </r>
  </si>
  <si>
    <r>
      <rPr>
        <sz val="8"/>
        <rFont val="Arial"/>
        <family val="2"/>
      </rPr>
      <t xml:space="preserve">              MOBILIÁRIOS</t>
    </r>
  </si>
  <si>
    <r>
      <rPr>
        <sz val="8"/>
        <rFont val="Arial"/>
        <family val="2"/>
      </rPr>
      <t>2.2.4.96.00-1</t>
    </r>
  </si>
  <si>
    <r>
      <rPr>
        <sz val="8"/>
        <rFont val="Arial"/>
        <family val="2"/>
      </rPr>
      <t xml:space="preserve">        (-) DEPRECIACAO ACUMULADA DE INSTALACOES</t>
    </r>
  </si>
  <si>
    <r>
      <rPr>
        <sz val="8"/>
        <rFont val="Arial"/>
        <family val="2"/>
      </rPr>
      <t>2.2.4.96.00.0001-2</t>
    </r>
  </si>
  <si>
    <r>
      <rPr>
        <sz val="8"/>
        <rFont val="Arial"/>
        <family val="2"/>
      </rPr>
      <t>294</t>
    </r>
  </si>
  <si>
    <r>
      <rPr>
        <sz val="8"/>
        <rFont val="Arial"/>
        <family val="2"/>
      </rPr>
      <t xml:space="preserve">              (-) DEPRECIAÇÃO ACUMULADA DE INSTALAÇÕES</t>
    </r>
  </si>
  <si>
    <r>
      <rPr>
        <sz val="8"/>
        <rFont val="Arial"/>
        <family val="2"/>
      </rPr>
      <t>2.2.4.99.00-8</t>
    </r>
  </si>
  <si>
    <r>
      <rPr>
        <sz val="8"/>
        <rFont val="Arial"/>
        <family val="2"/>
      </rPr>
      <t xml:space="preserve">        (-) DEPRECIACAO ACUMUL DE MOVEIS E EQUIPAM DE USO</t>
    </r>
  </si>
  <si>
    <r>
      <rPr>
        <sz val="8"/>
        <rFont val="Arial"/>
        <family val="2"/>
      </rPr>
      <t>2.2.4.99.00.0001-3</t>
    </r>
  </si>
  <si>
    <r>
      <rPr>
        <sz val="8"/>
        <rFont val="Arial"/>
        <family val="2"/>
      </rPr>
      <t>295</t>
    </r>
  </si>
  <si>
    <r>
      <rPr>
        <sz val="8"/>
        <rFont val="Arial"/>
        <family val="2"/>
      </rPr>
      <t xml:space="preserve">              (-) DEPREC. ACUMUL.DE APARELHOS REFRIGERAÇÃO</t>
    </r>
  </si>
  <si>
    <r>
      <rPr>
        <sz val="8"/>
        <rFont val="Arial"/>
        <family val="2"/>
      </rPr>
      <t>2.2.4.99.00.0002-0</t>
    </r>
  </si>
  <si>
    <r>
      <rPr>
        <sz val="8"/>
        <rFont val="Arial"/>
        <family val="2"/>
      </rPr>
      <t>296</t>
    </r>
  </si>
  <si>
    <r>
      <rPr>
        <sz val="8"/>
        <rFont val="Arial"/>
        <family val="2"/>
      </rPr>
      <t xml:space="preserve">              (-) DEPREC. ACUMULADA DE MÁQUINAS</t>
    </r>
  </si>
  <si>
    <r>
      <rPr>
        <sz val="8"/>
        <rFont val="Arial"/>
        <family val="2"/>
      </rPr>
      <t>2.2.4.99.00.0003-7</t>
    </r>
  </si>
  <si>
    <r>
      <rPr>
        <sz val="8"/>
        <rFont val="Arial"/>
        <family val="2"/>
      </rPr>
      <t>297</t>
    </r>
  </si>
  <si>
    <r>
      <rPr>
        <sz val="8"/>
        <rFont val="Arial"/>
        <family val="2"/>
      </rPr>
      <t xml:space="preserve">              (-) DEPREC. ACUMULADA DE MOBILIÁRIOS</t>
    </r>
  </si>
  <si>
    <r>
      <rPr>
        <sz val="8"/>
        <rFont val="Arial"/>
        <family val="2"/>
      </rPr>
      <t>2.2.9.00.00-9</t>
    </r>
  </si>
  <si>
    <r>
      <rPr>
        <sz val="8"/>
        <rFont val="Arial"/>
        <family val="2"/>
      </rPr>
      <t xml:space="preserve">     OUTROS</t>
    </r>
  </si>
  <si>
    <r>
      <rPr>
        <sz val="8"/>
        <rFont val="Arial"/>
        <family val="2"/>
      </rPr>
      <t>2.2.9.10.00-6</t>
    </r>
  </si>
  <si>
    <r>
      <rPr>
        <sz val="8"/>
        <rFont val="Arial"/>
        <family val="2"/>
      </rPr>
      <t xml:space="preserve">        SISTEMA DE COMUNICACAO</t>
    </r>
  </si>
  <si>
    <r>
      <rPr>
        <sz val="8"/>
        <rFont val="Arial"/>
        <family val="2"/>
      </rPr>
      <t>2.2.9.10.10-9</t>
    </r>
  </si>
  <si>
    <r>
      <rPr>
        <sz val="8"/>
        <rFont val="Arial"/>
        <family val="2"/>
      </rPr>
      <t xml:space="preserve">           EQUIPAMENTOS</t>
    </r>
  </si>
  <si>
    <r>
      <rPr>
        <sz val="8"/>
        <rFont val="Arial"/>
        <family val="2"/>
      </rPr>
      <t>2.2.9.10.10.0001-0</t>
    </r>
  </si>
  <si>
    <r>
      <rPr>
        <sz val="8"/>
        <rFont val="Arial"/>
        <family val="2"/>
      </rPr>
      <t>299</t>
    </r>
  </si>
  <si>
    <r>
      <rPr>
        <sz val="8"/>
        <rFont val="Arial"/>
        <family val="2"/>
      </rPr>
      <t xml:space="preserve">              EQUIPAMENTOS</t>
    </r>
  </si>
  <si>
    <r>
      <rPr>
        <sz val="8"/>
        <rFont val="Arial"/>
        <family val="2"/>
      </rPr>
      <t>2.2.9.30.00-0</t>
    </r>
  </si>
  <si>
    <r>
      <rPr>
        <sz val="8"/>
        <rFont val="Arial"/>
        <family val="2"/>
      </rPr>
      <t xml:space="preserve">        SISTEMA DE PROCESSAMENTO DE DADOS</t>
    </r>
  </si>
  <si>
    <r>
      <rPr>
        <sz val="8"/>
        <rFont val="Arial"/>
        <family val="2"/>
      </rPr>
      <t>2.2.9.30.00.0001-7</t>
    </r>
  </si>
  <si>
    <r>
      <rPr>
        <sz val="8"/>
        <rFont val="Arial"/>
        <family val="2"/>
      </rPr>
      <t>2101</t>
    </r>
  </si>
  <si>
    <r>
      <rPr>
        <sz val="8"/>
        <rFont val="Arial"/>
        <family val="2"/>
      </rPr>
      <t>2.2.9.50.00-4</t>
    </r>
  </si>
  <si>
    <r>
      <rPr>
        <sz val="8"/>
        <rFont val="Arial"/>
        <family val="2"/>
      </rPr>
      <t xml:space="preserve">        SISTEMA DE SEGURANCA</t>
    </r>
  </si>
  <si>
    <r>
      <rPr>
        <sz val="8"/>
        <rFont val="Arial"/>
        <family val="2"/>
      </rPr>
      <t>2.2.9.50.00.0001-3</t>
    </r>
  </si>
  <si>
    <r>
      <rPr>
        <sz val="8"/>
        <rFont val="Arial"/>
        <family val="2"/>
      </rPr>
      <t>2103</t>
    </r>
  </si>
  <si>
    <r>
      <rPr>
        <sz val="8"/>
        <rFont val="Arial"/>
        <family val="2"/>
      </rPr>
      <t xml:space="preserve">              ALARME</t>
    </r>
  </si>
  <si>
    <r>
      <rPr>
        <sz val="8"/>
        <rFont val="Arial"/>
        <family val="2"/>
      </rPr>
      <t>2.2.9.50.00.0002-0</t>
    </r>
  </si>
  <si>
    <r>
      <rPr>
        <sz val="8"/>
        <rFont val="Arial"/>
        <family val="2"/>
      </rPr>
      <t>2104</t>
    </r>
  </si>
  <si>
    <r>
      <rPr>
        <sz val="8"/>
        <rFont val="Arial"/>
        <family val="2"/>
      </rPr>
      <t xml:space="preserve">              CABINES DE SEGURANÇA</t>
    </r>
  </si>
  <si>
    <r>
      <rPr>
        <sz val="8"/>
        <rFont val="Arial"/>
        <family val="2"/>
      </rPr>
      <t>2.2.9.50.00.0003-7</t>
    </r>
  </si>
  <si>
    <r>
      <rPr>
        <sz val="8"/>
        <rFont val="Arial"/>
        <family val="2"/>
      </rPr>
      <t>2105</t>
    </r>
  </si>
  <si>
    <r>
      <rPr>
        <sz val="8"/>
        <rFont val="Arial"/>
        <family val="2"/>
      </rPr>
      <t xml:space="preserve">              ARMAS E EQUIPAMENTOS</t>
    </r>
  </si>
  <si>
    <r>
      <rPr>
        <sz val="8"/>
        <rFont val="Arial"/>
        <family val="2"/>
      </rPr>
      <t>2.2.9.50.00.0004-4</t>
    </r>
  </si>
  <si>
    <r>
      <rPr>
        <sz val="8"/>
        <rFont val="Arial"/>
        <family val="2"/>
      </rPr>
      <t>2106</t>
    </r>
  </si>
  <si>
    <r>
      <rPr>
        <sz val="8"/>
        <rFont val="Arial"/>
        <family val="2"/>
      </rPr>
      <t xml:space="preserve">              SISTEMA DE VIGILANCIA</t>
    </r>
  </si>
  <si>
    <r>
      <rPr>
        <sz val="8"/>
        <rFont val="Arial"/>
        <family val="2"/>
      </rPr>
      <t>2.2.9.50.00.9999-0</t>
    </r>
  </si>
  <si>
    <r>
      <rPr>
        <sz val="8"/>
        <rFont val="Arial"/>
        <family val="2"/>
      </rPr>
      <t>2107</t>
    </r>
  </si>
  <si>
    <r>
      <rPr>
        <sz val="8"/>
        <rFont val="Arial"/>
        <family val="2"/>
      </rPr>
      <t xml:space="preserve">              OUTROS SISTEMAS DE SEGURANÇA</t>
    </r>
  </si>
  <si>
    <r>
      <rPr>
        <sz val="8"/>
        <rFont val="Arial"/>
        <family val="2"/>
      </rPr>
      <t>2.2.9.70.00-8</t>
    </r>
  </si>
  <si>
    <r>
      <rPr>
        <sz val="8"/>
        <rFont val="Arial"/>
        <family val="2"/>
      </rPr>
      <t xml:space="preserve">        SISTEMA DE TRANSPORTE</t>
    </r>
  </si>
  <si>
    <r>
      <rPr>
        <sz val="8"/>
        <rFont val="Arial"/>
        <family val="2"/>
      </rPr>
      <t>2.2.9.70.00.0001-9</t>
    </r>
  </si>
  <si>
    <r>
      <rPr>
        <sz val="8"/>
        <rFont val="Arial"/>
        <family val="2"/>
      </rPr>
      <t>2108</t>
    </r>
  </si>
  <si>
    <r>
      <rPr>
        <sz val="8"/>
        <rFont val="Arial"/>
        <family val="2"/>
      </rPr>
      <t xml:space="preserve">              VEÍCULOS</t>
    </r>
  </si>
  <si>
    <r>
      <rPr>
        <sz val="8"/>
        <rFont val="Arial"/>
        <family val="2"/>
      </rPr>
      <t>2.2.9.99.00-3</t>
    </r>
  </si>
  <si>
    <r>
      <rPr>
        <sz val="8"/>
        <rFont val="Arial"/>
        <family val="2"/>
      </rPr>
      <t xml:space="preserve">        (-) DEPRECIACAO ACUMUL OUTRAS IMOBILIZACOES DE USO</t>
    </r>
  </si>
  <si>
    <r>
      <rPr>
        <sz val="8"/>
        <rFont val="Arial"/>
        <family val="2"/>
      </rPr>
      <t>2.2.9.99.10-6</t>
    </r>
  </si>
  <si>
    <r>
      <rPr>
        <sz val="8"/>
        <rFont val="Arial"/>
        <family val="2"/>
      </rPr>
      <t xml:space="preserve">           (-) SISTEMA DE COMUNICACAO - EQUIPAMENTOS</t>
    </r>
  </si>
  <si>
    <r>
      <rPr>
        <sz val="8"/>
        <rFont val="Arial"/>
        <family val="2"/>
      </rPr>
      <t>2.2.9.99.10.0001-7</t>
    </r>
  </si>
  <si>
    <r>
      <rPr>
        <sz val="8"/>
        <rFont val="Arial"/>
        <family val="2"/>
      </rPr>
      <t>2110</t>
    </r>
  </si>
  <si>
    <r>
      <rPr>
        <sz val="8"/>
        <rFont val="Arial"/>
        <family val="2"/>
      </rPr>
      <t xml:space="preserve">              (-) DEPREC.ACUMUL.SISTEMA COMUNICAÇÃO-EQUIPAMENTOS</t>
    </r>
  </si>
  <si>
    <r>
      <rPr>
        <sz val="8"/>
        <rFont val="Arial"/>
        <family val="2"/>
      </rPr>
      <t>2.2.9.99.30-2</t>
    </r>
  </si>
  <si>
    <r>
      <rPr>
        <sz val="8"/>
        <rFont val="Arial"/>
        <family val="2"/>
      </rPr>
      <t xml:space="preserve">           (-) SISTEMA DE PROCESSAMENTO DE DADOS</t>
    </r>
  </si>
  <si>
    <r>
      <rPr>
        <sz val="8"/>
        <rFont val="Arial"/>
        <family val="2"/>
      </rPr>
      <t>2.2.9.99.30.0001-5</t>
    </r>
  </si>
  <si>
    <r>
      <rPr>
        <sz val="8"/>
        <rFont val="Arial"/>
        <family val="2"/>
      </rPr>
      <t>2111</t>
    </r>
  </si>
  <si>
    <r>
      <rPr>
        <sz val="8"/>
        <rFont val="Arial"/>
        <family val="2"/>
      </rPr>
      <t xml:space="preserve">              (-) SISTEMA DE PROCESSAMENTO DE DADOS</t>
    </r>
  </si>
  <si>
    <r>
      <rPr>
        <sz val="8"/>
        <rFont val="Arial"/>
        <family val="2"/>
      </rPr>
      <t>2.2.9.99.50-8</t>
    </r>
  </si>
  <si>
    <r>
      <rPr>
        <sz val="8"/>
        <rFont val="Arial"/>
        <family val="2"/>
      </rPr>
      <t xml:space="preserve">           (-) SISTEMA DE SEGURANCA</t>
    </r>
  </si>
  <si>
    <r>
      <rPr>
        <sz val="8"/>
        <rFont val="Arial"/>
        <family val="2"/>
      </rPr>
      <t>2.2.9.99.50.0001-3</t>
    </r>
  </si>
  <si>
    <r>
      <rPr>
        <sz val="8"/>
        <rFont val="Arial"/>
        <family val="2"/>
      </rPr>
      <t>2114</t>
    </r>
  </si>
  <si>
    <r>
      <rPr>
        <sz val="8"/>
        <rFont val="Arial"/>
        <family val="2"/>
      </rPr>
      <t xml:space="preserve">              (-) DEPRECIAÇÃO ACUMULADA - ALARME</t>
    </r>
  </si>
  <si>
    <r>
      <rPr>
        <sz val="8"/>
        <rFont val="Arial"/>
        <family val="2"/>
      </rPr>
      <t>2.2.9.99.50.0002-0</t>
    </r>
  </si>
  <si>
    <r>
      <rPr>
        <sz val="8"/>
        <rFont val="Arial"/>
        <family val="2"/>
      </rPr>
      <t>2115</t>
    </r>
  </si>
  <si>
    <r>
      <rPr>
        <sz val="8"/>
        <rFont val="Arial"/>
        <family val="2"/>
      </rPr>
      <t xml:space="preserve">              (-) DEPRECIAÇÃO ACUMULADA - CABINES DE SEGURANÇA</t>
    </r>
  </si>
  <si>
    <r>
      <rPr>
        <sz val="8"/>
        <rFont val="Arial"/>
        <family val="2"/>
      </rPr>
      <t>2.2.9.99.50.0003-7</t>
    </r>
  </si>
  <si>
    <r>
      <rPr>
        <sz val="8"/>
        <rFont val="Arial"/>
        <family val="2"/>
      </rPr>
      <t>2116</t>
    </r>
  </si>
  <si>
    <r>
      <rPr>
        <sz val="8"/>
        <rFont val="Arial"/>
        <family val="2"/>
      </rPr>
      <t xml:space="preserve">              (-) DEPRECIAÇÃO ACUMULADA - ARMAS EQUIPAMENTOS</t>
    </r>
  </si>
  <si>
    <r>
      <rPr>
        <sz val="8"/>
        <rFont val="Arial"/>
        <family val="2"/>
      </rPr>
      <t>2.2.9.99.50.0004-4</t>
    </r>
  </si>
  <si>
    <r>
      <rPr>
        <sz val="8"/>
        <rFont val="Arial"/>
        <family val="2"/>
      </rPr>
      <t>2117</t>
    </r>
  </si>
  <si>
    <r>
      <rPr>
        <sz val="8"/>
        <rFont val="Arial"/>
        <family val="2"/>
      </rPr>
      <t xml:space="preserve">              (-) DEPRECIAÇÃO ACUMULADA - SISTEMA DE VIGILÂNCIA</t>
    </r>
  </si>
  <si>
    <r>
      <rPr>
        <sz val="8"/>
        <rFont val="Arial"/>
        <family val="2"/>
      </rPr>
      <t>2.2.9.99.50.9999-0</t>
    </r>
  </si>
  <si>
    <r>
      <rPr>
        <sz val="8"/>
        <rFont val="Arial"/>
        <family val="2"/>
      </rPr>
      <t>2118</t>
    </r>
  </si>
  <si>
    <r>
      <rPr>
        <sz val="8"/>
        <rFont val="Arial"/>
        <family val="2"/>
      </rPr>
      <t xml:space="preserve">              (-) DEPRECIAÇÃO ACUMULADA - OUTROS</t>
    </r>
  </si>
  <si>
    <r>
      <rPr>
        <sz val="8"/>
        <rFont val="Arial"/>
        <family val="2"/>
      </rPr>
      <t>2.2.9.99.70-4</t>
    </r>
  </si>
  <si>
    <r>
      <rPr>
        <sz val="8"/>
        <rFont val="Arial"/>
        <family val="2"/>
      </rPr>
      <t xml:space="preserve">           (-) SISTEMA DE TRANSPORTE</t>
    </r>
  </si>
  <si>
    <r>
      <rPr>
        <sz val="8"/>
        <rFont val="Arial"/>
        <family val="2"/>
      </rPr>
      <t>2.2.9.99.70.0001-1</t>
    </r>
  </si>
  <si>
    <r>
      <rPr>
        <sz val="8"/>
        <rFont val="Arial"/>
        <family val="2"/>
      </rPr>
      <t>2119</t>
    </r>
  </si>
  <si>
    <r>
      <rPr>
        <sz val="8"/>
        <rFont val="Arial"/>
        <family val="2"/>
      </rPr>
      <t xml:space="preserve">              (-) DEPRECIAÇÃO ACUMULADA - VEÍCULOS</t>
    </r>
  </si>
  <si>
    <r>
      <rPr>
        <sz val="8"/>
        <rFont val="Arial"/>
        <family val="2"/>
      </rPr>
      <t>3.0.0.00.00-1</t>
    </r>
  </si>
  <si>
    <r>
      <rPr>
        <sz val="8"/>
        <rFont val="Arial"/>
        <family val="2"/>
      </rPr>
      <t>COMPENSACAO</t>
    </r>
  </si>
  <si>
    <r>
      <rPr>
        <sz val="8"/>
        <rFont val="Arial"/>
        <family val="2"/>
      </rPr>
      <t>3.0.1.00.00-4</t>
    </r>
  </si>
  <si>
    <r>
      <rPr>
        <sz val="8"/>
        <rFont val="Arial"/>
        <family val="2"/>
      </rPr>
      <t xml:space="preserve">     COOBRIGACOES E RISCOS EM GARANTIAS PRESTADAS</t>
    </r>
  </si>
  <si>
    <r>
      <rPr>
        <sz val="8"/>
        <rFont val="Arial"/>
        <family val="2"/>
      </rPr>
      <t>3.0.1.30.00-5</t>
    </r>
  </si>
  <si>
    <r>
      <rPr>
        <sz val="8"/>
        <rFont val="Arial"/>
        <family val="2"/>
      </rPr>
      <t xml:space="preserve">        GARANTIAS FINANCEIRAS PRESTADAS </t>
    </r>
  </si>
  <si>
    <r>
      <rPr>
        <sz val="8"/>
        <rFont val="Arial"/>
        <family val="2"/>
      </rPr>
      <t>3.0.1.30.90-2</t>
    </r>
  </si>
  <si>
    <r>
      <rPr>
        <sz val="8"/>
        <rFont val="Arial"/>
        <family val="2"/>
      </rPr>
      <t xml:space="preserve">           OUTRAS GARANTIAS FINANCEIRAS PRESTADAS</t>
    </r>
  </si>
  <si>
    <r>
      <rPr>
        <sz val="8"/>
        <rFont val="Arial"/>
        <family val="2"/>
      </rPr>
      <t>3.0.1.30.90.0006-0</t>
    </r>
  </si>
  <si>
    <r>
      <rPr>
        <sz val="8"/>
        <rFont val="Arial"/>
        <family val="2"/>
      </rPr>
      <t>3566</t>
    </r>
  </si>
  <si>
    <r>
      <rPr>
        <sz val="8"/>
        <rFont val="Arial"/>
        <family val="2"/>
      </rPr>
      <t xml:space="preserve">              PF OU JURÍDICA NÃO FINANCEIRA</t>
    </r>
  </si>
  <si>
    <r>
      <rPr>
        <sz val="8"/>
        <rFont val="Arial"/>
        <family val="2"/>
      </rPr>
      <t>3.0.4.00.00-3</t>
    </r>
  </si>
  <si>
    <r>
      <rPr>
        <sz val="8"/>
        <rFont val="Arial"/>
        <family val="2"/>
      </rPr>
      <t xml:space="preserve">     CUSTODIA DE VALORES</t>
    </r>
  </si>
  <si>
    <r>
      <rPr>
        <sz val="8"/>
        <rFont val="Arial"/>
        <family val="2"/>
      </rPr>
      <t>3.0.4.30.00-4</t>
    </r>
  </si>
  <si>
    <r>
      <rPr>
        <sz val="8"/>
        <rFont val="Arial"/>
        <family val="2"/>
      </rPr>
      <t xml:space="preserve">        DEPOSITARIOS DE VALORES EM CUSTODIA</t>
    </r>
  </si>
  <si>
    <r>
      <rPr>
        <sz val="8"/>
        <rFont val="Arial"/>
        <family val="2"/>
      </rPr>
      <t>3.0.4.30.10-7</t>
    </r>
  </si>
  <si>
    <r>
      <rPr>
        <sz val="8"/>
        <rFont val="Arial"/>
        <family val="2"/>
      </rPr>
      <t xml:space="preserve">           PROPRIOS</t>
    </r>
  </si>
  <si>
    <r>
      <rPr>
        <sz val="8"/>
        <rFont val="Arial"/>
        <family val="2"/>
      </rPr>
      <t>3.0.4.30.10.0001-0</t>
    </r>
  </si>
  <si>
    <r>
      <rPr>
        <sz val="8"/>
        <rFont val="Arial"/>
        <family val="2"/>
      </rPr>
      <t>325</t>
    </r>
  </si>
  <si>
    <r>
      <rPr>
        <sz val="8"/>
        <rFont val="Arial"/>
        <family val="2"/>
      </rPr>
      <t xml:space="preserve">              CHAVES E SEGREDOS</t>
    </r>
  </si>
  <si>
    <r>
      <rPr>
        <sz val="8"/>
        <rFont val="Arial"/>
        <family val="2"/>
      </rPr>
      <t>3.0.4.30.10.0003-4</t>
    </r>
  </si>
  <si>
    <r>
      <rPr>
        <sz val="8"/>
        <rFont val="Arial"/>
        <family val="2"/>
      </rPr>
      <t>327</t>
    </r>
  </si>
  <si>
    <r>
      <rPr>
        <sz val="8"/>
        <rFont val="Arial"/>
        <family val="2"/>
      </rPr>
      <t xml:space="preserve">              CHEQUES EM CUSTÓDIA</t>
    </r>
  </si>
  <si>
    <r>
      <rPr>
        <sz val="8"/>
        <rFont val="Arial"/>
        <family val="2"/>
      </rPr>
      <t>3.0.5.00.00-6</t>
    </r>
  </si>
  <si>
    <r>
      <rPr>
        <sz val="8"/>
        <rFont val="Arial"/>
        <family val="2"/>
      </rPr>
      <t xml:space="preserve">     COBRANCA</t>
    </r>
  </si>
  <si>
    <r>
      <rPr>
        <sz val="8"/>
        <rFont val="Arial"/>
        <family val="2"/>
      </rPr>
      <t>3.0.5.30.00-7</t>
    </r>
  </si>
  <si>
    <r>
      <rPr>
        <sz val="8"/>
        <rFont val="Arial"/>
        <family val="2"/>
      </rPr>
      <t xml:space="preserve">        TITULOS EM COBRANCA DIRETA</t>
    </r>
  </si>
  <si>
    <r>
      <rPr>
        <sz val="8"/>
        <rFont val="Arial"/>
        <family val="2"/>
      </rPr>
      <t>3.0.5.30.10-0</t>
    </r>
  </si>
  <si>
    <r>
      <rPr>
        <sz val="8"/>
        <rFont val="Arial"/>
        <family val="2"/>
      </rPr>
      <t xml:space="preserve">           DE TERCEIROS</t>
    </r>
  </si>
  <si>
    <r>
      <rPr>
        <sz val="8"/>
        <rFont val="Arial"/>
        <family val="2"/>
      </rPr>
      <t>3.0.5.30.10.0001-9</t>
    </r>
  </si>
  <si>
    <r>
      <rPr>
        <sz val="8"/>
        <rFont val="Arial"/>
        <family val="2"/>
      </rPr>
      <t>367</t>
    </r>
  </si>
  <si>
    <r>
      <rPr>
        <sz val="8"/>
        <rFont val="Arial"/>
        <family val="2"/>
      </rPr>
      <t xml:space="preserve">              TÍTULOS EM COBRANÇA DIRETA</t>
    </r>
  </si>
  <si>
    <r>
      <rPr>
        <sz val="8"/>
        <rFont val="Arial"/>
        <family val="2"/>
      </rPr>
      <t>3.0.8.00.00-5</t>
    </r>
  </si>
  <si>
    <r>
      <rPr>
        <sz val="8"/>
        <rFont val="Arial"/>
        <family val="2"/>
      </rPr>
      <t xml:space="preserve">     CONTRATOS</t>
    </r>
  </si>
  <si>
    <r>
      <rPr>
        <sz val="8"/>
        <rFont val="Arial"/>
        <family val="2"/>
      </rPr>
      <t>3.0.8.70.00-4</t>
    </r>
  </si>
  <si>
    <r>
      <rPr>
        <sz val="8"/>
        <rFont val="Arial"/>
        <family val="2"/>
      </rPr>
      <t xml:space="preserve">        CONTRATOS DE SEGUROS</t>
    </r>
  </si>
  <si>
    <r>
      <rPr>
        <sz val="8"/>
        <rFont val="Arial"/>
        <family val="2"/>
      </rPr>
      <t>3.0.8.70.00.0001-9</t>
    </r>
  </si>
  <si>
    <r>
      <rPr>
        <sz val="8"/>
        <rFont val="Arial"/>
        <family val="2"/>
      </rPr>
      <t>3105</t>
    </r>
  </si>
  <si>
    <r>
      <rPr>
        <sz val="8"/>
        <rFont val="Arial"/>
        <family val="2"/>
      </rPr>
      <t xml:space="preserve">              PATRIMONIAL</t>
    </r>
  </si>
  <si>
    <r>
      <rPr>
        <sz val="8"/>
        <rFont val="Arial"/>
        <family val="2"/>
      </rPr>
      <t>3.0.8.70.00.0002-6</t>
    </r>
  </si>
  <si>
    <r>
      <rPr>
        <sz val="8"/>
        <rFont val="Arial"/>
        <family val="2"/>
      </rPr>
      <t>3106</t>
    </r>
  </si>
  <si>
    <r>
      <rPr>
        <sz val="8"/>
        <rFont val="Arial"/>
        <family val="2"/>
      </rPr>
      <t>3.0.8.70.00.0003-3</t>
    </r>
  </si>
  <si>
    <r>
      <rPr>
        <sz val="8"/>
        <rFont val="Arial"/>
        <family val="2"/>
      </rPr>
      <t>3107</t>
    </r>
  </si>
  <si>
    <r>
      <rPr>
        <sz val="8"/>
        <rFont val="Arial"/>
        <family val="2"/>
      </rPr>
      <t xml:space="preserve">              VALORES</t>
    </r>
  </si>
  <si>
    <r>
      <rPr>
        <sz val="8"/>
        <rFont val="Arial"/>
        <family val="2"/>
      </rPr>
      <t>3.0.8.70.00.0004-0</t>
    </r>
  </si>
  <si>
    <r>
      <rPr>
        <sz val="8"/>
        <rFont val="Arial"/>
        <family val="2"/>
      </rPr>
      <t>3108</t>
    </r>
  </si>
  <si>
    <r>
      <rPr>
        <sz val="8"/>
        <rFont val="Arial"/>
        <family val="2"/>
      </rPr>
      <t xml:space="preserve">              VIDA</t>
    </r>
  </si>
  <si>
    <r>
      <rPr>
        <sz val="8"/>
        <rFont val="Arial"/>
        <family val="2"/>
      </rPr>
      <t>3.0.9.00.00-8</t>
    </r>
  </si>
  <si>
    <r>
      <rPr>
        <sz val="8"/>
        <rFont val="Arial"/>
        <family val="2"/>
      </rPr>
      <t xml:space="preserve">     CONTROLE</t>
    </r>
  </si>
  <si>
    <r>
      <rPr>
        <sz val="8"/>
        <rFont val="Arial"/>
        <family val="2"/>
      </rPr>
      <t>3.0.9.10.00-5</t>
    </r>
  </si>
  <si>
    <r>
      <rPr>
        <sz val="8"/>
        <rFont val="Arial"/>
        <family val="2"/>
      </rPr>
      <t xml:space="preserve">        AVAIS, FIANCAS E OUTRAS GARANTIAS RECEBIDAS</t>
    </r>
  </si>
  <si>
    <r>
      <rPr>
        <sz val="8"/>
        <rFont val="Arial"/>
        <family val="2"/>
      </rPr>
      <t>3.0.9.10.00.0001-0</t>
    </r>
  </si>
  <si>
    <r>
      <rPr>
        <sz val="8"/>
        <rFont val="Arial"/>
        <family val="2"/>
      </rPr>
      <t>3110</t>
    </r>
  </si>
  <si>
    <r>
      <rPr>
        <sz val="8"/>
        <rFont val="Arial"/>
        <family val="2"/>
      </rPr>
      <t xml:space="preserve">              DE ASSOCIADOS - NO PAIS</t>
    </r>
  </si>
  <si>
    <r>
      <rPr>
        <sz val="8"/>
        <rFont val="Arial"/>
        <family val="2"/>
      </rPr>
      <t>3.0.9.10.00.0003-4</t>
    </r>
  </si>
  <si>
    <r>
      <rPr>
        <sz val="8"/>
        <rFont val="Arial"/>
        <family val="2"/>
      </rPr>
      <t>3112</t>
    </r>
  </si>
  <si>
    <r>
      <rPr>
        <sz val="8"/>
        <rFont val="Arial"/>
        <family val="2"/>
      </rPr>
      <t xml:space="preserve">              DE TERCEIROS - NO PAIS</t>
    </r>
  </si>
  <si>
    <r>
      <rPr>
        <sz val="8"/>
        <rFont val="Arial"/>
        <family val="2"/>
      </rPr>
      <t>3.0.9.21.00-1</t>
    </r>
  </si>
  <si>
    <r>
      <rPr>
        <sz val="8"/>
        <rFont val="Arial"/>
        <family val="2"/>
      </rPr>
      <t xml:space="preserve">        RENDAS DE OPERAÇÕES DE CRÉDITO - CONTROLE</t>
    </r>
  </si>
  <si>
    <r>
      <rPr>
        <sz val="8"/>
        <rFont val="Arial"/>
        <family val="2"/>
      </rPr>
      <t>3.0.9.21.10-4</t>
    </r>
  </si>
  <si>
    <r>
      <rPr>
        <sz val="8"/>
        <rFont val="Arial"/>
        <family val="2"/>
      </rPr>
      <t xml:space="preserve">           RENDAS E OPERAÇÕES DE CRÉDITO, EXCETO VARIAÇÃO CAMBIAL</t>
    </r>
  </si>
  <si>
    <r>
      <rPr>
        <sz val="8"/>
        <rFont val="Arial"/>
        <family val="2"/>
      </rPr>
      <t>3.0.9.21.10.0001-9</t>
    </r>
  </si>
  <si>
    <r>
      <rPr>
        <sz val="8"/>
        <rFont val="Arial"/>
        <family val="2"/>
      </rPr>
      <t>3539</t>
    </r>
  </si>
  <si>
    <r>
      <rPr>
        <sz val="8"/>
        <rFont val="Arial"/>
        <family val="2"/>
      </rPr>
      <t xml:space="preserve">              RENDAS OPER. DE CRÉDITO, EXCETO VARIAÇÃO CAMBIAL</t>
    </r>
  </si>
  <si>
    <r>
      <rPr>
        <sz val="8"/>
        <rFont val="Arial"/>
        <family val="2"/>
      </rPr>
      <t>3.0.9.25.00-7</t>
    </r>
  </si>
  <si>
    <r>
      <rPr>
        <sz val="8"/>
        <rFont val="Arial"/>
        <family val="2"/>
      </rPr>
      <t xml:space="preserve">        DESPESA CAPTAÇÃO - CONTROLE</t>
    </r>
  </si>
  <si>
    <r>
      <rPr>
        <sz val="8"/>
        <rFont val="Arial"/>
        <family val="2"/>
      </rPr>
      <t>3.0.9.25.10-0</t>
    </r>
  </si>
  <si>
    <r>
      <rPr>
        <sz val="8"/>
        <rFont val="Arial"/>
        <family val="2"/>
      </rPr>
      <t xml:space="preserve">           Despesas de captação, exceto variação cambial</t>
    </r>
  </si>
  <si>
    <r>
      <rPr>
        <sz val="8"/>
        <rFont val="Arial"/>
        <family val="2"/>
      </rPr>
      <t>3.0.9.25.10.0001-7</t>
    </r>
  </si>
  <si>
    <r>
      <rPr>
        <sz val="8"/>
        <rFont val="Arial"/>
        <family val="2"/>
      </rPr>
      <t>3542</t>
    </r>
  </si>
  <si>
    <r>
      <rPr>
        <sz val="8"/>
        <rFont val="Arial"/>
        <family val="2"/>
      </rPr>
      <t xml:space="preserve">              DESPESAS DE CAPTAÇÃO, EXCETO VARIAÇÃO CAMBIAL</t>
    </r>
  </si>
  <si>
    <r>
      <rPr>
        <sz val="8"/>
        <rFont val="Arial"/>
        <family val="2"/>
      </rPr>
      <t>3.0.9.26.10-9</t>
    </r>
  </si>
  <si>
    <r>
      <rPr>
        <sz val="8"/>
        <rFont val="Arial"/>
        <family val="2"/>
      </rPr>
      <t xml:space="preserve">           Despesas de obrigações por empréstimos e repasses, exceto variação cambial</t>
    </r>
  </si>
  <si>
    <r>
      <rPr>
        <sz val="8"/>
        <rFont val="Arial"/>
        <family val="2"/>
      </rPr>
      <t>3.0.9.26.10.0001-4</t>
    </r>
  </si>
  <si>
    <r>
      <rPr>
        <sz val="8"/>
        <rFont val="Arial"/>
        <family val="2"/>
      </rPr>
      <t>3543</t>
    </r>
  </si>
  <si>
    <r>
      <rPr>
        <sz val="8"/>
        <rFont val="Arial"/>
        <family val="2"/>
      </rPr>
      <t xml:space="preserve">              DESP OBRIG EMPRÉSTIMOS E REP - EXCETO VAR. CAMBIAL</t>
    </r>
  </si>
  <si>
    <r>
      <rPr>
        <sz val="8"/>
        <rFont val="Arial"/>
        <family val="2"/>
      </rPr>
      <t>3.0.9.60.00-0</t>
    </r>
  </si>
  <si>
    <r>
      <rPr>
        <sz val="8"/>
        <rFont val="Arial"/>
        <family val="2"/>
      </rPr>
      <t xml:space="preserve">        CREDITOS BAIXADOS COMO PREJUIZO</t>
    </r>
  </si>
  <si>
    <r>
      <rPr>
        <sz val="8"/>
        <rFont val="Arial"/>
        <family val="2"/>
      </rPr>
      <t>3.0.9.60.10-3</t>
    </r>
  </si>
  <si>
    <r>
      <rPr>
        <sz val="8"/>
        <rFont val="Arial"/>
        <family val="2"/>
      </rPr>
      <t xml:space="preserve">           SETOR PRIVADO</t>
    </r>
  </si>
  <si>
    <r>
      <rPr>
        <sz val="8"/>
        <rFont val="Arial"/>
        <family val="2"/>
      </rPr>
      <t>3.0.9.60.10.0001-4</t>
    </r>
  </si>
  <si>
    <r>
      <rPr>
        <sz val="8"/>
        <rFont val="Arial"/>
        <family val="2"/>
      </rPr>
      <t>3137</t>
    </r>
  </si>
  <si>
    <r>
      <rPr>
        <sz val="8"/>
        <rFont val="Arial"/>
        <family val="2"/>
      </rPr>
      <t xml:space="preserve">              CRÉDITOS BAIXADOS NOS ÚLTIMOS 12 MESES</t>
    </r>
  </si>
  <si>
    <r>
      <rPr>
        <sz val="8"/>
        <rFont val="Arial"/>
        <family val="2"/>
      </rPr>
      <t>3.0.9.60.10.0002-1</t>
    </r>
  </si>
  <si>
    <r>
      <rPr>
        <sz val="8"/>
        <rFont val="Arial"/>
        <family val="2"/>
      </rPr>
      <t>3138</t>
    </r>
  </si>
  <si>
    <r>
      <rPr>
        <sz val="8"/>
        <rFont val="Arial"/>
        <family val="2"/>
      </rPr>
      <t xml:space="preserve">              CRÉDITOS BAIXADOS ENTRE 13 E 48 MESES</t>
    </r>
  </si>
  <si>
    <r>
      <rPr>
        <sz val="8"/>
        <rFont val="Arial"/>
        <family val="2"/>
      </rPr>
      <t>3.0.9.60.10.0003-8</t>
    </r>
  </si>
  <si>
    <r>
      <rPr>
        <sz val="8"/>
        <rFont val="Arial"/>
        <family val="2"/>
      </rPr>
      <t>3139</t>
    </r>
  </si>
  <si>
    <r>
      <rPr>
        <sz val="8"/>
        <rFont val="Arial"/>
        <family val="2"/>
      </rPr>
      <t xml:space="preserve">              CRÉDITOS BAIXADOS HÁ MAIS DE 49 MESES</t>
    </r>
  </si>
  <si>
    <r>
      <rPr>
        <sz val="8"/>
        <rFont val="Arial"/>
        <family val="2"/>
      </rPr>
      <t>3.0.9.73.00-4</t>
    </r>
  </si>
  <si>
    <r>
      <rPr>
        <sz val="8"/>
        <rFont val="Arial"/>
        <family val="2"/>
      </rPr>
      <t xml:space="preserve">        PATRIMÔNIO DE REFERÊNCIA - AJUSTES</t>
    </r>
  </si>
  <si>
    <r>
      <rPr>
        <sz val="8"/>
        <rFont val="Arial"/>
        <family val="2"/>
      </rPr>
      <t>3.0.9.73.12-1</t>
    </r>
  </si>
  <si>
    <r>
      <rPr>
        <sz val="8"/>
        <rFont val="Arial"/>
        <family val="2"/>
      </rPr>
      <t xml:space="preserve">           INV INST D/CAP ELEG CAPITAL PRINCIPA D/INVESTIDA</t>
    </r>
  </si>
  <si>
    <r>
      <rPr>
        <sz val="8"/>
        <rFont val="Arial"/>
        <family val="2"/>
      </rPr>
      <t>3.0.9.73.12.0001-4</t>
    </r>
  </si>
  <si>
    <r>
      <rPr>
        <sz val="8"/>
        <rFont val="Arial"/>
        <family val="2"/>
      </rPr>
      <t>3172</t>
    </r>
  </si>
  <si>
    <r>
      <rPr>
        <sz val="8"/>
        <rFont val="Arial"/>
        <family val="2"/>
      </rPr>
      <t xml:space="preserve">              INVEST. INSTR.  CAPTAÇÃO ELEGÍVEIS A CAPITAL PRINC</t>
    </r>
  </si>
  <si>
    <r>
      <rPr>
        <sz val="8"/>
        <rFont val="Arial"/>
        <family val="2"/>
      </rPr>
      <t>3.0.9.86.00-8</t>
    </r>
  </si>
  <si>
    <r>
      <rPr>
        <sz val="8"/>
        <rFont val="Arial"/>
        <family val="2"/>
      </rPr>
      <t xml:space="preserve">        VALORES DE CREDITOS CONTRATADOS A LIBERAR</t>
    </r>
  </si>
  <si>
    <r>
      <rPr>
        <sz val="8"/>
        <rFont val="Arial"/>
        <family val="2"/>
      </rPr>
      <t>3.0.9.86.10-1</t>
    </r>
  </si>
  <si>
    <r>
      <rPr>
        <sz val="8"/>
        <rFont val="Arial"/>
        <family val="2"/>
      </rPr>
      <t xml:space="preserve">           PESSOAS JURIDICAS</t>
    </r>
  </si>
  <si>
    <r>
      <rPr>
        <sz val="8"/>
        <rFont val="Arial"/>
        <family val="2"/>
      </rPr>
      <t>3.0.9.86.10.0001-2</t>
    </r>
  </si>
  <si>
    <r>
      <rPr>
        <sz val="8"/>
        <rFont val="Arial"/>
        <family val="2"/>
      </rPr>
      <t>3195</t>
    </r>
  </si>
  <si>
    <r>
      <rPr>
        <sz val="8"/>
        <rFont val="Arial"/>
        <family val="2"/>
      </rPr>
      <t xml:space="preserve">              CRÉDITO ROTATIVO</t>
    </r>
  </si>
  <si>
    <r>
      <rPr>
        <sz val="8"/>
        <rFont val="Arial"/>
        <family val="2"/>
      </rPr>
      <t>3.0.9.86.10.0003-6</t>
    </r>
  </si>
  <si>
    <r>
      <rPr>
        <sz val="8"/>
        <rFont val="Arial"/>
        <family val="2"/>
      </rPr>
      <t>3197</t>
    </r>
  </si>
  <si>
    <r>
      <rPr>
        <sz val="8"/>
        <rFont val="Arial"/>
        <family val="2"/>
      </rPr>
      <t>3.0.9.86.20-4</t>
    </r>
  </si>
  <si>
    <r>
      <rPr>
        <sz val="8"/>
        <rFont val="Arial"/>
        <family val="2"/>
      </rPr>
      <t xml:space="preserve">           PESSOAS FISICAS</t>
    </r>
  </si>
  <si>
    <r>
      <rPr>
        <sz val="8"/>
        <rFont val="Arial"/>
        <family val="2"/>
      </rPr>
      <t>3.0.9.86.20.0002-8</t>
    </r>
  </si>
  <si>
    <r>
      <rPr>
        <sz val="8"/>
        <rFont val="Arial"/>
        <family val="2"/>
      </rPr>
      <t>3201</t>
    </r>
  </si>
  <si>
    <r>
      <rPr>
        <sz val="8"/>
        <rFont val="Arial"/>
        <family val="2"/>
      </rPr>
      <t>3.0.9.96.00-5</t>
    </r>
  </si>
  <si>
    <r>
      <rPr>
        <sz val="8"/>
        <rFont val="Arial"/>
        <family val="2"/>
      </rPr>
      <t xml:space="preserve">        VAL.CAPITAL REAL. E PAT. LIQ. MINIMOS PARTICIPADAS</t>
    </r>
  </si>
  <si>
    <r>
      <rPr>
        <sz val="8"/>
        <rFont val="Arial"/>
        <family val="2"/>
      </rPr>
      <t>3.0.9.96.00.0001-6</t>
    </r>
  </si>
  <si>
    <r>
      <rPr>
        <sz val="8"/>
        <rFont val="Arial"/>
        <family val="2"/>
      </rPr>
      <t>3221</t>
    </r>
  </si>
  <si>
    <r>
      <rPr>
        <sz val="8"/>
        <rFont val="Arial"/>
        <family val="2"/>
      </rPr>
      <t xml:space="preserve">              VRS.DE CAP.REALIZADO E PL MÍNIMOS DE PARTICIPADAS</t>
    </r>
  </si>
  <si>
    <r>
      <rPr>
        <sz val="8"/>
        <rFont val="Arial"/>
        <family val="2"/>
      </rPr>
      <t>3.0.9.99.00-2</t>
    </r>
  </si>
  <si>
    <r>
      <rPr>
        <sz val="8"/>
        <rFont val="Arial"/>
        <family val="2"/>
      </rPr>
      <t xml:space="preserve">        OUTRAS CONTAS DE COMPENSACAO ATIVAS</t>
    </r>
  </si>
  <si>
    <r>
      <rPr>
        <sz val="8"/>
        <rFont val="Arial"/>
        <family val="2"/>
      </rPr>
      <t>3.0.9.99.00.0028-2</t>
    </r>
  </si>
  <si>
    <r>
      <rPr>
        <sz val="8"/>
        <rFont val="Arial"/>
        <family val="2"/>
      </rPr>
      <t>3251</t>
    </r>
  </si>
  <si>
    <r>
      <rPr>
        <sz val="8"/>
        <rFont val="Arial"/>
        <family val="2"/>
      </rPr>
      <t xml:space="preserve">              LIMITE CONTRATO CHEQUE ESPECIAL</t>
    </r>
  </si>
  <si>
    <r>
      <rPr>
        <sz val="8"/>
        <rFont val="Arial"/>
        <family val="2"/>
      </rPr>
      <t>3.0.9.99.00.0030-9</t>
    </r>
  </si>
  <si>
    <r>
      <rPr>
        <sz val="8"/>
        <rFont val="Arial"/>
        <family val="2"/>
      </rPr>
      <t>3253</t>
    </r>
  </si>
  <si>
    <r>
      <rPr>
        <sz val="8"/>
        <rFont val="Arial"/>
        <family val="2"/>
      </rPr>
      <t xml:space="preserve">              LIMITE CONTRATO EMPRÉSTIMO ROTATIVO</t>
    </r>
  </si>
  <si>
    <r>
      <rPr>
        <sz val="8"/>
        <rFont val="Arial"/>
        <family val="2"/>
      </rPr>
      <t>3.0.9.99.00.0031-6</t>
    </r>
  </si>
  <si>
    <r>
      <rPr>
        <sz val="8"/>
        <rFont val="Arial"/>
        <family val="2"/>
      </rPr>
      <t>3254</t>
    </r>
  </si>
  <si>
    <r>
      <rPr>
        <sz val="8"/>
        <rFont val="Arial"/>
        <family val="2"/>
      </rPr>
      <t xml:space="preserve">              LIMITE CONTRATO CONTA GARANTIDA</t>
    </r>
  </si>
  <si>
    <r>
      <rPr>
        <sz val="8"/>
        <rFont val="Arial"/>
        <family val="2"/>
      </rPr>
      <t>3.0.9.99.00.9999-4</t>
    </r>
  </si>
  <si>
    <r>
      <rPr>
        <sz val="8"/>
        <rFont val="Arial"/>
        <family val="2"/>
      </rPr>
      <t>3267</t>
    </r>
  </si>
  <si>
    <r>
      <rPr>
        <sz val="8"/>
        <rFont val="Arial"/>
        <family val="2"/>
      </rPr>
      <t xml:space="preserve">              OUTRAS CONTAS DE COMPENSAÇÃO ATIVAS - CONTROLE</t>
    </r>
  </si>
  <si>
    <r>
      <rPr>
        <sz val="8"/>
        <rFont val="Arial"/>
        <family val="2"/>
      </rPr>
      <t>3.1.0.00.00-0</t>
    </r>
  </si>
  <si>
    <r>
      <rPr>
        <sz val="8"/>
        <rFont val="Arial"/>
        <family val="2"/>
      </rPr>
      <t xml:space="preserve">  CLASSIFICACAO DA CARTEIRA DE CREDITOS</t>
    </r>
  </si>
  <si>
    <r>
      <rPr>
        <sz val="8"/>
        <rFont val="Arial"/>
        <family val="2"/>
      </rPr>
      <t>3.1.1.00.00-3</t>
    </r>
  </si>
  <si>
    <r>
      <rPr>
        <sz val="8"/>
        <rFont val="Arial"/>
        <family val="2"/>
      </rPr>
      <t xml:space="preserve">     OPERACOES DE RISCO NIVEL AA</t>
    </r>
  </si>
  <si>
    <r>
      <rPr>
        <sz val="8"/>
        <rFont val="Arial"/>
        <family val="2"/>
      </rPr>
      <t>3.1.1.10.00-0</t>
    </r>
  </si>
  <si>
    <r>
      <rPr>
        <sz val="8"/>
        <rFont val="Arial"/>
        <family val="2"/>
      </rPr>
      <t xml:space="preserve">        OPERACOES DE CREDITO NIVEL AA</t>
    </r>
  </si>
  <si>
    <r>
      <rPr>
        <sz val="8"/>
        <rFont val="Arial"/>
        <family val="2"/>
      </rPr>
      <t>3.1.1.10.00.0002-2</t>
    </r>
  </si>
  <si>
    <r>
      <rPr>
        <sz val="8"/>
        <rFont val="Arial"/>
        <family val="2"/>
      </rPr>
      <t>3269</t>
    </r>
  </si>
  <si>
    <r>
      <rPr>
        <sz val="8"/>
        <rFont val="Arial"/>
        <family val="2"/>
      </rPr>
      <t xml:space="preserve">              EMPRÉSTIMOS - NÍVEL AA</t>
    </r>
  </si>
  <si>
    <r>
      <rPr>
        <sz val="8"/>
        <rFont val="Arial"/>
        <family val="2"/>
      </rPr>
      <t>3.1.1.10.00.0008-4</t>
    </r>
  </si>
  <si>
    <r>
      <rPr>
        <sz val="8"/>
        <rFont val="Arial"/>
        <family val="2"/>
      </rPr>
      <t>3275</t>
    </r>
  </si>
  <si>
    <r>
      <rPr>
        <sz val="8"/>
        <rFont val="Arial"/>
        <family val="2"/>
      </rPr>
      <t xml:space="preserve">              TÍTULOS DESCONTADOS - NÍVEL AA</t>
    </r>
  </si>
  <si>
    <r>
      <rPr>
        <sz val="8"/>
        <rFont val="Arial"/>
        <family val="2"/>
      </rPr>
      <t>3.1.2.00.00-6</t>
    </r>
  </si>
  <si>
    <r>
      <rPr>
        <sz val="8"/>
        <rFont val="Arial"/>
        <family val="2"/>
      </rPr>
      <t xml:space="preserve">     OPERACOES DE RISCO NIVEL A</t>
    </r>
  </si>
  <si>
    <r>
      <rPr>
        <sz val="8"/>
        <rFont val="Arial"/>
        <family val="2"/>
      </rPr>
      <t>3.1.2.10.00-3</t>
    </r>
  </si>
  <si>
    <r>
      <rPr>
        <sz val="8"/>
        <rFont val="Arial"/>
        <family val="2"/>
      </rPr>
      <t xml:space="preserve">        OPERACOES DE CREDITO NIVEL A</t>
    </r>
  </si>
  <si>
    <r>
      <rPr>
        <sz val="8"/>
        <rFont val="Arial"/>
        <family val="2"/>
      </rPr>
      <t>3.1.2.10.00.0001-4</t>
    </r>
  </si>
  <si>
    <r>
      <rPr>
        <sz val="8"/>
        <rFont val="Arial"/>
        <family val="2"/>
      </rPr>
      <t>3281</t>
    </r>
  </si>
  <si>
    <r>
      <rPr>
        <sz val="8"/>
        <rFont val="Arial"/>
        <family val="2"/>
      </rPr>
      <t xml:space="preserve">              ADIANTAMENTO A DEPOSITANTES - NÍVEL A</t>
    </r>
  </si>
  <si>
    <r>
      <rPr>
        <sz val="8"/>
        <rFont val="Arial"/>
        <family val="2"/>
      </rPr>
      <t>3.1.2.10.00.0002-1</t>
    </r>
  </si>
  <si>
    <r>
      <rPr>
        <sz val="8"/>
        <rFont val="Arial"/>
        <family val="2"/>
      </rPr>
      <t>3282</t>
    </r>
  </si>
  <si>
    <r>
      <rPr>
        <sz val="8"/>
        <rFont val="Arial"/>
        <family val="2"/>
      </rPr>
      <t xml:space="preserve">              EMPRÉSTIMOS - NÍVEL A</t>
    </r>
  </si>
  <si>
    <r>
      <rPr>
        <sz val="8"/>
        <rFont val="Arial"/>
        <family val="2"/>
      </rPr>
      <t>3.1.2.10.00.0003-8</t>
    </r>
  </si>
  <si>
    <r>
      <rPr>
        <sz val="8"/>
        <rFont val="Arial"/>
        <family val="2"/>
      </rPr>
      <t>3283</t>
    </r>
  </si>
  <si>
    <r>
      <rPr>
        <sz val="8"/>
        <rFont val="Arial"/>
        <family val="2"/>
      </rPr>
      <t xml:space="preserve">              FINANCIAMENTOS - NÍVEL A</t>
    </r>
  </si>
  <si>
    <r>
      <rPr>
        <sz val="8"/>
        <rFont val="Arial"/>
        <family val="2"/>
      </rPr>
      <t>3.1.2.10.00.0008-3</t>
    </r>
  </si>
  <si>
    <r>
      <rPr>
        <sz val="8"/>
        <rFont val="Arial"/>
        <family val="2"/>
      </rPr>
      <t>3288</t>
    </r>
  </si>
  <si>
    <r>
      <rPr>
        <sz val="8"/>
        <rFont val="Arial"/>
        <family val="2"/>
      </rPr>
      <t xml:space="preserve">              TÍTULOS DESCONTADOS - NÍVEL A</t>
    </r>
  </si>
  <si>
    <r>
      <rPr>
        <sz val="8"/>
        <rFont val="Arial"/>
        <family val="2"/>
      </rPr>
      <t>3.1.2.10.00.0009-0</t>
    </r>
  </si>
  <si>
    <r>
      <rPr>
        <sz val="8"/>
        <rFont val="Arial"/>
        <family val="2"/>
      </rPr>
      <t>3289</t>
    </r>
  </si>
  <si>
    <r>
      <rPr>
        <sz val="8"/>
        <rFont val="Arial"/>
        <family val="2"/>
      </rPr>
      <t xml:space="preserve">              CHEQUE ESPECIAL - NÍVEL A</t>
    </r>
  </si>
  <si>
    <r>
      <rPr>
        <sz val="8"/>
        <rFont val="Arial"/>
        <family val="2"/>
      </rPr>
      <t>3.1.2.10.00.0010-0</t>
    </r>
  </si>
  <si>
    <r>
      <rPr>
        <sz val="8"/>
        <rFont val="Arial"/>
        <family val="2"/>
      </rPr>
      <t>3290</t>
    </r>
  </si>
  <si>
    <r>
      <rPr>
        <sz val="8"/>
        <rFont val="Arial"/>
        <family val="2"/>
      </rPr>
      <t xml:space="preserve">              CONTA GARANTIDA - NÍVEL A</t>
    </r>
  </si>
  <si>
    <r>
      <rPr>
        <sz val="8"/>
        <rFont val="Arial"/>
        <family val="2"/>
      </rPr>
      <t>3.1.2.10.00.0014-8</t>
    </r>
  </si>
  <si>
    <r>
      <rPr>
        <sz val="8"/>
        <rFont val="Arial"/>
        <family val="2"/>
      </rPr>
      <t>3535</t>
    </r>
  </si>
  <si>
    <r>
      <rPr>
        <sz val="8"/>
        <rFont val="Arial"/>
        <family val="2"/>
      </rPr>
      <t xml:space="preserve">              OPERAÇÕES DE FINANCIAMENTOS RURAIS - NÍVEL A</t>
    </r>
  </si>
  <si>
    <r>
      <rPr>
        <sz val="8"/>
        <rFont val="Arial"/>
        <family val="2"/>
      </rPr>
      <t>3.1.3.00.00-9</t>
    </r>
  </si>
  <si>
    <r>
      <rPr>
        <sz val="8"/>
        <rFont val="Arial"/>
        <family val="2"/>
      </rPr>
      <t xml:space="preserve">     OPERACOES DE RISCO NIVELB</t>
    </r>
  </si>
  <si>
    <r>
      <rPr>
        <sz val="8"/>
        <rFont val="Arial"/>
        <family val="2"/>
      </rPr>
      <t>3.1.3.10.00-6</t>
    </r>
  </si>
  <si>
    <r>
      <rPr>
        <sz val="8"/>
        <rFont val="Arial"/>
        <family val="2"/>
      </rPr>
      <t xml:space="preserve">        OPERACOES DE CREDITO NIVELB</t>
    </r>
  </si>
  <si>
    <r>
      <rPr>
        <sz val="8"/>
        <rFont val="Arial"/>
        <family val="2"/>
      </rPr>
      <t>3.1.3.10.10-9</t>
    </r>
  </si>
  <si>
    <r>
      <rPr>
        <sz val="8"/>
        <rFont val="Arial"/>
        <family val="2"/>
      </rPr>
      <t xml:space="preserve">           OPERACOES EM CURSO NORMAL</t>
    </r>
  </si>
  <si>
    <r>
      <rPr>
        <sz val="8"/>
        <rFont val="Arial"/>
        <family val="2"/>
      </rPr>
      <t>3.1.3.10.10.0001-2</t>
    </r>
  </si>
  <si>
    <r>
      <rPr>
        <sz val="8"/>
        <rFont val="Arial"/>
        <family val="2"/>
      </rPr>
      <t>3294</t>
    </r>
  </si>
  <si>
    <r>
      <rPr>
        <sz val="8"/>
        <rFont val="Arial"/>
        <family val="2"/>
      </rPr>
      <t xml:space="preserve">              ADIANTAMENTO A DEPOSITANTE - NÍVEL B</t>
    </r>
  </si>
  <si>
    <r>
      <rPr>
        <sz val="8"/>
        <rFont val="Arial"/>
        <family val="2"/>
      </rPr>
      <t>3.1.3.10.10.0002-9</t>
    </r>
  </si>
  <si>
    <r>
      <rPr>
        <sz val="8"/>
        <rFont val="Arial"/>
        <family val="2"/>
      </rPr>
      <t>3295</t>
    </r>
  </si>
  <si>
    <r>
      <rPr>
        <sz val="8"/>
        <rFont val="Arial"/>
        <family val="2"/>
      </rPr>
      <t xml:space="preserve">              EMPRÉSTIMOS - NÍVEL B</t>
    </r>
  </si>
  <si>
    <r>
      <rPr>
        <sz val="8"/>
        <rFont val="Arial"/>
        <family val="2"/>
      </rPr>
      <t>3.1.3.10.10.0003-6</t>
    </r>
  </si>
  <si>
    <r>
      <rPr>
        <sz val="8"/>
        <rFont val="Arial"/>
        <family val="2"/>
      </rPr>
      <t>3296</t>
    </r>
  </si>
  <si>
    <r>
      <rPr>
        <sz val="8"/>
        <rFont val="Arial"/>
        <family val="2"/>
      </rPr>
      <t xml:space="preserve">              FINANCIAMENTO - NÍVEL B</t>
    </r>
  </si>
  <si>
    <r>
      <rPr>
        <sz val="8"/>
        <rFont val="Arial"/>
        <family val="2"/>
      </rPr>
      <t>3.1.3.10.10.0008-1</t>
    </r>
  </si>
  <si>
    <r>
      <rPr>
        <sz val="8"/>
        <rFont val="Arial"/>
        <family val="2"/>
      </rPr>
      <t>3301</t>
    </r>
  </si>
  <si>
    <r>
      <rPr>
        <sz val="8"/>
        <rFont val="Arial"/>
        <family val="2"/>
      </rPr>
      <t xml:space="preserve">              TÍTULOS DESCONTADOS - NÍVEL B</t>
    </r>
  </si>
  <si>
    <r>
      <rPr>
        <sz val="8"/>
        <rFont val="Arial"/>
        <family val="2"/>
      </rPr>
      <t>3.1.3.10.10.0011-5</t>
    </r>
  </si>
  <si>
    <r>
      <rPr>
        <sz val="8"/>
        <rFont val="Arial"/>
        <family val="2"/>
      </rPr>
      <t>3304</t>
    </r>
  </si>
  <si>
    <r>
      <rPr>
        <sz val="8"/>
        <rFont val="Arial"/>
        <family val="2"/>
      </rPr>
      <t xml:space="preserve">              OPERAÇÕES DE FINANCIAMENTOS RURAIS - NÍVEL B</t>
    </r>
  </si>
  <si>
    <r>
      <rPr>
        <sz val="8"/>
        <rFont val="Arial"/>
        <family val="2"/>
      </rPr>
      <t>3.1.3.10.10.0013-9</t>
    </r>
  </si>
  <si>
    <r>
      <rPr>
        <sz val="8"/>
        <rFont val="Arial"/>
        <family val="2"/>
      </rPr>
      <t>3306</t>
    </r>
  </si>
  <si>
    <r>
      <rPr>
        <sz val="8"/>
        <rFont val="Arial"/>
        <family val="2"/>
      </rPr>
      <t xml:space="preserve">              CHEQUE ESPECIAL - NÍVEL B</t>
    </r>
  </si>
  <si>
    <r>
      <rPr>
        <sz val="8"/>
        <rFont val="Arial"/>
        <family val="2"/>
      </rPr>
      <t>3.1.3.10.10.0014-6</t>
    </r>
  </si>
  <si>
    <r>
      <rPr>
        <sz val="8"/>
        <rFont val="Arial"/>
        <family val="2"/>
      </rPr>
      <t>3307</t>
    </r>
  </si>
  <si>
    <r>
      <rPr>
        <sz val="8"/>
        <rFont val="Arial"/>
        <family val="2"/>
      </rPr>
      <t xml:space="preserve">              CONTA GARANTIDA - NÍVEL B</t>
    </r>
  </si>
  <si>
    <r>
      <rPr>
        <sz val="8"/>
        <rFont val="Arial"/>
        <family val="2"/>
      </rPr>
      <t>3.1.3.10.20-2</t>
    </r>
  </si>
  <si>
    <r>
      <rPr>
        <sz val="8"/>
        <rFont val="Arial"/>
        <family val="2"/>
      </rPr>
      <t xml:space="preserve">           OPERACOES VENCIDAS</t>
    </r>
  </si>
  <si>
    <r>
      <rPr>
        <sz val="8"/>
        <rFont val="Arial"/>
        <family val="2"/>
      </rPr>
      <t>3.1.3.10.20.0001-1</t>
    </r>
  </si>
  <si>
    <r>
      <rPr>
        <sz val="8"/>
        <rFont val="Arial"/>
        <family val="2"/>
      </rPr>
      <t>3308</t>
    </r>
  </si>
  <si>
    <r>
      <rPr>
        <sz val="8"/>
        <rFont val="Arial"/>
        <family val="2"/>
      </rPr>
      <t xml:space="preserve">              ADIANTAMENTO A DEPOSITANTES - NÍVEL B</t>
    </r>
  </si>
  <si>
    <r>
      <rPr>
        <sz val="8"/>
        <rFont val="Arial"/>
        <family val="2"/>
      </rPr>
      <t>3.1.3.10.20.0002-8</t>
    </r>
  </si>
  <si>
    <r>
      <rPr>
        <sz val="8"/>
        <rFont val="Arial"/>
        <family val="2"/>
      </rPr>
      <t>3309</t>
    </r>
  </si>
  <si>
    <r>
      <rPr>
        <sz val="8"/>
        <rFont val="Arial"/>
        <family val="2"/>
      </rPr>
      <t>3.1.3.10.20.0003-5</t>
    </r>
  </si>
  <si>
    <r>
      <rPr>
        <sz val="8"/>
        <rFont val="Arial"/>
        <family val="2"/>
      </rPr>
      <t>3310</t>
    </r>
  </si>
  <si>
    <r>
      <rPr>
        <sz val="8"/>
        <rFont val="Arial"/>
        <family val="2"/>
      </rPr>
      <t xml:space="preserve">              FINANCIAMENTOS - NÍVEL B</t>
    </r>
  </si>
  <si>
    <r>
      <rPr>
        <sz val="8"/>
        <rFont val="Arial"/>
        <family val="2"/>
      </rPr>
      <t>3.1.3.10.20.0008-0</t>
    </r>
  </si>
  <si>
    <r>
      <rPr>
        <sz val="8"/>
        <rFont val="Arial"/>
        <family val="2"/>
      </rPr>
      <t>3315</t>
    </r>
  </si>
  <si>
    <r>
      <rPr>
        <sz val="8"/>
        <rFont val="Arial"/>
        <family val="2"/>
      </rPr>
      <t>3.1.3.10.20.0012-1</t>
    </r>
  </si>
  <si>
    <r>
      <rPr>
        <sz val="8"/>
        <rFont val="Arial"/>
        <family val="2"/>
      </rPr>
      <t>3319</t>
    </r>
  </si>
  <si>
    <r>
      <rPr>
        <sz val="8"/>
        <rFont val="Arial"/>
        <family val="2"/>
      </rPr>
      <t xml:space="preserve">              FINANCIAMENTOS RURAIS APLIC OBRIGATÓRIAS - NÍVEL B</t>
    </r>
  </si>
  <si>
    <r>
      <rPr>
        <sz val="8"/>
        <rFont val="Arial"/>
        <family val="2"/>
      </rPr>
      <t>3.1.4.00.00-2</t>
    </r>
  </si>
  <si>
    <r>
      <rPr>
        <sz val="8"/>
        <rFont val="Arial"/>
        <family val="2"/>
      </rPr>
      <t xml:space="preserve">     OPERACOES DE RISCO NIVELC</t>
    </r>
  </si>
  <si>
    <r>
      <rPr>
        <sz val="8"/>
        <rFont val="Arial"/>
        <family val="2"/>
      </rPr>
      <t>3.1.4.10.00-9</t>
    </r>
  </si>
  <si>
    <r>
      <rPr>
        <sz val="8"/>
        <rFont val="Arial"/>
        <family val="2"/>
      </rPr>
      <t xml:space="preserve">        OPERACOES DE CREDITO NIVEL C</t>
    </r>
  </si>
  <si>
    <r>
      <rPr>
        <sz val="8"/>
        <rFont val="Arial"/>
        <family val="2"/>
      </rPr>
      <t>3.1.4.10.10-2</t>
    </r>
  </si>
  <si>
    <r>
      <rPr>
        <sz val="8"/>
        <rFont val="Arial"/>
        <family val="2"/>
      </rPr>
      <t>3.1.4.10.10.0001-1</t>
    </r>
  </si>
  <si>
    <r>
      <rPr>
        <sz val="8"/>
        <rFont val="Arial"/>
        <family val="2"/>
      </rPr>
      <t>3326</t>
    </r>
  </si>
  <si>
    <r>
      <rPr>
        <sz val="8"/>
        <rFont val="Arial"/>
        <family val="2"/>
      </rPr>
      <t xml:space="preserve">              ADIANTAMENTO A DEPOSITANTES-NÍVEL C</t>
    </r>
  </si>
  <si>
    <r>
      <rPr>
        <sz val="8"/>
        <rFont val="Arial"/>
        <family val="2"/>
      </rPr>
      <t>3.1.4.10.10.0002-8</t>
    </r>
  </si>
  <si>
    <r>
      <rPr>
        <sz val="8"/>
        <rFont val="Arial"/>
        <family val="2"/>
      </rPr>
      <t>3327</t>
    </r>
  </si>
  <si>
    <r>
      <rPr>
        <sz val="8"/>
        <rFont val="Arial"/>
        <family val="2"/>
      </rPr>
      <t xml:space="preserve">              EMPRÉSTIMOS-NÍVEL C</t>
    </r>
  </si>
  <si>
    <r>
      <rPr>
        <sz val="8"/>
        <rFont val="Arial"/>
        <family val="2"/>
      </rPr>
      <t>3.1.4.10.10.0003-5</t>
    </r>
  </si>
  <si>
    <r>
      <rPr>
        <sz val="8"/>
        <rFont val="Arial"/>
        <family val="2"/>
      </rPr>
      <t>3328</t>
    </r>
  </si>
  <si>
    <r>
      <rPr>
        <sz val="8"/>
        <rFont val="Arial"/>
        <family val="2"/>
      </rPr>
      <t xml:space="preserve">              FINANCIAMENTO-NÍVEL C</t>
    </r>
  </si>
  <si>
    <r>
      <rPr>
        <sz val="8"/>
        <rFont val="Arial"/>
        <family val="2"/>
      </rPr>
      <t>3.1.4.10.10.0008-0</t>
    </r>
  </si>
  <si>
    <r>
      <rPr>
        <sz val="8"/>
        <rFont val="Arial"/>
        <family val="2"/>
      </rPr>
      <t>3333</t>
    </r>
  </si>
  <si>
    <r>
      <rPr>
        <sz val="8"/>
        <rFont val="Arial"/>
        <family val="2"/>
      </rPr>
      <t xml:space="preserve">              TÍTULOS DESCONTADOS - NÍVEL C</t>
    </r>
  </si>
  <si>
    <r>
      <rPr>
        <sz val="8"/>
        <rFont val="Arial"/>
        <family val="2"/>
      </rPr>
      <t>3.1.4.10.10.0011-4</t>
    </r>
  </si>
  <si>
    <r>
      <rPr>
        <sz val="8"/>
        <rFont val="Arial"/>
        <family val="2"/>
      </rPr>
      <t>3336</t>
    </r>
  </si>
  <si>
    <r>
      <rPr>
        <sz val="8"/>
        <rFont val="Arial"/>
        <family val="2"/>
      </rPr>
      <t xml:space="preserve">              OPERAÇÕES DE FINANCIAMENTOS RURAIS - NÍVEL C</t>
    </r>
  </si>
  <si>
    <r>
      <rPr>
        <sz val="8"/>
        <rFont val="Arial"/>
        <family val="2"/>
      </rPr>
      <t>3.1.4.10.10.0013-8</t>
    </r>
  </si>
  <si>
    <r>
      <rPr>
        <sz val="8"/>
        <rFont val="Arial"/>
        <family val="2"/>
      </rPr>
      <t>3338</t>
    </r>
  </si>
  <si>
    <r>
      <rPr>
        <sz val="8"/>
        <rFont val="Arial"/>
        <family val="2"/>
      </rPr>
      <t xml:space="preserve">              CHEQUE ESPECIAL - NÍVEL C</t>
    </r>
  </si>
  <si>
    <r>
      <rPr>
        <sz val="8"/>
        <rFont val="Arial"/>
        <family val="2"/>
      </rPr>
      <t>3.1.4.10.10.0014-5</t>
    </r>
  </si>
  <si>
    <r>
      <rPr>
        <sz val="8"/>
        <rFont val="Arial"/>
        <family val="2"/>
      </rPr>
      <t>3339</t>
    </r>
  </si>
  <si>
    <r>
      <rPr>
        <sz val="8"/>
        <rFont val="Arial"/>
        <family val="2"/>
      </rPr>
      <t xml:space="preserve">              CONTA GARANTIDA - NÍVEL C</t>
    </r>
  </si>
  <si>
    <r>
      <rPr>
        <sz val="8"/>
        <rFont val="Arial"/>
        <family val="2"/>
      </rPr>
      <t>3.1.4.10.20-5</t>
    </r>
  </si>
  <si>
    <r>
      <rPr>
        <sz val="8"/>
        <rFont val="Arial"/>
        <family val="2"/>
      </rPr>
      <t>3.1.4.10.20.0001-0</t>
    </r>
  </si>
  <si>
    <r>
      <rPr>
        <sz val="8"/>
        <rFont val="Arial"/>
        <family val="2"/>
      </rPr>
      <t>3340</t>
    </r>
  </si>
  <si>
    <r>
      <rPr>
        <sz val="8"/>
        <rFont val="Arial"/>
        <family val="2"/>
      </rPr>
      <t>3.1.4.10.20.0002-7</t>
    </r>
  </si>
  <si>
    <r>
      <rPr>
        <sz val="8"/>
        <rFont val="Arial"/>
        <family val="2"/>
      </rPr>
      <t>3341</t>
    </r>
  </si>
  <si>
    <r>
      <rPr>
        <sz val="8"/>
        <rFont val="Arial"/>
        <family val="2"/>
      </rPr>
      <t xml:space="preserve">              EMPRÉSTIMOS - NÍVEL C</t>
    </r>
  </si>
  <si>
    <r>
      <rPr>
        <sz val="8"/>
        <rFont val="Arial"/>
        <family val="2"/>
      </rPr>
      <t>3.1.4.10.20.0003-4</t>
    </r>
  </si>
  <si>
    <r>
      <rPr>
        <sz val="8"/>
        <rFont val="Arial"/>
        <family val="2"/>
      </rPr>
      <t>3342</t>
    </r>
  </si>
  <si>
    <r>
      <rPr>
        <sz val="8"/>
        <rFont val="Arial"/>
        <family val="2"/>
      </rPr>
      <t xml:space="preserve">              FINANCIAMENTOS - NÍVEL C</t>
    </r>
  </si>
  <si>
    <r>
      <rPr>
        <sz val="8"/>
        <rFont val="Arial"/>
        <family val="2"/>
      </rPr>
      <t>3.1.4.10.20.0008-9</t>
    </r>
  </si>
  <si>
    <r>
      <rPr>
        <sz val="8"/>
        <rFont val="Arial"/>
        <family val="2"/>
      </rPr>
      <t>3347</t>
    </r>
  </si>
  <si>
    <r>
      <rPr>
        <sz val="8"/>
        <rFont val="Arial"/>
        <family val="2"/>
      </rPr>
      <t>3.1.4.10.20.0012-0</t>
    </r>
  </si>
  <si>
    <r>
      <rPr>
        <sz val="8"/>
        <rFont val="Arial"/>
        <family val="2"/>
      </rPr>
      <t>3351</t>
    </r>
  </si>
  <si>
    <r>
      <rPr>
        <sz val="8"/>
        <rFont val="Arial"/>
        <family val="2"/>
      </rPr>
      <t xml:space="preserve">              FINANC. RURAL APLICAÇÃO OBRIGATÓRIA - NÍVEL C</t>
    </r>
  </si>
  <si>
    <r>
      <rPr>
        <sz val="8"/>
        <rFont val="Arial"/>
        <family val="2"/>
      </rPr>
      <t>3.1.4.10.20.0014-4</t>
    </r>
  </si>
  <si>
    <r>
      <rPr>
        <sz val="8"/>
        <rFont val="Arial"/>
        <family val="2"/>
      </rPr>
      <t>3353</t>
    </r>
  </si>
  <si>
    <r>
      <rPr>
        <sz val="8"/>
        <rFont val="Arial"/>
        <family val="2"/>
      </rPr>
      <t>3.1.5.00.00-5</t>
    </r>
  </si>
  <si>
    <r>
      <rPr>
        <sz val="8"/>
        <rFont val="Arial"/>
        <family val="2"/>
      </rPr>
      <t xml:space="preserve">     OPERACOES DE RISCO NIVEL D</t>
    </r>
  </si>
  <si>
    <r>
      <rPr>
        <sz val="8"/>
        <rFont val="Arial"/>
        <family val="2"/>
      </rPr>
      <t>3.1.5.10.00-2</t>
    </r>
  </si>
  <si>
    <r>
      <rPr>
        <sz val="8"/>
        <rFont val="Arial"/>
        <family val="2"/>
      </rPr>
      <t xml:space="preserve">        OPERACOES DE CREDITO NIVEL D</t>
    </r>
  </si>
  <si>
    <r>
      <rPr>
        <sz val="8"/>
        <rFont val="Arial"/>
        <family val="2"/>
      </rPr>
      <t>3.1.5.10.10-5</t>
    </r>
  </si>
  <si>
    <r>
      <rPr>
        <sz val="8"/>
        <rFont val="Arial"/>
        <family val="2"/>
      </rPr>
      <t>3.1.5.10.10.0001-0</t>
    </r>
  </si>
  <si>
    <r>
      <rPr>
        <sz val="8"/>
        <rFont val="Arial"/>
        <family val="2"/>
      </rPr>
      <t>3358</t>
    </r>
  </si>
  <si>
    <r>
      <rPr>
        <sz val="8"/>
        <rFont val="Arial"/>
        <family val="2"/>
      </rPr>
      <t xml:space="preserve">              ADIANTAMENTO A DEPOSITANTES-NÍVEL D</t>
    </r>
  </si>
  <si>
    <r>
      <rPr>
        <sz val="8"/>
        <rFont val="Arial"/>
        <family val="2"/>
      </rPr>
      <t>3.1.5.10.10.0002-7</t>
    </r>
  </si>
  <si>
    <r>
      <rPr>
        <sz val="8"/>
        <rFont val="Arial"/>
        <family val="2"/>
      </rPr>
      <t>3359</t>
    </r>
  </si>
  <si>
    <r>
      <rPr>
        <sz val="8"/>
        <rFont val="Arial"/>
        <family val="2"/>
      </rPr>
      <t xml:space="preserve">              EMPRÉSTIMOS-NÍVEL D</t>
    </r>
  </si>
  <si>
    <r>
      <rPr>
        <sz val="8"/>
        <rFont val="Arial"/>
        <family val="2"/>
      </rPr>
      <t>3.1.5.10.10.0003-4</t>
    </r>
  </si>
  <si>
    <r>
      <rPr>
        <sz val="8"/>
        <rFont val="Arial"/>
        <family val="2"/>
      </rPr>
      <t>3360</t>
    </r>
  </si>
  <si>
    <r>
      <rPr>
        <sz val="8"/>
        <rFont val="Arial"/>
        <family val="2"/>
      </rPr>
      <t xml:space="preserve">              FINANCIAMENTOS-NÍVEL D</t>
    </r>
  </si>
  <si>
    <r>
      <rPr>
        <sz val="8"/>
        <rFont val="Arial"/>
        <family val="2"/>
      </rPr>
      <t>3.1.5.10.10.0008-9</t>
    </r>
  </si>
  <si>
    <r>
      <rPr>
        <sz val="8"/>
        <rFont val="Arial"/>
        <family val="2"/>
      </rPr>
      <t>3365</t>
    </r>
  </si>
  <si>
    <r>
      <rPr>
        <sz val="8"/>
        <rFont val="Arial"/>
        <family val="2"/>
      </rPr>
      <t xml:space="preserve">              TÍTULOS DESCONTADOS - NÍVEL D</t>
    </r>
  </si>
  <si>
    <r>
      <rPr>
        <sz val="8"/>
        <rFont val="Arial"/>
        <family val="2"/>
      </rPr>
      <t>3.1.5.10.10.0013-7</t>
    </r>
  </si>
  <si>
    <r>
      <rPr>
        <sz val="8"/>
        <rFont val="Arial"/>
        <family val="2"/>
      </rPr>
      <t>3370</t>
    </r>
  </si>
  <si>
    <r>
      <rPr>
        <sz val="8"/>
        <rFont val="Arial"/>
        <family val="2"/>
      </rPr>
      <t xml:space="preserve">              CHEQUE ESPECIAL - NÍVEL D</t>
    </r>
  </si>
  <si>
    <r>
      <rPr>
        <sz val="8"/>
        <rFont val="Arial"/>
        <family val="2"/>
      </rPr>
      <t>3.1.5.10.10.0014-4</t>
    </r>
  </si>
  <si>
    <r>
      <rPr>
        <sz val="8"/>
        <rFont val="Arial"/>
        <family val="2"/>
      </rPr>
      <t>3371</t>
    </r>
  </si>
  <si>
    <r>
      <rPr>
        <sz val="8"/>
        <rFont val="Arial"/>
        <family val="2"/>
      </rPr>
      <t xml:space="preserve">              CONTA GARANTIDA - NÍVEL D</t>
    </r>
  </si>
  <si>
    <r>
      <rPr>
        <sz val="8"/>
        <rFont val="Arial"/>
        <family val="2"/>
      </rPr>
      <t>3.1.5.10.20-8</t>
    </r>
  </si>
  <si>
    <r>
      <rPr>
        <sz val="8"/>
        <rFont val="Arial"/>
        <family val="2"/>
      </rPr>
      <t>3.1.5.10.20.0001-9</t>
    </r>
  </si>
  <si>
    <r>
      <rPr>
        <sz val="8"/>
        <rFont val="Arial"/>
        <family val="2"/>
      </rPr>
      <t>3372</t>
    </r>
  </si>
  <si>
    <r>
      <rPr>
        <sz val="8"/>
        <rFont val="Arial"/>
        <family val="2"/>
      </rPr>
      <t xml:space="preserve">              ADIANTAMENTO A DEPOSITANTES-NIVEL D</t>
    </r>
  </si>
  <si>
    <r>
      <rPr>
        <sz val="8"/>
        <rFont val="Arial"/>
        <family val="2"/>
      </rPr>
      <t>3.1.5.10.20.0002-6</t>
    </r>
  </si>
  <si>
    <r>
      <rPr>
        <sz val="8"/>
        <rFont val="Arial"/>
        <family val="2"/>
      </rPr>
      <t>3373</t>
    </r>
  </si>
  <si>
    <r>
      <rPr>
        <sz val="8"/>
        <rFont val="Arial"/>
        <family val="2"/>
      </rPr>
      <t xml:space="preserve">              EMPRÉSTIMOS - NÍVEL D</t>
    </r>
  </si>
  <si>
    <r>
      <rPr>
        <sz val="8"/>
        <rFont val="Arial"/>
        <family val="2"/>
      </rPr>
      <t>3.1.5.10.20.0008-8</t>
    </r>
  </si>
  <si>
    <r>
      <rPr>
        <sz val="8"/>
        <rFont val="Arial"/>
        <family val="2"/>
      </rPr>
      <t>3379</t>
    </r>
  </si>
  <si>
    <r>
      <rPr>
        <sz val="8"/>
        <rFont val="Arial"/>
        <family val="2"/>
      </rPr>
      <t>3.1.5.10.20.0016-7</t>
    </r>
  </si>
  <si>
    <r>
      <rPr>
        <sz val="8"/>
        <rFont val="Arial"/>
        <family val="2"/>
      </rPr>
      <t>3387</t>
    </r>
  </si>
  <si>
    <r>
      <rPr>
        <sz val="8"/>
        <rFont val="Arial"/>
        <family val="2"/>
      </rPr>
      <t xml:space="preserve">              OPERAÇÕES DE FINANCIAMENTOS RURAIS - NÍVEL D</t>
    </r>
  </si>
  <si>
    <r>
      <rPr>
        <sz val="8"/>
        <rFont val="Arial"/>
        <family val="2"/>
      </rPr>
      <t>3.1.6.00.00-8</t>
    </r>
  </si>
  <si>
    <r>
      <rPr>
        <sz val="8"/>
        <rFont val="Arial"/>
        <family val="2"/>
      </rPr>
      <t xml:space="preserve">     OPERACOES DE RISCO NIVEL E</t>
    </r>
  </si>
  <si>
    <r>
      <rPr>
        <sz val="8"/>
        <rFont val="Arial"/>
        <family val="2"/>
      </rPr>
      <t>3.1.6.10.00-5</t>
    </r>
  </si>
  <si>
    <r>
      <rPr>
        <sz val="8"/>
        <rFont val="Arial"/>
        <family val="2"/>
      </rPr>
      <t xml:space="preserve">        OPERACOES DE CREDITO NIVEL E</t>
    </r>
  </si>
  <si>
    <r>
      <rPr>
        <sz val="8"/>
        <rFont val="Arial"/>
        <family val="2"/>
      </rPr>
      <t>3.1.6.10.10-8</t>
    </r>
  </si>
  <si>
    <r>
      <rPr>
        <sz val="8"/>
        <rFont val="Arial"/>
        <family val="2"/>
      </rPr>
      <t>3.1.6.10.10.0001-9</t>
    </r>
  </si>
  <si>
    <r>
      <rPr>
        <sz val="8"/>
        <rFont val="Arial"/>
        <family val="2"/>
      </rPr>
      <t>3392</t>
    </r>
  </si>
  <si>
    <r>
      <rPr>
        <sz val="8"/>
        <rFont val="Arial"/>
        <family val="2"/>
      </rPr>
      <t xml:space="preserve">              ADIANTAMENTO A DEPOSITANTES-NÍVEL E</t>
    </r>
  </si>
  <si>
    <r>
      <rPr>
        <sz val="8"/>
        <rFont val="Arial"/>
        <family val="2"/>
      </rPr>
      <t>3.1.6.10.10.0002-6</t>
    </r>
  </si>
  <si>
    <r>
      <rPr>
        <sz val="8"/>
        <rFont val="Arial"/>
        <family val="2"/>
      </rPr>
      <t>3393</t>
    </r>
  </si>
  <si>
    <r>
      <rPr>
        <sz val="8"/>
        <rFont val="Arial"/>
        <family val="2"/>
      </rPr>
      <t xml:space="preserve">              EMPRÉSTIMOS-NÍVEL E</t>
    </r>
  </si>
  <si>
    <r>
      <rPr>
        <sz val="8"/>
        <rFont val="Arial"/>
        <family val="2"/>
      </rPr>
      <t>3.1.6.10.10.0013-6</t>
    </r>
  </si>
  <si>
    <r>
      <rPr>
        <sz val="8"/>
        <rFont val="Arial"/>
        <family val="2"/>
      </rPr>
      <t>3404</t>
    </r>
  </si>
  <si>
    <r>
      <rPr>
        <sz val="8"/>
        <rFont val="Arial"/>
        <family val="2"/>
      </rPr>
      <t xml:space="preserve">              CHEQUE ESPECIAL - NÍVEL E</t>
    </r>
  </si>
  <si>
    <r>
      <rPr>
        <sz val="8"/>
        <rFont val="Arial"/>
        <family val="2"/>
      </rPr>
      <t>3.1.6.10.10.0014-3</t>
    </r>
  </si>
  <si>
    <r>
      <rPr>
        <sz val="8"/>
        <rFont val="Arial"/>
        <family val="2"/>
      </rPr>
      <t>3405</t>
    </r>
  </si>
  <si>
    <r>
      <rPr>
        <sz val="8"/>
        <rFont val="Arial"/>
        <family val="2"/>
      </rPr>
      <t xml:space="preserve">              CONTA GARANTIDA - NÍVEL E</t>
    </r>
  </si>
  <si>
    <r>
      <rPr>
        <sz val="8"/>
        <rFont val="Arial"/>
        <family val="2"/>
      </rPr>
      <t>3.1.6.10.20-1</t>
    </r>
  </si>
  <si>
    <r>
      <rPr>
        <sz val="8"/>
        <rFont val="Arial"/>
        <family val="2"/>
      </rPr>
      <t>3.1.6.10.20.0001-8</t>
    </r>
  </si>
  <si>
    <r>
      <rPr>
        <sz val="8"/>
        <rFont val="Arial"/>
        <family val="2"/>
      </rPr>
      <t>3406</t>
    </r>
  </si>
  <si>
    <r>
      <rPr>
        <sz val="8"/>
        <rFont val="Arial"/>
        <family val="2"/>
      </rPr>
      <t>3.1.6.10.20.0002-5</t>
    </r>
  </si>
  <si>
    <r>
      <rPr>
        <sz val="8"/>
        <rFont val="Arial"/>
        <family val="2"/>
      </rPr>
      <t>3407</t>
    </r>
  </si>
  <si>
    <r>
      <rPr>
        <sz val="8"/>
        <rFont val="Arial"/>
        <family val="2"/>
      </rPr>
      <t xml:space="preserve">              EMPRÉSTIMOS - NÍVEL E</t>
    </r>
  </si>
  <si>
    <r>
      <rPr>
        <sz val="8"/>
        <rFont val="Arial"/>
        <family val="2"/>
      </rPr>
      <t>3.1.6.10.20.0003-2</t>
    </r>
  </si>
  <si>
    <r>
      <rPr>
        <sz val="8"/>
        <rFont val="Arial"/>
        <family val="2"/>
      </rPr>
      <t>3408</t>
    </r>
  </si>
  <si>
    <r>
      <rPr>
        <sz val="8"/>
        <rFont val="Arial"/>
        <family val="2"/>
      </rPr>
      <t xml:space="preserve">              FINANCIAMENTOS - NÍVEL E</t>
    </r>
  </si>
  <si>
    <r>
      <rPr>
        <sz val="8"/>
        <rFont val="Arial"/>
        <family val="2"/>
      </rPr>
      <t>3.1.6.10.20.0008-7</t>
    </r>
  </si>
  <si>
    <r>
      <rPr>
        <sz val="8"/>
        <rFont val="Arial"/>
        <family val="2"/>
      </rPr>
      <t>3413</t>
    </r>
  </si>
  <si>
    <r>
      <rPr>
        <sz val="8"/>
        <rFont val="Arial"/>
        <family val="2"/>
      </rPr>
      <t xml:space="preserve">              TÍTULOS DESCONTADOS - NÍVEL E</t>
    </r>
  </si>
  <si>
    <r>
      <rPr>
        <sz val="8"/>
        <rFont val="Arial"/>
        <family val="2"/>
      </rPr>
      <t>3.1.6.30.00-9</t>
    </r>
  </si>
  <si>
    <r>
      <rPr>
        <sz val="8"/>
        <rFont val="Arial"/>
        <family val="2"/>
      </rPr>
      <t xml:space="preserve">        OUTROS CREDITOS NIVEL E</t>
    </r>
  </si>
  <si>
    <r>
      <rPr>
        <sz val="8"/>
        <rFont val="Arial"/>
        <family val="2"/>
      </rPr>
      <t>3.1.6.30.10-2</t>
    </r>
  </si>
  <si>
    <r>
      <rPr>
        <sz val="8"/>
        <rFont val="Arial"/>
        <family val="2"/>
      </rPr>
      <t>3.1.6.30.10.0001-5</t>
    </r>
  </si>
  <si>
    <r>
      <rPr>
        <sz val="8"/>
        <rFont val="Arial"/>
        <family val="2"/>
      </rPr>
      <t>3424</t>
    </r>
  </si>
  <si>
    <r>
      <rPr>
        <sz val="8"/>
        <rFont val="Arial"/>
        <family val="2"/>
      </rPr>
      <t xml:space="preserve">              OUTROS CRÉDITOS - NÍVEL E</t>
    </r>
  </si>
  <si>
    <r>
      <rPr>
        <sz val="8"/>
        <rFont val="Arial"/>
        <family val="2"/>
      </rPr>
      <t>3.1.6.30.20-5</t>
    </r>
  </si>
  <si>
    <r>
      <rPr>
        <sz val="8"/>
        <rFont val="Arial"/>
        <family val="2"/>
      </rPr>
      <t>3.1.6.30.20.0001-4</t>
    </r>
  </si>
  <si>
    <r>
      <rPr>
        <sz val="8"/>
        <rFont val="Arial"/>
        <family val="2"/>
      </rPr>
      <t>3425</t>
    </r>
  </si>
  <si>
    <r>
      <rPr>
        <sz val="8"/>
        <rFont val="Arial"/>
        <family val="2"/>
      </rPr>
      <t>3.1.7.00.00-1</t>
    </r>
  </si>
  <si>
    <r>
      <rPr>
        <sz val="8"/>
        <rFont val="Arial"/>
        <family val="2"/>
      </rPr>
      <t xml:space="preserve">     OPERACOES DE RISCO NIVEL F</t>
    </r>
  </si>
  <si>
    <r>
      <rPr>
        <sz val="8"/>
        <rFont val="Arial"/>
        <family val="2"/>
      </rPr>
      <t>3.1.7.10.00-8</t>
    </r>
  </si>
  <si>
    <r>
      <rPr>
        <sz val="8"/>
        <rFont val="Arial"/>
        <family val="2"/>
      </rPr>
      <t xml:space="preserve">        OPERACOES DE CREDITO NIVEL F</t>
    </r>
  </si>
  <si>
    <r>
      <rPr>
        <sz val="8"/>
        <rFont val="Arial"/>
        <family val="2"/>
      </rPr>
      <t>3.1.7.10.10-1</t>
    </r>
  </si>
  <si>
    <r>
      <rPr>
        <sz val="8"/>
        <rFont val="Arial"/>
        <family val="2"/>
      </rPr>
      <t>3.1.7.10.10.0001-8</t>
    </r>
  </si>
  <si>
    <r>
      <rPr>
        <sz val="8"/>
        <rFont val="Arial"/>
        <family val="2"/>
      </rPr>
      <t>3426</t>
    </r>
  </si>
  <si>
    <r>
      <rPr>
        <sz val="8"/>
        <rFont val="Arial"/>
        <family val="2"/>
      </rPr>
      <t xml:space="preserve">              ADIANTAMENTO A DEPOSITANTES-NÍVEL F</t>
    </r>
  </si>
  <si>
    <r>
      <rPr>
        <sz val="8"/>
        <rFont val="Arial"/>
        <family val="2"/>
      </rPr>
      <t>3.1.7.10.10.0002-5</t>
    </r>
  </si>
  <si>
    <r>
      <rPr>
        <sz val="8"/>
        <rFont val="Arial"/>
        <family val="2"/>
      </rPr>
      <t>3427</t>
    </r>
  </si>
  <si>
    <r>
      <rPr>
        <sz val="8"/>
        <rFont val="Arial"/>
        <family val="2"/>
      </rPr>
      <t xml:space="preserve">              EMPRÉSTIMOS-NÍVEL F</t>
    </r>
  </si>
  <si>
    <r>
      <rPr>
        <sz val="8"/>
        <rFont val="Arial"/>
        <family val="2"/>
      </rPr>
      <t>3.1.7.10.10.0003-2</t>
    </r>
  </si>
  <si>
    <r>
      <rPr>
        <sz val="8"/>
        <rFont val="Arial"/>
        <family val="2"/>
      </rPr>
      <t>3428</t>
    </r>
  </si>
  <si>
    <r>
      <rPr>
        <sz val="8"/>
        <rFont val="Arial"/>
        <family val="2"/>
      </rPr>
      <t xml:space="preserve">              FINANCIAMENTOS-NÍVEL F</t>
    </r>
  </si>
  <si>
    <r>
      <rPr>
        <sz val="8"/>
        <rFont val="Arial"/>
        <family val="2"/>
      </rPr>
      <t>3.1.7.10.10.0013-5</t>
    </r>
  </si>
  <si>
    <r>
      <rPr>
        <sz val="8"/>
        <rFont val="Arial"/>
        <family val="2"/>
      </rPr>
      <t>3438</t>
    </r>
  </si>
  <si>
    <r>
      <rPr>
        <sz val="8"/>
        <rFont val="Arial"/>
        <family val="2"/>
      </rPr>
      <t xml:space="preserve">              CHEQUE ESPECIAL - NÍVEL F</t>
    </r>
  </si>
  <si>
    <r>
      <rPr>
        <sz val="8"/>
        <rFont val="Arial"/>
        <family val="2"/>
      </rPr>
      <t>3.1.7.10.10.0014-2</t>
    </r>
  </si>
  <si>
    <r>
      <rPr>
        <sz val="8"/>
        <rFont val="Arial"/>
        <family val="2"/>
      </rPr>
      <t>3439</t>
    </r>
  </si>
  <si>
    <r>
      <rPr>
        <sz val="8"/>
        <rFont val="Arial"/>
        <family val="2"/>
      </rPr>
      <t xml:space="preserve">              CONTA GARANTIDA - NÍVEL F</t>
    </r>
  </si>
  <si>
    <r>
      <rPr>
        <sz val="8"/>
        <rFont val="Arial"/>
        <family val="2"/>
      </rPr>
      <t>3.1.7.10.20-4</t>
    </r>
  </si>
  <si>
    <r>
      <rPr>
        <sz val="8"/>
        <rFont val="Arial"/>
        <family val="2"/>
      </rPr>
      <t>3.1.7.10.20.0001-7</t>
    </r>
  </si>
  <si>
    <r>
      <rPr>
        <sz val="8"/>
        <rFont val="Arial"/>
        <family val="2"/>
      </rPr>
      <t>3440</t>
    </r>
  </si>
  <si>
    <r>
      <rPr>
        <sz val="8"/>
        <rFont val="Arial"/>
        <family val="2"/>
      </rPr>
      <t>3.1.7.10.20.0002-4</t>
    </r>
  </si>
  <si>
    <r>
      <rPr>
        <sz val="8"/>
        <rFont val="Arial"/>
        <family val="2"/>
      </rPr>
      <t>3441</t>
    </r>
  </si>
  <si>
    <r>
      <rPr>
        <sz val="8"/>
        <rFont val="Arial"/>
        <family val="2"/>
      </rPr>
      <t xml:space="preserve">              EMPRÉSTIMOS - NÍVEL F</t>
    </r>
  </si>
  <si>
    <r>
      <rPr>
        <sz val="8"/>
        <rFont val="Arial"/>
        <family val="2"/>
      </rPr>
      <t>3.1.7.10.20.0008-6</t>
    </r>
  </si>
  <si>
    <r>
      <rPr>
        <sz val="8"/>
        <rFont val="Arial"/>
        <family val="2"/>
      </rPr>
      <t>3447</t>
    </r>
  </si>
  <si>
    <r>
      <rPr>
        <sz val="8"/>
        <rFont val="Arial"/>
        <family val="2"/>
      </rPr>
      <t xml:space="preserve">              TÍTULOS DESCONTADOS - NÍVEL F</t>
    </r>
  </si>
  <si>
    <r>
      <rPr>
        <sz val="8"/>
        <rFont val="Arial"/>
        <family val="2"/>
      </rPr>
      <t>3.1.7.10.20.0016-5</t>
    </r>
  </si>
  <si>
    <r>
      <rPr>
        <sz val="8"/>
        <rFont val="Arial"/>
        <family val="2"/>
      </rPr>
      <t>3455</t>
    </r>
  </si>
  <si>
    <r>
      <rPr>
        <sz val="8"/>
        <rFont val="Arial"/>
        <family val="2"/>
      </rPr>
      <t xml:space="preserve">              OPERAÇÕES DE FINANCIAMENTOS RURAIS - NÍVEL F</t>
    </r>
  </si>
  <si>
    <r>
      <rPr>
        <sz val="8"/>
        <rFont val="Arial"/>
        <family val="2"/>
      </rPr>
      <t>3.1.7.30.00-2</t>
    </r>
  </si>
  <si>
    <r>
      <rPr>
        <sz val="8"/>
        <rFont val="Arial"/>
        <family val="2"/>
      </rPr>
      <t xml:space="preserve">        OUTROS CREDITOS NIVEL F</t>
    </r>
  </si>
  <si>
    <r>
      <rPr>
        <sz val="8"/>
        <rFont val="Arial"/>
        <family val="2"/>
      </rPr>
      <t>3.1.7.30.20-8</t>
    </r>
  </si>
  <si>
    <r>
      <rPr>
        <sz val="8"/>
        <rFont val="Arial"/>
        <family val="2"/>
      </rPr>
      <t>3.1.7.30.20.0001-3</t>
    </r>
  </si>
  <si>
    <r>
      <rPr>
        <sz val="8"/>
        <rFont val="Arial"/>
        <family val="2"/>
      </rPr>
      <t>3459</t>
    </r>
  </si>
  <si>
    <r>
      <rPr>
        <sz val="8"/>
        <rFont val="Arial"/>
        <family val="2"/>
      </rPr>
      <t xml:space="preserve">              OUTROS CRÉDITOS - NÍVEL F</t>
    </r>
  </si>
  <si>
    <r>
      <rPr>
        <sz val="8"/>
        <rFont val="Arial"/>
        <family val="2"/>
      </rPr>
      <t>3.1.8.00.00-4</t>
    </r>
  </si>
  <si>
    <r>
      <rPr>
        <sz val="8"/>
        <rFont val="Arial"/>
        <family val="2"/>
      </rPr>
      <t xml:space="preserve">     OPERACOES DE RISCO NIVEL G</t>
    </r>
  </si>
  <si>
    <r>
      <rPr>
        <sz val="8"/>
        <rFont val="Arial"/>
        <family val="2"/>
      </rPr>
      <t>3.1.8.10.00-1</t>
    </r>
  </si>
  <si>
    <r>
      <rPr>
        <sz val="8"/>
        <rFont val="Arial"/>
        <family val="2"/>
      </rPr>
      <t xml:space="preserve">        OPERACOES DE CREDITO NIVEL G</t>
    </r>
  </si>
  <si>
    <r>
      <rPr>
        <sz val="8"/>
        <rFont val="Arial"/>
        <family val="2"/>
      </rPr>
      <t>3.1.8.10.10-4</t>
    </r>
  </si>
  <si>
    <r>
      <rPr>
        <sz val="8"/>
        <rFont val="Arial"/>
        <family val="2"/>
      </rPr>
      <t>3.1.8.10.10.0001-7</t>
    </r>
  </si>
  <si>
    <r>
      <rPr>
        <sz val="8"/>
        <rFont val="Arial"/>
        <family val="2"/>
      </rPr>
      <t>3460</t>
    </r>
  </si>
  <si>
    <r>
      <rPr>
        <sz val="8"/>
        <rFont val="Arial"/>
        <family val="2"/>
      </rPr>
      <t xml:space="preserve">              ADIANTAMENTO A DEPOSITANTES-NÍVEL G</t>
    </r>
  </si>
  <si>
    <r>
      <rPr>
        <sz val="8"/>
        <rFont val="Arial"/>
        <family val="2"/>
      </rPr>
      <t>3.1.8.10.10.0002-4</t>
    </r>
  </si>
  <si>
    <r>
      <rPr>
        <sz val="8"/>
        <rFont val="Arial"/>
        <family val="2"/>
      </rPr>
      <t>3461</t>
    </r>
  </si>
  <si>
    <r>
      <rPr>
        <sz val="8"/>
        <rFont val="Arial"/>
        <family val="2"/>
      </rPr>
      <t xml:space="preserve">              EMPRÉSTIMO-NÍVEL G</t>
    </r>
  </si>
  <si>
    <r>
      <rPr>
        <sz val="8"/>
        <rFont val="Arial"/>
        <family val="2"/>
      </rPr>
      <t>3.1.8.10.10.0013-4</t>
    </r>
  </si>
  <si>
    <r>
      <rPr>
        <sz val="8"/>
        <rFont val="Arial"/>
        <family val="2"/>
      </rPr>
      <t>3472</t>
    </r>
  </si>
  <si>
    <r>
      <rPr>
        <sz val="8"/>
        <rFont val="Arial"/>
        <family val="2"/>
      </rPr>
      <t xml:space="preserve">              CHEQUE ESPECIAL - NÍVEL G</t>
    </r>
  </si>
  <si>
    <r>
      <rPr>
        <sz val="8"/>
        <rFont val="Arial"/>
        <family val="2"/>
      </rPr>
      <t>3.1.8.10.10.0014-1</t>
    </r>
  </si>
  <si>
    <r>
      <rPr>
        <sz val="8"/>
        <rFont val="Arial"/>
        <family val="2"/>
      </rPr>
      <t>3473</t>
    </r>
  </si>
  <si>
    <r>
      <rPr>
        <sz val="8"/>
        <rFont val="Arial"/>
        <family val="2"/>
      </rPr>
      <t xml:space="preserve">              CONTA GARANTIDA - NÍVEL G</t>
    </r>
  </si>
  <si>
    <r>
      <rPr>
        <sz val="8"/>
        <rFont val="Arial"/>
        <family val="2"/>
      </rPr>
      <t>3.1.8.10.20-7</t>
    </r>
  </si>
  <si>
    <r>
      <rPr>
        <sz val="8"/>
        <rFont val="Arial"/>
        <family val="2"/>
      </rPr>
      <t>3.1.8.10.20.0001-6</t>
    </r>
  </si>
  <si>
    <r>
      <rPr>
        <sz val="8"/>
        <rFont val="Arial"/>
        <family val="2"/>
      </rPr>
      <t>3474</t>
    </r>
  </si>
  <si>
    <r>
      <rPr>
        <sz val="8"/>
        <rFont val="Arial"/>
        <family val="2"/>
      </rPr>
      <t>3.1.8.10.20.0002-3</t>
    </r>
  </si>
  <si>
    <r>
      <rPr>
        <sz val="8"/>
        <rFont val="Arial"/>
        <family val="2"/>
      </rPr>
      <t>3475</t>
    </r>
  </si>
  <si>
    <r>
      <rPr>
        <sz val="8"/>
        <rFont val="Arial"/>
        <family val="2"/>
      </rPr>
      <t xml:space="preserve">              EMPRÉSTIMOS - NÍVEL G</t>
    </r>
  </si>
  <si>
    <r>
      <rPr>
        <sz val="8"/>
        <rFont val="Arial"/>
        <family val="2"/>
      </rPr>
      <t>3.1.8.10.20.0003-0</t>
    </r>
  </si>
  <si>
    <r>
      <rPr>
        <sz val="8"/>
        <rFont val="Arial"/>
        <family val="2"/>
      </rPr>
      <t>3476</t>
    </r>
  </si>
  <si>
    <r>
      <rPr>
        <sz val="8"/>
        <rFont val="Arial"/>
        <family val="2"/>
      </rPr>
      <t xml:space="preserve">              FINANCIAMENTOS - NÍVEL G</t>
    </r>
  </si>
  <si>
    <r>
      <rPr>
        <sz val="8"/>
        <rFont val="Arial"/>
        <family val="2"/>
      </rPr>
      <t>3.1.8.10.20.0008-5</t>
    </r>
  </si>
  <si>
    <r>
      <rPr>
        <sz val="8"/>
        <rFont val="Arial"/>
        <family val="2"/>
      </rPr>
      <t>3481</t>
    </r>
  </si>
  <si>
    <r>
      <rPr>
        <sz val="8"/>
        <rFont val="Arial"/>
        <family val="2"/>
      </rPr>
      <t xml:space="preserve">              TÍTULOS DESCONTADOS - NÍVEL G</t>
    </r>
  </si>
  <si>
    <r>
      <rPr>
        <sz val="8"/>
        <rFont val="Arial"/>
        <family val="2"/>
      </rPr>
      <t>3.1.8.30.00-5</t>
    </r>
  </si>
  <si>
    <r>
      <rPr>
        <sz val="8"/>
        <rFont val="Arial"/>
        <family val="2"/>
      </rPr>
      <t xml:space="preserve">        OUTROS CREDITOS NIVEL G</t>
    </r>
  </si>
  <si>
    <r>
      <rPr>
        <sz val="8"/>
        <rFont val="Arial"/>
        <family val="2"/>
      </rPr>
      <t>3.1.8.30.20-1</t>
    </r>
  </si>
  <si>
    <r>
      <rPr>
        <sz val="8"/>
        <rFont val="Arial"/>
        <family val="2"/>
      </rPr>
      <t>3.1.8.30.20.0001-2</t>
    </r>
  </si>
  <si>
    <r>
      <rPr>
        <sz val="8"/>
        <rFont val="Arial"/>
        <family val="2"/>
      </rPr>
      <t>3491</t>
    </r>
  </si>
  <si>
    <r>
      <rPr>
        <sz val="8"/>
        <rFont val="Arial"/>
        <family val="2"/>
      </rPr>
      <t xml:space="preserve">              OUTROS CRÉDITOS - NÍVEL G</t>
    </r>
  </si>
  <si>
    <r>
      <rPr>
        <sz val="8"/>
        <rFont val="Arial"/>
        <family val="2"/>
      </rPr>
      <t>3.1.9.00.00-7</t>
    </r>
  </si>
  <si>
    <r>
      <rPr>
        <sz val="8"/>
        <rFont val="Arial"/>
        <family val="2"/>
      </rPr>
      <t xml:space="preserve">     OPERACOES DE RISCO NIVEL H</t>
    </r>
  </si>
  <si>
    <r>
      <rPr>
        <sz val="8"/>
        <rFont val="Arial"/>
        <family val="2"/>
      </rPr>
      <t>3.1.9.10.00-4</t>
    </r>
  </si>
  <si>
    <r>
      <rPr>
        <sz val="8"/>
        <rFont val="Arial"/>
        <family val="2"/>
      </rPr>
      <t xml:space="preserve">        OPERACOES DE CREDITO NIVEL H</t>
    </r>
  </si>
  <si>
    <r>
      <rPr>
        <sz val="8"/>
        <rFont val="Arial"/>
        <family val="2"/>
      </rPr>
      <t>3.1.9.10.10-7</t>
    </r>
  </si>
  <si>
    <r>
      <rPr>
        <sz val="8"/>
        <rFont val="Arial"/>
        <family val="2"/>
      </rPr>
      <t>3.1.9.10.10.0001-6</t>
    </r>
  </si>
  <si>
    <r>
      <rPr>
        <sz val="8"/>
        <rFont val="Arial"/>
        <family val="2"/>
      </rPr>
      <t>3492</t>
    </r>
  </si>
  <si>
    <r>
      <rPr>
        <sz val="8"/>
        <rFont val="Arial"/>
        <family val="2"/>
      </rPr>
      <t xml:space="preserve">              ADIANTAMENTO A DEPOSITANTES-NÍVEL H</t>
    </r>
  </si>
  <si>
    <r>
      <rPr>
        <sz val="8"/>
        <rFont val="Arial"/>
        <family val="2"/>
      </rPr>
      <t>3.1.9.10.10.0002-3</t>
    </r>
  </si>
  <si>
    <r>
      <rPr>
        <sz val="8"/>
        <rFont val="Arial"/>
        <family val="2"/>
      </rPr>
      <t>3493</t>
    </r>
  </si>
  <si>
    <r>
      <rPr>
        <sz val="8"/>
        <rFont val="Arial"/>
        <family val="2"/>
      </rPr>
      <t xml:space="preserve">              EMPRÉSTIMOS-NÍVEL H</t>
    </r>
  </si>
  <si>
    <r>
      <rPr>
        <sz val="8"/>
        <rFont val="Arial"/>
        <family val="2"/>
      </rPr>
      <t>3.1.9.10.10.0003-0</t>
    </r>
  </si>
  <si>
    <r>
      <rPr>
        <sz val="8"/>
        <rFont val="Arial"/>
        <family val="2"/>
      </rPr>
      <t>3494</t>
    </r>
  </si>
  <si>
    <r>
      <rPr>
        <sz val="8"/>
        <rFont val="Arial"/>
        <family val="2"/>
      </rPr>
      <t xml:space="preserve">              FINANCIAMENTO-NÍVEL H</t>
    </r>
  </si>
  <si>
    <r>
      <rPr>
        <sz val="8"/>
        <rFont val="Arial"/>
        <family val="2"/>
      </rPr>
      <t>3.1.9.10.10.0011-9</t>
    </r>
  </si>
  <si>
    <r>
      <rPr>
        <sz val="8"/>
        <rFont val="Arial"/>
        <family val="2"/>
      </rPr>
      <t>3502</t>
    </r>
  </si>
  <si>
    <r>
      <rPr>
        <sz val="8"/>
        <rFont val="Arial"/>
        <family val="2"/>
      </rPr>
      <t xml:space="preserve">              OPERAÇÕES DE FINANCIAMENTOS RURAIS - NÍVEL H</t>
    </r>
  </si>
  <si>
    <r>
      <rPr>
        <sz val="8"/>
        <rFont val="Arial"/>
        <family val="2"/>
      </rPr>
      <t>3.1.9.10.10.0013-3</t>
    </r>
  </si>
  <si>
    <r>
      <rPr>
        <sz val="8"/>
        <rFont val="Arial"/>
        <family val="2"/>
      </rPr>
      <t>3504</t>
    </r>
  </si>
  <si>
    <r>
      <rPr>
        <sz val="8"/>
        <rFont val="Arial"/>
        <family val="2"/>
      </rPr>
      <t xml:space="preserve">              CHEQUE ESPECIAL - NÍVEL H</t>
    </r>
  </si>
  <si>
    <r>
      <rPr>
        <sz val="8"/>
        <rFont val="Arial"/>
        <family val="2"/>
      </rPr>
      <t>3.1.9.10.10.0014-0</t>
    </r>
  </si>
  <si>
    <r>
      <rPr>
        <sz val="8"/>
        <rFont val="Arial"/>
        <family val="2"/>
      </rPr>
      <t>3505</t>
    </r>
  </si>
  <si>
    <r>
      <rPr>
        <sz val="8"/>
        <rFont val="Arial"/>
        <family val="2"/>
      </rPr>
      <t xml:space="preserve">              CONTA GARANTIDA - NÍVEL H</t>
    </r>
  </si>
  <si>
    <r>
      <rPr>
        <sz val="8"/>
        <rFont val="Arial"/>
        <family val="2"/>
      </rPr>
      <t>3.1.9.10.20-0</t>
    </r>
  </si>
  <si>
    <r>
      <rPr>
        <sz val="8"/>
        <rFont val="Arial"/>
        <family val="2"/>
      </rPr>
      <t>3.1.9.10.20.0001-5</t>
    </r>
  </si>
  <si>
    <r>
      <rPr>
        <sz val="8"/>
        <rFont val="Arial"/>
        <family val="2"/>
      </rPr>
      <t>3506</t>
    </r>
  </si>
  <si>
    <r>
      <rPr>
        <sz val="8"/>
        <rFont val="Arial"/>
        <family val="2"/>
      </rPr>
      <t>3.1.9.10.20.0002-2</t>
    </r>
  </si>
  <si>
    <r>
      <rPr>
        <sz val="8"/>
        <rFont val="Arial"/>
        <family val="2"/>
      </rPr>
      <t>3507</t>
    </r>
  </si>
  <si>
    <r>
      <rPr>
        <sz val="8"/>
        <rFont val="Arial"/>
        <family val="2"/>
      </rPr>
      <t xml:space="preserve">              EMPRÉSTIMOS - NÍVEL H</t>
    </r>
  </si>
  <si>
    <r>
      <rPr>
        <sz val="8"/>
        <rFont val="Arial"/>
        <family val="2"/>
      </rPr>
      <t>3.1.9.10.20.0003-9</t>
    </r>
  </si>
  <si>
    <r>
      <rPr>
        <sz val="8"/>
        <rFont val="Arial"/>
        <family val="2"/>
      </rPr>
      <t>3508</t>
    </r>
  </si>
  <si>
    <r>
      <rPr>
        <sz val="8"/>
        <rFont val="Arial"/>
        <family val="2"/>
      </rPr>
      <t xml:space="preserve">              FINANCIAMENTOS - NÍVEL H</t>
    </r>
  </si>
  <si>
    <r>
      <rPr>
        <sz val="8"/>
        <rFont val="Arial"/>
        <family val="2"/>
      </rPr>
      <t>3.1.9.10.20.0008-4</t>
    </r>
  </si>
  <si>
    <r>
      <rPr>
        <sz val="8"/>
        <rFont val="Arial"/>
        <family val="2"/>
      </rPr>
      <t>3513</t>
    </r>
  </si>
  <si>
    <r>
      <rPr>
        <sz val="8"/>
        <rFont val="Arial"/>
        <family val="2"/>
      </rPr>
      <t xml:space="preserve">              TÍTULOS DESCONTADOS - NÍVEL H</t>
    </r>
  </si>
  <si>
    <r>
      <rPr>
        <sz val="8"/>
        <rFont val="Arial"/>
        <family val="2"/>
      </rPr>
      <t>3.1.9.10.20.0014-9</t>
    </r>
  </si>
  <si>
    <r>
      <rPr>
        <sz val="8"/>
        <rFont val="Arial"/>
        <family val="2"/>
      </rPr>
      <t>3519</t>
    </r>
  </si>
  <si>
    <r>
      <rPr>
        <sz val="8"/>
        <rFont val="Arial"/>
        <family val="2"/>
      </rPr>
      <t>3.1.9.30.00-8</t>
    </r>
  </si>
  <si>
    <r>
      <rPr>
        <sz val="8"/>
        <rFont val="Arial"/>
        <family val="2"/>
      </rPr>
      <t xml:space="preserve">        OUTROS CREDITOS NIVEL H</t>
    </r>
  </si>
  <si>
    <r>
      <rPr>
        <sz val="8"/>
        <rFont val="Arial"/>
        <family val="2"/>
      </rPr>
      <t>3.1.9.30.20-4</t>
    </r>
  </si>
  <si>
    <r>
      <rPr>
        <sz val="8"/>
        <rFont val="Arial"/>
        <family val="2"/>
      </rPr>
      <t>3.1.9.30.20.0001-1</t>
    </r>
  </si>
  <si>
    <r>
      <rPr>
        <sz val="8"/>
        <rFont val="Arial"/>
        <family val="2"/>
      </rPr>
      <t>3523</t>
    </r>
  </si>
  <si>
    <r>
      <rPr>
        <sz val="8"/>
        <rFont val="Arial"/>
        <family val="2"/>
      </rPr>
      <t xml:space="preserve">              OUTROS CRÉDITOS - NÍVEL H</t>
    </r>
  </si>
  <si>
    <r>
      <rPr>
        <sz val="8"/>
        <rFont val="Arial"/>
        <family val="2"/>
      </rPr>
      <t>3.9.9.99.99-3</t>
    </r>
  </si>
  <si>
    <r>
      <rPr>
        <sz val="8"/>
        <rFont val="Arial"/>
        <family val="2"/>
      </rPr>
      <t>TOTAL GERAL DO ATIVO</t>
    </r>
  </si>
  <si>
    <r>
      <rPr>
        <sz val="8"/>
        <rFont val="Arial"/>
        <family val="2"/>
      </rPr>
      <t>4.0.0.00.00-8</t>
    </r>
  </si>
  <si>
    <r>
      <rPr>
        <sz val="8"/>
        <rFont val="Arial"/>
        <family val="2"/>
      </rPr>
      <t>CIRCULANTE EXIGIVEL A LONGO PRAZO</t>
    </r>
  </si>
  <si>
    <r>
      <rPr>
        <sz val="8"/>
        <rFont val="Arial"/>
        <family val="2"/>
      </rPr>
      <t>4.1.0.00.00-7</t>
    </r>
  </si>
  <si>
    <r>
      <rPr>
        <sz val="8"/>
        <rFont val="Arial"/>
        <family val="2"/>
      </rPr>
      <t xml:space="preserve">  DEPOSITOS</t>
    </r>
  </si>
  <si>
    <r>
      <rPr>
        <sz val="8"/>
        <rFont val="Arial"/>
        <family val="2"/>
      </rPr>
      <t>4.1.1.00.00-0</t>
    </r>
  </si>
  <si>
    <r>
      <rPr>
        <sz val="8"/>
        <rFont val="Arial"/>
        <family val="2"/>
      </rPr>
      <t xml:space="preserve">     DEPOSITOS A VISTA</t>
    </r>
  </si>
  <si>
    <r>
      <rPr>
        <sz val="8"/>
        <rFont val="Arial"/>
        <family val="2"/>
      </rPr>
      <t>4.1.1.10.00-7</t>
    </r>
  </si>
  <si>
    <r>
      <rPr>
        <sz val="8"/>
        <rFont val="Arial"/>
        <family val="2"/>
      </rPr>
      <t xml:space="preserve">        DEPOSITOS DE PESSOAS FISICAS</t>
    </r>
  </si>
  <si>
    <r>
      <rPr>
        <sz val="8"/>
        <rFont val="Arial"/>
        <family val="2"/>
      </rPr>
      <t>4.1.1.10.00.0001-8</t>
    </r>
  </si>
  <si>
    <r>
      <rPr>
        <sz val="8"/>
        <rFont val="Arial"/>
        <family val="2"/>
      </rPr>
      <t>49</t>
    </r>
  </si>
  <si>
    <r>
      <rPr>
        <sz val="8"/>
        <rFont val="Arial"/>
        <family val="2"/>
      </rPr>
      <t xml:space="preserve">              DEPÓSITOS DE PESSOAS FÍSICAS</t>
    </r>
  </si>
  <si>
    <r>
      <rPr>
        <sz val="8"/>
        <rFont val="Arial"/>
        <family val="2"/>
      </rPr>
      <t>4.1.1.10.00.0002-5</t>
    </r>
  </si>
  <si>
    <r>
      <rPr>
        <sz val="8"/>
        <rFont val="Arial"/>
        <family val="2"/>
      </rPr>
      <t>410</t>
    </r>
  </si>
  <si>
    <r>
      <rPr>
        <sz val="8"/>
        <rFont val="Arial"/>
        <family val="2"/>
      </rPr>
      <t xml:space="preserve">              DEPOSITOS DE PESSOAS FISICAS - BLOQUEIO JUDICIAL</t>
    </r>
  </si>
  <si>
    <r>
      <rPr>
        <sz val="8"/>
        <rFont val="Arial"/>
        <family val="2"/>
      </rPr>
      <t>4.1.1.20.00-4</t>
    </r>
  </si>
  <si>
    <r>
      <rPr>
        <sz val="8"/>
        <rFont val="Arial"/>
        <family val="2"/>
      </rPr>
      <t xml:space="preserve">        DEPOSITOS DE PESSOAS JURIDICAS</t>
    </r>
  </si>
  <si>
    <r>
      <rPr>
        <sz val="8"/>
        <rFont val="Arial"/>
        <family val="2"/>
      </rPr>
      <t>4.1.1.20.00.0001-1</t>
    </r>
  </si>
  <si>
    <r>
      <rPr>
        <sz val="8"/>
        <rFont val="Arial"/>
        <family val="2"/>
      </rPr>
      <t>411</t>
    </r>
  </si>
  <si>
    <r>
      <rPr>
        <sz val="8"/>
        <rFont val="Arial"/>
        <family val="2"/>
      </rPr>
      <t xml:space="preserve">              DEPÓSITOS DE PESSOAS JURÍDICAS</t>
    </r>
  </si>
  <si>
    <r>
      <rPr>
        <sz val="8"/>
        <rFont val="Arial"/>
        <family val="2"/>
      </rPr>
      <t>4.1.1.20.00.0002-8</t>
    </r>
  </si>
  <si>
    <r>
      <rPr>
        <sz val="8"/>
        <rFont val="Arial"/>
        <family val="2"/>
      </rPr>
      <t>412</t>
    </r>
  </si>
  <si>
    <r>
      <rPr>
        <sz val="8"/>
        <rFont val="Arial"/>
        <family val="2"/>
      </rPr>
      <t xml:space="preserve">              DEPÓSITOS DE PESSOAS JURÍDICAS - BLOQUEIO JUDICIAL</t>
    </r>
  </si>
  <si>
    <r>
      <rPr>
        <sz val="8"/>
        <rFont val="Arial"/>
        <family val="2"/>
      </rPr>
      <t>4.1.1.98.00-5</t>
    </r>
  </si>
  <si>
    <r>
      <rPr>
        <sz val="8"/>
        <rFont val="Arial"/>
        <family val="2"/>
      </rPr>
      <t xml:space="preserve">        CONTAS ENCERRADAS</t>
    </r>
  </si>
  <si>
    <r>
      <rPr>
        <sz val="8"/>
        <rFont val="Arial"/>
        <family val="2"/>
      </rPr>
      <t>4.1.1.98.10-8</t>
    </r>
  </si>
  <si>
    <r>
      <rPr>
        <sz val="8"/>
        <rFont val="Arial"/>
        <family val="2"/>
      </rPr>
      <t xml:space="preserve">           PESSOAS FÍSICAS</t>
    </r>
  </si>
  <si>
    <r>
      <rPr>
        <sz val="8"/>
        <rFont val="Arial"/>
        <family val="2"/>
      </rPr>
      <t>4.1.1.98.10.0001-7</t>
    </r>
  </si>
  <si>
    <r>
      <rPr>
        <sz val="8"/>
        <rFont val="Arial"/>
        <family val="2"/>
      </rPr>
      <t>4564</t>
    </r>
  </si>
  <si>
    <r>
      <rPr>
        <sz val="8"/>
        <rFont val="Arial"/>
        <family val="2"/>
      </rPr>
      <t xml:space="preserve">              PESSOAS FÍSICAS</t>
    </r>
  </si>
  <si>
    <r>
      <rPr>
        <sz val="8"/>
        <rFont val="Arial"/>
        <family val="2"/>
      </rPr>
      <t>4.1.1.98.20-1</t>
    </r>
  </si>
  <si>
    <r>
      <rPr>
        <sz val="8"/>
        <rFont val="Arial"/>
        <family val="2"/>
      </rPr>
      <t xml:space="preserve">           PESSOAS JURÍDICAS</t>
    </r>
  </si>
  <si>
    <r>
      <rPr>
        <sz val="8"/>
        <rFont val="Arial"/>
        <family val="2"/>
      </rPr>
      <t>4.1.1.98.20.0001-6</t>
    </r>
  </si>
  <si>
    <r>
      <rPr>
        <sz val="8"/>
        <rFont val="Arial"/>
        <family val="2"/>
      </rPr>
      <t>4565</t>
    </r>
  </si>
  <si>
    <r>
      <rPr>
        <sz val="8"/>
        <rFont val="Arial"/>
        <family val="2"/>
      </rPr>
      <t xml:space="preserve">              PESSOAS JURÍDICAS</t>
    </r>
  </si>
  <si>
    <r>
      <rPr>
        <sz val="8"/>
        <rFont val="Arial"/>
        <family val="2"/>
      </rPr>
      <t>4.1.4.00.00-9</t>
    </r>
  </si>
  <si>
    <r>
      <rPr>
        <sz val="8"/>
        <rFont val="Arial"/>
        <family val="2"/>
      </rPr>
      <t xml:space="preserve">     DEPOSITOS SOB AVISO</t>
    </r>
  </si>
  <si>
    <r>
      <rPr>
        <sz val="8"/>
        <rFont val="Arial"/>
        <family val="2"/>
      </rPr>
      <t>4.1.4.10.00-6</t>
    </r>
  </si>
  <si>
    <r>
      <rPr>
        <sz val="8"/>
        <rFont val="Arial"/>
        <family val="2"/>
      </rPr>
      <t xml:space="preserve">        DEPOSITOS DE AVISO PREVIO</t>
    </r>
  </si>
  <si>
    <r>
      <rPr>
        <sz val="8"/>
        <rFont val="Arial"/>
        <family val="2"/>
      </rPr>
      <t>4.1.4.10.20-2</t>
    </r>
  </si>
  <si>
    <r>
      <rPr>
        <sz val="8"/>
        <rFont val="Arial"/>
        <family val="2"/>
      </rPr>
      <t xml:space="preserve">           NAO LIGADAS</t>
    </r>
  </si>
  <si>
    <r>
      <rPr>
        <sz val="8"/>
        <rFont val="Arial"/>
        <family val="2"/>
      </rPr>
      <t>4.1.4.10.20.0001-3</t>
    </r>
  </si>
  <si>
    <r>
      <rPr>
        <sz val="8"/>
        <rFont val="Arial"/>
        <family val="2"/>
      </rPr>
      <t>436</t>
    </r>
  </si>
  <si>
    <r>
      <rPr>
        <sz val="8"/>
        <rFont val="Arial"/>
        <family val="2"/>
      </rPr>
      <t xml:space="preserve">              NÃO LIGADAS</t>
    </r>
  </si>
  <si>
    <r>
      <rPr>
        <sz val="8"/>
        <rFont val="Arial"/>
        <family val="2"/>
      </rPr>
      <t>4.1.5.00.00-2</t>
    </r>
  </si>
  <si>
    <r>
      <rPr>
        <sz val="8"/>
        <rFont val="Arial"/>
        <family val="2"/>
      </rPr>
      <t xml:space="preserve">     DEPOSITOS A PRAZO</t>
    </r>
  </si>
  <si>
    <r>
      <rPr>
        <sz val="8"/>
        <rFont val="Arial"/>
        <family val="2"/>
      </rPr>
      <t>4.1.5.10.00-9</t>
    </r>
  </si>
  <si>
    <r>
      <rPr>
        <sz val="8"/>
        <rFont val="Arial"/>
        <family val="2"/>
      </rPr>
      <t xml:space="preserve">        DEPOSITOS A PRAZO</t>
    </r>
  </si>
  <si>
    <r>
      <rPr>
        <sz val="8"/>
        <rFont val="Arial"/>
        <family val="2"/>
      </rPr>
      <t>4.1.5.10.20-5</t>
    </r>
  </si>
  <si>
    <r>
      <rPr>
        <sz val="8"/>
        <rFont val="Arial"/>
        <family val="2"/>
      </rPr>
      <t xml:space="preserve">           NAO LIGADAS - SEM CERTIFICADO</t>
    </r>
  </si>
  <si>
    <r>
      <rPr>
        <sz val="8"/>
        <rFont val="Arial"/>
        <family val="2"/>
      </rPr>
      <t>4.1.5.10.20.0001-2</t>
    </r>
  </si>
  <si>
    <r>
      <rPr>
        <sz val="8"/>
        <rFont val="Arial"/>
        <family val="2"/>
      </rPr>
      <t>438</t>
    </r>
  </si>
  <si>
    <r>
      <rPr>
        <sz val="8"/>
        <rFont val="Arial"/>
        <family val="2"/>
      </rPr>
      <t xml:space="preserve">              RECIBO DE DEPÓSITO COOPERATIVO-R.D.C.</t>
    </r>
  </si>
  <si>
    <r>
      <rPr>
        <sz val="8"/>
        <rFont val="Arial"/>
        <family val="2"/>
      </rPr>
      <t>4.4.0.00.00-4</t>
    </r>
  </si>
  <si>
    <r>
      <rPr>
        <sz val="8"/>
        <rFont val="Arial"/>
        <family val="2"/>
      </rPr>
      <t>4.4.3.00.00-3</t>
    </r>
  </si>
  <si>
    <r>
      <rPr>
        <sz val="8"/>
        <rFont val="Arial"/>
        <family val="2"/>
      </rPr>
      <t xml:space="preserve">     REPASSES INTERFINANCEIROS</t>
    </r>
  </si>
  <si>
    <r>
      <rPr>
        <sz val="8"/>
        <rFont val="Arial"/>
        <family val="2"/>
      </rPr>
      <t>4.4.3.10.00-0</t>
    </r>
  </si>
  <si>
    <r>
      <rPr>
        <sz val="8"/>
        <rFont val="Arial"/>
        <family val="2"/>
      </rPr>
      <t xml:space="preserve">        OBRIGACOES POR REPASSES INTERFINANCEIROS</t>
    </r>
  </si>
  <si>
    <r>
      <rPr>
        <sz val="8"/>
        <rFont val="Arial"/>
        <family val="2"/>
      </rPr>
      <t>4.4.3.10.99-0</t>
    </r>
  </si>
  <si>
    <r>
      <rPr>
        <sz val="8"/>
        <rFont val="Arial"/>
        <family val="2"/>
      </rPr>
      <t xml:space="preserve">           OUTROS RECURSOS</t>
    </r>
  </si>
  <si>
    <r>
      <rPr>
        <sz val="8"/>
        <rFont val="Arial"/>
        <family val="2"/>
      </rPr>
      <t>4.4.3.10.99.0003-9</t>
    </r>
  </si>
  <si>
    <r>
      <rPr>
        <sz val="8"/>
        <rFont val="Arial"/>
        <family val="2"/>
      </rPr>
      <t>4125</t>
    </r>
  </si>
  <si>
    <r>
      <rPr>
        <sz val="8"/>
        <rFont val="Arial"/>
        <family val="2"/>
      </rPr>
      <t xml:space="preserve">              RECURSOS DO BANCOOB</t>
    </r>
  </si>
  <si>
    <r>
      <rPr>
        <sz val="8"/>
        <rFont val="Arial"/>
        <family val="2"/>
      </rPr>
      <t>4.4.3.10.99.0004-6</t>
    </r>
  </si>
  <si>
    <r>
      <rPr>
        <sz val="8"/>
        <rFont val="Arial"/>
        <family val="2"/>
      </rPr>
      <t>4126</t>
    </r>
  </si>
  <si>
    <r>
      <rPr>
        <sz val="8"/>
        <rFont val="Arial"/>
        <family val="2"/>
      </rPr>
      <t xml:space="preserve">              (-) DESPESAS A APROPRIAR BANCOOB</t>
    </r>
  </si>
  <si>
    <r>
      <rPr>
        <sz val="8"/>
        <rFont val="Arial"/>
        <family val="2"/>
      </rPr>
      <t>4.5.0.00.00-3</t>
    </r>
  </si>
  <si>
    <r>
      <rPr>
        <sz val="8"/>
        <rFont val="Arial"/>
        <family val="2"/>
      </rPr>
      <t xml:space="preserve">  RELACOES INTERDEPENDENCIAS</t>
    </r>
  </si>
  <si>
    <r>
      <rPr>
        <sz val="8"/>
        <rFont val="Arial"/>
        <family val="2"/>
      </rPr>
      <t>4.5.1.00.00-6</t>
    </r>
  </si>
  <si>
    <r>
      <rPr>
        <sz val="8"/>
        <rFont val="Arial"/>
        <family val="2"/>
      </rPr>
      <t xml:space="preserve">     RECURSOS EM TRANSITO DE TERCEIROS</t>
    </r>
  </si>
  <si>
    <r>
      <rPr>
        <sz val="8"/>
        <rFont val="Arial"/>
        <family val="2"/>
      </rPr>
      <t>4.5.1.40.00-4</t>
    </r>
  </si>
  <si>
    <r>
      <rPr>
        <sz val="8"/>
        <rFont val="Arial"/>
        <family val="2"/>
      </rPr>
      <t xml:space="preserve">        ORDENS DE PAGAMENTO</t>
    </r>
  </si>
  <si>
    <r>
      <rPr>
        <sz val="8"/>
        <rFont val="Arial"/>
        <family val="2"/>
      </rPr>
      <t>4.5.1.40.00.0001-5</t>
    </r>
  </si>
  <si>
    <r>
      <rPr>
        <sz val="8"/>
        <rFont val="Arial"/>
        <family val="2"/>
      </rPr>
      <t>4132</t>
    </r>
  </si>
  <si>
    <r>
      <rPr>
        <sz val="8"/>
        <rFont val="Arial"/>
        <family val="2"/>
      </rPr>
      <t xml:space="preserve">              ORDENS DE PAGAMENTO</t>
    </r>
  </si>
  <si>
    <r>
      <rPr>
        <sz val="8"/>
        <rFont val="Arial"/>
        <family val="2"/>
      </rPr>
      <t>4.5.1.80.00-2</t>
    </r>
  </si>
  <si>
    <r>
      <rPr>
        <sz val="8"/>
        <rFont val="Arial"/>
        <family val="2"/>
      </rPr>
      <t xml:space="preserve">        RECEBIMENTOS EM TRANSITO DE TERCEIROS</t>
    </r>
  </si>
  <si>
    <r>
      <rPr>
        <sz val="8"/>
        <rFont val="Arial"/>
        <family val="2"/>
      </rPr>
      <t>4.5.1.80.10-5</t>
    </r>
  </si>
  <si>
    <r>
      <rPr>
        <sz val="8"/>
        <rFont val="Arial"/>
        <family val="2"/>
      </rPr>
      <t xml:space="preserve">           CONCESSIONARIOS DE SERVICOS PUBLICOS</t>
    </r>
  </si>
  <si>
    <r>
      <rPr>
        <sz val="8"/>
        <rFont val="Arial"/>
        <family val="2"/>
      </rPr>
      <t>4.5.1.80.10.0001-6</t>
    </r>
  </si>
  <si>
    <r>
      <rPr>
        <sz val="8"/>
        <rFont val="Arial"/>
        <family val="2"/>
      </rPr>
      <t>4133</t>
    </r>
  </si>
  <si>
    <r>
      <rPr>
        <sz val="8"/>
        <rFont val="Arial"/>
        <family val="2"/>
      </rPr>
      <t xml:space="preserve">              CONVÊNIO - ENERGIA ELÉTRICA E GÁS</t>
    </r>
  </si>
  <si>
    <r>
      <rPr>
        <sz val="8"/>
        <rFont val="Arial"/>
        <family val="2"/>
      </rPr>
      <t>4.5.1.80.10.0002-3</t>
    </r>
  </si>
  <si>
    <r>
      <rPr>
        <sz val="8"/>
        <rFont val="Arial"/>
        <family val="2"/>
      </rPr>
      <t>4134</t>
    </r>
  </si>
  <si>
    <r>
      <rPr>
        <sz val="8"/>
        <rFont val="Arial"/>
        <family val="2"/>
      </rPr>
      <t xml:space="preserve">              CONVÊNIO - SANEAMENTO</t>
    </r>
  </si>
  <si>
    <r>
      <rPr>
        <sz val="8"/>
        <rFont val="Arial"/>
        <family val="2"/>
      </rPr>
      <t>4.5.1.80.10.0003-0</t>
    </r>
  </si>
  <si>
    <r>
      <rPr>
        <sz val="8"/>
        <rFont val="Arial"/>
        <family val="2"/>
      </rPr>
      <t>4135</t>
    </r>
  </si>
  <si>
    <r>
      <rPr>
        <sz val="8"/>
        <rFont val="Arial"/>
        <family val="2"/>
      </rPr>
      <t xml:space="preserve">              CONVÊNIO - TELECOMUNICAÇÕES</t>
    </r>
  </si>
  <si>
    <r>
      <rPr>
        <sz val="8"/>
        <rFont val="Arial"/>
        <family val="2"/>
      </rPr>
      <t>4.5.1.80.10.0008-5</t>
    </r>
  </si>
  <si>
    <r>
      <rPr>
        <sz val="8"/>
        <rFont val="Arial"/>
        <family val="2"/>
      </rPr>
      <t>4140</t>
    </r>
  </si>
  <si>
    <r>
      <rPr>
        <sz val="8"/>
        <rFont val="Arial"/>
        <family val="2"/>
      </rPr>
      <t xml:space="preserve">              CONVÊNIO - MULTAS DE TRÂNSITO</t>
    </r>
  </si>
  <si>
    <r>
      <rPr>
        <sz val="8"/>
        <rFont val="Arial"/>
        <family val="2"/>
      </rPr>
      <t>4.9.0.00.00-9</t>
    </r>
  </si>
  <si>
    <r>
      <rPr>
        <sz val="8"/>
        <rFont val="Arial"/>
        <family val="2"/>
      </rPr>
      <t xml:space="preserve">  OUTRAS OBRIGACOES</t>
    </r>
  </si>
  <si>
    <r>
      <rPr>
        <sz val="8"/>
        <rFont val="Arial"/>
        <family val="2"/>
      </rPr>
      <t>4.9.1.00.00-2</t>
    </r>
  </si>
  <si>
    <r>
      <rPr>
        <sz val="8"/>
        <rFont val="Arial"/>
        <family val="2"/>
      </rPr>
      <t xml:space="preserve">     COBRANCA E ARRECADACAO DE TRIBUTOS E ASSEMELHADOS</t>
    </r>
  </si>
  <si>
    <r>
      <rPr>
        <sz val="8"/>
        <rFont val="Arial"/>
        <family val="2"/>
      </rPr>
      <t>4.9.1.10.00-9</t>
    </r>
  </si>
  <si>
    <r>
      <rPr>
        <sz val="8"/>
        <rFont val="Arial"/>
        <family val="2"/>
      </rPr>
      <t xml:space="preserve">        IOF A RECOLHER</t>
    </r>
  </si>
  <si>
    <r>
      <rPr>
        <sz val="8"/>
        <rFont val="Arial"/>
        <family val="2"/>
      </rPr>
      <t>4.9.1.10.10-2</t>
    </r>
  </si>
  <si>
    <r>
      <rPr>
        <sz val="8"/>
        <rFont val="Arial"/>
        <family val="2"/>
      </rPr>
      <t xml:space="preserve">           OPERACOES DE CREDITO</t>
    </r>
  </si>
  <si>
    <r>
      <rPr>
        <sz val="8"/>
        <rFont val="Arial"/>
        <family val="2"/>
      </rPr>
      <t>4.9.1.10.10.0001-3</t>
    </r>
  </si>
  <si>
    <r>
      <rPr>
        <sz val="8"/>
        <rFont val="Arial"/>
        <family val="2"/>
      </rPr>
      <t>4237</t>
    </r>
  </si>
  <si>
    <r>
      <rPr>
        <sz val="8"/>
        <rFont val="Arial"/>
        <family val="2"/>
      </rPr>
      <t xml:space="preserve">              OPERAÇÕES DE CRÉDITO - IOF</t>
    </r>
  </si>
  <si>
    <r>
      <rPr>
        <sz val="8"/>
        <rFont val="Arial"/>
        <family val="2"/>
      </rPr>
      <t>4.9.1.10.40-1</t>
    </r>
  </si>
  <si>
    <r>
      <rPr>
        <sz val="8"/>
        <rFont val="Arial"/>
        <family val="2"/>
      </rPr>
      <t xml:space="preserve">           OPERA$OES COM TITULOS E VALORES MOBILIARIOS</t>
    </r>
  </si>
  <si>
    <r>
      <rPr>
        <sz val="8"/>
        <rFont val="Arial"/>
        <family val="2"/>
      </rPr>
      <t>4.9.1.10.40.0001-0</t>
    </r>
  </si>
  <si>
    <r>
      <rPr>
        <sz val="8"/>
        <rFont val="Arial"/>
        <family val="2"/>
      </rPr>
      <t>4238</t>
    </r>
  </si>
  <si>
    <r>
      <rPr>
        <sz val="8"/>
        <rFont val="Arial"/>
        <family val="2"/>
      </rPr>
      <t xml:space="preserve">              OPERAÇÕES COM TÍTULOS E VALORES MOBILIÁRIOS</t>
    </r>
  </si>
  <si>
    <r>
      <rPr>
        <sz val="8"/>
        <rFont val="Arial"/>
        <family val="2"/>
      </rPr>
      <t>4.9.1.40.00-0</t>
    </r>
  </si>
  <si>
    <r>
      <rPr>
        <sz val="8"/>
        <rFont val="Arial"/>
        <family val="2"/>
      </rPr>
      <t xml:space="preserve">        RECEBIMENTOS DE TRIBUTOS ESTADUAIS E MUNICIPAIS</t>
    </r>
  </si>
  <si>
    <r>
      <rPr>
        <sz val="8"/>
        <rFont val="Arial"/>
        <family val="2"/>
      </rPr>
      <t>4.9.1.40.10-3</t>
    </r>
  </si>
  <si>
    <r>
      <rPr>
        <sz val="8"/>
        <rFont val="Arial"/>
        <family val="2"/>
      </rPr>
      <t xml:space="preserve">           ESTADUAIS</t>
    </r>
  </si>
  <si>
    <r>
      <rPr>
        <sz val="8"/>
        <rFont val="Arial"/>
        <family val="2"/>
      </rPr>
      <t>4.9.1.40.10.0001-2</t>
    </r>
  </si>
  <si>
    <r>
      <rPr>
        <sz val="8"/>
        <rFont val="Arial"/>
        <family val="2"/>
      </rPr>
      <t>4248</t>
    </r>
  </si>
  <si>
    <r>
      <rPr>
        <sz val="8"/>
        <rFont val="Arial"/>
        <family val="2"/>
      </rPr>
      <t xml:space="preserve">              ESTADUAIS</t>
    </r>
  </si>
  <si>
    <r>
      <rPr>
        <sz val="8"/>
        <rFont val="Arial"/>
        <family val="2"/>
      </rPr>
      <t>4.9.1.40.20-6</t>
    </r>
  </si>
  <si>
    <r>
      <rPr>
        <sz val="8"/>
        <rFont val="Arial"/>
        <family val="2"/>
      </rPr>
      <t xml:space="preserve">           MUNICIPAIS</t>
    </r>
  </si>
  <si>
    <r>
      <rPr>
        <sz val="8"/>
        <rFont val="Arial"/>
        <family val="2"/>
      </rPr>
      <t>4.9.1.40.20.0001-1</t>
    </r>
  </si>
  <si>
    <r>
      <rPr>
        <sz val="8"/>
        <rFont val="Arial"/>
        <family val="2"/>
      </rPr>
      <t>4249</t>
    </r>
  </si>
  <si>
    <r>
      <rPr>
        <sz val="8"/>
        <rFont val="Arial"/>
        <family val="2"/>
      </rPr>
      <t xml:space="preserve">              MUNICIPAIS</t>
    </r>
  </si>
  <si>
    <r>
      <rPr>
        <sz val="8"/>
        <rFont val="Arial"/>
        <family val="2"/>
      </rPr>
      <t>4.9.3.00.00-8</t>
    </r>
  </si>
  <si>
    <r>
      <rPr>
        <sz val="8"/>
        <rFont val="Arial"/>
        <family val="2"/>
      </rPr>
      <t xml:space="preserve">     SOCIAIS E ESTATUTARIAS</t>
    </r>
  </si>
  <si>
    <r>
      <rPr>
        <sz val="8"/>
        <rFont val="Arial"/>
        <family val="2"/>
      </rPr>
      <t>4.9.3.20.00-2</t>
    </r>
  </si>
  <si>
    <r>
      <rPr>
        <sz val="8"/>
        <rFont val="Arial"/>
        <family val="2"/>
      </rPr>
      <t xml:space="preserve">        FUNDO DE ASSISTÊNCIA TECNICA, EDUCACIONAL E SOCIAL</t>
    </r>
  </si>
  <si>
    <r>
      <rPr>
        <sz val="8"/>
        <rFont val="Arial"/>
        <family val="2"/>
      </rPr>
      <t>4.9.3.20.10-5</t>
    </r>
  </si>
  <si>
    <r>
      <rPr>
        <sz val="8"/>
        <rFont val="Arial"/>
        <family val="2"/>
      </rPr>
      <t xml:space="preserve">           RESULTADO DE ATOS COM ASSOCIADOS</t>
    </r>
  </si>
  <si>
    <r>
      <rPr>
        <sz val="8"/>
        <rFont val="Arial"/>
        <family val="2"/>
      </rPr>
      <t>4.9.3.20.10.0001-4</t>
    </r>
  </si>
  <si>
    <r>
      <rPr>
        <sz val="8"/>
        <rFont val="Arial"/>
        <family val="2"/>
      </rPr>
      <t>4257</t>
    </r>
  </si>
  <si>
    <r>
      <rPr>
        <sz val="8"/>
        <rFont val="Arial"/>
        <family val="2"/>
      </rPr>
      <t xml:space="preserve">              RESULTADO DE ATOS COM ASSOCIADOS</t>
    </r>
  </si>
  <si>
    <r>
      <rPr>
        <sz val="8"/>
        <rFont val="Arial"/>
        <family val="2"/>
      </rPr>
      <t>4.9.3.20.20-8</t>
    </r>
  </si>
  <si>
    <r>
      <rPr>
        <sz val="8"/>
        <rFont val="Arial"/>
        <family val="2"/>
      </rPr>
      <t xml:space="preserve">           RESULTADO DE ATOS COM NÃO ASSOCIADOS</t>
    </r>
  </si>
  <si>
    <r>
      <rPr>
        <sz val="8"/>
        <rFont val="Arial"/>
        <family val="2"/>
      </rPr>
      <t>4.9.3.20.20.0001-3</t>
    </r>
  </si>
  <si>
    <r>
      <rPr>
        <sz val="8"/>
        <rFont val="Arial"/>
        <family val="2"/>
      </rPr>
      <t>4261</t>
    </r>
  </si>
  <si>
    <r>
      <rPr>
        <sz val="8"/>
        <rFont val="Arial"/>
        <family val="2"/>
      </rPr>
      <t xml:space="preserve">              RESULTADO DE ATOS COM NÃO ASSOCIADOS</t>
    </r>
  </si>
  <si>
    <r>
      <rPr>
        <sz val="8"/>
        <rFont val="Arial"/>
        <family val="2"/>
      </rPr>
      <t>4.9.3.30.00-9</t>
    </r>
  </si>
  <si>
    <r>
      <rPr>
        <sz val="8"/>
        <rFont val="Arial"/>
        <family val="2"/>
      </rPr>
      <t xml:space="preserve">        GRATIFICACOES E PARTICIPACOES A PAGAR</t>
    </r>
  </si>
  <si>
    <r>
      <rPr>
        <sz val="8"/>
        <rFont val="Arial"/>
        <family val="2"/>
      </rPr>
      <t>4.9.3.30.00.0001-8</t>
    </r>
  </si>
  <si>
    <r>
      <rPr>
        <sz val="8"/>
        <rFont val="Arial"/>
        <family val="2"/>
      </rPr>
      <t>4263</t>
    </r>
  </si>
  <si>
    <r>
      <rPr>
        <sz val="8"/>
        <rFont val="Arial"/>
        <family val="2"/>
      </rPr>
      <t xml:space="preserve">              GRATIFICAÇÕES A DIRIGENTES</t>
    </r>
  </si>
  <si>
    <r>
      <rPr>
        <sz val="8"/>
        <rFont val="Arial"/>
        <family val="2"/>
      </rPr>
      <t>4.9.3.80.00-4</t>
    </r>
  </si>
  <si>
    <r>
      <rPr>
        <sz val="8"/>
        <rFont val="Arial"/>
        <family val="2"/>
      </rPr>
      <t xml:space="preserve">        COTAS DE CAPITAL A PAGAR</t>
    </r>
  </si>
  <si>
    <r>
      <rPr>
        <sz val="8"/>
        <rFont val="Arial"/>
        <family val="2"/>
      </rPr>
      <t>4.9.3.80.00.0001-3</t>
    </r>
  </si>
  <si>
    <r>
      <rPr>
        <sz val="8"/>
        <rFont val="Arial"/>
        <family val="2"/>
      </rPr>
      <t>4267</t>
    </r>
  </si>
  <si>
    <r>
      <rPr>
        <sz val="8"/>
        <rFont val="Arial"/>
        <family val="2"/>
      </rPr>
      <t xml:space="preserve">              COTAS DE CAPITAL A PAGAR</t>
    </r>
  </si>
  <si>
    <r>
      <rPr>
        <sz val="8"/>
        <rFont val="Arial"/>
        <family val="2"/>
      </rPr>
      <t>4.9.4.00.00-1</t>
    </r>
  </si>
  <si>
    <r>
      <rPr>
        <sz val="8"/>
        <rFont val="Arial"/>
        <family val="2"/>
      </rPr>
      <t xml:space="preserve">     FISCAIS E PREVIDENCIARIAS</t>
    </r>
  </si>
  <si>
    <r>
      <rPr>
        <sz val="8"/>
        <rFont val="Arial"/>
        <family val="2"/>
      </rPr>
      <t>4.9.4.10.00-8</t>
    </r>
  </si>
  <si>
    <r>
      <rPr>
        <sz val="8"/>
        <rFont val="Arial"/>
        <family val="2"/>
      </rPr>
      <t xml:space="preserve">        IMPOSTOS E CONTRIBUICOES SOBRE LUCROS A PAGAR</t>
    </r>
  </si>
  <si>
    <r>
      <rPr>
        <sz val="8"/>
        <rFont val="Arial"/>
        <family val="2"/>
      </rPr>
      <t>4.9.4.10.00.0001-1</t>
    </r>
  </si>
  <si>
    <r>
      <rPr>
        <sz val="8"/>
        <rFont val="Arial"/>
        <family val="2"/>
      </rPr>
      <t>4268</t>
    </r>
  </si>
  <si>
    <r>
      <rPr>
        <sz val="8"/>
        <rFont val="Arial"/>
        <family val="2"/>
      </rPr>
      <t xml:space="preserve">              PROVISÃO PARA I.R. PESSOA JURÍDICA A PAGAR</t>
    </r>
  </si>
  <si>
    <r>
      <rPr>
        <sz val="8"/>
        <rFont val="Arial"/>
        <family val="2"/>
      </rPr>
      <t>4.9.4.10.00.0002-8</t>
    </r>
  </si>
  <si>
    <r>
      <rPr>
        <sz val="8"/>
        <rFont val="Arial"/>
        <family val="2"/>
      </rPr>
      <t>4269</t>
    </r>
  </si>
  <si>
    <r>
      <rPr>
        <sz val="8"/>
        <rFont val="Arial"/>
        <family val="2"/>
      </rPr>
      <t xml:space="preserve">              PROVISÃO PARA CONTRIB.SOCIAL SOBRE LUCROS A PAGAR</t>
    </r>
  </si>
  <si>
    <r>
      <rPr>
        <sz val="8"/>
        <rFont val="Arial"/>
        <family val="2"/>
      </rPr>
      <t>4.9.4.20.00-5</t>
    </r>
  </si>
  <si>
    <r>
      <rPr>
        <sz val="8"/>
        <rFont val="Arial"/>
        <family val="2"/>
      </rPr>
      <t xml:space="preserve">        IMPOSTOS E CONTRIBUICOES A RECOLHER</t>
    </r>
  </si>
  <si>
    <r>
      <rPr>
        <sz val="8"/>
        <rFont val="Arial"/>
        <family val="2"/>
      </rPr>
      <t>4.9.4.20.10-8</t>
    </r>
  </si>
  <si>
    <r>
      <rPr>
        <sz val="8"/>
        <rFont val="Arial"/>
        <family val="2"/>
      </rPr>
      <t xml:space="preserve">           IMPOSTOS E CONTRIBUICOES S/SERVICOS DE TERCEIROS</t>
    </r>
  </si>
  <si>
    <r>
      <rPr>
        <sz val="8"/>
        <rFont val="Arial"/>
        <family val="2"/>
      </rPr>
      <t>4.9.4.20.10.0001-3</t>
    </r>
  </si>
  <si>
    <r>
      <rPr>
        <sz val="8"/>
        <rFont val="Arial"/>
        <family val="2"/>
      </rPr>
      <t>4274</t>
    </r>
  </si>
  <si>
    <r>
      <rPr>
        <sz val="8"/>
        <rFont val="Arial"/>
        <family val="2"/>
      </rPr>
      <t xml:space="preserve">              ISSQN A RECOLHER</t>
    </r>
  </si>
  <si>
    <r>
      <rPr>
        <sz val="8"/>
        <rFont val="Arial"/>
        <family val="2"/>
      </rPr>
      <t>4.9.4.20.10.0002-0</t>
    </r>
  </si>
  <si>
    <r>
      <rPr>
        <sz val="8"/>
        <rFont val="Arial"/>
        <family val="2"/>
      </rPr>
      <t>4275</t>
    </r>
  </si>
  <si>
    <r>
      <rPr>
        <sz val="8"/>
        <rFont val="Arial"/>
        <family val="2"/>
      </rPr>
      <t xml:space="preserve">              INSS A RECOLHER</t>
    </r>
  </si>
  <si>
    <r>
      <rPr>
        <sz val="8"/>
        <rFont val="Arial"/>
        <family val="2"/>
      </rPr>
      <t>4.9.4.20.10.0003-7</t>
    </r>
  </si>
  <si>
    <r>
      <rPr>
        <sz val="8"/>
        <rFont val="Arial"/>
        <family val="2"/>
      </rPr>
      <t>4276</t>
    </r>
  </si>
  <si>
    <r>
      <rPr>
        <sz val="8"/>
        <rFont val="Arial"/>
        <family val="2"/>
      </rPr>
      <t xml:space="preserve">              IRRF A RECOLHER</t>
    </r>
  </si>
  <si>
    <r>
      <rPr>
        <sz val="8"/>
        <rFont val="Arial"/>
        <family val="2"/>
      </rPr>
      <t>4.9.4.20.10.0008-2</t>
    </r>
  </si>
  <si>
    <r>
      <rPr>
        <sz val="8"/>
        <rFont val="Arial"/>
        <family val="2"/>
      </rPr>
      <t>4281</t>
    </r>
  </si>
  <si>
    <r>
      <rPr>
        <sz val="8"/>
        <rFont val="Arial"/>
        <family val="2"/>
      </rPr>
      <t xml:space="preserve">              PIS/COFINS/CSLL A RECOLHER</t>
    </r>
  </si>
  <si>
    <r>
      <rPr>
        <sz val="8"/>
        <rFont val="Arial"/>
        <family val="2"/>
      </rPr>
      <t>4.9.4.20.10.0009-9</t>
    </r>
  </si>
  <si>
    <r>
      <rPr>
        <sz val="8"/>
        <rFont val="Arial"/>
        <family val="2"/>
      </rPr>
      <t>4282</t>
    </r>
  </si>
  <si>
    <r>
      <rPr>
        <sz val="8"/>
        <rFont val="Arial"/>
        <family val="2"/>
      </rPr>
      <t xml:space="preserve">              IRRF A RECOLHER - ALUGUEL</t>
    </r>
  </si>
  <si>
    <r>
      <rPr>
        <sz val="8"/>
        <rFont val="Arial"/>
        <family val="2"/>
      </rPr>
      <t>4.9.4.20.20-1</t>
    </r>
  </si>
  <si>
    <r>
      <rPr>
        <sz val="8"/>
        <rFont val="Arial"/>
        <family val="2"/>
      </rPr>
      <t xml:space="preserve">           IMPOSTOS E CONTRIBUICOES SOBRE SALARIOS</t>
    </r>
  </si>
  <si>
    <r>
      <rPr>
        <sz val="8"/>
        <rFont val="Arial"/>
        <family val="2"/>
      </rPr>
      <t>4.9.4.20.20.0001-2</t>
    </r>
  </si>
  <si>
    <r>
      <rPr>
        <sz val="8"/>
        <rFont val="Arial"/>
        <family val="2"/>
      </rPr>
      <t>4286</t>
    </r>
  </si>
  <si>
    <r>
      <rPr>
        <sz val="8"/>
        <rFont val="Arial"/>
        <family val="2"/>
      </rPr>
      <t>4.9.4.20.20.0002-9</t>
    </r>
  </si>
  <si>
    <r>
      <rPr>
        <sz val="8"/>
        <rFont val="Arial"/>
        <family val="2"/>
      </rPr>
      <t>4287</t>
    </r>
  </si>
  <si>
    <r>
      <rPr>
        <sz val="8"/>
        <rFont val="Arial"/>
        <family val="2"/>
      </rPr>
      <t>4.9.4.20.20.0003-6</t>
    </r>
  </si>
  <si>
    <r>
      <rPr>
        <sz val="8"/>
        <rFont val="Arial"/>
        <family val="2"/>
      </rPr>
      <t>4288</t>
    </r>
  </si>
  <si>
    <r>
      <rPr>
        <sz val="8"/>
        <rFont val="Arial"/>
        <family val="2"/>
      </rPr>
      <t xml:space="preserve">              FGTS A RECOLHER</t>
    </r>
  </si>
  <si>
    <r>
      <rPr>
        <sz val="8"/>
        <rFont val="Arial"/>
        <family val="2"/>
      </rPr>
      <t>4.9.4.20.20.0005-0</t>
    </r>
  </si>
  <si>
    <r>
      <rPr>
        <sz val="8"/>
        <rFont val="Arial"/>
        <family val="2"/>
      </rPr>
      <t>4290</t>
    </r>
  </si>
  <si>
    <r>
      <rPr>
        <sz val="8"/>
        <rFont val="Arial"/>
        <family val="2"/>
      </rPr>
      <t xml:space="preserve">              CONTRIBUIÇÃO SINDICAL A RECOLHER</t>
    </r>
  </si>
  <si>
    <r>
      <rPr>
        <sz val="8"/>
        <rFont val="Arial"/>
        <family val="2"/>
      </rPr>
      <t>4.9.4.20.90-2</t>
    </r>
  </si>
  <si>
    <r>
      <rPr>
        <sz val="8"/>
        <rFont val="Arial"/>
        <family val="2"/>
      </rPr>
      <t xml:space="preserve">           OUTROS</t>
    </r>
  </si>
  <si>
    <r>
      <rPr>
        <sz val="8"/>
        <rFont val="Arial"/>
        <family val="2"/>
      </rPr>
      <t>4.9.4.20.90.0002-2</t>
    </r>
  </si>
  <si>
    <r>
      <rPr>
        <sz val="8"/>
        <rFont val="Arial"/>
        <family val="2"/>
      </rPr>
      <t>4296</t>
    </r>
  </si>
  <si>
    <r>
      <rPr>
        <sz val="8"/>
        <rFont val="Arial"/>
        <family val="2"/>
      </rPr>
      <t xml:space="preserve">              IRRF SOBRE APLICAÇÕES FINANCEIRAS</t>
    </r>
  </si>
  <si>
    <r>
      <rPr>
        <sz val="8"/>
        <rFont val="Arial"/>
        <family val="2"/>
      </rPr>
      <t>4.9.4.20.90.0003-9</t>
    </r>
  </si>
  <si>
    <r>
      <rPr>
        <sz val="8"/>
        <rFont val="Arial"/>
        <family val="2"/>
      </rPr>
      <t>4297</t>
    </r>
  </si>
  <si>
    <r>
      <rPr>
        <sz val="8"/>
        <rFont val="Arial"/>
        <family val="2"/>
      </rPr>
      <t>4.9.4.20.90.0004-6</t>
    </r>
  </si>
  <si>
    <r>
      <rPr>
        <sz val="8"/>
        <rFont val="Arial"/>
        <family val="2"/>
      </rPr>
      <t>4298</t>
    </r>
  </si>
  <si>
    <r>
      <rPr>
        <sz val="8"/>
        <rFont val="Arial"/>
        <family val="2"/>
      </rPr>
      <t xml:space="preserve">              PIS FATURAMENTO A RECOLHER</t>
    </r>
  </si>
  <si>
    <r>
      <rPr>
        <sz val="8"/>
        <rFont val="Arial"/>
        <family val="2"/>
      </rPr>
      <t>4.9.4.20.90.0005-3</t>
    </r>
  </si>
  <si>
    <r>
      <rPr>
        <sz val="8"/>
        <rFont val="Arial"/>
        <family val="2"/>
      </rPr>
      <t>4299</t>
    </r>
  </si>
  <si>
    <r>
      <rPr>
        <sz val="8"/>
        <rFont val="Arial"/>
        <family val="2"/>
      </rPr>
      <t xml:space="preserve">              COFINS A RECOLHER</t>
    </r>
  </si>
  <si>
    <r>
      <rPr>
        <sz val="8"/>
        <rFont val="Arial"/>
        <family val="2"/>
      </rPr>
      <t>4.9.9.00.00-6</t>
    </r>
  </si>
  <si>
    <r>
      <rPr>
        <sz val="8"/>
        <rFont val="Arial"/>
        <family val="2"/>
      </rPr>
      <t xml:space="preserve">     DIVERSAS</t>
    </r>
  </si>
  <si>
    <r>
      <rPr>
        <sz val="8"/>
        <rFont val="Arial"/>
        <family val="2"/>
      </rPr>
      <t>4.9.9.27.00-3</t>
    </r>
  </si>
  <si>
    <r>
      <rPr>
        <sz val="8"/>
        <rFont val="Arial"/>
        <family val="2"/>
      </rPr>
      <t xml:space="preserve">        OBRIGAÇÕES DE PAGAMENTO EM NOME DE TERCEIROS</t>
    </r>
  </si>
  <si>
    <r>
      <rPr>
        <sz val="8"/>
        <rFont val="Arial"/>
        <family val="2"/>
      </rPr>
      <t>4.9.9.27.05-8</t>
    </r>
  </si>
  <si>
    <r>
      <rPr>
        <sz val="8"/>
        <rFont val="Arial"/>
        <family val="2"/>
      </rPr>
      <t xml:space="preserve">           SALARIOS E VENCIMENTOS</t>
    </r>
  </si>
  <si>
    <r>
      <rPr>
        <sz val="8"/>
        <rFont val="Arial"/>
        <family val="2"/>
      </rPr>
      <t>4.9.9.27.05.0001-3</t>
    </r>
  </si>
  <si>
    <r>
      <rPr>
        <sz val="8"/>
        <rFont val="Arial"/>
        <family val="2"/>
      </rPr>
      <t>4350</t>
    </r>
  </si>
  <si>
    <r>
      <rPr>
        <sz val="8"/>
        <rFont val="Arial"/>
        <family val="2"/>
      </rPr>
      <t xml:space="preserve">              SALÁRIOS</t>
    </r>
  </si>
  <si>
    <r>
      <rPr>
        <sz val="8"/>
        <rFont val="Arial"/>
        <family val="2"/>
      </rPr>
      <t>4.9.9.30.00-7</t>
    </r>
  </si>
  <si>
    <r>
      <rPr>
        <sz val="8"/>
        <rFont val="Arial"/>
        <family val="2"/>
      </rPr>
      <t xml:space="preserve">        PROVISAO PARA PAGAMENTOS A EFETUAR</t>
    </r>
  </si>
  <si>
    <r>
      <rPr>
        <sz val="8"/>
        <rFont val="Arial"/>
        <family val="2"/>
      </rPr>
      <t>4.9.9.30.10-0</t>
    </r>
  </si>
  <si>
    <r>
      <rPr>
        <sz val="8"/>
        <rFont val="Arial"/>
        <family val="2"/>
      </rPr>
      <t xml:space="preserve">           DESPESAS DE PESSOAL</t>
    </r>
  </si>
  <si>
    <r>
      <rPr>
        <sz val="8"/>
        <rFont val="Arial"/>
        <family val="2"/>
      </rPr>
      <t>4.9.9.30.10.0001-1</t>
    </r>
  </si>
  <si>
    <r>
      <rPr>
        <sz val="8"/>
        <rFont val="Arial"/>
        <family val="2"/>
      </rPr>
      <t>4358</t>
    </r>
  </si>
  <si>
    <r>
      <rPr>
        <sz val="8"/>
        <rFont val="Arial"/>
        <family val="2"/>
      </rPr>
      <t>4.9.9.30.10.0002-8</t>
    </r>
  </si>
  <si>
    <r>
      <rPr>
        <sz val="8"/>
        <rFont val="Arial"/>
        <family val="2"/>
      </rPr>
      <t>4359</t>
    </r>
  </si>
  <si>
    <r>
      <rPr>
        <sz val="8"/>
        <rFont val="Arial"/>
        <family val="2"/>
      </rPr>
      <t xml:space="preserve">              HONORÁRIOS</t>
    </r>
  </si>
  <si>
    <r>
      <rPr>
        <sz val="8"/>
        <rFont val="Arial"/>
        <family val="2"/>
      </rPr>
      <t>4.9.9.30.10.0003-5</t>
    </r>
  </si>
  <si>
    <r>
      <rPr>
        <sz val="8"/>
        <rFont val="Arial"/>
        <family val="2"/>
      </rPr>
      <t>4360</t>
    </r>
  </si>
  <si>
    <r>
      <rPr>
        <sz val="8"/>
        <rFont val="Arial"/>
        <family val="2"/>
      </rPr>
      <t xml:space="preserve">              FÉRIAS</t>
    </r>
  </si>
  <si>
    <r>
      <rPr>
        <sz val="8"/>
        <rFont val="Arial"/>
        <family val="2"/>
      </rPr>
      <t>4.9.9.30.10.0004-2</t>
    </r>
  </si>
  <si>
    <r>
      <rPr>
        <sz val="8"/>
        <rFont val="Arial"/>
        <family val="2"/>
      </rPr>
      <t>4361</t>
    </r>
  </si>
  <si>
    <r>
      <rPr>
        <sz val="8"/>
        <rFont val="Arial"/>
        <family val="2"/>
      </rPr>
      <t xml:space="preserve">              INSS SOBRE FÉRIAS</t>
    </r>
  </si>
  <si>
    <r>
      <rPr>
        <sz val="8"/>
        <rFont val="Arial"/>
        <family val="2"/>
      </rPr>
      <t>4.9.9.30.10.0005-9</t>
    </r>
  </si>
  <si>
    <r>
      <rPr>
        <sz val="8"/>
        <rFont val="Arial"/>
        <family val="2"/>
      </rPr>
      <t>4362</t>
    </r>
  </si>
  <si>
    <r>
      <rPr>
        <sz val="8"/>
        <rFont val="Arial"/>
        <family val="2"/>
      </rPr>
      <t xml:space="preserve">              FGTS SOBRE FÉRIAS</t>
    </r>
  </si>
  <si>
    <r>
      <rPr>
        <sz val="8"/>
        <rFont val="Arial"/>
        <family val="2"/>
      </rPr>
      <t>4.9.9.30.10.0006-6</t>
    </r>
  </si>
  <si>
    <r>
      <rPr>
        <sz val="8"/>
        <rFont val="Arial"/>
        <family val="2"/>
      </rPr>
      <t>4363</t>
    </r>
  </si>
  <si>
    <r>
      <rPr>
        <sz val="8"/>
        <rFont val="Arial"/>
        <family val="2"/>
      </rPr>
      <t xml:space="preserve">              PIS SOBRE FÉRIAS</t>
    </r>
  </si>
  <si>
    <r>
      <rPr>
        <sz val="8"/>
        <rFont val="Arial"/>
        <family val="2"/>
      </rPr>
      <t>4.9.9.30.10.0007-3</t>
    </r>
  </si>
  <si>
    <r>
      <rPr>
        <sz val="8"/>
        <rFont val="Arial"/>
        <family val="2"/>
      </rPr>
      <t>4364</t>
    </r>
  </si>
  <si>
    <r>
      <rPr>
        <sz val="8"/>
        <rFont val="Arial"/>
        <family val="2"/>
      </rPr>
      <t xml:space="preserve">              13º SALÁRIO</t>
    </r>
  </si>
  <si>
    <r>
      <rPr>
        <sz val="8"/>
        <rFont val="Arial"/>
        <family val="2"/>
      </rPr>
      <t>4.9.9.30.10.0008-0</t>
    </r>
  </si>
  <si>
    <r>
      <rPr>
        <sz val="8"/>
        <rFont val="Arial"/>
        <family val="2"/>
      </rPr>
      <t>4365</t>
    </r>
  </si>
  <si>
    <r>
      <rPr>
        <sz val="8"/>
        <rFont val="Arial"/>
        <family val="2"/>
      </rPr>
      <t xml:space="preserve">              INSS SOBRE 13º SALÁRIO</t>
    </r>
  </si>
  <si>
    <r>
      <rPr>
        <sz val="8"/>
        <rFont val="Arial"/>
        <family val="2"/>
      </rPr>
      <t>4.9.9.30.10.0009-7</t>
    </r>
  </si>
  <si>
    <r>
      <rPr>
        <sz val="8"/>
        <rFont val="Arial"/>
        <family val="2"/>
      </rPr>
      <t>4366</t>
    </r>
  </si>
  <si>
    <r>
      <rPr>
        <sz val="8"/>
        <rFont val="Arial"/>
        <family val="2"/>
      </rPr>
      <t xml:space="preserve">              FGTS SOBRE 13º SALÁRIO</t>
    </r>
  </si>
  <si>
    <r>
      <rPr>
        <sz val="8"/>
        <rFont val="Arial"/>
        <family val="2"/>
      </rPr>
      <t>4.9.9.30.10.0010-7</t>
    </r>
  </si>
  <si>
    <r>
      <rPr>
        <sz val="8"/>
        <rFont val="Arial"/>
        <family val="2"/>
      </rPr>
      <t>4367</t>
    </r>
  </si>
  <si>
    <r>
      <rPr>
        <sz val="8"/>
        <rFont val="Arial"/>
        <family val="2"/>
      </rPr>
      <t xml:space="preserve">              PIS SOBRE 13º SALÁRIO</t>
    </r>
  </si>
  <si>
    <r>
      <rPr>
        <sz val="8"/>
        <rFont val="Arial"/>
        <family val="2"/>
      </rPr>
      <t>4.9.9.30.10.9999-8</t>
    </r>
  </si>
  <si>
    <r>
      <rPr>
        <sz val="8"/>
        <rFont val="Arial"/>
        <family val="2"/>
      </rPr>
      <t>4369</t>
    </r>
  </si>
  <si>
    <r>
      <rPr>
        <sz val="8"/>
        <rFont val="Arial"/>
        <family val="2"/>
      </rPr>
      <t>4.9.9.30.50-2</t>
    </r>
  </si>
  <si>
    <r>
      <rPr>
        <sz val="8"/>
        <rFont val="Arial"/>
        <family val="2"/>
      </rPr>
      <t xml:space="preserve">           OUTRAS DESPESAS ADMINISTRATIVAS</t>
    </r>
  </si>
  <si>
    <r>
      <rPr>
        <sz val="8"/>
        <rFont val="Arial"/>
        <family val="2"/>
      </rPr>
      <t>4.9.9.30.50.0001-7</t>
    </r>
  </si>
  <si>
    <r>
      <rPr>
        <sz val="8"/>
        <rFont val="Arial"/>
        <family val="2"/>
      </rPr>
      <t>4370</t>
    </r>
  </si>
  <si>
    <r>
      <rPr>
        <sz val="8"/>
        <rFont val="Arial"/>
        <family val="2"/>
      </rPr>
      <t xml:space="preserve">              ÁGUA/ENERGIA/GAS</t>
    </r>
  </si>
  <si>
    <r>
      <rPr>
        <sz val="8"/>
        <rFont val="Arial"/>
        <family val="2"/>
      </rPr>
      <t>4.9.9.30.50.0002-4</t>
    </r>
  </si>
  <si>
    <r>
      <rPr>
        <sz val="8"/>
        <rFont val="Arial"/>
        <family val="2"/>
      </rPr>
      <t>4371</t>
    </r>
  </si>
  <si>
    <r>
      <rPr>
        <sz val="8"/>
        <rFont val="Arial"/>
        <family val="2"/>
      </rPr>
      <t xml:space="preserve">              ALUGUÉIS</t>
    </r>
  </si>
  <si>
    <r>
      <rPr>
        <sz val="8"/>
        <rFont val="Arial"/>
        <family val="2"/>
      </rPr>
      <t>4.9.9.30.50.0004-8</t>
    </r>
  </si>
  <si>
    <r>
      <rPr>
        <sz val="8"/>
        <rFont val="Arial"/>
        <family val="2"/>
      </rPr>
      <t>4373</t>
    </r>
  </si>
  <si>
    <r>
      <rPr>
        <sz val="8"/>
        <rFont val="Arial"/>
        <family val="2"/>
      </rPr>
      <t xml:space="preserve">              AUDITORIA EXTERNA</t>
    </r>
  </si>
  <si>
    <r>
      <rPr>
        <sz val="8"/>
        <rFont val="Arial"/>
        <family val="2"/>
      </rPr>
      <t>4.9.9.30.50.0006-2</t>
    </r>
  </si>
  <si>
    <r>
      <rPr>
        <sz val="8"/>
        <rFont val="Arial"/>
        <family val="2"/>
      </rPr>
      <t>4375</t>
    </r>
  </si>
  <si>
    <r>
      <rPr>
        <sz val="8"/>
        <rFont val="Arial"/>
        <family val="2"/>
      </rPr>
      <t xml:space="preserve">              COMUNICAÇÕES</t>
    </r>
  </si>
  <si>
    <r>
      <rPr>
        <sz val="8"/>
        <rFont val="Arial"/>
        <family val="2"/>
      </rPr>
      <t>4.9.9.30.50.0014-1</t>
    </r>
  </si>
  <si>
    <r>
      <rPr>
        <sz val="8"/>
        <rFont val="Arial"/>
        <family val="2"/>
      </rPr>
      <t>4383</t>
    </r>
  </si>
  <si>
    <r>
      <rPr>
        <sz val="8"/>
        <rFont val="Arial"/>
        <family val="2"/>
      </rPr>
      <t xml:space="preserve">              SEGURO</t>
    </r>
  </si>
  <si>
    <r>
      <rPr>
        <sz val="8"/>
        <rFont val="Arial"/>
        <family val="2"/>
      </rPr>
      <t>4.9.9.30.50.0024-4</t>
    </r>
  </si>
  <si>
    <r>
      <rPr>
        <sz val="8"/>
        <rFont val="Arial"/>
        <family val="2"/>
      </rPr>
      <t>4393</t>
    </r>
  </si>
  <si>
    <r>
      <rPr>
        <sz val="8"/>
        <rFont val="Arial"/>
        <family val="2"/>
      </rPr>
      <t xml:space="preserve">              ESTAGIÁRIOS A PAGAR</t>
    </r>
  </si>
  <si>
    <r>
      <rPr>
        <sz val="8"/>
        <rFont val="Arial"/>
        <family val="2"/>
      </rPr>
      <t>4.9.9.30.50.0026-8</t>
    </r>
  </si>
  <si>
    <r>
      <rPr>
        <sz val="8"/>
        <rFont val="Arial"/>
        <family val="2"/>
      </rPr>
      <t>4395</t>
    </r>
  </si>
  <si>
    <r>
      <rPr>
        <sz val="8"/>
        <rFont val="Arial"/>
        <family val="2"/>
      </rPr>
      <t xml:space="preserve">              SEGURO PRESTAMISTA</t>
    </r>
  </si>
  <si>
    <r>
      <rPr>
        <sz val="8"/>
        <rFont val="Arial"/>
        <family val="2"/>
      </rPr>
      <t>4.9.9.30.90-4</t>
    </r>
  </si>
  <si>
    <r>
      <rPr>
        <sz val="8"/>
        <rFont val="Arial"/>
        <family val="2"/>
      </rPr>
      <t xml:space="preserve">           OUTROS PAGAMENTOS</t>
    </r>
  </si>
  <si>
    <r>
      <rPr>
        <sz val="8"/>
        <rFont val="Arial"/>
        <family val="2"/>
      </rPr>
      <t>4.9.9.30.90.9999-0</t>
    </r>
  </si>
  <si>
    <r>
      <rPr>
        <sz val="8"/>
        <rFont val="Arial"/>
        <family val="2"/>
      </rPr>
      <t>4419</t>
    </r>
  </si>
  <si>
    <r>
      <rPr>
        <sz val="8"/>
        <rFont val="Arial"/>
        <family val="2"/>
      </rPr>
      <t xml:space="preserve">              OUTROS PAGAMENTOS</t>
    </r>
  </si>
  <si>
    <r>
      <rPr>
        <sz val="8"/>
        <rFont val="Arial"/>
        <family val="2"/>
      </rPr>
      <t>4.9.9.35.00-2</t>
    </r>
  </si>
  <si>
    <r>
      <rPr>
        <sz val="8"/>
        <rFont val="Arial"/>
        <family val="2"/>
      </rPr>
      <t xml:space="preserve">        PROVISÃO PARA CONTINGÊNCIAS</t>
    </r>
  </si>
  <si>
    <r>
      <rPr>
        <sz val="8"/>
        <rFont val="Arial"/>
        <family val="2"/>
      </rPr>
      <t>4.9.9.35.10-5</t>
    </r>
  </si>
  <si>
    <r>
      <rPr>
        <sz val="8"/>
        <rFont val="Arial"/>
        <family val="2"/>
      </rPr>
      <t xml:space="preserve">           TRABALHISTAS</t>
    </r>
  </si>
  <si>
    <r>
      <rPr>
        <sz val="8"/>
        <rFont val="Arial"/>
        <family val="2"/>
      </rPr>
      <t>4.9.9.35.10.0001-6</t>
    </r>
  </si>
  <si>
    <r>
      <rPr>
        <sz val="8"/>
        <rFont val="Arial"/>
        <family val="2"/>
      </rPr>
      <t>4420</t>
    </r>
  </si>
  <si>
    <r>
      <rPr>
        <sz val="8"/>
        <rFont val="Arial"/>
        <family val="2"/>
      </rPr>
      <t xml:space="preserve">              TRABALHISTAS</t>
    </r>
  </si>
  <si>
    <r>
      <rPr>
        <sz val="8"/>
        <rFont val="Arial"/>
        <family val="2"/>
      </rPr>
      <t>4.9.9.35.20-8</t>
    </r>
  </si>
  <si>
    <r>
      <rPr>
        <sz val="8"/>
        <rFont val="Arial"/>
        <family val="2"/>
      </rPr>
      <t xml:space="preserve">           FISCAIS - CONTESTAÇÃO JUDICIAL DA CONSTITUCIONALIDADE DA LEI QUE INSTITUI O </t>
    </r>
  </si>
  <si>
    <r>
      <rPr>
        <sz val="8"/>
        <rFont val="Arial"/>
        <family val="2"/>
      </rPr>
      <t>4.9.9.35.20.0001-5</t>
    </r>
  </si>
  <si>
    <r>
      <rPr>
        <sz val="8"/>
        <rFont val="Arial"/>
        <family val="2"/>
      </rPr>
      <t>4602</t>
    </r>
  </si>
  <si>
    <r>
      <rPr>
        <sz val="8"/>
        <rFont val="Arial"/>
        <family val="2"/>
      </rPr>
      <t xml:space="preserve">              PIS</t>
    </r>
  </si>
  <si>
    <r>
      <rPr>
        <sz val="8"/>
        <rFont val="Arial"/>
        <family val="2"/>
      </rPr>
      <t>4.9.9.35.20.0002-2</t>
    </r>
  </si>
  <si>
    <r>
      <rPr>
        <sz val="8"/>
        <rFont val="Arial"/>
        <family val="2"/>
      </rPr>
      <t>4603</t>
    </r>
  </si>
  <si>
    <r>
      <rPr>
        <sz val="8"/>
        <rFont val="Arial"/>
        <family val="2"/>
      </rPr>
      <t xml:space="preserve">              COFINS</t>
    </r>
  </si>
  <si>
    <r>
      <rPr>
        <sz val="8"/>
        <rFont val="Arial"/>
        <family val="2"/>
      </rPr>
      <t>4.9.9.35.90-9</t>
    </r>
  </si>
  <si>
    <r>
      <rPr>
        <sz val="8"/>
        <rFont val="Arial"/>
        <family val="2"/>
      </rPr>
      <t xml:space="preserve">           OUTRAS CONTINGÊNCIAS</t>
    </r>
  </si>
  <si>
    <r>
      <rPr>
        <sz val="8"/>
        <rFont val="Arial"/>
        <family val="2"/>
      </rPr>
      <t>4.9.9.35.90.0001-8</t>
    </r>
  </si>
  <si>
    <r>
      <rPr>
        <sz val="8"/>
        <rFont val="Arial"/>
        <family val="2"/>
      </rPr>
      <t>4421</t>
    </r>
  </si>
  <si>
    <r>
      <rPr>
        <sz val="8"/>
        <rFont val="Arial"/>
        <family val="2"/>
      </rPr>
      <t xml:space="preserve">              OUTRAS CONTINGÊNCIAS</t>
    </r>
  </si>
  <si>
    <r>
      <rPr>
        <sz val="8"/>
        <rFont val="Arial"/>
        <family val="2"/>
      </rPr>
      <t>4.9.9.45.00-9</t>
    </r>
  </si>
  <si>
    <r>
      <rPr>
        <sz val="8"/>
        <rFont val="Arial"/>
        <family val="2"/>
      </rPr>
      <t xml:space="preserve">        PROVISÃO PARA GARANTIAS FINANCEIRAS PRESTADAS</t>
    </r>
  </si>
  <si>
    <r>
      <rPr>
        <sz val="8"/>
        <rFont val="Arial"/>
        <family val="2"/>
      </rPr>
      <t>4.9.9.45.90-6</t>
    </r>
  </si>
  <si>
    <r>
      <rPr>
        <sz val="8"/>
        <rFont val="Arial"/>
        <family val="2"/>
      </rPr>
      <t xml:space="preserve">           OUTRAS GARATIAS FINANCEIRAS PRESTADAS</t>
    </r>
  </si>
  <si>
    <r>
      <rPr>
        <sz val="8"/>
        <rFont val="Arial"/>
        <family val="2"/>
      </rPr>
      <t>4.9.9.45.90.0001-1</t>
    </r>
  </si>
  <si>
    <r>
      <rPr>
        <sz val="8"/>
        <rFont val="Arial"/>
        <family val="2"/>
      </rPr>
      <t>4587</t>
    </r>
  </si>
  <si>
    <r>
      <rPr>
        <sz val="8"/>
        <rFont val="Arial"/>
        <family val="2"/>
      </rPr>
      <t xml:space="preserve">              PROVISÃO PARA GARANTIAS PRESTADAS</t>
    </r>
  </si>
  <si>
    <r>
      <rPr>
        <sz val="8"/>
        <rFont val="Arial"/>
        <family val="2"/>
      </rPr>
      <t>4.9.9.92.00-7</t>
    </r>
  </si>
  <si>
    <r>
      <rPr>
        <sz val="8"/>
        <rFont val="Arial"/>
        <family val="2"/>
      </rPr>
      <t xml:space="preserve">        CREDORES DIVERSOS - PAIS</t>
    </r>
  </si>
  <si>
    <r>
      <rPr>
        <sz val="8"/>
        <rFont val="Arial"/>
        <family val="2"/>
      </rPr>
      <t>4.9.9.92.00.0002-1</t>
    </r>
  </si>
  <si>
    <r>
      <rPr>
        <sz val="8"/>
        <rFont val="Arial"/>
        <family val="2"/>
      </rPr>
      <t>4433</t>
    </r>
  </si>
  <si>
    <r>
      <rPr>
        <sz val="8"/>
        <rFont val="Arial"/>
        <family val="2"/>
      </rPr>
      <t>4.9.9.92.00.0004-5</t>
    </r>
  </si>
  <si>
    <r>
      <rPr>
        <sz val="8"/>
        <rFont val="Arial"/>
        <family val="2"/>
      </rPr>
      <t>4435</t>
    </r>
  </si>
  <si>
    <r>
      <rPr>
        <sz val="8"/>
        <rFont val="Arial"/>
        <family val="2"/>
      </rPr>
      <t>4.9.9.92.00.0014-8</t>
    </r>
  </si>
  <si>
    <r>
      <rPr>
        <sz val="8"/>
        <rFont val="Arial"/>
        <family val="2"/>
      </rPr>
      <t>4445</t>
    </r>
  </si>
  <si>
    <r>
      <rPr>
        <sz val="8"/>
        <rFont val="Arial"/>
        <family val="2"/>
      </rPr>
      <t xml:space="preserve">              PENDÊNCIAS A REGULARIZAR BANCOOB</t>
    </r>
  </si>
  <si>
    <r>
      <rPr>
        <sz val="8"/>
        <rFont val="Arial"/>
        <family val="2"/>
      </rPr>
      <t>4.9.9.92.00.0017-9</t>
    </r>
  </si>
  <si>
    <r>
      <rPr>
        <sz val="8"/>
        <rFont val="Arial"/>
        <family val="2"/>
      </rPr>
      <t>4448</t>
    </r>
  </si>
  <si>
    <r>
      <rPr>
        <sz val="8"/>
        <rFont val="Arial"/>
        <family val="2"/>
      </rPr>
      <t xml:space="preserve">              CRÉDITOS DE TERCEIROS</t>
    </r>
  </si>
  <si>
    <r>
      <rPr>
        <sz val="8"/>
        <rFont val="Arial"/>
        <family val="2"/>
      </rPr>
      <t>4.9.9.92.00.0026-5</t>
    </r>
  </si>
  <si>
    <r>
      <rPr>
        <sz val="8"/>
        <rFont val="Arial"/>
        <family val="2"/>
      </rPr>
      <t>4457</t>
    </r>
  </si>
  <si>
    <r>
      <rPr>
        <sz val="8"/>
        <rFont val="Arial"/>
        <family val="2"/>
      </rPr>
      <t xml:space="preserve">              COOPERATIVA CENTRAL</t>
    </r>
  </si>
  <si>
    <r>
      <rPr>
        <sz val="8"/>
        <rFont val="Arial"/>
        <family val="2"/>
      </rPr>
      <t>4.9.9.92.00.0047-8</t>
    </r>
  </si>
  <si>
    <r>
      <rPr>
        <sz val="8"/>
        <rFont val="Arial"/>
        <family val="2"/>
      </rPr>
      <t>4477</t>
    </r>
  </si>
  <si>
    <r>
      <rPr>
        <sz val="8"/>
        <rFont val="Arial"/>
        <family val="2"/>
      </rPr>
      <t xml:space="preserve">              CHEQUES DEPOSITADOS</t>
    </r>
  </si>
  <si>
    <r>
      <rPr>
        <sz val="8"/>
        <rFont val="Arial"/>
        <family val="2"/>
      </rPr>
      <t>4.9.9.92.00.0050-2</t>
    </r>
  </si>
  <si>
    <r>
      <rPr>
        <sz val="8"/>
        <rFont val="Arial"/>
        <family val="2"/>
      </rPr>
      <t>4480</t>
    </r>
  </si>
  <si>
    <r>
      <rPr>
        <sz val="8"/>
        <rFont val="Arial"/>
        <family val="2"/>
      </rPr>
      <t xml:space="preserve">              CREDORES DIVERSOS-LIQUIDAÇÃO COBRANÇA</t>
    </r>
  </si>
  <si>
    <r>
      <rPr>
        <sz val="8"/>
        <rFont val="Arial"/>
        <family val="2"/>
      </rPr>
      <t>6.0.0.00.00-2</t>
    </r>
  </si>
  <si>
    <r>
      <rPr>
        <sz val="8"/>
        <rFont val="Arial"/>
        <family val="2"/>
      </rPr>
      <t>PATRIMONIO LIQUIDO</t>
    </r>
  </si>
  <si>
    <r>
      <rPr>
        <sz val="8"/>
        <rFont val="Arial"/>
        <family val="2"/>
      </rPr>
      <t>6.1.0.00.00-1</t>
    </r>
  </si>
  <si>
    <r>
      <rPr>
        <sz val="8"/>
        <rFont val="Arial"/>
        <family val="2"/>
      </rPr>
      <t xml:space="preserve">  PATRIMONIO LIQUIDO</t>
    </r>
  </si>
  <si>
    <r>
      <rPr>
        <sz val="8"/>
        <rFont val="Arial"/>
        <family val="2"/>
      </rPr>
      <t>6.1.1.00.00-4</t>
    </r>
  </si>
  <si>
    <r>
      <rPr>
        <sz val="8"/>
        <rFont val="Arial"/>
        <family val="2"/>
      </rPr>
      <t xml:space="preserve">     CAPITAL SOCIAL</t>
    </r>
  </si>
  <si>
    <r>
      <rPr>
        <sz val="8"/>
        <rFont val="Arial"/>
        <family val="2"/>
      </rPr>
      <t>6.1.1.10.00-1</t>
    </r>
  </si>
  <si>
    <r>
      <rPr>
        <sz val="8"/>
        <rFont val="Arial"/>
        <family val="2"/>
      </rPr>
      <t xml:space="preserve">        CAPITAL</t>
    </r>
  </si>
  <si>
    <r>
      <rPr>
        <sz val="8"/>
        <rFont val="Arial"/>
        <family val="2"/>
      </rPr>
      <t>6.1.1.10.28-3</t>
    </r>
  </si>
  <si>
    <r>
      <rPr>
        <sz val="8"/>
        <rFont val="Arial"/>
        <family val="2"/>
      </rPr>
      <t xml:space="preserve">           COTAS - PAIS</t>
    </r>
  </si>
  <si>
    <r>
      <rPr>
        <sz val="8"/>
        <rFont val="Arial"/>
        <family val="2"/>
      </rPr>
      <t>6.1.1.10.28.0001-6</t>
    </r>
  </si>
  <si>
    <r>
      <rPr>
        <sz val="8"/>
        <rFont val="Arial"/>
        <family val="2"/>
      </rPr>
      <t>62</t>
    </r>
  </si>
  <si>
    <r>
      <rPr>
        <sz val="8"/>
        <rFont val="Arial"/>
        <family val="2"/>
      </rPr>
      <t xml:space="preserve">              COTAS-PAÍS</t>
    </r>
  </si>
  <si>
    <r>
      <rPr>
        <sz val="8"/>
        <rFont val="Arial"/>
        <family val="2"/>
      </rPr>
      <t>6.1.1.50.00-9</t>
    </r>
  </si>
  <si>
    <r>
      <rPr>
        <sz val="8"/>
        <rFont val="Arial"/>
        <family val="2"/>
      </rPr>
      <t xml:space="preserve">        (-) CAPITAL A REALIZAR</t>
    </r>
  </si>
  <si>
    <r>
      <rPr>
        <sz val="8"/>
        <rFont val="Arial"/>
        <family val="2"/>
      </rPr>
      <t>6.1.1.50.00.0001-6</t>
    </r>
  </si>
  <si>
    <r>
      <rPr>
        <sz val="8"/>
        <rFont val="Arial"/>
        <family val="2"/>
      </rPr>
      <t>67</t>
    </r>
  </si>
  <si>
    <r>
      <rPr>
        <sz val="8"/>
        <rFont val="Arial"/>
        <family val="2"/>
      </rPr>
      <t xml:space="preserve">              (-) CAPITAL A REALIZAR</t>
    </r>
  </si>
  <si>
    <r>
      <rPr>
        <sz val="8"/>
        <rFont val="Arial"/>
        <family val="2"/>
      </rPr>
      <t>6.1.5.00.00-6</t>
    </r>
  </si>
  <si>
    <r>
      <rPr>
        <sz val="8"/>
        <rFont val="Arial"/>
        <family val="2"/>
      </rPr>
      <t xml:space="preserve">     RESERVAS DE LUCROS</t>
    </r>
  </si>
  <si>
    <r>
      <rPr>
        <sz val="8"/>
        <rFont val="Arial"/>
        <family val="2"/>
      </rPr>
      <t>6.1.5.10.00-3</t>
    </r>
  </si>
  <si>
    <r>
      <rPr>
        <sz val="8"/>
        <rFont val="Arial"/>
        <family val="2"/>
      </rPr>
      <t xml:space="preserve">        RESERVA  LEGAL</t>
    </r>
  </si>
  <si>
    <r>
      <rPr>
        <sz val="8"/>
        <rFont val="Arial"/>
        <family val="2"/>
      </rPr>
      <t>6.1.5.10.00.0002-7</t>
    </r>
  </si>
  <si>
    <r>
      <rPr>
        <sz val="8"/>
        <rFont val="Arial"/>
        <family val="2"/>
      </rPr>
      <t>618</t>
    </r>
  </si>
  <si>
    <r>
      <rPr>
        <sz val="8"/>
        <rFont val="Arial"/>
        <family val="2"/>
      </rPr>
      <t xml:space="preserve">              FUNDO DE RESERVA</t>
    </r>
  </si>
  <si>
    <r>
      <rPr>
        <sz val="8"/>
        <rFont val="Arial"/>
        <family val="2"/>
      </rPr>
      <t>7.0.0.00.00-9</t>
    </r>
  </si>
  <si>
    <r>
      <rPr>
        <sz val="8"/>
        <rFont val="Arial"/>
        <family val="2"/>
      </rPr>
      <t>CONTAS DE RESULTADO CREDORAS</t>
    </r>
  </si>
  <si>
    <r>
      <rPr>
        <sz val="8"/>
        <rFont val="Arial"/>
        <family val="2"/>
      </rPr>
      <t>7.1.0.00.00-8</t>
    </r>
  </si>
  <si>
    <r>
      <rPr>
        <sz val="8"/>
        <rFont val="Arial"/>
        <family val="2"/>
      </rPr>
      <t xml:space="preserve">  RECEITAS OPERACIONAIS</t>
    </r>
  </si>
  <si>
    <r>
      <rPr>
        <sz val="8"/>
        <rFont val="Arial"/>
        <family val="2"/>
      </rPr>
      <t>7.1.1.00.00-1</t>
    </r>
  </si>
  <si>
    <r>
      <rPr>
        <sz val="8"/>
        <rFont val="Arial"/>
        <family val="2"/>
      </rPr>
      <t xml:space="preserve">     RENDAS DE OPERACOES DE CREDITO</t>
    </r>
  </si>
  <si>
    <r>
      <rPr>
        <sz val="8"/>
        <rFont val="Arial"/>
        <family val="2"/>
      </rPr>
      <t>7.1.1.03.00-8</t>
    </r>
  </si>
  <si>
    <r>
      <rPr>
        <sz val="8"/>
        <rFont val="Arial"/>
        <family val="2"/>
      </rPr>
      <t xml:space="preserve">        RENDAS DE ADIANTAMENTOS A DEPOSITANTES</t>
    </r>
  </si>
  <si>
    <r>
      <rPr>
        <sz val="8"/>
        <rFont val="Arial"/>
        <family val="2"/>
      </rPr>
      <t>7.1.1.03.00.0001-5</t>
    </r>
  </si>
  <si>
    <r>
      <rPr>
        <sz val="8"/>
        <rFont val="Arial"/>
        <family val="2"/>
      </rPr>
      <t>71</t>
    </r>
  </si>
  <si>
    <r>
      <rPr>
        <sz val="8"/>
        <rFont val="Arial"/>
        <family val="2"/>
      </rPr>
      <t xml:space="preserve">              RENDAS DE ADIANTAMENTOS A DEPOSITANTES</t>
    </r>
  </si>
  <si>
    <r>
      <rPr>
        <sz val="8"/>
        <rFont val="Arial"/>
        <family val="2"/>
      </rPr>
      <t>7.1.1.05.00-6</t>
    </r>
  </si>
  <si>
    <r>
      <rPr>
        <sz val="8"/>
        <rFont val="Arial"/>
        <family val="2"/>
      </rPr>
      <t xml:space="preserve">        RENDAS DE EMPRESTIMOS</t>
    </r>
  </si>
  <si>
    <r>
      <rPr>
        <sz val="8"/>
        <rFont val="Arial"/>
        <family val="2"/>
      </rPr>
      <t>7.1.1.05.00.0001-9</t>
    </r>
  </si>
  <si>
    <r>
      <rPr>
        <sz val="8"/>
        <rFont val="Arial"/>
        <family val="2"/>
      </rPr>
      <t>72</t>
    </r>
  </si>
  <si>
    <r>
      <rPr>
        <sz val="8"/>
        <rFont val="Arial"/>
        <family val="2"/>
      </rPr>
      <t xml:space="preserve">              EMPRÉSTIMOS SIMPLES - R.P.L.</t>
    </r>
  </si>
  <si>
    <r>
      <rPr>
        <sz val="8"/>
        <rFont val="Arial"/>
        <family val="2"/>
      </rPr>
      <t>7.1.1.05.00.0003-3</t>
    </r>
  </si>
  <si>
    <r>
      <rPr>
        <sz val="8"/>
        <rFont val="Arial"/>
        <family val="2"/>
      </rPr>
      <t>74</t>
    </r>
  </si>
  <si>
    <r>
      <rPr>
        <sz val="8"/>
        <rFont val="Arial"/>
        <family val="2"/>
      </rPr>
      <t>7.1.1.05.00.0004-0</t>
    </r>
  </si>
  <si>
    <r>
      <rPr>
        <sz val="8"/>
        <rFont val="Arial"/>
        <family val="2"/>
      </rPr>
      <t>75</t>
    </r>
  </si>
  <si>
    <r>
      <rPr>
        <sz val="8"/>
        <rFont val="Arial"/>
        <family val="2"/>
      </rPr>
      <t>7.1.1.05.00.0007-1</t>
    </r>
  </si>
  <si>
    <r>
      <rPr>
        <sz val="8"/>
        <rFont val="Arial"/>
        <family val="2"/>
      </rPr>
      <t>78</t>
    </r>
  </si>
  <si>
    <r>
      <rPr>
        <sz val="8"/>
        <rFont val="Arial"/>
        <family val="2"/>
      </rPr>
      <t xml:space="preserve">              RENEGOCIAÇÃO DE DÍVIDAS</t>
    </r>
  </si>
  <si>
    <r>
      <rPr>
        <sz val="8"/>
        <rFont val="Arial"/>
        <family val="2"/>
      </rPr>
      <t>7.1.1.05.00.0008-8</t>
    </r>
  </si>
  <si>
    <r>
      <rPr>
        <sz val="8"/>
        <rFont val="Arial"/>
        <family val="2"/>
      </rPr>
      <t>79</t>
    </r>
  </si>
  <si>
    <r>
      <rPr>
        <sz val="8"/>
        <rFont val="Arial"/>
        <family val="2"/>
      </rPr>
      <t xml:space="preserve">              JUROS DE MORA</t>
    </r>
  </si>
  <si>
    <r>
      <rPr>
        <sz val="8"/>
        <rFont val="Arial"/>
        <family val="2"/>
      </rPr>
      <t>7.1.1.05.00.0018-1</t>
    </r>
  </si>
  <si>
    <r>
      <rPr>
        <sz val="8"/>
        <rFont val="Arial"/>
        <family val="2"/>
      </rPr>
      <t>7998</t>
    </r>
  </si>
  <si>
    <r>
      <rPr>
        <sz val="8"/>
        <rFont val="Arial"/>
        <family val="2"/>
      </rPr>
      <t xml:space="preserve">              GANHOS AUFERIDOS - RENEG. DE DÍVIDAS</t>
    </r>
  </si>
  <si>
    <r>
      <rPr>
        <sz val="8"/>
        <rFont val="Arial"/>
        <family val="2"/>
      </rPr>
      <t>7.1.1.10.00-8</t>
    </r>
  </si>
  <si>
    <r>
      <rPr>
        <sz val="8"/>
        <rFont val="Arial"/>
        <family val="2"/>
      </rPr>
      <t xml:space="preserve">        RENDAS DE DIREITOS CREDITÓRIOS DESCONTADOS</t>
    </r>
  </si>
  <si>
    <r>
      <rPr>
        <sz val="8"/>
        <rFont val="Arial"/>
        <family val="2"/>
      </rPr>
      <t>7.1.1.10.00.0001-7</t>
    </r>
  </si>
  <si>
    <r>
      <rPr>
        <sz val="8"/>
        <rFont val="Arial"/>
        <family val="2"/>
      </rPr>
      <t>717</t>
    </r>
  </si>
  <si>
    <r>
      <rPr>
        <sz val="8"/>
        <rFont val="Arial"/>
        <family val="2"/>
      </rPr>
      <t xml:space="preserve">              TÍTULOS DESCONTADOS - R.P.L.</t>
    </r>
  </si>
  <si>
    <r>
      <rPr>
        <sz val="8"/>
        <rFont val="Arial"/>
        <family val="2"/>
      </rPr>
      <t>7.1.1.10.00.0003-1</t>
    </r>
  </si>
  <si>
    <r>
      <rPr>
        <sz val="8"/>
        <rFont val="Arial"/>
        <family val="2"/>
      </rPr>
      <t>719</t>
    </r>
  </si>
  <si>
    <r>
      <rPr>
        <sz val="8"/>
        <rFont val="Arial"/>
        <family val="2"/>
      </rPr>
      <t>7.1.1.10.00.0004-8</t>
    </r>
  </si>
  <si>
    <r>
      <rPr>
        <sz val="8"/>
        <rFont val="Arial"/>
        <family val="2"/>
      </rPr>
      <t>720</t>
    </r>
  </si>
  <si>
    <r>
      <rPr>
        <sz val="8"/>
        <rFont val="Arial"/>
        <family val="2"/>
      </rPr>
      <t>7.1.1.15.00-3</t>
    </r>
  </si>
  <si>
    <r>
      <rPr>
        <sz val="8"/>
        <rFont val="Arial"/>
        <family val="2"/>
      </rPr>
      <t xml:space="preserve">        RENDAS DE FINANCIAMENTOS</t>
    </r>
  </si>
  <si>
    <r>
      <rPr>
        <sz val="8"/>
        <rFont val="Arial"/>
        <family val="2"/>
      </rPr>
      <t>7.1.1.15.00.0003-6</t>
    </r>
  </si>
  <si>
    <r>
      <rPr>
        <sz val="8"/>
        <rFont val="Arial"/>
        <family val="2"/>
      </rPr>
      <t>723</t>
    </r>
  </si>
  <si>
    <r>
      <rPr>
        <sz val="8"/>
        <rFont val="Arial"/>
        <family val="2"/>
      </rPr>
      <t xml:space="preserve">              FINANCIAMENTOS - R.P.L.</t>
    </r>
  </si>
  <si>
    <r>
      <rPr>
        <sz val="8"/>
        <rFont val="Arial"/>
        <family val="2"/>
      </rPr>
      <t>7.1.1.15.00.0008-1</t>
    </r>
  </si>
  <si>
    <r>
      <rPr>
        <sz val="8"/>
        <rFont val="Arial"/>
        <family val="2"/>
      </rPr>
      <t>728</t>
    </r>
  </si>
  <si>
    <r>
      <rPr>
        <sz val="8"/>
        <rFont val="Arial"/>
        <family val="2"/>
      </rPr>
      <t>7.1.1.41.00-8</t>
    </r>
  </si>
  <si>
    <r>
      <rPr>
        <sz val="8"/>
        <rFont val="Arial"/>
        <family val="2"/>
      </rPr>
      <t xml:space="preserve">        RENDAS DE FINANCIAMENTOS RURAIS - APLICAÇÕES COM RECURSOS LIVRES</t>
    </r>
  </si>
  <si>
    <r>
      <rPr>
        <sz val="8"/>
        <rFont val="Arial"/>
        <family val="2"/>
      </rPr>
      <t>7.1.1.41.00.0002-0</t>
    </r>
  </si>
  <si>
    <r>
      <rPr>
        <sz val="8"/>
        <rFont val="Arial"/>
        <family val="2"/>
      </rPr>
      <t>7600</t>
    </r>
  </si>
  <si>
    <r>
      <rPr>
        <sz val="8"/>
        <rFont val="Arial"/>
        <family val="2"/>
      </rPr>
      <t>7.1.1.41.00.0004-4</t>
    </r>
  </si>
  <si>
    <r>
      <rPr>
        <sz val="8"/>
        <rFont val="Arial"/>
        <family val="2"/>
      </rPr>
      <t>7602</t>
    </r>
  </si>
  <si>
    <r>
      <rPr>
        <sz val="8"/>
        <rFont val="Arial"/>
        <family val="2"/>
      </rPr>
      <t>7.1.1.41.00.0009-9</t>
    </r>
  </si>
  <si>
    <r>
      <rPr>
        <sz val="8"/>
        <rFont val="Arial"/>
        <family val="2"/>
      </rPr>
      <t>7607</t>
    </r>
  </si>
  <si>
    <r>
      <rPr>
        <sz val="8"/>
        <rFont val="Arial"/>
        <family val="2"/>
      </rPr>
      <t xml:space="preserve">              JUROS DE MORA - APLIC. REC. LIVRES</t>
    </r>
  </si>
  <si>
    <r>
      <rPr>
        <sz val="8"/>
        <rFont val="Arial"/>
        <family val="2"/>
      </rPr>
      <t>7.1.1.42.00-7</t>
    </r>
  </si>
  <si>
    <r>
      <rPr>
        <sz val="8"/>
        <rFont val="Arial"/>
        <family val="2"/>
      </rPr>
      <t xml:space="preserve">        RENDAS DE FINANCIAMENTOS RURAIS - APLICAÇÕES COM RECURSOS DIRECIONADOS À </t>
    </r>
  </si>
  <si>
    <r>
      <rPr>
        <sz val="8"/>
        <rFont val="Arial"/>
        <family val="2"/>
      </rPr>
      <t>7.1.1.42.00.0002-7</t>
    </r>
  </si>
  <si>
    <r>
      <rPr>
        <sz val="8"/>
        <rFont val="Arial"/>
        <family val="2"/>
      </rPr>
      <t>7609</t>
    </r>
  </si>
  <si>
    <r>
      <rPr>
        <sz val="8"/>
        <rFont val="Arial"/>
        <family val="2"/>
      </rPr>
      <t>7.1.1.42.00.0004-1</t>
    </r>
  </si>
  <si>
    <r>
      <rPr>
        <sz val="8"/>
        <rFont val="Arial"/>
        <family val="2"/>
      </rPr>
      <t>7611</t>
    </r>
  </si>
  <si>
    <r>
      <rPr>
        <sz val="8"/>
        <rFont val="Arial"/>
        <family val="2"/>
      </rPr>
      <t>7.1.1.42.00.0009-6</t>
    </r>
  </si>
  <si>
    <r>
      <rPr>
        <sz val="8"/>
        <rFont val="Arial"/>
        <family val="2"/>
      </rPr>
      <t>7616</t>
    </r>
  </si>
  <si>
    <r>
      <rPr>
        <sz val="8"/>
        <rFont val="Arial"/>
        <family val="2"/>
      </rPr>
      <t xml:space="preserve">              JUROS DE MORA - REC. DIREC. À VISTA</t>
    </r>
  </si>
  <si>
    <r>
      <rPr>
        <sz val="8"/>
        <rFont val="Arial"/>
        <family val="2"/>
      </rPr>
      <t>7.1.1.43.00-6</t>
    </r>
  </si>
  <si>
    <r>
      <rPr>
        <sz val="8"/>
        <rFont val="Arial"/>
        <family val="2"/>
      </rPr>
      <t xml:space="preserve">        RENDAS DE FINANCIAMENTOS RURAIS - APLICAÇÕES COM RECURSOS DIRECIONADOS DA </t>
    </r>
  </si>
  <si>
    <r>
      <rPr>
        <sz val="8"/>
        <rFont val="Arial"/>
        <family val="2"/>
      </rPr>
      <t>7.1.1.43.00.0002-4</t>
    </r>
  </si>
  <si>
    <r>
      <rPr>
        <sz val="8"/>
        <rFont val="Arial"/>
        <family val="2"/>
      </rPr>
      <t>7618</t>
    </r>
  </si>
  <si>
    <r>
      <rPr>
        <sz val="8"/>
        <rFont val="Arial"/>
        <family val="2"/>
      </rPr>
      <t>7.1.1.43.00.0004-8</t>
    </r>
  </si>
  <si>
    <r>
      <rPr>
        <sz val="8"/>
        <rFont val="Arial"/>
        <family val="2"/>
      </rPr>
      <t>7620</t>
    </r>
  </si>
  <si>
    <r>
      <rPr>
        <sz val="8"/>
        <rFont val="Arial"/>
        <family val="2"/>
      </rPr>
      <t>7.1.1.43.00.0009-3</t>
    </r>
  </si>
  <si>
    <r>
      <rPr>
        <sz val="8"/>
        <rFont val="Arial"/>
        <family val="2"/>
      </rPr>
      <t>7625</t>
    </r>
  </si>
  <si>
    <r>
      <rPr>
        <sz val="8"/>
        <rFont val="Arial"/>
        <family val="2"/>
      </rPr>
      <t xml:space="preserve">              JUROS DE MORA - POUPANÇA RURAL</t>
    </r>
  </si>
  <si>
    <r>
      <rPr>
        <sz val="8"/>
        <rFont val="Arial"/>
        <family val="2"/>
      </rPr>
      <t>7.1.7.00.00-9</t>
    </r>
  </si>
  <si>
    <r>
      <rPr>
        <sz val="8"/>
        <rFont val="Arial"/>
        <family val="2"/>
      </rPr>
      <t xml:space="preserve">     RENDAS DE PRESTACAO DE SERVICOS</t>
    </r>
  </si>
  <si>
    <r>
      <rPr>
        <sz val="8"/>
        <rFont val="Arial"/>
        <family val="2"/>
      </rPr>
      <t>7.1.7.40.00-7</t>
    </r>
  </si>
  <si>
    <r>
      <rPr>
        <sz val="8"/>
        <rFont val="Arial"/>
        <family val="2"/>
      </rPr>
      <t xml:space="preserve">        RENDAS DE COBRANCA</t>
    </r>
  </si>
  <si>
    <r>
      <rPr>
        <sz val="8"/>
        <rFont val="Arial"/>
        <family val="2"/>
      </rPr>
      <t>7.1.7.40.00.0001-0</t>
    </r>
  </si>
  <si>
    <r>
      <rPr>
        <sz val="8"/>
        <rFont val="Arial"/>
        <family val="2"/>
      </rPr>
      <t>7145</t>
    </r>
  </si>
  <si>
    <r>
      <rPr>
        <sz val="8"/>
        <rFont val="Arial"/>
        <family val="2"/>
      </rPr>
      <t xml:space="preserve">              RENDAS DE COBRANÇA</t>
    </r>
  </si>
  <si>
    <r>
      <rPr>
        <sz val="8"/>
        <rFont val="Arial"/>
        <family val="2"/>
      </rPr>
      <t>7.1.7.94.00-8</t>
    </r>
  </si>
  <si>
    <r>
      <rPr>
        <sz val="8"/>
        <rFont val="Arial"/>
        <family val="2"/>
      </rPr>
      <t xml:space="preserve">        RENDAS DE PACOTES DE SERVICOS - PF</t>
    </r>
  </si>
  <si>
    <r>
      <rPr>
        <sz val="8"/>
        <rFont val="Arial"/>
        <family val="2"/>
      </rPr>
      <t>7.1.7.94.00.0001-3</t>
    </r>
  </si>
  <si>
    <r>
      <rPr>
        <sz val="8"/>
        <rFont val="Arial"/>
        <family val="2"/>
      </rPr>
      <t>7150</t>
    </r>
  </si>
  <si>
    <r>
      <rPr>
        <sz val="8"/>
        <rFont val="Arial"/>
        <family val="2"/>
      </rPr>
      <t xml:space="preserve">              PACOTE DE SERVIÇOS - PF</t>
    </r>
  </si>
  <si>
    <r>
      <rPr>
        <sz val="8"/>
        <rFont val="Arial"/>
        <family val="2"/>
      </rPr>
      <t>7.1.7.95.00-7</t>
    </r>
  </si>
  <si>
    <r>
      <rPr>
        <sz val="8"/>
        <rFont val="Arial"/>
        <family val="2"/>
      </rPr>
      <t xml:space="preserve">        RENDAS DE SERVICOS PRIORITARIOS - PF</t>
    </r>
  </si>
  <si>
    <r>
      <rPr>
        <sz val="8"/>
        <rFont val="Arial"/>
        <family val="2"/>
      </rPr>
      <t>7.1.7.95.01-4</t>
    </r>
  </si>
  <si>
    <r>
      <rPr>
        <sz val="8"/>
        <rFont val="Arial"/>
        <family val="2"/>
      </rPr>
      <t xml:space="preserve">           CONFECÇÃO DE CADASTRO</t>
    </r>
  </si>
  <si>
    <r>
      <rPr>
        <sz val="8"/>
        <rFont val="Arial"/>
        <family val="2"/>
      </rPr>
      <t>7.1.7.95.01.0001-3</t>
    </r>
  </si>
  <si>
    <r>
      <rPr>
        <sz val="8"/>
        <rFont val="Arial"/>
        <family val="2"/>
      </rPr>
      <t>7151</t>
    </r>
  </si>
  <si>
    <r>
      <rPr>
        <sz val="8"/>
        <rFont val="Arial"/>
        <family val="2"/>
      </rPr>
      <t xml:space="preserve">              TARIFA DE CADASTRO</t>
    </r>
  </si>
  <si>
    <r>
      <rPr>
        <sz val="8"/>
        <rFont val="Arial"/>
        <family val="2"/>
      </rPr>
      <t>7.1.7.95.05-2</t>
    </r>
  </si>
  <si>
    <r>
      <rPr>
        <sz val="8"/>
        <rFont val="Arial"/>
        <family val="2"/>
      </rPr>
      <t xml:space="preserve">           EXCLUSÃO DO CADASTRO EMITENTES CHEQUES SEM_FUNDOS</t>
    </r>
  </si>
  <si>
    <r>
      <rPr>
        <sz val="8"/>
        <rFont val="Arial"/>
        <family val="2"/>
      </rPr>
      <t>7.1.7.95.05.0001-5</t>
    </r>
  </si>
  <si>
    <r>
      <rPr>
        <sz val="8"/>
        <rFont val="Arial"/>
        <family val="2"/>
      </rPr>
      <t>7155</t>
    </r>
  </si>
  <si>
    <r>
      <rPr>
        <sz val="8"/>
        <rFont val="Arial"/>
        <family val="2"/>
      </rPr>
      <t xml:space="preserve">              TARIFA EXCLUSÃO CCF</t>
    </r>
  </si>
  <si>
    <r>
      <rPr>
        <sz val="8"/>
        <rFont val="Arial"/>
        <family val="2"/>
      </rPr>
      <t>7.1.7.95.06-9</t>
    </r>
  </si>
  <si>
    <r>
      <rPr>
        <sz val="8"/>
        <rFont val="Arial"/>
        <family val="2"/>
      </rPr>
      <t xml:space="preserve">           CONTRA-ORDEM, OPOSIÇÃO E SUSTAÇÃO DE CHEQUES</t>
    </r>
  </si>
  <si>
    <r>
      <rPr>
        <sz val="8"/>
        <rFont val="Arial"/>
        <family val="2"/>
      </rPr>
      <t>7.1.7.95.06.0001-8</t>
    </r>
  </si>
  <si>
    <r>
      <rPr>
        <sz val="8"/>
        <rFont val="Arial"/>
        <family val="2"/>
      </rPr>
      <t>7156</t>
    </r>
  </si>
  <si>
    <r>
      <rPr>
        <sz val="8"/>
        <rFont val="Arial"/>
        <family val="2"/>
      </rPr>
      <t xml:space="preserve">              TARIFA CONTRA-ORDEM, OPOSIÇÃO E SUSTAÇÃO CHEQUES</t>
    </r>
  </si>
  <si>
    <r>
      <rPr>
        <sz val="8"/>
        <rFont val="Arial"/>
        <family val="2"/>
      </rPr>
      <t>7.1.7.95.07-6</t>
    </r>
  </si>
  <si>
    <r>
      <rPr>
        <sz val="8"/>
        <rFont val="Arial"/>
        <family val="2"/>
      </rPr>
      <t xml:space="preserve">           FORNECIMENTO DE FOLHAS DE CHEQUE</t>
    </r>
  </si>
  <si>
    <r>
      <rPr>
        <sz val="8"/>
        <rFont val="Arial"/>
        <family val="2"/>
      </rPr>
      <t>7.1.7.95.07.0001-1</t>
    </r>
  </si>
  <si>
    <r>
      <rPr>
        <sz val="8"/>
        <rFont val="Arial"/>
        <family val="2"/>
      </rPr>
      <t>7157</t>
    </r>
  </si>
  <si>
    <r>
      <rPr>
        <sz val="8"/>
        <rFont val="Arial"/>
        <family val="2"/>
      </rPr>
      <t xml:space="preserve">              TARIFA FORNECIMENTO DE CHEQUE</t>
    </r>
  </si>
  <si>
    <r>
      <rPr>
        <sz val="8"/>
        <rFont val="Arial"/>
        <family val="2"/>
      </rPr>
      <t>7.1.7.95.11-7</t>
    </r>
  </si>
  <si>
    <r>
      <rPr>
        <sz val="8"/>
        <rFont val="Arial"/>
        <family val="2"/>
      </rPr>
      <t xml:space="preserve">           SAQUE DE CONTA DE DEPÓSITOS À VISTA E DE POUPANÇA</t>
    </r>
  </si>
  <si>
    <r>
      <rPr>
        <sz val="8"/>
        <rFont val="Arial"/>
        <family val="2"/>
      </rPr>
      <t>7.1.7.95.11.0001-2</t>
    </r>
  </si>
  <si>
    <r>
      <rPr>
        <sz val="8"/>
        <rFont val="Arial"/>
        <family val="2"/>
      </rPr>
      <t>7161</t>
    </r>
  </si>
  <si>
    <r>
      <rPr>
        <sz val="8"/>
        <rFont val="Arial"/>
        <family val="2"/>
      </rPr>
      <t xml:space="preserve">              TARIFA SAQUE CTA DEPÓSITOS À VISTA E DE POUPANÇA</t>
    </r>
  </si>
  <si>
    <r>
      <rPr>
        <sz val="8"/>
        <rFont val="Arial"/>
        <family val="2"/>
      </rPr>
      <t>7.1.7.95.13-1</t>
    </r>
  </si>
  <si>
    <r>
      <rPr>
        <sz val="8"/>
        <rFont val="Arial"/>
        <family val="2"/>
      </rPr>
      <t xml:space="preserve">           FORNECIMENTO DE EXTRATO MENSAL OU DE PERÍODO</t>
    </r>
  </si>
  <si>
    <r>
      <rPr>
        <sz val="8"/>
        <rFont val="Arial"/>
        <family val="2"/>
      </rPr>
      <t>7.1.7.95.13.0001-8</t>
    </r>
  </si>
  <si>
    <r>
      <rPr>
        <sz val="8"/>
        <rFont val="Arial"/>
        <family val="2"/>
      </rPr>
      <t>7163</t>
    </r>
  </si>
  <si>
    <r>
      <rPr>
        <sz val="8"/>
        <rFont val="Arial"/>
        <family val="2"/>
      </rPr>
      <t xml:space="preserve">              TARIFA FORNECIMENTO DE EXTRATO MENSAL</t>
    </r>
  </si>
  <si>
    <r>
      <rPr>
        <sz val="8"/>
        <rFont val="Arial"/>
        <family val="2"/>
      </rPr>
      <t>7.1.7.95.13.0002-5</t>
    </r>
  </si>
  <si>
    <r>
      <rPr>
        <sz val="8"/>
        <rFont val="Arial"/>
        <family val="2"/>
      </rPr>
      <t>7164</t>
    </r>
  </si>
  <si>
    <r>
      <rPr>
        <sz val="8"/>
        <rFont val="Arial"/>
        <family val="2"/>
      </rPr>
      <t xml:space="preserve">              TARIFA FORNECIMENTO DE EXTRATO PERÍODO</t>
    </r>
  </si>
  <si>
    <r>
      <rPr>
        <sz val="8"/>
        <rFont val="Arial"/>
        <family val="2"/>
      </rPr>
      <t>7.1.7.95.14-8</t>
    </r>
  </si>
  <si>
    <r>
      <rPr>
        <sz val="8"/>
        <rFont val="Arial"/>
        <family val="2"/>
      </rPr>
      <t xml:space="preserve">           FORNECIMENTO MICROFILME,MICROFICHA OU ASSEMELHADOS</t>
    </r>
  </si>
  <si>
    <r>
      <rPr>
        <sz val="8"/>
        <rFont val="Arial"/>
        <family val="2"/>
      </rPr>
      <t>7.1.7.95.14.0001-1</t>
    </r>
  </si>
  <si>
    <r>
      <rPr>
        <sz val="8"/>
        <rFont val="Arial"/>
        <family val="2"/>
      </rPr>
      <t>7165</t>
    </r>
  </si>
  <si>
    <r>
      <rPr>
        <sz val="8"/>
        <rFont val="Arial"/>
        <family val="2"/>
      </rPr>
      <t xml:space="preserve">              TARIFA FORNEC MICROFILME, MICROFICHA, ASSEMELHADOS</t>
    </r>
  </si>
  <si>
    <r>
      <rPr>
        <sz val="8"/>
        <rFont val="Arial"/>
        <family val="2"/>
      </rPr>
      <t>7.1.7.95.15-5</t>
    </r>
  </si>
  <si>
    <r>
      <rPr>
        <sz val="8"/>
        <rFont val="Arial"/>
        <family val="2"/>
      </rPr>
      <t xml:space="preserve">           TRANSFERÊNCIA POR MEIO DE DOC/TED</t>
    </r>
  </si>
  <si>
    <r>
      <rPr>
        <sz val="8"/>
        <rFont val="Arial"/>
        <family val="2"/>
      </rPr>
      <t>7.1.7.95.15.0003-8</t>
    </r>
  </si>
  <si>
    <r>
      <rPr>
        <sz val="8"/>
        <rFont val="Arial"/>
        <family val="2"/>
      </rPr>
      <t>7168</t>
    </r>
  </si>
  <si>
    <r>
      <rPr>
        <sz val="8"/>
        <rFont val="Arial"/>
        <family val="2"/>
      </rPr>
      <t xml:space="preserve">              TARIFA TRANSFERÊNCIA POR MEIO DE DOC/TED</t>
    </r>
  </si>
  <si>
    <r>
      <rPr>
        <sz val="8"/>
        <rFont val="Arial"/>
        <family val="2"/>
      </rPr>
      <t>7.1.7.95.17-9</t>
    </r>
  </si>
  <si>
    <r>
      <rPr>
        <sz val="8"/>
        <rFont val="Arial"/>
        <family val="2"/>
      </rPr>
      <t xml:space="preserve">           TRANSFERÊNCIA ENTRE CONTAS DA PRÓPRIA INSTITUIÇÃO</t>
    </r>
  </si>
  <si>
    <r>
      <rPr>
        <sz val="8"/>
        <rFont val="Arial"/>
        <family val="2"/>
      </rPr>
      <t>7.1.7.95.17.0001-0</t>
    </r>
  </si>
  <si>
    <r>
      <rPr>
        <sz val="8"/>
        <rFont val="Arial"/>
        <family val="2"/>
      </rPr>
      <t>7170</t>
    </r>
  </si>
  <si>
    <r>
      <rPr>
        <sz val="8"/>
        <rFont val="Arial"/>
        <family val="2"/>
      </rPr>
      <t xml:space="preserve">              TARIFA TRANSF ENTRE CONTAS DA PRÓPRIA INSTITUIÇÃO</t>
    </r>
  </si>
  <si>
    <r>
      <rPr>
        <sz val="8"/>
        <rFont val="Arial"/>
        <family val="2"/>
      </rPr>
      <t>7.1.7.95.18-6</t>
    </r>
  </si>
  <si>
    <r>
      <rPr>
        <sz val="8"/>
        <rFont val="Arial"/>
        <family val="2"/>
      </rPr>
      <t xml:space="preserve">           ORDEM DE PAGAMENTO</t>
    </r>
  </si>
  <si>
    <r>
      <rPr>
        <sz val="8"/>
        <rFont val="Arial"/>
        <family val="2"/>
      </rPr>
      <t>7.1.7.95.18.0001-3</t>
    </r>
  </si>
  <si>
    <r>
      <rPr>
        <sz val="8"/>
        <rFont val="Arial"/>
        <family val="2"/>
      </rPr>
      <t>7171</t>
    </r>
  </si>
  <si>
    <r>
      <rPr>
        <sz val="8"/>
        <rFont val="Arial"/>
        <family val="2"/>
      </rPr>
      <t xml:space="preserve">              TARIFA ORDEM DE PAGAMENTO</t>
    </r>
  </si>
  <si>
    <r>
      <rPr>
        <sz val="8"/>
        <rFont val="Arial"/>
        <family val="2"/>
      </rPr>
      <t>7.1.7.95.19-3</t>
    </r>
  </si>
  <si>
    <r>
      <rPr>
        <sz val="8"/>
        <rFont val="Arial"/>
        <family val="2"/>
      </rPr>
      <t xml:space="preserve">           CONCESSÃO DE ADIANTAMENTO A DEPOSITANTE</t>
    </r>
  </si>
  <si>
    <r>
      <rPr>
        <sz val="8"/>
        <rFont val="Arial"/>
        <family val="2"/>
      </rPr>
      <t>7.1.7.95.19.0001-6</t>
    </r>
  </si>
  <si>
    <r>
      <rPr>
        <sz val="8"/>
        <rFont val="Arial"/>
        <family val="2"/>
      </rPr>
      <t>7172</t>
    </r>
  </si>
  <si>
    <r>
      <rPr>
        <sz val="8"/>
        <rFont val="Arial"/>
        <family val="2"/>
      </rPr>
      <t xml:space="preserve">              TARIFA CONCESSÃO DE ADIANTAMENTO A DEPOSITANTES</t>
    </r>
  </si>
  <si>
    <r>
      <rPr>
        <sz val="8"/>
        <rFont val="Arial"/>
        <family val="2"/>
      </rPr>
      <t>7.1.7.96.00-6</t>
    </r>
  </si>
  <si>
    <r>
      <rPr>
        <sz val="8"/>
        <rFont val="Arial"/>
        <family val="2"/>
      </rPr>
      <t xml:space="preserve">        RENDAS DE SERVICOS DIFERENCIADOS - PF</t>
    </r>
  </si>
  <si>
    <r>
      <rPr>
        <sz val="8"/>
        <rFont val="Arial"/>
        <family val="2"/>
      </rPr>
      <t>7.1.7.96.99-6</t>
    </r>
  </si>
  <si>
    <r>
      <rPr>
        <sz val="8"/>
        <rFont val="Arial"/>
        <family val="2"/>
      </rPr>
      <t xml:space="preserve">           OUTROS SERVICOS DIFERENCIADOS - PF</t>
    </r>
  </si>
  <si>
    <r>
      <rPr>
        <sz val="8"/>
        <rFont val="Arial"/>
        <family val="2"/>
      </rPr>
      <t>7.1.7.96.99.0001-5</t>
    </r>
  </si>
  <si>
    <r>
      <rPr>
        <sz val="8"/>
        <rFont val="Arial"/>
        <family val="2"/>
      </rPr>
      <t>7208</t>
    </r>
  </si>
  <si>
    <r>
      <rPr>
        <sz val="8"/>
        <rFont val="Arial"/>
        <family val="2"/>
      </rPr>
      <t xml:space="preserve">              TARIFA DE OUTROS SERVIÇOS DIFERENCIADOS - PF</t>
    </r>
  </si>
  <si>
    <r>
      <rPr>
        <sz val="8"/>
        <rFont val="Arial"/>
        <family val="2"/>
      </rPr>
      <t>7.1.7.96.99.0011-8</t>
    </r>
  </si>
  <si>
    <r>
      <rPr>
        <sz val="8"/>
        <rFont val="Arial"/>
        <family val="2"/>
      </rPr>
      <t>7218</t>
    </r>
  </si>
  <si>
    <r>
      <rPr>
        <sz val="8"/>
        <rFont val="Arial"/>
        <family val="2"/>
      </rPr>
      <t xml:space="preserve">              TARIFA FORNEC 2º VIA COMPROVANTES E DOCUMENTOS</t>
    </r>
  </si>
  <si>
    <r>
      <rPr>
        <sz val="8"/>
        <rFont val="Arial"/>
        <family val="2"/>
      </rPr>
      <t>7.1.7.98.00-4</t>
    </r>
  </si>
  <si>
    <r>
      <rPr>
        <sz val="8"/>
        <rFont val="Arial"/>
        <family val="2"/>
      </rPr>
      <t xml:space="preserve">        RENDAS DE TARIFAS BANCÁRIAS - PJ</t>
    </r>
  </si>
  <si>
    <r>
      <rPr>
        <sz val="8"/>
        <rFont val="Arial"/>
        <family val="2"/>
      </rPr>
      <t>7.1.7.98.01-1</t>
    </r>
  </si>
  <si>
    <r>
      <rPr>
        <sz val="8"/>
        <rFont val="Arial"/>
        <family val="2"/>
      </rPr>
      <t xml:space="preserve">           CADASTRO</t>
    </r>
  </si>
  <si>
    <r>
      <rPr>
        <sz val="8"/>
        <rFont val="Arial"/>
        <family val="2"/>
      </rPr>
      <t>7.1.7.98.01.0001-4</t>
    </r>
  </si>
  <si>
    <r>
      <rPr>
        <sz val="8"/>
        <rFont val="Arial"/>
        <family val="2"/>
      </rPr>
      <t>7222</t>
    </r>
  </si>
  <si>
    <r>
      <rPr>
        <sz val="8"/>
        <rFont val="Arial"/>
        <family val="2"/>
      </rPr>
      <t xml:space="preserve">              TARIFA CONFECÇÃO/RENOVAÇÃO DE CADASTRO</t>
    </r>
  </si>
  <si>
    <r>
      <rPr>
        <sz val="8"/>
        <rFont val="Arial"/>
        <family val="2"/>
      </rPr>
      <t>7.1.7.98.01.0002-1</t>
    </r>
  </si>
  <si>
    <r>
      <rPr>
        <sz val="8"/>
        <rFont val="Arial"/>
        <family val="2"/>
      </rPr>
      <t>7223</t>
    </r>
  </si>
  <si>
    <r>
      <rPr>
        <sz val="8"/>
        <rFont val="Arial"/>
        <family val="2"/>
      </rPr>
      <t xml:space="preserve">              TARIFA INCLUSÃO/EXCLUSÃO DO CCF</t>
    </r>
  </si>
  <si>
    <r>
      <rPr>
        <sz val="8"/>
        <rFont val="Arial"/>
        <family val="2"/>
      </rPr>
      <t>7.1.7.98.02-8</t>
    </r>
  </si>
  <si>
    <r>
      <rPr>
        <sz val="8"/>
        <rFont val="Arial"/>
        <family val="2"/>
      </rPr>
      <t xml:space="preserve">           CONTAS DE DEPÓSITOS</t>
    </r>
  </si>
  <si>
    <r>
      <rPr>
        <sz val="8"/>
        <rFont val="Arial"/>
        <family val="2"/>
      </rPr>
      <t>7.1.7.98.02.0004-8</t>
    </r>
  </si>
  <si>
    <r>
      <rPr>
        <sz val="8"/>
        <rFont val="Arial"/>
        <family val="2"/>
      </rPr>
      <t>7228</t>
    </r>
  </si>
  <si>
    <r>
      <rPr>
        <sz val="8"/>
        <rFont val="Arial"/>
        <family val="2"/>
      </rPr>
      <t>7.1.7.98.02.0005-5</t>
    </r>
  </si>
  <si>
    <r>
      <rPr>
        <sz val="8"/>
        <rFont val="Arial"/>
        <family val="2"/>
      </rPr>
      <t>7229</t>
    </r>
  </si>
  <si>
    <r>
      <rPr>
        <sz val="8"/>
        <rFont val="Arial"/>
        <family val="2"/>
      </rPr>
      <t>7.1.7.98.02.0006-2</t>
    </r>
  </si>
  <si>
    <r>
      <rPr>
        <sz val="8"/>
        <rFont val="Arial"/>
        <family val="2"/>
      </rPr>
      <t>7230</t>
    </r>
  </si>
  <si>
    <r>
      <rPr>
        <sz val="8"/>
        <rFont val="Arial"/>
        <family val="2"/>
      </rPr>
      <t>7.1.7.98.02.0008-6</t>
    </r>
  </si>
  <si>
    <r>
      <rPr>
        <sz val="8"/>
        <rFont val="Arial"/>
        <family val="2"/>
      </rPr>
      <t>7232</t>
    </r>
  </si>
  <si>
    <r>
      <rPr>
        <sz val="8"/>
        <rFont val="Arial"/>
        <family val="2"/>
      </rPr>
      <t xml:space="preserve">              TARIFA S/ DÉBITO AUTORIZADO</t>
    </r>
  </si>
  <si>
    <r>
      <rPr>
        <sz val="8"/>
        <rFont val="Arial"/>
        <family val="2"/>
      </rPr>
      <t>7.1.7.98.02.0013-4</t>
    </r>
  </si>
  <si>
    <r>
      <rPr>
        <sz val="8"/>
        <rFont val="Arial"/>
        <family val="2"/>
      </rPr>
      <t>7237</t>
    </r>
  </si>
  <si>
    <r>
      <rPr>
        <sz val="8"/>
        <rFont val="Arial"/>
        <family val="2"/>
      </rPr>
      <t xml:space="preserve">              TARIFA PRÉ-DEPÓSITO</t>
    </r>
  </si>
  <si>
    <r>
      <rPr>
        <sz val="8"/>
        <rFont val="Arial"/>
        <family val="2"/>
      </rPr>
      <t>7.1.7.98.02.0014-1</t>
    </r>
  </si>
  <si>
    <r>
      <rPr>
        <sz val="8"/>
        <rFont val="Arial"/>
        <family val="2"/>
      </rPr>
      <t>7238</t>
    </r>
  </si>
  <si>
    <r>
      <rPr>
        <sz val="8"/>
        <rFont val="Arial"/>
        <family val="2"/>
      </rPr>
      <t xml:space="preserve">              TARIFA DEVOLUÇÃO DE CHEQUES</t>
    </r>
  </si>
  <si>
    <r>
      <rPr>
        <sz val="8"/>
        <rFont val="Arial"/>
        <family val="2"/>
      </rPr>
      <t>7.1.7.98.02.0015-8</t>
    </r>
  </si>
  <si>
    <r>
      <rPr>
        <sz val="8"/>
        <rFont val="Arial"/>
        <family val="2"/>
      </rPr>
      <t>7239</t>
    </r>
  </si>
  <si>
    <r>
      <rPr>
        <sz val="8"/>
        <rFont val="Arial"/>
        <family val="2"/>
      </rPr>
      <t xml:space="preserve">              TARIFA ACATAMENTO DE CHEQUES</t>
    </r>
  </si>
  <si>
    <r>
      <rPr>
        <sz val="8"/>
        <rFont val="Arial"/>
        <family val="2"/>
      </rPr>
      <t>7.1.7.98.03-5</t>
    </r>
  </si>
  <si>
    <r>
      <rPr>
        <sz val="8"/>
        <rFont val="Arial"/>
        <family val="2"/>
      </rPr>
      <t xml:space="preserve">           TRANSFERÊNCIA DE RECURSOS</t>
    </r>
  </si>
  <si>
    <r>
      <rPr>
        <sz val="8"/>
        <rFont val="Arial"/>
        <family val="2"/>
      </rPr>
      <t>7.1.7.98.03.0002-7</t>
    </r>
  </si>
  <si>
    <r>
      <rPr>
        <sz val="8"/>
        <rFont val="Arial"/>
        <family val="2"/>
      </rPr>
      <t>7242</t>
    </r>
  </si>
  <si>
    <r>
      <rPr>
        <sz val="8"/>
        <rFont val="Arial"/>
        <family val="2"/>
      </rPr>
      <t xml:space="preserve">              TARIFA TRANSFERÊNCIA CONTAS PRÓPRIA INSTITUIÇÃO</t>
    </r>
  </si>
  <si>
    <r>
      <rPr>
        <sz val="8"/>
        <rFont val="Arial"/>
        <family val="2"/>
      </rPr>
      <t>7.1.7.98.03.0003-4</t>
    </r>
  </si>
  <si>
    <r>
      <rPr>
        <sz val="8"/>
        <rFont val="Arial"/>
        <family val="2"/>
      </rPr>
      <t>7243</t>
    </r>
  </si>
  <si>
    <r>
      <rPr>
        <sz val="8"/>
        <rFont val="Arial"/>
        <family val="2"/>
      </rPr>
      <t>7.1.7.98.04-2</t>
    </r>
  </si>
  <si>
    <r>
      <rPr>
        <sz val="8"/>
        <rFont val="Arial"/>
        <family val="2"/>
      </rPr>
      <t xml:space="preserve">           OPERAÇÕES DE CRÉDITO</t>
    </r>
  </si>
  <si>
    <r>
      <rPr>
        <sz val="8"/>
        <rFont val="Arial"/>
        <family val="2"/>
      </rPr>
      <t>7.1.7.98.04.0001-3</t>
    </r>
  </si>
  <si>
    <r>
      <rPr>
        <sz val="8"/>
        <rFont val="Arial"/>
        <family val="2"/>
      </rPr>
      <t>7245</t>
    </r>
  </si>
  <si>
    <r>
      <rPr>
        <sz val="8"/>
        <rFont val="Arial"/>
        <family val="2"/>
      </rPr>
      <t xml:space="preserve">              TARIFA S/ LIBERAÇÃO/RENOVAÇÃO OPERAÇÕES CRÉDITO</t>
    </r>
  </si>
  <si>
    <r>
      <rPr>
        <sz val="8"/>
        <rFont val="Arial"/>
        <family val="2"/>
      </rPr>
      <t>7.1.7.98.99-4</t>
    </r>
  </si>
  <si>
    <r>
      <rPr>
        <sz val="8"/>
        <rFont val="Arial"/>
        <family val="2"/>
      </rPr>
      <t xml:space="preserve">           OUTRAS RENDAS DE TARIFAS BANCÁRIAS - PJ</t>
    </r>
  </si>
  <si>
    <r>
      <rPr>
        <sz val="8"/>
        <rFont val="Arial"/>
        <family val="2"/>
      </rPr>
      <t>7.1.7.98.99.0013-6</t>
    </r>
  </si>
  <si>
    <r>
      <rPr>
        <sz val="8"/>
        <rFont val="Arial"/>
        <family val="2"/>
      </rPr>
      <t>7259</t>
    </r>
  </si>
  <si>
    <r>
      <rPr>
        <sz val="8"/>
        <rFont val="Arial"/>
        <family val="2"/>
      </rPr>
      <t>7.1.7.98.99.0015-0</t>
    </r>
  </si>
  <si>
    <r>
      <rPr>
        <sz val="8"/>
        <rFont val="Arial"/>
        <family val="2"/>
      </rPr>
      <t>7261</t>
    </r>
  </si>
  <si>
    <r>
      <rPr>
        <sz val="8"/>
        <rFont val="Arial"/>
        <family val="2"/>
      </rPr>
      <t>7.1.7.98.99.0018-1</t>
    </r>
  </si>
  <si>
    <r>
      <rPr>
        <sz val="8"/>
        <rFont val="Arial"/>
        <family val="2"/>
      </rPr>
      <t>7264</t>
    </r>
  </si>
  <si>
    <r>
      <rPr>
        <sz val="8"/>
        <rFont val="Arial"/>
        <family val="2"/>
      </rPr>
      <t xml:space="preserve">              TARIFA PAGAMENTO SALÁRIO</t>
    </r>
  </si>
  <si>
    <r>
      <rPr>
        <sz val="8"/>
        <rFont val="Arial"/>
        <family val="2"/>
      </rPr>
      <t>7.1.7.98.99.0028-4</t>
    </r>
  </si>
  <si>
    <r>
      <rPr>
        <sz val="8"/>
        <rFont val="Arial"/>
        <family val="2"/>
      </rPr>
      <t>7274</t>
    </r>
  </si>
  <si>
    <r>
      <rPr>
        <sz val="8"/>
        <rFont val="Arial"/>
        <family val="2"/>
      </rPr>
      <t>7.1.7.98.99.0034-9</t>
    </r>
  </si>
  <si>
    <r>
      <rPr>
        <sz val="8"/>
        <rFont val="Arial"/>
        <family val="2"/>
      </rPr>
      <t>7280</t>
    </r>
  </si>
  <si>
    <r>
      <rPr>
        <sz val="8"/>
        <rFont val="Arial"/>
        <family val="2"/>
      </rPr>
      <t xml:space="preserve">              TARIFA EMISSÃO DOCUMENTOS</t>
    </r>
  </si>
  <si>
    <r>
      <rPr>
        <sz val="8"/>
        <rFont val="Arial"/>
        <family val="2"/>
      </rPr>
      <t>7.1.7.98.99.0044-2</t>
    </r>
  </si>
  <si>
    <r>
      <rPr>
        <sz val="8"/>
        <rFont val="Arial"/>
        <family val="2"/>
      </rPr>
      <t>7290</t>
    </r>
  </si>
  <si>
    <r>
      <rPr>
        <sz val="8"/>
        <rFont val="Arial"/>
        <family val="2"/>
      </rPr>
      <t xml:space="preserve">              TARIFA PACOTE TARIFAS</t>
    </r>
  </si>
  <si>
    <r>
      <rPr>
        <sz val="8"/>
        <rFont val="Arial"/>
        <family val="2"/>
      </rPr>
      <t>7.1.7.98.99.0045-9</t>
    </r>
  </si>
  <si>
    <r>
      <rPr>
        <sz val="8"/>
        <rFont val="Arial"/>
        <family val="2"/>
      </rPr>
      <t>7291</t>
    </r>
  </si>
  <si>
    <r>
      <rPr>
        <sz val="8"/>
        <rFont val="Arial"/>
        <family val="2"/>
      </rPr>
      <t xml:space="preserve">              TARIFA EMISSÃO CARTÃO</t>
    </r>
  </si>
  <si>
    <r>
      <rPr>
        <sz val="8"/>
        <rFont val="Arial"/>
        <family val="2"/>
      </rPr>
      <t>7.1.7.98.99.9999-6</t>
    </r>
  </si>
  <si>
    <r>
      <rPr>
        <sz val="8"/>
        <rFont val="Arial"/>
        <family val="2"/>
      </rPr>
      <t>7300</t>
    </r>
  </si>
  <si>
    <r>
      <rPr>
        <sz val="8"/>
        <rFont val="Arial"/>
        <family val="2"/>
      </rPr>
      <t xml:space="preserve">              OUTRAS RENDAS DE TARIFAS BANCÁRIAS - PJ</t>
    </r>
  </si>
  <si>
    <r>
      <rPr>
        <sz val="8"/>
        <rFont val="Arial"/>
        <family val="2"/>
      </rPr>
      <t>7.1.7.99.00-3</t>
    </r>
  </si>
  <si>
    <r>
      <rPr>
        <sz val="8"/>
        <rFont val="Arial"/>
        <family val="2"/>
      </rPr>
      <t xml:space="preserve">        RENDAS DE OUTROS SERVICOS</t>
    </r>
  </si>
  <si>
    <r>
      <rPr>
        <sz val="8"/>
        <rFont val="Arial"/>
        <family val="2"/>
      </rPr>
      <t>7.1.7.99.00.5000-6</t>
    </r>
  </si>
  <si>
    <r>
      <rPr>
        <sz val="8"/>
        <rFont val="Arial"/>
        <family val="2"/>
      </rPr>
      <t>7355</t>
    </r>
  </si>
  <si>
    <r>
      <rPr>
        <sz val="8"/>
        <rFont val="Arial"/>
        <family val="2"/>
      </rPr>
      <t xml:space="preserve">              OUTRAS RENDAS SERVIÇOS - ATOS COOPERATIVOS</t>
    </r>
  </si>
  <si>
    <r>
      <rPr>
        <sz val="8"/>
        <rFont val="Arial"/>
        <family val="2"/>
      </rPr>
      <t>7.1.7.99.00.5001-3</t>
    </r>
  </si>
  <si>
    <r>
      <rPr>
        <sz val="8"/>
        <rFont val="Arial"/>
        <family val="2"/>
      </rPr>
      <t>7356</t>
    </r>
  </si>
  <si>
    <r>
      <rPr>
        <sz val="8"/>
        <rFont val="Arial"/>
        <family val="2"/>
      </rPr>
      <t xml:space="preserve">              RENDAS CONVÊNIO - ENERGIA ELÉTRICA E GÁS</t>
    </r>
  </si>
  <si>
    <r>
      <rPr>
        <sz val="8"/>
        <rFont val="Arial"/>
        <family val="2"/>
      </rPr>
      <t>7.1.7.99.00.5002-0</t>
    </r>
  </si>
  <si>
    <r>
      <rPr>
        <sz val="8"/>
        <rFont val="Arial"/>
        <family val="2"/>
      </rPr>
      <t>7357</t>
    </r>
  </si>
  <si>
    <r>
      <rPr>
        <sz val="8"/>
        <rFont val="Arial"/>
        <family val="2"/>
      </rPr>
      <t xml:space="preserve">              RENDAS CONVÊNIO - SANEAMENTO</t>
    </r>
  </si>
  <si>
    <r>
      <rPr>
        <sz val="8"/>
        <rFont val="Arial"/>
        <family val="2"/>
      </rPr>
      <t>7.1.7.99.00.5003-7</t>
    </r>
  </si>
  <si>
    <r>
      <rPr>
        <sz val="8"/>
        <rFont val="Arial"/>
        <family val="2"/>
      </rPr>
      <t>7358</t>
    </r>
  </si>
  <si>
    <r>
      <rPr>
        <sz val="8"/>
        <rFont val="Arial"/>
        <family val="2"/>
      </rPr>
      <t xml:space="preserve">              RENDAS CONVÊNIO - TELECOMUNICAÇÕES</t>
    </r>
  </si>
  <si>
    <r>
      <rPr>
        <sz val="8"/>
        <rFont val="Arial"/>
        <family val="2"/>
      </rPr>
      <t>7.1.7.99.00.5004-4</t>
    </r>
  </si>
  <si>
    <r>
      <rPr>
        <sz val="8"/>
        <rFont val="Arial"/>
        <family val="2"/>
      </rPr>
      <t>7359</t>
    </r>
  </si>
  <si>
    <r>
      <rPr>
        <sz val="8"/>
        <rFont val="Arial"/>
        <family val="2"/>
      </rPr>
      <t xml:space="preserve">              RENDAS CONVÊNIO - TRIBUTOS MUNICIPAIS</t>
    </r>
  </si>
  <si>
    <r>
      <rPr>
        <sz val="8"/>
        <rFont val="Arial"/>
        <family val="2"/>
      </rPr>
      <t>7.1.7.99.00.5005-1</t>
    </r>
  </si>
  <si>
    <r>
      <rPr>
        <sz val="8"/>
        <rFont val="Arial"/>
        <family val="2"/>
      </rPr>
      <t>7360</t>
    </r>
  </si>
  <si>
    <r>
      <rPr>
        <sz val="8"/>
        <rFont val="Arial"/>
        <family val="2"/>
      </rPr>
      <t xml:space="preserve">              RENDAS CONVÊNIO - TRIBUTOS ESTADUAIS</t>
    </r>
  </si>
  <si>
    <r>
      <rPr>
        <sz val="8"/>
        <rFont val="Arial"/>
        <family val="2"/>
      </rPr>
      <t>7.1.7.99.00.5013-0</t>
    </r>
  </si>
  <si>
    <r>
      <rPr>
        <sz val="8"/>
        <rFont val="Arial"/>
        <family val="2"/>
      </rPr>
      <t>7368</t>
    </r>
  </si>
  <si>
    <r>
      <rPr>
        <sz val="8"/>
        <rFont val="Arial"/>
        <family val="2"/>
      </rPr>
      <t xml:space="preserve">              RENDAS CONVÊNIO - DPVAT</t>
    </r>
  </si>
  <si>
    <r>
      <rPr>
        <sz val="8"/>
        <rFont val="Arial"/>
        <family val="2"/>
      </rPr>
      <t>7.1.7.99.00.5016-1</t>
    </r>
  </si>
  <si>
    <r>
      <rPr>
        <sz val="8"/>
        <rFont val="Arial"/>
        <family val="2"/>
      </rPr>
      <t>7371</t>
    </r>
  </si>
  <si>
    <r>
      <rPr>
        <sz val="8"/>
        <rFont val="Arial"/>
        <family val="2"/>
      </rPr>
      <t xml:space="preserve">              RENDAS PRESTAÇÃO DE SERVIÇOS - COMISSÃO</t>
    </r>
  </si>
  <si>
    <r>
      <rPr>
        <sz val="8"/>
        <rFont val="Arial"/>
        <family val="2"/>
      </rPr>
      <t>7.1.7.99.00.5017-8</t>
    </r>
  </si>
  <si>
    <r>
      <rPr>
        <sz val="8"/>
        <rFont val="Arial"/>
        <family val="2"/>
      </rPr>
      <t>7372</t>
    </r>
  </si>
  <si>
    <r>
      <rPr>
        <sz val="8"/>
        <rFont val="Arial"/>
        <family val="2"/>
      </rPr>
      <t xml:space="preserve">              RENDAS CONVÊNIO - PREVIDÊNCIA SOCIAL INSS</t>
    </r>
  </si>
  <si>
    <r>
      <rPr>
        <sz val="8"/>
        <rFont val="Arial"/>
        <family val="2"/>
      </rPr>
      <t>7.1.7.99.00.5018-5</t>
    </r>
  </si>
  <si>
    <r>
      <rPr>
        <sz val="8"/>
        <rFont val="Arial"/>
        <family val="2"/>
      </rPr>
      <t>7373</t>
    </r>
  </si>
  <si>
    <r>
      <rPr>
        <sz val="8"/>
        <rFont val="Arial"/>
        <family val="2"/>
      </rPr>
      <t xml:space="preserve">              RENDAS TRANSAÇÕES INTERCREDIS</t>
    </r>
  </si>
  <si>
    <r>
      <rPr>
        <sz val="8"/>
        <rFont val="Arial"/>
        <family val="2"/>
      </rPr>
      <t>7.1.7.99.00.5019-2</t>
    </r>
  </si>
  <si>
    <r>
      <rPr>
        <sz val="8"/>
        <rFont val="Arial"/>
        <family val="2"/>
      </rPr>
      <t>7374</t>
    </r>
  </si>
  <si>
    <r>
      <rPr>
        <sz val="8"/>
        <rFont val="Arial"/>
        <family val="2"/>
      </rPr>
      <t xml:space="preserve">              RENDAS CONVÊNIO - MULTAS DE TRÂNSITO</t>
    </r>
  </si>
  <si>
    <r>
      <rPr>
        <sz val="8"/>
        <rFont val="Arial"/>
        <family val="2"/>
      </rPr>
      <t>7.1.7.99.00.5033-6</t>
    </r>
  </si>
  <si>
    <r>
      <rPr>
        <sz val="8"/>
        <rFont val="Arial"/>
        <family val="2"/>
      </rPr>
      <t>7388</t>
    </r>
  </si>
  <si>
    <r>
      <rPr>
        <sz val="8"/>
        <rFont val="Arial"/>
        <family val="2"/>
      </rPr>
      <t xml:space="preserve">              RENDAS CONVÊNIO - RECEBIMENTO ORDEM PGTO TERCEIROS</t>
    </r>
  </si>
  <si>
    <r>
      <rPr>
        <sz val="8"/>
        <rFont val="Arial"/>
        <family val="2"/>
      </rPr>
      <t>7.1.7.99.00.5034-3</t>
    </r>
  </si>
  <si>
    <r>
      <rPr>
        <sz val="8"/>
        <rFont val="Arial"/>
        <family val="2"/>
      </rPr>
      <t>7389</t>
    </r>
  </si>
  <si>
    <r>
      <rPr>
        <sz val="8"/>
        <rFont val="Arial"/>
        <family val="2"/>
      </rPr>
      <t xml:space="preserve">              RENDAS CONVÊNIO - TRIBUTOS FEDERAIS</t>
    </r>
  </si>
  <si>
    <r>
      <rPr>
        <sz val="8"/>
        <rFont val="Arial"/>
        <family val="2"/>
      </rPr>
      <t>7.1.7.99.00.5041-5</t>
    </r>
  </si>
  <si>
    <r>
      <rPr>
        <sz val="8"/>
        <rFont val="Arial"/>
        <family val="2"/>
      </rPr>
      <t>7396</t>
    </r>
  </si>
  <si>
    <r>
      <rPr>
        <sz val="8"/>
        <rFont val="Arial"/>
        <family val="2"/>
      </rPr>
      <t xml:space="preserve">              RENDAS CONVÊNIO - CARNÊS/ASSEMELHADOS</t>
    </r>
  </si>
  <si>
    <r>
      <rPr>
        <sz val="8"/>
        <rFont val="Arial"/>
        <family val="2"/>
      </rPr>
      <t>7.1.7.99.00.5042-2</t>
    </r>
  </si>
  <si>
    <r>
      <rPr>
        <sz val="8"/>
        <rFont val="Arial"/>
        <family val="2"/>
      </rPr>
      <t>7397</t>
    </r>
  </si>
  <si>
    <r>
      <rPr>
        <sz val="8"/>
        <rFont val="Arial"/>
        <family val="2"/>
      </rPr>
      <t xml:space="preserve">              RENDAS CONVÊNIO - ARRECADAÇÃO FGTS</t>
    </r>
  </si>
  <si>
    <r>
      <rPr>
        <sz val="8"/>
        <rFont val="Arial"/>
        <family val="2"/>
      </rPr>
      <t>7.1.7.99.00.5043-9</t>
    </r>
  </si>
  <si>
    <r>
      <rPr>
        <sz val="8"/>
        <rFont val="Arial"/>
        <family val="2"/>
      </rPr>
      <t>7398</t>
    </r>
  </si>
  <si>
    <r>
      <rPr>
        <sz val="8"/>
        <rFont val="Arial"/>
        <family val="2"/>
      </rPr>
      <t xml:space="preserve">              RENDAS CONVÊNIO - SEGUROS</t>
    </r>
  </si>
  <si>
    <r>
      <rPr>
        <sz val="8"/>
        <rFont val="Arial"/>
        <family val="2"/>
      </rPr>
      <t>7.1.7.99.00.5044-6</t>
    </r>
  </si>
  <si>
    <r>
      <rPr>
        <sz val="8"/>
        <rFont val="Arial"/>
        <family val="2"/>
      </rPr>
      <t>7399</t>
    </r>
  </si>
  <si>
    <r>
      <rPr>
        <sz val="8"/>
        <rFont val="Arial"/>
        <family val="2"/>
      </rPr>
      <t xml:space="preserve">              RENDAS CONVÊNIO - DEMAIS EMPRESAS</t>
    </r>
  </si>
  <si>
    <r>
      <rPr>
        <sz val="8"/>
        <rFont val="Arial"/>
        <family val="2"/>
      </rPr>
      <t>7.1.7.99.00.5046-0</t>
    </r>
  </si>
  <si>
    <r>
      <rPr>
        <sz val="8"/>
        <rFont val="Arial"/>
        <family val="2"/>
      </rPr>
      <t>4547</t>
    </r>
  </si>
  <si>
    <r>
      <rPr>
        <sz val="8"/>
        <rFont val="Arial"/>
        <family val="2"/>
      </rPr>
      <t xml:space="preserve">              RENDAS CONVÊNIO - RECARGA TELEFONIA ON-LINE</t>
    </r>
  </si>
  <si>
    <r>
      <rPr>
        <sz val="8"/>
        <rFont val="Arial"/>
        <family val="2"/>
      </rPr>
      <t>7.1.7.99.00.5051-8</t>
    </r>
  </si>
  <si>
    <r>
      <rPr>
        <sz val="8"/>
        <rFont val="Arial"/>
        <family val="2"/>
      </rPr>
      <t>7565</t>
    </r>
  </si>
  <si>
    <r>
      <rPr>
        <sz val="8"/>
        <rFont val="Arial"/>
        <family val="2"/>
      </rPr>
      <t xml:space="preserve">              COMISSÃO COM VENDA DE CONSÓRCIOS C/ NÃO ASSOCIADOS</t>
    </r>
  </si>
  <si>
    <r>
      <rPr>
        <sz val="8"/>
        <rFont val="Arial"/>
        <family val="2"/>
      </rPr>
      <t>7.1.7.99.00.5053-2</t>
    </r>
  </si>
  <si>
    <r>
      <rPr>
        <sz val="8"/>
        <rFont val="Arial"/>
        <family val="2"/>
      </rPr>
      <t>7567</t>
    </r>
  </si>
  <si>
    <r>
      <rPr>
        <sz val="8"/>
        <rFont val="Arial"/>
        <family val="2"/>
      </rPr>
      <t xml:space="preserve">              COMISSÃO COM VENDA DE SEGUROS C/ NÃO ASSOCIADOS</t>
    </r>
  </si>
  <si>
    <r>
      <rPr>
        <sz val="8"/>
        <rFont val="Arial"/>
        <family val="2"/>
      </rPr>
      <t>7.1.7.99.00.5056-3</t>
    </r>
  </si>
  <si>
    <r>
      <rPr>
        <sz val="8"/>
        <rFont val="Arial"/>
        <family val="2"/>
      </rPr>
      <t>7994</t>
    </r>
  </si>
  <si>
    <r>
      <rPr>
        <sz val="8"/>
        <rFont val="Arial"/>
        <family val="2"/>
      </rPr>
      <t xml:space="preserve">              RENDAS PRESTAÇÃO SERVIÇO - COMISSÃO POUPANÇA</t>
    </r>
  </si>
  <si>
    <r>
      <rPr>
        <sz val="8"/>
        <rFont val="Arial"/>
        <family val="2"/>
      </rPr>
      <t>7.1.7.99.00.5058-7</t>
    </r>
  </si>
  <si>
    <r>
      <rPr>
        <sz val="8"/>
        <rFont val="Arial"/>
        <family val="2"/>
      </rPr>
      <t>7996</t>
    </r>
  </si>
  <si>
    <r>
      <rPr>
        <sz val="8"/>
        <rFont val="Arial"/>
        <family val="2"/>
      </rPr>
      <t xml:space="preserve">              RENDAS PRESTAÇÃO SERVIÇO - COMISSÃO CONSIG. INSS</t>
    </r>
  </si>
  <si>
    <r>
      <rPr>
        <sz val="8"/>
        <rFont val="Arial"/>
        <family val="2"/>
      </rPr>
      <t>7.1.7.99.00.9999-5</t>
    </r>
  </si>
  <si>
    <r>
      <rPr>
        <sz val="8"/>
        <rFont val="Arial"/>
        <family val="2"/>
      </rPr>
      <t>7400</t>
    </r>
  </si>
  <si>
    <r>
      <rPr>
        <sz val="8"/>
        <rFont val="Arial"/>
        <family val="2"/>
      </rPr>
      <t xml:space="preserve">              OUTRAS RENDAS SERVIÇOS - ATOS NÃO COOPERATIVOS</t>
    </r>
  </si>
  <si>
    <r>
      <rPr>
        <sz val="8"/>
        <rFont val="Arial"/>
        <family val="2"/>
      </rPr>
      <t>7.1.9.00.00-5</t>
    </r>
  </si>
  <si>
    <r>
      <rPr>
        <sz val="8"/>
        <rFont val="Arial"/>
        <family val="2"/>
      </rPr>
      <t xml:space="preserve">     OUTRAS RECEITAS OPERACIONAIS</t>
    </r>
  </si>
  <si>
    <r>
      <rPr>
        <sz val="8"/>
        <rFont val="Arial"/>
        <family val="2"/>
      </rPr>
      <t>7.1.9.20.00-9</t>
    </r>
  </si>
  <si>
    <r>
      <rPr>
        <sz val="8"/>
        <rFont val="Arial"/>
        <family val="2"/>
      </rPr>
      <t xml:space="preserve">        RECUPERACAO DE CREDITOS BAIXADOS COMO PREJUIZO</t>
    </r>
  </si>
  <si>
    <r>
      <rPr>
        <sz val="8"/>
        <rFont val="Arial"/>
        <family val="2"/>
      </rPr>
      <t>7.1.9.20.00.0001-2</t>
    </r>
  </si>
  <si>
    <r>
      <rPr>
        <sz val="8"/>
        <rFont val="Arial"/>
        <family val="2"/>
      </rPr>
      <t>7404</t>
    </r>
  </si>
  <si>
    <r>
      <rPr>
        <sz val="8"/>
        <rFont val="Arial"/>
        <family val="2"/>
      </rPr>
      <t xml:space="preserve">              EXERCÍCIO CORRENTE</t>
    </r>
  </si>
  <si>
    <r>
      <rPr>
        <sz val="8"/>
        <rFont val="Arial"/>
        <family val="2"/>
      </rPr>
      <t>7.1.9.20.00.0002-9</t>
    </r>
  </si>
  <si>
    <r>
      <rPr>
        <sz val="8"/>
        <rFont val="Arial"/>
        <family val="2"/>
      </rPr>
      <t>7405</t>
    </r>
  </si>
  <si>
    <r>
      <rPr>
        <sz val="8"/>
        <rFont val="Arial"/>
        <family val="2"/>
      </rPr>
      <t xml:space="preserve">              EXERCÍCIO ANTERIOR</t>
    </r>
  </si>
  <si>
    <r>
      <rPr>
        <sz val="8"/>
        <rFont val="Arial"/>
        <family val="2"/>
      </rPr>
      <t>7.1.9.20.00.0003-6</t>
    </r>
  </si>
  <si>
    <r>
      <rPr>
        <sz val="8"/>
        <rFont val="Arial"/>
        <family val="2"/>
      </rPr>
      <t>7406</t>
    </r>
  </si>
  <si>
    <r>
      <rPr>
        <sz val="8"/>
        <rFont val="Arial"/>
        <family val="2"/>
      </rPr>
      <t xml:space="preserve">              OUTROS EXERCÍCIOS</t>
    </r>
  </si>
  <si>
    <r>
      <rPr>
        <sz val="8"/>
        <rFont val="Arial"/>
        <family val="2"/>
      </rPr>
      <t>7.1.9.30.00-6</t>
    </r>
  </si>
  <si>
    <r>
      <rPr>
        <sz val="8"/>
        <rFont val="Arial"/>
        <family val="2"/>
      </rPr>
      <t xml:space="preserve">        RECUPERACAO DE ENCARGOS E DESPESAS</t>
    </r>
  </si>
  <si>
    <r>
      <rPr>
        <sz val="8"/>
        <rFont val="Arial"/>
        <family val="2"/>
      </rPr>
      <t>7.1.9.30.00.9999-2</t>
    </r>
  </si>
  <si>
    <r>
      <rPr>
        <sz val="8"/>
        <rFont val="Arial"/>
        <family val="2"/>
      </rPr>
      <t>7412</t>
    </r>
  </si>
  <si>
    <r>
      <rPr>
        <sz val="8"/>
        <rFont val="Arial"/>
        <family val="2"/>
      </rPr>
      <t>7.1.9.86.00-5</t>
    </r>
  </si>
  <si>
    <r>
      <rPr>
        <sz val="8"/>
        <rFont val="Arial"/>
        <family val="2"/>
      </rPr>
      <t xml:space="preserve">        INGRESSOS DE DEPÓSITOS INTERCOOPERATIVOS</t>
    </r>
  </si>
  <si>
    <r>
      <rPr>
        <sz val="8"/>
        <rFont val="Arial"/>
        <family val="2"/>
      </rPr>
      <t>7.1.9.86.00.0001-2</t>
    </r>
  </si>
  <si>
    <r>
      <rPr>
        <sz val="8"/>
        <rFont val="Arial"/>
        <family val="2"/>
      </rPr>
      <t>7423</t>
    </r>
  </si>
  <si>
    <r>
      <rPr>
        <sz val="8"/>
        <rFont val="Arial"/>
        <family val="2"/>
      </rPr>
      <t xml:space="preserve">              INGRESSOS DE DEPOSITOS INTERCOOPERATIVOS</t>
    </r>
  </si>
  <si>
    <r>
      <rPr>
        <sz val="8"/>
        <rFont val="Arial"/>
        <family val="2"/>
      </rPr>
      <t>7.1.9.90.00-8</t>
    </r>
  </si>
  <si>
    <r>
      <rPr>
        <sz val="8"/>
        <rFont val="Arial"/>
        <family val="2"/>
      </rPr>
      <t xml:space="preserve">        REVERSAO DE PROVISOES OPERACIONAIS</t>
    </r>
  </si>
  <si>
    <r>
      <rPr>
        <sz val="8"/>
        <rFont val="Arial"/>
        <family val="2"/>
      </rPr>
      <t>7.1.9.90.30-7</t>
    </r>
  </si>
  <si>
    <r>
      <rPr>
        <sz val="8"/>
        <rFont val="Arial"/>
        <family val="2"/>
      </rPr>
      <t xml:space="preserve">           OPERACOES DE CREDITO DE LIQUIDACAO DUVIDOSA</t>
    </r>
  </si>
  <si>
    <r>
      <rPr>
        <sz val="8"/>
        <rFont val="Arial"/>
        <family val="2"/>
      </rPr>
      <t>7.1.9.90.30.0001-0</t>
    </r>
  </si>
  <si>
    <r>
      <rPr>
        <sz val="8"/>
        <rFont val="Arial"/>
        <family val="2"/>
      </rPr>
      <t>7427</t>
    </r>
  </si>
  <si>
    <r>
      <rPr>
        <sz val="8"/>
        <rFont val="Arial"/>
        <family val="2"/>
      </rPr>
      <t>7.1.9.90.30.0002-7</t>
    </r>
  </si>
  <si>
    <r>
      <rPr>
        <sz val="8"/>
        <rFont val="Arial"/>
        <family val="2"/>
      </rPr>
      <t>7428</t>
    </r>
  </si>
  <si>
    <r>
      <rPr>
        <sz val="8"/>
        <rFont val="Arial"/>
        <family val="2"/>
      </rPr>
      <t>7.1.9.90.99-8</t>
    </r>
  </si>
  <si>
    <r>
      <rPr>
        <sz val="8"/>
        <rFont val="Arial"/>
        <family val="2"/>
      </rPr>
      <t xml:space="preserve">           OUTRAS</t>
    </r>
  </si>
  <si>
    <r>
      <rPr>
        <sz val="8"/>
        <rFont val="Arial"/>
        <family val="2"/>
      </rPr>
      <t>7.1.9.90.99.0001-1</t>
    </r>
  </si>
  <si>
    <r>
      <rPr>
        <sz val="8"/>
        <rFont val="Arial"/>
        <family val="2"/>
      </rPr>
      <t>7488</t>
    </r>
  </si>
  <si>
    <r>
      <rPr>
        <sz val="8"/>
        <rFont val="Arial"/>
        <family val="2"/>
      </rPr>
      <t xml:space="preserve">              OUTRAS</t>
    </r>
  </si>
  <si>
    <r>
      <rPr>
        <sz val="8"/>
        <rFont val="Arial"/>
        <family val="2"/>
      </rPr>
      <t>7.1.9.90.99.0002-8</t>
    </r>
  </si>
  <si>
    <r>
      <rPr>
        <sz val="8"/>
        <rFont val="Arial"/>
        <family val="2"/>
      </rPr>
      <t>7560</t>
    </r>
  </si>
  <si>
    <r>
      <rPr>
        <sz val="8"/>
        <rFont val="Arial"/>
        <family val="2"/>
      </rPr>
      <t xml:space="preserve">              REVERSÃO PROVISÃO PARA GARANTIAS PRESTADAS</t>
    </r>
  </si>
  <si>
    <r>
      <rPr>
        <sz val="8"/>
        <rFont val="Arial"/>
        <family val="2"/>
      </rPr>
      <t>7.1.9.99.00-9</t>
    </r>
  </si>
  <si>
    <r>
      <rPr>
        <sz val="8"/>
        <rFont val="Arial"/>
        <family val="2"/>
      </rPr>
      <t xml:space="preserve">        OUTRAS RENDAS OPERACIONAIS</t>
    </r>
  </si>
  <si>
    <r>
      <rPr>
        <sz val="8"/>
        <rFont val="Arial"/>
        <family val="2"/>
      </rPr>
      <t>7.1.9.99.00.0001-6</t>
    </r>
  </si>
  <si>
    <r>
      <rPr>
        <sz val="8"/>
        <rFont val="Arial"/>
        <family val="2"/>
      </rPr>
      <t>7489</t>
    </r>
  </si>
  <si>
    <r>
      <rPr>
        <sz val="8"/>
        <rFont val="Arial"/>
        <family val="2"/>
      </rPr>
      <t xml:space="preserve">              DIVIDENDOS</t>
    </r>
  </si>
  <si>
    <r>
      <rPr>
        <sz val="8"/>
        <rFont val="Arial"/>
        <family val="2"/>
      </rPr>
      <t>7.1.9.99.00.0010-2</t>
    </r>
  </si>
  <si>
    <r>
      <rPr>
        <sz val="8"/>
        <rFont val="Arial"/>
        <family val="2"/>
      </rPr>
      <t>7498</t>
    </r>
  </si>
  <si>
    <r>
      <rPr>
        <sz val="8"/>
        <rFont val="Arial"/>
        <family val="2"/>
      </rPr>
      <t xml:space="preserve">              ATUALIZAÇÃO DEPÓSITOS JUDICIAIS</t>
    </r>
  </si>
  <si>
    <r>
      <rPr>
        <sz val="8"/>
        <rFont val="Arial"/>
        <family val="2"/>
      </rPr>
      <t>7.1.9.99.00.0011-9</t>
    </r>
  </si>
  <si>
    <r>
      <rPr>
        <sz val="8"/>
        <rFont val="Arial"/>
        <family val="2"/>
      </rPr>
      <t>7499</t>
    </r>
  </si>
  <si>
    <r>
      <rPr>
        <sz val="8"/>
        <rFont val="Arial"/>
        <family val="2"/>
      </rPr>
      <t xml:space="preserve">              RENDAS DE REPASSES DELCREDERE</t>
    </r>
  </si>
  <si>
    <r>
      <rPr>
        <sz val="8"/>
        <rFont val="Arial"/>
        <family val="2"/>
      </rPr>
      <t>7.1.9.99.00.0056-6</t>
    </r>
  </si>
  <si>
    <r>
      <rPr>
        <sz val="8"/>
        <rFont val="Arial"/>
        <family val="2"/>
      </rPr>
      <t>7539</t>
    </r>
  </si>
  <si>
    <r>
      <rPr>
        <sz val="8"/>
        <rFont val="Arial"/>
        <family val="2"/>
      </rPr>
      <t xml:space="preserve">              CRÉDITO RECEITA SIPAG - FATURAMENTO</t>
    </r>
  </si>
  <si>
    <r>
      <rPr>
        <sz val="8"/>
        <rFont val="Arial"/>
        <family val="2"/>
      </rPr>
      <t>7.1.9.99.00.5006-6</t>
    </r>
  </si>
  <si>
    <r>
      <rPr>
        <sz val="8"/>
        <rFont val="Arial"/>
        <family val="2"/>
      </rPr>
      <t>7568</t>
    </r>
  </si>
  <si>
    <r>
      <rPr>
        <sz val="8"/>
        <rFont val="Arial"/>
        <family val="2"/>
      </rPr>
      <t xml:space="preserve">              DISTRIBUIÇÃO DE SOBRAS DA CENTRAL</t>
    </r>
  </si>
  <si>
    <r>
      <rPr>
        <sz val="8"/>
        <rFont val="Arial"/>
        <family val="2"/>
      </rPr>
      <t>7.3.0.00.00-6</t>
    </r>
  </si>
  <si>
    <r>
      <rPr>
        <sz val="8"/>
        <rFont val="Arial"/>
        <family val="2"/>
      </rPr>
      <t xml:space="preserve">  RECEITAS NAO OPERACIONAIS</t>
    </r>
  </si>
  <si>
    <r>
      <rPr>
        <sz val="8"/>
        <rFont val="Arial"/>
        <family val="2"/>
      </rPr>
      <t>7.3.1.00.00-9</t>
    </r>
  </si>
  <si>
    <r>
      <rPr>
        <sz val="8"/>
        <rFont val="Arial"/>
        <family val="2"/>
      </rPr>
      <t xml:space="preserve">     LUCROS EM TRANSACOES COM VALORES E BENS</t>
    </r>
  </si>
  <si>
    <r>
      <rPr>
        <sz val="8"/>
        <rFont val="Arial"/>
        <family val="2"/>
      </rPr>
      <t>7.3.1.50.00-4</t>
    </r>
  </si>
  <si>
    <r>
      <rPr>
        <sz val="8"/>
        <rFont val="Arial"/>
        <family val="2"/>
      </rPr>
      <t xml:space="preserve">        LUCROS NA ALIENACAO DE VALORES E BENS</t>
    </r>
  </si>
  <si>
    <r>
      <rPr>
        <sz val="8"/>
        <rFont val="Arial"/>
        <family val="2"/>
      </rPr>
      <t>7.3.1.50.00.0002-0</t>
    </r>
  </si>
  <si>
    <r>
      <rPr>
        <sz val="8"/>
        <rFont val="Arial"/>
        <family val="2"/>
      </rPr>
      <t>7505</t>
    </r>
  </si>
  <si>
    <r>
      <rPr>
        <sz val="8"/>
        <rFont val="Arial"/>
        <family val="2"/>
      </rPr>
      <t xml:space="preserve">              LUCROS NA ALIEN DE VLRS E BENS - BENS DE USO</t>
    </r>
  </si>
  <si>
    <r>
      <rPr>
        <sz val="8"/>
        <rFont val="Arial"/>
        <family val="2"/>
      </rPr>
      <t>8.0.0.00.00-6</t>
    </r>
  </si>
  <si>
    <r>
      <rPr>
        <sz val="8"/>
        <rFont val="Arial"/>
        <family val="2"/>
      </rPr>
      <t>(-) CONTAS DE RESULTADO DEVEDORAS</t>
    </r>
  </si>
  <si>
    <r>
      <rPr>
        <sz val="8"/>
        <rFont val="Arial"/>
        <family val="2"/>
      </rPr>
      <t>8.1.0.00.00-5</t>
    </r>
  </si>
  <si>
    <r>
      <rPr>
        <sz val="8"/>
        <rFont val="Arial"/>
        <family val="2"/>
      </rPr>
      <t xml:space="preserve">  (-) DESPESAS OPERACIONAIS</t>
    </r>
  </si>
  <si>
    <r>
      <rPr>
        <sz val="8"/>
        <rFont val="Arial"/>
        <family val="2"/>
      </rPr>
      <t>8.1.1.00.00-8</t>
    </r>
  </si>
  <si>
    <r>
      <rPr>
        <sz val="8"/>
        <rFont val="Arial"/>
        <family val="2"/>
      </rPr>
      <t xml:space="preserve">     (-) DESPESAS DE CAPTACAO</t>
    </r>
  </si>
  <si>
    <r>
      <rPr>
        <sz val="8"/>
        <rFont val="Arial"/>
        <family val="2"/>
      </rPr>
      <t>8.1.1.25.00-7</t>
    </r>
  </si>
  <si>
    <r>
      <rPr>
        <sz val="8"/>
        <rFont val="Arial"/>
        <family val="2"/>
      </rPr>
      <t xml:space="preserve">        (-) DESPESAS DE DEPOSITOS DE AVISO PREVIO</t>
    </r>
  </si>
  <si>
    <r>
      <rPr>
        <sz val="8"/>
        <rFont val="Arial"/>
        <family val="2"/>
      </rPr>
      <t>8.1.1.25.00.0001-8</t>
    </r>
  </si>
  <si>
    <r>
      <rPr>
        <sz val="8"/>
        <rFont val="Arial"/>
        <family val="2"/>
      </rPr>
      <t>88</t>
    </r>
  </si>
  <si>
    <r>
      <rPr>
        <sz val="8"/>
        <rFont val="Arial"/>
        <family val="2"/>
      </rPr>
      <t xml:space="preserve">              DESPESAS DE DEPÓSITOS DE AVISO PRÉVIO</t>
    </r>
  </si>
  <si>
    <r>
      <rPr>
        <sz val="8"/>
        <rFont val="Arial"/>
        <family val="2"/>
      </rPr>
      <t>8.1.1.30.00-9</t>
    </r>
  </si>
  <si>
    <r>
      <rPr>
        <sz val="8"/>
        <rFont val="Arial"/>
        <family val="2"/>
      </rPr>
      <t xml:space="preserve">        (-) DESPESAS DE DEPOSITOS A PRAZO</t>
    </r>
  </si>
  <si>
    <r>
      <rPr>
        <sz val="8"/>
        <rFont val="Arial"/>
        <family val="2"/>
      </rPr>
      <t>8.1.1.30.00.0001-6</t>
    </r>
  </si>
  <si>
    <r>
      <rPr>
        <sz val="8"/>
        <rFont val="Arial"/>
        <family val="2"/>
      </rPr>
      <t>810</t>
    </r>
  </si>
  <si>
    <r>
      <rPr>
        <sz val="8"/>
        <rFont val="Arial"/>
        <family val="2"/>
      </rPr>
      <t xml:space="preserve">              DESPESAS COM CAPTAÇÃO-R.D.C.</t>
    </r>
  </si>
  <si>
    <r>
      <rPr>
        <sz val="8"/>
        <rFont val="Arial"/>
        <family val="2"/>
      </rPr>
      <t>8.1.1.85.00-9</t>
    </r>
  </si>
  <si>
    <r>
      <rPr>
        <sz val="8"/>
        <rFont val="Arial"/>
        <family val="2"/>
      </rPr>
      <t xml:space="preserve">        (-) DESP. DE CONTRIB. FDO. GARANT. CREDS. - FGC</t>
    </r>
  </si>
  <si>
    <r>
      <rPr>
        <sz val="8"/>
        <rFont val="Arial"/>
        <family val="2"/>
      </rPr>
      <t>8.1.1.85.10-2</t>
    </r>
  </si>
  <si>
    <r>
      <rPr>
        <sz val="8"/>
        <rFont val="Arial"/>
        <family val="2"/>
      </rPr>
      <t xml:space="preserve">           (-) CONTRIBUICAO ORDINARIA</t>
    </r>
  </si>
  <si>
    <r>
      <rPr>
        <sz val="8"/>
        <rFont val="Arial"/>
        <family val="2"/>
      </rPr>
      <t>8.1.1.85.10.0002-2</t>
    </r>
  </si>
  <si>
    <r>
      <rPr>
        <sz val="8"/>
        <rFont val="Arial"/>
        <family val="2"/>
      </rPr>
      <t>8902</t>
    </r>
  </si>
  <si>
    <r>
      <rPr>
        <sz val="8"/>
        <rFont val="Arial"/>
        <family val="2"/>
      </rPr>
      <t xml:space="preserve">              CONTRIBUIÇÃO ORDINÁRIA - FGCOOP</t>
    </r>
  </si>
  <si>
    <r>
      <rPr>
        <sz val="8"/>
        <rFont val="Arial"/>
        <family val="2"/>
      </rPr>
      <t>8.1.2.00.00-1</t>
    </r>
  </si>
  <si>
    <r>
      <rPr>
        <sz val="8"/>
        <rFont val="Arial"/>
        <family val="2"/>
      </rPr>
      <t xml:space="preserve">     (-) DESP DE OBRIGACOES POR EMPRESTIMOS E REPASSES</t>
    </r>
  </si>
  <si>
    <r>
      <rPr>
        <sz val="8"/>
        <rFont val="Arial"/>
        <family val="2"/>
      </rPr>
      <t>8.1.2.80.00-7</t>
    </r>
  </si>
  <si>
    <r>
      <rPr>
        <sz val="8"/>
        <rFont val="Arial"/>
        <family val="2"/>
      </rPr>
      <t xml:space="preserve">        (-) DESPESAS DE REPASSES - INTERFINANCEIROS</t>
    </r>
  </si>
  <si>
    <r>
      <rPr>
        <sz val="8"/>
        <rFont val="Arial"/>
        <family val="2"/>
      </rPr>
      <t>8.1.2.80.00.0002-7</t>
    </r>
  </si>
  <si>
    <r>
      <rPr>
        <sz val="8"/>
        <rFont val="Arial"/>
        <family val="2"/>
      </rPr>
      <t>848</t>
    </r>
  </si>
  <si>
    <r>
      <rPr>
        <sz val="8"/>
        <rFont val="Arial"/>
        <family val="2"/>
      </rPr>
      <t xml:space="preserve">              BANCOOB</t>
    </r>
  </si>
  <si>
    <r>
      <rPr>
        <sz val="8"/>
        <rFont val="Arial"/>
        <family val="2"/>
      </rPr>
      <t>8.1.7.00.00-6</t>
    </r>
  </si>
  <si>
    <r>
      <rPr>
        <sz val="8"/>
        <rFont val="Arial"/>
        <family val="2"/>
      </rPr>
      <t xml:space="preserve">     (-) DESPESAS ADMINISTRATIVAS</t>
    </r>
  </si>
  <si>
    <r>
      <rPr>
        <sz val="8"/>
        <rFont val="Arial"/>
        <family val="2"/>
      </rPr>
      <t>8.1.7.03.00-3</t>
    </r>
  </si>
  <si>
    <r>
      <rPr>
        <sz val="8"/>
        <rFont val="Arial"/>
        <family val="2"/>
      </rPr>
      <t xml:space="preserve">        (-) DESPESAS DE AGUA, ENERGIA E GAS</t>
    </r>
  </si>
  <si>
    <r>
      <rPr>
        <sz val="8"/>
        <rFont val="Arial"/>
        <family val="2"/>
      </rPr>
      <t>8.1.7.03.00.0001-2</t>
    </r>
  </si>
  <si>
    <r>
      <rPr>
        <sz val="8"/>
        <rFont val="Arial"/>
        <family val="2"/>
      </rPr>
      <t>869</t>
    </r>
  </si>
  <si>
    <r>
      <rPr>
        <sz val="8"/>
        <rFont val="Arial"/>
        <family val="2"/>
      </rPr>
      <t xml:space="preserve">              DESPESAS DE AGUA ENERGIA E GAS</t>
    </r>
  </si>
  <si>
    <r>
      <rPr>
        <sz val="8"/>
        <rFont val="Arial"/>
        <family val="2"/>
      </rPr>
      <t>8.1.7.06.00-0</t>
    </r>
  </si>
  <si>
    <r>
      <rPr>
        <sz val="8"/>
        <rFont val="Arial"/>
        <family val="2"/>
      </rPr>
      <t xml:space="preserve">        (-) DESPESAS DE ALUGUEIS</t>
    </r>
  </si>
  <si>
    <r>
      <rPr>
        <sz val="8"/>
        <rFont val="Arial"/>
        <family val="2"/>
      </rPr>
      <t>8.1.7.06.00.0001-3</t>
    </r>
  </si>
  <si>
    <r>
      <rPr>
        <sz val="8"/>
        <rFont val="Arial"/>
        <family val="2"/>
      </rPr>
      <t>870</t>
    </r>
  </si>
  <si>
    <r>
      <rPr>
        <sz val="8"/>
        <rFont val="Arial"/>
        <family val="2"/>
      </rPr>
      <t xml:space="preserve">              ALUGUEL DE IMÓVEIS</t>
    </r>
  </si>
  <si>
    <r>
      <rPr>
        <sz val="8"/>
        <rFont val="Arial"/>
        <family val="2"/>
      </rPr>
      <t>8.1.7.06.00.0008-2</t>
    </r>
  </si>
  <si>
    <r>
      <rPr>
        <sz val="8"/>
        <rFont val="Arial"/>
        <family val="2"/>
      </rPr>
      <t>877</t>
    </r>
  </si>
  <si>
    <r>
      <rPr>
        <sz val="8"/>
        <rFont val="Arial"/>
        <family val="2"/>
      </rPr>
      <t xml:space="preserve">              ALUGUEL DE MATERIAL PARA EVENTOS</t>
    </r>
  </si>
  <si>
    <r>
      <rPr>
        <sz val="8"/>
        <rFont val="Arial"/>
        <family val="2"/>
      </rPr>
      <t>8.1.7.06.00.9999-0</t>
    </r>
  </si>
  <si>
    <r>
      <rPr>
        <sz val="8"/>
        <rFont val="Arial"/>
        <family val="2"/>
      </rPr>
      <t>881</t>
    </r>
  </si>
  <si>
    <r>
      <rPr>
        <sz val="8"/>
        <rFont val="Arial"/>
        <family val="2"/>
      </rPr>
      <t xml:space="preserve">              OUTRAS DESPESAS DE ALUGUÉIS</t>
    </r>
  </si>
  <si>
    <r>
      <rPr>
        <sz val="8"/>
        <rFont val="Arial"/>
        <family val="2"/>
      </rPr>
      <t>8.1.7.12.00-1</t>
    </r>
  </si>
  <si>
    <r>
      <rPr>
        <sz val="8"/>
        <rFont val="Arial"/>
        <family val="2"/>
      </rPr>
      <t xml:space="preserve">        (-) DESPESAS DE COMUNICACOES</t>
    </r>
  </si>
  <si>
    <r>
      <rPr>
        <sz val="8"/>
        <rFont val="Arial"/>
        <family val="2"/>
      </rPr>
      <t>8.1.7.12.00.0001-8</t>
    </r>
  </si>
  <si>
    <r>
      <rPr>
        <sz val="8"/>
        <rFont val="Arial"/>
        <family val="2"/>
      </rPr>
      <t>883</t>
    </r>
  </si>
  <si>
    <r>
      <rPr>
        <sz val="8"/>
        <rFont val="Arial"/>
        <family val="2"/>
      </rPr>
      <t xml:space="preserve">              DESPESAS COM TELECOMUNICAÇÕES</t>
    </r>
  </si>
  <si>
    <r>
      <rPr>
        <sz val="8"/>
        <rFont val="Arial"/>
        <family val="2"/>
      </rPr>
      <t>8.1.7.12.00.0002-5</t>
    </r>
  </si>
  <si>
    <r>
      <rPr>
        <sz val="8"/>
        <rFont val="Arial"/>
        <family val="2"/>
      </rPr>
      <t>884</t>
    </r>
  </si>
  <si>
    <r>
      <rPr>
        <sz val="8"/>
        <rFont val="Arial"/>
        <family val="2"/>
      </rPr>
      <t xml:space="preserve">              DESPESAS COM MALOTES</t>
    </r>
  </si>
  <si>
    <r>
      <rPr>
        <sz val="8"/>
        <rFont val="Arial"/>
        <family val="2"/>
      </rPr>
      <t>8.1.7.12.00.0003-2</t>
    </r>
  </si>
  <si>
    <r>
      <rPr>
        <sz val="8"/>
        <rFont val="Arial"/>
        <family val="2"/>
      </rPr>
      <t>885</t>
    </r>
  </si>
  <si>
    <r>
      <rPr>
        <sz val="8"/>
        <rFont val="Arial"/>
        <family val="2"/>
      </rPr>
      <t xml:space="preserve">              DESPESAS COM POSTAIS</t>
    </r>
  </si>
  <si>
    <r>
      <rPr>
        <sz val="8"/>
        <rFont val="Arial"/>
        <family val="2"/>
      </rPr>
      <t>8.1.7.12.00.0004-9</t>
    </r>
  </si>
  <si>
    <r>
      <rPr>
        <sz val="8"/>
        <rFont val="Arial"/>
        <family val="2"/>
      </rPr>
      <t>886</t>
    </r>
  </si>
  <si>
    <r>
      <rPr>
        <sz val="8"/>
        <rFont val="Arial"/>
        <family val="2"/>
      </rPr>
      <t xml:space="preserve">              DESPESAS COM CORREIO ELETRÔNICO</t>
    </r>
  </si>
  <si>
    <r>
      <rPr>
        <sz val="8"/>
        <rFont val="Arial"/>
        <family val="2"/>
      </rPr>
      <t>8.1.7.12.00.9999-5</t>
    </r>
  </si>
  <si>
    <r>
      <rPr>
        <sz val="8"/>
        <rFont val="Arial"/>
        <family val="2"/>
      </rPr>
      <t>891</t>
    </r>
  </si>
  <si>
    <r>
      <rPr>
        <sz val="8"/>
        <rFont val="Arial"/>
        <family val="2"/>
      </rPr>
      <t xml:space="preserve">              OUTRAS DESPESAS DE COMUNICAÇÕES</t>
    </r>
  </si>
  <si>
    <r>
      <rPr>
        <sz val="8"/>
        <rFont val="Arial"/>
        <family val="2"/>
      </rPr>
      <t>8.1.7.18.00-5</t>
    </r>
  </si>
  <si>
    <r>
      <rPr>
        <sz val="8"/>
        <rFont val="Arial"/>
        <family val="2"/>
      </rPr>
      <t xml:space="preserve">        (-) DESPESAS DE HONORARIOS</t>
    </r>
  </si>
  <si>
    <r>
      <rPr>
        <sz val="8"/>
        <rFont val="Arial"/>
        <family val="2"/>
      </rPr>
      <t>8.1.7.18.10-8</t>
    </r>
  </si>
  <si>
    <r>
      <rPr>
        <sz val="8"/>
        <rFont val="Arial"/>
        <family val="2"/>
      </rPr>
      <t xml:space="preserve">           (-) CONSELHO FISCAL</t>
    </r>
  </si>
  <si>
    <r>
      <rPr>
        <sz val="8"/>
        <rFont val="Arial"/>
        <family val="2"/>
      </rPr>
      <t>8.1.7.18.10.0002-6</t>
    </r>
  </si>
  <si>
    <r>
      <rPr>
        <sz val="8"/>
        <rFont val="Arial"/>
        <family val="2"/>
      </rPr>
      <t>894</t>
    </r>
  </si>
  <si>
    <r>
      <rPr>
        <sz val="8"/>
        <rFont val="Arial"/>
        <family val="2"/>
      </rPr>
      <t xml:space="preserve">              CONSELHO FISCAL</t>
    </r>
  </si>
  <si>
    <r>
      <rPr>
        <sz val="8"/>
        <rFont val="Arial"/>
        <family val="2"/>
      </rPr>
      <t>8.1.7.18.30-4</t>
    </r>
  </si>
  <si>
    <r>
      <rPr>
        <sz val="8"/>
        <rFont val="Arial"/>
        <family val="2"/>
      </rPr>
      <t xml:space="preserve">           (-) DIRETORIA E CONSELHO DE ADMINISTRACAO</t>
    </r>
  </si>
  <si>
    <r>
      <rPr>
        <sz val="8"/>
        <rFont val="Arial"/>
        <family val="2"/>
      </rPr>
      <t>8.1.7.18.30.0001-7</t>
    </r>
  </si>
  <si>
    <r>
      <rPr>
        <sz val="8"/>
        <rFont val="Arial"/>
        <family val="2"/>
      </rPr>
      <t>895</t>
    </r>
  </si>
  <si>
    <r>
      <rPr>
        <sz val="8"/>
        <rFont val="Arial"/>
        <family val="2"/>
      </rPr>
      <t xml:space="preserve">              HONORARIOS</t>
    </r>
  </si>
  <si>
    <r>
      <rPr>
        <sz val="8"/>
        <rFont val="Arial"/>
        <family val="2"/>
      </rPr>
      <t>8.1.7.18.30.0003-1</t>
    </r>
  </si>
  <si>
    <r>
      <rPr>
        <sz val="8"/>
        <rFont val="Arial"/>
        <family val="2"/>
      </rPr>
      <t>897</t>
    </r>
  </si>
  <si>
    <r>
      <rPr>
        <sz val="8"/>
        <rFont val="Arial"/>
        <family val="2"/>
      </rPr>
      <t xml:space="preserve">              GRATIFICAÇÕES DA DIRETORIA</t>
    </r>
  </si>
  <si>
    <r>
      <rPr>
        <sz val="8"/>
        <rFont val="Arial"/>
        <family val="2"/>
      </rPr>
      <t>8.1.7.18.30.0006-2</t>
    </r>
  </si>
  <si>
    <r>
      <rPr>
        <sz val="8"/>
        <rFont val="Arial"/>
        <family val="2"/>
      </rPr>
      <t>8100</t>
    </r>
  </si>
  <si>
    <r>
      <rPr>
        <sz val="8"/>
        <rFont val="Arial"/>
        <family val="2"/>
      </rPr>
      <t xml:space="preserve">              CONSELHO DE ADMINISTRAÇÃO</t>
    </r>
  </si>
  <si>
    <r>
      <rPr>
        <sz val="8"/>
        <rFont val="Arial"/>
        <family val="2"/>
      </rPr>
      <t>8.1.7.21.00-9</t>
    </r>
  </si>
  <si>
    <r>
      <rPr>
        <sz val="8"/>
        <rFont val="Arial"/>
        <family val="2"/>
      </rPr>
      <t xml:space="preserve">        (-) DESPESAS DE MANUTENCAO E CONSERVACAO DE BENS</t>
    </r>
  </si>
  <si>
    <r>
      <rPr>
        <sz val="8"/>
        <rFont val="Arial"/>
        <family val="2"/>
      </rPr>
      <t>8.1.7.21.00.0001-4</t>
    </r>
  </si>
  <si>
    <r>
      <rPr>
        <sz val="8"/>
        <rFont val="Arial"/>
        <family val="2"/>
      </rPr>
      <t>8102</t>
    </r>
  </si>
  <si>
    <r>
      <rPr>
        <sz val="8"/>
        <rFont val="Arial"/>
        <family val="2"/>
      </rPr>
      <t xml:space="preserve">              SERVIÇO DE LIMPEZA</t>
    </r>
  </si>
  <si>
    <r>
      <rPr>
        <sz val="8"/>
        <rFont val="Arial"/>
        <family val="2"/>
      </rPr>
      <t>8.1.7.24.00-6</t>
    </r>
  </si>
  <si>
    <r>
      <rPr>
        <sz val="8"/>
        <rFont val="Arial"/>
        <family val="2"/>
      </rPr>
      <t xml:space="preserve">        (-) DESPESAS DE MATERIAL</t>
    </r>
  </si>
  <si>
    <r>
      <rPr>
        <sz val="8"/>
        <rFont val="Arial"/>
        <family val="2"/>
      </rPr>
      <t>8.1.7.24.00.0001-5</t>
    </r>
  </si>
  <si>
    <r>
      <rPr>
        <sz val="8"/>
        <rFont val="Arial"/>
        <family val="2"/>
      </rPr>
      <t>8108</t>
    </r>
  </si>
  <si>
    <r>
      <rPr>
        <sz val="8"/>
        <rFont val="Arial"/>
        <family val="2"/>
      </rPr>
      <t xml:space="preserve">              MATERIAIS DE EXPEDIENTE</t>
    </r>
  </si>
  <si>
    <r>
      <rPr>
        <sz val="8"/>
        <rFont val="Arial"/>
        <family val="2"/>
      </rPr>
      <t>8.1.7.24.00.0002-2</t>
    </r>
  </si>
  <si>
    <r>
      <rPr>
        <sz val="8"/>
        <rFont val="Arial"/>
        <family val="2"/>
      </rPr>
      <t>8109</t>
    </r>
  </si>
  <si>
    <r>
      <rPr>
        <sz val="8"/>
        <rFont val="Arial"/>
        <family val="2"/>
      </rPr>
      <t xml:space="preserve">              BENS DE PEQUENOS VALORES</t>
    </r>
  </si>
  <si>
    <r>
      <rPr>
        <sz val="8"/>
        <rFont val="Arial"/>
        <family val="2"/>
      </rPr>
      <t>8.1.7.27.00-3</t>
    </r>
  </si>
  <si>
    <r>
      <rPr>
        <sz val="8"/>
        <rFont val="Arial"/>
        <family val="2"/>
      </rPr>
      <t xml:space="preserve">        (-) DESPESAS DE PESSOAL - BENEFICIOS</t>
    </r>
  </si>
  <si>
    <r>
      <rPr>
        <sz val="8"/>
        <rFont val="Arial"/>
        <family val="2"/>
      </rPr>
      <t>8.1.7.27.00.0002-3</t>
    </r>
  </si>
  <si>
    <r>
      <rPr>
        <sz val="8"/>
        <rFont val="Arial"/>
        <family val="2"/>
      </rPr>
      <t>8116</t>
    </r>
  </si>
  <si>
    <r>
      <rPr>
        <sz val="8"/>
        <rFont val="Arial"/>
        <family val="2"/>
      </rPr>
      <t xml:space="preserve">              ASSISTENCIA MÉDICA</t>
    </r>
  </si>
  <si>
    <r>
      <rPr>
        <sz val="8"/>
        <rFont val="Arial"/>
        <family val="2"/>
      </rPr>
      <t>8.1.7.27.00.0004-7</t>
    </r>
  </si>
  <si>
    <r>
      <rPr>
        <sz val="8"/>
        <rFont val="Arial"/>
        <family val="2"/>
      </rPr>
      <t>8118</t>
    </r>
  </si>
  <si>
    <r>
      <rPr>
        <sz val="8"/>
        <rFont val="Arial"/>
        <family val="2"/>
      </rPr>
      <t xml:space="preserve">              ALIMENTAÇÃO DO TRABALHADOR</t>
    </r>
  </si>
  <si>
    <r>
      <rPr>
        <sz val="8"/>
        <rFont val="Arial"/>
        <family val="2"/>
      </rPr>
      <t>8.1.7.27.00.0005-4</t>
    </r>
  </si>
  <si>
    <r>
      <rPr>
        <sz val="8"/>
        <rFont val="Arial"/>
        <family val="2"/>
      </rPr>
      <t>8119</t>
    </r>
  </si>
  <si>
    <r>
      <rPr>
        <sz val="8"/>
        <rFont val="Arial"/>
        <family val="2"/>
      </rPr>
      <t xml:space="preserve">              VALE TRANSPORTE</t>
    </r>
  </si>
  <si>
    <r>
      <rPr>
        <sz val="8"/>
        <rFont val="Arial"/>
        <family val="2"/>
      </rPr>
      <t>8.1.7.27.00.0006-1</t>
    </r>
  </si>
  <si>
    <r>
      <rPr>
        <sz val="8"/>
        <rFont val="Arial"/>
        <family val="2"/>
      </rPr>
      <t>8120</t>
    </r>
  </si>
  <si>
    <r>
      <rPr>
        <sz val="8"/>
        <rFont val="Arial"/>
        <family val="2"/>
      </rPr>
      <t xml:space="preserve">              SEGUROS</t>
    </r>
  </si>
  <si>
    <r>
      <rPr>
        <sz val="8"/>
        <rFont val="Arial"/>
        <family val="2"/>
      </rPr>
      <t>8.1.7.27.00.0007-8</t>
    </r>
  </si>
  <si>
    <r>
      <rPr>
        <sz val="8"/>
        <rFont val="Arial"/>
        <family val="2"/>
      </rPr>
      <t>8121</t>
    </r>
  </si>
  <si>
    <r>
      <rPr>
        <sz val="8"/>
        <rFont val="Arial"/>
        <family val="2"/>
      </rPr>
      <t xml:space="preserve">              AUXÍLIO CRECHE/BABA</t>
    </r>
  </si>
  <si>
    <r>
      <rPr>
        <sz val="8"/>
        <rFont val="Arial"/>
        <family val="2"/>
      </rPr>
      <t>8.1.7.30.00-7</t>
    </r>
  </si>
  <si>
    <r>
      <rPr>
        <sz val="8"/>
        <rFont val="Arial"/>
        <family val="2"/>
      </rPr>
      <t xml:space="preserve">        (-) DESPESAS DE PESSOAL - ENCARGOS SOCIAIS</t>
    </r>
  </si>
  <si>
    <r>
      <rPr>
        <sz val="8"/>
        <rFont val="Arial"/>
        <family val="2"/>
      </rPr>
      <t>8.1.7.30.10-0</t>
    </r>
  </si>
  <si>
    <r>
      <rPr>
        <sz val="8"/>
        <rFont val="Arial"/>
        <family val="2"/>
      </rPr>
      <t xml:space="preserve">           (-) FUNDO DE GARANTIA DO TEMPO DE SERVICO</t>
    </r>
  </si>
  <si>
    <r>
      <rPr>
        <sz val="8"/>
        <rFont val="Arial"/>
        <family val="2"/>
      </rPr>
      <t>8.1.7.30.10.0001-9</t>
    </r>
  </si>
  <si>
    <r>
      <rPr>
        <sz val="8"/>
        <rFont val="Arial"/>
        <family val="2"/>
      </rPr>
      <t>8129</t>
    </r>
  </si>
  <si>
    <r>
      <rPr>
        <sz val="8"/>
        <rFont val="Arial"/>
        <family val="2"/>
      </rPr>
      <t xml:space="preserve">              F.G.T.S. FUNCIONÁRIOS</t>
    </r>
  </si>
  <si>
    <r>
      <rPr>
        <sz val="8"/>
        <rFont val="Arial"/>
        <family val="2"/>
      </rPr>
      <t>8.1.7.30.10.0002-6</t>
    </r>
  </si>
  <si>
    <r>
      <rPr>
        <sz val="8"/>
        <rFont val="Arial"/>
        <family val="2"/>
      </rPr>
      <t>8130</t>
    </r>
  </si>
  <si>
    <r>
      <rPr>
        <sz val="8"/>
        <rFont val="Arial"/>
        <family val="2"/>
      </rPr>
      <t xml:space="preserve">              F.G.T.S. DIRETORIA</t>
    </r>
  </si>
  <si>
    <r>
      <rPr>
        <sz val="8"/>
        <rFont val="Arial"/>
        <family val="2"/>
      </rPr>
      <t>8.1.7.30.50-2</t>
    </r>
  </si>
  <si>
    <r>
      <rPr>
        <sz val="8"/>
        <rFont val="Arial"/>
        <family val="2"/>
      </rPr>
      <t xml:space="preserve">           (-) PREVIDENCIA SOCIAL</t>
    </r>
  </si>
  <si>
    <r>
      <rPr>
        <sz val="8"/>
        <rFont val="Arial"/>
        <family val="2"/>
      </rPr>
      <t>8.1.7.30.50.0001-5</t>
    </r>
  </si>
  <si>
    <r>
      <rPr>
        <sz val="8"/>
        <rFont val="Arial"/>
        <family val="2"/>
      </rPr>
      <t>8132</t>
    </r>
  </si>
  <si>
    <r>
      <rPr>
        <sz val="8"/>
        <rFont val="Arial"/>
        <family val="2"/>
      </rPr>
      <t xml:space="preserve">              INSS FUNCIONÁRIOS</t>
    </r>
  </si>
  <si>
    <r>
      <rPr>
        <sz val="8"/>
        <rFont val="Arial"/>
        <family val="2"/>
      </rPr>
      <t>8.1.7.30.50.0002-2</t>
    </r>
  </si>
  <si>
    <r>
      <rPr>
        <sz val="8"/>
        <rFont val="Arial"/>
        <family val="2"/>
      </rPr>
      <t>8133</t>
    </r>
  </si>
  <si>
    <r>
      <rPr>
        <sz val="8"/>
        <rFont val="Arial"/>
        <family val="2"/>
      </rPr>
      <t xml:space="preserve">              INSS DIRETORIA/CONSELHEIROS</t>
    </r>
  </si>
  <si>
    <r>
      <rPr>
        <sz val="8"/>
        <rFont val="Arial"/>
        <family val="2"/>
      </rPr>
      <t>8.1.7.33.00-4</t>
    </r>
  </si>
  <si>
    <r>
      <rPr>
        <sz val="8"/>
        <rFont val="Arial"/>
        <family val="2"/>
      </rPr>
      <t xml:space="preserve">        (-) DESPESAS DE PESSOAL - PROVENTOS</t>
    </r>
  </si>
  <si>
    <r>
      <rPr>
        <sz val="8"/>
        <rFont val="Arial"/>
        <family val="2"/>
      </rPr>
      <t>8.1.7.33.00.0001-1</t>
    </r>
  </si>
  <si>
    <r>
      <rPr>
        <sz val="8"/>
        <rFont val="Arial"/>
        <family val="2"/>
      </rPr>
      <t>8138</t>
    </r>
  </si>
  <si>
    <r>
      <rPr>
        <sz val="8"/>
        <rFont val="Arial"/>
        <family val="2"/>
      </rPr>
      <t>8.1.7.33.00.0002-8</t>
    </r>
  </si>
  <si>
    <r>
      <rPr>
        <sz val="8"/>
        <rFont val="Arial"/>
        <family val="2"/>
      </rPr>
      <t>8139</t>
    </r>
  </si>
  <si>
    <r>
      <rPr>
        <sz val="8"/>
        <rFont val="Arial"/>
        <family val="2"/>
      </rPr>
      <t xml:space="preserve">              COMISSÃO DE CARGO</t>
    </r>
  </si>
  <si>
    <r>
      <rPr>
        <sz val="8"/>
        <rFont val="Arial"/>
        <family val="2"/>
      </rPr>
      <t>8.1.7.33.00.0003-5</t>
    </r>
  </si>
  <si>
    <r>
      <rPr>
        <sz val="8"/>
        <rFont val="Arial"/>
        <family val="2"/>
      </rPr>
      <t>8140</t>
    </r>
  </si>
  <si>
    <r>
      <rPr>
        <sz val="8"/>
        <rFont val="Arial"/>
        <family val="2"/>
      </rPr>
      <t xml:space="preserve">              ANUÊNIOS</t>
    </r>
  </si>
  <si>
    <r>
      <rPr>
        <sz val="8"/>
        <rFont val="Arial"/>
        <family val="2"/>
      </rPr>
      <t>8.1.7.33.00.0004-2</t>
    </r>
  </si>
  <si>
    <r>
      <rPr>
        <sz val="8"/>
        <rFont val="Arial"/>
        <family val="2"/>
      </rPr>
      <t>8141</t>
    </r>
  </si>
  <si>
    <r>
      <rPr>
        <sz val="8"/>
        <rFont val="Arial"/>
        <family val="2"/>
      </rPr>
      <t xml:space="preserve">              HORAS EXTRAS</t>
    </r>
  </si>
  <si>
    <r>
      <rPr>
        <sz val="8"/>
        <rFont val="Arial"/>
        <family val="2"/>
      </rPr>
      <t>8.1.7.33.00.0006-6</t>
    </r>
  </si>
  <si>
    <r>
      <rPr>
        <sz val="8"/>
        <rFont val="Arial"/>
        <family val="2"/>
      </rPr>
      <t>8143</t>
    </r>
  </si>
  <si>
    <r>
      <rPr>
        <sz val="8"/>
        <rFont val="Arial"/>
        <family val="2"/>
      </rPr>
      <t xml:space="preserve">              GRATIFICAÇÃO DE CAIXA</t>
    </r>
  </si>
  <si>
    <r>
      <rPr>
        <sz val="8"/>
        <rFont val="Arial"/>
        <family val="2"/>
      </rPr>
      <t>8.1.7.33.00.0009-7</t>
    </r>
  </si>
  <si>
    <r>
      <rPr>
        <sz val="8"/>
        <rFont val="Arial"/>
        <family val="2"/>
      </rPr>
      <t>8146</t>
    </r>
  </si>
  <si>
    <r>
      <rPr>
        <sz val="8"/>
        <rFont val="Arial"/>
        <family val="2"/>
      </rPr>
      <t xml:space="preserve">              RESCISÕES CONTRATUAIS</t>
    </r>
  </si>
  <si>
    <r>
      <rPr>
        <sz val="8"/>
        <rFont val="Arial"/>
        <family val="2"/>
      </rPr>
      <t>8.1.7.33.00.0010-7</t>
    </r>
  </si>
  <si>
    <r>
      <rPr>
        <sz val="8"/>
        <rFont val="Arial"/>
        <family val="2"/>
      </rPr>
      <t>8147</t>
    </r>
  </si>
  <si>
    <r>
      <rPr>
        <sz val="8"/>
        <rFont val="Arial"/>
        <family val="2"/>
      </rPr>
      <t>8.1.7.33.00.0011-4</t>
    </r>
  </si>
  <si>
    <r>
      <rPr>
        <sz val="8"/>
        <rFont val="Arial"/>
        <family val="2"/>
      </rPr>
      <t>8148</t>
    </r>
  </si>
  <si>
    <r>
      <rPr>
        <sz val="8"/>
        <rFont val="Arial"/>
        <family val="2"/>
      </rPr>
      <t xml:space="preserve">              GRATIFICAÇÕES</t>
    </r>
  </si>
  <si>
    <r>
      <rPr>
        <sz val="8"/>
        <rFont val="Arial"/>
        <family val="2"/>
      </rPr>
      <t>8.1.7.33.00.0012-1</t>
    </r>
  </si>
  <si>
    <r>
      <rPr>
        <sz val="8"/>
        <rFont val="Arial"/>
        <family val="2"/>
      </rPr>
      <t>8149</t>
    </r>
  </si>
  <si>
    <r>
      <rPr>
        <sz val="8"/>
        <rFont val="Arial"/>
        <family val="2"/>
      </rPr>
      <t>8.1.7.33.00.0021-7</t>
    </r>
  </si>
  <si>
    <r>
      <rPr>
        <sz val="8"/>
        <rFont val="Arial"/>
        <family val="2"/>
      </rPr>
      <t>8158</t>
    </r>
  </si>
  <si>
    <r>
      <rPr>
        <sz val="8"/>
        <rFont val="Arial"/>
        <family val="2"/>
      </rPr>
      <t xml:space="preserve">              ANTECIPAÇÃO SALARIAL</t>
    </r>
  </si>
  <si>
    <r>
      <rPr>
        <sz val="8"/>
        <rFont val="Arial"/>
        <family val="2"/>
      </rPr>
      <t>8.1.7.33.00.0022-4</t>
    </r>
  </si>
  <si>
    <r>
      <rPr>
        <sz val="8"/>
        <rFont val="Arial"/>
        <family val="2"/>
      </rPr>
      <t>8159</t>
    </r>
  </si>
  <si>
    <r>
      <rPr>
        <sz val="8"/>
        <rFont val="Arial"/>
        <family val="2"/>
      </rPr>
      <t xml:space="preserve">              MULTA SOBRE RESCISÕES TRABALHISTAS FGTS</t>
    </r>
  </si>
  <si>
    <r>
      <rPr>
        <sz val="8"/>
        <rFont val="Arial"/>
        <family val="2"/>
      </rPr>
      <t>8.1.7.33.00.0023-1</t>
    </r>
  </si>
  <si>
    <r>
      <rPr>
        <sz val="8"/>
        <rFont val="Arial"/>
        <family val="2"/>
      </rPr>
      <t>8160</t>
    </r>
  </si>
  <si>
    <r>
      <rPr>
        <sz val="8"/>
        <rFont val="Arial"/>
        <family val="2"/>
      </rPr>
      <t xml:space="preserve">              AVISO PRÉVIO INDENIZADO</t>
    </r>
  </si>
  <si>
    <r>
      <rPr>
        <sz val="8"/>
        <rFont val="Arial"/>
        <family val="2"/>
      </rPr>
      <t>8.1.7.36.00-1</t>
    </r>
  </si>
  <si>
    <r>
      <rPr>
        <sz val="8"/>
        <rFont val="Arial"/>
        <family val="2"/>
      </rPr>
      <t xml:space="preserve">        (-) DESPESAS DE PESSOAL - TREINAMENTO</t>
    </r>
  </si>
  <si>
    <r>
      <rPr>
        <sz val="8"/>
        <rFont val="Arial"/>
        <family val="2"/>
      </rPr>
      <t>8.1.7.36.00.0002-9</t>
    </r>
  </si>
  <si>
    <r>
      <rPr>
        <sz val="8"/>
        <rFont val="Arial"/>
        <family val="2"/>
      </rPr>
      <t>8168</t>
    </r>
  </si>
  <si>
    <r>
      <rPr>
        <sz val="8"/>
        <rFont val="Arial"/>
        <family val="2"/>
      </rPr>
      <t xml:space="preserve">              SELEÇÃO E CONTRATAÇÃO</t>
    </r>
  </si>
  <si>
    <r>
      <rPr>
        <sz val="8"/>
        <rFont val="Arial"/>
        <family val="2"/>
      </rPr>
      <t>8.1.7.37.00-0</t>
    </r>
  </si>
  <si>
    <r>
      <rPr>
        <sz val="8"/>
        <rFont val="Arial"/>
        <family val="2"/>
      </rPr>
      <t xml:space="preserve">        (-) DESPESAS DE REMUNERACAO DE ESTAGIARIOS</t>
    </r>
  </si>
  <si>
    <r>
      <rPr>
        <sz val="8"/>
        <rFont val="Arial"/>
        <family val="2"/>
      </rPr>
      <t>8.1.7.37.00.0001-9</t>
    </r>
  </si>
  <si>
    <r>
      <rPr>
        <sz val="8"/>
        <rFont val="Arial"/>
        <family val="2"/>
      </rPr>
      <t>8172</t>
    </r>
  </si>
  <si>
    <r>
      <rPr>
        <sz val="8"/>
        <rFont val="Arial"/>
        <family val="2"/>
      </rPr>
      <t xml:space="preserve">              ESTAGIÁRIOS</t>
    </r>
  </si>
  <si>
    <r>
      <rPr>
        <sz val="8"/>
        <rFont val="Arial"/>
        <family val="2"/>
      </rPr>
      <t>8.1.7.39.00-8</t>
    </r>
  </si>
  <si>
    <r>
      <rPr>
        <sz val="8"/>
        <rFont val="Arial"/>
        <family val="2"/>
      </rPr>
      <t xml:space="preserve">        (-) DESPESAS DE PROCESSAMENTO DE DADOS</t>
    </r>
  </si>
  <si>
    <r>
      <rPr>
        <sz val="8"/>
        <rFont val="Arial"/>
        <family val="2"/>
      </rPr>
      <t>8.1.7.39.00.0002-0</t>
    </r>
  </si>
  <si>
    <r>
      <rPr>
        <sz val="8"/>
        <rFont val="Arial"/>
        <family val="2"/>
      </rPr>
      <t>8176</t>
    </r>
  </si>
  <si>
    <r>
      <rPr>
        <sz val="8"/>
        <rFont val="Arial"/>
        <family val="2"/>
      </rPr>
      <t xml:space="preserve">              MANUTENÇÃO DE SISTEMA</t>
    </r>
  </si>
  <si>
    <r>
      <rPr>
        <sz val="8"/>
        <rFont val="Arial"/>
        <family val="2"/>
      </rPr>
      <t>8.1.7.39.00.0005-1</t>
    </r>
  </si>
  <si>
    <r>
      <rPr>
        <sz val="8"/>
        <rFont val="Arial"/>
        <family val="2"/>
      </rPr>
      <t>8179</t>
    </r>
  </si>
  <si>
    <r>
      <rPr>
        <sz val="8"/>
        <rFont val="Arial"/>
        <family val="2"/>
      </rPr>
      <t xml:space="preserve">              MANUTENÇÃO DE EQUIPAMENTOS</t>
    </r>
  </si>
  <si>
    <r>
      <rPr>
        <sz val="8"/>
        <rFont val="Arial"/>
        <family val="2"/>
      </rPr>
      <t>8.1.7.42.00-2</t>
    </r>
  </si>
  <si>
    <r>
      <rPr>
        <sz val="8"/>
        <rFont val="Arial"/>
        <family val="2"/>
      </rPr>
      <t xml:space="preserve">        (-) DESPESAS DE PROMOCOES E RELACOES PUBLICAS</t>
    </r>
  </si>
  <si>
    <r>
      <rPr>
        <sz val="8"/>
        <rFont val="Arial"/>
        <family val="2"/>
      </rPr>
      <t>8.1.7.42.00.0003-1</t>
    </r>
  </si>
  <si>
    <r>
      <rPr>
        <sz val="8"/>
        <rFont val="Arial"/>
        <family val="2"/>
      </rPr>
      <t>8184</t>
    </r>
  </si>
  <si>
    <r>
      <rPr>
        <sz val="8"/>
        <rFont val="Arial"/>
        <family val="2"/>
      </rPr>
      <t xml:space="preserve">              BRINDES</t>
    </r>
  </si>
  <si>
    <r>
      <rPr>
        <sz val="8"/>
        <rFont val="Arial"/>
        <family val="2"/>
      </rPr>
      <t>8.1.7.42.00.0004-8</t>
    </r>
  </si>
  <si>
    <r>
      <rPr>
        <sz val="8"/>
        <rFont val="Arial"/>
        <family val="2"/>
      </rPr>
      <t>8185</t>
    </r>
  </si>
  <si>
    <r>
      <rPr>
        <sz val="8"/>
        <rFont val="Arial"/>
        <family val="2"/>
      </rPr>
      <t xml:space="preserve">              PROGRAMA DE DIVULGAÇÃO</t>
    </r>
  </si>
  <si>
    <r>
      <rPr>
        <sz val="8"/>
        <rFont val="Arial"/>
        <family val="2"/>
      </rPr>
      <t>8.1.7.42.00.0007-9</t>
    </r>
  </si>
  <si>
    <r>
      <rPr>
        <sz val="8"/>
        <rFont val="Arial"/>
        <family val="2"/>
      </rPr>
      <t>8188</t>
    </r>
  </si>
  <si>
    <r>
      <rPr>
        <sz val="8"/>
        <rFont val="Arial"/>
        <family val="2"/>
      </rPr>
      <t xml:space="preserve">              DOAÇÕES</t>
    </r>
  </si>
  <si>
    <r>
      <rPr>
        <sz val="8"/>
        <rFont val="Arial"/>
        <family val="2"/>
      </rPr>
      <t>8.1.7.45.00-9</t>
    </r>
  </si>
  <si>
    <r>
      <rPr>
        <sz val="8"/>
        <rFont val="Arial"/>
        <family val="2"/>
      </rPr>
      <t xml:space="preserve">        (-) DESPESAS DE PROPAGANDA E PUBLICIDADE</t>
    </r>
  </si>
  <si>
    <r>
      <rPr>
        <sz val="8"/>
        <rFont val="Arial"/>
        <family val="2"/>
      </rPr>
      <t>8.1.7.45.00.0001-8</t>
    </r>
  </si>
  <si>
    <r>
      <rPr>
        <sz val="8"/>
        <rFont val="Arial"/>
        <family val="2"/>
      </rPr>
      <t>8192</t>
    </r>
  </si>
  <si>
    <r>
      <rPr>
        <sz val="8"/>
        <rFont val="Arial"/>
        <family val="2"/>
      </rPr>
      <t xml:space="preserve">              PROPAGANDA E PUBLICIDADE</t>
    </r>
  </si>
  <si>
    <r>
      <rPr>
        <sz val="8"/>
        <rFont val="Arial"/>
        <family val="2"/>
      </rPr>
      <t>8.1.7.48.00-6</t>
    </r>
  </si>
  <si>
    <r>
      <rPr>
        <sz val="8"/>
        <rFont val="Arial"/>
        <family val="2"/>
      </rPr>
      <t xml:space="preserve">        (-) DESPESAS DE PUBLICACOES</t>
    </r>
  </si>
  <si>
    <r>
      <rPr>
        <sz val="8"/>
        <rFont val="Arial"/>
        <family val="2"/>
      </rPr>
      <t>8.1.7.48.00.0001-9</t>
    </r>
  </si>
  <si>
    <r>
      <rPr>
        <sz val="8"/>
        <rFont val="Arial"/>
        <family val="2"/>
      </rPr>
      <t>8196</t>
    </r>
  </si>
  <si>
    <r>
      <rPr>
        <sz val="8"/>
        <rFont val="Arial"/>
        <family val="2"/>
      </rPr>
      <t xml:space="preserve">              PUBLICAÇÕES</t>
    </r>
  </si>
  <si>
    <r>
      <rPr>
        <sz val="8"/>
        <rFont val="Arial"/>
        <family val="2"/>
      </rPr>
      <t>8.1.7.51.00-0</t>
    </r>
  </si>
  <si>
    <r>
      <rPr>
        <sz val="8"/>
        <rFont val="Arial"/>
        <family val="2"/>
      </rPr>
      <t xml:space="preserve">        (-) DESPESAS DE SEGUROS</t>
    </r>
  </si>
  <si>
    <r>
      <rPr>
        <sz val="8"/>
        <rFont val="Arial"/>
        <family val="2"/>
      </rPr>
      <t>8.1.7.51.00.0001-3</t>
    </r>
  </si>
  <si>
    <r>
      <rPr>
        <sz val="8"/>
        <rFont val="Arial"/>
        <family val="2"/>
      </rPr>
      <t>8198</t>
    </r>
  </si>
  <si>
    <r>
      <rPr>
        <sz val="8"/>
        <rFont val="Arial"/>
        <family val="2"/>
      </rPr>
      <t xml:space="preserve">              SEGURO PATRIMONIAL</t>
    </r>
  </si>
  <si>
    <r>
      <rPr>
        <sz val="8"/>
        <rFont val="Arial"/>
        <family val="2"/>
      </rPr>
      <t>8.1.7.51.00.0002-0</t>
    </r>
  </si>
  <si>
    <r>
      <rPr>
        <sz val="8"/>
        <rFont val="Arial"/>
        <family val="2"/>
      </rPr>
      <t>8199</t>
    </r>
  </si>
  <si>
    <r>
      <rPr>
        <sz val="8"/>
        <rFont val="Arial"/>
        <family val="2"/>
      </rPr>
      <t xml:space="preserve">              SEGURO DE VEÍCULOS</t>
    </r>
  </si>
  <si>
    <r>
      <rPr>
        <sz val="8"/>
        <rFont val="Arial"/>
        <family val="2"/>
      </rPr>
      <t>8.1.7.51.00.0003-7</t>
    </r>
  </si>
  <si>
    <r>
      <rPr>
        <sz val="8"/>
        <rFont val="Arial"/>
        <family val="2"/>
      </rPr>
      <t>8200</t>
    </r>
  </si>
  <si>
    <r>
      <rPr>
        <sz val="8"/>
        <rFont val="Arial"/>
        <family val="2"/>
      </rPr>
      <t xml:space="preserve">              SEGURO DE VALORES</t>
    </r>
  </si>
  <si>
    <r>
      <rPr>
        <sz val="8"/>
        <rFont val="Arial"/>
        <family val="2"/>
      </rPr>
      <t>8.1.7.51.00.0004-4</t>
    </r>
  </si>
  <si>
    <r>
      <rPr>
        <sz val="8"/>
        <rFont val="Arial"/>
        <family val="2"/>
      </rPr>
      <t>8201</t>
    </r>
  </si>
  <si>
    <r>
      <rPr>
        <sz val="8"/>
        <rFont val="Arial"/>
        <family val="2"/>
      </rPr>
      <t xml:space="preserve">              SEGURO DE VIDA</t>
    </r>
  </si>
  <si>
    <r>
      <rPr>
        <sz val="8"/>
        <rFont val="Arial"/>
        <family val="2"/>
      </rPr>
      <t>8.1.7.51.00.9999-0</t>
    </r>
  </si>
  <si>
    <r>
      <rPr>
        <sz val="8"/>
        <rFont val="Arial"/>
        <family val="2"/>
      </rPr>
      <t>8203</t>
    </r>
  </si>
  <si>
    <r>
      <rPr>
        <sz val="8"/>
        <rFont val="Arial"/>
        <family val="2"/>
      </rPr>
      <t xml:space="preserve">              OUTRAS DESPESAS DE SEGUROS</t>
    </r>
  </si>
  <si>
    <r>
      <rPr>
        <sz val="8"/>
        <rFont val="Arial"/>
        <family val="2"/>
      </rPr>
      <t>8.1.7.54.00-7</t>
    </r>
  </si>
  <si>
    <r>
      <rPr>
        <sz val="8"/>
        <rFont val="Arial"/>
        <family val="2"/>
      </rPr>
      <t xml:space="preserve">        (-) DESPESAS DE SERVICOS DO SISTEMA FINANCEIRO</t>
    </r>
  </si>
  <si>
    <r>
      <rPr>
        <sz val="8"/>
        <rFont val="Arial"/>
        <family val="2"/>
      </rPr>
      <t>8.1.7.54.00.0002-1</t>
    </r>
  </si>
  <si>
    <r>
      <rPr>
        <sz val="8"/>
        <rFont val="Arial"/>
        <family val="2"/>
      </rPr>
      <t>8205</t>
    </r>
  </si>
  <si>
    <r>
      <rPr>
        <sz val="8"/>
        <rFont val="Arial"/>
        <family val="2"/>
      </rPr>
      <t xml:space="preserve">              CORRESPONDENTE BANCÁRIO</t>
    </r>
  </si>
  <si>
    <r>
      <rPr>
        <sz val="8"/>
        <rFont val="Arial"/>
        <family val="2"/>
      </rPr>
      <t>8.1.7.54.00.0003-8</t>
    </r>
  </si>
  <si>
    <r>
      <rPr>
        <sz val="8"/>
        <rFont val="Arial"/>
        <family val="2"/>
      </rPr>
      <t>8206</t>
    </r>
  </si>
  <si>
    <r>
      <rPr>
        <sz val="8"/>
        <rFont val="Arial"/>
        <family val="2"/>
      </rPr>
      <t xml:space="preserve">              CADASTRO E COBRANÇA</t>
    </r>
  </si>
  <si>
    <r>
      <rPr>
        <sz val="8"/>
        <rFont val="Arial"/>
        <family val="2"/>
      </rPr>
      <t>8.1.7.54.00.0005-2</t>
    </r>
  </si>
  <si>
    <r>
      <rPr>
        <sz val="8"/>
        <rFont val="Arial"/>
        <family val="2"/>
      </rPr>
      <t>8208</t>
    </r>
  </si>
  <si>
    <r>
      <rPr>
        <sz val="8"/>
        <rFont val="Arial"/>
        <family val="2"/>
      </rPr>
      <t xml:space="preserve">              SERVIÇOS BANCÁRIOS</t>
    </r>
  </si>
  <si>
    <r>
      <rPr>
        <sz val="8"/>
        <rFont val="Arial"/>
        <family val="2"/>
      </rPr>
      <t>8.1.7.54.00.0006-9</t>
    </r>
  </si>
  <si>
    <r>
      <rPr>
        <sz val="8"/>
        <rFont val="Arial"/>
        <family val="2"/>
      </rPr>
      <t>8209</t>
    </r>
  </si>
  <si>
    <r>
      <rPr>
        <sz val="8"/>
        <rFont val="Arial"/>
        <family val="2"/>
      </rPr>
      <t xml:space="preserve">              COMISSÕES BANCÁRIAS</t>
    </r>
  </si>
  <si>
    <r>
      <rPr>
        <sz val="8"/>
        <rFont val="Arial"/>
        <family val="2"/>
      </rPr>
      <t>8.1.7.54.00.0007-6</t>
    </r>
  </si>
  <si>
    <r>
      <rPr>
        <sz val="8"/>
        <rFont val="Arial"/>
        <family val="2"/>
      </rPr>
      <t>8210</t>
    </r>
  </si>
  <si>
    <r>
      <rPr>
        <sz val="8"/>
        <rFont val="Arial"/>
        <family val="2"/>
      </rPr>
      <t xml:space="preserve">              TALÃO DE CHEQUES</t>
    </r>
  </si>
  <si>
    <r>
      <rPr>
        <sz val="8"/>
        <rFont val="Arial"/>
        <family val="2"/>
      </rPr>
      <t>8.1.7.54.00.0010-0</t>
    </r>
  </si>
  <si>
    <r>
      <rPr>
        <sz val="8"/>
        <rFont val="Arial"/>
        <family val="2"/>
      </rPr>
      <t>8213</t>
    </r>
  </si>
  <si>
    <r>
      <rPr>
        <sz val="8"/>
        <rFont val="Arial"/>
        <family val="2"/>
      </rPr>
      <t xml:space="preserve">              TARIFA SOBRE SAQUE - CARTÃO DE DÉBITO</t>
    </r>
  </si>
  <si>
    <r>
      <rPr>
        <sz val="8"/>
        <rFont val="Arial"/>
        <family val="2"/>
      </rPr>
      <t>8.1.7.54.00.0017-9</t>
    </r>
  </si>
  <si>
    <r>
      <rPr>
        <sz val="8"/>
        <rFont val="Arial"/>
        <family val="2"/>
      </rPr>
      <t>8220</t>
    </r>
  </si>
  <si>
    <r>
      <rPr>
        <sz val="8"/>
        <rFont val="Arial"/>
        <family val="2"/>
      </rPr>
      <t xml:space="preserve">              DESPESAS TRANSAÇÕES INTERCREDIS</t>
    </r>
  </si>
  <si>
    <r>
      <rPr>
        <sz val="8"/>
        <rFont val="Arial"/>
        <family val="2"/>
      </rPr>
      <t>8.1.7.54.00.0019-3</t>
    </r>
  </si>
  <si>
    <r>
      <rPr>
        <sz val="8"/>
        <rFont val="Arial"/>
        <family val="2"/>
      </rPr>
      <t>8222</t>
    </r>
  </si>
  <si>
    <r>
      <rPr>
        <sz val="8"/>
        <rFont val="Arial"/>
        <family val="2"/>
      </rPr>
      <t xml:space="preserve">              CETIP</t>
    </r>
  </si>
  <si>
    <r>
      <rPr>
        <sz val="8"/>
        <rFont val="Arial"/>
        <family val="2"/>
      </rPr>
      <t>8.1.7.54.00.0021-0</t>
    </r>
  </si>
  <si>
    <r>
      <rPr>
        <sz val="8"/>
        <rFont val="Arial"/>
        <family val="2"/>
      </rPr>
      <t>8224</t>
    </r>
  </si>
  <si>
    <r>
      <rPr>
        <sz val="8"/>
        <rFont val="Arial"/>
        <family val="2"/>
      </rPr>
      <t xml:space="preserve">              SISTEMA DE PAGAMENTO BRASILEIRO - S.P.B.</t>
    </r>
  </si>
  <si>
    <r>
      <rPr>
        <sz val="8"/>
        <rFont val="Arial"/>
        <family val="2"/>
      </rPr>
      <t>8.1.7.54.00.0022-7</t>
    </r>
  </si>
  <si>
    <r>
      <rPr>
        <sz val="8"/>
        <rFont val="Arial"/>
        <family val="2"/>
      </rPr>
      <t>8225</t>
    </r>
  </si>
  <si>
    <r>
      <rPr>
        <sz val="8"/>
        <rFont val="Arial"/>
        <family val="2"/>
      </rPr>
      <t xml:space="preserve">              SISBACEN</t>
    </r>
  </si>
  <si>
    <r>
      <rPr>
        <sz val="8"/>
        <rFont val="Arial"/>
        <family val="2"/>
      </rPr>
      <t>8.1.7.54.00.0026-5</t>
    </r>
  </si>
  <si>
    <r>
      <rPr>
        <sz val="8"/>
        <rFont val="Arial"/>
        <family val="2"/>
      </rPr>
      <t>89026</t>
    </r>
  </si>
  <si>
    <r>
      <rPr>
        <sz val="8"/>
        <rFont val="Arial"/>
        <family val="2"/>
      </rPr>
      <t xml:space="preserve">              CUSTO MENSAL - DOMICÍLIO BANCÁRIO</t>
    </r>
  </si>
  <si>
    <r>
      <rPr>
        <sz val="8"/>
        <rFont val="Arial"/>
        <family val="2"/>
      </rPr>
      <t>8.1.7.54.00.9999-1</t>
    </r>
  </si>
  <si>
    <r>
      <rPr>
        <sz val="8"/>
        <rFont val="Arial"/>
        <family val="2"/>
      </rPr>
      <t>8229</t>
    </r>
  </si>
  <si>
    <r>
      <rPr>
        <sz val="8"/>
        <rFont val="Arial"/>
        <family val="2"/>
      </rPr>
      <t xml:space="preserve">              OUTRAS DESPESAS DE SERVIÇOS DO SISTEMA FINANCEIRO</t>
    </r>
  </si>
  <si>
    <r>
      <rPr>
        <sz val="8"/>
        <rFont val="Arial"/>
        <family val="2"/>
      </rPr>
      <t>8.1.7.57.00-4</t>
    </r>
  </si>
  <si>
    <r>
      <rPr>
        <sz val="8"/>
        <rFont val="Arial"/>
        <family val="2"/>
      </rPr>
      <t xml:space="preserve">        (-) DESPESAS DE SERVICOS DE TERCEIROS</t>
    </r>
  </si>
  <si>
    <r>
      <rPr>
        <sz val="8"/>
        <rFont val="Arial"/>
        <family val="2"/>
      </rPr>
      <t>8.1.7.57.00.0006-0</t>
    </r>
  </si>
  <si>
    <r>
      <rPr>
        <sz val="8"/>
        <rFont val="Arial"/>
        <family val="2"/>
      </rPr>
      <t>8235</t>
    </r>
  </si>
  <si>
    <r>
      <rPr>
        <sz val="8"/>
        <rFont val="Arial"/>
        <family val="2"/>
      </rPr>
      <t xml:space="preserve">              SERVIÇOS GRAFICOS</t>
    </r>
  </si>
  <si>
    <r>
      <rPr>
        <sz val="8"/>
        <rFont val="Arial"/>
        <family val="2"/>
      </rPr>
      <t>8.1.7.57.00.0007-7</t>
    </r>
  </si>
  <si>
    <r>
      <rPr>
        <sz val="8"/>
        <rFont val="Arial"/>
        <family val="2"/>
      </rPr>
      <t>8236</t>
    </r>
  </si>
  <si>
    <r>
      <rPr>
        <sz val="8"/>
        <rFont val="Arial"/>
        <family val="2"/>
      </rPr>
      <t xml:space="preserve">              CONSULTA DE PROTEÇÃO AO CRÉDITO</t>
    </r>
  </si>
  <si>
    <r>
      <rPr>
        <sz val="8"/>
        <rFont val="Arial"/>
        <family val="2"/>
      </rPr>
      <t>8.1.7.57.00.0010-1</t>
    </r>
  </si>
  <si>
    <r>
      <rPr>
        <sz val="8"/>
        <rFont val="Arial"/>
        <family val="2"/>
      </rPr>
      <t>8239</t>
    </r>
  </si>
  <si>
    <r>
      <rPr>
        <sz val="8"/>
        <rFont val="Arial"/>
        <family val="2"/>
      </rPr>
      <t xml:space="preserve">              SERVIÇOS EVENTUAIS</t>
    </r>
  </si>
  <si>
    <r>
      <rPr>
        <sz val="8"/>
        <rFont val="Arial"/>
        <family val="2"/>
      </rPr>
      <t>8.1.7.57.00.0011-8</t>
    </r>
  </si>
  <si>
    <r>
      <rPr>
        <sz val="8"/>
        <rFont val="Arial"/>
        <family val="2"/>
      </rPr>
      <t>8240</t>
    </r>
  </si>
  <si>
    <r>
      <rPr>
        <sz val="8"/>
        <rFont val="Arial"/>
        <family val="2"/>
      </rPr>
      <t xml:space="preserve">              SERVIÇOS GERAIS</t>
    </r>
  </si>
  <si>
    <r>
      <rPr>
        <sz val="8"/>
        <rFont val="Arial"/>
        <family val="2"/>
      </rPr>
      <t>8.1.7.60.00-8</t>
    </r>
  </si>
  <si>
    <r>
      <rPr>
        <sz val="8"/>
        <rFont val="Arial"/>
        <family val="2"/>
      </rPr>
      <t xml:space="preserve">        (-) DESPESAS DE SERVICOS DE VIGILANCIA E SEGURANCA</t>
    </r>
  </si>
  <si>
    <r>
      <rPr>
        <sz val="8"/>
        <rFont val="Arial"/>
        <family val="2"/>
      </rPr>
      <t>8.1.7.60.00.0001-9</t>
    </r>
  </si>
  <si>
    <r>
      <rPr>
        <sz val="8"/>
        <rFont val="Arial"/>
        <family val="2"/>
      </rPr>
      <t>8250</t>
    </r>
  </si>
  <si>
    <r>
      <rPr>
        <sz val="8"/>
        <rFont val="Arial"/>
        <family val="2"/>
      </rPr>
      <t xml:space="preserve">              DESPESAS DE SERVIÇOS DE VIGILÂNCIA E SEGURANÇA</t>
    </r>
  </si>
  <si>
    <r>
      <rPr>
        <sz val="8"/>
        <rFont val="Arial"/>
        <family val="2"/>
      </rPr>
      <t>8.1.7.63.00-5</t>
    </r>
  </si>
  <si>
    <r>
      <rPr>
        <sz val="8"/>
        <rFont val="Arial"/>
        <family val="2"/>
      </rPr>
      <t xml:space="preserve">        (-) DESPESAS DE SERVICOS TECNICOS ESPECIALIZADOS</t>
    </r>
  </si>
  <si>
    <r>
      <rPr>
        <sz val="8"/>
        <rFont val="Arial"/>
        <family val="2"/>
      </rPr>
      <t>8.1.7.63.00.0001-0</t>
    </r>
  </si>
  <si>
    <r>
      <rPr>
        <sz val="8"/>
        <rFont val="Arial"/>
        <family val="2"/>
      </rPr>
      <t>8251</t>
    </r>
  </si>
  <si>
    <r>
      <rPr>
        <sz val="8"/>
        <rFont val="Arial"/>
        <family val="2"/>
      </rPr>
      <t>8.1.7.63.00.0003-4</t>
    </r>
  </si>
  <si>
    <r>
      <rPr>
        <sz val="8"/>
        <rFont val="Arial"/>
        <family val="2"/>
      </rPr>
      <t>8253</t>
    </r>
  </si>
  <si>
    <r>
      <rPr>
        <sz val="8"/>
        <rFont val="Arial"/>
        <family val="2"/>
      </rPr>
      <t xml:space="preserve">              SERVIÇO DE ENGENHARIA</t>
    </r>
  </si>
  <si>
    <r>
      <rPr>
        <sz val="8"/>
        <rFont val="Arial"/>
        <family val="2"/>
      </rPr>
      <t>8.1.7.63.00.0004-1</t>
    </r>
  </si>
  <si>
    <r>
      <rPr>
        <sz val="8"/>
        <rFont val="Arial"/>
        <family val="2"/>
      </rPr>
      <t>8254</t>
    </r>
  </si>
  <si>
    <r>
      <rPr>
        <sz val="8"/>
        <rFont val="Arial"/>
        <family val="2"/>
      </rPr>
      <t xml:space="preserve">              SERVIÇO CONTABIL</t>
    </r>
  </si>
  <si>
    <r>
      <rPr>
        <sz val="8"/>
        <rFont val="Arial"/>
        <family val="2"/>
      </rPr>
      <t>8.1.7.63.00.0005-8</t>
    </r>
  </si>
  <si>
    <r>
      <rPr>
        <sz val="8"/>
        <rFont val="Arial"/>
        <family val="2"/>
      </rPr>
      <t>8255</t>
    </r>
  </si>
  <si>
    <r>
      <rPr>
        <sz val="8"/>
        <rFont val="Arial"/>
        <family val="2"/>
      </rPr>
      <t xml:space="preserve">              ASSESSORIA JURÍDICA</t>
    </r>
  </si>
  <si>
    <r>
      <rPr>
        <sz val="8"/>
        <rFont val="Arial"/>
        <family val="2"/>
      </rPr>
      <t>8.1.7.63.00.0006-5</t>
    </r>
  </si>
  <si>
    <r>
      <rPr>
        <sz val="8"/>
        <rFont val="Arial"/>
        <family val="2"/>
      </rPr>
      <t>8256</t>
    </r>
  </si>
  <si>
    <r>
      <rPr>
        <sz val="8"/>
        <rFont val="Arial"/>
        <family val="2"/>
      </rPr>
      <t xml:space="preserve">              SERVIÇOS DE CONSULTORIA</t>
    </r>
  </si>
  <si>
    <r>
      <rPr>
        <sz val="8"/>
        <rFont val="Arial"/>
        <family val="2"/>
      </rPr>
      <t>8.1.7.63.00.0007-2</t>
    </r>
  </si>
  <si>
    <r>
      <rPr>
        <sz val="8"/>
        <rFont val="Arial"/>
        <family val="2"/>
      </rPr>
      <t>8257</t>
    </r>
  </si>
  <si>
    <r>
      <rPr>
        <sz val="8"/>
        <rFont val="Arial"/>
        <family val="2"/>
      </rPr>
      <t xml:space="preserve">              SERVIÇOS MÉDICOS</t>
    </r>
  </si>
  <si>
    <r>
      <rPr>
        <sz val="8"/>
        <rFont val="Arial"/>
        <family val="2"/>
      </rPr>
      <t>8.1.7.63.00.0011-3</t>
    </r>
  </si>
  <si>
    <r>
      <rPr>
        <sz val="8"/>
        <rFont val="Arial"/>
        <family val="2"/>
      </rPr>
      <t>89055</t>
    </r>
  </si>
  <si>
    <r>
      <rPr>
        <sz val="8"/>
        <rFont val="Arial"/>
        <family val="2"/>
      </rPr>
      <t xml:space="preserve">              AUDITORIA COOPERATIVA</t>
    </r>
  </si>
  <si>
    <r>
      <rPr>
        <sz val="8"/>
        <rFont val="Arial"/>
        <family val="2"/>
      </rPr>
      <t>8.1.7.63.00.9999-7</t>
    </r>
  </si>
  <si>
    <r>
      <rPr>
        <sz val="8"/>
        <rFont val="Arial"/>
        <family val="2"/>
      </rPr>
      <t>8261</t>
    </r>
  </si>
  <si>
    <r>
      <rPr>
        <sz val="8"/>
        <rFont val="Arial"/>
        <family val="2"/>
      </rPr>
      <t xml:space="preserve">              OUTRAS DESPESAS SERVIÇOS TÉCNICOS ESPECIALIZADOS</t>
    </r>
  </si>
  <si>
    <r>
      <rPr>
        <sz val="8"/>
        <rFont val="Arial"/>
        <family val="2"/>
      </rPr>
      <t>8.1.7.66.00-2</t>
    </r>
  </si>
  <si>
    <r>
      <rPr>
        <sz val="8"/>
        <rFont val="Arial"/>
        <family val="2"/>
      </rPr>
      <t xml:space="preserve">        (-) DESPESAS DE TRANSPORTE</t>
    </r>
  </si>
  <si>
    <r>
      <rPr>
        <sz val="8"/>
        <rFont val="Arial"/>
        <family val="2"/>
      </rPr>
      <t>8.1.7.66.00.0001-1</t>
    </r>
  </si>
  <si>
    <r>
      <rPr>
        <sz val="8"/>
        <rFont val="Arial"/>
        <family val="2"/>
      </rPr>
      <t>8262</t>
    </r>
  </si>
  <si>
    <r>
      <rPr>
        <sz val="8"/>
        <rFont val="Arial"/>
        <family val="2"/>
      </rPr>
      <t xml:space="preserve">              FRETES E CARRETOS</t>
    </r>
  </si>
  <si>
    <r>
      <rPr>
        <sz val="8"/>
        <rFont val="Arial"/>
        <family val="2"/>
      </rPr>
      <t>8.1.7.66.00.0003-5</t>
    </r>
  </si>
  <si>
    <r>
      <rPr>
        <sz val="8"/>
        <rFont val="Arial"/>
        <family val="2"/>
      </rPr>
      <t>8264</t>
    </r>
  </si>
  <si>
    <r>
      <rPr>
        <sz val="8"/>
        <rFont val="Arial"/>
        <family val="2"/>
      </rPr>
      <t xml:space="preserve">              ESTACIONAMENTO</t>
    </r>
  </si>
  <si>
    <r>
      <rPr>
        <sz val="8"/>
        <rFont val="Arial"/>
        <family val="2"/>
      </rPr>
      <t>8.1.7.66.00.0004-2</t>
    </r>
  </si>
  <si>
    <r>
      <rPr>
        <sz val="8"/>
        <rFont val="Arial"/>
        <family val="2"/>
      </rPr>
      <t>8265</t>
    </r>
  </si>
  <si>
    <r>
      <rPr>
        <sz val="8"/>
        <rFont val="Arial"/>
        <family val="2"/>
      </rPr>
      <t xml:space="preserve">              COMBUSTÍVEL E LUBRIFICANTES</t>
    </r>
  </si>
  <si>
    <r>
      <rPr>
        <sz val="8"/>
        <rFont val="Arial"/>
        <family val="2"/>
      </rPr>
      <t>8.1.7.66.00.0005-9</t>
    </r>
  </si>
  <si>
    <r>
      <rPr>
        <sz val="8"/>
        <rFont val="Arial"/>
        <family val="2"/>
      </rPr>
      <t>8266</t>
    </r>
  </si>
  <si>
    <r>
      <rPr>
        <sz val="8"/>
        <rFont val="Arial"/>
        <family val="2"/>
      </rPr>
      <t xml:space="preserve">              MANUTENÇÃO E CONSERVAÇÃO</t>
    </r>
  </si>
  <si>
    <r>
      <rPr>
        <sz val="8"/>
        <rFont val="Arial"/>
        <family val="2"/>
      </rPr>
      <t>8.1.7.66.00.0007-3</t>
    </r>
  </si>
  <si>
    <r>
      <rPr>
        <sz val="8"/>
        <rFont val="Arial"/>
        <family val="2"/>
      </rPr>
      <t>8268</t>
    </r>
  </si>
  <si>
    <r>
      <rPr>
        <sz val="8"/>
        <rFont val="Arial"/>
        <family val="2"/>
      </rPr>
      <t xml:space="preserve">              TRANSPORTE DE VALORES</t>
    </r>
  </si>
  <si>
    <r>
      <rPr>
        <sz val="8"/>
        <rFont val="Arial"/>
        <family val="2"/>
      </rPr>
      <t>8.1.7.69.00-9</t>
    </r>
  </si>
  <si>
    <r>
      <rPr>
        <sz val="8"/>
        <rFont val="Arial"/>
        <family val="2"/>
      </rPr>
      <t xml:space="preserve">        (-) DESPESAS TRIBUTARIAS</t>
    </r>
  </si>
  <si>
    <r>
      <rPr>
        <sz val="8"/>
        <rFont val="Arial"/>
        <family val="2"/>
      </rPr>
      <t>8.1.7.69.00.0008-1</t>
    </r>
  </si>
  <si>
    <r>
      <rPr>
        <sz val="8"/>
        <rFont val="Arial"/>
        <family val="2"/>
      </rPr>
      <t>8277</t>
    </r>
  </si>
  <si>
    <r>
      <rPr>
        <sz val="8"/>
        <rFont val="Arial"/>
        <family val="2"/>
      </rPr>
      <t xml:space="preserve">              IPVA</t>
    </r>
  </si>
  <si>
    <r>
      <rPr>
        <sz val="8"/>
        <rFont val="Arial"/>
        <family val="2"/>
      </rPr>
      <t>8.1.7.69.00.0009-8</t>
    </r>
  </si>
  <si>
    <r>
      <rPr>
        <sz val="8"/>
        <rFont val="Arial"/>
        <family val="2"/>
      </rPr>
      <t>8278</t>
    </r>
  </si>
  <si>
    <r>
      <rPr>
        <sz val="8"/>
        <rFont val="Arial"/>
        <family val="2"/>
      </rPr>
      <t xml:space="preserve">              MULTAS DE TRÂNSITO</t>
    </r>
  </si>
  <si>
    <r>
      <rPr>
        <sz val="8"/>
        <rFont val="Arial"/>
        <family val="2"/>
      </rPr>
      <t>8.1.7.69.00.0010-8</t>
    </r>
  </si>
  <si>
    <r>
      <rPr>
        <sz val="8"/>
        <rFont val="Arial"/>
        <family val="2"/>
      </rPr>
      <t>8279</t>
    </r>
  </si>
  <si>
    <r>
      <rPr>
        <sz val="8"/>
        <rFont val="Arial"/>
        <family val="2"/>
      </rPr>
      <t xml:space="preserve">              TAXAS ESTADUAIS</t>
    </r>
  </si>
  <si>
    <r>
      <rPr>
        <sz val="8"/>
        <rFont val="Arial"/>
        <family val="2"/>
      </rPr>
      <t>8.1.7.69.00.0012-2</t>
    </r>
  </si>
  <si>
    <r>
      <rPr>
        <sz val="8"/>
        <rFont val="Arial"/>
        <family val="2"/>
      </rPr>
      <t>8280</t>
    </r>
  </si>
  <si>
    <r>
      <rPr>
        <sz val="8"/>
        <rFont val="Arial"/>
        <family val="2"/>
      </rPr>
      <t xml:space="preserve">              TRIBUTOS MUNICIPAIS</t>
    </r>
  </si>
  <si>
    <r>
      <rPr>
        <sz val="8"/>
        <rFont val="Arial"/>
        <family val="2"/>
      </rPr>
      <t>8.1.7.69.00.0013-9</t>
    </r>
  </si>
  <si>
    <r>
      <rPr>
        <sz val="8"/>
        <rFont val="Arial"/>
        <family val="2"/>
      </rPr>
      <t>8281</t>
    </r>
  </si>
  <si>
    <r>
      <rPr>
        <sz val="8"/>
        <rFont val="Arial"/>
        <family val="2"/>
      </rPr>
      <t xml:space="preserve">              IPTU</t>
    </r>
  </si>
  <si>
    <r>
      <rPr>
        <sz val="8"/>
        <rFont val="Arial"/>
        <family val="2"/>
      </rPr>
      <t>8.1.7.69.00.0014-6</t>
    </r>
  </si>
  <si>
    <r>
      <rPr>
        <sz val="8"/>
        <rFont val="Arial"/>
        <family val="2"/>
      </rPr>
      <t>8282</t>
    </r>
  </si>
  <si>
    <r>
      <rPr>
        <sz val="8"/>
        <rFont val="Arial"/>
        <family val="2"/>
      </rPr>
      <t xml:space="preserve">              TAXAS MUNICIPAIS</t>
    </r>
  </si>
  <si>
    <r>
      <rPr>
        <sz val="8"/>
        <rFont val="Arial"/>
        <family val="2"/>
      </rPr>
      <t>8.1.7.75.00-0</t>
    </r>
  </si>
  <si>
    <r>
      <rPr>
        <sz val="8"/>
        <rFont val="Arial"/>
        <family val="2"/>
      </rPr>
      <t xml:space="preserve">        (-) DESPESAS DE VIAGEM NO PAIS</t>
    </r>
  </si>
  <si>
    <r>
      <rPr>
        <sz val="8"/>
        <rFont val="Arial"/>
        <family val="2"/>
      </rPr>
      <t>8.1.7.75.00.0003-1</t>
    </r>
  </si>
  <si>
    <r>
      <rPr>
        <sz val="8"/>
        <rFont val="Arial"/>
        <family val="2"/>
      </rPr>
      <t>8290</t>
    </r>
  </si>
  <si>
    <r>
      <rPr>
        <sz val="8"/>
        <rFont val="Arial"/>
        <family val="2"/>
      </rPr>
      <t xml:space="preserve">              PESSOAL ADMINISTRATIVO</t>
    </r>
  </si>
  <si>
    <r>
      <rPr>
        <sz val="8"/>
        <rFont val="Arial"/>
        <family val="2"/>
      </rPr>
      <t>8.1.7.99.00-0</t>
    </r>
  </si>
  <si>
    <r>
      <rPr>
        <sz val="8"/>
        <rFont val="Arial"/>
        <family val="2"/>
      </rPr>
      <t xml:space="preserve">        (-) OUTRAS DESPESAS ADMINISTRATIVAS</t>
    </r>
  </si>
  <si>
    <r>
      <rPr>
        <sz val="8"/>
        <rFont val="Arial"/>
        <family val="2"/>
      </rPr>
      <t>8.1.7.99.00.0001-1</t>
    </r>
  </si>
  <si>
    <r>
      <rPr>
        <sz val="8"/>
        <rFont val="Arial"/>
        <family val="2"/>
      </rPr>
      <t>8295</t>
    </r>
  </si>
  <si>
    <r>
      <rPr>
        <sz val="8"/>
        <rFont val="Arial"/>
        <family val="2"/>
      </rPr>
      <t xml:space="preserve">              LIVROS JORNAIS E REVISTAS</t>
    </r>
  </si>
  <si>
    <r>
      <rPr>
        <sz val="8"/>
        <rFont val="Arial"/>
        <family val="2"/>
      </rPr>
      <t>8.1.7.99.00.0002-8</t>
    </r>
  </si>
  <si>
    <r>
      <rPr>
        <sz val="8"/>
        <rFont val="Arial"/>
        <family val="2"/>
      </rPr>
      <t>8296</t>
    </r>
  </si>
  <si>
    <r>
      <rPr>
        <sz val="8"/>
        <rFont val="Arial"/>
        <family val="2"/>
      </rPr>
      <t xml:space="preserve">              CONDOMINIO</t>
    </r>
  </si>
  <si>
    <r>
      <rPr>
        <sz val="8"/>
        <rFont val="Arial"/>
        <family val="2"/>
      </rPr>
      <t>8.1.7.99.00.0003-5</t>
    </r>
  </si>
  <si>
    <r>
      <rPr>
        <sz val="8"/>
        <rFont val="Arial"/>
        <family val="2"/>
      </rPr>
      <t>8297</t>
    </r>
  </si>
  <si>
    <r>
      <rPr>
        <sz val="8"/>
        <rFont val="Arial"/>
        <family val="2"/>
      </rPr>
      <t>8.1.7.99.00.0004-2</t>
    </r>
  </si>
  <si>
    <r>
      <rPr>
        <sz val="8"/>
        <rFont val="Arial"/>
        <family val="2"/>
      </rPr>
      <t>8298</t>
    </r>
  </si>
  <si>
    <r>
      <rPr>
        <sz val="8"/>
        <rFont val="Arial"/>
        <family val="2"/>
      </rPr>
      <t xml:space="preserve">              EMOLUMENTOS JUDICIAIS E CARTORARIOS</t>
    </r>
  </si>
  <si>
    <r>
      <rPr>
        <sz val="8"/>
        <rFont val="Arial"/>
        <family val="2"/>
      </rPr>
      <t>8.1.7.99.00.0005-9</t>
    </r>
  </si>
  <si>
    <r>
      <rPr>
        <sz val="8"/>
        <rFont val="Arial"/>
        <family val="2"/>
      </rPr>
      <t>8299</t>
    </r>
  </si>
  <si>
    <r>
      <rPr>
        <sz val="8"/>
        <rFont val="Arial"/>
        <family val="2"/>
      </rPr>
      <t xml:space="preserve">              COPA/COZINHA</t>
    </r>
  </si>
  <si>
    <r>
      <rPr>
        <sz val="8"/>
        <rFont val="Arial"/>
        <family val="2"/>
      </rPr>
      <t>8.1.7.99.00.0006-6</t>
    </r>
  </si>
  <si>
    <r>
      <rPr>
        <sz val="8"/>
        <rFont val="Arial"/>
        <family val="2"/>
      </rPr>
      <t>8300</t>
    </r>
  </si>
  <si>
    <r>
      <rPr>
        <sz val="8"/>
        <rFont val="Arial"/>
        <family val="2"/>
      </rPr>
      <t xml:space="preserve">              LANCHES E REFEIÇÕES</t>
    </r>
  </si>
  <si>
    <r>
      <rPr>
        <sz val="8"/>
        <rFont val="Arial"/>
        <family val="2"/>
      </rPr>
      <t>8.1.7.99.00.0007-3</t>
    </r>
  </si>
  <si>
    <r>
      <rPr>
        <sz val="8"/>
        <rFont val="Arial"/>
        <family val="2"/>
      </rPr>
      <t>8301</t>
    </r>
  </si>
  <si>
    <r>
      <rPr>
        <sz val="8"/>
        <rFont val="Arial"/>
        <family val="2"/>
      </rPr>
      <t xml:space="preserve">              UNIFORMES E VESTUARIOS</t>
    </r>
  </si>
  <si>
    <r>
      <rPr>
        <sz val="8"/>
        <rFont val="Arial"/>
        <family val="2"/>
      </rPr>
      <t>8.1.7.99.00.0009-7</t>
    </r>
  </si>
  <si>
    <r>
      <rPr>
        <sz val="8"/>
        <rFont val="Arial"/>
        <family val="2"/>
      </rPr>
      <t>8303</t>
    </r>
  </si>
  <si>
    <r>
      <rPr>
        <sz val="8"/>
        <rFont val="Arial"/>
        <family val="2"/>
      </rPr>
      <t xml:space="preserve">              TAXAS DA JUNTA COMERCIAL</t>
    </r>
  </si>
  <si>
    <r>
      <rPr>
        <sz val="8"/>
        <rFont val="Arial"/>
        <family val="2"/>
      </rPr>
      <t>8.1.7.99.00.0010-7</t>
    </r>
  </si>
  <si>
    <r>
      <rPr>
        <sz val="8"/>
        <rFont val="Arial"/>
        <family val="2"/>
      </rPr>
      <t>8304</t>
    </r>
  </si>
  <si>
    <r>
      <rPr>
        <sz val="8"/>
        <rFont val="Arial"/>
        <family val="2"/>
      </rPr>
      <t xml:space="preserve">              IMPOSTOS E TAXAS</t>
    </r>
  </si>
  <si>
    <r>
      <rPr>
        <sz val="8"/>
        <rFont val="Arial"/>
        <family val="2"/>
      </rPr>
      <t>8.1.7.99.00.0012-1</t>
    </r>
  </si>
  <si>
    <r>
      <rPr>
        <sz val="8"/>
        <rFont val="Arial"/>
        <family val="2"/>
      </rPr>
      <t>8306</t>
    </r>
  </si>
  <si>
    <r>
      <rPr>
        <sz val="8"/>
        <rFont val="Arial"/>
        <family val="2"/>
      </rPr>
      <t xml:space="preserve">              MEDICAMENTOS</t>
    </r>
  </si>
  <si>
    <r>
      <rPr>
        <sz val="8"/>
        <rFont val="Arial"/>
        <family val="2"/>
      </rPr>
      <t>8.1.7.99.00.0013-8</t>
    </r>
  </si>
  <si>
    <r>
      <rPr>
        <sz val="8"/>
        <rFont val="Arial"/>
        <family val="2"/>
      </rPr>
      <t>8307</t>
    </r>
  </si>
  <si>
    <r>
      <rPr>
        <sz val="8"/>
        <rFont val="Arial"/>
        <family val="2"/>
      </rPr>
      <t xml:space="preserve">              MARCAS E PATENTES</t>
    </r>
  </si>
  <si>
    <r>
      <rPr>
        <sz val="8"/>
        <rFont val="Arial"/>
        <family val="2"/>
      </rPr>
      <t>8.1.7.99.00.0015-2</t>
    </r>
  </si>
  <si>
    <r>
      <rPr>
        <sz val="8"/>
        <rFont val="Arial"/>
        <family val="2"/>
      </rPr>
      <t>8309</t>
    </r>
  </si>
  <si>
    <r>
      <rPr>
        <sz val="8"/>
        <rFont val="Arial"/>
        <family val="2"/>
      </rPr>
      <t xml:space="preserve">              SISTEMA COOPERATIVISTA</t>
    </r>
  </si>
  <si>
    <r>
      <rPr>
        <sz val="8"/>
        <rFont val="Arial"/>
        <family val="2"/>
      </rPr>
      <t>8.1.7.99.00.0017-6</t>
    </r>
  </si>
  <si>
    <r>
      <rPr>
        <sz val="8"/>
        <rFont val="Arial"/>
        <family val="2"/>
      </rPr>
      <t>8311</t>
    </r>
  </si>
  <si>
    <r>
      <rPr>
        <sz val="8"/>
        <rFont val="Arial"/>
        <family val="2"/>
      </rPr>
      <t xml:space="preserve">              COORDENADORES DE UAR</t>
    </r>
  </si>
  <si>
    <r>
      <rPr>
        <sz val="8"/>
        <rFont val="Arial"/>
        <family val="2"/>
      </rPr>
      <t>8.1.7.99.00.0018-3</t>
    </r>
  </si>
  <si>
    <r>
      <rPr>
        <sz val="8"/>
        <rFont val="Arial"/>
        <family val="2"/>
      </rPr>
      <t>8312</t>
    </r>
  </si>
  <si>
    <r>
      <rPr>
        <sz val="8"/>
        <rFont val="Arial"/>
        <family val="2"/>
      </rPr>
      <t xml:space="preserve">              RATEIO DE DESPESAS DA CENTRAL</t>
    </r>
  </si>
  <si>
    <r>
      <rPr>
        <sz val="8"/>
        <rFont val="Arial"/>
        <family val="2"/>
      </rPr>
      <t>8.1.7.99.00.0024-8</t>
    </r>
  </si>
  <si>
    <r>
      <rPr>
        <sz val="8"/>
        <rFont val="Arial"/>
        <family val="2"/>
      </rPr>
      <t>8318</t>
    </r>
  </si>
  <si>
    <r>
      <rPr>
        <sz val="8"/>
        <rFont val="Arial"/>
        <family val="2"/>
      </rPr>
      <t xml:space="preserve">              OUTRAS DESPESAS INDEDUTÍVEIS</t>
    </r>
  </si>
  <si>
    <r>
      <rPr>
        <sz val="8"/>
        <rFont val="Arial"/>
        <family val="2"/>
      </rPr>
      <t>8.1.7.99.00.0025-5</t>
    </r>
  </si>
  <si>
    <r>
      <rPr>
        <sz val="8"/>
        <rFont val="Arial"/>
        <family val="2"/>
      </rPr>
      <t>89053</t>
    </r>
  </si>
  <si>
    <r>
      <rPr>
        <sz val="8"/>
        <rFont val="Arial"/>
        <family val="2"/>
      </rPr>
      <t xml:space="preserve">              RATEIO DE DESPESA DO SICOOB CONF.</t>
    </r>
  </si>
  <si>
    <r>
      <rPr>
        <sz val="8"/>
        <rFont val="Arial"/>
        <family val="2"/>
      </rPr>
      <t>8.1.7.99.00.9999-8</t>
    </r>
  </si>
  <si>
    <r>
      <rPr>
        <sz val="8"/>
        <rFont val="Arial"/>
        <family val="2"/>
      </rPr>
      <t>8319</t>
    </r>
  </si>
  <si>
    <r>
      <rPr>
        <sz val="8"/>
        <rFont val="Arial"/>
        <family val="2"/>
      </rPr>
      <t xml:space="preserve">              OUTRAS DESPESAS ADMINISTRATIVAS</t>
    </r>
  </si>
  <si>
    <r>
      <rPr>
        <sz val="8"/>
        <rFont val="Arial"/>
        <family val="2"/>
      </rPr>
      <t>8.1.8.00.00-9</t>
    </r>
  </si>
  <si>
    <r>
      <rPr>
        <sz val="8"/>
        <rFont val="Arial"/>
        <family val="2"/>
      </rPr>
      <t xml:space="preserve">     (-) APROVISIONAMENTOS E AJUSTES PATRIMONIAIS</t>
    </r>
  </si>
  <si>
    <r>
      <rPr>
        <sz val="8"/>
        <rFont val="Arial"/>
        <family val="2"/>
      </rPr>
      <t>8.1.8.20.00-3</t>
    </r>
  </si>
  <si>
    <r>
      <rPr>
        <sz val="8"/>
        <rFont val="Arial"/>
        <family val="2"/>
      </rPr>
      <t xml:space="preserve">        (-) DESPESAS DE DEPRECIACAO</t>
    </r>
  </si>
  <si>
    <r>
      <rPr>
        <sz val="8"/>
        <rFont val="Arial"/>
        <family val="2"/>
      </rPr>
      <t>8.1.8.20.00.0001-6</t>
    </r>
  </si>
  <si>
    <r>
      <rPr>
        <sz val="8"/>
        <rFont val="Arial"/>
        <family val="2"/>
      </rPr>
      <t>8323</t>
    </r>
  </si>
  <si>
    <r>
      <rPr>
        <sz val="8"/>
        <rFont val="Arial"/>
        <family val="2"/>
      </rPr>
      <t xml:space="preserve">              DESPESAS DE DEPRECIAÇÃO</t>
    </r>
  </si>
  <si>
    <r>
      <rPr>
        <sz val="8"/>
        <rFont val="Arial"/>
        <family val="2"/>
      </rPr>
      <t>8.1.8.30.00-0</t>
    </r>
  </si>
  <si>
    <r>
      <rPr>
        <sz val="8"/>
        <rFont val="Arial"/>
        <family val="2"/>
      </rPr>
      <t xml:space="preserve">        (-) DESPESAS DE PROVISOES OPERACIONAIS</t>
    </r>
  </si>
  <si>
    <r>
      <rPr>
        <sz val="8"/>
        <rFont val="Arial"/>
        <family val="2"/>
      </rPr>
      <t>8.1.8.30.30-9</t>
    </r>
  </si>
  <si>
    <r>
      <rPr>
        <sz val="8"/>
        <rFont val="Arial"/>
        <family val="2"/>
      </rPr>
      <t xml:space="preserve">           (-) PROVISOES PARA OPERACOES DE CREDITO</t>
    </r>
  </si>
  <si>
    <r>
      <rPr>
        <sz val="8"/>
        <rFont val="Arial"/>
        <family val="2"/>
      </rPr>
      <t>8.1.8.30.30.0001-6</t>
    </r>
  </si>
  <si>
    <r>
      <rPr>
        <sz val="8"/>
        <rFont val="Arial"/>
        <family val="2"/>
      </rPr>
      <t>8327</t>
    </r>
  </si>
  <si>
    <r>
      <rPr>
        <sz val="8"/>
        <rFont val="Arial"/>
        <family val="2"/>
      </rPr>
      <t xml:space="preserve">              OPERAÇÕES CRÉDITO LIQUIDAÇÃO DUVIDOSA</t>
    </r>
  </si>
  <si>
    <r>
      <rPr>
        <sz val="8"/>
        <rFont val="Arial"/>
        <family val="2"/>
      </rPr>
      <t>8.1.8.30.30.0141-7</t>
    </r>
  </si>
  <si>
    <r>
      <rPr>
        <sz val="8"/>
        <rFont val="Arial"/>
        <family val="2"/>
      </rPr>
      <t>8602</t>
    </r>
  </si>
  <si>
    <r>
      <rPr>
        <sz val="8"/>
        <rFont val="Arial"/>
        <family val="2"/>
      </rPr>
      <t xml:space="preserve">              PDD - CRÉDITO - RECURSOS DIRECIONADOS À VISTA</t>
    </r>
  </si>
  <si>
    <r>
      <rPr>
        <sz val="8"/>
        <rFont val="Arial"/>
        <family val="2"/>
      </rPr>
      <t>8.1.8.30.30.0142-4</t>
    </r>
  </si>
  <si>
    <r>
      <rPr>
        <sz val="8"/>
        <rFont val="Arial"/>
        <family val="2"/>
      </rPr>
      <t>8603</t>
    </r>
  </si>
  <si>
    <r>
      <rPr>
        <sz val="8"/>
        <rFont val="Arial"/>
        <family val="2"/>
      </rPr>
      <t xml:space="preserve">              PDD - CRÉDITO - RECURSOS DIRECIONADOS DA POUP.</t>
    </r>
  </si>
  <si>
    <r>
      <rPr>
        <sz val="8"/>
        <rFont val="Arial"/>
        <family val="2"/>
      </rPr>
      <t>8.1.8.30.60-8</t>
    </r>
  </si>
  <si>
    <r>
      <rPr>
        <sz val="8"/>
        <rFont val="Arial"/>
        <family val="2"/>
      </rPr>
      <t xml:space="preserve">           (-) PROVISOES PARA OUTROS CREDITOS</t>
    </r>
  </si>
  <si>
    <r>
      <rPr>
        <sz val="8"/>
        <rFont val="Arial"/>
        <family val="2"/>
      </rPr>
      <t>8.1.8.30.60.0001-3</t>
    </r>
  </si>
  <si>
    <r>
      <rPr>
        <sz val="8"/>
        <rFont val="Arial"/>
        <family val="2"/>
      </rPr>
      <t>8442</t>
    </r>
  </si>
  <si>
    <r>
      <rPr>
        <sz val="8"/>
        <rFont val="Arial"/>
        <family val="2"/>
      </rPr>
      <t xml:space="preserve">              OUTROS CRÉDITOS DE LIQUIDAÇÃO DUVIDOSA</t>
    </r>
  </si>
  <si>
    <r>
      <rPr>
        <sz val="8"/>
        <rFont val="Arial"/>
        <family val="2"/>
      </rPr>
      <t>8.1.8.30.99-0</t>
    </r>
  </si>
  <si>
    <r>
      <rPr>
        <sz val="8"/>
        <rFont val="Arial"/>
        <family val="2"/>
      </rPr>
      <t xml:space="preserve">           (-) OUTRAS</t>
    </r>
  </si>
  <si>
    <r>
      <rPr>
        <sz val="8"/>
        <rFont val="Arial"/>
        <family val="2"/>
      </rPr>
      <t>8.1.8.30.99.0001-7</t>
    </r>
  </si>
  <si>
    <r>
      <rPr>
        <sz val="8"/>
        <rFont val="Arial"/>
        <family val="2"/>
      </rPr>
      <t>8444</t>
    </r>
  </si>
  <si>
    <r>
      <rPr>
        <sz val="8"/>
        <rFont val="Arial"/>
        <family val="2"/>
      </rPr>
      <t xml:space="preserve">              PIS JUDICIAL</t>
    </r>
  </si>
  <si>
    <r>
      <rPr>
        <sz val="8"/>
        <rFont val="Arial"/>
        <family val="2"/>
      </rPr>
      <t>8.1.8.30.99.0002-4</t>
    </r>
  </si>
  <si>
    <r>
      <rPr>
        <sz val="8"/>
        <rFont val="Arial"/>
        <family val="2"/>
      </rPr>
      <t>8445</t>
    </r>
  </si>
  <si>
    <r>
      <rPr>
        <sz val="8"/>
        <rFont val="Arial"/>
        <family val="2"/>
      </rPr>
      <t xml:space="preserve">              COFINS JUDICIAL</t>
    </r>
  </si>
  <si>
    <r>
      <rPr>
        <sz val="8"/>
        <rFont val="Arial"/>
        <family val="2"/>
      </rPr>
      <t>8.1.8.40.00-7</t>
    </r>
  </si>
  <si>
    <r>
      <rPr>
        <sz val="8"/>
        <rFont val="Arial"/>
        <family val="2"/>
      </rPr>
      <t xml:space="preserve">        (-) DESPESAS DE PROVISÕES PASSIVAS</t>
    </r>
  </si>
  <si>
    <r>
      <rPr>
        <sz val="8"/>
        <rFont val="Arial"/>
        <family val="2"/>
      </rPr>
      <t>8.1.8.40.10-0</t>
    </r>
  </si>
  <si>
    <r>
      <rPr>
        <sz val="8"/>
        <rFont val="Arial"/>
        <family val="2"/>
      </rPr>
      <t xml:space="preserve">           (-) CONTINGÊNCIAS</t>
    </r>
  </si>
  <si>
    <r>
      <rPr>
        <sz val="8"/>
        <rFont val="Arial"/>
        <family val="2"/>
      </rPr>
      <t>8.1.8.40.10.0002-8</t>
    </r>
  </si>
  <si>
    <r>
      <rPr>
        <sz val="8"/>
        <rFont val="Arial"/>
        <family val="2"/>
      </rPr>
      <t>89047</t>
    </r>
  </si>
  <si>
    <r>
      <rPr>
        <sz val="8"/>
        <rFont val="Arial"/>
        <family val="2"/>
      </rPr>
      <t>8.1.8.40.20-3</t>
    </r>
  </si>
  <si>
    <r>
      <rPr>
        <sz val="8"/>
        <rFont val="Arial"/>
        <family val="2"/>
      </rPr>
      <t xml:space="preserve">           (-) GARANTIAS FINANCEIRAS PRESTADAS</t>
    </r>
  </si>
  <si>
    <r>
      <rPr>
        <sz val="8"/>
        <rFont val="Arial"/>
        <family val="2"/>
      </rPr>
      <t>8.1.8.40.20.0001-0</t>
    </r>
  </si>
  <si>
    <r>
      <rPr>
        <sz val="8"/>
        <rFont val="Arial"/>
        <family val="2"/>
      </rPr>
      <t>89051</t>
    </r>
  </si>
  <si>
    <r>
      <rPr>
        <sz val="8"/>
        <rFont val="Arial"/>
        <family val="2"/>
      </rPr>
      <t>8.1.9.00.00-2</t>
    </r>
  </si>
  <si>
    <r>
      <rPr>
        <sz val="8"/>
        <rFont val="Arial"/>
        <family val="2"/>
      </rPr>
      <t xml:space="preserve">     (-) OUTRAS DESPESAS OPERACIONAIS</t>
    </r>
  </si>
  <si>
    <r>
      <rPr>
        <sz val="8"/>
        <rFont val="Arial"/>
        <family val="2"/>
      </rPr>
      <t>8.1.9.25.00-1</t>
    </r>
  </si>
  <si>
    <r>
      <rPr>
        <sz val="8"/>
        <rFont val="Arial"/>
        <family val="2"/>
      </rPr>
      <t xml:space="preserve">        (-) DESP.IMPOSTO S/SERVICOS QUALQUER NATUREZA-ISS</t>
    </r>
  </si>
  <si>
    <r>
      <rPr>
        <sz val="8"/>
        <rFont val="Arial"/>
        <family val="2"/>
      </rPr>
      <t>8.1.9.25.00.0001-0</t>
    </r>
  </si>
  <si>
    <r>
      <rPr>
        <sz val="8"/>
        <rFont val="Arial"/>
        <family val="2"/>
      </rPr>
      <t>8452</t>
    </r>
  </si>
  <si>
    <r>
      <rPr>
        <sz val="8"/>
        <rFont val="Arial"/>
        <family val="2"/>
      </rPr>
      <t xml:space="preserve">              DESP.DE IMPOSTO S/ SERV.DE QUALQUER NATUREZA-ISSQN</t>
    </r>
  </si>
  <si>
    <r>
      <rPr>
        <sz val="8"/>
        <rFont val="Arial"/>
        <family val="2"/>
      </rPr>
      <t>8.1.9.30.00-3</t>
    </r>
  </si>
  <si>
    <r>
      <rPr>
        <sz val="8"/>
        <rFont val="Arial"/>
        <family val="2"/>
      </rPr>
      <t xml:space="preserve">        (-) DESPESAS DE CONTRIBUICAO AO COFINS</t>
    </r>
  </si>
  <si>
    <r>
      <rPr>
        <sz val="8"/>
        <rFont val="Arial"/>
        <family val="2"/>
      </rPr>
      <t>8.1.9.30.00.0001-8</t>
    </r>
  </si>
  <si>
    <r>
      <rPr>
        <sz val="8"/>
        <rFont val="Arial"/>
        <family val="2"/>
      </rPr>
      <t>8453</t>
    </r>
  </si>
  <si>
    <r>
      <rPr>
        <sz val="8"/>
        <rFont val="Arial"/>
        <family val="2"/>
      </rPr>
      <t xml:space="preserve">              DESPESAS DE CONTRIBUIÇÃO AO COFINS</t>
    </r>
  </si>
  <si>
    <r>
      <rPr>
        <sz val="8"/>
        <rFont val="Arial"/>
        <family val="2"/>
      </rPr>
      <t>8.1.9.33.00-0</t>
    </r>
  </si>
  <si>
    <r>
      <rPr>
        <sz val="8"/>
        <rFont val="Arial"/>
        <family val="2"/>
      </rPr>
      <t xml:space="preserve">        (-) DESPESAS DE CONTRIBUICAO AO PIS/PASEP</t>
    </r>
  </si>
  <si>
    <r>
      <rPr>
        <sz val="8"/>
        <rFont val="Arial"/>
        <family val="2"/>
      </rPr>
      <t>8.1.9.33.00.0002-6</t>
    </r>
  </si>
  <si>
    <r>
      <rPr>
        <sz val="8"/>
        <rFont val="Arial"/>
        <family val="2"/>
      </rPr>
      <t>8455</t>
    </r>
  </si>
  <si>
    <r>
      <rPr>
        <sz val="8"/>
        <rFont val="Arial"/>
        <family val="2"/>
      </rPr>
      <t xml:space="preserve">              DESPESAS DE CONTRIBUIÇÃO AO PIS RECEITAS</t>
    </r>
  </si>
  <si>
    <r>
      <rPr>
        <sz val="8"/>
        <rFont val="Arial"/>
        <family val="2"/>
      </rPr>
      <t>8.1.9.52.00-5</t>
    </r>
  </si>
  <si>
    <r>
      <rPr>
        <sz val="8"/>
        <rFont val="Arial"/>
        <family val="2"/>
      </rPr>
      <t xml:space="preserve">        DESP. DESCONTOS CONCEDIDOS EM RENEGOCIAÇÕES</t>
    </r>
  </si>
  <si>
    <r>
      <rPr>
        <sz val="8"/>
        <rFont val="Arial"/>
        <family val="2"/>
      </rPr>
      <t>8.1.9.52.10-8</t>
    </r>
  </si>
  <si>
    <r>
      <rPr>
        <sz val="8"/>
        <rFont val="Arial"/>
        <family val="2"/>
      </rPr>
      <t>8.1.9.52.10.0001-7</t>
    </r>
  </si>
  <si>
    <r>
      <rPr>
        <sz val="8"/>
        <rFont val="Arial"/>
        <family val="2"/>
      </rPr>
      <t>8458</t>
    </r>
  </si>
  <si>
    <r>
      <rPr>
        <sz val="8"/>
        <rFont val="Arial"/>
        <family val="2"/>
      </rPr>
      <t xml:space="preserve">              OPERAÇÕES DE CRÉDITO</t>
    </r>
  </si>
  <si>
    <r>
      <rPr>
        <sz val="8"/>
        <rFont val="Arial"/>
        <family val="2"/>
      </rPr>
      <t>8.1.9.99.00-6</t>
    </r>
  </si>
  <si>
    <r>
      <rPr>
        <sz val="8"/>
        <rFont val="Arial"/>
        <family val="2"/>
      </rPr>
      <t xml:space="preserve">        (-) OUTRAS DESPESAS OPERACIONAIS</t>
    </r>
  </si>
  <si>
    <r>
      <rPr>
        <sz val="8"/>
        <rFont val="Arial"/>
        <family val="2"/>
      </rPr>
      <t>8.1.9.99.00.0001-9</t>
    </r>
  </si>
  <si>
    <r>
      <rPr>
        <sz val="8"/>
        <rFont val="Arial"/>
        <family val="2"/>
      </rPr>
      <t>8483</t>
    </r>
  </si>
  <si>
    <r>
      <rPr>
        <sz val="8"/>
        <rFont val="Arial"/>
        <family val="2"/>
      </rPr>
      <t xml:space="preserve">              DESCONTOS CONCEDIDOS - OPERAÇÕES DE CRÉDITO</t>
    </r>
  </si>
  <si>
    <r>
      <rPr>
        <sz val="8"/>
        <rFont val="Arial"/>
        <family val="2"/>
      </rPr>
      <t>8.1.9.99.00.0009-5</t>
    </r>
  </si>
  <si>
    <r>
      <rPr>
        <sz val="8"/>
        <rFont val="Arial"/>
        <family val="2"/>
      </rPr>
      <t>8491</t>
    </r>
  </si>
  <si>
    <r>
      <rPr>
        <sz val="8"/>
        <rFont val="Arial"/>
        <family val="2"/>
      </rPr>
      <t xml:space="preserve">              CONTRIBUIÇÃO AO FUNDO GARANTIDOR DE DEPÓSITOS</t>
    </r>
  </si>
  <si>
    <r>
      <rPr>
        <sz val="8"/>
        <rFont val="Arial"/>
        <family val="2"/>
      </rPr>
      <t>8.1.9.99.00.0017-4</t>
    </r>
  </si>
  <si>
    <r>
      <rPr>
        <sz val="8"/>
        <rFont val="Arial"/>
        <family val="2"/>
      </rPr>
      <t>8499</t>
    </r>
  </si>
  <si>
    <r>
      <rPr>
        <sz val="8"/>
        <rFont val="Arial"/>
        <family val="2"/>
      </rPr>
      <t xml:space="preserve">              TARIFAS CONSULTAS/SAQUES CIRRUS CABAL</t>
    </r>
  </si>
  <si>
    <r>
      <rPr>
        <sz val="8"/>
        <rFont val="Arial"/>
        <family val="2"/>
      </rPr>
      <t>8.1.9.99.00.0020-8</t>
    </r>
  </si>
  <si>
    <r>
      <rPr>
        <sz val="8"/>
        <rFont val="Arial"/>
        <family val="2"/>
      </rPr>
      <t>8502</t>
    </r>
  </si>
  <si>
    <r>
      <rPr>
        <sz val="8"/>
        <rFont val="Arial"/>
        <family val="2"/>
      </rPr>
      <t xml:space="preserve">              CANCELAMENTO - TARIFAS PENDENTES</t>
    </r>
  </si>
  <si>
    <r>
      <rPr>
        <sz val="8"/>
        <rFont val="Arial"/>
        <family val="2"/>
      </rPr>
      <t>8.1.9.99.00.0055-2</t>
    </r>
  </si>
  <si>
    <r>
      <rPr>
        <sz val="8"/>
        <rFont val="Arial"/>
        <family val="2"/>
      </rPr>
      <t>8536</t>
    </r>
  </si>
  <si>
    <r>
      <rPr>
        <sz val="8"/>
        <rFont val="Arial"/>
        <family val="2"/>
      </rPr>
      <t xml:space="preserve">              TARIFA RECEBIMENTO CONVÊNIO - CRA´S CARTÓRIOS</t>
    </r>
  </si>
  <si>
    <r>
      <rPr>
        <sz val="8"/>
        <rFont val="Arial"/>
        <family val="2"/>
      </rPr>
      <t>8.1.9.99.00.0063-1</t>
    </r>
  </si>
  <si>
    <r>
      <rPr>
        <sz val="8"/>
        <rFont val="Arial"/>
        <family val="2"/>
      </rPr>
      <t>89016</t>
    </r>
  </si>
  <si>
    <r>
      <rPr>
        <sz val="8"/>
        <rFont val="Arial"/>
        <family val="2"/>
      </rPr>
      <t xml:space="preserve">              CONTRIB. AO FUNDO RESSARC. FRAUDES EXTERNAS</t>
    </r>
  </si>
  <si>
    <r>
      <rPr>
        <sz val="8"/>
        <rFont val="Arial"/>
        <family val="2"/>
      </rPr>
      <t>8.1.9.99.00.0064-8</t>
    </r>
  </si>
  <si>
    <r>
      <rPr>
        <sz val="8"/>
        <rFont val="Arial"/>
        <family val="2"/>
      </rPr>
      <t>89017</t>
    </r>
  </si>
  <si>
    <r>
      <rPr>
        <sz val="8"/>
        <rFont val="Arial"/>
        <family val="2"/>
      </rPr>
      <t xml:space="preserve">              CONTRIB. AO FUNDO RESSARC. PERDAS OPERACIONAIS</t>
    </r>
  </si>
  <si>
    <r>
      <rPr>
        <sz val="8"/>
        <rFont val="Arial"/>
        <family val="2"/>
      </rPr>
      <t>8.1.9.99.00.0067-9</t>
    </r>
  </si>
  <si>
    <r>
      <rPr>
        <sz val="8"/>
        <rFont val="Arial"/>
        <family val="2"/>
      </rPr>
      <t>89020</t>
    </r>
  </si>
  <si>
    <r>
      <rPr>
        <sz val="8"/>
        <rFont val="Arial"/>
        <family val="2"/>
      </rPr>
      <t xml:space="preserve">              PERDAS - DEMANDAS TRABALHISTAS</t>
    </r>
  </si>
  <si>
    <r>
      <rPr>
        <sz val="8"/>
        <rFont val="Arial"/>
        <family val="2"/>
      </rPr>
      <t>8.1.9.99.00.0078-9</t>
    </r>
  </si>
  <si>
    <r>
      <rPr>
        <sz val="8"/>
        <rFont val="Arial"/>
        <family val="2"/>
      </rPr>
      <t>89038</t>
    </r>
  </si>
  <si>
    <r>
      <rPr>
        <sz val="8"/>
        <rFont val="Arial"/>
        <family val="2"/>
      </rPr>
      <t xml:space="preserve">              CONTRIB. AO FUNDO TECNOLOGIA DA INFORMAÇÃO</t>
    </r>
  </si>
  <si>
    <r>
      <rPr>
        <sz val="8"/>
        <rFont val="Arial"/>
        <family val="2"/>
      </rPr>
      <t>8.1.9.99.00.0151-3</t>
    </r>
  </si>
  <si>
    <r>
      <rPr>
        <sz val="8"/>
        <rFont val="Arial"/>
        <family val="2"/>
      </rPr>
      <t>8652</t>
    </r>
  </si>
  <si>
    <r>
      <rPr>
        <sz val="8"/>
        <rFont val="Arial"/>
        <family val="2"/>
      </rPr>
      <t xml:space="preserve">              DESC CONC - CRÉDITO -  APLICAÇÕES RECURSOS LIVRES</t>
    </r>
  </si>
  <si>
    <r>
      <rPr>
        <sz val="8"/>
        <rFont val="Arial"/>
        <family val="2"/>
      </rPr>
      <t>8.1.9.99.00.9999-6</t>
    </r>
  </si>
  <si>
    <r>
      <rPr>
        <sz val="8"/>
        <rFont val="Arial"/>
        <family val="2"/>
      </rPr>
      <t>8541</t>
    </r>
  </si>
  <si>
    <r>
      <rPr>
        <sz val="8"/>
        <rFont val="Arial"/>
        <family val="2"/>
      </rPr>
      <t xml:space="preserve">              OUTRAS DESPESAS OPERACIONAIS</t>
    </r>
  </si>
  <si>
    <r>
      <rPr>
        <sz val="8"/>
        <rFont val="Arial"/>
        <family val="2"/>
      </rPr>
      <t>8.3.0.00.00-3</t>
    </r>
  </si>
  <si>
    <r>
      <rPr>
        <sz val="8"/>
        <rFont val="Arial"/>
        <family val="2"/>
      </rPr>
      <t xml:space="preserve">  (-) DESPESAS NAO OPERACIONAIS</t>
    </r>
  </si>
  <si>
    <r>
      <rPr>
        <sz val="8"/>
        <rFont val="Arial"/>
        <family val="2"/>
      </rPr>
      <t>8.3.1.00.00-6</t>
    </r>
  </si>
  <si>
    <r>
      <rPr>
        <sz val="8"/>
        <rFont val="Arial"/>
        <family val="2"/>
      </rPr>
      <t xml:space="preserve">     (-) PREJUIZOS EM TRANSACOES COM VALORES E BENS</t>
    </r>
  </si>
  <si>
    <r>
      <rPr>
        <sz val="8"/>
        <rFont val="Arial"/>
        <family val="2"/>
      </rPr>
      <t>8.3.1.50.00-1</t>
    </r>
  </si>
  <si>
    <r>
      <rPr>
        <sz val="8"/>
        <rFont val="Arial"/>
        <family val="2"/>
      </rPr>
      <t xml:space="preserve">        (-) PREJUIZOS NA ALIENACAO DE VALORES E BENS</t>
    </r>
  </si>
  <si>
    <r>
      <rPr>
        <sz val="8"/>
        <rFont val="Arial"/>
        <family val="2"/>
      </rPr>
      <t>8.3.1.50.00.0001-6</t>
    </r>
  </si>
  <si>
    <r>
      <rPr>
        <sz val="8"/>
        <rFont val="Arial"/>
        <family val="2"/>
      </rPr>
      <t>8543</t>
    </r>
  </si>
  <si>
    <r>
      <rPr>
        <sz val="8"/>
        <rFont val="Arial"/>
        <family val="2"/>
      </rPr>
      <t xml:space="preserve">              PREJUÍZOS NA ALIENAÇÃO DE VALORES E BENS</t>
    </r>
  </si>
  <si>
    <r>
      <rPr>
        <sz val="8"/>
        <rFont val="Arial"/>
        <family val="2"/>
      </rPr>
      <t>8.9.0.00.00-7</t>
    </r>
  </si>
  <si>
    <r>
      <rPr>
        <sz val="8"/>
        <rFont val="Arial"/>
        <family val="2"/>
      </rPr>
      <t xml:space="preserve">  (-) APURACAO DE RESULTADO</t>
    </r>
  </si>
  <si>
    <r>
      <rPr>
        <sz val="8"/>
        <rFont val="Arial"/>
        <family val="2"/>
      </rPr>
      <t>8.9.4.00.00-9</t>
    </r>
  </si>
  <si>
    <r>
      <rPr>
        <sz val="8"/>
        <rFont val="Arial"/>
        <family val="2"/>
      </rPr>
      <t xml:space="preserve">     (-) IMPOSTO DE RENDA</t>
    </r>
  </si>
  <si>
    <r>
      <rPr>
        <sz val="8"/>
        <rFont val="Arial"/>
        <family val="2"/>
      </rPr>
      <t>8.9.4.10.00-6</t>
    </r>
  </si>
  <si>
    <r>
      <rPr>
        <sz val="8"/>
        <rFont val="Arial"/>
        <family val="2"/>
      </rPr>
      <t xml:space="preserve">        (-) IMPOSTO DE RENDA</t>
    </r>
  </si>
  <si>
    <r>
      <rPr>
        <sz val="8"/>
        <rFont val="Arial"/>
        <family val="2"/>
      </rPr>
      <t>8.9.4.10.10-9</t>
    </r>
  </si>
  <si>
    <r>
      <rPr>
        <sz val="8"/>
        <rFont val="Arial"/>
        <family val="2"/>
      </rPr>
      <t xml:space="preserve">           (-) PROV. P/ IMPOSTO DE RENDA - VALORES CORRENTES</t>
    </r>
  </si>
  <si>
    <r>
      <rPr>
        <sz val="8"/>
        <rFont val="Arial"/>
        <family val="2"/>
      </rPr>
      <t>8.9.4.10.10.0001-2</t>
    </r>
  </si>
  <si>
    <r>
      <rPr>
        <sz val="8"/>
        <rFont val="Arial"/>
        <family val="2"/>
      </rPr>
      <t>8575</t>
    </r>
  </si>
  <si>
    <r>
      <rPr>
        <sz val="8"/>
        <rFont val="Arial"/>
        <family val="2"/>
      </rPr>
      <t xml:space="preserve">              PROVISÃO PARA IMPOSTO DE RENDA - VALORES CORRENTES</t>
    </r>
  </si>
  <si>
    <r>
      <rPr>
        <sz val="8"/>
        <rFont val="Arial"/>
        <family val="2"/>
      </rPr>
      <t>8.9.4.20.00-3</t>
    </r>
  </si>
  <si>
    <r>
      <rPr>
        <sz val="8"/>
        <rFont val="Arial"/>
        <family val="2"/>
      </rPr>
      <t xml:space="preserve">        (-) CONTRIBUICAO SOCIAL</t>
    </r>
  </si>
  <si>
    <r>
      <rPr>
        <sz val="8"/>
        <rFont val="Arial"/>
        <family val="2"/>
      </rPr>
      <t>8.9.4.20.10-6</t>
    </r>
  </si>
  <si>
    <r>
      <rPr>
        <sz val="8"/>
        <rFont val="Arial"/>
        <family val="2"/>
      </rPr>
      <t xml:space="preserve">           (-) PROV. P/ CONTR. SOCIAL. - VALORES CORRENTES</t>
    </r>
  </si>
  <si>
    <r>
      <rPr>
        <sz val="8"/>
        <rFont val="Arial"/>
        <family val="2"/>
      </rPr>
      <t>8.9.4.20.10.0001-5</t>
    </r>
  </si>
  <si>
    <r>
      <rPr>
        <sz val="8"/>
        <rFont val="Arial"/>
        <family val="2"/>
      </rPr>
      <t>8579</t>
    </r>
  </si>
  <si>
    <r>
      <rPr>
        <sz val="8"/>
        <rFont val="Arial"/>
        <family val="2"/>
      </rPr>
      <t xml:space="preserve">              PROVISÃO PARA CONTRIB. SOCIAL - VALORES CORRENTES</t>
    </r>
  </si>
  <si>
    <r>
      <rPr>
        <sz val="8"/>
        <rFont val="Arial"/>
        <family val="2"/>
      </rPr>
      <t>9.0.0.00.00-3</t>
    </r>
  </si>
  <si>
    <r>
      <rPr>
        <sz val="8"/>
        <rFont val="Arial"/>
        <family val="2"/>
      </rPr>
      <t>9.0.1.00.00-6</t>
    </r>
  </si>
  <si>
    <r>
      <rPr>
        <sz val="8"/>
        <rFont val="Arial"/>
        <family val="2"/>
      </rPr>
      <t>9.0.1.30.00-7</t>
    </r>
  </si>
  <si>
    <r>
      <rPr>
        <sz val="8"/>
        <rFont val="Arial"/>
        <family val="2"/>
      </rPr>
      <t xml:space="preserve">        RESPONSABILIDADES POR GARANTIAS PRESTADAS</t>
    </r>
  </si>
  <si>
    <r>
      <rPr>
        <sz val="8"/>
        <rFont val="Arial"/>
        <family val="2"/>
      </rPr>
      <t>9.0.1.30.10-0</t>
    </r>
  </si>
  <si>
    <r>
      <rPr>
        <sz val="8"/>
        <rFont val="Arial"/>
        <family val="2"/>
      </rPr>
      <t xml:space="preserve">           NO PAIS - OUTRAS</t>
    </r>
  </si>
  <si>
    <r>
      <rPr>
        <sz val="8"/>
        <rFont val="Arial"/>
        <family val="2"/>
      </rPr>
      <t>9.0.1.30.10.0001-1</t>
    </r>
  </si>
  <si>
    <r>
      <rPr>
        <sz val="8"/>
        <rFont val="Arial"/>
        <family val="2"/>
      </rPr>
      <t>91</t>
    </r>
  </si>
  <si>
    <r>
      <rPr>
        <sz val="8"/>
        <rFont val="Arial"/>
        <family val="2"/>
      </rPr>
      <t xml:space="preserve">              NO PAÍS - OUTRAS</t>
    </r>
  </si>
  <si>
    <r>
      <rPr>
        <sz val="8"/>
        <rFont val="Arial"/>
        <family val="2"/>
      </rPr>
      <t>9.0.4.00.00-5</t>
    </r>
  </si>
  <si>
    <r>
      <rPr>
        <sz val="8"/>
        <rFont val="Arial"/>
        <family val="2"/>
      </rPr>
      <t>9.0.4.30.00-6</t>
    </r>
  </si>
  <si>
    <r>
      <rPr>
        <sz val="8"/>
        <rFont val="Arial"/>
        <family val="2"/>
      </rPr>
      <t xml:space="preserve">        VALORES CUSTODIADOS</t>
    </r>
  </si>
  <si>
    <r>
      <rPr>
        <sz val="8"/>
        <rFont val="Arial"/>
        <family val="2"/>
      </rPr>
      <t>9.0.4.30.00.0003-3</t>
    </r>
  </si>
  <si>
    <r>
      <rPr>
        <sz val="8"/>
        <rFont val="Arial"/>
        <family val="2"/>
      </rPr>
      <t>918</t>
    </r>
  </si>
  <si>
    <r>
      <rPr>
        <sz val="8"/>
        <rFont val="Arial"/>
        <family val="2"/>
      </rPr>
      <t xml:space="preserve">              CHAVES E SEGREDO</t>
    </r>
  </si>
  <si>
    <r>
      <rPr>
        <sz val="8"/>
        <rFont val="Arial"/>
        <family val="2"/>
      </rPr>
      <t>9.0.4.30.00.0005-7</t>
    </r>
  </si>
  <si>
    <r>
      <rPr>
        <sz val="8"/>
        <rFont val="Arial"/>
        <family val="2"/>
      </rPr>
      <t>920</t>
    </r>
  </si>
  <si>
    <r>
      <rPr>
        <sz val="8"/>
        <rFont val="Arial"/>
        <family val="2"/>
      </rPr>
      <t xml:space="preserve">              GUARDA DE CHEQUES</t>
    </r>
  </si>
  <si>
    <r>
      <rPr>
        <sz val="8"/>
        <rFont val="Arial"/>
        <family val="2"/>
      </rPr>
      <t>9.0.5.00.00-8</t>
    </r>
  </si>
  <si>
    <r>
      <rPr>
        <sz val="8"/>
        <rFont val="Arial"/>
        <family val="2"/>
      </rPr>
      <t>9.0.5.70.00-7</t>
    </r>
  </si>
  <si>
    <r>
      <rPr>
        <sz val="8"/>
        <rFont val="Arial"/>
        <family val="2"/>
      </rPr>
      <t xml:space="preserve">        COBRANCA POR CONTA DE TERCEIROS</t>
    </r>
  </si>
  <si>
    <r>
      <rPr>
        <sz val="8"/>
        <rFont val="Arial"/>
        <family val="2"/>
      </rPr>
      <t>9.0.5.70.10-0</t>
    </r>
  </si>
  <si>
    <r>
      <rPr>
        <sz val="8"/>
        <rFont val="Arial"/>
        <family val="2"/>
      </rPr>
      <t xml:space="preserve">           DO PAIS</t>
    </r>
  </si>
  <si>
    <r>
      <rPr>
        <sz val="8"/>
        <rFont val="Arial"/>
        <family val="2"/>
      </rPr>
      <t>9.0.5.70.10.0001-9</t>
    </r>
  </si>
  <si>
    <r>
      <rPr>
        <sz val="8"/>
        <rFont val="Arial"/>
        <family val="2"/>
      </rPr>
      <t>958</t>
    </r>
  </si>
  <si>
    <r>
      <rPr>
        <sz val="8"/>
        <rFont val="Arial"/>
        <family val="2"/>
      </rPr>
      <t xml:space="preserve">              COBRANÇA CONTA TERCEIROS-DO PAÍS</t>
    </r>
  </si>
  <si>
    <r>
      <rPr>
        <sz val="8"/>
        <rFont val="Arial"/>
        <family val="2"/>
      </rPr>
      <t>9.0.8.00.00-7</t>
    </r>
  </si>
  <si>
    <r>
      <rPr>
        <sz val="8"/>
        <rFont val="Arial"/>
        <family val="2"/>
      </rPr>
      <t>9.0.8.70.00-6</t>
    </r>
  </si>
  <si>
    <r>
      <rPr>
        <sz val="8"/>
        <rFont val="Arial"/>
        <family val="2"/>
      </rPr>
      <t xml:space="preserve">        SEGUROS CONTRATADOS</t>
    </r>
  </si>
  <si>
    <r>
      <rPr>
        <sz val="8"/>
        <rFont val="Arial"/>
        <family val="2"/>
      </rPr>
      <t>9.0.8.70.00.0001-7</t>
    </r>
  </si>
  <si>
    <r>
      <rPr>
        <sz val="8"/>
        <rFont val="Arial"/>
        <family val="2"/>
      </rPr>
      <t>989</t>
    </r>
  </si>
  <si>
    <r>
      <rPr>
        <sz val="8"/>
        <rFont val="Arial"/>
        <family val="2"/>
      </rPr>
      <t>9.0.8.70.00.0002-4</t>
    </r>
  </si>
  <si>
    <r>
      <rPr>
        <sz val="8"/>
        <rFont val="Arial"/>
        <family val="2"/>
      </rPr>
      <t>990</t>
    </r>
  </si>
  <si>
    <r>
      <rPr>
        <sz val="8"/>
        <rFont val="Arial"/>
        <family val="2"/>
      </rPr>
      <t>9.0.8.70.00.0003-1</t>
    </r>
  </si>
  <si>
    <r>
      <rPr>
        <sz val="8"/>
        <rFont val="Arial"/>
        <family val="2"/>
      </rPr>
      <t>991</t>
    </r>
  </si>
  <si>
    <r>
      <rPr>
        <sz val="8"/>
        <rFont val="Arial"/>
        <family val="2"/>
      </rPr>
      <t>9.0.8.70.00.0004-8</t>
    </r>
  </si>
  <si>
    <r>
      <rPr>
        <sz val="8"/>
        <rFont val="Arial"/>
        <family val="2"/>
      </rPr>
      <t>992</t>
    </r>
  </si>
  <si>
    <r>
      <rPr>
        <sz val="8"/>
        <rFont val="Arial"/>
        <family val="2"/>
      </rPr>
      <t>9.0.9.00.00-0</t>
    </r>
  </si>
  <si>
    <r>
      <rPr>
        <sz val="8"/>
        <rFont val="Arial"/>
        <family val="2"/>
      </rPr>
      <t>9.0.9.10.00-7</t>
    </r>
  </si>
  <si>
    <r>
      <rPr>
        <sz val="8"/>
        <rFont val="Arial"/>
        <family val="2"/>
      </rPr>
      <t xml:space="preserve">        RESPONSAB P/AVAIS FIANCAS E OUTR GARANT RECEBIDAS</t>
    </r>
  </si>
  <si>
    <r>
      <rPr>
        <sz val="8"/>
        <rFont val="Arial"/>
        <family val="2"/>
      </rPr>
      <t>9.0.9.10.00.0001-8</t>
    </r>
  </si>
  <si>
    <r>
      <rPr>
        <sz val="8"/>
        <rFont val="Arial"/>
        <family val="2"/>
      </rPr>
      <t>994</t>
    </r>
  </si>
  <si>
    <r>
      <rPr>
        <sz val="8"/>
        <rFont val="Arial"/>
        <family val="2"/>
      </rPr>
      <t xml:space="preserve">              RESP.P/ AVAIS, FIANÇAS E OUTRAS GARANTIAS RECEB.</t>
    </r>
  </si>
  <si>
    <r>
      <rPr>
        <sz val="8"/>
        <rFont val="Arial"/>
        <family val="2"/>
      </rPr>
      <t>9.0.9.21.00-3</t>
    </r>
  </si>
  <si>
    <r>
      <rPr>
        <sz val="8"/>
        <rFont val="Arial"/>
        <family val="2"/>
      </rPr>
      <t xml:space="preserve">        Rendas geradas por operação de crédito - controle</t>
    </r>
  </si>
  <si>
    <r>
      <rPr>
        <sz val="8"/>
        <rFont val="Arial"/>
        <family val="2"/>
      </rPr>
      <t>9.0.9.21.00.0001-8</t>
    </r>
  </si>
  <si>
    <r>
      <rPr>
        <sz val="8"/>
        <rFont val="Arial"/>
        <family val="2"/>
      </rPr>
      <t>9160</t>
    </r>
  </si>
  <si>
    <r>
      <rPr>
        <sz val="8"/>
        <rFont val="Arial"/>
        <family val="2"/>
      </rPr>
      <t xml:space="preserve">              RENDAS GERADAS POR OPERAÇÃO DE CRÉDITO - CONTROLE</t>
    </r>
  </si>
  <si>
    <r>
      <rPr>
        <sz val="8"/>
        <rFont val="Arial"/>
        <family val="2"/>
      </rPr>
      <t>9.0.9.25.00-9</t>
    </r>
  </si>
  <si>
    <r>
      <rPr>
        <sz val="8"/>
        <rFont val="Arial"/>
        <family val="2"/>
      </rPr>
      <t xml:space="preserve">        Despesas incorridas em captação - controle</t>
    </r>
  </si>
  <si>
    <r>
      <rPr>
        <sz val="8"/>
        <rFont val="Arial"/>
        <family val="2"/>
      </rPr>
      <t>9.0.9.25.00.0001-6</t>
    </r>
  </si>
  <si>
    <r>
      <rPr>
        <sz val="8"/>
        <rFont val="Arial"/>
        <family val="2"/>
      </rPr>
      <t>9163</t>
    </r>
  </si>
  <si>
    <r>
      <rPr>
        <sz val="8"/>
        <rFont val="Arial"/>
        <family val="2"/>
      </rPr>
      <t xml:space="preserve">              DESPESAS INCORRIDAS EM CAPTAÇÃO - CONTROLE</t>
    </r>
  </si>
  <si>
    <r>
      <rPr>
        <sz val="8"/>
        <rFont val="Arial"/>
        <family val="2"/>
      </rPr>
      <t>9.0.9.26.00-8</t>
    </r>
  </si>
  <si>
    <r>
      <rPr>
        <sz val="8"/>
        <rFont val="Arial"/>
        <family val="2"/>
      </rPr>
      <t xml:space="preserve">        DESPESAS INCORRIDAS EM OBRIGAÇÕES POR EMPRÉSTIMOS E REPASSES - CONTROLE</t>
    </r>
  </si>
  <si>
    <r>
      <rPr>
        <sz val="8"/>
        <rFont val="Arial"/>
        <family val="2"/>
      </rPr>
      <t>9.0.9.26.00.0001-3</t>
    </r>
  </si>
  <si>
    <r>
      <rPr>
        <sz val="8"/>
        <rFont val="Arial"/>
        <family val="2"/>
      </rPr>
      <t>9162</t>
    </r>
  </si>
  <si>
    <r>
      <rPr>
        <sz val="8"/>
        <rFont val="Arial"/>
        <family val="2"/>
      </rPr>
      <t xml:space="preserve">              DESP INCORRIDAS EM OBRIG POR EMP REPASSES-CONTROLE</t>
    </r>
  </si>
  <si>
    <r>
      <rPr>
        <sz val="8"/>
        <rFont val="Arial"/>
        <family val="2"/>
      </rPr>
      <t>9.0.9.60.00-2</t>
    </r>
  </si>
  <si>
    <r>
      <rPr>
        <sz val="8"/>
        <rFont val="Arial"/>
        <family val="2"/>
      </rPr>
      <t xml:space="preserve">        BAIXA DE CREDITOS DE LIQUIDACAO DUVIDOSA</t>
    </r>
  </si>
  <si>
    <r>
      <rPr>
        <sz val="8"/>
        <rFont val="Arial"/>
        <family val="2"/>
      </rPr>
      <t>9.0.9.60.10-5</t>
    </r>
  </si>
  <si>
    <r>
      <rPr>
        <sz val="8"/>
        <rFont val="Arial"/>
        <family val="2"/>
      </rPr>
      <t xml:space="preserve">           CREDITOS BAIXADOS NOS ULTIMOS 12 MESES</t>
    </r>
  </si>
  <si>
    <r>
      <rPr>
        <sz val="8"/>
        <rFont val="Arial"/>
        <family val="2"/>
      </rPr>
      <t>9.0.9.60.10.0001-2</t>
    </r>
  </si>
  <si>
    <r>
      <rPr>
        <sz val="8"/>
        <rFont val="Arial"/>
        <family val="2"/>
      </rPr>
      <t>9104</t>
    </r>
  </si>
  <si>
    <r>
      <rPr>
        <sz val="8"/>
        <rFont val="Arial"/>
        <family val="2"/>
      </rPr>
      <t>9.0.9.60.15-0</t>
    </r>
  </si>
  <si>
    <r>
      <rPr>
        <sz val="8"/>
        <rFont val="Arial"/>
        <family val="2"/>
      </rPr>
      <t xml:space="preserve">           CREDITOS BAIXADOS ENTRE 13 E 48 MESES</t>
    </r>
  </si>
  <si>
    <r>
      <rPr>
        <sz val="8"/>
        <rFont val="Arial"/>
        <family val="2"/>
      </rPr>
      <t>9.0.9.60.15.0001-7</t>
    </r>
  </si>
  <si>
    <r>
      <rPr>
        <sz val="8"/>
        <rFont val="Arial"/>
        <family val="2"/>
      </rPr>
      <t>9105</t>
    </r>
  </si>
  <si>
    <r>
      <rPr>
        <sz val="8"/>
        <rFont val="Arial"/>
        <family val="2"/>
      </rPr>
      <t>9.0.9.60.20-8</t>
    </r>
  </si>
  <si>
    <r>
      <rPr>
        <sz val="8"/>
        <rFont val="Arial"/>
        <family val="2"/>
      </rPr>
      <t xml:space="preserve">           CRED.BAIX. HA MAIS DE 48 M. OU VENC.HA MAIS DE 5 A</t>
    </r>
  </si>
  <si>
    <r>
      <rPr>
        <sz val="8"/>
        <rFont val="Arial"/>
        <family val="2"/>
      </rPr>
      <t>9.0.9.60.20.0001-1</t>
    </r>
  </si>
  <si>
    <r>
      <rPr>
        <sz val="8"/>
        <rFont val="Arial"/>
        <family val="2"/>
      </rPr>
      <t>9106</t>
    </r>
  </si>
  <si>
    <r>
      <rPr>
        <sz val="8"/>
        <rFont val="Arial"/>
        <family val="2"/>
      </rPr>
      <t>9.0.9.73.00-6</t>
    </r>
  </si>
  <si>
    <r>
      <rPr>
        <sz val="8"/>
        <rFont val="Arial"/>
        <family val="2"/>
      </rPr>
      <t xml:space="preserve">        AJUSTES - PATRIMÔNIO DE REFERÊNCIA</t>
    </r>
  </si>
  <si>
    <r>
      <rPr>
        <sz val="8"/>
        <rFont val="Arial"/>
        <family val="2"/>
      </rPr>
      <t>9.0.9.73.00.0001-7</t>
    </r>
  </si>
  <si>
    <r>
      <rPr>
        <sz val="8"/>
        <rFont val="Arial"/>
        <family val="2"/>
      </rPr>
      <t>9108</t>
    </r>
  </si>
  <si>
    <r>
      <rPr>
        <sz val="8"/>
        <rFont val="Arial"/>
        <family val="2"/>
      </rPr>
      <t xml:space="preserve">              AJUSTES - PATRIMÔNIO DE REFERÊNCIA</t>
    </r>
  </si>
  <si>
    <r>
      <rPr>
        <sz val="8"/>
        <rFont val="Arial"/>
        <family val="2"/>
      </rPr>
      <t>9.0.9.86.00-0</t>
    </r>
  </si>
  <si>
    <r>
      <rPr>
        <sz val="8"/>
        <rFont val="Arial"/>
        <family val="2"/>
      </rPr>
      <t xml:space="preserve">        CREDITOS CONTRATADOS A LIBERAR</t>
    </r>
  </si>
  <si>
    <r>
      <rPr>
        <sz val="8"/>
        <rFont val="Arial"/>
        <family val="2"/>
      </rPr>
      <t>9.0.9.86.00.0001-1</t>
    </r>
  </si>
  <si>
    <r>
      <rPr>
        <sz val="8"/>
        <rFont val="Arial"/>
        <family val="2"/>
      </rPr>
      <t>9127</t>
    </r>
  </si>
  <si>
    <r>
      <rPr>
        <sz val="8"/>
        <rFont val="Arial"/>
        <family val="2"/>
      </rPr>
      <t xml:space="preserve">              CRÉDITOS CONTRATADOS A LIBERAR</t>
    </r>
  </si>
  <si>
    <r>
      <rPr>
        <sz val="8"/>
        <rFont val="Arial"/>
        <family val="2"/>
      </rPr>
      <t>9.0.9.96.00-7</t>
    </r>
  </si>
  <si>
    <r>
      <rPr>
        <sz val="8"/>
        <rFont val="Arial"/>
        <family val="2"/>
      </rPr>
      <t xml:space="preserve">        CAP. REALIZADO E PAT. LIQ. MIN. DE PARTICIPADAS</t>
    </r>
  </si>
  <si>
    <r>
      <rPr>
        <sz val="8"/>
        <rFont val="Arial"/>
        <family val="2"/>
      </rPr>
      <t>9.0.9.96.00.0001-4</t>
    </r>
  </si>
  <si>
    <r>
      <rPr>
        <sz val="8"/>
        <rFont val="Arial"/>
        <family val="2"/>
      </rPr>
      <t>9136</t>
    </r>
  </si>
  <si>
    <r>
      <rPr>
        <sz val="8"/>
        <rFont val="Arial"/>
        <family val="2"/>
      </rPr>
      <t xml:space="preserve">              CAPITAL REALIZADO E PL MÍNIMOS DE PARTICIPADAS</t>
    </r>
  </si>
  <si>
    <r>
      <rPr>
        <sz val="8"/>
        <rFont val="Arial"/>
        <family val="2"/>
      </rPr>
      <t>9.0.9.99.00-4</t>
    </r>
  </si>
  <si>
    <r>
      <rPr>
        <sz val="8"/>
        <rFont val="Arial"/>
        <family val="2"/>
      </rPr>
      <t xml:space="preserve">        OUTRAS CONTAS DE COMPENSACAO PASSIVAS</t>
    </r>
  </si>
  <si>
    <r>
      <rPr>
        <sz val="8"/>
        <rFont val="Arial"/>
        <family val="2"/>
      </rPr>
      <t>9.0.9.99.00.0012-5</t>
    </r>
  </si>
  <si>
    <r>
      <rPr>
        <sz val="8"/>
        <rFont val="Arial"/>
        <family val="2"/>
      </rPr>
      <t>9149</t>
    </r>
  </si>
  <si>
    <r>
      <rPr>
        <sz val="8"/>
        <rFont val="Arial"/>
        <family val="2"/>
      </rPr>
      <t xml:space="preserve">              CONTRATO CHEQUE ESPECIAL</t>
    </r>
  </si>
  <si>
    <r>
      <rPr>
        <sz val="8"/>
        <rFont val="Arial"/>
        <family val="2"/>
      </rPr>
      <t>9.0.9.99.00.0013-2</t>
    </r>
  </si>
  <si>
    <r>
      <rPr>
        <sz val="8"/>
        <rFont val="Arial"/>
        <family val="2"/>
      </rPr>
      <t>9150</t>
    </r>
  </si>
  <si>
    <r>
      <rPr>
        <sz val="8"/>
        <rFont val="Arial"/>
        <family val="2"/>
      </rPr>
      <t xml:space="preserve">              CONTRATO EMPRÉSTIMO ROTATIVO</t>
    </r>
  </si>
  <si>
    <r>
      <rPr>
        <sz val="8"/>
        <rFont val="Arial"/>
        <family val="2"/>
      </rPr>
      <t>9.0.9.99.00.0014-9</t>
    </r>
  </si>
  <si>
    <r>
      <rPr>
        <sz val="8"/>
        <rFont val="Arial"/>
        <family val="2"/>
      </rPr>
      <t>9151</t>
    </r>
  </si>
  <si>
    <r>
      <rPr>
        <sz val="8"/>
        <rFont val="Arial"/>
        <family val="2"/>
      </rPr>
      <t xml:space="preserve">              CONTRATO CONTA GARANTIDA</t>
    </r>
  </si>
  <si>
    <r>
      <rPr>
        <sz val="8"/>
        <rFont val="Arial"/>
        <family val="2"/>
      </rPr>
      <t>9.0.9.99.00.9999-2</t>
    </r>
  </si>
  <si>
    <r>
      <rPr>
        <sz val="8"/>
        <rFont val="Arial"/>
        <family val="2"/>
      </rPr>
      <t>9157</t>
    </r>
  </si>
  <si>
    <r>
      <rPr>
        <sz val="8"/>
        <rFont val="Arial"/>
        <family val="2"/>
      </rPr>
      <t xml:space="preserve">              OUTRAS CONTAS DE COMPENSAÇÃO PASSIVAS - CONTROLE</t>
    </r>
  </si>
  <si>
    <r>
      <rPr>
        <sz val="8"/>
        <rFont val="Arial"/>
        <family val="2"/>
      </rPr>
      <t>9.1.0.00.00-2</t>
    </r>
  </si>
  <si>
    <r>
      <rPr>
        <sz val="8"/>
        <rFont val="Arial"/>
        <family val="2"/>
      </rPr>
      <t>9.1.1.00.00-5</t>
    </r>
  </si>
  <si>
    <r>
      <rPr>
        <sz val="8"/>
        <rFont val="Arial"/>
        <family val="2"/>
      </rPr>
      <t xml:space="preserve">     OPERACOES DE CREDITOS E ARRENDAMENTO MERCANTIL</t>
    </r>
  </si>
  <si>
    <r>
      <rPr>
        <sz val="8"/>
        <rFont val="Arial"/>
        <family val="2"/>
      </rPr>
      <t>9.1.1.10.00-2</t>
    </r>
  </si>
  <si>
    <r>
      <rPr>
        <sz val="8"/>
        <rFont val="Arial"/>
        <family val="2"/>
      </rPr>
      <t xml:space="preserve">        CARTEIRA DE CREDITOS CLASSIFICADOS</t>
    </r>
  </si>
  <si>
    <r>
      <rPr>
        <sz val="8"/>
        <rFont val="Arial"/>
        <family val="2"/>
      </rPr>
      <t>9.1.1.10.00.0001-3</t>
    </r>
  </si>
  <si>
    <r>
      <rPr>
        <sz val="8"/>
        <rFont val="Arial"/>
        <family val="2"/>
      </rPr>
      <t>9158</t>
    </r>
  </si>
  <si>
    <r>
      <rPr>
        <sz val="8"/>
        <rFont val="Arial"/>
        <family val="2"/>
      </rPr>
      <t xml:space="preserve">              CARTEIRA DE CRÉDITOS CLASSIFICADOS</t>
    </r>
  </si>
  <si>
    <r>
      <rPr>
        <sz val="8"/>
        <rFont val="Arial"/>
        <family val="2"/>
      </rPr>
      <t>9.9.9.99.99-5</t>
    </r>
  </si>
  <si>
    <r>
      <rPr>
        <sz val="8"/>
        <rFont val="Arial"/>
        <family val="2"/>
      </rPr>
      <t>TOTAL GERAL DO PASSIVO</t>
    </r>
  </si>
  <si>
    <r>
      <rPr>
        <sz val="8"/>
        <rFont val="Arial"/>
        <family val="2"/>
      </rPr>
      <t>1.6.1.20.00.0004-8</t>
    </r>
  </si>
  <si>
    <r>
      <rPr>
        <sz val="8"/>
        <rFont val="Arial"/>
        <family val="2"/>
      </rPr>
      <t>1631</t>
    </r>
  </si>
  <si>
    <r>
      <rPr>
        <sz val="8"/>
        <rFont val="Arial"/>
        <family val="2"/>
      </rPr>
      <t xml:space="preserve">              (-) RENDAS APROPRIAR - CHEQUE ESPECIAL</t>
    </r>
  </si>
  <si>
    <r>
      <rPr>
        <sz val="8"/>
        <rFont val="Arial"/>
        <family val="2"/>
      </rPr>
      <t>1.6.1.20.00.0007-9</t>
    </r>
  </si>
  <si>
    <r>
      <rPr>
        <sz val="8"/>
        <rFont val="Arial"/>
        <family val="2"/>
      </rPr>
      <t>1634</t>
    </r>
  </si>
  <si>
    <r>
      <rPr>
        <sz val="8"/>
        <rFont val="Arial"/>
        <family val="2"/>
      </rPr>
      <t xml:space="preserve">              (-) RENDAS APROPRIAR - CONTA GARANTIDA</t>
    </r>
  </si>
  <si>
    <r>
      <rPr>
        <sz val="8"/>
        <rFont val="Arial"/>
        <family val="2"/>
      </rPr>
      <t>1.6.1.20.00.0018-9</t>
    </r>
  </si>
  <si>
    <r>
      <rPr>
        <sz val="8"/>
        <rFont val="Arial"/>
        <family val="2"/>
      </rPr>
      <t>1645</t>
    </r>
  </si>
  <si>
    <r>
      <rPr>
        <sz val="8"/>
        <rFont val="Arial"/>
        <family val="2"/>
      </rPr>
      <t xml:space="preserve">              CRÉDITO PESSOAL</t>
    </r>
  </si>
  <si>
    <r>
      <rPr>
        <sz val="8"/>
        <rFont val="Arial"/>
        <family val="2"/>
      </rPr>
      <t>1.6.1.20.00.0019-6</t>
    </r>
  </si>
  <si>
    <r>
      <rPr>
        <sz val="8"/>
        <rFont val="Arial"/>
        <family val="2"/>
      </rPr>
      <t>1646</t>
    </r>
  </si>
  <si>
    <r>
      <rPr>
        <sz val="8"/>
        <rFont val="Arial"/>
        <family val="2"/>
      </rPr>
      <t xml:space="preserve">              (-) RENDAS APROPRIAR - CRÉDITO PESSOAL</t>
    </r>
  </si>
  <si>
    <r>
      <rPr>
        <sz val="8"/>
        <rFont val="Arial"/>
        <family val="2"/>
      </rPr>
      <t>1.6.3.35.00-6</t>
    </r>
  </si>
  <si>
    <r>
      <rPr>
        <sz val="8"/>
        <rFont val="Arial"/>
        <family val="2"/>
      </rPr>
      <t xml:space="preserve">        FINANCIAMENTOS RURAIS - APLICAÇÕES COM RECURSOS DIRECIONADOS DE LCA</t>
    </r>
  </si>
  <si>
    <r>
      <rPr>
        <sz val="8"/>
        <rFont val="Arial"/>
        <family val="2"/>
      </rPr>
      <t>1.6.3.35.10-9</t>
    </r>
  </si>
  <si>
    <r>
      <rPr>
        <sz val="8"/>
        <rFont val="Arial"/>
        <family val="2"/>
      </rPr>
      <t>1.6.3.35.10.0001-2</t>
    </r>
  </si>
  <si>
    <r>
      <rPr>
        <sz val="8"/>
        <rFont val="Arial"/>
        <family val="2"/>
      </rPr>
      <t>11803</t>
    </r>
  </si>
  <si>
    <r>
      <rPr>
        <sz val="8"/>
        <rFont val="Arial"/>
        <family val="2"/>
      </rPr>
      <t xml:space="preserve">              CUSTEIO - PECUÁRIA - REC. DIREC. LCA</t>
    </r>
  </si>
  <si>
    <r>
      <rPr>
        <sz val="8"/>
        <rFont val="Arial"/>
        <family val="2"/>
      </rPr>
      <t>1.6.3.35.10.0002-9</t>
    </r>
  </si>
  <si>
    <r>
      <rPr>
        <sz val="8"/>
        <rFont val="Arial"/>
        <family val="2"/>
      </rPr>
      <t>11804</t>
    </r>
  </si>
  <si>
    <r>
      <rPr>
        <sz val="8"/>
        <rFont val="Arial"/>
        <family val="2"/>
      </rPr>
      <t xml:space="preserve">              (-) RDAS APROP - CP - REC. DIREC. LCA</t>
    </r>
  </si>
  <si>
    <r>
      <rPr>
        <sz val="8"/>
        <rFont val="Arial"/>
        <family val="2"/>
      </rPr>
      <t>1.6.9.20.00.0011-2</t>
    </r>
  </si>
  <si>
    <r>
      <rPr>
        <sz val="8"/>
        <rFont val="Arial"/>
        <family val="2"/>
      </rPr>
      <t>1955</t>
    </r>
  </si>
  <si>
    <r>
      <rPr>
        <sz val="8"/>
        <rFont val="Arial"/>
        <family val="2"/>
      </rPr>
      <t xml:space="preserve">              (-) CRÉDITO PESSOAL</t>
    </r>
  </si>
  <si>
    <r>
      <rPr>
        <sz val="8"/>
        <rFont val="Arial"/>
        <family val="2"/>
      </rPr>
      <t>1.6.9.40.00.0029-7</t>
    </r>
  </si>
  <si>
    <r>
      <rPr>
        <sz val="8"/>
        <rFont val="Arial"/>
        <family val="2"/>
      </rPr>
      <t>11871</t>
    </r>
  </si>
  <si>
    <r>
      <rPr>
        <sz val="8"/>
        <rFont val="Arial"/>
        <family val="2"/>
      </rPr>
      <t xml:space="preserve">              (-) RECURSOS DIRECIONADOS DE LCA</t>
    </r>
  </si>
  <si>
    <r>
      <rPr>
        <sz val="8"/>
        <rFont val="Arial"/>
        <family val="2"/>
      </rPr>
      <t>1.9.8.10.30.0002-2</t>
    </r>
  </si>
  <si>
    <r>
      <rPr>
        <sz val="8"/>
        <rFont val="Arial"/>
        <family val="2"/>
      </rPr>
      <t>11337</t>
    </r>
  </si>
  <si>
    <r>
      <rPr>
        <sz val="8"/>
        <rFont val="Arial"/>
        <family val="2"/>
      </rPr>
      <t xml:space="preserve">              (-) VEÍCULOS E AFINS</t>
    </r>
  </si>
  <si>
    <r>
      <rPr>
        <sz val="8"/>
        <rFont val="Arial"/>
        <family val="2"/>
      </rPr>
      <t>3.0.4.30.10.0006-5</t>
    </r>
  </si>
  <si>
    <r>
      <rPr>
        <sz val="8"/>
        <rFont val="Arial"/>
        <family val="2"/>
      </rPr>
      <t>3536</t>
    </r>
  </si>
  <si>
    <r>
      <rPr>
        <sz val="8"/>
        <rFont val="Arial"/>
        <family val="2"/>
      </rPr>
      <t xml:space="preserve">              LASTROS CETIPADOS - LCA</t>
    </r>
  </si>
  <si>
    <r>
      <rPr>
        <sz val="8"/>
        <rFont val="Arial"/>
        <family val="2"/>
      </rPr>
      <t>3.0.9.99.00.0001-7</t>
    </r>
  </si>
  <si>
    <r>
      <rPr>
        <sz val="8"/>
        <rFont val="Arial"/>
        <family val="2"/>
      </rPr>
      <t>3224</t>
    </r>
  </si>
  <si>
    <r>
      <rPr>
        <sz val="8"/>
        <rFont val="Arial"/>
        <family val="2"/>
      </rPr>
      <t xml:space="preserve">              OUTRAS CONTAS DE COMPENSAÇÃO ATIVAS - LCA</t>
    </r>
  </si>
  <si>
    <r>
      <rPr>
        <sz val="8"/>
        <rFont val="Arial"/>
        <family val="2"/>
      </rPr>
      <t>3.0.9.99.00.0015-8</t>
    </r>
  </si>
  <si>
    <r>
      <rPr>
        <sz val="8"/>
        <rFont val="Arial"/>
        <family val="2"/>
      </rPr>
      <t>3238</t>
    </r>
  </si>
  <si>
    <r>
      <rPr>
        <sz val="8"/>
        <rFont val="Arial"/>
        <family val="2"/>
      </rPr>
      <t xml:space="preserve">              LASTRO POR EMISSÃO DE LCA</t>
    </r>
  </si>
  <si>
    <r>
      <rPr>
        <sz val="8"/>
        <rFont val="Arial"/>
        <family val="2"/>
      </rPr>
      <t>3.1.3.10.20.0010-7</t>
    </r>
  </si>
  <si>
    <r>
      <rPr>
        <sz val="8"/>
        <rFont val="Arial"/>
        <family val="2"/>
      </rPr>
      <t>3317</t>
    </r>
  </si>
  <si>
    <r>
      <rPr>
        <sz val="8"/>
        <rFont val="Arial"/>
        <family val="2"/>
      </rPr>
      <t>3.1.4.10.20.0010-6</t>
    </r>
  </si>
  <si>
    <r>
      <rPr>
        <sz val="8"/>
        <rFont val="Arial"/>
        <family val="2"/>
      </rPr>
      <t>3349</t>
    </r>
  </si>
  <si>
    <r>
      <rPr>
        <sz val="8"/>
        <rFont val="Arial"/>
        <family val="2"/>
      </rPr>
      <t>3.1.4.10.20.0011-3</t>
    </r>
  </si>
  <si>
    <r>
      <rPr>
        <sz val="8"/>
        <rFont val="Arial"/>
        <family val="2"/>
      </rPr>
      <t>3350</t>
    </r>
  </si>
  <si>
    <r>
      <rPr>
        <sz val="8"/>
        <rFont val="Arial"/>
        <family val="2"/>
      </rPr>
      <t>3.1.5.10.10.0011-3</t>
    </r>
  </si>
  <si>
    <r>
      <rPr>
        <sz val="8"/>
        <rFont val="Arial"/>
        <family val="2"/>
      </rPr>
      <t>3368</t>
    </r>
  </si>
  <si>
    <r>
      <rPr>
        <sz val="8"/>
        <rFont val="Arial"/>
        <family val="2"/>
      </rPr>
      <t>3.1.5.10.20.0003-3</t>
    </r>
  </si>
  <si>
    <r>
      <rPr>
        <sz val="8"/>
        <rFont val="Arial"/>
        <family val="2"/>
      </rPr>
      <t>3374</t>
    </r>
  </si>
  <si>
    <r>
      <rPr>
        <sz val="8"/>
        <rFont val="Arial"/>
        <family val="2"/>
      </rPr>
      <t xml:space="preserve">              FINANCIAMENTOS - NÍVEL D</t>
    </r>
  </si>
  <si>
    <r>
      <rPr>
        <sz val="8"/>
        <rFont val="Arial"/>
        <family val="2"/>
      </rPr>
      <t>3.1.5.10.20.0012-9</t>
    </r>
  </si>
  <si>
    <r>
      <rPr>
        <sz val="8"/>
        <rFont val="Arial"/>
        <family val="2"/>
      </rPr>
      <t>3383</t>
    </r>
  </si>
  <si>
    <r>
      <rPr>
        <sz val="8"/>
        <rFont val="Arial"/>
        <family val="2"/>
      </rPr>
      <t>3.1.5.10.20.0013-6</t>
    </r>
  </si>
  <si>
    <r>
      <rPr>
        <sz val="8"/>
        <rFont val="Arial"/>
        <family val="2"/>
      </rPr>
      <t>3384</t>
    </r>
  </si>
  <si>
    <r>
      <rPr>
        <sz val="8"/>
        <rFont val="Arial"/>
        <family val="2"/>
      </rPr>
      <t>3.1.6.10.10.0003-3</t>
    </r>
  </si>
  <si>
    <r>
      <rPr>
        <sz val="8"/>
        <rFont val="Arial"/>
        <family val="2"/>
      </rPr>
      <t>3394</t>
    </r>
  </si>
  <si>
    <r>
      <rPr>
        <sz val="8"/>
        <rFont val="Arial"/>
        <family val="2"/>
      </rPr>
      <t xml:space="preserve">              FINANCIAMENTOS-NÍVEL E</t>
    </r>
  </si>
  <si>
    <r>
      <rPr>
        <sz val="8"/>
        <rFont val="Arial"/>
        <family val="2"/>
      </rPr>
      <t>3.1.6.10.20.0012-8</t>
    </r>
  </si>
  <si>
    <r>
      <rPr>
        <sz val="8"/>
        <rFont val="Arial"/>
        <family val="2"/>
      </rPr>
      <t>3417</t>
    </r>
  </si>
  <si>
    <r>
      <rPr>
        <sz val="8"/>
        <rFont val="Arial"/>
        <family val="2"/>
      </rPr>
      <t>3.1.6.10.20.0013-5</t>
    </r>
  </si>
  <si>
    <r>
      <rPr>
        <sz val="8"/>
        <rFont val="Arial"/>
        <family val="2"/>
      </rPr>
      <t>3418</t>
    </r>
  </si>
  <si>
    <r>
      <rPr>
        <sz val="8"/>
        <rFont val="Arial"/>
        <family val="2"/>
      </rPr>
      <t>3.1.6.10.20.0016-6</t>
    </r>
  </si>
  <si>
    <r>
      <rPr>
        <sz val="8"/>
        <rFont val="Arial"/>
        <family val="2"/>
      </rPr>
      <t>3421</t>
    </r>
  </si>
  <si>
    <r>
      <rPr>
        <sz val="8"/>
        <rFont val="Arial"/>
        <family val="2"/>
      </rPr>
      <t xml:space="preserve">              OPERAÇÕES DE FINANCIAMENTOS RURAIS - NÍVEL E</t>
    </r>
  </si>
  <si>
    <r>
      <rPr>
        <sz val="8"/>
        <rFont val="Arial"/>
        <family val="2"/>
      </rPr>
      <t>3.1.7.10.20.0003-1</t>
    </r>
  </si>
  <si>
    <r>
      <rPr>
        <sz val="8"/>
        <rFont val="Arial"/>
        <family val="2"/>
      </rPr>
      <t>3442</t>
    </r>
  </si>
  <si>
    <r>
      <rPr>
        <sz val="8"/>
        <rFont val="Arial"/>
        <family val="2"/>
      </rPr>
      <t xml:space="preserve">              FINANCIAMENTOS - NÍVEL F</t>
    </r>
  </si>
  <si>
    <r>
      <rPr>
        <sz val="8"/>
        <rFont val="Arial"/>
        <family val="2"/>
      </rPr>
      <t>3.1.7.10.20.0012-7</t>
    </r>
  </si>
  <si>
    <r>
      <rPr>
        <sz val="8"/>
        <rFont val="Arial"/>
        <family val="2"/>
      </rPr>
      <t>3451</t>
    </r>
  </si>
  <si>
    <r>
      <rPr>
        <sz val="8"/>
        <rFont val="Arial"/>
        <family val="2"/>
      </rPr>
      <t>3.1.7.10.20.0013-4</t>
    </r>
  </si>
  <si>
    <r>
      <rPr>
        <sz val="8"/>
        <rFont val="Arial"/>
        <family val="2"/>
      </rPr>
      <t>3452</t>
    </r>
  </si>
  <si>
    <r>
      <rPr>
        <sz val="8"/>
        <rFont val="Arial"/>
        <family val="2"/>
      </rPr>
      <t>3.1.8.10.10.0003-1</t>
    </r>
  </si>
  <si>
    <r>
      <rPr>
        <sz val="8"/>
        <rFont val="Arial"/>
        <family val="2"/>
      </rPr>
      <t>3462</t>
    </r>
  </si>
  <si>
    <r>
      <rPr>
        <sz val="8"/>
        <rFont val="Arial"/>
        <family val="2"/>
      </rPr>
      <t xml:space="preserve">              FINANCIAMENTO-NÍVEL G</t>
    </r>
  </si>
  <si>
    <r>
      <rPr>
        <sz val="8"/>
        <rFont val="Arial"/>
        <family val="2"/>
      </rPr>
      <t>3.1.8.10.20.0010-2</t>
    </r>
  </si>
  <si>
    <r>
      <rPr>
        <sz val="8"/>
        <rFont val="Arial"/>
        <family val="2"/>
      </rPr>
      <t>3483</t>
    </r>
  </si>
  <si>
    <r>
      <rPr>
        <sz val="8"/>
        <rFont val="Arial"/>
        <family val="2"/>
      </rPr>
      <t>3.1.8.10.20.0011-9</t>
    </r>
  </si>
  <si>
    <r>
      <rPr>
        <sz val="8"/>
        <rFont val="Arial"/>
        <family val="2"/>
      </rPr>
      <t>3484</t>
    </r>
  </si>
  <si>
    <r>
      <rPr>
        <sz val="8"/>
        <rFont val="Arial"/>
        <family val="2"/>
      </rPr>
      <t>3.1.9.10.20.0012-5</t>
    </r>
  </si>
  <si>
    <r>
      <rPr>
        <sz val="8"/>
        <rFont val="Arial"/>
        <family val="2"/>
      </rPr>
      <t>3517</t>
    </r>
  </si>
  <si>
    <r>
      <rPr>
        <sz val="8"/>
        <rFont val="Arial"/>
        <family val="2"/>
      </rPr>
      <t>3.1.9.10.20.0013-2</t>
    </r>
  </si>
  <si>
    <r>
      <rPr>
        <sz val="8"/>
        <rFont val="Arial"/>
        <family val="2"/>
      </rPr>
      <t>3518</t>
    </r>
  </si>
  <si>
    <r>
      <rPr>
        <sz val="8"/>
        <rFont val="Arial"/>
        <family val="2"/>
      </rPr>
      <t>4.3.0.00.00-5</t>
    </r>
  </si>
  <si>
    <r>
      <rPr>
        <sz val="8"/>
        <rFont val="Arial"/>
        <family val="2"/>
      </rPr>
      <t xml:space="preserve">  RECURSOS ACEITES CAMB,LI E HIP.,DEBENT.E SIMILARES</t>
    </r>
  </si>
  <si>
    <r>
      <rPr>
        <sz val="8"/>
        <rFont val="Arial"/>
        <family val="2"/>
      </rPr>
      <t>4.3.2.00.00-1</t>
    </r>
  </si>
  <si>
    <r>
      <rPr>
        <sz val="8"/>
        <rFont val="Arial"/>
        <family val="2"/>
      </rPr>
      <t xml:space="preserve">     RECURSOS DE LETRAS IMOBIL,HIPOTEC.,DE CRED. ESIM.</t>
    </r>
  </si>
  <si>
    <r>
      <rPr>
        <sz val="8"/>
        <rFont val="Arial"/>
        <family val="2"/>
      </rPr>
      <t>4.3.2.40.00-9</t>
    </r>
  </si>
  <si>
    <r>
      <rPr>
        <sz val="8"/>
        <rFont val="Arial"/>
        <family val="2"/>
      </rPr>
      <t xml:space="preserve">        OBRIGAÇÕES POR EM.DE LETRAS DE CRED.DO AGRONEGÓCIO</t>
    </r>
  </si>
  <si>
    <r>
      <rPr>
        <sz val="8"/>
        <rFont val="Arial"/>
        <family val="2"/>
      </rPr>
      <t>4.3.2.40.10-2</t>
    </r>
  </si>
  <si>
    <r>
      <rPr>
        <sz val="8"/>
        <rFont val="Arial"/>
        <family val="2"/>
      </rPr>
      <t xml:space="preserve">           EMITIDAS APOS 23 DE MAIO DE 2013</t>
    </r>
  </si>
  <si>
    <r>
      <rPr>
        <sz val="8"/>
        <rFont val="Arial"/>
        <family val="2"/>
      </rPr>
      <t>4.3.2.40.10.0003-3</t>
    </r>
  </si>
  <si>
    <r>
      <rPr>
        <sz val="8"/>
        <rFont val="Arial"/>
        <family val="2"/>
      </rPr>
      <t>4108</t>
    </r>
  </si>
  <si>
    <r>
      <rPr>
        <sz val="8"/>
        <rFont val="Arial"/>
        <family val="2"/>
      </rPr>
      <t xml:space="preserve">              OBRIGAÇÕES POR EMISSÃO LCA - PÓS - FIXADA</t>
    </r>
  </si>
  <si>
    <r>
      <rPr>
        <sz val="8"/>
        <rFont val="Arial"/>
        <family val="2"/>
      </rPr>
      <t>4.9.9.30.50.9999-4</t>
    </r>
  </si>
  <si>
    <r>
      <rPr>
        <sz val="8"/>
        <rFont val="Arial"/>
        <family val="2"/>
      </rPr>
      <t>4397</t>
    </r>
  </si>
  <si>
    <r>
      <rPr>
        <sz val="8"/>
        <rFont val="Arial"/>
        <family val="2"/>
      </rPr>
      <t>6.1.7.00.00-2</t>
    </r>
  </si>
  <si>
    <r>
      <rPr>
        <sz val="8"/>
        <rFont val="Arial"/>
        <family val="2"/>
      </rPr>
      <t xml:space="preserve">     SOBRAS OU PERDAS ACUMULADAS</t>
    </r>
  </si>
  <si>
    <r>
      <rPr>
        <sz val="8"/>
        <rFont val="Arial"/>
        <family val="2"/>
      </rPr>
      <t>6.1.7.10.00-9</t>
    </r>
  </si>
  <si>
    <r>
      <rPr>
        <sz val="8"/>
        <rFont val="Arial"/>
        <family val="2"/>
      </rPr>
      <t xml:space="preserve">        SOBRAS OU PERDAS ACUMULADAS</t>
    </r>
  </si>
  <si>
    <r>
      <rPr>
        <sz val="8"/>
        <rFont val="Arial"/>
        <family val="2"/>
      </rPr>
      <t>6.1.7.10.50-4</t>
    </r>
  </si>
  <si>
    <r>
      <rPr>
        <sz val="8"/>
        <rFont val="Arial"/>
        <family val="2"/>
      </rPr>
      <t xml:space="preserve">           SOBRAS OU PERDAS DO 1. SEMESTRE</t>
    </r>
  </si>
  <si>
    <r>
      <rPr>
        <sz val="8"/>
        <rFont val="Arial"/>
        <family val="2"/>
      </rPr>
      <t>6.1.7.10.50.0001-3</t>
    </r>
  </si>
  <si>
    <r>
      <rPr>
        <sz val="8"/>
        <rFont val="Arial"/>
        <family val="2"/>
      </rPr>
      <t>639</t>
    </r>
  </si>
  <si>
    <r>
      <rPr>
        <sz val="8"/>
        <rFont val="Arial"/>
        <family val="2"/>
      </rPr>
      <t xml:space="preserve">              SOBRAS OU PERDAS DO 1º SEMESTRE</t>
    </r>
  </si>
  <si>
    <r>
      <rPr>
        <sz val="8"/>
        <rFont val="Arial"/>
        <family val="2"/>
      </rPr>
      <t>7.1.1.05.00.0009-5</t>
    </r>
  </si>
  <si>
    <r>
      <rPr>
        <sz val="8"/>
        <rFont val="Arial"/>
        <family val="2"/>
      </rPr>
      <t>710</t>
    </r>
  </si>
  <si>
    <r>
      <rPr>
        <sz val="8"/>
        <rFont val="Arial"/>
        <family val="2"/>
      </rPr>
      <t>7.1.1.44.00-5</t>
    </r>
  </si>
  <si>
    <r>
      <rPr>
        <sz val="8"/>
        <rFont val="Arial"/>
        <family val="2"/>
      </rPr>
      <t xml:space="preserve">        RENDAS DE FINANCIAMENTOS RURAIS - APLICAÇÕES COM RECURSOS DIRECIONADOS DE </t>
    </r>
  </si>
  <si>
    <r>
      <rPr>
        <sz val="8"/>
        <rFont val="Arial"/>
        <family val="2"/>
      </rPr>
      <t>7.1.1.44.00.0002-1</t>
    </r>
  </si>
  <si>
    <r>
      <rPr>
        <sz val="8"/>
        <rFont val="Arial"/>
        <family val="2"/>
      </rPr>
      <t>7627</t>
    </r>
  </si>
  <si>
    <r>
      <rPr>
        <sz val="8"/>
        <rFont val="Arial"/>
        <family val="2"/>
      </rPr>
      <t>7.1.7.98.99.0031-8</t>
    </r>
  </si>
  <si>
    <r>
      <rPr>
        <sz val="8"/>
        <rFont val="Arial"/>
        <family val="2"/>
      </rPr>
      <t>7277</t>
    </r>
  </si>
  <si>
    <r>
      <rPr>
        <sz val="8"/>
        <rFont val="Arial"/>
        <family val="2"/>
      </rPr>
      <t xml:space="preserve">              TARIFA CHEQUE ADMINISTRATIVO</t>
    </r>
  </si>
  <si>
    <r>
      <rPr>
        <sz val="8"/>
        <rFont val="Arial"/>
        <family val="2"/>
      </rPr>
      <t>7.1.9.90.99.0003-5</t>
    </r>
  </si>
  <si>
    <r>
      <rPr>
        <sz val="8"/>
        <rFont val="Arial"/>
        <family val="2"/>
      </rPr>
      <t>7993</t>
    </r>
  </si>
  <si>
    <r>
      <rPr>
        <sz val="8"/>
        <rFont val="Arial"/>
        <family val="2"/>
      </rPr>
      <t xml:space="preserve">              REVERSÃO PROVISÃO PARA CONTINGÊNCIAS</t>
    </r>
  </si>
  <si>
    <r>
      <rPr>
        <sz val="8"/>
        <rFont val="Arial"/>
        <family val="2"/>
      </rPr>
      <t>7.1.9.99.00.5008-0</t>
    </r>
  </si>
  <si>
    <r>
      <rPr>
        <sz val="8"/>
        <rFont val="Arial"/>
        <family val="2"/>
      </rPr>
      <t>71145</t>
    </r>
  </si>
  <si>
    <r>
      <rPr>
        <sz val="8"/>
        <rFont val="Arial"/>
        <family val="2"/>
      </rPr>
      <t xml:space="preserve">              JUROS AO CAPITAL</t>
    </r>
  </si>
  <si>
    <r>
      <rPr>
        <sz val="8"/>
        <rFont val="Arial"/>
        <family val="2"/>
      </rPr>
      <t>7.3.1.50.00.0003-7</t>
    </r>
  </si>
  <si>
    <r>
      <rPr>
        <sz val="8"/>
        <rFont val="Arial"/>
        <family val="2"/>
      </rPr>
      <t>7506</t>
    </r>
  </si>
  <si>
    <r>
      <rPr>
        <sz val="8"/>
        <rFont val="Arial"/>
        <family val="2"/>
      </rPr>
      <t xml:space="preserve">              LUCROS NA ALIEN DE VLRS E BENS - BENS DE NÃO USO</t>
    </r>
  </si>
  <si>
    <r>
      <rPr>
        <sz val="8"/>
        <rFont val="Arial"/>
        <family val="2"/>
      </rPr>
      <t>7.3.9.00.00-3</t>
    </r>
  </si>
  <si>
    <r>
      <rPr>
        <sz val="8"/>
        <rFont val="Arial"/>
        <family val="2"/>
      </rPr>
      <t xml:space="preserve">     OUTRAS RECEITAS NAO OPERACIONAIS</t>
    </r>
  </si>
  <si>
    <r>
      <rPr>
        <sz val="8"/>
        <rFont val="Arial"/>
        <family val="2"/>
      </rPr>
      <t>7.3.9.10.00-0</t>
    </r>
  </si>
  <si>
    <r>
      <rPr>
        <sz val="8"/>
        <rFont val="Arial"/>
        <family val="2"/>
      </rPr>
      <t xml:space="preserve">        GANHOS DE CAPITAL</t>
    </r>
  </si>
  <si>
    <r>
      <rPr>
        <sz val="8"/>
        <rFont val="Arial"/>
        <family val="2"/>
      </rPr>
      <t>7.3.9.10.00.0001-3</t>
    </r>
  </si>
  <si>
    <r>
      <rPr>
        <sz val="8"/>
        <rFont val="Arial"/>
        <family val="2"/>
      </rPr>
      <t>7507</t>
    </r>
  </si>
  <si>
    <r>
      <rPr>
        <sz val="8"/>
        <rFont val="Arial"/>
        <family val="2"/>
      </rPr>
      <t xml:space="preserve">              GANHOS DE CAPITAL</t>
    </r>
  </si>
  <si>
    <r>
      <rPr>
        <sz val="8"/>
        <rFont val="Arial"/>
        <family val="2"/>
      </rPr>
      <t>7.3.9.20.00-7</t>
    </r>
  </si>
  <si>
    <r>
      <rPr>
        <sz val="8"/>
        <rFont val="Arial"/>
        <family val="2"/>
      </rPr>
      <t xml:space="preserve">        RENDAS DE ALUGUEIS</t>
    </r>
  </si>
  <si>
    <r>
      <rPr>
        <sz val="8"/>
        <rFont val="Arial"/>
        <family val="2"/>
      </rPr>
      <t>7.3.9.20.00.0001-6</t>
    </r>
  </si>
  <si>
    <r>
      <rPr>
        <sz val="8"/>
        <rFont val="Arial"/>
        <family val="2"/>
      </rPr>
      <t>7510</t>
    </r>
  </si>
  <si>
    <r>
      <rPr>
        <sz val="8"/>
        <rFont val="Arial"/>
        <family val="2"/>
      </rPr>
      <t xml:space="preserve">              RENDAS DE ALUGUÉIS</t>
    </r>
  </si>
  <si>
    <r>
      <rPr>
        <sz val="8"/>
        <rFont val="Arial"/>
        <family val="2"/>
      </rPr>
      <t>8.1.1.65.00-5</t>
    </r>
  </si>
  <si>
    <r>
      <rPr>
        <sz val="8"/>
        <rFont val="Arial"/>
        <family val="2"/>
      </rPr>
      <t xml:space="preserve">        (-) DESP LETRAS DE CREDITO DO AGRONEGOCIO</t>
    </r>
  </si>
  <si>
    <r>
      <rPr>
        <sz val="8"/>
        <rFont val="Arial"/>
        <family val="2"/>
      </rPr>
      <t>8.1.1.65.00.0002-7</t>
    </r>
  </si>
  <si>
    <r>
      <rPr>
        <sz val="8"/>
        <rFont val="Arial"/>
        <family val="2"/>
      </rPr>
      <t>817</t>
    </r>
  </si>
  <si>
    <r>
      <rPr>
        <sz val="8"/>
        <rFont val="Arial"/>
        <family val="2"/>
      </rPr>
      <t xml:space="preserve">              LETRAS DE CRÉDITO DO AGRONEGÓCIO - PÓS-FIXADA</t>
    </r>
  </si>
  <si>
    <r>
      <rPr>
        <sz val="8"/>
        <rFont val="Arial"/>
        <family val="2"/>
      </rPr>
      <t>8.1.7.33.00.0016-9</t>
    </r>
  </si>
  <si>
    <r>
      <rPr>
        <sz val="8"/>
        <rFont val="Arial"/>
        <family val="2"/>
      </rPr>
      <t>8153</t>
    </r>
  </si>
  <si>
    <r>
      <rPr>
        <sz val="8"/>
        <rFont val="Arial"/>
        <family val="2"/>
      </rPr>
      <t xml:space="preserve">              INDENIZAÇÕES TRABALHISTAS</t>
    </r>
  </si>
  <si>
    <r>
      <rPr>
        <sz val="8"/>
        <rFont val="Arial"/>
        <family val="2"/>
      </rPr>
      <t>8.1.7.33.00.0020-0</t>
    </r>
  </si>
  <si>
    <r>
      <rPr>
        <sz val="8"/>
        <rFont val="Arial"/>
        <family val="2"/>
      </rPr>
      <t>8157</t>
    </r>
  </si>
  <si>
    <r>
      <rPr>
        <sz val="8"/>
        <rFont val="Arial"/>
        <family val="2"/>
      </rPr>
      <t xml:space="preserve">              COMPLEMENTO AUXÍLIO DOENÇA</t>
    </r>
  </si>
  <si>
    <r>
      <rPr>
        <sz val="8"/>
        <rFont val="Arial"/>
        <family val="2"/>
      </rPr>
      <t>8.1.7.33.00.0028-6</t>
    </r>
  </si>
  <si>
    <r>
      <rPr>
        <sz val="8"/>
        <rFont val="Arial"/>
        <family val="2"/>
      </rPr>
      <t>8165</t>
    </r>
  </si>
  <si>
    <r>
      <rPr>
        <sz val="8"/>
        <rFont val="Arial"/>
        <family val="2"/>
      </rPr>
      <t xml:space="preserve">              PRÊMIOS DE PRODUÇÃO</t>
    </r>
  </si>
  <si>
    <r>
      <rPr>
        <sz val="8"/>
        <rFont val="Arial"/>
        <family val="2"/>
      </rPr>
      <t>8.1.7.54.00.0014-8</t>
    </r>
  </si>
  <si>
    <r>
      <rPr>
        <sz val="8"/>
        <rFont val="Arial"/>
        <family val="2"/>
      </rPr>
      <t>8217</t>
    </r>
  </si>
  <si>
    <r>
      <rPr>
        <sz val="8"/>
        <rFont val="Arial"/>
        <family val="2"/>
      </rPr>
      <t xml:space="preserve">              CÂMARA INTERBANCÁRIA DE PAGAMENTOS - CIP</t>
    </r>
  </si>
  <si>
    <r>
      <rPr>
        <sz val="8"/>
        <rFont val="Arial"/>
        <family val="2"/>
      </rPr>
      <t>8.1.7.57.00.0005-3</t>
    </r>
  </si>
  <si>
    <r>
      <rPr>
        <sz val="8"/>
        <rFont val="Arial"/>
        <family val="2"/>
      </rPr>
      <t>8234</t>
    </r>
  </si>
  <si>
    <r>
      <rPr>
        <sz val="8"/>
        <rFont val="Arial"/>
        <family val="2"/>
      </rPr>
      <t xml:space="preserve">              ENCADERNAÇÕES</t>
    </r>
  </si>
  <si>
    <r>
      <rPr>
        <sz val="8"/>
        <rFont val="Arial"/>
        <family val="2"/>
      </rPr>
      <t>8.1.7.63.00.0012-0</t>
    </r>
  </si>
  <si>
    <r>
      <rPr>
        <sz val="8"/>
        <rFont val="Arial"/>
        <family val="2"/>
      </rPr>
      <t>89060</t>
    </r>
  </si>
  <si>
    <r>
      <rPr>
        <sz val="8"/>
        <rFont val="Arial"/>
        <family val="2"/>
      </rPr>
      <t xml:space="preserve">              SERVIÇO GESTÃO DE TESOURARIA</t>
    </r>
  </si>
  <si>
    <r>
      <rPr>
        <sz val="8"/>
        <rFont val="Arial"/>
        <family val="2"/>
      </rPr>
      <t>8.1.7.63.00.0013-7</t>
    </r>
  </si>
  <si>
    <r>
      <rPr>
        <sz val="8"/>
        <rFont val="Arial"/>
        <family val="2"/>
      </rPr>
      <t>89061</t>
    </r>
  </si>
  <si>
    <r>
      <rPr>
        <sz val="8"/>
        <rFont val="Arial"/>
        <family val="2"/>
      </rPr>
      <t xml:space="preserve">              SERVIÇO CUSTÓDIA DE VALORES E BENS</t>
    </r>
  </si>
  <si>
    <r>
      <rPr>
        <sz val="8"/>
        <rFont val="Arial"/>
        <family val="2"/>
      </rPr>
      <t>8.1.7.63.00.0014-4</t>
    </r>
  </si>
  <si>
    <r>
      <rPr>
        <sz val="8"/>
        <rFont val="Arial"/>
        <family val="2"/>
      </rPr>
      <t>89062</t>
    </r>
  </si>
  <si>
    <r>
      <rPr>
        <sz val="8"/>
        <rFont val="Arial"/>
        <family val="2"/>
      </rPr>
      <t xml:space="preserve">              SERVIÇO MANUTENÇÃO NUMERÁRIO</t>
    </r>
  </si>
  <si>
    <r>
      <rPr>
        <sz val="8"/>
        <rFont val="Arial"/>
        <family val="2"/>
      </rPr>
      <t>8.1.8.30.30.0140-0</t>
    </r>
  </si>
  <si>
    <r>
      <rPr>
        <sz val="8"/>
        <rFont val="Arial"/>
        <family val="2"/>
      </rPr>
      <t>8601</t>
    </r>
  </si>
  <si>
    <r>
      <rPr>
        <sz val="8"/>
        <rFont val="Arial"/>
        <family val="2"/>
      </rPr>
      <t xml:space="preserve">              PDD - CRÉDITO - APLICAÇÕES RECURSOS LIVRES</t>
    </r>
  </si>
  <si>
    <r>
      <rPr>
        <sz val="8"/>
        <rFont val="Arial"/>
        <family val="2"/>
      </rPr>
      <t>8.1.8.30.30.0143-1</t>
    </r>
  </si>
  <si>
    <r>
      <rPr>
        <sz val="8"/>
        <rFont val="Arial"/>
        <family val="2"/>
      </rPr>
      <t>8604</t>
    </r>
  </si>
  <si>
    <r>
      <rPr>
        <sz val="8"/>
        <rFont val="Arial"/>
        <family val="2"/>
      </rPr>
      <t xml:space="preserve">              PDD - CRÉDITO - RECURSOS DIRECIONADOS DE LCA</t>
    </r>
  </si>
  <si>
    <r>
      <rPr>
        <sz val="8"/>
        <rFont val="Arial"/>
        <family val="2"/>
      </rPr>
      <t>8.1.8.30.99.9999-4</t>
    </r>
  </si>
  <si>
    <r>
      <rPr>
        <sz val="8"/>
        <rFont val="Arial"/>
        <family val="2"/>
      </rPr>
      <t>8449</t>
    </r>
  </si>
  <si>
    <r>
      <rPr>
        <sz val="8"/>
        <rFont val="Arial"/>
        <family val="2"/>
      </rPr>
      <t>8.1.9.99.00.0012-9</t>
    </r>
  </si>
  <si>
    <r>
      <rPr>
        <sz val="8"/>
        <rFont val="Arial"/>
        <family val="2"/>
      </rPr>
      <t>8494</t>
    </r>
  </si>
  <si>
    <r>
      <rPr>
        <sz val="8"/>
        <rFont val="Arial"/>
        <family val="2"/>
      </rPr>
      <t xml:space="preserve">              MULTA E JUROS DIVERSOS</t>
    </r>
  </si>
  <si>
    <r>
      <rPr>
        <sz val="8"/>
        <rFont val="Arial"/>
        <family val="2"/>
      </rPr>
      <t>8.1.9.99.00.0050-7</t>
    </r>
  </si>
  <si>
    <r>
      <rPr>
        <sz val="8"/>
        <rFont val="Arial"/>
        <family val="2"/>
      </rPr>
      <t>8531</t>
    </r>
  </si>
  <si>
    <r>
      <rPr>
        <sz val="8"/>
        <rFont val="Arial"/>
        <family val="2"/>
      </rPr>
      <t xml:space="preserve">              ESTORNO RENDAS - OPER CRÉDITO - RPL</t>
    </r>
  </si>
  <si>
    <r>
      <rPr>
        <sz val="8"/>
        <rFont val="Arial"/>
        <family val="2"/>
      </rPr>
      <t>8.1.9.99.00.0051-4</t>
    </r>
  </si>
  <si>
    <r>
      <rPr>
        <sz val="8"/>
        <rFont val="Arial"/>
        <family val="2"/>
      </rPr>
      <t>8532</t>
    </r>
  </si>
  <si>
    <r>
      <rPr>
        <sz val="8"/>
        <rFont val="Arial"/>
        <family val="2"/>
      </rPr>
      <t xml:space="preserve">              ESTORNO JUROS MORA - OPER CRÉDITO - RPL</t>
    </r>
  </si>
  <si>
    <r>
      <rPr>
        <sz val="8"/>
        <rFont val="Arial"/>
        <family val="2"/>
      </rPr>
      <t>8.1.9.99.00.0080-6</t>
    </r>
  </si>
  <si>
    <r>
      <rPr>
        <sz val="8"/>
        <rFont val="Arial"/>
        <family val="2"/>
      </rPr>
      <t>89160</t>
    </r>
  </si>
  <si>
    <r>
      <rPr>
        <sz val="8"/>
        <rFont val="Arial"/>
        <family val="2"/>
      </rPr>
      <t xml:space="preserve">              CONTRIBUIÇÃO AO FUNDO DE ESTABILIDADE E LIQUIDEZ</t>
    </r>
  </si>
  <si>
    <r>
      <rPr>
        <sz val="8"/>
        <rFont val="Arial"/>
        <family val="2"/>
      </rPr>
      <t>8.3.9.00.00-0</t>
    </r>
  </si>
  <si>
    <r>
      <rPr>
        <sz val="8"/>
        <rFont val="Arial"/>
        <family val="2"/>
      </rPr>
      <t xml:space="preserve">     (-) OUTRAS DESPESAS NAO OPERACIONAIS</t>
    </r>
  </si>
  <si>
    <r>
      <rPr>
        <sz val="8"/>
        <rFont val="Arial"/>
        <family val="2"/>
      </rPr>
      <t>8.3.9.10.00-7</t>
    </r>
  </si>
  <si>
    <r>
      <rPr>
        <sz val="8"/>
        <rFont val="Arial"/>
        <family val="2"/>
      </rPr>
      <t xml:space="preserve">        (-) PERDAS DE CAPITAL</t>
    </r>
  </si>
  <si>
    <r>
      <rPr>
        <sz val="8"/>
        <rFont val="Arial"/>
        <family val="2"/>
      </rPr>
      <t>8.3.9.10.00.0001-6</t>
    </r>
  </si>
  <si>
    <r>
      <rPr>
        <sz val="8"/>
        <rFont val="Arial"/>
        <family val="2"/>
      </rPr>
      <t>8544</t>
    </r>
  </si>
  <si>
    <r>
      <rPr>
        <sz val="8"/>
        <rFont val="Arial"/>
        <family val="2"/>
      </rPr>
      <t xml:space="preserve">              PERDAS DE CAPITAL</t>
    </r>
  </si>
  <si>
    <r>
      <rPr>
        <sz val="8"/>
        <rFont val="Arial"/>
        <family val="2"/>
      </rPr>
      <t>8.3.9.90.00-3</t>
    </r>
  </si>
  <si>
    <r>
      <rPr>
        <sz val="8"/>
        <rFont val="Arial"/>
        <family val="2"/>
      </rPr>
      <t xml:space="preserve">        (-) DESPESAS DE PROVISOES NAO OPERACIONAIS</t>
    </r>
  </si>
  <si>
    <r>
      <rPr>
        <sz val="8"/>
        <rFont val="Arial"/>
        <family val="2"/>
      </rPr>
      <t>8.3.9.90.10-6</t>
    </r>
  </si>
  <si>
    <r>
      <rPr>
        <sz val="8"/>
        <rFont val="Arial"/>
        <family val="2"/>
      </rPr>
      <t xml:space="preserve">           (-) DESVALORIZACAO DE OUTROS VALORES E BENS</t>
    </r>
  </si>
  <si>
    <r>
      <rPr>
        <sz val="8"/>
        <rFont val="Arial"/>
        <family val="2"/>
      </rPr>
      <t>8.3.9.90.10.0001-9</t>
    </r>
  </si>
  <si>
    <r>
      <rPr>
        <sz val="8"/>
        <rFont val="Arial"/>
        <family val="2"/>
      </rPr>
      <t>8545</t>
    </r>
  </si>
  <si>
    <r>
      <rPr>
        <sz val="8"/>
        <rFont val="Arial"/>
        <family val="2"/>
      </rPr>
      <t xml:space="preserve">              DESVALORIZAÇÃO DE OUTROS VALORES E BENS</t>
    </r>
  </si>
  <si>
    <r>
      <rPr>
        <sz val="8"/>
        <rFont val="Arial"/>
        <family val="2"/>
      </rPr>
      <t>9.0.4.30.00.0011-2</t>
    </r>
  </si>
  <si>
    <r>
      <rPr>
        <sz val="8"/>
        <rFont val="Arial"/>
        <family val="2"/>
      </rPr>
      <t>9164</t>
    </r>
  </si>
  <si>
    <r>
      <rPr>
        <sz val="8"/>
        <rFont val="Arial"/>
        <family val="2"/>
      </rPr>
      <t>9.0.9.99.00.0001-5</t>
    </r>
  </si>
  <si>
    <r>
      <rPr>
        <sz val="8"/>
        <rFont val="Arial"/>
        <family val="2"/>
      </rPr>
      <t>9138</t>
    </r>
  </si>
  <si>
    <r>
      <rPr>
        <sz val="8"/>
        <rFont val="Arial"/>
        <family val="2"/>
      </rPr>
      <t xml:space="preserve">              LETRAS DE CRÉDITO DO AGRONEGÓCIO - LCA</t>
    </r>
  </si>
  <si>
    <r>
      <rPr>
        <sz val="8"/>
        <rFont val="Arial"/>
        <family val="2"/>
      </rPr>
      <t>9.0.9.99.00.0009-1</t>
    </r>
  </si>
  <si>
    <r>
      <rPr>
        <sz val="8"/>
        <rFont val="Arial"/>
        <family val="2"/>
      </rPr>
      <t>9146</t>
    </r>
  </si>
  <si>
    <r>
      <rPr>
        <b/>
        <sz val="8"/>
        <rFont val="Arial"/>
        <family val="2"/>
      </rPr>
      <t>Sisbr 2.0 - Plataforma Contábill</t>
    </r>
  </si>
  <si>
    <r>
      <rPr>
        <b/>
        <sz val="8"/>
        <rFont val="Arial"/>
        <family val="2"/>
      </rPr>
      <t>Data de Emissão:</t>
    </r>
  </si>
  <si>
    <r>
      <rPr>
        <b/>
        <sz val="8"/>
        <rFont val="Arial"/>
        <family val="2"/>
      </rPr>
      <t>Relatório Balancete Analítico</t>
    </r>
  </si>
  <si>
    <r>
      <rPr>
        <b/>
        <sz val="8"/>
        <rFont val="Arial"/>
        <family val="2"/>
      </rPr>
      <t>0300 - SICOOB CONFEDERAÇÃO</t>
    </r>
  </si>
  <si>
    <r>
      <rPr>
        <b/>
        <sz val="8"/>
        <rFont val="Arial"/>
        <family val="2"/>
      </rPr>
      <t>Hora de Emissão:</t>
    </r>
  </si>
  <si>
    <r>
      <rPr>
        <b/>
        <sz val="8"/>
        <rFont val="Arial"/>
        <family val="2"/>
      </rPr>
      <t>Instituição resp.:</t>
    </r>
  </si>
  <si>
    <r>
      <rPr>
        <sz val="8"/>
        <rFont val="Arial"/>
        <family val="2"/>
      </rPr>
      <t>1003 - SICOOB CENTRAL CREDIMINAS</t>
    </r>
  </si>
  <si>
    <r>
      <rPr>
        <b/>
        <sz val="8"/>
        <rFont val="Arial"/>
        <family val="2"/>
      </rPr>
      <t>Período:</t>
    </r>
  </si>
  <si>
    <r>
      <rPr>
        <sz val="8"/>
        <rFont val="Arial"/>
        <family val="2"/>
      </rPr>
      <t>01/01/2019 a 30/06/2019</t>
    </r>
  </si>
  <si>
    <r>
      <rPr>
        <b/>
        <sz val="8"/>
        <rFont val="Arial"/>
        <family val="2"/>
      </rPr>
      <t>Instituição:</t>
    </r>
  </si>
  <si>
    <r>
      <rPr>
        <sz val="8"/>
        <rFont val="Arial"/>
        <family val="2"/>
      </rPr>
      <t>3175 - SICOOB CREDISETE</t>
    </r>
  </si>
  <si>
    <r>
      <rPr>
        <b/>
        <sz val="8"/>
        <rFont val="Arial"/>
        <family val="2"/>
      </rPr>
      <t>Tipo de Saldo:</t>
    </r>
  </si>
  <si>
    <r>
      <rPr>
        <sz val="8"/>
        <rFont val="Arial"/>
        <family val="2"/>
      </rPr>
      <t>Contas contábeis com movimentação</t>
    </r>
  </si>
  <si>
    <r>
      <rPr>
        <b/>
        <sz val="8"/>
        <rFont val="Arial"/>
        <family val="2"/>
      </rPr>
      <t>PA:</t>
    </r>
  </si>
  <si>
    <r>
      <rPr>
        <sz val="8"/>
        <rFont val="Arial"/>
        <family val="2"/>
      </rPr>
      <t>TODOS...</t>
    </r>
  </si>
  <si>
    <r>
      <rPr>
        <b/>
        <sz val="8"/>
        <rFont val="Arial"/>
        <family val="2"/>
      </rPr>
      <t>Apresentação do Saldo:</t>
    </r>
  </si>
  <si>
    <r>
      <rPr>
        <sz val="8"/>
        <rFont val="Arial"/>
        <family val="2"/>
      </rPr>
      <t>Saldo Contábil - Desconsiderar Apuração de Resultado</t>
    </r>
  </si>
  <si>
    <r>
      <rPr>
        <b/>
        <sz val="8"/>
        <rFont val="Arial"/>
        <family val="2"/>
      </rPr>
      <t>Grupo Contábil:</t>
    </r>
  </si>
  <si>
    <r>
      <rPr>
        <sz val="8"/>
        <rFont val="Arial"/>
        <family val="2"/>
      </rPr>
      <t>Ativo, Compensação, Passivo, Patrimônio Líquido, Resultado</t>
    </r>
  </si>
  <si>
    <r>
      <rPr>
        <b/>
        <sz val="8"/>
        <rFont val="Arial"/>
        <family val="2"/>
      </rPr>
      <t>N</t>
    </r>
  </si>
  <si>
    <r>
      <rPr>
        <b/>
        <sz val="8"/>
        <rFont val="Arial"/>
        <family val="2"/>
      </rPr>
      <t>Conta</t>
    </r>
  </si>
  <si>
    <r>
      <rPr>
        <b/>
        <sz val="8"/>
        <rFont val="Arial"/>
        <family val="2"/>
      </rPr>
      <t>Cód.Reduzido</t>
    </r>
  </si>
  <si>
    <r>
      <rPr>
        <b/>
        <sz val="8"/>
        <rFont val="Arial"/>
        <family val="2"/>
      </rPr>
      <t>Descrição da Conta</t>
    </r>
  </si>
  <si>
    <r>
      <rPr>
        <b/>
        <sz val="8"/>
        <rFont val="Arial"/>
        <family val="2"/>
      </rPr>
      <t>Saldo Anterior</t>
    </r>
  </si>
  <si>
    <r>
      <rPr>
        <b/>
        <sz val="8"/>
        <rFont val="Arial"/>
        <family val="2"/>
      </rPr>
      <t>Débito</t>
    </r>
  </si>
  <si>
    <r>
      <rPr>
        <b/>
        <sz val="8"/>
        <rFont val="Arial"/>
        <family val="2"/>
      </rPr>
      <t>Crédito</t>
    </r>
  </si>
  <si>
    <r>
      <rPr>
        <b/>
        <sz val="8"/>
        <rFont val="Arial"/>
        <family val="2"/>
      </rPr>
      <t>Saldo Atual</t>
    </r>
  </si>
  <si>
    <t>Ativo circulante</t>
  </si>
  <si>
    <r>
      <rPr>
        <sz val="8"/>
        <rFont val="Arial"/>
        <family val="2"/>
      </rPr>
      <t>1.1.2.00.00-2</t>
    </r>
  </si>
  <si>
    <r>
      <rPr>
        <sz val="8"/>
        <rFont val="Arial"/>
        <family val="2"/>
      </rPr>
      <t xml:space="preserve">     DEPOSITOS BANCARIOS</t>
    </r>
  </si>
  <si>
    <r>
      <rPr>
        <sz val="8"/>
        <rFont val="Arial"/>
        <family val="2"/>
      </rPr>
      <t>1.1.2.30.00-3</t>
    </r>
  </si>
  <si>
    <r>
      <rPr>
        <sz val="8"/>
        <rFont val="Arial"/>
        <family val="2"/>
      </rPr>
      <t xml:space="preserve">        DEPOSITOS BANC. DE INST. SEM CONTA RESERVA</t>
    </r>
  </si>
  <si>
    <r>
      <rPr>
        <sz val="8"/>
        <rFont val="Arial"/>
        <family val="2"/>
      </rPr>
      <t>1.1.2.30.00.0009-0</t>
    </r>
  </si>
  <si>
    <r>
      <rPr>
        <sz val="8"/>
        <rFont val="Arial"/>
        <family val="2"/>
      </rPr>
      <t>115</t>
    </r>
  </si>
  <si>
    <r>
      <rPr>
        <sz val="8"/>
        <rFont val="Arial"/>
        <family val="2"/>
      </rPr>
      <t xml:space="preserve">              BANCOOB - ALÍQUOTA ZERO</t>
    </r>
  </si>
  <si>
    <r>
      <rPr>
        <sz val="8"/>
        <rFont val="Arial"/>
        <family val="2"/>
      </rPr>
      <t>1.1.2.30.00.0010-0</t>
    </r>
  </si>
  <si>
    <r>
      <rPr>
        <sz val="8"/>
        <rFont val="Arial"/>
        <family val="2"/>
      </rPr>
      <t>116</t>
    </r>
  </si>
  <si>
    <r>
      <rPr>
        <sz val="8"/>
        <rFont val="Arial"/>
        <family val="2"/>
      </rPr>
      <t xml:space="preserve">              BANCOOB - ALÍQUOTA DIFERENTE ZERO</t>
    </r>
  </si>
  <si>
    <r>
      <rPr>
        <sz val="8"/>
        <rFont val="Arial"/>
        <family val="2"/>
      </rPr>
      <t>1.6.1.20.99-8</t>
    </r>
  </si>
  <si>
    <r>
      <rPr>
        <sz val="8"/>
        <rFont val="Arial"/>
        <family val="2"/>
      </rPr>
      <t>1.6.1.20.99.0005-3</t>
    </r>
  </si>
  <si>
    <r>
      <rPr>
        <sz val="8"/>
        <rFont val="Arial"/>
        <family val="2"/>
      </rPr>
      <t>12019</t>
    </r>
  </si>
  <si>
    <r>
      <rPr>
        <sz val="8"/>
        <rFont val="Arial"/>
        <family val="2"/>
      </rPr>
      <t>1.6.1.20.99.0006-0</t>
    </r>
  </si>
  <si>
    <r>
      <rPr>
        <sz val="8"/>
        <rFont val="Arial"/>
        <family val="2"/>
      </rPr>
      <t>12020</t>
    </r>
  </si>
  <si>
    <r>
      <rPr>
        <sz val="8"/>
        <rFont val="Arial"/>
        <family val="2"/>
      </rPr>
      <t xml:space="preserve">              (-) RENDAS A APROPRIAR - CRÉDITO PESSOAL</t>
    </r>
  </si>
  <si>
    <r>
      <rPr>
        <sz val="8"/>
        <rFont val="Arial"/>
        <family val="2"/>
      </rPr>
      <t>1.6.1.20.99.0007-7</t>
    </r>
  </si>
  <si>
    <r>
      <rPr>
        <sz val="8"/>
        <rFont val="Arial"/>
        <family val="2"/>
      </rPr>
      <t>12021</t>
    </r>
  </si>
  <si>
    <r>
      <rPr>
        <sz val="8"/>
        <rFont val="Arial"/>
        <family val="2"/>
      </rPr>
      <t xml:space="preserve">              (-) JUROS MORA APROP - CRÉDITO PESSOAL</t>
    </r>
  </si>
  <si>
    <r>
      <rPr>
        <sz val="8"/>
        <rFont val="Arial"/>
        <family val="2"/>
      </rPr>
      <t>1.6.1.20.99.0008-4</t>
    </r>
  </si>
  <si>
    <r>
      <rPr>
        <sz val="8"/>
        <rFont val="Arial"/>
        <family val="2"/>
      </rPr>
      <t>12022</t>
    </r>
  </si>
  <si>
    <r>
      <rPr>
        <sz val="8"/>
        <rFont val="Arial"/>
        <family val="2"/>
      </rPr>
      <t xml:space="preserve">              (-) RDAS EFET - VENC + 60 D - CRÉDITO PESSOAL</t>
    </r>
  </si>
  <si>
    <r>
      <rPr>
        <sz val="8"/>
        <rFont val="Arial"/>
        <family val="2"/>
      </rPr>
      <t>1.6.1.20.99.0009-1</t>
    </r>
  </si>
  <si>
    <r>
      <rPr>
        <sz val="8"/>
        <rFont val="Arial"/>
        <family val="2"/>
      </rPr>
      <t>12023</t>
    </r>
  </si>
  <si>
    <r>
      <rPr>
        <sz val="8"/>
        <rFont val="Arial"/>
        <family val="2"/>
      </rPr>
      <t xml:space="preserve">              (-) GANHOS A AUFERIR - CRÉDITO PESSOAL</t>
    </r>
  </si>
  <si>
    <r>
      <rPr>
        <sz val="8"/>
        <rFont val="Arial"/>
        <family val="2"/>
      </rPr>
      <t>1.6.1.20.99.0037-6</t>
    </r>
  </si>
  <si>
    <r>
      <rPr>
        <sz val="8"/>
        <rFont val="Arial"/>
        <family val="2"/>
      </rPr>
      <t>12124</t>
    </r>
  </si>
  <si>
    <r>
      <rPr>
        <sz val="8"/>
        <rFont val="Arial"/>
        <family val="2"/>
      </rPr>
      <t>1.6.1.20.99.0038-3</t>
    </r>
  </si>
  <si>
    <r>
      <rPr>
        <sz val="8"/>
        <rFont val="Arial"/>
        <family val="2"/>
      </rPr>
      <t>12125</t>
    </r>
  </si>
  <si>
    <r>
      <rPr>
        <sz val="8"/>
        <rFont val="Arial"/>
        <family val="2"/>
      </rPr>
      <t xml:space="preserve">              (-) RENDAS A APROPRIAR - CHEQUE ESPECIAL</t>
    </r>
  </si>
  <si>
    <r>
      <rPr>
        <sz val="8"/>
        <rFont val="Arial"/>
        <family val="2"/>
      </rPr>
      <t>1.6.1.20.99.0039-0</t>
    </r>
  </si>
  <si>
    <r>
      <rPr>
        <sz val="8"/>
        <rFont val="Arial"/>
        <family val="2"/>
      </rPr>
      <t>12126</t>
    </r>
  </si>
  <si>
    <r>
      <rPr>
        <sz val="8"/>
        <rFont val="Arial"/>
        <family val="2"/>
      </rPr>
      <t xml:space="preserve">              CAPITAL DE GIRO</t>
    </r>
  </si>
  <si>
    <r>
      <rPr>
        <sz val="8"/>
        <rFont val="Arial"/>
        <family val="2"/>
      </rPr>
      <t>1.6.1.20.99.0040-0</t>
    </r>
  </si>
  <si>
    <r>
      <rPr>
        <sz val="8"/>
        <rFont val="Arial"/>
        <family val="2"/>
      </rPr>
      <t>12127</t>
    </r>
  </si>
  <si>
    <r>
      <rPr>
        <sz val="8"/>
        <rFont val="Arial"/>
        <family val="2"/>
      </rPr>
      <t xml:space="preserve">              (-) RENDAS A APROPRIAR - CAPITAL DE GIRO</t>
    </r>
  </si>
  <si>
    <r>
      <rPr>
        <sz val="8"/>
        <rFont val="Arial"/>
        <family val="2"/>
      </rPr>
      <t>1.6.1.20.99.0041-7</t>
    </r>
  </si>
  <si>
    <r>
      <rPr>
        <sz val="8"/>
        <rFont val="Arial"/>
        <family val="2"/>
      </rPr>
      <t>12128</t>
    </r>
  </si>
  <si>
    <r>
      <rPr>
        <sz val="8"/>
        <rFont val="Arial"/>
        <family val="2"/>
      </rPr>
      <t xml:space="preserve">              (-) JUROS MORA APROP - CAPITAL DE GIRO</t>
    </r>
  </si>
  <si>
    <r>
      <rPr>
        <sz val="8"/>
        <rFont val="Arial"/>
        <family val="2"/>
      </rPr>
      <t>1.6.1.20.99.0042-4</t>
    </r>
  </si>
  <si>
    <r>
      <rPr>
        <sz val="8"/>
        <rFont val="Arial"/>
        <family val="2"/>
      </rPr>
      <t>12129</t>
    </r>
  </si>
  <si>
    <r>
      <rPr>
        <sz val="8"/>
        <rFont val="Arial"/>
        <family val="2"/>
      </rPr>
      <t xml:space="preserve">              (-) RDAS EFET - VENC + 60 D - CAPITAL DE GIRO</t>
    </r>
  </si>
  <si>
    <r>
      <rPr>
        <sz val="8"/>
        <rFont val="Arial"/>
        <family val="2"/>
      </rPr>
      <t>1.6.1.20.99.0043-1</t>
    </r>
  </si>
  <si>
    <r>
      <rPr>
        <sz val="8"/>
        <rFont val="Arial"/>
        <family val="2"/>
      </rPr>
      <t>12130</t>
    </r>
  </si>
  <si>
    <r>
      <rPr>
        <sz val="8"/>
        <rFont val="Arial"/>
        <family val="2"/>
      </rPr>
      <t xml:space="preserve">              (-) GANHOS A AUFERIR - CAPITAL DE GIRO</t>
    </r>
  </si>
  <si>
    <r>
      <rPr>
        <sz val="8"/>
        <rFont val="Arial"/>
        <family val="2"/>
      </rPr>
      <t>1.6.1.20.99.0044-8</t>
    </r>
  </si>
  <si>
    <r>
      <rPr>
        <sz val="8"/>
        <rFont val="Arial"/>
        <family val="2"/>
      </rPr>
      <t>12131</t>
    </r>
  </si>
  <si>
    <r>
      <rPr>
        <sz val="8"/>
        <rFont val="Arial"/>
        <family val="2"/>
      </rPr>
      <t>1.6.1.20.99.0045-5</t>
    </r>
  </si>
  <si>
    <r>
      <rPr>
        <sz val="8"/>
        <rFont val="Arial"/>
        <family val="2"/>
      </rPr>
      <t>12132</t>
    </r>
  </si>
  <si>
    <r>
      <rPr>
        <sz val="8"/>
        <rFont val="Arial"/>
        <family val="2"/>
      </rPr>
      <t xml:space="preserve">              (-) RENDAS A APROPRIAR - CONTA GARANTIDA</t>
    </r>
  </si>
  <si>
    <r>
      <rPr>
        <sz val="8"/>
        <rFont val="Arial"/>
        <family val="2"/>
      </rPr>
      <t>1.6.1.20.99.0046-2</t>
    </r>
  </si>
  <si>
    <r>
      <rPr>
        <sz val="8"/>
        <rFont val="Arial"/>
        <family val="2"/>
      </rPr>
      <t>12133</t>
    </r>
  </si>
  <si>
    <r>
      <rPr>
        <sz val="8"/>
        <rFont val="Arial"/>
        <family val="2"/>
      </rPr>
      <t xml:space="preserve">              EMPRÉSTIMOS  COM GARANTIAS BENS IMÓVEIS</t>
    </r>
  </si>
  <si>
    <r>
      <rPr>
        <sz val="8"/>
        <rFont val="Arial"/>
        <family val="2"/>
      </rPr>
      <t>1.6.1.20.99.0047-9</t>
    </r>
  </si>
  <si>
    <r>
      <rPr>
        <sz val="8"/>
        <rFont val="Arial"/>
        <family val="2"/>
      </rPr>
      <t>12134</t>
    </r>
  </si>
  <si>
    <r>
      <rPr>
        <sz val="8"/>
        <rFont val="Arial"/>
        <family val="2"/>
      </rPr>
      <t xml:space="preserve">              (-) RDAS A APROP - EMP COM GARANT  BENS IMÓVEIS</t>
    </r>
  </si>
  <si>
    <r>
      <rPr>
        <sz val="8"/>
        <rFont val="Arial"/>
        <family val="2"/>
      </rPr>
      <t>1.6.9.20.00.0035-6</t>
    </r>
  </si>
  <si>
    <r>
      <rPr>
        <sz val="8"/>
        <rFont val="Arial"/>
        <family val="2"/>
      </rPr>
      <t>12065</t>
    </r>
  </si>
  <si>
    <r>
      <rPr>
        <sz val="8"/>
        <rFont val="Arial"/>
        <family val="2"/>
      </rPr>
      <t>1.6.9.20.00.0037-0</t>
    </r>
  </si>
  <si>
    <r>
      <rPr>
        <sz val="8"/>
        <rFont val="Arial"/>
        <family val="2"/>
      </rPr>
      <t>12067</t>
    </r>
  </si>
  <si>
    <r>
      <rPr>
        <sz val="8"/>
        <rFont val="Arial"/>
        <family val="2"/>
      </rPr>
      <t xml:space="preserve">              (-) CAPITAL DE GIRO</t>
    </r>
  </si>
  <si>
    <r>
      <rPr>
        <sz val="8"/>
        <rFont val="Arial"/>
        <family val="2"/>
      </rPr>
      <t>1.8.3.70.00.0007-6</t>
    </r>
  </si>
  <si>
    <r>
      <rPr>
        <sz val="8"/>
        <rFont val="Arial"/>
        <family val="2"/>
      </rPr>
      <t>11034</t>
    </r>
  </si>
  <si>
    <r>
      <rPr>
        <sz val="8"/>
        <rFont val="Arial"/>
        <family val="2"/>
      </rPr>
      <t xml:space="preserve">              RENDAS CONVÊNIOS A RECEBER - ENERGIA ELÉTRICA GAS</t>
    </r>
  </si>
  <si>
    <r>
      <rPr>
        <sz val="8"/>
        <rFont val="Arial"/>
        <family val="2"/>
      </rPr>
      <t>1.8.3.70.00.0008-3</t>
    </r>
  </si>
  <si>
    <r>
      <rPr>
        <sz val="8"/>
        <rFont val="Arial"/>
        <family val="2"/>
      </rPr>
      <t>11035</t>
    </r>
  </si>
  <si>
    <r>
      <rPr>
        <sz val="8"/>
        <rFont val="Arial"/>
        <family val="2"/>
      </rPr>
      <t xml:space="preserve">              RENDAS CONVÊNIOS A RECEBER - SANEAMENTO</t>
    </r>
  </si>
  <si>
    <r>
      <rPr>
        <sz val="8"/>
        <rFont val="Arial"/>
        <family val="2"/>
      </rPr>
      <t>1.8.3.70.00.0009-0</t>
    </r>
  </si>
  <si>
    <r>
      <rPr>
        <sz val="8"/>
        <rFont val="Arial"/>
        <family val="2"/>
      </rPr>
      <t>11036</t>
    </r>
  </si>
  <si>
    <r>
      <rPr>
        <sz val="8"/>
        <rFont val="Arial"/>
        <family val="2"/>
      </rPr>
      <t xml:space="preserve">              RENDAS CONVÊNIOS A RECEBER - TELECOMUNICAÇÕES</t>
    </r>
  </si>
  <si>
    <r>
      <rPr>
        <sz val="8"/>
        <rFont val="Arial"/>
        <family val="2"/>
      </rPr>
      <t>1.8.3.70.00.0010-0</t>
    </r>
  </si>
  <si>
    <r>
      <rPr>
        <sz val="8"/>
        <rFont val="Arial"/>
        <family val="2"/>
      </rPr>
      <t>11037</t>
    </r>
  </si>
  <si>
    <r>
      <rPr>
        <sz val="8"/>
        <rFont val="Arial"/>
        <family val="2"/>
      </rPr>
      <t xml:space="preserve">              RENDAS CONVÊNIOS A RECEBER - DPVAT</t>
    </r>
  </si>
  <si>
    <r>
      <rPr>
        <sz val="8"/>
        <rFont val="Arial"/>
        <family val="2"/>
      </rPr>
      <t>1.8.3.70.00.0011-7</t>
    </r>
  </si>
  <si>
    <r>
      <rPr>
        <sz val="8"/>
        <rFont val="Arial"/>
        <family val="2"/>
      </rPr>
      <t>11038</t>
    </r>
  </si>
  <si>
    <r>
      <rPr>
        <sz val="8"/>
        <rFont val="Arial"/>
        <family val="2"/>
      </rPr>
      <t xml:space="preserve">              RENDAS CONVÊNIOS A RECEBER - CARNÊS/ASSEMELHADOS</t>
    </r>
  </si>
  <si>
    <r>
      <rPr>
        <sz val="8"/>
        <rFont val="Arial"/>
        <family val="2"/>
      </rPr>
      <t>1.8.3.70.00.0014-8</t>
    </r>
  </si>
  <si>
    <r>
      <rPr>
        <sz val="8"/>
        <rFont val="Arial"/>
        <family val="2"/>
      </rPr>
      <t>11041</t>
    </r>
  </si>
  <si>
    <r>
      <rPr>
        <sz val="8"/>
        <rFont val="Arial"/>
        <family val="2"/>
      </rPr>
      <t xml:space="preserve">              RENDAS CONVÊNIOS A RECEBER - SEGUROS</t>
    </r>
  </si>
  <si>
    <r>
      <rPr>
        <sz val="8"/>
        <rFont val="Arial"/>
        <family val="2"/>
      </rPr>
      <t>1.8.3.70.00.0016-2</t>
    </r>
  </si>
  <si>
    <r>
      <rPr>
        <sz val="8"/>
        <rFont val="Arial"/>
        <family val="2"/>
      </rPr>
      <t>11043</t>
    </r>
  </si>
  <si>
    <r>
      <rPr>
        <sz val="8"/>
        <rFont val="Arial"/>
        <family val="2"/>
      </rPr>
      <t xml:space="preserve">              RENDAS CONVÊNIOS A RECEBER - DEMAIS EMPRESAS</t>
    </r>
  </si>
  <si>
    <r>
      <rPr>
        <sz val="8"/>
        <rFont val="Arial"/>
        <family val="2"/>
      </rPr>
      <t>1.8.3.70.00.0017-9</t>
    </r>
  </si>
  <si>
    <r>
      <rPr>
        <sz val="8"/>
        <rFont val="Arial"/>
        <family val="2"/>
      </rPr>
      <t>11338</t>
    </r>
  </si>
  <si>
    <r>
      <rPr>
        <sz val="8"/>
        <rFont val="Arial"/>
        <family val="2"/>
      </rPr>
      <t xml:space="preserve">              RENDAS A RECEBER - CARTÕES</t>
    </r>
  </si>
  <si>
    <r>
      <rPr>
        <sz val="8"/>
        <rFont val="Arial"/>
        <family val="2"/>
      </rPr>
      <t>1.8.3.70.00.0019-3</t>
    </r>
  </si>
  <si>
    <r>
      <rPr>
        <sz val="8"/>
        <rFont val="Arial"/>
        <family val="2"/>
      </rPr>
      <t>11366</t>
    </r>
  </si>
  <si>
    <r>
      <rPr>
        <sz val="8"/>
        <rFont val="Arial"/>
        <family val="2"/>
      </rPr>
      <t xml:space="preserve">              RENDAS A RECEBER - DOMICÍLIO BANCÁRIO</t>
    </r>
  </si>
  <si>
    <r>
      <rPr>
        <sz val="8"/>
        <rFont val="Arial"/>
        <family val="2"/>
      </rPr>
      <t>1.8.3.90.00.9999-7</t>
    </r>
  </si>
  <si>
    <r>
      <rPr>
        <sz val="8"/>
        <rFont val="Arial"/>
        <family val="2"/>
      </rPr>
      <t>11051</t>
    </r>
  </si>
  <si>
    <r>
      <rPr>
        <sz val="8"/>
        <rFont val="Arial"/>
        <family val="2"/>
      </rPr>
      <t xml:space="preserve">              OUTRAS RENDAS A RECEBER</t>
    </r>
  </si>
  <si>
    <r>
      <rPr>
        <sz val="8"/>
        <rFont val="Arial"/>
        <family val="2"/>
      </rPr>
      <t>1.8.8.03.00.0001-9</t>
    </r>
  </si>
  <si>
    <r>
      <rPr>
        <sz val="8"/>
        <rFont val="Arial"/>
        <family val="2"/>
      </rPr>
      <t>11070</t>
    </r>
  </si>
  <si>
    <r>
      <rPr>
        <sz val="8"/>
        <rFont val="Arial"/>
        <family val="2"/>
      </rPr>
      <t xml:space="preserve">              ADIANTAMENTO DE SALÁRIOS</t>
    </r>
  </si>
  <si>
    <r>
      <rPr>
        <sz val="8"/>
        <rFont val="Arial"/>
        <family val="2"/>
      </rPr>
      <t>1.8.8.03.00.0005-7</t>
    </r>
  </si>
  <si>
    <r>
      <rPr>
        <sz val="8"/>
        <rFont val="Arial"/>
        <family val="2"/>
      </rPr>
      <t>11074</t>
    </r>
  </si>
  <si>
    <r>
      <rPr>
        <sz val="8"/>
        <rFont val="Arial"/>
        <family val="2"/>
      </rPr>
      <t xml:space="preserve">              ADIANTAMENTO DE RESCISÕES</t>
    </r>
  </si>
  <si>
    <r>
      <rPr>
        <sz val="8"/>
        <rFont val="Arial"/>
        <family val="2"/>
      </rPr>
      <t>1.8.8.03.00.0006-4</t>
    </r>
  </si>
  <si>
    <r>
      <rPr>
        <sz val="8"/>
        <rFont val="Arial"/>
        <family val="2"/>
      </rPr>
      <t>11075</t>
    </r>
  </si>
  <si>
    <r>
      <rPr>
        <sz val="8"/>
        <rFont val="Arial"/>
        <family val="2"/>
      </rPr>
      <t xml:space="preserve">              ADIANTAMENTO DE VALE TRANSPORTE</t>
    </r>
  </si>
  <si>
    <r>
      <rPr>
        <sz val="8"/>
        <rFont val="Arial"/>
        <family val="2"/>
      </rPr>
      <t>1.8.8.03.00.0007-1</t>
    </r>
  </si>
  <si>
    <r>
      <rPr>
        <sz val="8"/>
        <rFont val="Arial"/>
        <family val="2"/>
      </rPr>
      <t>11076</t>
    </r>
  </si>
  <si>
    <r>
      <rPr>
        <sz val="8"/>
        <rFont val="Arial"/>
        <family val="2"/>
      </rPr>
      <t xml:space="preserve">              ADIANTAMENTO DE FGTS - 13º SALÁRIO</t>
    </r>
  </si>
  <si>
    <r>
      <rPr>
        <sz val="8"/>
        <rFont val="Arial"/>
        <family val="2"/>
      </rPr>
      <t>1.8.8.05.00.0003-7</t>
    </r>
  </si>
  <si>
    <r>
      <rPr>
        <sz val="8"/>
        <rFont val="Arial"/>
        <family val="2"/>
      </rPr>
      <t>11079</t>
    </r>
  </si>
  <si>
    <r>
      <rPr>
        <sz val="8"/>
        <rFont val="Arial"/>
        <family val="2"/>
      </rPr>
      <t xml:space="preserve">              ADIANTAMENTOS DESPESAS HONORÁRIOS</t>
    </r>
  </si>
  <si>
    <r>
      <rPr>
        <sz val="8"/>
        <rFont val="Arial"/>
        <family val="2"/>
      </rPr>
      <t>1.8.8.05.00.0004-4</t>
    </r>
  </si>
  <si>
    <r>
      <rPr>
        <sz val="8"/>
        <rFont val="Arial"/>
        <family val="2"/>
      </rPr>
      <t>11080</t>
    </r>
  </si>
  <si>
    <r>
      <rPr>
        <sz val="8"/>
        <rFont val="Arial"/>
        <family val="2"/>
      </rPr>
      <t xml:space="preserve">              ADIANTAMENTOS PARA DESPESAS DIVERSAS</t>
    </r>
  </si>
  <si>
    <r>
      <rPr>
        <sz val="8"/>
        <rFont val="Arial"/>
        <family val="2"/>
      </rPr>
      <t>1.8.8.05.00.9999-0</t>
    </r>
  </si>
  <si>
    <r>
      <rPr>
        <sz val="8"/>
        <rFont val="Arial"/>
        <family val="2"/>
      </rPr>
      <t>11084</t>
    </r>
  </si>
  <si>
    <r>
      <rPr>
        <sz val="8"/>
        <rFont val="Arial"/>
        <family val="2"/>
      </rPr>
      <t>1.8.8.40.90-8</t>
    </r>
  </si>
  <si>
    <r>
      <rPr>
        <sz val="8"/>
        <rFont val="Arial"/>
        <family val="2"/>
      </rPr>
      <t>1.8.8.40.90.0001-1</t>
    </r>
  </si>
  <si>
    <r>
      <rPr>
        <sz val="8"/>
        <rFont val="Arial"/>
        <family val="2"/>
      </rPr>
      <t>11123</t>
    </r>
  </si>
  <si>
    <r>
      <rPr>
        <sz val="8"/>
        <rFont val="Arial"/>
        <family val="2"/>
      </rPr>
      <t>1.8.8.50.00-8</t>
    </r>
  </si>
  <si>
    <r>
      <rPr>
        <sz val="8"/>
        <rFont val="Arial"/>
        <family val="2"/>
      </rPr>
      <t xml:space="preserve">        IMPOSTO DE RENDA A RECUPERAR</t>
    </r>
  </si>
  <si>
    <r>
      <rPr>
        <sz val="8"/>
        <rFont val="Arial"/>
        <family val="2"/>
      </rPr>
      <t>1.8.8.50.00.0001-3</t>
    </r>
  </si>
  <si>
    <r>
      <rPr>
        <sz val="8"/>
        <rFont val="Arial"/>
        <family val="2"/>
      </rPr>
      <t>11152</t>
    </r>
  </si>
  <si>
    <r>
      <rPr>
        <sz val="8"/>
        <rFont val="Arial"/>
        <family val="2"/>
      </rPr>
      <t xml:space="preserve">              IMPOSTO DE RENDA A RECUPERAR</t>
    </r>
  </si>
  <si>
    <r>
      <rPr>
        <sz val="8"/>
        <rFont val="Arial"/>
        <family val="2"/>
      </rPr>
      <t>1.8.8.80.20.0001-0</t>
    </r>
  </si>
  <si>
    <r>
      <rPr>
        <sz val="8"/>
        <rFont val="Arial"/>
        <family val="2"/>
      </rPr>
      <t>11189</t>
    </r>
  </si>
  <si>
    <r>
      <rPr>
        <sz val="8"/>
        <rFont val="Arial"/>
        <family val="2"/>
      </rPr>
      <t xml:space="preserve">              TÍTULOS E CRÉDITOS A RECEBER</t>
    </r>
  </si>
  <si>
    <r>
      <rPr>
        <sz val="8"/>
        <rFont val="Arial"/>
        <family val="2"/>
      </rPr>
      <t>1.8.8.92.00.0015-0</t>
    </r>
  </si>
  <si>
    <r>
      <rPr>
        <sz val="8"/>
        <rFont val="Arial"/>
        <family val="2"/>
      </rPr>
      <t>11215</t>
    </r>
  </si>
  <si>
    <r>
      <rPr>
        <sz val="8"/>
        <rFont val="Arial"/>
        <family val="2"/>
      </rPr>
      <t xml:space="preserve">              PENDÊNCIAS A REGULARIZAR - CONTA CORRENTE</t>
    </r>
  </si>
  <si>
    <r>
      <rPr>
        <sz val="8"/>
        <rFont val="Arial"/>
        <family val="2"/>
      </rPr>
      <t>1.8.8.92.00.0027-7</t>
    </r>
  </si>
  <si>
    <r>
      <rPr>
        <sz val="8"/>
        <rFont val="Arial"/>
        <family val="2"/>
      </rPr>
      <t>11227</t>
    </r>
  </si>
  <si>
    <r>
      <rPr>
        <sz val="8"/>
        <rFont val="Arial"/>
        <family val="2"/>
      </rPr>
      <t xml:space="preserve">              TRANSITÓRIA - AVAIS E FIANÇAS HONRADOS</t>
    </r>
  </si>
  <si>
    <r>
      <rPr>
        <sz val="8"/>
        <rFont val="Arial"/>
        <family val="2"/>
      </rPr>
      <t>1.8.8.92.00.0033-2</t>
    </r>
  </si>
  <si>
    <r>
      <rPr>
        <sz val="8"/>
        <rFont val="Arial"/>
        <family val="2"/>
      </rPr>
      <t>11233</t>
    </r>
  </si>
  <si>
    <r>
      <rPr>
        <sz val="8"/>
        <rFont val="Arial"/>
        <family val="2"/>
      </rPr>
      <t xml:space="preserve">              TRANSITÓRIA COBRANÇA - CAIXA</t>
    </r>
  </si>
  <si>
    <r>
      <rPr>
        <sz val="8"/>
        <rFont val="Arial"/>
        <family val="2"/>
      </rPr>
      <t>1.8.8.92.00.0034-9</t>
    </r>
  </si>
  <si>
    <r>
      <rPr>
        <sz val="8"/>
        <rFont val="Arial"/>
        <family val="2"/>
      </rPr>
      <t>11234</t>
    </r>
  </si>
  <si>
    <r>
      <rPr>
        <sz val="8"/>
        <rFont val="Arial"/>
        <family val="2"/>
      </rPr>
      <t xml:space="preserve">              TRANSITÓRIA CONVÊNIO - CAIXA</t>
    </r>
  </si>
  <si>
    <r>
      <rPr>
        <sz val="8"/>
        <rFont val="Arial"/>
        <family val="2"/>
      </rPr>
      <t>1.8.8.92.00.0035-6</t>
    </r>
  </si>
  <si>
    <r>
      <rPr>
        <sz val="8"/>
        <rFont val="Arial"/>
        <family val="2"/>
      </rPr>
      <t>11235</t>
    </r>
  </si>
  <si>
    <r>
      <rPr>
        <sz val="8"/>
        <rFont val="Arial"/>
        <family val="2"/>
      </rPr>
      <t xml:space="preserve">              TRANSITÓRIA CONTA CORRENTE - CAIXA</t>
    </r>
  </si>
  <si>
    <r>
      <rPr>
        <sz val="8"/>
        <rFont val="Arial"/>
        <family val="2"/>
      </rPr>
      <t>1.8.8.92.00.0036-3</t>
    </r>
  </si>
  <si>
    <r>
      <rPr>
        <sz val="8"/>
        <rFont val="Arial"/>
        <family val="2"/>
      </rPr>
      <t>11236</t>
    </r>
  </si>
  <si>
    <r>
      <rPr>
        <sz val="8"/>
        <rFont val="Arial"/>
        <family val="2"/>
      </rPr>
      <t xml:space="preserve">              TRANSITÓRIA EMPRÉSTIMO - CAIXA</t>
    </r>
  </si>
  <si>
    <r>
      <rPr>
        <sz val="8"/>
        <rFont val="Arial"/>
        <family val="2"/>
      </rPr>
      <t>1.8.8.92.00.0037-0</t>
    </r>
  </si>
  <si>
    <r>
      <rPr>
        <sz val="8"/>
        <rFont val="Arial"/>
        <family val="2"/>
      </rPr>
      <t>11237</t>
    </r>
  </si>
  <si>
    <r>
      <rPr>
        <sz val="8"/>
        <rFont val="Arial"/>
        <family val="2"/>
      </rPr>
      <t xml:space="preserve">              TRANSITÓRIA TÍTULOS DESCONTADOS - CAIXA</t>
    </r>
  </si>
  <si>
    <r>
      <rPr>
        <sz val="8"/>
        <rFont val="Arial"/>
        <family val="2"/>
      </rPr>
      <t>1.8.8.92.00.0038-7</t>
    </r>
  </si>
  <si>
    <r>
      <rPr>
        <sz val="8"/>
        <rFont val="Arial"/>
        <family val="2"/>
      </rPr>
      <t>11238</t>
    </r>
  </si>
  <si>
    <r>
      <rPr>
        <sz val="8"/>
        <rFont val="Arial"/>
        <family val="2"/>
      </rPr>
      <t xml:space="preserve">              TRANSITÓRIA CRÉDITO RURAL - CAIXA</t>
    </r>
  </si>
  <si>
    <r>
      <rPr>
        <sz val="8"/>
        <rFont val="Arial"/>
        <family val="2"/>
      </rPr>
      <t>1.8.8.92.00.0039-4</t>
    </r>
  </si>
  <si>
    <r>
      <rPr>
        <sz val="8"/>
        <rFont val="Arial"/>
        <family val="2"/>
      </rPr>
      <t>11239</t>
    </r>
  </si>
  <si>
    <r>
      <rPr>
        <sz val="8"/>
        <rFont val="Arial"/>
        <family val="2"/>
      </rPr>
      <t xml:space="preserve">              TRANSITÓRIA CONTA CAPITAL - CAIXA</t>
    </r>
  </si>
  <si>
    <r>
      <rPr>
        <sz val="8"/>
        <rFont val="Arial"/>
        <family val="2"/>
      </rPr>
      <t>1.8.8.92.00.0040-4</t>
    </r>
  </si>
  <si>
    <r>
      <rPr>
        <sz val="8"/>
        <rFont val="Arial"/>
        <family val="2"/>
      </rPr>
      <t>11240</t>
    </r>
  </si>
  <si>
    <r>
      <rPr>
        <sz val="8"/>
        <rFont val="Arial"/>
        <family val="2"/>
      </rPr>
      <t xml:space="preserve">              TRANSITÓRIA CONTROLES GERAIS - CAIXA</t>
    </r>
  </si>
  <si>
    <r>
      <rPr>
        <sz val="8"/>
        <rFont val="Arial"/>
        <family val="2"/>
      </rPr>
      <t>1.8.8.92.00.0045-9</t>
    </r>
  </si>
  <si>
    <r>
      <rPr>
        <sz val="8"/>
        <rFont val="Arial"/>
        <family val="2"/>
      </rPr>
      <t>11245</t>
    </r>
  </si>
  <si>
    <r>
      <rPr>
        <sz val="8"/>
        <rFont val="Arial"/>
        <family val="2"/>
      </rPr>
      <t xml:space="preserve">              TRANSITÓRIA CONTA CORRENTE - CONTROLES GERAIS</t>
    </r>
  </si>
  <si>
    <r>
      <rPr>
        <sz val="8"/>
        <rFont val="Arial"/>
        <family val="2"/>
      </rPr>
      <t>1.8.8.92.00.0050-7</t>
    </r>
  </si>
  <si>
    <r>
      <rPr>
        <sz val="8"/>
        <rFont val="Arial"/>
        <family val="2"/>
      </rPr>
      <t>11250</t>
    </r>
  </si>
  <si>
    <r>
      <rPr>
        <sz val="8"/>
        <rFont val="Arial"/>
        <family val="2"/>
      </rPr>
      <t xml:space="preserve">              TRANSITÓRIA CONTA CORRENTE - COBRANÇA</t>
    </r>
  </si>
  <si>
    <r>
      <rPr>
        <sz val="8"/>
        <rFont val="Arial"/>
        <family val="2"/>
      </rPr>
      <t>1.8.8.92.00.0055-2</t>
    </r>
  </si>
  <si>
    <r>
      <rPr>
        <sz val="8"/>
        <rFont val="Arial"/>
        <family val="2"/>
      </rPr>
      <t>11255</t>
    </r>
  </si>
  <si>
    <r>
      <rPr>
        <sz val="8"/>
        <rFont val="Arial"/>
        <family val="2"/>
      </rPr>
      <t xml:space="preserve">              TRANSITÓRIA CONTA CORRENTE - CONVÊNIO</t>
    </r>
  </si>
  <si>
    <r>
      <rPr>
        <sz val="8"/>
        <rFont val="Arial"/>
        <family val="2"/>
      </rPr>
      <t>1.8.8.92.00.0060-0</t>
    </r>
  </si>
  <si>
    <r>
      <rPr>
        <sz val="8"/>
        <rFont val="Arial"/>
        <family val="2"/>
      </rPr>
      <t>11260</t>
    </r>
  </si>
  <si>
    <r>
      <rPr>
        <sz val="8"/>
        <rFont val="Arial"/>
        <family val="2"/>
      </rPr>
      <t xml:space="preserve">              TRANSITÓRIA CONTA CORRENTE - EMPRÉSTIMO</t>
    </r>
  </si>
  <si>
    <r>
      <rPr>
        <sz val="8"/>
        <rFont val="Arial"/>
        <family val="2"/>
      </rPr>
      <t>1.8.8.92.00.0061-7</t>
    </r>
  </si>
  <si>
    <r>
      <rPr>
        <sz val="8"/>
        <rFont val="Arial"/>
        <family val="2"/>
      </rPr>
      <t>11261</t>
    </r>
  </si>
  <si>
    <r>
      <rPr>
        <sz val="8"/>
        <rFont val="Arial"/>
        <family val="2"/>
      </rPr>
      <t xml:space="preserve">              TRANSITÓRIA CONTA CORRENTE - TÍTULOS DESCONTADOS</t>
    </r>
  </si>
  <si>
    <r>
      <rPr>
        <sz val="8"/>
        <rFont val="Arial"/>
        <family val="2"/>
      </rPr>
      <t>1.8.8.92.00.0063-1</t>
    </r>
  </si>
  <si>
    <r>
      <rPr>
        <sz val="8"/>
        <rFont val="Arial"/>
        <family val="2"/>
      </rPr>
      <t>11263</t>
    </r>
  </si>
  <si>
    <r>
      <rPr>
        <sz val="8"/>
        <rFont val="Arial"/>
        <family val="2"/>
      </rPr>
      <t xml:space="preserve">              TRANSITÓRIA CONTA CORRENTE - CONTA CAPITAL</t>
    </r>
  </si>
  <si>
    <r>
      <rPr>
        <sz val="8"/>
        <rFont val="Arial"/>
        <family val="2"/>
      </rPr>
      <t>1.8.8.92.00.0073-4</t>
    </r>
  </si>
  <si>
    <r>
      <rPr>
        <sz val="8"/>
        <rFont val="Arial"/>
        <family val="2"/>
      </rPr>
      <t>11273</t>
    </r>
  </si>
  <si>
    <r>
      <rPr>
        <sz val="8"/>
        <rFont val="Arial"/>
        <family val="2"/>
      </rPr>
      <t xml:space="preserve">              TRANSITÓRIA CONTA CORRENTE - CAPTAÇÃO REMUNERADA</t>
    </r>
  </si>
  <si>
    <r>
      <rPr>
        <sz val="8"/>
        <rFont val="Arial"/>
        <family val="2"/>
      </rPr>
      <t>1.8.8.92.00.0074-1</t>
    </r>
  </si>
  <si>
    <r>
      <rPr>
        <sz val="8"/>
        <rFont val="Arial"/>
        <family val="2"/>
      </rPr>
      <t>11274</t>
    </r>
  </si>
  <si>
    <r>
      <rPr>
        <sz val="8"/>
        <rFont val="Arial"/>
        <family val="2"/>
      </rPr>
      <t xml:space="preserve">              TRANSITÓRIA CONTA CORRENTE - INSS</t>
    </r>
  </si>
  <si>
    <r>
      <rPr>
        <sz val="8"/>
        <rFont val="Arial"/>
        <family val="2"/>
      </rPr>
      <t>1.8.8.92.00.0075-8</t>
    </r>
  </si>
  <si>
    <r>
      <rPr>
        <sz val="8"/>
        <rFont val="Arial"/>
        <family val="2"/>
      </rPr>
      <t>11275</t>
    </r>
  </si>
  <si>
    <r>
      <rPr>
        <sz val="8"/>
        <rFont val="Arial"/>
        <family val="2"/>
      </rPr>
      <t xml:space="preserve">              TRANSITÓRIA INTERCREDIS</t>
    </r>
  </si>
  <si>
    <r>
      <rPr>
        <sz val="8"/>
        <rFont val="Arial"/>
        <family val="2"/>
      </rPr>
      <t>1.8.8.92.00.0081-3</t>
    </r>
  </si>
  <si>
    <r>
      <rPr>
        <sz val="8"/>
        <rFont val="Arial"/>
        <family val="2"/>
      </rPr>
      <t>11281</t>
    </r>
  </si>
  <si>
    <r>
      <rPr>
        <sz val="8"/>
        <rFont val="Arial"/>
        <family val="2"/>
      </rPr>
      <t xml:space="preserve">              TRANSITÓRIA CONTA CORRENTE - CRÉDITO PESSOAL</t>
    </r>
  </si>
  <si>
    <r>
      <rPr>
        <sz val="8"/>
        <rFont val="Arial"/>
        <family val="2"/>
      </rPr>
      <t>1.8.8.92.00.0086-8</t>
    </r>
  </si>
  <si>
    <r>
      <rPr>
        <sz val="8"/>
        <rFont val="Arial"/>
        <family val="2"/>
      </rPr>
      <t>11286</t>
    </r>
  </si>
  <si>
    <r>
      <rPr>
        <sz val="8"/>
        <rFont val="Arial"/>
        <family val="2"/>
      </rPr>
      <t xml:space="preserve">              TRANSITÓRIA CONTA CORRENTE - COTAS PARTES</t>
    </r>
  </si>
  <si>
    <r>
      <rPr>
        <sz val="8"/>
        <rFont val="Arial"/>
        <family val="2"/>
      </rPr>
      <t>1.8.8.92.00.0087-5</t>
    </r>
  </si>
  <si>
    <r>
      <rPr>
        <sz val="8"/>
        <rFont val="Arial"/>
        <family val="2"/>
      </rPr>
      <t>11287</t>
    </r>
  </si>
  <si>
    <r>
      <rPr>
        <sz val="8"/>
        <rFont val="Arial"/>
        <family val="2"/>
      </rPr>
      <t xml:space="preserve">              TRANSITÓRIA CONTROLES GERAIS - RENEGOCIAÇÃO DE DÍV</t>
    </r>
  </si>
  <si>
    <r>
      <rPr>
        <sz val="8"/>
        <rFont val="Arial"/>
        <family val="2"/>
      </rPr>
      <t>1.8.8.92.00.0088-2</t>
    </r>
  </si>
  <si>
    <r>
      <rPr>
        <sz val="8"/>
        <rFont val="Arial"/>
        <family val="2"/>
      </rPr>
      <t>11288</t>
    </r>
  </si>
  <si>
    <r>
      <rPr>
        <sz val="8"/>
        <rFont val="Arial"/>
        <family val="2"/>
      </rPr>
      <t xml:space="preserve">              TRANSITÓRIA COBRANÇA - BANCO</t>
    </r>
  </si>
  <si>
    <r>
      <rPr>
        <sz val="8"/>
        <rFont val="Arial"/>
        <family val="2"/>
      </rPr>
      <t>1.8.8.92.00.0094-7</t>
    </r>
  </si>
  <si>
    <r>
      <rPr>
        <sz val="8"/>
        <rFont val="Arial"/>
        <family val="2"/>
      </rPr>
      <t>11294</t>
    </r>
  </si>
  <si>
    <r>
      <rPr>
        <sz val="8"/>
        <rFont val="Arial"/>
        <family val="2"/>
      </rPr>
      <t xml:space="preserve">              TRANSITÓRIA CONTA CAPITAL - BANCO</t>
    </r>
  </si>
  <si>
    <r>
      <rPr>
        <sz val="8"/>
        <rFont val="Arial"/>
        <family val="2"/>
      </rPr>
      <t>1.8.8.92.00.0097-8</t>
    </r>
  </si>
  <si>
    <r>
      <rPr>
        <sz val="8"/>
        <rFont val="Arial"/>
        <family val="2"/>
      </rPr>
      <t>11297</t>
    </r>
  </si>
  <si>
    <r>
      <rPr>
        <sz val="8"/>
        <rFont val="Arial"/>
        <family val="2"/>
      </rPr>
      <t xml:space="preserve">              TRANSITÓRIA TRANSFERÊNCIA ENTRE CONTAS CORRENTES</t>
    </r>
  </si>
  <si>
    <r>
      <rPr>
        <sz val="8"/>
        <rFont val="Arial"/>
        <family val="2"/>
      </rPr>
      <t>1.8.8.92.00.0153-7</t>
    </r>
  </si>
  <si>
    <r>
      <rPr>
        <sz val="8"/>
        <rFont val="Arial"/>
        <family val="2"/>
      </rPr>
      <t>11875</t>
    </r>
  </si>
  <si>
    <r>
      <rPr>
        <sz val="8"/>
        <rFont val="Arial"/>
        <family val="2"/>
      </rPr>
      <t xml:space="preserve">              TRANSITÓRIA  - FINANCIAMENTOS RURAIS</t>
    </r>
  </si>
  <si>
    <r>
      <rPr>
        <sz val="8"/>
        <rFont val="Arial"/>
        <family val="2"/>
      </rPr>
      <t>1.8.8.92.00.0156-8</t>
    </r>
  </si>
  <si>
    <r>
      <rPr>
        <sz val="8"/>
        <rFont val="Arial"/>
        <family val="2"/>
      </rPr>
      <t>11878</t>
    </r>
  </si>
  <si>
    <r>
      <rPr>
        <sz val="8"/>
        <rFont val="Arial"/>
        <family val="2"/>
      </rPr>
      <t xml:space="preserve">              TRANSITÓRIA - CENTRAL DE RISCO DE OPERAÇÕES</t>
    </r>
  </si>
  <si>
    <r>
      <rPr>
        <sz val="8"/>
        <rFont val="Arial"/>
        <family val="2"/>
      </rPr>
      <t>1.8.8.92.00.2065-9</t>
    </r>
  </si>
  <si>
    <r>
      <rPr>
        <sz val="8"/>
        <rFont val="Arial"/>
        <family val="2"/>
      </rPr>
      <t>11376</t>
    </r>
  </si>
  <si>
    <r>
      <rPr>
        <sz val="8"/>
        <rFont val="Arial"/>
        <family val="2"/>
      </rPr>
      <t xml:space="preserve">              VALORES CRA´S - CARTÓRIOS</t>
    </r>
  </si>
  <si>
    <r>
      <rPr>
        <sz val="8"/>
        <rFont val="Arial"/>
        <family val="2"/>
      </rPr>
      <t>1.9.8.40.00-0</t>
    </r>
  </si>
  <si>
    <r>
      <rPr>
        <sz val="8"/>
        <rFont val="Arial"/>
        <family val="2"/>
      </rPr>
      <t xml:space="preserve">        MATERIAL EM ESTOQUE</t>
    </r>
  </si>
  <si>
    <r>
      <rPr>
        <sz val="8"/>
        <rFont val="Arial"/>
        <family val="2"/>
      </rPr>
      <t>1.9.8.40.00.0003-1</t>
    </r>
  </si>
  <si>
    <r>
      <rPr>
        <sz val="8"/>
        <rFont val="Arial"/>
        <family val="2"/>
      </rPr>
      <t>11896</t>
    </r>
  </si>
  <si>
    <r>
      <rPr>
        <sz val="8"/>
        <rFont val="Arial"/>
        <family val="2"/>
      </rPr>
      <t xml:space="preserve">              ESTOQUE DE CARTÕES PROVISÓRIOS</t>
    </r>
  </si>
  <si>
    <r>
      <rPr>
        <sz val="8"/>
        <rFont val="Arial"/>
        <family val="2"/>
      </rPr>
      <t>1.9.9.10.00.0019-6</t>
    </r>
  </si>
  <si>
    <r>
      <rPr>
        <sz val="8"/>
        <rFont val="Arial"/>
        <family val="2"/>
      </rPr>
      <t>12178</t>
    </r>
  </si>
  <si>
    <r>
      <rPr>
        <sz val="8"/>
        <rFont val="Arial"/>
        <family val="2"/>
      </rPr>
      <t xml:space="preserve">              CONTRIBUIÇÃO CONFEDERATIVA</t>
    </r>
  </si>
  <si>
    <t>Ativo não circulante</t>
  </si>
  <si>
    <t>Compensação</t>
  </si>
  <si>
    <r>
      <rPr>
        <sz val="8"/>
        <rFont val="Arial"/>
        <family val="2"/>
      </rPr>
      <t>3.0.4.30.10.0005-8</t>
    </r>
  </si>
  <si>
    <r>
      <rPr>
        <sz val="8"/>
        <rFont val="Arial"/>
        <family val="2"/>
      </rPr>
      <t>329</t>
    </r>
  </si>
  <si>
    <r>
      <rPr>
        <sz val="8"/>
        <rFont val="Arial"/>
        <family val="2"/>
      </rPr>
      <t xml:space="preserve">              PRÓPRIOS - OUTROS</t>
    </r>
  </si>
  <si>
    <r>
      <rPr>
        <sz val="8"/>
        <rFont val="Arial"/>
        <family val="2"/>
      </rPr>
      <t>3.0.9.16.00-9</t>
    </r>
  </si>
  <si>
    <r>
      <rPr>
        <sz val="8"/>
        <rFont val="Arial"/>
        <family val="2"/>
      </rPr>
      <t xml:space="preserve">        OPERAÇÕES COM PARTES RELACIONADAS</t>
    </r>
  </si>
  <si>
    <r>
      <rPr>
        <sz val="8"/>
        <rFont val="Arial"/>
        <family val="2"/>
      </rPr>
      <t>3.0.9.16.20-5</t>
    </r>
  </si>
  <si>
    <r>
      <rPr>
        <sz val="8"/>
        <rFont val="Arial"/>
        <family val="2"/>
      </rPr>
      <t xml:space="preserve">           PESSOA NATURAL - DEMAIS OPERAÇÕES</t>
    </r>
  </si>
  <si>
    <r>
      <rPr>
        <sz val="8"/>
        <rFont val="Arial"/>
        <family val="2"/>
      </rPr>
      <t>3.0.9.16.20.0001-0</t>
    </r>
  </si>
  <si>
    <r>
      <rPr>
        <sz val="8"/>
        <rFont val="Arial"/>
        <family val="2"/>
      </rPr>
      <t>3592</t>
    </r>
  </si>
  <si>
    <r>
      <rPr>
        <sz val="8"/>
        <rFont val="Arial"/>
        <family val="2"/>
      </rPr>
      <t xml:space="preserve">              PESSOA NATURAL - DEMAIS OPERAÇÕES</t>
    </r>
  </si>
  <si>
    <r>
      <rPr>
        <sz val="8"/>
        <rFont val="Arial"/>
        <family val="2"/>
      </rPr>
      <t>3.0.9.16.40-1</t>
    </r>
  </si>
  <si>
    <r>
      <rPr>
        <sz val="8"/>
        <rFont val="Arial"/>
        <family val="2"/>
      </rPr>
      <t xml:space="preserve">           PESSOA JURÍDICA - DEMAIS OPERAÇÕES</t>
    </r>
  </si>
  <si>
    <r>
      <rPr>
        <sz val="8"/>
        <rFont val="Arial"/>
        <family val="2"/>
      </rPr>
      <t>3.0.9.16.40.0001-8</t>
    </r>
  </si>
  <si>
    <r>
      <rPr>
        <sz val="8"/>
        <rFont val="Arial"/>
        <family val="2"/>
      </rPr>
      <t>3594</t>
    </r>
  </si>
  <si>
    <r>
      <rPr>
        <sz val="8"/>
        <rFont val="Arial"/>
        <family val="2"/>
      </rPr>
      <t xml:space="preserve">              PESSOA JURÍDICA - DEMAIS OPERAÇÕES</t>
    </r>
  </si>
  <si>
    <r>
      <rPr>
        <sz val="8"/>
        <rFont val="Arial"/>
        <family val="2"/>
      </rPr>
      <t>3.1.1.10.00.0003-9</t>
    </r>
  </si>
  <si>
    <r>
      <rPr>
        <sz val="8"/>
        <rFont val="Arial"/>
        <family val="2"/>
      </rPr>
      <t>3270</t>
    </r>
  </si>
  <si>
    <r>
      <rPr>
        <sz val="8"/>
        <rFont val="Arial"/>
        <family val="2"/>
      </rPr>
      <t xml:space="preserve">              FINANCIAMENTOS - NÍVEL AA</t>
    </r>
  </si>
  <si>
    <r>
      <rPr>
        <sz val="8"/>
        <rFont val="Arial"/>
        <family val="2"/>
      </rPr>
      <t>3.1.1.10.00.0014-9</t>
    </r>
  </si>
  <si>
    <r>
      <rPr>
        <sz val="8"/>
        <rFont val="Arial"/>
        <family val="2"/>
      </rPr>
      <t>3533</t>
    </r>
  </si>
  <si>
    <r>
      <rPr>
        <sz val="8"/>
        <rFont val="Arial"/>
        <family val="2"/>
      </rPr>
      <t xml:space="preserve">              OPERAÇÕES DE FINANCIAMENTOS RURAIS - NÍVEL AA</t>
    </r>
  </si>
  <si>
    <r>
      <rPr>
        <sz val="8"/>
        <rFont val="Arial"/>
        <family val="2"/>
      </rPr>
      <t>3.1.3.10.20.0011-4</t>
    </r>
  </si>
  <si>
    <r>
      <rPr>
        <sz val="8"/>
        <rFont val="Arial"/>
        <family val="2"/>
      </rPr>
      <t>3318</t>
    </r>
  </si>
  <si>
    <r>
      <rPr>
        <sz val="8"/>
        <rFont val="Arial"/>
        <family val="2"/>
      </rPr>
      <t>3.1.3.10.20.0014-5</t>
    </r>
  </si>
  <si>
    <r>
      <rPr>
        <sz val="8"/>
        <rFont val="Arial"/>
        <family val="2"/>
      </rPr>
      <t>3321</t>
    </r>
  </si>
  <si>
    <r>
      <rPr>
        <sz val="8"/>
        <rFont val="Arial"/>
        <family val="2"/>
      </rPr>
      <t>3.1.6.10.10.0011-2</t>
    </r>
  </si>
  <si>
    <r>
      <rPr>
        <sz val="8"/>
        <rFont val="Arial"/>
        <family val="2"/>
      </rPr>
      <t>3402</t>
    </r>
  </si>
  <si>
    <r>
      <rPr>
        <sz val="8"/>
        <rFont val="Arial"/>
        <family val="2"/>
      </rPr>
      <t>3.1.7.10.10.0011-1</t>
    </r>
  </si>
  <si>
    <r>
      <rPr>
        <sz val="8"/>
        <rFont val="Arial"/>
        <family val="2"/>
      </rPr>
      <t>3436</t>
    </r>
  </si>
  <si>
    <r>
      <rPr>
        <sz val="8"/>
        <rFont val="Arial"/>
        <family val="2"/>
      </rPr>
      <t>3.1.7.30.10-5</t>
    </r>
  </si>
  <si>
    <r>
      <rPr>
        <sz val="8"/>
        <rFont val="Arial"/>
        <family val="2"/>
      </rPr>
      <t>3.1.7.30.10.0001-4</t>
    </r>
  </si>
  <si>
    <r>
      <rPr>
        <sz val="8"/>
        <rFont val="Arial"/>
        <family val="2"/>
      </rPr>
      <t>3458</t>
    </r>
  </si>
  <si>
    <r>
      <rPr>
        <sz val="8"/>
        <rFont val="Arial"/>
        <family val="2"/>
      </rPr>
      <t>3.1.8.10.20.0014-0</t>
    </r>
  </si>
  <si>
    <r>
      <rPr>
        <sz val="8"/>
        <rFont val="Arial"/>
        <family val="2"/>
      </rPr>
      <t>3487</t>
    </r>
  </si>
  <si>
    <r>
      <rPr>
        <sz val="8"/>
        <rFont val="Arial"/>
        <family val="2"/>
      </rPr>
      <t xml:space="preserve">              OPERAÇÕES DE FINANCIAMENTOS RURAIS - NÍVEL G</t>
    </r>
  </si>
  <si>
    <r>
      <rPr>
        <sz val="8"/>
        <rFont val="Arial"/>
        <family val="2"/>
      </rPr>
      <t>3.1.8.30.10-8</t>
    </r>
  </si>
  <si>
    <r>
      <rPr>
        <sz val="8"/>
        <rFont val="Arial"/>
        <family val="2"/>
      </rPr>
      <t>3.1.8.30.10.0001-3</t>
    </r>
  </si>
  <si>
    <r>
      <rPr>
        <sz val="8"/>
        <rFont val="Arial"/>
        <family val="2"/>
      </rPr>
      <t>3490</t>
    </r>
  </si>
  <si>
    <r>
      <rPr>
        <sz val="8"/>
        <rFont val="Arial"/>
        <family val="2"/>
      </rPr>
      <t>3.1.9.30.10-1</t>
    </r>
  </si>
  <si>
    <r>
      <rPr>
        <sz val="8"/>
        <rFont val="Arial"/>
        <family val="2"/>
      </rPr>
      <t>3.1.9.30.10.0001-2</t>
    </r>
  </si>
  <si>
    <r>
      <rPr>
        <sz val="8"/>
        <rFont val="Arial"/>
        <family val="2"/>
      </rPr>
      <t>3522</t>
    </r>
  </si>
  <si>
    <t>Passivo</t>
  </si>
  <si>
    <r>
      <rPr>
        <sz val="8"/>
        <rFont val="Arial"/>
        <family val="2"/>
      </rPr>
      <t>4.1.1.10.00.0003-2</t>
    </r>
  </si>
  <si>
    <r>
      <rPr>
        <sz val="8"/>
        <rFont val="Arial"/>
        <family val="2"/>
      </rPr>
      <t>4614</t>
    </r>
  </si>
  <si>
    <r>
      <rPr>
        <sz val="8"/>
        <rFont val="Arial"/>
        <family val="2"/>
      </rPr>
      <t xml:space="preserve">              DEPÓSITOS DE PESSOAS FÍSICAS - BLOQUEIO PREVENTIVO</t>
    </r>
  </si>
  <si>
    <r>
      <rPr>
        <sz val="8"/>
        <rFont val="Arial"/>
        <family val="2"/>
      </rPr>
      <t>4.5.1.80.10.0009-2</t>
    </r>
  </si>
  <si>
    <r>
      <rPr>
        <sz val="8"/>
        <rFont val="Arial"/>
        <family val="2"/>
      </rPr>
      <t>4141</t>
    </r>
  </si>
  <si>
    <r>
      <rPr>
        <sz val="8"/>
        <rFont val="Arial"/>
        <family val="2"/>
      </rPr>
      <t xml:space="preserve">              CONVÊNIO - DPVAT</t>
    </r>
  </si>
  <si>
    <r>
      <rPr>
        <sz val="8"/>
        <rFont val="Arial"/>
        <family val="2"/>
      </rPr>
      <t>4.5.1.80.90-9</t>
    </r>
  </si>
  <si>
    <r>
      <rPr>
        <sz val="8"/>
        <rFont val="Arial"/>
        <family val="2"/>
      </rPr>
      <t>4.5.1.80.90.0001-8</t>
    </r>
  </si>
  <si>
    <r>
      <rPr>
        <sz val="8"/>
        <rFont val="Arial"/>
        <family val="2"/>
      </rPr>
      <t>4142</t>
    </r>
  </si>
  <si>
    <r>
      <rPr>
        <sz val="8"/>
        <rFont val="Arial"/>
        <family val="2"/>
      </rPr>
      <t xml:space="preserve">              CONVÊNIO - RECEBIMENTOS DE ORDENS DE TERCEIROS</t>
    </r>
  </si>
  <si>
    <r>
      <rPr>
        <sz val="8"/>
        <rFont val="Arial"/>
        <family val="2"/>
      </rPr>
      <t>4.5.1.80.90.0002-5</t>
    </r>
  </si>
  <si>
    <r>
      <rPr>
        <sz val="8"/>
        <rFont val="Arial"/>
        <family val="2"/>
      </rPr>
      <t>4143</t>
    </r>
  </si>
  <si>
    <r>
      <rPr>
        <sz val="8"/>
        <rFont val="Arial"/>
        <family val="2"/>
      </rPr>
      <t xml:space="preserve">              CONVÊNIO - CARNES/ASSEMELHADOS</t>
    </r>
  </si>
  <si>
    <r>
      <rPr>
        <sz val="8"/>
        <rFont val="Arial"/>
        <family val="2"/>
      </rPr>
      <t>4.5.1.80.90.0003-2</t>
    </r>
  </si>
  <si>
    <r>
      <rPr>
        <sz val="8"/>
        <rFont val="Arial"/>
        <family val="2"/>
      </rPr>
      <t>4144</t>
    </r>
  </si>
  <si>
    <r>
      <rPr>
        <sz val="8"/>
        <rFont val="Arial"/>
        <family val="2"/>
      </rPr>
      <t xml:space="preserve">              CONVÊNIO - SEGUROS</t>
    </r>
  </si>
  <si>
    <r>
      <rPr>
        <sz val="8"/>
        <rFont val="Arial"/>
        <family val="2"/>
      </rPr>
      <t>4.5.1.80.90.0004-9</t>
    </r>
  </si>
  <si>
    <r>
      <rPr>
        <sz val="8"/>
        <rFont val="Arial"/>
        <family val="2"/>
      </rPr>
      <t>4145</t>
    </r>
  </si>
  <si>
    <r>
      <rPr>
        <sz val="8"/>
        <rFont val="Arial"/>
        <family val="2"/>
      </rPr>
      <t xml:space="preserve">              RECURSOS EM TRÂNSITO - FGTS</t>
    </r>
  </si>
  <si>
    <r>
      <rPr>
        <sz val="8"/>
        <rFont val="Arial"/>
        <family val="2"/>
      </rPr>
      <t>4.5.1.80.90.0006-3</t>
    </r>
  </si>
  <si>
    <r>
      <rPr>
        <sz val="8"/>
        <rFont val="Arial"/>
        <family val="2"/>
      </rPr>
      <t>4147</t>
    </r>
  </si>
  <si>
    <r>
      <rPr>
        <sz val="8"/>
        <rFont val="Arial"/>
        <family val="2"/>
      </rPr>
      <t xml:space="preserve">              CONVÊNIO - DEMAIS EMPRESAS</t>
    </r>
  </si>
  <si>
    <r>
      <rPr>
        <sz val="8"/>
        <rFont val="Arial"/>
        <family val="2"/>
      </rPr>
      <t>4.5.1.80.90.0008-7</t>
    </r>
  </si>
  <si>
    <r>
      <rPr>
        <sz val="8"/>
        <rFont val="Arial"/>
        <family val="2"/>
      </rPr>
      <t>4541</t>
    </r>
  </si>
  <si>
    <r>
      <rPr>
        <sz val="8"/>
        <rFont val="Arial"/>
        <family val="2"/>
      </rPr>
      <t xml:space="preserve">              CONVÊNIO TELEFONIA - RECARGA ON-LINE</t>
    </r>
  </si>
  <si>
    <r>
      <rPr>
        <sz val="8"/>
        <rFont val="Arial"/>
        <family val="2"/>
      </rPr>
      <t>4.9.1.35.00-8</t>
    </r>
  </si>
  <si>
    <r>
      <rPr>
        <sz val="8"/>
        <rFont val="Arial"/>
        <family val="2"/>
      </rPr>
      <t xml:space="preserve">        RECEBIMENTOS DE CONTRIBUICOES PREVIDENCIARIAS</t>
    </r>
  </si>
  <si>
    <r>
      <rPr>
        <sz val="8"/>
        <rFont val="Arial"/>
        <family val="2"/>
      </rPr>
      <t>4.9.1.35.10-1</t>
    </r>
  </si>
  <si>
    <r>
      <rPr>
        <sz val="8"/>
        <rFont val="Arial"/>
        <family val="2"/>
      </rPr>
      <t xml:space="preserve">           FEDERAIS</t>
    </r>
  </si>
  <si>
    <r>
      <rPr>
        <sz val="8"/>
        <rFont val="Arial"/>
        <family val="2"/>
      </rPr>
      <t>4.9.1.35.10.0001-4</t>
    </r>
  </si>
  <si>
    <r>
      <rPr>
        <sz val="8"/>
        <rFont val="Arial"/>
        <family val="2"/>
      </rPr>
      <t>4245</t>
    </r>
  </si>
  <si>
    <r>
      <rPr>
        <sz val="8"/>
        <rFont val="Arial"/>
        <family val="2"/>
      </rPr>
      <t xml:space="preserve">              FEDERAIS</t>
    </r>
  </si>
  <si>
    <r>
      <rPr>
        <sz val="8"/>
        <rFont val="Arial"/>
        <family val="2"/>
      </rPr>
      <t>4.9.1.50.00-7</t>
    </r>
  </si>
  <si>
    <r>
      <rPr>
        <sz val="8"/>
        <rFont val="Arial"/>
        <family val="2"/>
      </rPr>
      <t xml:space="preserve">        RECEBIMENTOS DE TRIBUTOS FEDERAIS</t>
    </r>
  </si>
  <si>
    <r>
      <rPr>
        <sz val="8"/>
        <rFont val="Arial"/>
        <family val="2"/>
      </rPr>
      <t>4.9.1.50.00.0001-6</t>
    </r>
  </si>
  <si>
    <r>
      <rPr>
        <sz val="8"/>
        <rFont val="Arial"/>
        <family val="2"/>
      </rPr>
      <t>4250</t>
    </r>
  </si>
  <si>
    <r>
      <rPr>
        <sz val="8"/>
        <rFont val="Arial"/>
        <family val="2"/>
      </rPr>
      <t>4.9.3.30.00.0002-5</t>
    </r>
  </si>
  <si>
    <r>
      <rPr>
        <sz val="8"/>
        <rFont val="Arial"/>
        <family val="2"/>
      </rPr>
      <t>4264</t>
    </r>
  </si>
  <si>
    <r>
      <rPr>
        <sz val="8"/>
        <rFont val="Arial"/>
        <family val="2"/>
      </rPr>
      <t xml:space="preserve">              GRATIFICAÇÕES A FUNCIONÁRIOS</t>
    </r>
  </si>
  <si>
    <r>
      <rPr>
        <sz val="8"/>
        <rFont val="Arial"/>
        <family val="2"/>
      </rPr>
      <t>4.9.4.20.20.0004-3</t>
    </r>
  </si>
  <si>
    <r>
      <rPr>
        <sz val="8"/>
        <rFont val="Arial"/>
        <family val="2"/>
      </rPr>
      <t>4289</t>
    </r>
  </si>
  <si>
    <r>
      <rPr>
        <sz val="8"/>
        <rFont val="Arial"/>
        <family val="2"/>
      </rPr>
      <t xml:space="preserve">              PIS A RECOLHER</t>
    </r>
  </si>
  <si>
    <r>
      <rPr>
        <sz val="8"/>
        <rFont val="Arial"/>
        <family val="2"/>
      </rPr>
      <t>4.9.9.05.00-1</t>
    </r>
  </si>
  <si>
    <r>
      <rPr>
        <sz val="8"/>
        <rFont val="Arial"/>
        <family val="2"/>
      </rPr>
      <t xml:space="preserve">        CHEQUES ADMINISTRATIVOS</t>
    </r>
  </si>
  <si>
    <r>
      <rPr>
        <sz val="8"/>
        <rFont val="Arial"/>
        <family val="2"/>
      </rPr>
      <t>4.9.9.05.00.0002-5</t>
    </r>
  </si>
  <si>
    <r>
      <rPr>
        <sz val="8"/>
        <rFont val="Arial"/>
        <family val="2"/>
      </rPr>
      <t>4331</t>
    </r>
  </si>
  <si>
    <r>
      <rPr>
        <sz val="8"/>
        <rFont val="Arial"/>
        <family val="2"/>
      </rPr>
      <t xml:space="preserve">              CHEQUES ADMINISTRATIVOS</t>
    </r>
  </si>
  <si>
    <r>
      <rPr>
        <sz val="8"/>
        <rFont val="Arial"/>
        <family val="2"/>
      </rPr>
      <t>4.9.9.25.00-5</t>
    </r>
  </si>
  <si>
    <r>
      <rPr>
        <sz val="8"/>
        <rFont val="Arial"/>
        <family val="2"/>
      </rPr>
      <t xml:space="preserve">        OBRIGACOES POR CONVENIOS OFICIAIS</t>
    </r>
  </si>
  <si>
    <r>
      <rPr>
        <sz val="8"/>
        <rFont val="Arial"/>
        <family val="2"/>
      </rPr>
      <t>4.9.9.25.19-1</t>
    </r>
  </si>
  <si>
    <r>
      <rPr>
        <sz val="8"/>
        <rFont val="Arial"/>
        <family val="2"/>
      </rPr>
      <t xml:space="preserve">           PREVIDÊNCIA SOCIAL - OUTROS</t>
    </r>
  </si>
  <si>
    <r>
      <rPr>
        <sz val="8"/>
        <rFont val="Arial"/>
        <family val="2"/>
      </rPr>
      <t>4.9.9.25.19.0001-0</t>
    </r>
  </si>
  <si>
    <r>
      <rPr>
        <sz val="8"/>
        <rFont val="Arial"/>
        <family val="2"/>
      </rPr>
      <t>4346</t>
    </r>
  </si>
  <si>
    <r>
      <rPr>
        <sz val="8"/>
        <rFont val="Arial"/>
        <family val="2"/>
      </rPr>
      <t xml:space="preserve">              PREVIDÊNCIA SOCIAL - OUTROS</t>
    </r>
  </si>
  <si>
    <r>
      <rPr>
        <sz val="8"/>
        <rFont val="Arial"/>
        <family val="2"/>
      </rPr>
      <t>4.9.9.27.05.0006-8</t>
    </r>
  </si>
  <si>
    <r>
      <rPr>
        <sz val="8"/>
        <rFont val="Arial"/>
        <family val="2"/>
      </rPr>
      <t>4355</t>
    </r>
  </si>
  <si>
    <r>
      <rPr>
        <sz val="8"/>
        <rFont val="Arial"/>
        <family val="2"/>
      </rPr>
      <t xml:space="preserve">              SALÁRIOS - BLOQUEIO JUDICIAL</t>
    </r>
  </si>
  <si>
    <r>
      <rPr>
        <sz val="8"/>
        <rFont val="Arial"/>
        <family val="2"/>
      </rPr>
      <t>4.9.9.30.10.0011-4</t>
    </r>
  </si>
  <si>
    <r>
      <rPr>
        <sz val="8"/>
        <rFont val="Arial"/>
        <family val="2"/>
      </rPr>
      <t>4368</t>
    </r>
  </si>
  <si>
    <r>
      <rPr>
        <sz val="8"/>
        <rFont val="Arial"/>
        <family val="2"/>
      </rPr>
      <t xml:space="preserve">              RESCISÃO TRABALHISTA</t>
    </r>
  </si>
  <si>
    <r>
      <rPr>
        <sz val="8"/>
        <rFont val="Arial"/>
        <family val="2"/>
      </rPr>
      <t>4.9.9.30.50.0011-0</t>
    </r>
  </si>
  <si>
    <r>
      <rPr>
        <sz val="8"/>
        <rFont val="Arial"/>
        <family val="2"/>
      </rPr>
      <t>4380</t>
    </r>
  </si>
  <si>
    <r>
      <rPr>
        <sz val="8"/>
        <rFont val="Arial"/>
        <family val="2"/>
      </rPr>
      <t xml:space="preserve">              SEGURANÇA E VIGILÂNCIA</t>
    </r>
  </si>
  <si>
    <r>
      <rPr>
        <sz val="8"/>
        <rFont val="Arial"/>
        <family val="2"/>
      </rPr>
      <t>4.9.9.30.50.0012-7</t>
    </r>
  </si>
  <si>
    <r>
      <rPr>
        <sz val="8"/>
        <rFont val="Arial"/>
        <family val="2"/>
      </rPr>
      <t>4381</t>
    </r>
  </si>
  <si>
    <r>
      <rPr>
        <sz val="8"/>
        <rFont val="Arial"/>
        <family val="2"/>
      </rPr>
      <t xml:space="preserve">              MANUTENÇÃO E CONSERVAÇÃO DE BENS</t>
    </r>
  </si>
  <si>
    <r>
      <rPr>
        <sz val="8"/>
        <rFont val="Arial"/>
        <family val="2"/>
      </rPr>
      <t>4.9.9.30.50.0013-4</t>
    </r>
  </si>
  <si>
    <r>
      <rPr>
        <sz val="8"/>
        <rFont val="Arial"/>
        <family val="2"/>
      </rPr>
      <t>4382</t>
    </r>
  </si>
  <si>
    <r>
      <rPr>
        <sz val="8"/>
        <rFont val="Arial"/>
        <family val="2"/>
      </rPr>
      <t xml:space="preserve">              TRANSPORTE</t>
    </r>
  </si>
  <si>
    <r>
      <rPr>
        <sz val="8"/>
        <rFont val="Arial"/>
        <family val="2"/>
      </rPr>
      <t>4.9.9.30.50.0015-8</t>
    </r>
  </si>
  <si>
    <r>
      <rPr>
        <sz val="8"/>
        <rFont val="Arial"/>
        <family val="2"/>
      </rPr>
      <t>4384</t>
    </r>
  </si>
  <si>
    <r>
      <rPr>
        <sz val="8"/>
        <rFont val="Arial"/>
        <family val="2"/>
      </rPr>
      <t xml:space="preserve">              PLANO DE SAÚDE</t>
    </r>
  </si>
  <si>
    <r>
      <rPr>
        <sz val="8"/>
        <rFont val="Arial"/>
        <family val="2"/>
      </rPr>
      <t>4.9.9.30.50.0020-6</t>
    </r>
  </si>
  <si>
    <r>
      <rPr>
        <sz val="8"/>
        <rFont val="Arial"/>
        <family val="2"/>
      </rPr>
      <t>4389</t>
    </r>
  </si>
  <si>
    <r>
      <rPr>
        <sz val="8"/>
        <rFont val="Arial"/>
        <family val="2"/>
      </rPr>
      <t xml:space="preserve">              COMPENSAÇAO</t>
    </r>
  </si>
  <si>
    <r>
      <rPr>
        <sz val="8"/>
        <rFont val="Arial"/>
        <family val="2"/>
      </rPr>
      <t>4.9.9.30.50.0025-1</t>
    </r>
  </si>
  <si>
    <r>
      <rPr>
        <sz val="8"/>
        <rFont val="Arial"/>
        <family val="2"/>
      </rPr>
      <t>4394</t>
    </r>
  </si>
  <si>
    <r>
      <rPr>
        <sz val="8"/>
        <rFont val="Arial"/>
        <family val="2"/>
      </rPr>
      <t xml:space="preserve">              CONTRIBUIÇÕES A PAGAR</t>
    </r>
  </si>
  <si>
    <r>
      <rPr>
        <sz val="8"/>
        <rFont val="Arial"/>
        <family val="2"/>
      </rPr>
      <t>4.9.9.30.50.0028-2</t>
    </r>
  </si>
  <si>
    <r>
      <rPr>
        <sz val="8"/>
        <rFont val="Arial"/>
        <family val="2"/>
      </rPr>
      <t>4549</t>
    </r>
  </si>
  <si>
    <r>
      <rPr>
        <sz val="8"/>
        <rFont val="Arial"/>
        <family val="2"/>
      </rPr>
      <t xml:space="preserve">              PROVISÃO DE DESPESAS COM CARTÕES</t>
    </r>
  </si>
  <si>
    <r>
      <rPr>
        <sz val="8"/>
        <rFont val="Arial"/>
        <family val="2"/>
      </rPr>
      <t>4.9.9.30.50.0029-9</t>
    </r>
  </si>
  <si>
    <r>
      <rPr>
        <sz val="8"/>
        <rFont val="Arial"/>
        <family val="2"/>
      </rPr>
      <t>4551</t>
    </r>
  </si>
  <si>
    <r>
      <rPr>
        <sz val="8"/>
        <rFont val="Arial"/>
        <family val="2"/>
      </rPr>
      <t xml:space="preserve">              PROVISÃO DE DESPESA COM DOMICÍLIO BANCÁRIO</t>
    </r>
  </si>
  <si>
    <r>
      <rPr>
        <sz val="8"/>
        <rFont val="Arial"/>
        <family val="2"/>
      </rPr>
      <t>4.9.9.30.90.0022-6</t>
    </r>
  </si>
  <si>
    <r>
      <rPr>
        <sz val="8"/>
        <rFont val="Arial"/>
        <family val="2"/>
      </rPr>
      <t>4567</t>
    </r>
  </si>
  <si>
    <r>
      <rPr>
        <sz val="8"/>
        <rFont val="Arial"/>
        <family val="2"/>
      </rPr>
      <t xml:space="preserve">              ORDEM DE PAGAMENTO - ENCERRAMENTO CONTA SALÁRIO</t>
    </r>
  </si>
  <si>
    <r>
      <rPr>
        <sz val="8"/>
        <rFont val="Arial"/>
        <family val="2"/>
      </rPr>
      <t>4.9.9.92.00.0015-5</t>
    </r>
  </si>
  <si>
    <r>
      <rPr>
        <sz val="8"/>
        <rFont val="Arial"/>
        <family val="2"/>
      </rPr>
      <t>4446</t>
    </r>
  </si>
  <si>
    <r>
      <rPr>
        <sz val="8"/>
        <rFont val="Arial"/>
        <family val="2"/>
      </rPr>
      <t xml:space="preserve">              TRANSITÓRIA - PARCELAMENTO CONTA CAPITAL</t>
    </r>
  </si>
  <si>
    <r>
      <rPr>
        <sz val="8"/>
        <rFont val="Arial"/>
        <family val="2"/>
      </rPr>
      <t>4.9.9.92.00.0039-9</t>
    </r>
  </si>
  <si>
    <r>
      <rPr>
        <sz val="8"/>
        <rFont val="Arial"/>
        <family val="2"/>
      </rPr>
      <t>4470</t>
    </r>
  </si>
  <si>
    <r>
      <rPr>
        <sz val="8"/>
        <rFont val="Arial"/>
        <family val="2"/>
      </rPr>
      <t xml:space="preserve">              SEGURO DE TERCEIROS A PAGAR</t>
    </r>
  </si>
  <si>
    <r>
      <rPr>
        <sz val="8"/>
        <rFont val="Arial"/>
        <family val="2"/>
      </rPr>
      <t>4.9.9.92.00.4714-9</t>
    </r>
  </si>
  <si>
    <r>
      <rPr>
        <sz val="8"/>
        <rFont val="Arial"/>
        <family val="2"/>
      </rPr>
      <t>4616</t>
    </r>
  </si>
  <si>
    <r>
      <rPr>
        <sz val="8"/>
        <rFont val="Arial"/>
        <family val="2"/>
      </rPr>
      <t xml:space="preserve">              TRANSITÓRIA - RENEG.DÍVIDA - OUTROS ACRÉSCIMOS</t>
    </r>
  </si>
  <si>
    <t>Patrimônio líquido</t>
  </si>
  <si>
    <r>
      <rPr>
        <sz val="8"/>
        <rFont val="Arial"/>
        <family val="2"/>
      </rPr>
      <t>6.1.7.10.00.0001-8</t>
    </r>
  </si>
  <si>
    <r>
      <rPr>
        <sz val="8"/>
        <rFont val="Arial"/>
        <family val="2"/>
      </rPr>
      <t>635</t>
    </r>
  </si>
  <si>
    <r>
      <rPr>
        <sz val="8"/>
        <rFont val="Arial"/>
        <family val="2"/>
      </rPr>
      <t xml:space="preserve">              SOBRAS OU PERDAS ACUMULADAS</t>
    </r>
  </si>
  <si>
    <t>Resultado credor</t>
  </si>
  <si>
    <r>
      <rPr>
        <sz val="8"/>
        <rFont val="Arial"/>
        <family val="2"/>
      </rPr>
      <t>7.1.1.05.00.0021-5</t>
    </r>
  </si>
  <si>
    <r>
      <rPr>
        <sz val="8"/>
        <rFont val="Arial"/>
        <family val="2"/>
      </rPr>
      <t>71111</t>
    </r>
  </si>
  <si>
    <r>
      <rPr>
        <sz val="8"/>
        <rFont val="Arial"/>
        <family val="2"/>
      </rPr>
      <t>7.1.1.05.00.0023-9</t>
    </r>
  </si>
  <si>
    <r>
      <rPr>
        <sz val="8"/>
        <rFont val="Arial"/>
        <family val="2"/>
      </rPr>
      <t>71113</t>
    </r>
  </si>
  <si>
    <r>
      <rPr>
        <sz val="8"/>
        <rFont val="Arial"/>
        <family val="2"/>
      </rPr>
      <t>7.1.1.05.00.0025-3</t>
    </r>
  </si>
  <si>
    <r>
      <rPr>
        <sz val="8"/>
        <rFont val="Arial"/>
        <family val="2"/>
      </rPr>
      <t>71115</t>
    </r>
  </si>
  <si>
    <r>
      <rPr>
        <sz val="8"/>
        <rFont val="Arial"/>
        <family val="2"/>
      </rPr>
      <t>7.1.7.99.00.5048-4</t>
    </r>
  </si>
  <si>
    <r>
      <rPr>
        <sz val="8"/>
        <rFont val="Arial"/>
        <family val="2"/>
      </rPr>
      <t>7545</t>
    </r>
  </si>
  <si>
    <r>
      <rPr>
        <sz val="8"/>
        <rFont val="Arial"/>
        <family val="2"/>
      </rPr>
      <t xml:space="preserve">              COMISSÃO CARTÕES DE CRÉDITO</t>
    </r>
  </si>
  <si>
    <r>
      <rPr>
        <sz val="8"/>
        <rFont val="Arial"/>
        <family val="2"/>
      </rPr>
      <t>7.1.7.99.00.5059-4</t>
    </r>
  </si>
  <si>
    <r>
      <rPr>
        <sz val="8"/>
        <rFont val="Arial"/>
        <family val="2"/>
      </rPr>
      <t>7997</t>
    </r>
  </si>
  <si>
    <r>
      <rPr>
        <sz val="8"/>
        <rFont val="Arial"/>
        <family val="2"/>
      </rPr>
      <t xml:space="preserve">              RENDAS PRESTAÇÃO SERVIÇO - COMISSÃO CONSIG.BANCOOB</t>
    </r>
  </si>
  <si>
    <r>
      <rPr>
        <sz val="8"/>
        <rFont val="Arial"/>
        <family val="2"/>
      </rPr>
      <t>7.1.9.90.30.0070-4</t>
    </r>
  </si>
  <si>
    <r>
      <rPr>
        <sz val="8"/>
        <rFont val="Arial"/>
        <family val="2"/>
      </rPr>
      <t>7704</t>
    </r>
  </si>
  <si>
    <r>
      <rPr>
        <sz val="8"/>
        <rFont val="Arial"/>
        <family val="2"/>
      </rPr>
      <t xml:space="preserve">              REV PDD - CRÉDITO - APLICAÇÕES RECURSOS LIVRES</t>
    </r>
  </si>
  <si>
    <r>
      <rPr>
        <sz val="8"/>
        <rFont val="Arial"/>
        <family val="2"/>
      </rPr>
      <t>7.1.9.90.30.0071-1</t>
    </r>
  </si>
  <si>
    <r>
      <rPr>
        <sz val="8"/>
        <rFont val="Arial"/>
        <family val="2"/>
      </rPr>
      <t>7705</t>
    </r>
  </si>
  <si>
    <r>
      <rPr>
        <sz val="8"/>
        <rFont val="Arial"/>
        <family val="2"/>
      </rPr>
      <t xml:space="preserve">              REV PDD - CRÉDITO - RECURSOS DIRECIONADOS À VISTA</t>
    </r>
  </si>
  <si>
    <r>
      <rPr>
        <sz val="8"/>
        <rFont val="Arial"/>
        <family val="2"/>
      </rPr>
      <t>7.1.9.90.30.0072-8</t>
    </r>
  </si>
  <si>
    <r>
      <rPr>
        <sz val="8"/>
        <rFont val="Arial"/>
        <family val="2"/>
      </rPr>
      <t>7706</t>
    </r>
  </si>
  <si>
    <r>
      <rPr>
        <sz val="8"/>
        <rFont val="Arial"/>
        <family val="2"/>
      </rPr>
      <t xml:space="preserve">              REV PDD - CRÉDITO - RECURSOS DIRECIONADOS DA POUP.</t>
    </r>
  </si>
  <si>
    <r>
      <rPr>
        <sz val="8"/>
        <rFont val="Arial"/>
        <family val="2"/>
      </rPr>
      <t>7.1.9.90.30.0073-5</t>
    </r>
  </si>
  <si>
    <r>
      <rPr>
        <sz val="8"/>
        <rFont val="Arial"/>
        <family val="2"/>
      </rPr>
      <t>7707</t>
    </r>
  </si>
  <si>
    <r>
      <rPr>
        <sz val="8"/>
        <rFont val="Arial"/>
        <family val="2"/>
      </rPr>
      <t xml:space="preserve">              REV PDD - CRÉDITO - RECURSOS DIRECIONADOS DE LCA</t>
    </r>
  </si>
  <si>
    <r>
      <rPr>
        <sz val="8"/>
        <rFont val="Arial"/>
        <family val="2"/>
      </rPr>
      <t>7.1.9.90.30.0076-6</t>
    </r>
  </si>
  <si>
    <r>
      <rPr>
        <sz val="8"/>
        <rFont val="Arial"/>
        <family val="2"/>
      </rPr>
      <t>71103</t>
    </r>
  </si>
  <si>
    <r>
      <rPr>
        <sz val="8"/>
        <rFont val="Arial"/>
        <family val="2"/>
      </rPr>
      <t>7.1.9.90.30.0078-0</t>
    </r>
  </si>
  <si>
    <r>
      <rPr>
        <sz val="8"/>
        <rFont val="Arial"/>
        <family val="2"/>
      </rPr>
      <t>71126</t>
    </r>
  </si>
  <si>
    <r>
      <rPr>
        <sz val="8"/>
        <rFont val="Arial"/>
        <family val="2"/>
      </rPr>
      <t xml:space="preserve">              REV PDD - CRÉDITO PESSOL E CDC</t>
    </r>
  </si>
  <si>
    <r>
      <rPr>
        <sz val="8"/>
        <rFont val="Arial"/>
        <family val="2"/>
      </rPr>
      <t>7.1.9.90.30.0080-7</t>
    </r>
  </si>
  <si>
    <r>
      <rPr>
        <sz val="8"/>
        <rFont val="Arial"/>
        <family val="2"/>
      </rPr>
      <t>71128</t>
    </r>
  </si>
  <si>
    <r>
      <rPr>
        <sz val="8"/>
        <rFont val="Arial"/>
        <family val="2"/>
      </rPr>
      <t xml:space="preserve">              REV PDD - CAPITAL DE GIRO</t>
    </r>
  </si>
  <si>
    <r>
      <rPr>
        <sz val="8"/>
        <rFont val="Arial"/>
        <family val="2"/>
      </rPr>
      <t>7.1.9.90.30.0082-1</t>
    </r>
  </si>
  <si>
    <r>
      <rPr>
        <sz val="8"/>
        <rFont val="Arial"/>
        <family val="2"/>
      </rPr>
      <t>71130</t>
    </r>
  </si>
  <si>
    <r>
      <rPr>
        <sz val="8"/>
        <rFont val="Arial"/>
        <family val="2"/>
      </rPr>
      <t xml:space="preserve">              REV PDD - EMP COM GARANT  BENS IMÓVEIS</t>
    </r>
  </si>
  <si>
    <r>
      <rPr>
        <sz val="8"/>
        <rFont val="Arial"/>
        <family val="2"/>
      </rPr>
      <t>7.1.9.90.60-6</t>
    </r>
  </si>
  <si>
    <r>
      <rPr>
        <sz val="8"/>
        <rFont val="Arial"/>
        <family val="2"/>
      </rPr>
      <t xml:space="preserve">           OUTROS CREDITOS DE LIQUIDACAO DUVIDOSA</t>
    </r>
  </si>
  <si>
    <r>
      <rPr>
        <sz val="8"/>
        <rFont val="Arial"/>
        <family val="2"/>
      </rPr>
      <t>7.1.9.90.60.0001-7</t>
    </r>
  </si>
  <si>
    <r>
      <rPr>
        <sz val="8"/>
        <rFont val="Arial"/>
        <family val="2"/>
      </rPr>
      <t>7485</t>
    </r>
  </si>
  <si>
    <r>
      <rPr>
        <sz val="8"/>
        <rFont val="Arial"/>
        <family val="2"/>
      </rPr>
      <t>7.3.9.90.00-6</t>
    </r>
  </si>
  <si>
    <r>
      <rPr>
        <sz val="8"/>
        <rFont val="Arial"/>
        <family val="2"/>
      </rPr>
      <t xml:space="preserve">        REVERSAO DE PROVISOES NAO OPERACIONAIS</t>
    </r>
  </si>
  <si>
    <r>
      <rPr>
        <sz val="8"/>
        <rFont val="Arial"/>
        <family val="2"/>
      </rPr>
      <t>7.3.9.90.10-9</t>
    </r>
  </si>
  <si>
    <r>
      <rPr>
        <sz val="8"/>
        <rFont val="Arial"/>
        <family val="2"/>
      </rPr>
      <t xml:space="preserve">           DESVALORIZACAO DE OUTROS VALORES E BENS</t>
    </r>
  </si>
  <si>
    <r>
      <rPr>
        <sz val="8"/>
        <rFont val="Arial"/>
        <family val="2"/>
      </rPr>
      <t>7.3.9.90.10.0001-6</t>
    </r>
  </si>
  <si>
    <r>
      <rPr>
        <sz val="8"/>
        <rFont val="Arial"/>
        <family val="2"/>
      </rPr>
      <t>7513</t>
    </r>
  </si>
  <si>
    <t>Resultado devedor</t>
  </si>
  <si>
    <r>
      <rPr>
        <sz val="8"/>
        <rFont val="Arial"/>
        <family val="2"/>
      </rPr>
      <t>8.1.7.18.30.9999-4</t>
    </r>
  </si>
  <si>
    <r>
      <rPr>
        <sz val="8"/>
        <rFont val="Arial"/>
        <family val="2"/>
      </rPr>
      <t>8101</t>
    </r>
  </si>
  <si>
    <r>
      <rPr>
        <sz val="8"/>
        <rFont val="Arial"/>
        <family val="2"/>
      </rPr>
      <t xml:space="preserve">              OUTRAS DESP. DIRETORIA E CONSELHO ADMINISTRAÇÃO</t>
    </r>
  </si>
  <si>
    <r>
      <rPr>
        <sz val="8"/>
        <rFont val="Arial"/>
        <family val="2"/>
      </rPr>
      <t>8.1.7.39.00.0006-8</t>
    </r>
  </si>
  <si>
    <r>
      <rPr>
        <sz val="8"/>
        <rFont val="Arial"/>
        <family val="2"/>
      </rPr>
      <t>8180</t>
    </r>
  </si>
  <si>
    <r>
      <rPr>
        <sz val="8"/>
        <rFont val="Arial"/>
        <family val="2"/>
      </rPr>
      <t xml:space="preserve">              EQUIPAMENTOS E ACESSÓRIOS</t>
    </r>
  </si>
  <si>
    <r>
      <rPr>
        <sz val="8"/>
        <rFont val="Arial"/>
        <family val="2"/>
      </rPr>
      <t>8.1.7.39.00.0007-5</t>
    </r>
  </si>
  <si>
    <r>
      <rPr>
        <sz val="8"/>
        <rFont val="Arial"/>
        <family val="2"/>
      </rPr>
      <t>8181</t>
    </r>
  </si>
  <si>
    <r>
      <rPr>
        <sz val="8"/>
        <rFont val="Arial"/>
        <family val="2"/>
      </rPr>
      <t xml:space="preserve">              AQUISIÇÃO DE PROGRAMAS DE COMPUTADOR</t>
    </r>
  </si>
  <si>
    <r>
      <rPr>
        <sz val="8"/>
        <rFont val="Arial"/>
        <family val="2"/>
      </rPr>
      <t>8.1.7.54.00.0028-9</t>
    </r>
  </si>
  <si>
    <r>
      <rPr>
        <sz val="8"/>
        <rFont val="Arial"/>
        <family val="2"/>
      </rPr>
      <t>89029</t>
    </r>
  </si>
  <si>
    <r>
      <rPr>
        <sz val="8"/>
        <rFont val="Arial"/>
        <family val="2"/>
      </rPr>
      <t xml:space="preserve">              CUSTO MENSAL SOBRE CARTÃO DE CRÉDITO</t>
    </r>
  </si>
  <si>
    <r>
      <rPr>
        <sz val="8"/>
        <rFont val="Arial"/>
        <family val="2"/>
      </rPr>
      <t>8.1.7.75.00.9999-4</t>
    </r>
  </si>
  <si>
    <r>
      <rPr>
        <sz val="8"/>
        <rFont val="Arial"/>
        <family val="2"/>
      </rPr>
      <t>8293</t>
    </r>
  </si>
  <si>
    <r>
      <rPr>
        <sz val="8"/>
        <rFont val="Arial"/>
        <family val="2"/>
      </rPr>
      <t xml:space="preserve">              OUTRAS DESPESAS DE VIAGEM NO PAÍS</t>
    </r>
  </si>
  <si>
    <r>
      <rPr>
        <sz val="8"/>
        <rFont val="Arial"/>
        <family val="2"/>
      </rPr>
      <t>8.1.7.99.00.0027-9</t>
    </r>
  </si>
  <si>
    <r>
      <rPr>
        <sz val="8"/>
        <rFont val="Arial"/>
        <family val="2"/>
      </rPr>
      <t>89173</t>
    </r>
  </si>
  <si>
    <r>
      <rPr>
        <sz val="8"/>
        <rFont val="Arial"/>
        <family val="2"/>
      </rPr>
      <t>8.1.8.30.30.0153-4</t>
    </r>
  </si>
  <si>
    <r>
      <rPr>
        <sz val="8"/>
        <rFont val="Arial"/>
        <family val="2"/>
      </rPr>
      <t>89071</t>
    </r>
  </si>
  <si>
    <r>
      <rPr>
        <sz val="8"/>
        <rFont val="Arial"/>
        <family val="2"/>
      </rPr>
      <t xml:space="preserve">              PDD - CAPITAL DE GIRO</t>
    </r>
  </si>
  <si>
    <r>
      <rPr>
        <sz val="8"/>
        <rFont val="Arial"/>
        <family val="2"/>
      </rPr>
      <t>8.1.8.30.30.0157-2</t>
    </r>
  </si>
  <si>
    <r>
      <rPr>
        <sz val="8"/>
        <rFont val="Arial"/>
        <family val="2"/>
      </rPr>
      <t>89075</t>
    </r>
  </si>
  <si>
    <r>
      <rPr>
        <sz val="8"/>
        <rFont val="Arial"/>
        <family val="2"/>
      </rPr>
      <t xml:space="preserve">              PDD - EMP. COM GARANT. BENS IMÓVEIS</t>
    </r>
  </si>
  <si>
    <r>
      <rPr>
        <sz val="8"/>
        <rFont val="Arial"/>
        <family val="2"/>
      </rPr>
      <t>8.1.8.30.30.0187-1</t>
    </r>
  </si>
  <si>
    <r>
      <rPr>
        <sz val="8"/>
        <rFont val="Arial"/>
        <family val="2"/>
      </rPr>
      <t>89067</t>
    </r>
  </si>
  <si>
    <r>
      <rPr>
        <sz val="8"/>
        <rFont val="Arial"/>
        <family val="2"/>
      </rPr>
      <t xml:space="preserve">              PDD - CRÉDITO PESSOAL</t>
    </r>
  </si>
  <si>
    <r>
      <rPr>
        <sz val="8"/>
        <rFont val="Arial"/>
        <family val="2"/>
      </rPr>
      <t>8.1.9.33.00.0001-9</t>
    </r>
  </si>
  <si>
    <r>
      <rPr>
        <sz val="8"/>
        <rFont val="Arial"/>
        <family val="2"/>
      </rPr>
      <t>8454</t>
    </r>
  </si>
  <si>
    <r>
      <rPr>
        <sz val="8"/>
        <rFont val="Arial"/>
        <family val="2"/>
      </rPr>
      <t xml:space="preserve">              DESPESAS DE CONTRIBUIÇÃO AO PIS/PASEP</t>
    </r>
  </si>
  <si>
    <r>
      <rPr>
        <sz val="8"/>
        <rFont val="Arial"/>
        <family val="2"/>
      </rPr>
      <t>8.1.9.99.00.0066-2</t>
    </r>
  </si>
  <si>
    <r>
      <rPr>
        <sz val="8"/>
        <rFont val="Arial"/>
        <family val="2"/>
      </rPr>
      <t>89019</t>
    </r>
  </si>
  <si>
    <r>
      <rPr>
        <sz val="8"/>
        <rFont val="Arial"/>
        <family val="2"/>
      </rPr>
      <t xml:space="preserve">              PERDAS - FRAUDES EXTERNAS</t>
    </r>
  </si>
  <si>
    <r>
      <rPr>
        <sz val="8"/>
        <rFont val="Arial"/>
        <family val="2"/>
      </rPr>
      <t>8.1.9.99.00.0072-7</t>
    </r>
  </si>
  <si>
    <r>
      <rPr>
        <sz val="8"/>
        <rFont val="Arial"/>
        <family val="2"/>
      </rPr>
      <t>89025</t>
    </r>
  </si>
  <si>
    <r>
      <rPr>
        <sz val="8"/>
        <rFont val="Arial"/>
        <family val="2"/>
      </rPr>
      <t xml:space="preserve">              PERDAS - FALHAS DE GERENCIAMENTO</t>
    </r>
  </si>
  <si>
    <r>
      <rPr>
        <sz val="8"/>
        <rFont val="Arial"/>
        <family val="2"/>
      </rPr>
      <t>8.1.9.99.00.0303-0</t>
    </r>
  </si>
  <si>
    <r>
      <rPr>
        <sz val="8"/>
        <rFont val="Arial"/>
        <family val="2"/>
      </rPr>
      <t>89097</t>
    </r>
  </si>
  <si>
    <r>
      <rPr>
        <sz val="8"/>
        <rFont val="Arial"/>
        <family val="2"/>
      </rPr>
      <t xml:space="preserve">              DESC CONC - CRÉDITO PESSOAL</t>
    </r>
  </si>
  <si>
    <r>
      <rPr>
        <sz val="8"/>
        <rFont val="Arial"/>
        <family val="2"/>
      </rPr>
      <t>8.1.9.99.00.0308-5</t>
    </r>
  </si>
  <si>
    <r>
      <rPr>
        <sz val="8"/>
        <rFont val="Arial"/>
        <family val="2"/>
      </rPr>
      <t>89102</t>
    </r>
  </si>
  <si>
    <r>
      <rPr>
        <sz val="8"/>
        <rFont val="Arial"/>
        <family val="2"/>
      </rPr>
      <t xml:space="preserve">              DESC CONC - CAPITAL DE GIRO</t>
    </r>
  </si>
  <si>
    <r>
      <rPr>
        <sz val="8"/>
        <rFont val="Arial"/>
        <family val="2"/>
      </rPr>
      <t>8.1.9.99.00.0309-2</t>
    </r>
  </si>
  <si>
    <r>
      <rPr>
        <sz val="8"/>
        <rFont val="Arial"/>
        <family val="2"/>
      </rPr>
      <t>89103</t>
    </r>
  </si>
  <si>
    <r>
      <rPr>
        <sz val="8"/>
        <rFont val="Arial"/>
        <family val="2"/>
      </rPr>
      <t xml:space="preserve">              ESTORNO JUROS - CAPITAL DE GIRO</t>
    </r>
  </si>
  <si>
    <r>
      <rPr>
        <sz val="8"/>
        <rFont val="Arial"/>
        <family val="2"/>
      </rPr>
      <t>8.9.7.00.00-8</t>
    </r>
  </si>
  <si>
    <r>
      <rPr>
        <sz val="8"/>
        <rFont val="Arial"/>
        <family val="2"/>
      </rPr>
      <t xml:space="preserve">     (-) PARTICIPACOES NO LUCRO</t>
    </r>
  </si>
  <si>
    <r>
      <rPr>
        <sz val="8"/>
        <rFont val="Arial"/>
        <family val="2"/>
      </rPr>
      <t>8.9.7.10.00-5</t>
    </r>
  </si>
  <si>
    <r>
      <rPr>
        <sz val="8"/>
        <rFont val="Arial"/>
        <family val="2"/>
      </rPr>
      <t xml:space="preserve">        (-) PARTICIPACOES NO LUCRO</t>
    </r>
  </si>
  <si>
    <r>
      <rPr>
        <sz val="8"/>
        <rFont val="Arial"/>
        <family val="2"/>
      </rPr>
      <t>8.9.7.10.20-1</t>
    </r>
  </si>
  <si>
    <r>
      <rPr>
        <sz val="8"/>
        <rFont val="Arial"/>
        <family val="2"/>
      </rPr>
      <t xml:space="preserve">           (-) EMPREGADOS</t>
    </r>
  </si>
  <si>
    <r>
      <rPr>
        <sz val="8"/>
        <rFont val="Arial"/>
        <family val="2"/>
      </rPr>
      <t>8.9.7.10.20.0001-8</t>
    </r>
  </si>
  <si>
    <r>
      <rPr>
        <sz val="8"/>
        <rFont val="Arial"/>
        <family val="2"/>
      </rPr>
      <t>8583</t>
    </r>
  </si>
  <si>
    <r>
      <rPr>
        <sz val="8"/>
        <rFont val="Arial"/>
        <family val="2"/>
      </rPr>
      <t xml:space="preserve">              EMPREGADOS</t>
    </r>
  </si>
  <si>
    <r>
      <rPr>
        <sz val="8"/>
        <rFont val="Arial"/>
        <family val="2"/>
      </rPr>
      <t>9.0.4.30.00.0007-1</t>
    </r>
  </si>
  <si>
    <r>
      <rPr>
        <sz val="8"/>
        <rFont val="Arial"/>
        <family val="2"/>
      </rPr>
      <t>922</t>
    </r>
  </si>
  <si>
    <r>
      <rPr>
        <sz val="8"/>
        <rFont val="Arial"/>
        <family val="2"/>
      </rPr>
      <t>9.0.9.16.00-1</t>
    </r>
  </si>
  <si>
    <r>
      <rPr>
        <sz val="8"/>
        <rFont val="Arial"/>
        <family val="2"/>
      </rPr>
      <t xml:space="preserve">        OPERAÇÕES COM PARTES RELACIONADAS - CONTROLE</t>
    </r>
  </si>
  <si>
    <r>
      <rPr>
        <sz val="8"/>
        <rFont val="Arial"/>
        <family val="2"/>
      </rPr>
      <t>9.0.9.16.00.0001-0</t>
    </r>
  </si>
  <si>
    <r>
      <rPr>
        <sz val="8"/>
        <rFont val="Arial"/>
        <family val="2"/>
      </rPr>
      <t>9171</t>
    </r>
  </si>
  <si>
    <r>
      <rPr>
        <sz val="8"/>
        <rFont val="Arial"/>
        <family val="2"/>
      </rPr>
      <t xml:space="preserve">              OPERAÇÕES COM PARTES RELACIONADAS - CONTROLE</t>
    </r>
  </si>
  <si>
    <t>Conta Contábil</t>
  </si>
  <si>
    <t>Código</t>
  </si>
  <si>
    <t>Descrição</t>
  </si>
  <si>
    <t>1.0.0.00.00-7</t>
  </si>
  <si>
    <t>CIRCULANTE E REALIZAVEL A LONGO PRAZO</t>
  </si>
  <si>
    <t>1.1.0.00.00-6</t>
  </si>
  <si>
    <t xml:space="preserve">  DISPONIBILIDADES</t>
  </si>
  <si>
    <t>1.1.1.00.00-9</t>
  </si>
  <si>
    <t xml:space="preserve">     CAIXA</t>
  </si>
  <si>
    <t>1.1.1.10.00-6</t>
  </si>
  <si>
    <t xml:space="preserve">        CAIXA</t>
  </si>
  <si>
    <t>1.1.1.10.00.0001-9</t>
  </si>
  <si>
    <t>11</t>
  </si>
  <si>
    <t xml:space="preserve">              CAIXA</t>
  </si>
  <si>
    <t>1.1.1.10.00.0002-6</t>
  </si>
  <si>
    <t>12</t>
  </si>
  <si>
    <t xml:space="preserve">              NUMERÁRIO EM TRÂNSITO</t>
  </si>
  <si>
    <t>1.4.0.00.00-3</t>
  </si>
  <si>
    <t xml:space="preserve">  RELACOES INTERFINANCEIRAS</t>
  </si>
  <si>
    <t>1.4.5.00.00-8</t>
  </si>
  <si>
    <t xml:space="preserve">     CENTRALIZAÇÃO FINANCEIRA - COOPERATIVAS</t>
  </si>
  <si>
    <t>1.4.5.10.00-5</t>
  </si>
  <si>
    <t xml:space="preserve">        DEPÓSITOS NAS COOPERATIVAS CENTRAIS</t>
  </si>
  <si>
    <t>1.4.5.10.00.0001-6</t>
  </si>
  <si>
    <t>1620</t>
  </si>
  <si>
    <t xml:space="preserve">              CENTRALIZAÇÃO FINANCEIRA - COOPERATIVAS</t>
  </si>
  <si>
    <t>1.6.0.00.00-1</t>
  </si>
  <si>
    <t xml:space="preserve">  OPERACOES DE CREDITO</t>
  </si>
  <si>
    <t>1.6.1.00.00-4</t>
  </si>
  <si>
    <t xml:space="preserve">     EMPRÉSTIMOS E DIREITOS CREDITÓRIOS DESCONTADOS</t>
  </si>
  <si>
    <t>1.6.1.10.00-1</t>
  </si>
  <si>
    <t xml:space="preserve">        ADIANTAMENTOS A DEPOSITANTES</t>
  </si>
  <si>
    <t>1.6.1.10.00.0001-4</t>
  </si>
  <si>
    <t>1626</t>
  </si>
  <si>
    <t xml:space="preserve">              ADIANTAMENTOS A DEPOSITANTES</t>
  </si>
  <si>
    <t>1.6.1.10.00.0002-1</t>
  </si>
  <si>
    <t>1627</t>
  </si>
  <si>
    <t xml:space="preserve">              (-) RENDAS APROPRIAR ADIANTAMENTOS A DEPOSITANTES</t>
  </si>
  <si>
    <t>1.6.1.20.00-8</t>
  </si>
  <si>
    <t xml:space="preserve">        EMPRESTIMOS</t>
  </si>
  <si>
    <t>1.6.1.20.99-8</t>
  </si>
  <si>
    <t xml:space="preserve">           OUTROS</t>
  </si>
  <si>
    <t>1.6.1.20.99.0005-3</t>
  </si>
  <si>
    <t>12019</t>
  </si>
  <si>
    <t xml:space="preserve">              CRÉDITO PESSOAL</t>
  </si>
  <si>
    <t>1.6.1.20.99.0006-0</t>
  </si>
  <si>
    <t>12020</t>
  </si>
  <si>
    <t xml:space="preserve">              (-) RENDAS A APROPRIAR - CRÉDITO PESSOAL</t>
  </si>
  <si>
    <t>1.6.1.20.99.0007-7</t>
  </si>
  <si>
    <t>12021</t>
  </si>
  <si>
    <t xml:space="preserve">              (-) JUROS MORA APROP - CRÉDITO PESSOAL</t>
  </si>
  <si>
    <t>1.6.1.20.99.0008-4</t>
  </si>
  <si>
    <t>12022</t>
  </si>
  <si>
    <t xml:space="preserve">              (-) RDAS EFET - VENC + 60 D - CRÉDITO PESSOAL</t>
  </si>
  <si>
    <t>1.6.1.20.99.0009-1</t>
  </si>
  <si>
    <t>12023</t>
  </si>
  <si>
    <t xml:space="preserve">              (-) GANHOS A AUFERIR - CRÉDITO PESSOAL</t>
  </si>
  <si>
    <t>1.6.1.20.99.0037-6</t>
  </si>
  <si>
    <t>12124</t>
  </si>
  <si>
    <t xml:space="preserve">              CHEQUE ESPECIAL</t>
  </si>
  <si>
    <t>1.6.1.20.99.0038-3</t>
  </si>
  <si>
    <t>12125</t>
  </si>
  <si>
    <t xml:space="preserve">              (-) RENDAS A APROPRIAR - CHEQUE ESPECIAL</t>
  </si>
  <si>
    <t>1.6.1.20.99.0039-0</t>
  </si>
  <si>
    <t>12126</t>
  </si>
  <si>
    <t xml:space="preserve">              CAPITAL DE GIRO</t>
  </si>
  <si>
    <t>1.6.1.20.99.0040-0</t>
  </si>
  <si>
    <t>12127</t>
  </si>
  <si>
    <t xml:space="preserve">              (-) RENDAS A APROPRIAR - CAPITAL DE GIRO</t>
  </si>
  <si>
    <t>1.6.1.20.99.0041-7</t>
  </si>
  <si>
    <t>12128</t>
  </si>
  <si>
    <t xml:space="preserve">              (-) JUROS MORA APROP - CAPITAL DE GIRO</t>
  </si>
  <si>
    <t>1.6.1.20.99.0042-4</t>
  </si>
  <si>
    <t>12129</t>
  </si>
  <si>
    <t xml:space="preserve">              (-) RDAS EFET - VENC + 60 D - CAPITAL DE GIRO</t>
  </si>
  <si>
    <t>1.6.1.20.99.0043-1</t>
  </si>
  <si>
    <t>12130</t>
  </si>
  <si>
    <t xml:space="preserve">              (-) GANHOS A AUFERIR - CAPITAL DE GIRO</t>
  </si>
  <si>
    <t>1.6.1.20.99.0044-8</t>
  </si>
  <si>
    <t>12131</t>
  </si>
  <si>
    <t xml:space="preserve">              CONTA GARANTIDA</t>
  </si>
  <si>
    <t>1.6.1.20.99.0045-5</t>
  </si>
  <si>
    <t>12132</t>
  </si>
  <si>
    <t xml:space="preserve">              (-) RENDAS A APROPRIAR - CONTA GARANTIDA</t>
  </si>
  <si>
    <t>1.6.1.20.99.0046-2</t>
  </si>
  <si>
    <t>12133</t>
  </si>
  <si>
    <t xml:space="preserve">              EMPRÉSTIMOS  COM GARANTIAS BENS IMÓVEIS</t>
  </si>
  <si>
    <t>1.6.1.20.99.0047-9</t>
  </si>
  <si>
    <t>12134</t>
  </si>
  <si>
    <t xml:space="preserve">              (-) RDAS A APROP - EMP COM GARANT  BENS IMÓVEIS</t>
  </si>
  <si>
    <t>1.6.1.30.00-5</t>
  </si>
  <si>
    <t xml:space="preserve">        DIREITOS CREDITÓRIOS DESCONTADOS</t>
  </si>
  <si>
    <t>1.6.1.30.10-8</t>
  </si>
  <si>
    <t xml:space="preserve">           TÍTULOS DE CRÉDITO</t>
  </si>
  <si>
    <t>1.6.1.30.10.0001-9</t>
  </si>
  <si>
    <t>11407</t>
  </si>
  <si>
    <t xml:space="preserve">              TÍTULOS DESCONTADOS</t>
  </si>
  <si>
    <t>1.6.1.30.10.0002-6</t>
  </si>
  <si>
    <t>11408</t>
  </si>
  <si>
    <t xml:space="preserve">              (-) RENDAS A APROPRIAR - TÍTULOS DESCONTADOS RPL</t>
  </si>
  <si>
    <t>1.6.1.30.10.0009-5</t>
  </si>
  <si>
    <t>11415</t>
  </si>
  <si>
    <t xml:space="preserve">              CHEQUES DESCONTADOS</t>
  </si>
  <si>
    <t>1.6.1.30.10.0010-5</t>
  </si>
  <si>
    <t>11416</t>
  </si>
  <si>
    <t xml:space="preserve">              (-) RENDAS A APROPRIAR - CHEQUES DESCONTADOS</t>
  </si>
  <si>
    <t>1.6.1.30.10.0011-2</t>
  </si>
  <si>
    <t>11417</t>
  </si>
  <si>
    <t xml:space="preserve">              (-) JUROS DE MORA A APROPRIAR</t>
  </si>
  <si>
    <t>1.6.2.00.00-7</t>
  </si>
  <si>
    <t xml:space="preserve">     FINANCIAMENTOS</t>
  </si>
  <si>
    <t>1.6.2.10.00-4</t>
  </si>
  <si>
    <t xml:space="preserve">        FINANCIAMENTOS</t>
  </si>
  <si>
    <t>1.6.2.10.00.0008-2</t>
  </si>
  <si>
    <t>1681</t>
  </si>
  <si>
    <t xml:space="preserve">              FINANCIAMENTOS</t>
  </si>
  <si>
    <t>1.6.2.10.00.0009-9</t>
  </si>
  <si>
    <t>1682</t>
  </si>
  <si>
    <t xml:space="preserve">              (-) RENDAS A APROPRIAR - FINANCIAMENTOS</t>
  </si>
  <si>
    <t>1.6.2.10.00.0010-9</t>
  </si>
  <si>
    <t>1683</t>
  </si>
  <si>
    <t xml:space="preserve">              (-) JUROS DE MORA A APROPRIAR - FINANCIAMENTOS</t>
  </si>
  <si>
    <t>1.6.2.10.00.0011-6</t>
  </si>
  <si>
    <t>1684</t>
  </si>
  <si>
    <t xml:space="preserve">              (-) RDAS A EFET. FIN VENC + 60 DIAS - FINANCIAMENT</t>
  </si>
  <si>
    <t>1.6.3.00.00-0</t>
  </si>
  <si>
    <t xml:space="preserve">     FINANCIAMENTOS RURAIS E AGROINDUSTRIAIS</t>
  </si>
  <si>
    <t>1.6.3.05.00-5</t>
  </si>
  <si>
    <t xml:space="preserve">        FINANCIAMENTOS RURAIS - APLICAÇÕES COM RECURSOS LIVRES</t>
  </si>
  <si>
    <t>1.6.3.05.10-8</t>
  </si>
  <si>
    <t xml:space="preserve">           CUSTEIO - PECUÁRIA</t>
  </si>
  <si>
    <t>1.6.3.05.10.0001-3</t>
  </si>
  <si>
    <t>11707</t>
  </si>
  <si>
    <t xml:space="preserve">              CUSTEIO - PECUÁRIA - APLIC. REC. LIVRES</t>
  </si>
  <si>
    <t>1.6.3.05.10.0002-0</t>
  </si>
  <si>
    <t>11708</t>
  </si>
  <si>
    <t xml:space="preserve">              (-) RDAS APROP - CP - APLIC. REC. LIVRES</t>
  </si>
  <si>
    <t>1.6.3.05.20-1</t>
  </si>
  <si>
    <t xml:space="preserve">           INVESTIMENTO -  PECUÁRIA</t>
  </si>
  <si>
    <t>1.6.3.05.20.0001-2</t>
  </si>
  <si>
    <t>11715</t>
  </si>
  <si>
    <t xml:space="preserve">              INVESTIMENTO - PECUÁRIA - APLIC. REC. LIVRES</t>
  </si>
  <si>
    <t>1.6.3.05.20.0002-9</t>
  </si>
  <si>
    <t>11716</t>
  </si>
  <si>
    <t xml:space="preserve">              (-) RDAS APROP - IP - APLIC. REC. LIVRES</t>
  </si>
  <si>
    <t>1.6.3.05.20.0003-6</t>
  </si>
  <si>
    <t>11717</t>
  </si>
  <si>
    <t xml:space="preserve">              (-) JUROS MORA APROP - IP - APLIC. REC. LIVRES</t>
  </si>
  <si>
    <t>1.6.3.05.20.0004-3</t>
  </si>
  <si>
    <t>11718</t>
  </si>
  <si>
    <t xml:space="preserve">              (-) RDAS EFET - VENC + 60 D - IP - APLIC REC LIVRE</t>
  </si>
  <si>
    <t>1.6.3.15.00-2</t>
  </si>
  <si>
    <t xml:space="preserve">        FINANCIAMENTOS RURAIS - APLICAÇÕES COM RECURSOS DIRECIONADOS À VISTA </t>
  </si>
  <si>
    <t>1.6.3.15.20-8</t>
  </si>
  <si>
    <t>1.6.3.15.20.0001-5</t>
  </si>
  <si>
    <t>11747</t>
  </si>
  <si>
    <t xml:space="preserve">              INVESTIMENTO - PECUÁRIA - REC. DIREC. À VISTA</t>
  </si>
  <si>
    <t>1.6.3.15.20.0003-9</t>
  </si>
  <si>
    <t>11749</t>
  </si>
  <si>
    <t xml:space="preserve">              (-) JUROS MORA APROP - IP - REC. DIREC. À VISTA</t>
  </si>
  <si>
    <t>1.6.3.25.00-9</t>
  </si>
  <si>
    <t xml:space="preserve">        FINANCIAMENTOS RURAIS - APLICAÇÕES COM RECURSOS DIRECIONADOS DA POUPANÇA </t>
  </si>
  <si>
    <t>1.6.3.25.10-2</t>
  </si>
  <si>
    <t>1.6.3.25.10.0001-9</t>
  </si>
  <si>
    <t>11771</t>
  </si>
  <si>
    <t xml:space="preserve">              CUSTEIO - PECUÁRIA - POUPANÇA RURAL</t>
  </si>
  <si>
    <t>1.6.3.25.10.0002-6</t>
  </si>
  <si>
    <t>11772</t>
  </si>
  <si>
    <t xml:space="preserve">              (-) RDAS APROP - CP - POUPANÇA RURAL</t>
  </si>
  <si>
    <t>1.6.3.25.20-5</t>
  </si>
  <si>
    <t>1.6.3.25.20.0001-8</t>
  </si>
  <si>
    <t>11779</t>
  </si>
  <si>
    <t xml:space="preserve">              INVESTIMENTO - PECUÁRIA - POUPANÇA RURAL</t>
  </si>
  <si>
    <t>1.6.3.25.20.0002-5</t>
  </si>
  <si>
    <t>11780</t>
  </si>
  <si>
    <t xml:space="preserve">              (-) RDAS APROP - IP - POUPANÇA RURAL</t>
  </si>
  <si>
    <t>1.6.3.35.00-6</t>
  </si>
  <si>
    <t xml:space="preserve">        FINANCIAMENTOS RURAIS - APLICAÇÕES COM RECURSOS DIRECIONADOS DE LCA</t>
  </si>
  <si>
    <t>1.6.3.35.10-9</t>
  </si>
  <si>
    <t>1.6.3.35.10.0001-2</t>
  </si>
  <si>
    <t>11803</t>
  </si>
  <si>
    <t xml:space="preserve">              CUSTEIO - PECUÁRIA - REC. DIREC. LCA</t>
  </si>
  <si>
    <t>1.6.3.35.10.0002-9</t>
  </si>
  <si>
    <t>11804</t>
  </si>
  <si>
    <t xml:space="preserve">              (-) RDAS APROP - CP - REC. DIREC. LCA</t>
  </si>
  <si>
    <t>1.6.9.00.00-8</t>
  </si>
  <si>
    <t xml:space="preserve">     (-) PROVISOES PARA OPERACOES DE CREDITO</t>
  </si>
  <si>
    <t>1.6.9.20.00-2</t>
  </si>
  <si>
    <t xml:space="preserve">        (-) PROVISÃO PARA EMPRÉSTIMOS E DIREITOS CREDITÓRIOS DESCONTADOS</t>
  </si>
  <si>
    <t>1.6.9.20.00.0001-9</t>
  </si>
  <si>
    <t>1945</t>
  </si>
  <si>
    <t xml:space="preserve">              (-) ADIANTAMENTOS A DEPOSITANTES</t>
  </si>
  <si>
    <t>1.6.9.20.00.0002-6</t>
  </si>
  <si>
    <t>1946</t>
  </si>
  <si>
    <t xml:space="preserve">              (-) EMPRÉSTIMOS</t>
  </si>
  <si>
    <t>1.6.9.20.00.0003-3</t>
  </si>
  <si>
    <t>1947</t>
  </si>
  <si>
    <t xml:space="preserve">              (-) CHEQUE ESPECIAL</t>
  </si>
  <si>
    <t>1.6.9.20.00.0005-7</t>
  </si>
  <si>
    <t>1949</t>
  </si>
  <si>
    <t xml:space="preserve">              (-) TÍTULOS DESCONTADOS</t>
  </si>
  <si>
    <t>1.6.9.20.00.0007-1</t>
  </si>
  <si>
    <t>1951</t>
  </si>
  <si>
    <t xml:space="preserve">              (-) CONTA GARANTIDA</t>
  </si>
  <si>
    <t>1.6.9.30.00-9</t>
  </si>
  <si>
    <t xml:space="preserve">        (-) PROVISAO PARA FINANCIAMENTOS</t>
  </si>
  <si>
    <t>1.6.9.30.00.0003-6</t>
  </si>
  <si>
    <t>1977</t>
  </si>
  <si>
    <t xml:space="preserve">              (-) FINANCIAMENTOS</t>
  </si>
  <si>
    <t>1.6.9.40.00-6</t>
  </si>
  <si>
    <t xml:space="preserve">        (-) PROVISAO PARA FINANC. RURAIS E AGROINDUSTRIAIS</t>
  </si>
  <si>
    <t>1.6.9.40.00.0026-6</t>
  </si>
  <si>
    <t>11868</t>
  </si>
  <si>
    <t xml:space="preserve">              (-) RECURSOS APLICAÇÕES LIVRES</t>
  </si>
  <si>
    <t>1.6.9.40.00.0027-3</t>
  </si>
  <si>
    <t>11869</t>
  </si>
  <si>
    <t xml:space="preserve">              (-) RECURSOS DIRECIONADOS À VISTA</t>
  </si>
  <si>
    <t>1.6.9.40.00.0028-0</t>
  </si>
  <si>
    <t>11870</t>
  </si>
  <si>
    <t xml:space="preserve">              (-) RECURSOS DIRECIONADOS DA POUPANÇA RURAL</t>
  </si>
  <si>
    <t>1.6.9.40.00.0029-7</t>
  </si>
  <si>
    <t>11871</t>
  </si>
  <si>
    <t xml:space="preserve">              (-) RECURSOS DIRECIONADOS DE LCA</t>
  </si>
  <si>
    <t>1.8.0.00.00-9</t>
  </si>
  <si>
    <t xml:space="preserve">  OUTROS CREDITOS</t>
  </si>
  <si>
    <t>1.8.1.00.00-2</t>
  </si>
  <si>
    <t xml:space="preserve">     AVAIS E FIANCAS HONRADOS</t>
  </si>
  <si>
    <t>1.8.1.10.00-9</t>
  </si>
  <si>
    <t xml:space="preserve">        CREDITOS POR AVAIS E FIANCAS HONRADOS</t>
  </si>
  <si>
    <t>1.8.1.10.00.0001-8</t>
  </si>
  <si>
    <t>11024</t>
  </si>
  <si>
    <t xml:space="preserve">              CRÉDITO POR AVAIS E FIANÇAS HONRADOS</t>
  </si>
  <si>
    <t>1.8.3.00.00-8</t>
  </si>
  <si>
    <t xml:space="preserve">     RENDAS A RECEBER</t>
  </si>
  <si>
    <t>1.8.3.70.00-7</t>
  </si>
  <si>
    <t xml:space="preserve">        SERVICOS PRESTADOS A RECEBER</t>
  </si>
  <si>
    <t>1.8.3.70.00.0004-5</t>
  </si>
  <si>
    <t>11031</t>
  </si>
  <si>
    <t xml:space="preserve">              RENDAS CONVÊNIOS A RECEBER - TRIBUTOS FEDERAIS</t>
  </si>
  <si>
    <t>1.8.3.70.00.0005-2</t>
  </si>
  <si>
    <t>11032</t>
  </si>
  <si>
    <t xml:space="preserve">              RENDAS CONVÊNIOS A RECEBER - TRIBUTOS ESTADUAIS</t>
  </si>
  <si>
    <t>1.8.3.70.00.0006-9</t>
  </si>
  <si>
    <t>11033</t>
  </si>
  <si>
    <t xml:space="preserve">              RENDAS CONVÊNIOS A RECEBER - TRIBUTOS MUNICIPAIS</t>
  </si>
  <si>
    <t>1.8.3.70.00.0013-1</t>
  </si>
  <si>
    <t>11040</t>
  </si>
  <si>
    <t xml:space="preserve">              RENDAS CONVÊNIOS A RECEBER - FGTS</t>
  </si>
  <si>
    <t>1.8.3.70.00.0015-5</t>
  </si>
  <si>
    <t>11042</t>
  </si>
  <si>
    <t xml:space="preserve">              RENDAS CONVÊNIOS A RECEBER - MULTAS DE TRÂNSITO</t>
  </si>
  <si>
    <t>1.8.3.90.00-1</t>
  </si>
  <si>
    <t xml:space="preserve">        OUTRAS RENDAS A RECEBER</t>
  </si>
  <si>
    <t>1.8.3.90.00.0001-0</t>
  </si>
  <si>
    <t>11044</t>
  </si>
  <si>
    <t xml:space="preserve">              CENTRALIZAÇÃO FINANCEIRA</t>
  </si>
  <si>
    <t>1.8.3.90.00.0007-2</t>
  </si>
  <si>
    <t>11050</t>
  </si>
  <si>
    <t xml:space="preserve">              RENDAS CONVÊNIOS A RECEBER - INSS</t>
  </si>
  <si>
    <t>1.8.8.00.00-3</t>
  </si>
  <si>
    <t xml:space="preserve">     DIVERSOS</t>
  </si>
  <si>
    <t>1.8.8.03.00-0</t>
  </si>
  <si>
    <t xml:space="preserve">        ADIANTAMENTOS E ANTECIPACOES SALARIAIS</t>
  </si>
  <si>
    <t>1.8.8.03.00.0001-9</t>
  </si>
  <si>
    <t>11070</t>
  </si>
  <si>
    <t xml:space="preserve">              ADIANTAMENTO DE SALÁRIOS</t>
  </si>
  <si>
    <t>1.8.8.03.00.0004-0</t>
  </si>
  <si>
    <t>11073</t>
  </si>
  <si>
    <t xml:space="preserve">              ADIANTAMENTO DE FÉRIAS</t>
  </si>
  <si>
    <t>1.8.8.03.00.0005-7</t>
  </si>
  <si>
    <t>11074</t>
  </si>
  <si>
    <t xml:space="preserve">              ADIANTAMENTO DE RESCISÕES</t>
  </si>
  <si>
    <t>1.8.8.03.00.0006-4</t>
  </si>
  <si>
    <t>11075</t>
  </si>
  <si>
    <t xml:space="preserve">              ADIANTAMENTO DE VALE TRANSPORTE</t>
  </si>
  <si>
    <t>1.8.8.03.00.0007-1</t>
  </si>
  <si>
    <t>11076</t>
  </si>
  <si>
    <t xml:space="preserve">              ADIANTAMENTO DE FGTS - 13º SALÁRIO</t>
  </si>
  <si>
    <t>1.8.8.05.00-8</t>
  </si>
  <si>
    <t xml:space="preserve">        ADIANTAMENTOS PARA PAGAMENTOS DE NOSSA CONTA</t>
  </si>
  <si>
    <t>1.8.8.05.00.0001-3</t>
  </si>
  <si>
    <t>11078</t>
  </si>
  <si>
    <t xml:space="preserve">              ADIANTAMENTOS PARA DESPESAS DE VIAGEM</t>
  </si>
  <si>
    <t>1.8.8.05.00.0003-7</t>
  </si>
  <si>
    <t>11079</t>
  </si>
  <si>
    <t xml:space="preserve">              ADIANTAMENTOS DESPESAS HONORÁRIOS</t>
  </si>
  <si>
    <t>1.8.8.05.00.0004-4</t>
  </si>
  <si>
    <t>11080</t>
  </si>
  <si>
    <t xml:space="preserve">              ADIANTAMENTOS PARA DESPESAS DIVERSAS</t>
  </si>
  <si>
    <t>1.8.8.05.00.9999-0</t>
  </si>
  <si>
    <t>11084</t>
  </si>
  <si>
    <t xml:space="preserve">              OUTRAS</t>
  </si>
  <si>
    <t>1.8.8.10.00-0</t>
  </si>
  <si>
    <t xml:space="preserve">        ADIANTAMENTOS POR CONTA DE IMOBILIZACOES</t>
  </si>
  <si>
    <t>1.8.8.10.00.0001-1</t>
  </si>
  <si>
    <t>11085</t>
  </si>
  <si>
    <t xml:space="preserve">              ADIANTAMENTOS POR CONTA DE IMOBILIZAÇÕES</t>
  </si>
  <si>
    <t>1.8.8.40.00-1</t>
  </si>
  <si>
    <t xml:space="preserve">        DEVEDORES POR DEPOSITOS EM GARANTIA</t>
  </si>
  <si>
    <t>1.8.8.40.05-6</t>
  </si>
  <si>
    <t xml:space="preserve">           PARA INTERPOSICAO DE RECURSOS FISCAIS LEI 9.703/98</t>
  </si>
  <si>
    <t>1.8.8.40.05.0002-2</t>
  </si>
  <si>
    <t>11107</t>
  </si>
  <si>
    <t xml:space="preserve">              PIS - DEPÓSITO JUDICIAL</t>
  </si>
  <si>
    <t>1.8.8.40.05.0003-9</t>
  </si>
  <si>
    <t>11108</t>
  </si>
  <si>
    <t xml:space="preserve">              COFINS - DEPÓSITO JUDICIAL</t>
  </si>
  <si>
    <t>1.8.8.40.20-7</t>
  </si>
  <si>
    <t xml:space="preserve">           PARA INTERPOSICAO DE RECURSOS TRABALHISTAS</t>
  </si>
  <si>
    <t>1.8.8.40.20.0001-8</t>
  </si>
  <si>
    <t>11122</t>
  </si>
  <si>
    <t xml:space="preserve">              PARA INTERPOSIÇÃO DE RECURSOS TRABALHISTAS</t>
  </si>
  <si>
    <t>1.8.8.80.00-9</t>
  </si>
  <si>
    <t xml:space="preserve">        TÍTULOS E CRÉDITOS A RECEBER</t>
  </si>
  <si>
    <t>1.8.8.80.20-5</t>
  </si>
  <si>
    <t xml:space="preserve">           SEM CARACTERÍSTICA DE CONCESSÃO DE CRÉDITO</t>
  </si>
  <si>
    <t>1.8.8.80.20.0001-0</t>
  </si>
  <si>
    <t>11189</t>
  </si>
  <si>
    <t xml:space="preserve">              TÍTULOS E CRÉDITOS A RECEBER</t>
  </si>
  <si>
    <t>1.8.8.80.20.0011-3</t>
  </si>
  <si>
    <t>11199</t>
  </si>
  <si>
    <t xml:space="preserve">              VALORES A RECEBER - TARIFAS</t>
  </si>
  <si>
    <t>1.8.8.92.00-4</t>
  </si>
  <si>
    <t xml:space="preserve">        DEVEDORES DIVERSOS - PAIS</t>
  </si>
  <si>
    <t>1.8.8.92.00.0005-7</t>
  </si>
  <si>
    <t>11205</t>
  </si>
  <si>
    <t xml:space="preserve">              DIFERENÇA DE CAIXA</t>
  </si>
  <si>
    <t>1.8.8.92.00.0006-4</t>
  </si>
  <si>
    <t>11206</t>
  </si>
  <si>
    <t xml:space="preserve">              PENDÊNCIAS A REGULARIZAR</t>
  </si>
  <si>
    <t>1.8.8.92.00.0016-7</t>
  </si>
  <si>
    <t>11216</t>
  </si>
  <si>
    <t xml:space="preserve">              PENDÊNCIAS A REGULARIZAR - BANCOOB</t>
  </si>
  <si>
    <t>1.8.9.00.00-6</t>
  </si>
  <si>
    <t xml:space="preserve">     (-) PROVISOES PARA OUTROS CREDITOS</t>
  </si>
  <si>
    <t>1.8.9.99.00-0</t>
  </si>
  <si>
    <t xml:space="preserve">        (-) PROVISÃO P/OUTROS CRÉDITOS LIQUIDAÇÃO DUVIDOSA</t>
  </si>
  <si>
    <t>1.8.9.99.10-3</t>
  </si>
  <si>
    <t xml:space="preserve">           COM CARACTERÍSTICAS DE CONCESSÃO DE CRÉDITO</t>
  </si>
  <si>
    <t>1.8.9.99.10.0002-3</t>
  </si>
  <si>
    <t>11302</t>
  </si>
  <si>
    <t xml:space="preserve">              (-) AVAIS E FIANÇAS HONRADOS</t>
  </si>
  <si>
    <t>1.9.0.00.00-8</t>
  </si>
  <si>
    <t xml:space="preserve">  OUTROS VALORES E BENS</t>
  </si>
  <si>
    <t>1.9.8.00.00-2</t>
  </si>
  <si>
    <t xml:space="preserve">     OUTROS VALORES E BENS</t>
  </si>
  <si>
    <t>1.9.8.10.00-9</t>
  </si>
  <si>
    <t xml:space="preserve">        BENS NAO DE USO PROPRIO</t>
  </si>
  <si>
    <t>1.9.8.10.10-2</t>
  </si>
  <si>
    <t xml:space="preserve">           IMOVEIS</t>
  </si>
  <si>
    <t>1.9.8.10.10.0001-7</t>
  </si>
  <si>
    <t>11305</t>
  </si>
  <si>
    <t xml:space="preserve">              IMÓVEIS</t>
  </si>
  <si>
    <t>1.9.8.10.10.0002-4</t>
  </si>
  <si>
    <t>11336</t>
  </si>
  <si>
    <t xml:space="preserve">              (-) IMÓVEIS</t>
  </si>
  <si>
    <t>1.9.8.10.30-8</t>
  </si>
  <si>
    <t xml:space="preserve">           VEICULOS E AFINS</t>
  </si>
  <si>
    <t>1.9.8.10.30.0001-5</t>
  </si>
  <si>
    <t>11306</t>
  </si>
  <si>
    <t xml:space="preserve">              VEÍCULOS E AFINS</t>
  </si>
  <si>
    <t>1.9.8.10.50-4</t>
  </si>
  <si>
    <t xml:space="preserve">           BENS EM REGIME ESPECIAL</t>
  </si>
  <si>
    <t>1.9.8.10.50.0001-3</t>
  </si>
  <si>
    <t>11308</t>
  </si>
  <si>
    <t xml:space="preserve">              BENS EM REGIME ESPECIAL</t>
  </si>
  <si>
    <t>1.9.8.10.50.0003-7</t>
  </si>
  <si>
    <t>11370</t>
  </si>
  <si>
    <t xml:space="preserve">              (-) BENS EM REGIME ESPECIAL</t>
  </si>
  <si>
    <t>1.9.9.00.00-5</t>
  </si>
  <si>
    <t xml:space="preserve">     DESPESAS ANTECIPADAS</t>
  </si>
  <si>
    <t>1.9.9.10.00-2</t>
  </si>
  <si>
    <t xml:space="preserve">        DESPESAS ANTECIPADAS</t>
  </si>
  <si>
    <t>1.9.9.10.00.0001-7</t>
  </si>
  <si>
    <t>11315</t>
  </si>
  <si>
    <t xml:space="preserve">              PRÊMIOS DE SEGUROS</t>
  </si>
  <si>
    <t>1.9.9.10.00.0019-6</t>
  </si>
  <si>
    <t>12178</t>
  </si>
  <si>
    <t xml:space="preserve">              CONTRIBUIÇÃO CONFEDERATIVA</t>
  </si>
  <si>
    <t>1.9.9.10.00.9999-4</t>
  </si>
  <si>
    <t>11326</t>
  </si>
  <si>
    <t xml:space="preserve">              OUTROS</t>
  </si>
  <si>
    <t>2.0.0.00.00-4</t>
  </si>
  <si>
    <t>PERMANENTE</t>
  </si>
  <si>
    <t>2.1.0.00.00-3</t>
  </si>
  <si>
    <t xml:space="preserve">  INVESTIMENTOS</t>
  </si>
  <si>
    <t>2.1.5.00.00-8</t>
  </si>
  <si>
    <t xml:space="preserve">     ACOES E COTAS</t>
  </si>
  <si>
    <t>2.1.5.30.00-9</t>
  </si>
  <si>
    <t xml:space="preserve">        PARTICIPAÇÕES DE COOPERATIVAS</t>
  </si>
  <si>
    <t>2.1.5.30.05-4</t>
  </si>
  <si>
    <t xml:space="preserve">           PARTICIPAÇÃO EM COOPERATIVA CENTRAL DE CRÉDITO</t>
  </si>
  <si>
    <t>2.1.5.30.05.0001-9</t>
  </si>
  <si>
    <t>235</t>
  </si>
  <si>
    <t xml:space="preserve">              PARTICIPAÇÕES EM COOPERATIVA CENTRAL DE CRÉDITO</t>
  </si>
  <si>
    <t>2.1.5.30.10-2</t>
  </si>
  <si>
    <t xml:space="preserve">           PARTIC.EM INST.FINAC.CONTROLADA POR COOP. CRÉDITO</t>
  </si>
  <si>
    <t>2.1.5.30.10.0001-3</t>
  </si>
  <si>
    <t>236</t>
  </si>
  <si>
    <t xml:space="preserve">              PARTICIPAÇÕES INST FINANC CONTROLADA COOP CRÉDITO</t>
  </si>
  <si>
    <t>2.2.0.00.00-2</t>
  </si>
  <si>
    <t xml:space="preserve">  IMOBILIZADO DE USO</t>
  </si>
  <si>
    <t>2.2.2.00.00-8</t>
  </si>
  <si>
    <t xml:space="preserve">     IMOBILIZACOES EM CURSO</t>
  </si>
  <si>
    <t>2.2.2.10.00-5</t>
  </si>
  <si>
    <t xml:space="preserve">        IMOBILIZACOES EM CURSO</t>
  </si>
  <si>
    <t>2.2.2.10.10-8</t>
  </si>
  <si>
    <t>2.2.2.10.10.0001-7</t>
  </si>
  <si>
    <t>281</t>
  </si>
  <si>
    <t>2.2.3.00.00-1</t>
  </si>
  <si>
    <t xml:space="preserve">     IMOVEIS DE USO</t>
  </si>
  <si>
    <t>2.2.3.10.00-8</t>
  </si>
  <si>
    <t xml:space="preserve">        IMOVEIS DE USO</t>
  </si>
  <si>
    <t>2.2.3.10.10-1</t>
  </si>
  <si>
    <t xml:space="preserve">           TERRENOS</t>
  </si>
  <si>
    <t>2.2.3.10.10.0001-6</t>
  </si>
  <si>
    <t>284</t>
  </si>
  <si>
    <t xml:space="preserve">              TERRENOS</t>
  </si>
  <si>
    <t>2.2.3.10.20-4</t>
  </si>
  <si>
    <t xml:space="preserve">           EDIFICACOES</t>
  </si>
  <si>
    <t>2.2.3.10.20.0001-5</t>
  </si>
  <si>
    <t>286</t>
  </si>
  <si>
    <t xml:space="preserve">              EDIFICAÇÕES</t>
  </si>
  <si>
    <t>2.2.3.99.00-5</t>
  </si>
  <si>
    <t xml:space="preserve">        (-) DEPRECIACAO ACUMUL DE IMOV DE USO-EDIFICACOES</t>
  </si>
  <si>
    <t>2.2.3.99.00.0001-4</t>
  </si>
  <si>
    <t>288</t>
  </si>
  <si>
    <t xml:space="preserve">              (-) DEPR. ACUMULADA DE IMÓVEIS DE USO-EDIFICAÇÕES</t>
  </si>
  <si>
    <t>2.2.4.00.00-4</t>
  </si>
  <si>
    <t xml:space="preserve">     INSTALACOES, MOVEIS E EQUIPAMENTOS DE USO</t>
  </si>
  <si>
    <t>2.2.4.10.00-1</t>
  </si>
  <si>
    <t xml:space="preserve">        INSTALACOES</t>
  </si>
  <si>
    <t>2.2.4.10.00.0001-6</t>
  </si>
  <si>
    <t>289</t>
  </si>
  <si>
    <t xml:space="preserve">              INSTALAÇÕES</t>
  </si>
  <si>
    <t>2.2.4.20.00-8</t>
  </si>
  <si>
    <t xml:space="preserve">        MOVEIS E EQUIPAMENTOS DE USO</t>
  </si>
  <si>
    <t>2.2.4.20.00.0001-9</t>
  </si>
  <si>
    <t>290</t>
  </si>
  <si>
    <t xml:space="preserve">              APARELHOS DE REFRIGERAÇÃO</t>
  </si>
  <si>
    <t>2.2.4.20.00.0002-6</t>
  </si>
  <si>
    <t>291</t>
  </si>
  <si>
    <t xml:space="preserve">              MÁQUINAS</t>
  </si>
  <si>
    <t>2.2.4.20.00.0003-3</t>
  </si>
  <si>
    <t>292</t>
  </si>
  <si>
    <t xml:space="preserve">              MOBILIÁRIOS</t>
  </si>
  <si>
    <t>2.2.4.96.00-1</t>
  </si>
  <si>
    <t xml:space="preserve">        (-) DEPRECIACAO ACUMULADA DE INSTALACOES</t>
  </si>
  <si>
    <t>2.2.4.96.00.0001-2</t>
  </si>
  <si>
    <t>294</t>
  </si>
  <si>
    <t xml:space="preserve">              (-) DEPRECIAÇÃO ACUMULADA DE INSTALAÇÕES</t>
  </si>
  <si>
    <t>2.2.4.99.00-8</t>
  </si>
  <si>
    <t xml:space="preserve">        (-) DEPRECIACAO ACUMUL DE MOVEIS E EQUIPAM DE USO</t>
  </si>
  <si>
    <t>2.2.4.99.00.0001-3</t>
  </si>
  <si>
    <t>295</t>
  </si>
  <si>
    <t xml:space="preserve">              (-) DEPREC. ACUMUL.DE APARELHOS REFRIGERAÇÃO</t>
  </si>
  <si>
    <t>2.2.4.99.00.0002-0</t>
  </si>
  <si>
    <t>296</t>
  </si>
  <si>
    <t xml:space="preserve">              (-) DEPREC. ACUMULADA DE MÁQUINAS</t>
  </si>
  <si>
    <t>2.2.4.99.00.0003-7</t>
  </si>
  <si>
    <t>297</t>
  </si>
  <si>
    <t xml:space="preserve">              (-) DEPREC. ACUMULADA DE MOBILIÁRIOS</t>
  </si>
  <si>
    <t>2.2.9.00.00-9</t>
  </si>
  <si>
    <t xml:space="preserve">     OUTROS</t>
  </si>
  <si>
    <t>2.2.9.10.00-6</t>
  </si>
  <si>
    <t xml:space="preserve">        SISTEMA DE COMUNICACAO</t>
  </si>
  <si>
    <t>2.2.9.10.10-9</t>
  </si>
  <si>
    <t xml:space="preserve">           EQUIPAMENTOS</t>
  </si>
  <si>
    <t>2.2.9.10.10.0001-0</t>
  </si>
  <si>
    <t>299</t>
  </si>
  <si>
    <t xml:space="preserve">              EQUIPAMENTOS</t>
  </si>
  <si>
    <t>2.2.9.30.00-0</t>
  </si>
  <si>
    <t xml:space="preserve">        SISTEMA DE PROCESSAMENTO DE DADOS</t>
  </si>
  <si>
    <t>2.2.9.30.00.0001-7</t>
  </si>
  <si>
    <t>2101</t>
  </si>
  <si>
    <t>2.2.9.50.00-4</t>
  </si>
  <si>
    <t xml:space="preserve">        SISTEMA DE SEGURANCA</t>
  </si>
  <si>
    <t>2.2.9.50.00.0001-3</t>
  </si>
  <si>
    <t>2103</t>
  </si>
  <si>
    <t xml:space="preserve">              ALARME</t>
  </si>
  <si>
    <t>2.2.9.50.00.0002-0</t>
  </si>
  <si>
    <t>2104</t>
  </si>
  <si>
    <t xml:space="preserve">              CABINES DE SEGURANÇA</t>
  </si>
  <si>
    <t>2.2.9.50.00.0003-7</t>
  </si>
  <si>
    <t>2105</t>
  </si>
  <si>
    <t xml:space="preserve">              ARMAS E EQUIPAMENTOS</t>
  </si>
  <si>
    <t>2.2.9.50.00.0004-4</t>
  </si>
  <si>
    <t>2106</t>
  </si>
  <si>
    <t xml:space="preserve">              SISTEMA DE VIGILANCIA</t>
  </si>
  <si>
    <t>2.2.9.50.00.9999-0</t>
  </si>
  <si>
    <t>2107</t>
  </si>
  <si>
    <t xml:space="preserve">              OUTROS SISTEMAS DE SEGURANÇA</t>
  </si>
  <si>
    <t>2.2.9.70.00-8</t>
  </si>
  <si>
    <t xml:space="preserve">        SISTEMA DE TRANSPORTE</t>
  </si>
  <si>
    <t>2.2.9.70.00.0001-9</t>
  </si>
  <si>
    <t>2108</t>
  </si>
  <si>
    <t xml:space="preserve">              VEÍCULOS</t>
  </si>
  <si>
    <t>2.2.9.99.00-3</t>
  </si>
  <si>
    <t xml:space="preserve">        (-) DEPRECIACAO ACUMUL OUTRAS IMOBILIZACOES DE USO</t>
  </si>
  <si>
    <t>2.2.9.99.10-6</t>
  </si>
  <si>
    <t xml:space="preserve">           (-) SISTEMA DE COMUNICACAO - EQUIPAMENTOS</t>
  </si>
  <si>
    <t>2.2.9.99.10.0001-7</t>
  </si>
  <si>
    <t>2110</t>
  </si>
  <si>
    <t xml:space="preserve">              (-) DEPREC.ACUMUL.SISTEMA COMUNICAÇÃO-EQUIPAMENTOS</t>
  </si>
  <si>
    <t>2.2.9.99.30-2</t>
  </si>
  <si>
    <t xml:space="preserve">           (-) SISTEMA DE PROCESSAMENTO DE DADOS</t>
  </si>
  <si>
    <t>2.2.9.99.30.0001-5</t>
  </si>
  <si>
    <t>2111</t>
  </si>
  <si>
    <t xml:space="preserve">              (-) SISTEMA DE PROCESSAMENTO DE DADOS</t>
  </si>
  <si>
    <t>2.2.9.99.50-8</t>
  </si>
  <si>
    <t xml:space="preserve">           (-) SISTEMA DE SEGURANCA</t>
  </si>
  <si>
    <t>2.2.9.99.50.0001-3</t>
  </si>
  <si>
    <t>2114</t>
  </si>
  <si>
    <t xml:space="preserve">              (-) DEPRECIAÇÃO ACUMULADA - ALARME</t>
  </si>
  <si>
    <t>2.2.9.99.50.0002-0</t>
  </si>
  <si>
    <t>2115</t>
  </si>
  <si>
    <t xml:space="preserve">              (-) DEPRECIAÇÃO ACUMULADA - CABINES DE SEGURANÇA</t>
  </si>
  <si>
    <t>2.2.9.99.50.0003-7</t>
  </si>
  <si>
    <t>2116</t>
  </si>
  <si>
    <t xml:space="preserve">              (-) DEPRECIAÇÃO ACUMULADA - ARMAS EQUIPAMENTOS</t>
  </si>
  <si>
    <t>2.2.9.99.50.0004-4</t>
  </si>
  <si>
    <t>2117</t>
  </si>
  <si>
    <t xml:space="preserve">              (-) DEPRECIAÇÃO ACUMULADA - SISTEMA DE VIGILÂNCIA</t>
  </si>
  <si>
    <t>2.2.9.99.50.9999-0</t>
  </si>
  <si>
    <t>2118</t>
  </si>
  <si>
    <t xml:space="preserve">              (-) DEPRECIAÇÃO ACUMULADA - OUTROS</t>
  </si>
  <si>
    <t>2.2.9.99.70-4</t>
  </si>
  <si>
    <t xml:space="preserve">           (-) SISTEMA DE TRANSPORTE</t>
  </si>
  <si>
    <t>2.2.9.99.70.0001-1</t>
  </si>
  <si>
    <t>2119</t>
  </si>
  <si>
    <t xml:space="preserve">              (-) DEPRECIAÇÃO ACUMULADA - VEÍCULOS</t>
  </si>
  <si>
    <t>3.0.0.00.00-1</t>
  </si>
  <si>
    <t>COMPENSACAO</t>
  </si>
  <si>
    <t>3.0.1.00.00-4</t>
  </si>
  <si>
    <t xml:space="preserve">     COOBRIGACOES E RISCOS EM GARANTIAS PRESTADAS</t>
  </si>
  <si>
    <t>3.0.1.30.00-5</t>
  </si>
  <si>
    <t xml:space="preserve">        GARANTIAS FINANCEIRAS PRESTADAS </t>
  </si>
  <si>
    <t>3.0.1.30.90-2</t>
  </si>
  <si>
    <t xml:space="preserve">           OUTRAS GARANTIAS FINANCEIRAS PRESTADAS</t>
  </si>
  <si>
    <t>3.0.1.30.90.0006-0</t>
  </si>
  <si>
    <t>3566</t>
  </si>
  <si>
    <t xml:space="preserve">              PF OU JURÍDICA NÃO FINANCEIRA</t>
  </si>
  <si>
    <t>3.0.4.00.00-3</t>
  </si>
  <si>
    <t xml:space="preserve">     CUSTODIA DE VALORES</t>
  </si>
  <si>
    <t>3.0.4.30.00-4</t>
  </si>
  <si>
    <t xml:space="preserve">        DEPOSITARIOS DE VALORES EM CUSTODIA</t>
  </si>
  <si>
    <t>3.0.4.30.10-7</t>
  </si>
  <si>
    <t xml:space="preserve">           PROPRIOS</t>
  </si>
  <si>
    <t>3.0.4.30.10.0001-0</t>
  </si>
  <si>
    <t>325</t>
  </si>
  <si>
    <t xml:space="preserve">              CHAVES E SEGREDOS</t>
  </si>
  <si>
    <t>3.0.4.30.10.0003-4</t>
  </si>
  <si>
    <t>327</t>
  </si>
  <si>
    <t xml:space="preserve">              CHEQUES EM CUSTÓDIA</t>
  </si>
  <si>
    <t>3.0.4.30.10.0005-8</t>
  </si>
  <si>
    <t>329</t>
  </si>
  <si>
    <t xml:space="preserve">              PRÓPRIOS - OUTROS</t>
  </si>
  <si>
    <t>3.0.4.30.10.0006-5</t>
  </si>
  <si>
    <t>3536</t>
  </si>
  <si>
    <t xml:space="preserve">              LASTROS CETIPADOS - LCA</t>
  </si>
  <si>
    <t>3.0.5.00.00-6</t>
  </si>
  <si>
    <t xml:space="preserve">     COBRANCA</t>
  </si>
  <si>
    <t>3.0.5.30.00-7</t>
  </si>
  <si>
    <t xml:space="preserve">        TITULOS EM COBRANCA DIRETA</t>
  </si>
  <si>
    <t>3.0.5.30.10-0</t>
  </si>
  <si>
    <t xml:space="preserve">           DE TERCEIROS</t>
  </si>
  <si>
    <t>3.0.5.30.10.0001-9</t>
  </si>
  <si>
    <t>367</t>
  </si>
  <si>
    <t xml:space="preserve">              TÍTULOS EM COBRANÇA DIRETA</t>
  </si>
  <si>
    <t>3.0.8.00.00-5</t>
  </si>
  <si>
    <t xml:space="preserve">     CONTRATOS</t>
  </si>
  <si>
    <t>3.0.8.70.00-4</t>
  </si>
  <si>
    <t xml:space="preserve">        CONTRATOS DE SEGUROS</t>
  </si>
  <si>
    <t>3.0.8.70.00.0001-9</t>
  </si>
  <si>
    <t>3105</t>
  </si>
  <si>
    <t xml:space="preserve">              PATRIMONIAL</t>
  </si>
  <si>
    <t>3.0.8.70.00.0002-6</t>
  </si>
  <si>
    <t>3106</t>
  </si>
  <si>
    <t>3.0.8.70.00.0003-3</t>
  </si>
  <si>
    <t>3107</t>
  </si>
  <si>
    <t xml:space="preserve">              VALORES</t>
  </si>
  <si>
    <t>3.0.8.70.00.0004-0</t>
  </si>
  <si>
    <t>3108</t>
  </si>
  <si>
    <t xml:space="preserve">              VIDA</t>
  </si>
  <si>
    <t>3.0.9.00.00-8</t>
  </si>
  <si>
    <t xml:space="preserve">     CONTROLE</t>
  </si>
  <si>
    <t>3.0.9.10.00-5</t>
  </si>
  <si>
    <t xml:space="preserve">        AVAIS, FIANCAS E OUTRAS GARANTIAS RECEBIDAS</t>
  </si>
  <si>
    <t>3.0.9.10.00.0001-0</t>
  </si>
  <si>
    <t>3110</t>
  </si>
  <si>
    <t xml:space="preserve">              DE ASSOCIADOS - NO PAIS</t>
  </si>
  <si>
    <t>3.0.9.10.00.0003-4</t>
  </si>
  <si>
    <t>3112</t>
  </si>
  <si>
    <t xml:space="preserve">              DE TERCEIROS - NO PAIS</t>
  </si>
  <si>
    <t>3.0.9.16.00-9</t>
  </si>
  <si>
    <t xml:space="preserve">        OPERAÇÕES COM PARTES RELACIONADAS</t>
  </si>
  <si>
    <t>3.0.9.16.20-5</t>
  </si>
  <si>
    <t xml:space="preserve">           PESSOA NATURAL - DEMAIS OPERAÇÕES</t>
  </si>
  <si>
    <t>3.0.9.16.20.0001-0</t>
  </si>
  <si>
    <t>3592</t>
  </si>
  <si>
    <t xml:space="preserve">              PESSOA NATURAL - DEMAIS OPERAÇÕES</t>
  </si>
  <si>
    <t>3.0.9.16.40-1</t>
  </si>
  <si>
    <t xml:space="preserve">           PESSOA JURÍDICA - DEMAIS OPERAÇÕES</t>
  </si>
  <si>
    <t>3.0.9.16.40.0001-8</t>
  </si>
  <si>
    <t>3594</t>
  </si>
  <si>
    <t xml:space="preserve">              PESSOA JURÍDICA - DEMAIS OPERAÇÕES</t>
  </si>
  <si>
    <t>3.0.9.21.00-1</t>
  </si>
  <si>
    <t xml:space="preserve">        RENDAS DE OPERAÇÕES DE CRÉDITO - CONTROLE</t>
  </si>
  <si>
    <t>3.0.9.21.10-4</t>
  </si>
  <si>
    <t xml:space="preserve">           RENDAS E OPERAÇÕES DE CRÉDITO, EXCETO VARIAÇÃO CAMBIAL</t>
  </si>
  <si>
    <t>3.0.9.21.10.0001-9</t>
  </si>
  <si>
    <t>3539</t>
  </si>
  <si>
    <t xml:space="preserve">              RENDAS OPER. DE CRÉDITO, EXCETO VARIAÇÃO CAMBIAL</t>
  </si>
  <si>
    <t>3.0.9.25.00-7</t>
  </si>
  <si>
    <t xml:space="preserve">        DESPESA CAPTAÇÃO - CONTROLE</t>
  </si>
  <si>
    <t>3.0.9.25.10-0</t>
  </si>
  <si>
    <t xml:space="preserve">           Despesas de captação, exceto variação cambial</t>
  </si>
  <si>
    <t>3.0.9.25.10.0001-7</t>
  </si>
  <si>
    <t>3542</t>
  </si>
  <si>
    <t xml:space="preserve">              DESPESAS DE CAPTAÇÃO, EXCETO VARIAÇÃO CAMBIAL</t>
  </si>
  <si>
    <t>3.0.9.26.10-9</t>
  </si>
  <si>
    <t xml:space="preserve">           Despesas de obrigações por empréstimos e repasses, exceto variação cambial</t>
  </si>
  <si>
    <t>3.0.9.26.10.0001-4</t>
  </si>
  <si>
    <t>3543</t>
  </si>
  <si>
    <t xml:space="preserve">              DESP OBRIG EMPRÉSTIMOS E REP - EXCETO VAR. CAMBIAL</t>
  </si>
  <si>
    <t>3.0.9.60.00-0</t>
  </si>
  <si>
    <t xml:space="preserve">        CREDITOS BAIXADOS COMO PREJUIZO</t>
  </si>
  <si>
    <t>3.0.9.60.10-3</t>
  </si>
  <si>
    <t xml:space="preserve">           SETOR PRIVADO</t>
  </si>
  <si>
    <t>3.0.9.60.10.0001-4</t>
  </si>
  <si>
    <t>3137</t>
  </si>
  <si>
    <t xml:space="preserve">              CRÉDITOS BAIXADOS NOS ÚLTIMOS 12 MESES</t>
  </si>
  <si>
    <t>3.0.9.60.10.0002-1</t>
  </si>
  <si>
    <t>3138</t>
  </si>
  <si>
    <t xml:space="preserve">              CRÉDITOS BAIXADOS ENTRE 13 E 48 MESES</t>
  </si>
  <si>
    <t>3.0.9.60.10.0003-8</t>
  </si>
  <si>
    <t>3139</t>
  </si>
  <si>
    <t xml:space="preserve">              CRÉDITOS BAIXADOS HÁ MAIS DE 49 MESES</t>
  </si>
  <si>
    <t>3.0.9.73.00-4</t>
  </si>
  <si>
    <t xml:space="preserve">        PATRIMÔNIO DE REFERÊNCIA - AJUSTES</t>
  </si>
  <si>
    <t>3.0.9.73.12-1</t>
  </si>
  <si>
    <t xml:space="preserve">           INV INST D/CAP ELEG CAPITAL PRINCIPA D/INVESTIDA</t>
  </si>
  <si>
    <t>3.0.9.73.12.0001-4</t>
  </si>
  <si>
    <t>3172</t>
  </si>
  <si>
    <t xml:space="preserve">              INVEST. INSTR.  CAPTAÇÃO ELEGÍVEIS A CAPITAL PRINC</t>
  </si>
  <si>
    <t>3.0.9.86.00-8</t>
  </si>
  <si>
    <t xml:space="preserve">        VALORES DE CREDITOS CONTRATADOS A LIBERAR</t>
  </si>
  <si>
    <t>3.0.9.86.10-1</t>
  </si>
  <si>
    <t xml:space="preserve">           PESSOAS JURIDICAS</t>
  </si>
  <si>
    <t>3.0.9.86.10.0001-2</t>
  </si>
  <si>
    <t>3195</t>
  </si>
  <si>
    <t xml:space="preserve">              CRÉDITO ROTATIVO</t>
  </si>
  <si>
    <t>3.0.9.86.10.0003-6</t>
  </si>
  <si>
    <t>3197</t>
  </si>
  <si>
    <t>3.0.9.86.20-4</t>
  </si>
  <si>
    <t xml:space="preserve">           PESSOAS FISICAS</t>
  </si>
  <si>
    <t>3.0.9.86.20.0002-8</t>
  </si>
  <si>
    <t>3201</t>
  </si>
  <si>
    <t>3.0.9.96.00-5</t>
  </si>
  <si>
    <t xml:space="preserve">        VAL.CAPITAL REAL. E PAT. LIQ. MINIMOS PARTICIPADAS</t>
  </si>
  <si>
    <t>3.0.9.96.00.0001-6</t>
  </si>
  <si>
    <t>3221</t>
  </si>
  <si>
    <t xml:space="preserve">              VRS.DE CAP.REALIZADO E PL MÍNIMOS DE PARTICIPADAS</t>
  </si>
  <si>
    <t>3.0.9.99.00-2</t>
  </si>
  <si>
    <t xml:space="preserve">        OUTRAS CONTAS DE COMPENSACAO ATIVAS</t>
  </si>
  <si>
    <t>3.0.9.99.00.0001-7</t>
  </si>
  <si>
    <t>3224</t>
  </si>
  <si>
    <t xml:space="preserve">              OUTRAS CONTAS DE COMPENSAÇÃO ATIVAS - LCA</t>
  </si>
  <si>
    <t>3.0.9.99.00.0015-8</t>
  </si>
  <si>
    <t>3238</t>
  </si>
  <si>
    <t xml:space="preserve">              LASTRO POR EMISSÃO DE LCA</t>
  </si>
  <si>
    <t>3.0.9.99.00.0028-2</t>
  </si>
  <si>
    <t>3251</t>
  </si>
  <si>
    <t xml:space="preserve">              LIMITE CONTRATO CHEQUE ESPECIAL</t>
  </si>
  <si>
    <t>3.0.9.99.00.0030-9</t>
  </si>
  <si>
    <t>3253</t>
  </si>
  <si>
    <t xml:space="preserve">              LIMITE CONTRATO EMPRÉSTIMO ROTATIVO</t>
  </si>
  <si>
    <t>3.0.9.99.00.0031-6</t>
  </si>
  <si>
    <t>3254</t>
  </si>
  <si>
    <t xml:space="preserve">              LIMITE CONTRATO CONTA GARANTIDA</t>
  </si>
  <si>
    <t>3.0.9.99.00.9999-4</t>
  </si>
  <si>
    <t>3267</t>
  </si>
  <si>
    <t xml:space="preserve">              OUTRAS CONTAS DE COMPENSAÇÃO ATIVAS - CONTROLE</t>
  </si>
  <si>
    <t>3.1.0.00.00-0</t>
  </si>
  <si>
    <t xml:space="preserve">  CLASSIFICACAO DA CARTEIRA DE CREDITOS</t>
  </si>
  <si>
    <t>3.1.1.00.00-3</t>
  </si>
  <si>
    <t xml:space="preserve">     OPERACOES DE RISCO NIVEL AA</t>
  </si>
  <si>
    <t>3.1.1.10.00-0</t>
  </si>
  <si>
    <t xml:space="preserve">        OPERACOES DE CREDITO NIVEL AA</t>
  </si>
  <si>
    <t>3.1.1.10.00.0002-2</t>
  </si>
  <si>
    <t>3269</t>
  </si>
  <si>
    <t xml:space="preserve">              EMPRÉSTIMOS - NÍVEL AA</t>
  </si>
  <si>
    <t>3.1.1.10.00.0003-9</t>
  </si>
  <si>
    <t>3270</t>
  </si>
  <si>
    <t xml:space="preserve">              FINANCIAMENTOS - NÍVEL AA</t>
  </si>
  <si>
    <t>3.1.1.10.00.0008-4</t>
  </si>
  <si>
    <t>3275</t>
  </si>
  <si>
    <t xml:space="preserve">              TÍTULOS DESCONTADOS - NÍVEL AA</t>
  </si>
  <si>
    <t>3.1.1.10.00.0014-9</t>
  </si>
  <si>
    <t>3533</t>
  </si>
  <si>
    <t xml:space="preserve">              OPERAÇÕES DE FINANCIAMENTOS RURAIS - NÍVEL AA</t>
  </si>
  <si>
    <t>3.1.2.00.00-6</t>
  </si>
  <si>
    <t xml:space="preserve">     OPERACOES DE RISCO NIVEL A</t>
  </si>
  <si>
    <t>3.1.2.10.00-3</t>
  </si>
  <si>
    <t xml:space="preserve">        OPERACOES DE CREDITO NIVEL A</t>
  </si>
  <si>
    <t>3.1.2.10.00.0001-4</t>
  </si>
  <si>
    <t>3281</t>
  </si>
  <si>
    <t xml:space="preserve">              ADIANTAMENTO A DEPOSITANTES - NÍVEL A</t>
  </si>
  <si>
    <t>3.1.2.10.00.0002-1</t>
  </si>
  <si>
    <t>3282</t>
  </si>
  <si>
    <t xml:space="preserve">              EMPRÉSTIMOS - NÍVEL A</t>
  </si>
  <si>
    <t>3.1.2.10.00.0003-8</t>
  </si>
  <si>
    <t>3283</t>
  </si>
  <si>
    <t xml:space="preserve">              FINANCIAMENTOS - NÍVEL A</t>
  </si>
  <si>
    <t>3.1.2.10.00.0008-3</t>
  </si>
  <si>
    <t>3288</t>
  </si>
  <si>
    <t xml:space="preserve">              TÍTULOS DESCONTADOS - NÍVEL A</t>
  </si>
  <si>
    <t>3.1.2.10.00.0009-0</t>
  </si>
  <si>
    <t>3289</t>
  </si>
  <si>
    <t xml:space="preserve">              CHEQUE ESPECIAL - NÍVEL A</t>
  </si>
  <si>
    <t>3.1.2.10.00.0010-0</t>
  </si>
  <si>
    <t>3290</t>
  </si>
  <si>
    <t xml:space="preserve">              CONTA GARANTIDA - NÍVEL A</t>
  </si>
  <si>
    <t>3.1.2.10.00.0014-8</t>
  </si>
  <si>
    <t>3535</t>
  </si>
  <si>
    <t xml:space="preserve">              OPERAÇÕES DE FINANCIAMENTOS RURAIS - NÍVEL A</t>
  </si>
  <si>
    <t>3.1.3.00.00-9</t>
  </si>
  <si>
    <t xml:space="preserve">     OPERACOES DE RISCO NIVELB</t>
  </si>
  <si>
    <t>3.1.3.10.00-6</t>
  </si>
  <si>
    <t xml:space="preserve">        OPERACOES DE CREDITO NIVELB</t>
  </si>
  <si>
    <t>3.1.3.10.10-9</t>
  </si>
  <si>
    <t xml:space="preserve">           OPERACOES EM CURSO NORMAL</t>
  </si>
  <si>
    <t>3.1.3.10.10.0001-2</t>
  </si>
  <si>
    <t>3294</t>
  </si>
  <si>
    <t xml:space="preserve">              ADIANTAMENTO A DEPOSITANTE - NÍVEL B</t>
  </si>
  <si>
    <t>3.1.3.10.10.0002-9</t>
  </si>
  <si>
    <t>3295</t>
  </si>
  <si>
    <t xml:space="preserve">              EMPRÉSTIMOS - NÍVEL B</t>
  </si>
  <si>
    <t>3.1.3.10.10.0003-6</t>
  </si>
  <si>
    <t>3296</t>
  </si>
  <si>
    <t xml:space="preserve">              FINANCIAMENTO - NÍVEL B</t>
  </si>
  <si>
    <t>3.1.3.10.10.0008-1</t>
  </si>
  <si>
    <t>3301</t>
  </si>
  <si>
    <t xml:space="preserve">              TÍTULOS DESCONTADOS - NÍVEL B</t>
  </si>
  <si>
    <t>3.1.3.10.10.0011-5</t>
  </si>
  <si>
    <t>3304</t>
  </si>
  <si>
    <t xml:space="preserve">              OPERAÇÕES DE FINANCIAMENTOS RURAIS - NÍVEL B</t>
  </si>
  <si>
    <t>3.1.3.10.10.0013-9</t>
  </si>
  <si>
    <t>3306</t>
  </si>
  <si>
    <t xml:space="preserve">              CHEQUE ESPECIAL - NÍVEL B</t>
  </si>
  <si>
    <t>3.1.3.10.10.0014-6</t>
  </si>
  <si>
    <t>3307</t>
  </si>
  <si>
    <t xml:space="preserve">              CONTA GARANTIDA - NÍVEL B</t>
  </si>
  <si>
    <t>3.1.3.10.20-2</t>
  </si>
  <si>
    <t xml:space="preserve">           OPERACOES VENCIDAS</t>
  </si>
  <si>
    <t>3.1.3.10.20.0001-1</t>
  </si>
  <si>
    <t>3308</t>
  </si>
  <si>
    <t xml:space="preserve">              ADIANTAMENTO A DEPOSITANTES - NÍVEL B</t>
  </si>
  <si>
    <t>3.1.3.10.20.0002-8</t>
  </si>
  <si>
    <t>3309</t>
  </si>
  <si>
    <t>3.1.3.10.20.0003-5</t>
  </si>
  <si>
    <t>3310</t>
  </si>
  <si>
    <t xml:space="preserve">              FINANCIAMENTOS - NÍVEL B</t>
  </si>
  <si>
    <t>3.1.3.10.20.0008-0</t>
  </si>
  <si>
    <t>3315</t>
  </si>
  <si>
    <t>3.1.3.10.20.0010-7</t>
  </si>
  <si>
    <t>3317</t>
  </si>
  <si>
    <t>3.1.3.10.20.0011-4</t>
  </si>
  <si>
    <t>3318</t>
  </si>
  <si>
    <t>3.1.3.10.20.0012-1</t>
  </si>
  <si>
    <t>3319</t>
  </si>
  <si>
    <t xml:space="preserve">              FINANCIAMENTOS RURAIS APLIC OBRIGATÓRIAS - NÍVEL B</t>
  </si>
  <si>
    <t>3.1.3.10.20.0014-5</t>
  </si>
  <si>
    <t>3321</t>
  </si>
  <si>
    <t>3.1.4.00.00-2</t>
  </si>
  <si>
    <t xml:space="preserve">     OPERACOES DE RISCO NIVELC</t>
  </si>
  <si>
    <t>3.1.4.10.00-9</t>
  </si>
  <si>
    <t xml:space="preserve">        OPERACOES DE CREDITO NIVEL C</t>
  </si>
  <si>
    <t>3.1.4.10.10-2</t>
  </si>
  <si>
    <t>3.1.4.10.10.0001-1</t>
  </si>
  <si>
    <t>3326</t>
  </si>
  <si>
    <t xml:space="preserve">              ADIANTAMENTO A DEPOSITANTES-NÍVEL C</t>
  </si>
  <si>
    <t>3.1.4.10.10.0002-8</t>
  </si>
  <si>
    <t>3327</t>
  </si>
  <si>
    <t xml:space="preserve">              EMPRÉSTIMOS-NÍVEL C</t>
  </si>
  <si>
    <t>3.1.4.10.10.0003-5</t>
  </si>
  <si>
    <t>3328</t>
  </si>
  <si>
    <t xml:space="preserve">              FINANCIAMENTO-NÍVEL C</t>
  </si>
  <si>
    <t>3.1.4.10.10.0008-0</t>
  </si>
  <si>
    <t>3333</t>
  </si>
  <si>
    <t xml:space="preserve">              TÍTULOS DESCONTADOS - NÍVEL C</t>
  </si>
  <si>
    <t>3.1.4.10.10.0011-4</t>
  </si>
  <si>
    <t>3336</t>
  </si>
  <si>
    <t xml:space="preserve">              OPERAÇÕES DE FINANCIAMENTOS RURAIS - NÍVEL C</t>
  </si>
  <si>
    <t>3.1.4.10.10.0013-8</t>
  </si>
  <si>
    <t>3338</t>
  </si>
  <si>
    <t xml:space="preserve">              CHEQUE ESPECIAL - NÍVEL C</t>
  </si>
  <si>
    <t>3.1.4.10.10.0014-5</t>
  </si>
  <si>
    <t>3339</t>
  </si>
  <si>
    <t xml:space="preserve">              CONTA GARANTIDA - NÍVEL C</t>
  </si>
  <si>
    <t>3.1.4.10.20-5</t>
  </si>
  <si>
    <t>3.1.4.10.20.0001-0</t>
  </si>
  <si>
    <t>3340</t>
  </si>
  <si>
    <t>3.1.4.10.20.0002-7</t>
  </si>
  <si>
    <t>3341</t>
  </si>
  <si>
    <t xml:space="preserve">              EMPRÉSTIMOS - NÍVEL C</t>
  </si>
  <si>
    <t>3.1.4.10.20.0003-4</t>
  </si>
  <si>
    <t>3342</t>
  </si>
  <si>
    <t xml:space="preserve">              FINANCIAMENTOS - NÍVEL C</t>
  </si>
  <si>
    <t>3.1.4.10.20.0008-9</t>
  </si>
  <si>
    <t>3347</t>
  </si>
  <si>
    <t>3.1.4.10.20.0010-6</t>
  </si>
  <si>
    <t>3349</t>
  </si>
  <si>
    <t>3.1.4.10.20.0011-3</t>
  </si>
  <si>
    <t>3350</t>
  </si>
  <si>
    <t>3.1.4.10.20.0012-0</t>
  </si>
  <si>
    <t>3351</t>
  </si>
  <si>
    <t xml:space="preserve">              FINANC. RURAL APLICAÇÃO OBRIGATÓRIA - NÍVEL C</t>
  </si>
  <si>
    <t>3.1.5.00.00-5</t>
  </si>
  <si>
    <t xml:space="preserve">     OPERACOES DE RISCO NIVEL D</t>
  </si>
  <si>
    <t>3.1.5.10.00-2</t>
  </si>
  <si>
    <t xml:space="preserve">        OPERACOES DE CREDITO NIVEL D</t>
  </si>
  <si>
    <t>3.1.5.10.10-5</t>
  </si>
  <si>
    <t>3.1.5.10.10.0001-0</t>
  </si>
  <si>
    <t>3358</t>
  </si>
  <si>
    <t xml:space="preserve">              ADIANTAMENTO A DEPOSITANTES-NÍVEL D</t>
  </si>
  <si>
    <t>3.1.5.10.10.0002-7</t>
  </si>
  <si>
    <t>3359</t>
  </si>
  <si>
    <t xml:space="preserve">              EMPRÉSTIMOS-NÍVEL D</t>
  </si>
  <si>
    <t>3.1.5.10.10.0003-4</t>
  </si>
  <si>
    <t>3360</t>
  </si>
  <si>
    <t xml:space="preserve">              FINANCIAMENTOS-NÍVEL D</t>
  </si>
  <si>
    <t>3.1.5.10.10.0008-9</t>
  </si>
  <si>
    <t>3365</t>
  </si>
  <si>
    <t xml:space="preserve">              TÍTULOS DESCONTADOS - NÍVEL D</t>
  </si>
  <si>
    <t>3.1.5.10.10.0011-3</t>
  </si>
  <si>
    <t>3368</t>
  </si>
  <si>
    <t xml:space="preserve">              OPERAÇÕES DE FINANCIAMENTOS RURAIS - NÍVEL D</t>
  </si>
  <si>
    <t>3.1.5.10.10.0013-7</t>
  </si>
  <si>
    <t>3370</t>
  </si>
  <si>
    <t xml:space="preserve">              CHEQUE ESPECIAL - NÍVEL D</t>
  </si>
  <si>
    <t>3.1.5.10.10.0014-4</t>
  </si>
  <si>
    <t>3371</t>
  </si>
  <si>
    <t xml:space="preserve">              CONTA GARANTIDA - NÍVEL D</t>
  </si>
  <si>
    <t>3.1.5.10.20-8</t>
  </si>
  <si>
    <t>3.1.5.10.20.0001-9</t>
  </si>
  <si>
    <t>3372</t>
  </si>
  <si>
    <t xml:space="preserve">              ADIANTAMENTO A DEPOSITANTES-NIVEL D</t>
  </si>
  <si>
    <t>3.1.5.10.20.0002-6</t>
  </si>
  <si>
    <t>3373</t>
  </si>
  <si>
    <t xml:space="preserve">              EMPRÉSTIMOS - NÍVEL D</t>
  </si>
  <si>
    <t>3.1.5.10.20.0003-3</t>
  </si>
  <si>
    <t>3374</t>
  </si>
  <si>
    <t xml:space="preserve">              FINANCIAMENTOS - NÍVEL D</t>
  </si>
  <si>
    <t>3.1.5.10.20.0008-8</t>
  </si>
  <si>
    <t>3379</t>
  </si>
  <si>
    <t>3.1.5.10.20.0012-9</t>
  </si>
  <si>
    <t>3383</t>
  </si>
  <si>
    <t>3.1.5.10.20.0013-6</t>
  </si>
  <si>
    <t>3384</t>
  </si>
  <si>
    <t>3.1.5.10.20.0016-7</t>
  </si>
  <si>
    <t>3387</t>
  </si>
  <si>
    <t>3.1.6.00.00-8</t>
  </si>
  <si>
    <t xml:space="preserve">     OPERACOES DE RISCO NIVEL E</t>
  </si>
  <si>
    <t>3.1.6.10.00-5</t>
  </si>
  <si>
    <t xml:space="preserve">        OPERACOES DE CREDITO NIVEL E</t>
  </si>
  <si>
    <t>3.1.6.10.10-8</t>
  </si>
  <si>
    <t>3.1.6.10.10.0001-9</t>
  </si>
  <si>
    <t>3392</t>
  </si>
  <si>
    <t xml:space="preserve">              ADIANTAMENTO A DEPOSITANTES-NÍVEL E</t>
  </si>
  <si>
    <t>3.1.6.10.10.0002-6</t>
  </si>
  <si>
    <t>3393</t>
  </si>
  <si>
    <t xml:space="preserve">              EMPRÉSTIMOS-NÍVEL E</t>
  </si>
  <si>
    <t>3.1.6.10.10.0003-3</t>
  </si>
  <si>
    <t>3394</t>
  </si>
  <si>
    <t xml:space="preserve">              FINANCIAMENTOS-NÍVEL E</t>
  </si>
  <si>
    <t>3.1.6.10.10.0011-2</t>
  </si>
  <si>
    <t>3402</t>
  </si>
  <si>
    <t xml:space="preserve">              OPERAÇÕES DE FINANCIAMENTOS RURAIS - NÍVEL E</t>
  </si>
  <si>
    <t>3.1.6.10.10.0013-6</t>
  </si>
  <si>
    <t>3404</t>
  </si>
  <si>
    <t xml:space="preserve">              CHEQUE ESPECIAL - NÍVEL E</t>
  </si>
  <si>
    <t>3.1.6.10.10.0014-3</t>
  </si>
  <si>
    <t>3405</t>
  </si>
  <si>
    <t xml:space="preserve">              CONTA GARANTIDA - NÍVEL E</t>
  </si>
  <si>
    <t>3.1.6.10.20-1</t>
  </si>
  <si>
    <t>3.1.6.10.20.0001-8</t>
  </si>
  <si>
    <t>3406</t>
  </si>
  <si>
    <t>3.1.6.10.20.0002-5</t>
  </si>
  <si>
    <t>3407</t>
  </si>
  <si>
    <t xml:space="preserve">              EMPRÉSTIMOS - NÍVEL E</t>
  </si>
  <si>
    <t>3.1.6.10.20.0003-2</t>
  </si>
  <si>
    <t>3408</t>
  </si>
  <si>
    <t xml:space="preserve">              FINANCIAMENTOS - NÍVEL E</t>
  </si>
  <si>
    <t>3.1.6.10.20.0008-7</t>
  </si>
  <si>
    <t>3413</t>
  </si>
  <si>
    <t xml:space="preserve">              TÍTULOS DESCONTADOS - NÍVEL E</t>
  </si>
  <si>
    <t>3.1.6.10.20.0012-8</t>
  </si>
  <si>
    <t>3417</t>
  </si>
  <si>
    <t>3.1.6.10.20.0013-5</t>
  </si>
  <si>
    <t>3418</t>
  </si>
  <si>
    <t>3.1.6.10.20.0016-6</t>
  </si>
  <si>
    <t>3421</t>
  </si>
  <si>
    <t>3.1.6.30.00-9</t>
  </si>
  <si>
    <t xml:space="preserve">        OUTROS CREDITOS NIVEL E</t>
  </si>
  <si>
    <t>3.1.6.30.10-2</t>
  </si>
  <si>
    <t>3.1.6.30.10.0001-5</t>
  </si>
  <si>
    <t>3424</t>
  </si>
  <si>
    <t xml:space="preserve">              OUTROS CRÉDITOS - NÍVEL E</t>
  </si>
  <si>
    <t>3.1.6.30.20-5</t>
  </si>
  <si>
    <t>3.1.6.30.20.0001-4</t>
  </si>
  <si>
    <t>3425</t>
  </si>
  <si>
    <t>3.1.7.00.00-1</t>
  </si>
  <si>
    <t xml:space="preserve">     OPERACOES DE RISCO NIVEL F</t>
  </si>
  <si>
    <t>3.1.7.10.00-8</t>
  </si>
  <si>
    <t xml:space="preserve">        OPERACOES DE CREDITO NIVEL F</t>
  </si>
  <si>
    <t>3.1.7.10.10-1</t>
  </si>
  <si>
    <t>3.1.7.10.10.0001-8</t>
  </si>
  <si>
    <t>3426</t>
  </si>
  <si>
    <t xml:space="preserve">              ADIANTAMENTO A DEPOSITANTES-NÍVEL F</t>
  </si>
  <si>
    <t>3.1.7.10.10.0002-5</t>
  </si>
  <si>
    <t>3427</t>
  </si>
  <si>
    <t xml:space="preserve">              EMPRÉSTIMOS-NÍVEL F</t>
  </si>
  <si>
    <t>3.1.7.10.10.0003-2</t>
  </si>
  <si>
    <t>3428</t>
  </si>
  <si>
    <t xml:space="preserve">              FINANCIAMENTOS-NÍVEL F</t>
  </si>
  <si>
    <t>3.1.7.10.10.0011-1</t>
  </si>
  <si>
    <t>3436</t>
  </si>
  <si>
    <t xml:space="preserve">              OPERAÇÕES DE FINANCIAMENTOS RURAIS - NÍVEL F</t>
  </si>
  <si>
    <t>3.1.7.10.10.0013-5</t>
  </si>
  <si>
    <t>3438</t>
  </si>
  <si>
    <t xml:space="preserve">              CHEQUE ESPECIAL - NÍVEL F</t>
  </si>
  <si>
    <t>3.1.7.10.10.0014-2</t>
  </si>
  <si>
    <t>3439</t>
  </si>
  <si>
    <t xml:space="preserve">              CONTA GARANTIDA - NÍVEL F</t>
  </si>
  <si>
    <t>3.1.7.10.20-4</t>
  </si>
  <si>
    <t>3.1.7.10.20.0001-7</t>
  </si>
  <si>
    <t>3440</t>
  </si>
  <si>
    <t>3.1.7.10.20.0002-4</t>
  </si>
  <si>
    <t>3441</t>
  </si>
  <si>
    <t xml:space="preserve">              EMPRÉSTIMOS - NÍVEL F</t>
  </si>
  <si>
    <t>3.1.7.10.20.0008-6</t>
  </si>
  <si>
    <t>3447</t>
  </si>
  <si>
    <t xml:space="preserve">              TÍTULOS DESCONTADOS - NÍVEL F</t>
  </si>
  <si>
    <t>3.1.7.10.20.0012-7</t>
  </si>
  <si>
    <t>3451</t>
  </si>
  <si>
    <t>3.1.7.10.20.0013-4</t>
  </si>
  <si>
    <t>3452</t>
  </si>
  <si>
    <t>3.1.7.10.20.0016-5</t>
  </si>
  <si>
    <t>3455</t>
  </si>
  <si>
    <t>3.1.7.30.00-2</t>
  </si>
  <si>
    <t xml:space="preserve">        OUTROS CREDITOS NIVEL F</t>
  </si>
  <si>
    <t>3.1.7.30.10-5</t>
  </si>
  <si>
    <t>3.1.7.30.10.0001-4</t>
  </si>
  <si>
    <t>3458</t>
  </si>
  <si>
    <t xml:space="preserve">              OUTROS CRÉDITOS - NÍVEL F</t>
  </si>
  <si>
    <t>3.1.7.30.20-8</t>
  </si>
  <si>
    <t>3.1.7.30.20.0001-3</t>
  </si>
  <si>
    <t>3459</t>
  </si>
  <si>
    <t>3.1.8.00.00-4</t>
  </si>
  <si>
    <t xml:space="preserve">     OPERACOES DE RISCO NIVEL G</t>
  </si>
  <si>
    <t>3.1.8.10.00-1</t>
  </si>
  <si>
    <t xml:space="preserve">        OPERACOES DE CREDITO NIVEL G</t>
  </si>
  <si>
    <t>3.1.8.10.10-4</t>
  </si>
  <si>
    <t>3.1.8.10.10.0001-7</t>
  </si>
  <si>
    <t>3460</t>
  </si>
  <si>
    <t xml:space="preserve">              ADIANTAMENTO A DEPOSITANTES-NÍVEL G</t>
  </si>
  <si>
    <t>3.1.8.10.10.0002-4</t>
  </si>
  <si>
    <t>3461</t>
  </si>
  <si>
    <t xml:space="preserve">              EMPRÉSTIMO-NÍVEL G</t>
  </si>
  <si>
    <t>3.1.8.10.10.0003-1</t>
  </si>
  <si>
    <t>3462</t>
  </si>
  <si>
    <t xml:space="preserve">              FINANCIAMENTO-NÍVEL G</t>
  </si>
  <si>
    <t>3.1.8.10.10.0013-4</t>
  </si>
  <si>
    <t>3472</t>
  </si>
  <si>
    <t xml:space="preserve">              CHEQUE ESPECIAL - NÍVEL G</t>
  </si>
  <si>
    <t>3.1.8.10.10.0014-1</t>
  </si>
  <si>
    <t>3473</t>
  </si>
  <si>
    <t xml:space="preserve">              CONTA GARANTIDA - NÍVEL G</t>
  </si>
  <si>
    <t>3.1.8.10.20-7</t>
  </si>
  <si>
    <t>3.1.8.10.20.0001-6</t>
  </si>
  <si>
    <t>3474</t>
  </si>
  <si>
    <t>3.1.8.10.20.0002-3</t>
  </si>
  <si>
    <t>3475</t>
  </si>
  <si>
    <t xml:space="preserve">              EMPRÉSTIMOS - NÍVEL G</t>
  </si>
  <si>
    <t>3.1.8.10.20.0008-5</t>
  </si>
  <si>
    <t>3481</t>
  </si>
  <si>
    <t xml:space="preserve">              TÍTULOS DESCONTADOS - NÍVEL G</t>
  </si>
  <si>
    <t>3.1.8.10.20.0010-2</t>
  </si>
  <si>
    <t>3483</t>
  </si>
  <si>
    <t>3.1.8.10.20.0011-9</t>
  </si>
  <si>
    <t>3484</t>
  </si>
  <si>
    <t>3.1.8.10.20.0014-0</t>
  </si>
  <si>
    <t>3487</t>
  </si>
  <si>
    <t xml:space="preserve">              OPERAÇÕES DE FINANCIAMENTOS RURAIS - NÍVEL G</t>
  </si>
  <si>
    <t>3.1.8.30.00-5</t>
  </si>
  <si>
    <t xml:space="preserve">        OUTROS CREDITOS NIVEL G</t>
  </si>
  <si>
    <t>3.1.8.30.10-8</t>
  </si>
  <si>
    <t>3.1.8.30.10.0001-3</t>
  </si>
  <si>
    <t>3490</t>
  </si>
  <si>
    <t xml:space="preserve">              OUTROS CRÉDITOS - NÍVEL G</t>
  </si>
  <si>
    <t>3.1.8.30.20-1</t>
  </si>
  <si>
    <t>3.1.8.30.20.0001-2</t>
  </si>
  <si>
    <t>3491</t>
  </si>
  <si>
    <t>3.1.9.00.00-7</t>
  </si>
  <si>
    <t xml:space="preserve">     OPERACOES DE RISCO NIVEL H</t>
  </si>
  <si>
    <t>3.1.9.10.00-4</t>
  </si>
  <si>
    <t xml:space="preserve">        OPERACOES DE CREDITO NIVEL H</t>
  </si>
  <si>
    <t>3.1.9.10.10-7</t>
  </si>
  <si>
    <t>3.1.9.10.10.0001-6</t>
  </si>
  <si>
    <t>3492</t>
  </si>
  <si>
    <t xml:space="preserve">              ADIANTAMENTO A DEPOSITANTES-NÍVEL H</t>
  </si>
  <si>
    <t>3.1.9.10.10.0002-3</t>
  </si>
  <si>
    <t>3493</t>
  </si>
  <si>
    <t xml:space="preserve">              EMPRÉSTIMOS-NÍVEL H</t>
  </si>
  <si>
    <t>3.1.9.10.10.0003-0</t>
  </si>
  <si>
    <t>3494</t>
  </si>
  <si>
    <t xml:space="preserve">              FINANCIAMENTO-NÍVEL H</t>
  </si>
  <si>
    <t>3.1.9.10.10.0013-3</t>
  </si>
  <si>
    <t>3504</t>
  </si>
  <si>
    <t xml:space="preserve">              CHEQUE ESPECIAL - NÍVEL H</t>
  </si>
  <si>
    <t>3.1.9.10.10.0014-0</t>
  </si>
  <si>
    <t>3505</t>
  </si>
  <si>
    <t xml:space="preserve">              CONTA GARANTIDA - NÍVEL H</t>
  </si>
  <si>
    <t>3.1.9.10.20-0</t>
  </si>
  <si>
    <t>3.1.9.10.20.0001-5</t>
  </si>
  <si>
    <t>3506</t>
  </si>
  <si>
    <t>3.1.9.10.20.0002-2</t>
  </si>
  <si>
    <t>3507</t>
  </si>
  <si>
    <t xml:space="preserve">              EMPRÉSTIMOS - NÍVEL H</t>
  </si>
  <si>
    <t>3.1.9.10.20.0003-9</t>
  </si>
  <si>
    <t>3508</t>
  </si>
  <si>
    <t xml:space="preserve">              FINANCIAMENTOS - NÍVEL H</t>
  </si>
  <si>
    <t>3.1.9.10.20.0008-4</t>
  </si>
  <si>
    <t>3513</t>
  </si>
  <si>
    <t xml:space="preserve">              TÍTULOS DESCONTADOS - NÍVEL H</t>
  </si>
  <si>
    <t>3.1.9.10.20.0012-5</t>
  </si>
  <si>
    <t>3517</t>
  </si>
  <si>
    <t>3.1.9.10.20.0013-2</t>
  </si>
  <si>
    <t>3518</t>
  </si>
  <si>
    <t>3.1.9.10.20.0014-9</t>
  </si>
  <si>
    <t>3519</t>
  </si>
  <si>
    <t xml:space="preserve">              OPERAÇÕES DE FINANCIAMENTOS RURAIS - NÍVEL H</t>
  </si>
  <si>
    <t>3.1.9.30.00-8</t>
  </si>
  <si>
    <t xml:space="preserve">        OUTROS CREDITOS NIVEL H</t>
  </si>
  <si>
    <t>3.1.9.30.10-1</t>
  </si>
  <si>
    <t>3.1.9.30.10.0001-2</t>
  </si>
  <si>
    <t>3522</t>
  </si>
  <si>
    <t xml:space="preserve">              OUTROS CRÉDITOS - NÍVEL H</t>
  </si>
  <si>
    <t>3.1.9.30.20-4</t>
  </si>
  <si>
    <t>3.1.9.30.20.0001-1</t>
  </si>
  <si>
    <t>3523</t>
  </si>
  <si>
    <t>3.9.9.99.99-3</t>
  </si>
  <si>
    <t>TOTAL GERAL DO ATIVO</t>
  </si>
  <si>
    <t>4.0.0.00.00-8</t>
  </si>
  <si>
    <t>CIRCULANTE EXIGIVEL A LONGO PRAZO</t>
  </si>
  <si>
    <t>4.1.0.00.00-7</t>
  </si>
  <si>
    <t xml:space="preserve">  DEPOSITOS</t>
  </si>
  <si>
    <t>4.1.1.00.00-0</t>
  </si>
  <si>
    <t xml:space="preserve">     DEPOSITOS A VISTA</t>
  </si>
  <si>
    <t>4.1.1.10.00-7</t>
  </si>
  <si>
    <t xml:space="preserve">        DEPOSITOS DE PESSOAS FISICAS</t>
  </si>
  <si>
    <t>4.1.1.10.00.0001-8</t>
  </si>
  <si>
    <t>49</t>
  </si>
  <si>
    <t xml:space="preserve">              DEPÓSITOS DE PESSOAS FÍSICAS</t>
  </si>
  <si>
    <t>4.1.1.10.00.0002-5</t>
  </si>
  <si>
    <t>410</t>
  </si>
  <si>
    <t xml:space="preserve">              DEPOSITOS DE PESSOAS FISICAS - BLOQUEIO JUDICIAL</t>
  </si>
  <si>
    <t>4.1.1.20.00-4</t>
  </si>
  <si>
    <t xml:space="preserve">        DEPOSITOS DE PESSOAS JURIDICAS</t>
  </si>
  <si>
    <t>4.1.1.20.00.0001-1</t>
  </si>
  <si>
    <t>411</t>
  </si>
  <si>
    <t xml:space="preserve">              DEPÓSITOS DE PESSOAS JURÍDICAS</t>
  </si>
  <si>
    <t>4.1.1.20.00.0002-8</t>
  </si>
  <si>
    <t>412</t>
  </si>
  <si>
    <t xml:space="preserve">              DEPÓSITOS DE PESSOAS JURÍDICAS - BLOQUEIO JUDICIAL</t>
  </si>
  <si>
    <t>4.1.1.98.00-5</t>
  </si>
  <si>
    <t xml:space="preserve">        CONTAS ENCERRADAS</t>
  </si>
  <si>
    <t>4.1.1.98.10-8</t>
  </si>
  <si>
    <t xml:space="preserve">           PESSOAS FÍSICAS</t>
  </si>
  <si>
    <t>4.1.1.98.10.0001-7</t>
  </si>
  <si>
    <t>4564</t>
  </si>
  <si>
    <t xml:space="preserve">              PESSOAS FÍSICAS</t>
  </si>
  <si>
    <t>4.1.1.98.20-1</t>
  </si>
  <si>
    <t xml:space="preserve">           PESSOAS JURÍDICAS</t>
  </si>
  <si>
    <t>4.1.1.98.20.0001-6</t>
  </si>
  <si>
    <t>4565</t>
  </si>
  <si>
    <t xml:space="preserve">              PESSOAS JURÍDICAS</t>
  </si>
  <si>
    <t>4.1.4.00.00-9</t>
  </si>
  <si>
    <t xml:space="preserve">     DEPOSITOS SOB AVISO</t>
  </si>
  <si>
    <t>4.1.4.10.00-6</t>
  </si>
  <si>
    <t xml:space="preserve">        DEPOSITOS DE AVISO PREVIO</t>
  </si>
  <si>
    <t>4.1.4.10.20-2</t>
  </si>
  <si>
    <t xml:space="preserve">           NAO LIGADAS</t>
  </si>
  <si>
    <t>4.1.4.10.20.0001-3</t>
  </si>
  <si>
    <t>436</t>
  </si>
  <si>
    <t xml:space="preserve">              NÃO LIGADAS</t>
  </si>
  <si>
    <t>4.1.5.00.00-2</t>
  </si>
  <si>
    <t xml:space="preserve">     DEPOSITOS A PRAZO</t>
  </si>
  <si>
    <t>4.1.5.10.00-9</t>
  </si>
  <si>
    <t xml:space="preserve">        DEPOSITOS A PRAZO</t>
  </si>
  <si>
    <t>4.1.5.10.20-5</t>
  </si>
  <si>
    <t xml:space="preserve">           NAO LIGADAS - SEM CERTIFICADO</t>
  </si>
  <si>
    <t>4.1.5.10.20.0001-2</t>
  </si>
  <si>
    <t>438</t>
  </si>
  <si>
    <t xml:space="preserve">              RECIBO DE DEPÓSITO COOPERATIVO-R.D.C.</t>
  </si>
  <si>
    <t>4.3.0.00.00-5</t>
  </si>
  <si>
    <t xml:space="preserve">  RECURSOS ACEITES CAMB,LI E HIP.,DEBENT.E SIMILARES</t>
  </si>
  <si>
    <t>4.3.2.00.00-1</t>
  </si>
  <si>
    <t xml:space="preserve">     RECURSOS DE LETRAS IMOBIL,HIPOTEC.,DE CRED. ESIM.</t>
  </si>
  <si>
    <t>4.3.2.40.00-9</t>
  </si>
  <si>
    <t xml:space="preserve">        OBRIGAÇÕES POR EM.DE LETRAS DE CRED.DO AGRONEGÓCIO</t>
  </si>
  <si>
    <t>4.3.2.40.10-2</t>
  </si>
  <si>
    <t xml:space="preserve">           EMITIDAS APOS 23 DE MAIO DE 2013</t>
  </si>
  <si>
    <t>4.3.2.40.10.0003-3</t>
  </si>
  <si>
    <t>4108</t>
  </si>
  <si>
    <t xml:space="preserve">              OBRIGAÇÕES POR EMISSÃO LCA - PÓS - FIXADA</t>
  </si>
  <si>
    <t>4.4.0.00.00-4</t>
  </si>
  <si>
    <t>4.4.3.00.00-3</t>
  </si>
  <si>
    <t xml:space="preserve">     REPASSES INTERFINANCEIROS</t>
  </si>
  <si>
    <t>4.4.3.10.00-0</t>
  </si>
  <si>
    <t xml:space="preserve">        OBRIGACOES POR REPASSES INTERFINANCEIROS</t>
  </si>
  <si>
    <t>4.4.3.10.99-0</t>
  </si>
  <si>
    <t xml:space="preserve">           OUTROS RECURSOS</t>
  </si>
  <si>
    <t>4.4.3.10.99.0003-9</t>
  </si>
  <si>
    <t>4125</t>
  </si>
  <si>
    <t xml:space="preserve">              RECURSOS DO BANCOOB</t>
  </si>
  <si>
    <t>4.4.3.10.99.0004-6</t>
  </si>
  <si>
    <t>4126</t>
  </si>
  <si>
    <t xml:space="preserve">              (-) DESPESAS A APROPRIAR BANCOOB</t>
  </si>
  <si>
    <t>4.5.0.00.00-3</t>
  </si>
  <si>
    <t xml:space="preserve">  RELACOES INTERDEPENDENCIAS</t>
  </si>
  <si>
    <t>4.5.1.00.00-6</t>
  </si>
  <si>
    <t xml:space="preserve">     RECURSOS EM TRANSITO DE TERCEIROS</t>
  </si>
  <si>
    <t>4.5.1.40.00-4</t>
  </si>
  <si>
    <t xml:space="preserve">        ORDENS DE PAGAMENTO</t>
  </si>
  <si>
    <t>4.5.1.40.00.0001-5</t>
  </si>
  <si>
    <t>4132</t>
  </si>
  <si>
    <t xml:space="preserve">              ORDENS DE PAGAMENTO</t>
  </si>
  <si>
    <t>4.5.1.80.00-2</t>
  </si>
  <si>
    <t xml:space="preserve">        RECEBIMENTOS EM TRANSITO DE TERCEIROS</t>
  </si>
  <si>
    <t>4.5.1.80.10-5</t>
  </si>
  <si>
    <t xml:space="preserve">           CONCESSIONARIOS DE SERVICOS PUBLICOS</t>
  </si>
  <si>
    <t>4.5.1.80.10.0001-6</t>
  </si>
  <si>
    <t>4133</t>
  </si>
  <si>
    <t xml:space="preserve">              CONVÊNIO - ENERGIA ELÉTRICA E GÁS</t>
  </si>
  <si>
    <t>4.5.1.80.10.0002-3</t>
  </si>
  <si>
    <t>4134</t>
  </si>
  <si>
    <t xml:space="preserve">              CONVÊNIO - SANEAMENTO</t>
  </si>
  <si>
    <t>4.5.1.80.10.0003-0</t>
  </si>
  <si>
    <t>4135</t>
  </si>
  <si>
    <t xml:space="preserve">              CONVÊNIO - TELECOMUNICAÇÕES</t>
  </si>
  <si>
    <t>4.5.1.80.10.0008-5</t>
  </si>
  <si>
    <t>4140</t>
  </si>
  <si>
    <t xml:space="preserve">              CONVÊNIO - MULTAS DE TRÂNSITO</t>
  </si>
  <si>
    <t>4.9.0.00.00-9</t>
  </si>
  <si>
    <t xml:space="preserve">  OUTRAS OBRIGACOES</t>
  </si>
  <si>
    <t>4.9.1.00.00-2</t>
  </si>
  <si>
    <t xml:space="preserve">     COBRANCA E ARRECADACAO DE TRIBUTOS E ASSEMELHADOS</t>
  </si>
  <si>
    <t>4.9.1.10.00-9</t>
  </si>
  <si>
    <t xml:space="preserve">        IOF A RECOLHER</t>
  </si>
  <si>
    <t>4.9.1.10.10-2</t>
  </si>
  <si>
    <t xml:space="preserve">           OPERACOES DE CREDITO</t>
  </si>
  <si>
    <t>4.9.1.10.10.0001-3</t>
  </si>
  <si>
    <t>4237</t>
  </si>
  <si>
    <t xml:space="preserve">              OPERAÇÕES DE CRÉDITO - IOF</t>
  </si>
  <si>
    <t>4.9.1.10.40-1</t>
  </si>
  <si>
    <t xml:space="preserve">           OPERA$OES COM TITULOS E VALORES MOBILIARIOS</t>
  </si>
  <si>
    <t>4.9.1.10.40.0001-0</t>
  </si>
  <si>
    <t>4238</t>
  </si>
  <si>
    <t xml:space="preserve">              OPERAÇÕES COM TÍTULOS E VALORES MOBILIÁRIOS</t>
  </si>
  <si>
    <t>4.9.1.40.00-0</t>
  </si>
  <si>
    <t xml:space="preserve">        RECEBIMENTOS DE TRIBUTOS ESTADUAIS E MUNICIPAIS</t>
  </si>
  <si>
    <t>4.9.1.40.10-3</t>
  </si>
  <si>
    <t xml:space="preserve">           ESTADUAIS</t>
  </si>
  <si>
    <t>4.9.1.40.10.0001-2</t>
  </si>
  <si>
    <t>4248</t>
  </si>
  <si>
    <t xml:space="preserve">              ESTADUAIS</t>
  </si>
  <si>
    <t>4.9.1.40.20-6</t>
  </si>
  <si>
    <t xml:space="preserve">           MUNICIPAIS</t>
  </si>
  <si>
    <t>4.9.1.40.20.0001-1</t>
  </si>
  <si>
    <t>4249</t>
  </si>
  <si>
    <t xml:space="preserve">              MUNICIPAIS</t>
  </si>
  <si>
    <t>4.9.3.00.00-8</t>
  </si>
  <si>
    <t xml:space="preserve">     SOCIAIS E ESTATUTARIAS</t>
  </si>
  <si>
    <t>4.9.3.20.00-2</t>
  </si>
  <si>
    <t xml:space="preserve">        FUNDO DE ASSISTÊNCIA TECNICA, EDUCACIONAL E SOCIAL</t>
  </si>
  <si>
    <t>4.9.3.20.10-5</t>
  </si>
  <si>
    <t xml:space="preserve">           RESULTADO DE ATOS COM ASSOCIADOS</t>
  </si>
  <si>
    <t>4.9.3.20.10.0001-4</t>
  </si>
  <si>
    <t>4257</t>
  </si>
  <si>
    <t xml:space="preserve">              RESULTADO DE ATOS COM ASSOCIADOS</t>
  </si>
  <si>
    <t>4.9.3.20.20-8</t>
  </si>
  <si>
    <t xml:space="preserve">           RESULTADO DE ATOS COM NÃO ASSOCIADOS</t>
  </si>
  <si>
    <t>4.9.3.20.20.0001-3</t>
  </si>
  <si>
    <t>4261</t>
  </si>
  <si>
    <t xml:space="preserve">              RESULTADO DE ATOS COM NÃO ASSOCIADOS</t>
  </si>
  <si>
    <t>4.9.3.30.00-9</t>
  </si>
  <si>
    <t xml:space="preserve">        GRATIFICACOES E PARTICIPACOES A PAGAR</t>
  </si>
  <si>
    <t>4.9.3.30.00.0001-8</t>
  </si>
  <si>
    <t>4263</t>
  </si>
  <si>
    <t xml:space="preserve">              GRATIFICAÇÕES A DIRIGENTES</t>
  </si>
  <si>
    <t>4.9.3.30.00.0002-5</t>
  </si>
  <si>
    <t>4264</t>
  </si>
  <si>
    <t xml:space="preserve">              GRATIFICAÇÕES A FUNCIONÁRIOS</t>
  </si>
  <si>
    <t>4.9.3.80.00-4</t>
  </si>
  <si>
    <t xml:space="preserve">        COTAS DE CAPITAL A PAGAR</t>
  </si>
  <si>
    <t>4.9.3.80.00.0001-3</t>
  </si>
  <si>
    <t>4267</t>
  </si>
  <si>
    <t xml:space="preserve">              COTAS DE CAPITAL A PAGAR</t>
  </si>
  <si>
    <t>4.9.4.00.00-1</t>
  </si>
  <si>
    <t xml:space="preserve">     FISCAIS E PREVIDENCIARIAS</t>
  </si>
  <si>
    <t>4.9.4.10.00-8</t>
  </si>
  <si>
    <t xml:space="preserve">        IMPOSTOS E CONTRIBUICOES SOBRE LUCROS A PAGAR</t>
  </si>
  <si>
    <t>4.9.4.10.00.0001-1</t>
  </si>
  <si>
    <t>4268</t>
  </si>
  <si>
    <t xml:space="preserve">              PROVISÃO PARA I.R. PESSOA JURÍDICA A PAGAR</t>
  </si>
  <si>
    <t>4.9.4.10.00.0002-8</t>
  </si>
  <si>
    <t>4269</t>
  </si>
  <si>
    <t xml:space="preserve">              PROVISÃO PARA CONTRIB.SOCIAL SOBRE LUCROS A PAGAR</t>
  </si>
  <si>
    <t>4.9.4.20.00-5</t>
  </si>
  <si>
    <t xml:space="preserve">        IMPOSTOS E CONTRIBUICOES A RECOLHER</t>
  </si>
  <si>
    <t>4.9.4.20.10-8</t>
  </si>
  <si>
    <t xml:space="preserve">           IMPOSTOS E CONTRIBUICOES S/SERVICOS DE TERCEIROS</t>
  </si>
  <si>
    <t>4.9.4.20.10.0001-3</t>
  </si>
  <si>
    <t>4274</t>
  </si>
  <si>
    <t xml:space="preserve">              ISSQN A RECOLHER</t>
  </si>
  <si>
    <t>4.9.4.20.10.0002-0</t>
  </si>
  <si>
    <t>4275</t>
  </si>
  <si>
    <t xml:space="preserve">              INSS A RECOLHER</t>
  </si>
  <si>
    <t>4.9.4.20.10.0003-7</t>
  </si>
  <si>
    <t>4276</t>
  </si>
  <si>
    <t xml:space="preserve">              IRRF A RECOLHER</t>
  </si>
  <si>
    <t>4.9.4.20.10.0008-2</t>
  </si>
  <si>
    <t>4281</t>
  </si>
  <si>
    <t xml:space="preserve">              PIS/COFINS/CSLL A RECOLHER</t>
  </si>
  <si>
    <t>4.9.4.20.10.0009-9</t>
  </si>
  <si>
    <t>4282</t>
  </si>
  <si>
    <t xml:space="preserve">              IRRF A RECOLHER - ALUGUEL</t>
  </si>
  <si>
    <t>4.9.4.20.20-1</t>
  </si>
  <si>
    <t xml:space="preserve">           IMPOSTOS E CONTRIBUICOES SOBRE SALARIOS</t>
  </si>
  <si>
    <t>4.9.4.20.20.0001-2</t>
  </si>
  <si>
    <t>4286</t>
  </si>
  <si>
    <t>4.9.4.20.20.0002-9</t>
  </si>
  <si>
    <t>4287</t>
  </si>
  <si>
    <t>4.9.4.20.20.0003-6</t>
  </si>
  <si>
    <t>4288</t>
  </si>
  <si>
    <t xml:space="preserve">              FGTS A RECOLHER</t>
  </si>
  <si>
    <t>4.9.4.20.20.0004-3</t>
  </si>
  <si>
    <t>4289</t>
  </si>
  <si>
    <t xml:space="preserve">              PIS A RECOLHER</t>
  </si>
  <si>
    <t>4.9.4.20.20.0005-0</t>
  </si>
  <si>
    <t>4290</t>
  </si>
  <si>
    <t xml:space="preserve">              CONTRIBUIÇÃO SINDICAL A RECOLHER</t>
  </si>
  <si>
    <t>4.9.4.20.90-2</t>
  </si>
  <si>
    <t>4.9.4.20.90.0002-2</t>
  </si>
  <si>
    <t>4296</t>
  </si>
  <si>
    <t xml:space="preserve">              IRRF SOBRE APLICAÇÕES FINANCEIRAS</t>
  </si>
  <si>
    <t>4.9.4.20.90.0003-9</t>
  </si>
  <si>
    <t>4297</t>
  </si>
  <si>
    <t>4.9.4.20.90.0004-6</t>
  </si>
  <si>
    <t>4298</t>
  </si>
  <si>
    <t xml:space="preserve">              PIS FATURAMENTO A RECOLHER</t>
  </si>
  <si>
    <t>4.9.4.20.90.0005-3</t>
  </si>
  <si>
    <t>4299</t>
  </si>
  <si>
    <t xml:space="preserve">              COFINS A RECOLHER</t>
  </si>
  <si>
    <t>4.9.9.00.00-6</t>
  </si>
  <si>
    <t xml:space="preserve">     DIVERSAS</t>
  </si>
  <si>
    <t>4.9.9.27.00-3</t>
  </si>
  <si>
    <t xml:space="preserve">        OBRIGAÇÕES DE PAGAMENTO EM NOME DE TERCEIROS</t>
  </si>
  <si>
    <t>4.9.9.27.05-8</t>
  </si>
  <si>
    <t xml:space="preserve">           SALARIOS E VENCIMENTOS</t>
  </si>
  <si>
    <t>4.9.9.27.05.0001-3</t>
  </si>
  <si>
    <t>4350</t>
  </si>
  <si>
    <t xml:space="preserve">              SALÁRIOS</t>
  </si>
  <si>
    <t>4.9.9.30.00-7</t>
  </si>
  <si>
    <t xml:space="preserve">        PROVISAO PARA PAGAMENTOS A EFETUAR</t>
  </si>
  <si>
    <t>4.9.9.30.10-0</t>
  </si>
  <si>
    <t xml:space="preserve">           DESPESAS DE PESSOAL</t>
  </si>
  <si>
    <t>4.9.9.30.10.0001-1</t>
  </si>
  <si>
    <t>4358</t>
  </si>
  <si>
    <t>4.9.9.30.10.0002-8</t>
  </si>
  <si>
    <t>4359</t>
  </si>
  <si>
    <t xml:space="preserve">              HONORÁRIOS</t>
  </si>
  <si>
    <t>4.9.9.30.10.0003-5</t>
  </si>
  <si>
    <t>4360</t>
  </si>
  <si>
    <t xml:space="preserve">              FÉRIAS</t>
  </si>
  <si>
    <t>4.9.9.30.10.0004-2</t>
  </si>
  <si>
    <t>4361</t>
  </si>
  <si>
    <t xml:space="preserve">              INSS SOBRE FÉRIAS</t>
  </si>
  <si>
    <t>4.9.9.30.10.0005-9</t>
  </si>
  <si>
    <t>4362</t>
  </si>
  <si>
    <t xml:space="preserve">              FGTS SOBRE FÉRIAS</t>
  </si>
  <si>
    <t>4.9.9.30.10.0006-6</t>
  </si>
  <si>
    <t>4363</t>
  </si>
  <si>
    <t xml:space="preserve">              PIS SOBRE FÉRIAS</t>
  </si>
  <si>
    <t>4.9.9.30.10.0007-3</t>
  </si>
  <si>
    <t>4364</t>
  </si>
  <si>
    <t xml:space="preserve">              13º SALÁRIO</t>
  </si>
  <si>
    <t>4.9.9.30.10.0008-0</t>
  </si>
  <si>
    <t>4365</t>
  </si>
  <si>
    <t xml:space="preserve">              INSS SOBRE 13º SALÁRIO</t>
  </si>
  <si>
    <t>4.9.9.30.10.0009-7</t>
  </si>
  <si>
    <t>4366</t>
  </si>
  <si>
    <t xml:space="preserve">              FGTS SOBRE 13º SALÁRIO</t>
  </si>
  <si>
    <t>4.9.9.30.10.0010-7</t>
  </si>
  <si>
    <t>4367</t>
  </si>
  <si>
    <t xml:space="preserve">              PIS SOBRE 13º SALÁRIO</t>
  </si>
  <si>
    <t>4.9.9.30.10.9999-8</t>
  </si>
  <si>
    <t>4369</t>
  </si>
  <si>
    <t>4.9.9.30.50-2</t>
  </si>
  <si>
    <t xml:space="preserve">           OUTRAS DESPESAS ADMINISTRATIVAS</t>
  </si>
  <si>
    <t>4.9.9.30.50.0001-7</t>
  </si>
  <si>
    <t>4370</t>
  </si>
  <si>
    <t xml:space="preserve">              ÁGUA/ENERGIA/GAS</t>
  </si>
  <si>
    <t>4.9.9.30.50.0002-4</t>
  </si>
  <si>
    <t>4371</t>
  </si>
  <si>
    <t xml:space="preserve">              ALUGUÉIS</t>
  </si>
  <si>
    <t>4.9.9.30.50.0004-8</t>
  </si>
  <si>
    <t>4373</t>
  </si>
  <si>
    <t xml:space="preserve">              AUDITORIA EXTERNA</t>
  </si>
  <si>
    <t>4.9.9.30.50.0006-2</t>
  </si>
  <si>
    <t>4375</t>
  </si>
  <si>
    <t xml:space="preserve">              COMUNICAÇÕES</t>
  </si>
  <si>
    <t>4.9.9.30.50.0014-1</t>
  </si>
  <si>
    <t>4383</t>
  </si>
  <si>
    <t xml:space="preserve">              SEGURO</t>
  </si>
  <si>
    <t>4.9.9.30.50.0015-8</t>
  </si>
  <si>
    <t>4384</t>
  </si>
  <si>
    <t xml:space="preserve">              PLANO DE SAÚDE</t>
  </si>
  <si>
    <t>4.9.9.30.50.0024-4</t>
  </si>
  <si>
    <t>4393</t>
  </si>
  <si>
    <t xml:space="preserve">              ESTAGIÁRIOS A PAGAR</t>
  </si>
  <si>
    <t>4.9.9.30.50.0026-8</t>
  </si>
  <si>
    <t>4395</t>
  </si>
  <si>
    <t xml:space="preserve">              SEGURO PRESTAMISTA</t>
  </si>
  <si>
    <t>4.9.9.30.50.9999-4</t>
  </si>
  <si>
    <t>4397</t>
  </si>
  <si>
    <t xml:space="preserve">              OUTRAS DESPESAS ADMINISTRATIVAS</t>
  </si>
  <si>
    <t>4.9.9.30.90-4</t>
  </si>
  <si>
    <t xml:space="preserve">           OUTROS PAGAMENTOS</t>
  </si>
  <si>
    <t>4.9.9.30.90.0022-6</t>
  </si>
  <si>
    <t>4567</t>
  </si>
  <si>
    <t xml:space="preserve">              ORDEM DE PAGAMENTO - ENCERRAMENTO CONTA SALÁRIO</t>
  </si>
  <si>
    <t>4.9.9.30.90.9999-0</t>
  </si>
  <si>
    <t>4419</t>
  </si>
  <si>
    <t xml:space="preserve">              OUTROS PAGAMENTOS</t>
  </si>
  <si>
    <t>4.9.9.35.00-2</t>
  </si>
  <si>
    <t xml:space="preserve">        PROVISÃO PARA CONTINGÊNCIAS</t>
  </si>
  <si>
    <t>4.9.9.35.10-5</t>
  </si>
  <si>
    <t xml:space="preserve">           TRABALHISTAS</t>
  </si>
  <si>
    <t>4.9.9.35.10.0001-6</t>
  </si>
  <si>
    <t>4420</t>
  </si>
  <si>
    <t xml:space="preserve">              TRABALHISTAS</t>
  </si>
  <si>
    <t>4.9.9.35.20-8</t>
  </si>
  <si>
    <t xml:space="preserve">           FISCAIS - CONTESTAÇÃO JUDICIAL DA CONSTITUCIONALIDADE DA LEI QUE INSTITUI O </t>
  </si>
  <si>
    <t>4.9.9.35.20.0001-5</t>
  </si>
  <si>
    <t>4602</t>
  </si>
  <si>
    <t xml:space="preserve">              PIS</t>
  </si>
  <si>
    <t>4.9.9.35.20.0002-2</t>
  </si>
  <si>
    <t>4603</t>
  </si>
  <si>
    <t xml:space="preserve">              COFINS</t>
  </si>
  <si>
    <t>4.9.9.35.90-9</t>
  </si>
  <si>
    <t xml:space="preserve">           OUTRAS CONTINGÊNCIAS</t>
  </si>
  <si>
    <t>4.9.9.35.90.0001-8</t>
  </si>
  <si>
    <t>4421</t>
  </si>
  <si>
    <t xml:space="preserve">              OUTRAS CONTINGÊNCIAS</t>
  </si>
  <si>
    <t>4.9.9.45.00-9</t>
  </si>
  <si>
    <t xml:space="preserve">        PROVISÃO PARA GARANTIAS FINANCEIRAS PRESTADAS</t>
  </si>
  <si>
    <t>4.9.9.45.90-6</t>
  </si>
  <si>
    <t xml:space="preserve">           OUTRAS GARATIAS FINANCEIRAS PRESTADAS</t>
  </si>
  <si>
    <t>4.9.9.45.90.0001-1</t>
  </si>
  <si>
    <t>4587</t>
  </si>
  <si>
    <t xml:space="preserve">              PROVISÃO PARA GARANTIAS PRESTADAS</t>
  </si>
  <si>
    <t>4.9.9.92.00-7</t>
  </si>
  <si>
    <t xml:space="preserve">        CREDORES DIVERSOS - PAIS</t>
  </si>
  <si>
    <t>4.9.9.92.00.0002-1</t>
  </si>
  <si>
    <t>4433</t>
  </si>
  <si>
    <t>4.9.9.92.00.0004-5</t>
  </si>
  <si>
    <t>4435</t>
  </si>
  <si>
    <t>4.9.9.92.00.0014-8</t>
  </si>
  <si>
    <t>4445</t>
  </si>
  <si>
    <t xml:space="preserve">              PENDÊNCIAS A REGULARIZAR BANCOOB</t>
  </si>
  <si>
    <t>4.9.9.92.00.0017-9</t>
  </si>
  <si>
    <t>4448</t>
  </si>
  <si>
    <t xml:space="preserve">              CRÉDITOS DE TERCEIROS</t>
  </si>
  <si>
    <t>4.9.9.92.00.0026-5</t>
  </si>
  <si>
    <t>4457</t>
  </si>
  <si>
    <t xml:space="preserve">              COOPERATIVA CENTRAL</t>
  </si>
  <si>
    <t>4.9.9.92.00.0047-8</t>
  </si>
  <si>
    <t>4477</t>
  </si>
  <si>
    <t xml:space="preserve">              CHEQUES DEPOSITADOS</t>
  </si>
  <si>
    <t>4.9.9.92.00.0050-2</t>
  </si>
  <si>
    <t>4480</t>
  </si>
  <si>
    <t xml:space="preserve">              CREDORES DIVERSOS-LIQUIDAÇÃO COBRANÇA</t>
  </si>
  <si>
    <t>6.0.0.00.00-2</t>
  </si>
  <si>
    <t>PATRIMONIO LIQUIDO</t>
  </si>
  <si>
    <t>6.1.0.00.00-1</t>
  </si>
  <si>
    <t xml:space="preserve">  PATRIMONIO LIQUIDO</t>
  </si>
  <si>
    <t>6.1.1.00.00-4</t>
  </si>
  <si>
    <t xml:space="preserve">     CAPITAL SOCIAL</t>
  </si>
  <si>
    <t>6.1.1.10.00-1</t>
  </si>
  <si>
    <t xml:space="preserve">        CAPITAL</t>
  </si>
  <si>
    <t>6.1.1.10.28-3</t>
  </si>
  <si>
    <t xml:space="preserve">           COTAS - PAIS</t>
  </si>
  <si>
    <t>6.1.1.10.28.0001-6</t>
  </si>
  <si>
    <t>62</t>
  </si>
  <si>
    <t xml:space="preserve">              COTAS-PAÍS</t>
  </si>
  <si>
    <t>6.1.1.50.00-9</t>
  </si>
  <si>
    <t xml:space="preserve">        (-) CAPITAL A REALIZAR</t>
  </si>
  <si>
    <t>6.1.1.50.00.0001-6</t>
  </si>
  <si>
    <t>67</t>
  </si>
  <si>
    <t xml:space="preserve">              (-) CAPITAL A REALIZAR</t>
  </si>
  <si>
    <t>6.1.5.00.00-6</t>
  </si>
  <si>
    <t xml:space="preserve">     RESERVAS DE LUCROS</t>
  </si>
  <si>
    <t>6.1.5.10.00-3</t>
  </si>
  <si>
    <t xml:space="preserve">        RESERVA  LEGAL</t>
  </si>
  <si>
    <t>6.1.5.10.00.0002-7</t>
  </si>
  <si>
    <t>618</t>
  </si>
  <si>
    <t xml:space="preserve">              FUNDO DE RESERVA</t>
  </si>
  <si>
    <t>7.0.0.00.00-9</t>
  </si>
  <si>
    <t>CONTAS DE RESULTADO CREDORAS</t>
  </si>
  <si>
    <t>7.1.0.00.00-8</t>
  </si>
  <si>
    <t xml:space="preserve">  RECEITAS OPERACIONAIS</t>
  </si>
  <si>
    <t>7.1.1.00.00-1</t>
  </si>
  <si>
    <t xml:space="preserve">     RENDAS DE OPERACOES DE CREDITO</t>
  </si>
  <si>
    <t>7.1.1.03.00-8</t>
  </si>
  <si>
    <t xml:space="preserve">        RENDAS DE ADIANTAMENTOS A DEPOSITANTES</t>
  </si>
  <si>
    <t>7.1.1.03.00.0001-5</t>
  </si>
  <si>
    <t>71</t>
  </si>
  <si>
    <t xml:space="preserve">              RENDAS DE ADIANTAMENTOS A DEPOSITANTES</t>
  </si>
  <si>
    <t>7.1.1.05.00-6</t>
  </si>
  <si>
    <t xml:space="preserve">        RENDAS DE EMPRESTIMOS</t>
  </si>
  <si>
    <t>7.1.1.05.00.0001-9</t>
  </si>
  <si>
    <t>72</t>
  </si>
  <si>
    <t xml:space="preserve">              EMPRÉSTIMOS SIMPLES - R.P.L.</t>
  </si>
  <si>
    <t>7.1.1.05.00.0003-3</t>
  </si>
  <si>
    <t>74</t>
  </si>
  <si>
    <t>7.1.1.05.00.0004-0</t>
  </si>
  <si>
    <t>75</t>
  </si>
  <si>
    <t>7.1.1.05.00.0008-8</t>
  </si>
  <si>
    <t>79</t>
  </si>
  <si>
    <t xml:space="preserve">              JUROS DE MORA</t>
  </si>
  <si>
    <t>7.1.1.05.00.0018-1</t>
  </si>
  <si>
    <t>7998</t>
  </si>
  <si>
    <t xml:space="preserve">              GANHOS AUFERIDOS - RENEG. DE DÍVIDAS</t>
  </si>
  <si>
    <t>7.1.1.05.00.0021-5</t>
  </si>
  <si>
    <t>71111</t>
  </si>
  <si>
    <t>7.1.1.05.00.0023-9</t>
  </si>
  <si>
    <t>71113</t>
  </si>
  <si>
    <t>7.1.1.05.00.0025-3</t>
  </si>
  <si>
    <t>71115</t>
  </si>
  <si>
    <t>7.1.1.10.00-8</t>
  </si>
  <si>
    <t xml:space="preserve">        RENDAS DE DIREITOS CREDITÓRIOS DESCONTADOS</t>
  </si>
  <si>
    <t>7.1.1.10.00.0001-7</t>
  </si>
  <si>
    <t>717</t>
  </si>
  <si>
    <t xml:space="preserve">              TÍTULOS DESCONTADOS - R.P.L.</t>
  </si>
  <si>
    <t>7.1.1.10.00.0003-1</t>
  </si>
  <si>
    <t>719</t>
  </si>
  <si>
    <t>7.1.1.10.00.0004-8</t>
  </si>
  <si>
    <t>720</t>
  </si>
  <si>
    <t>7.1.1.15.00-3</t>
  </si>
  <si>
    <t xml:space="preserve">        RENDAS DE FINANCIAMENTOS</t>
  </si>
  <si>
    <t>7.1.1.15.00.0003-6</t>
  </si>
  <si>
    <t>723</t>
  </si>
  <si>
    <t xml:space="preserve">              FINANCIAMENTOS - R.P.L.</t>
  </si>
  <si>
    <t>7.1.1.15.00.0008-1</t>
  </si>
  <si>
    <t>728</t>
  </si>
  <si>
    <t>7.1.1.41.00-8</t>
  </si>
  <si>
    <t xml:space="preserve">        RENDAS DE FINANCIAMENTOS RURAIS - APLICAÇÕES COM RECURSOS LIVRES</t>
  </si>
  <si>
    <t>7.1.1.41.00.0002-0</t>
  </si>
  <si>
    <t>7600</t>
  </si>
  <si>
    <t>7.1.1.41.00.0004-4</t>
  </si>
  <si>
    <t>7602</t>
  </si>
  <si>
    <t>7.1.1.41.00.0009-9</t>
  </si>
  <si>
    <t>7607</t>
  </si>
  <si>
    <t xml:space="preserve">              JUROS DE MORA - APLIC. REC. LIVRES</t>
  </si>
  <si>
    <t>7.1.1.42.00-7</t>
  </si>
  <si>
    <t xml:space="preserve">        RENDAS DE FINANCIAMENTOS RURAIS - APLICAÇÕES COM RECURSOS DIRECIONADOS À </t>
  </si>
  <si>
    <t>7.1.1.42.00.0004-1</t>
  </si>
  <si>
    <t>7611</t>
  </si>
  <si>
    <t>7.1.1.42.00.0009-6</t>
  </si>
  <si>
    <t>7616</t>
  </si>
  <si>
    <t xml:space="preserve">              JUROS DE MORA - REC. DIREC. À VISTA</t>
  </si>
  <si>
    <t>7.1.1.43.00-6</t>
  </si>
  <si>
    <t xml:space="preserve">        RENDAS DE FINANCIAMENTOS RURAIS - APLICAÇÕES COM RECURSOS DIRECIONADOS DA </t>
  </si>
  <si>
    <t>7.1.1.43.00.0002-4</t>
  </si>
  <si>
    <t>7618</t>
  </si>
  <si>
    <t>7.1.1.43.00.0004-8</t>
  </si>
  <si>
    <t>7620</t>
  </si>
  <si>
    <t>7.1.1.44.00-5</t>
  </si>
  <si>
    <t xml:space="preserve">        RENDAS DE FINANCIAMENTOS RURAIS - APLICAÇÕES COM RECURSOS DIRECIONADOS DE </t>
  </si>
  <si>
    <t>7.1.1.44.00.0002-1</t>
  </si>
  <si>
    <t>7627</t>
  </si>
  <si>
    <t>7.1.7.00.00-9</t>
  </si>
  <si>
    <t xml:space="preserve">     RENDAS DE PRESTACAO DE SERVICOS</t>
  </si>
  <si>
    <t>7.1.7.40.00-7</t>
  </si>
  <si>
    <t xml:space="preserve">        RENDAS DE COBRANCA</t>
  </si>
  <si>
    <t>7.1.7.40.00.0001-0</t>
  </si>
  <si>
    <t>7145</t>
  </si>
  <si>
    <t xml:space="preserve">              RENDAS DE COBRANÇA</t>
  </si>
  <si>
    <t>7.1.7.94.00-8</t>
  </si>
  <si>
    <t xml:space="preserve">        RENDAS DE PACOTES DE SERVICOS - PF</t>
  </si>
  <si>
    <t>7.1.7.94.00.0001-3</t>
  </si>
  <si>
    <t>7150</t>
  </si>
  <si>
    <t xml:space="preserve">              PACOTE DE SERVIÇOS - PF</t>
  </si>
  <si>
    <t>7.1.7.95.00-7</t>
  </si>
  <si>
    <t xml:space="preserve">        RENDAS DE SERVICOS PRIORITARIOS - PF</t>
  </si>
  <si>
    <t>7.1.7.95.01-4</t>
  </si>
  <si>
    <t xml:space="preserve">           CONFECÇÃO DE CADASTRO</t>
  </si>
  <si>
    <t>7.1.7.95.01.0001-3</t>
  </si>
  <si>
    <t>7151</t>
  </si>
  <si>
    <t xml:space="preserve">              TARIFA DE CADASTRO</t>
  </si>
  <si>
    <t>7.1.7.95.05-2</t>
  </si>
  <si>
    <t xml:space="preserve">           EXCLUSÃO DO CADASTRO EMITENTES CHEQUES SEM_FUNDOS</t>
  </si>
  <si>
    <t>7.1.7.95.05.0001-5</t>
  </si>
  <si>
    <t>7155</t>
  </si>
  <si>
    <t xml:space="preserve">              TARIFA EXCLUSÃO CCF</t>
  </si>
  <si>
    <t>7.1.7.95.06-9</t>
  </si>
  <si>
    <t xml:space="preserve">           CONTRA-ORDEM, OPOSIÇÃO E SUSTAÇÃO DE CHEQUES</t>
  </si>
  <si>
    <t>7.1.7.95.06.0001-8</t>
  </si>
  <si>
    <t>7156</t>
  </si>
  <si>
    <t xml:space="preserve">              TARIFA CONTRA-ORDEM, OPOSIÇÃO E SUSTAÇÃO CHEQUES</t>
  </si>
  <si>
    <t>7.1.7.95.07-6</t>
  </si>
  <si>
    <t xml:space="preserve">           FORNECIMENTO DE FOLHAS DE CHEQUE</t>
  </si>
  <si>
    <t>7.1.7.95.07.0001-1</t>
  </si>
  <si>
    <t>7157</t>
  </si>
  <si>
    <t xml:space="preserve">              TARIFA FORNECIMENTO DE CHEQUE</t>
  </si>
  <si>
    <t>7.1.7.95.11-7</t>
  </si>
  <si>
    <t xml:space="preserve">           SAQUE DE CONTA DE DEPÓSITOS À VISTA E DE POUPANÇA</t>
  </si>
  <si>
    <t>7.1.7.95.11.0001-2</t>
  </si>
  <si>
    <t>7161</t>
  </si>
  <si>
    <t xml:space="preserve">              TARIFA SAQUE CTA DEPÓSITOS À VISTA E DE POUPANÇA</t>
  </si>
  <si>
    <t>7.1.7.95.13-1</t>
  </si>
  <si>
    <t xml:space="preserve">           FORNECIMENTO DE EXTRATO MENSAL OU DE PERÍODO</t>
  </si>
  <si>
    <t>7.1.7.95.13.0001-8</t>
  </si>
  <si>
    <t>7163</t>
  </si>
  <si>
    <t xml:space="preserve">              TARIFA FORNECIMENTO DE EXTRATO MENSAL</t>
  </si>
  <si>
    <t>7.1.7.95.13.0002-5</t>
  </si>
  <si>
    <t>7164</t>
  </si>
  <si>
    <t xml:space="preserve">              TARIFA FORNECIMENTO DE EXTRATO PERÍODO</t>
  </si>
  <si>
    <t>7.1.7.95.14-8</t>
  </si>
  <si>
    <t xml:space="preserve">           FORNECIMENTO MICROFILME,MICROFICHA OU ASSEMELHADOS</t>
  </si>
  <si>
    <t>7.1.7.95.14.0001-1</t>
  </si>
  <si>
    <t>7165</t>
  </si>
  <si>
    <t xml:space="preserve">              TARIFA FORNEC MICROFILME, MICROFICHA, ASSEMELHADOS</t>
  </si>
  <si>
    <t>7.1.7.95.15-5</t>
  </si>
  <si>
    <t xml:space="preserve">           TRANSFERÊNCIA POR MEIO DE DOC/TED</t>
  </si>
  <si>
    <t>7.1.7.95.15.0003-8</t>
  </si>
  <si>
    <t>7168</t>
  </si>
  <si>
    <t xml:space="preserve">              TARIFA TRANSFERÊNCIA POR MEIO DE DOC/TED</t>
  </si>
  <si>
    <t>7.1.7.95.17-9</t>
  </si>
  <si>
    <t xml:space="preserve">           TRANSFERÊNCIA ENTRE CONTAS DA PRÓPRIA INSTITUIÇÃO</t>
  </si>
  <si>
    <t>7.1.7.95.17.0001-0</t>
  </si>
  <si>
    <t>7170</t>
  </si>
  <si>
    <t xml:space="preserve">              TARIFA TRANSF ENTRE CONTAS DA PRÓPRIA INSTITUIÇÃO</t>
  </si>
  <si>
    <t>7.1.7.95.19-3</t>
  </si>
  <si>
    <t xml:space="preserve">           CONCESSÃO DE ADIANTAMENTO A DEPOSITANTE</t>
  </si>
  <si>
    <t>7.1.7.95.19.0001-6</t>
  </si>
  <si>
    <t>7172</t>
  </si>
  <si>
    <t xml:space="preserve">              TARIFA CONCESSÃO DE ADIANTAMENTO A DEPOSITANTES</t>
  </si>
  <si>
    <t>7.1.7.96.00-6</t>
  </si>
  <si>
    <t xml:space="preserve">        RENDAS DE SERVICOS DIFERENCIADOS - PF</t>
  </si>
  <si>
    <t>7.1.7.96.99-6</t>
  </si>
  <si>
    <t xml:space="preserve">           OUTROS SERVICOS DIFERENCIADOS - PF</t>
  </si>
  <si>
    <t>7.1.7.96.99.0001-5</t>
  </si>
  <si>
    <t>7208</t>
  </si>
  <si>
    <t xml:space="preserve">              TARIFA DE OUTROS SERVIÇOS DIFERENCIADOS - PF</t>
  </si>
  <si>
    <t>7.1.7.96.99.0011-8</t>
  </si>
  <si>
    <t>7218</t>
  </si>
  <si>
    <t xml:space="preserve">              TARIFA FORNEC 2º VIA COMPROVANTES E DOCUMENTOS</t>
  </si>
  <si>
    <t>7.1.7.98.00-4</t>
  </si>
  <si>
    <t xml:space="preserve">        RENDAS DE TARIFAS BANCÁRIAS - PJ</t>
  </si>
  <si>
    <t>7.1.7.98.01-1</t>
  </si>
  <si>
    <t xml:space="preserve">           CADASTRO</t>
  </si>
  <si>
    <t>7.1.7.98.01.0001-4</t>
  </si>
  <si>
    <t>7222</t>
  </si>
  <si>
    <t xml:space="preserve">              TARIFA CONFECÇÃO/RENOVAÇÃO DE CADASTRO</t>
  </si>
  <si>
    <t>7.1.7.98.01.0002-1</t>
  </si>
  <si>
    <t>7223</t>
  </si>
  <si>
    <t xml:space="preserve">              TARIFA INCLUSÃO/EXCLUSÃO DO CCF</t>
  </si>
  <si>
    <t>7.1.7.98.02-8</t>
  </si>
  <si>
    <t xml:space="preserve">           CONTAS DE DEPÓSITOS</t>
  </si>
  <si>
    <t>7.1.7.98.02.0004-8</t>
  </si>
  <si>
    <t>7228</t>
  </si>
  <si>
    <t>7.1.7.98.02.0005-5</t>
  </si>
  <si>
    <t>7229</t>
  </si>
  <si>
    <t>7.1.7.98.02.0006-2</t>
  </si>
  <si>
    <t>7230</t>
  </si>
  <si>
    <t>7.1.7.98.02.0008-6</t>
  </si>
  <si>
    <t>7232</t>
  </si>
  <si>
    <t xml:space="preserve">              TARIFA S/ DÉBITO AUTORIZADO</t>
  </si>
  <si>
    <t>7.1.7.98.02.0013-4</t>
  </si>
  <si>
    <t>7237</t>
  </si>
  <si>
    <t xml:space="preserve">              TARIFA PRÉ-DEPÓSITO</t>
  </si>
  <si>
    <t>7.1.7.98.02.0014-1</t>
  </si>
  <si>
    <t>7238</t>
  </si>
  <si>
    <t xml:space="preserve">              TARIFA DEVOLUÇÃO DE CHEQUES</t>
  </si>
  <si>
    <t>7.1.7.98.02.0015-8</t>
  </si>
  <si>
    <t>7239</t>
  </si>
  <si>
    <t xml:space="preserve">              TARIFA ACATAMENTO DE CHEQUES</t>
  </si>
  <si>
    <t>7.1.7.98.03-5</t>
  </si>
  <si>
    <t xml:space="preserve">           TRANSFERÊNCIA DE RECURSOS</t>
  </si>
  <si>
    <t>7.1.7.98.03.0002-7</t>
  </si>
  <si>
    <t>7242</t>
  </si>
  <si>
    <t xml:space="preserve">              TARIFA TRANSFERÊNCIA CONTAS PRÓPRIA INSTITUIÇÃO</t>
  </si>
  <si>
    <t>7.1.7.98.03.0003-4</t>
  </si>
  <si>
    <t>7243</t>
  </si>
  <si>
    <t>7.1.7.98.04-2</t>
  </si>
  <si>
    <t xml:space="preserve">           OPERAÇÕES DE CRÉDITO</t>
  </si>
  <si>
    <t>7.1.7.98.04.0001-3</t>
  </si>
  <si>
    <t>7245</t>
  </si>
  <si>
    <t xml:space="preserve">              TARIFA S/ LIBERAÇÃO/RENOVAÇÃO OPERAÇÕES CRÉDITO</t>
  </si>
  <si>
    <t>7.1.7.98.99-4</t>
  </si>
  <si>
    <t xml:space="preserve">           OUTRAS RENDAS DE TARIFAS BANCÁRIAS - PJ</t>
  </si>
  <si>
    <t>7.1.7.98.99.0013-6</t>
  </si>
  <si>
    <t>7259</t>
  </si>
  <si>
    <t>7.1.7.98.99.0015-0</t>
  </si>
  <si>
    <t>7261</t>
  </si>
  <si>
    <t>7.1.7.98.99.0018-1</t>
  </si>
  <si>
    <t>7264</t>
  </si>
  <si>
    <t xml:space="preserve">              TARIFA PAGAMENTO SALÁRIO</t>
  </si>
  <si>
    <t>7.1.7.98.99.0028-4</t>
  </si>
  <si>
    <t>7274</t>
  </si>
  <si>
    <t>7.1.7.98.99.0031-8</t>
  </si>
  <si>
    <t>7277</t>
  </si>
  <si>
    <t xml:space="preserve">              TARIFA CHEQUE ADMINISTRATIVO</t>
  </si>
  <si>
    <t>7.1.7.98.99.0034-9</t>
  </si>
  <si>
    <t>7280</t>
  </si>
  <si>
    <t xml:space="preserve">              TARIFA EMISSÃO DOCUMENTOS</t>
  </si>
  <si>
    <t>7.1.7.98.99.0044-2</t>
  </si>
  <si>
    <t>7290</t>
  </si>
  <si>
    <t xml:space="preserve">              TARIFA PACOTE TARIFAS</t>
  </si>
  <si>
    <t>7.1.7.98.99.0045-9</t>
  </si>
  <si>
    <t>7291</t>
  </si>
  <si>
    <t xml:space="preserve">              TARIFA EMISSÃO CARTÃO</t>
  </si>
  <si>
    <t>7.1.7.98.99.9999-6</t>
  </si>
  <si>
    <t>7300</t>
  </si>
  <si>
    <t xml:space="preserve">              OUTRAS RENDAS DE TARIFAS BANCÁRIAS - PJ</t>
  </si>
  <si>
    <t>7.1.7.99.00-3</t>
  </si>
  <si>
    <t xml:space="preserve">        RENDAS DE OUTROS SERVICOS</t>
  </si>
  <si>
    <t>7.1.7.99.00.5000-6</t>
  </si>
  <si>
    <t>7355</t>
  </si>
  <si>
    <t xml:space="preserve">              OUTRAS RENDAS SERVIÇOS - ATOS COOPERATIVOS</t>
  </si>
  <si>
    <t>7.1.7.99.00.5001-3</t>
  </si>
  <si>
    <t>7356</t>
  </si>
  <si>
    <t xml:space="preserve">              RENDAS CONVÊNIO - ENERGIA ELÉTRICA E GÁS</t>
  </si>
  <si>
    <t>7.1.7.99.00.5002-0</t>
  </si>
  <si>
    <t>7357</t>
  </si>
  <si>
    <t xml:space="preserve">              RENDAS CONVÊNIO - SANEAMENTO</t>
  </si>
  <si>
    <t>7.1.7.99.00.5003-7</t>
  </si>
  <si>
    <t>7358</t>
  </si>
  <si>
    <t xml:space="preserve">              RENDAS CONVÊNIO - TELECOMUNICAÇÕES</t>
  </si>
  <si>
    <t>7.1.7.99.00.5004-4</t>
  </si>
  <si>
    <t>7359</t>
  </si>
  <si>
    <t xml:space="preserve">              RENDAS CONVÊNIO - TRIBUTOS MUNICIPAIS</t>
  </si>
  <si>
    <t>7.1.7.99.00.5005-1</t>
  </si>
  <si>
    <t>7360</t>
  </si>
  <si>
    <t xml:space="preserve">              RENDAS CONVÊNIO - TRIBUTOS ESTADUAIS</t>
  </si>
  <si>
    <t>7.1.7.99.00.5013-0</t>
  </si>
  <si>
    <t>7368</t>
  </si>
  <si>
    <t xml:space="preserve">              RENDAS CONVÊNIO - DPVAT</t>
  </si>
  <si>
    <t>7.1.7.99.00.5016-1</t>
  </si>
  <si>
    <t>7371</t>
  </si>
  <si>
    <t xml:space="preserve">              RENDAS PRESTAÇÃO DE SERVIÇOS - COMISSÃO</t>
  </si>
  <si>
    <t>7.1.7.99.00.5017-8</t>
  </si>
  <si>
    <t>7372</t>
  </si>
  <si>
    <t xml:space="preserve">              RENDAS CONVÊNIO - PREVIDÊNCIA SOCIAL INSS</t>
  </si>
  <si>
    <t>7.1.7.99.00.5018-5</t>
  </si>
  <si>
    <t>7373</t>
  </si>
  <si>
    <t xml:space="preserve">              RENDAS TRANSAÇÕES INTERCREDIS</t>
  </si>
  <si>
    <t>7.1.7.99.00.5019-2</t>
  </si>
  <si>
    <t>7374</t>
  </si>
  <si>
    <t xml:space="preserve">              RENDAS CONVÊNIO - MULTAS DE TRÂNSITO</t>
  </si>
  <si>
    <t>7.1.7.99.00.5033-6</t>
  </si>
  <si>
    <t>7388</t>
  </si>
  <si>
    <t xml:space="preserve">              RENDAS CONVÊNIO - RECEBIMENTO ORDEM PGTO TERCEIROS</t>
  </si>
  <si>
    <t>7.1.7.99.00.5034-3</t>
  </si>
  <si>
    <t>7389</t>
  </si>
  <si>
    <t xml:space="preserve">              RENDAS CONVÊNIO - TRIBUTOS FEDERAIS</t>
  </si>
  <si>
    <t>7.1.7.99.00.5041-5</t>
  </si>
  <si>
    <t>7396</t>
  </si>
  <si>
    <t xml:space="preserve">              RENDAS CONVÊNIO - CARNÊS/ASSEMELHADOS</t>
  </si>
  <si>
    <t>7.1.7.99.00.5042-2</t>
  </si>
  <si>
    <t>7397</t>
  </si>
  <si>
    <t xml:space="preserve">              RENDAS CONVÊNIO - ARRECADAÇÃO FGTS</t>
  </si>
  <si>
    <t>7.1.7.99.00.5043-9</t>
  </si>
  <si>
    <t>7398</t>
  </si>
  <si>
    <t xml:space="preserve">              RENDAS CONVÊNIO - SEGUROS</t>
  </si>
  <si>
    <t>7.1.7.99.00.5044-6</t>
  </si>
  <si>
    <t>7399</t>
  </si>
  <si>
    <t xml:space="preserve">              RENDAS CONVÊNIO - DEMAIS EMPRESAS</t>
  </si>
  <si>
    <t>7.1.7.99.00.5046-0</t>
  </si>
  <si>
    <t>4547</t>
  </si>
  <si>
    <t xml:space="preserve">              RENDAS CONVÊNIO - RECARGA TELEFONIA ON-LINE</t>
  </si>
  <si>
    <t>7.1.7.99.00.5048-4</t>
  </si>
  <si>
    <t>7545</t>
  </si>
  <si>
    <t xml:space="preserve">              COMISSÃO CARTÕES DE CRÉDITO</t>
  </si>
  <si>
    <t>7.1.7.99.00.5051-8</t>
  </si>
  <si>
    <t>7565</t>
  </si>
  <si>
    <t xml:space="preserve">              COMISSÃO COM VENDA DE CONSÓRCIOS C/ NÃO ASSOCIADOS</t>
  </si>
  <si>
    <t>7.1.7.99.00.5053-2</t>
  </si>
  <si>
    <t>7567</t>
  </si>
  <si>
    <t xml:space="preserve">              COMISSÃO COM VENDA DE SEGUROS C/ NÃO ASSOCIADOS</t>
  </si>
  <si>
    <t>7.1.7.99.00.5056-3</t>
  </si>
  <si>
    <t>7994</t>
  </si>
  <si>
    <t xml:space="preserve">              RENDAS PRESTAÇÃO SERVIÇO - COMISSÃO POUPANÇA</t>
  </si>
  <si>
    <t>7.1.7.99.00.5058-7</t>
  </si>
  <si>
    <t>7996</t>
  </si>
  <si>
    <t xml:space="preserve">              RENDAS PRESTAÇÃO SERVIÇO - COMISSÃO CONSIG. INSS</t>
  </si>
  <si>
    <t>7.1.7.99.00.5059-4</t>
  </si>
  <si>
    <t>7997</t>
  </si>
  <si>
    <t xml:space="preserve">              RENDAS PRESTAÇÃO SERVIÇO - COMISSÃO CONSIG.BANCOOB</t>
  </si>
  <si>
    <t>7.1.7.99.00.9999-5</t>
  </si>
  <si>
    <t>7400</t>
  </si>
  <si>
    <t xml:space="preserve">              OUTRAS RENDAS SERVIÇOS - ATOS NÃO COOPERATIVOS</t>
  </si>
  <si>
    <t>7.1.9.00.00-5</t>
  </si>
  <si>
    <t xml:space="preserve">     OUTRAS RECEITAS OPERACIONAIS</t>
  </si>
  <si>
    <t>7.1.9.20.00-9</t>
  </si>
  <si>
    <t xml:space="preserve">        RECUPERACAO DE CREDITOS BAIXADOS COMO PREJUIZO</t>
  </si>
  <si>
    <t>7.1.9.20.00.0001-2</t>
  </si>
  <si>
    <t>7404</t>
  </si>
  <si>
    <t xml:space="preserve">              EXERCÍCIO CORRENTE</t>
  </si>
  <si>
    <t>7.1.9.20.00.0002-9</t>
  </si>
  <si>
    <t>7405</t>
  </si>
  <si>
    <t xml:space="preserve">              EXERCÍCIO ANTERIOR</t>
  </si>
  <si>
    <t>7.1.9.20.00.0003-6</t>
  </si>
  <si>
    <t>7406</t>
  </si>
  <si>
    <t xml:space="preserve">              OUTROS EXERCÍCIOS</t>
  </si>
  <si>
    <t>7.1.9.30.00-6</t>
  </si>
  <si>
    <t xml:space="preserve">        RECUPERACAO DE ENCARGOS E DESPESAS</t>
  </si>
  <si>
    <t>7.1.9.30.00.9999-2</t>
  </si>
  <si>
    <t>7412</t>
  </si>
  <si>
    <t>7.1.9.86.00-5</t>
  </si>
  <si>
    <t xml:space="preserve">        INGRESSOS DE DEPÓSITOS INTERCOOPERATIVOS</t>
  </si>
  <si>
    <t>7.1.9.86.00.0001-2</t>
  </si>
  <si>
    <t>7423</t>
  </si>
  <si>
    <t xml:space="preserve">              INGRESSOS DE DEPOSITOS INTERCOOPERATIVOS</t>
  </si>
  <si>
    <t>7.1.9.90.00-8</t>
  </si>
  <si>
    <t xml:space="preserve">        REVERSAO DE PROVISOES OPERACIONAIS</t>
  </si>
  <si>
    <t>7.1.9.90.30-7</t>
  </si>
  <si>
    <t xml:space="preserve">           OPERACOES DE CREDITO DE LIQUIDACAO DUVIDOSA</t>
  </si>
  <si>
    <t>7.1.9.90.30.0001-0</t>
  </si>
  <si>
    <t>7427</t>
  </si>
  <si>
    <t>7.1.9.90.30.0070-4</t>
  </si>
  <si>
    <t>7704</t>
  </si>
  <si>
    <t xml:space="preserve">              REV PDD - CRÉDITO - APLICAÇÕES RECURSOS LIVRES</t>
  </si>
  <si>
    <t>7.1.9.90.30.0071-1</t>
  </si>
  <si>
    <t>7705</t>
  </si>
  <si>
    <t xml:space="preserve">              REV PDD - CRÉDITO - RECURSOS DIRECIONADOS À VISTA</t>
  </si>
  <si>
    <t>7.1.9.90.30.0072-8</t>
  </si>
  <si>
    <t>7706</t>
  </si>
  <si>
    <t xml:space="preserve">              REV PDD - CRÉDITO - RECURSOS DIRECIONADOS DA POUP.</t>
  </si>
  <si>
    <t>7.1.9.90.30.0073-5</t>
  </si>
  <si>
    <t>7707</t>
  </si>
  <si>
    <t xml:space="preserve">              REV PDD - CRÉDITO - RECURSOS DIRECIONADOS DE LCA</t>
  </si>
  <si>
    <t>7.1.9.90.30.0076-6</t>
  </si>
  <si>
    <t>71103</t>
  </si>
  <si>
    <t xml:space="preserve">              OPERAÇÕES CRÉDITO LIQUIDAÇÃO DUVIDOSA</t>
  </si>
  <si>
    <t>7.1.9.90.30.0078-0</t>
  </si>
  <si>
    <t>71126</t>
  </si>
  <si>
    <t xml:space="preserve">              REV PDD - CRÉDITO PESSOL E CDC</t>
  </si>
  <si>
    <t>7.1.9.90.30.0080-7</t>
  </si>
  <si>
    <t>71128</t>
  </si>
  <si>
    <t xml:space="preserve">              REV PDD - CAPITAL DE GIRO</t>
  </si>
  <si>
    <t>7.1.9.90.30.0082-1</t>
  </si>
  <si>
    <t>71130</t>
  </si>
  <si>
    <t xml:space="preserve">              REV PDD - EMP COM GARANT  BENS IMÓVEIS</t>
  </si>
  <si>
    <t>7.1.9.90.60-6</t>
  </si>
  <si>
    <t xml:space="preserve">           OUTROS CREDITOS DE LIQUIDACAO DUVIDOSA</t>
  </si>
  <si>
    <t>7.1.9.90.60.0001-7</t>
  </si>
  <si>
    <t>7485</t>
  </si>
  <si>
    <t xml:space="preserve">              OUTROS CRÉDITOS DE LIQUIDAÇÃO DUVIDOSA</t>
  </si>
  <si>
    <t>7.1.9.90.99-8</t>
  </si>
  <si>
    <t xml:space="preserve">           OUTRAS</t>
  </si>
  <si>
    <t>7.1.9.90.99.0002-8</t>
  </si>
  <si>
    <t>7560</t>
  </si>
  <si>
    <t xml:space="preserve">              REVERSÃO PROVISÃO PARA GARANTIAS PRESTADAS</t>
  </si>
  <si>
    <t>7.1.9.90.99.0003-5</t>
  </si>
  <si>
    <t>7993</t>
  </si>
  <si>
    <t xml:space="preserve">              REVERSÃO PROVISÃO PARA CONTINGÊNCIAS</t>
  </si>
  <si>
    <t>7.1.9.99.00-9</t>
  </si>
  <si>
    <t xml:space="preserve">        OUTRAS RENDAS OPERACIONAIS</t>
  </si>
  <si>
    <t>7.1.9.99.00.0001-6</t>
  </si>
  <si>
    <t>7489</t>
  </si>
  <si>
    <t xml:space="preserve">              DIVIDENDOS</t>
  </si>
  <si>
    <t>7.1.9.99.00.0010-2</t>
  </si>
  <si>
    <t>7498</t>
  </si>
  <si>
    <t xml:space="preserve">              ATUALIZAÇÃO DEPÓSITOS JUDICIAIS</t>
  </si>
  <si>
    <t>7.1.9.99.00.0011-9</t>
  </si>
  <si>
    <t>7499</t>
  </si>
  <si>
    <t xml:space="preserve">              RENDAS DE REPASSES DELCREDERE</t>
  </si>
  <si>
    <t>7.1.9.99.00.0056-6</t>
  </si>
  <si>
    <t>7539</t>
  </si>
  <si>
    <t xml:space="preserve">              CRÉDITO RECEITA SIPAG - FATURAMENTO</t>
  </si>
  <si>
    <t>7.1.9.99.00.5006-6</t>
  </si>
  <si>
    <t>7568</t>
  </si>
  <si>
    <t xml:space="preserve">              DISTRIBUIÇÃO DE SOBRAS DA CENTRAL</t>
  </si>
  <si>
    <t>7.3.0.00.00-6</t>
  </si>
  <si>
    <t xml:space="preserve">  RECEITAS NAO OPERACIONAIS</t>
  </si>
  <si>
    <t>7.3.1.00.00-9</t>
  </si>
  <si>
    <t xml:space="preserve">     LUCROS EM TRANSACOES COM VALORES E BENS</t>
  </si>
  <si>
    <t>7.3.1.50.00-4</t>
  </si>
  <si>
    <t xml:space="preserve">        LUCROS NA ALIENACAO DE VALORES E BENS</t>
  </si>
  <si>
    <t>7.3.1.50.00.0002-0</t>
  </si>
  <si>
    <t>7505</t>
  </si>
  <si>
    <t xml:space="preserve">              LUCROS NA ALIEN DE VLRS E BENS - BENS DE USO</t>
  </si>
  <si>
    <t>7.3.1.50.00.0003-7</t>
  </si>
  <si>
    <t>7506</t>
  </si>
  <si>
    <t xml:space="preserve">              LUCROS NA ALIEN DE VLRS E BENS - BENS DE NÃO USO</t>
  </si>
  <si>
    <t>7.3.9.00.00-3</t>
  </si>
  <si>
    <t xml:space="preserve">     OUTRAS RECEITAS NAO OPERACIONAIS</t>
  </si>
  <si>
    <t>7.3.9.10.00-0</t>
  </si>
  <si>
    <t xml:space="preserve">        GANHOS DE CAPITAL</t>
  </si>
  <si>
    <t>7.3.9.10.00.0001-3</t>
  </si>
  <si>
    <t>7507</t>
  </si>
  <si>
    <t xml:space="preserve">              GANHOS DE CAPITAL</t>
  </si>
  <si>
    <t>7.3.9.20.00-7</t>
  </si>
  <si>
    <t xml:space="preserve">        RENDAS DE ALUGUEIS</t>
  </si>
  <si>
    <t>7.3.9.20.00.0001-6</t>
  </si>
  <si>
    <t>7510</t>
  </si>
  <si>
    <t xml:space="preserve">              RENDAS DE ALUGUÉIS</t>
  </si>
  <si>
    <t>7.3.9.90.00-6</t>
  </si>
  <si>
    <t xml:space="preserve">        REVERSAO DE PROVISOES NAO OPERACIONAIS</t>
  </si>
  <si>
    <t>7.3.9.90.10-9</t>
  </si>
  <si>
    <t xml:space="preserve">           DESVALORIZACAO DE OUTROS VALORES E BENS</t>
  </si>
  <si>
    <t>7.3.9.90.10.0001-6</t>
  </si>
  <si>
    <t>7513</t>
  </si>
  <si>
    <t xml:space="preserve">              DESVALORIZAÇÃO DE OUTROS VALORES E BENS</t>
  </si>
  <si>
    <t>8.0.0.00.00-6</t>
  </si>
  <si>
    <t>(-) CONTAS DE RESULTADO DEVEDORAS</t>
  </si>
  <si>
    <t>8.1.0.00.00-5</t>
  </si>
  <si>
    <t xml:space="preserve">  (-) DESPESAS OPERACIONAIS</t>
  </si>
  <si>
    <t>8.1.1.00.00-8</t>
  </si>
  <si>
    <t xml:space="preserve">     (-) DESPESAS DE CAPTACAO</t>
  </si>
  <si>
    <t>8.1.1.25.00-7</t>
  </si>
  <si>
    <t xml:space="preserve">        (-) DESPESAS DE DEPOSITOS DE AVISO PREVIO</t>
  </si>
  <si>
    <t>8.1.1.25.00.0001-8</t>
  </si>
  <si>
    <t>88</t>
  </si>
  <si>
    <t xml:space="preserve">              DESPESAS DE DEPÓSITOS DE AVISO PRÉVIO</t>
  </si>
  <si>
    <t>8.1.1.30.00-9</t>
  </si>
  <si>
    <t xml:space="preserve">        (-) DESPESAS DE DEPOSITOS A PRAZO</t>
  </si>
  <si>
    <t>8.1.1.30.00.0001-6</t>
  </si>
  <si>
    <t>810</t>
  </si>
  <si>
    <t xml:space="preserve">              DESPESAS COM CAPTAÇÃO-R.D.C.</t>
  </si>
  <si>
    <t>8.1.1.65.00-5</t>
  </si>
  <si>
    <t xml:space="preserve">        (-) DESP LETRAS DE CREDITO DO AGRONEGOCIO</t>
  </si>
  <si>
    <t>8.1.1.65.00.0002-7</t>
  </si>
  <si>
    <t>817</t>
  </si>
  <si>
    <t xml:space="preserve">              LETRAS DE CRÉDITO DO AGRONEGÓCIO - PÓS-FIXADA</t>
  </si>
  <si>
    <t>8.1.1.85.00-9</t>
  </si>
  <si>
    <t xml:space="preserve">        (-) DESP. DE CONTRIB. FDO. GARANT. CREDS. - FGC</t>
  </si>
  <si>
    <t>8.1.1.85.10-2</t>
  </si>
  <si>
    <t xml:space="preserve">           (-) CONTRIBUICAO ORDINARIA</t>
  </si>
  <si>
    <t>8.1.1.85.10.0002-2</t>
  </si>
  <si>
    <t>8902</t>
  </si>
  <si>
    <t xml:space="preserve">              CONTRIBUIÇÃO ORDINÁRIA - FGCOOP</t>
  </si>
  <si>
    <t>8.1.2.00.00-1</t>
  </si>
  <si>
    <t xml:space="preserve">     (-) DESP DE OBRIGACOES POR EMPRESTIMOS E REPASSES</t>
  </si>
  <si>
    <t>8.1.2.80.00-7</t>
  </si>
  <si>
    <t xml:space="preserve">        (-) DESPESAS DE REPASSES - INTERFINANCEIROS</t>
  </si>
  <si>
    <t>8.1.2.80.00.0002-7</t>
  </si>
  <si>
    <t>848</t>
  </si>
  <si>
    <t xml:space="preserve">              BANCOOB</t>
  </si>
  <si>
    <t>8.1.7.00.00-6</t>
  </si>
  <si>
    <t xml:space="preserve">     (-) DESPESAS ADMINISTRATIVAS</t>
  </si>
  <si>
    <t>8.1.7.03.00-3</t>
  </si>
  <si>
    <t xml:space="preserve">        (-) DESPESAS DE AGUA, ENERGIA E GAS</t>
  </si>
  <si>
    <t>8.1.7.03.00.0001-2</t>
  </si>
  <si>
    <t>869</t>
  </si>
  <si>
    <t xml:space="preserve">              DESPESAS DE AGUA ENERGIA E GAS</t>
  </si>
  <si>
    <t>8.1.7.06.00-0</t>
  </si>
  <si>
    <t xml:space="preserve">        (-) DESPESAS DE ALUGUEIS</t>
  </si>
  <si>
    <t>8.1.7.06.00.0001-3</t>
  </si>
  <si>
    <t>870</t>
  </si>
  <si>
    <t xml:space="preserve">              ALUGUEL DE IMÓVEIS</t>
  </si>
  <si>
    <t>8.1.7.06.00.0008-2</t>
  </si>
  <si>
    <t>877</t>
  </si>
  <si>
    <t xml:space="preserve">              ALUGUEL DE MATERIAL PARA EVENTOS</t>
  </si>
  <si>
    <t>8.1.7.06.00.9999-0</t>
  </si>
  <si>
    <t>881</t>
  </si>
  <si>
    <t xml:space="preserve">              OUTRAS DESPESAS DE ALUGUÉIS</t>
  </si>
  <si>
    <t>8.1.7.12.00-1</t>
  </si>
  <si>
    <t xml:space="preserve">        (-) DESPESAS DE COMUNICACOES</t>
  </si>
  <si>
    <t>8.1.7.12.00.0001-8</t>
  </si>
  <si>
    <t>883</t>
  </si>
  <si>
    <t xml:space="preserve">              DESPESAS COM TELECOMUNICAÇÕES</t>
  </si>
  <si>
    <t>8.1.7.12.00.0002-5</t>
  </si>
  <si>
    <t>884</t>
  </si>
  <si>
    <t xml:space="preserve">              DESPESAS COM MALOTES</t>
  </si>
  <si>
    <t>8.1.7.12.00.0003-2</t>
  </si>
  <si>
    <t>885</t>
  </si>
  <si>
    <t xml:space="preserve">              DESPESAS COM POSTAIS</t>
  </si>
  <si>
    <t>8.1.7.12.00.0004-9</t>
  </si>
  <si>
    <t>886</t>
  </si>
  <si>
    <t xml:space="preserve">              DESPESAS COM CORREIO ELETRÔNICO</t>
  </si>
  <si>
    <t>8.1.7.12.00.9999-5</t>
  </si>
  <si>
    <t>891</t>
  </si>
  <si>
    <t xml:space="preserve">              OUTRAS DESPESAS DE COMUNICAÇÕES</t>
  </si>
  <si>
    <t>8.1.7.18.00-5</t>
  </si>
  <si>
    <t xml:space="preserve">        (-) DESPESAS DE HONORARIOS</t>
  </si>
  <si>
    <t>8.1.7.18.10-8</t>
  </si>
  <si>
    <t xml:space="preserve">           (-) CONSELHO FISCAL</t>
  </si>
  <si>
    <t>8.1.7.18.10.0002-6</t>
  </si>
  <si>
    <t>894</t>
  </si>
  <si>
    <t xml:space="preserve">              CONSELHO FISCAL</t>
  </si>
  <si>
    <t>8.1.7.18.30-4</t>
  </si>
  <si>
    <t xml:space="preserve">           (-) DIRETORIA E CONSELHO DE ADMINISTRACAO</t>
  </si>
  <si>
    <t>8.1.7.18.30.0001-7</t>
  </si>
  <si>
    <t>895</t>
  </si>
  <si>
    <t xml:space="preserve">              HONORARIOS</t>
  </si>
  <si>
    <t>8.1.7.18.30.0003-1</t>
  </si>
  <si>
    <t>897</t>
  </si>
  <si>
    <t xml:space="preserve">              GRATIFICAÇÕES DA DIRETORIA</t>
  </si>
  <si>
    <t>8.1.7.18.30.0006-2</t>
  </si>
  <si>
    <t>8100</t>
  </si>
  <si>
    <t xml:space="preserve">              CONSELHO DE ADMINISTRAÇÃO</t>
  </si>
  <si>
    <t>8.1.7.18.30.9999-4</t>
  </si>
  <si>
    <t>8101</t>
  </si>
  <si>
    <t xml:space="preserve">              OUTRAS DESP. DIRETORIA E CONSELHO ADMINISTRAÇÃO</t>
  </si>
  <si>
    <t>8.1.7.21.00-9</t>
  </si>
  <si>
    <t xml:space="preserve">        (-) DESPESAS DE MANUTENCAO E CONSERVACAO DE BENS</t>
  </si>
  <si>
    <t>8.1.7.21.00.0001-4</t>
  </si>
  <si>
    <t>8102</t>
  </si>
  <si>
    <t xml:space="preserve">              SERVIÇO DE LIMPEZA</t>
  </si>
  <si>
    <t>8.1.7.24.00-6</t>
  </si>
  <si>
    <t xml:space="preserve">        (-) DESPESAS DE MATERIAL</t>
  </si>
  <si>
    <t>8.1.7.24.00.0001-5</t>
  </si>
  <si>
    <t>8108</t>
  </si>
  <si>
    <t xml:space="preserve">              MATERIAIS DE EXPEDIENTE</t>
  </si>
  <si>
    <t>8.1.7.24.00.0002-2</t>
  </si>
  <si>
    <t>8109</t>
  </si>
  <si>
    <t xml:space="preserve">              BENS DE PEQUENOS VALORES</t>
  </si>
  <si>
    <t>8.1.7.27.00-3</t>
  </si>
  <si>
    <t xml:space="preserve">        (-) DESPESAS DE PESSOAL - BENEFICIOS</t>
  </si>
  <si>
    <t>8.1.7.27.00.0002-3</t>
  </si>
  <si>
    <t>8116</t>
  </si>
  <si>
    <t xml:space="preserve">              ASSISTENCIA MÉDICA</t>
  </si>
  <si>
    <t>8.1.7.27.00.0004-7</t>
  </si>
  <si>
    <t>8118</t>
  </si>
  <si>
    <t xml:space="preserve">              ALIMENTAÇÃO DO TRABALHADOR</t>
  </si>
  <si>
    <t>8.1.7.27.00.0005-4</t>
  </si>
  <si>
    <t>8119</t>
  </si>
  <si>
    <t xml:space="preserve">              VALE TRANSPORTE</t>
  </si>
  <si>
    <t>8.1.7.27.00.0006-1</t>
  </si>
  <si>
    <t>8120</t>
  </si>
  <si>
    <t xml:space="preserve">              SEGUROS</t>
  </si>
  <si>
    <t>8.1.7.27.00.0007-8</t>
  </si>
  <si>
    <t>8121</t>
  </si>
  <si>
    <t xml:space="preserve">              AUXÍLIO CRECHE/BABA</t>
  </si>
  <si>
    <t>8.1.7.30.00-7</t>
  </si>
  <si>
    <t xml:space="preserve">        (-) DESPESAS DE PESSOAL - ENCARGOS SOCIAIS</t>
  </si>
  <si>
    <t>8.1.7.30.10-0</t>
  </si>
  <si>
    <t xml:space="preserve">           (-) FUNDO DE GARANTIA DO TEMPO DE SERVICO</t>
  </si>
  <si>
    <t>8.1.7.30.10.0001-9</t>
  </si>
  <si>
    <t>8129</t>
  </si>
  <si>
    <t xml:space="preserve">              F.G.T.S. FUNCIONÁRIOS</t>
  </si>
  <si>
    <t>8.1.7.30.10.0002-6</t>
  </si>
  <si>
    <t>8130</t>
  </si>
  <si>
    <t xml:space="preserve">              F.G.T.S. DIRETORIA</t>
  </si>
  <si>
    <t>8.1.7.30.50-2</t>
  </si>
  <si>
    <t xml:space="preserve">           (-) PREVIDENCIA SOCIAL</t>
  </si>
  <si>
    <t>8.1.7.30.50.0001-5</t>
  </si>
  <si>
    <t>8132</t>
  </si>
  <si>
    <t xml:space="preserve">              INSS FUNCIONÁRIOS</t>
  </si>
  <si>
    <t>8.1.7.30.50.0002-2</t>
  </si>
  <si>
    <t>8133</t>
  </si>
  <si>
    <t xml:space="preserve">              INSS DIRETORIA/CONSELHEIROS</t>
  </si>
  <si>
    <t>8.1.7.33.00-4</t>
  </si>
  <si>
    <t xml:space="preserve">        (-) DESPESAS DE PESSOAL - PROVENTOS</t>
  </si>
  <si>
    <t>8.1.7.33.00.0001-1</t>
  </si>
  <si>
    <t>8138</t>
  </si>
  <si>
    <t>8.1.7.33.00.0002-8</t>
  </si>
  <si>
    <t>8139</t>
  </si>
  <si>
    <t xml:space="preserve">              COMISSÃO DE CARGO</t>
  </si>
  <si>
    <t>8.1.7.33.00.0003-5</t>
  </si>
  <si>
    <t>8140</t>
  </si>
  <si>
    <t xml:space="preserve">              ANUÊNIOS</t>
  </si>
  <si>
    <t>8.1.7.33.00.0004-2</t>
  </si>
  <si>
    <t>8141</t>
  </si>
  <si>
    <t xml:space="preserve">              HORAS EXTRAS</t>
  </si>
  <si>
    <t>8.1.7.33.00.0006-6</t>
  </si>
  <si>
    <t>8143</t>
  </si>
  <si>
    <t xml:space="preserve">              GRATIFICAÇÃO DE CAIXA</t>
  </si>
  <si>
    <t>8.1.7.33.00.0009-7</t>
  </si>
  <si>
    <t>8146</t>
  </si>
  <si>
    <t xml:space="preserve">              RESCISÕES CONTRATUAIS</t>
  </si>
  <si>
    <t>8.1.7.33.00.0010-7</t>
  </si>
  <si>
    <t>8147</t>
  </si>
  <si>
    <t>8.1.7.33.00.0011-4</t>
  </si>
  <si>
    <t>8148</t>
  </si>
  <si>
    <t xml:space="preserve">              GRATIFICAÇÕES</t>
  </si>
  <si>
    <t>8.1.7.33.00.0012-1</t>
  </si>
  <si>
    <t>8149</t>
  </si>
  <si>
    <t>8.1.7.33.00.0016-9</t>
  </si>
  <si>
    <t>8153</t>
  </si>
  <si>
    <t xml:space="preserve">              INDENIZAÇÕES TRABALHISTAS</t>
  </si>
  <si>
    <t>8.1.7.33.00.0021-7</t>
  </si>
  <si>
    <t>8158</t>
  </si>
  <si>
    <t xml:space="preserve">              ANTECIPAÇÃO SALARIAL</t>
  </si>
  <si>
    <t>8.1.7.33.00.0022-4</t>
  </si>
  <si>
    <t>8159</t>
  </si>
  <si>
    <t xml:space="preserve">              MULTA SOBRE RESCISÕES TRABALHISTAS FGTS</t>
  </si>
  <si>
    <t>8.1.7.33.00.0023-1</t>
  </si>
  <si>
    <t>8160</t>
  </si>
  <si>
    <t xml:space="preserve">              AVISO PRÉVIO INDENIZADO</t>
  </si>
  <si>
    <t>8.1.7.33.00.0028-6</t>
  </si>
  <si>
    <t>8165</t>
  </si>
  <si>
    <t xml:space="preserve">              PRÊMIOS DE PRODUÇÃO</t>
  </si>
  <si>
    <t>8.1.7.37.00-0</t>
  </si>
  <si>
    <t xml:space="preserve">        (-) DESPESAS DE REMUNERACAO DE ESTAGIARIOS</t>
  </si>
  <si>
    <t>8.1.7.37.00.0001-9</t>
  </si>
  <si>
    <t>8172</t>
  </si>
  <si>
    <t xml:space="preserve">              ESTAGIÁRIOS</t>
  </si>
  <si>
    <t>8.1.7.39.00-8</t>
  </si>
  <si>
    <t xml:space="preserve">        (-) DESPESAS DE PROCESSAMENTO DE DADOS</t>
  </si>
  <si>
    <t>8.1.7.39.00.0002-0</t>
  </si>
  <si>
    <t>8176</t>
  </si>
  <si>
    <t xml:space="preserve">              MANUTENÇÃO DE SISTEMA</t>
  </si>
  <si>
    <t>8.1.7.39.00.0005-1</t>
  </si>
  <si>
    <t>8179</t>
  </si>
  <si>
    <t xml:space="preserve">              MANUTENÇÃO DE EQUIPAMENTOS</t>
  </si>
  <si>
    <t>8.1.7.39.00.0006-8</t>
  </si>
  <si>
    <t>8180</t>
  </si>
  <si>
    <t xml:space="preserve">              EQUIPAMENTOS E ACESSÓRIOS</t>
  </si>
  <si>
    <t>8.1.7.39.00.0007-5</t>
  </si>
  <si>
    <t>8181</t>
  </si>
  <si>
    <t xml:space="preserve">              AQUISIÇÃO DE PROGRAMAS DE COMPUTADOR</t>
  </si>
  <si>
    <t>8.1.7.42.00-2</t>
  </si>
  <si>
    <t xml:space="preserve">        (-) DESPESAS DE PROMOCOES E RELACOES PUBLICAS</t>
  </si>
  <si>
    <t>8.1.7.42.00.0003-1</t>
  </si>
  <si>
    <t>8184</t>
  </si>
  <si>
    <t xml:space="preserve">              BRINDES</t>
  </si>
  <si>
    <t>8.1.7.42.00.0004-8</t>
  </si>
  <si>
    <t>8185</t>
  </si>
  <si>
    <t xml:space="preserve">              PROGRAMA DE DIVULGAÇÃO</t>
  </si>
  <si>
    <t>8.1.7.42.00.0007-9</t>
  </si>
  <si>
    <t>8188</t>
  </si>
  <si>
    <t xml:space="preserve">              DOAÇÕES</t>
  </si>
  <si>
    <t>8.1.7.45.00-9</t>
  </si>
  <si>
    <t xml:space="preserve">        (-) DESPESAS DE PROPAGANDA E PUBLICIDADE</t>
  </si>
  <si>
    <t>8.1.7.45.00.0001-8</t>
  </si>
  <si>
    <t>8192</t>
  </si>
  <si>
    <t xml:space="preserve">              PROPAGANDA E PUBLICIDADE</t>
  </si>
  <si>
    <t>8.1.7.48.00-6</t>
  </si>
  <si>
    <t xml:space="preserve">        (-) DESPESAS DE PUBLICACOES</t>
  </si>
  <si>
    <t>8.1.7.48.00.0001-9</t>
  </si>
  <si>
    <t>8196</t>
  </si>
  <si>
    <t xml:space="preserve">              PUBLICAÇÕES</t>
  </si>
  <si>
    <t>8.1.7.51.00-0</t>
  </si>
  <si>
    <t xml:space="preserve">        (-) DESPESAS DE SEGUROS</t>
  </si>
  <si>
    <t>8.1.7.51.00.0001-3</t>
  </si>
  <si>
    <t>8198</t>
  </si>
  <si>
    <t xml:space="preserve">              SEGURO PATRIMONIAL</t>
  </si>
  <si>
    <t>8.1.7.51.00.0002-0</t>
  </si>
  <si>
    <t>8199</t>
  </si>
  <si>
    <t xml:space="preserve">              SEGURO DE VEÍCULOS</t>
  </si>
  <si>
    <t>8.1.7.51.00.0003-7</t>
  </si>
  <si>
    <t>8200</t>
  </si>
  <si>
    <t xml:space="preserve">              SEGURO DE VALORES</t>
  </si>
  <si>
    <t>8.1.7.51.00.0004-4</t>
  </si>
  <si>
    <t>8201</t>
  </si>
  <si>
    <t xml:space="preserve">              SEGURO DE VIDA</t>
  </si>
  <si>
    <t>8.1.7.54.00-7</t>
  </si>
  <si>
    <t xml:space="preserve">        (-) DESPESAS DE SERVICOS DO SISTEMA FINANCEIRO</t>
  </si>
  <si>
    <t>8.1.7.54.00.0005-2</t>
  </si>
  <si>
    <t>8208</t>
  </si>
  <si>
    <t xml:space="preserve">              SERVIÇOS BANCÁRIOS</t>
  </si>
  <si>
    <t>8.1.7.54.00.0006-9</t>
  </si>
  <si>
    <t>8209</t>
  </si>
  <si>
    <t xml:space="preserve">              COMISSÕES BANCÁRIAS</t>
  </si>
  <si>
    <t>8.1.7.54.00.0010-0</t>
  </si>
  <si>
    <t>8213</t>
  </si>
  <si>
    <t xml:space="preserve">              TARIFA SOBRE SAQUE - CARTÃO DE DÉBITO</t>
  </si>
  <si>
    <t>8.1.7.54.00.0017-9</t>
  </si>
  <si>
    <t>8220</t>
  </si>
  <si>
    <t xml:space="preserve">              DESPESAS TRANSAÇÕES INTERCREDIS</t>
  </si>
  <si>
    <t>8.1.7.54.00.0019-3</t>
  </si>
  <si>
    <t>8222</t>
  </si>
  <si>
    <t xml:space="preserve">              CETIP</t>
  </si>
  <si>
    <t>8.1.7.54.00.0021-0</t>
  </si>
  <si>
    <t>8224</t>
  </si>
  <si>
    <t xml:space="preserve">              SISTEMA DE PAGAMENTO BRASILEIRO - S.P.B.</t>
  </si>
  <si>
    <t>8.1.7.54.00.0022-7</t>
  </si>
  <si>
    <t>8225</t>
  </si>
  <si>
    <t xml:space="preserve">              SISBACEN</t>
  </si>
  <si>
    <t>8.1.7.54.00.0026-5</t>
  </si>
  <si>
    <t>89026</t>
  </si>
  <si>
    <t xml:space="preserve">              CUSTO MENSAL - DOMICÍLIO BANCÁRIO</t>
  </si>
  <si>
    <t>8.1.7.54.00.0028-9</t>
  </si>
  <si>
    <t>89029</t>
  </si>
  <si>
    <t xml:space="preserve">              CUSTO MENSAL SOBRE CARTÃO DE CRÉDITO</t>
  </si>
  <si>
    <t>8.1.7.54.00.9999-1</t>
  </si>
  <si>
    <t>8229</t>
  </si>
  <si>
    <t xml:space="preserve">              OUTRAS DESPESAS DE SERVIÇOS DO SISTEMA FINANCEIRO</t>
  </si>
  <si>
    <t>8.1.7.57.00-4</t>
  </si>
  <si>
    <t xml:space="preserve">        (-) DESPESAS DE SERVICOS DE TERCEIROS</t>
  </si>
  <si>
    <t>8.1.7.57.00.0005-3</t>
  </si>
  <si>
    <t>8234</t>
  </si>
  <si>
    <t xml:space="preserve">              ENCADERNAÇÕES</t>
  </si>
  <si>
    <t>8.1.7.57.00.0006-0</t>
  </si>
  <si>
    <t>8235</t>
  </si>
  <si>
    <t xml:space="preserve">              SERVIÇOS GRAFICOS</t>
  </si>
  <si>
    <t>8.1.7.57.00.0007-7</t>
  </si>
  <si>
    <t>8236</t>
  </si>
  <si>
    <t xml:space="preserve">              CONSULTA DE PROTEÇÃO AO CRÉDITO</t>
  </si>
  <si>
    <t>8.1.7.57.00.0010-1</t>
  </si>
  <si>
    <t>8239</t>
  </si>
  <si>
    <t xml:space="preserve">              SERVIÇOS EVENTUAIS</t>
  </si>
  <si>
    <t>8.1.7.57.00.0011-8</t>
  </si>
  <si>
    <t>8240</t>
  </si>
  <si>
    <t xml:space="preserve">              SERVIÇOS GERAIS</t>
  </si>
  <si>
    <t>8.1.7.60.00-8</t>
  </si>
  <si>
    <t xml:space="preserve">        (-) DESPESAS DE SERVICOS DE VIGILANCIA E SEGURANCA</t>
  </si>
  <si>
    <t>8.1.7.60.00.0001-9</t>
  </si>
  <si>
    <t>8250</t>
  </si>
  <si>
    <t xml:space="preserve">              DESPESAS DE SERVIÇOS DE VIGILÂNCIA E SEGURANÇA</t>
  </si>
  <si>
    <t>8.1.7.63.00-5</t>
  </si>
  <si>
    <t xml:space="preserve">        (-) DESPESAS DE SERVICOS TECNICOS ESPECIALIZADOS</t>
  </si>
  <si>
    <t>8.1.7.63.00.0001-0</t>
  </si>
  <si>
    <t>8251</t>
  </si>
  <si>
    <t>8.1.7.63.00.0003-4</t>
  </si>
  <si>
    <t>8253</t>
  </si>
  <si>
    <t xml:space="preserve">              SERVIÇO DE ENGENHARIA</t>
  </si>
  <si>
    <t>8.1.7.63.00.0004-1</t>
  </si>
  <si>
    <t>8254</t>
  </si>
  <si>
    <t xml:space="preserve">              SERVIÇO CONTABIL</t>
  </si>
  <si>
    <t>8.1.7.63.00.0005-8</t>
  </si>
  <si>
    <t>8255</t>
  </si>
  <si>
    <t xml:space="preserve">              ASSESSORIA JURÍDICA</t>
  </si>
  <si>
    <t>8.1.7.63.00.0007-2</t>
  </si>
  <si>
    <t>8257</t>
  </si>
  <si>
    <t xml:space="preserve">              SERVIÇOS MÉDICOS</t>
  </si>
  <si>
    <t>8.1.7.63.00.0011-3</t>
  </si>
  <si>
    <t>89055</t>
  </si>
  <si>
    <t xml:space="preserve">              AUDITORIA COOPERATIVA</t>
  </si>
  <si>
    <t>8.1.7.63.00.0012-0</t>
  </si>
  <si>
    <t>89060</t>
  </si>
  <si>
    <t xml:space="preserve">              SERVIÇO GESTÃO DE TESOURARIA</t>
  </si>
  <si>
    <t>8.1.7.63.00.0013-7</t>
  </si>
  <si>
    <t>89061</t>
  </si>
  <si>
    <t xml:space="preserve">              SERVIÇO CUSTÓDIA DE VALORES E BENS</t>
  </si>
  <si>
    <t>8.1.7.63.00.0014-4</t>
  </si>
  <si>
    <t>89062</t>
  </si>
  <si>
    <t xml:space="preserve">              SERVIÇO MANUTENÇÃO NUMERÁRIO</t>
  </si>
  <si>
    <t>8.1.7.63.00.9999-7</t>
  </si>
  <si>
    <t>8261</t>
  </si>
  <si>
    <t xml:space="preserve">              OUTRAS DESPESAS SERVIÇOS TÉCNICOS ESPECIALIZADOS</t>
  </si>
  <si>
    <t>8.1.7.66.00-2</t>
  </si>
  <si>
    <t xml:space="preserve">        (-) DESPESAS DE TRANSPORTE</t>
  </si>
  <si>
    <t>8.1.7.66.00.0001-1</t>
  </si>
  <si>
    <t>8262</t>
  </si>
  <si>
    <t xml:space="preserve">              FRETES E CARRETOS</t>
  </si>
  <si>
    <t>8.1.7.66.00.0003-5</t>
  </si>
  <si>
    <t>8264</t>
  </si>
  <si>
    <t xml:space="preserve">              ESTACIONAMENTO</t>
  </si>
  <si>
    <t>8.1.7.66.00.0004-2</t>
  </si>
  <si>
    <t>8265</t>
  </si>
  <si>
    <t xml:space="preserve">              COMBUSTÍVEL E LUBRIFICANTES</t>
  </si>
  <si>
    <t>8.1.7.66.00.0005-9</t>
  </si>
  <si>
    <t>8266</t>
  </si>
  <si>
    <t xml:space="preserve">              MANUTENÇÃO E CONSERVAÇÃO</t>
  </si>
  <si>
    <t>8.1.7.66.00.0007-3</t>
  </si>
  <si>
    <t>8268</t>
  </si>
  <si>
    <t xml:space="preserve">              TRANSPORTE DE VALORES</t>
  </si>
  <si>
    <t>8.1.7.69.00-9</t>
  </si>
  <si>
    <t xml:space="preserve">        (-) DESPESAS TRIBUTARIAS</t>
  </si>
  <si>
    <t>8.1.7.69.00.0008-1</t>
  </si>
  <si>
    <t>8277</t>
  </si>
  <si>
    <t xml:space="preserve">              IPVA</t>
  </si>
  <si>
    <t>8.1.7.69.00.0009-8</t>
  </si>
  <si>
    <t>8278</t>
  </si>
  <si>
    <t xml:space="preserve">              MULTAS DE TRÂNSITO</t>
  </si>
  <si>
    <t>8.1.7.69.00.0010-8</t>
  </si>
  <si>
    <t>8279</t>
  </si>
  <si>
    <t xml:space="preserve">              TAXAS ESTADUAIS</t>
  </si>
  <si>
    <t>8.1.7.69.00.0012-2</t>
  </si>
  <si>
    <t>8280</t>
  </si>
  <si>
    <t xml:space="preserve">              TRIBUTOS MUNICIPAIS</t>
  </si>
  <si>
    <t>8.1.7.69.00.0013-9</t>
  </si>
  <si>
    <t>8281</t>
  </si>
  <si>
    <t xml:space="preserve">              IPTU</t>
  </si>
  <si>
    <t>8.1.7.69.00.0014-6</t>
  </si>
  <si>
    <t>8282</t>
  </si>
  <si>
    <t xml:space="preserve">              TAXAS MUNICIPAIS</t>
  </si>
  <si>
    <t>8.1.7.75.00-0</t>
  </si>
  <si>
    <t xml:space="preserve">        (-) DESPESAS DE VIAGEM NO PAIS</t>
  </si>
  <si>
    <t>8.1.7.75.00.0003-1</t>
  </si>
  <si>
    <t>8290</t>
  </si>
  <si>
    <t xml:space="preserve">              PESSOAL ADMINISTRATIVO</t>
  </si>
  <si>
    <t>8.1.7.75.00.9999-4</t>
  </si>
  <si>
    <t>8293</t>
  </si>
  <si>
    <t xml:space="preserve">              OUTRAS DESPESAS DE VIAGEM NO PAÍS</t>
  </si>
  <si>
    <t>8.1.7.99.00-0</t>
  </si>
  <si>
    <t xml:space="preserve">        (-) OUTRAS DESPESAS ADMINISTRATIVAS</t>
  </si>
  <si>
    <t>8.1.7.99.00.0001-1</t>
  </si>
  <si>
    <t>8295</t>
  </si>
  <si>
    <t xml:space="preserve">              LIVROS JORNAIS E REVISTAS</t>
  </si>
  <si>
    <t>8.1.7.99.00.0002-8</t>
  </si>
  <si>
    <t>8296</t>
  </si>
  <si>
    <t xml:space="preserve">              CONDOMINIO</t>
  </si>
  <si>
    <t>8.1.7.99.00.0004-2</t>
  </si>
  <si>
    <t>8298</t>
  </si>
  <si>
    <t xml:space="preserve">              EMOLUMENTOS JUDICIAIS E CARTORARIOS</t>
  </si>
  <si>
    <t>8.1.7.99.00.0005-9</t>
  </si>
  <si>
    <t>8299</t>
  </si>
  <si>
    <t xml:space="preserve">              COPA/COZINHA</t>
  </si>
  <si>
    <t>8.1.7.99.00.0006-6</t>
  </si>
  <si>
    <t>8300</t>
  </si>
  <si>
    <t xml:space="preserve">              LANCHES E REFEIÇÕES</t>
  </si>
  <si>
    <t>8.1.7.99.00.0007-3</t>
  </si>
  <si>
    <t>8301</t>
  </si>
  <si>
    <t xml:space="preserve">              UNIFORMES E VESTUARIOS</t>
  </si>
  <si>
    <t>8.1.7.99.00.0010-7</t>
  </si>
  <si>
    <t>8304</t>
  </si>
  <si>
    <t xml:space="preserve">              IMPOSTOS E TAXAS</t>
  </si>
  <si>
    <t>8.1.7.99.00.0013-8</t>
  </si>
  <si>
    <t>8307</t>
  </si>
  <si>
    <t xml:space="preserve">              MARCAS E PATENTES</t>
  </si>
  <si>
    <t>8.1.7.99.00.0015-2</t>
  </si>
  <si>
    <t>8309</t>
  </si>
  <si>
    <t xml:space="preserve">              SISTEMA COOPERATIVISTA</t>
  </si>
  <si>
    <t>8.1.7.99.00.0017-6</t>
  </si>
  <si>
    <t>8311</t>
  </si>
  <si>
    <t xml:space="preserve">              COORDENADORES DE UAR</t>
  </si>
  <si>
    <t>8.1.7.99.00.0018-3</t>
  </si>
  <si>
    <t>8312</t>
  </si>
  <si>
    <t xml:space="preserve">              RATEIO DE DESPESAS DA CENTRAL</t>
  </si>
  <si>
    <t>8.1.7.99.00.0024-8</t>
  </si>
  <si>
    <t>8318</t>
  </si>
  <si>
    <t xml:space="preserve">              OUTRAS DESPESAS INDEDUTÍVEIS</t>
  </si>
  <si>
    <t>8.1.7.99.00.0025-5</t>
  </si>
  <si>
    <t>89053</t>
  </si>
  <si>
    <t xml:space="preserve">              RATEIO DE DESPESA DO SICOOB CONF.</t>
  </si>
  <si>
    <t>8.1.7.99.00.0027-9</t>
  </si>
  <si>
    <t>89173</t>
  </si>
  <si>
    <t>8.1.7.99.00.9999-8</t>
  </si>
  <si>
    <t>8319</t>
  </si>
  <si>
    <t>8.1.8.00.00-9</t>
  </si>
  <si>
    <t xml:space="preserve">     (-) APROVISIONAMENTOS E AJUSTES PATRIMONIAIS</t>
  </si>
  <si>
    <t>8.1.8.20.00-3</t>
  </si>
  <si>
    <t xml:space="preserve">        (-) DESPESAS DE DEPRECIACAO</t>
  </si>
  <si>
    <t>8.1.8.20.00.0001-6</t>
  </si>
  <si>
    <t>8323</t>
  </si>
  <si>
    <t xml:space="preserve">              DESPESAS DE DEPRECIAÇÃO</t>
  </si>
  <si>
    <t>8.1.8.30.00-0</t>
  </si>
  <si>
    <t xml:space="preserve">        (-) DESPESAS DE PROVISOES OPERACIONAIS</t>
  </si>
  <si>
    <t>8.1.8.30.30-9</t>
  </si>
  <si>
    <t xml:space="preserve">           (-) PROVISOES PARA OPERACOES DE CREDITO</t>
  </si>
  <si>
    <t>8.1.8.30.30.0001-6</t>
  </si>
  <si>
    <t>8327</t>
  </si>
  <si>
    <t>8.1.8.30.30.0140-0</t>
  </si>
  <si>
    <t>8601</t>
  </si>
  <si>
    <t xml:space="preserve">              PDD - CRÉDITO - APLICAÇÕES RECURSOS LIVRES</t>
  </si>
  <si>
    <t>8.1.8.30.30.0141-7</t>
  </si>
  <si>
    <t>8602</t>
  </si>
  <si>
    <t xml:space="preserve">              PDD - CRÉDITO - RECURSOS DIRECIONADOS À VISTA</t>
  </si>
  <si>
    <t>8.1.8.30.30.0142-4</t>
  </si>
  <si>
    <t>8603</t>
  </si>
  <si>
    <t xml:space="preserve">              PDD - CRÉDITO - RECURSOS DIRECIONADOS DA POUP.</t>
  </si>
  <si>
    <t>8.1.8.30.30.0143-1</t>
  </si>
  <si>
    <t>8604</t>
  </si>
  <si>
    <t xml:space="preserve">              PDD - CRÉDITO - RECURSOS DIRECIONADOS DE LCA</t>
  </si>
  <si>
    <t>8.1.8.30.30.0153-4</t>
  </si>
  <si>
    <t>89071</t>
  </si>
  <si>
    <t xml:space="preserve">              PDD - CAPITAL DE GIRO</t>
  </si>
  <si>
    <t>8.1.8.30.30.0157-2</t>
  </si>
  <si>
    <t>89075</t>
  </si>
  <si>
    <t xml:space="preserve">              PDD - EMP. COM GARANT. BENS IMÓVEIS</t>
  </si>
  <si>
    <t>8.1.8.30.30.0187-1</t>
  </si>
  <si>
    <t>89067</t>
  </si>
  <si>
    <t xml:space="preserve">              PDD - CRÉDITO PESSOAL</t>
  </si>
  <si>
    <t>8.1.8.30.60-8</t>
  </si>
  <si>
    <t xml:space="preserve">           (-) PROVISOES PARA OUTROS CREDITOS</t>
  </si>
  <si>
    <t>8.1.8.30.60.0001-3</t>
  </si>
  <si>
    <t>8442</t>
  </si>
  <si>
    <t>8.1.8.30.99-0</t>
  </si>
  <si>
    <t xml:space="preserve">           (-) OUTRAS</t>
  </si>
  <si>
    <t>8.1.8.30.99.0001-7</t>
  </si>
  <si>
    <t>8444</t>
  </si>
  <si>
    <t xml:space="preserve">              PIS JUDICIAL</t>
  </si>
  <si>
    <t>8.1.8.30.99.0002-4</t>
  </si>
  <si>
    <t>8445</t>
  </si>
  <si>
    <t xml:space="preserve">              COFINS JUDICIAL</t>
  </si>
  <si>
    <t>8.1.8.30.99.9999-4</t>
  </si>
  <si>
    <t>8449</t>
  </si>
  <si>
    <t>8.1.8.40.00-7</t>
  </si>
  <si>
    <t xml:space="preserve">        (-) DESPESAS DE PROVISÕES PASSIVAS</t>
  </si>
  <si>
    <t>8.1.8.40.10-0</t>
  </si>
  <si>
    <t xml:space="preserve">           (-) CONTINGÊNCIAS</t>
  </si>
  <si>
    <t>8.1.8.40.10.0002-8</t>
  </si>
  <si>
    <t>89047</t>
  </si>
  <si>
    <t>8.1.8.40.20-3</t>
  </si>
  <si>
    <t xml:space="preserve">           (-) GARANTIAS FINANCEIRAS PRESTADAS</t>
  </si>
  <si>
    <t>8.1.8.40.20.0001-0</t>
  </si>
  <si>
    <t>89051</t>
  </si>
  <si>
    <t>8.1.9.00.00-2</t>
  </si>
  <si>
    <t xml:space="preserve">     (-) OUTRAS DESPESAS OPERACIONAIS</t>
  </si>
  <si>
    <t>8.1.9.25.00-1</t>
  </si>
  <si>
    <t xml:space="preserve">        (-) DESP.IMPOSTO S/SERVICOS QUALQUER NATUREZA-ISS</t>
  </si>
  <si>
    <t>8.1.9.25.00.0001-0</t>
  </si>
  <si>
    <t>8452</t>
  </si>
  <si>
    <t xml:space="preserve">              DESP.DE IMPOSTO S/ SERV.DE QUALQUER NATUREZA-ISSQN</t>
  </si>
  <si>
    <t>8.1.9.30.00-3</t>
  </si>
  <si>
    <t xml:space="preserve">        (-) DESPESAS DE CONTRIBUICAO AO COFINS</t>
  </si>
  <si>
    <t>8.1.9.30.00.0001-8</t>
  </si>
  <si>
    <t>8453</t>
  </si>
  <si>
    <t xml:space="preserve">              DESPESAS DE CONTRIBUIÇÃO AO COFINS</t>
  </si>
  <si>
    <t>8.1.9.33.00-0</t>
  </si>
  <si>
    <t xml:space="preserve">        (-) DESPESAS DE CONTRIBUICAO AO PIS/PASEP</t>
  </si>
  <si>
    <t>8.1.9.33.00.0001-9</t>
  </si>
  <si>
    <t>8454</t>
  </si>
  <si>
    <t xml:space="preserve">              DESPESAS DE CONTRIBUIÇÃO AO PIS/PASEP</t>
  </si>
  <si>
    <t>8.1.9.33.00.0002-6</t>
  </si>
  <si>
    <t>8455</t>
  </si>
  <si>
    <t xml:space="preserve">              DESPESAS DE CONTRIBUIÇÃO AO PIS RECEITAS</t>
  </si>
  <si>
    <t>8.1.9.52.00-5</t>
  </si>
  <si>
    <t xml:space="preserve">        DESP. DESCONTOS CONCEDIDOS EM RENEGOCIAÇÕES</t>
  </si>
  <si>
    <t>8.1.9.52.10-8</t>
  </si>
  <si>
    <t>8.1.9.52.10.0001-7</t>
  </si>
  <si>
    <t>8458</t>
  </si>
  <si>
    <t xml:space="preserve">              OPERAÇÕES DE CRÉDITO</t>
  </si>
  <si>
    <t>8.1.9.99.00-6</t>
  </si>
  <si>
    <t xml:space="preserve">        (-) OUTRAS DESPESAS OPERACIONAIS</t>
  </si>
  <si>
    <t>8.1.9.99.00.0001-9</t>
  </si>
  <si>
    <t>8483</t>
  </si>
  <si>
    <t xml:space="preserve">              DESCONTOS CONCEDIDOS - OPERAÇÕES DE CRÉDITO</t>
  </si>
  <si>
    <t>8.1.9.99.00.0009-5</t>
  </si>
  <si>
    <t>8491</t>
  </si>
  <si>
    <t xml:space="preserve">              CONTRIBUIÇÃO AO FUNDO GARANTIDOR DE DEPÓSITOS</t>
  </si>
  <si>
    <t>8.1.9.99.00.0012-9</t>
  </si>
  <si>
    <t>8494</t>
  </si>
  <si>
    <t xml:space="preserve">              MULTA E JUROS DIVERSOS</t>
  </si>
  <si>
    <t>8.1.9.99.00.0017-4</t>
  </si>
  <si>
    <t>8499</t>
  </si>
  <si>
    <t xml:space="preserve">              TARIFAS CONSULTAS/SAQUES CIRRUS CABAL</t>
  </si>
  <si>
    <t>8.1.9.99.00.0020-8</t>
  </si>
  <si>
    <t>8502</t>
  </si>
  <si>
    <t xml:space="preserve">              CANCELAMENTO - TARIFAS PENDENTES</t>
  </si>
  <si>
    <t>8.1.9.99.00.0050-7</t>
  </si>
  <si>
    <t>8531</t>
  </si>
  <si>
    <t xml:space="preserve">              ESTORNO RENDAS - OPER CRÉDITO - RPL</t>
  </si>
  <si>
    <t>8.1.9.99.00.0051-4</t>
  </si>
  <si>
    <t>8532</t>
  </si>
  <si>
    <t xml:space="preserve">              ESTORNO JUROS MORA - OPER CRÉDITO - RPL</t>
  </si>
  <si>
    <t>8.1.9.99.00.0055-2</t>
  </si>
  <si>
    <t>8536</t>
  </si>
  <si>
    <t xml:space="preserve">              TARIFA RECEBIMENTO CONVÊNIO - CRA´S CARTÓRIOS</t>
  </si>
  <si>
    <t>8.1.9.99.00.0066-2</t>
  </si>
  <si>
    <t>89019</t>
  </si>
  <si>
    <t xml:space="preserve">              PERDAS - FRAUDES EXTERNAS</t>
  </si>
  <si>
    <t>8.1.9.99.00.0072-7</t>
  </si>
  <si>
    <t>89025</t>
  </si>
  <si>
    <t xml:space="preserve">              PERDAS - FALHAS DE GERENCIAMENTO</t>
  </si>
  <si>
    <t>8.1.9.99.00.0078-9</t>
  </si>
  <si>
    <t>89038</t>
  </si>
  <si>
    <t xml:space="preserve">              CONTRIB. AO FUNDO TECNOLOGIA DA INFORMAÇÃO</t>
  </si>
  <si>
    <t>8.1.9.99.00.0303-0</t>
  </si>
  <si>
    <t>89097</t>
  </si>
  <si>
    <t xml:space="preserve">              DESC CONC - CRÉDITO PESSOAL</t>
  </si>
  <si>
    <t>8.1.9.99.00.0308-5</t>
  </si>
  <si>
    <t>89102</t>
  </si>
  <si>
    <t xml:space="preserve">              DESC CONC - CAPITAL DE GIRO</t>
  </si>
  <si>
    <t>8.1.9.99.00.0309-2</t>
  </si>
  <si>
    <t>89103</t>
  </si>
  <si>
    <t xml:space="preserve">              ESTORNO JUROS - CAPITAL DE GIRO</t>
  </si>
  <si>
    <t>8.1.9.99.00.9999-6</t>
  </si>
  <si>
    <t>8541</t>
  </si>
  <si>
    <t xml:space="preserve">              OUTRAS DESPESAS OPERACIONAIS</t>
  </si>
  <si>
    <t>8.3.0.00.00-3</t>
  </si>
  <si>
    <t xml:space="preserve">  (-) DESPESAS NAO OPERACIONAIS</t>
  </si>
  <si>
    <t>8.3.1.00.00-6</t>
  </si>
  <si>
    <t xml:space="preserve">     (-) PREJUIZOS EM TRANSACOES COM VALORES E BENS</t>
  </si>
  <si>
    <t>8.3.1.50.00-1</t>
  </si>
  <si>
    <t xml:space="preserve">        (-) PREJUIZOS NA ALIENACAO DE VALORES E BENS</t>
  </si>
  <si>
    <t>8.3.1.50.00.0001-6</t>
  </si>
  <si>
    <t>8543</t>
  </si>
  <si>
    <t xml:space="preserve">              PREJUÍZOS NA ALIENAÇÃO DE VALORES E BENS</t>
  </si>
  <si>
    <t>8.3.9.00.00-0</t>
  </si>
  <si>
    <t xml:space="preserve">     (-) OUTRAS DESPESAS NAO OPERACIONAIS</t>
  </si>
  <si>
    <t>8.3.9.10.00-7</t>
  </si>
  <si>
    <t xml:space="preserve">        (-) PERDAS DE CAPITAL</t>
  </si>
  <si>
    <t>8.3.9.10.00.0001-6</t>
  </si>
  <si>
    <t>8544</t>
  </si>
  <si>
    <t xml:space="preserve">              PERDAS DE CAPITAL</t>
  </si>
  <si>
    <t>8.9.0.00.00-7</t>
  </si>
  <si>
    <t xml:space="preserve">  (-) APURACAO DE RESULTADO</t>
  </si>
  <si>
    <t>8.9.4.00.00-9</t>
  </si>
  <si>
    <t xml:space="preserve">     (-) IMPOSTO DE RENDA</t>
  </si>
  <si>
    <t>8.9.4.10.00-6</t>
  </si>
  <si>
    <t xml:space="preserve">        (-) IMPOSTO DE RENDA</t>
  </si>
  <si>
    <t>8.9.4.10.10-9</t>
  </si>
  <si>
    <t xml:space="preserve">           (-) PROV. P/ IMPOSTO DE RENDA - VALORES CORRENTES</t>
  </si>
  <si>
    <t>8.9.4.10.10.0001-2</t>
  </si>
  <si>
    <t>8575</t>
  </si>
  <si>
    <t xml:space="preserve">              PROVISÃO PARA IMPOSTO DE RENDA - VALORES CORRENTES</t>
  </si>
  <si>
    <t>8.9.4.20.00-3</t>
  </si>
  <si>
    <t xml:space="preserve">        (-) CONTRIBUICAO SOCIAL</t>
  </si>
  <si>
    <t>8.9.4.20.10-6</t>
  </si>
  <si>
    <t xml:space="preserve">           (-) PROV. P/ CONTR. SOCIAL. - VALORES CORRENTES</t>
  </si>
  <si>
    <t>8.9.4.20.10.0001-5</t>
  </si>
  <si>
    <t>8579</t>
  </si>
  <si>
    <t xml:space="preserve">              PROVISÃO PARA CONTRIB. SOCIAL - VALORES CORRENTES</t>
  </si>
  <si>
    <t>8.9.7.00.00-8</t>
  </si>
  <si>
    <t xml:space="preserve">     (-) PARTICIPACOES NO LUCRO</t>
  </si>
  <si>
    <t>8.9.7.10.00-5</t>
  </si>
  <si>
    <t xml:space="preserve">        (-) PARTICIPACOES NO LUCRO</t>
  </si>
  <si>
    <t>8.9.7.10.20-1</t>
  </si>
  <si>
    <t xml:space="preserve">           (-) EMPREGADOS</t>
  </si>
  <si>
    <t>8.9.7.10.20.0001-8</t>
  </si>
  <si>
    <t>8583</t>
  </si>
  <si>
    <t xml:space="preserve">              EMPREGADOS</t>
  </si>
  <si>
    <t>9.0.0.00.00-3</t>
  </si>
  <si>
    <t>9.0.1.00.00-6</t>
  </si>
  <si>
    <t>9.0.1.30.00-7</t>
  </si>
  <si>
    <t xml:space="preserve">        RESPONSABILIDADES POR GARANTIAS PRESTADAS</t>
  </si>
  <si>
    <t>9.0.1.30.10-0</t>
  </si>
  <si>
    <t xml:space="preserve">           NO PAIS - OUTRAS</t>
  </si>
  <si>
    <t>9.0.1.30.10.0001-1</t>
  </si>
  <si>
    <t>91</t>
  </si>
  <si>
    <t xml:space="preserve">              NO PAÍS - OUTRAS</t>
  </si>
  <si>
    <t>9.0.4.00.00-5</t>
  </si>
  <si>
    <t>9.0.4.30.00-6</t>
  </si>
  <si>
    <t xml:space="preserve">        VALORES CUSTODIADOS</t>
  </si>
  <si>
    <t>9.0.4.30.00.0003-3</t>
  </si>
  <si>
    <t>918</t>
  </si>
  <si>
    <t xml:space="preserve">              CHAVES E SEGREDO</t>
  </si>
  <si>
    <t>9.0.4.30.00.0005-7</t>
  </si>
  <si>
    <t>920</t>
  </si>
  <si>
    <t xml:space="preserve">              GUARDA DE CHEQUES</t>
  </si>
  <si>
    <t>9.0.4.30.00.0007-1</t>
  </si>
  <si>
    <t>922</t>
  </si>
  <si>
    <t>9.0.4.30.00.0011-2</t>
  </si>
  <si>
    <t>9164</t>
  </si>
  <si>
    <t>9.0.5.00.00-8</t>
  </si>
  <si>
    <t>9.0.5.70.00-7</t>
  </si>
  <si>
    <t xml:space="preserve">        COBRANCA POR CONTA DE TERCEIROS</t>
  </si>
  <si>
    <t>9.0.5.70.10-0</t>
  </si>
  <si>
    <t xml:space="preserve">           DO PAIS</t>
  </si>
  <si>
    <t>9.0.5.70.10.0001-9</t>
  </si>
  <si>
    <t>958</t>
  </si>
  <si>
    <t xml:space="preserve">              COBRANÇA CONTA TERCEIROS-DO PAÍS</t>
  </si>
  <si>
    <t>9.0.8.00.00-7</t>
  </si>
  <si>
    <t>9.0.8.70.00-6</t>
  </si>
  <si>
    <t xml:space="preserve">        SEGUROS CONTRATADOS</t>
  </si>
  <si>
    <t>9.0.8.70.00.0001-7</t>
  </si>
  <si>
    <t>989</t>
  </si>
  <si>
    <t>9.0.8.70.00.0002-4</t>
  </si>
  <si>
    <t>990</t>
  </si>
  <si>
    <t>9.0.8.70.00.0003-1</t>
  </si>
  <si>
    <t>991</t>
  </si>
  <si>
    <t>9.0.8.70.00.0004-8</t>
  </si>
  <si>
    <t>992</t>
  </si>
  <si>
    <t>9.0.9.00.00-0</t>
  </si>
  <si>
    <t>9.0.9.10.00-7</t>
  </si>
  <si>
    <t xml:space="preserve">        RESPONSAB P/AVAIS FIANCAS E OUTR GARANT RECEBIDAS</t>
  </si>
  <si>
    <t>9.0.9.10.00.0001-8</t>
  </si>
  <si>
    <t>994</t>
  </si>
  <si>
    <t xml:space="preserve">              RESP.P/ AVAIS, FIANÇAS E OUTRAS GARANTIAS RECEB.</t>
  </si>
  <si>
    <t>9.0.9.16.00-1</t>
  </si>
  <si>
    <t xml:space="preserve">        OPERAÇÕES COM PARTES RELACIONADAS - CONTROLE</t>
  </si>
  <si>
    <t>9.0.9.16.00.0001-0</t>
  </si>
  <si>
    <t>9171</t>
  </si>
  <si>
    <t xml:space="preserve">              OPERAÇÕES COM PARTES RELACIONADAS - CONTROLE</t>
  </si>
  <si>
    <t>9.0.9.21.00-3</t>
  </si>
  <si>
    <t xml:space="preserve">        Rendas geradas por operação de crédito - controle</t>
  </si>
  <si>
    <t>9.0.9.21.00.0001-8</t>
  </si>
  <si>
    <t>9160</t>
  </si>
  <si>
    <t xml:space="preserve">              RENDAS GERADAS POR OPERAÇÃO DE CRÉDITO - CONTROLE</t>
  </si>
  <si>
    <t>9.0.9.25.00-9</t>
  </si>
  <si>
    <t xml:space="preserve">        Despesas incorridas em captação - controle</t>
  </si>
  <si>
    <t>9.0.9.25.00.0001-6</t>
  </si>
  <si>
    <t>9163</t>
  </si>
  <si>
    <t xml:space="preserve">              DESPESAS INCORRIDAS EM CAPTAÇÃO - CONTROLE</t>
  </si>
  <si>
    <t>9.0.9.26.00-8</t>
  </si>
  <si>
    <t xml:space="preserve">        DESPESAS INCORRIDAS EM OBRIGAÇÕES POR EMPRÉSTIMOS E REPASSES - CONTROLE</t>
  </si>
  <si>
    <t>9.0.9.26.00.0001-3</t>
  </si>
  <si>
    <t>9162</t>
  </si>
  <si>
    <t xml:space="preserve">              DESP INCORRIDAS EM OBRIG POR EMP REPASSES-CONTROLE</t>
  </si>
  <si>
    <t>9.0.9.60.00-2</t>
  </si>
  <si>
    <t xml:space="preserve">        BAIXA DE CREDITOS DE LIQUIDACAO DUVIDOSA</t>
  </si>
  <si>
    <t>9.0.9.60.10-5</t>
  </si>
  <si>
    <t xml:space="preserve">           CREDITOS BAIXADOS NOS ULTIMOS 12 MESES</t>
  </si>
  <si>
    <t>9.0.9.60.10.0001-2</t>
  </si>
  <si>
    <t>9104</t>
  </si>
  <si>
    <t>9.0.9.60.15-0</t>
  </si>
  <si>
    <t xml:space="preserve">           CREDITOS BAIXADOS ENTRE 13 E 48 MESES</t>
  </si>
  <si>
    <t>9.0.9.60.15.0001-7</t>
  </si>
  <si>
    <t>9105</t>
  </si>
  <si>
    <t>9.0.9.60.20-8</t>
  </si>
  <si>
    <t xml:space="preserve">           CRED.BAIX. HA MAIS DE 48 M. OU VENC.HA MAIS DE 5 A</t>
  </si>
  <si>
    <t>9.0.9.60.20.0001-1</t>
  </si>
  <si>
    <t>9106</t>
  </si>
  <si>
    <t>9.0.9.73.00-6</t>
  </si>
  <si>
    <t xml:space="preserve">        AJUSTES - PATRIMÔNIO DE REFERÊNCIA</t>
  </si>
  <si>
    <t>9.0.9.73.00.0001-7</t>
  </si>
  <si>
    <t>9108</t>
  </si>
  <si>
    <t xml:space="preserve">              AJUSTES - PATRIMÔNIO DE REFERÊNCIA</t>
  </si>
  <si>
    <t>9.0.9.86.00-0</t>
  </si>
  <si>
    <t xml:space="preserve">        CREDITOS CONTRATADOS A LIBERAR</t>
  </si>
  <si>
    <t>9.0.9.86.00.0001-1</t>
  </si>
  <si>
    <t>9127</t>
  </si>
  <si>
    <t xml:space="preserve">              CRÉDITOS CONTRATADOS A LIBERAR</t>
  </si>
  <si>
    <t>9.0.9.96.00-7</t>
  </si>
  <si>
    <t xml:space="preserve">        CAP. REALIZADO E PAT. LIQ. MIN. DE PARTICIPADAS</t>
  </si>
  <si>
    <t>9.0.9.96.00.0001-4</t>
  </si>
  <si>
    <t>9136</t>
  </si>
  <si>
    <t xml:space="preserve">              CAPITAL REALIZADO E PL MÍNIMOS DE PARTICIPADAS</t>
  </si>
  <si>
    <t>9.0.9.99.00-4</t>
  </si>
  <si>
    <t xml:space="preserve">        OUTRAS CONTAS DE COMPENSACAO PASSIVAS</t>
  </si>
  <si>
    <t>9.0.9.99.00.0001-5</t>
  </si>
  <si>
    <t>9138</t>
  </si>
  <si>
    <t xml:space="preserve">              LETRAS DE CRÉDITO DO AGRONEGÓCIO - LCA</t>
  </si>
  <si>
    <t>9.0.9.99.00.0009-1</t>
  </si>
  <si>
    <t>9146</t>
  </si>
  <si>
    <t>9.0.9.99.00.0012-5</t>
  </si>
  <si>
    <t>9149</t>
  </si>
  <si>
    <t xml:space="preserve">              CONTRATO CHEQUE ESPECIAL</t>
  </si>
  <si>
    <t>9.0.9.99.00.0013-2</t>
  </si>
  <si>
    <t>9150</t>
  </si>
  <si>
    <t xml:space="preserve">              CONTRATO EMPRÉSTIMO ROTATIVO</t>
  </si>
  <si>
    <t>9.0.9.99.00.0014-9</t>
  </si>
  <si>
    <t>9151</t>
  </si>
  <si>
    <t xml:space="preserve">              CONTRATO CONTA GARANTIDA</t>
  </si>
  <si>
    <t>9.0.9.99.00.9999-2</t>
  </si>
  <si>
    <t>9157</t>
  </si>
  <si>
    <t xml:space="preserve">              OUTRAS CONTAS DE COMPENSAÇÃO PASSIVAS - CONTROLE</t>
  </si>
  <si>
    <t>9.1.0.00.00-2</t>
  </si>
  <si>
    <t>9.1.1.00.00-5</t>
  </si>
  <si>
    <t xml:space="preserve">     OPERACOES DE CREDITOS E ARRENDAMENTO MERCANTIL</t>
  </si>
  <si>
    <t>9.1.1.10.00-2</t>
  </si>
  <si>
    <t xml:space="preserve">        CARTEIRA DE CREDITOS CLASSIFICADOS</t>
  </si>
  <si>
    <t>9.1.1.10.00.0001-3</t>
  </si>
  <si>
    <t>9158</t>
  </si>
  <si>
    <t xml:space="preserve">              CARTEIRA DE CRÉDITOS CLASSIFICADOS</t>
  </si>
  <si>
    <t>9.9.9.99.99-5</t>
  </si>
  <si>
    <t>TOTAL GERAL DO PASSIVO</t>
  </si>
  <si>
    <r>
      <rPr>
        <sz val="8"/>
        <rFont val="Arial"/>
        <family val="2"/>
      </rPr>
      <t>01/01/2018 a 30/06/2018</t>
    </r>
  </si>
  <si>
    <r>
      <rPr>
        <sz val="8"/>
        <rFont val="Arial"/>
        <family val="2"/>
      </rPr>
      <t>Somente Saldos Diferentes de Zero</t>
    </r>
  </si>
  <si>
    <r>
      <rPr>
        <sz val="8"/>
        <rFont val="Arial"/>
        <family val="2"/>
      </rPr>
      <t>01/07/2018 a 31/12/2018</t>
    </r>
  </si>
  <si>
    <t>1.1.2.00.00-2</t>
  </si>
  <si>
    <t xml:space="preserve">     DEPOSITOS BANCARIOS</t>
  </si>
  <si>
    <t>1.1.2.30.00-3</t>
  </si>
  <si>
    <t xml:space="preserve">        DEPOSITOS BANC. DE INST. SEM CONTA RESERVA</t>
  </si>
  <si>
    <t>1.1.2.30.00.0009-0</t>
  </si>
  <si>
    <t>115</t>
  </si>
  <si>
    <t xml:space="preserve">              BANCOOB - ALÍQUOTA ZERO</t>
  </si>
  <si>
    <t>1.1.2.30.00.0010-0</t>
  </si>
  <si>
    <t>116</t>
  </si>
  <si>
    <t xml:space="preserve">              BANCOOB - ALÍQUOTA DIFERENTE ZERO</t>
  </si>
  <si>
    <t>1.6.1.20.00.0001-7</t>
  </si>
  <si>
    <t>1628</t>
  </si>
  <si>
    <t xml:space="preserve">              EMPRÉSTIMOS</t>
  </si>
  <si>
    <t>1.6.1.20.00.0002-4</t>
  </si>
  <si>
    <t>1629</t>
  </si>
  <si>
    <t xml:space="preserve">              (-) RENDAS APROPRIAR - EMPRÉSTIMOS</t>
  </si>
  <si>
    <t>1.6.1.20.00.0003-1</t>
  </si>
  <si>
    <t>1630</t>
  </si>
  <si>
    <t>1.6.1.20.00.0004-8</t>
  </si>
  <si>
    <t>1631</t>
  </si>
  <si>
    <t xml:space="preserve">              (-) RENDAS APROPRIAR - CHEQUE ESPECIAL</t>
  </si>
  <si>
    <t>1.6.1.20.00.0005-5</t>
  </si>
  <si>
    <t>1632</t>
  </si>
  <si>
    <t xml:space="preserve">              (-) JUROS MORA APROPRIAR</t>
  </si>
  <si>
    <t>1.6.1.20.00.0006-2</t>
  </si>
  <si>
    <t>1633</t>
  </si>
  <si>
    <t>1.6.1.20.00.0007-9</t>
  </si>
  <si>
    <t>1634</t>
  </si>
  <si>
    <t xml:space="preserve">              (-) RENDAS APROPRIAR - CONTA GARANTIDA</t>
  </si>
  <si>
    <t>1.6.1.20.00.0009-3</t>
  </si>
  <si>
    <t>1636</t>
  </si>
  <si>
    <t xml:space="preserve">              (-) RDS EFET VENC + 60 - EMPRÉSTIMOS</t>
  </si>
  <si>
    <t>1.6.1.20.00.0018-9</t>
  </si>
  <si>
    <t>1645</t>
  </si>
  <si>
    <t>1.6.1.20.00.0019-6</t>
  </si>
  <si>
    <t>1646</t>
  </si>
  <si>
    <t xml:space="preserve">              (-) RENDAS APROPRIAR - CRÉDITO PESSOAL</t>
  </si>
  <si>
    <t>1.6.1.20.00.0031-6</t>
  </si>
  <si>
    <t>11328</t>
  </si>
  <si>
    <t xml:space="preserve">              OPERAÇÕES RENEGOCIADAS</t>
  </si>
  <si>
    <t>1.6.1.20.00.0032-3</t>
  </si>
  <si>
    <t>11329</t>
  </si>
  <si>
    <t xml:space="preserve">              (-) RENDAS A APROPRIAR - OPERAÇÕES RENEGOCIADAS</t>
  </si>
  <si>
    <t>1.6.1.20.00.0033-0</t>
  </si>
  <si>
    <t>11330</t>
  </si>
  <si>
    <t>1.6.1.20.00.0034-7</t>
  </si>
  <si>
    <t>11331</t>
  </si>
  <si>
    <t xml:space="preserve">              (-) RENDAS A EFET. EMPRÉSTIMOS VENC. MAIS 60 DIAS</t>
  </si>
  <si>
    <t>1.6.1.20.00.0036-1</t>
  </si>
  <si>
    <t>11892</t>
  </si>
  <si>
    <t xml:space="preserve">              (-) GANHOS A AUFERIR</t>
  </si>
  <si>
    <t>1.6.3.15.20.0002-2</t>
  </si>
  <si>
    <t>11748</t>
  </si>
  <si>
    <t xml:space="preserve">              (-) RDAS APROP - IP - REC. DIREC. À VISTA</t>
  </si>
  <si>
    <t>1.6.9.20.00.0011-2</t>
  </si>
  <si>
    <t>1955</t>
  </si>
  <si>
    <t xml:space="preserve">              (-) CRÉDITO PESSOAL</t>
  </si>
  <si>
    <t>1.6.9.20.00.0035-6</t>
  </si>
  <si>
    <t>12065</t>
  </si>
  <si>
    <t>1.6.9.20.00.0037-0</t>
  </si>
  <si>
    <t>12067</t>
  </si>
  <si>
    <t xml:space="preserve">              (-) CAPITAL DE GIRO</t>
  </si>
  <si>
    <t>1.8.3.70.00.0007-6</t>
  </si>
  <si>
    <t>11034</t>
  </si>
  <si>
    <t xml:space="preserve">              RENDAS CONVÊNIOS A RECEBER - ENERGIA ELÉTRICA GAS</t>
  </si>
  <si>
    <t>1.8.3.70.00.0008-3</t>
  </si>
  <si>
    <t>11035</t>
  </si>
  <si>
    <t xml:space="preserve">              RENDAS CONVÊNIOS A RECEBER - SANEAMENTO</t>
  </si>
  <si>
    <t>1.8.3.70.00.0009-0</t>
  </si>
  <si>
    <t>11036</t>
  </si>
  <si>
    <t xml:space="preserve">              RENDAS CONVÊNIOS A RECEBER - TELECOMUNICAÇÕES</t>
  </si>
  <si>
    <t>1.8.3.70.00.0010-0</t>
  </si>
  <si>
    <t>11037</t>
  </si>
  <si>
    <t xml:space="preserve">              RENDAS CONVÊNIOS A RECEBER - DPVAT</t>
  </si>
  <si>
    <t>1.8.3.70.00.0011-7</t>
  </si>
  <si>
    <t>11038</t>
  </si>
  <si>
    <t xml:space="preserve">              RENDAS CONVÊNIOS A RECEBER - CARNÊS/ASSEMELHADOS</t>
  </si>
  <si>
    <t>1.8.3.70.00.0014-8</t>
  </si>
  <si>
    <t>11041</t>
  </si>
  <si>
    <t xml:space="preserve">              RENDAS CONVÊNIOS A RECEBER - SEGUROS</t>
  </si>
  <si>
    <t>1.8.3.70.00.0016-2</t>
  </si>
  <si>
    <t>11043</t>
  </si>
  <si>
    <t xml:space="preserve">              RENDAS CONVÊNIOS A RECEBER - DEMAIS EMPRESAS</t>
  </si>
  <si>
    <t>1.8.3.70.00.0017-9</t>
  </si>
  <si>
    <t>11338</t>
  </si>
  <si>
    <t xml:space="preserve">              RENDAS A RECEBER - CARTÕES</t>
  </si>
  <si>
    <t>1.8.3.70.00.0019-3</t>
  </si>
  <si>
    <t>11366</t>
  </si>
  <si>
    <t xml:space="preserve">              RENDAS A RECEBER - DOMICÍLIO BANCÁRIO</t>
  </si>
  <si>
    <t>1.8.3.90.00.9999-7</t>
  </si>
  <si>
    <t>11051</t>
  </si>
  <si>
    <t xml:space="preserve">              OUTRAS RENDAS A RECEBER</t>
  </si>
  <si>
    <t>1.8.8.40.90-8</t>
  </si>
  <si>
    <t>1.8.8.40.90.0001-1</t>
  </si>
  <si>
    <t>11123</t>
  </si>
  <si>
    <t>1.8.8.50.00-8</t>
  </si>
  <si>
    <t xml:space="preserve">        IMPOSTO DE RENDA A RECUPERAR</t>
  </si>
  <si>
    <t>1.8.8.50.00.0001-3</t>
  </si>
  <si>
    <t>11152</t>
  </si>
  <si>
    <t xml:space="preserve">              IMPOSTO DE RENDA A RECUPERAR</t>
  </si>
  <si>
    <t>1.8.8.92.00.0015-0</t>
  </si>
  <si>
    <t>11215</t>
  </si>
  <si>
    <t xml:space="preserve">              PENDÊNCIAS A REGULARIZAR - CONTA CORRENTE</t>
  </si>
  <si>
    <t>1.8.8.92.00.0027-7</t>
  </si>
  <si>
    <t>11227</t>
  </si>
  <si>
    <t xml:space="preserve">              TRANSITÓRIA - AVAIS E FIANÇAS HONRADOS</t>
  </si>
  <si>
    <t>1.8.8.92.00.0033-2</t>
  </si>
  <si>
    <t>11233</t>
  </si>
  <si>
    <t xml:space="preserve">              TRANSITÓRIA COBRANÇA - CAIXA</t>
  </si>
  <si>
    <t>1.8.8.92.00.0034-9</t>
  </si>
  <si>
    <t>11234</t>
  </si>
  <si>
    <t xml:space="preserve">              TRANSITÓRIA CONVÊNIO - CAIXA</t>
  </si>
  <si>
    <t>1.8.8.92.00.0035-6</t>
  </si>
  <si>
    <t>11235</t>
  </si>
  <si>
    <t xml:space="preserve">              TRANSITÓRIA CONTA CORRENTE - CAIXA</t>
  </si>
  <si>
    <t>1.8.8.92.00.0036-3</t>
  </si>
  <si>
    <t>11236</t>
  </si>
  <si>
    <t xml:space="preserve">              TRANSITÓRIA EMPRÉSTIMO - CAIXA</t>
  </si>
  <si>
    <t>1.8.8.92.00.0037-0</t>
  </si>
  <si>
    <t>11237</t>
  </si>
  <si>
    <t xml:space="preserve">              TRANSITÓRIA TÍTULOS DESCONTADOS - CAIXA</t>
  </si>
  <si>
    <t>1.8.8.92.00.0038-7</t>
  </si>
  <si>
    <t>11238</t>
  </si>
  <si>
    <t xml:space="preserve">              TRANSITÓRIA CRÉDITO RURAL - CAIXA</t>
  </si>
  <si>
    <t>1.8.8.92.00.0039-4</t>
  </si>
  <si>
    <t>11239</t>
  </si>
  <si>
    <t xml:space="preserve">              TRANSITÓRIA CONTA CAPITAL - CAIXA</t>
  </si>
  <si>
    <t>1.8.8.92.00.0040-4</t>
  </si>
  <si>
    <t>11240</t>
  </si>
  <si>
    <t xml:space="preserve">              TRANSITÓRIA CONTROLES GERAIS - CAIXA</t>
  </si>
  <si>
    <t>1.8.8.92.00.0045-9</t>
  </si>
  <si>
    <t>11245</t>
  </si>
  <si>
    <t xml:space="preserve">              TRANSITÓRIA CONTA CORRENTE - CONTROLES GERAIS</t>
  </si>
  <si>
    <t>1.8.8.92.00.0050-7</t>
  </si>
  <si>
    <t>11250</t>
  </si>
  <si>
    <t xml:space="preserve">              TRANSITÓRIA CONTA CORRENTE - COBRANÇA</t>
  </si>
  <si>
    <t>1.8.8.92.00.0055-2</t>
  </si>
  <si>
    <t>11255</t>
  </si>
  <si>
    <t xml:space="preserve">              TRANSITÓRIA CONTA CORRENTE - CONVÊNIO</t>
  </si>
  <si>
    <t>1.8.8.92.00.0060-0</t>
  </si>
  <si>
    <t>11260</t>
  </si>
  <si>
    <t xml:space="preserve">              TRANSITÓRIA CONTA CORRENTE - EMPRÉSTIMO</t>
  </si>
  <si>
    <t>1.8.8.92.00.0061-7</t>
  </si>
  <si>
    <t>11261</t>
  </si>
  <si>
    <t xml:space="preserve">              TRANSITÓRIA CONTA CORRENTE - TÍTULOS DESCONTADOS</t>
  </si>
  <si>
    <t>1.8.8.92.00.0063-1</t>
  </si>
  <si>
    <t>11263</t>
  </si>
  <si>
    <t xml:space="preserve">              TRANSITÓRIA CONTA CORRENTE - CONTA CAPITAL</t>
  </si>
  <si>
    <t>1.8.8.92.00.0073-4</t>
  </si>
  <si>
    <t>11273</t>
  </si>
  <si>
    <t xml:space="preserve">              TRANSITÓRIA CONTA CORRENTE - CAPTAÇÃO REMUNERADA</t>
  </si>
  <si>
    <t>1.8.8.92.00.0074-1</t>
  </si>
  <si>
    <t>11274</t>
  </si>
  <si>
    <t xml:space="preserve">              TRANSITÓRIA CONTA CORRENTE - INSS</t>
  </si>
  <si>
    <t>1.8.8.92.00.0075-8</t>
  </si>
  <si>
    <t>11275</t>
  </si>
  <si>
    <t xml:space="preserve">              TRANSITÓRIA INTERCREDIS</t>
  </si>
  <si>
    <t>1.8.8.92.00.0081-3</t>
  </si>
  <si>
    <t>11281</t>
  </si>
  <si>
    <t xml:space="preserve">              TRANSITÓRIA CONTA CORRENTE - CRÉDITO PESSOAL</t>
  </si>
  <si>
    <t>1.8.8.92.00.0086-8</t>
  </si>
  <si>
    <t>11286</t>
  </si>
  <si>
    <t xml:space="preserve">              TRANSITÓRIA CONTA CORRENTE - COTAS PARTES</t>
  </si>
  <si>
    <t>1.8.8.92.00.0087-5</t>
  </si>
  <si>
    <t>11287</t>
  </si>
  <si>
    <t xml:space="preserve">              TRANSITÓRIA CONTROLES GERAIS - RENEGOCIAÇÃO DE DÍV</t>
  </si>
  <si>
    <t>1.8.8.92.00.0088-2</t>
  </si>
  <si>
    <t>11288</t>
  </si>
  <si>
    <t xml:space="preserve">              TRANSITÓRIA COBRANÇA - BANCO</t>
  </si>
  <si>
    <t>1.8.8.92.00.0094-7</t>
  </si>
  <si>
    <t>11294</t>
  </si>
  <si>
    <t xml:space="preserve">              TRANSITÓRIA CONTA CAPITAL - BANCO</t>
  </si>
  <si>
    <t>1.8.8.92.00.0097-8</t>
  </si>
  <si>
    <t>11297</t>
  </si>
  <si>
    <t xml:space="preserve">              TRANSITÓRIA TRANSFERÊNCIA ENTRE CONTAS CORRENTES</t>
  </si>
  <si>
    <t>1.8.8.92.00.0153-7</t>
  </si>
  <si>
    <t>11875</t>
  </si>
  <si>
    <t xml:space="preserve">              TRANSITÓRIA  - FINANCIAMENTOS RURAIS</t>
  </si>
  <si>
    <t>1.8.8.92.00.0156-8</t>
  </si>
  <si>
    <t>11878</t>
  </si>
  <si>
    <t xml:space="preserve">              TRANSITÓRIA - CENTRAL DE RISCO DE OPERAÇÕES</t>
  </si>
  <si>
    <t>1.8.8.92.00.2065-9</t>
  </si>
  <si>
    <t>11376</t>
  </si>
  <si>
    <t xml:space="preserve">              VALORES CRA´S - CARTÓRIOS</t>
  </si>
  <si>
    <t>1.9.8.10.30.0002-2</t>
  </si>
  <si>
    <t>11337</t>
  </si>
  <si>
    <t xml:space="preserve">              (-) VEÍCULOS E AFINS</t>
  </si>
  <si>
    <t>1.9.8.40.00-0</t>
  </si>
  <si>
    <t xml:space="preserve">        MATERIAL EM ESTOQUE</t>
  </si>
  <si>
    <t>1.9.8.40.00.0003-1</t>
  </si>
  <si>
    <t>11896</t>
  </si>
  <si>
    <t xml:space="preserve">              ESTOQUE DE CARTÕES PROVISÓRIOS</t>
  </si>
  <si>
    <t>3.1.4.10.20.0014-4</t>
  </si>
  <si>
    <t>3353</t>
  </si>
  <si>
    <t>3.1.7.10.20.0003-1</t>
  </si>
  <si>
    <t>3442</t>
  </si>
  <si>
    <t xml:space="preserve">              FINANCIAMENTOS - NÍVEL F</t>
  </si>
  <si>
    <t>3.1.8.10.20.0003-0</t>
  </si>
  <si>
    <t>3476</t>
  </si>
  <si>
    <t xml:space="preserve">              FINANCIAMENTOS - NÍVEL G</t>
  </si>
  <si>
    <t>4.1.1.10.00.0003-2</t>
  </si>
  <si>
    <t>4614</t>
  </si>
  <si>
    <t xml:space="preserve">              DEPÓSITOS DE PESSOAS FÍSICAS - BLOQUEIO PREVENTIVO</t>
  </si>
  <si>
    <t>4.5.1.80.10.0009-2</t>
  </si>
  <si>
    <t>4141</t>
  </si>
  <si>
    <t xml:space="preserve">              CONVÊNIO - DPVAT</t>
  </si>
  <si>
    <t>4.5.1.80.90-9</t>
  </si>
  <si>
    <t>4.5.1.80.90.0001-8</t>
  </si>
  <si>
    <t>4142</t>
  </si>
  <si>
    <t xml:space="preserve">              CONVÊNIO - RECEBIMENTOS DE ORDENS DE TERCEIROS</t>
  </si>
  <si>
    <t>4.5.1.80.90.0002-5</t>
  </si>
  <si>
    <t>4143</t>
  </si>
  <si>
    <t xml:space="preserve">              CONVÊNIO - CARNES/ASSEMELHADOS</t>
  </si>
  <si>
    <t>4.5.1.80.90.0003-2</t>
  </si>
  <si>
    <t>4144</t>
  </si>
  <si>
    <t xml:space="preserve">              CONVÊNIO - SEGUROS</t>
  </si>
  <si>
    <t>4.5.1.80.90.0004-9</t>
  </si>
  <si>
    <t>4145</t>
  </si>
  <si>
    <t xml:space="preserve">              RECURSOS EM TRÂNSITO - FGTS</t>
  </si>
  <si>
    <t>4.5.1.80.90.0006-3</t>
  </si>
  <si>
    <t>4147</t>
  </si>
  <si>
    <t xml:space="preserve">              CONVÊNIO - DEMAIS EMPRESAS</t>
  </si>
  <si>
    <t>4.5.1.80.90.0008-7</t>
  </si>
  <si>
    <t>4541</t>
  </si>
  <si>
    <t xml:space="preserve">              CONVÊNIO TELEFONIA - RECARGA ON-LINE</t>
  </si>
  <si>
    <t>4.9.1.35.00-8</t>
  </si>
  <si>
    <t xml:space="preserve">        RECEBIMENTOS DE CONTRIBUICOES PREVIDENCIARIAS</t>
  </si>
  <si>
    <t>4.9.1.35.10-1</t>
  </si>
  <si>
    <t xml:space="preserve">           FEDERAIS</t>
  </si>
  <si>
    <t>4.9.1.35.10.0001-4</t>
  </si>
  <si>
    <t>4245</t>
  </si>
  <si>
    <t xml:space="preserve">              FEDERAIS</t>
  </si>
  <si>
    <t>4.9.1.50.00-7</t>
  </si>
  <si>
    <t xml:space="preserve">        RECEBIMENTOS DE TRIBUTOS FEDERAIS</t>
  </si>
  <si>
    <t>4.9.1.50.00.0001-6</t>
  </si>
  <si>
    <t>4250</t>
  </si>
  <si>
    <t>4.9.9.05.00-1</t>
  </si>
  <si>
    <t xml:space="preserve">        CHEQUES ADMINISTRATIVOS</t>
  </si>
  <si>
    <t>4.9.9.05.00.0002-5</t>
  </si>
  <si>
    <t>4331</t>
  </si>
  <si>
    <t xml:space="preserve">              CHEQUES ADMINISTRATIVOS</t>
  </si>
  <si>
    <t>4.9.9.25.00-5</t>
  </si>
  <si>
    <t xml:space="preserve">        OBRIGACOES POR CONVENIOS OFICIAIS</t>
  </si>
  <si>
    <t>4.9.9.25.19-1</t>
  </si>
  <si>
    <t xml:space="preserve">           PREVIDÊNCIA SOCIAL - OUTROS</t>
  </si>
  <si>
    <t>4.9.9.25.19.0001-0</t>
  </si>
  <si>
    <t>4346</t>
  </si>
  <si>
    <t xml:space="preserve">              PREVIDÊNCIA SOCIAL - OUTROS</t>
  </si>
  <si>
    <t>4.9.9.27.05.0006-8</t>
  </si>
  <si>
    <t>4355</t>
  </si>
  <si>
    <t xml:space="preserve">              SALÁRIOS - BLOQUEIO JUDICIAL</t>
  </si>
  <si>
    <t>4.9.9.30.10.0011-4</t>
  </si>
  <si>
    <t>4368</t>
  </si>
  <si>
    <t xml:space="preserve">              RESCISÃO TRABALHISTA</t>
  </si>
  <si>
    <t>4.9.9.30.50.0011-0</t>
  </si>
  <si>
    <t>4380</t>
  </si>
  <si>
    <t xml:space="preserve">              SEGURANÇA E VIGILÂNCIA</t>
  </si>
  <si>
    <t>4.9.9.30.50.0012-7</t>
  </si>
  <si>
    <t>4381</t>
  </si>
  <si>
    <t xml:space="preserve">              MANUTENÇÃO E CONSERVAÇÃO DE BENS</t>
  </si>
  <si>
    <t>4.9.9.30.50.0013-4</t>
  </si>
  <si>
    <t>4382</t>
  </si>
  <si>
    <t xml:space="preserve">              TRANSPORTE</t>
  </si>
  <si>
    <t>4.9.9.30.50.0020-6</t>
  </si>
  <si>
    <t>4389</t>
  </si>
  <si>
    <t xml:space="preserve">              COMPENSAÇAO</t>
  </si>
  <si>
    <t>4.9.9.30.50.0025-1</t>
  </si>
  <si>
    <t>4394</t>
  </si>
  <si>
    <t xml:space="preserve">              CONTRIBUIÇÕES A PAGAR</t>
  </si>
  <si>
    <t>4.9.9.30.50.0028-2</t>
  </si>
  <si>
    <t>4549</t>
  </si>
  <si>
    <t xml:space="preserve">              PROVISÃO DE DESPESAS COM CARTÕES</t>
  </si>
  <si>
    <t>4.9.9.30.50.0029-9</t>
  </si>
  <si>
    <t>4551</t>
  </si>
  <si>
    <t xml:space="preserve">              PROVISÃO DE DESPESA COM DOMICÍLIO BANCÁRIO</t>
  </si>
  <si>
    <t>4.9.9.92.00.0015-5</t>
  </si>
  <si>
    <t>4446</t>
  </si>
  <si>
    <t xml:space="preserve">              TRANSITÓRIA - PARCELAMENTO CONTA CAPITAL</t>
  </si>
  <si>
    <t>4.9.9.92.00.0039-9</t>
  </si>
  <si>
    <t>4470</t>
  </si>
  <si>
    <t xml:space="preserve">              SEGURO DE TERCEIROS A PAGAR</t>
  </si>
  <si>
    <t>4.9.9.92.00.4714-9</t>
  </si>
  <si>
    <t>4616</t>
  </si>
  <si>
    <t xml:space="preserve">              TRANSITÓRIA - RENEG.DÍVIDA - OUTROS ACRÉSCIMOS</t>
  </si>
  <si>
    <t>6.1.7.00.00-2</t>
  </si>
  <si>
    <t xml:space="preserve">     SOBRAS OU PERDAS ACUMULADAS</t>
  </si>
  <si>
    <t>6.1.7.10.00-9</t>
  </si>
  <si>
    <t xml:space="preserve">        SOBRAS OU PERDAS ACUMULADAS</t>
  </si>
  <si>
    <t>6.1.7.10.00.0001-8</t>
  </si>
  <si>
    <t>635</t>
  </si>
  <si>
    <t xml:space="preserve">              SOBRAS OU PERDAS ACUMULADAS</t>
  </si>
  <si>
    <t>1.6.1.30.10.0003-3</t>
  </si>
  <si>
    <t>11409</t>
  </si>
  <si>
    <t>1.6.3.15.10-5</t>
  </si>
  <si>
    <t>1.6.3.15.10.0001-6</t>
  </si>
  <si>
    <t>11739</t>
  </si>
  <si>
    <t xml:space="preserve">              CUSTEIO - PECUÁRIA - REC. DIREC. À VISTA</t>
  </si>
  <si>
    <t>1.6.3.15.10.0002-3</t>
  </si>
  <si>
    <t>11740</t>
  </si>
  <si>
    <t xml:space="preserve">              (-) RDAS APROP - CP - REC. DIREC. À VISTA</t>
  </si>
  <si>
    <t>1.9.9.10.00.0006-2</t>
  </si>
  <si>
    <t>11320</t>
  </si>
  <si>
    <t xml:space="preserve">              CONTRIBUIÇÃO SINDICAL PATRONAL</t>
  </si>
  <si>
    <t>3.1.9.10.10.0011-9</t>
  </si>
  <si>
    <t>3502</t>
  </si>
  <si>
    <t>7.1.1.05.00.0007-1</t>
  </si>
  <si>
    <t>78</t>
  </si>
  <si>
    <t xml:space="preserve">              RENEGOCIAÇÃO DE DÍVIDAS</t>
  </si>
  <si>
    <t>7.1.1.42.00.0002-7</t>
  </si>
  <si>
    <t>7609</t>
  </si>
  <si>
    <t>7.1.1.43.00.0009-3</t>
  </si>
  <si>
    <t>7625</t>
  </si>
  <si>
    <t xml:space="preserve">              JUROS DE MORA - POUPANÇA RURAL</t>
  </si>
  <si>
    <t>7.1.7.95.18-6</t>
  </si>
  <si>
    <t xml:space="preserve">           ORDEM DE PAGAMENTO</t>
  </si>
  <si>
    <t>7.1.7.95.18.0001-3</t>
  </si>
  <si>
    <t>7171</t>
  </si>
  <si>
    <t xml:space="preserve">              TARIFA ORDEM DE PAGAMENTO</t>
  </si>
  <si>
    <t>7.1.9.90.30.0002-7</t>
  </si>
  <si>
    <t>7428</t>
  </si>
  <si>
    <t>7.1.9.90.99.0001-1</t>
  </si>
  <si>
    <t>7488</t>
  </si>
  <si>
    <t>8.1.7.36.00-1</t>
  </si>
  <si>
    <t xml:space="preserve">        (-) DESPESAS DE PESSOAL - TREINAMENTO</t>
  </si>
  <si>
    <t>8.1.7.36.00.0002-9</t>
  </si>
  <si>
    <t>8168</t>
  </si>
  <si>
    <t xml:space="preserve">              SELEÇÃO E CONTRATAÇÃO</t>
  </si>
  <si>
    <t>8.1.7.51.00.9999-0</t>
  </si>
  <si>
    <t>8203</t>
  </si>
  <si>
    <t xml:space="preserve">              OUTRAS DESPESAS DE SEGUROS</t>
  </si>
  <si>
    <t>8.1.7.54.00.0002-1</t>
  </si>
  <si>
    <t>8205</t>
  </si>
  <si>
    <t xml:space="preserve">              CORRESPONDENTE BANCÁRIO</t>
  </si>
  <si>
    <t>8.1.7.54.00.0003-8</t>
  </si>
  <si>
    <t>8206</t>
  </si>
  <si>
    <t xml:space="preserve">              CADASTRO E COBRANÇA</t>
  </si>
  <si>
    <t>8.1.7.54.00.0007-6</t>
  </si>
  <si>
    <t>8210</t>
  </si>
  <si>
    <t xml:space="preserve">              TALÃO DE CHEQUES</t>
  </si>
  <si>
    <t>8.1.7.63.00.0006-5</t>
  </si>
  <si>
    <t>8256</t>
  </si>
  <si>
    <t xml:space="preserve">              SERVIÇOS DE CONSULTORIA</t>
  </si>
  <si>
    <t>8.1.7.99.00.0003-5</t>
  </si>
  <si>
    <t>8297</t>
  </si>
  <si>
    <t>8.1.7.99.00.0009-7</t>
  </si>
  <si>
    <t>8303</t>
  </si>
  <si>
    <t xml:space="preserve">              TAXAS DA JUNTA COMERCIAL</t>
  </si>
  <si>
    <t>8.1.7.99.00.0012-1</t>
  </si>
  <si>
    <t>8306</t>
  </si>
  <si>
    <t xml:space="preserve">              MEDICAMENTOS</t>
  </si>
  <si>
    <t>8.1.9.99.00.0063-1</t>
  </si>
  <si>
    <t>89016</t>
  </si>
  <si>
    <t xml:space="preserve">              CONTRIB. AO FUNDO RESSARC. FRAUDES EXTERNAS</t>
  </si>
  <si>
    <t>8.1.9.99.00.0064-8</t>
  </si>
  <si>
    <t>89017</t>
  </si>
  <si>
    <t xml:space="preserve">              CONTRIB. AO FUNDO RESSARC. PERDAS OPERACIONAIS</t>
  </si>
  <si>
    <t>8.1.9.99.00.0067-9</t>
  </si>
  <si>
    <t>89020</t>
  </si>
  <si>
    <t xml:space="preserve">              PERDAS - DEMANDAS TRABALHISTAS</t>
  </si>
  <si>
    <t>8.1.9.99.00.0151-3</t>
  </si>
  <si>
    <t>8652</t>
  </si>
  <si>
    <t xml:space="preserve">              DESC CONC - CRÉDITO -  APLICAÇÕES RECURSOS LIVRES</t>
  </si>
  <si>
    <t>6.1.7.10.50-4</t>
  </si>
  <si>
    <t xml:space="preserve">           SOBRAS OU PERDAS DO 1. SEMESTRE</t>
  </si>
  <si>
    <t>6.1.7.10.50.0001-3</t>
  </si>
  <si>
    <t>639</t>
  </si>
  <si>
    <t xml:space="preserve">              SOBRAS OU PERDAS DO 1º SEMESTRE</t>
  </si>
  <si>
    <t>7.1.1.05.00.0009-5</t>
  </si>
  <si>
    <t>710</t>
  </si>
  <si>
    <t>7.1.9.99.00.5008-0</t>
  </si>
  <si>
    <t>71145</t>
  </si>
  <si>
    <t xml:space="preserve">              JUROS AO CAPITAL</t>
  </si>
  <si>
    <t>8.1.7.33.00.0020-0</t>
  </si>
  <si>
    <t>8157</t>
  </si>
  <si>
    <t xml:space="preserve">              COMPLEMENTO AUXÍLIO DOENÇA</t>
  </si>
  <si>
    <t>8.1.7.54.00.0014-8</t>
  </si>
  <si>
    <t>8217</t>
  </si>
  <si>
    <t xml:space="preserve">              CÂMARA INTERBANCÁRIA DE PAGAMENTOS - CIP</t>
  </si>
  <si>
    <t>8.1.9.99.00.0080-6</t>
  </si>
  <si>
    <t>89160</t>
  </si>
  <si>
    <t xml:space="preserve">              CONTRIBUIÇÃO AO FUNDO DE ESTABILIDADE E LIQUIDEZ</t>
  </si>
  <si>
    <t>8.3.9.90.00-3</t>
  </si>
  <si>
    <t xml:space="preserve">        (-) DESPESAS DE PROVISOES NAO OPERACIONAIS</t>
  </si>
  <si>
    <t>8.3.9.90.10-6</t>
  </si>
  <si>
    <t xml:space="preserve">           (-) DESVALORIZACAO DE OUTROS VALORES E BENS</t>
  </si>
  <si>
    <t>8.3.9.90.10.0001-9</t>
  </si>
  <si>
    <t>8545</t>
  </si>
  <si>
    <t>Check</t>
  </si>
  <si>
    <t>Sisbr 2.0 - Plataforma Contábill</t>
  </si>
  <si>
    <t>Data de Emissão:</t>
  </si>
  <si>
    <t>Relatório Balancete Analítico</t>
  </si>
  <si>
    <t>3175 - SICOOB CREDISETE</t>
  </si>
  <si>
    <t>Hora de Emissão:</t>
  </si>
  <si>
    <t>Instituição resp.:</t>
  </si>
  <si>
    <t>1003 - SICOOB CENTRAL CREDIMINAS</t>
  </si>
  <si>
    <t>Período:</t>
  </si>
  <si>
    <t>01/08/2019 a 31/08/2019</t>
  </si>
  <si>
    <t>Instituição:</t>
  </si>
  <si>
    <t>Tipo de Saldo:</t>
  </si>
  <si>
    <t>Somente Saldos Diferentes de Zero</t>
  </si>
  <si>
    <t>PA:</t>
  </si>
  <si>
    <t>TODOS...</t>
  </si>
  <si>
    <t>Apresentação do Saldo:</t>
  </si>
  <si>
    <t>Saldo Contábil</t>
  </si>
  <si>
    <t>Grupo Contábil:</t>
  </si>
  <si>
    <t>Ativo, Compensação, Passivo, Patrimônio Líquido, Resultado</t>
  </si>
  <si>
    <t>N</t>
  </si>
  <si>
    <t>Conta</t>
  </si>
  <si>
    <t>Cód.Reduzido</t>
  </si>
  <si>
    <t>Descrição da Conta</t>
  </si>
  <si>
    <t>Saldo Anterior</t>
  </si>
  <si>
    <t>Débito</t>
  </si>
  <si>
    <t>Crédito</t>
  </si>
  <si>
    <t>Saldo Atual</t>
  </si>
  <si>
    <t xml:space="preserve">        FINANCIAMENTOS RURAIS - APLICAÇÕES COM RECURSOS DIRECIONADOS À VISTA</t>
  </si>
  <si>
    <t>1.8.8.03.00.0002-6</t>
  </si>
  <si>
    <t>11071</t>
  </si>
  <si>
    <t xml:space="preserve">              ADIANTAMENTO DE 13º SALÁRIO</t>
  </si>
  <si>
    <t xml:space="preserve">        GARANTIAS FINANCEIRAS PRESTADAS</t>
  </si>
  <si>
    <t xml:space="preserve">           FISCAIS - CONTESTAÇÃO JUDICIAL DA CONSTITUCIONALIDADE DA LEI QUE INSTITUI O</t>
  </si>
  <si>
    <t xml:space="preserve">        RENDAS DE FINANCIAMENTOS RURAIS - APLICAÇÕES COM RECURSOS DIRECIONADOS À</t>
  </si>
  <si>
    <t xml:space="preserve">        RENDAS DE FINANCIAMENTOS RURAIS - APLICAÇÕES COM RECURSOS DIRECIONADOS DA</t>
  </si>
  <si>
    <t xml:space="preserve">        RENDAS DE FINANCIAMENTOS RURAIS - APLICAÇÕES COM RECURSOS DIRECIONADOS DE</t>
  </si>
  <si>
    <t>7.1.1.44.00.0009-0</t>
  </si>
  <si>
    <t>7634</t>
  </si>
  <si>
    <t xml:space="preserve">              JUROS DE MORA - REC. DIREC. LCA</t>
  </si>
  <si>
    <t>7.1.7.95.16-2</t>
  </si>
  <si>
    <t xml:space="preserve">           TRANSFERÊNCIA AGENDADA POR MEIO DE DOC/TED</t>
  </si>
  <si>
    <t>7.1.7.95.16.0001-7</t>
  </si>
  <si>
    <t>7169</t>
  </si>
  <si>
    <t xml:space="preserve">              TARIFA TRANSFERÊNCIA AGENDADA POR MEIO DE DOC/TED</t>
  </si>
  <si>
    <t>7.1.7.99.00.5031-2</t>
  </si>
  <si>
    <t>7386</t>
  </si>
  <si>
    <t xml:space="preserve">              RENDAS COMISSÃO INTERCÂMBIO - CARTÃO CABAL</t>
  </si>
  <si>
    <t>7.1.9.99.00.5004-2</t>
  </si>
  <si>
    <t>7562</t>
  </si>
  <si>
    <t xml:space="preserve">              DEDUÇÕES E ABATIMENTOS</t>
  </si>
  <si>
    <t>8.1.7.57.00.0002-2</t>
  </si>
  <si>
    <t>8231</t>
  </si>
  <si>
    <t xml:space="preserve">              AUTENTICAÇÃO E REPRODUÇÃO DE CÓPIAS</t>
  </si>
  <si>
    <t>8.1.7.63.00.0002-7</t>
  </si>
  <si>
    <t>8252</t>
  </si>
  <si>
    <t xml:space="preserve">              SERVIÇO AVALIAÇÃO</t>
  </si>
  <si>
    <t>8.1.9.99.00.0013-6</t>
  </si>
  <si>
    <t>8495</t>
  </si>
  <si>
    <t xml:space="preserve">              TARIFA RECEBIMENTO CONVÊNIO - INSS</t>
  </si>
  <si>
    <t>8.1.9.99.00.0031-8</t>
  </si>
  <si>
    <t>8513</t>
  </si>
  <si>
    <t xml:space="preserve">              MENSAGENS SMS - CARTÕES</t>
  </si>
  <si>
    <t>01/07/2019 a 31/07/2019</t>
  </si>
  <si>
    <t>3.1.8.10.10.0011-0</t>
  </si>
  <si>
    <t>3470</t>
  </si>
  <si>
    <t>01/10/2019 a 31/10/2019</t>
  </si>
  <si>
    <t>1.8.8.05.00.0005-1</t>
  </si>
  <si>
    <t>11081</t>
  </si>
  <si>
    <t xml:space="preserve">              FUNDO FIXO</t>
  </si>
  <si>
    <t>1.8.8.45.00-6</t>
  </si>
  <si>
    <t xml:space="preserve">        IMPOSTOS E CONTRIBUICOES A COMPENSAR</t>
  </si>
  <si>
    <t>1.8.8.45.90-3</t>
  </si>
  <si>
    <t xml:space="preserve">           OUTROS IMPOSTOS E CONTRIBUICOES A COMPENSAR</t>
  </si>
  <si>
    <t>1.8.8.45.90.0005-4</t>
  </si>
  <si>
    <t>11144</t>
  </si>
  <si>
    <t>1.8.8.45.90.0006-1</t>
  </si>
  <si>
    <t>11145</t>
  </si>
  <si>
    <t xml:space="preserve">              PIS A COMPENSAR</t>
  </si>
  <si>
    <t>*</t>
  </si>
  <si>
    <t>2.2.2.10.20-1</t>
  </si>
  <si>
    <t xml:space="preserve">           MOVEIS E EQUIPAMENTOS</t>
  </si>
  <si>
    <t>2.2.2.10.20.0001-6</t>
  </si>
  <si>
    <t>282</t>
  </si>
  <si>
    <t xml:space="preserve">              MÓVEIS E EQUIPAMENTOS</t>
  </si>
  <si>
    <t>3.1.1.10.00.0009-1</t>
  </si>
  <si>
    <t>3276</t>
  </si>
  <si>
    <t xml:space="preserve">              CHEQUE ESPECIAL - NÍVEL AA</t>
  </si>
  <si>
    <t>3.1.9.10.10.0008-5</t>
  </si>
  <si>
    <t>3499</t>
  </si>
  <si>
    <t>4.9.4.20.10.0006-8</t>
  </si>
  <si>
    <t>4279</t>
  </si>
  <si>
    <t>4.9.4.20.10.0007-5</t>
  </si>
  <si>
    <t>4280</t>
  </si>
  <si>
    <t>4.9.9.20.00-0</t>
  </si>
  <si>
    <t xml:space="preserve">        OBRIGACOES POR AQUISICAO DE BENS E DIREITOS</t>
  </si>
  <si>
    <t>4.9.9.20.00.0001-9</t>
  </si>
  <si>
    <t>4336</t>
  </si>
  <si>
    <t xml:space="preserve">              FORNECEDORES</t>
  </si>
  <si>
    <t>4.9.9.20.00.9999-6</t>
  </si>
  <si>
    <t>4338</t>
  </si>
  <si>
    <t>4.9.9.30.50.0009-3</t>
  </si>
  <si>
    <t>4378</t>
  </si>
  <si>
    <t>4.9.9.30.50.0010-3</t>
  </si>
  <si>
    <t>4379</t>
  </si>
  <si>
    <t xml:space="preserve">              PROMOÇÕES E RELAÇÕES PÚBLICAS</t>
  </si>
  <si>
    <t>4.9.9.30.50.0016-5</t>
  </si>
  <si>
    <t>4385</t>
  </si>
  <si>
    <t>7.1.7.99.00.5009-9</t>
  </si>
  <si>
    <t>7364</t>
  </si>
  <si>
    <t xml:space="preserve">              RENDAS RECEBIDAS DO BANCOOB</t>
  </si>
  <si>
    <t>7.1.7.99.00.5012-3</t>
  </si>
  <si>
    <t>7367</t>
  </si>
  <si>
    <t xml:space="preserve">              RENDAS COM TED</t>
  </si>
  <si>
    <t>8.1.7.21.00.0002-1</t>
  </si>
  <si>
    <t>8103</t>
  </si>
  <si>
    <t xml:space="preserve">              CONSERVAÇÃO DE MAQUINAS E EQUIPAMENTOS</t>
  </si>
  <si>
    <t>8.1.7.21.00.0003-8</t>
  </si>
  <si>
    <t>8104</t>
  </si>
  <si>
    <t xml:space="preserve">              REPAROS E CONSERVAÇÃO DE INSTALAÇÕES</t>
  </si>
  <si>
    <t>8.1.7.21.00.0004-5</t>
  </si>
  <si>
    <t>8105</t>
  </si>
  <si>
    <t xml:space="preserve">              REPAROS/CONSERVAÇÃO DE MÓVEIS/UTENSÍLIOS</t>
  </si>
  <si>
    <t>8.1.7.21.00.0005-2</t>
  </si>
  <si>
    <t>8106</t>
  </si>
  <si>
    <t xml:space="preserve">              MANUTENÇÃO</t>
  </si>
  <si>
    <t>8.1.7.21.00.9999-1</t>
  </si>
  <si>
    <t>8107</t>
  </si>
  <si>
    <t xml:space="preserve">              OUTRAS DESPESAS MANUTENÇÃO E CONSERVAÇÃO BENS</t>
  </si>
  <si>
    <t>8.1.7.24.00.0003-9</t>
  </si>
  <si>
    <t>8110</t>
  </si>
  <si>
    <t xml:space="preserve">              MATERIAL DE LIMPEZA</t>
  </si>
  <si>
    <t>8.1.7.24.00.9999-2</t>
  </si>
  <si>
    <t>8114</t>
  </si>
  <si>
    <t xml:space="preserve">              OUTRAS DESPESAS MATERIAIS</t>
  </si>
  <si>
    <t>8.1.7.36.00.0003-6</t>
  </si>
  <si>
    <t>8169</t>
  </si>
  <si>
    <t xml:space="preserve">              CURSOS</t>
  </si>
  <si>
    <t>8.1.7.45.00.0002-5</t>
  </si>
  <si>
    <t>8193</t>
  </si>
  <si>
    <t xml:space="preserve">              PROPAGANDA E PUBLICIDADE - SERVIÇOS EVENTUAIS</t>
  </si>
  <si>
    <t>8.1.7.54.00.0018-6</t>
  </si>
  <si>
    <t>8221</t>
  </si>
  <si>
    <t xml:space="preserve">              CORRETAGENS E EMOLUMENTOS</t>
  </si>
  <si>
    <t>8.1.7.54.00.0023-4</t>
  </si>
  <si>
    <t>8226</t>
  </si>
  <si>
    <t xml:space="preserve">              TARIFA PROCESSAMENTO COMPENSAÇÃO</t>
  </si>
  <si>
    <t>8.1.7.57.00.0004-6</t>
  </si>
  <si>
    <t>8233</t>
  </si>
  <si>
    <t xml:space="preserve">              MICROFILMAGENS</t>
  </si>
  <si>
    <t>8.1.7.57.00.0013-2</t>
  </si>
  <si>
    <t>8242</t>
  </si>
  <si>
    <t>8.1.7.66.00.0006-6</t>
  </si>
  <si>
    <t>8267</t>
  </si>
  <si>
    <t>8.1.7.72.00-3</t>
  </si>
  <si>
    <t xml:space="preserve">        (-) DESPESAS DE VIAGEM AO EXTERIOR</t>
  </si>
  <si>
    <t>8.1.7.72.00.0002-3</t>
  </si>
  <si>
    <t>8286</t>
  </si>
  <si>
    <t>8.1.7.99.00.0016-9</t>
  </si>
  <si>
    <t>8310</t>
  </si>
  <si>
    <t xml:space="preserve">              MENSALIDADES DIVERSAS</t>
  </si>
  <si>
    <t>8.1.9.99.00.0142-7</t>
  </si>
  <si>
    <t>8643</t>
  </si>
  <si>
    <t xml:space="preserve">              DESC CONC - CRÉDITO - RECURSOS DIRECIONADOS DE LCA</t>
  </si>
  <si>
    <t>01/09/2019 a 30/09/2019</t>
  </si>
  <si>
    <t>Variação</t>
  </si>
  <si>
    <t>Nota</t>
  </si>
  <si>
    <t>Receitas (Ingressos) da Intermediação Financeira</t>
  </si>
  <si>
    <t>Operações de Crédito</t>
  </si>
  <si>
    <t>Resultado de Operações com Títulos e Valores Mobiliários</t>
  </si>
  <si>
    <t>Resultado com Instrumentos Financeiros Derivativos</t>
  </si>
  <si>
    <t>Resultado das Aplicações Compulsórias</t>
  </si>
  <si>
    <t>Operações de Venda ou de Transferência de Ativos Financeiros</t>
  </si>
  <si>
    <t>Despesas (Dispêndios) da Intermediação Financeira</t>
  </si>
  <si>
    <t>Operações de Captação no Mercado</t>
  </si>
  <si>
    <t>Operações de Empréstimos, Cessões e Repasses</t>
  </si>
  <si>
    <t>Provisão para Operações de Créditos</t>
  </si>
  <si>
    <t>Resultado Bruto Intermediação Financeira</t>
  </si>
  <si>
    <t>Outras Receitas / Despesas (Ingressos / Dispêndios) Operacionais</t>
  </si>
  <si>
    <t>Receitas (Ingressos) de Prestação de Serviços</t>
  </si>
  <si>
    <t>Despesas (Dispêndios) de Pessoal</t>
  </si>
  <si>
    <t>Outras Despesas (Dispêndios) Administrativas</t>
  </si>
  <si>
    <t>Despesas (Dispêndios) Tributárias</t>
  </si>
  <si>
    <t>Ingressos de Depósitos Intercooperativos</t>
  </si>
  <si>
    <t>Outras Receitas (Ingressos) Operacionais</t>
  </si>
  <si>
    <t>Outras Despesas (Dispêndios) Operacionais</t>
  </si>
  <si>
    <t>Resultado Operacional</t>
  </si>
  <si>
    <t>Resultado Não Operacional</t>
  </si>
  <si>
    <t>Imposto de Renda sobre Atos Não Cooperativos</t>
  </si>
  <si>
    <t>Contribuição Social sobre Atos Não Cooperativos</t>
  </si>
  <si>
    <t>Participação no Lucro - Funcionários</t>
  </si>
  <si>
    <t>Lucro / Prejuízo (Sobra / Perda) Líquido</t>
  </si>
  <si>
    <t>DSP</t>
  </si>
  <si>
    <t>DEMONSTRAÇÕES DE SOBRAS OU PERDAS (DSP)</t>
  </si>
  <si>
    <t>Agosto</t>
  </si>
  <si>
    <t>Setembro</t>
  </si>
  <si>
    <t>Outubro</t>
  </si>
  <si>
    <t>Circulante</t>
  </si>
  <si>
    <t>Ativo</t>
  </si>
  <si>
    <t>Disponibilidades</t>
  </si>
  <si>
    <t xml:space="preserve">     Relações Interfinanceiras</t>
  </si>
  <si>
    <t xml:space="preserve">          Centralização Financeira - Cooperativas</t>
  </si>
  <si>
    <t xml:space="preserve">     Relações Interdependências</t>
  </si>
  <si>
    <t xml:space="preserve">     Operações de Crédito</t>
  </si>
  <si>
    <t xml:space="preserve">          Operações de Crédito</t>
  </si>
  <si>
    <t xml:space="preserve">     Outros Créditos</t>
  </si>
  <si>
    <t xml:space="preserve">          Créditos por Avais e Fianças Honrados</t>
  </si>
  <si>
    <t xml:space="preserve">          Rendas a Receber</t>
  </si>
  <si>
    <t xml:space="preserve">          Diversos</t>
  </si>
  <si>
    <t xml:space="preserve">     Outros Valores e Bens</t>
  </si>
  <si>
    <t xml:space="preserve">          Outros Valores e Bens</t>
  </si>
  <si>
    <t xml:space="preserve">          Despesas Antecipadas</t>
  </si>
  <si>
    <t>Não Circulante</t>
  </si>
  <si>
    <t>Investimentos</t>
  </si>
  <si>
    <t xml:space="preserve">          Participações em Cooperativas</t>
  </si>
  <si>
    <t xml:space="preserve">          Imóveis de Uso</t>
  </si>
  <si>
    <t xml:space="preserve">          Imobilizações em Curso </t>
  </si>
  <si>
    <t xml:space="preserve">          Outras Imobilizações de Uso</t>
  </si>
  <si>
    <t>Imobilizado</t>
  </si>
  <si>
    <t>TOTAL DO ATIVO</t>
  </si>
  <si>
    <t xml:space="preserve">          (-) Provisão para outros Crédito de liquidação duvidosa</t>
  </si>
  <si>
    <t xml:space="preserve">          (-) Provisões para desvalorização</t>
  </si>
  <si>
    <t xml:space="preserve">          (-) Depreciações Acumuladas</t>
  </si>
  <si>
    <t xml:space="preserve">          Diversos não circulante</t>
  </si>
  <si>
    <t xml:space="preserve">            Depósitos à Vista</t>
  </si>
  <si>
    <t xml:space="preserve">            Depósitos Sob Aviso</t>
  </si>
  <si>
    <t xml:space="preserve">            Depósitos a Prazo</t>
  </si>
  <si>
    <t xml:space="preserve">  Obrigações por Emissão de Letras de Crédito do Agronegócio</t>
  </si>
  <si>
    <t xml:space="preserve">            Repasses Interfinanceiros</t>
  </si>
  <si>
    <t xml:space="preserve">            Recursos em Trânsito de Terceiros</t>
  </si>
  <si>
    <t xml:space="preserve">         Cobrança e Arrecadação de Tributos e Assemelhados</t>
  </si>
  <si>
    <t xml:space="preserve">         Sociais e Estatutárias</t>
  </si>
  <si>
    <t xml:space="preserve">         Fiscais e Previdenciárias</t>
  </si>
  <si>
    <t xml:space="preserve">         Diversas</t>
  </si>
  <si>
    <t xml:space="preserve">         Diversas não circulante</t>
  </si>
  <si>
    <t xml:space="preserve">         De Domiciliados no País</t>
  </si>
  <si>
    <t xml:space="preserve">     Reserva de Lucros</t>
  </si>
  <si>
    <t xml:space="preserve">     Sobras/ Perdas Acumuladas</t>
  </si>
  <si>
    <t xml:space="preserve">         (-) Capital a Realizar</t>
  </si>
  <si>
    <t xml:space="preserve">     Recursos de Aceite e Emissão de Títulos</t>
  </si>
  <si>
    <t xml:space="preserve">            Recebimento e Pagamentos a Liquidar</t>
  </si>
  <si>
    <t xml:space="preserve">     Outras Obrigações</t>
  </si>
  <si>
    <t xml:space="preserve">     Depósitos</t>
  </si>
  <si>
    <t xml:space="preserve">         Repasses Interfinanceiros</t>
  </si>
  <si>
    <t xml:space="preserve">         Recebimento e Pagamentos a Liquidar</t>
  </si>
  <si>
    <t>Patrimônio Líquido</t>
  </si>
  <si>
    <t xml:space="preserve">     Capital Social</t>
  </si>
  <si>
    <t>Sisbr 2.0 - Plataforma Contábil</t>
  </si>
  <si>
    <t>0300 - SICOOB CONFEDERAÇÃO</t>
  </si>
  <si>
    <t>Informar Valores a Longo Prazo</t>
  </si>
  <si>
    <t>Instituição Responsável:</t>
  </si>
  <si>
    <t>Período Contábil:</t>
  </si>
  <si>
    <t>Status:</t>
  </si>
  <si>
    <t>Fechado</t>
  </si>
  <si>
    <t>LONGO PRAZO CONTÁBIL</t>
  </si>
  <si>
    <t>Descrição Conta</t>
  </si>
  <si>
    <t>Saldo Conta Contábil</t>
  </si>
  <si>
    <t>Vlr até 90 dias</t>
  </si>
  <si>
    <t>Vlr após 90 dias</t>
  </si>
  <si>
    <t>Extra Prod. após 90 dias</t>
  </si>
  <si>
    <t>Vlr curto Prazo</t>
  </si>
  <si>
    <t>Vlr Longo Prazo</t>
  </si>
  <si>
    <t>Extra Prod. longo prazo</t>
  </si>
  <si>
    <t xml:space="preserve">Considerar Saldo produto </t>
  </si>
  <si>
    <t>Produto Até 90</t>
  </si>
  <si>
    <t>Produto 91 à 360</t>
  </si>
  <si>
    <t>Produto Após 360</t>
  </si>
  <si>
    <t>Data Alteração</t>
  </si>
  <si>
    <t>CAIXA</t>
  </si>
  <si>
    <t>Sim</t>
  </si>
  <si>
    <t>NUMERÁRIO EM TRÂNSITO</t>
  </si>
  <si>
    <t>1.1.2.10.00.0001-8</t>
  </si>
  <si>
    <t>BANCO DO BRASIL - CONTA MOVIMENTO ALÍQUOTA ZERO</t>
  </si>
  <si>
    <t>1.1.2.10.00.0002-5</t>
  </si>
  <si>
    <t>BANCO DO BRASIL - ALÍQUOTA DIFERENTE DE ZERO</t>
  </si>
  <si>
    <t>1.1.2.20.00.0001-1</t>
  </si>
  <si>
    <t>CAIXA ECONÔMICA FEDERAL - ALÍQUOTA ZERO</t>
  </si>
  <si>
    <t>1.1.2.20.00.0002-8</t>
  </si>
  <si>
    <t>CAIXA ECONÔMICA FEDERAL - ALÍQUOTA DIFERENTE ZERO</t>
  </si>
  <si>
    <t>1.1.2.30.00.0001-4</t>
  </si>
  <si>
    <t>BANCO DO BRASIL S.A - ALÍQUOTA ZERO</t>
  </si>
  <si>
    <t>1.1.2.30.00.0002-1</t>
  </si>
  <si>
    <t>BANCO DO BRASIL S.A - ALÍQUOTA DIFERENTE ZERO</t>
  </si>
  <si>
    <t>1.1.2.30.00.0003-8</t>
  </si>
  <si>
    <t>1.1.2.30.00.0004-5</t>
  </si>
  <si>
    <t>1.1.2.30.00.0005-2</t>
  </si>
  <si>
    <t>OUTROS BANCOS OFICIAIS - ALÍQUOTA ZERO</t>
  </si>
  <si>
    <t>1.1.2.30.00.0006-9</t>
  </si>
  <si>
    <t>OUTROS BANCOS OFICIAIS - ALÍQUOTA DIFERENTE ZERO</t>
  </si>
  <si>
    <t>1.1.2.30.00.0007-6</t>
  </si>
  <si>
    <t>BANCOS PRIVADOS - ALÍQUOTA ZERO</t>
  </si>
  <si>
    <t>1.1.2.30.00.0008-3</t>
  </si>
  <si>
    <t>BANCOS PRIVADOS - ALÍQUOTA DIFERENTE ZERO</t>
  </si>
  <si>
    <t>BANCOOB - ALÍQUOTA ZERO</t>
  </si>
  <si>
    <t>BANCOOB - ALÍQUOTA DIFERENTE ZERO</t>
  </si>
  <si>
    <t>1.1.2.30.00.0011-7</t>
  </si>
  <si>
    <t>BANCOOB - CENTRALIZAÇÃO FINANCEIRA ALÍQUOTA ZERO</t>
  </si>
  <si>
    <t>1.1.2.30.00.0012-4</t>
  </si>
  <si>
    <t>COOPERATIVA CENTRAL - ALÍQUOTA ZERO</t>
  </si>
  <si>
    <t>1.1.2.30.00.0013-1</t>
  </si>
  <si>
    <t>COOPERATIVA CENTRAL - ALÍQUOTA DIFERENTE ZERO</t>
  </si>
  <si>
    <t>1.1.2.30.00.0014-8</t>
  </si>
  <si>
    <t>BANCO ITAÚ - ALÍQUOTA DIFERENTE DE ZERO</t>
  </si>
  <si>
    <t>1.1.2.30.00.0015-5</t>
  </si>
  <si>
    <t>BANCO SAFRA - ALÍQUOTA DIFERENTE DE ZERO</t>
  </si>
  <si>
    <t>1.1.2.30.00.0016-2</t>
  </si>
  <si>
    <t>OUTROS BANCOS - PRIVADOS</t>
  </si>
  <si>
    <t>1.1.2.30.00.0017-9</t>
  </si>
  <si>
    <t>1.1.2.30.00.0018-6</t>
  </si>
  <si>
    <t>1.1.2.30.00.0019-3</t>
  </si>
  <si>
    <t>1.1.2.30.00.0020-3</t>
  </si>
  <si>
    <t>1.1.2.30.00.0021-0</t>
  </si>
  <si>
    <t>1.1.2.30.00.0022-7</t>
  </si>
  <si>
    <t>1.1.2.30.00.0023-4</t>
  </si>
  <si>
    <t>1.1.2.30.00.0024-1</t>
  </si>
  <si>
    <t>1.1.2.30.00.0025-8</t>
  </si>
  <si>
    <t>1.1.2.30.00.0026-5</t>
  </si>
  <si>
    <t>1.1.2.30.00.0027-2</t>
  </si>
  <si>
    <t>1.1.2.30.00.0028-9</t>
  </si>
  <si>
    <t>COOPERATIVA CENTRAL</t>
  </si>
  <si>
    <t>1.1.2.60.00.0001-3</t>
  </si>
  <si>
    <t>1.1.2.60.00.0002-0</t>
  </si>
  <si>
    <t>1.1.2.80.00.0001-9</t>
  </si>
  <si>
    <t>1.1.2.80.00.0002-6</t>
  </si>
  <si>
    <t>1.1.2.80.00.0003-3</t>
  </si>
  <si>
    <t>1.1.2.80.00.0004-0</t>
  </si>
  <si>
    <t>OUTROS BANCOS PRIVADOS - ALÍQUOTA ZERO</t>
  </si>
  <si>
    <t>1.1.2.80.00.0005-7</t>
  </si>
  <si>
    <t>OUTROS BANCOS PRIVADOS - ALÍQUOTA DIFERENTE ZERO</t>
  </si>
  <si>
    <t>1.1.2.80.00.0006-4</t>
  </si>
  <si>
    <t>BANCOOB - ALÍQUOTA ZERO CENTRALIZAÇÃO FINANCEIRA</t>
  </si>
  <si>
    <t>1.2.1.10.03.0001-5</t>
  </si>
  <si>
    <t>LETRAS FINANCEIRAS DO TESOURO</t>
  </si>
  <si>
    <t>1.2.1.10.03.0002-2</t>
  </si>
  <si>
    <t>(-)RENDAS APROPRIAR- LETRAS FINANCEIRAS DO TESOURO</t>
  </si>
  <si>
    <t>1.2.1.10.03.0003-9</t>
  </si>
  <si>
    <t>LETRAS FINANCEIRAS DO TESOURO - CENTRAL FINANCEIRA</t>
  </si>
  <si>
    <t>1.2.1.10.03.0004-6</t>
  </si>
  <si>
    <t>(-)RENDAS APROPRIAR LFT- CENTRAL FINANC</t>
  </si>
  <si>
    <t>1.2.1.10.03.0005-3</t>
  </si>
  <si>
    <t>LFT-REC PRÓP APLIC OUTROS BCOS</t>
  </si>
  <si>
    <t>1.2.1.10.03.0006-0</t>
  </si>
  <si>
    <t>(-)RDAS APROPRIAR-LFT-REC PRÓP APLIC OUTROS BCOS</t>
  </si>
  <si>
    <t>1.2.1.10.03.0007-7</t>
  </si>
  <si>
    <t>LFT- CENT FINANC - APLIC OUTROS BCOS</t>
  </si>
  <si>
    <t>1.2.1.10.03.0008-4</t>
  </si>
  <si>
    <t>(-)RDAS APROP LFT-CENT FIN-APLIC OUT BCOS</t>
  </si>
  <si>
    <t>1.2.1.10.05.0001-1</t>
  </si>
  <si>
    <t>LETRAS DO TESOURO NACIONAL</t>
  </si>
  <si>
    <t>1.2.1.10.05.0002-8</t>
  </si>
  <si>
    <t>(-)RENDAS APROPRIAR - LTN</t>
  </si>
  <si>
    <t>1.2.1.10.05.0003-5</t>
  </si>
  <si>
    <t>LTN - CENTRALIZAÇÃO FINANCEIRA</t>
  </si>
  <si>
    <t>1.2.1.10.05.0004-2</t>
  </si>
  <si>
    <t>(-)RENDAS APROPRIAR - LTN - CENTRAL FINANCEIRA</t>
  </si>
  <si>
    <t>1.2.1.10.05.0005-9</t>
  </si>
  <si>
    <t>LTN-REC PRÓP-APLIC OUTROS BANCOS</t>
  </si>
  <si>
    <t>1.2.1.10.05.0006-6</t>
  </si>
  <si>
    <t>(-)RDAS APROP-LTN-REC PRÓP-APLIC OUTROS BANCOS</t>
  </si>
  <si>
    <t>1.2.1.10.05.0007-3</t>
  </si>
  <si>
    <t>LTN-CENTRALIZ FINANC-APLIC OUTROS BANCOS</t>
  </si>
  <si>
    <t>1.2.1.10.05.0008-0</t>
  </si>
  <si>
    <t>(-)RDAS APROP LTN-CENT FIN-APLIC OUT BCOS</t>
  </si>
  <si>
    <t>1.2.1.10.07.0001-7</t>
  </si>
  <si>
    <t>NOTAS DO TESOURO NACIONAL</t>
  </si>
  <si>
    <t>1.2.1.10.07.0002-4</t>
  </si>
  <si>
    <t>(-)RENDAS A APROPRIAR-NOTAS DO TESOURO NACIONAL</t>
  </si>
  <si>
    <t>1.2.1.10.07.0003-1</t>
  </si>
  <si>
    <t>NOTAS DO TESOURO NACIONAL-CENTRALIZAÇÃO FINANCEIRA</t>
  </si>
  <si>
    <t>1.2.1.10.07.0004-8</t>
  </si>
  <si>
    <t>(-)RENDAS A APROPRIAR-NTN CENTRALIZAÇÃO FINANC.</t>
  </si>
  <si>
    <t>1.2.1.10.10.0001-5</t>
  </si>
  <si>
    <t>OBRIGAÇÕES DO TESOURO NACIONAL</t>
  </si>
  <si>
    <t>1.2.1.10.10.0002-2</t>
  </si>
  <si>
    <t>(-)RENDAS A APROPRIAR-OBRIGAÇÕES TESOURO NACIONAL</t>
  </si>
  <si>
    <t>1.2.1.10.10.0003-9</t>
  </si>
  <si>
    <t>OBRIGAÇÕES DO TESOURO NACIONAL-CENTRALIZ. FINANC.</t>
  </si>
  <si>
    <t>1.2.1.10.10.0004-6</t>
  </si>
  <si>
    <t>(-)RENDAS A APROPRIAR-OTN CENTRALIZAÇÃO FINANC.</t>
  </si>
  <si>
    <t>1.2.1.10.10.0005-3</t>
  </si>
  <si>
    <t>OBRIG TES NAC-REC PRÓP-APLIC OUT BCOS</t>
  </si>
  <si>
    <t>1.2.1.10.10.0006-0</t>
  </si>
  <si>
    <t>(-)RDAS APROP-OBRIG TES NAC-REC PRÓP-APLIC OUT BCO</t>
  </si>
  <si>
    <t>1.2.1.10.10.0007-7</t>
  </si>
  <si>
    <t>OBRIG TES NAC-CENT FIN-APLIC OUT BCOS</t>
  </si>
  <si>
    <t>1.2.1.10.10.0008-4</t>
  </si>
  <si>
    <t>(-)RDAS AP OBRIG TES NAC-CEN FIN-APLIC OUT BCOS</t>
  </si>
  <si>
    <t>1.2.1.10.12.0001-1</t>
  </si>
  <si>
    <t>BÔNUS DO TESOURO NACIONAL</t>
  </si>
  <si>
    <t>1.2.1.10.12.0002-8</t>
  </si>
  <si>
    <t>(-)RENDAS A APROPRIAR-BÔNUS DO TESOURO NACIONAL</t>
  </si>
  <si>
    <t>1.2.1.10.12.0003-5</t>
  </si>
  <si>
    <t>BÔNUS DO TESOURO NACIONAL-CENTRALIZAÇÃO FINANC.</t>
  </si>
  <si>
    <t>1.2.1.10.12.0004-2</t>
  </si>
  <si>
    <t>(-)RENDAS A APROPRIAR-BTN CENTRALIZAÇÃO FINANC.</t>
  </si>
  <si>
    <t>1.2.1.10.12.0005-9</t>
  </si>
  <si>
    <t>BONUS TES NAC-REC PROP-APLIC OUT BCOS</t>
  </si>
  <si>
    <t>1.2.1.10.12.0006-6</t>
  </si>
  <si>
    <t>(-)RDAS APROP-BONUS TES NAC-REC PROP-APL OUT BCOS</t>
  </si>
  <si>
    <t>1.2.1.10.12.0007-3</t>
  </si>
  <si>
    <t>BONUS TES NAC-CENT FIN-APLIC OUT BCOS</t>
  </si>
  <si>
    <t>1.2.1.10.12.0008-0</t>
  </si>
  <si>
    <t>(-)RDAS APROP BONUS TES NAC-CEN FI-APLIC OUT BCOS</t>
  </si>
  <si>
    <t>1.2.1.10.15.0001-0</t>
  </si>
  <si>
    <t>LETRAS DO BANCO CENTRAL</t>
  </si>
  <si>
    <t>1.2.1.10.15.0002-7</t>
  </si>
  <si>
    <t>(-)RENDAS A APROPRIAR-LETRAS DO BANCO CENTRAL</t>
  </si>
  <si>
    <t>1.2.1.10.15.0003-4</t>
  </si>
  <si>
    <t>LETRAS DO BANCO CENTRAL-CENTRALIZAÇÃO FINANCEIRA</t>
  </si>
  <si>
    <t>1.2.1.10.15.0004-1</t>
  </si>
  <si>
    <t>(-)RENDAS A APROPRIAR-LBC CENTRALIZAÇÃO FINANC.</t>
  </si>
  <si>
    <t>1.2.1.10.15.0005-8</t>
  </si>
  <si>
    <t>LBC-REC PRÓP-APLIC OUT BCOS</t>
  </si>
  <si>
    <t>1.2.1.10.15.0006-5</t>
  </si>
  <si>
    <t>(-)RDAS AP-LBC-REC PRÓP-APLIC OUT BCOS</t>
  </si>
  <si>
    <t>1.2.1.10.15.0007-2</t>
  </si>
  <si>
    <t>LBC-CEN FIN-APLIC OUT BCOS</t>
  </si>
  <si>
    <t>1.2.1.10.15.0008-9</t>
  </si>
  <si>
    <t>(-)RDAS APROP-LBC-CEN FIN-APLIC OUT BCOS</t>
  </si>
  <si>
    <t>1.2.1.10.16.0001-3</t>
  </si>
  <si>
    <t>NOTAS DO BANCO CENTRAL</t>
  </si>
  <si>
    <t>1.2.1.10.16.0002-0</t>
  </si>
  <si>
    <t>(-)RENDAS A APROPRIAR-NOTAS DO BANCO CENTRAL</t>
  </si>
  <si>
    <t>1.2.1.10.16.0003-7</t>
  </si>
  <si>
    <t>NOTAS DO BANCO CENTRAL-CENTRALIZAÇÃO FINANCEIRA</t>
  </si>
  <si>
    <t>1.2.1.10.16.0004-4</t>
  </si>
  <si>
    <t>(-)RENDAS A APROPRIAR-NBC CENTRALIZAÇÃO FINANC.</t>
  </si>
  <si>
    <t>1.2.1.10.16.0005-1</t>
  </si>
  <si>
    <t>NBC-REC PRÓP-APLIC OUTROS BANCOS</t>
  </si>
  <si>
    <t>1.2.1.10.16.0006-8</t>
  </si>
  <si>
    <t>(-)RDAS APROP-NBC-REC PRÓP-APLIC OUTROS BANCOS</t>
  </si>
  <si>
    <t>1.2.1.10.16.0007-5</t>
  </si>
  <si>
    <t>NBC-CENT FIN-APLIC OUTROS BANCOS</t>
  </si>
  <si>
    <t>1.2.1.10.16.0008-2</t>
  </si>
  <si>
    <t>(-)RDAS APROP-NBC-CENT FIN-APLIC OUTROS BANCOS</t>
  </si>
  <si>
    <t>1.2.1.10.18.0001-9</t>
  </si>
  <si>
    <t>BÔNUS DO BANCO CENTRAL</t>
  </si>
  <si>
    <t>1.2.1.10.18.0002-6</t>
  </si>
  <si>
    <t>(-)RENDAS A APROPRIAR-BÔNUS DO BANCO CENTRAL</t>
  </si>
  <si>
    <t>1.2.1.10.18.0003-3</t>
  </si>
  <si>
    <t>BÔNUS DO BANCO CENTRAL CENTRALIZAÇÃO FINANCEIRA</t>
  </si>
  <si>
    <t>1.2.1.10.18.0004-0</t>
  </si>
  <si>
    <t>(-)RENDAS A APROPRIAR-BBC CENTRALIZAÇÃO FINANC.</t>
  </si>
  <si>
    <t>1.2.1.10.18.0005-7</t>
  </si>
  <si>
    <t>BONUS BACEN-REC PRÓP-APLIC OUTROS BANCOS</t>
  </si>
  <si>
    <t>1.2.1.10.18.0006-4</t>
  </si>
  <si>
    <t>(-)RDAS APROP-BONUS BACEN-REC PRÓP-APL OUT BCOS</t>
  </si>
  <si>
    <t>1.2.1.10.18.0007-1</t>
  </si>
  <si>
    <t>BONUS BACEN-CENT FIN-APLIC OUT BCOS</t>
  </si>
  <si>
    <t>1.2.1.10.18.0008-8</t>
  </si>
  <si>
    <t>(-)RDAS APROP-BONUS BACEN-CENT FIN-APLIC OUT BCOS</t>
  </si>
  <si>
    <t>1.2.1.10.20.0001-4</t>
  </si>
  <si>
    <t>TÍTULOS ESTADUAIS E MUNICIPAIS</t>
  </si>
  <si>
    <t>1.2.1.10.20.0002-1</t>
  </si>
  <si>
    <t>(-) RENDAS A APROPRIAR - TÍTULOS ESTAD./ MUNICIP.</t>
  </si>
  <si>
    <t>1.2.1.10.20.0003-8</t>
  </si>
  <si>
    <t>TÍTULOS ESTADUAIS/MUNICIPAIS-CENTRALIZAÇÃO FINANC.</t>
  </si>
  <si>
    <t>1.2.1.10.20.0004-5</t>
  </si>
  <si>
    <t>(-)RENDAS A APROPRIAR-T.E.M. CENTRALIZAÇÃO FINANC.</t>
  </si>
  <si>
    <t>1.2.1.10.20.0005-2</t>
  </si>
  <si>
    <t>TÍTULOS EST E MUNIC-REC PRÓP-APLIC OUT BCOS</t>
  </si>
  <si>
    <t>1.2.1.10.20.0006-9</t>
  </si>
  <si>
    <t>(-)RDAS AP TÍT EST E MUNIC-REC PRÓP-APLIC OUT BCOS</t>
  </si>
  <si>
    <t>1.2.1.10.20.0007-6</t>
  </si>
  <si>
    <t>TÍTULOS EST E MUNIC-CENT FIN-APLIC OUT BCOS</t>
  </si>
  <si>
    <t>1.2.1.10.20.0008-3</t>
  </si>
  <si>
    <t>(-)RDAS AP TÍT EST E MUNIC-CENT FIN-APLIC OUT BCOS</t>
  </si>
  <si>
    <t>1.2.1.10.21.0001-7</t>
  </si>
  <si>
    <t>TÍTULOS ESTADUAIS DÍVIDAS REFINANCIADAS P/ UNIÃO</t>
  </si>
  <si>
    <t>1.2.1.10.21.0002-4</t>
  </si>
  <si>
    <t>(-)RDAS AP-TÍT EST FIN UNIÃO-REC PRÓP-APL BANCOOB</t>
  </si>
  <si>
    <t>1.2.1.10.21.0003-1</t>
  </si>
  <si>
    <t>TÍT EST FIN UNIÃO-CENT FIN-APLIC BANCOOB</t>
  </si>
  <si>
    <t>1.2.1.10.21.0004-8</t>
  </si>
  <si>
    <t>(-)RDAS AP-TÍT EST FIN UNIÃO-CENT FIN-APL BANCOOB</t>
  </si>
  <si>
    <t>1.2.1.10.21.0005-5</t>
  </si>
  <si>
    <t>TÍTULOS EST FINANC UNIÃO-REC PRÓP-APLIC OUT BCOS</t>
  </si>
  <si>
    <t>1.2.1.10.21.0006-2</t>
  </si>
  <si>
    <t>(-)RDAS AP TÍT EST FIN UNIÃO-REC PRÓP-APL OUT BCOS</t>
  </si>
  <si>
    <t>1.2.1.10.21.0007-9</t>
  </si>
  <si>
    <t>TÍTULOS EST FIN UNIÃO-CENT FIN-APL OUT BCOS</t>
  </si>
  <si>
    <t>1.2.1.10.21.0008-6</t>
  </si>
  <si>
    <t>(-)RDAS AP-TÍT EST FIN UNIÃO-CENT FIN-APL OUT BCOS</t>
  </si>
  <si>
    <t>1.2.1.10.25.0001-9</t>
  </si>
  <si>
    <t>CERTIFICADOS DE DEPÓSITO BANCARIO</t>
  </si>
  <si>
    <t>1.2.1.10.25.0002-6</t>
  </si>
  <si>
    <t>(-)RENDAS A APROPRIAR-CDB</t>
  </si>
  <si>
    <t>1.2.1.10.25.0003-3</t>
  </si>
  <si>
    <t>CDB-CENTRALIZAÇÃO FINANCEIRA</t>
  </si>
  <si>
    <t>1.2.1.10.25.0004-0</t>
  </si>
  <si>
    <t>(-)RENDAS A APROPRIAR CDB-CENTRALIZAÇÃO FINANC.</t>
  </si>
  <si>
    <t>1.2.1.10.25.0005-7</t>
  </si>
  <si>
    <t>CDB-REC PRÓP-APLIC OUT BCOS</t>
  </si>
  <si>
    <t>1.2.1.10.25.0006-4</t>
  </si>
  <si>
    <t>(-)RDAS APROP-CDB-REC PRÓP-APLIC OUT BCOS</t>
  </si>
  <si>
    <t>1.2.1.10.25.0007-1</t>
  </si>
  <si>
    <t>CDB-CENT FINAC-APLIC OUT BCOS</t>
  </si>
  <si>
    <t>1.2.1.10.25.0008-8</t>
  </si>
  <si>
    <t>(-)RDAS APROP-CDB-CENT FINAC-APLIC OUT BCOS</t>
  </si>
  <si>
    <t>1.2.1.10.35.0001-8</t>
  </si>
  <si>
    <t>LETRAS DE CÂMBIO</t>
  </si>
  <si>
    <t>1.2.1.10.35.0002-5</t>
  </si>
  <si>
    <t>LETRAS DE CAMBIO-APLIC OUT BCOS</t>
  </si>
  <si>
    <t>1.2.1.10.45.0001-7</t>
  </si>
  <si>
    <t>LETRAS IMOBILIARIAS</t>
  </si>
  <si>
    <t>1.2.1.10.45.0002-4</t>
  </si>
  <si>
    <t>LETRAS IMOBILIÁRIAS-APLIC OUT BCOS</t>
  </si>
  <si>
    <t>1.2.1.10.62.0001-6</t>
  </si>
  <si>
    <t>CERTIFICADOS DE RECEBIVEIS IMOBILIÁRIOS</t>
  </si>
  <si>
    <t>1.2.1.10.62.0002-3</t>
  </si>
  <si>
    <t>CRI-APLICAÇÃO OUTROS BANCOS</t>
  </si>
  <si>
    <t>1.2.1.10.65.0001-5</t>
  </si>
  <si>
    <t>DEBÊNTURES</t>
  </si>
  <si>
    <t>1.2.1.10.99.0001-4</t>
  </si>
  <si>
    <t>OUTROS</t>
  </si>
  <si>
    <t>1.2.1.10.99.0002-1</t>
  </si>
  <si>
    <t>OUTROS-APLICAÇÃO OUTROS BANCOS</t>
  </si>
  <si>
    <t>1.2.1.35.00.0001-7</t>
  </si>
  <si>
    <t>RVDAS LIQUIDAR-CÂM LIQ OPER GENER-APLIC BANCOOB</t>
  </si>
  <si>
    <t>1.2.1.35.00.0002-4</t>
  </si>
  <si>
    <t>RVDAS LIQUIDAR-CÂM LIQ OPER GENER-APLIC OUT BCOS</t>
  </si>
  <si>
    <t>1.2.1.35.02.0001-3</t>
  </si>
  <si>
    <t>TÍTULOS PÚB FED-TES NAC-APLIC BANCOOB</t>
  </si>
  <si>
    <t>1.2.1.35.02.0002-0</t>
  </si>
  <si>
    <t>TÍTULOS PÚB FED-TES NAC-APLIC OUT BCOS</t>
  </si>
  <si>
    <t>1.2.1.35.04.0001-9</t>
  </si>
  <si>
    <t>TÍTULOS PÚB FED-BACEN-APLIC BANCOOB</t>
  </si>
  <si>
    <t>1.2.1.35.04.0002-6</t>
  </si>
  <si>
    <t>TÍTULOS PÚB FED-BACEN-APLIC OUT BCOS</t>
  </si>
  <si>
    <t>1.2.1.40.00.0001-5</t>
  </si>
  <si>
    <t>DIREITO VINC OP COMP C/TÍT LIVRE MOV-APLIC BANCOOB</t>
  </si>
  <si>
    <t>1.2.1.40.00.0002-2</t>
  </si>
  <si>
    <t>DIREITO VINC OP COMP C/TÍT LIVRE MOV-APLIC OUT BCO</t>
  </si>
  <si>
    <t>1.2.1.40.02.0001-1</t>
  </si>
  <si>
    <t>TÍTULOS PÚB FEDERAIS-TES NAC-APLIC BANCOOB</t>
  </si>
  <si>
    <t>1.2.1.40.02.0002-8</t>
  </si>
  <si>
    <t>TÍTULOS PÚB FEDERAIS-TES NAC-APLIC OUT BCOS</t>
  </si>
  <si>
    <t>1.2.1.40.04.0001-7</t>
  </si>
  <si>
    <t>TÍTULOS PÚB FEDERAIS-BACEN-APLIC BANCOOB</t>
  </si>
  <si>
    <t>1.2.1.40.04.0002-4</t>
  </si>
  <si>
    <t>TÍTULOS PÚB FEDERAIS-BACEN-APLIC OUT BCOS</t>
  </si>
  <si>
    <t>1.2.2.10.10.0001-4</t>
  </si>
  <si>
    <t>DEPÓSITOS INTERFINANCEIROS</t>
  </si>
  <si>
    <t>1.2.2.10.10.0002-1</t>
  </si>
  <si>
    <t>(-) RENDAS APROPRIAR - DEPÓSITOS INTERFINANCEIROS</t>
  </si>
  <si>
    <t>1.2.2.10.10.0003-8</t>
  </si>
  <si>
    <t>DEPÓSITOS INTERFINANCEIROS - OUTROS BANCOS</t>
  </si>
  <si>
    <t>1.2.2.10.10.0004-5</t>
  </si>
  <si>
    <t>(-) RENDAS APROPRIAR - DEP INTERF OUTROS BANCOS</t>
  </si>
  <si>
    <t>1.2.2.10.10.0005-2</t>
  </si>
  <si>
    <t>DEPÓSITOS INTERFINANCEIROS - CENTRALIZ. FINANCEIRA</t>
  </si>
  <si>
    <t>1.2.2.10.10.0006-9</t>
  </si>
  <si>
    <t>(-) RENDAS APROPRIAR - DEP INTERF - CENTRALIZ FIN</t>
  </si>
  <si>
    <t>1.2.2.10.15.0001-9</t>
  </si>
  <si>
    <t>1.2.2.10.15.0002-6</t>
  </si>
  <si>
    <t>1.2.2.10.15.0003-3</t>
  </si>
  <si>
    <t>1.2.2.10.15.0004-0</t>
  </si>
  <si>
    <t>1.2.2.10.20.0001-3</t>
  </si>
  <si>
    <t>CDI PÓS FIXADO</t>
  </si>
  <si>
    <t>1.2.2.10.20.0002-0</t>
  </si>
  <si>
    <t>1.2.2.10.20.0003-7</t>
  </si>
  <si>
    <t>1.2.2.10.20.0004-4</t>
  </si>
  <si>
    <t>1.2.2.10.20.0005-1</t>
  </si>
  <si>
    <t>1.2.2.10.20.0006-8</t>
  </si>
  <si>
    <t>CDI PÓS FIXADO - CENTRALIZAÇÃO</t>
  </si>
  <si>
    <t>1.2.2.10.25.0001-8</t>
  </si>
  <si>
    <t>1.2.2.10.25.0002-5</t>
  </si>
  <si>
    <t>1.2.2.10.25.0003-2</t>
  </si>
  <si>
    <t>1.2.2.10.25.0004-9</t>
  </si>
  <si>
    <t>1.2.2.10.35.0001-7</t>
  </si>
  <si>
    <t>LIGADAS COM GARANTIA - VINCULADOS AO CRÉDITO RURAL</t>
  </si>
  <si>
    <t>1.2.2.10.40.0001-1</t>
  </si>
  <si>
    <t>1.2.2.10.40.0002-8</t>
  </si>
  <si>
    <t>1.2.2.10.40.0003-5</t>
  </si>
  <si>
    <t>1.2.2.10.40.0004-2</t>
  </si>
  <si>
    <t>1.2.2.10.45.0001-6</t>
  </si>
  <si>
    <t>1.2.2.10.45.0002-3</t>
  </si>
  <si>
    <t>1.2.2.10.45.0003-0</t>
  </si>
  <si>
    <t>1.2.2.10.45.0004-7</t>
  </si>
  <si>
    <t>1.2.2.10.55.0001-5</t>
  </si>
  <si>
    <t>1.2.2.10.55.0002-2</t>
  </si>
  <si>
    <t>1.2.2.10.55.0003-9</t>
  </si>
  <si>
    <t>1.2.2.10.55.0004-6</t>
  </si>
  <si>
    <t>1.2.5.10.00.0001-2</t>
  </si>
  <si>
    <t>APLICAÇÕES DÉP POUPANÇA-APLIC BANCOOB</t>
  </si>
  <si>
    <t>1.2.5.10.00.0002-9</t>
  </si>
  <si>
    <t>APLICAÇÕES DÉP POUPANÇA-APLIC OUT BANCOS</t>
  </si>
  <si>
    <t>1.2.5.10.00.0003-6</t>
  </si>
  <si>
    <t>APLICAÇÕES EM DEPÓSITO DE POUPANÇA</t>
  </si>
  <si>
    <t>1.3.1.05.03.0001-4</t>
  </si>
  <si>
    <t>1.3.1.05.03.0002-1</t>
  </si>
  <si>
    <t>AJUSTE AO VALOR DE MERCADO</t>
  </si>
  <si>
    <t>1.3.1.05.03.0003-8</t>
  </si>
  <si>
    <t>LETRAS FINANCEIRAS DO TESOURO-APLIC OUT BCOS</t>
  </si>
  <si>
    <t>1.3.1.05.05.0001-0</t>
  </si>
  <si>
    <t>1.3.1.05.05.0002-7</t>
  </si>
  <si>
    <t>1.3.1.05.05.0003-4</t>
  </si>
  <si>
    <t>(-) RENDAS A APROPRIAR</t>
  </si>
  <si>
    <t>1.3.1.05.05.0004-1</t>
  </si>
  <si>
    <t>LETRAS DO TESOURO NACIONAL-APLIC OUT BCOS</t>
  </si>
  <si>
    <t>1.3.1.05.10.0001-4</t>
  </si>
  <si>
    <t>1.3.1.05.10.0002-1</t>
  </si>
  <si>
    <t>OBRIGAÇÕES DO TESOURO NACIONAL-APLIC OUT BCOS</t>
  </si>
  <si>
    <t>1.3.1.05.12.0001-0</t>
  </si>
  <si>
    <t>1.3.1.05.12.0002-7</t>
  </si>
  <si>
    <t>BÔNUS DO TESOURO NACIONAL-APLIC OUT BCOS</t>
  </si>
  <si>
    <t>1.3.1.05.15.0001-9</t>
  </si>
  <si>
    <t>1.3.1.05.15.0002-6</t>
  </si>
  <si>
    <t>LETRAS DO BANCO CENTRAL-APLIC OUT BCOS</t>
  </si>
  <si>
    <t>1.3.1.05.19.0001-1</t>
  </si>
  <si>
    <t>TÍTULOS PÚBLICOS FEDERAIS-OUTROS</t>
  </si>
  <si>
    <t>1.3.1.05.19.0002-8</t>
  </si>
  <si>
    <t>TÍTULOS PÚBLICOS FEDERAIS-OUTROS-APLIC OUT BCOS</t>
  </si>
  <si>
    <t>1.3.1.05.20.0001-3</t>
  </si>
  <si>
    <t>1.3.1.05.20.0002-0</t>
  </si>
  <si>
    <t>TÍTULOS ESTADUAIS E MUNICIPAIS-APLIC OUT BCOS</t>
  </si>
  <si>
    <t>1.3.1.05.25.0001-8</t>
  </si>
  <si>
    <t>1.3.1.05.25.0002-5</t>
  </si>
  <si>
    <t>1.3.1.05.25.0003-2</t>
  </si>
  <si>
    <t>1.3.1.05.25.0004-9</t>
  </si>
  <si>
    <t>CERTIFICADOS DE DEPÓSITO BANCARIO-APLIC OUT BCOS</t>
  </si>
  <si>
    <t>1.3.1.05.30.0001-2</t>
  </si>
  <si>
    <t>CDB-INSTITUIÇÃO FINANCEIRA LIGADA</t>
  </si>
  <si>
    <t>1.3.1.05.30.0002-9</t>
  </si>
  <si>
    <t>CDB-INSTITUIÇÃO FINANCEIRA LIGADA-APLIC OUT BCOS</t>
  </si>
  <si>
    <t>1.3.1.05.35.0001-7</t>
  </si>
  <si>
    <t>1.3.1.05.35.0002-4</t>
  </si>
  <si>
    <t>LETRAS DE CÂMBIO-APLIC OUT BCOS</t>
  </si>
  <si>
    <t>1.3.1.05.40.0001-1</t>
  </si>
  <si>
    <t>LETRAS CÂMBIO-INSTITUIÇÃO FINANC LIGADAS</t>
  </si>
  <si>
    <t>1.3.1.05.40.0002-8</t>
  </si>
  <si>
    <t>LETRAS CÂMBIO-INSTITUIÇÃO FINANC LIG-APLIC OUT BCO</t>
  </si>
  <si>
    <t>1.3.1.05.45.0001-6</t>
  </si>
  <si>
    <t>LETRAS IMOBILIÁRIAS</t>
  </si>
  <si>
    <t>1.3.1.05.45.0002-3</t>
  </si>
  <si>
    <t>1.3.1.05.50.0001-0</t>
  </si>
  <si>
    <t>LETRAS IMOBILIÁRIAS-INST FINANC LIGADAS</t>
  </si>
  <si>
    <t>1.3.1.05.50.0002-7</t>
  </si>
  <si>
    <t>LETRAS IMOBILIÁRIAS-INST FINANC LIG-APLIC OUT BCOS</t>
  </si>
  <si>
    <t>1.3.1.05.55.0001-5</t>
  </si>
  <si>
    <t>LETRAS HIPOTECÁRIAS</t>
  </si>
  <si>
    <t>1.3.1.05.55.0002-2</t>
  </si>
  <si>
    <t>LETRAS HIPOTECÁRIAS-APLIC OUT BCOS</t>
  </si>
  <si>
    <t>1.3.1.05.60.0001-9</t>
  </si>
  <si>
    <t>LETRAS HIPOTECÁRIAS-INSTITUIÇÃO FINANC LIGADA</t>
  </si>
  <si>
    <t>1.3.1.05.60.0002-6</t>
  </si>
  <si>
    <t>LETRAS HIPOTECÁRIAS-INST FINANC LIG-APLIC OUT BCOS</t>
  </si>
  <si>
    <t>1.3.1.05.62.0001-5</t>
  </si>
  <si>
    <t>CERTIFICADOS RECEBÍVEIS IMOBILIÁRIOS</t>
  </si>
  <si>
    <t>1.3.1.05.62.0002-2</t>
  </si>
  <si>
    <t>CERTIFICADOS RECEBÍVEIS IMOBILIÁRIOS-APLIC OUT BCO</t>
  </si>
  <si>
    <t>1.3.1.05.65.0001-4</t>
  </si>
  <si>
    <t>1.3.1.05.65.0002-1</t>
  </si>
  <si>
    <t>DEBÊNTURES-APLIC OUT BCOS</t>
  </si>
  <si>
    <t>1.3.1.05.70.0001-8</t>
  </si>
  <si>
    <t>OBRIGAÇÕES DA ELETROBRAS</t>
  </si>
  <si>
    <t>1.3.1.05.70.0002-5</t>
  </si>
  <si>
    <t>OBRIGAÇÕES DA ELETROBRAS-APLIC OUT BCOS</t>
  </si>
  <si>
    <t>1.3.1.05.75.0001-3</t>
  </si>
  <si>
    <t>TÍTULOS DA DÍVIDA AGRÁRIA</t>
  </si>
  <si>
    <t>1.3.1.05.75.0002-0</t>
  </si>
  <si>
    <t>TÍTULOS DA DÍVIDA AGRÁRIA-APLIC OUT BCOS</t>
  </si>
  <si>
    <t>1.3.1.05.99.0001-3</t>
  </si>
  <si>
    <t>1.3.1.05.99.0002-0</t>
  </si>
  <si>
    <t>OUTROS-APLIC OUT BCOS</t>
  </si>
  <si>
    <t>1.3.1.10.03.0001-2</t>
  </si>
  <si>
    <t>1.3.1.10.03.0002-9</t>
  </si>
  <si>
    <t>L.F.T.-CENTRALIZAÇÃO FINANCEIRA</t>
  </si>
  <si>
    <t>1.3.1.10.03.0003-6</t>
  </si>
  <si>
    <t>L.F.T.-ALONGAMENTO CRÉDITO RURAL</t>
  </si>
  <si>
    <t>1.3.1.10.03.0004-3</t>
  </si>
  <si>
    <t>(-)RENDAS A APROPRIAR LETRAS FIN. C. DO TESOURO</t>
  </si>
  <si>
    <t>1.3.1.10.03.0005-0</t>
  </si>
  <si>
    <t>(-)RENDAS A APROPRIAR LFT-CENTRALIZAÇÃO FINANC.</t>
  </si>
  <si>
    <t>1.3.1.10.03.0006-7</t>
  </si>
  <si>
    <t>L.F.T.-ALONGAMENTO CRÉDITO RURAL-CENT FINANCEIRA</t>
  </si>
  <si>
    <t>1.3.1.10.03.0007-4</t>
  </si>
  <si>
    <t>(-)RDAS AP L.F.T.-ALONG CRÉD RURAL-CENT FINANCEIRA</t>
  </si>
  <si>
    <t>1.3.1.10.03.0008-1</t>
  </si>
  <si>
    <t>LFT-REC PRÓP-APLIC OUT BCOS</t>
  </si>
  <si>
    <t>1.3.1.10.03.0009-8</t>
  </si>
  <si>
    <t>LFT-CENT FINANC-APLIC OUT BCOS</t>
  </si>
  <si>
    <t>1.3.1.10.03.0010-8</t>
  </si>
  <si>
    <t>LFT-ALONG CRÉD RURAL-REC PRÓP-APLIC OUT BCOS</t>
  </si>
  <si>
    <t>1.3.1.10.03.0011-5</t>
  </si>
  <si>
    <t>(-)RDAS APROP-LFT-REC PRÓP-APLIC OUT BCOS</t>
  </si>
  <si>
    <t>1.3.1.10.03.0012-2</t>
  </si>
  <si>
    <t>(-)RDAS APROP-LFT-CENT FINANC-APLIC OUT BCOS</t>
  </si>
  <si>
    <t>1.3.1.10.03.0013-9</t>
  </si>
  <si>
    <t>LFT-ALONG CRÉD RUR-CENT FINANC-APLIC OUT BCOS</t>
  </si>
  <si>
    <t>1.3.1.10.03.0014-6</t>
  </si>
  <si>
    <t>(-)RDAS AP LFT-AL CRED RUR-CENT FIN-APLIC OUT BCOS</t>
  </si>
  <si>
    <t>1.3.1.10.03.0015-3</t>
  </si>
  <si>
    <t>LFT CENTRALIZAÇÃO RECURSOS MUNICÍPIOS</t>
  </si>
  <si>
    <t>1.3.1.10.03.0016-0</t>
  </si>
  <si>
    <t>(-)LFT CENTRALIZAÇÃO RECURSOS MUNICÍPIOS   </t>
  </si>
  <si>
    <t>1.3.1.10.05.0001-8</t>
  </si>
  <si>
    <t>1.3.1.10.05.0002-5</t>
  </si>
  <si>
    <t>LTN-CENTRALIZAÇÃO FINANCEIRA</t>
  </si>
  <si>
    <t>1.3.1.10.05.0003-2</t>
  </si>
  <si>
    <t>(-)RENDAS A APROPRIAR LETRAS DO TESOURO NACIONAL</t>
  </si>
  <si>
    <t>1.3.1.10.05.0004-9</t>
  </si>
  <si>
    <t>(-)RENDAS A APROPRIAR LTN-CENTRALIZAÇÃO FINANC.</t>
  </si>
  <si>
    <t>1.3.1.10.05.0005-6</t>
  </si>
  <si>
    <t>LTN-REC PRÓP-APLIC OUT BCOS</t>
  </si>
  <si>
    <t>1.3.1.10.05.0006-3</t>
  </si>
  <si>
    <t>LTN-CENT FINANC-APLIC OUT BCOS</t>
  </si>
  <si>
    <t>1.3.1.10.05.0007-0</t>
  </si>
  <si>
    <t>(-)RDAS APROP-LTN-REC PRÓP-APLIC OUT BCOS</t>
  </si>
  <si>
    <t>1.3.1.10.05.0008-7</t>
  </si>
  <si>
    <t>(-)RDAS APROP-LTN-CENT FINANC-APLIC OUT BCOS</t>
  </si>
  <si>
    <t>1.3.1.10.07.0001-4</t>
  </si>
  <si>
    <t>1.3.1.10.07.0002-1</t>
  </si>
  <si>
    <t>NTN-CENTRALIZAÇÃO FINANCEIRA</t>
  </si>
  <si>
    <t>1.3.1.10.07.0003-8</t>
  </si>
  <si>
    <t>(-)RENDAS A APROPRIAR NOTAS DO TESOURO NACIONAL</t>
  </si>
  <si>
    <t>1.3.1.10.07.0004-5</t>
  </si>
  <si>
    <t>(-)RENDAS A APROPRIAR NTN-CENTRALIZAÇÃO FINANC.</t>
  </si>
  <si>
    <t>1.3.1.10.07.0005-2</t>
  </si>
  <si>
    <t>AJUSTE AO VALOR DE MERCADO - NTN</t>
  </si>
  <si>
    <t>1.3.1.10.07.0006-9</t>
  </si>
  <si>
    <t>AJUSTE VALOR MERCADO - CENT FIN - APLIC BANCOOB</t>
  </si>
  <si>
    <t>1.3.1.10.07.0007-6</t>
  </si>
  <si>
    <t>NTN-REC PRÓP-APLIC OUT BCOS</t>
  </si>
  <si>
    <t>1.3.1.10.07.0008-3</t>
  </si>
  <si>
    <t>NTN-CENT FINANC-APLIC OUT BCOS</t>
  </si>
  <si>
    <t>1.3.1.10.07.0009-0</t>
  </si>
  <si>
    <t>(-)RDAS APROP-NTN-REC PRÓP-APLIC OUT BCOS</t>
  </si>
  <si>
    <t>1.3.1.10.07.0010-0</t>
  </si>
  <si>
    <t>(-)RDAS APROP-NTN-CENT FIN-APLIC OUT BCOS</t>
  </si>
  <si>
    <t>1.3.1.10.07.0011-7</t>
  </si>
  <si>
    <t>AJUSTE VALOR MERCADO - REC PROP - APLIC OUT BCOS</t>
  </si>
  <si>
    <t>1.3.1.10.07.0012-4</t>
  </si>
  <si>
    <t>AJUSTE VALOR MERCADO - CENT FIN - APLIC OUT BCOS</t>
  </si>
  <si>
    <t>1.3.1.10.10.0001-2</t>
  </si>
  <si>
    <t>1.3.1.10.10.0002-9</t>
  </si>
  <si>
    <t>OTN-CENTRALIZAÇÃO FINANCEIRA</t>
  </si>
  <si>
    <t>1.3.1.10.10.0003-6</t>
  </si>
  <si>
    <t>OTN-REC PRÓP-APLIC OUT BCOS</t>
  </si>
  <si>
    <t>1.3.1.10.10.0004-3</t>
  </si>
  <si>
    <t>OTN-CENT FIN-APLIC OUT BCOS</t>
  </si>
  <si>
    <t>1.3.1.10.12.0001-8</t>
  </si>
  <si>
    <t>1.3.1.10.12.0002-5</t>
  </si>
  <si>
    <t>BTN-CENTRALIZAÇÃO FINANCEIRA</t>
  </si>
  <si>
    <t>1.3.1.10.12.0003-2</t>
  </si>
  <si>
    <t>BTN-REC PRÓP-APLIC OUT BCOS</t>
  </si>
  <si>
    <t>1.3.1.10.12.0004-9</t>
  </si>
  <si>
    <t>BTN-CENT FIN-APLIC OUT BCOS</t>
  </si>
  <si>
    <t>1.3.1.10.15.0001-7</t>
  </si>
  <si>
    <t>1.3.1.10.15.0002-4</t>
  </si>
  <si>
    <t>LBC-CENTRALIZAÇÃO FINANCEIRA</t>
  </si>
  <si>
    <t>1.3.1.10.15.0003-1</t>
  </si>
  <si>
    <t>1.3.1.10.15.0004-8</t>
  </si>
  <si>
    <t>LBC-CENT FIN-APLIC OUT BCOS</t>
  </si>
  <si>
    <t>1.3.1.10.16.0001-0</t>
  </si>
  <si>
    <t>1.3.1.10.16.0002-7</t>
  </si>
  <si>
    <t>NBC-CENTRALIZAÇÃO FINANCEIRA</t>
  </si>
  <si>
    <t>1.3.1.10.16.0003-4</t>
  </si>
  <si>
    <t>NBC-REC PRÓP-APLIC OUT BCOS</t>
  </si>
  <si>
    <t>1.3.1.10.16.0004-1</t>
  </si>
  <si>
    <t>NBC-CENT FIN-APLIC OUT BCOS</t>
  </si>
  <si>
    <t>1.3.1.10.18.0001-6</t>
  </si>
  <si>
    <t>1.3.1.10.18.0002-3</t>
  </si>
  <si>
    <t>BBC-CENTRALIZAÇÃO FINANCEIRA</t>
  </si>
  <si>
    <t>1.3.1.10.18.0003-0</t>
  </si>
  <si>
    <t>BBC-REC PRÓP-APLIC OUT BCOS</t>
  </si>
  <si>
    <t>1.3.1.10.18.0004-7</t>
  </si>
  <si>
    <t>BBC-CENT FIN-APLIC OUT BCOS</t>
  </si>
  <si>
    <t>1.3.1.10.19.0001-9</t>
  </si>
  <si>
    <t>1.3.1.10.19.0002-6</t>
  </si>
  <si>
    <t>TÍTULOS PÚBLICOS FEDERAIS-CENTRALIZAÇÃO FINANC.</t>
  </si>
  <si>
    <t>1.3.1.10.19.0003-3</t>
  </si>
  <si>
    <t>TÍTULOS PÚB FEDERAIS OUTROS-APLIC OUT BCOS</t>
  </si>
  <si>
    <t>1.3.1.10.19.0004-0</t>
  </si>
  <si>
    <t>TÍTULOS PÚB FEDERAIS OUTRAS-CEN FIN-APLIC OUT BCOS</t>
  </si>
  <si>
    <t>1.3.1.10.20.0001-1</t>
  </si>
  <si>
    <t>1.3.1.10.20.0002-8</t>
  </si>
  <si>
    <t>T.E.M.-CENTRALIZAÇÃO FINANCEIRA</t>
  </si>
  <si>
    <t>1.3.1.10.20.0003-5</t>
  </si>
  <si>
    <t>TÍTULOS ESTADUAIS MUNICIPAIS-APLIC OUT BCOS</t>
  </si>
  <si>
    <t>1.3.1.10.20.0004-2</t>
  </si>
  <si>
    <t>TÍTULOS ESTADUAIS MUNICIPAIS-CENT FIN-APL OUT BCOS</t>
  </si>
  <si>
    <t>1.3.1.10.21.0001-4</t>
  </si>
  <si>
    <t>TÍT.ESTADUAIS-DÍVIDAS REFINANCIADAS PELA UNIAO</t>
  </si>
  <si>
    <t>1.3.1.10.21.0002-1</t>
  </si>
  <si>
    <t>TÍT EST MUN-DIV REFIN UNIÃO-CENT FIN-APLIC BANCOOB</t>
  </si>
  <si>
    <t>1.3.1.10.21.0003-8</t>
  </si>
  <si>
    <t>TÍT EST MUN-DIV REFIN UNIÃO-APLIC OUT BCOS</t>
  </si>
  <si>
    <t>1.3.1.10.21.0004-5</t>
  </si>
  <si>
    <t>TÍT EST MUN-DIV REFIN UNIÃO-CENT FIN-APLIC OUT BCO</t>
  </si>
  <si>
    <t>1.3.1.10.25.0001-6</t>
  </si>
  <si>
    <t>CDB/RDB PRÉ-FIXADO</t>
  </si>
  <si>
    <t>1.3.1.10.25.0002-3</t>
  </si>
  <si>
    <t>(-) RENDAS A APROPRIAR - CDB/RDB</t>
  </si>
  <si>
    <t>1.3.1.10.25.0003-0</t>
  </si>
  <si>
    <t>CDB/RDB CENTRALIZAÇÃO FINANCEIRA</t>
  </si>
  <si>
    <t>1.3.1.10.25.0004-7</t>
  </si>
  <si>
    <t>(-) RENDAS A APROPRIAR - CDB/RDB CENTR FINANC</t>
  </si>
  <si>
    <t>1.3.1.10.25.0005-4</t>
  </si>
  <si>
    <t>CDB/RDB PÓS-FIXADO</t>
  </si>
  <si>
    <t>1.3.1.10.25.0006-1</t>
  </si>
  <si>
    <t>CDB PRÉ-FIXADO - REC PRÓP - OUT BCOS</t>
  </si>
  <si>
    <t>1.3.1.10.25.0007-8</t>
  </si>
  <si>
    <t>(-) RDAS APROP - CDB PRÉ - REC PRÓP - OUT BCOS</t>
  </si>
  <si>
    <t>1.3.1.10.25.0008-5</t>
  </si>
  <si>
    <t>CDB PRÉ-FIXADO - CENT FINANC - OUT BCOS</t>
  </si>
  <si>
    <t>1.3.1.10.25.0009-2</t>
  </si>
  <si>
    <t>(-) RDAS APROP - CDB PRÉ - CENT FINANC - OUT BCOS</t>
  </si>
  <si>
    <t>1.3.1.10.25.0010-2</t>
  </si>
  <si>
    <t>CDB/RDB PÓS-FIXADO - REC PRÓP - OUT BCOS</t>
  </si>
  <si>
    <t>1.3.1.10.25.0011-9</t>
  </si>
  <si>
    <t>(-) RDAS APROP - CDB PÓS - CENT FINANC - OUT BCOS</t>
  </si>
  <si>
    <t>1.3.1.10.25.0012-6</t>
  </si>
  <si>
    <t>(-) RDAS APRO - CDB PÓS - CENT FIN - APLIC BANCOOB</t>
  </si>
  <si>
    <t>1.3.1.10.25.0013-3</t>
  </si>
  <si>
    <t>RDC PRÉ-FIXADO</t>
  </si>
  <si>
    <t>1.3.1.10.25.0014-0</t>
  </si>
  <si>
    <t>(-) RDAS APROPRIAR - RDC PRÉ-FIXADO</t>
  </si>
  <si>
    <t>1.3.1.10.25.0015-7</t>
  </si>
  <si>
    <t>RDC PÓS-FIXADO</t>
  </si>
  <si>
    <t>1.3.1.10.35.0001-5</t>
  </si>
  <si>
    <t>1.3.1.10.35.0002-2</t>
  </si>
  <si>
    <t>LETRAS DE CÂMBIO - APLICAÇÃO OUT BCOS</t>
  </si>
  <si>
    <t>1.3.1.10.45.0001-4</t>
  </si>
  <si>
    <t>1.3.1.10.45.0002-1</t>
  </si>
  <si>
    <t>LETRAS IMOBILIÁRIAS - APLIC OUT BCOS</t>
  </si>
  <si>
    <t>1.3.1.10.55.0001-3</t>
  </si>
  <si>
    <t>1.3.1.10.55.0002-0</t>
  </si>
  <si>
    <t>LETRAS HIPOTECÁRIAS - APLIC OUT BCOS</t>
  </si>
  <si>
    <t>1.3.1.10.62.0001-3</t>
  </si>
  <si>
    <t>CERTIFICADOS RECEB IMOBILIÁRIOS</t>
  </si>
  <si>
    <t>1.3.1.10.62.0002-0</t>
  </si>
  <si>
    <t>CERTIFICADOS RECEB IMOBILIÁRIOS - APLIC OUT BCO</t>
  </si>
  <si>
    <t>1.3.1.10.65.0001-2</t>
  </si>
  <si>
    <t>1.3.1.10.65.0002-9</t>
  </si>
  <si>
    <t>DEBÊNTURES - APLICAÇÃO OUT BCOS</t>
  </si>
  <si>
    <t>1.3.1.10.70.0001-6</t>
  </si>
  <si>
    <t>1.3.1.10.70.0002-3</t>
  </si>
  <si>
    <t>OBRIGAÇÕES DA ELETROBRAS - APLICAÇÃO OUT BCOS</t>
  </si>
  <si>
    <t>1.3.1.10.75.0001-1</t>
  </si>
  <si>
    <t>1.3.1.10.75.0002-8</t>
  </si>
  <si>
    <t>TÍTULOS DA DÍVIDA AGRÁRIA - APLICAÇÃO OUT BCOS</t>
  </si>
  <si>
    <t>1.3.1.10.91.0001-7</t>
  </si>
  <si>
    <t>DEBÊNTURES - SIDERBRÁS</t>
  </si>
  <si>
    <t>1.3.1.10.95.0001-9</t>
  </si>
  <si>
    <t>TÍT COMPÕEM PR DE INST AUTORIZADAS FUNCIONAR BACEN</t>
  </si>
  <si>
    <t>1.3.1.10.99.0001-1</t>
  </si>
  <si>
    <t>1.3.1.10.99.0002-8</t>
  </si>
  <si>
    <t>(-) RENDAS A APROPRIAR - OUTROS</t>
  </si>
  <si>
    <t>1.3.1.10.99.0003-5</t>
  </si>
  <si>
    <t>OUTROS - APLICAÇÃO OUTROS BANCOS</t>
  </si>
  <si>
    <t>1.3.1.10.99.0004-2</t>
  </si>
  <si>
    <t>(-) RDAS APROP OUTROS - CENT FIN - APLIC OUT BCOS</t>
  </si>
  <si>
    <t>1.3.1.10.99.0005-9</t>
  </si>
  <si>
    <t>INSTRUMENTO HÍBRIDO DE CAPITAL E DÍVIDA - IHDC</t>
  </si>
  <si>
    <t>1.3.1.10.99.0006-6</t>
  </si>
  <si>
    <t>(-) RENDAS A APROPRIAR - IHCD</t>
  </si>
  <si>
    <t>1.3.1.10.99.0007-3</t>
  </si>
  <si>
    <t>CPR</t>
  </si>
  <si>
    <t>1.3.1.10.99.0008-0</t>
  </si>
  <si>
    <t>(-) RENDAS A APROPRIAR - CPR</t>
  </si>
  <si>
    <t>1.3.1.10.99.0009-7</t>
  </si>
  <si>
    <t>LETRAS DE CRÉDITO DO AGRONEGÓCIO - LCA</t>
  </si>
  <si>
    <t>1.3.1.10.99.0010-7</t>
  </si>
  <si>
    <t>TÍTULOS DE RENDA FIXA - AJUSTE DIÁRIO POSITIVO</t>
  </si>
  <si>
    <t>1.3.1.10.99.0011-4</t>
  </si>
  <si>
    <t>(-) TÍTULOS DE RENDA FIXA - AJUSTE DIÁRIO NEGATIVO</t>
  </si>
  <si>
    <t>1.3.1.10.99.0012-1</t>
  </si>
  <si>
    <t>CÉDULA CRÉDITO BANCÁRIO - CCB</t>
  </si>
  <si>
    <t>1.3.1.10.99.0013-8</t>
  </si>
  <si>
    <t>(-) RENDAS A APROPRIAR - CÉDULA CRÉDITO BANCÁRIO</t>
  </si>
  <si>
    <t>1.3.1.10.99.0014-5</t>
  </si>
  <si>
    <t>LETRAS FINANCEIRAS - PRÉ FIXADA</t>
  </si>
  <si>
    <t>1.3.1.10.99.0015-2</t>
  </si>
  <si>
    <t>LETRAS FINANCEIRAS - PÓS FIXADA</t>
  </si>
  <si>
    <t>1.3.1.10.99.0016-9</t>
  </si>
  <si>
    <t>(-) RENDAS A APROPRIAR - LETRAS FINANCEIRAS</t>
  </si>
  <si>
    <t>1.3.1.15.10.0001-7</t>
  </si>
  <si>
    <t>COTAS DE FUNDOS DE APLICAÇÃO FINANCEIRA</t>
  </si>
  <si>
    <t>1.3.1.15.10.0002-4</t>
  </si>
  <si>
    <t>COTAS FDOS APL CAP FUNDO INV FINANC-APLIC OUT BCOS</t>
  </si>
  <si>
    <t>1.3.1.15.15.0001-2</t>
  </si>
  <si>
    <t>COTAS DE FUNDO DE CURTO PRAZO</t>
  </si>
  <si>
    <t>1.3.1.15.20.0001-6</t>
  </si>
  <si>
    <t>COTAS DE FUNDOS DE INVESTIMENTO EM QUOTAS DE FAF</t>
  </si>
  <si>
    <t>1.3.1.15.20.0002-3</t>
  </si>
  <si>
    <t>COTAS FAF - CENTRALIZAÇÃO FINANCEIRA</t>
  </si>
  <si>
    <t>1.3.1.15.20.0003-0</t>
  </si>
  <si>
    <t>COTAS FDO INVEST QUOTAS FAF-REC PRÓP-APLIC OUT BCO</t>
  </si>
  <si>
    <t>1.3.1.15.20.0004-7</t>
  </si>
  <si>
    <t>COTAS FDO INVEST QUOTAS FAF-CENT FIN-APLIC OUT BCO</t>
  </si>
  <si>
    <t>1.3.1.15.25.0001-1</t>
  </si>
  <si>
    <t>COTAS DE FUNDO REFERENCIADO</t>
  </si>
  <si>
    <t>1.3.1.15.30.0001-5</t>
  </si>
  <si>
    <t>COTAS DE FUNDOS DE RENDA FIXA</t>
  </si>
  <si>
    <t>1.3.1.15.30.0002-2</t>
  </si>
  <si>
    <t>COTAS FDO MUTUOS RDA FIXA-APLIC OUT BCOS</t>
  </si>
  <si>
    <t>1.3.1.15.35.0001-0</t>
  </si>
  <si>
    <t>COTAS DE FUNDO DE AÇÕES</t>
  </si>
  <si>
    <t>1.3.1.15.40.0001-4</t>
  </si>
  <si>
    <t>COTAS DO FUNDO DE DESENVOLVIMENTO SOCIAL</t>
  </si>
  <si>
    <t>1.3.1.15.40.0002-1</t>
  </si>
  <si>
    <t>COTAS FDO DESENV SOCIAL-APLIC OUT BCOS</t>
  </si>
  <si>
    <t>1.3.1.15.45.0001-9</t>
  </si>
  <si>
    <t>COTAS DE FUNDO CAMBIAL</t>
  </si>
  <si>
    <t>1.3.1.15.50.0001-3</t>
  </si>
  <si>
    <t>COTAS DE FUNDO MULTIMERCADO</t>
  </si>
  <si>
    <t>1.3.1.15.50.0002-0</t>
  </si>
  <si>
    <t>CENTRALIZAÇÃO FINANC. - CTAS FUNDO DE INVESTIMENTO</t>
  </si>
  <si>
    <t>1.3.1.15.55.0001-8</t>
  </si>
  <si>
    <t>COTAS DE FUNDO DE INVESTIMENTO DE ÍNDICE MERCADO</t>
  </si>
  <si>
    <t>1.3.1.15.60.0001-2</t>
  </si>
  <si>
    <t>COTAS FUNDO DIREITOS CREDITÓRIOS</t>
  </si>
  <si>
    <t>1.3.1.15.60.0002-9</t>
  </si>
  <si>
    <t>COTAS FUNDO DIREITOS CREDITÓRIOS - BANCOOB FIDIC</t>
  </si>
  <si>
    <t>1.3.1.15.65.0001-7</t>
  </si>
  <si>
    <t>COTAS DE FUNDO IMOBILIÁRIO</t>
  </si>
  <si>
    <t>1.3.1.15.70.0001-1</t>
  </si>
  <si>
    <t>COTAS DE FUNDO EM EMPRESAS EMERGENTES</t>
  </si>
  <si>
    <t>1.3.1.15.75.0001-6</t>
  </si>
  <si>
    <t>COTAS DE FUNDO EM PARTICIPAÇÕES</t>
  </si>
  <si>
    <t>1.3.1.15.99.0001-6</t>
  </si>
  <si>
    <t>OUTRAS</t>
  </si>
  <si>
    <t>1.3.1.15.99.0002-3</t>
  </si>
  <si>
    <t>OUTRAS-APLIC OUT BCOS</t>
  </si>
  <si>
    <t>1.3.1.20.10.0001-5</t>
  </si>
  <si>
    <t>AÇÕES COMPANHIAS ABERTAS</t>
  </si>
  <si>
    <t>1.3.1.20.10.0002-2</t>
  </si>
  <si>
    <t>AÇÕES COMPANHIAS ABERTAS-APLIC OUT BCOS</t>
  </si>
  <si>
    <t>1.3.1.20.20.0001-4</t>
  </si>
  <si>
    <t>AÇÕES COMPANHIAS FECHADAS</t>
  </si>
  <si>
    <t>1.3.1.20.20.0002-1</t>
  </si>
  <si>
    <t>AÇÕES COMPANHIAS FECHADAS-APLIC OUT BCOS</t>
  </si>
  <si>
    <t>1.3.1.20.30.0001-3</t>
  </si>
  <si>
    <t>BÔNUS SUBSCRIÇÃO COMPANHIAS ABERTAS</t>
  </si>
  <si>
    <t>1.3.1.20.30.0002-0</t>
  </si>
  <si>
    <t>BÔNUS SUBSCRIÇÃO COMPANHIAS ABERTAS-APLIC OUT BCOS</t>
  </si>
  <si>
    <t>1.3.1.20.40.0001-2</t>
  </si>
  <si>
    <t>COTAS DE FUNDOS DE RENDA VARIÁVEL</t>
  </si>
  <si>
    <t>1.3.1.20.40.0002-9</t>
  </si>
  <si>
    <t>COTAS DE FUNDOS DE RENDA VAR.-APLIC OUT BCOS</t>
  </si>
  <si>
    <t>1.3.1.20.50.0001-1</t>
  </si>
  <si>
    <t>AÇÕES DE EMPRESAS PRIVATIZADAS</t>
  </si>
  <si>
    <t>1.3.1.20.50.0002-8</t>
  </si>
  <si>
    <t>AÇÕES DE EMPRESAS PRIVAT.-APLIC OUT BCOS</t>
  </si>
  <si>
    <t>1.3.1.20.60.0001-0</t>
  </si>
  <si>
    <t>RECEBIDOS POR EMPRÉSTIMO</t>
  </si>
  <si>
    <t>1.3.1.20.60.0002-7</t>
  </si>
  <si>
    <t>RECEBIDOS POR EMPREST-APLIC OUT BANCOS</t>
  </si>
  <si>
    <t>1.3.1.20.99.0001-4</t>
  </si>
  <si>
    <t>1.3.1.20.99.0002-1</t>
  </si>
  <si>
    <t>OUTROS-APLICAÇÕES OUTROS BANCOS</t>
  </si>
  <si>
    <t>1.3.1.50.10.0001-4</t>
  </si>
  <si>
    <t>LIGADAS</t>
  </si>
  <si>
    <t>1.3.1.50.10.0002-1</t>
  </si>
  <si>
    <t>LIGADAS-APLIC OUT BCOS</t>
  </si>
  <si>
    <t>1.3.1.50.20.0001-3</t>
  </si>
  <si>
    <t>NÃO LIGADAS</t>
  </si>
  <si>
    <t>1.3.1.50.20.0002-0</t>
  </si>
  <si>
    <t>NÃO LIGADAS-APLICAÇÕES OUTROS BCOS</t>
  </si>
  <si>
    <t>1.3.1.60.30.0001-5</t>
  </si>
  <si>
    <t>WARRANTS</t>
  </si>
  <si>
    <t>1.3.1.60.30.0002-2</t>
  </si>
  <si>
    <t>WARRANTS-APLICAÇÕES OUTROS BANCOS</t>
  </si>
  <si>
    <t>1.3.1.60.40.0001-4</t>
  </si>
  <si>
    <t>CERTIFICADOS DE MERCADORIA</t>
  </si>
  <si>
    <t>1.3.1.60.40.0002-1</t>
  </si>
  <si>
    <t>CERTIFICADOS DE MERCADORIAS-APLICAÇÕES OUT BCOS</t>
  </si>
  <si>
    <t>1.3.1.60.90.0001-9</t>
  </si>
  <si>
    <t>1.3.1.60.90.0002-6</t>
  </si>
  <si>
    <t>OUTROS -APLICAÇÕES OUTROS BANCOS</t>
  </si>
  <si>
    <t>1.3.1.90.10.0001-6</t>
  </si>
  <si>
    <t>CERTIFICADOS DE DEPÓSITO BANCÁRIO</t>
  </si>
  <si>
    <t>1.3.1.90.10.0002-3</t>
  </si>
  <si>
    <t>CERTIFICADOS DE DEP. BANCARIOS-APLICAÇÕES OUT BCOS</t>
  </si>
  <si>
    <t>1.3.1.90.20.0001-5</t>
  </si>
  <si>
    <t>1.3.1.90.20.0002-2</t>
  </si>
  <si>
    <t>LETRAS DE CAMBIO-APLICAÇÕES OUTROS BANCOS</t>
  </si>
  <si>
    <t>1.3.1.90.30.0001-4</t>
  </si>
  <si>
    <t>1.3.1.90.30.0002-1</t>
  </si>
  <si>
    <t>LETRAS IMOBILIARIAS-APLICAÇÕES OUTROS BANCOS</t>
  </si>
  <si>
    <t>1.3.1.90.40.0001-3</t>
  </si>
  <si>
    <t>1.3.1.90.40.0002-0</t>
  </si>
  <si>
    <t>LETRAS HIPOTECARIAS-APLICAÇÕES OUT BCOS</t>
  </si>
  <si>
    <t>1.3.1.90.50.0001-2</t>
  </si>
  <si>
    <t>1.3.1.90.50.0002-9</t>
  </si>
  <si>
    <t>DEBENTURES-APLICAÇÕES OUTROS BCOS</t>
  </si>
  <si>
    <t>1.3.1.90.99.0001-5</t>
  </si>
  <si>
    <t>OUTROS PAPÉIS</t>
  </si>
  <si>
    <t>1.3.1.90.99.0002-2</t>
  </si>
  <si>
    <t>OUTROS PAPEIS-APLICAÇÕES OUTROS BANCOS</t>
  </si>
  <si>
    <t>1.3.1.99.30.0001-7</t>
  </si>
  <si>
    <t>(-) TÍTULOS PÚBLICOS FEDERAIS-TESOURO NACIONAL</t>
  </si>
  <si>
    <t>1.3.1.99.30.0002-4</t>
  </si>
  <si>
    <t>(-) TÍTULOS PÚBLICOS FEDERAIS-CENTRAL. FINANC.</t>
  </si>
  <si>
    <t>1.3.1.99.30.0003-1</t>
  </si>
  <si>
    <t>(-) TIT PUBL. FED-TES NAC-REC. PROP-APLIC OUT BCOS</t>
  </si>
  <si>
    <t>1.3.1.99.30.0004-8</t>
  </si>
  <si>
    <t>(-) TIT PUB FED-TES NAC-CENTRAL FIN-APLIC OUT BCOS</t>
  </si>
  <si>
    <t>1.3.1.99.40.0001-6</t>
  </si>
  <si>
    <t>(-) TÍTULOS PÚBLICOS FEDERAIS-BANCO CENTRAL</t>
  </si>
  <si>
    <t>1.3.1.99.40.0002-3</t>
  </si>
  <si>
    <t>1.3.1.99.40.0003-0</t>
  </si>
  <si>
    <t>(-) TIT PUB FED-BCO CENTRAL REC PROP-APLI OUT BCOS</t>
  </si>
  <si>
    <t>1.3.1.99.40.0004-7</t>
  </si>
  <si>
    <t>(-)TIT PUB FED-BCO CENTRAL CENT FIN APLIC OUT BCOS</t>
  </si>
  <si>
    <t>1.3.1.99.45.0001-1</t>
  </si>
  <si>
    <t>(-) TÍTULOS PÚBLICOS FEDERAIS-OUTROS</t>
  </si>
  <si>
    <t>1.3.1.99.45.0002-8</t>
  </si>
  <si>
    <t>1.3.1.99.45.0003-5</t>
  </si>
  <si>
    <t>(-)TIT PUB FED-OUTROS REC. PROP-APLIC OUT BCOS</t>
  </si>
  <si>
    <t>1.3.1.99.45.0004-2</t>
  </si>
  <si>
    <t>(-)TIT PUB FED-OUTROS-CENT FINAN APLIC OUT BCOS</t>
  </si>
  <si>
    <t>1.3.1.99.50.0001-5</t>
  </si>
  <si>
    <t>(-) TÍTULOS EMISSÃO INSTITUIÇÕES FINANC. LIGADAS</t>
  </si>
  <si>
    <t>1.3.1.99.50.0002-2</t>
  </si>
  <si>
    <t>1.3.1.99.50.0003-9</t>
  </si>
  <si>
    <t>(-)TIT INST. FINANC LIG-REC PROP-APLIC OUT BCOS</t>
  </si>
  <si>
    <t>1.3.1.99.50.0004-6</t>
  </si>
  <si>
    <t>(-)TIT INST FINANC LIG-CENT FINAN-APLIC OUT BCOS</t>
  </si>
  <si>
    <t>1.3.1.99.55.0001-0</t>
  </si>
  <si>
    <t>(-) TÍTULOS EMISSÃO INST. FINANC. NÃO LIGADAS</t>
  </si>
  <si>
    <t>1.3.1.99.55.0002-7</t>
  </si>
  <si>
    <t>(-) TÍTULOS PÚBLICOS FEDERAIS - CENTRAL. FINANC.</t>
  </si>
  <si>
    <t>1.3.1.99.55.0003-4</t>
  </si>
  <si>
    <t>(-)TIT INST FIANC NAO LIG-REC PROP-APLIC OUT BCOS</t>
  </si>
  <si>
    <t>1.3.1.99.55.0004-1</t>
  </si>
  <si>
    <t>(-)TIT INST FINANC NÃO LIG-CENTR FIN-APL OUT BCOS</t>
  </si>
  <si>
    <t>1.3.1.99.60.0001-4</t>
  </si>
  <si>
    <t>(-) TÍTULOS PÚBLICOS ESTADUAIS E MUNICIPAIS</t>
  </si>
  <si>
    <t>1.3.1.99.60.0002-1</t>
  </si>
  <si>
    <t>1.3.1.99.60.0003-8</t>
  </si>
  <si>
    <t>(-)TIT PUB EST-REC PROP -APLIC OUT BCOS</t>
  </si>
  <si>
    <t>1.3.1.99.60.0004-5</t>
  </si>
  <si>
    <t>(-)TIT PUB EST MUNIC-CENT FINANC-APLIC OUT BCOS</t>
  </si>
  <si>
    <t>1.3.1.99.62.0001-0</t>
  </si>
  <si>
    <t>(-) CERTIFICADOS DE RECEBÍVEIS IMOBILIÁRIOS</t>
  </si>
  <si>
    <t>1.3.1.99.62.0002-7</t>
  </si>
  <si>
    <t>(-)CRI-CENT FINANC-APLIC BANCOOB</t>
  </si>
  <si>
    <t>1.3.1.99.62.0003-4</t>
  </si>
  <si>
    <t>(-)CRI-RECURSOS PROP-APLICAÇÕES OUT BCOS</t>
  </si>
  <si>
    <t>1.3.1.99.62.0004-1</t>
  </si>
  <si>
    <t>(-)CRI-CENTR FINANC-APLIC OUT BCOS</t>
  </si>
  <si>
    <t>1.3.1.99.65.0001-9</t>
  </si>
  <si>
    <t>(-) APLICAÇÕES EM "COMMODITIES"</t>
  </si>
  <si>
    <t>1.3.1.99.65.0002-6</t>
  </si>
  <si>
    <t>(-) APLICAÇÕES EM "COMMODITIES"-CENTRAL. FINANC.</t>
  </si>
  <si>
    <t>1.3.1.99.65.0003-3</t>
  </si>
  <si>
    <t>(-)APLIC EM COMODITIES-RECUR PROP-APLIC OUT BCOS</t>
  </si>
  <si>
    <t>1.3.1.99.65.0004-0</t>
  </si>
  <si>
    <t>(-)APLIC EM COMODITIES-CENT FINANC-APLIC OUT BCOS</t>
  </si>
  <si>
    <t>1.3.1.99.85.0001-7</t>
  </si>
  <si>
    <t>(-) AÇÕES</t>
  </si>
  <si>
    <t>1.3.1.99.85.0002-4</t>
  </si>
  <si>
    <t>(-)AÇÕES-CENTRALIZAÇÃO FINANCEIRA-APLIC BANCOOB</t>
  </si>
  <si>
    <t>1.3.1.99.85.0003-1</t>
  </si>
  <si>
    <t>(-)AÇÕES-RECURSOS PROP-APLIC OUT BCOS</t>
  </si>
  <si>
    <t>1.3.1.99.85.0004-8</t>
  </si>
  <si>
    <t>(-)AÇÕES-CENT FINANC-APLIC. OUTROS BCOS</t>
  </si>
  <si>
    <t>1.3.1.99.99.0001-8</t>
  </si>
  <si>
    <t>(-) OUTROS NO PAÍS</t>
  </si>
  <si>
    <t>1.3.1.99.99.0002-5</t>
  </si>
  <si>
    <t>(-)OUTROS-CENTR. FINANC-APLIC BANCOOB</t>
  </si>
  <si>
    <t>1.3.1.99.99.0003-2</t>
  </si>
  <si>
    <t>(-)OUTROS-REC PROP-APLIC OUTROS BANCOS</t>
  </si>
  <si>
    <t>1.3.1.99.99.0004-9</t>
  </si>
  <si>
    <t>(-)OUTROS-CENTR FINANC-APLIC OUT BCOS</t>
  </si>
  <si>
    <t>1.3.2.10.03.0001-1</t>
  </si>
  <si>
    <t>1.3.2.10.03.0002-8</t>
  </si>
  <si>
    <t>LETRAS FINANCEIRAS DO TESOURO-OUTROS BANCOS</t>
  </si>
  <si>
    <t>1.3.2.10.05.0001-7</t>
  </si>
  <si>
    <t>1.3.2.10.05.0002-4</t>
  </si>
  <si>
    <t>LETRAS DO TESOURO NACIONAL-OUTROS BANCOS</t>
  </si>
  <si>
    <t>1.3.2.10.10.0001-1</t>
  </si>
  <si>
    <t>1.3.2.10.10.0002-8</t>
  </si>
  <si>
    <t>OBRIGAÇÕES DO TESOURO NAC-APLIC OUT BCOS</t>
  </si>
  <si>
    <t>1.3.2.10.12.0001-7</t>
  </si>
  <si>
    <t>1.3.2.10.12.0002-4</t>
  </si>
  <si>
    <t>BONUS DO TESOURO NACIONAL-OUTROS BANCOS</t>
  </si>
  <si>
    <t>1.3.2.10.15.0001-6</t>
  </si>
  <si>
    <t>1.3.2.10.15.0002-3</t>
  </si>
  <si>
    <t>LETRAS DO BANCO CENTRAL-OUTROS BANCOS</t>
  </si>
  <si>
    <t>1.3.2.10.16.0001-9</t>
  </si>
  <si>
    <t>1.3.2.10.16.0002-6</t>
  </si>
  <si>
    <t>NOTAS DO BANCO CENTRAL-OUTROS BANCOS</t>
  </si>
  <si>
    <t>1.3.2.10.18.0001-5</t>
  </si>
  <si>
    <t>1.3.2.10.18.0002-2</t>
  </si>
  <si>
    <t>BONUS DO BANCO CENTRAL-OUTROS BANCOS</t>
  </si>
  <si>
    <t>1.3.3.15.10.0001-5</t>
  </si>
  <si>
    <t>DIFERENCIAL A RECEBER</t>
  </si>
  <si>
    <t>1.3.3.15.10.0002-2</t>
  </si>
  <si>
    <t>DIF A RECEBER-OPERAÇÕES OUTROS BCOS</t>
  </si>
  <si>
    <t>1.3.3.15.20.0001-4</t>
  </si>
  <si>
    <t>DIFERENCIAL A RECEBER-OP. COM GARANTIA DE BOLSA</t>
  </si>
  <si>
    <t>1.3.3.15.20.0002-1</t>
  </si>
  <si>
    <t>DIFERENCIAL A REC-OPER C/GAR.DE BOLSA-OPER OUT BCO</t>
  </si>
  <si>
    <t>1.3.3.30.10.0001-6</t>
  </si>
  <si>
    <t>OPERAÇÕES COM AÇÕES</t>
  </si>
  <si>
    <t>1.3.3.30.10.0002-3</t>
  </si>
  <si>
    <t>(-)RDAS A APROPRIAR OPERAÇÕES COM AÇÕES</t>
  </si>
  <si>
    <t>1.3.3.30.10.0003-0</t>
  </si>
  <si>
    <t>OPERAÇÕES COM AÇÕES-OPERAÇÕES OUTROS BCOS</t>
  </si>
  <si>
    <t>1.3.3.30.40.0001-3</t>
  </si>
  <si>
    <t>OPERAÇÕES COM ATIVOS FINANC. E MERCADORIAS</t>
  </si>
  <si>
    <t>1.3.3.30.40.0002-0</t>
  </si>
  <si>
    <t>OPERAÇÕES C/ATIVOS FINANC E MERC-OPER OUT BCOS</t>
  </si>
  <si>
    <t>1.3.3.35.10.0001-1</t>
  </si>
  <si>
    <t>1.3.3.35.10.0002-8</t>
  </si>
  <si>
    <t>(-) RENDAS A APROPRIAR COM AÇÕES</t>
  </si>
  <si>
    <t>1.3.3.35.10.0003-5</t>
  </si>
  <si>
    <t>OPERAÇÕES COM AÇÕES - OPERAÇÕES OUTROS BANCOS</t>
  </si>
  <si>
    <t>1.3.3.35.40.0001-8</t>
  </si>
  <si>
    <t>OPERAÇÕES COM ATIVOS FINANCEIROS E MERCADORIAS</t>
  </si>
  <si>
    <t>1.3.3.35.40.0002-5</t>
  </si>
  <si>
    <t>OPER COM ATIVOS FIN E MERC -OPER OUT BCOS</t>
  </si>
  <si>
    <t>1.3.3.45.10.0001-4</t>
  </si>
  <si>
    <t>FUTUROS</t>
  </si>
  <si>
    <t>1.3.3.45.10.0002-1</t>
  </si>
  <si>
    <t>FUTUROS -OPERAÇÕES OUTROS BANCOS</t>
  </si>
  <si>
    <t>1.3.3.60.10.0001-5</t>
  </si>
  <si>
    <t>COMPRAS DE OPÇÕES DE COMPRA-POSIÇÃO TITULAR</t>
  </si>
  <si>
    <t>1.3.3.60.10.0002-2</t>
  </si>
  <si>
    <t>COMPRAS DE OPÇÕES DE COMPRAS-POS TIT-OPR OUT BCOS</t>
  </si>
  <si>
    <t>1.3.3.60.20.0001-4</t>
  </si>
  <si>
    <t>COMPRAS DE OPÇÕES DE VENDA-POSIÇÃO TITULAR</t>
  </si>
  <si>
    <t>1.3.3.70.10.0001-8</t>
  </si>
  <si>
    <t>1.3.3.70.10.0002-5</t>
  </si>
  <si>
    <t>COMPRAS DE OPÇÕES DE COMPRAS-POS TIT-OP. OUT BCOS</t>
  </si>
  <si>
    <t>1.3.3.70.20.0001-7</t>
  </si>
  <si>
    <t>1.3.3.70.20.0002-4</t>
  </si>
  <si>
    <t>COMPRAS DE OPÇÕES DE VENDAS-POS TIT-OP. OUT BCOS</t>
  </si>
  <si>
    <t>1.3.3.85.13.0001-5</t>
  </si>
  <si>
    <t>1.3.3.85.13.0002-2</t>
  </si>
  <si>
    <t>OUTROS -OPERAÇÕES OUTROS BANCOS</t>
  </si>
  <si>
    <t>1.3.3.99.00.0001-8</t>
  </si>
  <si>
    <t>(-) PROV. DESVAL. TÍT. VINC. NEGOC. INTER. VALORES</t>
  </si>
  <si>
    <t>1.3.4.10.02.0001-6</t>
  </si>
  <si>
    <t>TÍTULOS PÚBLICOS FEDERAIS-TESOURO NACIONAL</t>
  </si>
  <si>
    <t>1.3.4.10.02.0002-3</t>
  </si>
  <si>
    <t>TIT PUB FED-TESOURO NACIONAL-OUT BCOS</t>
  </si>
  <si>
    <t>1.3.4.10.04.0001-2</t>
  </si>
  <si>
    <t>TÍTULOS PÚBLICOS FEDERAIS-BANCO CENTRAL</t>
  </si>
  <si>
    <t>1.3.4.10.04.0002-9</t>
  </si>
  <si>
    <t>TIT PUB FED-BANCO CENTRAL-OUT BCOS</t>
  </si>
  <si>
    <t>1.3.4.10.05.0001-5</t>
  </si>
  <si>
    <t>1.3.4.10.10.0001-9</t>
  </si>
  <si>
    <t>1.3.4.10.12.0001-5</t>
  </si>
  <si>
    <t>1.3.4.10.19.0001-6</t>
  </si>
  <si>
    <t>1.3.4.10.19.0002-3</t>
  </si>
  <si>
    <t>TIT PUB FED-OUTROS-OUTROS BCOS</t>
  </si>
  <si>
    <t>1.3.4.10.99.0001-8</t>
  </si>
  <si>
    <t>1.3.4.10.99.0002-5</t>
  </si>
  <si>
    <t>OUTROS-OUTROS BANCOS</t>
  </si>
  <si>
    <t>1.3.4.50.00.0001-2</t>
  </si>
  <si>
    <t>TÍTULOS DE RENDA FIXA BLOQUEADOS</t>
  </si>
  <si>
    <t>1.3.4.50.00.0002-9</t>
  </si>
  <si>
    <t>TIT DE RENDA FIXA BLOQUEADOS.-OPER OUT BCOS</t>
  </si>
  <si>
    <t>1.3.5.10.00.0001-9</t>
  </si>
  <si>
    <t>MOEDAS DE PRIVATIZAÇÃO</t>
  </si>
  <si>
    <t>1.3.5.10.00.0002-6</t>
  </si>
  <si>
    <t>MOEDAS DE PRIVATIZAÇÃO-OPERAÇÕES OUT BCOS</t>
  </si>
  <si>
    <t>1.3.5.99.00.0001-6</t>
  </si>
  <si>
    <t>(-) PROV. P/DESVALORIZAÇÃO MOEDAS PRIVATIZAÇÃO</t>
  </si>
  <si>
    <t>1.3.5.99.00.0002-3</t>
  </si>
  <si>
    <t>(-)PROV P/DESV-MOEDAS DE PRIV-OPER BANCO</t>
  </si>
  <si>
    <t>1.3.6.10.02.0001-4</t>
  </si>
  <si>
    <t>1.3.6.10.02.0002-1</t>
  </si>
  <si>
    <t>1.3.6.10.02.0003-8</t>
  </si>
  <si>
    <t>(-)RENDAS A APROPRIAR-CENTRALIZAÇÃO FINANCEIRA</t>
  </si>
  <si>
    <t>1.3.6.10.02.0004-5</t>
  </si>
  <si>
    <t>TIT PIB FED.-TESOURO NAC-REC PROP-OPER OUT BCOS</t>
  </si>
  <si>
    <t>1.3.6.10.02.0005-2</t>
  </si>
  <si>
    <t>TIT PIB FED.-TESOURO NAC.-CENT FIN-OPER OUT BCOS</t>
  </si>
  <si>
    <t>1.3.6.10.02.0006-9</t>
  </si>
  <si>
    <t>(-) RDAS A APR.-CENT FINANC-OPERAÇÕES OUT BCOS</t>
  </si>
  <si>
    <t>1.3.6.10.02.0007-6</t>
  </si>
  <si>
    <t>(-) RDAS A APROP-REC PROP.-OPERAÇÕES OUT BCOS</t>
  </si>
  <si>
    <t>1.3.6.10.02.0008-3</t>
  </si>
  <si>
    <t>(-) RDAS A APROP-REC PRÓP-OPERAÇÕES BANCOOB</t>
  </si>
  <si>
    <t>1.3.6.10.04.0001-0</t>
  </si>
  <si>
    <t>1.3.6.10.04.0002-7</t>
  </si>
  <si>
    <t>TITULOS PUB. FERDERAIS-BANCO CENTRAL-OPER OUT BCOS</t>
  </si>
  <si>
    <t>1.3.6.10.19.0001-4</t>
  </si>
  <si>
    <t>1.3.6.10.19.0002-1</t>
  </si>
  <si>
    <t>TITULOS PUBL. FERDERAIS-OUT OPERAÇÕES OUT BCOS</t>
  </si>
  <si>
    <t>1.3.6.10.20.0001-6</t>
  </si>
  <si>
    <t>1.3.6.10.20.0002-3</t>
  </si>
  <si>
    <t>TITULOS ESTAD. E MUNIC-OPERAÇÕES OUT BCOS</t>
  </si>
  <si>
    <t>1.3.6.10.62.0001-8</t>
  </si>
  <si>
    <t>CERTIFICADOS DE RECEBÍVEIS IMOBILIÁRIOS</t>
  </si>
  <si>
    <t>1.3.6.10.62.0002-5</t>
  </si>
  <si>
    <t>CERTIFICADOS DE RECEB. IMOB.-OPERAÇÕES OUT BCOS</t>
  </si>
  <si>
    <t>1.3.6.10.80.0001-0</t>
  </si>
  <si>
    <t>TÍTULOS DE RENDA VARIÁVEL</t>
  </si>
  <si>
    <t>1.3.6.10.80.0002-7</t>
  </si>
  <si>
    <t>TITULOS DE RENDA VARIALVEL-OPER. OUT BCOS</t>
  </si>
  <si>
    <t>1.3.6.10.99.0001-6</t>
  </si>
  <si>
    <t>1.3.6.10.99.0002-3</t>
  </si>
  <si>
    <t>OUTROS-OPERAÇÕES OUTROS BANCOS</t>
  </si>
  <si>
    <t>1.3.6.15.02.0001-9</t>
  </si>
  <si>
    <t>1.3.6.15.02.0002-6</t>
  </si>
  <si>
    <t>TITULOS PUBL FEDERAIS-TESOURO NAC-OPER. OUT BCOS</t>
  </si>
  <si>
    <t>1.3.6.15.04.0001-5</t>
  </si>
  <si>
    <t>1.3.6.15.04.0002-2</t>
  </si>
  <si>
    <t>TITULOS PUB FED.-BCO CENTRAL-OPER. OUT BCOS</t>
  </si>
  <si>
    <t>1.3.6.15.19.0001-9</t>
  </si>
  <si>
    <t>1.3.6.15.19.0002-6</t>
  </si>
  <si>
    <t>TITULOS PUBL. FEDERAIS-OUTROS-OUT BCOS</t>
  </si>
  <si>
    <t>1.3.6.15.20.0001-1</t>
  </si>
  <si>
    <t>1.3.6.15.20.0002-8</t>
  </si>
  <si>
    <t>TITULOS ESTAD. E MUNIC. -OPER. OUT. BCOS</t>
  </si>
  <si>
    <t>1.3.6.15.80.0001-5</t>
  </si>
  <si>
    <t>TÍTULOS E RENDA VARIÁVEL</t>
  </si>
  <si>
    <t>1.3.6.15.80.0002-2</t>
  </si>
  <si>
    <t>TITULOS RENDA VARIAVEL-OPER. OUTROS BCOS</t>
  </si>
  <si>
    <t>1.3.6.15.99.0001-1</t>
  </si>
  <si>
    <t>1.3.6.15.99.0002-8</t>
  </si>
  <si>
    <t>1.3.6.20.02.0001-7</t>
  </si>
  <si>
    <t>TÍTULOS PÚBLICOS FEDERAIS - TESOURO NACIONAL</t>
  </si>
  <si>
    <t>1.3.6.20.02.0002-4</t>
  </si>
  <si>
    <t>LETRAS DO TESOURO NACIONAL - GARANTIA</t>
  </si>
  <si>
    <t>1.3.6.20.02.0003-1</t>
  </si>
  <si>
    <t>(-) RENDAS A APROPRIAR LTN - GARANTIA</t>
  </si>
  <si>
    <t>1.3.6.20.02.0004-8</t>
  </si>
  <si>
    <t>TITULOS PUBL FED.-TESOURO NAC-OPER OUT BCOS</t>
  </si>
  <si>
    <t>1.3.6.20.02.0005-5</t>
  </si>
  <si>
    <t>LETRAS TESOURO NACIONAL - LTN - GARANTIA CENTRALIZ</t>
  </si>
  <si>
    <t>1.3.6.20.02.0006-2</t>
  </si>
  <si>
    <t>(-) RENDAS A APROPRIAR LTN - GARANTIA CENTRALIZ</t>
  </si>
  <si>
    <t>1.3.6.20.04.0001-3</t>
  </si>
  <si>
    <t>1.3.6.20.04.0002-0</t>
  </si>
  <si>
    <t>TITULOS PUBL FED-BANCO CENTRAL-OPER OUT BCOS</t>
  </si>
  <si>
    <t>1.3.6.20.19.0001-7</t>
  </si>
  <si>
    <t>1.3.6.20.19.0002-4</t>
  </si>
  <si>
    <t>1.3.6.20.19.0003-1</t>
  </si>
  <si>
    <t>TITULOS PUBL. FED.-RECURSOS PROP-OPER OUT BCOS</t>
  </si>
  <si>
    <t>1.3.6.20.19.0004-8</t>
  </si>
  <si>
    <t>TITULOS PUBL. FED.-CENT FINANC-OPER OUT BCOS</t>
  </si>
  <si>
    <t>1.3.6.20.20.0001-9</t>
  </si>
  <si>
    <t>1.3.6.20.20.0002-6</t>
  </si>
  <si>
    <t>TÍTULOS ESTADUAIS E MUNICIPAIS-CENTRALIZ. FINANC.</t>
  </si>
  <si>
    <t>1.3.6.20.20.0003-3</t>
  </si>
  <si>
    <t>TIT ESTADUAIS E MUNIC-REC PRO-OPERAÇÕES OUT BCOS</t>
  </si>
  <si>
    <t>1.3.6.20.20.0004-0</t>
  </si>
  <si>
    <t>TIT ESTADUAIS E MIN. CENT FINANC-OPER OUTROS BCOS</t>
  </si>
  <si>
    <t>1.3.6.20.62.0001-1</t>
  </si>
  <si>
    <t>1.3.6.20.62.0002-8</t>
  </si>
  <si>
    <t>CERTIFICADOS DE REC IMOBILIARIOS - OPER. OUT. BCOS</t>
  </si>
  <si>
    <t>1.3.6.20.80.0001-3</t>
  </si>
  <si>
    <t>1.3.6.20.80.0002-0</t>
  </si>
  <si>
    <t>TÍTULOS DE RENDA VARIAVEL - OPER. OUTROS BCOS</t>
  </si>
  <si>
    <t>1.3.6.20.99.0001-9</t>
  </si>
  <si>
    <t>1.3.6.20.99.0002-6</t>
  </si>
  <si>
    <t>TÍTULOS DADOS GARANTIA - CENTRALIZAÇÃO FINANCEIRA</t>
  </si>
  <si>
    <t>1.3.6.20.99.0003-3</t>
  </si>
  <si>
    <t>(-) RENDAS A APROPRIAR - CENTRALIZAÇÃO FINANCEIRA</t>
  </si>
  <si>
    <t>1.3.6.20.99.0004-0</t>
  </si>
  <si>
    <t>DEPÓSITOS INTERFINANCEIROS - GARANTIA</t>
  </si>
  <si>
    <t>1.3.6.20.99.0005-7</t>
  </si>
  <si>
    <t>(-) RENDAS A APROPRIAR - DEP INTERFINANC GARANTIA</t>
  </si>
  <si>
    <t>1.3.6.20.99.0006-4</t>
  </si>
  <si>
    <t>DEPÓSITOS INTERFINANCEIROS - GARANTIA CENTRALIZ</t>
  </si>
  <si>
    <t>1.3.6.20.99.0007-1</t>
  </si>
  <si>
    <t>(-) RENDAS A APROPRIAR - DEP INTERF GARANTIA CENTR</t>
  </si>
  <si>
    <t>1.3.6.99.02.0001-1</t>
  </si>
  <si>
    <t>1.3.6.99.02.0002-8</t>
  </si>
  <si>
    <t>(-)TIT PUBL FED-TESOURO NACIONAL-OPER OUT BCOS</t>
  </si>
  <si>
    <t>1.3.6.99.04.0001-7</t>
  </si>
  <si>
    <t>1.3.6.99.04.0002-4</t>
  </si>
  <si>
    <t>(-)TIT PUBL FED-TIT DO BCO CENTRAL-OPER OUT BCOS</t>
  </si>
  <si>
    <t>1.3.6.99.19.0001-1</t>
  </si>
  <si>
    <t>1.3.6.99.19.0002-8</t>
  </si>
  <si>
    <t>(-) TIT PUBLICOS FEDERAIS-OUTROS-OPER. OUTROS BCOS</t>
  </si>
  <si>
    <t>1.3.6.99.20.0001-3</t>
  </si>
  <si>
    <t>(-) TÍTULOS ESTADUAIS E MUNICIPAIS</t>
  </si>
  <si>
    <t>1.3.6.99.20.0002-0</t>
  </si>
  <si>
    <t>(-) TIT. ESTADUAIS E MUNIC- OPERAÇÕES OUTROS BCOS</t>
  </si>
  <si>
    <t>1.3.6.99.62.0001-5</t>
  </si>
  <si>
    <t>1.3.6.99.62.0002-2</t>
  </si>
  <si>
    <t>(-) CRI-OPERAÇÕES OUTROS BANCOS</t>
  </si>
  <si>
    <t>1.3.6.99.80.0001-7</t>
  </si>
  <si>
    <t>(-) TÍTULOS DE RENDA VARIÁVEL</t>
  </si>
  <si>
    <t>1.3.6.99.80.0002-4</t>
  </si>
  <si>
    <t>(-) TITULOS DE RDA VARIAVEL-OPERAÇÕES OUTROS BCOS</t>
  </si>
  <si>
    <t>1.3.6.99.99.0001-3</t>
  </si>
  <si>
    <t>(-) OUTROS</t>
  </si>
  <si>
    <t>1.3.6.99.99.0002-0</t>
  </si>
  <si>
    <t>(-) OUTROS-OPERAÇÕES OUTROS BANCOS</t>
  </si>
  <si>
    <t>1.4.1.10.00.0001-0</t>
  </si>
  <si>
    <t>CHEQUES E OUTROS PAPÉIS A DEVOLVER SERV. COMPENS.</t>
  </si>
  <si>
    <t>1.4.1.10.40.0001-6</t>
  </si>
  <si>
    <t>LIQUIDAÇÃO BILATERAL - VLB CHEQUES</t>
  </si>
  <si>
    <t>1.4.1.10.90.0001-1</t>
  </si>
  <si>
    <t>OUTROS SISTEMAS DE LIQUIDAÇÃO</t>
  </si>
  <si>
    <t>1.4.1.20.00.0001-3</t>
  </si>
  <si>
    <t>CHEQUES E OUTROS PAPÉIS A REMETER SERV. COMPENS.</t>
  </si>
  <si>
    <t>1.4.1.20.40.0001-9</t>
  </si>
  <si>
    <t>1.4.1.20.90.0001-4</t>
  </si>
  <si>
    <t>1.4.1.30.00.0001-6</t>
  </si>
  <si>
    <t>CHEQUES E OUTROS PAPÉIS REMETIDOS AO SERV. COMP.</t>
  </si>
  <si>
    <t>1.4.1.30.40.0001-2</t>
  </si>
  <si>
    <t>1.4.1.30.90.0001-7</t>
  </si>
  <si>
    <t>1.4.1.40.00.0001-9</t>
  </si>
  <si>
    <t>RECEBIMENTOS ENVIADOS PELO SERVIÇO DE COMPENSAÇÃO</t>
  </si>
  <si>
    <t>1.4.1.40.40.0001-5</t>
  </si>
  <si>
    <t>LIQUIDAÇÃO BILATERAL - VLB COBRANÇA</t>
  </si>
  <si>
    <t>1.4.1.40.90.0001-0</t>
  </si>
  <si>
    <t>1.4.2.02.00.0001-0</t>
  </si>
  <si>
    <t>BANCO CENTRAL - DEPÓSITOS DE MOEDA ELETRÔNICA</t>
  </si>
  <si>
    <t>1.4.2.15.00.0001-4</t>
  </si>
  <si>
    <t>BACEN-DEPÓSITOS PARA CAPITAL EM DINHEIRO</t>
  </si>
  <si>
    <t>1.4.2.28.00.0001-8</t>
  </si>
  <si>
    <t>SOBRE DEPÓSITOS A VISTA - EM REAIS</t>
  </si>
  <si>
    <t>1.4.2.33.99.0001-4</t>
  </si>
  <si>
    <t>1.4.2.35.00.0001-0</t>
  </si>
  <si>
    <t>BACEN-OUTROS DEPÓSITOS</t>
  </si>
  <si>
    <t>1.4.2.80.10.0001-9</t>
  </si>
  <si>
    <t>PROAGRO NOVO</t>
  </si>
  <si>
    <t>1.4.2.80.20.0001-8</t>
  </si>
  <si>
    <t>PROAGRO VELHO-PARCELAS SECURITIZÁVEIS</t>
  </si>
  <si>
    <t>1.4.2.80.30.0001-7</t>
  </si>
  <si>
    <t>PROAGRO VELHO-PARCELAS NÃO SECURITIZÁVEIS</t>
  </si>
  <si>
    <t>1.4.2.99.10.0001-5</t>
  </si>
  <si>
    <t>(-) CRÉDITOS VINCULADOS-BANCO CENTRAL</t>
  </si>
  <si>
    <t>1.4.2.99.50.0001-1</t>
  </si>
  <si>
    <t>(-) CRÉDITOS VINCULADOS-PROAGRO</t>
  </si>
  <si>
    <t>1.4.3.10.10.0001-7</t>
  </si>
  <si>
    <t>COOPERATIVAS DE CRÉDITO RURAL</t>
  </si>
  <si>
    <t>1.4.3.10.10.0002-4</t>
  </si>
  <si>
    <t>(-) RDAS A APROPRIAR DE COOP. DE CRÉDITO RURAL</t>
  </si>
  <si>
    <t>1.4.3.10.10.0003-1</t>
  </si>
  <si>
    <t>(-) RDAS A EFET COOP CRED RURAL VENC MAIS 60 DIAS</t>
  </si>
  <si>
    <t>1.4.3.10.10.0010-3</t>
  </si>
  <si>
    <t>CUSTEIO - FINANC. AGROIND.</t>
  </si>
  <si>
    <t>1.4.3.10.10.0011-0</t>
  </si>
  <si>
    <t>(-) RDAS APROP - CUSTEIO - FINANC. AGROIND.</t>
  </si>
  <si>
    <t>1.4.3.10.10.0012-7</t>
  </si>
  <si>
    <t>(-) JUROS MORA APROP - CUSTEIO - FINANC. AGROIND.</t>
  </si>
  <si>
    <t>1.4.3.10.10.0013-4</t>
  </si>
  <si>
    <t>(-) RDAS EFET - VENC + 60 D - CUSTEIO - FIN AGRO.</t>
  </si>
  <si>
    <t>1.4.3.10.10.0014-1</t>
  </si>
  <si>
    <t>INVESTIMENTO - FINANC. AGROIND.</t>
  </si>
  <si>
    <t>1.4.3.10.10.0015-8</t>
  </si>
  <si>
    <t>(-) RDAS APROP - INVEST - FINANC. AGROIND.</t>
  </si>
  <si>
    <t>1.4.3.10.10.0016-5</t>
  </si>
  <si>
    <t>(-) JUROS MORA APROP - INVEST - FINANC. AGROIND.</t>
  </si>
  <si>
    <t>1.4.3.10.10.0017-2</t>
  </si>
  <si>
    <t>(-) RDAS EFET - VENC + 60 D - INVEST- FIN. AGRO.</t>
  </si>
  <si>
    <t>1.4.3.10.10.0018-9</t>
  </si>
  <si>
    <t>COMERCIALIZAÇÃO - FINANC. AGROIND.</t>
  </si>
  <si>
    <t>1.4.3.10.10.0019-6</t>
  </si>
  <si>
    <t>(-) RDAS APROP - COM - FINANC. AGROIND.</t>
  </si>
  <si>
    <t>1.4.3.10.10.0020-6</t>
  </si>
  <si>
    <t>(-) JUROS MORA APROP - COM - FINANC. AGROIND.</t>
  </si>
  <si>
    <t>1.4.3.10.10.0021-3</t>
  </si>
  <si>
    <t>(-) RDAS EFET - VENC + 60 D - COM - FIN. AGRO.</t>
  </si>
  <si>
    <t>1.4.3.10.10.0022-0</t>
  </si>
  <si>
    <t>INDUSTRIALIZAÇÃO - FINANC. AGROIND.</t>
  </si>
  <si>
    <t>1.4.3.10.10.0023-7</t>
  </si>
  <si>
    <t>(-) RDAS APROP - IND - FINANC. AGROIND.</t>
  </si>
  <si>
    <t>1.4.3.10.10.0024-4</t>
  </si>
  <si>
    <t>(-) JUROS MORA APROP - IND - FINANC. AGROIND.</t>
  </si>
  <si>
    <t>1.4.3.10.10.0025-1</t>
  </si>
  <si>
    <t>(-) RDAS EFET - VENC + 60 D - IND - FIN. AGRO.</t>
  </si>
  <si>
    <t>1.4.3.10.10.0026-8</t>
  </si>
  <si>
    <t>(-) GANHOS A AUFERIR - CUSTEIO - FINANC. AGROIND.</t>
  </si>
  <si>
    <t>1.4.3.10.10.0027-5</t>
  </si>
  <si>
    <t>(-) GANHOS A AUFERIR - INVEST - FINANC. AGROIND.</t>
  </si>
  <si>
    <t>1.4.3.10.10.0028-2</t>
  </si>
  <si>
    <t>(-) GANHOS A AUFERIR - COMERC - FINANC. AGROIND.</t>
  </si>
  <si>
    <t>1.4.3.10.10.0029-9</t>
  </si>
  <si>
    <t>(-) GANHOS A AUFERIR - INDUSTR - FINANC. AGROIND.</t>
  </si>
  <si>
    <t>1.4.3.10.10.0100-9</t>
  </si>
  <si>
    <t>CUSTEIO - AGRICULTURA - APLIC. REC. LIVRES</t>
  </si>
  <si>
    <t>1.4.3.10.10.0101-6</t>
  </si>
  <si>
    <t>(-) RDAS APROP - CA - APLIC. REC. LIVRES</t>
  </si>
  <si>
    <t>1.4.3.10.10.0102-3</t>
  </si>
  <si>
    <t>(-) JUROS MORA APROP - CA- APLIC. REC. LIVRES</t>
  </si>
  <si>
    <t>1.4.3.10.10.0103-0</t>
  </si>
  <si>
    <t>(-) RDAS EFET - VENC + 60 D - CA -APLIC REC LIVRE</t>
  </si>
  <si>
    <t>1.4.3.10.10.0104-7</t>
  </si>
  <si>
    <t>CUSTEIO - PECUÁRIA - APLIC. REC. LIVRES</t>
  </si>
  <si>
    <t>1.4.3.10.10.0105-4</t>
  </si>
  <si>
    <t>(-) RDAS APROP - CP - APLIC. REC. LIVRES</t>
  </si>
  <si>
    <t>1.4.3.10.10.0106-1</t>
  </si>
  <si>
    <t>(-) JUROS MORA APROP - CP - APLIC. REC. LIVRES</t>
  </si>
  <si>
    <t>1.4.3.10.10.0107-8</t>
  </si>
  <si>
    <t>(-) RDAS EFET - VENC + 60 D - CP - APLIC REC LIVRE</t>
  </si>
  <si>
    <t>1.4.3.10.10.0108-5</t>
  </si>
  <si>
    <t>INVESTIMENTO - AGRICULTURA - APLIC. REC. LIVRES</t>
  </si>
  <si>
    <t>1.4.3.10.10.0109-2</t>
  </si>
  <si>
    <t>(-) RDAS APROP - IA - APLIC. REC. LIVRES</t>
  </si>
  <si>
    <t>1.4.3.10.10.0110-2</t>
  </si>
  <si>
    <t>(-) JUROS MORA APROP - IA - APLIC. REC. LIVRES</t>
  </si>
  <si>
    <t>1.4.3.10.10.0111-9</t>
  </si>
  <si>
    <t>(-) RDAS EFET - VENC + 60 D - IA - APLIC REC LIVRE</t>
  </si>
  <si>
    <t>1.4.3.10.10.0112-6</t>
  </si>
  <si>
    <t>INVESTIMENTO - PECUÁRIA - APLIC. REC. LIVRES</t>
  </si>
  <si>
    <t>1.4.3.10.10.0113-3</t>
  </si>
  <si>
    <t>(-) RDAS APROP - IP - APLIC. REC. LIVRES</t>
  </si>
  <si>
    <t>1.4.3.10.10.0114-0</t>
  </si>
  <si>
    <t>(-) JUROS MORA APROP - IP - APLIC. REC. LIVRES</t>
  </si>
  <si>
    <t>1.4.3.10.10.0115-7</t>
  </si>
  <si>
    <t>(-) RDAS EFET - VENC + 60 D - IP - APLIC REC LIVRE</t>
  </si>
  <si>
    <t>1.4.3.10.10.0116-4</t>
  </si>
  <si>
    <t>COMERCIALIZAÇÃO - AGRICULTURA - APLIC. REC. LIVRES</t>
  </si>
  <si>
    <t>1.4.3.10.10.0117-1</t>
  </si>
  <si>
    <t>(-) RDAS APROP - COM A - APLIC. REC. LIVRES</t>
  </si>
  <si>
    <t>1.4.3.10.10.0118-8</t>
  </si>
  <si>
    <t>(-) JUROS MORA APROP - COM A - APLIC. REC. LIVRES</t>
  </si>
  <si>
    <t>1.4.3.10.10.0119-5</t>
  </si>
  <si>
    <t>(-) RDAS EFET - VENC + 60 D - COM A - APL REC LIV</t>
  </si>
  <si>
    <t>1.4.3.10.10.0120-5</t>
  </si>
  <si>
    <t>COMERCIALIZAÇÃO - PECUÁRIA - APLIC. REC. LIVRES</t>
  </si>
  <si>
    <t>1.4.3.10.10.0121-2</t>
  </si>
  <si>
    <t>(-) RDAS APROP - COM P - APLIC. REC. LIVRES</t>
  </si>
  <si>
    <t>1.4.3.10.10.0122-9</t>
  </si>
  <si>
    <t>(-) JUROS MORA APROP - COM P - APLIC. REC. LIVRES</t>
  </si>
  <si>
    <t>1.4.3.10.10.0123-6</t>
  </si>
  <si>
    <t>(-) RDAS EFET - VENC + 60 D - COM P - APL REC. LIV</t>
  </si>
  <si>
    <t>1.4.3.10.10.0124-3</t>
  </si>
  <si>
    <t>INDUSTRIALIZAÇÃO - AGRICULTURA - APLIC REC LIVRES</t>
  </si>
  <si>
    <t>1.4.3.10.10.0125-0</t>
  </si>
  <si>
    <t>(-) RDAS APROP - IND A - APLIC. REC. LIVRES</t>
  </si>
  <si>
    <t>1.4.3.10.10.0126-7</t>
  </si>
  <si>
    <t>(-) JUROS MORA APROP - IND A - APLIC. REC. LIVRES</t>
  </si>
  <si>
    <t>1.4.3.10.10.0127-4</t>
  </si>
  <si>
    <t>(-) RDAS EFET - VENC + 60 D - IND A - APL REC LIVR</t>
  </si>
  <si>
    <t>1.4.3.10.10.0128-1</t>
  </si>
  <si>
    <t>INDUSTRIALIZAÇÃO - PECUÁRIA - APLIC. REC. LIVRES</t>
  </si>
  <si>
    <t>1.4.3.10.10.0129-8</t>
  </si>
  <si>
    <t>(-) RDAS APROP - IND P - APLIC. REC. LIVRES</t>
  </si>
  <si>
    <t>1.4.3.10.10.0130-8</t>
  </si>
  <si>
    <t>(-) JUROS MORA APROP - IND P - APLIC. REC. LIVRES</t>
  </si>
  <si>
    <t>1.4.3.10.10.0131-5</t>
  </si>
  <si>
    <t>(-) RDAS EFET - VENC + 60 D - IND P - APL REC LIVR</t>
  </si>
  <si>
    <t>1.4.3.10.10.0132-2</t>
  </si>
  <si>
    <t>(-) GANHOS A AUFERIR - CA - APLIC. REC. LIVRES</t>
  </si>
  <si>
    <t>1.4.3.10.10.0133-9</t>
  </si>
  <si>
    <t>(-) GANHOS A AUFERIR - CP - APLIC. REC. LIVRES</t>
  </si>
  <si>
    <t>1.4.3.10.10.0134-6</t>
  </si>
  <si>
    <t>(-) GANHOS A AUFERIR - IA - APLIC. REC. LIVRES</t>
  </si>
  <si>
    <t>1.4.3.10.10.0135-3</t>
  </si>
  <si>
    <t>(-) GANHOS A AUFERIR - IP - APLIC. REC. LIVRES</t>
  </si>
  <si>
    <t>1.4.3.10.10.0136-0</t>
  </si>
  <si>
    <t>(-) GANHOS A AUFERIR - COM A - APLIC. REC. LIVRES</t>
  </si>
  <si>
    <t>1.4.3.10.10.0137-7</t>
  </si>
  <si>
    <t>(-) GANHOS A AUFERIR - COM P - APLIC. REC. LIVRES</t>
  </si>
  <si>
    <t>1.4.3.10.10.0138-4</t>
  </si>
  <si>
    <t>(-) GANHOS A AUFERIR - IND A - APLIC. REC. LIVRES</t>
  </si>
  <si>
    <t>1.4.3.10.10.0139-1</t>
  </si>
  <si>
    <t>(-) GANHOS A AUFERIR - IND P - APLIC. REC. LIVRES</t>
  </si>
  <si>
    <t>1.4.3.10.10.0200-8</t>
  </si>
  <si>
    <t>CUSTEIO - AGRICULTURA - REC. DIREC. À VISTA</t>
  </si>
  <si>
    <t>1.4.3.10.10.0201-5</t>
  </si>
  <si>
    <t>(-) RDAS APROP - CA - REC. DIREC. À VISTA</t>
  </si>
  <si>
    <t>1.4.3.10.10.0202-2</t>
  </si>
  <si>
    <t>(-) JUROS MORA APROP - CA - REC. DIREC. À VISTA</t>
  </si>
  <si>
    <t>1.4.3.10.10.0203-9</t>
  </si>
  <si>
    <t>(-) RDAS EFET - VENC + 60 D - CA - REC DIREC VISTA</t>
  </si>
  <si>
    <t>1.4.3.10.10.0204-6</t>
  </si>
  <si>
    <t>CUSTEIO - PECUÁRIA - REC. DIREC. À VISTA</t>
  </si>
  <si>
    <t>1.4.3.10.10.0205-3</t>
  </si>
  <si>
    <t>(-) RDAS APROP - CP - REC. DIREC. À VISTA</t>
  </si>
  <si>
    <t>1.4.3.10.10.0206-0</t>
  </si>
  <si>
    <t>(-) JUROS MORA APROP - CP - REC. DIREC. À VISTA</t>
  </si>
  <si>
    <t>1.4.3.10.10.0207-7</t>
  </si>
  <si>
    <t>(-) RDAS EFET - VENC + 60 D - CP - REC DIREC VISTA</t>
  </si>
  <si>
    <t>1.4.3.10.10.0208-4</t>
  </si>
  <si>
    <t>INVESTIMENTO - AGRICULTURA - REC. DIREC. À VISTA</t>
  </si>
  <si>
    <t>1.4.3.10.10.0209-1</t>
  </si>
  <si>
    <t>(-) RDAS APROP - IA - REC. DIREC. À VISTA</t>
  </si>
  <si>
    <t>1.4.3.10.10.0210-1</t>
  </si>
  <si>
    <t>(-) JUROS MORA APROP - IA - REC. DIREC. À VISTA</t>
  </si>
  <si>
    <t>1.4.3.10.10.0211-8</t>
  </si>
  <si>
    <t>(-) RDAS EFET - VENC + 60 D - IA - REC DIREC VISTA</t>
  </si>
  <si>
    <t>1.4.3.10.10.0212-5</t>
  </si>
  <si>
    <t>INVESTIMENTO - PECUÁRIA - REC. DIREC. À VISTA</t>
  </si>
  <si>
    <t>1.4.3.10.10.0213-2</t>
  </si>
  <si>
    <t>(-) RDAS APROP - IP - REC. DIREC. À VISTA</t>
  </si>
  <si>
    <t>1.4.3.10.10.0214-9</t>
  </si>
  <si>
    <t>(-) JUROS MORA APROP - IP - REC. DIREC. À VISTA</t>
  </si>
  <si>
    <t>1.4.3.10.10.0215-6</t>
  </si>
  <si>
    <t>(-) RDAS EFET - VENC + 60 D - IP - REC DIREC VISTA</t>
  </si>
  <si>
    <t>1.4.3.10.10.0216-3</t>
  </si>
  <si>
    <t>COMERCIALIZAÇÃO - AGRICULTURA - REC DIREC À VISTA</t>
  </si>
  <si>
    <t>1.4.3.10.10.0217-0</t>
  </si>
  <si>
    <t>(-) RDAS APROP - COM A - REC. DIREC. À VISTA</t>
  </si>
  <si>
    <t>1.4.3.10.10.0218-7</t>
  </si>
  <si>
    <t>(-) JUROS MORA APROP - COM A - REC. DIREC. À VISTA</t>
  </si>
  <si>
    <t>1.4.3.10.10.0219-4</t>
  </si>
  <si>
    <t>(-) RDAS EFET - VENC + 60 D - COM A - RC DIRE VIST</t>
  </si>
  <si>
    <t>1.4.3.10.10.0220-4</t>
  </si>
  <si>
    <t>COMERCIALIZAÇÃO - PECUÁRIA - REC. DIREC. À VISTA</t>
  </si>
  <si>
    <t>1.4.3.10.10.0221-1</t>
  </si>
  <si>
    <t>(-) RDAS APROP - COM P - REC. DIREC. À VISTA</t>
  </si>
  <si>
    <t>1.4.3.10.10.0222-8</t>
  </si>
  <si>
    <t>(-) JUROS MORA APROP - COM P - REC. DIREC. À VISTA</t>
  </si>
  <si>
    <t>1.4.3.10.10.0223-5</t>
  </si>
  <si>
    <t>(-) RDAS EFET - VENC + 60 D - COM P - RC DIRE VIST</t>
  </si>
  <si>
    <t>1.4.3.10.10.0224-2</t>
  </si>
  <si>
    <t>INDUSTRIALIZAÇÃO - AGRICULTURA - REC DIREC À VISTA</t>
  </si>
  <si>
    <t>1.4.3.10.10.0225-9</t>
  </si>
  <si>
    <t>(-) RDAS APROP - IND A - REC. DIREC. À VISTA</t>
  </si>
  <si>
    <t>1.4.3.10.10.0226-6</t>
  </si>
  <si>
    <t>(-) JUROS MORA APROP - IND A - REC. DIREC. À VISTA</t>
  </si>
  <si>
    <t>1.4.3.10.10.0227-3</t>
  </si>
  <si>
    <t>(-) RDAS EFET - VENC + 60 D - IND A - RC DIRE VIST</t>
  </si>
  <si>
    <t>1.4.3.10.10.0228-0</t>
  </si>
  <si>
    <t>INDUSTRIALIZAÇÃO - PECUÁRIA - REC. DIREC. À VISTA</t>
  </si>
  <si>
    <t>1.4.3.10.10.0229-7</t>
  </si>
  <si>
    <t>(-) RDAS APROP - IND P - REC. DIREC. À VISTA</t>
  </si>
  <si>
    <t>1.4.3.10.10.0230-7</t>
  </si>
  <si>
    <t>(-) JUROS MORA APROP - IND P - REC. DIREC. À VISTA</t>
  </si>
  <si>
    <t>1.4.3.10.10.0231-4</t>
  </si>
  <si>
    <t>(-) RDAS EFET - VENC + 60 D - IND P - RC DIRE VIST</t>
  </si>
  <si>
    <t>1.4.3.10.10.0232-1</t>
  </si>
  <si>
    <t>(-) GANHOS A AUFERIR - CA - REC. DIREC. À VISTA</t>
  </si>
  <si>
    <t>1.4.3.10.10.0233-8</t>
  </si>
  <si>
    <t>(-) GANHOS A AUFERIR - CP - REC. DIREC. À VISTA</t>
  </si>
  <si>
    <t>1.4.3.10.10.0234-5</t>
  </si>
  <si>
    <t>(-) GANHOS A AUFERIR - IA - REC. DIREC. À VISTA</t>
  </si>
  <si>
    <t>1.4.3.10.10.0235-2</t>
  </si>
  <si>
    <t>(-) GANHOS A AUFERIR - IP - REC. DIREC. À VISTA</t>
  </si>
  <si>
    <t>1.4.3.10.10.0236-9</t>
  </si>
  <si>
    <t>(-) GANHOS A AUFERIR - COM A - REC. DIREC. À VISTA</t>
  </si>
  <si>
    <t>1.4.3.10.10.0237-6</t>
  </si>
  <si>
    <t>(-) GANHOS A AUFERIR - COM P - REC. DIREC. À VISTA</t>
  </si>
  <si>
    <t>1.4.3.10.10.0238-3</t>
  </si>
  <si>
    <t>(-) GANHOS A AUFERIR - IND A - REC. DIREC. À VISTA</t>
  </si>
  <si>
    <t>1.4.3.10.10.0239-0</t>
  </si>
  <si>
    <t>(-) GANHOS A AUFERIR - IND P - REC. DIREC. À VISTA</t>
  </si>
  <si>
    <t>1.4.3.10.10.0300-7</t>
  </si>
  <si>
    <t>CUSTEIO - AGRICULTURA - POUPANÇA RURAL</t>
  </si>
  <si>
    <t>1.4.3.10.10.0301-4</t>
  </si>
  <si>
    <t>(-) RDAS APROP - CA - POUPANÇA RURAL</t>
  </si>
  <si>
    <t>1.4.3.10.10.0302-1</t>
  </si>
  <si>
    <t>(-) JUROS MORA APROP - CA - POUPANÇA RURAL</t>
  </si>
  <si>
    <t>1.4.3.10.10.0303-8</t>
  </si>
  <si>
    <t>(-) RDAS EFET - VENC + 60 D - CA - POUPANÇA RURAL</t>
  </si>
  <si>
    <t>1.4.3.10.10.0304-5</t>
  </si>
  <si>
    <t>CUSTEIO - PECUÁRIA - POUPANÇA RURAL</t>
  </si>
  <si>
    <t>1.4.3.10.10.0305-2</t>
  </si>
  <si>
    <t>(-) RDAS APROP - CP - POUPANÇA RURAL</t>
  </si>
  <si>
    <t>1.4.3.10.10.0306-9</t>
  </si>
  <si>
    <t>(-) JUROS MORA APROP - CP - POUPANÇA RURAL</t>
  </si>
  <si>
    <t>1.4.3.10.10.0307-6</t>
  </si>
  <si>
    <t>(-) RDAS EFET - VENC + 60 D - CP - POUPANÇA RURAL</t>
  </si>
  <si>
    <t>1.4.3.10.10.0308-3</t>
  </si>
  <si>
    <t>INVESTIMENTO - AGRICULTURA - POUPANÇA RURAL</t>
  </si>
  <si>
    <t>1.4.3.10.10.0309-0</t>
  </si>
  <si>
    <t>(-) RDAS APROP - IA - POUPANÇA RURAL</t>
  </si>
  <si>
    <t>1.4.3.10.10.0310-0</t>
  </si>
  <si>
    <t>(-) JUROS MORA APROP - IA - POUPANÇA RURAL</t>
  </si>
  <si>
    <t>1.4.3.10.10.0311-7</t>
  </si>
  <si>
    <t>(-) RDAS EFET - VENC + 60 D - IA - POUPANÇA RURAL</t>
  </si>
  <si>
    <t>1.4.3.10.10.0312-4</t>
  </si>
  <si>
    <t>INVESTIMENTO - PECUÁRIA - POUPANÇA RURAL</t>
  </si>
  <si>
    <t>1.4.3.10.10.0313-1</t>
  </si>
  <si>
    <t>(-) RDAS APROP - IP - POUPANÇA RURAL</t>
  </si>
  <si>
    <t>1.4.3.10.10.0314-8</t>
  </si>
  <si>
    <t>(-) JUROS MORA APROP - IP - POUPANÇA RURAL</t>
  </si>
  <si>
    <t>1.4.3.10.10.0315-5</t>
  </si>
  <si>
    <t>(-) RDAS EFET - VENC + 60 D - IP - POUPANÇA RURAL</t>
  </si>
  <si>
    <t>1.4.3.10.10.0316-2</t>
  </si>
  <si>
    <t>COMERCIALIZAÇÃO - AGRICULTURA - POUPANÇA RURAL</t>
  </si>
  <si>
    <t>1.4.3.10.10.0317-9</t>
  </si>
  <si>
    <t>(-) RDAS APROP - COM A - POUPANÇA RURAL</t>
  </si>
  <si>
    <t>1.4.3.10.10.0318-6</t>
  </si>
  <si>
    <t>(-) JUROS MORA APROP - COM A - POUPANÇA RURAL</t>
  </si>
  <si>
    <t>1.4.3.10.10.0319-3</t>
  </si>
  <si>
    <t>(-) RDAS EFET - VENC + 60 D - COM A - POUP. RURAL</t>
  </si>
  <si>
    <t>1.4.3.10.10.0320-3</t>
  </si>
  <si>
    <t>COMERCIALIZAÇÃO - PECUÁRIA - POUPANÇA RURAL</t>
  </si>
  <si>
    <t>1.4.3.10.10.0321-0</t>
  </si>
  <si>
    <t>(-) RDAS APROP - COM P - POUPANÇA RURAL</t>
  </si>
  <si>
    <t>1.4.3.10.10.0322-7</t>
  </si>
  <si>
    <t>(-) JUROS MORA APROP - COM P - POUPANÇA RURAL</t>
  </si>
  <si>
    <t>1.4.3.10.10.0323-4</t>
  </si>
  <si>
    <t>(-) RDAS EFET - VENC + 60 D - COM P - POUP. RURAL</t>
  </si>
  <si>
    <t>1.4.3.10.10.0324-1</t>
  </si>
  <si>
    <t>INDUSTRIALIZAÇÃO - AGRICULTURA - POUPANÇA RURAL</t>
  </si>
  <si>
    <t>1.4.3.10.10.0325-8</t>
  </si>
  <si>
    <t>(-) RDAS APROP - IND A - POUPANÇA RURAL</t>
  </si>
  <si>
    <t>1.4.3.10.10.0326-5</t>
  </si>
  <si>
    <t>(-) JUROS MORA APROP - IND A - POUPANÇA RURAL</t>
  </si>
  <si>
    <t>1.4.3.10.10.0327-2</t>
  </si>
  <si>
    <t>(-) RDAS EFET - VENC + 60 D - IND A - POUP. RURAL</t>
  </si>
  <si>
    <t>1.4.3.10.10.0328-9</t>
  </si>
  <si>
    <t>INDUSTRIALIZAÇÃO - PECUÁRIA - POUPANÇA RURAL</t>
  </si>
  <si>
    <t>1.4.3.10.10.0329-6</t>
  </si>
  <si>
    <t>(-) RDAS APROP - IND P - POUPANÇA RURAL</t>
  </si>
  <si>
    <t>1.4.3.10.10.0330-6</t>
  </si>
  <si>
    <t>(-) JUROS MORA APROP - IND P - POUPANÇA RURAL</t>
  </si>
  <si>
    <t>1.4.3.10.10.0331-3</t>
  </si>
  <si>
    <t>(-) RDAS EFET - VENC + 60 D - IND P - POUP. RURAL</t>
  </si>
  <si>
    <t>1.4.3.10.10.0332-0</t>
  </si>
  <si>
    <t>(-) GANHOS A AUFERIR - CA - POUPANÇA RURAL</t>
  </si>
  <si>
    <t>1.4.3.10.10.0333-7</t>
  </si>
  <si>
    <t>(-) GANHOS A AUFERIR - CP - POUPANÇA RURAL</t>
  </si>
  <si>
    <t>1.4.3.10.10.0334-4</t>
  </si>
  <si>
    <t>(-) GANHOS A AUFERIR - IA - POUPANÇA RURAL</t>
  </si>
  <si>
    <t>1.4.3.10.10.0335-1</t>
  </si>
  <si>
    <t>(-) GANHOS A AUFERIR - IP - POUPANÇA RURAL</t>
  </si>
  <si>
    <t>1.4.3.10.10.0336-8</t>
  </si>
  <si>
    <t>(-) GANHOS A AUFERIR - COM A - POUPANÇA RURAL</t>
  </si>
  <si>
    <t>1.4.3.10.10.0337-5</t>
  </si>
  <si>
    <t>(-) GANHOS A AUFERIR - COM P - POUPANÇA RURAL</t>
  </si>
  <si>
    <t>1.4.3.10.10.0338-2</t>
  </si>
  <si>
    <t>(-) GANHOS A AUFERIR - IND A - POUPANÇA RURAL</t>
  </si>
  <si>
    <t>1.4.3.10.10.0339-9</t>
  </si>
  <si>
    <t>(-) GANHOS A AUFERIR - IND P - POUPANÇA RURAL</t>
  </si>
  <si>
    <t>1.4.3.10.10.0400-6</t>
  </si>
  <si>
    <t>CUSTEIO - AGRICULTURA - REC. DIREC. LCA</t>
  </si>
  <si>
    <t>1.4.3.10.10.0401-3</t>
  </si>
  <si>
    <t>(-) RDAS APROP - CA - REC. DIREC. LCA</t>
  </si>
  <si>
    <t>1.4.3.10.10.0402-0</t>
  </si>
  <si>
    <t>(-) JUROS MORA APROP - CA - REC. DIREC. LCA</t>
  </si>
  <si>
    <t>1.4.3.10.10.0403-7</t>
  </si>
  <si>
    <t>(-) RDAS EFET - VENC + 60 D - CA - REC. DIREC. LCA</t>
  </si>
  <si>
    <t>1.4.3.10.10.0404-4</t>
  </si>
  <si>
    <t>CUSTEIO - PECUÁRIA - REC. DIREC. LCA</t>
  </si>
  <si>
    <t>1.4.3.10.10.0405-1</t>
  </si>
  <si>
    <t>(-) RDAS APROP - CP - REC. DIREC. LCA</t>
  </si>
  <si>
    <t>1.4.3.10.10.0406-8</t>
  </si>
  <si>
    <t>(-) JUROS MORA APROP - CP - REC. DIREC. LCA</t>
  </si>
  <si>
    <t>1.4.3.10.10.0407-5</t>
  </si>
  <si>
    <t>(-) RDAS EFET - VENC + 60 D - CP - REC. DIREC. LCA</t>
  </si>
  <si>
    <t>1.4.3.10.10.0408-2</t>
  </si>
  <si>
    <t>INVESTIMENTO - AGRICULTURA - REC. DIREC. LCA</t>
  </si>
  <si>
    <t>1.4.3.10.10.0409-9</t>
  </si>
  <si>
    <t>(-) RDAS APROP - IA - REC. DIREC. LCA</t>
  </si>
  <si>
    <t>1.4.3.10.10.0410-9</t>
  </si>
  <si>
    <t>(-) JUROS MORA APROP - IA - REC. DIREC. LCA</t>
  </si>
  <si>
    <t>1.4.3.10.10.0411-6</t>
  </si>
  <si>
    <t>(-) RDAS EFET - VENC + 60 D - IA - REC. DIREC. LCA</t>
  </si>
  <si>
    <t>1.4.3.10.10.0412-3</t>
  </si>
  <si>
    <t>INVESTIMENTO - PECUÁRIA - REC. DIREC. LCA</t>
  </si>
  <si>
    <t>1.4.3.10.10.0413-0</t>
  </si>
  <si>
    <t>(-) RDAS APROP - IP - REC. DIREC. LCA</t>
  </si>
  <si>
    <t>1.4.3.10.10.0414-7</t>
  </si>
  <si>
    <t>(-) JUROS MORA APROP - IP - REC. DIREC. LCA</t>
  </si>
  <si>
    <t>1.4.3.10.10.0415-4</t>
  </si>
  <si>
    <t>(-) RDAS EFET - VENC + 60 D - IP - REC. DIREC. LCA</t>
  </si>
  <si>
    <t>1.4.3.10.10.0416-1</t>
  </si>
  <si>
    <t>COMERCIALIZAÇÃO - AGRICULTURA - REC. DIREC. LCA</t>
  </si>
  <si>
    <t>1.4.3.10.10.0417-8</t>
  </si>
  <si>
    <t>(-) RDAS APROP - COM A - REC. DIREC. LCA</t>
  </si>
  <si>
    <t>1.4.3.10.10.0418-5</t>
  </si>
  <si>
    <t>(-) JUROS MORA APROP - COM A - REC. DIREC. LCA</t>
  </si>
  <si>
    <t>1.4.3.10.10.0419-2</t>
  </si>
  <si>
    <t>(-) RDAS EFET - VENC + 60 D - COM A - RC DIREC LCA</t>
  </si>
  <si>
    <t>1.4.3.10.10.0420-2</t>
  </si>
  <si>
    <t>COMERCIALIZAÇÃO - PECUÁRIA - REC. DIREC. LCA</t>
  </si>
  <si>
    <t>1.4.3.10.10.0421-9</t>
  </si>
  <si>
    <t>(-) RDAS APROP - COM P - REC. DIREC. LCA</t>
  </si>
  <si>
    <t>1.4.3.10.10.0422-6</t>
  </si>
  <si>
    <t>(-) JUROS MORA APROP - COM P - REC. DIREC. LCA</t>
  </si>
  <si>
    <t>1.4.3.10.10.0423-3</t>
  </si>
  <si>
    <t>(-) RDAS EFET - VENC + 60 D - COM P - RC DIREC LCA</t>
  </si>
  <si>
    <t>1.4.3.10.10.0424-0</t>
  </si>
  <si>
    <t>INDUSTRIALIZAÇÃO - AGRICULTURA - REC. DIREC. LCA</t>
  </si>
  <si>
    <t>1.4.3.10.10.0425-7</t>
  </si>
  <si>
    <t>(-) RDAS APROP - IND A - REC. DIREC. LCA</t>
  </si>
  <si>
    <t>1.4.3.10.10.0426-4</t>
  </si>
  <si>
    <t>(-) JUROS MORA APROP - IND A - REC. DIREC. LCA</t>
  </si>
  <si>
    <t>1.4.3.10.10.0427-1</t>
  </si>
  <si>
    <t>(-) RDAS EFET - VENC + 60 D - IND A - RC DIREC LCA</t>
  </si>
  <si>
    <t>1.4.3.10.10.0428-8</t>
  </si>
  <si>
    <t>INDUSTRIALIZAÇÃO - PECUÁRIA - REC. DIREC. LCA</t>
  </si>
  <si>
    <t>1.4.3.10.10.0429-5</t>
  </si>
  <si>
    <t>(-) RDAS APROP - IND P - REC. DIREC. LCA</t>
  </si>
  <si>
    <t>1.4.3.10.10.0430-5</t>
  </si>
  <si>
    <t>(-) JUROS MORA APROP - IND P - REC. DIREC. LCA</t>
  </si>
  <si>
    <t>1.4.3.10.10.0431-2</t>
  </si>
  <si>
    <t>(-) RDAS EFET - VENC + 60 D - IND P - RC DIREC LCA</t>
  </si>
  <si>
    <t>1.4.3.10.10.0432-9</t>
  </si>
  <si>
    <t>(-) GANHOS A AUFERIR - CA - REC. DIREC. LCA</t>
  </si>
  <si>
    <t>1.4.3.10.10.0433-6</t>
  </si>
  <si>
    <t>(-) GANHOS A AUFERIR - CP - REC. DIREC. LCA</t>
  </si>
  <si>
    <t>1.4.3.10.10.0434-3</t>
  </si>
  <si>
    <t>(-) GANHOS A AUFERIR - IA - REC. DIREC. LCA</t>
  </si>
  <si>
    <t>1.4.3.10.10.0435-0</t>
  </si>
  <si>
    <t>(-) GANHOS A AUFERIR - IP - REC. DIREC. LCA</t>
  </si>
  <si>
    <t>1.4.3.10.10.0436-7</t>
  </si>
  <si>
    <t>(-) GANHOS A AUFERIR - COM A - REC. DIREC. LCA</t>
  </si>
  <si>
    <t>1.4.3.10.10.0437-4</t>
  </si>
  <si>
    <t>(-) GANHOS A AUFERIR - COM P - REC. DIREC. LCA</t>
  </si>
  <si>
    <t>1.4.3.10.10.0438-1</t>
  </si>
  <si>
    <t>(-) GANHOS A AUFERIR - IND A - REC. DIREC. LCA</t>
  </si>
  <si>
    <t>1.4.3.10.10.0439-8</t>
  </si>
  <si>
    <t>(-) GANHOS A AUFERIR - IND P - REC. DIREC. LCA</t>
  </si>
  <si>
    <t>1.4.3.10.10.0500-5</t>
  </si>
  <si>
    <t>CUSTEIO - AGRICULTURA - REC. FONTES PÚB.</t>
  </si>
  <si>
    <t>1.4.3.10.10.0501-2</t>
  </si>
  <si>
    <t>(-) RDAS APROP - CA - REC. FONTES PÚB.</t>
  </si>
  <si>
    <t>1.4.3.10.10.0502-9</t>
  </si>
  <si>
    <t>(-) JUROS MORA APROP - CA - REC. FONTES PÚB.</t>
  </si>
  <si>
    <t>1.4.3.10.10.0503-6</t>
  </si>
  <si>
    <t>(-) RDAS EFET - VENC + 60 D - CA - REC. FONTES PÚB</t>
  </si>
  <si>
    <t>1.4.3.10.10.0504-3</t>
  </si>
  <si>
    <t>CUSTEIO - PECUÁRIA - REC. FONTES PÚB.</t>
  </si>
  <si>
    <t>1.4.3.10.10.0505-0</t>
  </si>
  <si>
    <t>(-) RDAS APROP - CP - REC. FONTES PÚB.</t>
  </si>
  <si>
    <t>1.4.3.10.10.0506-7</t>
  </si>
  <si>
    <t>(-) JUROS MORA APROP - CP - REC. FONTES PÚB.</t>
  </si>
  <si>
    <t>1.4.3.10.10.0507-4</t>
  </si>
  <si>
    <t>(-) RDAS EFET - VENC + 60 D - CP - REC. FONTES PÚB</t>
  </si>
  <si>
    <t>1.4.3.10.10.0508-1</t>
  </si>
  <si>
    <t>INVESTIMENTO - AGRICULTURA - REC. FONTES PÚB.</t>
  </si>
  <si>
    <t>1.4.3.10.10.0509-8</t>
  </si>
  <si>
    <t>(-) RDAS APROP - IA - REC. FONTES PÚB.</t>
  </si>
  <si>
    <t>1.4.3.10.10.0510-8</t>
  </si>
  <si>
    <t>(-) JUROS MORA APROP - IA - REC. FONTES PÚB.</t>
  </si>
  <si>
    <t>1.4.3.10.10.0511-5</t>
  </si>
  <si>
    <t>(-) RDAS EFET - VENC + 60 D - IA - REC. FONTES PÚB</t>
  </si>
  <si>
    <t>1.4.3.10.10.0512-2</t>
  </si>
  <si>
    <t>INVESTIMENTO - PECUÁRIA - REC. FONTES PÚB.</t>
  </si>
  <si>
    <t>1.4.3.10.10.0513-9</t>
  </si>
  <si>
    <t>(-) RDAS APROP - IP - REC. FONTES PÚB.</t>
  </si>
  <si>
    <t>1.4.3.10.10.0514-6</t>
  </si>
  <si>
    <t>(-) JUROS MORA APROP - IP - REC. FONTES PÚB.</t>
  </si>
  <si>
    <t>1.4.3.10.10.0515-3</t>
  </si>
  <si>
    <t>(-) RDAS EFET - VENC + 60 D - IP - REC. FONTES PÚB</t>
  </si>
  <si>
    <t>1.4.3.10.10.0516-0</t>
  </si>
  <si>
    <t>COMERCIALIZAÇÃO - AGRICULTURA - REC. FONTES PÚB.</t>
  </si>
  <si>
    <t>1.4.3.10.10.0517-7</t>
  </si>
  <si>
    <t>(-) RDAS APROP - COM A - REC. FONTES PÚB.</t>
  </si>
  <si>
    <t>1.4.3.10.10.0518-4</t>
  </si>
  <si>
    <t>(-) JUROS MORA APROP - COM A - REC. FONTES PÚB.</t>
  </si>
  <si>
    <t>1.4.3.10.10.0519-1</t>
  </si>
  <si>
    <t>(-) RDAS EFET - VENC + 60 D - COM A - RC FONTE PÚB</t>
  </si>
  <si>
    <t>1.4.3.10.10.0520-1</t>
  </si>
  <si>
    <t>COMERCIALIZAÇÃO - PECUÁRIA - REC. FONTES PÚB.</t>
  </si>
  <si>
    <t>1.4.3.10.10.0521-8</t>
  </si>
  <si>
    <t>(-) RDAS APROP - COM P - REC. FONTES PÚB.</t>
  </si>
  <si>
    <t>1.4.3.10.10.0522-5</t>
  </si>
  <si>
    <t>(-) JUROS MORA APROP - COM P - REC. FONTES PÚB.</t>
  </si>
  <si>
    <t>1.4.3.10.10.0523-2</t>
  </si>
  <si>
    <t>(-) RDAS EFET - VENC + 60 D - COM P - RC FONTE PÚB</t>
  </si>
  <si>
    <t>1.4.3.10.10.0524-9</t>
  </si>
  <si>
    <t>INDUSTRIALIZAÇÃO - AGRICULTURA - REC. FONTES PÚB.</t>
  </si>
  <si>
    <t>1.4.3.10.10.0525-6</t>
  </si>
  <si>
    <t>(-) RDAS APROP - IND A - REC. FONTES PÚB.</t>
  </si>
  <si>
    <t>1.4.3.10.10.0526-3</t>
  </si>
  <si>
    <t>(-) JUROS MORA APROP - IND A - REC. FONTES PÚB.</t>
  </si>
  <si>
    <t>1.4.3.10.10.0527-0</t>
  </si>
  <si>
    <t>(-) RDAS EFET - VENC + 60 D - IND A - RC FONTE PÚB</t>
  </si>
  <si>
    <t>1.4.3.10.10.0528-7</t>
  </si>
  <si>
    <t>INDUSTRIALIZAÇÃO - PECUÁRIA - REC. FONTES PÚB.</t>
  </si>
  <si>
    <t>1.4.3.10.10.0529-4</t>
  </si>
  <si>
    <t>(-) RDAS APROP - IND P - REC. FONTES PÚB.</t>
  </si>
  <si>
    <t>1.4.3.10.10.0530-4</t>
  </si>
  <si>
    <t>(-) JUROS MORA APROP - IND P - REC. FONTES PÚB.</t>
  </si>
  <si>
    <t>1.4.3.10.10.0531-1</t>
  </si>
  <si>
    <t>(-) RDAS EFET - VENC + 60 D - IND P - RC FONTE PÚB</t>
  </si>
  <si>
    <t>1.4.3.10.10.0532-8</t>
  </si>
  <si>
    <t>(-) GANHOS A AUFERIR -  CA - REC. FONTES PÚB.</t>
  </si>
  <si>
    <t>1.4.3.10.10.0533-5</t>
  </si>
  <si>
    <t>(-) GANHOS A AUFERIR -  CP - REC. FONTES PÚB.</t>
  </si>
  <si>
    <t>1.4.3.10.10.0534-2</t>
  </si>
  <si>
    <t>(-) GANHOS A AUFERIR -  IA - REC. FONTES PÚB.</t>
  </si>
  <si>
    <t>1.4.3.10.10.0535-9</t>
  </si>
  <si>
    <t>(-) GANHOS A AUFERIR -  IP - REC. FONTES PÚB.</t>
  </si>
  <si>
    <t>1.4.3.10.10.0536-6</t>
  </si>
  <si>
    <t>(-) GANHOS A AUFERIR -  COM A - REC. FONTES PÚB.</t>
  </si>
  <si>
    <t>1.4.3.10.10.0537-3</t>
  </si>
  <si>
    <t>(-) GANHOS A AUFERIR -  COM P - REC. FONTES PÚB.</t>
  </si>
  <si>
    <t>1.4.3.10.10.0538-0</t>
  </si>
  <si>
    <t>(-) GANHOS A AUFERIR -  IND A - REC. FONTES PÚB.</t>
  </si>
  <si>
    <t>1.4.3.10.10.0539-7</t>
  </si>
  <si>
    <t>(-) GANHOS A AUFERIR -  IND P - REC. FONTES PÚB.</t>
  </si>
  <si>
    <t>1.4.3.10.10.0600-4</t>
  </si>
  <si>
    <t>FINANCIAMENTOS RURAIS RENEGOCIADOS</t>
  </si>
  <si>
    <t>1.4.3.10.10.0601-1</t>
  </si>
  <si>
    <t>(-) RDAS APROP - FINANC. RURAIS RENEG.</t>
  </si>
  <si>
    <t>1.4.3.10.10.0602-8</t>
  </si>
  <si>
    <t>(-) JUROS MORA APROP - FINANC. RURAIS RENEG.</t>
  </si>
  <si>
    <t>1.4.3.10.10.0603-5</t>
  </si>
  <si>
    <t>(-) RDAS EFET - VENC + 60 D - FINANC. RURAIS RENEG</t>
  </si>
  <si>
    <t>1.4.3.90.00.0001-2</t>
  </si>
  <si>
    <t>REPASSE</t>
  </si>
  <si>
    <t>1.4.3.90.00.0002-9</t>
  </si>
  <si>
    <t>(-) RENDAS A APROPRIAR DE REPASSE</t>
  </si>
  <si>
    <t>1.4.3.90.00.0003-6</t>
  </si>
  <si>
    <t>EMPRÉSTIMO ESPECIAL</t>
  </si>
  <si>
    <t>1.4.3.90.00.0004-3</t>
  </si>
  <si>
    <t>(-) RENDAS A APROPRIAR DE EMPRÉSTIMO ESPECIAL</t>
  </si>
  <si>
    <t>1.4.3.90.00.0005-0</t>
  </si>
  <si>
    <t>CRÉDITO ROTATIVO</t>
  </si>
  <si>
    <t>1.4.3.90.00.0006-7</t>
  </si>
  <si>
    <t>(-) RENDAS A APROPRIAR CRÉDITO ROTATIVO</t>
  </si>
  <si>
    <t>1.4.3.90.00.0007-4</t>
  </si>
  <si>
    <t>REPASSE ESPECIAL</t>
  </si>
  <si>
    <t>1.4.3.90.00.0008-1</t>
  </si>
  <si>
    <t>(-) RENDAS A APROPRIAR REPASSE ESPECIAL</t>
  </si>
  <si>
    <t>1.4.3.90.00.0009-8</t>
  </si>
  <si>
    <t>REPASSE AJUIZADO</t>
  </si>
  <si>
    <t>1.4.3.90.00.0010-8</t>
  </si>
  <si>
    <t>(-) RENDAS A APROPRIAR DE REPASSE AJUIZADO</t>
  </si>
  <si>
    <t>1.4.3.90.00.0011-5</t>
  </si>
  <si>
    <t>EMPRÉSTIMO ESPECIAL AJUIZADO</t>
  </si>
  <si>
    <t>1.4.3.90.00.0012-2</t>
  </si>
  <si>
    <t>(-) RENDAS A APROPRIAR EMPRÉSTIMO ESPEC. AJUIZADO</t>
  </si>
  <si>
    <t>1.4.3.90.00.0013-9</t>
  </si>
  <si>
    <t>CRÉDITO ROTATIVO AJUIZADO</t>
  </si>
  <si>
    <t>1.4.3.90.00.0014-6</t>
  </si>
  <si>
    <t>(-) RENDAS A APROPRIAR CRÉDITO ROTATIVO AJUIZADO</t>
  </si>
  <si>
    <t>1.4.3.90.00.0015-3</t>
  </si>
  <si>
    <t>REPASSE ESPECIAL AJUIZADO</t>
  </si>
  <si>
    <t>1.4.3.90.00.0016-0</t>
  </si>
  <si>
    <t>(-) RENDAS A APROPRIAR REPASSE ESPECIAL AJUIZADO</t>
  </si>
  <si>
    <t>1.4.3.90.00.0017-7</t>
  </si>
  <si>
    <t>(-) RENDAS A EFETIVAR REPASSE VENC. MAIS 60 DIAS</t>
  </si>
  <si>
    <t>1.4.3.99.10.0001-4</t>
  </si>
  <si>
    <t>(-) COOPERATIVAS DE CRÉDITO RURAL</t>
  </si>
  <si>
    <t>1.4.3.99.10.0009-0</t>
  </si>
  <si>
    <t>(-) FINANCIAMENTOS AGROINDUSTRIAIS</t>
  </si>
  <si>
    <t>1.4.3.99.10.0010-0</t>
  </si>
  <si>
    <t>(-) RECURSOS APLICAÇÕES LIVRES</t>
  </si>
  <si>
    <t>1.4.3.99.10.0011-7</t>
  </si>
  <si>
    <t>(-) RECURSOS DIRECIONADOS À VISTA</t>
  </si>
  <si>
    <t>1.4.3.99.10.0012-4</t>
  </si>
  <si>
    <t>(-) RECURSOS DIRECIONADOS DA POUPANÇA RURAL</t>
  </si>
  <si>
    <t>1.4.3.99.10.0013-1</t>
  </si>
  <si>
    <t>(-) RECURSOS DIRECIONADOS DE LCA</t>
  </si>
  <si>
    <t>1.4.3.99.10.0014-8</t>
  </si>
  <si>
    <t>(-) RECURSOS DE FONTES PÚBLICAS</t>
  </si>
  <si>
    <t>1.4.3.99.10.0015-5</t>
  </si>
  <si>
    <t>(-) FINANCIAMENTOS RURAIS RENEGOCIADOS</t>
  </si>
  <si>
    <t>1.4.3.99.90.0001-6</t>
  </si>
  <si>
    <t>(-) REPASSE</t>
  </si>
  <si>
    <t>1.4.3.99.90.0002-3</t>
  </si>
  <si>
    <t>(-) REPASSE ESPECIAL AJUIZADO</t>
  </si>
  <si>
    <t>1.4.3.99.90.0003-0</t>
  </si>
  <si>
    <t>(-) EMPRÉSTIMO ESPECIAL</t>
  </si>
  <si>
    <t>1.4.3.99.90.0004-7</t>
  </si>
  <si>
    <t>(-) CRÉDITO ROTATIVO</t>
  </si>
  <si>
    <t>1.4.3.99.90.0005-4</t>
  </si>
  <si>
    <t>(-) REPASSE ESPECIAL</t>
  </si>
  <si>
    <t>1.4.3.99.90.0006-1</t>
  </si>
  <si>
    <t>(-) REPASSE AJUIZADO</t>
  </si>
  <si>
    <t>1.4.3.99.90.0007-8</t>
  </si>
  <si>
    <t>(-) EMPRÉSTIMO ESPECIAL AJUIZADO</t>
  </si>
  <si>
    <t>1.4.3.99.90.0008-5</t>
  </si>
  <si>
    <t>(-) CRÉDITO ROTATIVO AJUIZADO</t>
  </si>
  <si>
    <t>1.4.3.99.90.9999-3</t>
  </si>
  <si>
    <t>1.4.4.30.00.0001-3</t>
  </si>
  <si>
    <t>CORRESPONDENTES NO PAÍS</t>
  </si>
  <si>
    <t>CENTRALIZAÇÃO FINANCEIRA - COOPERATIVAS</t>
  </si>
  <si>
    <t>1.4.5.10.00.0002-3</t>
  </si>
  <si>
    <t>CENTRALIZAÇÃO FINANCEIRA - CONTA VINCULADA</t>
  </si>
  <si>
    <t>1.4.5.10.00.0003-0</t>
  </si>
  <si>
    <t>CENTRALIZAÇÃO FINANCEIRA - COOPERATIVAS OUTR BCOS</t>
  </si>
  <si>
    <t>1.4.5.10.00.0004-7</t>
  </si>
  <si>
    <t>CENTRALIZAÇÃO FINANCEIRA - VINC PRESTAÇÃO GARANTIA</t>
  </si>
  <si>
    <t>1.5.2.20.00.0001-9</t>
  </si>
  <si>
    <t>COBRANÇA PRÓPRIA EM TRÂNSITO</t>
  </si>
  <si>
    <t>1.5.2.50.00.0001-8</t>
  </si>
  <si>
    <t>ADIANTAMENTOS A DEPOSITANTES</t>
  </si>
  <si>
    <t>(-) RENDAS APROPRIAR ADIANTAMENTOS A DEPOSITANTES</t>
  </si>
  <si>
    <t>EMPRÉSTIMOS</t>
  </si>
  <si>
    <t>(-) RENDAS APROPRIAR - EMPRÉSTIMOS</t>
  </si>
  <si>
    <t>CHEQUE ESPECIAL</t>
  </si>
  <si>
    <t>(-) RENDAS APROPRIAR - CHEQUE ESPECIAL</t>
  </si>
  <si>
    <t>(-) JUROS MORA APROPRIAR</t>
  </si>
  <si>
    <t>CONTA GARANTIDA</t>
  </si>
  <si>
    <t>(-) RENDAS APROPRIAR - CONTA GARANTIDA</t>
  </si>
  <si>
    <t>1.6.1.20.00.0008-6</t>
  </si>
  <si>
    <t>(-) JUROS MORA APROPRIAR - CONTA GARANTIDA</t>
  </si>
  <si>
    <t>(-) RDS EFET VENC + 60 - EMPRÉSTIMOS</t>
  </si>
  <si>
    <t>1.6.1.20.00.0010-3</t>
  </si>
  <si>
    <t>CARTÃO DE CRÉDITO - CABAL</t>
  </si>
  <si>
    <t>1.6.1.20.00.0011-0</t>
  </si>
  <si>
    <t>CARTÃO DE CRÉDITO - VISA</t>
  </si>
  <si>
    <t>1.6.1.20.00.0012-7</t>
  </si>
  <si>
    <t>ÁGIO S/ CESSÃO - DIREITOS CREDITÓRIOS</t>
  </si>
  <si>
    <t>1.6.1.20.00.0013-4</t>
  </si>
  <si>
    <t>(-) DESÁGIO S/CESSÃO - DIREITOS CREDITÓRIOS</t>
  </si>
  <si>
    <t>1.6.1.20.00.0014-1</t>
  </si>
  <si>
    <t>DIREITOS CREDITÓRIOS S/COOBRIGAÇÃO</t>
  </si>
  <si>
    <t>1.6.1.20.00.0015-8</t>
  </si>
  <si>
    <t>(-) RDAS APROPRIAR - DIREITOS CRED S/ COOBRIGAÇÃO</t>
  </si>
  <si>
    <t>1.6.1.20.00.0016-5</t>
  </si>
  <si>
    <t>CARTÃO DE CRÉDITO - MASTERCARD</t>
  </si>
  <si>
    <t>1.6.1.20.00.0017-2</t>
  </si>
  <si>
    <t>(-) DESÁGIO A APROPRIAR - CCB'S</t>
  </si>
  <si>
    <t>CRÉDITO PESSOAL</t>
  </si>
  <si>
    <t>(-) RENDAS APROPRIAR - CRÉDITO PESSOAL</t>
  </si>
  <si>
    <t>1.6.1.20.00.0020-6</t>
  </si>
  <si>
    <t>(-) RDS EFET VENC + 60 - CRÉDITO PESSOAL</t>
  </si>
  <si>
    <t>1.6.1.20.00.0021-3</t>
  </si>
  <si>
    <t>(-) JUROS MORA APROPRIAR - CRÉDITO PESSOAL</t>
  </si>
  <si>
    <t>1.6.1.20.00.0022-0</t>
  </si>
  <si>
    <t>1.6.1.20.00.0023-7</t>
  </si>
  <si>
    <t>(-) RENDAS A APROPRIAR - EMPRÉSTIMOS</t>
  </si>
  <si>
    <t>1.6.1.20.00.0024-4</t>
  </si>
  <si>
    <t>1.6.1.20.00.0025-1</t>
  </si>
  <si>
    <t>(-) RENDAS A APROPRIAR - CHEQUE ESPECIAL</t>
  </si>
  <si>
    <t>1.6.1.20.00.0026-8</t>
  </si>
  <si>
    <t>(-) JUROS DE MORA A APROPRIAR</t>
  </si>
  <si>
    <t>1.6.1.20.00.0027-5</t>
  </si>
  <si>
    <t>1.6.1.20.00.0028-2</t>
  </si>
  <si>
    <t>1.6.1.20.00.0029-9</t>
  </si>
  <si>
    <t>(-) JUROS DE MORA</t>
  </si>
  <si>
    <t>1.6.1.20.00.0030-9</t>
  </si>
  <si>
    <t>(-) RENDAS A EFET. EMPRÉSTIMOS VENC. MAIS 60 DIAS</t>
  </si>
  <si>
    <t>OPERAÇÕES RENEGOCIADAS</t>
  </si>
  <si>
    <t>(-) RENDAS A APROPRIAR - OPERAÇÕES RENEGOCIADAS</t>
  </si>
  <si>
    <t>1.6.1.20.00.0035-4</t>
  </si>
  <si>
    <t>CARTÃO DE CRÉDITO - RPL</t>
  </si>
  <si>
    <t>(-) GANHOS A AUFERIR</t>
  </si>
  <si>
    <t>1.6.1.20.00.0037-8</t>
  </si>
  <si>
    <t>CARTÃO DE CRÉDITO CABAL - PARC AUTOMÁTICO ROTATIVO</t>
  </si>
  <si>
    <t>1.6.1.20.00.0038-5</t>
  </si>
  <si>
    <t>(-) RDAS A APROPRIAR CABAL - PARC AUTOMÁT ROTATIVO</t>
  </si>
  <si>
    <t>1.6.1.20.10.0001-6</t>
  </si>
  <si>
    <t>CRÉDITO PESSOL E CDC</t>
  </si>
  <si>
    <t>1.6.1.20.10.0002-3</t>
  </si>
  <si>
    <t>(-) RENDAS A APROPRIAR - CRÉDITO PESSOAL CDC</t>
  </si>
  <si>
    <t>1.6.1.20.10.0003-0</t>
  </si>
  <si>
    <t>(-) JUROS MORA APROP - CRÉDITO PESSOAL CDC</t>
  </si>
  <si>
    <t>1.6.1.20.10.0004-7</t>
  </si>
  <si>
    <t>(-) RDAS EFET - VENC + 60 D - CRÉDITO PESSOAL CDC</t>
  </si>
  <si>
    <t>1.6.1.20.10.0005-4</t>
  </si>
  <si>
    <t>(-) GANHOS A AUFERIR - CRÉDITO PESSOAL E CDC</t>
  </si>
  <si>
    <t>1.6.1.20.15.0001-1</t>
  </si>
  <si>
    <t>CRÉDITO PESSOAL - CONSIGNADO</t>
  </si>
  <si>
    <t>1.6.1.20.15.0002-8</t>
  </si>
  <si>
    <t>(-) RDAS A APROPRIAR - CRÉDITO PESSOAL -CONSIGNADO</t>
  </si>
  <si>
    <t>1.6.1.20.15.0003-5</t>
  </si>
  <si>
    <t>(-) JUROS MORA APROP - CRÉDITO PESSOAL -CONSIGNADO</t>
  </si>
  <si>
    <t>1.6.1.20.15.0004-2</t>
  </si>
  <si>
    <t>(-) RDAS EFET - VENC + 60 D - CRÉD PESSOAL -CONSIG</t>
  </si>
  <si>
    <t>1.6.1.20.15.0005-9</t>
  </si>
  <si>
    <t>(-) GANHOS A AUFERIR - CRÉDITO PESSOAL CONSIGNADO</t>
  </si>
  <si>
    <t>1.6.1.20.20.0001-5</t>
  </si>
  <si>
    <t>CARTÃO DE CRÉDITO - CABAL ROTATIVO</t>
  </si>
  <si>
    <t>1.6.1.20.20.0002-2</t>
  </si>
  <si>
    <t>CARTÃO DE CRÉDITO - VISA ROTATIVO</t>
  </si>
  <si>
    <t>1.6.1.20.20.0003-9</t>
  </si>
  <si>
    <t>CARTÃO DE CRÉDITO -  ROTATIVO</t>
  </si>
  <si>
    <t>1.6.1.20.22.0001-1</t>
  </si>
  <si>
    <t>CARTÃO DE CRÉDITO - CABAL COMPRAS PARC.</t>
  </si>
  <si>
    <t>1.6.1.20.22.0002-8</t>
  </si>
  <si>
    <t>(-) RENDAS A APROP - CABAL COMPRAS PARC.</t>
  </si>
  <si>
    <t>1.6.1.20.22.0003-5</t>
  </si>
  <si>
    <t>CARTÃO DE CRÉDITO - VISA COMPRAS PARC.</t>
  </si>
  <si>
    <t>1.6.1.20.22.0004-2</t>
  </si>
  <si>
    <t>(-) RENDAS A APROP - VISA COMPRAS PARC.</t>
  </si>
  <si>
    <t>1.6.1.20.22.0005-9</t>
  </si>
  <si>
    <t>CARTÃO DE CRÉDITO - MASTERCARD COMPRAS PARC.</t>
  </si>
  <si>
    <t>1.6.1.20.22.0006-6</t>
  </si>
  <si>
    <t>(-) RENDAS A APROP - MARTERCARD COMPRAS PARC.</t>
  </si>
  <si>
    <t>1.6.1.20.22.0007-3</t>
  </si>
  <si>
    <t>CARTÃO DE CRÉDITO - CABAL PARC. DE FATURAS</t>
  </si>
  <si>
    <t>1.6.1.20.22.0008-0</t>
  </si>
  <si>
    <t>(-) RENDAS A APROP - CABAL PARC. DE FATURAS</t>
  </si>
  <si>
    <t>1.6.1.20.22.0009-7</t>
  </si>
  <si>
    <t>CARTÃO DE CRÉDITO - VISA PARC. DE FATURAS</t>
  </si>
  <si>
    <t>1.6.1.20.22.0010-7</t>
  </si>
  <si>
    <t>(-) RENDAS A APROP - VISA PARC. DE FATURAS</t>
  </si>
  <si>
    <t>1.6.1.20.22.0011-4</t>
  </si>
  <si>
    <t>CARTÃO DE CRÉDITO - MASTERCARD PARC. DE FATURAS</t>
  </si>
  <si>
    <t>1.6.1.20.22.0012-1</t>
  </si>
  <si>
    <t>(-) RENDAS A APROP - MARTERCARD PARC. DE FATURAS</t>
  </si>
  <si>
    <t>1.6.1.20.25.0001-0</t>
  </si>
  <si>
    <t>CARTÃO DE CRÉDITO - CABAL SAQ, TRANSF, PG CONTAS</t>
  </si>
  <si>
    <t>1.6.1.20.25.0002-7</t>
  </si>
  <si>
    <t>(-) RDS A APROP - CABAL SAQ, TRANSF, PG CONTAS</t>
  </si>
  <si>
    <t>1.6.1.20.25.0003-4</t>
  </si>
  <si>
    <t>CARTÃO DE CRÉDITO - VISA SAQ, TRANSF, PG CONTAS</t>
  </si>
  <si>
    <t>1.6.1.20.25.0004-1</t>
  </si>
  <si>
    <t>(-) RENDAS A APROP - VISA SAQ, TRANSF, PG CONTAS</t>
  </si>
  <si>
    <t>1.6.1.20.25.0005-8</t>
  </si>
  <si>
    <t>CARTÃO DE CRÉDITO - MASTER SAQ, TRANSF, PG CONTAS</t>
  </si>
  <si>
    <t>1.6.1.20.25.0006-5</t>
  </si>
  <si>
    <t>(-) RENDAS A APROP - MARTER SAQ, TRANSF, PG CONTAS</t>
  </si>
  <si>
    <t>1.6.1.20.30.0001-4</t>
  </si>
  <si>
    <t>1.6.1.20.30.0002-1</t>
  </si>
  <si>
    <t>1.6.1.20.40.0001-3</t>
  </si>
  <si>
    <t>CAPITAL DE GIRO</t>
  </si>
  <si>
    <t>1.6.1.20.40.0002-0</t>
  </si>
  <si>
    <t>(-) RENDAS A APROPRIAR - CAPITAL DE GIRO</t>
  </si>
  <si>
    <t>1.6.1.20.40.0003-7</t>
  </si>
  <si>
    <t>(-) JUROS MORA APROP - CAPITAL DE GIRO</t>
  </si>
  <si>
    <t>1.6.1.20.40.0004-4</t>
  </si>
  <si>
    <t>(-) RDAS EFET - VENC + 60 D - CAPITAL DE GIRO</t>
  </si>
  <si>
    <t>1.6.1.20.40.0005-1</t>
  </si>
  <si>
    <t>(-) GANHOS A AUFERIR - CAPITAL DE GIRO</t>
  </si>
  <si>
    <t>1.6.1.20.50.0001-2</t>
  </si>
  <si>
    <t>1.6.1.20.50.0002-9</t>
  </si>
  <si>
    <t>(-) RENDAS A APROPRIAR - CONTA GARANTIDA</t>
  </si>
  <si>
    <t>1.6.1.20.60.0001-1</t>
  </si>
  <si>
    <t>EMPRÉSTIMOS  COM GARANTIAS BENS IMÓVEIS</t>
  </si>
  <si>
    <t>1.6.1.20.60.0002-8</t>
  </si>
  <si>
    <t>(-) RDAS A APROP - EMP COM GARANT BENS IMÓVEIS</t>
  </si>
  <si>
    <t>1.6.1.20.60.0003-5</t>
  </si>
  <si>
    <t>(-) JUROS MORA APROP  EMP  GARANT  BENS IMÓVEIS</t>
  </si>
  <si>
    <t>1.6.1.20.60.0004-2</t>
  </si>
  <si>
    <t>(-) RDAS EFET - VENC + 60 D - EMP C/ GARANT BENS</t>
  </si>
  <si>
    <t>1.6.1.20.60.0005-9</t>
  </si>
  <si>
    <t>(-) GANHOS A AUFERIR - EMP C/ GARANT BENS</t>
  </si>
  <si>
    <t>1.6.1.20.99.0001-5</t>
  </si>
  <si>
    <t>1.6.1.20.99.0002-2</t>
  </si>
  <si>
    <t>1.6.1.20.99.0003-9</t>
  </si>
  <si>
    <t>(-) JUROS MORA APROPPRIAR - OUTROS</t>
  </si>
  <si>
    <t>1.6.1.20.99.0004-6</t>
  </si>
  <si>
    <t>(-) RENDAS EFET - VENC + 60 DIAS - OUTROS</t>
  </si>
  <si>
    <t>(-) RENDAS A APROPRIAR - CRÉDITO PESSOAL</t>
  </si>
  <si>
    <t>(-) JUROS MORA APROP - CRÉDITO PESSOAL</t>
  </si>
  <si>
    <t>(-) RDAS EFET - VENC + 60 D - CRÉDITO PESSOAL</t>
  </si>
  <si>
    <t>(-) GANHOS A AUFERIR - CRÉDITO PESSOAL</t>
  </si>
  <si>
    <t>1.6.1.20.99.0010-1</t>
  </si>
  <si>
    <t>(-) GANHOS A AUFERIR - OUTROS</t>
  </si>
  <si>
    <t>1.6.1.20.99.0011-8</t>
  </si>
  <si>
    <t>1.6.1.20.99.0012-5</t>
  </si>
  <si>
    <t>1.6.1.20.99.0013-2</t>
  </si>
  <si>
    <t>1.6.1.20.99.0014-9</t>
  </si>
  <si>
    <t>1.6.1.20.99.0015-6</t>
  </si>
  <si>
    <t>1.6.1.20.99.0016-3</t>
  </si>
  <si>
    <t>1.6.1.20.99.0019-4</t>
  </si>
  <si>
    <t>1.6.1.20.99.0020-4</t>
  </si>
  <si>
    <t>1.6.1.20.99.0025-9</t>
  </si>
  <si>
    <t>1.6.1.20.99.0026-6</t>
  </si>
  <si>
    <t>1.6.1.20.99.0031-4</t>
  </si>
  <si>
    <t>1.6.1.20.99.0032-1</t>
  </si>
  <si>
    <t>(-) RDAS A APROP - EMP COM GARANT  BENS IMÓVEIS</t>
  </si>
  <si>
    <t>1.6.1.20.99.0048-6</t>
  </si>
  <si>
    <t>1.6.1.20.99.0049-3</t>
  </si>
  <si>
    <t>1.6.1.20.99.0050-3</t>
  </si>
  <si>
    <t>1.6.1.30.00.0001-0</t>
  </si>
  <si>
    <t>TÍTULOS DESCONTADOS</t>
  </si>
  <si>
    <t>1.6.1.30.00.0002-7</t>
  </si>
  <si>
    <t>(-) RENDAS A APROPRIAR - TÍTULOS DESCONTADOS RPL</t>
  </si>
  <si>
    <t>1.6.1.30.00.0003-4</t>
  </si>
  <si>
    <t>1.6.1.30.00.0004-1</t>
  </si>
  <si>
    <t>(-) RDAS A EFET.TIT. DESCONTADOS VENC MAIS 60 DIAS</t>
  </si>
  <si>
    <t>1.6.1.30.00.0005-8</t>
  </si>
  <si>
    <t>CHEQUES DESCONTADOS</t>
  </si>
  <si>
    <t>1.6.1.30.00.0006-5</t>
  </si>
  <si>
    <t>(-) RENDAS A APROPRIAR - CHEQUES DESCONTADOS</t>
  </si>
  <si>
    <t>1.6.1.30.00.0007-2</t>
  </si>
  <si>
    <t>1.6.1.30.00.0008-9</t>
  </si>
  <si>
    <t>(-) RDAS A EFET.CHQ. DESCONTADOS VENC.MAIS 60 DIAS</t>
  </si>
  <si>
    <t>1.6.1.30.00.0009-6</t>
  </si>
  <si>
    <t>TÍTULOS DESCONTADOS-CENTRALIZAÇÃO FINANCEIRA</t>
  </si>
  <si>
    <t>1.6.1.30.00.0010-6</t>
  </si>
  <si>
    <t>(-) RENDAS A APROP.TÍT.DESC. REC. CENT. FINANCEIRA</t>
  </si>
  <si>
    <t>1.6.1.30.00.0011-3</t>
  </si>
  <si>
    <t>1.6.1.30.00.0012-0</t>
  </si>
  <si>
    <t>(-) RDAS A EFET. TIT DESC-C.FIN. VENC MAIS 60 DIAS</t>
  </si>
  <si>
    <t>1.6.1.30.10.0004-0</t>
  </si>
  <si>
    <t>1.6.1.30.10.0005-7</t>
  </si>
  <si>
    <t>1.6.1.30.10.0006-4</t>
  </si>
  <si>
    <t>1.6.1.30.10.0007-1</t>
  </si>
  <si>
    <t>1.6.1.30.10.0008-8</t>
  </si>
  <si>
    <t>1.6.1.30.10.0012-9</t>
  </si>
  <si>
    <t>1.6.2.10.00.0001-3</t>
  </si>
  <si>
    <t>(-) RENDAS A APROPRIAR - FINAME VENC. MAIS 60 DIAS</t>
  </si>
  <si>
    <t>1.6.2.10.00.0002-0</t>
  </si>
  <si>
    <t>(-) RDAS APROPRIAR MORA - FINAME VENC MAIS 60 DIAS</t>
  </si>
  <si>
    <t>1.6.2.10.00.0003-7</t>
  </si>
  <si>
    <t>(-) RDAS APROPRIAR - BNDES VENC MAIS 60 DIAS</t>
  </si>
  <si>
    <t>1.6.2.10.00.0004-4</t>
  </si>
  <si>
    <t>(-) RDAS APROPRIAR MORA - BNDES VENC MAIS 60 DIAS</t>
  </si>
  <si>
    <t>1.6.2.10.00.0005-1</t>
  </si>
  <si>
    <t>BNDES - PROCAPCRED</t>
  </si>
  <si>
    <t>1.6.2.10.00.0006-8</t>
  </si>
  <si>
    <t>FINANC. - DIREITOS CREDITÓRIOS S/ COOBRIGAÇÕES</t>
  </si>
  <si>
    <t>1.6.2.10.00.0007-5</t>
  </si>
  <si>
    <t>(-) RDS APROP-DIREITOS CREDITÓRIOS S/ COOBRIGAÇÕES</t>
  </si>
  <si>
    <t>FINANCIAMENTOS</t>
  </si>
  <si>
    <t>(-) RENDAS A APROPRIAR - FINANCIAMENTOS</t>
  </si>
  <si>
    <t>(-) JUROS DE MORA A APROPRIAR - FINANCIAMENTOS</t>
  </si>
  <si>
    <t>(-) RDAS A EFET. FIN VENC + 60 DIAS - FINANCIAMENT</t>
  </si>
  <si>
    <t>1.6.2.10.00.0012-3</t>
  </si>
  <si>
    <t>FINANCIAMENTOS - MICROCRÉDITO RPL - PNMPO</t>
  </si>
  <si>
    <t>1.6.2.10.00.0013-0</t>
  </si>
  <si>
    <t>(-) RENDAS A APROPRIAR - MICROCRÉDITO RPL - PNMPO</t>
  </si>
  <si>
    <t>1.6.2.10.00.0014-7</t>
  </si>
  <si>
    <t>(-) RDAS A EFET. FIN VENC MAIS 60 DIAS - MICROCRÉD</t>
  </si>
  <si>
    <t>1.6.2.10.00.0015-4</t>
  </si>
  <si>
    <t>(-) JUROS DE MORA A APROP - MICROCRÉDITO RPL- PNMO</t>
  </si>
  <si>
    <t>1.6.2.10.00.0016-1</t>
  </si>
  <si>
    <t>FINANCIAMENTOS - MICROCRÉDITO RPL - CONSUMO</t>
  </si>
  <si>
    <t>1.6.2.10.00.0017-8</t>
  </si>
  <si>
    <t>(-) RENDAS A APROPRIAR - MICROCRÉDITO RPL - CONSUM</t>
  </si>
  <si>
    <t>1.6.2.10.00.0018-5</t>
  </si>
  <si>
    <t>(-) RDAS A EFET.FIN VENC MAIS 60 DIAS-MICROCRÉDITO</t>
  </si>
  <si>
    <t>1.6.2.10.00.0019-2</t>
  </si>
  <si>
    <t>(-) JUROS DE MORA A APROPRIAR - MICR RPL - CONSUMO</t>
  </si>
  <si>
    <t>1.6.2.10.00.0020-2</t>
  </si>
  <si>
    <t>CARTÃO DE CRÉDITO - COMPRAS E SAQUES - RPL</t>
  </si>
  <si>
    <t>1.6.2.10.00.0021-9</t>
  </si>
  <si>
    <t>1.6.2.10.00.0022-6</t>
  </si>
  <si>
    <t>1.6.2.10.00.0023-3</t>
  </si>
  <si>
    <t>1.6.2.10.00.0024-0</t>
  </si>
  <si>
    <t>(-) RENDAS A APROPRIAR FINANCIAMENTOS</t>
  </si>
  <si>
    <t>1.6.2.10.00.0025-7</t>
  </si>
  <si>
    <t>CARTÃO DE CRÉDITO-RECURSOS BANCOOB</t>
  </si>
  <si>
    <t>1.6.2.10.00.0026-4</t>
  </si>
  <si>
    <t>1.6.2.10.00.0027-1</t>
  </si>
  <si>
    <t>(-) RENDAS A EFET.FINANCIAMENTOS VENC.MAIS 60 DIAS</t>
  </si>
  <si>
    <t>1.6.2.10.00.0028-8</t>
  </si>
  <si>
    <t>FINANCIAMENTOS - MICROCRÉDITO BNDES - PNMPO</t>
  </si>
  <si>
    <t>1.6.2.10.00.0029-5</t>
  </si>
  <si>
    <t>(-) RENDAS A APROPRIAR - MICROCRÉDITO BNDES- PNMPO</t>
  </si>
  <si>
    <t>1.6.2.10.00.0030-5</t>
  </si>
  <si>
    <t>(-) RDAS EFET FIN VENC +60 D - MICROCR BNDES - PNM</t>
  </si>
  <si>
    <t>1.6.2.10.00.0031-2</t>
  </si>
  <si>
    <t>(-) JUROS MORA A APROP - MICROCRÉDITO BNDES - PNMO</t>
  </si>
  <si>
    <t>1.6.2.10.00.0032-9</t>
  </si>
  <si>
    <t>FINANCIAMENTOS - MICROCRÉDITO DIM - PNMPO</t>
  </si>
  <si>
    <t>1.6.2.10.00.0033-6</t>
  </si>
  <si>
    <t>(-) RENDAS A APROPRIAR - MICROCRÉDITO DIM - PNMPO</t>
  </si>
  <si>
    <t>1.6.2.10.00.0034-3</t>
  </si>
  <si>
    <t>(-) RDAS A EFET. FIN VENC MAIS 60 DIAS- MICR-PNMPO</t>
  </si>
  <si>
    <t>1.6.2.10.00.0035-0</t>
  </si>
  <si>
    <t>(-) JUROS DE MORA A APROPRIAR- MICR CRÉD DIM-PNMPO</t>
  </si>
  <si>
    <t>1.6.2.10.00.0036-7</t>
  </si>
  <si>
    <t>FINANCIAMENTOS - MICROCRÉDITO OUTRAS INST - PNMPO</t>
  </si>
  <si>
    <t>1.6.2.10.00.0037-4</t>
  </si>
  <si>
    <t>(-) RENDAS APROP - MICROCRÉDITO OUTRAS INST- PNMPO</t>
  </si>
  <si>
    <t>1.6.2.10.00.0038-1</t>
  </si>
  <si>
    <t>(-) RDAS EFET FIN VENC +60 D - MICR OUT INST - PNM</t>
  </si>
  <si>
    <t>1.6.2.10.00.0039-8</t>
  </si>
  <si>
    <t>(-) JUROS MORA APROP - MICROCRÉD OUT INST - PNMPO</t>
  </si>
  <si>
    <t>1.6.2.40.10.0001-1</t>
  </si>
  <si>
    <t>1.6.2.40.10.0002-8</t>
  </si>
  <si>
    <t>1.6.2.40.10.0003-5</t>
  </si>
  <si>
    <t>1.6.2.40.10.0004-2</t>
  </si>
  <si>
    <t>1.6.2.40.10.0005-9</t>
  </si>
  <si>
    <t>1.6.2.40.20.0001-0</t>
  </si>
  <si>
    <t>1.6.2.40.20.0002-7</t>
  </si>
  <si>
    <t>1.6.2.40.20.0003-4</t>
  </si>
  <si>
    <t>1.6.2.40.20.0004-1</t>
  </si>
  <si>
    <t>1.6.2.40.20.0005-8</t>
  </si>
  <si>
    <t>1.6.2.40.30.0001-9</t>
  </si>
  <si>
    <t>1.6.2.40.30.0002-6</t>
  </si>
  <si>
    <t>1.6.2.40.30.0003-3</t>
  </si>
  <si>
    <t>1.6.2.40.30.0004-0</t>
  </si>
  <si>
    <t>1.6.2.40.30.0005-7</t>
  </si>
  <si>
    <t>1.6.2.40.40.0001-8</t>
  </si>
  <si>
    <t>1.6.2.40.40.0002-5</t>
  </si>
  <si>
    <t>1.6.2.40.40.0003-2</t>
  </si>
  <si>
    <t>1.6.2.40.40.0004-9</t>
  </si>
  <si>
    <t>1.6.2.40.40.0005-6</t>
  </si>
  <si>
    <t>1.6.3.05.05.0001-9</t>
  </si>
  <si>
    <t>1.6.3.05.05.0002-6</t>
  </si>
  <si>
    <t>1.6.3.05.05.0003-3</t>
  </si>
  <si>
    <t>1.6.3.05.05.0004-0</t>
  </si>
  <si>
    <t>1.6.3.05.05.0005-7</t>
  </si>
  <si>
    <t>1.6.3.05.10.0003-7</t>
  </si>
  <si>
    <t>1.6.3.05.10.0004-4</t>
  </si>
  <si>
    <t>1.6.3.05.10.0005-1</t>
  </si>
  <si>
    <t>1.6.3.05.15.0001-8</t>
  </si>
  <si>
    <t>1.6.3.05.15.0002-5</t>
  </si>
  <si>
    <t>1.6.3.05.15.0003-2</t>
  </si>
  <si>
    <t>1.6.3.05.15.0004-9</t>
  </si>
  <si>
    <t>1.6.3.05.15.0005-6</t>
  </si>
  <si>
    <t>1.6.3.05.20.0005-0</t>
  </si>
  <si>
    <t>1.6.3.05.25.0001-7</t>
  </si>
  <si>
    <t>1.6.3.05.25.0002-4</t>
  </si>
  <si>
    <t>1.6.3.05.25.0003-1</t>
  </si>
  <si>
    <t>1.6.3.05.25.0004-8</t>
  </si>
  <si>
    <t>1.6.3.05.25.0005-5</t>
  </si>
  <si>
    <t>1.6.3.05.30.0001-1</t>
  </si>
  <si>
    <t>1.6.3.05.30.0002-8</t>
  </si>
  <si>
    <t>1.6.3.05.30.0003-5</t>
  </si>
  <si>
    <t>1.6.3.05.30.0004-2</t>
  </si>
  <si>
    <t>1.6.3.05.30.0005-9</t>
  </si>
  <si>
    <t>1.6.3.05.35.0001-6</t>
  </si>
  <si>
    <t>1.6.3.05.35.0002-3</t>
  </si>
  <si>
    <t>1.6.3.05.35.0003-0</t>
  </si>
  <si>
    <t>1.6.3.05.35.0004-7</t>
  </si>
  <si>
    <t>1.6.3.05.35.0005-4</t>
  </si>
  <si>
    <t>1.6.3.05.40.0001-0</t>
  </si>
  <si>
    <t>1.6.3.05.40.0002-7</t>
  </si>
  <si>
    <t>1.6.3.05.40.0003-4</t>
  </si>
  <si>
    <t>1.6.3.05.40.0004-1</t>
  </si>
  <si>
    <t>1.6.3.05.40.0005-8</t>
  </si>
  <si>
    <t>1.6.3.10.10.0001-1</t>
  </si>
  <si>
    <t>CUSTEIO AGRICULTURA</t>
  </si>
  <si>
    <t>1.6.3.10.10.0002-8</t>
  </si>
  <si>
    <t>(-) RENDAS A APROPRIAR - PRÉ-FIXADA</t>
  </si>
  <si>
    <t>1.6.3.10.10.0003-5</t>
  </si>
  <si>
    <t>CUSTEIO AGRICULTURA - EQUALIZÁVEL</t>
  </si>
  <si>
    <t>1.6.3.10.10.0004-2</t>
  </si>
  <si>
    <t>(-) RENDAS A APROPRIAR - PRÉ-FIXADA EQUALIZÁVEL</t>
  </si>
  <si>
    <t>1.6.3.10.10.0005-9</t>
  </si>
  <si>
    <t>1.6.3.10.10.0006-6</t>
  </si>
  <si>
    <t>(-) RENDAS A EFET.CUSTEIO-AGRIC.VENC. MAIS 60 DIAS</t>
  </si>
  <si>
    <t>1.6.3.10.10.0007-3</t>
  </si>
  <si>
    <t>PROGRAMA ESPECIAL DE SANEAMENTO DE ATIVOS - PESA</t>
  </si>
  <si>
    <t>1.6.3.10.10.0008-0</t>
  </si>
  <si>
    <t>(-) RENDAS A APROPRIAR - PESA</t>
  </si>
  <si>
    <t>1.6.3.10.10.0009-7</t>
  </si>
  <si>
    <t>(-) JUROS DE MORA A APROPRIAR - PESA</t>
  </si>
  <si>
    <t>1.6.3.10.10.0010-7</t>
  </si>
  <si>
    <t>(-) RENDAS EFET. CUST AGRIC EQUAL  VENC + 60 DIAS</t>
  </si>
  <si>
    <t>1.6.3.10.10.0011-4</t>
  </si>
  <si>
    <t>CUSTEIO AGRICULTURA - PROGER RURAL EQUALIZÁVEL</t>
  </si>
  <si>
    <t>1.6.3.10.10.0012-1</t>
  </si>
  <si>
    <t>(-) RENDAS APROP CUSTEIO AGRIC - PROGER RURAL EQU</t>
  </si>
  <si>
    <t>1.6.3.10.10.0013-8</t>
  </si>
  <si>
    <t>(-) JUROS MORA APROP - C A - PROGER RURAL EQUALIZ</t>
  </si>
  <si>
    <t>1.6.3.10.10.0014-5</t>
  </si>
  <si>
    <t>(-) RDAS EFET VENC + 60 - C A - PROGER RURAL EQUAL</t>
  </si>
  <si>
    <t>1.6.3.10.10.0015-2</t>
  </si>
  <si>
    <t>CUSTEIO AGRICULTURA - CPR</t>
  </si>
  <si>
    <t>1.6.3.10.10.0016-9</t>
  </si>
  <si>
    <t>(-) RENDAS APROP - C A - CPR</t>
  </si>
  <si>
    <t>1.6.3.10.10.0017-6</t>
  </si>
  <si>
    <t>(-) JUROS MORA APROP - C A - CPR</t>
  </si>
  <si>
    <t>1.6.3.10.10.0018-3</t>
  </si>
  <si>
    <t>(-) RDS EFET VENC + 60 - C A - CPR</t>
  </si>
  <si>
    <t>1.6.3.10.10.0019-0</t>
  </si>
  <si>
    <t>(-) JUROS DE MORA A APROPRIAR - EQUALIZAVEL</t>
  </si>
  <si>
    <t>1.6.3.10.20.0001-0</t>
  </si>
  <si>
    <t>CUSTEIO PECUÁRIA</t>
  </si>
  <si>
    <t>1.6.3.10.20.0002-7</t>
  </si>
  <si>
    <t>1.6.3.10.20.0003-4</t>
  </si>
  <si>
    <t>CUSTEIO PECUÁRIA - EQUALIZÁVEL</t>
  </si>
  <si>
    <t>1.6.3.10.20.0004-1</t>
  </si>
  <si>
    <t>1.6.3.10.20.0005-8</t>
  </si>
  <si>
    <t>1.6.3.10.20.0006-5</t>
  </si>
  <si>
    <t>(-) RDAS A EFET.CUSTEIO PECUÁRIA VENC MAIS 60 DIAS</t>
  </si>
  <si>
    <t>1.6.3.10.20.0007-2</t>
  </si>
  <si>
    <t>1.6.3.10.20.0008-9</t>
  </si>
  <si>
    <t>1.6.3.10.20.0009-6</t>
  </si>
  <si>
    <t>1.6.3.10.20.0010-6</t>
  </si>
  <si>
    <t>(-) RDAS EFET. CUST. PEC EQUAL. VENC. MAIS 60 DIAS</t>
  </si>
  <si>
    <t>1.6.3.10.20.0011-3</t>
  </si>
  <si>
    <t>CUSTEIO PECUÁRIA - PROGER RURAL EQUALIZÁVEL</t>
  </si>
  <si>
    <t>1.6.3.10.20.0012-0</t>
  </si>
  <si>
    <t>(-) RENDAS APROP CUSTEIO PEC - PROGER RURAL EQUAL</t>
  </si>
  <si>
    <t>1.6.3.10.20.0013-7</t>
  </si>
  <si>
    <t>(-) JUROS MORA APROP - C P - PROGER RURAL EQUALIZ</t>
  </si>
  <si>
    <t>1.6.3.10.20.0014-4</t>
  </si>
  <si>
    <t>(-) RDAS EFET VENC + 60 - C P - PROGER RURAL EQUAL</t>
  </si>
  <si>
    <t>1.6.3.10.20.0015-1</t>
  </si>
  <si>
    <t>CUSTEIO PECUARIO - CPR</t>
  </si>
  <si>
    <t>1.6.3.10.20.0016-8</t>
  </si>
  <si>
    <t>(-) RENDAS APROP - C P - CPR</t>
  </si>
  <si>
    <t>1.6.3.10.20.0017-5</t>
  </si>
  <si>
    <t>(-) JUROS MORA APROP - C P - CPR</t>
  </si>
  <si>
    <t>1.6.3.10.20.0018-2</t>
  </si>
  <si>
    <t>(-) RDS EFET VENC + 60 - C P - CPR</t>
  </si>
  <si>
    <t>1.6.3.10.20.0019-9</t>
  </si>
  <si>
    <t>1.6.3.10.30.0001-9</t>
  </si>
  <si>
    <t>INVESTIMENTO AGRICULTURA</t>
  </si>
  <si>
    <t>1.6.3.10.30.0002-6</t>
  </si>
  <si>
    <t>(-) RENDAS A APROPRIAR - INVESTIMENTO AGRICULTURA</t>
  </si>
  <si>
    <t>1.6.3.10.30.0003-3</t>
  </si>
  <si>
    <t>ALONGAMENTO DE CRÉDITO RURAL - LEI 9.138</t>
  </si>
  <si>
    <t>1.6.3.10.30.0004-0</t>
  </si>
  <si>
    <t>(-) RENDAS A APROPRIAR - ALONGAMENTO DE CRÉD.RURAL</t>
  </si>
  <si>
    <t>1.6.3.10.30.0005-7</t>
  </si>
  <si>
    <t>1.6.3.10.30.0006-4</t>
  </si>
  <si>
    <t>INVESTIMENTO AGRICULTURA - EQUALIZÁVEL</t>
  </si>
  <si>
    <t>1.6.3.10.30.0007-1</t>
  </si>
  <si>
    <t>(-) RENDAS A APROPRIAR - INVESTIM AGRIC - EQUAL</t>
  </si>
  <si>
    <t>1.6.3.10.30.0008-8</t>
  </si>
  <si>
    <t>(-) RENDAS A EFET. - INVEST AGRIC. VENC. + 60 DIAS</t>
  </si>
  <si>
    <t>1.6.3.10.30.0009-5</t>
  </si>
  <si>
    <t>1.6.3.10.30.0010-5</t>
  </si>
  <si>
    <t>1.6.3.10.30.0011-2</t>
  </si>
  <si>
    <t>1.6.3.10.30.0012-9</t>
  </si>
  <si>
    <t>(-) RENDAS A EFET - INV AGRIC EQUAL VENC + 60 DIAS</t>
  </si>
  <si>
    <t>1.6.3.10.30.0013-6</t>
  </si>
  <si>
    <t>INVESTIMENTO AGRICULTURA - PROGER RURAL EQUAL</t>
  </si>
  <si>
    <t>1.6.3.10.30.0014-3</t>
  </si>
  <si>
    <t>(-) RENDAS APROP INVEST AGRIC - PROGER RURAL EQUAL</t>
  </si>
  <si>
    <t>1.6.3.10.30.0015-0</t>
  </si>
  <si>
    <t>(-) JUROS MORA APROP - I A - PROGER RURAL EQUALIZ</t>
  </si>
  <si>
    <t>1.6.3.10.30.0016-7</t>
  </si>
  <si>
    <t>(-) RDAS EFET VENC + 60 - I A - PROGER RURAL EQUAL</t>
  </si>
  <si>
    <t>1.6.3.10.30.0017-4</t>
  </si>
  <si>
    <t>INVESTIMENTO AGRICOLA - CPR</t>
  </si>
  <si>
    <t>1.6.3.10.30.0018-1</t>
  </si>
  <si>
    <t>(-) RENDAS APROP - I A - CPR</t>
  </si>
  <si>
    <t>1.6.3.10.30.0019-8</t>
  </si>
  <si>
    <t>(-) JUROS MORA APROP - I A - CPR</t>
  </si>
  <si>
    <t>1.6.3.10.30.0020-8</t>
  </si>
  <si>
    <t>(-) RDS EFET VENC + 60 - I A - CPR</t>
  </si>
  <si>
    <t>1.6.3.10.30.0021-5</t>
  </si>
  <si>
    <t>(-) JUROS MORA APROP - I A - PRONAMP</t>
  </si>
  <si>
    <t>1.6.3.10.30.0022-2</t>
  </si>
  <si>
    <t>1.6.3.10.40.0001-8</t>
  </si>
  <si>
    <t>INVESTIMENTO PECUÁRIA</t>
  </si>
  <si>
    <t>1.6.3.10.40.0002-5</t>
  </si>
  <si>
    <t>(-) RENDAS A APROPIAR - INVESTIMENTO PECUÁRIA</t>
  </si>
  <si>
    <t>1.6.3.10.40.0003-2</t>
  </si>
  <si>
    <t>1.6.3.10.40.0004-9</t>
  </si>
  <si>
    <t>(-) RENDAS A APROPRIAR DE ALONGAMENTO CRÉD. RURAL</t>
  </si>
  <si>
    <t>1.6.3.10.40.0005-6</t>
  </si>
  <si>
    <t>1.6.3.10.40.0006-3</t>
  </si>
  <si>
    <t>INVESTIMENTO PECUÁRIA - EQUALIZÁVEL</t>
  </si>
  <si>
    <t>1.6.3.10.40.0007-0</t>
  </si>
  <si>
    <t>(-) RENDAS A APROPRIAR - INVESTIMENTO PEC EQUAL</t>
  </si>
  <si>
    <t>1.6.3.10.40.0008-7</t>
  </si>
  <si>
    <t>(-) RENDAS A EFET - INVEST PECUÁRIA VENC + 60 DIAS</t>
  </si>
  <si>
    <t>1.6.3.10.40.0009-4</t>
  </si>
  <si>
    <t>1.6.3.10.40.0010-4</t>
  </si>
  <si>
    <t>1.6.3.10.40.0011-1</t>
  </si>
  <si>
    <t>1.6.3.10.40.0012-8</t>
  </si>
  <si>
    <t>(-) RENDAS A EFET - INV PEC EQUAL VENC + 60 DIAS</t>
  </si>
  <si>
    <t>1.6.3.10.40.0013-5</t>
  </si>
  <si>
    <t>INVESTIMENTO PECUÁRIA - PROGER RURAL EQUALIZÁVEL</t>
  </si>
  <si>
    <t>1.6.3.10.40.0014-2</t>
  </si>
  <si>
    <t>(-) RENDAS APROP INVEST PEC - PROGER RURAL EQUAL</t>
  </si>
  <si>
    <t>1.6.3.10.40.0015-9</t>
  </si>
  <si>
    <t>INVESTIMENTO PECUÁRIA - RPL</t>
  </si>
  <si>
    <t>1.6.3.10.40.0016-6</t>
  </si>
  <si>
    <t>(-) JUROS DE MORA A APROPRIAR - RPL</t>
  </si>
  <si>
    <t>1.6.3.10.40.0017-3</t>
  </si>
  <si>
    <t>(-) JUROS MORA APROP - I P - PROGER RURAL EQUALIZ</t>
  </si>
  <si>
    <t>1.6.3.10.40.0018-0</t>
  </si>
  <si>
    <t>(-) RDAS EFET VENC + 60 - I P - PROGER RURAL EQUAL</t>
  </si>
  <si>
    <t>1.6.3.10.40.0019-7</t>
  </si>
  <si>
    <t>INVESTIMENTO PECUARIO - CPR</t>
  </si>
  <si>
    <t>1.6.3.10.40.0020-7</t>
  </si>
  <si>
    <t>(-) RENDAS APROP - I P - CPR</t>
  </si>
  <si>
    <t>1.6.3.10.40.0021-4</t>
  </si>
  <si>
    <t>(-) JUROS MORA APROP - I P - CPR</t>
  </si>
  <si>
    <t>1.6.3.10.40.0022-1</t>
  </si>
  <si>
    <t>(-) RDS EFET VENC + 60 - I P - CPR</t>
  </si>
  <si>
    <t>1.6.3.10.40.0023-8</t>
  </si>
  <si>
    <t>1.6.3.10.50.0001-7</t>
  </si>
  <si>
    <t>COMERCIALIZAÇÃO AGRICULTURA</t>
  </si>
  <si>
    <t>1.6.3.10.50.0002-4</t>
  </si>
  <si>
    <t>(-) RENDAS A APROPRIAR - COM AGRICULTURA</t>
  </si>
  <si>
    <t>1.6.3.10.50.0003-1</t>
  </si>
  <si>
    <t>COMERCIALIZAÇÃO AGRICULTURA - EQUALIZÁVEL</t>
  </si>
  <si>
    <t>1.6.3.10.50.0004-8</t>
  </si>
  <si>
    <t>(-) RENDAS A APROPRIAR - COM AGRICULTURA EQUAL</t>
  </si>
  <si>
    <t>1.6.3.10.50.0005-5</t>
  </si>
  <si>
    <t>1.6.3.10.50.0006-2</t>
  </si>
  <si>
    <t>(-) RENDAS A EFET - COMERC AGRIC VENC + 60 DIAS</t>
  </si>
  <si>
    <t>1.6.3.10.50.0007-9</t>
  </si>
  <si>
    <t>1.6.3.10.50.0008-6</t>
  </si>
  <si>
    <t>1.6.3.10.50.0009-3</t>
  </si>
  <si>
    <t>1.6.3.10.50.0010-3</t>
  </si>
  <si>
    <t>(-) RENDAS EFET - COM AGRIC EQUAL VENC + 60 DIAS</t>
  </si>
  <si>
    <t>1.6.3.10.50.0011-0</t>
  </si>
  <si>
    <t>COMERCIALIZAÇÃO AGRICOLA - PROGER RURAL EQUALIZ</t>
  </si>
  <si>
    <t>1.6.3.10.50.0012-7</t>
  </si>
  <si>
    <t>(-) RENDAS APROP COMERC AGRIC - PROGER RURAL EQUAL</t>
  </si>
  <si>
    <t>1.6.3.10.50.0013-4</t>
  </si>
  <si>
    <t>1.6.3.10.50.0014-1</t>
  </si>
  <si>
    <t>1.6.3.10.50.0015-8</t>
  </si>
  <si>
    <t>COMERCIALIZAÇÃO AGRICOLA - CPR</t>
  </si>
  <si>
    <t>1.6.3.10.50.0016-5</t>
  </si>
  <si>
    <t>1.6.3.10.50.0017-2</t>
  </si>
  <si>
    <t>1.6.3.10.50.0018-9</t>
  </si>
  <si>
    <t>1.6.3.10.50.0019-6</t>
  </si>
  <si>
    <t>1.6.3.10.60.0001-6</t>
  </si>
  <si>
    <t>COMERCIALIZAÇÃO PECUÁRIA</t>
  </si>
  <si>
    <t>1.6.3.10.60.0002-3</t>
  </si>
  <si>
    <t>1.6.3.10.60.0003-0</t>
  </si>
  <si>
    <t>COMERCIALIZAÇÃO PECUÁRIA - EQUALIZÁVEL</t>
  </si>
  <si>
    <t>1.6.3.10.60.0004-7</t>
  </si>
  <si>
    <t>(-) RENDAS A APROPRIAR - EQUALIZÁVEL</t>
  </si>
  <si>
    <t>1.6.3.10.60.0005-4</t>
  </si>
  <si>
    <t>1.6.3.10.60.0006-1</t>
  </si>
  <si>
    <t>(-) RENDAS A EFET - COMERC PECUÁRIA VENC + 60 DIAS</t>
  </si>
  <si>
    <t>1.6.3.10.60.0007-8</t>
  </si>
  <si>
    <t>1.6.3.10.60.0008-5</t>
  </si>
  <si>
    <t>1.6.3.10.60.0009-2</t>
  </si>
  <si>
    <t>1.6.3.10.60.0010-2</t>
  </si>
  <si>
    <t>(-) RENDAS A EFET - COM PEC EQUAL VENC + 60 DIAS</t>
  </si>
  <si>
    <t>1.6.3.10.60.0011-9</t>
  </si>
  <si>
    <t>COMERCIALIZAÇÃO PECUÁRIA - PROGER RURAL EQUALIZ</t>
  </si>
  <si>
    <t>1.6.3.10.60.0012-6</t>
  </si>
  <si>
    <t>(-) RENDAS APROP COMERC PEC - PROGER RURAL EQUAL</t>
  </si>
  <si>
    <t>1.6.3.10.60.0013-3</t>
  </si>
  <si>
    <t>1.6.3.10.60.0014-0</t>
  </si>
  <si>
    <t>1.6.3.10.60.0015-7</t>
  </si>
  <si>
    <t>COMERCIALIZAÇÃO PECUARIO - CPR</t>
  </si>
  <si>
    <t>1.6.3.10.60.0016-4</t>
  </si>
  <si>
    <t>1.6.3.10.60.0017-1</t>
  </si>
  <si>
    <t>1.6.3.10.60.0018-8</t>
  </si>
  <si>
    <t>1.6.3.10.60.0019-5</t>
  </si>
  <si>
    <t>1.6.3.15.05.0001-2</t>
  </si>
  <si>
    <t>1.6.3.15.05.0002-9</t>
  </si>
  <si>
    <t>1.6.3.15.05.0003-6</t>
  </si>
  <si>
    <t>1.6.3.15.05.0004-3</t>
  </si>
  <si>
    <t>1.6.3.15.05.0005-0</t>
  </si>
  <si>
    <t>1.6.3.15.10.0003-0</t>
  </si>
  <si>
    <t>1.6.3.15.10.0004-7</t>
  </si>
  <si>
    <t>1.6.3.15.10.0005-4</t>
  </si>
  <si>
    <t>1.6.3.15.15.0001-1</t>
  </si>
  <si>
    <t>1.6.3.15.15.0002-8</t>
  </si>
  <si>
    <t>1.6.3.15.15.0003-5</t>
  </si>
  <si>
    <t>1.6.3.15.15.0004-2</t>
  </si>
  <si>
    <t>1.6.3.15.15.0005-9</t>
  </si>
  <si>
    <t>1.6.3.15.20.0004-6</t>
  </si>
  <si>
    <t>1.6.3.15.20.0005-3</t>
  </si>
  <si>
    <t>1.6.3.15.25.0001-0</t>
  </si>
  <si>
    <t>1.6.3.15.25.0002-7</t>
  </si>
  <si>
    <t>1.6.3.15.25.0003-4</t>
  </si>
  <si>
    <t>1.6.3.15.25.0004-1</t>
  </si>
  <si>
    <t>1.6.3.15.25.0005-8</t>
  </si>
  <si>
    <t>1.6.3.15.30.0001-4</t>
  </si>
  <si>
    <t>1.6.3.15.30.0002-1</t>
  </si>
  <si>
    <t>1.6.3.15.30.0003-8</t>
  </si>
  <si>
    <t>1.6.3.15.30.0004-5</t>
  </si>
  <si>
    <t>1.6.3.15.30.0005-2</t>
  </si>
  <si>
    <t>1.6.3.15.35.0001-9</t>
  </si>
  <si>
    <t>1.6.3.15.35.0002-6</t>
  </si>
  <si>
    <t>1.6.3.15.35.0003-3</t>
  </si>
  <si>
    <t>1.6.3.15.35.0004-0</t>
  </si>
  <si>
    <t>1.6.3.15.35.0005-7</t>
  </si>
  <si>
    <t>1.6.3.15.40.0001-3</t>
  </si>
  <si>
    <t>1.6.3.15.40.0002-0</t>
  </si>
  <si>
    <t>1.6.3.15.40.0003-7</t>
  </si>
  <si>
    <t>1.6.3.15.40.0004-4</t>
  </si>
  <si>
    <t>1.6.3.15.40.0005-1</t>
  </si>
  <si>
    <t>1.6.3.20.10.0001-4</t>
  </si>
  <si>
    <t>1.6.3.20.10.0002-1</t>
  </si>
  <si>
    <t>1.6.3.20.10.0003-8</t>
  </si>
  <si>
    <t>1.6.3.20.10.0004-5</t>
  </si>
  <si>
    <t>1.6.3.20.10.0005-2</t>
  </si>
  <si>
    <t>CUSTEIO AGRICULTURA - PRONAF EQUALIZÁVEL</t>
  </si>
  <si>
    <t>1.6.3.20.10.0006-9</t>
  </si>
  <si>
    <t>(-) RENDAS APROPRIAR CUST AGRIC - PRONAF EQUAL</t>
  </si>
  <si>
    <t>1.6.3.20.10.0007-6</t>
  </si>
  <si>
    <t>(-) JUROS MORA APROPRIAR - CA PRONAF EQUAL</t>
  </si>
  <si>
    <t>1.6.3.20.10.0008-3</t>
  </si>
  <si>
    <t>(-) RENDAS EFET VENC + 60 DIAS - CA PRONAF EQUAL</t>
  </si>
  <si>
    <t>1.6.3.20.10.0009-0</t>
  </si>
  <si>
    <t>(-) RENDAS APROPRIAR CUSTEIO AGRIC - CRÉDITO RURAL</t>
  </si>
  <si>
    <t>1.6.3.20.10.0010-0</t>
  </si>
  <si>
    <t>CUSTEIO AGRICULTURA - CRÉDITO RURAL</t>
  </si>
  <si>
    <t>1.6.3.20.10.0012-4</t>
  </si>
  <si>
    <t>(-) RENDAS A EFET - CUSTEIO AGRIC VENC + 60 DIAS</t>
  </si>
  <si>
    <t>1.6.3.20.10.0013-1</t>
  </si>
  <si>
    <t>CUSTEIO AGRICULTURA - LCA</t>
  </si>
  <si>
    <t>1.6.3.20.10.0014-8</t>
  </si>
  <si>
    <t>(-) RENDAS APROPRIAR CUST AGRIC - LCA</t>
  </si>
  <si>
    <t>1.6.3.20.10.0015-5</t>
  </si>
  <si>
    <t>(-) JUROS DE MORA APROPRIAR - CA - LCA</t>
  </si>
  <si>
    <t>1.6.3.20.10.0016-2</t>
  </si>
  <si>
    <t>(-) RDS EFET VENC + 60 - CA - LCA</t>
  </si>
  <si>
    <t>1.6.3.20.10.0017-9</t>
  </si>
  <si>
    <t>CUSTEIO PECUÁRIA - LCA</t>
  </si>
  <si>
    <t>1.6.3.20.10.0018-6</t>
  </si>
  <si>
    <t>(-) RENDAS APROPRIAR CUST PEC - LCA</t>
  </si>
  <si>
    <t>1.6.3.20.10.0019-3</t>
  </si>
  <si>
    <t>(-) JUROS DE MORA APROPRIAR - CP - LCA</t>
  </si>
  <si>
    <t>1.6.3.20.10.0020-3</t>
  </si>
  <si>
    <t>(-) RDS EFET VENC + 60 - CP - LCA</t>
  </si>
  <si>
    <t>1.6.3.20.10.0021-0</t>
  </si>
  <si>
    <t>INVESTIMENTO AGRICULTURA - LCA</t>
  </si>
  <si>
    <t>1.6.3.20.10.0022-7</t>
  </si>
  <si>
    <t>(-) RENDAS APROPRIAR INVEST AGRIC - LCA</t>
  </si>
  <si>
    <t>1.6.3.20.10.0023-4</t>
  </si>
  <si>
    <t>(-) JUROS DE MORA APROPRIAR - IA - LCA</t>
  </si>
  <si>
    <t>1.6.3.20.10.0024-1</t>
  </si>
  <si>
    <t>(-) RDS EFET VENC + 60 - IA - LCA</t>
  </si>
  <si>
    <t>1.6.3.20.10.0025-8</t>
  </si>
  <si>
    <t>INVESTIMENTO PECUÁRIA - LCA</t>
  </si>
  <si>
    <t>1.6.3.20.10.0026-5</t>
  </si>
  <si>
    <t>(-) RENDAS APROPRIAR INVEST PEC - LCA</t>
  </si>
  <si>
    <t>1.6.3.20.10.0027-2</t>
  </si>
  <si>
    <t>(-) JUROS DE MORA APROPRIAR - IP - LCA</t>
  </si>
  <si>
    <t>1.6.3.20.10.0028-9</t>
  </si>
  <si>
    <t>(-) RDS EFET VENC + 60 - IP - LCA</t>
  </si>
  <si>
    <t>1.6.3.20.10.0029-6</t>
  </si>
  <si>
    <t>COMERCIALIZAÇÃO AGRICULTURA - LCA</t>
  </si>
  <si>
    <t>1.6.3.20.10.0030-6</t>
  </si>
  <si>
    <t>(-) RENDAS APROPRIAR COM AGRIC - LCA</t>
  </si>
  <si>
    <t>1.6.3.20.10.0031-3</t>
  </si>
  <si>
    <t>(-) JUROS DE MORA APROPRIAR - COM AGRIC - LCA</t>
  </si>
  <si>
    <t>1.6.3.20.10.0032-0</t>
  </si>
  <si>
    <t>(-) RDS EFET VENC + 60 - COM AGRIC - LCA</t>
  </si>
  <si>
    <t>1.6.3.20.10.0033-7</t>
  </si>
  <si>
    <t>COMERCIALIZAÇÃO PECUÁRIA - LCA</t>
  </si>
  <si>
    <t>1.6.3.20.10.0034-4</t>
  </si>
  <si>
    <t>(-) RENDAS APROPRIAR COM PEC - LCA</t>
  </si>
  <si>
    <t>1.6.3.20.10.0035-1</t>
  </si>
  <si>
    <t>(-) JUROS DE MORA APROPRIAR - COM PEC - LCA</t>
  </si>
  <si>
    <t>1.6.3.20.10.0036-8</t>
  </si>
  <si>
    <t>(-) RDS EFET VENC + 60 - COM PEC - LCA</t>
  </si>
  <si>
    <t>1.6.3.20.10.0098-0</t>
  </si>
  <si>
    <t>(-) JUROS MORA A APROPRIAR</t>
  </si>
  <si>
    <t>1.6.3.20.20.0001-3</t>
  </si>
  <si>
    <t>1.6.3.20.20.0002-0</t>
  </si>
  <si>
    <t>1.6.3.20.20.0003-7</t>
  </si>
  <si>
    <t>1.6.3.20.20.0004-4</t>
  </si>
  <si>
    <t>1.6.3.20.20.0005-1</t>
  </si>
  <si>
    <t>CUSTEIO PECUÁRIA - PRONAF EQUALIZÁVEL</t>
  </si>
  <si>
    <t>1.6.3.20.20.0006-8</t>
  </si>
  <si>
    <t>(-) RENDAS APROPRIAR CUST PEC - PRONAF EQUAL</t>
  </si>
  <si>
    <t>1.6.3.20.20.0007-5</t>
  </si>
  <si>
    <t>(-) JUROS MORA APROPRIAR - CP PRONAF EQUAL</t>
  </si>
  <si>
    <t>1.6.3.20.20.0008-2</t>
  </si>
  <si>
    <t>(-) RENDAS EFET VENC + 60 DIAS - CP PRONAF EQUAL</t>
  </si>
  <si>
    <t>1.6.3.20.20.0009-9</t>
  </si>
  <si>
    <t>CUSTEIO PECUÁRIA - CRÉDITO RURAL</t>
  </si>
  <si>
    <t>1.6.3.20.20.0010-9</t>
  </si>
  <si>
    <t>(-) RENDAS APROPRIAR CUSTEIO PEC - CRÉDITO RURAL</t>
  </si>
  <si>
    <t>1.6.3.20.20.0011-6</t>
  </si>
  <si>
    <t>(-) RENDAS EFET - CUSTEIO PECUARIA VENC + 60 DIAS</t>
  </si>
  <si>
    <t>1.6.3.20.20.0012-3</t>
  </si>
  <si>
    <t>1.6.3.20.30.0001-2</t>
  </si>
  <si>
    <t>1.6.3.20.30.0002-9</t>
  </si>
  <si>
    <t>1.6.3.20.30.0003-6</t>
  </si>
  <si>
    <t>1.6.3.20.30.0004-3</t>
  </si>
  <si>
    <t>1.6.3.20.30.0005-0</t>
  </si>
  <si>
    <t>INVESTIMENTO AGRICULTURA - PRONAF EQUALIZÁVEL</t>
  </si>
  <si>
    <t>1.6.3.20.30.0006-7</t>
  </si>
  <si>
    <t>(-) RENDAS APROPRIAR INVEST AGRIC - PRONAF EQUAL</t>
  </si>
  <si>
    <t>1.6.3.20.30.0007-4</t>
  </si>
  <si>
    <t>(-) JUROS MORA APROPRIAR - IA PRONAF EQUAL</t>
  </si>
  <si>
    <t>1.6.3.20.30.0008-1</t>
  </si>
  <si>
    <t>(-) RENDAS EFET VENC + 60 DIAS - IA PRONAF EQUAL</t>
  </si>
  <si>
    <t>1.6.3.20.30.0009-8</t>
  </si>
  <si>
    <t>INVESTIMENTO AGRICULTURA - CRÉDITO RURAL</t>
  </si>
  <si>
    <t>1.6.3.20.30.0010-8</t>
  </si>
  <si>
    <t>(-) RENDAS APROPRIAR INVEST AGRIC - CRÉDITO RURAL</t>
  </si>
  <si>
    <t>1.6.3.20.30.0011-5</t>
  </si>
  <si>
    <t>(-) RENDAS EFET - INVEST AGRICOLA VENC + 60 DIAS</t>
  </si>
  <si>
    <t>1.6.3.20.30.0012-2</t>
  </si>
  <si>
    <t>1.6.3.20.40.0001-1</t>
  </si>
  <si>
    <t>1.6.3.20.40.0002-8</t>
  </si>
  <si>
    <t>1.6.3.20.40.0003-5</t>
  </si>
  <si>
    <t>1.6.3.20.40.0004-2</t>
  </si>
  <si>
    <t>1.6.3.20.40.0005-9</t>
  </si>
  <si>
    <t>INVESTIMENTO PECUÁRIA - PRONAF EQUALIZÁVEL</t>
  </si>
  <si>
    <t>1.6.3.20.40.0006-6</t>
  </si>
  <si>
    <t>(-) RENDAS APROPRIAR INVEST PEC - PRONAF EQUAL</t>
  </si>
  <si>
    <t>1.6.3.20.40.0007-3</t>
  </si>
  <si>
    <t>(-) JUROS MORA APROPRIAR - IP PRONAF EQUAL</t>
  </si>
  <si>
    <t>1.6.3.20.40.0008-0</t>
  </si>
  <si>
    <t>(-) RENDAS EFET VENC + 60 DIAS - IP PRONAF EQUAL</t>
  </si>
  <si>
    <t>1.6.3.20.40.0009-7</t>
  </si>
  <si>
    <t>INVESTIMENTO PECUÁRIA - CRÉDITO RURAL</t>
  </si>
  <si>
    <t>1.6.3.20.40.0010-7</t>
  </si>
  <si>
    <t>(-) RENDAS APROPRIAR INVEST PEC - CRÉDITO RURAL</t>
  </si>
  <si>
    <t>1.6.3.20.40.0015-2</t>
  </si>
  <si>
    <t>(-) RENDAS EFET - INV PECUARIA VENC + 60 DIAS</t>
  </si>
  <si>
    <t>1.6.3.20.40.0016-9</t>
  </si>
  <si>
    <t>1.6.3.20.50.0001-0</t>
  </si>
  <si>
    <t>1.6.3.20.50.0002-7</t>
  </si>
  <si>
    <t>1.6.3.20.50.0003-4</t>
  </si>
  <si>
    <t>1.6.3.20.50.0004-1</t>
  </si>
  <si>
    <t>1.6.3.20.50.0005-8</t>
  </si>
  <si>
    <t>COMERCIALIZAÇÃO AGRICULTURA - PRONAF EQUALIZÁVEL</t>
  </si>
  <si>
    <t>1.6.3.20.50.0006-5</t>
  </si>
  <si>
    <t>(-) RENDAS APROPRIAR COM AGRIC - PRONAF EQUAL</t>
  </si>
  <si>
    <t>1.6.3.20.50.0007-2</t>
  </si>
  <si>
    <t>(-) JUROS MORA APROPRIAR - COM AGRIC PRONAF EQUAL</t>
  </si>
  <si>
    <t>1.6.3.20.50.0008-9</t>
  </si>
  <si>
    <t>(-) RENDAS EFET VENC + 60 DIAS - COM AGRIC PRONAF</t>
  </si>
  <si>
    <t>1.6.3.20.50.0009-6</t>
  </si>
  <si>
    <t>COMERCIALIZAÇÃO AGRICULTURA - CRÉDITO RURAL</t>
  </si>
  <si>
    <t>1.6.3.20.50.0010-6</t>
  </si>
  <si>
    <t>(-) RENDAS APROPRIAR COM AGRIC - CRÉDITO RURAL</t>
  </si>
  <si>
    <t>1.6.3.20.50.0011-3</t>
  </si>
  <si>
    <t>(-) RENDAS EFET - COMERC AGRIC + 60 DIAS</t>
  </si>
  <si>
    <t>1.6.3.20.50.0012-0</t>
  </si>
  <si>
    <t>1.6.3.20.60.0001-9</t>
  </si>
  <si>
    <t>COMERCIALIZAÇÃO PECUARIA - CPR</t>
  </si>
  <si>
    <t>1.6.3.20.60.0002-6</t>
  </si>
  <si>
    <t>1.6.3.20.60.0003-3</t>
  </si>
  <si>
    <t>1.6.3.20.60.0004-0</t>
  </si>
  <si>
    <t>1.6.3.20.60.0005-7</t>
  </si>
  <si>
    <t>COMERCIALIZAÇÃO PECUÁRIA - PRONAF EQUALIZÁVEL</t>
  </si>
  <si>
    <t>1.6.3.20.60.0006-4</t>
  </si>
  <si>
    <t>(-) RENDAS APROPRIAR COM PEC - PRONAF EQUAL</t>
  </si>
  <si>
    <t>1.6.3.20.60.0007-1</t>
  </si>
  <si>
    <t>(-) JUROS MORA APROPRIAR - COM PEC PRONAF EQUAL</t>
  </si>
  <si>
    <t>1.6.3.20.60.0008-8</t>
  </si>
  <si>
    <t>(-) RENDAS EFET VENC + 60 DIAS - COM PEC PRONAF EQ</t>
  </si>
  <si>
    <t>1.6.3.20.60.0009-5</t>
  </si>
  <si>
    <t>COMERCIALIZAÇÃO PECUÁRIA - CRÉDITO RURAL</t>
  </si>
  <si>
    <t>1.6.3.20.60.0010-5</t>
  </si>
  <si>
    <t>(-) RENDAS APROPRIAR COM PEC - CRÉDITO RURAL</t>
  </si>
  <si>
    <t>1.6.3.20.60.0011-2</t>
  </si>
  <si>
    <t>(-) RENDAS EFET - COMERCIALIZAÇÃO PEC + 60 DIAS</t>
  </si>
  <si>
    <t>1.6.3.20.60.0012-9</t>
  </si>
  <si>
    <t>1.6.3.25.05.0001-5</t>
  </si>
  <si>
    <t>1.6.3.25.05.0002-2</t>
  </si>
  <si>
    <t>1.6.3.25.05.0003-9</t>
  </si>
  <si>
    <t>1.6.3.25.05.0004-6</t>
  </si>
  <si>
    <t>1.6.3.25.05.0005-3</t>
  </si>
  <si>
    <t>1.6.3.25.10.0003-3</t>
  </si>
  <si>
    <t>1.6.3.25.10.0004-0</t>
  </si>
  <si>
    <t>1.6.3.25.10.0005-7</t>
  </si>
  <si>
    <t>1.6.3.25.15.0001-4</t>
  </si>
  <si>
    <t>1.6.3.25.15.0002-1</t>
  </si>
  <si>
    <t>1.6.3.25.15.0003-8</t>
  </si>
  <si>
    <t>1.6.3.25.15.0004-5</t>
  </si>
  <si>
    <t>1.6.3.25.15.0005-2</t>
  </si>
  <si>
    <t>1.6.3.25.20.0003-2</t>
  </si>
  <si>
    <t>1.6.3.25.20.0004-9</t>
  </si>
  <si>
    <t>1.6.3.25.20.0005-6</t>
  </si>
  <si>
    <t>1.6.3.25.25.0001-3</t>
  </si>
  <si>
    <t>1.6.3.25.25.0002-0</t>
  </si>
  <si>
    <t>1.6.3.25.25.0003-7</t>
  </si>
  <si>
    <t>1.6.3.25.25.0004-4</t>
  </si>
  <si>
    <t>1.6.3.25.25.0005-1</t>
  </si>
  <si>
    <t>1.6.3.25.30.0001-7</t>
  </si>
  <si>
    <t>1.6.3.25.30.0002-4</t>
  </si>
  <si>
    <t>1.6.3.25.30.0003-1</t>
  </si>
  <si>
    <t>1.6.3.25.30.0004-8</t>
  </si>
  <si>
    <t>1.6.3.25.30.0005-5</t>
  </si>
  <si>
    <t>1.6.3.25.35.0001-2</t>
  </si>
  <si>
    <t>1.6.3.25.35.0002-9</t>
  </si>
  <si>
    <t>1.6.3.25.35.0003-6</t>
  </si>
  <si>
    <t>1.6.3.25.35.0004-3</t>
  </si>
  <si>
    <t>1.6.3.25.35.0005-0</t>
  </si>
  <si>
    <t>1.6.3.25.40.0001-6</t>
  </si>
  <si>
    <t>1.6.3.25.40.0002-3</t>
  </si>
  <si>
    <t>1.6.3.25.40.0003-0</t>
  </si>
  <si>
    <t>1.6.3.25.40.0004-7</t>
  </si>
  <si>
    <t>1.6.3.25.40.0005-4</t>
  </si>
  <si>
    <t>1.6.3.30.10.0001-7</t>
  </si>
  <si>
    <t>1.6.3.30.10.0002-4</t>
  </si>
  <si>
    <t>CUSTEIO AGRICULTURA - FUNCAFÉ</t>
  </si>
  <si>
    <t>1.6.3.30.10.0003-1</t>
  </si>
  <si>
    <t>(-) RENDAS A APROPRIAR - FUNCAFÉ</t>
  </si>
  <si>
    <t>1.6.3.30.10.0004-8</t>
  </si>
  <si>
    <t>1.6.3.30.10.0005-5</t>
  </si>
  <si>
    <t>1.6.3.30.10.0006-2</t>
  </si>
  <si>
    <t>1.6.3.30.10.0007-9</t>
  </si>
  <si>
    <t>1.6.3.30.10.0008-6</t>
  </si>
  <si>
    <t>CUSTEIO AGRICOLA - PROGER RURAL</t>
  </si>
  <si>
    <t>1.6.3.30.10.0009-3</t>
  </si>
  <si>
    <t>(-) RENDAS APROP - C A - PROGER RURAL</t>
  </si>
  <si>
    <t>1.6.3.30.10.0010-3</t>
  </si>
  <si>
    <t>(-) JUROS MORA APROP - C A - PROGER RURAL</t>
  </si>
  <si>
    <t>1.6.3.30.10.0011-0</t>
  </si>
  <si>
    <t>(-) RDS EFET VENC + 60 - C A - PROGER RURAL</t>
  </si>
  <si>
    <t>1.6.3.30.10.0012-7</t>
  </si>
  <si>
    <t>1.6.3.30.10.0013-4</t>
  </si>
  <si>
    <t>1.6.3.30.20.0001-6</t>
  </si>
  <si>
    <t>1.6.3.30.20.0002-3</t>
  </si>
  <si>
    <t>(-) RENDAS EFET - CUSTEIO PECUÁRIA VENC + 60 DIAS</t>
  </si>
  <si>
    <t>1.6.3.30.20.0003-0</t>
  </si>
  <si>
    <t>1.6.3.30.20.0004-7</t>
  </si>
  <si>
    <t>1.6.3.30.20.0005-4</t>
  </si>
  <si>
    <t>1.6.3.30.20.0006-1</t>
  </si>
  <si>
    <t>CUSTEIO PECUARIO - PROGER RURAL</t>
  </si>
  <si>
    <t>1.6.3.30.20.0007-8</t>
  </si>
  <si>
    <t>(-) RENDAS APROP - C P - PROGER RURAL</t>
  </si>
  <si>
    <t>1.6.3.30.20.0008-5</t>
  </si>
  <si>
    <t>(-) JUROS MORA APROP - C P - PROGER RURAL</t>
  </si>
  <si>
    <t>1.6.3.30.20.0009-2</t>
  </si>
  <si>
    <t>(-) RDS EFET VENC + 60 - C P - PROGER RURAL</t>
  </si>
  <si>
    <t>1.6.3.30.20.0010-2</t>
  </si>
  <si>
    <t>(-) JUROS DE MORA APROPRIAR</t>
  </si>
  <si>
    <t>1.6.3.30.20.0011-9</t>
  </si>
  <si>
    <t>1.6.3.30.30.0001-5</t>
  </si>
  <si>
    <t>1.6.3.30.30.0002-2</t>
  </si>
  <si>
    <t>(-) RENDAS EFET - INVEST AGRIC VENC + 60 DIAS</t>
  </si>
  <si>
    <t>1.6.3.30.30.0003-9</t>
  </si>
  <si>
    <t>1.6.3.30.30.0004-6</t>
  </si>
  <si>
    <t>1.6.3.30.30.0005-3</t>
  </si>
  <si>
    <t>1.6.3.30.30.0006-0</t>
  </si>
  <si>
    <t>INVESTIMENTO AGRICOLA - PROGER RURAL</t>
  </si>
  <si>
    <t>1.6.3.30.30.0007-7</t>
  </si>
  <si>
    <t>(-) RENDAS APROP - I A - PROGER RURAL</t>
  </si>
  <si>
    <t>1.6.3.30.30.0008-4</t>
  </si>
  <si>
    <t>(-) JUROS MORA APROP - I A - PROGER RURAL</t>
  </si>
  <si>
    <t>1.6.3.30.30.0009-1</t>
  </si>
  <si>
    <t>(-) RDS EFET VENC + 60 - I A - PROGER RURAL</t>
  </si>
  <si>
    <t>1.6.3.30.30.0010-1</t>
  </si>
  <si>
    <t>1.6.3.30.30.0011-8</t>
  </si>
  <si>
    <t>1.6.3.30.40.0001-4</t>
  </si>
  <si>
    <t>1.6.3.30.40.0002-1</t>
  </si>
  <si>
    <t>INVESTIMENTO PECUÁRIA - RECOOP</t>
  </si>
  <si>
    <t>1.6.3.30.40.0003-8</t>
  </si>
  <si>
    <t>(-) RENDAS EFET - INVEST PECUÁRIA VENC + 60 DIAS</t>
  </si>
  <si>
    <t>1.6.3.30.40.0004-5</t>
  </si>
  <si>
    <t>1.6.3.30.40.0005-2</t>
  </si>
  <si>
    <t>1.6.3.30.40.0006-9</t>
  </si>
  <si>
    <t>1.6.3.30.40.0007-6</t>
  </si>
  <si>
    <t>INVESTIMENTO PECUARIO - PROGER RURAL</t>
  </si>
  <si>
    <t>1.6.3.30.40.0008-3</t>
  </si>
  <si>
    <t>(-) RENDAS APROP - I P - PROGER RURAL</t>
  </si>
  <si>
    <t>1.6.3.30.40.0009-0</t>
  </si>
  <si>
    <t>(-) JUROS MORA APROP - I P - PROGER RURAL</t>
  </si>
  <si>
    <t>1.6.3.30.40.0010-0</t>
  </si>
  <si>
    <t>(-) RDS EFET VENC + 60 - I P - PROGER RURAL</t>
  </si>
  <si>
    <t>1.6.3.30.40.0011-7</t>
  </si>
  <si>
    <t>1.6.3.30.40.0012-4</t>
  </si>
  <si>
    <t>(-)RENDAS A APROPRIAR-PRÉ FIXADA</t>
  </si>
  <si>
    <t>1.6.3.30.50.0001-3</t>
  </si>
  <si>
    <t>1.6.3.30.50.0002-0</t>
  </si>
  <si>
    <t>(-) RENDAS APROPRIAR - COMERCIALIZAÇÃO AGRICULTURA</t>
  </si>
  <si>
    <t>1.6.3.30.50.0003-7</t>
  </si>
  <si>
    <t>1.6.3.30.50.0004-4</t>
  </si>
  <si>
    <t>COMERCIALIZAÇÃO AGRICULTURA - FUNCAFÉ</t>
  </si>
  <si>
    <t>1.6.3.30.50.0005-1</t>
  </si>
  <si>
    <t>(-) RENDAS APROPRIAR COM A - FUNCAFÉ</t>
  </si>
  <si>
    <t>1.6.3.30.50.0006-8</t>
  </si>
  <si>
    <t>(-) RENDAS EFET VENC + 60 DIAS - COM AGRIC</t>
  </si>
  <si>
    <t>1.6.3.30.50.0007-5</t>
  </si>
  <si>
    <t>1.6.3.30.50.0008-2</t>
  </si>
  <si>
    <t>1.6.3.30.50.0009-9</t>
  </si>
  <si>
    <t>1.6.3.30.50.0010-9</t>
  </si>
  <si>
    <t>(-) RENDAS EFET VENC + 60 DIAS - COM A FUNCAFÉ</t>
  </si>
  <si>
    <t>1.6.3.30.50.0011-6</t>
  </si>
  <si>
    <t>(-) JUROS MORA APROPRIAR - COM A FUNCAFÉ</t>
  </si>
  <si>
    <t>1.6.3.30.50.0012-3</t>
  </si>
  <si>
    <t>COMERCIALIZAÇÃO AGRICOLA - PROGER RURAL</t>
  </si>
  <si>
    <t>1.6.3.30.50.0013-0</t>
  </si>
  <si>
    <t>1.6.3.30.50.0014-7</t>
  </si>
  <si>
    <t>1.6.3.30.50.0015-4</t>
  </si>
  <si>
    <t>1.6.3.30.50.0016-1</t>
  </si>
  <si>
    <t>1.6.3.30.60.0001-2</t>
  </si>
  <si>
    <t>1.6.3.30.60.0002-9</t>
  </si>
  <si>
    <t>(-) RENDAS A APROPRIAR - COMERCIALIZAÇÃO PECUÁRIA</t>
  </si>
  <si>
    <t>1.6.3.30.60.0003-6</t>
  </si>
  <si>
    <t>(-) RENDAS EFET - COMERC PECUÁRIA VENC + 60 DIAS</t>
  </si>
  <si>
    <t>1.6.3.30.60.0004-3</t>
  </si>
  <si>
    <t>1.6.3.30.60.0005-0</t>
  </si>
  <si>
    <t>1.6.3.30.60.0006-7</t>
  </si>
  <si>
    <t>1.6.3.30.60.0007-4</t>
  </si>
  <si>
    <t>COMERCIALIZAÇÃO PECUARIO - PROGER RURAL</t>
  </si>
  <si>
    <t>1.6.3.30.60.0008-1</t>
  </si>
  <si>
    <t>1.6.3.30.60.0009-8</t>
  </si>
  <si>
    <t>1.6.3.30.60.0010-8</t>
  </si>
  <si>
    <t>1.6.3.30.60.0011-5</t>
  </si>
  <si>
    <t>1.6.3.35.05.0001-8</t>
  </si>
  <si>
    <t>1.6.3.35.05.0002-5</t>
  </si>
  <si>
    <t>1.6.3.35.05.0003-2</t>
  </si>
  <si>
    <t>1.6.3.35.05.0004-9</t>
  </si>
  <si>
    <t>1.6.3.35.05.0005-6</t>
  </si>
  <si>
    <t>1.6.3.35.10.0003-6</t>
  </si>
  <si>
    <t>1.6.3.35.10.0004-3</t>
  </si>
  <si>
    <t>1.6.3.35.10.0005-0</t>
  </si>
  <si>
    <t>1.6.3.35.15.0001-7</t>
  </si>
  <si>
    <t>1.6.3.35.15.0002-4</t>
  </si>
  <si>
    <t>1.6.3.35.15.0003-1</t>
  </si>
  <si>
    <t>1.6.3.35.15.0004-8</t>
  </si>
  <si>
    <t>1.6.3.35.15.0005-5</t>
  </si>
  <si>
    <t>1.6.3.35.20.0001-1</t>
  </si>
  <si>
    <t>1.6.3.35.20.0002-8</t>
  </si>
  <si>
    <t>1.6.3.35.20.0003-5</t>
  </si>
  <si>
    <t>1.6.3.35.20.0004-2</t>
  </si>
  <si>
    <t>1.6.3.35.20.0005-9</t>
  </si>
  <si>
    <t>1.6.3.35.25.0001-6</t>
  </si>
  <si>
    <t>1.6.3.35.25.0002-3</t>
  </si>
  <si>
    <t>1.6.3.35.25.0003-0</t>
  </si>
  <si>
    <t>1.6.3.35.25.0004-7</t>
  </si>
  <si>
    <t>1.6.3.35.25.0005-4</t>
  </si>
  <si>
    <t>1.6.3.35.30.0001-0</t>
  </si>
  <si>
    <t>1.6.3.35.30.0002-7</t>
  </si>
  <si>
    <t>1.6.3.35.30.0003-4</t>
  </si>
  <si>
    <t>1.6.3.35.30.0004-1</t>
  </si>
  <si>
    <t>1.6.3.35.30.0005-8</t>
  </si>
  <si>
    <t>1.6.3.35.35.0001-5</t>
  </si>
  <si>
    <t>1.6.3.35.35.0002-2</t>
  </si>
  <si>
    <t>1.6.3.35.35.0003-9</t>
  </si>
  <si>
    <t>1.6.3.35.35.0004-6</t>
  </si>
  <si>
    <t>1.6.3.35.35.0005-3</t>
  </si>
  <si>
    <t>1.6.3.35.40.0001-9</t>
  </si>
  <si>
    <t>1.6.3.35.40.0002-6</t>
  </si>
  <si>
    <t>1.6.3.35.40.0003-3</t>
  </si>
  <si>
    <t>1.6.3.35.40.0004-0</t>
  </si>
  <si>
    <t>1.6.3.35.40.0005-7</t>
  </si>
  <si>
    <t>1.6.3.40.10.0001-0</t>
  </si>
  <si>
    <t>INVESTIMENTO-AGROINDÚSTRIA DE BENEFICIAMENTO</t>
  </si>
  <si>
    <t>1.6.3.40.10.0002-7</t>
  </si>
  <si>
    <t>1.6.3.40.20.0001-9</t>
  </si>
  <si>
    <t>INVESTIMENTO-AGROINDÚSTRIA DE TRANSFORMAÇÃO</t>
  </si>
  <si>
    <t>1.6.3.40.20.0002-6</t>
  </si>
  <si>
    <t>1.6.3.40.30.0001-8</t>
  </si>
  <si>
    <t>INVESTIMENTO-AGROINDÚSTRIA-OUTROS FINS</t>
  </si>
  <si>
    <t>1.6.3.40.30.0002-5</t>
  </si>
  <si>
    <t>1.6.3.40.40.0001-7</t>
  </si>
  <si>
    <t>INVESTIMENTO-SERVIÇOS</t>
  </si>
  <si>
    <t>1.6.3.40.40.0002-4</t>
  </si>
  <si>
    <t>1.6.3.40.50.0001-6</t>
  </si>
  <si>
    <t>INVESTIMENTO-PESSOAS FÍSICAS</t>
  </si>
  <si>
    <t>1.6.3.40.50.0002-3</t>
  </si>
  <si>
    <t>1.6.3.40.60.0001-5</t>
  </si>
  <si>
    <t>1.6.3.40.60.0002-2</t>
  </si>
  <si>
    <t>1.6.3.45.05.0001-1</t>
  </si>
  <si>
    <t>1.6.3.45.05.0002-8</t>
  </si>
  <si>
    <t>1.6.3.45.05.0003-5</t>
  </si>
  <si>
    <t>1.6.3.45.05.0004-2</t>
  </si>
  <si>
    <t>1.6.3.45.05.0005-9</t>
  </si>
  <si>
    <t>1.6.3.45.10.0001-5</t>
  </si>
  <si>
    <t>1.6.3.45.10.0002-2</t>
  </si>
  <si>
    <t>1.6.3.45.10.0003-9</t>
  </si>
  <si>
    <t>1.6.3.45.10.0004-6</t>
  </si>
  <si>
    <t>1.6.3.45.10.0005-3</t>
  </si>
  <si>
    <t>1.6.3.45.15.0001-0</t>
  </si>
  <si>
    <t>1.6.3.45.15.0002-7</t>
  </si>
  <si>
    <t>1.6.3.45.15.0003-4</t>
  </si>
  <si>
    <t>1.6.3.45.15.0004-1</t>
  </si>
  <si>
    <t>1.6.3.45.15.0005-8</t>
  </si>
  <si>
    <t>1.6.3.45.20.0001-4</t>
  </si>
  <si>
    <t>1.6.3.45.20.0002-1</t>
  </si>
  <si>
    <t>1.6.3.45.20.0003-8</t>
  </si>
  <si>
    <t>1.6.3.45.20.0004-5</t>
  </si>
  <si>
    <t>1.6.3.45.20.0005-2</t>
  </si>
  <si>
    <t>1.6.3.45.25.0001-9</t>
  </si>
  <si>
    <t>1.6.3.45.25.0002-6</t>
  </si>
  <si>
    <t>1.6.3.45.25.0003-3</t>
  </si>
  <si>
    <t>1.6.3.45.25.0004-0</t>
  </si>
  <si>
    <t>1.6.3.45.25.0005-7</t>
  </si>
  <si>
    <t>1.6.3.45.30.0001-3</t>
  </si>
  <si>
    <t>1.6.3.45.30.0002-0</t>
  </si>
  <si>
    <t>1.6.3.45.30.0003-7</t>
  </si>
  <si>
    <t>1.6.3.45.30.0004-4</t>
  </si>
  <si>
    <t>1.6.3.45.30.0005-1</t>
  </si>
  <si>
    <t>1.6.3.45.35.0001-8</t>
  </si>
  <si>
    <t>1.6.3.45.35.0002-5</t>
  </si>
  <si>
    <t>1.6.3.45.35.0003-2</t>
  </si>
  <si>
    <t>1.6.3.45.35.0004-9</t>
  </si>
  <si>
    <t>1.6.3.45.35.0005-6</t>
  </si>
  <si>
    <t>1.6.3.45.40.0001-2</t>
  </si>
  <si>
    <t>1.6.3.45.40.0002-9</t>
  </si>
  <si>
    <t>1.6.3.45.40.0003-6</t>
  </si>
  <si>
    <t>1.6.3.45.40.0004-3</t>
  </si>
  <si>
    <t>1.6.3.45.40.0005-0</t>
  </si>
  <si>
    <t>1.6.3.80.00.0001-3</t>
  </si>
  <si>
    <t>1.6.3.80.00.0002-0</t>
  </si>
  <si>
    <t>1.6.3.80.00.0003-7</t>
  </si>
  <si>
    <t>1.6.3.80.00.0004-4</t>
  </si>
  <si>
    <t>1.6.4.10.10.0001-0</t>
  </si>
  <si>
    <t>AQUISIÇÃO - IMÓVEIS NÃO RESIDENCIAIS</t>
  </si>
  <si>
    <t>1.6.4.10.10.0002-7</t>
  </si>
  <si>
    <t>(-) RDAS APROP - AQUISIÇÃO IMÓVEIS NÃO RESID.</t>
  </si>
  <si>
    <t>1.6.4.10.10.0003-4</t>
  </si>
  <si>
    <t>(-) JUROS MORA APROP - AQUISIÇÃO IMÓV. NÃO RESID</t>
  </si>
  <si>
    <t>1.6.4.10.10.0004-1</t>
  </si>
  <si>
    <t>(-) RDAS EFET - VENC + 60 D - AQUIS IMÓV NÃO RESID</t>
  </si>
  <si>
    <t>1.6.4.10.10.0005-8</t>
  </si>
  <si>
    <t>(-) GANHOS A AUFERIR - AQUIS IMÓV NÃO RESID</t>
  </si>
  <si>
    <t>1.6.4.10.20.0001-9</t>
  </si>
  <si>
    <t>CONSTRUÇÃO - IMÓVEIS NÃO RESIDENCIAIS</t>
  </si>
  <si>
    <t>1.6.4.10.20.0002-6</t>
  </si>
  <si>
    <t>(-) RDAS APROP - CONSTRUÇÃO IMÓVEIS NÃO RESID.</t>
  </si>
  <si>
    <t>1.6.4.10.20.0003-3</t>
  </si>
  <si>
    <t>(-) JUROS MORA APROP - CONSTRUÇÃO IMÓV. NÃO RESID.</t>
  </si>
  <si>
    <t>1.6.4.10.20.0004-0</t>
  </si>
  <si>
    <t>(-) RDAS EFET - VENC + 60 D - CONST IMÓV NÃO RESID</t>
  </si>
  <si>
    <t>1.6.4.10.20.0005-7</t>
  </si>
  <si>
    <t>(-) GANHOS A AUFERIR - CONST IMÓV NÃO RESID</t>
  </si>
  <si>
    <t>1.6.4.10.30.0001-8</t>
  </si>
  <si>
    <t>PRODUÇÃO - IMÓVEIS NÃO RESIDENCIAIS</t>
  </si>
  <si>
    <t>1.6.4.10.30.0002-5</t>
  </si>
  <si>
    <t>1.6.4.10.30.0003-2</t>
  </si>
  <si>
    <t>(-) JUROS MORA APROP - PRODUÇÃO IMÓVEIS NÃO RESID.</t>
  </si>
  <si>
    <t>1.6.4.10.30.0004-9</t>
  </si>
  <si>
    <t>(-) RDAS EFET - VENC + 60 D - PROD. IMÓV NÃO RESID</t>
  </si>
  <si>
    <t>1.6.4.10.30.0005-6</t>
  </si>
  <si>
    <t>(-) GANHOS A AUFERIR - PROD. IMÓV NÃO RESID</t>
  </si>
  <si>
    <t>1.6.4.10.40.0001-7</t>
  </si>
  <si>
    <t>REF. E AMPL. - IMÓVEIS NÃO RESIDENCIAIS</t>
  </si>
  <si>
    <t>1.6.4.10.40.0002-4</t>
  </si>
  <si>
    <t>(-) RDAS APROP - REF. E AMPL. IMÓVEIS NÃO RESID.</t>
  </si>
  <si>
    <t>1.6.4.10.40.0003-1</t>
  </si>
  <si>
    <t>(-) JUROS MORA APROP - REF. E AMPL. IMÓV NÃO RESID</t>
  </si>
  <si>
    <t>1.6.4.10.40.0004-8</t>
  </si>
  <si>
    <t>(-) RDAS EFET VENC + 60 D - REF AMPL IMÓV NÃO RESD</t>
  </si>
  <si>
    <t>1.6.4.10.40.0005-5</t>
  </si>
  <si>
    <t>(-) GANHOS A AUFERIR - REF AMPL IMÓV NÃO RESD</t>
  </si>
  <si>
    <t>1.6.4.30.10.0001-6</t>
  </si>
  <si>
    <t>AQUISIÇÃO - IMÓVEIS  RESIDENCIAIS</t>
  </si>
  <si>
    <t>1.6.4.30.10.0002-3</t>
  </si>
  <si>
    <t>(-) RDAS APROP - AQUISIÇÃO IMÓVEIS  RESID.</t>
  </si>
  <si>
    <t>1.6.4.30.10.0003-0</t>
  </si>
  <si>
    <t>(-) JUROS MORA APROP - AQUISIÇÃO IMÓVEIS  RESID.</t>
  </si>
  <si>
    <t>1.6.4.30.10.0004-7</t>
  </si>
  <si>
    <t>(-) RDAS EFET - VENC + 60 DIAS - AQUIS IMÓV. RESID</t>
  </si>
  <si>
    <t>1.6.4.30.10.0005-4</t>
  </si>
  <si>
    <t>(-) GANHOS A AUFERIR - AQUIS IMÓV RESID</t>
  </si>
  <si>
    <t>1.6.4.30.20.0001-5</t>
  </si>
  <si>
    <t>CONSTRUÇÃO - IMÓVEIS  RESIDENCIAIS</t>
  </si>
  <si>
    <t>1.6.4.30.20.0002-2</t>
  </si>
  <si>
    <t>(-) RDAS APROP - CONSTRUÇÃO IMÓVEIS  RESID.</t>
  </si>
  <si>
    <t>1.6.4.30.20.0003-9</t>
  </si>
  <si>
    <t>(-) JUROS MORA APROP - CONSTRUÇÃO IMÓVEIS  RESID.</t>
  </si>
  <si>
    <t>1.6.4.30.20.0004-6</t>
  </si>
  <si>
    <t>(-) RDAS EFET - VENC + 60 D - CONSTR IMÓV  RESID</t>
  </si>
  <si>
    <t>1.6.4.30.20.0005-3</t>
  </si>
  <si>
    <t>(-) GANHOS A AUFERIR - CONSTR IMÓV RESID</t>
  </si>
  <si>
    <t>1.6.4.30.30.0001-4</t>
  </si>
  <si>
    <t>PRODUÇÃO - IMÓVEIS  RESIDENCIAIS</t>
  </si>
  <si>
    <t>1.6.4.30.30.0002-1</t>
  </si>
  <si>
    <t>(-) RDAS APROP - PRODUÇÃO IMÓVEIS  RESID.</t>
  </si>
  <si>
    <t>1.6.4.30.30.0003-8</t>
  </si>
  <si>
    <t>(-) JUROS MORA APROP - PRODUÇÃO IMÓVEIS RESID.</t>
  </si>
  <si>
    <t>1.6.4.30.30.0004-5</t>
  </si>
  <si>
    <t>(-) RDAS EFET - VENC + 60 DIAS - PROD. IMÓV  RESID</t>
  </si>
  <si>
    <t>1.6.4.30.30.0005-2</t>
  </si>
  <si>
    <t>(-) GANHOS A AUFERIR - PROD. IMÓV RESID</t>
  </si>
  <si>
    <t>1.6.4.30.40.0001-3</t>
  </si>
  <si>
    <t>REF. E AMPL. - IMÓVEIS  RESIDENCIAIS</t>
  </si>
  <si>
    <t>1.6.4.30.40.0002-0</t>
  </si>
  <si>
    <t>(-) RDAS APROP - REF. E AMPL. IMÓVEIS  RESID.</t>
  </si>
  <si>
    <t>1.6.4.30.40.0003-7</t>
  </si>
  <si>
    <t>(-) JUROS MORA APROP - REF. E AMPL. IMÓVEIS  RESID</t>
  </si>
  <si>
    <t>1.6.4.30.40.0004-4</t>
  </si>
  <si>
    <t>(-) RDAS EFET - VENC + 60 D -REF E AMPL IMÓV RESID</t>
  </si>
  <si>
    <t>1.6.4.30.40.0005-1</t>
  </si>
  <si>
    <t>(-) GANHOS A AUFERIR - REF E AMPL IMÓV RESID</t>
  </si>
  <si>
    <t>1.6.5.40.00.0001-9</t>
  </si>
  <si>
    <t>DIREITOS POR EMPRÉSTIMOS DE OURO</t>
  </si>
  <si>
    <t>1.6.8.10.00.0001-7</t>
  </si>
  <si>
    <t>OPERAÇÕES DE CRÉDITO CEDIDAS</t>
  </si>
  <si>
    <t>(-) ADIANTAMENTOS A DEPOSITANTES</t>
  </si>
  <si>
    <t>(-) EMPRÉSTIMOS</t>
  </si>
  <si>
    <t>(-) CHEQUE ESPECIAL</t>
  </si>
  <si>
    <t>1.6.9.20.00.0004-0</t>
  </si>
  <si>
    <t>(-) EMPRÉSTIMOS ESPECIAIS - RESERVA LUCROS</t>
  </si>
  <si>
    <t>(-) TÍTULOS DESCONTADOS</t>
  </si>
  <si>
    <t>1.6.9.20.00.0006-4</t>
  </si>
  <si>
    <t>(-) CHEQUES DESCONTADOS</t>
  </si>
  <si>
    <t>(-) CONTA GARANTIDA</t>
  </si>
  <si>
    <t>1.6.9.20.00.0008-8</t>
  </si>
  <si>
    <t>(-) CARTÃO DE CRÉDITO</t>
  </si>
  <si>
    <t>1.6.9.20.00.0009-5</t>
  </si>
  <si>
    <t>(-) BENS DURÁVEIS</t>
  </si>
  <si>
    <t>1.6.9.20.00.0010-5</t>
  </si>
  <si>
    <t>(-) CAPITAL DE GIRO</t>
  </si>
  <si>
    <t>(-) CRÉDITO PESSOAL</t>
  </si>
  <si>
    <t>1.6.9.20.00.0012-9</t>
  </si>
  <si>
    <t>1.6.9.20.00.0013-6</t>
  </si>
  <si>
    <t>(-) EMPRÉSTIMOS PARA REPASSE</t>
  </si>
  <si>
    <t>1.6.9.20.00.0014-3</t>
  </si>
  <si>
    <t>(-) CONSIGNADO TRADICIONAL</t>
  </si>
  <si>
    <t>1.6.9.20.00.0015-0</t>
  </si>
  <si>
    <t>(-) CONSIGNADO INSS</t>
  </si>
  <si>
    <t>1.6.9.20.00.0016-7</t>
  </si>
  <si>
    <t>(-) CCB´S</t>
  </si>
  <si>
    <t>1.6.9.20.00.0017-4</t>
  </si>
  <si>
    <t>(-) CARTÃO DE CRÉDITO - VISA</t>
  </si>
  <si>
    <t>1.6.9.20.00.0018-1</t>
  </si>
  <si>
    <t>(-) CARTÃO DE CRÉDITO - CABAL</t>
  </si>
  <si>
    <t>1.6.9.20.00.0019-8</t>
  </si>
  <si>
    <t>(-) CARTÃO DE CRÉDITO - MASTERCARD</t>
  </si>
  <si>
    <t>1.6.9.20.00.0020-8</t>
  </si>
  <si>
    <t>(-) LICENÇA DE USO - SISBR</t>
  </si>
  <si>
    <t>1.6.9.20.00.0021-5</t>
  </si>
  <si>
    <t>(-) CAPITAL DE GIRO - PLUS</t>
  </si>
  <si>
    <t>1.6.9.20.00.0022-2</t>
  </si>
  <si>
    <t>(-) DIREITOS CREDITÓRIOS - S/COOBRIGAÇÕES</t>
  </si>
  <si>
    <t>1.6.9.20.00.0023-9</t>
  </si>
  <si>
    <t>(-) CONSIGNADO SIAPE</t>
  </si>
  <si>
    <t>1.6.9.20.00.0024-6</t>
  </si>
  <si>
    <t>(-) OPERAÇÕES RENEGOCIADAS</t>
  </si>
  <si>
    <t>1.6.9.20.00.0025-3</t>
  </si>
  <si>
    <t>(-) OPERAÇÕES RENEGOCIADAS-RESERVA LUCROS</t>
  </si>
  <si>
    <t>1.6.9.20.00.0026-0</t>
  </si>
  <si>
    <t>1.6.9.20.00.0027-7</t>
  </si>
  <si>
    <t>1.6.9.20.00.0028-4</t>
  </si>
  <si>
    <t>1.6.9.20.00.0029-1</t>
  </si>
  <si>
    <t>1.6.9.20.00.0030-1</t>
  </si>
  <si>
    <t>(-) OUTROS CRÉDITOS</t>
  </si>
  <si>
    <t>1.6.9.20.00.0036-3</t>
  </si>
  <si>
    <t>(-) CRÉDITO PESSOAL - CONSIGNADO</t>
  </si>
  <si>
    <t>1.6.9.20.00.0039-4</t>
  </si>
  <si>
    <t>(-) EMPRÉSTIMOS  COM GARANTIAS BENS IMÓVEIS</t>
  </si>
  <si>
    <t>1.6.9.20.00.0040-4</t>
  </si>
  <si>
    <t>1.6.9.20.00.0042-8</t>
  </si>
  <si>
    <t>(-) CARTÃO DE CRÉDITO - CABAL ROTATIVO</t>
  </si>
  <si>
    <t>1.6.9.20.00.0043-5</t>
  </si>
  <si>
    <t>(-) CARTÃO CABAL COMPRAS E FATURAS PARCELADAS</t>
  </si>
  <si>
    <t>1.6.9.20.00.0044-2</t>
  </si>
  <si>
    <t>(-) CARTÃO CABAL PARC AUTO. DE FATURAS</t>
  </si>
  <si>
    <t>1.6.9.20.00.0045-9</t>
  </si>
  <si>
    <t>(-) CARTÃO  - CABAL SAQ, TRANSF, PG CONTAS</t>
  </si>
  <si>
    <t>1.6.9.30.00.0001-2</t>
  </si>
  <si>
    <t>(-) PROV. FINANCIAMENTOS - FINAME</t>
  </si>
  <si>
    <t>1.6.9.30.00.0002-9</t>
  </si>
  <si>
    <t>(-) PROV. FINANCIAMENTOS - BNDES</t>
  </si>
  <si>
    <t>(-) FINANCIAMENTOS</t>
  </si>
  <si>
    <t>1.6.9.30.00.0004-3</t>
  </si>
  <si>
    <t>(-) CARTÃO DE CRÉDITO - COMPRAS E SAQUES - RPL</t>
  </si>
  <si>
    <t>1.6.9.30.00.0005-0</t>
  </si>
  <si>
    <t>(-) ESPECIAIS - RESERVA LUCROS</t>
  </si>
  <si>
    <t>1.6.9.30.00.0006-7</t>
  </si>
  <si>
    <t>(-) BNDES</t>
  </si>
  <si>
    <t>1.6.9.30.00.0007-4</t>
  </si>
  <si>
    <t>(-) SICOOB COTAS PARTES</t>
  </si>
  <si>
    <t>1.6.9.30.00.0008-1</t>
  </si>
  <si>
    <t>(-) MICROCRÉDITO - RPL</t>
  </si>
  <si>
    <t>1.6.9.30.00.0009-8</t>
  </si>
  <si>
    <t>(-) MICROCRÉDITO - RECUROS REPASSADOS</t>
  </si>
  <si>
    <t>1.6.9.30.00.0010-8</t>
  </si>
  <si>
    <t>(-) MICROCRÉDITO - DIM</t>
  </si>
  <si>
    <t>1.6.9.30.00.0011-5</t>
  </si>
  <si>
    <t>(-) LICENÇAS DE USO - SISBR</t>
  </si>
  <si>
    <t>1.6.9.30.00.0012-2</t>
  </si>
  <si>
    <t>(-) BENS DURÁVEIS - CDI</t>
  </si>
  <si>
    <t>1.6.9.30.00.0013-9</t>
  </si>
  <si>
    <t>(-) REPRO BENS DURÁVEIS - CDI</t>
  </si>
  <si>
    <t>1.6.9.30.00.0014-6</t>
  </si>
  <si>
    <t>(-) REPES COTAS PARTES</t>
  </si>
  <si>
    <t>1.6.9.30.00.0015-3</t>
  </si>
  <si>
    <t>(-) REPES COTAS PARTES - CDI</t>
  </si>
  <si>
    <t>1.6.9.30.00.0016-0</t>
  </si>
  <si>
    <t>(-) PROCAPCRED</t>
  </si>
  <si>
    <t>1.6.9.30.00.0017-7</t>
  </si>
  <si>
    <t>(-) PROCAPPROD</t>
  </si>
  <si>
    <t>1.6.9.30.00.0018-4</t>
  </si>
  <si>
    <t>(-) FINAME</t>
  </si>
  <si>
    <t>1.6.9.30.00.0019-1</t>
  </si>
  <si>
    <t>(-) PROCAP-AGRO</t>
  </si>
  <si>
    <t>1.6.9.30.00.0020-1</t>
  </si>
  <si>
    <t>(-) MICROCRÉDITO - PNMPO</t>
  </si>
  <si>
    <t>1.6.9.30.00.0021-8</t>
  </si>
  <si>
    <t>(-) CARTÃO BNDES C/JUROS</t>
  </si>
  <si>
    <t>1.6.9.30.00.0022-5</t>
  </si>
  <si>
    <t>(-) FINANCIAMENTOS - RECURSOS REPASSADOS</t>
  </si>
  <si>
    <t>1.6.9.30.00.0023-2</t>
  </si>
  <si>
    <t>1.6.9.30.00.0024-9</t>
  </si>
  <si>
    <t>(-) CARTÃO DE CRÉDITO-RECURSOS BANCOOB</t>
  </si>
  <si>
    <t>1.6.9.40.00.0001-5</t>
  </si>
  <si>
    <t>(-) PROV. FINANC. RURAIS LIVRES - RPL</t>
  </si>
  <si>
    <t>1.6.9.40.00.0002-2</t>
  </si>
  <si>
    <t>(-) PROV. FINANC. RURAIS LIVRES - EQUALIZÁVEIS</t>
  </si>
  <si>
    <t>1.6.9.40.00.0003-9</t>
  </si>
  <si>
    <t>(-) PROV. FINANC. RURAIS OBRIGATÓRIO</t>
  </si>
  <si>
    <t>1.6.9.40.00.0004-6</t>
  </si>
  <si>
    <t>(-) PROV. FINANC. RURAIS APLC. REPASSADOS</t>
  </si>
  <si>
    <t>1.6.9.40.00.0005-3</t>
  </si>
  <si>
    <t>(-) CUSTEIO AGRICULTURA - RPL</t>
  </si>
  <si>
    <t>1.6.9.40.00.0006-0</t>
  </si>
  <si>
    <t>(-) CUSTEIO AGRICULTURA - RECURSOS REPASSADOS</t>
  </si>
  <si>
    <t>1.6.9.40.00.0007-7</t>
  </si>
  <si>
    <t>(-) CUSTEIO AGRICULTURA - RECURSOS OBRIGATÓRIOS</t>
  </si>
  <si>
    <t>1.6.9.40.00.0008-4</t>
  </si>
  <si>
    <t>(-) CUSTEIO PECUÁRIA - RPL</t>
  </si>
  <si>
    <t>1.6.9.40.00.0009-1</t>
  </si>
  <si>
    <t>(-) CUSTEIO PECUÁRIA - RECURSOS REPASSADOS</t>
  </si>
  <si>
    <t>1.6.9.40.00.0010-1</t>
  </si>
  <si>
    <t>(-) CUSTEIO PECUÁRIA - RECURSOS OBRIGATÓRIOS</t>
  </si>
  <si>
    <t>1.6.9.40.00.0011-8</t>
  </si>
  <si>
    <t>(-) INVESTIMENTO AGRICULTURA - RPL</t>
  </si>
  <si>
    <t>1.6.9.40.00.0012-5</t>
  </si>
  <si>
    <t>(-) ALONGAMENTO DE CRÉDITO RURAL - LEI 9.138</t>
  </si>
  <si>
    <t>1.6.9.40.00.0013-2</t>
  </si>
  <si>
    <t>(-) INVESTIMENTO AGRICULTURA - REC. REPASSADOS</t>
  </si>
  <si>
    <t>1.6.9.40.00.0014-9</t>
  </si>
  <si>
    <t>(-) INVESTIMENTO AGRICULTURA - REC. OBRIGATÓRIOS</t>
  </si>
  <si>
    <t>1.6.9.40.00.0015-6</t>
  </si>
  <si>
    <t>(-) INVESTIMENTO PECUÁRIA-RPL</t>
  </si>
  <si>
    <t>1.6.9.40.00.0016-3</t>
  </si>
  <si>
    <t>1.6.9.40.00.0017-0</t>
  </si>
  <si>
    <t>(-) INVESTIMENTO PECUÁRIA - REC. REPASSADOS</t>
  </si>
  <si>
    <t>1.6.9.40.00.0018-7</t>
  </si>
  <si>
    <t>(-) INVESTIMENTO PECUÁRIA - REC. OGRIGATÓRIOS</t>
  </si>
  <si>
    <t>1.6.9.40.00.0019-4</t>
  </si>
  <si>
    <t>(-) COMERCIALIZAÇÃO AGRICULTURA- RPL</t>
  </si>
  <si>
    <t>1.6.9.40.00.0020-4</t>
  </si>
  <si>
    <t>(-) COMERCIALIZAÇÃO AGRICULTURA- REC. REPASSADOS</t>
  </si>
  <si>
    <t>1.6.9.40.00.0021-1</t>
  </si>
  <si>
    <t>(-) COMERCIALIZAÇÃO AGRICULTURA- REC. OBRIGATÓRIOS</t>
  </si>
  <si>
    <t>1.6.9.40.00.0022-8</t>
  </si>
  <si>
    <t>(-) COMERCIALIZAÇÃO PECUÁRIA - RPL</t>
  </si>
  <si>
    <t>1.6.9.40.00.0023-5</t>
  </si>
  <si>
    <t>(-) COMERCIALIZAÇÃO PECUÁRIA - REC. REPASSADOS</t>
  </si>
  <si>
    <t>1.6.9.40.00.0024-2</t>
  </si>
  <si>
    <t>(-) COMERCIALIZAÇÃO PECUÁRIA - REC. OBRIGATÓRIOS</t>
  </si>
  <si>
    <t>1.6.9.40.00.0025-9</t>
  </si>
  <si>
    <t>1.6.9.40.00.0030-7</t>
  </si>
  <si>
    <t>1.6.9.40.00.0031-4</t>
  </si>
  <si>
    <t>1.6.9.60.00.0001-1</t>
  </si>
  <si>
    <t>(-) PROV. PARA FINANCIAMENTOS TÍTULOS E VAL.MOBIL.</t>
  </si>
  <si>
    <t>1.6.9.80.00.0001-7</t>
  </si>
  <si>
    <t>(-) PROVISÃO PARA OPERAÇÕES DE CRÉDITO CEDIDAS</t>
  </si>
  <si>
    <t>CRÉDITO POR AVAIS E FIANÇAS HONRADOS</t>
  </si>
  <si>
    <t>1.8.1.10.00.0002-5</t>
  </si>
  <si>
    <t>1.8.3.40.00.0001-5</t>
  </si>
  <si>
    <t>COMISSÕES POR COOBRIGAÇÕES A RECEBER</t>
  </si>
  <si>
    <t>1.8.3.60.00.0001-1</t>
  </si>
  <si>
    <t>DIVIDENDOS E BONIFICAÇÕES EM DINHEIRO A RECEBER</t>
  </si>
  <si>
    <t>1.8.3.70.00.0001-4</t>
  </si>
  <si>
    <t>SERVIÇOS PRESTADOS A RECEBER</t>
  </si>
  <si>
    <t>1.8.3.70.00.0002-1</t>
  </si>
  <si>
    <t>RENDAS CONVÊNIOS A RECEBER</t>
  </si>
  <si>
    <t>1.8.3.70.00.0003-8</t>
  </si>
  <si>
    <t>RENDAS DE ADMINISTRAÇÃO DE FUNDOS DE INVESTIMENTOS</t>
  </si>
  <si>
    <t>RENDAS CONVÊNIOS A RECEBER - TRIBUTOS FEDERAIS</t>
  </si>
  <si>
    <t>RENDAS CONVÊNIOS A RECEBER - TRIBUTOS ESTADUAIS</t>
  </si>
  <si>
    <t>RENDAS CONVÊNIOS A RECEBER - TRIBUTOS MUNICIPAIS</t>
  </si>
  <si>
    <t>RENDAS CONVÊNIOS A RECEBER - ENERGIA ELÉTRICA GAS</t>
  </si>
  <si>
    <t>RENDAS CONVÊNIOS A RECEBER - SANEAMENTO</t>
  </si>
  <si>
    <t>RENDAS CONVÊNIOS A RECEBER - TELECOMUNICAÇÕES</t>
  </si>
  <si>
    <t>RENDAS CONVÊNIOS A RECEBER - DPVAT</t>
  </si>
  <si>
    <t>RENDAS CONVÊNIOS A RECEBER - CARNÊS/ASSEMELHADOS</t>
  </si>
  <si>
    <t>1.8.3.70.00.0012-4</t>
  </si>
  <si>
    <t>RENDAS CONVÊNIOS A RECEBER - ORDEM PGTO TERCEIROS</t>
  </si>
  <si>
    <t>RENDAS CONVÊNIOS A RECEBER - FGTS</t>
  </si>
  <si>
    <t>RENDAS CONVÊNIOS A RECEBER - SEGUROS</t>
  </si>
  <si>
    <t>RENDAS CONVÊNIOS A RECEBER - MULTAS DE TRÂNSITO</t>
  </si>
  <si>
    <t>RENDAS CONVÊNIOS A RECEBER - DEMAIS EMPRESAS</t>
  </si>
  <si>
    <t>RENDAS A RECEBER - CARTÕES</t>
  </si>
  <si>
    <t>1.8.3.70.00.0018-6</t>
  </si>
  <si>
    <t>RENDAS A RECEBER - COMPENSAÇÃO</t>
  </si>
  <si>
    <t>RENDAS A RECEBER - DOMICÍLIO BANCÁRIO</t>
  </si>
  <si>
    <t>1.8.3.70.00.0020-3</t>
  </si>
  <si>
    <t>RENDAS A RECEBER - PORTABILIDADE - RCO</t>
  </si>
  <si>
    <t>1.8.3.70.00.0021-0</t>
  </si>
  <si>
    <t>RENDAS A RECEBER - CÂMBIO</t>
  </si>
  <si>
    <t>CENTRALIZAÇÃO FINANCEIRA</t>
  </si>
  <si>
    <t>1.8.3.90.00.0002-7</t>
  </si>
  <si>
    <t>RENDAS A RECEBER-ENERGIA ELÉTRICA</t>
  </si>
  <si>
    <t>1.8.3.90.00.0003-4</t>
  </si>
  <si>
    <t>RENDAS A RECEBER-ÁGUA E ESGOTO</t>
  </si>
  <si>
    <t>1.8.3.90.00.0004-1</t>
  </si>
  <si>
    <t>RENDAS A RECEBER-TELEFONE</t>
  </si>
  <si>
    <t>1.8.3.90.00.0005-8</t>
  </si>
  <si>
    <t>ENCARGOS PROVISIONADOS</t>
  </si>
  <si>
    <t>1.8.3.90.00.0006-5</t>
  </si>
  <si>
    <t>RENDAS A RECEBER-SEGUROS</t>
  </si>
  <si>
    <t>RENDAS CONVÊNIOS A RECEBER - INSS</t>
  </si>
  <si>
    <t>1.8.3.90.00.9998-0</t>
  </si>
  <si>
    <t>OUTRAS RENDAS A RECEBER</t>
  </si>
  <si>
    <t>1.8.4.05.10.0001-6</t>
  </si>
  <si>
    <t>1.8.4.05.15.0001-1</t>
  </si>
  <si>
    <t>OPERAÇÕES COM INDICES DE AÇÕES</t>
  </si>
  <si>
    <t>1.8.4.05.20.0001-5</t>
  </si>
  <si>
    <t>1.8.4.05.99.0001-5</t>
  </si>
  <si>
    <t>OUTRAS OPERAÇÕES</t>
  </si>
  <si>
    <t>1.8.4.30.00.0001-1</t>
  </si>
  <si>
    <t>DEVEDORES-CONTA LIQUIDAÇÕES PENDENTES</t>
  </si>
  <si>
    <t>1.8.4.50.10.0001-6</t>
  </si>
  <si>
    <t>1.8.4.50.20.0001-5</t>
  </si>
  <si>
    <t>OPERAÇÕES COM ATIVOS FINANCEIROS E MERCA</t>
  </si>
  <si>
    <t>1.8.4.53.10.0001-7</t>
  </si>
  <si>
    <t>SWAP</t>
  </si>
  <si>
    <t>1.8.4.53.20.0001-6</t>
  </si>
  <si>
    <t>INTERMEDIAÇÃO DE SWAP</t>
  </si>
  <si>
    <t>1.8.4.90.00.0001-9</t>
  </si>
  <si>
    <t>OUTROS CRÉDITOS POR NEGOCIAÇÃO INTERM. DE VALORES</t>
  </si>
  <si>
    <t>1.8.5.70.05.0001-7</t>
  </si>
  <si>
    <t>JSTN</t>
  </si>
  <si>
    <t>1.8.5.70.10.0001-1</t>
  </si>
  <si>
    <t>CVS</t>
  </si>
  <si>
    <t>1.8.5.70.15.0001-6</t>
  </si>
  <si>
    <t>1.8.5.75.05.0001-2</t>
  </si>
  <si>
    <t>1.8.5.75.10.0001-6</t>
  </si>
  <si>
    <t>1.8.5.75.15.0001-1</t>
  </si>
  <si>
    <t>1.8.5.90.00.0001-8</t>
  </si>
  <si>
    <t>TESOURO NACIONAL-ALONGAMENTO DE CRÉDITO RURAL</t>
  </si>
  <si>
    <t>1.8.5.90.00.0002-5</t>
  </si>
  <si>
    <t>(-)RENDAS A APROPRIAR</t>
  </si>
  <si>
    <t>ADIANTAMENTO DE SALÁRIOS</t>
  </si>
  <si>
    <t>ADIANTAMENTO DE 13º SALÁRIO</t>
  </si>
  <si>
    <t>1.8.8.03.00.0003-3</t>
  </si>
  <si>
    <t>ADIANTAMENTO DE GRATIFICAÇÃO</t>
  </si>
  <si>
    <t>ADIANTAMENTO DE FÉRIAS</t>
  </si>
  <si>
    <t>ADIANTAMENTO DE RESCISÕES</t>
  </si>
  <si>
    <t>ADIANTAMENTO DE VALE TRANSPORTE</t>
  </si>
  <si>
    <t>ADIANTAMENTO DE FGTS - 13º SALÁRIO</t>
  </si>
  <si>
    <t>1.8.8.03.00.0008-8</t>
  </si>
  <si>
    <t>ANTECIPAÇÃO SALARIAL</t>
  </si>
  <si>
    <t>ADIANTAMENTOS PARA DESPESAS DE VIAGEM</t>
  </si>
  <si>
    <t>ADIANTAMENTOS DESPESAS HONORÁRIOS</t>
  </si>
  <si>
    <t>ADIANTAMENTOS PARA DESPESAS DIVERSAS</t>
  </si>
  <si>
    <t>FUNDO FIXO</t>
  </si>
  <si>
    <t>1.8.8.05.00.0007-5</t>
  </si>
  <si>
    <t>ADIANTAMENTOS DE VALE TRANSPORTE</t>
  </si>
  <si>
    <t>1.8.8.05.00.0008-2</t>
  </si>
  <si>
    <t>ADIANTAMENTO PAGAMENTOS SICOOB CONFEDERAÇÃO</t>
  </si>
  <si>
    <t>1.8.8.05.00.9998-3</t>
  </si>
  <si>
    <t>ADIANTAMENTOS POR CONTA DE IMOBILIZAÇÕES</t>
  </si>
  <si>
    <t>1.8.8.15.00.0001-6</t>
  </si>
  <si>
    <t>CHEQUES A RECEBER</t>
  </si>
  <si>
    <t>1.8.8.20.10.0001-3</t>
  </si>
  <si>
    <t>CONTRATOS DE EXPORTAÇÃO ADQUIRIDOS</t>
  </si>
  <si>
    <t>1.8.8.20.50.0001-9</t>
  </si>
  <si>
    <t>CONTRATOS DE EXPORTAÇÃO ADQUIRIDOS EM ATRASO</t>
  </si>
  <si>
    <t>1.8.8.25.00.0001-9</t>
  </si>
  <si>
    <t>CRÉDITOS TRIBUTÁRIOS DE IMPOSTOS E CONTRIBUIÇÕES</t>
  </si>
  <si>
    <t>1.8.8.25.00.0002-6</t>
  </si>
  <si>
    <t>IMPOSTO DE RENDA ANTECIPADO</t>
  </si>
  <si>
    <t>1.8.8.25.10.0001-8</t>
  </si>
  <si>
    <t>CRÉDITOS TRIBUT. - CIRC. 2.746 - REAL. APÓS 5 ANOS</t>
  </si>
  <si>
    <t>1.8.8.25.20.0001-7</t>
  </si>
  <si>
    <t>CRÉDITOS TRIBUT. - CIRC. 2.746 - REAL. ATÉ 5 ANOS</t>
  </si>
  <si>
    <t>1.8.8.25.50.0001-4</t>
  </si>
  <si>
    <t>CRÉDITOS TRIBUTÁRIOS</t>
  </si>
  <si>
    <t>1.8.8.30.00.0001-7</t>
  </si>
  <si>
    <t>DEPÓSITOS PARA AQUISIÇÃO DE TELEFONES</t>
  </si>
  <si>
    <t>1.8.8.35.00.0001-2</t>
  </si>
  <si>
    <t>INSTALAÇÕES</t>
  </si>
  <si>
    <t>1.8.8.35.00.0002-9</t>
  </si>
  <si>
    <t>MÓVEIS E EQUIPAMENTOS DE USO</t>
  </si>
  <si>
    <t>1.8.8.35.00.0003-6</t>
  </si>
  <si>
    <t>SISTEMA DE COMUNICAÇÃO</t>
  </si>
  <si>
    <t>1.8.8.35.00.0004-3</t>
  </si>
  <si>
    <t>SISTEMA DE PROCESSAMENTO DE DADOS</t>
  </si>
  <si>
    <t>1.8.8.35.00.0005-0</t>
  </si>
  <si>
    <t>SISTEMA DE SEGURANÇA</t>
  </si>
  <si>
    <t>1.8.8.35.00.0006-7</t>
  </si>
  <si>
    <t>SISTEMA DE TRANSPORTES</t>
  </si>
  <si>
    <t>1.8.8.35.00.0007-4</t>
  </si>
  <si>
    <t>IMÓVEIS DE USO</t>
  </si>
  <si>
    <t>1.8.8.35.00.0008-1</t>
  </si>
  <si>
    <t>SEMOVENTES</t>
  </si>
  <si>
    <t>1.8.8.35.00.0009-8</t>
  </si>
  <si>
    <t>IMÓVEIS NÃO DE USO PRÓPRIO</t>
  </si>
  <si>
    <t>1.8.8.35.00.0010-8</t>
  </si>
  <si>
    <t>1.8.8.35.00.0097-1</t>
  </si>
  <si>
    <t>(-)RENDAS A APROPRIAR - VENC. + 60 DIAS</t>
  </si>
  <si>
    <t>1.8.8.35.00.9999-9</t>
  </si>
  <si>
    <t>1.8.8.40.05.0001-5</t>
  </si>
  <si>
    <t>PARA INTERPOSIÇÃO DE RECURSOS FISCAIS-LEI 9703/98</t>
  </si>
  <si>
    <t>PIS - DEPÓSITO JUDICIAL</t>
  </si>
  <si>
    <t>COFINS - DEPÓSITO JUDICIAL</t>
  </si>
  <si>
    <t>1.8.8.40.05.0004-6</t>
  </si>
  <si>
    <t>IRPJ - DEPÓSITO JUDICIAL</t>
  </si>
  <si>
    <t>1.8.8.40.05.0005-3</t>
  </si>
  <si>
    <t>CSLL - DEPÓSITO JUDICIAL</t>
  </si>
  <si>
    <t>1.8.8.40.05.0006-0</t>
  </si>
  <si>
    <t>IRRF - DEPÓSITO JUDICIAL</t>
  </si>
  <si>
    <t>1.8.8.40.05.0007-7</t>
  </si>
  <si>
    <t>PIS FOLHA - DEPÓSITO JUDICIAL</t>
  </si>
  <si>
    <t>1.8.8.40.05.9999-2</t>
  </si>
  <si>
    <t>1.8.8.40.10.0001-9</t>
  </si>
  <si>
    <t>PARA INTERPOSIÇÃO DE RECURSOS FISCAIS</t>
  </si>
  <si>
    <t>1.8.8.40.10.0002-6</t>
  </si>
  <si>
    <t>1.8.8.40.10.0003-3</t>
  </si>
  <si>
    <t>1.8.8.40.10.0004-0</t>
  </si>
  <si>
    <t>1.8.8.40.10.0005-7</t>
  </si>
  <si>
    <t>1.8.8.40.10.0006-4</t>
  </si>
  <si>
    <t>1.8.8.40.10.0007-1</t>
  </si>
  <si>
    <t>1.8.8.40.15.0001-4</t>
  </si>
  <si>
    <t>PARA INTERPOSIÇÃO DE OUTROS RECURSOS FISCAIS</t>
  </si>
  <si>
    <t>PARA INTERPOSIÇÃO DE RECURSOS TRABALHISTAS</t>
  </si>
  <si>
    <t>1.8.8.45.00.0001-5</t>
  </si>
  <si>
    <t>IOF A COMPENSAR</t>
  </si>
  <si>
    <t>1.8.8.45.00.0002-2</t>
  </si>
  <si>
    <t>IMPOSTOS E CONTRIBUIÇÕES A COMPENSAR</t>
  </si>
  <si>
    <t>1.8.8.45.00.0003-9</t>
  </si>
  <si>
    <t>IMPOSTO DE RENDA S/APLICAÇÕES A COMPENSAR</t>
  </si>
  <si>
    <t>1.8.8.45.00.0004-6</t>
  </si>
  <si>
    <t>IMPOSTO DE RENDA - PJ - ANTECIPAÇÕES</t>
  </si>
  <si>
    <t>1.8.8.45.00.0005-3</t>
  </si>
  <si>
    <t>CONTRIBUIÇÃO SOCIAL - ANTECIPAÇÕES</t>
  </si>
  <si>
    <t>1.8.8.45.00.0006-0</t>
  </si>
  <si>
    <t>ISS A COMPENSAR</t>
  </si>
  <si>
    <t>1.8.8.45.00.0007-7</t>
  </si>
  <si>
    <t>IRPJ A COMPENSAR</t>
  </si>
  <si>
    <t>1.8.8.45.00.0008-4</t>
  </si>
  <si>
    <t>CSLL A COMPENSAR</t>
  </si>
  <si>
    <t>1.8.8.45.00.0009-1</t>
  </si>
  <si>
    <t>COFINS A COMPENSAR</t>
  </si>
  <si>
    <t>1.8.8.45.00.0010-1</t>
  </si>
  <si>
    <t>PIS A COMPENSAR</t>
  </si>
  <si>
    <t>1.8.8.45.00.0011-8</t>
  </si>
  <si>
    <t>IRRF A COMPENSAR</t>
  </si>
  <si>
    <t>1.8.8.45.10.0001-4</t>
  </si>
  <si>
    <t>SALDO NEGATIVO DE IRPJ - EXERCÍCIOS ANTERIORES</t>
  </si>
  <si>
    <t>1.8.8.45.10.0002-1</t>
  </si>
  <si>
    <t>IRPJ - SALDO NEGATIVO - CORREÇÃO</t>
  </si>
  <si>
    <t>1.8.8.45.20.0001-3</t>
  </si>
  <si>
    <t>SALDO NEGATIVO DE CSLL - EXERCÍCIOS ANTERIORES</t>
  </si>
  <si>
    <t>1.8.8.45.20.0002-0</t>
  </si>
  <si>
    <t>CSLL - SALDO NEGATIVO - CORREÇÃO</t>
  </si>
  <si>
    <t>1.8.8.45.30.0001-2</t>
  </si>
  <si>
    <t>ISS - RETENÇÕES</t>
  </si>
  <si>
    <t>1.8.8.45.90.0001-6</t>
  </si>
  <si>
    <t>IRRF SOBRE COMISSÕES - INTERMEDIAÇÃO FINANCEIRA</t>
  </si>
  <si>
    <t>1.8.8.45.90.0002-3</t>
  </si>
  <si>
    <t>1.8.8.45.90.0003-0</t>
  </si>
  <si>
    <t>IRPJ - ANTECIPAÇÕES</t>
  </si>
  <si>
    <t>1.8.8.45.90.0004-7</t>
  </si>
  <si>
    <t>ISS - IMPOSTOS  S/SERVIÇOS</t>
  </si>
  <si>
    <t>COFINS</t>
  </si>
  <si>
    <t>1.8.8.45.90.0007-8</t>
  </si>
  <si>
    <t>IR RETIDOS</t>
  </si>
  <si>
    <t>1.8.8.45.90.0008-5</t>
  </si>
  <si>
    <t>IRRF SOBRE APLICAÇÕES FINANCEIRAS</t>
  </si>
  <si>
    <t>1.8.8.45.90.0009-2</t>
  </si>
  <si>
    <t>CONTRIBUIÇÃO SOCIAL</t>
  </si>
  <si>
    <t>1.8.8.45.90.0010-2</t>
  </si>
  <si>
    <t>1.8.8.45.90.0011-9</t>
  </si>
  <si>
    <t>VALORES A RESTITUIR - PERDCOMP</t>
  </si>
  <si>
    <t>1.8.8.45.90.0012-6</t>
  </si>
  <si>
    <t>INSS A COMPENSAR</t>
  </si>
  <si>
    <t>IMPOSTO DE RENDA A RECUPERAR</t>
  </si>
  <si>
    <t>1.8.8.60.00.0001-6</t>
  </si>
  <si>
    <t>OPÇÕES POR INCENTIVOS FISCAIS</t>
  </si>
  <si>
    <t>1.8.8.65.20.0001-9</t>
  </si>
  <si>
    <t>EMP. COMPULSÓRIO SOBRE CONS. GASOLINA OU ÁLCOOL</t>
  </si>
  <si>
    <t>1.8.8.65.30.0001-8</t>
  </si>
  <si>
    <t>EMP. COMPULSÓRIO SOBRE AQUISIÇÃO DE AUTOMÓVEIS</t>
  </si>
  <si>
    <t>1.8.8.65.40.0001-7</t>
  </si>
  <si>
    <t>ADIANTAMENTOS POR CONTA DA PREVIDÊNCIA SOCIAL</t>
  </si>
  <si>
    <t>1.8.8.65.99.0001-9</t>
  </si>
  <si>
    <t>BANCOOB</t>
  </si>
  <si>
    <t>1.8.8.65.99.0002-6</t>
  </si>
  <si>
    <t>COOPERATIVA SINGULAR - ENCARGOS</t>
  </si>
  <si>
    <t>1.8.8.65.99.0003-3</t>
  </si>
  <si>
    <t>COOPERATIVA SINGULAR - CONTRIBUIÇÃO</t>
  </si>
  <si>
    <t>1.8.8.65.99.0004-0</t>
  </si>
  <si>
    <t>CONFEDERAÇÃO NACIONAL DAS COOP. DE CRÉDITO</t>
  </si>
  <si>
    <t>1.8.8.65.99.0005-7</t>
  </si>
  <si>
    <t>SEMINÁRIOS</t>
  </si>
  <si>
    <t>1.8.8.65.99.0006-4</t>
  </si>
  <si>
    <t>COOPERATIVA CENTRAIS - CONTRIBUIÇÃO</t>
  </si>
  <si>
    <t>1.8.8.65.99.0008-8</t>
  </si>
  <si>
    <t>HSBC</t>
  </si>
  <si>
    <t>1.8.8.65.99.0009-5</t>
  </si>
  <si>
    <t>BANCO SAFRA</t>
  </si>
  <si>
    <t>1.8.8.65.99.0010-5</t>
  </si>
  <si>
    <t>BANCO ITAÚ</t>
  </si>
  <si>
    <t>1.8.8.65.99.0011-2</t>
  </si>
  <si>
    <t>BRADESCO</t>
  </si>
  <si>
    <t>1.8.8.65.99.0012-9</t>
  </si>
  <si>
    <t>OUTROS BANCOS</t>
  </si>
  <si>
    <t>1.8.8.65.99.9999-6</t>
  </si>
  <si>
    <t>1.8.8.75.40.0001-0</t>
  </si>
  <si>
    <t>DIREITOS A RECEBER DE OP VENDA/TRANSF ATIVOS FINAN</t>
  </si>
  <si>
    <t>1.8.8.78.10.0001-4</t>
  </si>
  <si>
    <t>ÁGIO EM OPERAÇÃO DE CRÉDITO - FIDC</t>
  </si>
  <si>
    <t>1.8.8.78.10.0002-1</t>
  </si>
  <si>
    <t>(-) DESÁGIO EM OPERAÇÃO DE CRÉDITO - FIDC</t>
  </si>
  <si>
    <t>1.8.8.80.00.0001-2</t>
  </si>
  <si>
    <t>TÍTULOS E CRÉDITOS A RECEBER</t>
  </si>
  <si>
    <t>1.8.8.80.00.0002-9</t>
  </si>
  <si>
    <t>(-) RENDAS APROPRIAR TÍTULOS E CRÉDITOS A RECEBER</t>
  </si>
  <si>
    <t>1.8.8.80.00.0003-6</t>
  </si>
  <si>
    <t>INSTRUMENTO HIBRIDO DE CAPITAL E DIVIDA</t>
  </si>
  <si>
    <t>1.8.8.80.00.0004-3</t>
  </si>
  <si>
    <t>(-)RENDAS INSTRUMENTO HÍBRIDO DE CAPITAL E DÍVIDA</t>
  </si>
  <si>
    <t>1.8.8.80.00.0005-0</t>
  </si>
  <si>
    <t>CÉDULA DE PRODUTO RURAL-CPR</t>
  </si>
  <si>
    <t>1.8.8.80.10.0001-1</t>
  </si>
  <si>
    <t>COMPRAS NO EXTERIOR - CARTÃO DE CRÉDITO</t>
  </si>
  <si>
    <t>1.8.8.80.10.0002-8</t>
  </si>
  <si>
    <t>SICOOBCARD - CONTA TRANSITÓRIA</t>
  </si>
  <si>
    <t>1.8.8.80.10.0003-5</t>
  </si>
  <si>
    <t>SAQUES CARTÃO SICOOB CABAL</t>
  </si>
  <si>
    <t>1.8.8.80.10.0004-2</t>
  </si>
  <si>
    <t>VALORES A RECEBER - CREDCONSIGNADO INSS</t>
  </si>
  <si>
    <t>1.8.8.80.10.0005-9</t>
  </si>
  <si>
    <t>CÉDULA DE PRODUTO RURAL - CPR</t>
  </si>
  <si>
    <t>1.8.8.80.10.0006-6</t>
  </si>
  <si>
    <t>1.8.8.80.10.0007-3</t>
  </si>
  <si>
    <t>(-)RENDAS A APROPRIAR TÍTULOS E CRÉDITOS A RECEBER</t>
  </si>
  <si>
    <t>1.8.8.80.10.0008-0</t>
  </si>
  <si>
    <t>VALORES A RECEBER - CREDCONSIGNADO</t>
  </si>
  <si>
    <t>1.8.8.80.10.0009-7</t>
  </si>
  <si>
    <t>GLOSAS A RECEBER - CREDCONSIGNADO INSS</t>
  </si>
  <si>
    <t>1.8.8.80.10.0010-7</t>
  </si>
  <si>
    <t>CREDCONSIGNADO - CREDIALCOA - 4300</t>
  </si>
  <si>
    <t>1.8.8.80.10.0012-1</t>
  </si>
  <si>
    <t>CREDCONSIGNADO - COOPERCRET - 4180</t>
  </si>
  <si>
    <t>1.8.8.80.10.9999-8</t>
  </si>
  <si>
    <t>1.8.8.80.20.0002-7</t>
  </si>
  <si>
    <t>(-) RENDAS A APROPRIAR TÍT. E CRÉDITOS A RECEBER</t>
  </si>
  <si>
    <t>1.8.8.80.20.0003-4</t>
  </si>
  <si>
    <t>INSTRUMENTO HÍBRIDO DE CAPITAL E DÍVIDA</t>
  </si>
  <si>
    <t>1.8.8.80.20.0004-1</t>
  </si>
  <si>
    <t>(-) RENDAS A APROPRIAR INSTRUM. HÍBRIDOS CAPITAL</t>
  </si>
  <si>
    <t>1.8.8.80.20.0005-8</t>
  </si>
  <si>
    <t>TITULOS E CREDITOS A RECEBER - TVM</t>
  </si>
  <si>
    <t>1.8.8.80.20.0006-5</t>
  </si>
  <si>
    <t>VALORES A RECEBER - COOPERATIVAS DESCENTRALIZADAS</t>
  </si>
  <si>
    <t>1.8.8.80.20.0007-2</t>
  </si>
  <si>
    <t>VALORES A RECEBER - ARRECADAÇÃO</t>
  </si>
  <si>
    <t>1.8.8.80.20.0008-9</t>
  </si>
  <si>
    <t>VALORES A RECEBER - INSS</t>
  </si>
  <si>
    <t>1.8.8.80.20.0009-6</t>
  </si>
  <si>
    <t>VALORES A RECEBER - TRANSAÇÕES INTERCREDIS</t>
  </si>
  <si>
    <t>1.8.8.80.20.0010-6</t>
  </si>
  <si>
    <t>VALORES A RECEBER - PROCESSO DE COBRANÇA</t>
  </si>
  <si>
    <t>VALORES A RECEBER - TARIFAS</t>
  </si>
  <si>
    <t>1.8.8.80.20.0012-0</t>
  </si>
  <si>
    <t>VALORES A RECEBER - BÔNUS E REBATE - PGPAF</t>
  </si>
  <si>
    <t>1.8.8.80.20.0013-7</t>
  </si>
  <si>
    <t>VALORES A RECEBER-GRU PGT FOLHA SERV FED EXECUTIVO</t>
  </si>
  <si>
    <t>1.8.8.80.20.0037-1</t>
  </si>
  <si>
    <t>VALORES A RECEBER - ADQUIRÊNCIA BANCÁRIA</t>
  </si>
  <si>
    <t>1.8.8.80.20.9999-7</t>
  </si>
  <si>
    <t>OUTROS TÍTULOS E CRÉDITOS A RECEBER</t>
  </si>
  <si>
    <t>1.8.8.92.00.0001-9</t>
  </si>
  <si>
    <t>GUARDA DE DOCUMENTOS</t>
  </si>
  <si>
    <t>1.8.8.92.00.0002-6</t>
  </si>
  <si>
    <t>DEP. P/ AUMENTO CAPITAL EM COLIGADAS E CONTROLADAS</t>
  </si>
  <si>
    <t>1.8.8.92.00.0003-3</t>
  </si>
  <si>
    <t>PROAGRO - ADICIONAL</t>
  </si>
  <si>
    <t>1.8.8.92.00.0004-0</t>
  </si>
  <si>
    <t>PROAGRO - MULTAS</t>
  </si>
  <si>
    <t>DIFERENÇA DE CAIXA</t>
  </si>
  <si>
    <t>PENDÊNCIAS A REGULARIZAR</t>
  </si>
  <si>
    <t>1.8.8.92.00.0007-1</t>
  </si>
  <si>
    <t>JUROS E TAXAS COBRADOS INDEVIDAMENTE</t>
  </si>
  <si>
    <t>1.8.8.92.00.0008-8</t>
  </si>
  <si>
    <t>SEGUROS CONTRATADOS A RECEBER</t>
  </si>
  <si>
    <t>1.8.8.92.00.0009-5</t>
  </si>
  <si>
    <t>CUSTAS JUDICIAIS A RESSARCIR</t>
  </si>
  <si>
    <t>1.8.8.92.00.0010-5</t>
  </si>
  <si>
    <t>PREVIDENCIA PRIVADA A RECEBER</t>
  </si>
  <si>
    <t>1.8.8.92.00.0011-2</t>
  </si>
  <si>
    <t>PLANO DE SAUDE A RECEBER</t>
  </si>
  <si>
    <t>1.8.8.92.00.0012-9</t>
  </si>
  <si>
    <t>TARIFAS COMPENSAÇÃO CIP - A REGULARIZAR</t>
  </si>
  <si>
    <t>1.8.8.92.00.0013-6</t>
  </si>
  <si>
    <t>PENDÊNCIAS A REGULARIZAR - BANCO DO BRASIL</t>
  </si>
  <si>
    <t>1.8.8.92.00.0014-3</t>
  </si>
  <si>
    <t>PENDENCIAS A REGULARIZAR - SPB</t>
  </si>
  <si>
    <t>PENDÊNCIAS A REGULARIZAR - CONTA CORRENTE</t>
  </si>
  <si>
    <t>PENDÊNCIAS A REGULARIZAR - BANCOOB</t>
  </si>
  <si>
    <t>1.8.8.92.00.0017-4</t>
  </si>
  <si>
    <t>EMPRESA CONTA DESCONTOS EM FOLHA</t>
  </si>
  <si>
    <t>1.8.8.92.00.0018-1</t>
  </si>
  <si>
    <t>COOPERATIVAS FILIADAS</t>
  </si>
  <si>
    <t>1.8.8.92.00.0019-8</t>
  </si>
  <si>
    <t>1.8.8.92.00.0020-8</t>
  </si>
  <si>
    <t>RECUPERAÇÃO DE PERDAS</t>
  </si>
  <si>
    <t>1.8.8.92.00.0021-5</t>
  </si>
  <si>
    <t>VALORES A RECEBER - MENSALIDADES</t>
  </si>
  <si>
    <t>1.8.8.92.00.0022-2</t>
  </si>
  <si>
    <t>TRANSITÓRIA - CESSÃO DE DIREITOS CREDITÓRIOS</t>
  </si>
  <si>
    <t>1.8.8.92.00.0023-9</t>
  </si>
  <si>
    <t>PENDENCIAS A REGULARIZAR - LIBERAÇÕES FINAME</t>
  </si>
  <si>
    <t>1.8.8.92.00.0024-6</t>
  </si>
  <si>
    <t>VALORES A RECEBER - BLOQUEIO JUDICIAL BACEN</t>
  </si>
  <si>
    <t>1.8.8.92.00.0025-3</t>
  </si>
  <si>
    <t>TRANSITÓRIA - FUNCAFÉ CONVERSÃO</t>
  </si>
  <si>
    <t>1.8.8.92.00.0026-0</t>
  </si>
  <si>
    <t>RATEIO DE DESPESAS GERAIS</t>
  </si>
  <si>
    <t>TRANSITÓRIA - AVAIS E FIANÇAS HONRADOS</t>
  </si>
  <si>
    <t>1.8.8.92.00.0028-4</t>
  </si>
  <si>
    <t>1.8.8.92.00.0029-1</t>
  </si>
  <si>
    <t>ANUIDADE A RECEBER-CARTÃO CRÉDITO</t>
  </si>
  <si>
    <t>1.8.8.92.00.0030-1</t>
  </si>
  <si>
    <t>ANUIDADE A RECEBER-CARTÃO DÉBITO</t>
  </si>
  <si>
    <t>1.8.8.92.00.0031-8</t>
  </si>
  <si>
    <t>DESP. DIFERIR TAXA ANUAL ADM. CARTÃO CRÉDITO</t>
  </si>
  <si>
    <t>1.8.8.92.00.0032-5</t>
  </si>
  <si>
    <t>DESP. DIFERIR TAXA ANUAL ADM. CARTÃO DÉBITO</t>
  </si>
  <si>
    <t>TRANSITÓRIA COBRANÇA - CAIXA</t>
  </si>
  <si>
    <t>TRANSITÓRIA CONVÊNIO - CAIXA</t>
  </si>
  <si>
    <t>TRANSITÓRIA CONTA CORRENTE - CAIXA</t>
  </si>
  <si>
    <t>TRANSITÓRIA EMPRÉSTIMO - CAIXA</t>
  </si>
  <si>
    <t>TRANSITÓRIA TÍTULOS DESCONTADOS - CAIXA</t>
  </si>
  <si>
    <t>TRANSITÓRIA CRÉDITO RURAL - CAIXA</t>
  </si>
  <si>
    <t>TRANSITÓRIA CONTA CAPITAL - CAIXA</t>
  </si>
  <si>
    <t>TRANSITÓRIA CONTROLES GERAIS - CAIXA</t>
  </si>
  <si>
    <t>1.8.8.92.00.0041-1</t>
  </si>
  <si>
    <t>SAQUES COM CARTÃO SICOOB CABAL</t>
  </si>
  <si>
    <t>1.8.8.92.00.0042-8</t>
  </si>
  <si>
    <t>TRANSITÓRIA INSS - CAIXA</t>
  </si>
  <si>
    <t>1.8.8.92.00.0043-5</t>
  </si>
  <si>
    <t>TRANSITÓRIA CONTROLES GERAIS - COBRANÇA</t>
  </si>
  <si>
    <t>1.8.8.92.00.0044-2</t>
  </si>
  <si>
    <t>TRANSITÓRIA CONTROLES GERAIS - CONVÊNIO</t>
  </si>
  <si>
    <t>TRANSITÓRIA CONTA CORRENTE - CONTROLES GERAIS</t>
  </si>
  <si>
    <t>1.8.8.92.00.0046-6</t>
  </si>
  <si>
    <t>TRANSITÓRIA CONTROLES GERAIS - EMPRÉSTIMO</t>
  </si>
  <si>
    <t>1.8.8.92.00.0047-3</t>
  </si>
  <si>
    <t>TRANSITÓRIA CONTROLES GERAIS - TÍTULOS DESCONTADOS</t>
  </si>
  <si>
    <t>1.8.8.92.00.0048-0</t>
  </si>
  <si>
    <t>TRANSITÓRIA CONTROLES GERAIS - CRÉDITO RURAL</t>
  </si>
  <si>
    <t>1.8.8.92.00.0049-7</t>
  </si>
  <si>
    <t>TRANSITÓRIA CONTROLES GERAIS - CONTA CAPITAL</t>
  </si>
  <si>
    <t>TRANSITÓRIA CONTA CORRENTE - COBRANÇA</t>
  </si>
  <si>
    <t>1.8.8.92.00.0051-4</t>
  </si>
  <si>
    <t>TRANSITÓRIA COBRANÇA - CONTA CORRENTE</t>
  </si>
  <si>
    <t>1.8.8.92.00.0052-1</t>
  </si>
  <si>
    <t>TRANSITÓRIA COBRANÇA - TÍTULOS DESCONTADOS</t>
  </si>
  <si>
    <t>1.8.8.92.00.0053-8</t>
  </si>
  <si>
    <t>TRANSITÓRIA COBRANÇA - CRÉDITO RURAL</t>
  </si>
  <si>
    <t>1.8.8.92.00.0054-5</t>
  </si>
  <si>
    <t>TRANSITÓRIA COBRANÇA - CONTA CAPITAL</t>
  </si>
  <si>
    <t>TRANSITÓRIA CONTA CORRENTE - CONVÊNIO</t>
  </si>
  <si>
    <t>1.8.8.92.00.0056-9</t>
  </si>
  <si>
    <t>TRANSITÓRIA CONVÊNIO - EMPRÉSTIMO</t>
  </si>
  <si>
    <t>1.8.8.92.00.0057-6</t>
  </si>
  <si>
    <t>TRANSITÓRIA CONVÊNIO - TÍTULOS DESCONTADOS</t>
  </si>
  <si>
    <t>1.8.8.92.00.0058-3</t>
  </si>
  <si>
    <t>TRANSITÓRIA CONVÊNIO - CRÉDITO RURAL</t>
  </si>
  <si>
    <t>1.8.8.92.00.0059-0</t>
  </si>
  <si>
    <t>TRANSITÓRIA CONVÊNIO - CONTA CAPITAL</t>
  </si>
  <si>
    <t>TRANSITÓRIA CONTA CORRENTE - EMPRÉSTIMO</t>
  </si>
  <si>
    <t>TRANSITÓRIA CONTA CORRENTE - TÍTULOS DESCONTADOS</t>
  </si>
  <si>
    <t>1.8.8.92.00.0062-4</t>
  </si>
  <si>
    <t>TRANSITÓRIA CONTA CORRENTE - CRÉDITO RURAL</t>
  </si>
  <si>
    <t>TRANSITÓRIA CONTA CORRENTE - CONTA CAPITAL</t>
  </si>
  <si>
    <t>1.8.8.92.00.0064-8</t>
  </si>
  <si>
    <t>TRANSITÓRIA EMPRÉSTIMO - TÍTULOS DESCONTADOS</t>
  </si>
  <si>
    <t>1.8.8.92.00.0065-5</t>
  </si>
  <si>
    <t>TRANSITÓRIA EMPRÉSTIMO - CRÉDITO RURAL</t>
  </si>
  <si>
    <t>1.8.8.92.00.0066-2</t>
  </si>
  <si>
    <t>TRANSITÓRIA EMPRÉSTIMO - CONTA CAPITAL</t>
  </si>
  <si>
    <t>1.8.8.92.00.0067-9</t>
  </si>
  <si>
    <t>TRANSITÓRIA TÍTULOS DESCONTADOS - CRÉDITO RURAL</t>
  </si>
  <si>
    <t>1.8.8.92.00.0068-6</t>
  </si>
  <si>
    <t>TRANSITÓRIA TÍTULOS DESCONTADOS - CONTA CAPITAL</t>
  </si>
  <si>
    <t>1.8.8.92.00.0069-3</t>
  </si>
  <si>
    <t>TRANSITÓRIA CRÉDITO RURAL - CONTA CAPITAL</t>
  </si>
  <si>
    <t>1.8.8.92.00.0070-3</t>
  </si>
  <si>
    <t>TRANSITÓRIA CONTA CORRENTE - IMOBILIZADO</t>
  </si>
  <si>
    <t>1.8.8.92.00.0071-0</t>
  </si>
  <si>
    <t>TRANSITÓRIA IMOBILIZADO - CONTROLES GERAIS</t>
  </si>
  <si>
    <t>1.8.8.92.00.0072-7</t>
  </si>
  <si>
    <t>TRANSITÓRIA IMOBILIZADO - CAIXA</t>
  </si>
  <si>
    <t>TRANSITÓRIA CONTA CORRENTE - CAPTAÇÃO REMUNERADA</t>
  </si>
  <si>
    <t>TRANSITÓRIA CONTA CORRENTE - INSS</t>
  </si>
  <si>
    <t>TRANSITÓRIA INTERCREDIS</t>
  </si>
  <si>
    <t>1.8.8.92.00.0076-5</t>
  </si>
  <si>
    <t>TRANSITÓRIA LIBERAÇÃO/LIQUIDAÇÃO - REGULARIZAÇÃO</t>
  </si>
  <si>
    <t>1.8.8.92.00.0077-2</t>
  </si>
  <si>
    <t>TRANSITÓRIA CONTA CORRENTE - FUNCAFÉ</t>
  </si>
  <si>
    <t>1.8.8.92.00.0078-9</t>
  </si>
  <si>
    <t>TRANSITÓRIA CONTA CORRENTE - EGF RURAL</t>
  </si>
  <si>
    <t>1.8.8.92.00.0079-6</t>
  </si>
  <si>
    <t>TRANSITÓRIA CONTA CORRENTE - CPR</t>
  </si>
  <si>
    <t>1.8.8.92.00.0080-6</t>
  </si>
  <si>
    <t>TRANSITÓRIA CONTA CORRENTE - CPR - RO</t>
  </si>
  <si>
    <t>TRANSITÓRIA CONTA CORRENTE - CRÉDITO PESSOAL</t>
  </si>
  <si>
    <t>1.8.8.92.00.0082-0</t>
  </si>
  <si>
    <t>TRANSITÓRIA CONTA CORRENTE - PROGER RURAL</t>
  </si>
  <si>
    <t>1.8.8.92.00.0083-7</t>
  </si>
  <si>
    <t>TRANSITÓRIA CONTA CORRENTE - MICROCRÉDITO</t>
  </si>
  <si>
    <t>1.8.8.92.00.0084-4</t>
  </si>
  <si>
    <t>TRANSITÓRIA CONTA CORRENTE - REPES COTAS PARTES</t>
  </si>
  <si>
    <t>1.8.8.92.00.0085-1</t>
  </si>
  <si>
    <t>TRANSITÓRIA COBRANÇA - CONVÊNIO</t>
  </si>
  <si>
    <t>TRANSITÓRIA CONTA CORRENTE - COTAS PARTES</t>
  </si>
  <si>
    <t>TRANSITÓRIA CONTROLES GERAIS - RENEGOCIAÇÃO DE DÍV</t>
  </si>
  <si>
    <t>TRANSITÓRIA COBRANÇA - BANCO</t>
  </si>
  <si>
    <t>1.8.8.92.00.0089-9</t>
  </si>
  <si>
    <t>TRANSITÓRIA CONVÊNIO - BANCO</t>
  </si>
  <si>
    <t>1.8.8.92.00.0090-9</t>
  </si>
  <si>
    <t>TRANSITÓRIA CONTA CORRENTE - BANCO</t>
  </si>
  <si>
    <t>1.8.8.92.00.0091-6</t>
  </si>
  <si>
    <t>TRANSITÓRIA EMPRÉSTIMO - BANCO</t>
  </si>
  <si>
    <t>1.8.8.92.00.0092-3</t>
  </si>
  <si>
    <t>TRANSITÓRIA TÍTULO DESCONTADO - BANCO</t>
  </si>
  <si>
    <t>1.8.8.92.00.0093-0</t>
  </si>
  <si>
    <t>TRANSITÓRIA CRÉDITO RURAL - BANCO</t>
  </si>
  <si>
    <t>TRANSITÓRIA CONTA CAPITAL - BANCO</t>
  </si>
  <si>
    <t>1.8.8.92.00.0095-4</t>
  </si>
  <si>
    <t>TRANSITÓRIA IMPLANTAÇÃO SALDO CONTROLES GERAIS</t>
  </si>
  <si>
    <t>1.8.8.92.00.0096-1</t>
  </si>
  <si>
    <t>TRANSITÓRIA - DÉBITO OUTROS BANCOS</t>
  </si>
  <si>
    <t>TRANSITÓRIA TRANSFERÊNCIA ENTRE CONTAS CORRENTES</t>
  </si>
  <si>
    <t>1.8.8.92.00.0098-5</t>
  </si>
  <si>
    <t>SAQUES COM CARTAO SICOOB CABAL</t>
  </si>
  <si>
    <t>1.8.8.92.00.0099-2</t>
  </si>
  <si>
    <t>TRANSITÓRIA CONTA CONVÊNIO À RECLASSIFICAR</t>
  </si>
  <si>
    <t>1.8.8.92.00.0100-1</t>
  </si>
  <si>
    <t>TRANSITÓRIA PORTABILIDADE DE CRÉDITO</t>
  </si>
  <si>
    <t>1.8.8.92.00.0101-8</t>
  </si>
  <si>
    <t>TRANSAÇÕES CONTESTADAS - CARTÃO CABAL</t>
  </si>
  <si>
    <t>1.8.8.92.00.0102-5</t>
  </si>
  <si>
    <t>TRANSITÓRIA CONTA CORRENTE - PRONAF</t>
  </si>
  <si>
    <t>1.8.8.92.00.0103-2</t>
  </si>
  <si>
    <t>TRANSITÓRIA CARTA FIANÇA - CONTA CORRENTE</t>
  </si>
  <si>
    <t>1.8.8.92.00.0104-9</t>
  </si>
  <si>
    <t>VALORES A RECEBER - COMISSÃO FUNCAFÉ</t>
  </si>
  <si>
    <t>1.8.8.92.00.0105-6</t>
  </si>
  <si>
    <t>FUNCAFÉ REPASSADO - RESOLUÇÃO MAPA 3.423/06</t>
  </si>
  <si>
    <t>1.8.8.92.00.0106-3</t>
  </si>
  <si>
    <t>TRANSITÓRIA GESTÃO EMPRESARIAL - CAIXA</t>
  </si>
  <si>
    <t>1.8.8.92.00.0107-0</t>
  </si>
  <si>
    <t>TRANSITÓRIA CONTA CORRENTE - SGE</t>
  </si>
  <si>
    <t>1.8.8.92.00.0108-7</t>
  </si>
  <si>
    <t>TRANSITÓRIA INTERCREDIS - CÂMBIO</t>
  </si>
  <si>
    <t>1.8.8.92.00.0152-0</t>
  </si>
  <si>
    <t>TRANSITÓRIA - REP. INTERF - FINANCIAMENTOS RURAIS</t>
  </si>
  <si>
    <t>TRANSITÓRIA  - FINANCIAMENTOS RURAIS</t>
  </si>
  <si>
    <t>TRANSITÓRIA - CENTRAL DE RISCO DE OPERAÇÕES</t>
  </si>
  <si>
    <t>1.8.8.92.00.0157-5</t>
  </si>
  <si>
    <t>NÃO UTILIZADA</t>
  </si>
  <si>
    <t>1.8.8.92.00.0158-2</t>
  </si>
  <si>
    <t>TRANSITÓRIA - RENEG. DÍVIDA - OUTROS REC. ENTRADAS</t>
  </si>
  <si>
    <t>1.8.8.92.00.0159-9</t>
  </si>
  <si>
    <t>1.8.8.92.00.0160-9</t>
  </si>
  <si>
    <t>1.8.8.92.00.0161-6</t>
  </si>
  <si>
    <t>TRANSITÓRIA - PREJUÍZO - LIQ. VIA DAÇÃO EM PGTO</t>
  </si>
  <si>
    <t>1.8.8.92.00.0162-3</t>
  </si>
  <si>
    <t>TRANSITÓRIA - EMPRÉSTIMOS - LIQ VIA DAÇÃO EM PGTO</t>
  </si>
  <si>
    <t>1.8.8.92.00.0163-0</t>
  </si>
  <si>
    <t>1.8.8.92.00.0164-7</t>
  </si>
  <si>
    <t>TRANSITÓRIA - CRÉDITO RURAL - LIQ. VIA DAÇÃO PGTO</t>
  </si>
  <si>
    <t>1.8.8.92.00.0165-4</t>
  </si>
  <si>
    <t>TRANSITÓRIA CONTA CONVÊNIO - OPERAÇÕES DE CRÉDITO</t>
  </si>
  <si>
    <t>1.8.8.92.00.0166-1</t>
  </si>
  <si>
    <t>VALORES A RECEBER - PROGRAMA ACELARA SIPAG</t>
  </si>
  <si>
    <t>1.8.8.92.00.0167-8</t>
  </si>
  <si>
    <t>TRANSITÓRIA COBRANÇA - DEPÓSITO VIA BOLETO</t>
  </si>
  <si>
    <t>1.8.8.92.00.0168-5</t>
  </si>
  <si>
    <t>TRANSITÓRIA CONTA CONVÊNIO - TED/DEC ENVIADAS</t>
  </si>
  <si>
    <t>1.8.8.92.00.0169-2</t>
  </si>
  <si>
    <t>TRANSITÓRIA CONTA CONVÊNIO - NOSSA REMESSA DOCS</t>
  </si>
  <si>
    <t>1.8.8.92.00.0170-2</t>
  </si>
  <si>
    <t>TRANSITÓRIA CONTA CONVÊNIO - NOSSA REMESSA CHEQUES</t>
  </si>
  <si>
    <t>1.8.8.92.00.0171-9</t>
  </si>
  <si>
    <t>TRANSITÓRIA CONTA CONVÊNIO - SUA REMESSA CHEQUES</t>
  </si>
  <si>
    <t>1.8.8.92.00.0172-6</t>
  </si>
  <si>
    <t>TRANSITÓRIA CONTA CONVÊNIO - SUA REMESSA COBRANÇA</t>
  </si>
  <si>
    <t>1.8.8.92.00.0173-3</t>
  </si>
  <si>
    <t>TRANSITÓRIA CONTA CONVÊNIO - INTERCREDIS</t>
  </si>
  <si>
    <t>1.8.8.92.00.0174-0</t>
  </si>
  <si>
    <t>TRANSITÓRIA CONTA CONVÊNIO - DOMICÍLIO CARTÕES</t>
  </si>
  <si>
    <t>1.8.8.92.00.0175-7</t>
  </si>
  <si>
    <t>TRANSITÓRIA CONTA CONVÊNIO- NOSSA REMESSA COBRANÇA</t>
  </si>
  <si>
    <t>1.8.8.92.00.0176-4</t>
  </si>
  <si>
    <t>TRANSITÓRIA CONTA CONVÊNIO - NR DEVOLUÇÃO CHEQUES</t>
  </si>
  <si>
    <t>1.8.8.92.00.0177-1</t>
  </si>
  <si>
    <t>TRANSITÓRIA CONTA CONVÊNIO - TED/DEC RECEBIDAS</t>
  </si>
  <si>
    <t>1.8.8.92.00.0178-8</t>
  </si>
  <si>
    <t>TRANSITÓRIA CONTA CONVÊNIO - SUA REMESSA DOCS</t>
  </si>
  <si>
    <t>1.8.8.92.00.0179-5</t>
  </si>
  <si>
    <t>TRANSITÓRIA CONTA CONVÊNIO - SR DEVOLUÇÃO CHEQUES</t>
  </si>
  <si>
    <t>1.8.8.92.00.0180-5</t>
  </si>
  <si>
    <t>TRANSITÓRIA CAPITAL - RECURSOS OUTROS BANCOS</t>
  </si>
  <si>
    <t>1.8.8.92.00.0181-2</t>
  </si>
  <si>
    <t>TRANSITÓRIA CONTA CONVÊNIO - DAD</t>
  </si>
  <si>
    <t>1.8.8.92.00.0182-9</t>
  </si>
  <si>
    <t>TRANSITÓRIA CONTA CONVÊNIO - CARTÕES VISA</t>
  </si>
  <si>
    <t>1.8.8.92.00.0183-6</t>
  </si>
  <si>
    <t>TRANSITÓRIA CONTA CONVÊNIO - CARTÕES MASTER</t>
  </si>
  <si>
    <t>1.8.8.92.00.0184-3</t>
  </si>
  <si>
    <t>TRANSITÓRIA CONTA CONVÊNIO - CARTÕES CABAL</t>
  </si>
  <si>
    <t>1.8.8.92.00.0185-0</t>
  </si>
  <si>
    <t>TRANSIT. CARTÕES VISA-DÉB/COMPRAS</t>
  </si>
  <si>
    <t>1.8.8.92.00.0186-7</t>
  </si>
  <si>
    <t>TRANSIT. CARTÕES VISA-DÉB/SAQUE REDE PLUS</t>
  </si>
  <si>
    <t>1.8.8.92.00.0187-4</t>
  </si>
  <si>
    <t>TRANSIT. CARTÕES MASTER-DÉB/COMPRAS</t>
  </si>
  <si>
    <t>1.8.8.92.00.0188-1</t>
  </si>
  <si>
    <t>TRANSIT. CARTÕES MASTER-DÉB/SAQUE REDE CIRRUS</t>
  </si>
  <si>
    <t>1.8.8.92.00.0189-8</t>
  </si>
  <si>
    <t>TRANSIT. CARTÕES CABAL-DÉB/COMPRAS</t>
  </si>
  <si>
    <t>1.8.8.92.00.0190-8</t>
  </si>
  <si>
    <t>TRANSIT. CARTÕES CABAL-DÉB/SAQUE</t>
  </si>
  <si>
    <t>1.8.8.92.00.0191-5</t>
  </si>
  <si>
    <t>TRANSIT. CARTÕES DIVERSOS-DÉB/SAQUE BANCO 24H </t>
  </si>
  <si>
    <t>1.8.8.92.00.0192-2</t>
  </si>
  <si>
    <t>TRANSIT. CARTÕES DIVERSOS-DÉB/SAQUE REDE COMPART.</t>
  </si>
  <si>
    <t>1.8.8.92.00.0193-9</t>
  </si>
  <si>
    <t>TRANSIT. CARTÕES DIVERSOS-DÉB/IOF OP. EXTERIOR </t>
  </si>
  <si>
    <t>1.8.8.92.00.0194-6</t>
  </si>
  <si>
    <t>TRANSIT. CARTÕES DIVERSOS-CRED/SAQUE CARTÕES</t>
  </si>
  <si>
    <t>1.8.8.92.00.0195-3</t>
  </si>
  <si>
    <t>TRANSITÓRIA CONTA CORRENTE - SICOOB PAY</t>
  </si>
  <si>
    <t>1.8.8.92.00.0196-0</t>
  </si>
  <si>
    <t>TRANSITÓRIA INTERCREDIS - SICOOB PAY</t>
  </si>
  <si>
    <t>1.8.8.92.00.0197-7</t>
  </si>
  <si>
    <t>TRANSITÓRIA INTERCREDIS - VGBL</t>
  </si>
  <si>
    <t>1.8.8.92.00.2064-2</t>
  </si>
  <si>
    <t>TRANSITÓRIA - BENS NÃO DE USO</t>
  </si>
  <si>
    <t>VALORES CRA´S - CARTÓRIOS</t>
  </si>
  <si>
    <t>1.8.9.10.99.0001-8</t>
  </si>
  <si>
    <t>(-) OUTROS CRÉDITOS EM LIQUIDAÇÃO</t>
  </si>
  <si>
    <t>1.8.9.99.00.0001-7</t>
  </si>
  <si>
    <t>(-) PROV. PARA OUTROS CRÉDITOS DE LIQ. DUVIDOSA</t>
  </si>
  <si>
    <t>1.8.9.99.10.0001-6</t>
  </si>
  <si>
    <t>(-) COM CARACTERÍSTICAS DE CONCESSÃO DE CRÉDITO</t>
  </si>
  <si>
    <t>(-) AVAIS E FIANÇAS HONRADOS</t>
  </si>
  <si>
    <t>1.8.9.99.20.0001-5</t>
  </si>
  <si>
    <t>(-) SEM CARACTERÍSTICAS DE CONCESSÃO DE CRÉDITO</t>
  </si>
  <si>
    <t>1.8.9.99.20.0002-2</t>
  </si>
  <si>
    <t>(-) PROVISÃO - TARIFAS PENDENTES</t>
  </si>
  <si>
    <t>IMÓVEIS</t>
  </si>
  <si>
    <t>(-) IMÓVEIS</t>
  </si>
  <si>
    <t>VEÍCULOS E AFINS</t>
  </si>
  <si>
    <t>(-) VEÍCULOS E AFINS</t>
  </si>
  <si>
    <t>1.9.8.10.40.0001-4</t>
  </si>
  <si>
    <t>MÁQUINAS E EQUIPAMENTOS</t>
  </si>
  <si>
    <t>1.9.8.10.40.0002-1</t>
  </si>
  <si>
    <t>(-) MÁQUINAS E EQUIPAMENTOS</t>
  </si>
  <si>
    <t>BENS EM REGIME ESPECIAL</t>
  </si>
  <si>
    <t>(-) BENS EM REGIME ESPECIAL</t>
  </si>
  <si>
    <t>1.9.8.10.99.0001-6</t>
  </si>
  <si>
    <t>1.9.8.10.99.0002-3</t>
  </si>
  <si>
    <t>BENS VINCULADOS A CPR</t>
  </si>
  <si>
    <t>1.9.8.10.99.0003-0</t>
  </si>
  <si>
    <t>1.9.8.40.00.0001-7</t>
  </si>
  <si>
    <t>FORMULÁRIOS PADRONIZADOS</t>
  </si>
  <si>
    <t>1.9.8.40.00.0002-4</t>
  </si>
  <si>
    <t>OUTROS MATERIAIS</t>
  </si>
  <si>
    <t>ESTOQUE DE CARTÕES PROVISÓRIOS</t>
  </si>
  <si>
    <t>1.9.8.99.90.0001-6</t>
  </si>
  <si>
    <t>(-) OUTROS VALORES E BENS</t>
  </si>
  <si>
    <t>1.9.8.99.90.0002-3</t>
  </si>
  <si>
    <t>(-) CÉDULA DE PRODUTO RURAL-CPR</t>
  </si>
  <si>
    <t>PRÊMIOS DE SEGUROS</t>
  </si>
  <si>
    <t>1.9.9.10.00.0002-4</t>
  </si>
  <si>
    <t>ALUGUÉIS</t>
  </si>
  <si>
    <t>1.9.9.10.00.0003-1</t>
  </si>
  <si>
    <t>ASSINATURA DE PERIÓDICOS</t>
  </si>
  <si>
    <t>1.9.9.10.00.0004-8</t>
  </si>
  <si>
    <t>MANUTENÇÃO E CONSERVAÇÃO</t>
  </si>
  <si>
    <t>1.9.9.10.00.0005-5</t>
  </si>
  <si>
    <t>COMISSÕES E PRÊMIOS</t>
  </si>
  <si>
    <t>CONTRIBUIÇÃO SINDICAL PATRONAL</t>
  </si>
  <si>
    <t>1.9.9.10.00.0007-9</t>
  </si>
  <si>
    <t>IPTU</t>
  </si>
  <si>
    <t>1.9.9.10.00.0008-6</t>
  </si>
  <si>
    <t>PERÍODO CORRENTE</t>
  </si>
  <si>
    <t>1.9.9.10.00.0009-3</t>
  </si>
  <si>
    <t>PROCESSAMENTO DE DADOS</t>
  </si>
  <si>
    <t>1.9.9.10.00.0010-3</t>
  </si>
  <si>
    <t>VALE REFEIÇÃO E ALIMENTAÇÃO</t>
  </si>
  <si>
    <t>1.9.9.10.00.0011-0</t>
  </si>
  <si>
    <t>VALE TRANSPORTES</t>
  </si>
  <si>
    <t>1.9.9.10.00.0012-7</t>
  </si>
  <si>
    <t>CONTRIBUIÇÕES A FUNDOS</t>
  </si>
  <si>
    <t>1.9.9.10.00.0013-4</t>
  </si>
  <si>
    <t>ÁGUA, ENERGIA E INTERNET</t>
  </si>
  <si>
    <t>1.9.9.10.00.0014-1</t>
  </si>
  <si>
    <t>CONTRIBUIÇÃO COOPERATIVISTA</t>
  </si>
  <si>
    <t>1.9.9.10.00.0015-8</t>
  </si>
  <si>
    <t>IPVA</t>
  </si>
  <si>
    <t>1.9.9.10.00.0016-5</t>
  </si>
  <si>
    <t>SOFTWARE</t>
  </si>
  <si>
    <t>1.9.9.10.00.0018-9</t>
  </si>
  <si>
    <t>ALVARÁ DE FUNCIONAMENTO</t>
  </si>
  <si>
    <t>CONTRIBUIÇÃO CONFEDERATIVA</t>
  </si>
  <si>
    <t>1.9.9.10.00.0020-6</t>
  </si>
  <si>
    <t>PROPAGANDA E PUBLICIDADE</t>
  </si>
  <si>
    <t>2.1.2.10.05.0001-6</t>
  </si>
  <si>
    <t>AUTORIZADAS A FUNCIONAR PELO BACEN-MEP</t>
  </si>
  <si>
    <t>2.1.2.10.05.0002-3</t>
  </si>
  <si>
    <t>AÇÕES DO BANCOOB</t>
  </si>
  <si>
    <t>2.1.2.10.05.0003-0</t>
  </si>
  <si>
    <t>(-) DESÁGIO NA AQUISIÇÃO DE AÇÕES</t>
  </si>
  <si>
    <t>2.1.2.10.15.0001-5</t>
  </si>
  <si>
    <t>OUTRAS PARTICIPAÇÕES - MEP</t>
  </si>
  <si>
    <t>2.1.2.10.15.0002-2</t>
  </si>
  <si>
    <t>COTAS CONFEDERAÇÃO NACIONAL</t>
  </si>
  <si>
    <t>2.1.2.10.45.0001-2</t>
  </si>
  <si>
    <t>AUTORIZADAS A FUNCIONAR PELO BACEN</t>
  </si>
  <si>
    <t>2.1.2.10.45.0002-9</t>
  </si>
  <si>
    <t>2.1.2.10.45.0003-6</t>
  </si>
  <si>
    <t>COTAS DA CENTRAL</t>
  </si>
  <si>
    <t>2.1.2.10.55.0001-1</t>
  </si>
  <si>
    <t>2.1.2.10.95.0001-7</t>
  </si>
  <si>
    <t>2.1.2.99.05.0001-3</t>
  </si>
  <si>
    <t>(-) AUTORIZADAS A FUNCIONAR PELO BACEN</t>
  </si>
  <si>
    <t>2.1.2.99.10.0001-7</t>
  </si>
  <si>
    <t>(-) ADMINISTRADORAS DE CONSÓRCIO</t>
  </si>
  <si>
    <t>2.1.2.99.11.0001-0</t>
  </si>
  <si>
    <t>2.1.2.99.15.0001-2</t>
  </si>
  <si>
    <t>(-) OUTRAS PARTICIPAÇÕES</t>
  </si>
  <si>
    <t>2.1.3.10.00.0001-0</t>
  </si>
  <si>
    <t>CERTIFICADOS DE INVESTIMENTOS</t>
  </si>
  <si>
    <t>2.1.3.20.00.0001-3</t>
  </si>
  <si>
    <t>PARTICIPAÇÕES DE CAPITAL POR INCENTIVOS FISCAIS</t>
  </si>
  <si>
    <t>2.1.3.90.00.0001-4</t>
  </si>
  <si>
    <t>OUTROS INVESTIMENTOS POR INCENTIVOS FISCAIS</t>
  </si>
  <si>
    <t>2.1.3.99.00.0001-7</t>
  </si>
  <si>
    <t>(-) PROV. PARA PERDAS EM INV. POR INCENT. FISCAIS</t>
  </si>
  <si>
    <t>2.1.4.10.10.0001-8</t>
  </si>
  <si>
    <t>DE BOLSAS DE VALORES</t>
  </si>
  <si>
    <t>2.1.4.10.20.0001-7</t>
  </si>
  <si>
    <t>DE BOLSAS DE MERCADORIAS E DE FUTUROS</t>
  </si>
  <si>
    <t>2.1.4.10.30.0001-6</t>
  </si>
  <si>
    <t>DA CETIP</t>
  </si>
  <si>
    <t>2.1.4.10.90.0001-0</t>
  </si>
  <si>
    <t>2.1.4.30.00.0001-5</t>
  </si>
  <si>
    <t>AGIOS NA AQUISIÇÃO DE TÍTULOS PATRIMONIAIS</t>
  </si>
  <si>
    <t>2.1.4.99.00.0001-6</t>
  </si>
  <si>
    <t>(-) PROV. PARA PERDAS EM TÍTULOS PATRIMONIAIS</t>
  </si>
  <si>
    <t>2.1.5.10.10.0001-7</t>
  </si>
  <si>
    <t>AÇÕES DE EMPRESAS TELEFÔNICAS</t>
  </si>
  <si>
    <t>2.1.5.10.10.0002-4</t>
  </si>
  <si>
    <t>AÇÕES DA TELEBRAS</t>
  </si>
  <si>
    <t>2.1.5.10.10.0003-1</t>
  </si>
  <si>
    <t>AÇÕES DA CTBC</t>
  </si>
  <si>
    <t>2.1.5.10.10.9999-4</t>
  </si>
  <si>
    <t>2.1.5.10.20.0001-6</t>
  </si>
  <si>
    <t>2.1.5.10.20.0002-3</t>
  </si>
  <si>
    <t>2.1.5.10.20.0003-0</t>
  </si>
  <si>
    <t>CONFEBRAS</t>
  </si>
  <si>
    <t>2.1.5.10.20.0004-7</t>
  </si>
  <si>
    <t>SICOOB-BR</t>
  </si>
  <si>
    <t>2.1.5.10.20.9999-3</t>
  </si>
  <si>
    <t>2.1.5.20.00.0001-1</t>
  </si>
  <si>
    <t>PARTICIPAÇÕES EM COOPERATIVA CENTRAL DE CRÉDITO</t>
  </si>
  <si>
    <t>2.1.5.30.05.0002-6</t>
  </si>
  <si>
    <t>(-) INTEGRALIZAÇÕES A REALIZAR</t>
  </si>
  <si>
    <t>PARTICIPAÇÕES INST FINANC CONTROLADA COOP CRÉDITO</t>
  </si>
  <si>
    <t>2.1.5.30.15.0001-8</t>
  </si>
  <si>
    <t>PARTICIPAÇÕES COOP EXCETO COOP CENTRAL CRÉDITO</t>
  </si>
  <si>
    <t>2.1.5.30.15.0002-5</t>
  </si>
  <si>
    <t>SICOOB CONFEDERAÇÃO</t>
  </si>
  <si>
    <t>2.1.5.30.20.0001-2</t>
  </si>
  <si>
    <t>PARTICIPAÇÕES EMPR CONTROLADA COOP CENTRAL CRÉDITO</t>
  </si>
  <si>
    <t>2.1.5.30.20.0002-9</t>
  </si>
  <si>
    <t>INVESTIMENTOS EM EMPRESAS ADMINISTRADORAS DE CONSÓ</t>
  </si>
  <si>
    <t>2.1.5.30.20.0003-6</t>
  </si>
  <si>
    <t>2.1.5.30.90.0001-5</t>
  </si>
  <si>
    <t>OUTRAS PARTICIPAÇÕES</t>
  </si>
  <si>
    <t>2.1.5.30.90.0002-2</t>
  </si>
  <si>
    <t>INVESTIMENTOS EM EMPRESAS DE SEGURO</t>
  </si>
  <si>
    <t>2.1.5.30.90.0003-9</t>
  </si>
  <si>
    <t>INVESTIMENTOS EM EMPRESAS DE CAPITALIZAÇÃO</t>
  </si>
  <si>
    <t>2.1.5.30.90.0004-6</t>
  </si>
  <si>
    <t>INVESTIMENTOS EM EMPRESAS DE PREVIDÊNCIA</t>
  </si>
  <si>
    <t>2.1.5.30.90.0005-3</t>
  </si>
  <si>
    <t>INVESTIMENTOS EM EMPRESAS DE CARTÕES DE CRÉDITO</t>
  </si>
  <si>
    <t>2.1.5.30.90.0006-0</t>
  </si>
  <si>
    <t>2.1.5.30.90.0007-7</t>
  </si>
  <si>
    <t>INVESIMENTOS EM EMPRESAS DE SECURITIZAÇÃO</t>
  </si>
  <si>
    <t>2.1.5.99.00.0001-5</t>
  </si>
  <si>
    <t>(-) AÇÕES DE EMPRESAS TELEFÔNICAS</t>
  </si>
  <si>
    <t>2.1.5.99.00.0002-2</t>
  </si>
  <si>
    <t>(-) COTAS DA CENTRAL</t>
  </si>
  <si>
    <t>2.1.5.99.00.0003-9</t>
  </si>
  <si>
    <t>(-) AÇÕES DO BANCOOB</t>
  </si>
  <si>
    <t>2.1.5.99.00.0004-6</t>
  </si>
  <si>
    <t>(-) AÇÕES DA TELEBRÁS</t>
  </si>
  <si>
    <t>2.1.5.99.00.0005-3</t>
  </si>
  <si>
    <t>(-) CTBC</t>
  </si>
  <si>
    <t>2.1.5.99.00.9999-2</t>
  </si>
  <si>
    <t>2.1.5.99.10.0001-4</t>
  </si>
  <si>
    <t>2.1.5.99.10.0002-1</t>
  </si>
  <si>
    <t>2.1.5.99.10.0003-8</t>
  </si>
  <si>
    <t>(-) AÇÕES DA CTBC</t>
  </si>
  <si>
    <t>2.1.5.99.10.9999-1</t>
  </si>
  <si>
    <t>2.1.5.99.20.0001-3</t>
  </si>
  <si>
    <t>2.1.5.99.20.0002-0</t>
  </si>
  <si>
    <t>2.1.5.99.20.0003-7</t>
  </si>
  <si>
    <t>(-) AÇÕES DE EMPRESA TELEFONICA</t>
  </si>
  <si>
    <t>2.1.5.99.20.9999-0</t>
  </si>
  <si>
    <t>2.1.9.90.00.0001-8</t>
  </si>
  <si>
    <t>MARCAS E PATENTES</t>
  </si>
  <si>
    <t>2.1.9.90.00.0002-5</t>
  </si>
  <si>
    <t>(-) AMORTIZAÇÃO DE MARCAS E PATENTES</t>
  </si>
  <si>
    <t>2.1.9.90.00.0003-2</t>
  </si>
  <si>
    <t>OBRAS DE ARTE</t>
  </si>
  <si>
    <t>2.1.9.90.00.0004-9</t>
  </si>
  <si>
    <t>INVESTIMENTOS EM EMPRESAS DE SEGUROS</t>
  </si>
  <si>
    <t>2.1.9.90.00.0005-6</t>
  </si>
  <si>
    <t>2.1.9.90.00.0006-3</t>
  </si>
  <si>
    <t>2.1.9.90.00.0007-0</t>
  </si>
  <si>
    <t>INVESTIMENTOS EM EMPRESAS DE CARTÃO DE CRÉDITO</t>
  </si>
  <si>
    <t>2.1.9.90.00.0008-7</t>
  </si>
  <si>
    <t>INVESTIMENTOS EM EMPRESAS DE ADMINISTRAÇÃO DE CONS</t>
  </si>
  <si>
    <t>2.1.9.90.00.0009-4</t>
  </si>
  <si>
    <t>INVESTIMENTO EM EMPRESAS DE SECURITIZAÇÃO</t>
  </si>
  <si>
    <t>2.1.9.90.00.0010-4</t>
  </si>
  <si>
    <t>OUTROS INVEST. EM EMP. NÃO AUTORIZ A FUNC P/ BACEN</t>
  </si>
  <si>
    <t>2.1.9.99.00.0001-1</t>
  </si>
  <si>
    <t>(-) PROV. PARA PERDAS EM OUTROS INVESTIMENTOS</t>
  </si>
  <si>
    <t>2.1.9.99.00.0002-8</t>
  </si>
  <si>
    <t>2.1.9.99.00.0003-5</t>
  </si>
  <si>
    <t>(-) PROV P/ PERDAS EM INV EM EMP DE SEGUROS</t>
  </si>
  <si>
    <t>2.1.9.99.00.0004-2</t>
  </si>
  <si>
    <t>(-) PROV P/ PERDAS EM INV EM EMP DE CAPITALIZAÇÃO</t>
  </si>
  <si>
    <t>2.1.9.99.00.0005-9</t>
  </si>
  <si>
    <t>(-) PROV P/ PERDAS EM INV EM EMP DE PREVIDÊNCIA</t>
  </si>
  <si>
    <t>2.1.9.99.00.0006-6</t>
  </si>
  <si>
    <t>(-) PROV P/ PERDAS EM INV EM EMP DE CARTÃO DE CRÉD</t>
  </si>
  <si>
    <t>2.1.9.99.00.0007-3</t>
  </si>
  <si>
    <t>(-) PROV P/ PERDAS EM INV EM EMP DE ADM DE CONSÓRC</t>
  </si>
  <si>
    <t>2.1.9.99.00.0008-0</t>
  </si>
  <si>
    <t>(-) PROV P/ PERDAS EM INV EM EMP DE SECURITIZAÇÃO</t>
  </si>
  <si>
    <t>2.1.9.99.00.0009-7</t>
  </si>
  <si>
    <t>(-) PROV OUTROS INV EM EMP NÃO AUT A FUNC P/ BACEN</t>
  </si>
  <si>
    <t>2.2.1.10.00.0001-9</t>
  </si>
  <si>
    <t>MÓVEIS E EQUIPAMENTOS EM ESTOQUE</t>
  </si>
  <si>
    <t>MÓVEIS E EQUIPAMENTOS</t>
  </si>
  <si>
    <t>2.2.2.10.90.0001-9</t>
  </si>
  <si>
    <t>TERRENOS</t>
  </si>
  <si>
    <t>2.2.3.10.15.0001-1</t>
  </si>
  <si>
    <t>TERRENOS-REAVALIAÇÕES</t>
  </si>
  <si>
    <t>EDIFICAÇÕES</t>
  </si>
  <si>
    <t>2.2.3.10.25.0001-0</t>
  </si>
  <si>
    <t>EDIFICAÇÕES-REAVALIAÇÕES</t>
  </si>
  <si>
    <t>(-) DEPR. ACUMULADA DE IMÓVEIS DE USO-EDIFICAÇÕES</t>
  </si>
  <si>
    <t>2.2.4.10.00.0002-3</t>
  </si>
  <si>
    <t>BENFEITORIAS</t>
  </si>
  <si>
    <t>2.2.4.10.00.0003-0</t>
  </si>
  <si>
    <t>OUTROS GASTOS</t>
  </si>
  <si>
    <t>APARELHOS DE REFRIGERAÇÃO</t>
  </si>
  <si>
    <t>MÁQUINAS</t>
  </si>
  <si>
    <t>MOBILIÁRIOS</t>
  </si>
  <si>
    <t>2.2.4.20.00.0004-0</t>
  </si>
  <si>
    <t>BIBLIOTECA</t>
  </si>
  <si>
    <t>(-) DEPRECIAÇÃO ACUMULADA DE INSTALAÇÕES</t>
  </si>
  <si>
    <t>2.2.4.96.00.0002-9</t>
  </si>
  <si>
    <t>(-) DEPRECIAÇÃO ACUMULADA DE BENFEITORIAS</t>
  </si>
  <si>
    <t>2.2.4.96.00.0003-6</t>
  </si>
  <si>
    <t>(-) DEPRECIAÇÃO ACUMULADA DE OUTROS GASTOS</t>
  </si>
  <si>
    <t>(-) DEPREC. ACUMUL.DE APARELHOS REFRIGERAÇÃO</t>
  </si>
  <si>
    <t>(-) DEPREC. ACUMULADA DE MÁQUINAS</t>
  </si>
  <si>
    <t>(-) DEPREC. ACUMULADA DE MOBILIÁRIOS</t>
  </si>
  <si>
    <t>2.2.4.99.00.0004-4</t>
  </si>
  <si>
    <t>(-) DEPREC. ACUMULADA DE BIBLIOTECA</t>
  </si>
  <si>
    <t>EQUIPAMENTOS</t>
  </si>
  <si>
    <t>2.2.9.10.20.0001-9</t>
  </si>
  <si>
    <t>DIREITOS DE USO</t>
  </si>
  <si>
    <t>2.2.9.30.00.0002-4</t>
  </si>
  <si>
    <t>SOFTWARES</t>
  </si>
  <si>
    <t>ALARME</t>
  </si>
  <si>
    <t>CABINES DE SEGURANÇA</t>
  </si>
  <si>
    <t>ARMAS E EQUIPAMENTOS</t>
  </si>
  <si>
    <t>SISTEMA DE VIGILANCIA</t>
  </si>
  <si>
    <t>OUTROS SISTEMAS DE SEGURANÇA</t>
  </si>
  <si>
    <t>VEÍCULOS</t>
  </si>
  <si>
    <t>2.2.9.70.00.0002-6</t>
  </si>
  <si>
    <t>(-) DEPREC.ACUMUL.SISTEMA COMUNICAÇÃO-EQUIPAMENTOS</t>
  </si>
  <si>
    <t>(-) SISTEMA DE PROCESSAMENTO DE DADOS</t>
  </si>
  <si>
    <t>2.2.9.99.30.0002-2</t>
  </si>
  <si>
    <t>(-) SISTEMA DE PROC. DE DADOS - EQUIPAMENTOS</t>
  </si>
  <si>
    <t>2.2.9.99.30.0003-9</t>
  </si>
  <si>
    <t>(-) SISTEMA DE PROCESSAMENTO DE DADOS - SOFTWARES</t>
  </si>
  <si>
    <t>(-) DEPRECIAÇÃO ACUMULADA - ALARME</t>
  </si>
  <si>
    <t>(-) DEPRECIAÇÃO ACUMULADA - CABINES DE SEGURANÇA</t>
  </si>
  <si>
    <t>(-) DEPRECIAÇÃO ACUMULADA - ARMAS EQUIPAMENTOS</t>
  </si>
  <si>
    <t>(-) DEPRECIAÇÃO ACUMULADA - SISTEMA DE VIGILÂNCIA</t>
  </si>
  <si>
    <t>(-) DEPRECIAÇÃO ACUMULADA - OUTROS</t>
  </si>
  <si>
    <t>(-) DEPRECIAÇÃO ACUMULADA - VEÍCULOS</t>
  </si>
  <si>
    <t>2.2.9.99.70.0002-8</t>
  </si>
  <si>
    <t>(-) DEPRECIAÇÃO ACUMULADA - EQUIPAMENTOS</t>
  </si>
  <si>
    <t>2.4.1.20.10.0001-5</t>
  </si>
  <si>
    <t>2.4.1.20.20.0001-4</t>
  </si>
  <si>
    <t>FUNDO DE COMÉRCIO</t>
  </si>
  <si>
    <t>2.4.1.40.00.0001-2</t>
  </si>
  <si>
    <t>GASTOS PRÉ-OPERACIONAIS</t>
  </si>
  <si>
    <t>2.4.1.60.00.0001-8</t>
  </si>
  <si>
    <t>PROGRAMA DE COMPUTADOR - SOFTWARE</t>
  </si>
  <si>
    <t>2.4.1.70.00.0001-1</t>
  </si>
  <si>
    <t>INSTALAÇÃO E ADAPTAÇÃO DE DEPENDÊNCIAS</t>
  </si>
  <si>
    <t>2.4.1.90.00.0001-7</t>
  </si>
  <si>
    <t>OUTROS GASTOS DIFERIDOS</t>
  </si>
  <si>
    <t>2.4.1.90.00.0002-4</t>
  </si>
  <si>
    <t>2.4.1.95.10.0001-1</t>
  </si>
  <si>
    <t>REDIMENSIONAMENTO DE RECURSOS HUMANOS E MATERIAIS</t>
  </si>
  <si>
    <t>2.4.1.95.20.0001-0</t>
  </si>
  <si>
    <t>REDIMENSIONAMENTO DA REDE DE DEPENDÊNCIAS</t>
  </si>
  <si>
    <t>2.4.1.99.20.0001-8</t>
  </si>
  <si>
    <t>(-) GASTOS EM IMÓVEIS DE TERCEIROS</t>
  </si>
  <si>
    <t>2.4.1.99.40.0001-6</t>
  </si>
  <si>
    <t>(-) CONSTITUIÇÃO REESTRUTURAÇÃO SOCIEDADE</t>
  </si>
  <si>
    <t>2.4.1.99.60.0001-4</t>
  </si>
  <si>
    <t>(-) GASTOS AQUISIÇÃO E DESENVOLVIMENTO LOGICIAIS</t>
  </si>
  <si>
    <t>2.4.1.99.70.0001-3</t>
  </si>
  <si>
    <t>(-) INSTALAÇÃO ADAPTAÇÃO DEPENDÊNCIAS</t>
  </si>
  <si>
    <t>2.4.1.99.90.0001-1</t>
  </si>
  <si>
    <t>(-) OUTROS GASTOS DIFERIDOS</t>
  </si>
  <si>
    <t>2.4.1.99.90.0002-8</t>
  </si>
  <si>
    <t>2.4.1.99.95.0001-6</t>
  </si>
  <si>
    <t>(-) REORG.ADM. E/OU REEST. E MODERNIZ.SIST.OPER.</t>
  </si>
  <si>
    <t>2.5.1.98.00.0001-0</t>
  </si>
  <si>
    <t>SISTEMA DE PROCESSAMENTO DE DADOS - SOFTWARES</t>
  </si>
  <si>
    <t>2.5.1.98.00.0002-7</t>
  </si>
  <si>
    <t>2.5.1.98.00.0003-4</t>
  </si>
  <si>
    <t>DIREITO DE USO</t>
  </si>
  <si>
    <t>2.5.1.98.00.0004-1</t>
  </si>
  <si>
    <t>2.5.1.98.00.0005-8</t>
  </si>
  <si>
    <t>AQUISIÇÃO DE DIREITOS FOLHA DE PAGAMENTO</t>
  </si>
  <si>
    <t>2.5.1.98.10.0001-9</t>
  </si>
  <si>
    <t>OUT.ATIVOS INTANGÍVEIS ADQ ANTES DE 1º DE OUT-2013</t>
  </si>
  <si>
    <t>2.5.1.98.10.0002-6</t>
  </si>
  <si>
    <t>SOFTWARES - ADQUIRIDOS ANTES DE 01/10/2013</t>
  </si>
  <si>
    <t>2.5.1.98.10.0003-3</t>
  </si>
  <si>
    <t>MARCAS E PATENTES - ADQUIRIDOS ANTES DE 01/10/2013</t>
  </si>
  <si>
    <t>2.5.1.98.10.0004-0</t>
  </si>
  <si>
    <t>DIREITO DE USO - ADQUIRIDOS ANTES DE 01/10/2013</t>
  </si>
  <si>
    <t>2.5.1.98.10.0005-7</t>
  </si>
  <si>
    <t>FUNDO DE COMÉRCIO - ADQUIRIDOS ANTES DE 01/10/2013</t>
  </si>
  <si>
    <t>2.5.1.98.10.0006-4</t>
  </si>
  <si>
    <t>DIREITOS FOLHA PAGTO ADQUIRIDOS ANTES 01/10/2013</t>
  </si>
  <si>
    <t>2.5.1.98.20.0001-8</t>
  </si>
  <si>
    <t>OUT. ATIVOS INTANGÍVEIS ADQUIRIDOS A APARTIR DE 1º</t>
  </si>
  <si>
    <t>2.5.1.98.20.0002-5</t>
  </si>
  <si>
    <t>SOFTWARES - ADQUIRIDOS APÓS 01/10/2013</t>
  </si>
  <si>
    <t>2.5.1.98.20.0003-2</t>
  </si>
  <si>
    <t>MARCAS E PATENTES - ADQUIRIDOS APÓS 01/10/2013</t>
  </si>
  <si>
    <t>2.5.1.98.20.0004-9</t>
  </si>
  <si>
    <t>DIREITO DE USO - ADQUIRIDOS APÓS 01/10/2013</t>
  </si>
  <si>
    <t>2.5.1.98.20.0005-6</t>
  </si>
  <si>
    <t>FUNDO DE COMÉRCIO - ADQUIRIDOS APÓS 01/10/2013</t>
  </si>
  <si>
    <t>2.5.1.98.20.0006-3</t>
  </si>
  <si>
    <t>DIREITOS FOLHA PAGTO ADQUIRIDOS APÓS 01/10/2013</t>
  </si>
  <si>
    <t>2.5.1.99.00.0001-7</t>
  </si>
  <si>
    <t>2.5.1.99.00.0002-4</t>
  </si>
  <si>
    <t>(-) MARCAS E PATENTES</t>
  </si>
  <si>
    <t>2.5.1.99.00.0003-1</t>
  </si>
  <si>
    <t>(-) DIREITO DE USO</t>
  </si>
  <si>
    <t>2.5.1.99.00.0004-8</t>
  </si>
  <si>
    <t>(-) FUNDO DE COMÉRCIO</t>
  </si>
  <si>
    <t>2.5.1.99.00.0005-5</t>
  </si>
  <si>
    <t>(-) AQUISIÇÃO DE DIREITOS FOLHA DE PAGAMENTO</t>
  </si>
  <si>
    <t>2.5.1.99.10.0001-6</t>
  </si>
  <si>
    <t>(-) ADQUIRIDOS ANTES DE 1º DE OUTUBRO DE 2013</t>
  </si>
  <si>
    <t>2.5.1.99.10.0002-3</t>
  </si>
  <si>
    <t>(-) SOFTWARES - ADQUIRIDOS ANTES DE 01/10/2013</t>
  </si>
  <si>
    <t>2.5.1.99.10.0003-0</t>
  </si>
  <si>
    <t>(-) MARCAS PATENTES - ADQUIRIDOS ANTES DE 01/10/13</t>
  </si>
  <si>
    <t>2.5.1.99.10.0004-7</t>
  </si>
  <si>
    <t>(-) DIREITO DE USO ADQUIRIDOS ANTES DE 01/10/2013</t>
  </si>
  <si>
    <t>2.5.1.99.10.0005-4</t>
  </si>
  <si>
    <t>(-) FUNDO DE COMÉRCIO ADQUIRIDOS ANTES DE 01/10/13</t>
  </si>
  <si>
    <t>2.5.1.99.10.0006-1</t>
  </si>
  <si>
    <t>(-) DIREITOS FOLHA PAGTO ADQUIRIDOS ANTES 1/10/13</t>
  </si>
  <si>
    <t>2.5.1.99.20.0001-5</t>
  </si>
  <si>
    <t>(-) ADQUIRIDOS A PARTIR DE 1º DE OUTUBRO DE 2013</t>
  </si>
  <si>
    <t>2.5.1.99.20.0002-2</t>
  </si>
  <si>
    <t>(-) SOFTWARES -  ADQUIRIDOS APÓS 01/10/2013</t>
  </si>
  <si>
    <t>2.5.1.99.20.0003-9</t>
  </si>
  <si>
    <t>(-) MARCAS E PATENTES - ADQUIRIDOS APÓS 01/10/2013</t>
  </si>
  <si>
    <t>2.5.1.99.20.0004-6</t>
  </si>
  <si>
    <t>(-) DIREITO DE USO -  ADQUIRIDOS APÓS 01/10/2013</t>
  </si>
  <si>
    <t>2.5.1.99.20.0005-3</t>
  </si>
  <si>
    <t>(-) FUNDO DE COMÉRCIO - ADQUIRIDOS APÓS 01/10/2013</t>
  </si>
  <si>
    <t>2.5.1.99.20.0006-0</t>
  </si>
  <si>
    <t>(-) DIREITOS FOLHA PAGTO ADQUIRIDOS APÓS 1/10/13</t>
  </si>
  <si>
    <t>3.0.1.30.20.0001-2</t>
  </si>
  <si>
    <t>INSTITUIÇÕES AUTOR. A FUNCIONAR PELO BANCO CENTRAL</t>
  </si>
  <si>
    <t>3.0.1.30.30.0001-1</t>
  </si>
  <si>
    <t>PESSOAS FÍSICAS OU JURÍDICAS NÃO FINANCEIRAS</t>
  </si>
  <si>
    <t>3.0.1.30.85.0001-1</t>
  </si>
  <si>
    <t>INST. AUTORIZADAS A FUNCIONAR BACEN</t>
  </si>
  <si>
    <t>3.0.1.30.85.0002-8</t>
  </si>
  <si>
    <t>PF OU JURÍDICA NÃO FINANCEIRAS</t>
  </si>
  <si>
    <t>3.0.1.30.85.0003-5</t>
  </si>
  <si>
    <t>NO PAÍS-OUTRAS</t>
  </si>
  <si>
    <t>3.0.1.30.90.0001-5</t>
  </si>
  <si>
    <t>3.0.1.30.90.0002-2</t>
  </si>
  <si>
    <t>3.0.1.30.90.0003-9</t>
  </si>
  <si>
    <t>3.0.1.30.90.0004-6</t>
  </si>
  <si>
    <t>BDMG</t>
  </si>
  <si>
    <t>3.0.1.30.90.0005-3</t>
  </si>
  <si>
    <t>INST. AUTORIZADAS A FUNCIONAR PELO BACEN</t>
  </si>
  <si>
    <t>PF OU JURÍDICA NÃO FINANCEIRA</t>
  </si>
  <si>
    <t>3.0.1.85.10.0001-3</t>
  </si>
  <si>
    <t>TESOURO NACIONAL-ALONGAMENTO CRÉDITO RURAL</t>
  </si>
  <si>
    <t>3.0.1.85.10.0002-0</t>
  </si>
  <si>
    <t>3.0.1.85.20.0001-2</t>
  </si>
  <si>
    <t>TESOURO NACIONAL ALONGAMENTO CRÉDITO RURAL</t>
  </si>
  <si>
    <t>3.0.1.85.20.0002-9</t>
  </si>
  <si>
    <t>3.0.3.10.10.0001-5</t>
  </si>
  <si>
    <t>LIVRES</t>
  </si>
  <si>
    <t>3.0.3.10.15.0001-0</t>
  </si>
  <si>
    <t>VINCULADOS A OPERAÇÕES COMPROMISSADAS</t>
  </si>
  <si>
    <t>3.0.3.10.20.0001-4</t>
  </si>
  <si>
    <t>VINCULADOS À NEGOCIAÇÃO E INTERMEDIAÇÃO DE VALORES</t>
  </si>
  <si>
    <t>3.0.3.10.25.0001-9</t>
  </si>
  <si>
    <t>VINCULADOS AO BANCO CENTRAL</t>
  </si>
  <si>
    <t>3.0.3.10.30.0001-3</t>
  </si>
  <si>
    <t>VINCULADOS À AQUISIÇÃO DE AÇÕES DE EMP. ESTATAIS</t>
  </si>
  <si>
    <t>3.0.3.10.35.0001-8</t>
  </si>
  <si>
    <t>VINCULADOS À PRESTAÇÃO DE GARANTIAS</t>
  </si>
  <si>
    <t>3.0.3.10.40.0001-2</t>
  </si>
  <si>
    <t>MANTIDOS ATÉ O VENCIMENTO</t>
  </si>
  <si>
    <t>3.0.3.20.10.0001-8</t>
  </si>
  <si>
    <t>3.0.3.20.15.0001-3</t>
  </si>
  <si>
    <t>3.0.3.20.20.0001-7</t>
  </si>
  <si>
    <t>3.0.3.20.25.0001-2</t>
  </si>
  <si>
    <t>3.0.3.20.30.0001-6</t>
  </si>
  <si>
    <t>3.0.3.20.35.0001-1</t>
  </si>
  <si>
    <t>3.0.4.10.00.0001-5</t>
  </si>
  <si>
    <t>BENS EM GARANTIA APREENDIDOS</t>
  </si>
  <si>
    <t>CHAVES E SEGREDOS</t>
  </si>
  <si>
    <t>3.0.4.30.10.0002-7</t>
  </si>
  <si>
    <t>MICROFILMAGENS</t>
  </si>
  <si>
    <t>CHEQUES EM CUSTÓDIA</t>
  </si>
  <si>
    <t>3.0.4.30.10.0004-1</t>
  </si>
  <si>
    <t>BANCOOB (DEPÓSITOS VALORES EM CUSTÓDIA)</t>
  </si>
  <si>
    <t>PRÓPRIOS - OUTROS</t>
  </si>
  <si>
    <t>LASTROS CETIPADOS - LCA</t>
  </si>
  <si>
    <t>3.0.4.30.20.0001-9</t>
  </si>
  <si>
    <t>DE TERCEIROS - OUTRAS</t>
  </si>
  <si>
    <t>3.0.4.30.20.0002-6</t>
  </si>
  <si>
    <t>DE TERCEIROS - CUSTÓDIA SIMPLES</t>
  </si>
  <si>
    <t>3.0.4.30.20.0003-3</t>
  </si>
  <si>
    <t>DE TERCEIROS - DESCONTO</t>
  </si>
  <si>
    <t>3.0.4.30.20.0004-0</t>
  </si>
  <si>
    <t>DE TERCEIROS - GARANTIA</t>
  </si>
  <si>
    <t>3.0.4.30.20.0005-7</t>
  </si>
  <si>
    <t>DE TERCEIROS - CHEQUES EM CUSTÓDIA</t>
  </si>
  <si>
    <t>3.0.4.40.00.0001-4</t>
  </si>
  <si>
    <t>CÉDULA RURAL PIGNORATÍCIA-CRP</t>
  </si>
  <si>
    <t>3.0.4.40.00.0002-1</t>
  </si>
  <si>
    <t>CÉDULA RURAL HIPOTECÁRIA-CRH</t>
  </si>
  <si>
    <t>3.0.4.40.00.0003-8</t>
  </si>
  <si>
    <t>CÉDULA RURAL PIGNORATÍCIA E HIPOTECÁRIA</t>
  </si>
  <si>
    <t>3.0.4.40.00.0004-5</t>
  </si>
  <si>
    <t>CHEQUES PREDATADOS</t>
  </si>
  <si>
    <t>3.0.4.40.00.0005-2</t>
  </si>
  <si>
    <t>NOTA PROMISSORIA RURAL</t>
  </si>
  <si>
    <t>3.0.4.40.00.0006-9</t>
  </si>
  <si>
    <t>NOTA CRÉDITO RURAL</t>
  </si>
  <si>
    <t>3.0.4.65.00.0001-5</t>
  </si>
  <si>
    <t>VALORES GARANTIDOS PELO FGPC</t>
  </si>
  <si>
    <t>3.0.4.67.00.0001-9</t>
  </si>
  <si>
    <t>VAL. GAR. POR FUNDOS OU MECANISMOS GOV.OU OFICIAIS</t>
  </si>
  <si>
    <t>3.0.4.70.00.0001-3</t>
  </si>
  <si>
    <t>TÍTULOS CAUCIONADOS</t>
  </si>
  <si>
    <t>3.0.4.75.00.0001-8</t>
  </si>
  <si>
    <t>TÍTULOS EM GARANTIA DE DÍVIDAS RURAIS RENEGOCIADAS</t>
  </si>
  <si>
    <t>3.0.4.77.10.0001-1</t>
  </si>
  <si>
    <t>RISCO NORMAL</t>
  </si>
  <si>
    <t>3.0.4.77.20.0001-0</t>
  </si>
  <si>
    <t>RISCO REDUZIDO</t>
  </si>
  <si>
    <t>3.0.4.78.00.0001-9</t>
  </si>
  <si>
    <t>VALORES RESPONSABILIDADES INST FINANCEIRAS - LCA</t>
  </si>
  <si>
    <t>3.0.4.78.00.0002-6</t>
  </si>
  <si>
    <t>3.0.4.78.00.9999-6</t>
  </si>
  <si>
    <t>3.0.4.79.00.0001-6</t>
  </si>
  <si>
    <t>VALORES GARANTIDOS POR DEPOSITOS VINCULADOS</t>
  </si>
  <si>
    <t>3.0.4.80.00.0001-6</t>
  </si>
  <si>
    <t>3.0.4.80.00.0002-3</t>
  </si>
  <si>
    <t>GUARDA DE CHEQUES</t>
  </si>
  <si>
    <t>3.0.4.80.00.9999-3</t>
  </si>
  <si>
    <t>3.0.4.90.00.0001-9</t>
  </si>
  <si>
    <t>3.0.4.90.00.0002-6</t>
  </si>
  <si>
    <t>HIPOTECADOS</t>
  </si>
  <si>
    <t>3.0.4.90.00.0003-3</t>
  </si>
  <si>
    <t>APENHADOS</t>
  </si>
  <si>
    <t>3.0.4.90.00.0004-0</t>
  </si>
  <si>
    <t>DIREITOS CRÉDITORIOS EM GARANTIA</t>
  </si>
  <si>
    <t>3.0.4.90.00.0005-7</t>
  </si>
  <si>
    <t>PROMISSORIAS EM CARTEIRA</t>
  </si>
  <si>
    <t>3.0.4.90.00.0006-4</t>
  </si>
  <si>
    <t>3.0.4.90.00.9999-6</t>
  </si>
  <si>
    <t>3.0.4.99.10.0001-1</t>
  </si>
  <si>
    <t>PRÓPRIO</t>
  </si>
  <si>
    <t>3.0.4.99.20.0001-0</t>
  </si>
  <si>
    <t>DE TERCEIROS</t>
  </si>
  <si>
    <t>3.0.5.10.00.0001-4</t>
  </si>
  <si>
    <t>MANDATÁRIOS POR COBRANÇA ASSOCIADOS</t>
  </si>
  <si>
    <t>3.0.5.10.00.0002-1</t>
  </si>
  <si>
    <t>BANCO CORRESPONDENTE - BANCO DO BRASIL</t>
  </si>
  <si>
    <t>3.0.5.10.00.0003-8</t>
  </si>
  <si>
    <t>MANDATÁRIOS POR COBRANÇA DE TERCEIROS</t>
  </si>
  <si>
    <t>3.0.5.10.00.0004-5</t>
  </si>
  <si>
    <t>3.0.5.10.00.0005-2</t>
  </si>
  <si>
    <t>BANCO CORRESPONDENTE - BRADESCO</t>
  </si>
  <si>
    <t>TÍTULOS EM COBRANÇA DIRETA</t>
  </si>
  <si>
    <t>3.0.6.10.40.0001-9</t>
  </si>
  <si>
    <t>PRÓPRIOS</t>
  </si>
  <si>
    <t>3.0.6.10.60.0001-7</t>
  </si>
  <si>
    <t>3.0.6.10.70.0001-6</t>
  </si>
  <si>
    <t>SWAP COM GARANTIA</t>
  </si>
  <si>
    <t>3.0.6.10.80.0001-5</t>
  </si>
  <si>
    <t>SWAP DE TERCEIROS</t>
  </si>
  <si>
    <t>3.0.6.30.10.0001-8</t>
  </si>
  <si>
    <t>3.0.6.30.20.0001-7</t>
  </si>
  <si>
    <t>3.0.6.40.00.0001-2</t>
  </si>
  <si>
    <t>VALORES EM GARANTIA DE OPERAÇÕES</t>
  </si>
  <si>
    <t>3.0.6.40.10.0001-1</t>
  </si>
  <si>
    <t>TÍTULOS DE RENDA FIXA</t>
  </si>
  <si>
    <t>3.0.6.40.20.0001-0</t>
  </si>
  <si>
    <t>3.0.6.40.90.0001-3</t>
  </si>
  <si>
    <t>3.0.6.40.90.0002-0</t>
  </si>
  <si>
    <t>CHEQUES EM GARANTIA</t>
  </si>
  <si>
    <t>3.0.6.60.10.0001-7</t>
  </si>
  <si>
    <t>3.0.6.60.10.0002-4</t>
  </si>
  <si>
    <t>CRÉDITOS BAIXADOS ENTRE 13 E 48 MESES - FISCAL</t>
  </si>
  <si>
    <t>3.0.6.60.10.0003-1</t>
  </si>
  <si>
    <t>CRÉDITOS BAIXADOS ACIMA DE 49 MESES - FISCAL</t>
  </si>
  <si>
    <t>3.0.6.60.20.0001-6</t>
  </si>
  <si>
    <t>TERMO</t>
  </si>
  <si>
    <t>3.0.6.60.30.0001-5</t>
  </si>
  <si>
    <t>FUTURO</t>
  </si>
  <si>
    <t>3.0.6.60.40.0001-4</t>
  </si>
  <si>
    <t>OPÇÕES</t>
  </si>
  <si>
    <t>3.0.6.60.90.0001-9</t>
  </si>
  <si>
    <t>3.0.6.70.10.0001-0</t>
  </si>
  <si>
    <t>3.0.6.70.20.0001-9</t>
  </si>
  <si>
    <t>3.0.6.70.30.0001-8</t>
  </si>
  <si>
    <t>3.0.6.70.40.0001-7</t>
  </si>
  <si>
    <t>3.0.6.70.90.0001-2</t>
  </si>
  <si>
    <t>3.0.6.80.00.0001-4</t>
  </si>
  <si>
    <t>DERIVATIVOS QUALIFICADOS COMO HEDGE-POS. PASSIVA</t>
  </si>
  <si>
    <t>3.0.6.90.30.0001-4</t>
  </si>
  <si>
    <t>TÍTULOS E VALORES MOBILIÁRIOS</t>
  </si>
  <si>
    <t>3.0.6.90.60.0001-1</t>
  </si>
  <si>
    <t>OPERAÇÕES DE CRÉDITO</t>
  </si>
  <si>
    <t>3.0.6.90.70.0001-0</t>
  </si>
  <si>
    <t>OPERAÇÕES DE ARRENDAMENTO MERCANTIL</t>
  </si>
  <si>
    <t>3.0.6.90.80.0001-9</t>
  </si>
  <si>
    <t>OUTROS CRÉDITOS COM CARACT.DE OP.DE CRÉDITO</t>
  </si>
  <si>
    <t>3.0.6.90.85.0001-4</t>
  </si>
  <si>
    <t>INVESTIMENTOS EXTERNOS</t>
  </si>
  <si>
    <t>3.0.6.90.90.0001-8</t>
  </si>
  <si>
    <t>OUTROS ATIVOS</t>
  </si>
  <si>
    <t>3.0.6.95.00.0001-2</t>
  </si>
  <si>
    <t>PASSIVOS OBJETO DE HEDGE</t>
  </si>
  <si>
    <t>3.0.8.10.00.0001-1</t>
  </si>
  <si>
    <t>C.A.C. BANCO DO BRASIL</t>
  </si>
  <si>
    <t>3.0.8.10.00.0002-8</t>
  </si>
  <si>
    <t>3.0.8.10.00.0003-5</t>
  </si>
  <si>
    <t>3.0.8.10.00.0004-2</t>
  </si>
  <si>
    <t>BANCOOB VISA</t>
  </si>
  <si>
    <t>3.0.8.10.00.0005-9</t>
  </si>
  <si>
    <t>LIMITE DE CRÉDITO - CARTÃO DE CRÉDITO</t>
  </si>
  <si>
    <t>3.0.8.10.00.9999-8</t>
  </si>
  <si>
    <t>3.0.8.50.00.0001-3</t>
  </si>
  <si>
    <t>CONTRATOS DE ARRENDAMENTO</t>
  </si>
  <si>
    <t>PATRIMONIAL</t>
  </si>
  <si>
    <t>VALORES</t>
  </si>
  <si>
    <t>VIDA</t>
  </si>
  <si>
    <t>3.0.8.70.00.9999-6</t>
  </si>
  <si>
    <t>DE ASSOCIADOS - NO PAIS</t>
  </si>
  <si>
    <t>3.0.9.10.00.0002-7</t>
  </si>
  <si>
    <t>DE ASSOCIADOS - NO EXTERIOR</t>
  </si>
  <si>
    <t>DE TERCEIROS - NO PAIS</t>
  </si>
  <si>
    <t>3.0.9.10.00.0004-1</t>
  </si>
  <si>
    <t>DE TERCEIROS - NO EXTERIOR</t>
  </si>
  <si>
    <t>3.0.9.10.00.0005-8</t>
  </si>
  <si>
    <t>DE ASSOCIADOS</t>
  </si>
  <si>
    <t>3.0.9.10.00.0006-5</t>
  </si>
  <si>
    <t>HIPOTECAS</t>
  </si>
  <si>
    <t>3.0.9.10.00.0007-2</t>
  </si>
  <si>
    <t>PENHOR</t>
  </si>
  <si>
    <t>3.0.9.10.00.0008-9</t>
  </si>
  <si>
    <t>AVAIS E FIANÇAS</t>
  </si>
  <si>
    <t>3.0.9.10.00.0009-6</t>
  </si>
  <si>
    <t>ALIENAÇÃO FIDUCIÁRIA-MÓVEIS</t>
  </si>
  <si>
    <t>3.0.9.10.00.0010-6</t>
  </si>
  <si>
    <t>ALIENAÇÃO FIDUCIÁRIA-IMÓVEIS</t>
  </si>
  <si>
    <t>3.0.9.10.00.0011-3</t>
  </si>
  <si>
    <t>3.0.9.10.00.0012-0</t>
  </si>
  <si>
    <t>3.0.9.10.00.0013-7</t>
  </si>
  <si>
    <t>3.0.9.10.00.0014-4</t>
  </si>
  <si>
    <t>3.0.9.10.00.0015-1</t>
  </si>
  <si>
    <t>3.0.9.10.00.0016-8</t>
  </si>
  <si>
    <t>3.0.9.10.00.0017-5</t>
  </si>
  <si>
    <t>3.0.9.10.00.0018-2</t>
  </si>
  <si>
    <t>3.0.9.13.10.0001-0</t>
  </si>
  <si>
    <t>CONTA PRÓPRIA</t>
  </si>
  <si>
    <t>3.0.9.13.20.0001-9</t>
  </si>
  <si>
    <t>3.0.9.14.00.0001-8</t>
  </si>
  <si>
    <t>APLIC. DEP. CAPTADOS MUNICÍPIOS-CENTRAL. FINANCEIR</t>
  </si>
  <si>
    <t>3.0.9.16.10.0001-1</t>
  </si>
  <si>
    <t>PESSOA NATURAL - MAIOR OPERAÇÃO</t>
  </si>
  <si>
    <t>PESSOA NATURAL - DEMAIS OPERAÇÕES</t>
  </si>
  <si>
    <t>3.0.9.16.30.0001-9</t>
  </si>
  <si>
    <t>PESSOA JURÍDICA - MAIOR OPERAÇÃO</t>
  </si>
  <si>
    <t>PESSOA JURÍDICA - DEMAIS OPERAÇÕES</t>
  </si>
  <si>
    <t>3.0.9.21.00.0001-0</t>
  </si>
  <si>
    <t>NÃO UTILIZAR</t>
  </si>
  <si>
    <t>RENDAS OPER. DE CRÉDITO, EXCETO VARIAÇÃO CAMBIAL</t>
  </si>
  <si>
    <t>3.0.9.22.10.0001-6</t>
  </si>
  <si>
    <t>RENDAS DE TVM, EXCETO VARIAÇÃO CAMBIAL</t>
  </si>
  <si>
    <t>DESPESAS DE CAPTAÇÃO, EXCETO VARIAÇÃO CAMBIAL</t>
  </si>
  <si>
    <t>3.0.9.26.00.0001-5</t>
  </si>
  <si>
    <t>NÃO UTIZAR</t>
  </si>
  <si>
    <t>DESP OBRIG EMPRÉSTIMOS E REP - EXCETO VAR. CAMBIAL</t>
  </si>
  <si>
    <t>3.0.9.29.00.0001-6</t>
  </si>
  <si>
    <t>3.0.9.29.10.0001-5</t>
  </si>
  <si>
    <t>VAR CAMBIAL RECONHECIDA  OUTRAS RDAS OPERACIONAIS</t>
  </si>
  <si>
    <t>3.0.9.29.20.0001-4</t>
  </si>
  <si>
    <t>VAR CAMBIAL RECONHECIDA  OUTRAS DESP OPERACIONAIS</t>
  </si>
  <si>
    <t>3.0.9.52.10.0001-5</t>
  </si>
  <si>
    <t>CPMF - ALÍQUOTA NORMAL</t>
  </si>
  <si>
    <t>3.0.9.52.20.0001-4</t>
  </si>
  <si>
    <t>CPMF - ALÍQUOTA ZERO</t>
  </si>
  <si>
    <t>3.0.9.52.30.0001-3</t>
  </si>
  <si>
    <t>CPMF - NÃO INCIDÊNCIA</t>
  </si>
  <si>
    <t>3.0.9.52.99.9999-1</t>
  </si>
  <si>
    <t>3.0.9.53.00.0001-3</t>
  </si>
  <si>
    <t>OPERAÇÕES COMPROMISSADAS - OBRIGAÇÕES</t>
  </si>
  <si>
    <t>3.0.9.58.10.0001-7</t>
  </si>
  <si>
    <t>CRÉDITOS CEDIDOS SEM COOBRIGAÇÃO</t>
  </si>
  <si>
    <t>3.0.9.58.20.0001-6</t>
  </si>
  <si>
    <t>LIGADAS NÃO FINANCEIRAS</t>
  </si>
  <si>
    <t>3.0.9.58.30.0001-5</t>
  </si>
  <si>
    <t>NÃO LIGADAS FINANCEIRAS</t>
  </si>
  <si>
    <t>3.0.9.58.40.0001-4</t>
  </si>
  <si>
    <t>NÃO LIGADAS NÃO FINANCEIRAS</t>
  </si>
  <si>
    <t>CRÉDITOS BAIXADOS NOS ÚLTIMOS 12 MESES</t>
  </si>
  <si>
    <t>CRÉDITOS BAIXADOS ENTRE 13 E 48 MESES</t>
  </si>
  <si>
    <t>CRÉDITOS BAIXADOS HÁ MAIS DE 49 MESES</t>
  </si>
  <si>
    <t>3.0.9.60.10.9999-1</t>
  </si>
  <si>
    <t>3.0.9.60.20.0001-3</t>
  </si>
  <si>
    <t>3.0.9.60.20.0002-0</t>
  </si>
  <si>
    <t>3.0.9.60.20.0003-7</t>
  </si>
  <si>
    <t>3.0.9.60.20.9999-0</t>
  </si>
  <si>
    <t>3.0.9.64.10.0001-2</t>
  </si>
  <si>
    <t>PF - CTAS ESP - OPER CURSO NORMAL VENC ATÉ 01 ANO</t>
  </si>
  <si>
    <t>3.0.9.64.11.0001-5</t>
  </si>
  <si>
    <t>PF/J - SCM - OPER CURSO NORMAL VENC ATÉ 01 ANO</t>
  </si>
  <si>
    <t>3.0.9.64.12.0001-8</t>
  </si>
  <si>
    <t>PF - BAIXA RDA - OPER CURSO NORMAL VENC ATÉ 01 ANO</t>
  </si>
  <si>
    <t>3.0.9.64.20.0001-1</t>
  </si>
  <si>
    <t>PF - CTAS ESP - OPER VENC HÁ MAIS 01 ANO</t>
  </si>
  <si>
    <t>3.0.9.64.21.0001-4</t>
  </si>
  <si>
    <t>PF/J - SCM - OPER VENC HÁ MAIS 01 E MENOS 02 ANOS</t>
  </si>
  <si>
    <t>3.0.9.64.22.0001-7</t>
  </si>
  <si>
    <t>PJ - BAIXA RDA - OPER VENC MAIS 01 E MENOS 02 ANOS</t>
  </si>
  <si>
    <t>3.0.9.64.30.0001-0</t>
  </si>
  <si>
    <t>DIM - RECURSOS APLICADOS</t>
  </si>
  <si>
    <t>3.0.9.64.31.0001-3</t>
  </si>
  <si>
    <t>DIM - RECURSOS CAPTADOS</t>
  </si>
  <si>
    <t>3.0.9.73.01.0001-2</t>
  </si>
  <si>
    <t>ATIVOS DIFERIDOS</t>
  </si>
  <si>
    <t>3.0.9.73.02.0001-5</t>
  </si>
  <si>
    <t>AJUSTES DA MARCAÇÃO A MERCADO</t>
  </si>
  <si>
    <t>3.0.9.73.03.0001-8</t>
  </si>
  <si>
    <t>INSTRUMENTOS CAPTAÇÃO EMIT INST FINANC FPR 100%</t>
  </si>
  <si>
    <t>3.0.9.73.03.0002-5</t>
  </si>
  <si>
    <t>AÇÕES - FPR 100%</t>
  </si>
  <si>
    <t>3.0.9.73.03.0003-2</t>
  </si>
  <si>
    <t>INSTRUMENTO HÍBRIDO CAPITAL DÍVIDA IHCD - FPR 100%</t>
  </si>
  <si>
    <t>3.0.9.73.03.0004-9</t>
  </si>
  <si>
    <t>INSTRUMENTO DÍVIDA SUBORDINADA IDS - FPR 100%</t>
  </si>
  <si>
    <t>3.0.9.73.04.0001-1</t>
  </si>
  <si>
    <t>INSTRUMENTOS CAPTAÇÃO EMIT INST FINANC FPR 50%</t>
  </si>
  <si>
    <t>3.0.9.73.04.0002-8</t>
  </si>
  <si>
    <t>AÇÕES - FPR 50%</t>
  </si>
  <si>
    <t>3.0.9.73.04.0003-5</t>
  </si>
  <si>
    <t>INSTRUMENTO HÍBRIDO CAPITAL DÍVIDA IHCD - FPR 50%</t>
  </si>
  <si>
    <t>3.0.9.73.04.0004-2</t>
  </si>
  <si>
    <t>INSTRUMENTO DÍVIDA SUBORDINADA IDS - FPR 50%</t>
  </si>
  <si>
    <t>3.0.9.73.05.0001-4</t>
  </si>
  <si>
    <t>INSTRUMENTOS CAPTAÇÃO - CARTEIRA DE FUNDOS</t>
  </si>
  <si>
    <t>3.0.9.73.06.0001-7</t>
  </si>
  <si>
    <t>DEPENDÊNCIA OU PARTICIPAÇÃO INST FINANC EXTERIOR</t>
  </si>
  <si>
    <t>3.0.9.73.07.0001-0</t>
  </si>
  <si>
    <t>EXCESSO DE IMOBILIZAÇÃO</t>
  </si>
  <si>
    <t>3.0.9.73.08.0001-3</t>
  </si>
  <si>
    <t>INSTRUMENTOS CAPTAÇÃO EMIT INST FINANC FPR 20%</t>
  </si>
  <si>
    <t>3.0.9.73.08.0002-0</t>
  </si>
  <si>
    <t>AÇÕES - FPR 20%</t>
  </si>
  <si>
    <t>3.0.9.73.08.0003-7</t>
  </si>
  <si>
    <t>INSTRUMENTO HÍBRIDO CAPITAL DÍVIDA - FPR 20%</t>
  </si>
  <si>
    <t>3.0.9.73.08.0004-4</t>
  </si>
  <si>
    <t>INSTRUMENTO DÍVIDA SUBORDINADA IDS - FPR 20%</t>
  </si>
  <si>
    <t>3.0.9.73.09.0001-6</t>
  </si>
  <si>
    <t>PROVISÃO ADICIONAL - ADIÇÃO AO PR</t>
  </si>
  <si>
    <t>3.0.9.73.11.0001-1</t>
  </si>
  <si>
    <t>PART &gt; 10% CAP. SOCIAL  ENT. CONTR. NÃO SUJ BACEN</t>
  </si>
  <si>
    <t>INVEST. INSTR.  CAPTAÇÃO ELEGÍVEIS A CAPITAL PRINC</t>
  </si>
  <si>
    <t>3.0.9.73.14.0001-0</t>
  </si>
  <si>
    <t>INVEST INSTR  CAPT ELEGÍV A CAP NIVEL II INVESTIDA</t>
  </si>
  <si>
    <t>3.0.9.73.50.0001-4</t>
  </si>
  <si>
    <t>DED. DE PARTICIP. DE NÃO CONTR. NO CAPITAL PRINCIP</t>
  </si>
  <si>
    <t>3.0.9.73.51.0001-7</t>
  </si>
  <si>
    <t>DED. DE PARTICIP. DE NÃO CONTR. NO CAPITAL I CONTR</t>
  </si>
  <si>
    <t>3.0.9.73.52.0001-0</t>
  </si>
  <si>
    <t>DED. DE PARTICIP. NÃO CONTROLADORES NO PR EM CONTR</t>
  </si>
  <si>
    <t>3.0.9.73.53.0001-3</t>
  </si>
  <si>
    <t>DED. DE PARTICIP. DE NÃO CONTR. NO CAPITAL DE CONT</t>
  </si>
  <si>
    <t>3.0.9.74.10.0001-5</t>
  </si>
  <si>
    <t>INVESTIMENTOS EM COOPERATIVAS CENTRAIS</t>
  </si>
  <si>
    <t>3.0.9.76.15.0001-4</t>
  </si>
  <si>
    <t>FPR - REDUÇÃO DE 100% PARA 20%</t>
  </si>
  <si>
    <t>3.0.9.76.25.0001-3</t>
  </si>
  <si>
    <t>FPR - REDUÇÃO DE 50% PARA 20%</t>
  </si>
  <si>
    <t>3.0.9.78.10.0001-3</t>
  </si>
  <si>
    <t>3.0.9.78.20.0001-2</t>
  </si>
  <si>
    <t>PROAGRO VELHO</t>
  </si>
  <si>
    <t>3.0.9.79.00.0001-1</t>
  </si>
  <si>
    <t>INDENIZAÇÕES DE OPERAÇÕES RURAIS ALONGADAS-PROAGRO</t>
  </si>
  <si>
    <t>3.0.9.81.00.0001-8</t>
  </si>
  <si>
    <t>INSTRUMENTOS DE NÍVEL II AUTORIZADOS</t>
  </si>
  <si>
    <t>3.0.9.84.00.0001-9</t>
  </si>
  <si>
    <t>CRÉDITOS TRIBUTÁRIOS - CONTROLE</t>
  </si>
  <si>
    <t>3.0.9.84.10.0001-8</t>
  </si>
  <si>
    <t>CRÉDITOS TRIBUTÁRIOS DE DIFERENÇA TEMPORÁRIA-PCLD</t>
  </si>
  <si>
    <t>3.0.9.84.20.0001-7</t>
  </si>
  <si>
    <t>CRÉDITOS TRIBUT DE DIF. TEMP - PROVISÕES PASSIVAS </t>
  </si>
  <si>
    <t>3.0.9.84.30.0001-6</t>
  </si>
  <si>
    <t>CRÉDITOS TRIBUT. DE DIF. TEMP - MARCAÇÃO A MERCADO</t>
  </si>
  <si>
    <t>3.0.9.84.40.0001-5</t>
  </si>
  <si>
    <t>CRÉDITOS TRIBUTÁRIOS DE DIFERENÇA TEMP - OUTROS</t>
  </si>
  <si>
    <t>3.0.9.84.50.0001-4</t>
  </si>
  <si>
    <t>CRÉDITOS TRIB PREJ. FISCAL - SUPERVENIEN E DEPREC.</t>
  </si>
  <si>
    <t>3.0.9.84.60.0001-3</t>
  </si>
  <si>
    <t>CRÉDITOS TRIB PREJ FISCAL  ACUMULADO  - IR</t>
  </si>
  <si>
    <t>3.0.9.84.70.0001-2</t>
  </si>
  <si>
    <t>CRÉDITOS TRIBUTÁRIOS DE BASE NEGATIVA - CSLL</t>
  </si>
  <si>
    <t>3.0.9.84.80.0001-1</t>
  </si>
  <si>
    <t>CRÉDITOS TRIB DE CSLL ESCRIT A 18% (MP 2.158/2001)</t>
  </si>
  <si>
    <t>3.0.9.84.90.0001-0</t>
  </si>
  <si>
    <t>CRÉDITOS TRIB DE PREJ FISCAL  ACUMULADO - OUTROS</t>
  </si>
  <si>
    <t>3.0.9.86.10.0002-9</t>
  </si>
  <si>
    <t>3.0.9.86.10.0004-3</t>
  </si>
  <si>
    <t>CARTÃO DE CRÉDITO</t>
  </si>
  <si>
    <t>3.0.9.86.10.0005-0</t>
  </si>
  <si>
    <t>LIMITES AUTOMÁTICOS - UNILATERALMENTE CANCELÁVEIS</t>
  </si>
  <si>
    <t>3.0.9.86.10.0006-7</t>
  </si>
  <si>
    <t>CRÉDITO RURAL</t>
  </si>
  <si>
    <t>3.0.9.86.20.0001-1</t>
  </si>
  <si>
    <t>3.0.9.86.20.0003-5</t>
  </si>
  <si>
    <t>3.0.9.86.20.0004-2</t>
  </si>
  <si>
    <t>3.0.9.86.20.0005-9</t>
  </si>
  <si>
    <t>3.0.9.86.20.0006-6</t>
  </si>
  <si>
    <t>3.0.9.87.00.0001-0</t>
  </si>
  <si>
    <t>VALOR TOTAL DA EXPOSIÇÃO CAMBIAL</t>
  </si>
  <si>
    <t>3.0.9.89.10.0001-3</t>
  </si>
  <si>
    <t>CRÉDITOS TRIBUTÁRIOS ORIGI. SUPERVEN. DEPRECIAÇÃO</t>
  </si>
  <si>
    <t>3.0.9.89.30.0001-1</t>
  </si>
  <si>
    <t>CRÉDITOS TRIBUTÁRIOS EXCLUÍDOS DO NÍVEL I DO PR</t>
  </si>
  <si>
    <t>3.0.9.91.00.0001-1</t>
  </si>
  <si>
    <t>AÇÕES PREFERENCIAIS RESGATÁVEIS-RES. 2542/98</t>
  </si>
  <si>
    <t>3.0.9.92.10.0001-7</t>
  </si>
  <si>
    <t>VENCIMENTO SUPERIOR A 5 ANOS</t>
  </si>
  <si>
    <t>3.0.9.92.20.0001-6</t>
  </si>
  <si>
    <t>VENCIMENTO ENTRE 4 E 5 ANOS</t>
  </si>
  <si>
    <t>3.0.9.92.30.0001-5</t>
  </si>
  <si>
    <t>VENCIMENTO ENTRE 3 E 4 ANOS</t>
  </si>
  <si>
    <t>3.0.9.92.40.0001-4</t>
  </si>
  <si>
    <t>VENCIMENTO ENTRE 2 E 3 ANOS</t>
  </si>
  <si>
    <t>3.0.9.92.50.0001-3</t>
  </si>
  <si>
    <t>VENCIMENTO ENTRE 1 E 2 ANOS</t>
  </si>
  <si>
    <t>3.0.9.92.60.0001-2</t>
  </si>
  <si>
    <t>VENCIMENTO INFERIOR A 1 ANO</t>
  </si>
  <si>
    <t>3.0.9.93.10.0001-4</t>
  </si>
  <si>
    <t>3.0.9.93.20.0001-3</t>
  </si>
  <si>
    <t>3.0.9.93.30.0001-2</t>
  </si>
  <si>
    <t>3.0.9.93.40.0001-1</t>
  </si>
  <si>
    <t>3.0.9.93.50.0001-0</t>
  </si>
  <si>
    <t>3.0.9.93.60.0001-9</t>
  </si>
  <si>
    <t>VRS.DE CAP.REALIZADO E PL MÍNIMOS DE PARTICIPADAS</t>
  </si>
  <si>
    <t>3.0.9.97.10.0001-2</t>
  </si>
  <si>
    <t>TAXA DE CÂMBIO</t>
  </si>
  <si>
    <t>3.0.9.97.20.0001-1</t>
  </si>
  <si>
    <t>EXIGÊNCIA DE PATR. PARA COB. DE RISCO DE MERCADO</t>
  </si>
  <si>
    <t>OUTRAS CONTAS DE COMPENSAÇÃO ATIVAS - LCA</t>
  </si>
  <si>
    <t>3.0.9.99.00.0002-4</t>
  </si>
  <si>
    <t>CPR'S - LASTROS DE LCA</t>
  </si>
  <si>
    <t>3.0.9.99.00.0003-1</t>
  </si>
  <si>
    <t>DEPÓSITO JUDICIAL - FGD - MG</t>
  </si>
  <si>
    <t>3.0.9.99.00.0004-8</t>
  </si>
  <si>
    <t>DEPÓSITO JUDICIAL - FGS</t>
  </si>
  <si>
    <t>3.0.9.99.00.0005-5</t>
  </si>
  <si>
    <t>CONTROLE - A.C.O - COOPERATIVAS X BANCO</t>
  </si>
  <si>
    <t>3.0.9.99.00.0006-2</t>
  </si>
  <si>
    <t>CONTROLE - A.C.O - CENTRAL</t>
  </si>
  <si>
    <t>3.0.9.99.00.0007-9</t>
  </si>
  <si>
    <t>OPERAÇÕES DE VAREJO C/ FPR 150% - DLO 550.11</t>
  </si>
  <si>
    <t>3.0.9.99.00.0008-6</t>
  </si>
  <si>
    <t>OPERAÇÕES DE VAREJO C/ FPR 150% - DLO 570.04</t>
  </si>
  <si>
    <t>3.0.9.99.00.0009-3</t>
  </si>
  <si>
    <t>OPERAÇÕES DE VAREJO C/ PFR 300%- - DLO 550.11</t>
  </si>
  <si>
    <t>3.0.9.99.00.0010-3</t>
  </si>
  <si>
    <t>OP. DE CRÉDITO CONSIG - APOSENTADOS E PENCIONISTAS</t>
  </si>
  <si>
    <t>3.0.9.99.00.0011-0</t>
  </si>
  <si>
    <t>OPERAÇÕES DE CRÉDITO CONSIGNADO -  SETOR PÚBLICO</t>
  </si>
  <si>
    <t>3.0.9.99.00.0012-7</t>
  </si>
  <si>
    <t>OPERAÇÕES DE CRÉDITO CONSIGNADO - SETOR PRIVADO</t>
  </si>
  <si>
    <t>3.0.9.99.00.0013-4</t>
  </si>
  <si>
    <t>OPERAÇÕES DE FINANCIAMENTOS DE VEÍCULOS - NOVOS</t>
  </si>
  <si>
    <t>3.0.9.99.00.0014-1</t>
  </si>
  <si>
    <t>OPERAÇÕES DE FINANCIAMENTOS DE VEÍCULOS - USADOS</t>
  </si>
  <si>
    <t>LASTRO POR EMISSÃO DE LCA</t>
  </si>
  <si>
    <t>3.0.9.99.00.0016-5</t>
  </si>
  <si>
    <t>BENS MÓVEIS DE TERCEIROS</t>
  </si>
  <si>
    <t>3.0.9.99.00.0017-2</t>
  </si>
  <si>
    <t>BENS IMÓVEIS DE TERCEIROS</t>
  </si>
  <si>
    <t>3.0.9.99.00.0018-9</t>
  </si>
  <si>
    <t>VALOR A DISTRIBUIR-BANCOOB</t>
  </si>
  <si>
    <t>3.0.9.99.00.0019-6</t>
  </si>
  <si>
    <t>CONTRATO DE OP.C/ MERCADORIAS COOPERADOS</t>
  </si>
  <si>
    <t>3.0.9.99.00.0020-6</t>
  </si>
  <si>
    <t>PERDAS - FRAUDES INTERNAS</t>
  </si>
  <si>
    <t>3.0.9.99.00.0021-3</t>
  </si>
  <si>
    <t>PERDAS - FRAUDES EXTERNAS</t>
  </si>
  <si>
    <t>3.0.9.99.00.0022-0</t>
  </si>
  <si>
    <t>PERDAS - DEMANDAS TRABALHISTAS</t>
  </si>
  <si>
    <t>3.0.9.99.00.0023-7</t>
  </si>
  <si>
    <t>PERDAS - PRÁTICAS INADEQUADAS</t>
  </si>
  <si>
    <t>3.0.9.99.00.0024-4</t>
  </si>
  <si>
    <t>PERDAS - DANOS A ATIVOS FÍSICOS</t>
  </si>
  <si>
    <t>3.0.9.99.00.0025-1</t>
  </si>
  <si>
    <t>PERDAS - INTERRUPÇÃO DAS ATIVIDADES</t>
  </si>
  <si>
    <t>3.0.9.99.00.0026-8</t>
  </si>
  <si>
    <t>PERDAS - FALHAS EM SISTEMAS DE TI</t>
  </si>
  <si>
    <t>3.0.9.99.00.0027-5</t>
  </si>
  <si>
    <t>PERDAS - FALHAS DE GERENCIAMENTO</t>
  </si>
  <si>
    <t>LIMITE CONTRATO CHEQUE ESPECIAL</t>
  </si>
  <si>
    <t>3.0.9.99.00.0029-9</t>
  </si>
  <si>
    <t>LIMITE POR ASSOCIADO - CARTÃO DE CRÉDITO</t>
  </si>
  <si>
    <t>LIMITE CONTRATO EMPRÉSTIMO ROTATIVO</t>
  </si>
  <si>
    <t>LIMITE CONTRATO CONTA GARANTIDA</t>
  </si>
  <si>
    <t>3.0.9.99.00.0032-3</t>
  </si>
  <si>
    <t>PEPR - EXPOSIÇÕES PONDERADAS PELO RISCO</t>
  </si>
  <si>
    <t>3.0.9.99.00.0033-0</t>
  </si>
  <si>
    <t>PCAM - EXPOSIÇÕES EM OURO E MOEDAS ESTRANGEIRAS</t>
  </si>
  <si>
    <t>3.0.9.99.00.0034-7</t>
  </si>
  <si>
    <t>PJUR1 - PARCELA DE VARIAÇÕES DE TAXAS DE JUROS</t>
  </si>
  <si>
    <t>3.0.9.99.00.0035-4</t>
  </si>
  <si>
    <t>PJUR2 - PARCELA DE VARIAÇÕES DE TAXAS DE JUROS</t>
  </si>
  <si>
    <t>3.0.9.99.00.0036-1</t>
  </si>
  <si>
    <t>PJUR3 - PARCELA DE VARIAÇÕES DE TAXAS DE JUROS</t>
  </si>
  <si>
    <t>3.0.9.99.00.0037-8</t>
  </si>
  <si>
    <t>PJUR4 - PARCELA DE VARIAÇÕES DE TAXAS DE JUROS</t>
  </si>
  <si>
    <t>3.0.9.99.00.0038-5</t>
  </si>
  <si>
    <t>PCOM - VARIAÇÃO DO PREÇO DE MERCADORIAS/COMMODITIE</t>
  </si>
  <si>
    <t>3.0.9.99.00.0039-2</t>
  </si>
  <si>
    <t>PACS - VARIAÇÃO DO PREÇO DE AÇÕES</t>
  </si>
  <si>
    <t>3.0.9.99.00.0040-2</t>
  </si>
  <si>
    <t>POPR - RISCO OPERACIONAL</t>
  </si>
  <si>
    <t>3.0.9.99.00.0041-9</t>
  </si>
  <si>
    <t>PBAN - RISCO DE JUROS DA CARTEIRA PARA NEGOCIAÇÃO</t>
  </si>
  <si>
    <t>3.0.9.99.00.0042-6</t>
  </si>
  <si>
    <t>ADICIONAL DE PRE - BANCO CENTRAL</t>
  </si>
  <si>
    <t>3.0.9.99.00.0043-3</t>
  </si>
  <si>
    <t>TARIFAS CANCELADAS</t>
  </si>
  <si>
    <t>OUTRAS CONTAS DE COMPENSAÇÃO ATIVAS - CONTROLE</t>
  </si>
  <si>
    <t>3.1.1.10.00.0001-5</t>
  </si>
  <si>
    <t>ADIANTAMENTO A DEPOSITANTES - NÍVEL AA</t>
  </si>
  <si>
    <t>EMPRÉSTIMOS - NÍVEL AA</t>
  </si>
  <si>
    <t>FINANCIAMENTOS - NÍVEL AA</t>
  </si>
  <si>
    <t>3.1.1.10.00.0004-6</t>
  </si>
  <si>
    <t>FINANCIAMENTOS RURAIS APLICAÇÕES LIVRES - NÍVEL AA</t>
  </si>
  <si>
    <t>3.1.1.10.00.0005-3</t>
  </si>
  <si>
    <t>FIN. RURAIS APLIC. REPAS. E REFINAN. - NIVEL AA</t>
  </si>
  <si>
    <t>3.1.1.10.00.0006-0</t>
  </si>
  <si>
    <t>FINANCIAMENTOS AGROINDUSTRIAIS - NÍVEL AA</t>
  </si>
  <si>
    <t>3.1.1.10.00.0007-7</t>
  </si>
  <si>
    <t>FINANC.TÍTULOS E VALORES MOBILIÁRIOS - NÍVEL AA</t>
  </si>
  <si>
    <t>TÍTULOS DESCONTADOS - NÍVEL AA</t>
  </si>
  <si>
    <t>CHEQUE ESPECIAL - NÍVEL AA</t>
  </si>
  <si>
    <t>3.1.1.10.00.0010-1</t>
  </si>
  <si>
    <t>CONTA GARANTIDA - NÍVEL AA</t>
  </si>
  <si>
    <t>3.1.1.10.00.0011-8</t>
  </si>
  <si>
    <t>FINANC. RURAIS APLICAÇÕES OBRIGATÓRIAS - NÍVEL AA</t>
  </si>
  <si>
    <t>3.1.1.10.00.0012-5</t>
  </si>
  <si>
    <t>OPERAÇÕES DE EMP. E TÍTULOS DESCONTADOS - NÍVEL AA</t>
  </si>
  <si>
    <t>3.1.1.10.00.0013-2</t>
  </si>
  <si>
    <t>OPERAÇÕES DE FINANCIAMENTOS - NÍVEL AA</t>
  </si>
  <si>
    <t>OPERAÇÕES DE FINANCIAMENTOS RURAIS - NÍVEL AA</t>
  </si>
  <si>
    <t>3.1.1.10.00.0015-6</t>
  </si>
  <si>
    <t>OPERAÇÕES DE CONTA CORRENTE - NÍVEL AA</t>
  </si>
  <si>
    <t>3.1.1.10.00.0016-3</t>
  </si>
  <si>
    <t>3.1.1.10.00.0017-0</t>
  </si>
  <si>
    <t>OPERAÇÕES DE CRÉDITO CEDIDAS - NÍVEL AA</t>
  </si>
  <si>
    <t>3.1.1.20.00.0001-8</t>
  </si>
  <si>
    <t>ARRENDAMENTO MERCANTIL - NÍVEL AA</t>
  </si>
  <si>
    <t>3.1.1.30.00.0001-1</t>
  </si>
  <si>
    <t>OUTROS CRÉDITOS - NÍVEL AA</t>
  </si>
  <si>
    <t>ADIANTAMENTO A DEPOSITANTES - NÍVEL A</t>
  </si>
  <si>
    <t>EMPRÉSTIMOS - NÍVEL A</t>
  </si>
  <si>
    <t>FINANCIAMENTOS - NÍVEL A</t>
  </si>
  <si>
    <t>3.1.2.10.00.0004-5</t>
  </si>
  <si>
    <t>FINANCIAMENTO RURAL APLICAÇÃO LIVRE - NÍVEL A</t>
  </si>
  <si>
    <t>3.1.2.10.00.0005-2</t>
  </si>
  <si>
    <t>FINANC.RURAL APLIC. REPAS. E REFINAN. - NÍVEL A</t>
  </si>
  <si>
    <t>3.1.2.10.00.0006-9</t>
  </si>
  <si>
    <t>FINANCIAMENTO  AGROINDUSTRIAL - NÍVEL A</t>
  </si>
  <si>
    <t>3.1.2.10.00.0007-6</t>
  </si>
  <si>
    <t>FINANC.TÍTULOS E VALORES MOBILIÁRIOS - NÍVEL A</t>
  </si>
  <si>
    <t>TÍTULOS DESCONTADOS - NÍVEL A</t>
  </si>
  <si>
    <t>CHEQUE ESPECIAL - NÍVEL A</t>
  </si>
  <si>
    <t>CONTA GARANTIDA - NÍVEL A</t>
  </si>
  <si>
    <t>3.1.2.10.00.0011-7</t>
  </si>
  <si>
    <t>FINANC. RURAIS APLICAÇÕES OBRIGATÓRIAS - NÍVEL A</t>
  </si>
  <si>
    <t>3.1.2.10.00.0012-4</t>
  </si>
  <si>
    <t>OPERAÇÕES DE EMP. E TÍTULOS DESCONTADOS - NÍVEL A</t>
  </si>
  <si>
    <t>3.1.2.10.00.0013-1</t>
  </si>
  <si>
    <t>OPERAÇÕES DE FINANCIAMENTOS - NÍVEL A</t>
  </si>
  <si>
    <t>OPERAÇÕES DE FINANCIAMENTOS RURAIS - NÍVEL A</t>
  </si>
  <si>
    <t>3.1.2.10.00.0015-5</t>
  </si>
  <si>
    <t>OPERAÇÕES DE CONTA CORRENTE - NÍVEL A</t>
  </si>
  <si>
    <t>3.1.2.10.00.0016-2</t>
  </si>
  <si>
    <t>3.1.2.10.00.0017-9</t>
  </si>
  <si>
    <t>OPERAÇÕES DE CRÉDITO CEDIDAS - NÍVEL A</t>
  </si>
  <si>
    <t>3.1.2.20.00.0001-7</t>
  </si>
  <si>
    <t>ARRENDAMENTO MERCANTIL - NÍVEL A</t>
  </si>
  <si>
    <t>3.1.2.30.00.0001-0</t>
  </si>
  <si>
    <t>OUTROS CRÉDITOS - NÍVEL A</t>
  </si>
  <si>
    <t>ADIANTAMENTO A DEPOSITANTE - NÍVEL B</t>
  </si>
  <si>
    <t>EMPRÉSTIMOS - NÍVEL B</t>
  </si>
  <si>
    <t>FINANCIAMENTO - NÍVEL B</t>
  </si>
  <si>
    <t>3.1.3.10.10.0004-3</t>
  </si>
  <si>
    <t>FINANCIAMENTO RURAL APLICAÇÃO LIVRE - NÍVEL B</t>
  </si>
  <si>
    <t>3.1.3.10.10.0005-0</t>
  </si>
  <si>
    <t>FINANC.RURAL APLIC.REPAS. E REFINANCIA - NÍVEL B</t>
  </si>
  <si>
    <t>3.1.3.10.10.0006-7</t>
  </si>
  <si>
    <t>FINANCIAMENTOS AGROINDUSTRIAL - NÍVEL B</t>
  </si>
  <si>
    <t>3.1.3.10.10.0007-4</t>
  </si>
  <si>
    <t>FINANC. TÍTULOS VALORES MOBILIÁRIOS - NÍVEL B</t>
  </si>
  <si>
    <t>TÍTULOS DESCONTADOS - NÍVEL B</t>
  </si>
  <si>
    <t>3.1.3.10.10.0009-8</t>
  </si>
  <si>
    <t>OPERAÇÕES DE EMP. E TÍTULOS DESCONTADOS - NÍVEL B</t>
  </si>
  <si>
    <t>3.1.3.10.10.0010-8</t>
  </si>
  <si>
    <t>OPERAÇÕES DE FINANCIAMENTOS - NÍVEL B</t>
  </si>
  <si>
    <t>OPERAÇÕES DE FINANCIAMENTOS RURAIS - NÍVEL B</t>
  </si>
  <si>
    <t>3.1.3.10.10.0012-2</t>
  </si>
  <si>
    <t>FINANC. RURAIS APLICAÇÕES OBRIGATÓRIAS - NÍVEL B</t>
  </si>
  <si>
    <t>CHEQUE ESPECIAL - NÍVEL B</t>
  </si>
  <si>
    <t>CONTA GARANTIDA - NÍVEL B</t>
  </si>
  <si>
    <t>3.1.3.10.10.0015-3</t>
  </si>
  <si>
    <t>OPERAÇÕES DE CONTA CORRENTE - NÍVEL B</t>
  </si>
  <si>
    <t>3.1.3.10.10.0016-0</t>
  </si>
  <si>
    <t>OPERAÇÕES DE CRÉDITO CEDIDAS - NÍVEL B</t>
  </si>
  <si>
    <t>ADIANTAMENTO A DEPOSITANTES - NÍVEL B</t>
  </si>
  <si>
    <t>FINANCIAMENTOS - NÍVEL B</t>
  </si>
  <si>
    <t>3.1.3.10.20.0004-2</t>
  </si>
  <si>
    <t>FINANCIAMENTOS RURAIS APLICAÇÕES LIVRES - NÍVEL B</t>
  </si>
  <si>
    <t>3.1.3.10.20.0005-9</t>
  </si>
  <si>
    <t>FINANCIAMENTOS RURAIS APLIC REPASS REFIN - NÍVEL B</t>
  </si>
  <si>
    <t>3.1.3.10.20.0006-6</t>
  </si>
  <si>
    <t>FINANCIAMENTOS AGROINDUSTRIAIS - NÍVEL B</t>
  </si>
  <si>
    <t>3.1.3.10.20.0007-3</t>
  </si>
  <si>
    <t>FINANCIAMENTOS TÍT VALORES MOBILIÁRIOS - NÍVEL B</t>
  </si>
  <si>
    <t>3.1.3.10.20.0009-7</t>
  </si>
  <si>
    <t>OPERAÇÕES EMPRÉSTIMOS TÍT DESCONTADOS - NÍVEL B</t>
  </si>
  <si>
    <t>FINANCIAMENTOS RURAIS APLIC OBRIGATÓRIAS - NÍVEL B</t>
  </si>
  <si>
    <t>3.1.3.10.20.0013-8</t>
  </si>
  <si>
    <t>3.1.3.10.20.0015-2</t>
  </si>
  <si>
    <t>3.1.3.10.20.0016-9</t>
  </si>
  <si>
    <t>3.1.3.20.10.0001-5</t>
  </si>
  <si>
    <t>ARRENDAMENTO MERCANTIL - NÍVEL B</t>
  </si>
  <si>
    <t>3.1.3.20.20.0001-4</t>
  </si>
  <si>
    <t>3.1.3.30.10.0001-8</t>
  </si>
  <si>
    <t>OUTROS CRÉDITOS - NÍVEL B</t>
  </si>
  <si>
    <t>3.1.3.30.20.0001-7</t>
  </si>
  <si>
    <t>ADIANTAMENTO A DEPOSITANTES-NÍVEL C</t>
  </si>
  <si>
    <t>EMPRÉSTIMOS-NÍVEL C</t>
  </si>
  <si>
    <t>FINANCIAMENTO-NÍVEL C</t>
  </si>
  <si>
    <t>3.1.4.10.10.0004-2</t>
  </si>
  <si>
    <t>FINANCIAMENTO RURAL APLICAÇÃO LIVRE-NÍVEL C</t>
  </si>
  <si>
    <t>3.1.4.10.10.0005-9</t>
  </si>
  <si>
    <t>FIN. RURAIS APLIC. REPAS. E REFINAN. - NIVEL C</t>
  </si>
  <si>
    <t>3.1.4.10.10.0006-6</t>
  </si>
  <si>
    <t>FINANCIAMENTO AGROINDUSTRIAL-NÍVEL C</t>
  </si>
  <si>
    <t>3.1.4.10.10.0007-3</t>
  </si>
  <si>
    <t>FINANCIAMENTO TÍTULO VALORES MOBILIÁRIOS-NÍVEL C</t>
  </si>
  <si>
    <t>TÍTULOS DESCONTADOS - NÍVEL C</t>
  </si>
  <si>
    <t>3.1.4.10.10.0009-7</t>
  </si>
  <si>
    <t>OPERAÇÕES DE EMP. E TÍTULOS DESCONTADOS - NÍVEL C</t>
  </si>
  <si>
    <t>3.1.4.10.10.0010-7</t>
  </si>
  <si>
    <t>OPERAÇÕES DE FINANCIAMENTOS - NÍVEL C</t>
  </si>
  <si>
    <t>OPERAÇÕES DE FINANCIAMENTOS RURAIS - NÍVEL C</t>
  </si>
  <si>
    <t>3.1.4.10.10.0012-1</t>
  </si>
  <si>
    <t>FINANC. RURAIS APLICAÇÕES OBRIGATÓRIAS - NÍVEL C</t>
  </si>
  <si>
    <t>CHEQUE ESPECIAL - NÍVEL C</t>
  </si>
  <si>
    <t>CONTA GARANTIDA - NÍVEL C</t>
  </si>
  <si>
    <t>3.1.4.10.10.0015-2</t>
  </si>
  <si>
    <t>OPERAÇÕES DE CONTA CORRENTE - NÍVEL C</t>
  </si>
  <si>
    <t>3.1.4.10.10.0016-9</t>
  </si>
  <si>
    <t>OPERAÇÕES DE CRÉDITO CEDIDAS - NÍVEL C</t>
  </si>
  <si>
    <t>EMPRÉSTIMOS - NÍVEL C</t>
  </si>
  <si>
    <t>FINANCIAMENTOS - NÍVEL C</t>
  </si>
  <si>
    <t>3.1.4.10.20.0004-1</t>
  </si>
  <si>
    <t>FINANCIAMENTO RURAL APLICAÇÃO LIVRE - NÍVEL C</t>
  </si>
  <si>
    <t>3.1.4.10.20.0005-8</t>
  </si>
  <si>
    <t>FINANC. RURAL APLICAÇÃO REPAS. E REFINAN - NÍVEL C</t>
  </si>
  <si>
    <t>3.1.4.10.20.0006-5</t>
  </si>
  <si>
    <t>FINANCIAMENTO AGROINDUSTRIAL - NÍVEL C</t>
  </si>
  <si>
    <t>3.1.4.10.20.0007-2</t>
  </si>
  <si>
    <t>FINANC. DE TÍTULOS E VALORES MOBILIÁRIOS - NÍVEL C</t>
  </si>
  <si>
    <t>3.1.4.10.20.0009-6</t>
  </si>
  <si>
    <t>FINANC. RURAL APLICAÇÃO OBRIGATÓRIA - NÍVEL C</t>
  </si>
  <si>
    <t>3.1.4.10.20.0013-7</t>
  </si>
  <si>
    <t>3.1.4.10.20.0015-1</t>
  </si>
  <si>
    <t>3.1.4.10.20.0016-8</t>
  </si>
  <si>
    <t>3.1.4.20.10.0001-4</t>
  </si>
  <si>
    <t>ARRENDAMENTO MERCANTIL - NÍVEL C</t>
  </si>
  <si>
    <t>3.1.4.20.20.0001-3</t>
  </si>
  <si>
    <t>3.1.4.30.10.0001-7</t>
  </si>
  <si>
    <t>OUTROS CRÉDITOS - NÍVEL C</t>
  </si>
  <si>
    <t>3.1.4.30.20.0001-6</t>
  </si>
  <si>
    <t>ADIANTAMENTO A DEPOSITANTES-NÍVEL D</t>
  </si>
  <si>
    <t>EMPRÉSTIMOS-NÍVEL D</t>
  </si>
  <si>
    <t>FINANCIAMENTOS-NÍVEL D</t>
  </si>
  <si>
    <t>3.1.5.10.10.0004-1</t>
  </si>
  <si>
    <t>FINANCIAMENTO RURAL APLICAÇÕES LIVRES-NÍVEL D</t>
  </si>
  <si>
    <t>3.1.5.10.10.0005-8</t>
  </si>
  <si>
    <t>FIANC.RURAL APLIC.REPASS. E REFIANC.-NÍVEL D</t>
  </si>
  <si>
    <t>3.1.5.10.10.0006-5</t>
  </si>
  <si>
    <t>FINANCIAMENTOS AGROINDUSTRIAIS-NÍVEL D</t>
  </si>
  <si>
    <t>3.1.5.10.10.0007-2</t>
  </si>
  <si>
    <t>FINANC.TÍTULOS VALORES MOBILIÁRIOS-NÍVEL D</t>
  </si>
  <si>
    <t>TÍTULOS DESCONTADOS - NÍVEL D</t>
  </si>
  <si>
    <t>3.1.5.10.10.0009-6</t>
  </si>
  <si>
    <t>OPERAÇÕES DE EMP. E TÍTULOS DESCONTADOS - NÍVEL D</t>
  </si>
  <si>
    <t>3.1.5.10.10.0010-6</t>
  </si>
  <si>
    <t>OPERAÇÕES DE FINANCIAMENTOS - NÍVEL D</t>
  </si>
  <si>
    <t>OPERAÇÕES DE FINANCIAMENTOS RURAIS - NÍVEL D</t>
  </si>
  <si>
    <t>3.1.5.10.10.0012-0</t>
  </si>
  <si>
    <t>FINANC. RURAIS APLICAÇÕES OBRIGATÓRIAS - NÍVEL D</t>
  </si>
  <si>
    <t>CHEQUE ESPECIAL - NÍVEL D</t>
  </si>
  <si>
    <t>CONTA GARANTIDA - NÍVEL D</t>
  </si>
  <si>
    <t>3.1.5.10.10.0015-1</t>
  </si>
  <si>
    <t>OPERAÇÕES DE CONTA CORRENTE - NÍVEL D</t>
  </si>
  <si>
    <t>3.1.5.10.10.0016-8</t>
  </si>
  <si>
    <t>OPERAÇÕES DE CRÉDITO CEDIDAS - NÍVEL D</t>
  </si>
  <si>
    <t>ADIANTAMENTO A DEPOSITANTES-NIVEL D</t>
  </si>
  <si>
    <t>EMPRÉSTIMOS - NÍVEL D</t>
  </si>
  <si>
    <t>FINANCIAMENTOS - NÍVEL D</t>
  </si>
  <si>
    <t>3.1.5.10.20.0004-0</t>
  </si>
  <si>
    <t>FINANCIAMENTO RURAL APLICAÇÕES LIVRES - NÍVEL D</t>
  </si>
  <si>
    <t>3.1.5.10.20.0005-7</t>
  </si>
  <si>
    <t>FINANC. RURAL APLICAÇÃO REPAS. E REFINAN - NÍVEL D</t>
  </si>
  <si>
    <t>3.1.5.10.20.0006-4</t>
  </si>
  <si>
    <t>FINANCIAMENTO AGROINDUSTRIAL - NÍVEL D</t>
  </si>
  <si>
    <t>3.1.5.10.20.0007-1</t>
  </si>
  <si>
    <t>FINANC. DE TÍTULOS E VALORES MOBILIÁRIOS - NÍVEL D</t>
  </si>
  <si>
    <t>3.1.5.10.20.0009-5</t>
  </si>
  <si>
    <t>3.1.5.10.20.0010-5</t>
  </si>
  <si>
    <t>3.1.5.10.20.0011-2</t>
  </si>
  <si>
    <t>3.1.5.10.20.0014-3</t>
  </si>
  <si>
    <t>3.1.5.10.20.0015-0</t>
  </si>
  <si>
    <t>3.1.5.10.20.0017-4</t>
  </si>
  <si>
    <t>3.1.5.10.20.0018-1</t>
  </si>
  <si>
    <t>3.1.5.20.10.0001-3</t>
  </si>
  <si>
    <t>ARRENDAMENTO MERCANTIL - NÍVEL D</t>
  </si>
  <si>
    <t>3.1.5.20.20.0001-2</t>
  </si>
  <si>
    <t>3.1.5.30.10.0001-6</t>
  </si>
  <si>
    <t>OUTROS CRÉDITOS - NÍVEL D</t>
  </si>
  <si>
    <t>3.1.5.30.20.0001-5</t>
  </si>
  <si>
    <t>ADIANTAMENTO A DEPOSITANTES-NÍVEL E</t>
  </si>
  <si>
    <t>EMPRÉSTIMOS-NÍVEL E</t>
  </si>
  <si>
    <t>FINANCIAMENTOS-NÍVEL E</t>
  </si>
  <si>
    <t>3.1.6.10.10.0004-0</t>
  </si>
  <si>
    <t>FINANCIAMENTO RURAL APLICAÇÕES LIVRES-NÍVEL E</t>
  </si>
  <si>
    <t>3.1.6.10.10.0005-7</t>
  </si>
  <si>
    <t>FINANC.RURAL APLIC.REPASS. E REFINANC.-NÍVEL E</t>
  </si>
  <si>
    <t>3.1.6.10.10.0006-4</t>
  </si>
  <si>
    <t>FINANCIAMENTO AGROINDUSTRIAL-NÍVEL E</t>
  </si>
  <si>
    <t>3.1.6.10.10.0007-1</t>
  </si>
  <si>
    <t>FINANC.DE TÍTULOS VALORES MOBILIÁRIOS-NÍVEL E</t>
  </si>
  <si>
    <t>3.1.6.10.10.0008-8</t>
  </si>
  <si>
    <t>TÍTULOS DESCONTADOS - NÍVEL E</t>
  </si>
  <si>
    <t>3.1.6.10.10.0009-5</t>
  </si>
  <si>
    <t>OPERAÇÕES DE EMP. E TÍTULOS DESCONTADOS - NÍVEL E</t>
  </si>
  <si>
    <t>3.1.6.10.10.0010-5</t>
  </si>
  <si>
    <t>OPERAÇÕES DE FINANCIAMENTOS - NÍVEL E</t>
  </si>
  <si>
    <t>OPERAÇÕES DE FINANCIAMENTOS RURAIS - NÍVEL E</t>
  </si>
  <si>
    <t>3.1.6.10.10.0012-9</t>
  </si>
  <si>
    <t>FINANC. RURAIS APLICAÇÕES OBRIGATÓRIAS - NÍVEL E</t>
  </si>
  <si>
    <t>CHEQUE ESPECIAL - NÍVEL E</t>
  </si>
  <si>
    <t>CONTA GARANTIDA - NÍVEL E</t>
  </si>
  <si>
    <t>3.1.6.10.10.0015-0</t>
  </si>
  <si>
    <t>OPERAÇÕES DE CONTA CORRENTE - NÍVEL E</t>
  </si>
  <si>
    <t>3.1.6.10.10.0016-7</t>
  </si>
  <si>
    <t>OPERAÇÕES DE CRÉDITO CEDIDAS - NÍVEL E</t>
  </si>
  <si>
    <t>EMPRÉSTIMOS - NÍVEL E</t>
  </si>
  <si>
    <t>FINANCIAMENTOS - NÍVEL E</t>
  </si>
  <si>
    <t>3.1.6.10.20.0004-9</t>
  </si>
  <si>
    <t>FINANCIAMENTO RURAL APLICAÇÕES LIVRES - NÍVEL E</t>
  </si>
  <si>
    <t>3.1.6.10.20.0005-6</t>
  </si>
  <si>
    <t>FINANC. RURAL APLICAÇÃO REPAS. E REFINAN - NÍVEL E</t>
  </si>
  <si>
    <t>3.1.6.10.20.0006-3</t>
  </si>
  <si>
    <t>FINANCIAMENTOS AGROINDUSTRIAIS - NÍVEL E</t>
  </si>
  <si>
    <t>3.1.6.10.20.0007-0</t>
  </si>
  <si>
    <t>FINANC. DE TÍTULOS E VALORES MOBILIÁRIOS - NÍVEL E</t>
  </si>
  <si>
    <t>3.1.6.10.20.0009-4</t>
  </si>
  <si>
    <t>3.1.6.10.20.0010-4</t>
  </si>
  <si>
    <t>3.1.6.10.20.0011-1</t>
  </si>
  <si>
    <t>3.1.6.10.20.0014-2</t>
  </si>
  <si>
    <t>3.1.6.10.20.0015-9</t>
  </si>
  <si>
    <t>3.1.6.10.20.0017-3</t>
  </si>
  <si>
    <t>3.1.6.10.20.0018-0</t>
  </si>
  <si>
    <t>3.1.6.20.10.0001-2</t>
  </si>
  <si>
    <t>ARRENDAMENTO MERCANTIL - NÍVEL E</t>
  </si>
  <si>
    <t>3.1.6.20.20.0001-1</t>
  </si>
  <si>
    <t>OUTROS CRÉDITOS - NÍVEL E</t>
  </si>
  <si>
    <t>ADIANTAMENTO A DEPOSITANTES-NÍVEL F</t>
  </si>
  <si>
    <t>EMPRÉSTIMOS-NÍVEL F</t>
  </si>
  <si>
    <t>FINANCIAMENTOS-NÍVEL F</t>
  </si>
  <si>
    <t>3.1.7.10.10.0004-9</t>
  </si>
  <si>
    <t>FINANC.RURAIS APLICAÇÕES LIVRES-NÍVEL F</t>
  </si>
  <si>
    <t>3.1.7.10.10.0005-6</t>
  </si>
  <si>
    <t>FINANC.RURAL APLIC.REPAS. E REFINANC.-NÍVEL F</t>
  </si>
  <si>
    <t>3.1.7.10.10.0006-3</t>
  </si>
  <si>
    <t>FINANCIAMENTOS AGROINDUSTRIAIS-NÍVEL F</t>
  </si>
  <si>
    <t>3.1.7.10.10.0007-0</t>
  </si>
  <si>
    <t>FINANC.TÍTULOS VALORES MOBILIÁRIOS-NÍVEL F</t>
  </si>
  <si>
    <t>3.1.7.10.10.0008-7</t>
  </si>
  <si>
    <t>TÍTULOS DESCONTADOS - NÍVEL F</t>
  </si>
  <si>
    <t>3.1.7.10.10.0009-4</t>
  </si>
  <si>
    <t>OPERAÇÕES DE EMP. E TÍTULOS DESCONTADOS - NÍVEL F</t>
  </si>
  <si>
    <t>3.1.7.10.10.0010-4</t>
  </si>
  <si>
    <t>OPERAÇÕES DE FINANCIAMENTOS - NÍVEL F</t>
  </si>
  <si>
    <t>OPERAÇÕES DE FINANCIAMENTOS RURAIS - NÍVEL F</t>
  </si>
  <si>
    <t>3.1.7.10.10.0012-8</t>
  </si>
  <si>
    <t>FINANC. RURAIS APLICAÇÕES OBRIGATÓRIAS - NÍVEL F</t>
  </si>
  <si>
    <t>CHEQUE ESPECIAL - NÍVEL F</t>
  </si>
  <si>
    <t>CONTA GARANTIDA - NÍVEL F</t>
  </si>
  <si>
    <t>3.1.7.10.10.0015-9</t>
  </si>
  <si>
    <t>OPERAÇÕES DE CONTA CORRENTE - NÍVEL F</t>
  </si>
  <si>
    <t>3.1.7.10.10.0016-6</t>
  </si>
  <si>
    <t>OPERAÇÕES DE CRÉDITO CEDIDAS - NÍVEL F</t>
  </si>
  <si>
    <t>EMPRÉSTIMOS - NÍVEL F</t>
  </si>
  <si>
    <t>FINANCIAMENTOS - NÍVEL F</t>
  </si>
  <si>
    <t>3.1.7.10.20.0004-8</t>
  </si>
  <si>
    <t>FINANCIAMENTOS RURAIS APLICAÇÕES LIVRES - NÍVEL F</t>
  </si>
  <si>
    <t>3.1.7.10.20.0005-5</t>
  </si>
  <si>
    <t>FINANC. RURAL APLICAÇÃO REPAS. E REFINAN - NÍVEL F</t>
  </si>
  <si>
    <t>3.1.7.10.20.0006-2</t>
  </si>
  <si>
    <t>FINANCIAMENTO AGROINDUSTRIAL - NÍVEL F</t>
  </si>
  <si>
    <t>3.1.7.10.20.0007-9</t>
  </si>
  <si>
    <t>FINANC. DE TÍTULOS E VALORES MOBILIÁRIOS - NÍVEL F</t>
  </si>
  <si>
    <t>3.1.7.10.20.0009-3</t>
  </si>
  <si>
    <t>3.1.7.10.20.0010-3</t>
  </si>
  <si>
    <t>3.1.7.10.20.0011-0</t>
  </si>
  <si>
    <t>3.1.7.10.20.0014-1</t>
  </si>
  <si>
    <t>3.1.7.10.20.0015-8</t>
  </si>
  <si>
    <t>3.1.7.10.20.0017-2</t>
  </si>
  <si>
    <t>3.1.7.10.20.0018-9</t>
  </si>
  <si>
    <t>3.1.7.20.10.0001-1</t>
  </si>
  <si>
    <t>ARRENDAMENTO MERCANTIL - NÍVEL F</t>
  </si>
  <si>
    <t>3.1.7.20.20.0001-0</t>
  </si>
  <si>
    <t>OUTROS CRÉDITOS - NÍVEL F</t>
  </si>
  <si>
    <t>ADIANTAMENTO A DEPOSITANTES-NÍVEL G</t>
  </si>
  <si>
    <t>EMPRÉSTIMO-NÍVEL G</t>
  </si>
  <si>
    <t>FINANCIAMENTO-NÍVEL G</t>
  </si>
  <si>
    <t>3.1.8.10.10.0004-8</t>
  </si>
  <si>
    <t>FINANCIAMENTO RURAL APLICAÇÕES LIVRES-NÍVEL G</t>
  </si>
  <si>
    <t>3.1.8.10.10.0005-5</t>
  </si>
  <si>
    <t>FINANC.RURAL APLIC.REPASS. REFINANCIAM.-NÍVEL G</t>
  </si>
  <si>
    <t>3.1.8.10.10.0006-2</t>
  </si>
  <si>
    <t>FINANCIAMENTO AGROINDUSTRIAL-NÍVEL G</t>
  </si>
  <si>
    <t>3.1.8.10.10.0007-9</t>
  </si>
  <si>
    <t>FINANC.TÍTULOS VALORES MOBILIÁRIOS-NÍVEL G</t>
  </si>
  <si>
    <t>3.1.8.10.10.0008-6</t>
  </si>
  <si>
    <t>TÍTULOS DESCONTADOS - NÍVEL G</t>
  </si>
  <si>
    <t>3.1.8.10.10.0009-3</t>
  </si>
  <si>
    <t>OPERAÇÕES DE EMP. E TÍTULOS DESCONTADOS - NÍVEL G</t>
  </si>
  <si>
    <t>3.1.8.10.10.0010-3</t>
  </si>
  <si>
    <t>OPERAÇÕES DE FINANCIAMENTOS - NÍVEL G</t>
  </si>
  <si>
    <t>OPERAÇÕES DE FINANCIAMENTOS RURAIS - NÍVEL G</t>
  </si>
  <si>
    <t>3.1.8.10.10.0012-7</t>
  </si>
  <si>
    <t>FINANC. RURAIS APLICAÇÕES OBRIGATÓRIAS - NÍVEL G</t>
  </si>
  <si>
    <t>CHEQUE ESPECIAL - NÍVEL G</t>
  </si>
  <si>
    <t>CONTA GARANTIDA - NÍVEL G</t>
  </si>
  <si>
    <t>3.1.8.10.10.0015-8</t>
  </si>
  <si>
    <t>OPERAÇÕES DE CONTA CORRENTE - NÍVEL G</t>
  </si>
  <si>
    <t>3.1.8.10.10.0016-5</t>
  </si>
  <si>
    <t>OPERAÇÕES DE CRÉDITO CEDIDAS - NÍVEL G</t>
  </si>
  <si>
    <t>EMPRÉSTIMOS - NÍVEL G</t>
  </si>
  <si>
    <t>FINANCIAMENTOS - NÍVEL G</t>
  </si>
  <si>
    <t>3.1.8.10.20.0004-7</t>
  </si>
  <si>
    <t>FINANCIAMENTO RURAL APLICAÇÕES LIVRES - NÍVEL G</t>
  </si>
  <si>
    <t>3.1.8.10.20.0005-4</t>
  </si>
  <si>
    <t>FINANC. RURAL APLICAÇÃO REPAS. E REFINAC - NÍVEL G</t>
  </si>
  <si>
    <t>3.1.8.10.20.0006-1</t>
  </si>
  <si>
    <t>FINANCIAMENTO AGROINDUSTRIAL - NÍVEL G</t>
  </si>
  <si>
    <t>3.1.8.10.20.0007-8</t>
  </si>
  <si>
    <t>FINANC. DE TÍTULOS E VALORES MOBILIÁRIOS - NÍVEL G</t>
  </si>
  <si>
    <t>3.1.8.10.20.0009-2</t>
  </si>
  <si>
    <t>3.1.8.10.20.0012-6</t>
  </si>
  <si>
    <t>3.1.8.10.20.0013-3</t>
  </si>
  <si>
    <t>OPERAÇÕES DE FINANCIAMENTOS RURAIS - NIVEL G</t>
  </si>
  <si>
    <t>3.1.8.10.20.0015-7</t>
  </si>
  <si>
    <t>3.1.8.10.20.0016-4</t>
  </si>
  <si>
    <t>3.1.8.20.10.0001-0</t>
  </si>
  <si>
    <t>ARRENDAMENTO MERCANTIL - NÍVEL G</t>
  </si>
  <si>
    <t>3.1.8.20.20.0001-9</t>
  </si>
  <si>
    <t>OUTROS CRÉDITOS - NÍVEL G</t>
  </si>
  <si>
    <t>ADIANTAMENTO A DEPOSITANTES-NÍVEL H</t>
  </si>
  <si>
    <t>EMPRÉSTIMOS-NÍVEL H</t>
  </si>
  <si>
    <t>FINANCIAMENTO-NÍVEL H</t>
  </si>
  <si>
    <t>3.1.9.10.10.0004-7</t>
  </si>
  <si>
    <t>FINANCIAMENTO RURAL APLICAÇÕES LIVRES-NÍVEL H</t>
  </si>
  <si>
    <t>3.1.9.10.10.0005-4</t>
  </si>
  <si>
    <t>FINANC.RURAL APLIC.REPASS. E REFINANC.-NÍVEL H</t>
  </si>
  <si>
    <t>3.1.9.10.10.0006-1</t>
  </si>
  <si>
    <t>FINANCIAMENTO AGROINDUSTRIAL-NÍVEL H</t>
  </si>
  <si>
    <t>3.1.9.10.10.0007-8</t>
  </si>
  <si>
    <t>FINANC.DE TÍTULOS E VALORES MOBILIÁRIOS-NÍVEL H</t>
  </si>
  <si>
    <t>TÍTULOS DESCONTADOS - NÍVEL H</t>
  </si>
  <si>
    <t>3.1.9.10.10.0009-2</t>
  </si>
  <si>
    <t>OPERAÇÕES DE EMP. E TÍTULOS DESCONTADOS - NÍVEL H</t>
  </si>
  <si>
    <t>3.1.9.10.10.0010-2</t>
  </si>
  <si>
    <t>OPERAÇÕES DE FINANCIAMENTOS - NÍVEL H</t>
  </si>
  <si>
    <t>OPERAÇÕES DE FINANCIAMENTOS RURAIS - NÍVEL H</t>
  </si>
  <si>
    <t>3.1.9.10.10.0012-6</t>
  </si>
  <si>
    <t>FINANC. RURAIS APLICAÇÕES OBRIGATÓRIAS - NÍVEL H</t>
  </si>
  <si>
    <t>CHEQUE ESPECIAL - NÍVEL H</t>
  </si>
  <si>
    <t>CONTA GARANTIDA - NÍVEL H</t>
  </si>
  <si>
    <t>3.1.9.10.10.0015-7</t>
  </si>
  <si>
    <t>OPERAÇÕES DE CONTA CORRENTE - NÍVEL H</t>
  </si>
  <si>
    <t>3.1.9.10.10.0016-4</t>
  </si>
  <si>
    <t>OPERAÇÕES DE CRÉDITO CEDIDAS - NÍVEL H</t>
  </si>
  <si>
    <t>EMPRÉSTIMOS - NÍVEL H</t>
  </si>
  <si>
    <t>FINANCIAMENTOS - NÍVEL H</t>
  </si>
  <si>
    <t>3.1.9.10.20.0004-6</t>
  </si>
  <si>
    <t>FINANCIAMENTO RURAL APLICAÇÕES LIVRES - NÍVEL H</t>
  </si>
  <si>
    <t>3.1.9.10.20.0005-3</t>
  </si>
  <si>
    <t>FINANC. RURAL APLICAÇÃO REPAS. E REFINAN - NÍVEL H</t>
  </si>
  <si>
    <t>3.1.9.10.20.0006-0</t>
  </si>
  <si>
    <t>FINANCIAMENTO AGROINDUSTRIAL - NÍVEL H</t>
  </si>
  <si>
    <t>3.1.9.10.20.0007-7</t>
  </si>
  <si>
    <t>FINANC. DE TÍTULOS E VALORES MOBILIÁRIOS - NÍVEL H</t>
  </si>
  <si>
    <t>3.1.9.10.20.0009-1</t>
  </si>
  <si>
    <t>3.1.9.10.20.0010-1</t>
  </si>
  <si>
    <t>3.1.9.10.20.0011-8</t>
  </si>
  <si>
    <t>3.1.9.10.20.0015-6</t>
  </si>
  <si>
    <t>3.1.9.10.20.0016-3</t>
  </si>
  <si>
    <t>3.1.9.20.10.0001-9</t>
  </si>
  <si>
    <t>ARRENDAMENTO MERCANTIL - NÍVEL H</t>
  </si>
  <si>
    <t>3.1.9.20.20.0001-8</t>
  </si>
  <si>
    <t>OUTROS CRÉDITOS - NÍVEL H</t>
  </si>
  <si>
    <t>4.1.1.05.10.0001-9</t>
  </si>
  <si>
    <t>PESSOAS FÍSICAS</t>
  </si>
  <si>
    <t>4.1.1.05.20.0001-8</t>
  </si>
  <si>
    <t>PESSOAS JURÍDICAS</t>
  </si>
  <si>
    <t>4.1.1.05.30.0001-7</t>
  </si>
  <si>
    <t>ADMINISTRAÇÃO DIRETA-GOVERNO FEDERAL</t>
  </si>
  <si>
    <t>4.1.1.05.40.0001-6</t>
  </si>
  <si>
    <t>ADMINISTRAÇÃO INDIRETA-GOVERNO FEDERAL</t>
  </si>
  <si>
    <t>4.1.1.05.50.0001-5</t>
  </si>
  <si>
    <t>ADMINISTRAÇÃO DIRETA-GOVERNO ESTADUAL</t>
  </si>
  <si>
    <t>4.1.1.05.60.0001-4</t>
  </si>
  <si>
    <t>ADMINISTRAÇÃO INDIRETA-GOVERNO ESTADUAL</t>
  </si>
  <si>
    <t>4.1.1.05.70.0001-3</t>
  </si>
  <si>
    <t>ATIVIDADES EMPRESARIAIS-GOVERNO FEDERAL</t>
  </si>
  <si>
    <t>4.1.1.05.80.0001-2</t>
  </si>
  <si>
    <t>ATIVIDADES EMPRESARIAIS-GOVERNO ESTADUAL</t>
  </si>
  <si>
    <t>DEPÓSITOS DE PESSOAS FÍSICAS</t>
  </si>
  <si>
    <t>DEPOSITOS DE PESSOAS FISICAS - BLOQUEIO JUDICIAL</t>
  </si>
  <si>
    <t>DEPÓSITOS DE PESSOAS FÍSICAS - BLOQUEIO PREVENTIVO</t>
  </si>
  <si>
    <t>DEPÓSITOS DE PESSOAS JURÍDICAS</t>
  </si>
  <si>
    <t>DEPÓSITOS DE PESSOAS JURÍDICAS - BLOQUEIO JUDICIAL</t>
  </si>
  <si>
    <t>4.1.1.20.00.0003-5</t>
  </si>
  <si>
    <t>DEPÓSITOS DE PESSOAS JURÍDICAS - PODER PÚBLICO</t>
  </si>
  <si>
    <t>4.1.1.20.00.0004-2</t>
  </si>
  <si>
    <t>DEPÓSITOS DE PESSOAS JURÍDICAS-BLOQUEIO PREVENTIVO</t>
  </si>
  <si>
    <t>4.1.1.30.99.0001-2</t>
  </si>
  <si>
    <t>OUTRAS INSTITUIÇÕES</t>
  </si>
  <si>
    <t>4.1.1.38.05.0001-5</t>
  </si>
  <si>
    <t>4.1.1.38.10.0001-9</t>
  </si>
  <si>
    <t>4.1.1.40.30.0001-4</t>
  </si>
  <si>
    <t>DEPÓSITOS DE GOVERNOS - ADM DIRETA -  MUNICIPAL</t>
  </si>
  <si>
    <t>4.1.1.40.35.0001-9</t>
  </si>
  <si>
    <t>DEPÓSITOS DE GOVERNOS - ADM. INDIRETA - MUNICIPAL</t>
  </si>
  <si>
    <t>4.1.1.40.60.0001-1</t>
  </si>
  <si>
    <t>DEPÓSITOS DE GOVERNOS - ATIVIDADES EMPRES. MUNICIP</t>
  </si>
  <si>
    <t>4.1.1.85.20.0001-2</t>
  </si>
  <si>
    <t>4.1.1.85.99.0001-2</t>
  </si>
  <si>
    <t>DEPÓSITOS VINCULADOS</t>
  </si>
  <si>
    <t>4.1.1.85.99.0002-9</t>
  </si>
  <si>
    <t>DEPÓSITOS VINCULADOS - PF</t>
  </si>
  <si>
    <t>4.1.1.85.99.0003-6</t>
  </si>
  <si>
    <t>DEPÓSITOS VINCULADOS - PJ</t>
  </si>
  <si>
    <t>4.1.1.90.99.0001-0</t>
  </si>
  <si>
    <t>RETENÇÃO COBRANÇA-CAUCIONADA</t>
  </si>
  <si>
    <t>4.1.1.90.99.0002-7</t>
  </si>
  <si>
    <t>RETENÇÃO COBRANÇA-VINCULADA</t>
  </si>
  <si>
    <t>4.1.1.90.99.0003-4</t>
  </si>
  <si>
    <t>4.1.1.98.90.0001-9</t>
  </si>
  <si>
    <t>OUTRAS CONTAS DE DEPÓSITOS À VISTA</t>
  </si>
  <si>
    <t>4.1.3.10.20.0001-4</t>
  </si>
  <si>
    <t>4.1.3.10.20.0002-1</t>
  </si>
  <si>
    <t>(-) DESP A APROPRIAR - DEPÓSITOS INTERFINANCEIROS</t>
  </si>
  <si>
    <t>4.1.3.10.20.0003-8</t>
  </si>
  <si>
    <t>DEPÓSITOS INTERFINANCEIROS MICROCRÉDITO - DIM</t>
  </si>
  <si>
    <t>4.1.3.10.20.0004-5</t>
  </si>
  <si>
    <t>(-) DESPESAS A APROPRIAR - DIM</t>
  </si>
  <si>
    <t>4.1.3.10.20.0005-2</t>
  </si>
  <si>
    <t>DEPÓSITOS INTERFINANC MICROCRÉDITO - DIM - BANCOOB</t>
  </si>
  <si>
    <t>4.1.3.10.20.0006-9</t>
  </si>
  <si>
    <t>(-) DESPESAS A APROPRIAR - DIM - BANCOOB</t>
  </si>
  <si>
    <t>4.1.3.10.25.0001-9</t>
  </si>
  <si>
    <t>4.1.3.10.25.0002-6</t>
  </si>
  <si>
    <t>4.1.3.10.40.0001-2</t>
  </si>
  <si>
    <t>CERTIFICADOS DEPÓSITOS INTERFINANCEIROS</t>
  </si>
  <si>
    <t>4.1.3.10.40.0002-9</t>
  </si>
  <si>
    <t>(-) DESPESAS APROPRIAR - CDI</t>
  </si>
  <si>
    <t>4.1.3.10.45.0001-7</t>
  </si>
  <si>
    <t>4.1.3.10.45.0002-4</t>
  </si>
  <si>
    <t>4.1.3.10.55.0001-6</t>
  </si>
  <si>
    <t>4.1.3.10.55.0002-3</t>
  </si>
  <si>
    <t>4.1.4.10.10.0001-4</t>
  </si>
  <si>
    <t>4.1.4.10.30.0001-2</t>
  </si>
  <si>
    <t>INSTITUIÇÕES DO SISTEMA FINANCEIRO</t>
  </si>
  <si>
    <t>RECIBO DE DEPÓSITO COOPERATIVO-R.D.C.</t>
  </si>
  <si>
    <t>4.1.5.10.20.0002-9</t>
  </si>
  <si>
    <t>(-) DESPESAS A APROPRIAR-R.D.C.</t>
  </si>
  <si>
    <t>4.1.5.10.20.0003-6</t>
  </si>
  <si>
    <t>DEPÓSITOS A PRAZO COOPERATIVO-D.P.C</t>
  </si>
  <si>
    <t>4.1.5.10.20.0004-3</t>
  </si>
  <si>
    <t>(-) DESPESAS A APROPRIAR-D.P.C.</t>
  </si>
  <si>
    <t>4.1.5.10.20.0005-0</t>
  </si>
  <si>
    <t>DEPÓSITO ESPECIAL</t>
  </si>
  <si>
    <t>4.1.5.10.30.0001-1</t>
  </si>
  <si>
    <t>LIGADAS-SEM CERTIFICADO</t>
  </si>
  <si>
    <t>4.1.5.10.40.0001-0</t>
  </si>
  <si>
    <t>INSTITUIÇÕES DO SISTEMA FINANCEIRO SEM CERTIFICADO</t>
  </si>
  <si>
    <t>4.1.5.10.50.0001-9</t>
  </si>
  <si>
    <t>PROGRAMAS GOVERNAMENTAIS</t>
  </si>
  <si>
    <t>4.1.5.10.50.9999-6</t>
  </si>
  <si>
    <t>4.1.5.10.60.0001-8</t>
  </si>
  <si>
    <t>CAPTAÇÃO GOVERNOS MUNICIPAIS - LC N° 161</t>
  </si>
  <si>
    <t>4.1.5.10.60.0002-5</t>
  </si>
  <si>
    <t>(-)DESPESAS A APROPRIAR</t>
  </si>
  <si>
    <t>4.1.5.50.20.0001-4</t>
  </si>
  <si>
    <t>4.1.5.50.30.0001-3</t>
  </si>
  <si>
    <t>4.1.5.50.40.0001-2</t>
  </si>
  <si>
    <t>NA JUSTIÇA FEDERAL</t>
  </si>
  <si>
    <t>4.1.5.50.90.0001-7</t>
  </si>
  <si>
    <t>4.1.6.15.00.0001-8</t>
  </si>
  <si>
    <t>DEPÓSITOS DE PAG. POR CONSIGNAÇÃO-EXTRAJUDICIAL</t>
  </si>
  <si>
    <t>4.1.9.10.10.0001-9</t>
  </si>
  <si>
    <t>4.1.9.10.10.0002-6</t>
  </si>
  <si>
    <t>LIGADAS - BLOQUEIO JUDICIAL</t>
  </si>
  <si>
    <t>4.1.9.10.20.0001-8</t>
  </si>
  <si>
    <t>OUTRAS PESSOAS FISICAS</t>
  </si>
  <si>
    <t>4.1.9.10.20.0002-5</t>
  </si>
  <si>
    <t>PESSOAS FÍSICAS - BLOQUEIO JUDICIAL</t>
  </si>
  <si>
    <t>4.1.9.10.30.0001-7</t>
  </si>
  <si>
    <t>OUTRAS PESSOAS JURIDICAS</t>
  </si>
  <si>
    <t>4.1.9.10.30.0002-4</t>
  </si>
  <si>
    <t>PESSOAS JURÍDICAS - BLOQUEIO JUDICIAL</t>
  </si>
  <si>
    <t>4.1.9.30.10.0001-5</t>
  </si>
  <si>
    <t>SALDOS DE LIVRE MOVIMENTAÇÃO</t>
  </si>
  <si>
    <t>4.1.9.30.20.0001-4</t>
  </si>
  <si>
    <t>SALDOS BLOQUEADOS</t>
  </si>
  <si>
    <t>4.2.1.10.03.0001-4</t>
  </si>
  <si>
    <t>4.2.1.10.05.0001-0</t>
  </si>
  <si>
    <t>4.2.1.10.07.0001-6</t>
  </si>
  <si>
    <t>4.2.1.10.07.0002-3</t>
  </si>
  <si>
    <t>4.2.1.10.10.0001-4</t>
  </si>
  <si>
    <t>4.2.1.10.12.0001-0</t>
  </si>
  <si>
    <t>4.2.1.10.15.0001-9</t>
  </si>
  <si>
    <t>4.2.1.10.16.0001-2</t>
  </si>
  <si>
    <t>4.2.1.10.18.0001-8</t>
  </si>
  <si>
    <t>4.2.1.10.20.0001-3</t>
  </si>
  <si>
    <t>4.2.1.10.25.0001-8</t>
  </si>
  <si>
    <t>CERTIFICADO DE DEPÓSITO BANCARIO</t>
  </si>
  <si>
    <t>4.2.1.10.30.0001-2</t>
  </si>
  <si>
    <t>CDB-INSTITUICAO FINANCEIRA LIGADA</t>
  </si>
  <si>
    <t>4.2.1.10.35.0001-7</t>
  </si>
  <si>
    <t>LETRAS DE CAMBIO</t>
  </si>
  <si>
    <t>4.2.1.10.40.0001-1</t>
  </si>
  <si>
    <t>LC-INSTITUICAO FINANCEIRA LIGADA</t>
  </si>
  <si>
    <t>4.2.1.10.45.0001-6</t>
  </si>
  <si>
    <t>4.2.1.10.50.0001-0</t>
  </si>
  <si>
    <t>LI-INSTITUICAO FINANCEIRA LIGADA</t>
  </si>
  <si>
    <t>4.2.1.10.62.0001-5</t>
  </si>
  <si>
    <t>4.2.1.10.65.0001-4</t>
  </si>
  <si>
    <t>DEBENTURES</t>
  </si>
  <si>
    <t>4.2.1.10.80.0001-7</t>
  </si>
  <si>
    <t>TÍTULOS DE EMISSÃO PRÓPRIA</t>
  </si>
  <si>
    <t>4.2.1.10.91.0001-9</t>
  </si>
  <si>
    <t>DEBENTURES-SIDERBRAS</t>
  </si>
  <si>
    <t>4.2.1.10.99.0001-3</t>
  </si>
  <si>
    <t>4.2.2.20.03.0001-6</t>
  </si>
  <si>
    <t>4.2.2.20.05.0001-2</t>
  </si>
  <si>
    <t>4.2.2.20.07.0001-8</t>
  </si>
  <si>
    <t>4.2.2.20.10.0001-6</t>
  </si>
  <si>
    <t>4.2.2.20.12.0001-2</t>
  </si>
  <si>
    <t>4.2.2.20.15.0001-1</t>
  </si>
  <si>
    <t>4.2.2.20.16.0001-4</t>
  </si>
  <si>
    <t>4.2.2.20.18.0001-0</t>
  </si>
  <si>
    <t>4.2.2.20.20.0001-5</t>
  </si>
  <si>
    <t>4.2.2.20.25.0001-0</t>
  </si>
  <si>
    <t>4.2.2.20.30.0001-4</t>
  </si>
  <si>
    <t>4.2.2.20.35.0001-9</t>
  </si>
  <si>
    <t>4.2.2.20.40.0001-3</t>
  </si>
  <si>
    <t>4.2.2.20.45.0001-8</t>
  </si>
  <si>
    <t>4.2.2.20.50.0001-2</t>
  </si>
  <si>
    <t>4.2.2.20.62.0001-7</t>
  </si>
  <si>
    <t>4.2.2.20.65.0001-6</t>
  </si>
  <si>
    <t>4.2.2.20.91.0001-1</t>
  </si>
  <si>
    <t>4.2.2.20.99.0001-5</t>
  </si>
  <si>
    <t>4.2.3.30.02.0001-5</t>
  </si>
  <si>
    <t>4.2.3.30.04.0001-1</t>
  </si>
  <si>
    <t>4.3.2.40.00.0001-0</t>
  </si>
  <si>
    <t>OBRIGAÇÕES POR EMISSÃO - LCA - PRÉ-FIXADA</t>
  </si>
  <si>
    <t>4.3.2.40.00.0002-7</t>
  </si>
  <si>
    <t>(-) DESPESAS A APROPRIAR - LCA - PRÉ-FIXADA</t>
  </si>
  <si>
    <t>4.3.2.40.00.0003-4</t>
  </si>
  <si>
    <t>OBRIGAÇÕES POR EMISSÃO - LCA - PÓS FIXADA</t>
  </si>
  <si>
    <t>4.3.2.40.05.0001-5</t>
  </si>
  <si>
    <t>4.3.2.40.05.0002-2</t>
  </si>
  <si>
    <t>4.3.2.40.05.0003-9</t>
  </si>
  <si>
    <t>OBRIGAÇÕES POR EMISSÃO - LCA - PÓS - FIXADA</t>
  </si>
  <si>
    <t>4.3.2.40.10.0001-9</t>
  </si>
  <si>
    <t>4.3.2.40.10.0002-6</t>
  </si>
  <si>
    <t>OBRIGAÇÕES POR EMISSÃO LCA - PÓS - FIXADA</t>
  </si>
  <si>
    <t>4.3.2.40.10.0004-0</t>
  </si>
  <si>
    <t>OBRIGAÇÕES EMISSÃO LCA INTERBANCÁRIA - PÓS FIXADA</t>
  </si>
  <si>
    <t>4.3.2.50.00.0001-3</t>
  </si>
  <si>
    <t>LETRAS FINANCEIRAS - PRÉ-FIXADA</t>
  </si>
  <si>
    <t>4.3.2.50.00.0002-0</t>
  </si>
  <si>
    <t>4.3.2.50.00.0003-7</t>
  </si>
  <si>
    <t>(-) DESPESAS A APROPRIAR - LETRAS FINANCEIRAS</t>
  </si>
  <si>
    <t>4.4.1.10.00.0001-9</t>
  </si>
  <si>
    <t>CHEQUES E OUTROS PAPÉIS ENV.PELO SERV.COMPENSAÇÃO</t>
  </si>
  <si>
    <t>4.4.1.10.40.0001-5</t>
  </si>
  <si>
    <t>4.4.1.10.90.0001-0</t>
  </si>
  <si>
    <t>4.4.1.20.00.0001-2</t>
  </si>
  <si>
    <t>RECEBIMENTOS A DEVOLVER AO SERVIÇO DE COMPENSAÇÃO</t>
  </si>
  <si>
    <t>4.4.1.20.40.0001-8</t>
  </si>
  <si>
    <t>4.4.1.20.90.0001-3</t>
  </si>
  <si>
    <t>4.4.1.30.00.0001-5</t>
  </si>
  <si>
    <t>RECEBIMENTOS REMETIDOS AO SERVIÇO DE COMPENSAÇÃO</t>
  </si>
  <si>
    <t>4.4.1.30.40.0001-1</t>
  </si>
  <si>
    <t>4.4.1.30.90.0001-6</t>
  </si>
  <si>
    <t>4.4.1.50.00.0001-1</t>
  </si>
  <si>
    <t>RECEB.REMET.AO SERV.DE COMPENSAÇÃO A REGULARIZAR</t>
  </si>
  <si>
    <t>4.4.1.50.40.0001-7</t>
  </si>
  <si>
    <t>4.4.1.50.90.0001-2</t>
  </si>
  <si>
    <t>4.4.3.10.20.0001-5</t>
  </si>
  <si>
    <t>RECURSOS DE CRÉDITO RURAL</t>
  </si>
  <si>
    <t>4.4.3.10.20.0002-2</t>
  </si>
  <si>
    <t>(-) DESPESAS A APROPRIAR-RECUROS DE CRÉDITO RURAL</t>
  </si>
  <si>
    <t>4.4.3.10.99.0001-5</t>
  </si>
  <si>
    <t>RECURSOS DA CENTRALIZAÇÃO FINANCEIRA</t>
  </si>
  <si>
    <t>4.4.3.10.99.0002-2</t>
  </si>
  <si>
    <t>(-) DESPESAS A APROPRIAR-CENTRAL.FINANCEIRA</t>
  </si>
  <si>
    <t>RECURSOS DO BANCOOB</t>
  </si>
  <si>
    <t>(-) DESPESAS A APROPRIAR BANCOOB</t>
  </si>
  <si>
    <t>4.4.3.10.99.0005-3</t>
  </si>
  <si>
    <t>RECURSOS DA CENTRAL</t>
  </si>
  <si>
    <t>4.4.3.10.99.0006-0</t>
  </si>
  <si>
    <t>(-) DESPESAS A APROPRIAR CENTRAL</t>
  </si>
  <si>
    <t>4.4.3.10.99.0007-7</t>
  </si>
  <si>
    <t>RECURSOS BANCOOB - FINANC. AGROINDUSTRIAIS</t>
  </si>
  <si>
    <t>4.4.3.10.99.0008-4</t>
  </si>
  <si>
    <t>(-)DESPESA APROPRIAR BANCOOB -  FINANC. AGROIND</t>
  </si>
  <si>
    <t>4.4.3.10.99.0009-1</t>
  </si>
  <si>
    <t>RECURSOS DO BANCOOB- RECURSOS DIREC À VISTA</t>
  </si>
  <si>
    <t>4.4.3.10.99.0010-1</t>
  </si>
  <si>
    <t>(-)DESPESA APROPRIAR BANCOOB - REC DIREC À VISTA</t>
  </si>
  <si>
    <t>4.4.3.10.99.0011-8</t>
  </si>
  <si>
    <t>RECURSOS DO BANCOOB- RECURSOS DIREC POUP.</t>
  </si>
  <si>
    <t>4.4.3.10.99.0012-5</t>
  </si>
  <si>
    <t>(-)DESPESA APROPRIAR BANCOOB - RECURSOS DIREC POUP</t>
  </si>
  <si>
    <t>4.4.3.10.99.0013-2</t>
  </si>
  <si>
    <t>RECURSOS DO BANCOOB- RECURSOS DIREC DE LCA</t>
  </si>
  <si>
    <t>4.4.3.10.99.0014-9</t>
  </si>
  <si>
    <t>(-)DESPESA APROPRIAR BANCOOB - REC DIREC DE LCA</t>
  </si>
  <si>
    <t>4.4.3.10.99.0015-6</t>
  </si>
  <si>
    <t>RECURSOS DO BANCOOB- RECURSOS FONTE PÚBLICA</t>
  </si>
  <si>
    <t>4.4.3.10.99.0016-3</t>
  </si>
  <si>
    <t>(-)DESPESA APROPRIAR BANCOOB - REC. FONTE PÚBLICA</t>
  </si>
  <si>
    <t>4.4.3.10.99.0017-0</t>
  </si>
  <si>
    <t>RECURSOS DO BANCOOB - RECURSOS LIVRES</t>
  </si>
  <si>
    <t>4.4.3.10.99.0018-7</t>
  </si>
  <si>
    <t>(-)DESPESA APROPRIAR BANCOOB - RECURSOS LIVRES</t>
  </si>
  <si>
    <t>4.4.4.30.00.0001-2</t>
  </si>
  <si>
    <t>4.4.4.30.00.0002-9</t>
  </si>
  <si>
    <t>CORRESPONDENTES NO PAÍS - BLOQUEIO JUDICIAL</t>
  </si>
  <si>
    <t>4.4.5.10.00.0001-5</t>
  </si>
  <si>
    <t>4.4.5.10.00.0002-2</t>
  </si>
  <si>
    <t>CENTRALIZAÇÃO FINANCEIRA - COOPERATIVAS BLOQ JUD</t>
  </si>
  <si>
    <t>4.5.1.30.00.0001-2</t>
  </si>
  <si>
    <t>COBRANÇA DE TERCEIROS EM TRÂNSITO</t>
  </si>
  <si>
    <t>ORDENS DE PAGAMENTO</t>
  </si>
  <si>
    <t>CONVÊNIO - ENERGIA ELÉTRICA E GÁS</t>
  </si>
  <si>
    <t>CONVÊNIO - SANEAMENTO</t>
  </si>
  <si>
    <t>CONVÊNIO - TELECOMUNICAÇÕES</t>
  </si>
  <si>
    <t>4.5.1.80.10.0004-7</t>
  </si>
  <si>
    <t>CONVÊNIO - TRIBUTOS MUNICIPAIS</t>
  </si>
  <si>
    <t>4.5.1.80.10.0005-4</t>
  </si>
  <si>
    <t>CONVÊNIO - TRIBUTOS ESTADUAIS</t>
  </si>
  <si>
    <t>4.5.1.80.10.0006-1</t>
  </si>
  <si>
    <t>CONVÊNIO - OUTROS</t>
  </si>
  <si>
    <t>4.5.1.80.10.0007-8</t>
  </si>
  <si>
    <t>CONVÊNIO - PREVIDÊNCIA SOCIAL INSS</t>
  </si>
  <si>
    <t>CONVÊNIO - MULTAS DE TRÂNSITO</t>
  </si>
  <si>
    <t>CONVÊNIO - DPVAT</t>
  </si>
  <si>
    <t>CONVÊNIO - RECEBIMENTOS DE ORDENS DE TERCEIROS</t>
  </si>
  <si>
    <t>CONVÊNIO - CARNES/ASSEMELHADOS</t>
  </si>
  <si>
    <t>CONVÊNIO - SEGUROS</t>
  </si>
  <si>
    <t>RECURSOS EM TRÂNSITO - FGTS</t>
  </si>
  <si>
    <t>4.5.1.80.90.0005-6</t>
  </si>
  <si>
    <t>CONVÊNIO - CRA´S CARTÓRIOS</t>
  </si>
  <si>
    <t>CONVÊNIO - DEMAIS EMPRESAS</t>
  </si>
  <si>
    <t>4.5.1.80.90.0007-0</t>
  </si>
  <si>
    <t>CONVÊNIO TELEFONIA - RECARGA ON-LINE</t>
  </si>
  <si>
    <t>4.5.2.20.00.0001-8</t>
  </si>
  <si>
    <t>4.6.1.30.20.0001-7</t>
  </si>
  <si>
    <t>TESOURO NACIONAL-CRÉDITO RURAL</t>
  </si>
  <si>
    <t>4.6.1.30.20.0002-4</t>
  </si>
  <si>
    <t>TESOURO NACIONAL-INDUSTRIAL</t>
  </si>
  <si>
    <t>4.6.1.30.20.0003-1</t>
  </si>
  <si>
    <t>(-) DESPESA A APROPRIAR</t>
  </si>
  <si>
    <t>4.6.1.30.20.9999-4</t>
  </si>
  <si>
    <t>4.6.1.40.00.0001-2</t>
  </si>
  <si>
    <t>BNCC-CONTA EMPRÉSTIMOS</t>
  </si>
  <si>
    <t>4.6.1.80.00.0001-4</t>
  </si>
  <si>
    <t>OBRIGAÇÕES POR AQUISIÇÃO DE TÍTULOS FEDERAIS</t>
  </si>
  <si>
    <t>4.6.2.10.10.0001-1</t>
  </si>
  <si>
    <t>4.6.2.10.10.0002-8</t>
  </si>
  <si>
    <t>(-) DESPESAS A APROPRIAR-COOPERATIVA CENTRAL</t>
  </si>
  <si>
    <t>4.6.2.10.10.0003-5</t>
  </si>
  <si>
    <t>4.6.2.10.10.0004-2</t>
  </si>
  <si>
    <t>(-) DESPESAS A APROPRIAR-BANCOOB</t>
  </si>
  <si>
    <t>4.6.2.10.10.0005-9</t>
  </si>
  <si>
    <t>REDESCONTO DE CHEQUES</t>
  </si>
  <si>
    <t>4.6.2.10.10.0006-6</t>
  </si>
  <si>
    <t>4.6.2.10.10.0007-3</t>
  </si>
  <si>
    <t>(-) DESPESA A APROPRIAR-OUTRAS INSTITUIÇÕES</t>
  </si>
  <si>
    <t>4.6.2.10.10.9999-8</t>
  </si>
  <si>
    <t>4.6.3.20.10.0001-3</t>
  </si>
  <si>
    <t>EXPORTAÇÃO</t>
  </si>
  <si>
    <t>4.6.3.20.20.0001-2</t>
  </si>
  <si>
    <t>IMPORTAÇÃO</t>
  </si>
  <si>
    <t>4.6.3.20.90.0001-5</t>
  </si>
  <si>
    <t>4.6.3.30.00.0001-7</t>
  </si>
  <si>
    <t>OBRIGAÇÕES POE EMPRÉSTIMOS NO EXTERIOR</t>
  </si>
  <si>
    <t>4.6.4.10.10.0001-9</t>
  </si>
  <si>
    <t>4.6.4.10.10.0002-6</t>
  </si>
  <si>
    <t>(-) DESPESAS A APROPRIAR - CRÉDITO RURAL</t>
  </si>
  <si>
    <t>4.6.4.10.99.0001-8</t>
  </si>
  <si>
    <t>OUTROS FUNDOS E PROGRAMAS</t>
  </si>
  <si>
    <t>4.6.4.20.00.0001-3</t>
  </si>
  <si>
    <t>BANCO DO BRASIL - PRONAF</t>
  </si>
  <si>
    <t>4.6.4.20.00.0002-0</t>
  </si>
  <si>
    <t>BANCO DO BRASIL - PROGER</t>
  </si>
  <si>
    <t>4.6.4.20.00.0003-7</t>
  </si>
  <si>
    <t>BANCO DO BRASIL - FUNCAFE</t>
  </si>
  <si>
    <t>4.6.4.20.00.0004-4</t>
  </si>
  <si>
    <t>BANCO DO BRASIL - F.A.E.</t>
  </si>
  <si>
    <t>4.6.4.20.00.0005-1</t>
  </si>
  <si>
    <t>BANCO DO BRASIL - MCR 6.2 - RECOB</t>
  </si>
  <si>
    <t>4.6.4.20.00.0006-8</t>
  </si>
  <si>
    <t>ALONGAMENTO DE DÍVIDA - LEI 9.138</t>
  </si>
  <si>
    <t>4.6.4.20.00.0007-5</t>
  </si>
  <si>
    <t>BANCO DO BRASIL - CUSTEIO</t>
  </si>
  <si>
    <t>4.6.4.20.00.0008-2</t>
  </si>
  <si>
    <t>BANCO DO BRASIL - SECURITIZAÇÃO</t>
  </si>
  <si>
    <t>4.6.4.20.00.0009-9</t>
  </si>
  <si>
    <t>RECUROS DE CADERNETA DE POUPANÇA</t>
  </si>
  <si>
    <t>4.6.4.20.00.0010-9</t>
  </si>
  <si>
    <t>(-) DESPESAS A APROPRIAR OPERAÇÕES PRÉ FIXADAS</t>
  </si>
  <si>
    <t>4.6.4.20.00.9999-0</t>
  </si>
  <si>
    <t>4.6.4.30.00.0001-6</t>
  </si>
  <si>
    <t>OBRIGAÇÕES POR REPASSES - FCO - A REPASSAR</t>
  </si>
  <si>
    <t>4.6.4.30.00.0002-3</t>
  </si>
  <si>
    <t>(-) DESPESAS A APROPRIAR - FCO - A REPASSAR</t>
  </si>
  <si>
    <t>4.6.4.30.00.0003-0</t>
  </si>
  <si>
    <t>OBRIGAÇÕES POR REPASSES - FCO - REPASSADO</t>
  </si>
  <si>
    <t>4.6.4.30.00.0004-7</t>
  </si>
  <si>
    <t>(-) DESPESAS A APROPRIAR - FCO - REPASSADO</t>
  </si>
  <si>
    <t>4.6.4.30.00.0005-4</t>
  </si>
  <si>
    <t>OBRIGAÇÕES POR REPASSES - FCO - A RESTITUIR</t>
  </si>
  <si>
    <t>4.6.4.30.00.0006-1</t>
  </si>
  <si>
    <t>(-) DESPESAS A APROPRIAR - FCO - A RESTITUIR</t>
  </si>
  <si>
    <t>4.6.4.30.00.0007-8</t>
  </si>
  <si>
    <t>OBRIGAÇÕES POR REPASSES - MICROCRÉDITO</t>
  </si>
  <si>
    <t>4.6.4.30.00.0008-5</t>
  </si>
  <si>
    <t>BNDES</t>
  </si>
  <si>
    <t>4.6.4.30.00.0009-2</t>
  </si>
  <si>
    <t>(-) DESPESAS A APROPRIAR - BNDES</t>
  </si>
  <si>
    <t>4.6.4.40.00.0001-9</t>
  </si>
  <si>
    <t>OBRIGAÇÕES POR REPASSES - CEF</t>
  </si>
  <si>
    <t>4.6.4.90.00.0001-4</t>
  </si>
  <si>
    <t>4.6.4.90.00.0002-1</t>
  </si>
  <si>
    <t>BANCO DO NORDESTE - PRONAF</t>
  </si>
  <si>
    <t>4.6.4.90.00.0003-8</t>
  </si>
  <si>
    <t>BANCO DO NORDESTE - PROGER</t>
  </si>
  <si>
    <t>4.6.4.90.00.0004-5</t>
  </si>
  <si>
    <t>BANCO DO NORDESTE - FUNCAFÉ</t>
  </si>
  <si>
    <t>4.6.4.90.00.0005-2</t>
  </si>
  <si>
    <t>BANCO DO NORDESTE - F.A.E.</t>
  </si>
  <si>
    <t>4.6.4.90.00.0006-9</t>
  </si>
  <si>
    <t>BANCO DO NORDESTE - MCR 6.2-RECOB</t>
  </si>
  <si>
    <t>4.6.4.90.00.0007-6</t>
  </si>
  <si>
    <t>4.6.4.90.00.0008-3</t>
  </si>
  <si>
    <t>BANCO COOPERATIVO DO BRASIL S.A</t>
  </si>
  <si>
    <t>4.6.4.90.00.0009-0</t>
  </si>
  <si>
    <t>SICOOB CENTRAIS</t>
  </si>
  <si>
    <t>4.6.4.90.00.0010-0</t>
  </si>
  <si>
    <t>BANCO BRADESCO</t>
  </si>
  <si>
    <t>4.6.4.90.00.0011-7</t>
  </si>
  <si>
    <t>4.6.4.90.00.0012-4</t>
  </si>
  <si>
    <t>BANCO BANESPA</t>
  </si>
  <si>
    <t>4.6.4.90.00.0013-1</t>
  </si>
  <si>
    <t>BCN</t>
  </si>
  <si>
    <t>4.6.4.90.00.0014-8</t>
  </si>
  <si>
    <t>BANCO RURAL</t>
  </si>
  <si>
    <t>4.6.4.90.00.0015-5</t>
  </si>
  <si>
    <t>BÔNUS DE ADIMPÊNCIA</t>
  </si>
  <si>
    <t>4.6.4.90.00.0016-2</t>
  </si>
  <si>
    <t>4.6.4.90.00.0017-9</t>
  </si>
  <si>
    <t>ITAÚ</t>
  </si>
  <si>
    <t>4.6.4.90.00.0018-6</t>
  </si>
  <si>
    <t>(-) DESPESAS A APROPRIAR DE OPERAÇÕES PRÉ FIXADAS</t>
  </si>
  <si>
    <t>4.6.4.90.00.0020-3</t>
  </si>
  <si>
    <t>BDMG - PRONAF</t>
  </si>
  <si>
    <t>4.6.4.90.00.0021-0</t>
  </si>
  <si>
    <t>BDMG - PROGER</t>
  </si>
  <si>
    <t>4.6.4.90.00.0022-7</t>
  </si>
  <si>
    <t>BDMG - FUNCAFÉ</t>
  </si>
  <si>
    <t>4.6.4.90.00.0023-4</t>
  </si>
  <si>
    <t>BDMG - F.A.E.</t>
  </si>
  <si>
    <t>4.6.4.90.00.0024-1</t>
  </si>
  <si>
    <t>BDMG - MCR 6.2-RECOB</t>
  </si>
  <si>
    <t>4.6.4.90.00.0025-8</t>
  </si>
  <si>
    <t>4.6.4.90.00.0026-5</t>
  </si>
  <si>
    <t>4.6.4.90.00.0028-9</t>
  </si>
  <si>
    <t>OBRIGAÇÕES POR REPASSES FUNCAFÉ - A REPASSAR</t>
  </si>
  <si>
    <t>4.6.4.90.00.0029-6</t>
  </si>
  <si>
    <t>OBRIGAÇÕES POR REPASSES FUNCAFÉ - REPASSADO</t>
  </si>
  <si>
    <t>4.6.4.90.00.0030-6</t>
  </si>
  <si>
    <t>(-) DESPESAS A APROPRIAR REPASSES FUNCAFÉ</t>
  </si>
  <si>
    <t>4.6.4.90.00.0031-3</t>
  </si>
  <si>
    <t>(-) FUNCAFÉ REPASSADO</t>
  </si>
  <si>
    <t>4.6.4.90.00.0032-0</t>
  </si>
  <si>
    <t>(-) FUNCAFÉ A REPASSAR</t>
  </si>
  <si>
    <t>4.6.4.90.00.0033-7</t>
  </si>
  <si>
    <t>OBRIGAÇÕES POR REPASSES FUNCAFÉ - A REEMBOLSAR</t>
  </si>
  <si>
    <t>4.6.4.90.00.0034-4</t>
  </si>
  <si>
    <t>(-) FUNCAFÉ A REEMBOLSAR</t>
  </si>
  <si>
    <t>4.6.4.90.00.0035-1</t>
  </si>
  <si>
    <t>OBRIG P/ REP FUNCAFÉ - A RECOLHER - REC REPASSADOS</t>
  </si>
  <si>
    <t>4.6.4.90.00.0036-8</t>
  </si>
  <si>
    <t>OBRIG P/ REP FUNCAFÉ - A RECOLHER - REC À REPASSAR</t>
  </si>
  <si>
    <t>4.6.4.90.00.0037-5</t>
  </si>
  <si>
    <t>OBRIG P/ REP FUNCAFÉ - REPASSADO - CONVERSÃO</t>
  </si>
  <si>
    <t>4.6.4.90.00.9998-4</t>
  </si>
  <si>
    <t>4.6.4.90.00.9999-1</t>
  </si>
  <si>
    <t>4.7.1.10.10.0001-9</t>
  </si>
  <si>
    <t>DIFERENCIAL A PAGAR</t>
  </si>
  <si>
    <t>4.7.1.30.10.0001-5</t>
  </si>
  <si>
    <t>4.7.1.30.40.0001-2</t>
  </si>
  <si>
    <t>4.7.1.40.10.0001-8</t>
  </si>
  <si>
    <t>4.7.1.40.40.0001-5</t>
  </si>
  <si>
    <t>4.7.1.50.00.0001-2</t>
  </si>
  <si>
    <t>MERCADOS FUTUROS-AJUSTES DIÁRIOS-PASSIVO</t>
  </si>
  <si>
    <t>4.7.1.60.10.0001-4</t>
  </si>
  <si>
    <t>VENDAS DE OPÇÕES DE COMPRA-POSIÇÃO LANCADORA</t>
  </si>
  <si>
    <t>4.7.1.60.20.0001-3</t>
  </si>
  <si>
    <t>VENDAS DE OPÇÕES DE VENDA-POSIÇÃO LANCADORA</t>
  </si>
  <si>
    <t>4.7.1.70.10.0001-7</t>
  </si>
  <si>
    <t>4.7.1.70.20.0001-6</t>
  </si>
  <si>
    <t>4.7.1.85.13.0001-4</t>
  </si>
  <si>
    <t>OPERAÇÕES DE CRÉDITO - IOF</t>
  </si>
  <si>
    <t>OPERAÇÕES COM TÍTULOS E VALORES MOBILIÁRIOS</t>
  </si>
  <si>
    <t>4.9.1.10.99.9999-9</t>
  </si>
  <si>
    <t>OUTROS RECEBIMENTOS</t>
  </si>
  <si>
    <t>4.9.1.20.10.0001-6</t>
  </si>
  <si>
    <t>ADICIONAL</t>
  </si>
  <si>
    <t>4.9.1.20.20.0001-5</t>
  </si>
  <si>
    <t>MULTAS</t>
  </si>
  <si>
    <t>4.9.1.25.10.0001-1</t>
  </si>
  <si>
    <t>4.9.1.25.20.0001-0</t>
  </si>
  <si>
    <t>4.9.1.30.00.0001-0</t>
  </si>
  <si>
    <t>RECEBIMENTOS DE CONTRIBUIÇÃO SINDICAL</t>
  </si>
  <si>
    <t>FEDERAIS</t>
  </si>
  <si>
    <t>4.9.1.35.20.0001-3</t>
  </si>
  <si>
    <t>ESTADUAIS</t>
  </si>
  <si>
    <t>4.9.1.35.20.0002-0</t>
  </si>
  <si>
    <t>MUNICIPAIS</t>
  </si>
  <si>
    <t>4.9.3.10.00.0001-2</t>
  </si>
  <si>
    <t>DIVIDENDOS E BONIFICAÇÕES A PAGAR</t>
  </si>
  <si>
    <t>4.9.3.10.00.0002-9</t>
  </si>
  <si>
    <t>DIVIDENDOS E BONIFICAÇÕES A PAGAR-BANCOOB AGR LTDA</t>
  </si>
  <si>
    <t>4.9.3.10.90.0001-3</t>
  </si>
  <si>
    <t>4.9.3.10.90.0002-0</t>
  </si>
  <si>
    <t>JUROS AO CAPITAL</t>
  </si>
  <si>
    <t>4.9.3.15.00.0001-7</t>
  </si>
  <si>
    <t>DIRIGENTES</t>
  </si>
  <si>
    <t>4.9.3.15.00.0002-4</t>
  </si>
  <si>
    <t>FUNCIONARIOS</t>
  </si>
  <si>
    <t>4.9.3.20.00.0001-5</t>
  </si>
  <si>
    <t>F.A.T.E.S</t>
  </si>
  <si>
    <t>4.9.3.20.00.0002-2</t>
  </si>
  <si>
    <t>RESULTADO DE ATOS COM ASSOCIADOS</t>
  </si>
  <si>
    <t>4.9.3.20.10.0002-1</t>
  </si>
  <si>
    <t>FUNDO DE MARKETING CONFEDERAÇÃO</t>
  </si>
  <si>
    <t>4.9.3.20.10.0003-8</t>
  </si>
  <si>
    <t>FUNDO P/ RISCO OPERACIONAL SISBR - CONFEDERAÇÃO</t>
  </si>
  <si>
    <t>4.9.3.20.10.9999-1</t>
  </si>
  <si>
    <t>RESULTADO DE ATOS COM NÃO ASSOCIADOS</t>
  </si>
  <si>
    <t>4.9.3.20.20.9999-0</t>
  </si>
  <si>
    <t>GRATIFICAÇÕES A DIRIGENTES</t>
  </si>
  <si>
    <t>GRATIFICAÇÕES A FUNCIONÁRIOS</t>
  </si>
  <si>
    <t>4.9.3.55.00.0001-9</t>
  </si>
  <si>
    <t>DEPÓSITO PARA GARANTIA PATRIMÔNIO LÍQUIDO EXIGIDO</t>
  </si>
  <si>
    <t>4.9.3.70.00.0001-0</t>
  </si>
  <si>
    <t>SOBRAS A DISTRIBUIR CONFORME A.G.O.</t>
  </si>
  <si>
    <t>COTAS DE CAPITAL A PAGAR</t>
  </si>
  <si>
    <t>PROVISÃO PARA I.R. PESSOA JURÍDICA A PAGAR</t>
  </si>
  <si>
    <t>PROVISÃO PARA CONTRIB.SOCIAL SOBRE LUCROS A PAGAR</t>
  </si>
  <si>
    <t>4.9.4.15.00.0001-6</t>
  </si>
  <si>
    <t>4.9.4.15.00.0002-3</t>
  </si>
  <si>
    <t>IMPOSTO DE RENDA</t>
  </si>
  <si>
    <t>4.9.4.15.00.0003-0</t>
  </si>
  <si>
    <t>PROVISÃO PARA IMPOSTO DE RENDA PESSOA JURÍDICA</t>
  </si>
  <si>
    <t>4.9.4.15.00.0004-7</t>
  </si>
  <si>
    <t>PROVISÃO PARA CONTRIBUIÇÃO SOCIAL SOBRE LUCRO</t>
  </si>
  <si>
    <t>ISSQN A RECOLHER</t>
  </si>
  <si>
    <t>INSS A RECOLHER</t>
  </si>
  <si>
    <t>IRRF A RECOLHER</t>
  </si>
  <si>
    <t>4.9.4.20.10.0004-4</t>
  </si>
  <si>
    <t>IRRF A RECOLHER - PESSOA FÍSICA</t>
  </si>
  <si>
    <t>4.9.4.20.10.0005-1</t>
  </si>
  <si>
    <t>C S L L  A RECOLHER</t>
  </si>
  <si>
    <t>COFINS A RECOLHER</t>
  </si>
  <si>
    <t>PIS A RECOLHER</t>
  </si>
  <si>
    <t>PIS/COFINS/CSLL A RECOLHER</t>
  </si>
  <si>
    <t>IRRF A RECOLHER - ALUGUEL</t>
  </si>
  <si>
    <t>4.9.4.20.10.0010-9</t>
  </si>
  <si>
    <t>INSS A RECOLHER - PESSOA FÍSICA</t>
  </si>
  <si>
    <t>4.9.4.20.10.0011-6</t>
  </si>
  <si>
    <t>INSS A RECOLHER - COOPERATIVA DE TRABALHO</t>
  </si>
  <si>
    <t>4.9.4.20.10.0012-3</t>
  </si>
  <si>
    <t>IRRF A RECOLHER - COOPERATIVA DE TRABALHO</t>
  </si>
  <si>
    <t>FGTS A RECOLHER</t>
  </si>
  <si>
    <t>CONTRIBUIÇÃO SINDICAL A RECOLHER</t>
  </si>
  <si>
    <t>4.9.4.20.20.0006-7</t>
  </si>
  <si>
    <t>MENSALIDADE ASCESA</t>
  </si>
  <si>
    <t>4.9.4.20.20.0007-4</t>
  </si>
  <si>
    <t>CONTRIBUIÇÃO PREVIDÊNCIA PRIVADA</t>
  </si>
  <si>
    <t>4.9.4.20.20.0008-1</t>
  </si>
  <si>
    <t>FGTS A RECOLHER - MULTA RESCISÓRIA</t>
  </si>
  <si>
    <t>4.9.4.20.20.9999-9</t>
  </si>
  <si>
    <t>4.9.4.20.90.0001-5</t>
  </si>
  <si>
    <t>CONTRIBUIÇÃO PROVISÓRIA S/ MOV.FINANCEIRA-CPMF</t>
  </si>
  <si>
    <t>PIS FATURAMENTO A RECOLHER</t>
  </si>
  <si>
    <t>4.9.4.20.90.0006-0</t>
  </si>
  <si>
    <t>IRRF SOBRE JUROS AO CAPITAL</t>
  </si>
  <si>
    <t>4.9.4.20.90.0007-7</t>
  </si>
  <si>
    <t>IRRF SOBRE RATEIO DE VALORES</t>
  </si>
  <si>
    <t>4.9.4.20.90.9999-2</t>
  </si>
  <si>
    <t>4.9.4.30.00.0001-7</t>
  </si>
  <si>
    <t>PROVISÃO PARA IMP. DE RENDA S/LUCRO INFLACIONÁRIO</t>
  </si>
  <si>
    <t>4.9.4.50.10.0001-2</t>
  </si>
  <si>
    <t>IMPOSTOS E CONTRIBUIÇÕES SOBRE LUCROS</t>
  </si>
  <si>
    <t>4.9.4.50.20.0001-1</t>
  </si>
  <si>
    <t>IMPOSTOS E CONTRIBUIÇÕES SOBRE SALÁRIOS</t>
  </si>
  <si>
    <t>4.9.4.50.90.0001-4</t>
  </si>
  <si>
    <t>4.9.4.50.90.0002-1</t>
  </si>
  <si>
    <t>P I S</t>
  </si>
  <si>
    <t>4.9.4.50.90.9999-1</t>
  </si>
  <si>
    <t>4.9.5.30.00.0001-6</t>
  </si>
  <si>
    <t>CREDORES - CONTA LIQUIDAÇÕES PENDENTES</t>
  </si>
  <si>
    <t>4.9.5.35.10.0001-0</t>
  </si>
  <si>
    <t>VENDAS DE OPÇÕES COMPRA-POSIÇÃO LANCADOR</t>
  </si>
  <si>
    <t>4.9.5.35.20.0001-9</t>
  </si>
  <si>
    <t>VENDAS DE OPÇÕES VENDA-POSIÇÃO LANÇADORA</t>
  </si>
  <si>
    <t>4.9.5.37.10.0001-4</t>
  </si>
  <si>
    <t>VENDAS DE OPÇÕES CONTRA-POSIÇÃO LANCADOR</t>
  </si>
  <si>
    <t>4.9.5.37.20.0001-3</t>
  </si>
  <si>
    <t>VENDAS DE OPÇÕES VENDA-POSIÇÃO LANCADORA</t>
  </si>
  <si>
    <t>4.9.5.42.00.0001-3</t>
  </si>
  <si>
    <t>AJUSTES DIRIOS - MERCADO FUTURO</t>
  </si>
  <si>
    <t>4.9.5.50.00.0001-2</t>
  </si>
  <si>
    <t>OBRIGAÇÕES POR VENDA A TERMO A ENTREGAR</t>
  </si>
  <si>
    <t>4.9.5.53.00.0001-3</t>
  </si>
  <si>
    <t>OPERAÇÕES DE SWAP-DIFERENCIAL A PAGAR</t>
  </si>
  <si>
    <t>4.9.5.58.00.0001-8</t>
  </si>
  <si>
    <t>OBRIGAÇÕES POR EMPRÉSTIMOS DE OURO</t>
  </si>
  <si>
    <t>4.9.5.65.10.0001-9</t>
  </si>
  <si>
    <t>4.9.5.65.20.0001-8</t>
  </si>
  <si>
    <t>OPERAÇÕES C/ATIVOS FINANC.E MERCADORIA</t>
  </si>
  <si>
    <t>4.9.5.90.00.0001-4</t>
  </si>
  <si>
    <t>OUTRAS OBRIG.POR NEGOCIAÇÃO E INTERMED.DE VALORES</t>
  </si>
  <si>
    <t>4.9.8.65.10.0001-6</t>
  </si>
  <si>
    <t>CREDITO TRABALHISTA</t>
  </si>
  <si>
    <t>4.9.8.65.15.0001-1</t>
  </si>
  <si>
    <t>CREDITO TRIBUTÁRIO DA UNIÃO</t>
  </si>
  <si>
    <t>4.9.8.75.10.0001-9</t>
  </si>
  <si>
    <t>CREDITO COM DIREITO REAL DE GARANTIA</t>
  </si>
  <si>
    <t>4.9.8.80.10.0001-7</t>
  </si>
  <si>
    <t>CRÉDITOS QUIROGRAFÁRIOS</t>
  </si>
  <si>
    <t>4.9.8.80.70.0001-1</t>
  </si>
  <si>
    <t>RESERVA DE FUNDOS</t>
  </si>
  <si>
    <t>4.9.8.80.80.0001-0</t>
  </si>
  <si>
    <t>PROVISÃO PARA CREDORES QUIROGRAFÁRIOS</t>
  </si>
  <si>
    <t>4.9.8.80.90.0001-9</t>
  </si>
  <si>
    <t>CRÉDITOS NÃO DECLARADOS</t>
  </si>
  <si>
    <t>4.9.8.90.00.0001-1</t>
  </si>
  <si>
    <t>PROVISÃO PARA PAGAMENTO DE JUROS LEGAIS</t>
  </si>
  <si>
    <t>4.9.8.95.00.0001-6</t>
  </si>
  <si>
    <t>PROVISAO PARA PAGAMENTO DE JUROS CONTRATUAIS</t>
  </si>
  <si>
    <t>4.9.9.05.00.0001-8</t>
  </si>
  <si>
    <t>CHEQUES ADMINISTRATIVOS</t>
  </si>
  <si>
    <t>4.9.9.05.00.0003-2</t>
  </si>
  <si>
    <t>CHEQUES ADMINISTRATIVOS - BLOQUEIO JUDICIAL</t>
  </si>
  <si>
    <t>4.9.9.17.10.0001-4</t>
  </si>
  <si>
    <t>OBRIGAÇÕES - DIREITOS CREDITÓRIOS S/ COOBRIGAÇÕES</t>
  </si>
  <si>
    <t>4.9.9.17.10.0002-1</t>
  </si>
  <si>
    <t>(-) DESP APROPRIAR - DIREITOS CRED S/ COOBRIGAÇÕES</t>
  </si>
  <si>
    <t>4.9.9.17.10.0003-8</t>
  </si>
  <si>
    <t>OBRIGAÇÕES - DIREITOS CREDITÓRIOS C/ COOBRIGAÇÕES</t>
  </si>
  <si>
    <t>4.9.9.17.10.0004-5</t>
  </si>
  <si>
    <t>(-) DESP APROPRIAR - DIREITOS CRED C/ COOBRIGAÇÕES</t>
  </si>
  <si>
    <t>4.9.9.17.40.0001-1</t>
  </si>
  <si>
    <t>OBRIGAÇÕES OP VENDA/TRANSF DE ATIVOS FINANCEIROS</t>
  </si>
  <si>
    <t>FORNECEDORES</t>
  </si>
  <si>
    <t>4.9.9.20.00.0003-3</t>
  </si>
  <si>
    <t>(-) ENCARGOS DE ARRENDAMENTO</t>
  </si>
  <si>
    <t>4.9.9.25.10.0001-3</t>
  </si>
  <si>
    <t>RECURSOS RECEBIDOS DA PREVIDÊNCIA SOCIAL</t>
  </si>
  <si>
    <t>4.9.9.25.15.0001-8</t>
  </si>
  <si>
    <t>PREVIDÊNCIA SOCIAL - APOSENTADORIAS E PENSÕES</t>
  </si>
  <si>
    <t>4.9.9.25.15.0002-5</t>
  </si>
  <si>
    <t>PREV SOCIAL - APOSENT E PENSÕES BENEFÍCIO PENDENTE</t>
  </si>
  <si>
    <t>4.9.9.25.15.0003-2</t>
  </si>
  <si>
    <t>(-) PREVIDÊNCIA SOCIAL - APOSENTADORIAS E PENSÕES</t>
  </si>
  <si>
    <t>4.9.9.25.17.0001-4</t>
  </si>
  <si>
    <t>PREVIDÊNCIA SOCIAL - AUXÍLIOS</t>
  </si>
  <si>
    <t>4.9.9.25.17.0002-1</t>
  </si>
  <si>
    <t>PREV SOCIAL - AUXÍLIOS BENEFÍCIO PENDENTE</t>
  </si>
  <si>
    <t>4.9.9.25.17.0003-8</t>
  </si>
  <si>
    <t>(-) PREVIDÊNCIA SOCIAL - AUXÍLIOS</t>
  </si>
  <si>
    <t>PREVIDÊNCIA SOCIAL - OUTROS</t>
  </si>
  <si>
    <t>4.9.9.25.19.0002-7</t>
  </si>
  <si>
    <t>PREV SOCIAL - OUTROS BENEFÍCIO PENDENTE</t>
  </si>
  <si>
    <t>4.9.9.25.19.0003-4</t>
  </si>
  <si>
    <t>(-) PREVIDÊNCIA SOCIAL - OUTROS</t>
  </si>
  <si>
    <t>4.9.9.25.99.9999-9</t>
  </si>
  <si>
    <t>SALÁRIOS</t>
  </si>
  <si>
    <t>4.9.9.27.05.0002-0</t>
  </si>
  <si>
    <t>HONORÁRIOS</t>
  </si>
  <si>
    <t>4.9.9.27.05.0003-7</t>
  </si>
  <si>
    <t>FÉRIAS</t>
  </si>
  <si>
    <t>4.9.9.27.05.0004-4</t>
  </si>
  <si>
    <t>RESCISÃO TRABALHISTA</t>
  </si>
  <si>
    <t>4.9.9.27.05.0005-1</t>
  </si>
  <si>
    <t>13º SALÁRIO</t>
  </si>
  <si>
    <t>SALÁRIOS - BLOQUEIO JUDICIAL</t>
  </si>
  <si>
    <t>4.9.9.27.05.9999-0</t>
  </si>
  <si>
    <t>4.9.9.27.10.9999-4</t>
  </si>
  <si>
    <t>INSS SOBRE FÉRIAS</t>
  </si>
  <si>
    <t>FGTS SOBRE FÉRIAS</t>
  </si>
  <si>
    <t>PIS SOBRE FÉRIAS</t>
  </si>
  <si>
    <t>INSS SOBRE 13º SALÁRIO</t>
  </si>
  <si>
    <t>FGTS SOBRE 13º SALÁRIO</t>
  </si>
  <si>
    <t>PIS SOBRE 13º SALÁRIO</t>
  </si>
  <si>
    <t>ÁGUA/ENERGIA/GAS</t>
  </si>
  <si>
    <t>4.9.9.30.50.0003-1</t>
  </si>
  <si>
    <t>ASSESSORIA TÉCNICA</t>
  </si>
  <si>
    <t>AUDITORIA EXTERNA</t>
  </si>
  <si>
    <t>4.9.9.30.50.0005-5</t>
  </si>
  <si>
    <t>CUSTÓDIA DE VALORES E BENS</t>
  </si>
  <si>
    <t>COMUNICAÇÕES</t>
  </si>
  <si>
    <t>4.9.9.30.50.0007-9</t>
  </si>
  <si>
    <t>MICROFILMAGEM</t>
  </si>
  <si>
    <t>4.9.9.30.50.0008-6</t>
  </si>
  <si>
    <t>PROMOÇÕES E RELAÇÕES PÚBLICAS</t>
  </si>
  <si>
    <t>SEGURANÇA E VIGILÂNCIA</t>
  </si>
  <si>
    <t>MANUTENÇÃO E CONSERVAÇÃO DE BENS</t>
  </si>
  <si>
    <t>TRANSPORTE</t>
  </si>
  <si>
    <t>SEGURO</t>
  </si>
  <si>
    <t>PLANO DE SAÚDE</t>
  </si>
  <si>
    <t>CONDOMINIO</t>
  </si>
  <si>
    <t>4.9.9.30.50.0017-2</t>
  </si>
  <si>
    <t>VIAGENS A SERVIÇO</t>
  </si>
  <si>
    <t>4.9.9.30.50.0018-9</t>
  </si>
  <si>
    <t>SERVIÇOS GRÁFICOS</t>
  </si>
  <si>
    <t>4.9.9.30.50.0019-6</t>
  </si>
  <si>
    <t>TARIFA RECEBIMENTO CONVÊNIO</t>
  </si>
  <si>
    <t>COMPENSAÇAO</t>
  </si>
  <si>
    <t>4.9.9.30.50.0021-3</t>
  </si>
  <si>
    <t>SEGUROS A RECOLHER</t>
  </si>
  <si>
    <t>4.9.9.30.50.0022-0</t>
  </si>
  <si>
    <t>TARIFA A RECOLHER - DATAPREV</t>
  </si>
  <si>
    <t>4.9.9.30.50.0023-7</t>
  </si>
  <si>
    <t>SEGURO PRESTAMISTA - CONSIGNADO INSS</t>
  </si>
  <si>
    <t>ESTAGIÁRIOS A PAGAR</t>
  </si>
  <si>
    <t>CONTRIBUIÇÕES A PAGAR</t>
  </si>
  <si>
    <t>SEGURO PRESTAMISTA</t>
  </si>
  <si>
    <t>4.9.9.30.50.0027-5</t>
  </si>
  <si>
    <t>SEGURO PRESTAMISTA - REPES COTAS PARTES CDI</t>
  </si>
  <si>
    <t>PROVISÃO DE DESPESAS COM CARTÕES</t>
  </si>
  <si>
    <t>PROVISÃO DE DESPESA COM DOMICÍLIO BANCÁRIO</t>
  </si>
  <si>
    <t>4.9.9.30.50.0030-9</t>
  </si>
  <si>
    <t>PROVISÃO DE DESPESA PORTABILIDADE - RCO</t>
  </si>
  <si>
    <t>4.9.9.30.50.0031-6</t>
  </si>
  <si>
    <t>SERVIÇO DE TESOURARIA</t>
  </si>
  <si>
    <t>OUTRAS DESPESAS ADMINISTRATIVAS</t>
  </si>
  <si>
    <t>4.9.9.30.90.0001-3</t>
  </si>
  <si>
    <t>4.9.9.30.90.0002-0</t>
  </si>
  <si>
    <t>PROVISÃO PAGAMENTO ADMINISTRAÇÃO FINANCEIRA</t>
  </si>
  <si>
    <t>4.9.9.30.90.0003-7</t>
  </si>
  <si>
    <t>VALORES A PAGAR - CARTÕES</t>
  </si>
  <si>
    <t>4.9.9.30.90.0004-4</t>
  </si>
  <si>
    <t>VALORES A PAGAR - TRANSAÇÕES INTERCREDIS</t>
  </si>
  <si>
    <t>4.9.9.30.90.0005-1</t>
  </si>
  <si>
    <t>COMISSÕES A PAGAR - CONSIGNADO INSS</t>
  </si>
  <si>
    <t>4.9.9.30.90.0006-8</t>
  </si>
  <si>
    <t>COMISSÕES A PAGAR - CONSIGNADO TRADICIONAL</t>
  </si>
  <si>
    <t>4.9.9.30.90.0007-5</t>
  </si>
  <si>
    <t>ORDEM DE PAGAMENTO - ENCERRAMENTO C/C</t>
  </si>
  <si>
    <t>4.9.9.30.90.0008-2</t>
  </si>
  <si>
    <t>TARIFA RECEBIMENTO CONVÊNIO - TRIBUTOS FEDERAIS</t>
  </si>
  <si>
    <t>4.9.9.30.90.0009-9</t>
  </si>
  <si>
    <t>TARIFA RECEBIMENTO CONVÊNIO - TRIBUTOS ESTADUAIS</t>
  </si>
  <si>
    <t>4.9.9.30.90.0010-9</t>
  </si>
  <si>
    <t>TARIFA RECEBIMENTO CONVÊNIO - TRIBUTOS MUNICIPAIS</t>
  </si>
  <si>
    <t>4.9.9.30.90.0011-6</t>
  </si>
  <si>
    <t>TARIFA RECEBIMENTO CONVÊNIO - ENERGIA ELÉTRICA/GÁS</t>
  </si>
  <si>
    <t>4.9.9.30.90.0012-3</t>
  </si>
  <si>
    <t>TARIFA RECEBIMENTO CONVÊNIO - SANEAMENTO</t>
  </si>
  <si>
    <t>4.9.9.30.90.0013-0</t>
  </si>
  <si>
    <t>TARIFA RECEBIMENTO CONVÊNIO - TELECOMUNICAÇÕES</t>
  </si>
  <si>
    <t>4.9.9.30.90.0014-7</t>
  </si>
  <si>
    <t>TARIFA RECEBIMENTO CONVÊNIO - DPVAT</t>
  </si>
  <si>
    <t>4.9.9.30.90.0015-4</t>
  </si>
  <si>
    <t>TARIFA RECEBIMENTO CONVÊNIO - CARNÊS/ASSEMELHADOS</t>
  </si>
  <si>
    <t>4.9.9.30.90.0016-1</t>
  </si>
  <si>
    <t>TARIFA RECEBIMENTO CONVÊNIO - ORDEM PGTO TERCEIROS</t>
  </si>
  <si>
    <t>4.9.9.30.90.0017-8</t>
  </si>
  <si>
    <t>TARIFA RECEBIMENTO CONVÊNIO - ARRECADAÇÃO FGTS</t>
  </si>
  <si>
    <t>4.9.9.30.90.0018-5</t>
  </si>
  <si>
    <t>TARIFA RECEBIMENTO CONVÊNIO - SEGUROS</t>
  </si>
  <si>
    <t>4.9.9.30.90.0019-2</t>
  </si>
  <si>
    <t>TARIFA RECEBIMENTO CONVÊNIO - INSS</t>
  </si>
  <si>
    <t>4.9.9.30.90.0020-2</t>
  </si>
  <si>
    <t>TARIFA RECEBIMENTO CONVÊNIO - MULTAS DE TRÂNSITO</t>
  </si>
  <si>
    <t>4.9.9.30.90.0021-9</t>
  </si>
  <si>
    <t>TARIFA RECEBIMENTO CONVÊNIO - DEMAIS EMPRESAS</t>
  </si>
  <si>
    <t>ORDEM DE PAGAMENTO - ENCERRAMENTO CONTA SALÁRIO</t>
  </si>
  <si>
    <t>4.9.9.30.90.0045-3</t>
  </si>
  <si>
    <t>TARIFA RECEBIMENTO ADQUIRÊNCIA BANCÁRIA</t>
  </si>
  <si>
    <t>4.9.9.30.90.0046-0</t>
  </si>
  <si>
    <t>COMISSÃO A PAGAR - CRÉDITO PESSOAL CONSIGNADO</t>
  </si>
  <si>
    <t>4.9.9.30.90.0047-7</t>
  </si>
  <si>
    <t>COMISSÃO AQUISIÇÃO - IMÓVEIS NÃO RESIDENCIAIS</t>
  </si>
  <si>
    <t>4.9.9.30.90.0048-4</t>
  </si>
  <si>
    <t>COMISSÃO CONSTRUÇÃO - IMÓVEIS NÃO RESIDENCIAIS</t>
  </si>
  <si>
    <t>4.9.9.30.90.0049-1</t>
  </si>
  <si>
    <t>COMISSÃO PRODUÇÃO - IMÓVEIS NÃO RESIDENCIAIS</t>
  </si>
  <si>
    <t>4.9.9.30.90.0050-1</t>
  </si>
  <si>
    <t>COMISSÃO REF. E AMPL. - IMÓVEIS NÃO RESIDENCIAIS</t>
  </si>
  <si>
    <t>4.9.9.30.90.0051-8</t>
  </si>
  <si>
    <t>COMISSÃO AQUISIÇÃO - IMÓVEIS  RESIDENCIAIS</t>
  </si>
  <si>
    <t>4.9.9.30.90.0052-5</t>
  </si>
  <si>
    <t>COMISSÃO CONSTRUÇÃO - IMÓVEIS  RESIDENCIAIS</t>
  </si>
  <si>
    <t>4.9.9.30.90.0053-2</t>
  </si>
  <si>
    <t>COMISSÃO PRODUÇÃO - IMÓVEIS  RESIDENCIAIS</t>
  </si>
  <si>
    <t>4.9.9.30.90.0054-9</t>
  </si>
  <si>
    <t>COMISSÃO REF. E AMPL. - IMÓVEIS  RESIDENCIAIS</t>
  </si>
  <si>
    <t>OUTROS PAGAMENTOS</t>
  </si>
  <si>
    <t>TRABALHISTAS</t>
  </si>
  <si>
    <t>PIS</t>
  </si>
  <si>
    <t>4.9.9.35.20.0003-9</t>
  </si>
  <si>
    <t>CSLL</t>
  </si>
  <si>
    <t>4.9.9.35.20.0004-6</t>
  </si>
  <si>
    <t>IRPJ</t>
  </si>
  <si>
    <t>4.9.9.35.20.0005-3</t>
  </si>
  <si>
    <t>IRRF</t>
  </si>
  <si>
    <t>4.9.9.35.20.0006-0</t>
  </si>
  <si>
    <t>PIS FOLHA</t>
  </si>
  <si>
    <t>4.9.9.35.20.0007-7</t>
  </si>
  <si>
    <t>INSS</t>
  </si>
  <si>
    <t>4.9.9.35.20.0008-4</t>
  </si>
  <si>
    <t>OUTROS TRIBUTOS</t>
  </si>
  <si>
    <t>4.9.9.35.25.0002-7</t>
  </si>
  <si>
    <t>4.9.9.35.25.0003-4</t>
  </si>
  <si>
    <t>4.9.9.35.25.0004-1</t>
  </si>
  <si>
    <t>4.9.9.35.25.0005-8</t>
  </si>
  <si>
    <t>4.9.9.35.25.0006-5</t>
  </si>
  <si>
    <t>4.9.9.35.25.0007-2</t>
  </si>
  <si>
    <t>4.9.9.35.25.0008-9</t>
  </si>
  <si>
    <t>4.9.9.35.25.0099-3</t>
  </si>
  <si>
    <t>4.9.9.35.30.0001-4</t>
  </si>
  <si>
    <t>CÍVEIS</t>
  </si>
  <si>
    <t>4.9.9.35.30.0002-1</t>
  </si>
  <si>
    <t>CÍVEIS - SUCUMBÊNCIAS</t>
  </si>
  <si>
    <t>OUTRAS CONTINGÊNCIAS</t>
  </si>
  <si>
    <t>4.9.9.35.90.0002-5</t>
  </si>
  <si>
    <t>4.9.9.35.90.0003-2</t>
  </si>
  <si>
    <t>4.9.9.35.90.0004-9</t>
  </si>
  <si>
    <t>4.9.9.35.90.0005-6</t>
  </si>
  <si>
    <t>4.9.9.35.90.0006-3</t>
  </si>
  <si>
    <t>4.9.9.35.90.0007-0</t>
  </si>
  <si>
    <t>4.9.9.35.90.0008-7</t>
  </si>
  <si>
    <t>PROVISÃO PARA GARANTIAS PRESTADAS</t>
  </si>
  <si>
    <t>4.9.9.35.90.0009-4</t>
  </si>
  <si>
    <t>4.9.9.35.90.0099-1</t>
  </si>
  <si>
    <t>4.9.9.45.85.0001-7</t>
  </si>
  <si>
    <t>4.9.9.55.00.0001-3</t>
  </si>
  <si>
    <t>RECURSOS VINCULADOS AO PRONAF</t>
  </si>
  <si>
    <t>4.9.9.55.00.0002-0</t>
  </si>
  <si>
    <t>(-) DESPESAS A APROPRIAR REC.VINC.PRONAF</t>
  </si>
  <si>
    <t>4.9.9.55.00.0003-7</t>
  </si>
  <si>
    <t>RECURSOS VINCULADOS A OUTRAS OP.CRÉDITO</t>
  </si>
  <si>
    <t>4.9.9.55.00.0004-4</t>
  </si>
  <si>
    <t>(-) DESP.APROP.REC.VINC.OUTRAS OP.CRÉDITO</t>
  </si>
  <si>
    <t>4.9.9.55.00.0005-1</t>
  </si>
  <si>
    <t>4.9.9.55.00.0006-8</t>
  </si>
  <si>
    <t>4.9.9.55.00.0007-5</t>
  </si>
  <si>
    <t>4.9.9.55.00.0008-2</t>
  </si>
  <si>
    <t>4.9.9.55.00.0009-9</t>
  </si>
  <si>
    <t>4.9.9.55.00.0010-9</t>
  </si>
  <si>
    <t>4.9.9.55.00.0011-6</t>
  </si>
  <si>
    <t>4.9.9.55.00.0012-3</t>
  </si>
  <si>
    <t>4.9.9.60.00.0001-1</t>
  </si>
  <si>
    <t>RECURSOS DE GARANTIAS REALIZADAS</t>
  </si>
  <si>
    <t>4.9.9.92.00.0003-8</t>
  </si>
  <si>
    <t>CRÉDITO DE FILIADAS</t>
  </si>
  <si>
    <t>4.9.9.92.00.0005-2</t>
  </si>
  <si>
    <t>4.9.9.92.00.0006-9</t>
  </si>
  <si>
    <t>APOIO FINANCEIRO DO SESCOOP</t>
  </si>
  <si>
    <t>4.9.9.92.00.0007-6</t>
  </si>
  <si>
    <t>CONTA TRANSITÓRIA</t>
  </si>
  <si>
    <t>4.9.9.92.00.0008-3</t>
  </si>
  <si>
    <t>CUSTO DE LANÇAMENTO - CENTRALIZAÇÃO FINANCEIRA</t>
  </si>
  <si>
    <t>4.9.9.92.00.0009-0</t>
  </si>
  <si>
    <t>PAGAMENTOS A PROCESSAR</t>
  </si>
  <si>
    <t>4.9.9.92.00.0010-0</t>
  </si>
  <si>
    <t>PENDÊNCIAS BANCO DO BRASIL</t>
  </si>
  <si>
    <t>4.9.9.92.00.0011-7</t>
  </si>
  <si>
    <t>4.9.9.92.00.0012-4</t>
  </si>
  <si>
    <t>4.9.9.92.00.0013-1</t>
  </si>
  <si>
    <t>PENDÊNCIAS A REGULARIZAR BANCOOB</t>
  </si>
  <si>
    <t>TRANSITÓRIA - PARCELAMENTO CONTA CAPITAL</t>
  </si>
  <si>
    <t>4.9.9.92.00.0016-2</t>
  </si>
  <si>
    <t>CONVÊNIOS - CONCESSIONÁRIAS</t>
  </si>
  <si>
    <t>CRÉDITOS DE TERCEIROS</t>
  </si>
  <si>
    <t>4.9.9.92.00.0018-6</t>
  </si>
  <si>
    <t>4.9.9.92.00.0019-3</t>
  </si>
  <si>
    <t>FUNDO GARANTIDOR DE DEPÓSITO</t>
  </si>
  <si>
    <t>4.9.9.92.00.0020-3</t>
  </si>
  <si>
    <t>DIFERENÇA DE CÁLCULO - MIGRAÇÃO SISTEMA</t>
  </si>
  <si>
    <t>4.9.9.92.00.0021-0</t>
  </si>
  <si>
    <t>(-) CONTRIBUIÇÃO FUNDO GARANTIDOR SICOOB-BR</t>
  </si>
  <si>
    <t>4.9.9.92.00.0022-7</t>
  </si>
  <si>
    <t>VALORES PAGOS A MAIOR - BANCOOB - 1º SEMESTRE</t>
  </si>
  <si>
    <t>4.9.9.92.00.0023-4</t>
  </si>
  <si>
    <t>VALORES PAGOS A MAIOR - CENTRAIS - 1º SEMESTRE</t>
  </si>
  <si>
    <t>4.9.9.92.00.0024-1</t>
  </si>
  <si>
    <t>VALORES PAGOS A MAIOR - BANCOOB - 2º SEMESTRE</t>
  </si>
  <si>
    <t>4.9.9.92.00.0025-8</t>
  </si>
  <si>
    <t>VALORES PAGOS A MAIOR - CENTRAIS - 2º SEMESTRE</t>
  </si>
  <si>
    <t>4.9.9.92.00.0027-2</t>
  </si>
  <si>
    <t>SEMINÁRIO</t>
  </si>
  <si>
    <t>4.9.9.92.00.0028-9</t>
  </si>
  <si>
    <t>FUNDO GARANTIDOR DE VALORES</t>
  </si>
  <si>
    <t>4.9.9.92.00.0029-6</t>
  </si>
  <si>
    <t>PENDENCIAS A REGULARIZAR - POUPANÇA</t>
  </si>
  <si>
    <t>4.9.9.92.00.0030-6</t>
  </si>
  <si>
    <t>PAGAMENTOS A PROCESSAR - CAPTAÇÃO</t>
  </si>
  <si>
    <t>4.9.9.92.00.0031-3</t>
  </si>
  <si>
    <t>TRANSITÓRIA MASTERCARD - MAESTRO</t>
  </si>
  <si>
    <t>4.9.9.92.00.0032-0</t>
  </si>
  <si>
    <t>VALORES A PAGAR DIREITOS CREDITÓRIOS</t>
  </si>
  <si>
    <t>4.9.9.92.00.0033-7</t>
  </si>
  <si>
    <t>VALORES A PAGAR ARRECADAÇÃO</t>
  </si>
  <si>
    <t>4.9.9.92.00.0034-4</t>
  </si>
  <si>
    <t>TRANSITÓRIA - PAGAMENTO BENEFÍCIO INSS</t>
  </si>
  <si>
    <t>4.9.9.92.00.0035-1</t>
  </si>
  <si>
    <t>TRANSITÓRIA - CORRESPONDENTES NO PAÍS - BB</t>
  </si>
  <si>
    <t>4.9.9.92.00.0036-8</t>
  </si>
  <si>
    <t>SALDOS CREDORES - ENCERRAMENTO C/C</t>
  </si>
  <si>
    <t>4.9.9.92.00.0037-5</t>
  </si>
  <si>
    <t>EMISSÃO LETRAS DE CRÉDITO DO AGRONEGÓCIO - LCA</t>
  </si>
  <si>
    <t>4.9.9.92.00.0038-2</t>
  </si>
  <si>
    <t>MOVIMENTAÇÃO MDB CIELO</t>
  </si>
  <si>
    <t>SEGURO DE TERCEIROS A PAGAR</t>
  </si>
  <si>
    <t>4.9.9.92.00.0040-9</t>
  </si>
  <si>
    <t>PLANO DE SAÚDE DE TERCEIROS A PAGAR</t>
  </si>
  <si>
    <t>4.9.9.92.00.0041-6</t>
  </si>
  <si>
    <t>COMPROMISSO PELA INTEGRALIZAÇÃO DE CAPITAL</t>
  </si>
  <si>
    <t>4.9.9.92.00.0042-3</t>
  </si>
  <si>
    <t>TAXAS ALIENAÇÃO DE VEÍCULOS A REPASSAR</t>
  </si>
  <si>
    <t>4.9.9.92.00.0043-0</t>
  </si>
  <si>
    <t>TAXAS DE GRAVAMES A REPASSAR</t>
  </si>
  <si>
    <t>4.9.9.92.00.0044-7</t>
  </si>
  <si>
    <t>BÔNUS DE ADIMPLÊNCIA PRONAF A REPASSAR</t>
  </si>
  <si>
    <t>4.9.9.92.00.0046-1</t>
  </si>
  <si>
    <t>COBRANÇA A PROCESSAR</t>
  </si>
  <si>
    <t>CHEQUES DEPOSITADOS</t>
  </si>
  <si>
    <t>4.9.9.92.00.0048-5</t>
  </si>
  <si>
    <t>4.9.9.92.00.0049-2</t>
  </si>
  <si>
    <t>(-) DESPESA A APROPRIAR-CPR</t>
  </si>
  <si>
    <t>CREDORES DIVERSOS-LIQUIDAÇÃO COBRANÇA</t>
  </si>
  <si>
    <t>4.9.9.92.00.0051-9</t>
  </si>
  <si>
    <t>FUNDO GARANTIDOR DE DEPÓSITOS</t>
  </si>
  <si>
    <t>4.9.9.92.00.0052-6</t>
  </si>
  <si>
    <t>TX.ANUAL ADM. A PAGAR-CARTÃO CRÉDITO</t>
  </si>
  <si>
    <t>4.9.9.92.00.0053-3</t>
  </si>
  <si>
    <t>TX.ANUAL ADM. A PAGAR-CARTÃO DÉBITO</t>
  </si>
  <si>
    <t>4.9.9.92.00.0054-0</t>
  </si>
  <si>
    <t>REC.APROPRIAR-ANUIDADE CARTÃO CRÉDITO</t>
  </si>
  <si>
    <t>4.9.9.92.00.0055-7</t>
  </si>
  <si>
    <t>REC.APROPRIAR-ANUIDADE CARTÃO DÉBITO</t>
  </si>
  <si>
    <t>4.9.9.92.00.0056-4</t>
  </si>
  <si>
    <t>FATURAS SICOOBCARD (TRANSITÓRIA)</t>
  </si>
  <si>
    <t>4.9.9.92.00.0057-1</t>
  </si>
  <si>
    <t>VALORES A REPASSAR-SICOOB CABAL</t>
  </si>
  <si>
    <t>4.9.9.92.00.0058-8</t>
  </si>
  <si>
    <t>VALORES A PAGAR LOJISTAS - CARTÃO CABAL</t>
  </si>
  <si>
    <t>4.9.9.92.00.0059-5</t>
  </si>
  <si>
    <t>VALORES A PAGAR LOJISTAS PARCELADO - CARTÃO CABAL</t>
  </si>
  <si>
    <t>4.9.9.92.00.0060-5</t>
  </si>
  <si>
    <t>MOVIMENTAÇÃO CDC / SAQUE - CARTÕES</t>
  </si>
  <si>
    <t>4.9.9.92.00.0061-2</t>
  </si>
  <si>
    <t>VALORES EM LIQUIDAÇÃO LOJISTA - CABAL</t>
  </si>
  <si>
    <t>4.9.9.92.00.0062-9</t>
  </si>
  <si>
    <t>INTERCÂMBIO MAESTRO A REPASSAR COOPERATIVAS</t>
  </si>
  <si>
    <t>4.9.9.92.00.0063-6</t>
  </si>
  <si>
    <t>MOVIMENTAÇÃO MDB REDECARD</t>
  </si>
  <si>
    <t>4.9.9.92.00.0064-3</t>
  </si>
  <si>
    <t>PAGAMENTOS A PROCESSAR CARTÃO CABAL</t>
  </si>
  <si>
    <t>4.9.9.92.00.0065-0</t>
  </si>
  <si>
    <t>NTN - CENTRALIZAÇÃO FINANCEIRA</t>
  </si>
  <si>
    <t>4.9.9.92.00.0066-7</t>
  </si>
  <si>
    <t>RECEITA DE EMPRÉSTIMO CENTRALIZAÇÃO FINANCEIRA</t>
  </si>
  <si>
    <t>4.9.9.92.00.0067-4</t>
  </si>
  <si>
    <t>RENDAS CDB/RDB - CENTRALIZAÇÃO FINANCEIRA</t>
  </si>
  <si>
    <t>4.9.9.92.00.0068-1</t>
  </si>
  <si>
    <t>RENDAS CONTA GARANTIDA</t>
  </si>
  <si>
    <t>4.9.9.92.00.0069-8</t>
  </si>
  <si>
    <t>ENCARGOS CENTRALIZAÇÃO FINANCEIRA</t>
  </si>
  <si>
    <t>4.9.9.92.00.0070-8</t>
  </si>
  <si>
    <t>RECEITA DISTRIBUÍDA A MAIOR</t>
  </si>
  <si>
    <t>4.9.9.92.00.0071-5</t>
  </si>
  <si>
    <t>RENDAS DE ASSISTÊNCIA FINANCEIRA ESPECIAL</t>
  </si>
  <si>
    <t>4.9.9.92.00.0072-2</t>
  </si>
  <si>
    <t>RENDAS DE REPASSE</t>
  </si>
  <si>
    <t>4.9.9.92.00.0073-9</t>
  </si>
  <si>
    <t>RENDAS DE MERCADO ABERTO</t>
  </si>
  <si>
    <t>4.9.9.92.00.0074-6</t>
  </si>
  <si>
    <t>ENCARGOS JUDICIAIS</t>
  </si>
  <si>
    <t>4.9.9.92.00.0075-3</t>
  </si>
  <si>
    <t>RENDAS A DISTRIBUIR - CENTRALIZAÇÃO FINANCEIRA</t>
  </si>
  <si>
    <t>4.9.9.92.00.0076-0</t>
  </si>
  <si>
    <t>JUROS BANCO DO BRASIL</t>
  </si>
  <si>
    <t>4.9.9.92.00.0077-7</t>
  </si>
  <si>
    <t>RENDAS DE CRÉDITO ROTATIVO</t>
  </si>
  <si>
    <t>4.9.9.92.00.0078-4</t>
  </si>
  <si>
    <t>RENDAS DE RENEGOCIAÇÃO DE DÍVIDA</t>
  </si>
  <si>
    <t>4.9.9.92.00.0079-1</t>
  </si>
  <si>
    <t>RENDAS DE REPASSE ESPECIAL</t>
  </si>
  <si>
    <t>4.9.9.92.00.0080-1</t>
  </si>
  <si>
    <t>RENDAS DE APLICAÇÃO VINCULADA BM&amp;F</t>
  </si>
  <si>
    <t>4.9.9.92.00.0081-8</t>
  </si>
  <si>
    <t>(-) JUROS S/ 2-BANCOOB</t>
  </si>
  <si>
    <t>4.9.9.92.00.0082-5</t>
  </si>
  <si>
    <t>OUTRAS RENDAS A RATEAR</t>
  </si>
  <si>
    <t>4.9.9.92.00.0083-2</t>
  </si>
  <si>
    <t>RENDAS DE INSTRUMENTO HÍBRIDO CAPITAL E DÍVIDA</t>
  </si>
  <si>
    <t>4.9.9.92.00.0084-9</t>
  </si>
  <si>
    <t>REC. CREDIS DISPONIBIL. CENTRALIZAÇÃO FINANCEIRA</t>
  </si>
  <si>
    <t>4.9.9.92.00.0085-6</t>
  </si>
  <si>
    <t>RENDAS DE TÍTULO SECURITIZADO</t>
  </si>
  <si>
    <t>4.9.9.92.00.0086-3</t>
  </si>
  <si>
    <t>RENDAS DE LFT CENTRALIZAÇÃO FINANCEIRA</t>
  </si>
  <si>
    <t>4.9.9.92.00.0087-0</t>
  </si>
  <si>
    <t>RENDAS DE LTN CENTRALIZAÇÃO FINANCEIRA</t>
  </si>
  <si>
    <t>4.9.9.92.00.0088-7</t>
  </si>
  <si>
    <t>(-) PROVISÃO P/ DESVALORIZAÇÃO TÍTULOS LIVRES</t>
  </si>
  <si>
    <t>4.9.9.92.00.0089-4</t>
  </si>
  <si>
    <t>RENDAS DE OTN CENTRALIZAÇÃO FINANCEIRA</t>
  </si>
  <si>
    <t>4.9.9.92.00.0090-4</t>
  </si>
  <si>
    <t>RENDAS DE BTN CENTRALIZAÇÃO FINANCEIRA</t>
  </si>
  <si>
    <t>4.9.9.92.00.0091-1</t>
  </si>
  <si>
    <t>RENDAS DE LBC CENTRALIZAÇÃO FINANCEIRA</t>
  </si>
  <si>
    <t>4.9.9.92.00.0092-8</t>
  </si>
  <si>
    <t>RENDAS DE NBC CENTRALIZAÇÃO FINANCEIRA</t>
  </si>
  <si>
    <t>4.9.9.92.00.0093-5</t>
  </si>
  <si>
    <t>RENDAS DE BBC CENTRALIZAÇÃO FINANCEIRA</t>
  </si>
  <si>
    <t>4.9.9.92.00.0094-2</t>
  </si>
  <si>
    <t>RENDAS DE TÍTULO DADO EM GARANTIA</t>
  </si>
  <si>
    <t>4.9.9.92.00.0095-9</t>
  </si>
  <si>
    <t>RENDAS DE FUNDOS DE INVESTIMENTO</t>
  </si>
  <si>
    <t>4.9.9.92.00.0096-6</t>
  </si>
  <si>
    <t>PAGAMENTOS A PROCESSAR - SICOOB BÔNUS CELULAR</t>
  </si>
  <si>
    <t>4.9.9.92.00.0097-3</t>
  </si>
  <si>
    <t>CHEQUES REAPRESENTADOS</t>
  </si>
  <si>
    <t>4.9.9.92.00.0098-0</t>
  </si>
  <si>
    <t>4.9.9.92.00.0099-7</t>
  </si>
  <si>
    <t>4.9.9.92.00.0100-6</t>
  </si>
  <si>
    <t>TRANSITÓRIA - CORRESPONDENTES NO PAÍS - BRADESCO</t>
  </si>
  <si>
    <t>4.9.9.92.00.0101-3</t>
  </si>
  <si>
    <t>FUNCAFÉ - BANCOOB</t>
  </si>
  <si>
    <t>4.9.9.92.00.0102-0</t>
  </si>
  <si>
    <t>SUBVENÇÃO DE SEGURO RURAL  A PAGAR</t>
  </si>
  <si>
    <t>4.9.9.92.00.0103-7</t>
  </si>
  <si>
    <t>VALORES A LIQUIDAR -  PARCELAS CRÉDITO CONSIGNADO</t>
  </si>
  <si>
    <t>4.9.9.92.00.0104-4</t>
  </si>
  <si>
    <t>SESCOOP</t>
  </si>
  <si>
    <t>4.9.9.92.00.0105-1</t>
  </si>
  <si>
    <t>INDENIZAÇÕES PROAGRO À REPASSAR</t>
  </si>
  <si>
    <t>4.9.9.92.00.0106-8</t>
  </si>
  <si>
    <t>DEVOLUÇÃO SALDO CREDOR - CARTÕES</t>
  </si>
  <si>
    <t>4.9.9.92.00.0107-5</t>
  </si>
  <si>
    <t>SEGURO PLURIANUAL</t>
  </si>
  <si>
    <t>4.9.9.92.00.4713-2</t>
  </si>
  <si>
    <t>MOVIMENTAÇÃO DOMICÍLIO BANCÁRIO</t>
  </si>
  <si>
    <t>TRANSITÓRIA - RENEG.DÍVIDA - OUTROS ACRÉSCIMOS</t>
  </si>
  <si>
    <t>4.9.9.92.00.9998-4</t>
  </si>
  <si>
    <t>OUTROS CREDORES DIVERSOS - PAÍS</t>
  </si>
  <si>
    <t>4.9.9.92.00.9999-1</t>
  </si>
  <si>
    <t>4.9.9.95.05.0001-0</t>
  </si>
  <si>
    <t>ELEGÍVEIS A CAPITAL NÍVEL I</t>
  </si>
  <si>
    <t>4.9.9.95.10.0001-4</t>
  </si>
  <si>
    <t>ELEGÍVEIS A CAPITAL NÍVEL II</t>
  </si>
  <si>
    <t>4.9.9.95.90.0001-6</t>
  </si>
  <si>
    <t>4.9.9.96.05.0001-7</t>
  </si>
  <si>
    <t>4.9.9.96.10.0001-1</t>
  </si>
  <si>
    <t>4.9.9.96.15.0001-6</t>
  </si>
  <si>
    <t>4.9.9.96.20.0001-0</t>
  </si>
  <si>
    <t>4.9.9.96.25.0001-5</t>
  </si>
  <si>
    <t>4.9.9.96.30.0001-9</t>
  </si>
  <si>
    <t>4.9.9.97.00.0001-9</t>
  </si>
  <si>
    <t>OUTRAS DIVIDAS SUBORDINADAS</t>
  </si>
  <si>
    <t>4.9.9.98.30.0001-3</t>
  </si>
  <si>
    <t>NÍVEL II AUTORIZADO</t>
  </si>
  <si>
    <t>4.9.9.98.35.0001-8</t>
  </si>
  <si>
    <t>NÍVEL II PENDENTE DE AUTORIZAÇÃO</t>
  </si>
  <si>
    <t>5.1.1.10.00.0001-1</t>
  </si>
  <si>
    <t>RENDAS ANTECIPADAS</t>
  </si>
  <si>
    <t>6.1.1.10.10.0001-3</t>
  </si>
  <si>
    <t>CAPITAL DE DOMICILIADOS NO PAÍS</t>
  </si>
  <si>
    <t>COTAS-PAÍS</t>
  </si>
  <si>
    <t>6.1.1.10.29.0001-9</t>
  </si>
  <si>
    <t>COTAS-EXTERIOR</t>
  </si>
  <si>
    <t>6.1.1.40.00.0001-3</t>
  </si>
  <si>
    <t>(-) REDUÇÃO DE CAPITAL</t>
  </si>
  <si>
    <t>6.1.1.40.10.0001-2</t>
  </si>
  <si>
    <t>(-) REDUÇÃO DE CAPITAL - PAÍS</t>
  </si>
  <si>
    <t>6.1.1.40.20.0001-1</t>
  </si>
  <si>
    <t>(-) REDUÇÃO DE CAPITAL - EXTERIOR</t>
  </si>
  <si>
    <t>(-) CAPITAL A REALIZAR</t>
  </si>
  <si>
    <t>6.1.3.70.00.0001-0</t>
  </si>
  <si>
    <t>RESERVA DE ATUALIZAÇÃO DE TÍTULOS PATRIMONIAIS</t>
  </si>
  <si>
    <t>6.1.3.80.00.0001-3</t>
  </si>
  <si>
    <t>RESERVA ESPECIAL-LEI Nº 8.200</t>
  </si>
  <si>
    <t>6.1.3.99.00.0001-9</t>
  </si>
  <si>
    <t>DOAÇÕES</t>
  </si>
  <si>
    <t>6.1.3.99.00.9999-6</t>
  </si>
  <si>
    <t>6.1.4.10.00.0001-1</t>
  </si>
  <si>
    <t>PRÉDIOS</t>
  </si>
  <si>
    <t>6.1.4.10.00.0002-8</t>
  </si>
  <si>
    <t>6.1.4.10.00.0003-5</t>
  </si>
  <si>
    <t>(-) IR S/ RESERVA DE REAVALIAÇÃO</t>
  </si>
  <si>
    <t>6.1.4.10.00.0004-2</t>
  </si>
  <si>
    <t>(-) CS S/ RESERVA DE REAVALIAÇÃO</t>
  </si>
  <si>
    <t>6.1.4.10.00.9999-8</t>
  </si>
  <si>
    <t>6.1.5.10.00.0001-0</t>
  </si>
  <si>
    <t>RESERVA LEGAL</t>
  </si>
  <si>
    <t>FUNDO DE RESERVA</t>
  </si>
  <si>
    <t>6.1.5.10.00.0003-4</t>
  </si>
  <si>
    <t>R.A.T.E.S</t>
  </si>
  <si>
    <t>6.1.5.20.00.0001-3</t>
  </si>
  <si>
    <t>FUNDO DESENVOLVIMENTO E DIVULGAÇÃO</t>
  </si>
  <si>
    <t>6.1.5.20.00.0002-0</t>
  </si>
  <si>
    <t>FUNDO PARA AUMENTO DE CAPITAL</t>
  </si>
  <si>
    <t>6.1.5.20.00.9999-0</t>
  </si>
  <si>
    <t>6.1.5.30.00.0001-6</t>
  </si>
  <si>
    <t>RESERVAS PARA CONTINGÊNCIAS</t>
  </si>
  <si>
    <t>6.1.5.40.00.0001-9</t>
  </si>
  <si>
    <t>RESERVAS PARA EXPANSÃO</t>
  </si>
  <si>
    <t>6.1.5.50.00.0001-2</t>
  </si>
  <si>
    <t>RESERVAS DE LUCROS A REALIZAR</t>
  </si>
  <si>
    <t>6.1.5.80.99.0001-9</t>
  </si>
  <si>
    <t>RESERVAS ESPECIAIS PARA FINANCIAMENTOS</t>
  </si>
  <si>
    <t>6.1.5.80.99.9999-6</t>
  </si>
  <si>
    <t>6.1.6.20.05.0001-7</t>
  </si>
  <si>
    <t>PRÓP. DERIVATIVOS ITENS OBJ. HEDGE  SÃO AJUST.  VL</t>
  </si>
  <si>
    <t>6.1.6.20.10.0001-1</t>
  </si>
  <si>
    <t>6.1.6.20.15.0001-6</t>
  </si>
  <si>
    <t>PRÓP. DERIVATIVOS ITENS OBJ. HEDGE NÃO SÃO AJUST.</t>
  </si>
  <si>
    <t>6.1.6.20.20.0001-0</t>
  </si>
  <si>
    <t>DE COLIGADAS E CONTROLADAS</t>
  </si>
  <si>
    <t>6.1.6.20.20.0002-7</t>
  </si>
  <si>
    <t>AJUSTES DE AVALIAÇÃO PATRIMONIAL</t>
  </si>
  <si>
    <t>6.1.6.20.25.0001-5</t>
  </si>
  <si>
    <t>COLIG  E CONTR. DERIVAT. ITENS OBJ. HEDGE  SÃO AJU</t>
  </si>
  <si>
    <t>6.1.6.20.35.0001-4</t>
  </si>
  <si>
    <t>COLIG  E CONTR. DERIVAT. ITENS OBJ. HEDGE  NÃO SÃO</t>
  </si>
  <si>
    <t>SOBRAS OU PERDAS ACUMULADAS</t>
  </si>
  <si>
    <t>6.1.7.10.00.0002-5</t>
  </si>
  <si>
    <t>SOBRAS OU PERDAS DO 2º SEMESTRE</t>
  </si>
  <si>
    <t>6.1.7.10.00.0003-2</t>
  </si>
  <si>
    <t>SOBRAS OU PERDAS DE EXERCÍCIOS ENCERRADOS</t>
  </si>
  <si>
    <t>6.1.7.10.10.0001-7</t>
  </si>
  <si>
    <t>SOBRAS OU PERDAS DE EXERCÍCIO ENCERRADO</t>
  </si>
  <si>
    <t>6.1.7.10.30.0001-5</t>
  </si>
  <si>
    <t>SOBRAS OU PERDAS MENSAIS NO SEMESTRE</t>
  </si>
  <si>
    <t>SOBRAS OU PERDAS DO 1º SEMESTRE</t>
  </si>
  <si>
    <t>6.1.8.90.00.0001-1</t>
  </si>
  <si>
    <t>GANHOS OU PERDAS DE CAPITAL NÃO REALIZADOS</t>
  </si>
  <si>
    <t>RENDAS DE ADIANTAMENTOS A DEPOSITANTES</t>
  </si>
  <si>
    <t>EMPRÉSTIMOS SIMPLES - R.P.L.</t>
  </si>
  <si>
    <t>7.1.1.05.00.0002-6</t>
  </si>
  <si>
    <t>EMPRÉSTIMOS - RECUSOS REPASSADOS</t>
  </si>
  <si>
    <t>7.1.1.05.00.0005-7</t>
  </si>
  <si>
    <t>CONSIGNADO - INSS</t>
  </si>
  <si>
    <t>7.1.1.05.00.0006-4</t>
  </si>
  <si>
    <t>DIREITOS CREDITÓRIOS</t>
  </si>
  <si>
    <t>RENEGOCIAÇÃO DE DÍVIDAS</t>
  </si>
  <si>
    <t>JUROS DE MORA</t>
  </si>
  <si>
    <t>7.1.1.05.00.0010-5</t>
  </si>
  <si>
    <t>RENDAS DE EMPRÉSTIMOS - CARTÃO</t>
  </si>
  <si>
    <t>7.1.1.05.00.0011-2</t>
  </si>
  <si>
    <t>RENDAS JUROS CRÉDITO ROTATIVO</t>
  </si>
  <si>
    <t>7.1.1.05.00.0012-9</t>
  </si>
  <si>
    <t>RENDAS MULTAS POR ATRASO</t>
  </si>
  <si>
    <t>7.1.1.05.00.0013-6</t>
  </si>
  <si>
    <t>RENDAS JUROS SAQUE À VISTA</t>
  </si>
  <si>
    <t>7.1.1.05.00.0014-3</t>
  </si>
  <si>
    <t>RENDAS JUROS EMPRÉSTIMO PARCELADO</t>
  </si>
  <si>
    <t>7.1.1.05.00.0015-0</t>
  </si>
  <si>
    <t>RENDAS JUROS PARCELADO EMISSOR</t>
  </si>
  <si>
    <t>7.1.1.05.00.0016-7</t>
  </si>
  <si>
    <t>RENDAS JUROS CARTÃO DE CRÉDITO</t>
  </si>
  <si>
    <t>7.1.1.05.00.0017-4</t>
  </si>
  <si>
    <t>RENDAS MULTAS POR ATRASO - CARTÃO CRÉDITO</t>
  </si>
  <si>
    <t>GANHOS AUFERIDOS - RENEG. DE DÍVIDAS</t>
  </si>
  <si>
    <t>7.1.1.05.00.0019-8</t>
  </si>
  <si>
    <t>JUROS - ROTATIVO - CARTÃO CABAL</t>
  </si>
  <si>
    <t>7.1.1.05.00.0020-8</t>
  </si>
  <si>
    <t>MULTAS POR ATRASO - ROTATIVO - CARTÃO CABAL</t>
  </si>
  <si>
    <t>7.1.1.05.00.0022-2</t>
  </si>
  <si>
    <t>7.1.1.05.00.0026-0</t>
  </si>
  <si>
    <t>TÍTULOS DESCONTADOS - R.P.L.</t>
  </si>
  <si>
    <t>7.1.1.10.00.0002-4</t>
  </si>
  <si>
    <t>TÍTULOS DESCONTADOS - RECURSOS REPASSADOS</t>
  </si>
  <si>
    <t>7.1.1.15.00.0001-2</t>
  </si>
  <si>
    <t>JUROS / MORA - FINAME</t>
  </si>
  <si>
    <t>7.1.1.15.00.0002-9</t>
  </si>
  <si>
    <t>JUROS / MORA - BNDES</t>
  </si>
  <si>
    <t>FINANCIAMENTOS - R.P.L.</t>
  </si>
  <si>
    <t>7.1.1.15.00.0004-3</t>
  </si>
  <si>
    <t>FINANCIAMENTOS - RECURSOS REPASSADOS</t>
  </si>
  <si>
    <t>7.1.1.15.00.0005-0</t>
  </si>
  <si>
    <t>CRÉDITO ROTATIVO - CARTÃO DE CRÉDITO</t>
  </si>
  <si>
    <t>7.1.1.15.00.0006-7</t>
  </si>
  <si>
    <t>SALDOS DEVEDORES - CARTÃO DE CRÉDITO</t>
  </si>
  <si>
    <t>7.1.1.15.00.0007-4</t>
  </si>
  <si>
    <t>CARTÃO DE CRÉDITO - RECURSOS BANCOOB</t>
  </si>
  <si>
    <t>7.1.1.15.00.0009-8</t>
  </si>
  <si>
    <t>JUROS / MULTAS-SICOOBCARD</t>
  </si>
  <si>
    <t>7.1.1.15.00.0010-8</t>
  </si>
  <si>
    <t>MICROCRÉDITO RPL - PNMPO</t>
  </si>
  <si>
    <t>7.1.1.15.00.0011-5</t>
  </si>
  <si>
    <t>MICROCRÉDITO RPL - CONSUMO</t>
  </si>
  <si>
    <t>7.1.1.15.00.0012-2</t>
  </si>
  <si>
    <t>MICROCRÉDITO BNDES - PNMPO</t>
  </si>
  <si>
    <t>7.1.1.15.00.0013-9</t>
  </si>
  <si>
    <t>MICROCRÉDITO DIM - PNMPO</t>
  </si>
  <si>
    <t>7.1.1.15.00.0014-6</t>
  </si>
  <si>
    <t>MICROCRÉDITO OUTRAS INSTITUIÇÕES - PNMPO</t>
  </si>
  <si>
    <t>7.1.1.40.00.0001-6</t>
  </si>
  <si>
    <t>CUSTEIO AGRÍCOLA - R.P.L.</t>
  </si>
  <si>
    <t>7.1.1.40.00.0002-3</t>
  </si>
  <si>
    <t>CUSTEIO PECUÁRIO - R.P.L.</t>
  </si>
  <si>
    <t>7.1.1.40.00.0003-0</t>
  </si>
  <si>
    <t>INVESTIMENTO AGRICULTURA - R.P.L.</t>
  </si>
  <si>
    <t>7.1.1.40.00.0004-7</t>
  </si>
  <si>
    <t>INVESTIMENTO PECUÁRIA - R.P.L.</t>
  </si>
  <si>
    <t>7.1.1.40.00.0005-4</t>
  </si>
  <si>
    <t>COMERCIALIZAÇÃO AGRICULTURA - R.P.L</t>
  </si>
  <si>
    <t>7.1.1.40.00.0006-1</t>
  </si>
  <si>
    <t>COMERCIALIZAÇÃO PECUÁRIA - R.P.L.</t>
  </si>
  <si>
    <t>7.1.1.40.00.0007-8</t>
  </si>
  <si>
    <t>ALONGAMENTO DE DÍVIDAS - LEI 9.138</t>
  </si>
  <si>
    <t>7.1.1.40.00.0008-5</t>
  </si>
  <si>
    <t>7.1.1.40.00.0009-2</t>
  </si>
  <si>
    <t>7.1.1.40.00.0010-2</t>
  </si>
  <si>
    <t>7.1.1.40.00.0011-9</t>
  </si>
  <si>
    <t>INVESTIMENTO AGRICULTURA - PROGER RURAL EQUALIZ</t>
  </si>
  <si>
    <t>7.1.1.40.00.0012-6</t>
  </si>
  <si>
    <t>7.1.1.40.00.0013-3</t>
  </si>
  <si>
    <t>COMERCIALIZAÇÃO AGRICULTURA - PROGER RURAL EQUALIZ</t>
  </si>
  <si>
    <t>7.1.1.40.00.0014-0</t>
  </si>
  <si>
    <t>COMERCIALIZAÇÃO AGRICULTURA - RPL</t>
  </si>
  <si>
    <t>7.1.1.40.00.0015-7</t>
  </si>
  <si>
    <t>7.1.1.40.00.0016-4</t>
  </si>
  <si>
    <t>COMERCIALIZAÇÃO PECUÁRIA - RPL</t>
  </si>
  <si>
    <t>7.1.1.40.00.0017-1</t>
  </si>
  <si>
    <t>CUSTEIO AGRICOLA - CPR</t>
  </si>
  <si>
    <t>7.1.1.40.00.0018-8</t>
  </si>
  <si>
    <t>7.1.1.40.00.0019-5</t>
  </si>
  <si>
    <t>7.1.1.40.00.0020-5</t>
  </si>
  <si>
    <t>7.1.1.40.00.0021-2</t>
  </si>
  <si>
    <t>7.1.1.40.00.0022-9</t>
  </si>
  <si>
    <t>7.1.1.40.00.0023-6</t>
  </si>
  <si>
    <t>DECORRENTES DE EQUALIZAÇÃO DE TAXAS - RPL</t>
  </si>
  <si>
    <t>7.1.1.41.00.0001-3</t>
  </si>
  <si>
    <t>7.1.1.41.00.0003-7</t>
  </si>
  <si>
    <t>7.1.1.41.00.0005-1</t>
  </si>
  <si>
    <t>7.1.1.41.00.0006-8</t>
  </si>
  <si>
    <t>7.1.1.41.00.0007-5</t>
  </si>
  <si>
    <t>INDUSTRIALIZAÇÃO - AGRICULTURA - APLIC. REC LIVRES</t>
  </si>
  <si>
    <t>7.1.1.41.00.0008-2</t>
  </si>
  <si>
    <t>JUROS DE MORA - APLIC. REC. LIVRES</t>
  </si>
  <si>
    <t>7.1.1.42.00.0001-0</t>
  </si>
  <si>
    <t>7.1.1.42.00.0003-4</t>
  </si>
  <si>
    <t>7.1.1.42.00.0005-8</t>
  </si>
  <si>
    <t>COMERCIALIZAÇÃO - AGRICULTURA - REC. DIREC À VISTA</t>
  </si>
  <si>
    <t>7.1.1.42.00.0006-5</t>
  </si>
  <si>
    <t>7.1.1.42.00.0007-2</t>
  </si>
  <si>
    <t>7.1.1.42.00.0008-9</t>
  </si>
  <si>
    <t>JUROS DE MORA - REC. DIREC. À VISTA</t>
  </si>
  <si>
    <t>7.1.1.43.00.0001-7</t>
  </si>
  <si>
    <t>7.1.1.43.00.0003-1</t>
  </si>
  <si>
    <t>7.1.1.43.00.0005-5</t>
  </si>
  <si>
    <t>7.1.1.43.00.0006-2</t>
  </si>
  <si>
    <t>7.1.1.43.00.0007-9</t>
  </si>
  <si>
    <t>7.1.1.43.00.0008-6</t>
  </si>
  <si>
    <t>JUROS DE MORA - POUPANÇA RURAL</t>
  </si>
  <si>
    <t>7.1.1.44.00.0001-4</t>
  </si>
  <si>
    <t>7.1.1.44.00.0003-8</t>
  </si>
  <si>
    <t>7.1.1.44.00.0004-5</t>
  </si>
  <si>
    <t>7.1.1.44.00.0005-2</t>
  </si>
  <si>
    <t>7.1.1.44.00.0006-9</t>
  </si>
  <si>
    <t>7.1.1.44.00.0007-6</t>
  </si>
  <si>
    <t>7.1.1.44.00.0008-3</t>
  </si>
  <si>
    <t>JUROS DE MORA - REC. DIREC. LCA</t>
  </si>
  <si>
    <t>7.1.1.45.00.0001-1</t>
  </si>
  <si>
    <t>7.1.1.45.00.0002-8</t>
  </si>
  <si>
    <t>7.1.1.45.00.0003-5</t>
  </si>
  <si>
    <t>7.1.1.45.00.0004-2</t>
  </si>
  <si>
    <t>7.1.1.45.00.0005-9</t>
  </si>
  <si>
    <t>7.1.1.45.00.0006-6</t>
  </si>
  <si>
    <t>7.1.1.45.00.0007-3</t>
  </si>
  <si>
    <t>7.1.1.45.00.0008-0</t>
  </si>
  <si>
    <t>7.1.1.45.00.0009-7</t>
  </si>
  <si>
    <t>7.1.1.45.00.0010-7</t>
  </si>
  <si>
    <t>7.1.1.45.00.0011-4</t>
  </si>
  <si>
    <t>7.1.1.45.00.0012-1</t>
  </si>
  <si>
    <t>7.1.1.45.00.0013-8</t>
  </si>
  <si>
    <t>RENDAS DE JUROS DE MORA</t>
  </si>
  <si>
    <t>7.1.1.45.00.0014-5</t>
  </si>
  <si>
    <t>7.1.1.45.00.0015-2</t>
  </si>
  <si>
    <t>7.1.1.45.00.0016-9</t>
  </si>
  <si>
    <t>7.1.1.45.00.0017-6</t>
  </si>
  <si>
    <t>7.1.1.45.00.0018-3</t>
  </si>
  <si>
    <t>7.1.1.45.00.0019-0</t>
  </si>
  <si>
    <t>7.1.1.46.00.0001-8</t>
  </si>
  <si>
    <t>CUSTEIO - AGRICULTURA - REC. FONTES PÚBLICAS</t>
  </si>
  <si>
    <t>7.1.1.46.00.0002-5</t>
  </si>
  <si>
    <t>CUSTEIO - PECUÁRIA - REC. FONTES PÚBLICAS</t>
  </si>
  <si>
    <t>7.1.1.46.00.0003-2</t>
  </si>
  <si>
    <t>INVESTIMENTO - AGRICULTURA - REC. FONTES PÚBLICAS</t>
  </si>
  <si>
    <t>7.1.1.46.00.0004-9</t>
  </si>
  <si>
    <t>INVESTIMENTO - PECUÁRIA - REC. FONTES PÚBLICAS</t>
  </si>
  <si>
    <t>7.1.1.46.00.0005-6</t>
  </si>
  <si>
    <t>COMERCIALIZAÇÃO - AGRICULTURA - REC FONTE PÚBLICA</t>
  </si>
  <si>
    <t>7.1.1.46.00.0006-3</t>
  </si>
  <si>
    <t>COMERCIALIZAÇÃO - PECUÁRIA - REC. FONTES PÚBLICAS</t>
  </si>
  <si>
    <t>7.1.1.46.00.0007-0</t>
  </si>
  <si>
    <t>INDUSTRIALIZAÇÃO - AGRICULTURA - REC FONTE PÚBLICA</t>
  </si>
  <si>
    <t>7.1.1.46.00.0008-7</t>
  </si>
  <si>
    <t>INDUSTRIALIZAÇÃO - PECUÁRIA - REC FONTE PÚBLICA</t>
  </si>
  <si>
    <t>7.1.1.46.00.0009-4</t>
  </si>
  <si>
    <t>JUROS DE MORA - REC. FONTES PÚBLICAS</t>
  </si>
  <si>
    <t>7.1.1.50.00.0001-9</t>
  </si>
  <si>
    <t>7.1.1.50.00.0002-6</t>
  </si>
  <si>
    <t>7.1.1.50.00.0003-3</t>
  </si>
  <si>
    <t>7.1.1.50.00.0004-0</t>
  </si>
  <si>
    <t>7.1.1.50.00.0005-7</t>
  </si>
  <si>
    <t>7.1.1.50.00.0006-4</t>
  </si>
  <si>
    <t>7.1.1.50.00.0007-1</t>
  </si>
  <si>
    <t>7.1.1.50.00.0008-8</t>
  </si>
  <si>
    <t>CUSTEIO AGRICULTURA - PROGER RURAL</t>
  </si>
  <si>
    <t>7.1.1.50.00.0009-5</t>
  </si>
  <si>
    <t>CUSTEIO PECUÁRIA - PROGER RURAL</t>
  </si>
  <si>
    <t>7.1.1.50.00.0010-5</t>
  </si>
  <si>
    <t>INVESTIMENTO AGRICULTURA - PROGER RURAL</t>
  </si>
  <si>
    <t>7.1.1.50.00.0011-2</t>
  </si>
  <si>
    <t>INVESTIMENTO PECUÁRIA - PROGER RURAL</t>
  </si>
  <si>
    <t>7.1.1.50.00.0012-9</t>
  </si>
  <si>
    <t>COMERCIALIZAÇÃO AGRICULTURA - PROGER RURAL</t>
  </si>
  <si>
    <t>7.1.1.50.00.0013-6</t>
  </si>
  <si>
    <t>COMERCIALIZAÇÃO PECUÁRIA - PROGER RURAL</t>
  </si>
  <si>
    <t>7.1.1.55.00.0001-4</t>
  </si>
  <si>
    <t>RENDAS DE FINANCIAMENTOS AGROINDUSTRIAIS</t>
  </si>
  <si>
    <t>7.1.1.55.00.0002-1</t>
  </si>
  <si>
    <t>7.1.1.55.00.0003-8</t>
  </si>
  <si>
    <t>7.1.1.55.00.0004-5</t>
  </si>
  <si>
    <t>7.1.1.55.00.0005-2</t>
  </si>
  <si>
    <t>7.1.1.55.00.0006-9</t>
  </si>
  <si>
    <t>7.1.1.55.00.0007-6</t>
  </si>
  <si>
    <t>JUROS DE MORA - FINANC. AGROIND.</t>
  </si>
  <si>
    <t>7.1.1.92.00.0001-5</t>
  </si>
  <si>
    <t>RENDAS DE DIREITOS POR EMPRÉSTIMOS DE OURO</t>
  </si>
  <si>
    <t>7.1.4.10.10.0001-3</t>
  </si>
  <si>
    <t>POSIÇÃO BANCADA</t>
  </si>
  <si>
    <t>7.1.4.10.10.0002-0</t>
  </si>
  <si>
    <t>7.1.4.10.10.0003-7</t>
  </si>
  <si>
    <t>7.1.4.10.10.0004-4</t>
  </si>
  <si>
    <t>7.1.4.10.10.0005-1</t>
  </si>
  <si>
    <t>7.1.4.10.10.0006-8</t>
  </si>
  <si>
    <t>7.1.4.10.10.0007-5</t>
  </si>
  <si>
    <t>7.1.4.20.00.0001-7</t>
  </si>
  <si>
    <t>CDI - NÃO LIGADAS</t>
  </si>
  <si>
    <t>7.1.4.20.00.0002-4</t>
  </si>
  <si>
    <t>CDI - LIGADAS</t>
  </si>
  <si>
    <t>7.1.4.20.00.0003-1</t>
  </si>
  <si>
    <t>DI - NÃO LIGADAS</t>
  </si>
  <si>
    <t>7.1.4.20.00.0004-8</t>
  </si>
  <si>
    <t>DI RURAL - NÃO LIGADAS</t>
  </si>
  <si>
    <t>7.1.5.10.00.0001-3</t>
  </si>
  <si>
    <t>RDB / CDB PÓS-FIXADO</t>
  </si>
  <si>
    <t>7.1.5.10.00.0002-0</t>
  </si>
  <si>
    <t>7.1.5.10.00.0003-7</t>
  </si>
  <si>
    <t>7.1.5.10.00.0004-4</t>
  </si>
  <si>
    <t>7.1.5.10.00.0005-1</t>
  </si>
  <si>
    <t>7.1.5.10.00.0006-8</t>
  </si>
  <si>
    <t>RDB / CDB PRÉ-FIXADO</t>
  </si>
  <si>
    <t>7.1.5.10.00.0007-5</t>
  </si>
  <si>
    <t>7.1.5.10.00.0008-2</t>
  </si>
  <si>
    <t>7.1.5.10.00.0009-9</t>
  </si>
  <si>
    <t>7.1.5.10.00.0010-9</t>
  </si>
  <si>
    <t>7.1.5.10.00.0011-6</t>
  </si>
  <si>
    <t>7.1.5.10.00.0012-3</t>
  </si>
  <si>
    <t>7.1.5.10.00.0013-0</t>
  </si>
  <si>
    <t>CÉDULAS HIPOTECÁRIAS</t>
  </si>
  <si>
    <t>7.1.5.10.00.0014-7</t>
  </si>
  <si>
    <t>7.1.5.10.00.0015-4</t>
  </si>
  <si>
    <t>7.1.5.10.00.0016-1</t>
  </si>
  <si>
    <t>7.1.5.10.00.0017-8</t>
  </si>
  <si>
    <t>7.1.5.10.00.0018-5</t>
  </si>
  <si>
    <t>RENDA APLICAÇÃO VINCULADA BM&amp;F</t>
  </si>
  <si>
    <t>7.1.5.10.00.0019-2</t>
  </si>
  <si>
    <t>7.1.5.10.00.0020-2</t>
  </si>
  <si>
    <t>7.1.5.10.00.0021-9</t>
  </si>
  <si>
    <t>7.1.5.10.00.0022-6</t>
  </si>
  <si>
    <t>COTAS DE FUNDO RENDA FIXA CENTRALIZAÇÃO</t>
  </si>
  <si>
    <t>7.1.5.10.00.0023-3</t>
  </si>
  <si>
    <t>LFT - CENTRALIZAÇÃO FINANCEIRA</t>
  </si>
  <si>
    <t>7.1.5.10.00.0024-0</t>
  </si>
  <si>
    <t>7.1.5.10.00.0025-7</t>
  </si>
  <si>
    <t>CDB - VINCULADOS A GARANTIA DE REPASSE</t>
  </si>
  <si>
    <t>7.1.5.10.00.0026-4</t>
  </si>
  <si>
    <t>LFT - VINCULADO A GARANTIA DE REPASSE</t>
  </si>
  <si>
    <t>7.1.5.10.00.0027-1</t>
  </si>
  <si>
    <t>CDB - INSTRUMENTO HÍBRIDO</t>
  </si>
  <si>
    <t>7.1.5.10.00.0028-8</t>
  </si>
  <si>
    <t>CDI - RECURSOS PRÓPRIOS</t>
  </si>
  <si>
    <t>7.1.5.10.00.0029-5</t>
  </si>
  <si>
    <t>CDI - CENTRALIZAÇÃO FINANCEIRA</t>
  </si>
  <si>
    <t>7.1.5.10.00.0030-5</t>
  </si>
  <si>
    <t>RDC - PRÉ-FIXADO</t>
  </si>
  <si>
    <t>7.1.5.10.00.0031-2</t>
  </si>
  <si>
    <t>RDC - PÓS-FIXADO</t>
  </si>
  <si>
    <t>7.1.5.10.00.0032-9</t>
  </si>
  <si>
    <t>LFT - INTERMEDIADOS</t>
  </si>
  <si>
    <t>7.1.5.10.00.0033-6</t>
  </si>
  <si>
    <t>LTN - INTERMEDIADOS</t>
  </si>
  <si>
    <t>7.1.5.10.00.0034-3</t>
  </si>
  <si>
    <t>CDB - INTERMEDIADOS</t>
  </si>
  <si>
    <t>7.1.5.10.00.0035-0</t>
  </si>
  <si>
    <t>7.1.5.10.00.0036-7</t>
  </si>
  <si>
    <t>7.1.5.10.00.0037-4</t>
  </si>
  <si>
    <t>7.1.5.10.00.9999-0</t>
  </si>
  <si>
    <t>7.1.5.20.00.0001-6</t>
  </si>
  <si>
    <t>AÇÕES DE COMPANHIAS ABERTAS</t>
  </si>
  <si>
    <t>7.1.5.20.00.0002-3</t>
  </si>
  <si>
    <t>AÇÕES DE COMPANHIAS FECHADAS</t>
  </si>
  <si>
    <t>7.1.5.20.00.0003-0</t>
  </si>
  <si>
    <t>7.1.5.20.00.9999-3</t>
  </si>
  <si>
    <t>7.1.5.40.00.0001-2</t>
  </si>
  <si>
    <t>RENDAS APLIC FUNDOS INVESTIMENTOS - BANCOOB FIDIC</t>
  </si>
  <si>
    <t>7.1.5.40.00.0002-9</t>
  </si>
  <si>
    <t>FUNDOS DE APLICAÇÃO FINANCEIRA</t>
  </si>
  <si>
    <t>7.1.5.40.00.0003-6</t>
  </si>
  <si>
    <t>FUNDOS MÚTUOS DE RENDA FIXA</t>
  </si>
  <si>
    <t>7.1.5.40.00.9999-9</t>
  </si>
  <si>
    <t>7.1.5.50.00.0001-5</t>
  </si>
  <si>
    <t>RENDAS DE APLICAÇÃO-FUNDO DESENV.SOCIAL</t>
  </si>
  <si>
    <t>7.1.5.60.00.0001-8</t>
  </si>
  <si>
    <t>RENDAS DE APLICAÇÕES TÍTULOS DE DESENV. ECONÔMICO</t>
  </si>
  <si>
    <t>7.1.5.70.00.0001-1</t>
  </si>
  <si>
    <t>RENDAS DE APLICAÇÃO EM OURO</t>
  </si>
  <si>
    <t>7.1.5.75.00.0001-6</t>
  </si>
  <si>
    <t>LUCROS COM TÍTULOS DE RENDA FIXA</t>
  </si>
  <si>
    <t>7.1.5.75.00.0002-3</t>
  </si>
  <si>
    <t>LFT - LUCRO NA ALIENAÇÃO - INTERMEDIADOS</t>
  </si>
  <si>
    <t>7.1.5.75.00.0003-0</t>
  </si>
  <si>
    <t>LTN - LUCRO NA ALIENAÇÃO - INTERMEDIADOS</t>
  </si>
  <si>
    <t>7.1.5.75.00.0004-7</t>
  </si>
  <si>
    <t>CDB - LUCRO NA ALIENAÇÃO - INTERMEDIADOS</t>
  </si>
  <si>
    <t>7.1.5.80.10.0001-3</t>
  </si>
  <si>
    <t>HEDGE DE TAXAS DE JUROS</t>
  </si>
  <si>
    <t>7.1.5.80.11.0001-6</t>
  </si>
  <si>
    <t>7.1.5.80.20.0001-2</t>
  </si>
  <si>
    <t>HEDGE DE CÂMBIO</t>
  </si>
  <si>
    <t>7.1.5.80.21.0001-5</t>
  </si>
  <si>
    <t>7.1.5.80.30.0001-1</t>
  </si>
  <si>
    <t>HEDGE DE OURO</t>
  </si>
  <si>
    <t>7.1.5.80.31.0001-4</t>
  </si>
  <si>
    <t>7.1.5.80.40.0001-0</t>
  </si>
  <si>
    <t>7.1.5.80.41.0001-3</t>
  </si>
  <si>
    <t>7.1.5.80.50.0001-9</t>
  </si>
  <si>
    <t>INTERMEDIAÇÃO DE "SWAP"</t>
  </si>
  <si>
    <t>7.1.5.80.90.0001-5</t>
  </si>
  <si>
    <t>7.1.7.10.00.0001-1</t>
  </si>
  <si>
    <t>RENDAS DE ADMINISTRAÇÃO DE FUNDOS DE INVESTIMENTO</t>
  </si>
  <si>
    <t>RENDAS DE COBRANÇA</t>
  </si>
  <si>
    <t>7.1.7.70.00.0001-9</t>
  </si>
  <si>
    <t>RENDAS DE SERVIÇOS DE CUSTÓDIA</t>
  </si>
  <si>
    <t>7.1.7.90.00.0001-5</t>
  </si>
  <si>
    <t>ORDEM DE PAGAMENTO</t>
  </si>
  <si>
    <t>7.1.7.90.00.0002-2</t>
  </si>
  <si>
    <t>TRANSFERÊNCIAS ELETRÔNICAS - SPB</t>
  </si>
  <si>
    <t>7.1.7.90.00.9999-2</t>
  </si>
  <si>
    <t>PACOTE DE SERVIÇOS - PF</t>
  </si>
  <si>
    <t>TARIFA DE CADASTRO</t>
  </si>
  <si>
    <t>7.1.7.95.02.0001-6</t>
  </si>
  <si>
    <t>TARIFA RENOVAÇÃO DE CADASTRO</t>
  </si>
  <si>
    <t>7.1.7.95.03.0001-9</t>
  </si>
  <si>
    <t>TARIFA FORNEC 2ª VIA CARTÃO MAGNÉT FUNÇÃO DÉBITO</t>
  </si>
  <si>
    <t>7.1.7.95.04.0001-2</t>
  </si>
  <si>
    <t>TARIFA FORNEC 2ª VIA CARTÃO MAGNÉT FUNÇÃO POUPANÇA</t>
  </si>
  <si>
    <t>TARIFA EXCLUSÃO CCF</t>
  </si>
  <si>
    <t>TARIFA CONTRA-ORDEM, OPOSIÇÃO E SUSTAÇÃO CHEQUES</t>
  </si>
  <si>
    <t>TARIFA FORNECIMENTO DE CHEQUE</t>
  </si>
  <si>
    <t>7.1.7.95.08.0001-4</t>
  </si>
  <si>
    <t>TARIFA CHEQUE ADMINISTRATIVO</t>
  </si>
  <si>
    <t>7.1.7.95.09.0001-7</t>
  </si>
  <si>
    <t>TARIFA CHEQUE DE TB/TBG</t>
  </si>
  <si>
    <t>7.1.7.95.10.0001-9</t>
  </si>
  <si>
    <t>TARIFA CHEQUE VISADO</t>
  </si>
  <si>
    <t>TARIFA SAQUE CTA DEPÓSITOS À VISTA E DE POUPANÇA</t>
  </si>
  <si>
    <t>7.1.7.95.12.0001-5</t>
  </si>
  <si>
    <t>TARIFA DEPÓSITO IDENTIFICADO</t>
  </si>
  <si>
    <t>TARIFA FORNECIMENTO DE EXTRATO MENSAL</t>
  </si>
  <si>
    <t>TARIFA FORNECIMENTO DE EXTRATO PERÍODO</t>
  </si>
  <si>
    <t>TARIFA FORNEC MICROFILME, MICROFICHA, ASSEMELHADOS</t>
  </si>
  <si>
    <t>7.1.7.95.15.0001-4</t>
  </si>
  <si>
    <t>TARIFA TRANSFERÊNCIA POR MEIO DE DOC</t>
  </si>
  <si>
    <t>7.1.7.95.15.0002-1</t>
  </si>
  <si>
    <t>TARIFA TRANSFERÊNCIA POR MEIO DE TED</t>
  </si>
  <si>
    <t>TARIFA TRANSFERÊNCIA POR MEIO DE DOC/TED</t>
  </si>
  <si>
    <t>TARIFA TRANSFERÊNCIA AGENDADA POR MEIO DE DOC/TED</t>
  </si>
  <si>
    <t>TARIFA TRANSF ENTRE CONTAS DA PRÓPRIA INSTITUIÇÃO</t>
  </si>
  <si>
    <t>TARIFA ORDEM DE PAGAMENTO</t>
  </si>
  <si>
    <t>7.1.7.95.18.0002-0</t>
  </si>
  <si>
    <t>TARIFA EMISSÃO CHEQUE ORDEM PAGAMENTO - PF</t>
  </si>
  <si>
    <t>TARIFA CONCESSÃO DE ADIANTAMENTO A DEPOSITANTES</t>
  </si>
  <si>
    <t>7.1.7.95.20.0001-8</t>
  </si>
  <si>
    <t>TARIFA CARTÃO DE CRÉDITO BÁSICO - ANUIDADE</t>
  </si>
  <si>
    <t>7.1.7.95.21.0001-1</t>
  </si>
  <si>
    <t>TARIFA FORNECIMENTO 2º VIA CARTÃO - FUNÇÃO CRÉDITO</t>
  </si>
  <si>
    <t>7.1.7.95.22.0001-4</t>
  </si>
  <si>
    <t>TARIFA UTILIZ CANAIS ATEND P/RET ESPEC - CART CRÉD</t>
  </si>
  <si>
    <t>7.1.7.95.23.0001-7</t>
  </si>
  <si>
    <t>TARIFA PGTO CONTAS UTILIZANDO A FUNÇÃO CRÉDITO</t>
  </si>
  <si>
    <t>7.1.7.95.24.0001-0</t>
  </si>
  <si>
    <t>TARIFA AVALIAÇÃO EMERG CRÉDITO - CARTÃO CRÉDITO</t>
  </si>
  <si>
    <t>7.1.7.95.99.0001-8</t>
  </si>
  <si>
    <t>TARIFA CÓPIA / 2º VIA DOCUMENTOS</t>
  </si>
  <si>
    <t>7.1.7.95.99.0002-5</t>
  </si>
  <si>
    <t>TARIFA ADITAMENTO CONTRATOS</t>
  </si>
  <si>
    <t>7.1.7.95.99.0003-2</t>
  </si>
  <si>
    <t>TARIFA AVALIAÇÃO/REAVALIAÇÃO/SUBSTITUIÇÃO BENS</t>
  </si>
  <si>
    <t>7.1.7.95.99.0004-9</t>
  </si>
  <si>
    <t>TARIFA EMISSÃO DOCUMENTOS</t>
  </si>
  <si>
    <t>7.1.7.95.99.0005-6</t>
  </si>
  <si>
    <t>TARIFA RENOVAÇÃO/RECLASSIFICAÇÃO DOCUMENTOS</t>
  </si>
  <si>
    <t>7.1.7.95.99.0006-3</t>
  </si>
  <si>
    <t>TARIFA ABONO ASSINATURA</t>
  </si>
  <si>
    <t>7.1.7.95.99.0007-0</t>
  </si>
  <si>
    <t>TARIFA COLETA/ENTREGA DOCUMENTOS</t>
  </si>
  <si>
    <t>7.1.7.95.99.0008-7</t>
  </si>
  <si>
    <t>TARIFA CORRETAGEM</t>
  </si>
  <si>
    <t>7.1.7.95.99.0009-4</t>
  </si>
  <si>
    <t>TARIFA SERVIÇOS CUSTÓDIA</t>
  </si>
  <si>
    <t>7.1.7.95.99.0010-4</t>
  </si>
  <si>
    <t>TARIFA CHEQUE DEVOLVIDO</t>
  </si>
  <si>
    <t>7.1.7.95.99.0011-1</t>
  </si>
  <si>
    <t>TARIFA PACOTE DE TARIFAS</t>
  </si>
  <si>
    <t>7.1.7.95.99.0012-8</t>
  </si>
  <si>
    <t>TARIFA EMISSÃO CARTÃO</t>
  </si>
  <si>
    <t>7.1.7.95.99.0013-5</t>
  </si>
  <si>
    <t>TARIFA INATIVIDADE CARTÃO</t>
  </si>
  <si>
    <t>7.1.7.95.99.0014-2</t>
  </si>
  <si>
    <t>TARIFA MENSALIDADE CARTÃO</t>
  </si>
  <si>
    <t>7.1.7.95.99.0015-9</t>
  </si>
  <si>
    <t>TARIFA EMISSÃO FATURA CARTÃO</t>
  </si>
  <si>
    <t>7.1.7.95.99.0016-6</t>
  </si>
  <si>
    <t>TARIFA ANUIDADE CARTÃO</t>
  </si>
  <si>
    <t>7.1.7.95.99.0017-3</t>
  </si>
  <si>
    <t>TARIFA SAQUE CARTÃO</t>
  </si>
  <si>
    <t>7.1.7.95.99.0018-0</t>
  </si>
  <si>
    <t>TARIFA RECARGA CARTÃO PRÉ-PAGO</t>
  </si>
  <si>
    <t>7.1.7.95.99.0019-7</t>
  </si>
  <si>
    <t>TARIFA CÂMBIO</t>
  </si>
  <si>
    <t>7.1.7.95.99.0020-7</t>
  </si>
  <si>
    <t>TARIFA AVAL E FIANÇA</t>
  </si>
  <si>
    <t>7.1.7.95.99.9999-5</t>
  </si>
  <si>
    <t>OUTRAS RENDAS DE TARIFAS BANCÁRIAS - PF</t>
  </si>
  <si>
    <t>7.1.7.96.01.0001-0</t>
  </si>
  <si>
    <t>TARIFA DE ADMINISTRAÇÃO DE FUNDOS INVESTIMENTO</t>
  </si>
  <si>
    <t>7.1.7.96.02.0001-3</t>
  </si>
  <si>
    <t>TARIFA DE AVAL E FIANÇA</t>
  </si>
  <si>
    <t>7.1.7.96.04.0001-9</t>
  </si>
  <si>
    <t>TARIFA DE CÂMBIO</t>
  </si>
  <si>
    <t>7.1.7.96.05.0001-2</t>
  </si>
  <si>
    <t>TARIFA CARTÃO CRÉD DIFER - ANUIDADE DIFERENCIADA</t>
  </si>
  <si>
    <t>7.1.7.96.06.0001-5</t>
  </si>
  <si>
    <t>TARIFA DE CARTÃO PRÉ-PAGO</t>
  </si>
  <si>
    <t>7.1.7.96.07.0001-8</t>
  </si>
  <si>
    <t>TARIFA CORRETAGEM DE TÍTULOS</t>
  </si>
  <si>
    <t>7.1.7.96.07.0002-5</t>
  </si>
  <si>
    <t>TARIFA CORRETAGEM DE VALORES MOBILIÁRIOS</t>
  </si>
  <si>
    <t>7.1.7.96.07.0003-2</t>
  </si>
  <si>
    <t>TARIFA CORRETAGEM DE DERIVATIVOS</t>
  </si>
  <si>
    <t>7.1.7.96.07.0004-9</t>
  </si>
  <si>
    <t>TARIFA CORRETAGEM DE CUSTÓDIA</t>
  </si>
  <si>
    <t>TARIFA DE OUTROS SERVIÇOS DIFERENCIADOS - PF</t>
  </si>
  <si>
    <t>7.1.7.96.99.0002-2</t>
  </si>
  <si>
    <t>TARIFA ABONO DE ASSINATURA</t>
  </si>
  <si>
    <t>7.1.7.96.99.0003-9</t>
  </si>
  <si>
    <t>TARIFA ADITAMENTO DE CONTRATOS</t>
  </si>
  <si>
    <t>7.1.7.96.99.0004-6</t>
  </si>
  <si>
    <t>TARIFA DE ALUGUEL DE COFRE</t>
  </si>
  <si>
    <t>7.1.7.96.99.0005-3</t>
  </si>
  <si>
    <t>TARIFA AVALIAÇÃO, REAV. SUBST. BENS REC. GARANTIA</t>
  </si>
  <si>
    <t>7.1.7.96.99.0006-0</t>
  </si>
  <si>
    <t>TARIFA EMISSÃO DE CERTIFICADO DIGITAL</t>
  </si>
  <si>
    <t>7.1.7.96.99.0007-7</t>
  </si>
  <si>
    <t>TARIFA DE COLETA ENTREGA DOMICÍLIO OU OUTRO LOCAL</t>
  </si>
  <si>
    <t>7.1.7.96.99.0008-4</t>
  </si>
  <si>
    <t>TARIFA ENVIO DE MENSAGEM AUTOMÁTICA</t>
  </si>
  <si>
    <t>7.1.7.96.99.0009-1</t>
  </si>
  <si>
    <t>TARIFA DE EXTRATO DIFERENCIADO</t>
  </si>
  <si>
    <t>7.1.7.96.99.0010-1</t>
  </si>
  <si>
    <t>TARIFA FORNEC ATESTADOS, CERTIFICADO E DECLARAÇÕES</t>
  </si>
  <si>
    <t>TARIFA FORNEC 2º VIA COMPROVANTES E DOCUMENTOS</t>
  </si>
  <si>
    <t>7.1.7.96.99.0012-5</t>
  </si>
  <si>
    <t>TARIFA FORNEC PLÁTICO CARTÃO CRÉDITO PERSONALIZADO</t>
  </si>
  <si>
    <t>7.1.7.96.99.0013-2</t>
  </si>
  <si>
    <t>TARIFA EMERGENCIAL 2º VIA CARTÃO CRÉDITO</t>
  </si>
  <si>
    <t>7.1.7.96.99.0014-9</t>
  </si>
  <si>
    <t>TARIFA LEILÕES AGRÍCOLAS</t>
  </si>
  <si>
    <t>TARIFA CONFECÇÃO/RENOVAÇÃO DE CADASTRO</t>
  </si>
  <si>
    <t>TARIFA INCLUSÃO/EXCLUSÃO DO CCF</t>
  </si>
  <si>
    <t>7.1.7.98.01.0003-8</t>
  </si>
  <si>
    <t>TARIFA DE CONSULTA AO CRÉDITO</t>
  </si>
  <si>
    <t>7.1.7.98.02.0001-7</t>
  </si>
  <si>
    <t>TARIFA ANUIDADE CARTÃO DE DÉBITO</t>
  </si>
  <si>
    <t>7.1.7.98.02.0002-4</t>
  </si>
  <si>
    <t>TARIFA CHEQUE AVULSO</t>
  </si>
  <si>
    <t>7.1.7.98.02.0003-1</t>
  </si>
  <si>
    <t>TARIFA FORNECIMENTO CARTÃO PERSONALIZADO</t>
  </si>
  <si>
    <t>7.1.7.98.02.0007-9</t>
  </si>
  <si>
    <t>TARIFA S/ SAQUE - CARTÃO DÉBITO</t>
  </si>
  <si>
    <t>TARIFA S/ DÉBITO AUTORIZADO</t>
  </si>
  <si>
    <t>7.1.7.98.02.0009-3</t>
  </si>
  <si>
    <t>TARIFA S/ EMISSÃO DE CHEQUES</t>
  </si>
  <si>
    <t>7.1.7.98.02.0010-3</t>
  </si>
  <si>
    <t>TARIFA INTERCÂMBIO - CARTÃO DÉBITO</t>
  </si>
  <si>
    <t>7.1.7.98.02.0011-0</t>
  </si>
  <si>
    <t>TARIFA MANUTENÇÃO CONTA CORRENTE</t>
  </si>
  <si>
    <t>7.1.7.98.02.0012-7</t>
  </si>
  <si>
    <t>TARIFA MANUTENÇÃO CONTA INATIVA</t>
  </si>
  <si>
    <t>TARIFA PRÉ-DEPÓSITO</t>
  </si>
  <si>
    <t>TARIFA DEVOLUÇÃO DE CHEQUES</t>
  </si>
  <si>
    <t>TARIFA ACATAMENTO DE CHEQUES</t>
  </si>
  <si>
    <t>7.1.7.98.02.0016-5</t>
  </si>
  <si>
    <t>TARIFA VARIAÇÃO CAMBIAL - CARTÃO DÉBITO</t>
  </si>
  <si>
    <t>7.1.7.98.03.0001-0</t>
  </si>
  <si>
    <t>TARIFA PROCESSAMENTO DEC´S</t>
  </si>
  <si>
    <t>TARIFA TRANSFERÊNCIA CONTAS PRÓPRIA INSTITUIÇÃO</t>
  </si>
  <si>
    <t>7.1.7.98.03.0004-1</t>
  </si>
  <si>
    <t>TARIFA S/ LIBERAÇÃO/RENOVAÇÃO OPERAÇÕES CRÉDITO</t>
  </si>
  <si>
    <t>7.1.7.98.04.0002-0</t>
  </si>
  <si>
    <t>TARIFA CONTA GARANTIDA CARTÕES</t>
  </si>
  <si>
    <t>7.1.7.98.99.0001-9</t>
  </si>
  <si>
    <t>TARIFA ANUIDADE CARTÃO DE CRÉDITO</t>
  </si>
  <si>
    <t>7.1.7.98.99.0002-6</t>
  </si>
  <si>
    <t>TARIFA ARRECADAÇÃO ÁGUA</t>
  </si>
  <si>
    <t>7.1.7.98.99.0003-3</t>
  </si>
  <si>
    <t>TARIFA ARRECADAÇÃO ENERGIA</t>
  </si>
  <si>
    <t>7.1.7.98.99.0004-0</t>
  </si>
  <si>
    <t>TARIFA ARRECADAÇÃO TELEFONE</t>
  </si>
  <si>
    <t>7.1.7.98.99.0005-7</t>
  </si>
  <si>
    <t>TARIFA ARRECADAÇÃO TRIBUTOS E ASSEMELHADOS</t>
  </si>
  <si>
    <t>7.1.7.98.99.0006-4</t>
  </si>
  <si>
    <t>TARIFA BLOQUETOS COBRANÇA</t>
  </si>
  <si>
    <t>7.1.7.98.99.0007-1</t>
  </si>
  <si>
    <t>TARIFA CÉDULA PRODUTO RURAL - CPR</t>
  </si>
  <si>
    <t>7.1.7.98.99.0008-8</t>
  </si>
  <si>
    <t>TARIFA CONVÊNIO SICOOB</t>
  </si>
  <si>
    <t>7.1.7.98.99.0009-5</t>
  </si>
  <si>
    <t>TARIFA MANUTENÇÃO SISTEMA SICOOB</t>
  </si>
  <si>
    <t>7.1.7.98.99.0010-5</t>
  </si>
  <si>
    <t>TARIFA C/ LEVANTAMENTO DADOS SEGUROS</t>
  </si>
  <si>
    <t>7.1.7.98.99.0011-2</t>
  </si>
  <si>
    <t>TARIFA CARTÃO CABAL</t>
  </si>
  <si>
    <t>7.1.7.98.99.0012-9</t>
  </si>
  <si>
    <t>TARIFA DPVAT</t>
  </si>
  <si>
    <t>7.1.7.98.99.0014-3</t>
  </si>
  <si>
    <t>TARIFA SOBRE SERVIÇOS - SICREDI ADM. CARTÕES</t>
  </si>
  <si>
    <t>7.1.7.98.99.0016-7</t>
  </si>
  <si>
    <t>TARIFA BANCO 24 HORAS</t>
  </si>
  <si>
    <t>7.1.7.98.99.0017-4</t>
  </si>
  <si>
    <t>TARIFA EMPRÉSTIMO DESCONTO FOLHA</t>
  </si>
  <si>
    <t>TARIFA PAGAMENTO SALÁRIO</t>
  </si>
  <si>
    <t>7.1.7.98.99.0019-8</t>
  </si>
  <si>
    <t>TARIFA RECARGA CARTÃO</t>
  </si>
  <si>
    <t>7.1.7.98.99.0020-8</t>
  </si>
  <si>
    <t>TARIFA S/ SAQUE - CARTÃO CRÉDITO</t>
  </si>
  <si>
    <t>7.1.7.98.99.0021-5</t>
  </si>
  <si>
    <t>TARIFA RECEBIDAS BANCOOB</t>
  </si>
  <si>
    <t>7.1.7.98.99.0022-2</t>
  </si>
  <si>
    <t>TARIFA S/ ASSISTÊNCIA TÉCNICA</t>
  </si>
  <si>
    <t>7.1.7.98.99.0023-9</t>
  </si>
  <si>
    <t>TARIFA INTERCÂMBIO - CARTÃO CRÉDITO</t>
  </si>
  <si>
    <t>7.1.7.98.99.0024-6</t>
  </si>
  <si>
    <t>TARIFA VARIAÇÃO CAMBIAL - CARTÃO CRÉDITO</t>
  </si>
  <si>
    <t>7.1.7.98.99.0025-3</t>
  </si>
  <si>
    <t>7.1.7.98.99.0026-0</t>
  </si>
  <si>
    <t>7.1.7.98.99.0027-7</t>
  </si>
  <si>
    <t>7.1.7.98.99.0029-1</t>
  </si>
  <si>
    <t>7.1.7.98.99.0030-1</t>
  </si>
  <si>
    <t>7.1.7.98.99.0032-5</t>
  </si>
  <si>
    <t>7.1.7.98.99.0033-2</t>
  </si>
  <si>
    <t>7.1.7.98.99.0035-6</t>
  </si>
  <si>
    <t>7.1.7.98.99.0036-3</t>
  </si>
  <si>
    <t>TARIFA SERVIÇOS MALOTE</t>
  </si>
  <si>
    <t>7.1.7.98.99.0037-0</t>
  </si>
  <si>
    <t>7.1.7.98.99.0038-7</t>
  </si>
  <si>
    <t>7.1.7.98.99.0039-4</t>
  </si>
  <si>
    <t>7.1.7.98.99.0040-4</t>
  </si>
  <si>
    <t>7.1.7.98.99.0041-1</t>
  </si>
  <si>
    <t>7.1.7.98.99.0042-8</t>
  </si>
  <si>
    <t>7.1.7.98.99.0043-5</t>
  </si>
  <si>
    <t>TARIFA PACOTE TARIFAS</t>
  </si>
  <si>
    <t>7.1.7.98.99.0046-6</t>
  </si>
  <si>
    <t>7.1.7.98.99.0047-3</t>
  </si>
  <si>
    <t>7.1.7.98.99.0048-0</t>
  </si>
  <si>
    <t>7.1.7.98.99.0049-7</t>
  </si>
  <si>
    <t>7.1.7.98.99.0050-7</t>
  </si>
  <si>
    <t>7.1.7.98.99.0051-4</t>
  </si>
  <si>
    <t>7.1.7.98.99.0052-1</t>
  </si>
  <si>
    <t>7.1.7.98.99.0053-8</t>
  </si>
  <si>
    <t>7.1.7.98.99.0058-3</t>
  </si>
  <si>
    <t>TARIFA EMISSÃO CHEQUE ORDEM PAGAMENTO - PJ</t>
  </si>
  <si>
    <t>OUTRAS RENDAS DE TARIFAS BANCÁRIAS - PJ</t>
  </si>
  <si>
    <t>7.1.7.99.00.0001-8</t>
  </si>
  <si>
    <t>ELABORAÇÃO/ATUALIZAÇÃO DE FICHA CADASTRAL</t>
  </si>
  <si>
    <t>7.1.7.99.00.0002-5</t>
  </si>
  <si>
    <t>EXTRATOS</t>
  </si>
  <si>
    <t>7.1.7.99.00.0003-2</t>
  </si>
  <si>
    <t>ARRECADAÇÃO DE ENERGIA ELÉTRICA</t>
  </si>
  <si>
    <t>7.1.7.99.00.0004-9</t>
  </si>
  <si>
    <t>ARRECADAÇÃO DE ÁGUA</t>
  </si>
  <si>
    <t>7.1.7.99.00.0005-6</t>
  </si>
  <si>
    <t>SUSTAÇÃO DE CHEQUES</t>
  </si>
  <si>
    <t>7.1.7.99.00.0006-3</t>
  </si>
  <si>
    <t>FORNECIMENTO DE TALONÁRIOS DE CHEQUES</t>
  </si>
  <si>
    <t>7.1.7.99.00.0007-0</t>
  </si>
  <si>
    <t>SEGUNDA VIA DE DOCUMENTOS</t>
  </si>
  <si>
    <t>7.1.7.99.00.0008-7</t>
  </si>
  <si>
    <t>ARRECADAÇÃO DE TELEFONE</t>
  </si>
  <si>
    <t>7.1.7.99.00.0009-4</t>
  </si>
  <si>
    <t>ARRECADAÇÃO DE TRIBUTOS E ASSEMELHADOS</t>
  </si>
  <si>
    <t>7.1.7.99.00.0010-4</t>
  </si>
  <si>
    <t>TAXAS DE DEVOLUÇÃO DE CHEQUES</t>
  </si>
  <si>
    <t>7.1.7.99.00.0011-1</t>
  </si>
  <si>
    <t>CHEQUE AVULSO</t>
  </si>
  <si>
    <t>7.1.7.99.00.0012-8</t>
  </si>
  <si>
    <t>TARIFAS DE CONSULTA AO CRÉDITO</t>
  </si>
  <si>
    <t>7.1.7.99.00.0013-5</t>
  </si>
  <si>
    <t>TARIFAS S/LIBERAÇÃO/RENOVAÇÃO DE CRÉDITO</t>
  </si>
  <si>
    <t>7.1.7.99.00.0014-2</t>
  </si>
  <si>
    <t>FORNECIMENTO DE CARTÃO PERSONALIZADO</t>
  </si>
  <si>
    <t>7.1.7.99.00.0015-9</t>
  </si>
  <si>
    <t>TAXA MANUTENÇÃO CONTAS INATIVAS</t>
  </si>
  <si>
    <t>7.1.7.99.00.0016-6</t>
  </si>
  <si>
    <t>TAXAS S/ACATAMENTO DE CHEQUE</t>
  </si>
  <si>
    <t>7.1.7.99.00.0017-3</t>
  </si>
  <si>
    <t>TARIFA S/DÉBITO AUTORIZADO</t>
  </si>
  <si>
    <t>7.1.7.99.00.0018-0</t>
  </si>
  <si>
    <t>RECEITA C/LEVANTAMENTOS DE DADOS SEGUROS</t>
  </si>
  <si>
    <t>7.1.7.99.00.0019-7</t>
  </si>
  <si>
    <t>INCLUSÃO/EXCLUSÃO DO CCF</t>
  </si>
  <si>
    <t>7.1.7.99.00.0020-7</t>
  </si>
  <si>
    <t>TARIFAS RECEBIDAS BANCOOB</t>
  </si>
  <si>
    <t>7.1.7.99.00.0021-4</t>
  </si>
  <si>
    <t>RENDAS S/ ASSISTÊNCIA TÉCNICA</t>
  </si>
  <si>
    <t>7.1.7.99.00.0022-1</t>
  </si>
  <si>
    <t>RECEITA COM DPVAT</t>
  </si>
  <si>
    <t>7.1.7.99.00.0023-8</t>
  </si>
  <si>
    <t>7.1.7.99.00.0024-5</t>
  </si>
  <si>
    <t>ANUIDADE DE CARTÃO DE DÉBITO</t>
  </si>
  <si>
    <t>7.1.7.99.00.0025-2</t>
  </si>
  <si>
    <t>TAXA DE INTERCÂMBIO - CARTÃO DE CRÉDITO</t>
  </si>
  <si>
    <t>7.1.7.99.00.0026-9</t>
  </si>
  <si>
    <t>TAXA DE INTERCÂMBIO - CARTÃO DE DÉBITO</t>
  </si>
  <si>
    <t>7.1.7.99.00.0027-6</t>
  </si>
  <si>
    <t>VARIAÇÃO CAMBIAL - CARTÃO DE CRÉDITO</t>
  </si>
  <si>
    <t>7.1.7.99.00.0028-3</t>
  </si>
  <si>
    <t>RECEITA DE TARIFA COM DOC</t>
  </si>
  <si>
    <t>7.1.7.99.00.0029-0</t>
  </si>
  <si>
    <t>TARIFA S/ SAQUE - CARTÃO DE CRÉDITO</t>
  </si>
  <si>
    <t>7.1.7.99.00.0030-0</t>
  </si>
  <si>
    <t>VARIAÇÃO CAMBIAL - CARTÃO DE DÉBITO</t>
  </si>
  <si>
    <t>7.1.7.99.00.0031-7</t>
  </si>
  <si>
    <t>TARIFA S/ SAQUE - CARTÃO DE DÉBITO</t>
  </si>
  <si>
    <t>7.1.7.99.00.0032-4</t>
  </si>
  <si>
    <t>7.1.7.99.00.0033-1</t>
  </si>
  <si>
    <t>TARIFAS S/ ASSISTÊNCIA TÉCNICA</t>
  </si>
  <si>
    <t>7.1.7.99.00.0034-8</t>
  </si>
  <si>
    <t>RECEITA DE TARIFA COM TED</t>
  </si>
  <si>
    <t>7.1.7.99.00.0035-5</t>
  </si>
  <si>
    <t>TAXA DE MANUTENÇÃO DE CONTA CORRENTE</t>
  </si>
  <si>
    <t>7.1.7.99.00.0036-2</t>
  </si>
  <si>
    <t>RECEITA CARTÃO CABAL</t>
  </si>
  <si>
    <t>7.1.7.99.00.0037-9</t>
  </si>
  <si>
    <t>TAXA PRÉ-DEPÓSITO</t>
  </si>
  <si>
    <t>7.1.7.99.00.0038-6</t>
  </si>
  <si>
    <t>TARIFA SOBRE EMISSÃO DE CHEQUES</t>
  </si>
  <si>
    <t>7.1.7.99.00.0039-3</t>
  </si>
  <si>
    <t>BLOQUETOS DE COBRANÇA</t>
  </si>
  <si>
    <t>7.1.7.99.00.0040-3</t>
  </si>
  <si>
    <t>SERVIÇOS DE MICROFILMAGEM</t>
  </si>
  <si>
    <t>7.1.7.99.00.0041-0</t>
  </si>
  <si>
    <t>CONVÊNIO SICOOB</t>
  </si>
  <si>
    <t>7.1.7.99.00.0042-7</t>
  </si>
  <si>
    <t>7.1.7.99.00.0043-4</t>
  </si>
  <si>
    <t>7.1.7.99.00.0044-1</t>
  </si>
  <si>
    <t>SOBRE SERVIÇOS - BC CARD ADM. DE CARTÕES CRÉDITO</t>
  </si>
  <si>
    <t>7.1.7.99.00.0045-8</t>
  </si>
  <si>
    <t>MANTENÇÃO DE SISTEMA - SICOOB</t>
  </si>
  <si>
    <t>7.1.7.99.00.0046-5</t>
  </si>
  <si>
    <t>7.1.7.99.00.0047-2</t>
  </si>
  <si>
    <t>7.1.7.99.00.0048-9</t>
  </si>
  <si>
    <t>7.1.7.99.00.0049-6</t>
  </si>
  <si>
    <t>RENDAS DE TRANSAÇÕES INTERCREDIS</t>
  </si>
  <si>
    <t>7.1.7.99.00.0050-6</t>
  </si>
  <si>
    <t>RENDAS DE SERV RATEIO DO SICOOB BRASIL P/ CENTRAIS</t>
  </si>
  <si>
    <t>7.1.7.99.00.0051-3</t>
  </si>
  <si>
    <t>TAXA ANUAL ADMINISTRAÇÃO - CARTÃO DÉBITO</t>
  </si>
  <si>
    <t>7.1.7.99.00.0052-0</t>
  </si>
  <si>
    <t>TAXA ANUAL ADMINISTRAÇÃO - CARTÃO CRÉDITO</t>
  </si>
  <si>
    <t>7.1.7.99.00.0053-7</t>
  </si>
  <si>
    <t>TARIFA SOBRE SAQUE - CARTÃO DÉBITO</t>
  </si>
  <si>
    <t>7.1.7.99.00.0054-4</t>
  </si>
  <si>
    <t>TARIFA SOBRE SAQUE - CARTÃO DE CRÉDITO</t>
  </si>
  <si>
    <t>7.1.7.99.00.0056-8</t>
  </si>
  <si>
    <t>7.1.7.99.00.0057-5</t>
  </si>
  <si>
    <t>TARIFA SMS</t>
  </si>
  <si>
    <t>7.1.7.99.00.1008-4</t>
  </si>
  <si>
    <t>7.1.7.99.00.1009-1</t>
  </si>
  <si>
    <t>7.1.7.99.00.1010-1</t>
  </si>
  <si>
    <t>7.1.7.99.00.1011-8</t>
  </si>
  <si>
    <t>7.1.7.99.00.1012-5</t>
  </si>
  <si>
    <t>7.1.7.99.00.1013-2</t>
  </si>
  <si>
    <t>7.1.7.99.00.1014-9</t>
  </si>
  <si>
    <t>7.1.7.99.00.1015-6</t>
  </si>
  <si>
    <t>7.1.7.99.00.1016-3</t>
  </si>
  <si>
    <t>RENDAS EMISSÃO BOLETO - DEPÓSITO VIA BOLETO</t>
  </si>
  <si>
    <t>OUTRAS RENDAS SERVIÇOS - ATOS COOPERATIVOS</t>
  </si>
  <si>
    <t>RENDAS CONVÊNIO - ENERGIA ELÉTRICA E GÁS</t>
  </si>
  <si>
    <t>RENDAS CONVÊNIO - SANEAMENTO</t>
  </si>
  <si>
    <t>RENDAS CONVÊNIO - TELECOMUNICAÇÕES</t>
  </si>
  <si>
    <t>RENDAS CONVÊNIO - TRIBUTOS MUNICIPAIS</t>
  </si>
  <si>
    <t>RENDAS CONVÊNIO - TRIBUTOS ESTADUAIS</t>
  </si>
  <si>
    <t>7.1.7.99.00.5006-8</t>
  </si>
  <si>
    <t>RENDAS CONVÊNIO - OUTROS</t>
  </si>
  <si>
    <t>7.1.7.99.00.5007-5</t>
  </si>
  <si>
    <t>RENDAS PLANOS DE SAÚDE</t>
  </si>
  <si>
    <t>7.1.7.99.00.5008-2</t>
  </si>
  <si>
    <t>RENDAS C/LEVANTAMENTOS DE DADOS PARA SEGUROS</t>
  </si>
  <si>
    <t>RENDAS RECEBIDAS DO BANCOOB</t>
  </si>
  <si>
    <t>7.1.7.99.00.5010-9</t>
  </si>
  <si>
    <t>RENDAS DEVOLUÇÃO CORRETAGEM - BM&amp;F</t>
  </si>
  <si>
    <t>7.1.7.99.00.5011-6</t>
  </si>
  <si>
    <t>RENDAS COM DOC</t>
  </si>
  <si>
    <t>RENDAS COM TED</t>
  </si>
  <si>
    <t>RENDAS CONVÊNIO - DPVAT</t>
  </si>
  <si>
    <t>7.1.7.99.00.5014-7</t>
  </si>
  <si>
    <t>RENDAS ARRECADAÇÃO TRIBUTOS E ASSEMELHADOS</t>
  </si>
  <si>
    <t>7.1.7.99.00.5015-4</t>
  </si>
  <si>
    <t>RENDAS PRESTAÇÃO DE SERVIÇOS - COMISSÃO</t>
  </si>
  <si>
    <t>RENDAS CONVÊNIO - PREVIDÊNCIA SOCIAL INSS</t>
  </si>
  <si>
    <t>RENDAS TRANSAÇÕES INTERCREDIS</t>
  </si>
  <si>
    <t>RENDAS CONVÊNIO - MULTAS DE TRÂNSITO</t>
  </si>
  <si>
    <t>7.1.7.99.00.5020-2</t>
  </si>
  <si>
    <t>RENDAS ANUIDADE - CARTÃO DE CRÉDITO</t>
  </si>
  <si>
    <t>7.1.7.99.00.5021-9</t>
  </si>
  <si>
    <t>RENDAS ANUIDADE - CARTÃO DE DÉBITO</t>
  </si>
  <si>
    <t>7.1.7.99.00.5022-6</t>
  </si>
  <si>
    <t>RENDAS INTERCÂMBIO - CARTÃO DE CRÉDITO</t>
  </si>
  <si>
    <t>7.1.7.99.00.5023-3</t>
  </si>
  <si>
    <t>RENDAS INTERCÂMBIO - CARTÃO DE DÉBITO</t>
  </si>
  <si>
    <t>7.1.7.99.00.5024-0</t>
  </si>
  <si>
    <t>RENDAS VARIAÇÃO CAMBIAL - CARTÃO DE CRÉDITO</t>
  </si>
  <si>
    <t>7.1.7.99.00.5025-7</t>
  </si>
  <si>
    <t>RENDAS VARIAÇÃO CAMBIAL - CARTÃO DE DÉBITO</t>
  </si>
  <si>
    <t>7.1.7.99.00.5026-4</t>
  </si>
  <si>
    <t>RENDAS S/ SAQUE - CARTÃO DE CRÉDITO</t>
  </si>
  <si>
    <t>7.1.7.99.00.5027-1</t>
  </si>
  <si>
    <t>RENDAS CHEQUE ELETRONICO - CARTÃO CABAL</t>
  </si>
  <si>
    <t>7.1.7.99.00.5028-8</t>
  </si>
  <si>
    <t>REPASSE CUSTO CONSULTA/SAQUE - CIRRUS CABAL</t>
  </si>
  <si>
    <t>7.1.7.99.00.5029-5</t>
  </si>
  <si>
    <t>RENDAS COMISSÃO INTERCAMBIO - MAESTRO MASTERCARD</t>
  </si>
  <si>
    <t>7.1.7.99.00.5030-5</t>
  </si>
  <si>
    <t>RENDAS SAQUE - CARTÃO DE DÉBITO</t>
  </si>
  <si>
    <t>RENDAS COMISSÃO INTERCÂMBIO - CARTÃO CABAL</t>
  </si>
  <si>
    <t>7.1.7.99.00.5032-9</t>
  </si>
  <si>
    <t>RENDAS SERVIÇOS DE COBRANÇA - FIDC</t>
  </si>
  <si>
    <t>RENDAS CONVÊNIO - RECEBIMENTO ORDEM PGTO TERCEIROS</t>
  </si>
  <si>
    <t>RENDAS CONVÊNIO - TRIBUTOS FEDERAIS</t>
  </si>
  <si>
    <t>7.1.7.99.00.5035-0</t>
  </si>
  <si>
    <t>RENDAS EMISSÃO CARTÃO - MASTERCARD EMPRESARIAL</t>
  </si>
  <si>
    <t>7.1.7.99.00.5036-7</t>
  </si>
  <si>
    <t>REPASSE CONSULTA SAQUE - INTERNACIONAL</t>
  </si>
  <si>
    <t>7.1.7.99.00.5037-4</t>
  </si>
  <si>
    <t>REPASSE CONSULTA SAQUE - BANCO 24 HORAS</t>
  </si>
  <si>
    <t>7.1.7.99.00.5038-1</t>
  </si>
  <si>
    <t>REPASSE CUSTO S/ SAQUE - INTERNACIONAL</t>
  </si>
  <si>
    <t>7.1.7.99.00.5039-8</t>
  </si>
  <si>
    <t>RENDAS ANTECIPAÇÃO</t>
  </si>
  <si>
    <t>7.1.7.99.00.5040-8</t>
  </si>
  <si>
    <t>COMISSÃO COM VENDA DE CONSÓRCIOS</t>
  </si>
  <si>
    <t>RENDAS CONVÊNIO - CARNÊS/ASSEMELHADOS</t>
  </si>
  <si>
    <t>RENDAS CONVÊNIO - ARRECADAÇÃO FGTS</t>
  </si>
  <si>
    <t>RENDAS CONVÊNIO - SEGUROS</t>
  </si>
  <si>
    <t>RENDAS CONVÊNIO - DEMAIS EMPRESAS</t>
  </si>
  <si>
    <t>7.1.7.99.00.5045-3</t>
  </si>
  <si>
    <t>RENDAS EMISSÃO CARTÃO - SICOOBCARD SALÁRIO</t>
  </si>
  <si>
    <t>RENDAS CONVÊNIO - RECARGA TELEFONIA ON-LINE</t>
  </si>
  <si>
    <t>7.1.7.99.00.5047-7</t>
  </si>
  <si>
    <t>CRÉDITO RECEITA SIPAG - CREDENCIAMENTO</t>
  </si>
  <si>
    <t>COMISSÃO CARTÕES DE CRÉDITO</t>
  </si>
  <si>
    <t>7.1.7.99.00.5049-1</t>
  </si>
  <si>
    <t>CRÉDITO RECEITAS - CREDENCIAMENTO</t>
  </si>
  <si>
    <t>7.1.7.99.00.5050-1</t>
  </si>
  <si>
    <t>COMISSÃO COM VENDA DE CONSÓRCIOS C/ ASSOCIADOS</t>
  </si>
  <si>
    <t>COMISSÃO COM VENDA DE CONSÓRCIOS C/ NÃO ASSOCIADOS</t>
  </si>
  <si>
    <t>7.1.7.99.00.5052-5</t>
  </si>
  <si>
    <t>COMISSÃO COM VENDA DE SEGUROS C/ ASSOCIADOS</t>
  </si>
  <si>
    <t>COMISSÃO COM VENDA DE SEGUROS C/ NÃO ASSOCIADOS</t>
  </si>
  <si>
    <t>7.1.7.99.00.5054-9</t>
  </si>
  <si>
    <t>RENDAS CONVÊNIO - CRA´S CARTÓRIOS</t>
  </si>
  <si>
    <t>7.1.7.99.00.5055-6</t>
  </si>
  <si>
    <t>DEPÓSITO CHEQUE AUTOATENDIMENTO</t>
  </si>
  <si>
    <t>RENDAS PRESTAÇÃO SERVIÇO - COMISSÃO POUPANÇA</t>
  </si>
  <si>
    <t>7.1.7.99.00.5057-0</t>
  </si>
  <si>
    <t>RENDAS PRESTAÇÃO SERVIÇO - COMISSÃO SICOOB PREVI</t>
  </si>
  <si>
    <t>RENDAS PRESTAÇÃO SERVIÇO - COMISSÃO CONSIG. INSS</t>
  </si>
  <si>
    <t>RENDAS PRESTAÇÃO SERVIÇO - COMISSÃO CONSIG.BANCOOB</t>
  </si>
  <si>
    <t>7.1.7.99.00.5060-4</t>
  </si>
  <si>
    <t>RENDAS PRESTAÇÃO SERVIÇO - COMISSÃO FINANC. IMOB.</t>
  </si>
  <si>
    <t>7.1.7.99.00.5061-1</t>
  </si>
  <si>
    <t>RENDAS PREST. SERVIÇO-COMISSÃO CÂMBIO (ATEND.COP)</t>
  </si>
  <si>
    <t>7.1.7.99.00.5062-8</t>
  </si>
  <si>
    <t>RENDAS PREST. SERVIÇO - COMISSÃO CÂMBIO</t>
  </si>
  <si>
    <t>7.1.7.99.00.5063-5</t>
  </si>
  <si>
    <t>RENDAS S/TAXA DE DESCONTO - SICOOB PAY</t>
  </si>
  <si>
    <t>7.1.7.99.00.9998-8</t>
  </si>
  <si>
    <t>OUTRAS RENDAS - PODER PÚBLICO</t>
  </si>
  <si>
    <t>OUTRAS RENDAS SERVIÇOS - ATOS NÃO COOPERATIVOS</t>
  </si>
  <si>
    <t>7.1.8.20.00.0001-3</t>
  </si>
  <si>
    <t>RENDAS DE AJUSTES EM INVEST. EM COLIG. E CONTROL.</t>
  </si>
  <si>
    <t>7.1.9.10.10.0001-8</t>
  </si>
  <si>
    <t>RDAS EFETIVAS-DIREITOS CRED S/ COOBRIGAÇÕES</t>
  </si>
  <si>
    <t>7.1.9.10.40.0001-5</t>
  </si>
  <si>
    <t>RDAS DIREITOS A REC OP VENDA/TRANSF DE ATIVOS FINA</t>
  </si>
  <si>
    <t>7.1.9.15.10.0001-3</t>
  </si>
  <si>
    <t>LUCROS EM OP. VENDA/TRANSF. DE ATIVOS FINANCEIROS</t>
  </si>
  <si>
    <t>EXERCÍCIO CORRENTE</t>
  </si>
  <si>
    <t>EXERCÍCIO ANTERIOR</t>
  </si>
  <si>
    <t>OUTROS EXERCÍCIOS</t>
  </si>
  <si>
    <t>7.1.9.25.00.0001-7</t>
  </si>
  <si>
    <t>RENDAS CRÉD.DECOR.DE CONTR. EXPORTAÇÃO ADQUIRIDOS</t>
  </si>
  <si>
    <t>7.1.9.30.00.0001-5</t>
  </si>
  <si>
    <t>RECUPERAÇÃO DE DESPESAS - TELEFONE</t>
  </si>
  <si>
    <t>7.1.9.30.00.0002-2</t>
  </si>
  <si>
    <t>RECUPERAÇÃO DE DESPESAS - POSTAIS</t>
  </si>
  <si>
    <t>7.1.9.30.00.0003-9</t>
  </si>
  <si>
    <t>RECUPERAÇÃO DE DESPESAS - VIAGENS</t>
  </si>
  <si>
    <t>7.1.9.30.00.0004-6</t>
  </si>
  <si>
    <t>RECUPERAÇÃO DE DESPESAS - CARTÕES</t>
  </si>
  <si>
    <t>7.1.9.30.00.0005-3</t>
  </si>
  <si>
    <t>RECUPERAÇÃO DE DESPESAS - PORTABILIDADE - RCO</t>
  </si>
  <si>
    <t>7.1.9.50.00.0001-1</t>
  </si>
  <si>
    <t>RENDAS DE CRÉDITOS POR AVAIS E FIANÇAS HONRADOS</t>
  </si>
  <si>
    <t>7.1.9.50.00.0002-8</t>
  </si>
  <si>
    <t>FIANÇAS HONRADAS</t>
  </si>
  <si>
    <t>7.1.9.55.00.0001-6</t>
  </si>
  <si>
    <t>RENDAS DE CRÉDITOS VINCULADOS AO CRÉDITO RURAL</t>
  </si>
  <si>
    <t>7.1.9.70.00.0001-7</t>
  </si>
  <si>
    <t>RENDAS DE GARANTIAS PRESTADAS</t>
  </si>
  <si>
    <t>7.1.9.70.00.0002-4</t>
  </si>
  <si>
    <t>FIANÇAS</t>
  </si>
  <si>
    <t>7.1.9.80.00.0001-0</t>
  </si>
  <si>
    <t>RENDAS DE REPASSES INTERFINANCEIROS</t>
  </si>
  <si>
    <t>7.1.9.80.00.0002-7</t>
  </si>
  <si>
    <t>RENDAS DE REPASSES DELCREDERE</t>
  </si>
  <si>
    <t>7.1.9.80.00.0010-6</t>
  </si>
  <si>
    <t>7.1.9.80.00.0011-3</t>
  </si>
  <si>
    <t>7.1.9.80.00.0012-0</t>
  </si>
  <si>
    <t>7.1.9.80.00.0013-7</t>
  </si>
  <si>
    <t>7.1.9.80.00.0014-4</t>
  </si>
  <si>
    <t>7.1.9.80.00.0100-2</t>
  </si>
  <si>
    <t>7.1.9.80.00.0101-9</t>
  </si>
  <si>
    <t>7.1.9.80.00.0102-6</t>
  </si>
  <si>
    <t>7.1.9.80.00.0103-3</t>
  </si>
  <si>
    <t>7.1.9.80.00.0104-0</t>
  </si>
  <si>
    <t>7.1.9.80.00.0105-7</t>
  </si>
  <si>
    <t>7.1.9.80.00.0106-4</t>
  </si>
  <si>
    <t>7.1.9.80.00.0107-1</t>
  </si>
  <si>
    <t>7.1.9.80.00.0108-8</t>
  </si>
  <si>
    <t>7.1.9.80.00.0200-1</t>
  </si>
  <si>
    <t>7.1.9.80.00.0201-8</t>
  </si>
  <si>
    <t>7.1.9.80.00.0202-5</t>
  </si>
  <si>
    <t>7.1.9.80.00.0203-2</t>
  </si>
  <si>
    <t>7.1.9.80.00.0204-9</t>
  </si>
  <si>
    <t>7.1.9.80.00.0205-6</t>
  </si>
  <si>
    <t>7.1.9.80.00.0206-3</t>
  </si>
  <si>
    <t>7.1.9.80.00.0207-0</t>
  </si>
  <si>
    <t>7.1.9.80.00.0208-7</t>
  </si>
  <si>
    <t>7.1.9.80.00.0300-0</t>
  </si>
  <si>
    <t>7.1.9.80.00.0301-7</t>
  </si>
  <si>
    <t>7.1.9.80.00.0302-4</t>
  </si>
  <si>
    <t>7.1.9.80.00.0303-1</t>
  </si>
  <si>
    <t>7.1.9.80.00.0304-8</t>
  </si>
  <si>
    <t>7.1.9.80.00.0305-5</t>
  </si>
  <si>
    <t>7.1.9.80.00.0306-2</t>
  </si>
  <si>
    <t>7.1.9.80.00.0307-9</t>
  </si>
  <si>
    <t>7.1.9.80.00.0308-6</t>
  </si>
  <si>
    <t>7.1.9.80.00.0400-9</t>
  </si>
  <si>
    <t>7.1.9.80.00.0401-6</t>
  </si>
  <si>
    <t>7.1.9.80.00.0402-3</t>
  </si>
  <si>
    <t>7.1.9.80.00.0403-0</t>
  </si>
  <si>
    <t>7.1.9.80.00.0404-7</t>
  </si>
  <si>
    <t>7.1.9.80.00.0405-4</t>
  </si>
  <si>
    <t>7.1.9.80.00.0406-1</t>
  </si>
  <si>
    <t>7.1.9.80.00.0407-8</t>
  </si>
  <si>
    <t>7.1.9.80.00.0408-5</t>
  </si>
  <si>
    <t>7.1.9.80.00.0500-8</t>
  </si>
  <si>
    <t>7.1.9.80.00.0501-5</t>
  </si>
  <si>
    <t>7.1.9.80.00.0502-2</t>
  </si>
  <si>
    <t>7.1.9.80.00.0503-9</t>
  </si>
  <si>
    <t>7.1.9.80.00.0504-6</t>
  </si>
  <si>
    <t>7.1.9.80.00.0505-3</t>
  </si>
  <si>
    <t>7.1.9.80.00.0506-0</t>
  </si>
  <si>
    <t>7.1.9.80.00.0507-7</t>
  </si>
  <si>
    <t>7.1.9.80.00.0508-4</t>
  </si>
  <si>
    <t>7.1.9.80.00.0600-7</t>
  </si>
  <si>
    <t>7.1.9.80.00.0601-4</t>
  </si>
  <si>
    <t>JUROS DE MORA - FINANC. RURAIS RENEG.</t>
  </si>
  <si>
    <t>7.1.9.85.00.0001-5</t>
  </si>
  <si>
    <t>RENDAS DO INSTRUMENTO HIBRIDO DE CAPITAL</t>
  </si>
  <si>
    <t>7.1.9.85.00.0002-2</t>
  </si>
  <si>
    <t>OPERAÇÕES ALONGADAS-CRÉDITO RURAL</t>
  </si>
  <si>
    <t>7.1.9.85.00.0003-9</t>
  </si>
  <si>
    <t>TÍTULOS A RECEBER-SECURITIZAÇÃO</t>
  </si>
  <si>
    <t>INGRESSOS DE DEPOSITOS INTERCOOPERATIVOS</t>
  </si>
  <si>
    <t>7.1.9.86.00.0002-9</t>
  </si>
  <si>
    <t>INGRESSOS DEP. INTERCOOPERATIVOS - PODER PÚBLICO</t>
  </si>
  <si>
    <t>7.1.9.90.10.0001-2</t>
  </si>
  <si>
    <t>DESVALORIZAÇÃO DE TÍTULOS LIVRES</t>
  </si>
  <si>
    <t>7.1.9.90.12.0001-8</t>
  </si>
  <si>
    <t>DESVALORIZAÇÃO DE CRÉDITOS VINCULADOS</t>
  </si>
  <si>
    <t>7.1.9.90.20.0001-1</t>
  </si>
  <si>
    <t>DESVAL.TÍT.VINCULADOS À NEGOCIAÇÃO INTERM.VALORES</t>
  </si>
  <si>
    <t>7.1.9.90.30.0003-4</t>
  </si>
  <si>
    <t>7.1.9.90.30.0004-1</t>
  </si>
  <si>
    <t>7.1.9.90.30.0005-8</t>
  </si>
  <si>
    <t>FINANCIAMENTOS RURAIS</t>
  </si>
  <si>
    <t>7.1.9.90.30.0006-5</t>
  </si>
  <si>
    <t>7.1.9.90.30.0007-2</t>
  </si>
  <si>
    <t>7.1.9.90.30.0008-9</t>
  </si>
  <si>
    <t>CARTÃO CABAL ROTATIVO</t>
  </si>
  <si>
    <t>7.1.9.90.30.0009-6</t>
  </si>
  <si>
    <t>CARTÃO VISA ROTATIVO</t>
  </si>
  <si>
    <t>7.1.9.90.30.0010-6</t>
  </si>
  <si>
    <t>CARTÃO MASTERCARD ROTATIVO</t>
  </si>
  <si>
    <t>7.1.9.90.30.0011-3</t>
  </si>
  <si>
    <t>7.1.9.90.30.0012-0</t>
  </si>
  <si>
    <t>CCB'S</t>
  </si>
  <si>
    <t>7.1.9.90.30.0013-7</t>
  </si>
  <si>
    <t>7.1.9.90.30.0014-4</t>
  </si>
  <si>
    <t>CONSIGNADO TRADICIONAL</t>
  </si>
  <si>
    <t>7.1.9.90.30.0015-1</t>
  </si>
  <si>
    <t>CONSIGNADO INSS</t>
  </si>
  <si>
    <t>7.1.9.90.30.0016-8</t>
  </si>
  <si>
    <t>CONSIGNADO SIAPE</t>
  </si>
  <si>
    <t>7.1.9.90.30.0017-5</t>
  </si>
  <si>
    <t>EMPRÉSTIMOS BENS DURÁVEIS</t>
  </si>
  <si>
    <t>7.1.9.90.30.0018-2</t>
  </si>
  <si>
    <t>7.1.9.90.30.0019-9</t>
  </si>
  <si>
    <t>7.1.9.90.30.0020-9</t>
  </si>
  <si>
    <t>PARA REPASSE</t>
  </si>
  <si>
    <t>7.1.9.90.30.0021-6</t>
  </si>
  <si>
    <t>SICOOB COTAS PARTES</t>
  </si>
  <si>
    <t>7.1.9.90.30.0022-3</t>
  </si>
  <si>
    <t>FINANCIAMENTOS BENS DURÁVEIS</t>
  </si>
  <si>
    <t>7.1.9.90.30.0023-0</t>
  </si>
  <si>
    <t>PROCAPCRED</t>
  </si>
  <si>
    <t>7.1.9.90.30.0024-7</t>
  </si>
  <si>
    <t>BNDES EMPRESARIAL</t>
  </si>
  <si>
    <t>7.1.9.90.30.0025-4</t>
  </si>
  <si>
    <t>FINAME EMPRESARIAL</t>
  </si>
  <si>
    <t>7.1.9.90.30.0026-1</t>
  </si>
  <si>
    <t>RURAIS LIVRES</t>
  </si>
  <si>
    <t>7.1.9.90.30.0027-8</t>
  </si>
  <si>
    <t>RURAIS OBRIGATÓRIOS</t>
  </si>
  <si>
    <t>7.1.9.90.30.0028-5</t>
  </si>
  <si>
    <t>RPL EQUALIZÁVEL</t>
  </si>
  <si>
    <t>7.1.9.90.30.0029-2</t>
  </si>
  <si>
    <t>CPR RPL</t>
  </si>
  <si>
    <t>7.1.9.90.30.0030-2</t>
  </si>
  <si>
    <t>CPR RO</t>
  </si>
  <si>
    <t>7.1.9.90.30.0031-9</t>
  </si>
  <si>
    <t>PRONAF RPL</t>
  </si>
  <si>
    <t>7.1.9.90.30.0032-6</t>
  </si>
  <si>
    <t>PRONAF RO</t>
  </si>
  <si>
    <t>7.1.9.90.30.0033-3</t>
  </si>
  <si>
    <t>PRONAMP RPL</t>
  </si>
  <si>
    <t>7.1.9.90.30.0034-0</t>
  </si>
  <si>
    <t>PRONAMP RO</t>
  </si>
  <si>
    <t>7.1.9.90.30.0035-7</t>
  </si>
  <si>
    <t>PRONAMP EQUALIZÁVEL</t>
  </si>
  <si>
    <t>7.1.9.90.30.0036-4</t>
  </si>
  <si>
    <t>EGF RPL</t>
  </si>
  <si>
    <t>7.1.9.90.30.0037-1</t>
  </si>
  <si>
    <t>EGF RO</t>
  </si>
  <si>
    <t>7.1.9.90.30.0038-8</t>
  </si>
  <si>
    <t>EGF EQUALIZÁVEL</t>
  </si>
  <si>
    <t>7.1.9.90.30.0039-5</t>
  </si>
  <si>
    <t>POUPANÇA RO</t>
  </si>
  <si>
    <t>7.1.9.90.30.0040-5</t>
  </si>
  <si>
    <t>POUPANÇA RURAL EQUAL</t>
  </si>
  <si>
    <t>7.1.9.90.30.0041-2</t>
  </si>
  <si>
    <t>LEC RPL</t>
  </si>
  <si>
    <t>7.1.9.90.30.0042-9</t>
  </si>
  <si>
    <t>LEC RO</t>
  </si>
  <si>
    <t>7.1.9.90.30.0043-6</t>
  </si>
  <si>
    <t>REPASSADAS</t>
  </si>
  <si>
    <t>7.1.9.90.30.0044-3</t>
  </si>
  <si>
    <t>FUNCAFÉ REPASSADAS</t>
  </si>
  <si>
    <t>7.1.9.90.30.0045-0</t>
  </si>
  <si>
    <t>BNDES REPASSADAS</t>
  </si>
  <si>
    <t>7.1.9.90.30.0046-7</t>
  </si>
  <si>
    <t>FINAME REPASSADAS</t>
  </si>
  <si>
    <t>7.1.9.90.30.0047-4</t>
  </si>
  <si>
    <t>RECOOP REPASSADAS</t>
  </si>
  <si>
    <t>7.1.9.90.30.0048-1</t>
  </si>
  <si>
    <t>FCO REPASSADAS</t>
  </si>
  <si>
    <t>7.1.9.90.30.0049-8</t>
  </si>
  <si>
    <t>7.1.9.90.30.0050-8</t>
  </si>
  <si>
    <t>LICENÇA DE USO SISBR</t>
  </si>
  <si>
    <t>7.1.9.90.30.0051-5</t>
  </si>
  <si>
    <t>CAPITAL DE GIRO - PLUS</t>
  </si>
  <si>
    <t>7.1.9.90.30.0052-2</t>
  </si>
  <si>
    <t>MICROCRÉDITO - PNMPO</t>
  </si>
  <si>
    <t>7.1.9.90.30.0053-9</t>
  </si>
  <si>
    <t>REPES COTAS PARTES - CDI</t>
  </si>
  <si>
    <t>7.1.9.90.30.0054-6</t>
  </si>
  <si>
    <t>PRONAF EQUALIZÁVEL</t>
  </si>
  <si>
    <t>7.1.9.90.30.0055-3</t>
  </si>
  <si>
    <t>PROGER RPL</t>
  </si>
  <si>
    <t>7.1.9.90.30.0056-0</t>
  </si>
  <si>
    <t>PROGER RO</t>
  </si>
  <si>
    <t>7.1.9.90.30.0057-7</t>
  </si>
  <si>
    <t>PROGER EQUALIZÁVEL</t>
  </si>
  <si>
    <t>7.1.9.90.30.0060-1</t>
  </si>
  <si>
    <t>CARTÃO CABAL C/JUROS</t>
  </si>
  <si>
    <t>7.1.9.90.30.0061-8</t>
  </si>
  <si>
    <t>CARTÃO VISA C/ JUROS</t>
  </si>
  <si>
    <t>7.1.9.90.30.0062-5</t>
  </si>
  <si>
    <t>CARTÃO MASTERCARD C/ JUROS</t>
  </si>
  <si>
    <t>7.1.9.90.30.0063-2</t>
  </si>
  <si>
    <t>CARTÃO BNDES C/ JUROS</t>
  </si>
  <si>
    <t>7.1.9.90.30.0064-9</t>
  </si>
  <si>
    <t>CARTÃO BNDES ROTATIVO</t>
  </si>
  <si>
    <t>7.1.9.90.30.0069-4</t>
  </si>
  <si>
    <t>REV PDD - CRÉDITO - FINANCIAMENTOS AGROINDUSTRIAIS</t>
  </si>
  <si>
    <t>REV PDD - CRÉDITO - APLICAÇÕES RECURSOS LIVRES</t>
  </si>
  <si>
    <t>REV PDD - CRÉDITO - RECURSOS DIRECIONADOS À VISTA</t>
  </si>
  <si>
    <t>REV PDD - CRÉDITO - RECURSOS DIRECIONADOS DA POUP.</t>
  </si>
  <si>
    <t>REV PDD - CRÉDITO - RECURSOS DIRECIONADOS DE LCA</t>
  </si>
  <si>
    <t>7.1.9.90.30.0074-2</t>
  </si>
  <si>
    <t>REV PDD - CRÉDITO - RECURSOS DE FONTES PÚBLICAS</t>
  </si>
  <si>
    <t>7.1.9.90.30.0075-9</t>
  </si>
  <si>
    <t>REV PDD - CRÉDITO - RURAIS RENEGOCIADOS</t>
  </si>
  <si>
    <t>OPERAÇÕES CRÉDITO LIQUIDAÇÃO DUVIDOSA</t>
  </si>
  <si>
    <t>REV PDD - CRÉDITO PESSOL E CDC</t>
  </si>
  <si>
    <t>7.1.9.90.30.0079-7</t>
  </si>
  <si>
    <t>REV PDD - CRÉDITO PESSOAL - CONSIGNADO</t>
  </si>
  <si>
    <t>REV PDD - CAPITAL DE GIRO</t>
  </si>
  <si>
    <t>REV PDD - EMP COM GARANT  BENS IMÓVEIS</t>
  </si>
  <si>
    <t>7.1.9.90.30.0083-8</t>
  </si>
  <si>
    <t>REV PDD - OUTROS</t>
  </si>
  <si>
    <t>7.1.9.90.30.0085-2</t>
  </si>
  <si>
    <t>REV PDD - AQUISIÇÃO - IMÓVEIS NÃO RESIDENCIAIS</t>
  </si>
  <si>
    <t>7.1.9.90.30.0086-9</t>
  </si>
  <si>
    <t>REV PDD - CONSTRUÇÃO - IMÓVEIS NÃO RESIDENCIAIS</t>
  </si>
  <si>
    <t>7.1.9.90.30.0087-6</t>
  </si>
  <si>
    <t>REV PDD - PRODUÇÃO - IMÓVEIS NÃO RESIDENCIAIS</t>
  </si>
  <si>
    <t>7.1.9.90.30.0088-3</t>
  </si>
  <si>
    <t>REV PDD - REF. E AMPL. - IMÓVEIS NÃO RESIDENCIAIS</t>
  </si>
  <si>
    <t>7.1.9.90.30.0089-0</t>
  </si>
  <si>
    <t>REV PDD - AQUISIÇÃO - IMÓVEIS  RESIDENCIAIS</t>
  </si>
  <si>
    <t>7.1.9.90.30.0090-0</t>
  </si>
  <si>
    <t>REV PDD - CONSTRUÇÃO - IMÓVEIS  RESIDENCIAIS</t>
  </si>
  <si>
    <t>7.1.9.90.30.0091-7</t>
  </si>
  <si>
    <t>REV PDD - PRODUÇÃO - IMÓVEIS  RESIDENCIAIS</t>
  </si>
  <si>
    <t>7.1.9.90.30.0092-4</t>
  </si>
  <si>
    <t>REV PDD - REF. E AMPL. - IMÓVEIS  RESIDENCIAIS</t>
  </si>
  <si>
    <t>7.1.9.90.30.0093-1</t>
  </si>
  <si>
    <t>REV PDD - CARTÃO DE CRÉDITO - CABAL ROTATIVO</t>
  </si>
  <si>
    <t>7.1.9.90.30.0094-8</t>
  </si>
  <si>
    <t>REV PDD - CARTÃO CABAL COMPRAS E FATURAS PARCELAS</t>
  </si>
  <si>
    <t>7.1.9.90.30.0095-5</t>
  </si>
  <si>
    <t>REV PDD - CARTÃO CABAL PARC AUTO. DE FATURAS</t>
  </si>
  <si>
    <t>7.1.9.90.30.0096-2</t>
  </si>
  <si>
    <t>REV PDD - CARTÃO  CABAL SAQ, TRANSF, PG CONTAS</t>
  </si>
  <si>
    <t>7.1.9.90.35.0001-5</t>
  </si>
  <si>
    <t>REPASSES INTERFINANCEIROS</t>
  </si>
  <si>
    <t>7.1.9.90.35.0009-1</t>
  </si>
  <si>
    <t>REV PDD - REP. INTERF. - FINANCIAMENTOS AGROIND.</t>
  </si>
  <si>
    <t>7.1.9.90.35.0010-1</t>
  </si>
  <si>
    <t>REV PDD - REP. INTERF. - APLICAÇÕES REC. LIVRES</t>
  </si>
  <si>
    <t>7.1.9.90.35.0011-8</t>
  </si>
  <si>
    <t>REV PDD - REP. INTERF. - RECURSOS DIREC. À VISTA</t>
  </si>
  <si>
    <t>7.1.9.90.35.0012-5</t>
  </si>
  <si>
    <t>REV PDD - REP. INTERF. - RECURSOS DIREC DA POUP.</t>
  </si>
  <si>
    <t>7.1.9.90.35.0013-2</t>
  </si>
  <si>
    <t>REV PDD - REP. INTERF. - RECURSOS DIRECIONADOS LCA</t>
  </si>
  <si>
    <t>7.1.9.90.35.0014-9</t>
  </si>
  <si>
    <t>REV PDD - REP. INTERF. - RECURSOS FONTES PÚBLICAS</t>
  </si>
  <si>
    <t>7.1.9.90.35.0015-6</t>
  </si>
  <si>
    <t>REV PDD - REP. INTERF. - RURAIS RENEGOCIADOS</t>
  </si>
  <si>
    <t>OUTROS CRÉDITOS DE LIQUIDAÇÃO DUVIDOSA</t>
  </si>
  <si>
    <t>7.1.9.90.60.0002-4</t>
  </si>
  <si>
    <t>REVERSÃO PROVISÃO - TARIFAS PENDENTES</t>
  </si>
  <si>
    <t>7.1.9.90.60.0003-1</t>
  </si>
  <si>
    <t>CARTÃO MASTERCARD S/ JUROS</t>
  </si>
  <si>
    <t>7.1.9.90.60.0004-8</t>
  </si>
  <si>
    <t>REV PDD - CARTÃO CABAL</t>
  </si>
  <si>
    <t>7.1.9.90.95.0001-9</t>
  </si>
  <si>
    <t>REVERSÃO PROVISÃO PARA GARANTIAS PRESTADAS</t>
  </si>
  <si>
    <t>REVERSÃO PROVISÃO PARA CONTINGÊNCIAS</t>
  </si>
  <si>
    <t>7.1.9.90.99.0004-2</t>
  </si>
  <si>
    <t>REVERSÃO PROVISÃO MENSAL DE JUROS AO CAPITAL</t>
  </si>
  <si>
    <t>DIVIDENDOS</t>
  </si>
  <si>
    <t>7.1.9.99.00.0002-3</t>
  </si>
  <si>
    <t>RATEIO DE DESPESAS DA CENTRAL ENTRE FILIADAS</t>
  </si>
  <si>
    <t>7.1.9.99.00.0003-0</t>
  </si>
  <si>
    <t>TAXA DE ADMINIST.PARA FUNCIONAMENTO DA COOPERATIVA</t>
  </si>
  <si>
    <t>7.1.9.99.00.0004-7</t>
  </si>
  <si>
    <t>RESULTADO DA CENTRALIZAÇÃO FINANCEIRA</t>
  </si>
  <si>
    <t>7.1.9.99.00.0005-4</t>
  </si>
  <si>
    <t>PROJETO SICOOB - LICENÇA DE USO SOFTWARE</t>
  </si>
  <si>
    <t>7.1.9.99.00.0006-1</t>
  </si>
  <si>
    <t>VARIAÇÃO CAMBIAL</t>
  </si>
  <si>
    <t>7.1.9.99.00.0007-8</t>
  </si>
  <si>
    <t>RECUPERAÇÃO DE TARIFAS CANCELADAS</t>
  </si>
  <si>
    <t>7.1.9.99.00.0008-5</t>
  </si>
  <si>
    <t>RENDAS DE SEGUROS PPR - CARTAO CABAL</t>
  </si>
  <si>
    <t>7.1.9.99.00.0009-2</t>
  </si>
  <si>
    <t>RENDAS DE SEGUROS PPR - CARTÃO MASTERCARD</t>
  </si>
  <si>
    <t>ATUALIZAÇÃO DEPÓSITOS JUDICIAIS</t>
  </si>
  <si>
    <t>7.1.9.99.00.0012-6</t>
  </si>
  <si>
    <t>7.1.9.99.00.0013-3</t>
  </si>
  <si>
    <t>RENDAS MULTAS POR ATRASO - CARTÃO DE CRÉDITO</t>
  </si>
  <si>
    <t>7.1.9.99.00.0014-0</t>
  </si>
  <si>
    <t>7.1.9.99.00.0055-9</t>
  </si>
  <si>
    <t>CRÉDITO RECEITA SIPAG - FATURAMENTO</t>
  </si>
  <si>
    <t>7.1.9.99.00.0057-3</t>
  </si>
  <si>
    <t>CRÉDITO RECEITA SIPAG - ANTECIPAÇÃO</t>
  </si>
  <si>
    <t>7.1.9.99.00.5001-1</t>
  </si>
  <si>
    <t>7.1.9.99.00.5002-8</t>
  </si>
  <si>
    <t>7.1.9.99.00.5003-5</t>
  </si>
  <si>
    <t>RECEITA VOLUME FINANCEIRO - REDE</t>
  </si>
  <si>
    <t>DEDUÇÕES E ABATIMENTOS</t>
  </si>
  <si>
    <t>7.1.9.99.00.5005-9</t>
  </si>
  <si>
    <t>ATUALIZAÇÃO BÔNUS E REBATE - PGPAF</t>
  </si>
  <si>
    <t>DISTRIBUIÇÃO DE SOBRAS DA CENTRAL</t>
  </si>
  <si>
    <t>7.1.9.99.00.5007-3</t>
  </si>
  <si>
    <t>JUROS E MULTAS S/ FINANCIAMENTOS - CARTÃO CABAL</t>
  </si>
  <si>
    <t>7.1.9.99.00.5009-7</t>
  </si>
  <si>
    <t>DISTRIBUIÇÃO DE SOBRAS DA CONFEDERAÇÃO</t>
  </si>
  <si>
    <t>7.1.9.99.00.9999-3</t>
  </si>
  <si>
    <t>OUTRAS RENDAS OPERACIONAIS</t>
  </si>
  <si>
    <t>7.3.1.10.00.0001-1</t>
  </si>
  <si>
    <t>LUCROS NA ALIENAÇÃO DE INVESTIMENTOS</t>
  </si>
  <si>
    <t>7.3.1.10.00.0002-8</t>
  </si>
  <si>
    <t>LUCROS NA ALIENAÇÃO DE INVEST - ATOS COOPERATIVOS</t>
  </si>
  <si>
    <t>7.3.1.10.00.0003-5</t>
  </si>
  <si>
    <t>LUCROS NA ALIEN DE INVEST - ATOS NÃO COOPERATIVOS</t>
  </si>
  <si>
    <t>7.3.1.50.00.0001-3</t>
  </si>
  <si>
    <t>LUCROS NA ALIENAÇÃO DE VALORES E BENS</t>
  </si>
  <si>
    <t>LUCROS NA ALIEN DE VLRS E BENS - BENS DE USO</t>
  </si>
  <si>
    <t>LUCROS NA ALIEN DE VLRS E BENS - BENS DE NÃO USO</t>
  </si>
  <si>
    <t>GANHOS DE CAPITAL</t>
  </si>
  <si>
    <t>7.3.9.10.00.0002-0</t>
  </si>
  <si>
    <t>GANHOS DE CAPITAL - ATOS COOPERATIVOS</t>
  </si>
  <si>
    <t>7.3.9.10.00.0003-7</t>
  </si>
  <si>
    <t>GANHOS DE CAPITAL - ATOS NÃO COOPERATIVOS</t>
  </si>
  <si>
    <t>RENDAS DE ALUGUÉIS</t>
  </si>
  <si>
    <t>7.3.9.20.00.0002-3</t>
  </si>
  <si>
    <t>RENDAS DE ALUGUEL - ATOS COOPERATIVOS</t>
  </si>
  <si>
    <t>7.3.9.20.00.0003-0</t>
  </si>
  <si>
    <t>RENDAS DE ALUGUEL - ATOS NÃO COOPERATIVOS</t>
  </si>
  <si>
    <t>DESVALORIZAÇÃO DE OUTROS VALORES E BENS</t>
  </si>
  <si>
    <t>7.3.9.90.20.0001-5</t>
  </si>
  <si>
    <t>PERDAS EM INVESTIMENTOS POR INCENTIVOS FISCAIS</t>
  </si>
  <si>
    <t>7.3.9.90.30.0001-4</t>
  </si>
  <si>
    <t>PERDAS EM TÍTULOS PATRIMONIAIS</t>
  </si>
  <si>
    <t>7.3.9.90.40.0001-3</t>
  </si>
  <si>
    <t>PERDAS EM AÇÕES E COTAS</t>
  </si>
  <si>
    <t>7.3.9.90.90.0001-8</t>
  </si>
  <si>
    <t>PERDAS EM OUTROS INVESTIMENTOS</t>
  </si>
  <si>
    <t>7.3.9.90.99.0001-5</t>
  </si>
  <si>
    <t>7.3.9.90.99.0002-2</t>
  </si>
  <si>
    <t>OUTRAS - ATOS COOPERATIVOS</t>
  </si>
  <si>
    <t>7.3.9.90.99.0003-9</t>
  </si>
  <si>
    <t>OUTRAS - ATOS NÃO COOPERATIVOS</t>
  </si>
  <si>
    <t>7.3.9.99.00.0001-0</t>
  </si>
  <si>
    <t>OUTRAS RENDAS NÃO OPERACIONAIS</t>
  </si>
  <si>
    <t>7.3.9.99.00.0002-7</t>
  </si>
  <si>
    <t>OUTRAS RENDAS NÃO OPERACIONAIS - ATOS COOPERATIVOS</t>
  </si>
  <si>
    <t>7.3.9.99.00.0003-4</t>
  </si>
  <si>
    <t>OUTRAS RENDAS NÃO OPERACIONAIS - ATOS NÃO COOPERAT</t>
  </si>
  <si>
    <t>7.6.1.10.10.0001-1</t>
  </si>
  <si>
    <t>INVESTIMENTOS</t>
  </si>
  <si>
    <t>7.6.1.10.20.0001-0</t>
  </si>
  <si>
    <t>IMOBILIZADO DE USO</t>
  </si>
  <si>
    <t>7.6.1.10.30.0001-9</t>
  </si>
  <si>
    <t>IMOBILIZADO DE ARRENDAMENTO</t>
  </si>
  <si>
    <t>7.6.1.10.40.0001-8</t>
  </si>
  <si>
    <t>DIFERIDO</t>
  </si>
  <si>
    <t>7.6.1.10.50.0001-7</t>
  </si>
  <si>
    <t>7.6.1.10.60.0001-6</t>
  </si>
  <si>
    <t>OUTROS VALORES E BENS</t>
  </si>
  <si>
    <t>7.6.1.10.99.0001-0</t>
  </si>
  <si>
    <t>7.7.1.10.00.0001-9</t>
  </si>
  <si>
    <t>AJUSTE DO PROG.ESTABILIZAÇÃO ECONOMICA</t>
  </si>
  <si>
    <t>7.9.1.10.00.0001-3</t>
  </si>
  <si>
    <t>APURAÇÃO DE RESULTADO</t>
  </si>
  <si>
    <t>8.1.1.20.00.0001-3</t>
  </si>
  <si>
    <t>8.1.1.20.00.0002-0</t>
  </si>
  <si>
    <t>CDI RURAL - NÃO LIGADAS</t>
  </si>
  <si>
    <t>8.1.1.20.00.0003-7</t>
  </si>
  <si>
    <t>8.1.1.20.00.0004-4</t>
  </si>
  <si>
    <t>8.1.1.20.00.0005-1</t>
  </si>
  <si>
    <t>CDI RURAL - LIGADAS</t>
  </si>
  <si>
    <t>8.1.1.20.00.0006-8</t>
  </si>
  <si>
    <t>8.1.1.20.00.0007-5</t>
  </si>
  <si>
    <t>DEPÓSITOS INTERFINANCEIROS MICR CRÉD-DIM - BANCOOB</t>
  </si>
  <si>
    <t>DESPESAS DE DEPÓSITOS DE AVISO PRÉVIO</t>
  </si>
  <si>
    <t>8.1.1.25.00.0002-5</t>
  </si>
  <si>
    <t>BONIFICAÇÃO CPMF DEPÓSITO SEM VENCIMENTO</t>
  </si>
  <si>
    <t>DESPESAS COM CAPTAÇÃO-R.D.C.</t>
  </si>
  <si>
    <t>8.1.1.30.00.0002-3</t>
  </si>
  <si>
    <t>DESPESAS COM CAPTAÇÃO-D.P.C.</t>
  </si>
  <si>
    <t>8.1.1.30.00.0003-0</t>
  </si>
  <si>
    <t>DESPESAS COM DEPÓSITO ESPECIAL</t>
  </si>
  <si>
    <t>8.1.1.30.00.0004-7</t>
  </si>
  <si>
    <t>BONIFICAÇÃO CPMF DEPÓSITO PRAZO FIXO</t>
  </si>
  <si>
    <t>8.1.1.30.00.0005-4</t>
  </si>
  <si>
    <t>DESPESAS COM INSTRUMENTOS DE NÍVEL II</t>
  </si>
  <si>
    <t>8.1.1.30.00.0006-1</t>
  </si>
  <si>
    <t>DESPESAS CAPTAÇÃO GOVERNOS MUNICIPAIS - LC N° 161</t>
  </si>
  <si>
    <t>8.1.1.40.00.0001-9</t>
  </si>
  <si>
    <t>DESPESAS DE DEPÓSITOS JUDICIAIS</t>
  </si>
  <si>
    <t>8.1.1.40.00.0002-6</t>
  </si>
  <si>
    <t>BONIFICAÇÃO CPMF DEPÓSITO ESPECIAL</t>
  </si>
  <si>
    <t>8.1.1.65.00.0001-0</t>
  </si>
  <si>
    <t>LETRAS DE CRÉDITO DO AGRONEGÓCIO - PRÉ-FIXADA</t>
  </si>
  <si>
    <t>LETRAS DE CRÉDITO DO AGRONEGÓCIO - PÓS-FIXADA</t>
  </si>
  <si>
    <t>8.1.1.65.00.0003-4</t>
  </si>
  <si>
    <t>L C A INTERBANCÁRIA - PÓS FIXADA</t>
  </si>
  <si>
    <t>8.1.1.82.00.0001-5</t>
  </si>
  <si>
    <t>DESPESAS DE LETRAS FINANCEIRAS - PRÉ-FIXADA</t>
  </si>
  <si>
    <t>8.1.1.82.00.0002-2</t>
  </si>
  <si>
    <t>DESPESAS DE LETRAS FINANCEIRAS - PÓS FIXADA</t>
  </si>
  <si>
    <t>CONTRIBUIÇÃO ORDINÁRIA - FGCOOP</t>
  </si>
  <si>
    <t>8.1.1.85.20.0002-1</t>
  </si>
  <si>
    <t>CONTRIBUIÇÃO ESPECIAL - FGCOOP</t>
  </si>
  <si>
    <t>8.1.2.12.00.0001-3</t>
  </si>
  <si>
    <t>DESPESAS DE EMPRÉSTIMOS-BNCC</t>
  </si>
  <si>
    <t>8.1.2.20.20.0001-0</t>
  </si>
  <si>
    <t>TESOURO NACIONAL-AREA RURAL E INDUSTRIAL</t>
  </si>
  <si>
    <t>8.1.2.30.00.0001-5</t>
  </si>
  <si>
    <t>OBRIGAÇÕES P/AQUISIÇÃO-TÍTULOS FEDERAIS</t>
  </si>
  <si>
    <t>8.1.2.30.00.0002-2</t>
  </si>
  <si>
    <t>8.1.2.30.00.0003-9</t>
  </si>
  <si>
    <t>8.1.2.30.00.0004-6</t>
  </si>
  <si>
    <t>BANCO DO BRASIL</t>
  </si>
  <si>
    <t>8.1.2.30.00.0005-3</t>
  </si>
  <si>
    <t>DESPESAS EMPRÉSTIMOS PAÍS - DIREITOS CREDITÓRIOS</t>
  </si>
  <si>
    <t>8.1.2.30.00.0006-0</t>
  </si>
  <si>
    <t>8.1.2.30.00.9999-2</t>
  </si>
  <si>
    <t>8.1.2.35.00.0001-0</t>
  </si>
  <si>
    <t>DESPESAS DE OBRIGAÇÕES POR EMPRÉSTIMOS EM OURO</t>
  </si>
  <si>
    <t>8.1.2.40.00.0001-8</t>
  </si>
  <si>
    <t>DESPESAS DE EMPRÉSTIMOS NO EXTERIOR</t>
  </si>
  <si>
    <t>8.1.2.45.00.0001-3</t>
  </si>
  <si>
    <t>DESPESAS DE REPASSE - TESOURO NACIONAL</t>
  </si>
  <si>
    <t>8.1.2.50.00.0001-1</t>
  </si>
  <si>
    <t>DESPESAS DE REPASSE - PRONAF</t>
  </si>
  <si>
    <t>8.1.2.50.00.0002-8</t>
  </si>
  <si>
    <t>DESPESAS DE REPASSE - PROGER</t>
  </si>
  <si>
    <t>8.1.2.50.00.0003-5</t>
  </si>
  <si>
    <t>DESPESAS DE REPASSE - FUNCAF</t>
  </si>
  <si>
    <t>8.1.2.50.00.0004-2</t>
  </si>
  <si>
    <t>DESPESAS DE REPASSE - F.A.E.</t>
  </si>
  <si>
    <t>8.1.2.50.00.0005-9</t>
  </si>
  <si>
    <t>DESPESAS DE REPASSE - MCR 6.2 - RECOB</t>
  </si>
  <si>
    <t>8.1.2.50.00.0006-6</t>
  </si>
  <si>
    <t>DESPESAS DE ALONGAMENTO DE DÍVIDA - LEI 9.138</t>
  </si>
  <si>
    <t>8.1.2.50.00.0007-3</t>
  </si>
  <si>
    <t>DESPESAS DE RECURSOS DE POUPANÇA</t>
  </si>
  <si>
    <t>8.1.2.55.00.0001-6</t>
  </si>
  <si>
    <t>DESPESAS DE REPASSE - BNDES MICROCRÉDITO</t>
  </si>
  <si>
    <t>8.1.2.55.00.0002-3</t>
  </si>
  <si>
    <t>DESPESAS DE REPASSE - BNDES</t>
  </si>
  <si>
    <t>8.1.2.60.00.0001-4</t>
  </si>
  <si>
    <t>DESPESAS DE REPASSE - CEF</t>
  </si>
  <si>
    <t>8.1.2.75.00.0001-2</t>
  </si>
  <si>
    <t>8.1.2.75.00.0002-9</t>
  </si>
  <si>
    <t>DESPESAS DE REPASSE - BDMG</t>
  </si>
  <si>
    <t>8.1.2.75.00.0003-6</t>
  </si>
  <si>
    <t>DESPESAS DE REPASSE - FUNCAFÉ REPASSADO</t>
  </si>
  <si>
    <t>8.1.2.75.00.0004-3</t>
  </si>
  <si>
    <t>DESPESAS DE REPASSE - FUNCAFÉ A REPASSAR</t>
  </si>
  <si>
    <t>8.1.2.75.00.0005-0</t>
  </si>
  <si>
    <t>DESPESAS DE REPASSE - FUNCAFÉ A RESTITUIR</t>
  </si>
  <si>
    <t>8.1.2.75.00.0006-7</t>
  </si>
  <si>
    <t>DESPESAS DE REPASSE - MICROCRÉDITO</t>
  </si>
  <si>
    <t>8.1.2.75.00.0009-8</t>
  </si>
  <si>
    <t>DESPESAS DE REPASSE - BANCO COOPERATIVO DO BRASIL</t>
  </si>
  <si>
    <t>8.1.2.75.00.9999-9</t>
  </si>
  <si>
    <t>DESPESAS DE REPASSE - OUTROS</t>
  </si>
  <si>
    <t>8.1.2.80.00.0001-0</t>
  </si>
  <si>
    <t>8.1.2.80.00.9999-7</t>
  </si>
  <si>
    <t>8.1.5.20.00.0001-9</t>
  </si>
  <si>
    <t>COTAS DE FUNDOS DE INVESTIMENTOS - BANCOOB FIDIC</t>
  </si>
  <si>
    <t>8.1.5.20.00.0002-6</t>
  </si>
  <si>
    <t>PREJUÍZOS COM TÍTULOS DE RENDA FIXA</t>
  </si>
  <si>
    <t>8.1.5.30.00.0001-2</t>
  </si>
  <si>
    <t>PREJUÍZOS COM TÍTULOS DE RENDA VARIÁVEL</t>
  </si>
  <si>
    <t>8.1.5.40.00.0001-5</t>
  </si>
  <si>
    <t>PREJUÍZOS EM OPERAÇÕES COM AÇÕES</t>
  </si>
  <si>
    <t>8.1.5.50.10.0001-7</t>
  </si>
  <si>
    <t>HEDGEDE TAXAS DE JUROS</t>
  </si>
  <si>
    <t>8.1.5.50.11.0001-0</t>
  </si>
  <si>
    <t>8.1.5.50.13.0001-6</t>
  </si>
  <si>
    <t>SWAP-HEDGE DE TITULO MANTIDO ATE O VENCIMENTO</t>
  </si>
  <si>
    <t>8.1.5.50.20.0001-6</t>
  </si>
  <si>
    <t>HEDGEDE CÂMBIO</t>
  </si>
  <si>
    <t>8.1.5.50.21.0001-9</t>
  </si>
  <si>
    <t>8.1.5.50.23.0001-5</t>
  </si>
  <si>
    <t>TERMO-HEDGE DE TITULOMANTIDO ATE O VENCIMENTO</t>
  </si>
  <si>
    <t>8.1.5.50.30.0001-5</t>
  </si>
  <si>
    <t>HEDGEDE OURO</t>
  </si>
  <si>
    <t>8.1.5.50.31.0001-8</t>
  </si>
  <si>
    <t>8.1.5.50.33.0001-4</t>
  </si>
  <si>
    <t>FUTURO-HEDGE DE TITULO MANTIDO ATE O VENCIMENTO</t>
  </si>
  <si>
    <t>8.1.5.50.40.0001-4</t>
  </si>
  <si>
    <t>8.1.5.50.41.0001-7</t>
  </si>
  <si>
    <t>8.1.5.50.43.0001-3</t>
  </si>
  <si>
    <t>OPÇÕES-HEDGE DE TITULO MANTIDO ATE O VENCIMENTO</t>
  </si>
  <si>
    <t>8.1.5.50.90.9999-6</t>
  </si>
  <si>
    <t>8.1.5.70.00.0001-4</t>
  </si>
  <si>
    <t>PREJUÍZOS EM APLICAÇÕES EM OURO</t>
  </si>
  <si>
    <t>8.1.6.20.00.0001-8</t>
  </si>
  <si>
    <t>DESP.DE AJUSTES EM INVEST.EM COLIG.E CONTROLADAS</t>
  </si>
  <si>
    <t>DESPESAS DE AGUA ENERGIA E GAS</t>
  </si>
  <si>
    <t>ALUGUEL DE IMÓVEIS</t>
  </si>
  <si>
    <t>8.1.7.06.00.0002-0</t>
  </si>
  <si>
    <t>ALUGUEL DE MÓVEIS</t>
  </si>
  <si>
    <t>8.1.7.06.00.0003-7</t>
  </si>
  <si>
    <t>ALUGUEL DE MAQUINA COPIADORA</t>
  </si>
  <si>
    <t>8.1.7.06.00.0004-4</t>
  </si>
  <si>
    <t>ALUGUEL DE VEICULOS</t>
  </si>
  <si>
    <t>8.1.7.06.00.0005-1</t>
  </si>
  <si>
    <t>ALUGUEL DE VAZOS ORNAMENTAIS</t>
  </si>
  <si>
    <t>8.1.7.06.00.0006-8</t>
  </si>
  <si>
    <t>ALUGUEL DE TOALHAS</t>
  </si>
  <si>
    <t>8.1.7.06.00.0007-5</t>
  </si>
  <si>
    <t>ALUGUEL DE MALOTES</t>
  </si>
  <si>
    <t>ALUGUEL DE MATERIAL PARA EVENTOS</t>
  </si>
  <si>
    <t>8.1.7.06.00.0009-9</t>
  </si>
  <si>
    <t>ALUGUEL DE COFRE</t>
  </si>
  <si>
    <t>8.1.7.06.00.0010-9</t>
  </si>
  <si>
    <t>ALUGUEL DE TELEFONE</t>
  </si>
  <si>
    <t>8.1.7.06.00.0011-6</t>
  </si>
  <si>
    <t>ALUGUEL CENTRO ADMINSTRATIVO SICRED - CAS</t>
  </si>
  <si>
    <t>OUTRAS DESPESAS DE ALUGUÉIS</t>
  </si>
  <si>
    <t>8.1.7.09.00.0001-4</t>
  </si>
  <si>
    <t>DESPESAS DE ARRENDAMENTOS DE BENS</t>
  </si>
  <si>
    <t>DESPESAS COM TELECOMUNICAÇÕES</t>
  </si>
  <si>
    <t>DESPESAS COM MALOTES</t>
  </si>
  <si>
    <t>DESPESAS COM POSTAIS</t>
  </si>
  <si>
    <t>DESPESAS COM CORREIO ELETRÔNICO</t>
  </si>
  <si>
    <t>8.1.7.12.00.0005-6</t>
  </si>
  <si>
    <t>INTERNET</t>
  </si>
  <si>
    <t>8.1.7.12.00.0006-3</t>
  </si>
  <si>
    <t>LINHA DE TRANSMISSÃO DE DADOS</t>
  </si>
  <si>
    <t>8.1.7.12.00.0007-0</t>
  </si>
  <si>
    <t>SPOT</t>
  </si>
  <si>
    <t>8.1.7.12.00.0008-7</t>
  </si>
  <si>
    <t>REDE INTERBANCÁRIA</t>
  </si>
  <si>
    <t>OUTRAS DESPESAS DE COMUNICAÇÕES</t>
  </si>
  <si>
    <t>8.1.7.15.00.0001-9</t>
  </si>
  <si>
    <t>DESPESAS DE CONTRIBUIÇÕES FILANTRÓPICAS</t>
  </si>
  <si>
    <t>8.1.7.18.10.0001-9</t>
  </si>
  <si>
    <t>CÉDULA DE PRESENÇA</t>
  </si>
  <si>
    <t>CONSELHO FISCAL</t>
  </si>
  <si>
    <t>HONORARIOS</t>
  </si>
  <si>
    <t>8.1.7.18.30.0002-4</t>
  </si>
  <si>
    <t>CÉDULA DE PRESENCA</t>
  </si>
  <si>
    <t>GRATIFICAÇÕES DA DIRETORIA</t>
  </si>
  <si>
    <t>8.1.7.18.30.0004-8</t>
  </si>
  <si>
    <t>FÉRIAS DA DIRETORIA</t>
  </si>
  <si>
    <t>8.1.7.18.30.0005-5</t>
  </si>
  <si>
    <t>CONSELHO DE ADMINISTRAÇÃO</t>
  </si>
  <si>
    <t>8.1.7.18.30.0007-9</t>
  </si>
  <si>
    <t>AJUDA DE CUSTO - AUXÍLIO ALIMENTAÇÃO / REFEIÇÃO</t>
  </si>
  <si>
    <t>OUTRAS DESP. DIRETORIA E CONSELHO ADMINISTRAÇÃO</t>
  </si>
  <si>
    <t>SERVIÇO DE LIMPEZA</t>
  </si>
  <si>
    <t>CONSERVAÇÃO DE MAQUINAS E EQUIPAMENTOS</t>
  </si>
  <si>
    <t>REPAROS E CONSERVAÇÃO DE INSTALAÇÕES</t>
  </si>
  <si>
    <t>REPAROS/CONSERVAÇÃO DE MÓVEIS/UTENSÍLIOS</t>
  </si>
  <si>
    <t>MANUTENÇÃO</t>
  </si>
  <si>
    <t>OUTRAS DESPESAS MANUTENÇÃO E CONSERVAÇÃO BENS</t>
  </si>
  <si>
    <t>MATERIAIS DE EXPEDIENTE</t>
  </si>
  <si>
    <t>BENS DE PEQUENOS VALORES</t>
  </si>
  <si>
    <t>MATERIAL DE LIMPEZA</t>
  </si>
  <si>
    <t>8.1.7.24.00.0004-6</t>
  </si>
  <si>
    <t>TALONÁRIOS DE CHEQUES</t>
  </si>
  <si>
    <t>8.1.7.24.00.0005-3</t>
  </si>
  <si>
    <t>UTENSILIOS DIVERSOS</t>
  </si>
  <si>
    <t>8.1.7.24.00.0006-0</t>
  </si>
  <si>
    <t>CARTÕES MAGNÉTICOS</t>
  </si>
  <si>
    <t>OUTRAS DESPESAS MATERIAIS</t>
  </si>
  <si>
    <t>8.1.7.27.00.0001-6</t>
  </si>
  <si>
    <t>AJUDA DE CUSTO</t>
  </si>
  <si>
    <t>ASSISTENCIA MÉDICA</t>
  </si>
  <si>
    <t>8.1.7.27.00.0003-0</t>
  </si>
  <si>
    <t>AUXILIO MORADIA</t>
  </si>
  <si>
    <t>ALIMENTAÇÃO DO TRABALHADOR</t>
  </si>
  <si>
    <t>VALE TRANSPORTE</t>
  </si>
  <si>
    <t>SEGUROS</t>
  </si>
  <si>
    <t>AUXÍLIO CRECHE/BABA</t>
  </si>
  <si>
    <t>8.1.7.27.00.0008-5</t>
  </si>
  <si>
    <t>AUXÍLIO EDUCAÇÃO</t>
  </si>
  <si>
    <t>8.1.7.27.00.0009-2</t>
  </si>
  <si>
    <t>AUXÍLIO FUNERAL</t>
  </si>
  <si>
    <t>8.1.7.27.00.0010-2</t>
  </si>
  <si>
    <t>CLUBES</t>
  </si>
  <si>
    <t>8.1.7.27.00.0011-9</t>
  </si>
  <si>
    <t>ASSISTÊNCIA ODONTOLÓGICA</t>
  </si>
  <si>
    <t>8.1.7.27.00.0012-6</t>
  </si>
  <si>
    <t>CONTRIBUIÇÃO ASCESA</t>
  </si>
  <si>
    <t>8.1.7.27.00.0013-3</t>
  </si>
  <si>
    <t>8.1.7.27.00.9999-3</t>
  </si>
  <si>
    <t>OUTRAS DESPESAS DE PESSOAL BENEFÍCIOS</t>
  </si>
  <si>
    <t>F.G.T.S. FUNCIONÁRIOS</t>
  </si>
  <si>
    <t>F.G.T.S. DIRETORIA</t>
  </si>
  <si>
    <t>8.1.7.30.10.0003-3</t>
  </si>
  <si>
    <t>CONTRIBUIÇÃO SOCIAL/FGTS</t>
  </si>
  <si>
    <t>INSS FUNCIONÁRIOS</t>
  </si>
  <si>
    <t>INSS DIRETORIA/CONSELHEIROS</t>
  </si>
  <si>
    <t>8.1.7.30.50.0003-9</t>
  </si>
  <si>
    <t>INSS TERCEIROS</t>
  </si>
  <si>
    <t>8.1.7.30.60.0001-4</t>
  </si>
  <si>
    <t>PREVIDÊNCIA COMPLEMENTAR</t>
  </si>
  <si>
    <t>8.1.7.30.60.0002-1</t>
  </si>
  <si>
    <t>8.1.7.30.99.9999-5</t>
  </si>
  <si>
    <t>COMISSÃO DE CARGO</t>
  </si>
  <si>
    <t>ANUÊNIOS</t>
  </si>
  <si>
    <t>HORAS EXTRAS</t>
  </si>
  <si>
    <t>8.1.7.33.00.0005-9</t>
  </si>
  <si>
    <t>QUEBRA DE CAIXA</t>
  </si>
  <si>
    <t>GRATIFICAÇÃO DE CAIXA</t>
  </si>
  <si>
    <t>8.1.7.33.00.0007-3</t>
  </si>
  <si>
    <t>ADICIONAL NOTURNO</t>
  </si>
  <si>
    <t>8.1.7.33.00.0008-0</t>
  </si>
  <si>
    <t>AJUSTE DE FOLHA DE PAGAMENTO</t>
  </si>
  <si>
    <t>RESCISÕES CONTRATUAIS</t>
  </si>
  <si>
    <t>GRATIFICAÇÕES</t>
  </si>
  <si>
    <t>8.1.7.33.00.0013-8</t>
  </si>
  <si>
    <t>ABONO PECUNIÁRIO DE FÉRIAS</t>
  </si>
  <si>
    <t>8.1.7.33.00.0014-5</t>
  </si>
  <si>
    <t>FÉRIAS INDENIZADAS</t>
  </si>
  <si>
    <t>8.1.7.33.00.0015-2</t>
  </si>
  <si>
    <t>AVISO PRÉVIO</t>
  </si>
  <si>
    <t>INDENIZAÇÕES TRABALHISTAS</t>
  </si>
  <si>
    <t>8.1.7.33.00.0017-6</t>
  </si>
  <si>
    <t>ABONO DISSIDIO COLETIVO</t>
  </si>
  <si>
    <t>8.1.7.33.00.0018-3</t>
  </si>
  <si>
    <t>ABONO CONSTITUCIONAL</t>
  </si>
  <si>
    <t>8.1.7.33.00.0019-0</t>
  </si>
  <si>
    <t>ADICIONAL DE PERICULOSIDADE</t>
  </si>
  <si>
    <t>COMPLEMENTO AUXÍLIO DOENÇA</t>
  </si>
  <si>
    <t>MULTA SOBRE RESCISÕES TRABALHISTAS FGTS</t>
  </si>
  <si>
    <t>AVISO PRÉVIO INDENIZADO</t>
  </si>
  <si>
    <t>8.1.7.33.00.0024-8</t>
  </si>
  <si>
    <t>13º SALÁRIO INDENIZADO</t>
  </si>
  <si>
    <t>8.1.7.33.00.0025-5</t>
  </si>
  <si>
    <t>ABONO DE INSALUBRIDADE</t>
  </si>
  <si>
    <t>8.1.7.33.00.0026-2</t>
  </si>
  <si>
    <t>ADICIONAL POR TEMPO DE SERVIÇO</t>
  </si>
  <si>
    <t>8.1.7.33.00.0027-9</t>
  </si>
  <si>
    <t>PROVISÃO REAJUSTE SALARIAL</t>
  </si>
  <si>
    <t>PRÊMIOS DE PRODUÇÃO</t>
  </si>
  <si>
    <t>8.1.7.33.00.0029-3</t>
  </si>
  <si>
    <t>PRORROGAÇÃO DA LICENÇA MATERNIDADE</t>
  </si>
  <si>
    <t>8.1.7.33.00.9999-8</t>
  </si>
  <si>
    <t>8.1.7.36.00.0001-2</t>
  </si>
  <si>
    <t>PROGRAMA DE FORMAÇÃO PROFISSIONAL</t>
  </si>
  <si>
    <t>SELEÇÃO E CONTRATAÇÃO</t>
  </si>
  <si>
    <t>CURSOS</t>
  </si>
  <si>
    <t>8.1.7.36.00.0004-3</t>
  </si>
  <si>
    <t>8.1.7.36.00.9999-9</t>
  </si>
  <si>
    <t>ESTAGIÁRIOS</t>
  </si>
  <si>
    <t>8.1.7.37.00.0002-6</t>
  </si>
  <si>
    <t>SEGUROS PARA ESTAGIÁRIOS</t>
  </si>
  <si>
    <t>8.1.7.37.00.9999-6</t>
  </si>
  <si>
    <t>OUTRAS DESPESAS DE REMUNERAÇÃO ESTAGIÁRIOS</t>
  </si>
  <si>
    <t>8.1.7.39.00.0001-3</t>
  </si>
  <si>
    <t>ALUGUEL DE EQUIPAMENTO</t>
  </si>
  <si>
    <t>MANUTENÇÃO DE SISTEMA</t>
  </si>
  <si>
    <t>8.1.7.39.00.0003-7</t>
  </si>
  <si>
    <t>PESSOAL ESPECIALIZADO</t>
  </si>
  <si>
    <t>8.1.7.39.00.0004-4</t>
  </si>
  <si>
    <t>EXECUÇÃO DE SERVIÇOS</t>
  </si>
  <si>
    <t>MANUTENÇÃO DE EQUIPAMENTOS</t>
  </si>
  <si>
    <t>EQUIPAMENTOS E ACESSÓRIOS</t>
  </si>
  <si>
    <t>AQUISIÇÃO DE PROGRAMAS DE COMPUTADOR</t>
  </si>
  <si>
    <t>8.1.7.39.00.0008-2</t>
  </si>
  <si>
    <t>RATEIO DESPESA DE TECNOLOGIA SICOOB CONF.</t>
  </si>
  <si>
    <t>8.1.7.42.00.0001-7</t>
  </si>
  <si>
    <t>EXPOSIÇÃO E CONGRESSOS</t>
  </si>
  <si>
    <t>8.1.7.42.00.0002-4</t>
  </si>
  <si>
    <t>CONFRATERNIZAÇÃO</t>
  </si>
  <si>
    <t>BRINDES</t>
  </si>
  <si>
    <t>PROGRAMA DE DIVULGAÇÃO</t>
  </si>
  <si>
    <t>8.1.7.42.00.0005-5</t>
  </si>
  <si>
    <t>REPRESENTAÇÕES</t>
  </si>
  <si>
    <t>8.1.7.42.00.0006-2</t>
  </si>
  <si>
    <t>8.1.7.42.00.0008-6</t>
  </si>
  <si>
    <t>AÇÕES PROMOCIONAIS</t>
  </si>
  <si>
    <t>8.1.7.42.00.0009-3</t>
  </si>
  <si>
    <t>PREMIAÇÕES - CARTÕES</t>
  </si>
  <si>
    <t>8.1.7.42.00.0010-3</t>
  </si>
  <si>
    <t>DESPESAS COM RESPONSABILIDADE SOCIAL</t>
  </si>
  <si>
    <t>8.1.7.42.00.9999-4</t>
  </si>
  <si>
    <t>OUTRAS DESPESAS DE PROMOÇÕES E RELAÇÕES PÚBLICAS</t>
  </si>
  <si>
    <t>PROPAGANDA E PUBLICIDADE - SERVIÇOS EVENTUAIS</t>
  </si>
  <si>
    <t>8.1.7.45.00.0003-2</t>
  </si>
  <si>
    <t>EVENTOS INTERNOS</t>
  </si>
  <si>
    <t>8.1.7.45.00.9999-5</t>
  </si>
  <si>
    <t>OUTRAS DESPESAS DE PROPAGANDA E PUBLICIDADE</t>
  </si>
  <si>
    <t>PUBLICAÇÕES</t>
  </si>
  <si>
    <t>8.1.7.48.00.9999-6</t>
  </si>
  <si>
    <t>OUTRAS DESPESAS DE PUBLICAÇÕES</t>
  </si>
  <si>
    <t>SEGURO PATRIMONIAL</t>
  </si>
  <si>
    <t>SEGURO DE VEÍCULOS</t>
  </si>
  <si>
    <t>SEGURO DE VALORES</t>
  </si>
  <si>
    <t>SEGURO DE VIDA</t>
  </si>
  <si>
    <t>8.1.7.51.00.0005-1</t>
  </si>
  <si>
    <t>SEGURO CONTRA INCÊNDIO</t>
  </si>
  <si>
    <t>OUTRAS DESPESAS DE SEGUROS</t>
  </si>
  <si>
    <t>8.1.7.54.00.0001-4</t>
  </si>
  <si>
    <t>TALÕES DE CHEQUE - USO COOPERATIVA</t>
  </si>
  <si>
    <t>CORRESPONDENTE BANCÁRIO</t>
  </si>
  <si>
    <t>CADASTRO E COBRANÇA</t>
  </si>
  <si>
    <t>8.1.7.54.00.0004-5</t>
  </si>
  <si>
    <t>SERVIÇOS DE COMPENSAÇÃO</t>
  </si>
  <si>
    <t>SERVIÇOS BANCÁRIOS</t>
  </si>
  <si>
    <t>COMISSÕES BANCÁRIAS</t>
  </si>
  <si>
    <t>TALÃO DE CHEQUES</t>
  </si>
  <si>
    <t>8.1.7.54.00.0008-3</t>
  </si>
  <si>
    <t>8.1.7.54.00.0009-0</t>
  </si>
  <si>
    <t>TARIFA SOBRE SAQUE - CARTÃO DE DÉBITO</t>
  </si>
  <si>
    <t>8.1.7.54.00.0011-7</t>
  </si>
  <si>
    <t>8.1.7.54.00.0012-4</t>
  </si>
  <si>
    <t>8.1.7.54.00.0013-1</t>
  </si>
  <si>
    <t>TAXA CARTÃO ELECTRON</t>
  </si>
  <si>
    <t>CÂMARA INTERBANCÁRIA DE PAGAMENTOS - CIP</t>
  </si>
  <si>
    <t>8.1.7.54.00.0015-5</t>
  </si>
  <si>
    <t>8.1.7.54.00.0016-2</t>
  </si>
  <si>
    <t>CUSTO MENSAL SOBRE CARTÃO</t>
  </si>
  <si>
    <t>DESPESAS TRANSAÇÕES INTERCREDIS</t>
  </si>
  <si>
    <t>CORRETAGENS E EMOLUMENTOS</t>
  </si>
  <si>
    <t>CETIP</t>
  </si>
  <si>
    <t>8.1.7.54.00.0020-3</t>
  </si>
  <si>
    <t>SELIC</t>
  </si>
  <si>
    <t>SISTEMA DE PAGAMENTO BRASILEIRO - S.P.B.</t>
  </si>
  <si>
    <t>SISBACEN</t>
  </si>
  <si>
    <t>TARIFA PROCESSAMENTO COMPENSAÇÃO</t>
  </si>
  <si>
    <t>8.1.7.54.00.0024-1</t>
  </si>
  <si>
    <t>TARIFA SAQUE - TRANSAÇÕES INTERCREDIS</t>
  </si>
  <si>
    <t>8.1.7.54.00.0025-8</t>
  </si>
  <si>
    <t>TARIFA DEPÓSITO - TRANSAÇÕES INTERCREDIS</t>
  </si>
  <si>
    <t>CUSTO MENSAL - DOMICÍLIO BANCÁRIO</t>
  </si>
  <si>
    <t>8.1.7.54.00.0027-2</t>
  </si>
  <si>
    <t>CUSTO MENSAL SOBRE CARTÃO DE DÉBITO</t>
  </si>
  <si>
    <t>CUSTO MENSAL SOBRE CARTÃO DE CRÉDITO</t>
  </si>
  <si>
    <t>8.1.7.54.00.0029-6</t>
  </si>
  <si>
    <t>DESP. RESGATE PONTOS - CARTÃO CRÉDITO</t>
  </si>
  <si>
    <t>8.1.7.54.00.0030-6</t>
  </si>
  <si>
    <t>DESPESA TARIFA RECEBIMENTO ADQUIRÊNCIA BANCÁRIA</t>
  </si>
  <si>
    <t>OUTRAS DESPESAS DE SERVIÇOS DO SISTEMA FINANCEIRO</t>
  </si>
  <si>
    <t>8.1.7.57.00.0001-5</t>
  </si>
  <si>
    <t>CONFECÇÃO TALÕES DE CHEQUE - ASSOCIADOS</t>
  </si>
  <si>
    <t>AUTENTICAÇÃO E REPRODUÇÃO DE CÓPIAS</t>
  </si>
  <si>
    <t>8.1.7.57.00.0003-9</t>
  </si>
  <si>
    <t>CONSULTORIA</t>
  </si>
  <si>
    <t>ENCADERNAÇÕES</t>
  </si>
  <si>
    <t>SERVIÇOS GRAFICOS</t>
  </si>
  <si>
    <t>CONSULTA DE PROTEÇÃO AO CRÉDITO</t>
  </si>
  <si>
    <t>8.1.7.57.00.0008-4</t>
  </si>
  <si>
    <t>SERVIÇOS DE LIMPEZA</t>
  </si>
  <si>
    <t>8.1.7.57.00.0009-1</t>
  </si>
  <si>
    <t>FILMES E REVELAÇÕES</t>
  </si>
  <si>
    <t>SERVIÇOS EVENTUAIS</t>
  </si>
  <si>
    <t>SERVIÇOS GERAIS</t>
  </si>
  <si>
    <t>8.1.7.57.00.0012-5</t>
  </si>
  <si>
    <t>8.1.7.57.00.0014-9</t>
  </si>
  <si>
    <t>TALÕES DE CHEQUE</t>
  </si>
  <si>
    <t>8.1.7.57.00.0015-6</t>
  </si>
  <si>
    <t>TARIFA CAPTAÇÃO POUPANÇA</t>
  </si>
  <si>
    <t>8.1.7.57.00.0016-3</t>
  </si>
  <si>
    <t>TARIFA CARTEIRA CREDCONSIGNADO</t>
  </si>
  <si>
    <t>8.1.7.57.00.0017-0</t>
  </si>
  <si>
    <t>TARIFA CUSTO PROCESSAMENTO DATAPREV</t>
  </si>
  <si>
    <t>8.1.7.57.00.0018-7</t>
  </si>
  <si>
    <t>SEGURO PRESTAMISTA - INSS</t>
  </si>
  <si>
    <t>8.1.7.57.00.0019-4</t>
  </si>
  <si>
    <t>COMISSÕES - CREDCONSIGNADO INSS</t>
  </si>
  <si>
    <t>8.1.7.57.00.0020-4</t>
  </si>
  <si>
    <t>INCLUSÃO/EXCLUSÃO NEGATIVAÇÃO</t>
  </si>
  <si>
    <t>8.1.7.57.00.9999-2</t>
  </si>
  <si>
    <t>OUTRAS DESPESAS DE SERVIÇOS DE TERCEIROS</t>
  </si>
  <si>
    <t>DESPESAS DE SERVIÇOS DE VIGILÂNCIA E SEGURANÇA</t>
  </si>
  <si>
    <t>SERVIÇO AVALIAÇÃO</t>
  </si>
  <si>
    <t>SERVIÇO DE ENGENHARIA</t>
  </si>
  <si>
    <t>SERVIÇO CONTABIL</t>
  </si>
  <si>
    <t>ASSESSORIA JURÍDICA</t>
  </si>
  <si>
    <t>SERVIÇOS DE CONSULTORIA</t>
  </si>
  <si>
    <t>SERVIÇOS MÉDICOS</t>
  </si>
  <si>
    <t>8.1.7.63.00.0008-9</t>
  </si>
  <si>
    <t>ASSESSORIA DE IMPRENSA</t>
  </si>
  <si>
    <t>8.1.7.63.00.0009-6</t>
  </si>
  <si>
    <t>8.1.7.63.00.0010-6</t>
  </si>
  <si>
    <t>SERVIÇOS DE COBRANÇA - FIDC</t>
  </si>
  <si>
    <t>AUDITORIA COOPERATIVA</t>
  </si>
  <si>
    <t>SERVIÇO GESTÃO DE TESOURARIA</t>
  </si>
  <si>
    <t>SERVIÇO CUSTÓDIA DE VALORES E BENS</t>
  </si>
  <si>
    <t>SERVIÇO MANUTENÇÃO NUMERÁRIO</t>
  </si>
  <si>
    <t>OUTRAS DESPESAS SERVIÇOS TÉCNICOS ESPECIALIZADOS</t>
  </si>
  <si>
    <t>FRETES E CARRETOS</t>
  </si>
  <si>
    <t>8.1.7.66.00.0002-8</t>
  </si>
  <si>
    <t>LOCOMOÇÃO</t>
  </si>
  <si>
    <t>ESTACIONAMENTO</t>
  </si>
  <si>
    <t>COMBUSTÍVEL E LUBRIFICANTES</t>
  </si>
  <si>
    <t>IMPOSTOS E TAXAS</t>
  </si>
  <si>
    <t>TRANSPORTE DE VALORES</t>
  </si>
  <si>
    <t>8.1.7.66.00.0008-0</t>
  </si>
  <si>
    <t>COMBUSTIVEL E LUBRIFICANTES</t>
  </si>
  <si>
    <t>8.1.7.66.00.0009-7</t>
  </si>
  <si>
    <t>8.1.7.69.00.0001-2</t>
  </si>
  <si>
    <t>DESPESAS DE CPMF</t>
  </si>
  <si>
    <t>8.1.7.69.00.0002-9</t>
  </si>
  <si>
    <t>IOF S/ OPERAÇÕES CARTÃO CRÉDITO</t>
  </si>
  <si>
    <t>8.1.7.69.00.0003-6</t>
  </si>
  <si>
    <t>IOF S/ OPERAÇÕES FINANCEIRAS</t>
  </si>
  <si>
    <t>8.1.7.69.00.0004-3</t>
  </si>
  <si>
    <t>TAXAS FEDERAIS</t>
  </si>
  <si>
    <t>8.1.7.69.00.0006-7</t>
  </si>
  <si>
    <t>TRIBUTOS ESTADUAIS</t>
  </si>
  <si>
    <t>8.1.7.69.00.0007-4</t>
  </si>
  <si>
    <t>MULTAS DE TRÂNSITO</t>
  </si>
  <si>
    <t>TAXAS ESTADUAIS</t>
  </si>
  <si>
    <t>TRIBUTOS MUNICIPAIS</t>
  </si>
  <si>
    <t>TAXAS MUNICIPAIS</t>
  </si>
  <si>
    <t>8.1.7.69.00.9998-2</t>
  </si>
  <si>
    <t>OUTRAS DESPESAS DE TRIBUTOS FEDERAIS</t>
  </si>
  <si>
    <t>8.1.7.69.00.9999-9</t>
  </si>
  <si>
    <t>OUTRAS DESPESAS DE TRIBUTOS ESTADUAIS</t>
  </si>
  <si>
    <t>8.1.7.72.00.0001-6</t>
  </si>
  <si>
    <t>DIRETORIA</t>
  </si>
  <si>
    <t>PESSOAL ADMINISTRATIVO</t>
  </si>
  <si>
    <t>8.1.7.72.00.9999-3</t>
  </si>
  <si>
    <t>OUTRAS DESPESAS DE VIAGEM</t>
  </si>
  <si>
    <t>8.1.7.75.00.0001-7</t>
  </si>
  <si>
    <t>8.1.7.75.00.0002-4</t>
  </si>
  <si>
    <t>INSPETORIA E FISCALIZAÇÃO</t>
  </si>
  <si>
    <t>8.1.7.75.00.0004-8</t>
  </si>
  <si>
    <t>DIÁRIAS</t>
  </si>
  <si>
    <t>8.1.7.75.00.0005-5</t>
  </si>
  <si>
    <t>CONSELHO DE ADMINISTRAÇÃO E FISCAL</t>
  </si>
  <si>
    <t>OUTRAS DESPESAS DE VIAGEM NO PAÍS</t>
  </si>
  <si>
    <t>8.1.7.77.00.0001-1</t>
  </si>
  <si>
    <t>DESPESAS DE MULTAS APLICADAS PELO BANCO CENTRAL</t>
  </si>
  <si>
    <t>LIVROS JORNAIS E REVISTAS</t>
  </si>
  <si>
    <t>EMOLUMENTOS JUDICIAIS E CARTORARIOS</t>
  </si>
  <si>
    <t>COPA/COZINHA</t>
  </si>
  <si>
    <t>LANCHES E REFEIÇÕES</t>
  </si>
  <si>
    <t>UNIFORMES E VESTUARIOS</t>
  </si>
  <si>
    <t>8.1.7.99.00.0008-0</t>
  </si>
  <si>
    <t>CONTRIBUIÇÃO A OCE</t>
  </si>
  <si>
    <t>TAXAS DA JUNTA COMERCIAL</t>
  </si>
  <si>
    <t>8.1.7.99.00.0011-4</t>
  </si>
  <si>
    <t>JUROS E MULTAS SOBRE ENCARGOS</t>
  </si>
  <si>
    <t>MEDICAMENTOS</t>
  </si>
  <si>
    <t>8.1.7.99.00.0014-5</t>
  </si>
  <si>
    <t>MULTAS E JUROS DIVERSOS</t>
  </si>
  <si>
    <t>SISTEMA COOPERATIVISTA</t>
  </si>
  <si>
    <t>MENSALIDADES DIVERSAS</t>
  </si>
  <si>
    <t>COORDENADORES DE UAR</t>
  </si>
  <si>
    <t>RATEIO DE DESPESAS DA CENTRAL</t>
  </si>
  <si>
    <t>8.1.7.99.00.0019-0</t>
  </si>
  <si>
    <t>MICROFILMAGEM DE DOCUMENTOS</t>
  </si>
  <si>
    <t>8.1.7.99.00.0020-0</t>
  </si>
  <si>
    <t>ASSINATURA DE PUBLICAÇÕES TECNICAS</t>
  </si>
  <si>
    <t>8.1.7.99.00.0021-7</t>
  </si>
  <si>
    <t>8.1.7.99.00.0022-4</t>
  </si>
  <si>
    <t>AÇÕES JUDICIAIS</t>
  </si>
  <si>
    <t>8.1.7.99.00.0023-1</t>
  </si>
  <si>
    <t>MATERIAIS DE LIMPEZA</t>
  </si>
  <si>
    <t>OUTRAS DESPESAS INDEDUTÍVEIS</t>
  </si>
  <si>
    <t>RATEIO DE DESPESA DO SICOOB CONF.</t>
  </si>
  <si>
    <t>8.1.7.99.00.0026-2</t>
  </si>
  <si>
    <t>SERVIÇO TESOURARIA BANCOOB</t>
  </si>
  <si>
    <t>8.1.8.10.00.0001-3</t>
  </si>
  <si>
    <t>DESPESAS DE AMORTIZAÇÃO</t>
  </si>
  <si>
    <t>8.1.8.10.10.0001-2</t>
  </si>
  <si>
    <t>DESPESAS DE AMORTIZAÇÃO - DIFERIDO</t>
  </si>
  <si>
    <t>8.1.8.10.20.0001-1</t>
  </si>
  <si>
    <t>DESPESAS DE AMORTIZAÇÃO - INTANGÍVEL</t>
  </si>
  <si>
    <t>DESPESAS DE DEPRECIAÇÃO</t>
  </si>
  <si>
    <t>8.1.8.30.10.0001-8</t>
  </si>
  <si>
    <t>8.1.8.30.12.0001-4</t>
  </si>
  <si>
    <t>8.1.8.30.20.0001-7</t>
  </si>
  <si>
    <t>DESVAL.TÍT.VINC.À NEGOC.INTERMEDIAÇÃO DE VALORES</t>
  </si>
  <si>
    <t>8.1.8.30.30.0002-3</t>
  </si>
  <si>
    <t>OPERAÇÕES CRÉDITO LIQUIDAÇÃO DUVIDOSA - PREJUÍZO</t>
  </si>
  <si>
    <t>8.1.8.30.30.0003-0</t>
  </si>
  <si>
    <t>OP. CRÉD. LIQ. DUV - PDD - ADTO DEPOSITANTE</t>
  </si>
  <si>
    <t>8.1.8.30.30.0004-7</t>
  </si>
  <si>
    <t>OP. CRÉD. LIQ. DUV - PREJUÍZO - ADTO DEPOSITANTE</t>
  </si>
  <si>
    <t>8.1.8.30.30.0005-4</t>
  </si>
  <si>
    <t>OP. CRÉD. LIQ. DUV - PDD - EMPRÉSTIMOS</t>
  </si>
  <si>
    <t>8.1.8.30.30.0006-1</t>
  </si>
  <si>
    <t>OP. CRÉD. LIQ. DUV - PREJUÍZO - EMPRÉSTIMOS</t>
  </si>
  <si>
    <t>8.1.8.30.30.0007-8</t>
  </si>
  <si>
    <t>OP. CRÉD. LIQ. DUV - PDD - CHQ ESPECIAL</t>
  </si>
  <si>
    <t>8.1.8.30.30.0008-5</t>
  </si>
  <si>
    <t>OP. CRÉD. LIQ. DUV - PREJUÍZO - CHQ ESPECIAL</t>
  </si>
  <si>
    <t>8.1.8.30.30.0009-2</t>
  </si>
  <si>
    <t>OP. CRÉD. LIQ. DUV - PDD - CONTA GARANTIDA</t>
  </si>
  <si>
    <t>8.1.8.30.30.0010-2</t>
  </si>
  <si>
    <t>OP. CRÉD. LIQ. DUV - PREJUÍZO - CONTA GARANTIDA</t>
  </si>
  <si>
    <t>8.1.8.30.30.0011-9</t>
  </si>
  <si>
    <t>OP. CRÉD. LIQ. DUV - PDD - CARTÃO CABAL ROTATIVO</t>
  </si>
  <si>
    <t>8.1.8.30.30.0012-6</t>
  </si>
  <si>
    <t>OP. CRÉD. LIQ. DUV - PREJUÍZO - CARTÃO CABAL ROTAT</t>
  </si>
  <si>
    <t>8.1.8.30.30.0013-3</t>
  </si>
  <si>
    <t>OP. CRÉD. LIQ. DUV - PDD - CARTÃO VISA ROTATIVO</t>
  </si>
  <si>
    <t>8.1.8.30.30.0014-0</t>
  </si>
  <si>
    <t>OP. CRÉD. LIQ. DUV - PREJUÍZO - CARTÃO VISA ROTAT</t>
  </si>
  <si>
    <t>8.1.8.30.30.0015-7</t>
  </si>
  <si>
    <t>PDD - CARTÃO DE CRÉDITO - MASTERCARD ROTATIVO</t>
  </si>
  <si>
    <t>8.1.8.30.30.0016-4</t>
  </si>
  <si>
    <t>PREJUÍZO - CARTÃO DE CRÉDITO - MASTERCARD ROTATIVO</t>
  </si>
  <si>
    <t>8.1.8.30.30.0017-1</t>
  </si>
  <si>
    <t>OP. CRÉD. LIQ. DUV - PDD - DIR. CREDITÓRIOS</t>
  </si>
  <si>
    <t>8.1.8.30.30.0018-8</t>
  </si>
  <si>
    <t>OP. CRÉD. LIQ. DUV - PREJUÍZO - DIR. CREDITÓRIOS</t>
  </si>
  <si>
    <t>8.1.8.30.30.0019-5</t>
  </si>
  <si>
    <t>OP. CRÉD. LIQ. DUV - PDD - CCB´S</t>
  </si>
  <si>
    <t>8.1.8.30.30.0020-5</t>
  </si>
  <si>
    <t>OP. CRÉD. LIQ. DUV - PREJUÍZO - CCB´S</t>
  </si>
  <si>
    <t>8.1.8.30.30.0021-2</t>
  </si>
  <si>
    <t>OP. CRÉD. LIQ. DUV - PDD - CAPITAL DE GIRO</t>
  </si>
  <si>
    <t>8.1.8.30.30.0022-9</t>
  </si>
  <si>
    <t>OP. CRÉD. LIQ. DUV - PREJUÍZO - CAPITAL DE GIRO</t>
  </si>
  <si>
    <t>8.1.8.30.30.0023-6</t>
  </si>
  <si>
    <t>OP. CRÉD. LIQ. DUV - PDD - CONSIG. TRAD.</t>
  </si>
  <si>
    <t>8.1.8.30.30.0024-3</t>
  </si>
  <si>
    <t>OP. CRÉD. LIQ. DUV - PREJUÍZO - CONSIG. TRAD.</t>
  </si>
  <si>
    <t>8.1.8.30.30.0025-0</t>
  </si>
  <si>
    <t>OP. CRÉD. LIQ. DUV - PDD - CONSIG. INSS</t>
  </si>
  <si>
    <t>8.1.8.30.30.0026-7</t>
  </si>
  <si>
    <t>OP. CRÉD. LIQ. DUV - PREJUÍZO - CONSIG. INSS</t>
  </si>
  <si>
    <t>8.1.8.30.30.0027-4</t>
  </si>
  <si>
    <t>OP. CRÉD. LIQ. DUV - PDD - CONSIG. SIAPE</t>
  </si>
  <si>
    <t>8.1.8.30.30.0028-1</t>
  </si>
  <si>
    <t>OP. CRÉD. LIQ. DUV - PREJUÍZO - CONSIG. SIAPE</t>
  </si>
  <si>
    <t>8.1.8.30.30.0029-8</t>
  </si>
  <si>
    <t>OP. CRÉD. LIQ. DUV - PDD - EMP. BENS DURÁVEIS</t>
  </si>
  <si>
    <t>8.1.8.30.30.0030-8</t>
  </si>
  <si>
    <t>OP. CRÉD. LIQ. DUV - PREJUÍZO - EMP. BENS DURÁVEIS</t>
  </si>
  <si>
    <t>8.1.8.30.30.0031-5</t>
  </si>
  <si>
    <t>OP. CRÉD. LIQ. DUV - PDD - CRÉDITO PESSOAL</t>
  </si>
  <si>
    <t>8.1.8.30.30.0032-2</t>
  </si>
  <si>
    <t>OP. CRÉD. LIQ. DUV - PREJUÍZO - CRÉDITO PESSOAL</t>
  </si>
  <si>
    <t>8.1.8.30.30.0033-9</t>
  </si>
  <si>
    <t>OP. CRÉD. LIQ. DUV - PDD - CRÉDITO ROTATIVO</t>
  </si>
  <si>
    <t>8.1.8.30.30.0034-6</t>
  </si>
  <si>
    <t>OP. CRÉD. LIQ. DUV - PREJUÍZO - CRÉDITO ROTATIVO</t>
  </si>
  <si>
    <t>8.1.8.30.30.0035-3</t>
  </si>
  <si>
    <t>OP. CRÉD. LIQ. DUV - PDD - PARA REPASSE</t>
  </si>
  <si>
    <t>8.1.8.30.30.0036-0</t>
  </si>
  <si>
    <t>OP. CRÉD. LIQ. DUV - PREJUÍZO - PARA REPASSE</t>
  </si>
  <si>
    <t>8.1.8.30.30.0037-7</t>
  </si>
  <si>
    <t>OP. CRÉD. LIQ. DUV - PDD - FINANCIAMENTOS</t>
  </si>
  <si>
    <t>8.1.8.30.30.0038-4</t>
  </si>
  <si>
    <t>OP. CRÉD. LIQ. DUV - PREJUÍZO - FINANCIAMENTOS</t>
  </si>
  <si>
    <t>8.1.8.30.30.0039-1</t>
  </si>
  <si>
    <t>OP. CRÉD. LIQ. DUV - PDD - SICOOB CTAS PARTES</t>
  </si>
  <si>
    <t>8.1.8.30.30.0040-1</t>
  </si>
  <si>
    <t>OP. CRÉD. LIQ. DUV - PREJUÍZO - SICOOB CTAS PARTES</t>
  </si>
  <si>
    <t>8.1.8.30.30.0041-8</t>
  </si>
  <si>
    <t>OP. CRÉD. LIQ. DUV - PDD - FINANC. BENS DURÁVEIS</t>
  </si>
  <si>
    <t>8.1.8.30.30.0042-5</t>
  </si>
  <si>
    <t>OP. CRÉD. LIQ. DUV - PREJUÍZ - FINANC. BENS DURÁV</t>
  </si>
  <si>
    <t>8.1.8.30.30.0043-2</t>
  </si>
  <si>
    <t>OP. CRÉD. LIQ. DUV - PDD - PROCAPCRED</t>
  </si>
  <si>
    <t>8.1.8.30.30.0044-9</t>
  </si>
  <si>
    <t>OP. CRÉD. LIQ. DUV - PREJUÍZO - PROCAPCRED</t>
  </si>
  <si>
    <t>8.1.8.30.30.0045-6</t>
  </si>
  <si>
    <t>OP. CRÉD. LIQ. DUV - PDD - BNDES EMPRESARIAL</t>
  </si>
  <si>
    <t>8.1.8.30.30.0046-3</t>
  </si>
  <si>
    <t>OP. CRÉD. LIQ. DUV - PREJUÍZO - BNDES EMPRESARIAL</t>
  </si>
  <si>
    <t>8.1.8.30.30.0047-0</t>
  </si>
  <si>
    <t>OP. CRÉD. LIQ. DUV - PDD - FINAME EMPRESARIAL</t>
  </si>
  <si>
    <t>8.1.8.30.30.0048-7</t>
  </si>
  <si>
    <t>OP. CRÉD. LIQ. DUV - PREJUÍZO - FINAME EMPRESARIAL</t>
  </si>
  <si>
    <t>8.1.8.30.30.0049-4</t>
  </si>
  <si>
    <t>OP. CRÉD. LIQ. DUV - PDD - RURAIS LIVRES</t>
  </si>
  <si>
    <t>8.1.8.30.30.0050-4</t>
  </si>
  <si>
    <t>OP. CRÉD. LIQ. DUV - PREJUÍZO - RURAIS LIVRES</t>
  </si>
  <si>
    <t>8.1.8.30.30.0051-1</t>
  </si>
  <si>
    <t>OP. CRÉD. LIQ. DUV - PDD - RURAIS OBRIGATÓRIOS</t>
  </si>
  <si>
    <t>8.1.8.30.30.0052-8</t>
  </si>
  <si>
    <t>OP. CRÉD. LIQ. DUV - PREJUÍZ - RURAIS OBRIGATÓRIOS</t>
  </si>
  <si>
    <t>8.1.8.30.30.0053-5</t>
  </si>
  <si>
    <t>OP. CRÉD. LIQ. DUV - PDD - RPL EQUALIZ</t>
  </si>
  <si>
    <t>8.1.8.30.30.0054-2</t>
  </si>
  <si>
    <t>OP. CRÉD. LIQ. DUV - PREJUÍZO - RPL EQUALIZ</t>
  </si>
  <si>
    <t>8.1.8.30.30.0055-9</t>
  </si>
  <si>
    <t>OP. CRÉD. LIQ. DUV - PDD - CPR RPL</t>
  </si>
  <si>
    <t>8.1.8.30.30.0056-6</t>
  </si>
  <si>
    <t>OP. CRÉD. LIQ. DUV - PREJUÍZO - CPR RPL</t>
  </si>
  <si>
    <t>8.1.8.30.30.0057-3</t>
  </si>
  <si>
    <t>OP. CRÉD. LIQ. DUV - PDD - CPR RO</t>
  </si>
  <si>
    <t>8.1.8.30.30.0058-0</t>
  </si>
  <si>
    <t>OP. CRÉD. LIQ. DUV - PREJUÍZO - CPR RO</t>
  </si>
  <si>
    <t>8.1.8.30.30.0059-7</t>
  </si>
  <si>
    <t>OP. CRÉD. LIQ. DUV - PDD - PRONAF RPL</t>
  </si>
  <si>
    <t>8.1.8.30.30.0060-7</t>
  </si>
  <si>
    <t>OP. CRÉD. LIQ. DUV - PREJUÍZO - PRONAF RPL</t>
  </si>
  <si>
    <t>8.1.8.30.30.0061-4</t>
  </si>
  <si>
    <t>OP. CRÉD. LIQ. DUV - PDD - PRONAF RO</t>
  </si>
  <si>
    <t>8.1.8.30.30.0062-1</t>
  </si>
  <si>
    <t>OP. CRÉD. LIQ. DUV - PREJUÍZO - PRONAF RO</t>
  </si>
  <si>
    <t>8.1.8.30.30.0063-8</t>
  </si>
  <si>
    <t>OP. CRÉD. LIQ. DUV - PDD - PRONAMP RPL</t>
  </si>
  <si>
    <t>8.1.8.30.30.0064-5</t>
  </si>
  <si>
    <t>OP. CRÉD. LIQ. DUV - PREJUÍZO - PRONAMP RPL</t>
  </si>
  <si>
    <t>8.1.8.30.30.0065-2</t>
  </si>
  <si>
    <t>OP. CRÉD. LIQ. DUV - PDD - PRONAMP RO</t>
  </si>
  <si>
    <t>8.1.8.30.30.0066-9</t>
  </si>
  <si>
    <t>OP. CRÉD. LIQ. DUV - PREJUÍZO - PRONAMP RO</t>
  </si>
  <si>
    <t>8.1.8.30.30.0067-6</t>
  </si>
  <si>
    <t>OP. CRÉD. LIQ. DUV - PDD - PRONAMP EQUALIZ</t>
  </si>
  <si>
    <t>8.1.8.30.30.0068-3</t>
  </si>
  <si>
    <t>OP. CRÉD. LIQ. DUV - PREJUÍZO - PRONAMP EQUALIZ</t>
  </si>
  <si>
    <t>8.1.8.30.30.0069-0</t>
  </si>
  <si>
    <t>OP. CRÉD. LIQ. DUV - PDD - EGF RPL</t>
  </si>
  <si>
    <t>8.1.8.30.30.0070-0</t>
  </si>
  <si>
    <t>OP. CRÉD. LIQ. DUV - PREJUÍZO - EGF RPL</t>
  </si>
  <si>
    <t>8.1.8.30.30.0071-7</t>
  </si>
  <si>
    <t>OP. CRÉD. LIQ. DUV - PDD - EGF RO</t>
  </si>
  <si>
    <t>8.1.8.30.30.0072-4</t>
  </si>
  <si>
    <t>OP. CRÉD. LIQ. DUV - PREJUÍZO - EGF RO</t>
  </si>
  <si>
    <t>8.1.8.30.30.0073-1</t>
  </si>
  <si>
    <t>OP. CRÉD. LIQ. DUV - PDD - EGF EQUALIZ</t>
  </si>
  <si>
    <t>8.1.8.30.30.0074-8</t>
  </si>
  <si>
    <t>OP. CRÉD. LIQ. DUV - PREJUÍZO - EGF EQUALIZ</t>
  </si>
  <si>
    <t>8.1.8.30.30.0075-5</t>
  </si>
  <si>
    <t>OP. CRÉD. LIQ. DUV - PDD - POUPANÇA RO</t>
  </si>
  <si>
    <t>8.1.8.30.30.0076-2</t>
  </si>
  <si>
    <t>OP. CRÉD. LIQ. DUV - PREJUÍZO - POUPANÇA RO</t>
  </si>
  <si>
    <t>8.1.8.30.30.0077-9</t>
  </si>
  <si>
    <t>OP. CRÉD. LIQ. DUV - PDD - POUPANÇA EQUALIZ</t>
  </si>
  <si>
    <t>8.1.8.30.30.0078-6</t>
  </si>
  <si>
    <t>OP. CRÉD. LIQ. DUV - PREJUÍZO - POUPANÇA EQUALIZ</t>
  </si>
  <si>
    <t>8.1.8.30.30.0079-3</t>
  </si>
  <si>
    <t>OP. CRÉD. LIQ. DUV - PDD - LEC RPL</t>
  </si>
  <si>
    <t>8.1.8.30.30.0080-3</t>
  </si>
  <si>
    <t>OP. CRÉD. LIQ. DUV - PREJUÍZO - LEC RPL</t>
  </si>
  <si>
    <t>8.1.8.30.30.0081-0</t>
  </si>
  <si>
    <t>OP. CRÉD. LIQ. DUV - PDD - LEC RO</t>
  </si>
  <si>
    <t>8.1.8.30.30.0082-7</t>
  </si>
  <si>
    <t>OP. CRÉD. LIQ. DUV - PREJUÍZO - LEC RO</t>
  </si>
  <si>
    <t>8.1.8.30.30.0083-4</t>
  </si>
  <si>
    <t>OP. CRÉD. LIQ. DUV - PDD - RURAIS REPASSADAS</t>
  </si>
  <si>
    <t>8.1.8.30.30.0084-1</t>
  </si>
  <si>
    <t>OP. CRÉD. LIQ. DUV - PREJUÍZO - RURAIS REPASSADAS</t>
  </si>
  <si>
    <t>8.1.8.30.30.0085-8</t>
  </si>
  <si>
    <t>OP. CRÉD. LIQ. DUV - PDD - FUNCAFÉ</t>
  </si>
  <si>
    <t>8.1.8.30.30.0086-5</t>
  </si>
  <si>
    <t>OP. CRÉD. LIQ. DUV - PREJUÍZO - FUNCAFÉ</t>
  </si>
  <si>
    <t>8.1.8.30.30.0087-2</t>
  </si>
  <si>
    <t>OP. CRÉD. LIQ. DUV - PDD - BNDES</t>
  </si>
  <si>
    <t>8.1.8.30.30.0088-9</t>
  </si>
  <si>
    <t>OP. CRÉD. LIQ. DUV - PREJUÍZO - BNDES</t>
  </si>
  <si>
    <t>8.1.8.30.30.0089-6</t>
  </si>
  <si>
    <t>OP. CRÉD. LIQ. DUV - PDD - FINAME</t>
  </si>
  <si>
    <t>8.1.8.30.30.0090-6</t>
  </si>
  <si>
    <t>OP. CRÉD. LIQ. DUV - PREJUÍZO - FINAME</t>
  </si>
  <si>
    <t>8.1.8.30.30.0091-3</t>
  </si>
  <si>
    <t>OP. CRÉD. LIQ. DUV - PDD - RECOOP</t>
  </si>
  <si>
    <t>8.1.8.30.30.0092-0</t>
  </si>
  <si>
    <t>OP. CRÉD. LIQ. DUV - PREJUÍZO - RECOOP</t>
  </si>
  <si>
    <t>8.1.8.30.30.0093-7</t>
  </si>
  <si>
    <t>OP. CRÉD. LIQ. DUV - PDD - FCO</t>
  </si>
  <si>
    <t>8.1.8.30.30.0094-4</t>
  </si>
  <si>
    <t>OP. CRÉD. LIQ. DUV - PREJUÍZO - FCO</t>
  </si>
  <si>
    <t>8.1.8.30.30.0095-1</t>
  </si>
  <si>
    <t>OP. CRÉD. LIQ. DUV - PDD - TÍT. DESCONTADOS</t>
  </si>
  <si>
    <t>8.1.8.30.30.0096-8</t>
  </si>
  <si>
    <t>OP. CRÉD. LIQ. DUV - PREJUÍZO - TÍT. DESCONTADOS</t>
  </si>
  <si>
    <t>8.1.8.30.30.0097-5</t>
  </si>
  <si>
    <t>OP. CRÉD. LIQ. DUV - PDD - CHQ. DESCONTADOS</t>
  </si>
  <si>
    <t>8.1.8.30.30.0098-2</t>
  </si>
  <si>
    <t>OP. CRÉD. LIQ. DUV - PREJUÍZO - CHQ. DESCONTADOS</t>
  </si>
  <si>
    <t>8.1.8.30.30.0100-8</t>
  </si>
  <si>
    <t>OP. CRÉD. LIQ. DUV - PREJUÍZO - LIC. USO SISBR</t>
  </si>
  <si>
    <t>8.1.8.30.30.0101-5</t>
  </si>
  <si>
    <t>OP. CRÉD. LIQ. DUV - PDD - CAPITAL GIRO - PLUS</t>
  </si>
  <si>
    <t>8.1.8.30.30.0102-2</t>
  </si>
  <si>
    <t>OP. CRÉD. LIQ. DUV - PREJUÍZ - CAPITAL GIRO - PLUS</t>
  </si>
  <si>
    <t>8.1.8.30.30.0103-9</t>
  </si>
  <si>
    <t>OP. CRÉD. LIQ. DUV - PDD - MICROCRÉDITO - PNMPO</t>
  </si>
  <si>
    <t>8.1.8.30.30.0104-6</t>
  </si>
  <si>
    <t>OP. CRÉD. LIQ. DUV - PREJUÍZO - MICROCRÉDITO-PNMPO</t>
  </si>
  <si>
    <t>8.1.8.30.30.0105-3</t>
  </si>
  <si>
    <t>OP. CRÉD. LIQ. DUV - PDD - REPES CTS PTS CDI</t>
  </si>
  <si>
    <t>8.1.8.30.30.0106-0</t>
  </si>
  <si>
    <t>OP. CRÉD. LIQ. DUV - PREJUÍZO - REPES CTS PTS CDI</t>
  </si>
  <si>
    <t>8.1.8.30.30.0107-7</t>
  </si>
  <si>
    <t>OP. CRÉD. LIQ. DUV - PDD - PRONAF EQUALIZ</t>
  </si>
  <si>
    <t>8.1.8.30.30.0108-4</t>
  </si>
  <si>
    <t>OP. CRÉD. LIQ. DUV - PREJUÍZO - PRONAF EQUALIZ</t>
  </si>
  <si>
    <t>8.1.8.30.30.0109-1</t>
  </si>
  <si>
    <t>OP. CRÉD. LIQ. DUV - PDD - PROGER RPL</t>
  </si>
  <si>
    <t>8.1.8.30.30.0110-1</t>
  </si>
  <si>
    <t>OP. CRÉD. LIQ. DUV - PREJUÍZO - PROGER RPL</t>
  </si>
  <si>
    <t>8.1.8.30.30.0111-8</t>
  </si>
  <si>
    <t>OP. CRÉD. LIQ. DUV - PDD - PROGER RO</t>
  </si>
  <si>
    <t>8.1.8.30.30.0112-5</t>
  </si>
  <si>
    <t>OP. CRÉD. LIQ. DUV - PREJUÍZO - PROGER RO</t>
  </si>
  <si>
    <t>8.1.8.30.30.0113-2</t>
  </si>
  <si>
    <t>OP. CRÉD. LIQ. DUV - PDD - PROGER EQUALIZ</t>
  </si>
  <si>
    <t>8.1.8.30.30.0114-9</t>
  </si>
  <si>
    <t>OP. CRÉD. LIQ. DUV - PREJUÍZO - PROGER EQUALIZ</t>
  </si>
  <si>
    <t>8.1.8.30.30.0115-6</t>
  </si>
  <si>
    <t>OP. CRÉD. LIQ. DUV - PREJUÍZ - CART CABAL C/JUROS</t>
  </si>
  <si>
    <t>8.1.8.30.30.0116-3</t>
  </si>
  <si>
    <t>OP. CRÉD. LIQ. DUV - PREJ - CT MASTERCARD C/JUROS</t>
  </si>
  <si>
    <t>8.1.8.30.30.0117-0</t>
  </si>
  <si>
    <t>OP. CRÉD. LIQ. DUV - PDD - LCA RO</t>
  </si>
  <si>
    <t>8.1.8.30.30.0118-7</t>
  </si>
  <si>
    <t>OP. CRÉD. LIQ. DUV - PREJUÍZO - LCA RO</t>
  </si>
  <si>
    <t>8.1.8.30.30.0139-0</t>
  </si>
  <si>
    <t>PDD - CRÉDITO - FINANCIAMENTOS AGROINDUSTRIAIS</t>
  </si>
  <si>
    <t>PDD - CRÉDITO - APLICAÇÕES RECURSOS LIVRES</t>
  </si>
  <si>
    <t>PDD - CRÉDITO - RECURSOS DIRECIONADOS À VISTA</t>
  </si>
  <si>
    <t>PDD - CRÉDITO - RECURSOS DIRECIONADOS DA POUP.</t>
  </si>
  <si>
    <t>PDD - CRÉDITO - RECURSOS DIRECIONADOS DE LCA</t>
  </si>
  <si>
    <t>8.1.8.30.30.0144-8</t>
  </si>
  <si>
    <t>PDD - CRÉDITO - RECURSOS DE FONTES PÚBLICAS</t>
  </si>
  <si>
    <t>8.1.8.30.30.0145-5</t>
  </si>
  <si>
    <t>PDD - CRÉDITO - RURAIS RENEGOCIADOS</t>
  </si>
  <si>
    <t>8.1.8.30.30.0146-2</t>
  </si>
  <si>
    <t>PREJUÍZO - CRÉDITO - FINANCIAMENTO AGROINDUSTRIAIS</t>
  </si>
  <si>
    <t>8.1.8.30.30.0147-9</t>
  </si>
  <si>
    <t>PREJUÍZO - CRÉDITO - RECURSOS DIRECIONADOS À VISTA</t>
  </si>
  <si>
    <t>8.1.8.30.30.0148-6</t>
  </si>
  <si>
    <t>PREJUÍZO - CRÉDITO - RECURSOS DIRECIONADOS DA POUP</t>
  </si>
  <si>
    <t>8.1.8.30.30.0149-3</t>
  </si>
  <si>
    <t>PREJUÍZO - CRÉDITO - RECURSOS DIRECIONADOS DE LCA</t>
  </si>
  <si>
    <t>8.1.8.30.30.0150-3</t>
  </si>
  <si>
    <t>PREJUÍZO - CRÉDITO - RECURSOS DE FONTES PÚBLICAS</t>
  </si>
  <si>
    <t>8.1.8.30.30.0151-0</t>
  </si>
  <si>
    <t>PREJUÍZO - CRÉDITO - RURAIS RENEGOCIADOS</t>
  </si>
  <si>
    <t>8.1.8.30.30.0152-7</t>
  </si>
  <si>
    <t>PREJUÍZO - CRÉDITO - APLICAÇÕES RECURSOS LIVRES</t>
  </si>
  <si>
    <t>PDD - CAPITAL DE GIRO</t>
  </si>
  <si>
    <t>8.1.8.30.30.0154-1</t>
  </si>
  <si>
    <t>PREJUÍZO - CAPITAL DE GIRO</t>
  </si>
  <si>
    <t>PDD - EMP. COM GARANT. BENS IMÓVEIS</t>
  </si>
  <si>
    <t>8.1.8.30.30.0158-9</t>
  </si>
  <si>
    <t>PREJUÍZO - EMP COM GARANT BENS IMÓVEIS</t>
  </si>
  <si>
    <t>8.1.8.30.30.0159-6</t>
  </si>
  <si>
    <t>PDD - OUTROS</t>
  </si>
  <si>
    <t>8.1.8.30.30.0160-6</t>
  </si>
  <si>
    <t>PREJUÍZO - OUTROS</t>
  </si>
  <si>
    <t>8.1.8.30.30.0163-7</t>
  </si>
  <si>
    <t>PDD - AQUISIÇÃO - IMÓVEIS NÃO RESIDENCIAIS</t>
  </si>
  <si>
    <t>8.1.8.30.30.0164-4</t>
  </si>
  <si>
    <t>PREJUÍZO - AQUISIÇÃO - IMÓVEIS NÃO RESIDENCIAIS</t>
  </si>
  <si>
    <t>8.1.8.30.30.0165-1</t>
  </si>
  <si>
    <t>PDD - CONSTRUÇÃO - IMÓVEIS NÃO RESIDENCIAIS</t>
  </si>
  <si>
    <t>8.1.8.30.30.0166-8</t>
  </si>
  <si>
    <t>PREJUÍZO - CONSTRUÇÃO - IMÓVEIS NÃO RESIDENCIAIS</t>
  </si>
  <si>
    <t>8.1.8.30.30.0167-5</t>
  </si>
  <si>
    <t>PDD - PRODUÇÃO - IMÓVEIS NÃO RESIDENCIAIS</t>
  </si>
  <si>
    <t>8.1.8.30.30.0168-2</t>
  </si>
  <si>
    <t>PREJUÍZO - PRODUÇÃO - IMÓVEIS NÃO RESIDENCIAIS</t>
  </si>
  <si>
    <t>8.1.8.30.30.0169-9</t>
  </si>
  <si>
    <t>PDD - REF. E AMPL. - IMÓVEIS NÃO RESIDENCIAIS</t>
  </si>
  <si>
    <t>8.1.8.30.30.0170-9</t>
  </si>
  <si>
    <t>PREJUÍZO - REF. E AMPL. - IMÓVEIS NÃO RESIDENCIAIS</t>
  </si>
  <si>
    <t>8.1.8.30.30.0171-6</t>
  </si>
  <si>
    <t>PDD - AQUISIÇÃO - IMÓVEIS  RESIDENCIAIS</t>
  </si>
  <si>
    <t>8.1.8.30.30.0172-3</t>
  </si>
  <si>
    <t>PREJUÍZO - AQUISIÇÃO - IMÓVEIS  RESIDENCIAIS</t>
  </si>
  <si>
    <t>8.1.8.30.30.0173-0</t>
  </si>
  <si>
    <t>PDD - CONSTRUÇÃO - IMÓVEIS  RESIDENCIAIS</t>
  </si>
  <si>
    <t>8.1.8.30.30.0174-7</t>
  </si>
  <si>
    <t>PREJUÍZO - CONSTRUÇÃO - IMÓVEIS  RESIDENCIAIS</t>
  </si>
  <si>
    <t>8.1.8.30.30.0175-4</t>
  </si>
  <si>
    <t>PDD - PRODUÇÃO - IMÓVEIS  RESIDENCIAIS</t>
  </si>
  <si>
    <t>8.1.8.30.30.0176-1</t>
  </si>
  <si>
    <t>PREJUÍZO - PRODUÇÃO - IMÓVEIS  RESIDENCIAIS</t>
  </si>
  <si>
    <t>8.1.8.30.30.0177-8</t>
  </si>
  <si>
    <t>PDD - REF. E AMPL. - IMÓVEIS  RESIDENCIAIS</t>
  </si>
  <si>
    <t>8.1.8.30.30.0178-5</t>
  </si>
  <si>
    <t>PREJUÍZO - REF. E AMPL. - IMÓVEIS RESIDENCIAIS</t>
  </si>
  <si>
    <t>8.1.8.30.30.0179-2</t>
  </si>
  <si>
    <t>PDD - CARTÃO DE CRÉDITO - CABAL ROTATIVO</t>
  </si>
  <si>
    <t>8.1.8.30.30.0180-2</t>
  </si>
  <si>
    <t>PREJUÍZO - CARTÃO DE CRÉDITO - CABAL ROTATIVO</t>
  </si>
  <si>
    <t>8.1.8.30.30.0181-9</t>
  </si>
  <si>
    <t>PDD - CARTÃO CABAL COMPRAS E FATURAS PARCELADAS</t>
  </si>
  <si>
    <t>8.1.8.30.30.0182-6</t>
  </si>
  <si>
    <t>PREJ - CARTÃO CABAL COMPRAS E FATURAS PARCELADAS</t>
  </si>
  <si>
    <t>8.1.8.30.30.0183-3</t>
  </si>
  <si>
    <t>PDD - CARTÃO CABAL PARC AUTO. DE FATURAS</t>
  </si>
  <si>
    <t>8.1.8.30.30.0184-0</t>
  </si>
  <si>
    <t>PREJUÍZO - CARTÃO CABAL PARC AUTO. DE FATURAS</t>
  </si>
  <si>
    <t>8.1.8.30.30.0185-7</t>
  </si>
  <si>
    <t>PDD - CARTÃO  - CABAL SAQ, TRANSF, PG CONTAS</t>
  </si>
  <si>
    <t>8.1.8.30.30.0186-4</t>
  </si>
  <si>
    <t>PREJUÍZO -CARTÃO  CABAL SAQ, TRANSF, PG CONTAS</t>
  </si>
  <si>
    <t>PDD - CRÉDITO PESSOAL</t>
  </si>
  <si>
    <t>8.1.8.30.30.0188-8</t>
  </si>
  <si>
    <t>PREJUÍZO - CRÉDITO PESSOL E CDC</t>
  </si>
  <si>
    <t>8.1.8.30.30.0189-5</t>
  </si>
  <si>
    <t>PDD - CRÉDITO PESSOAL - CONSIGNADO</t>
  </si>
  <si>
    <t>8.1.8.30.30.0190-5</t>
  </si>
  <si>
    <t>PREJUÍZO - CRÉDITO PESSOAL - CONSIGNADO</t>
  </si>
  <si>
    <t>8.1.8.30.30.9999-3</t>
  </si>
  <si>
    <t>OP. CRÉD. LIQ. DUV - PDD - LIC. USO SISBR</t>
  </si>
  <si>
    <t>8.1.8.30.35.0001-1</t>
  </si>
  <si>
    <t>8.1.8.30.35.0009-7</t>
  </si>
  <si>
    <t>PDD - REP. INTERF. - FINANCIAMENTOS AGROIND.</t>
  </si>
  <si>
    <t>8.1.8.30.35.0010-7</t>
  </si>
  <si>
    <t>PDD - REP. INTERF. - APLICAÇÕES RECURSOS LIVRES</t>
  </si>
  <si>
    <t>8.1.8.30.35.0011-4</t>
  </si>
  <si>
    <t>PDD - REP. INTERF. - RECURSOS DIRECIONADOS À VISTA</t>
  </si>
  <si>
    <t>8.1.8.30.35.0012-1</t>
  </si>
  <si>
    <t>PDD - REP. INTERF. - RECURSOS DIRECIONADOS DA POUP</t>
  </si>
  <si>
    <t>8.1.8.30.35.0013-8</t>
  </si>
  <si>
    <t>PDD - REP. INTERF. - RECURSOS DIRECIONADOS DE LCA</t>
  </si>
  <si>
    <t>8.1.8.30.35.0014-5</t>
  </si>
  <si>
    <t>PDD - REP. INTERF. - RECURSOS DE FONTES PÚBLICAS</t>
  </si>
  <si>
    <t>8.1.8.30.35.0015-2</t>
  </si>
  <si>
    <t>PDD - REP. INTERF. - RURAIS RENEGOCIADOS</t>
  </si>
  <si>
    <t>8.1.8.30.35.0016-9</t>
  </si>
  <si>
    <t>PREJUÍZO - REP. INTERF - FINANCIAMENTOS AGROIND</t>
  </si>
  <si>
    <t>8.1.8.30.35.0017-6</t>
  </si>
  <si>
    <t>PREJUÍZO - REP. INTERF - RECURSOS DIREC À VISTA</t>
  </si>
  <si>
    <t>8.1.8.30.35.0018-3</t>
  </si>
  <si>
    <t>PREJUÍZO - REP. INTERF - RECURSOS DIREC DA POUP.</t>
  </si>
  <si>
    <t>8.1.8.30.35.0019-0</t>
  </si>
  <si>
    <t>PREJUÍZO - REP. INTERF - RECURSOS DIRECIONADOS LCA</t>
  </si>
  <si>
    <t>8.1.8.30.35.0020-0</t>
  </si>
  <si>
    <t>PREJUÍZO - REP. INTERF - RECURSOS FONTES PÚBLICAS</t>
  </si>
  <si>
    <t>8.1.8.30.35.0021-7</t>
  </si>
  <si>
    <t>PREJUÍZO - REP. INTERF - RURAIS RENEGOCIADOS</t>
  </si>
  <si>
    <t>8.1.8.30.35.0022-4</t>
  </si>
  <si>
    <t>PREJUÍZO - REP. INTERF - APLICAÇÕES RECURSOS LIVRE</t>
  </si>
  <si>
    <t>8.1.8.30.60.0002-0</t>
  </si>
  <si>
    <t>PROVISÃO - TARIFAS PENDENTES</t>
  </si>
  <si>
    <t>8.1.8.30.60.0003-7</t>
  </si>
  <si>
    <t>OP. CRÉD. LIQ. DUV - PREJ - CARTÃO MASTERC Á VISTA</t>
  </si>
  <si>
    <t>8.1.8.30.60.0004-4</t>
  </si>
  <si>
    <t>PIS JUDICIAL</t>
  </si>
  <si>
    <t>COFINS JUDICIAL</t>
  </si>
  <si>
    <t>8.1.8.30.99.0003-1</t>
  </si>
  <si>
    <t>CONTRIBUIÇÃO SOCIAL SOBRE LUCRO JUDICIAL</t>
  </si>
  <si>
    <t>8.1.8.30.99.0004-8</t>
  </si>
  <si>
    <t>PASSIVOS TRABALHISTAS</t>
  </si>
  <si>
    <t>8.1.8.30.99.0005-5</t>
  </si>
  <si>
    <t>PASSIVOS CONTINGENTES</t>
  </si>
  <si>
    <t>8.1.8.30.99.0006-2</t>
  </si>
  <si>
    <t>8.1.8.40.10.0001-1</t>
  </si>
  <si>
    <t>CUSTAS JUDICIAIS - CÍVEIS/TRABALHISTAS</t>
  </si>
  <si>
    <t>8.1.8.40.10.0003-5</t>
  </si>
  <si>
    <t>CONTINGENTES</t>
  </si>
  <si>
    <t>8.1.8.40.10.0004-2</t>
  </si>
  <si>
    <t>TRABALHISTAS - SUCUMBÊNCIAS</t>
  </si>
  <si>
    <t>8.1.8.40.10.0005-9</t>
  </si>
  <si>
    <t>CONTINGENTES - SUCUMBÊNCIAS</t>
  </si>
  <si>
    <t>8.1.9.12.10.0001-5</t>
  </si>
  <si>
    <t>DESP EFETIVAS-DIREITOS CREDITÓRIOS S/ COOBRIGAÇÕES</t>
  </si>
  <si>
    <t>8.1.9.12.40.0001-2</t>
  </si>
  <si>
    <t>DESP OBRIG OP VENDA/TRANSF DE ATIVOS FINANCEIROS</t>
  </si>
  <si>
    <t>8.1.9.15.10.0001-6</t>
  </si>
  <si>
    <t>PREJ. EM OP. DE VENDA/TRANSF. DE ATIVOS FINANCEIRO</t>
  </si>
  <si>
    <t>DESP.DE IMPOSTO S/ SERV.DE QUALQUER NATUREZA-ISSQN</t>
  </si>
  <si>
    <t>DESPESAS DE CONTRIBUIÇÃO AO COFINS</t>
  </si>
  <si>
    <t>DESPESAS DE CONTRIBUIÇÃO AO PIS/PASEP</t>
  </si>
  <si>
    <t>DESPESAS DE CONTRIBUIÇÃO AO PIS RECEITAS</t>
  </si>
  <si>
    <t>8.1.9.33.00.0003-3</t>
  </si>
  <si>
    <t>8.1.9.50.00.0001-4</t>
  </si>
  <si>
    <t>DESPESAS DE CESSÃO DE OPERAÇÕES DE CRÉDITO</t>
  </si>
  <si>
    <t>8.1.9.50.00.0002-1</t>
  </si>
  <si>
    <t>TAXAS DE CESSÃO DE CRÉDITO-SICOOBCARD</t>
  </si>
  <si>
    <t>8.1.9.52.10.0004-8</t>
  </si>
  <si>
    <t>DESC. CONCEDIDOS EM RENEGOCIAÇÕES - REPASSE INTERF</t>
  </si>
  <si>
    <t>8.1.9.52.10.0005-5</t>
  </si>
  <si>
    <t>DESC. CONCEDIDOS EM RENEGOCIAÇÕES - CRÉDITO RURAL</t>
  </si>
  <si>
    <t>8.1.9.52.30.0001-5</t>
  </si>
  <si>
    <t>OUTRAS OPERAÇÕES COM CARAC.DE CONCESSÃO DE CRÉDITO</t>
  </si>
  <si>
    <t>8.1.9.55.00.0001-9</t>
  </si>
  <si>
    <t>DESPESAS DE JUROS AO CAPITAL</t>
  </si>
  <si>
    <t>8.1.9.55.00.0002-6</t>
  </si>
  <si>
    <t>PROVISÃO MENSAL DE JUROS AO CAPITAL</t>
  </si>
  <si>
    <t>8.1.9.56.00.0001-6</t>
  </si>
  <si>
    <t>8.1.9.56.00.0002-3</t>
  </si>
  <si>
    <t>8.1.9.65.00.0001-2</t>
  </si>
  <si>
    <t>DESPESAS DE RECURSOS PROAGRO</t>
  </si>
  <si>
    <t>8.1.9.86.00.0001-5</t>
  </si>
  <si>
    <t>DISPÊNDIOS DE DEPÓSITOS INTERCOOPERATIVOS</t>
  </si>
  <si>
    <t>8.1.9.90.10.0001-5</t>
  </si>
  <si>
    <t>IMPOSTOS E CONTRIBUIÇÕES SOBRE  LUCROS</t>
  </si>
  <si>
    <t>8.1.9.90.20.0001-4</t>
  </si>
  <si>
    <t>8.1.9.90.30.0001-3</t>
  </si>
  <si>
    <t>IMPOSTOS E CONTRIBUIÇÕES S/ SERVIÇOS DE TERCEIROS</t>
  </si>
  <si>
    <t>8.1.9.90.90.9999-4</t>
  </si>
  <si>
    <t>8.1.9.95.00.0001-1</t>
  </si>
  <si>
    <t>CONFECÇÃO DE CADASTRO</t>
  </si>
  <si>
    <t>8.1.9.95.00.0002-8</t>
  </si>
  <si>
    <t>FORNECIMENTO DE CHEQUES</t>
  </si>
  <si>
    <t>8.1.9.95.00.0003-5</t>
  </si>
  <si>
    <t>TRANSFERÊNCIA ENTRE CONTAS PRÓPRIA INSTITUIÇÃO</t>
  </si>
  <si>
    <t>8.1.9.95.00.9999-8</t>
  </si>
  <si>
    <t>OUTRAS DESPESAS DE TARIFAS BANCÁRIAS - PF</t>
  </si>
  <si>
    <t>8.1.9.98.00.0001-2</t>
  </si>
  <si>
    <t>8.1.9.98.00.0002-9</t>
  </si>
  <si>
    <t>TARIFA ANUAL ADMINISTRAÇÃO - CARTÃO DÉBITO</t>
  </si>
  <si>
    <t>8.1.9.98.00.0003-6</t>
  </si>
  <si>
    <t>8.1.9.98.00.0004-3</t>
  </si>
  <si>
    <t>TARIFA CARTÃO ELETRON</t>
  </si>
  <si>
    <t>8.1.9.98.00.0005-0</t>
  </si>
  <si>
    <t>CUSTO MENSAL S/ CARTÃO</t>
  </si>
  <si>
    <t>8.1.9.98.00.0006-7</t>
  </si>
  <si>
    <t>TARIFA FORNECIMENTO DE CHEQUES</t>
  </si>
  <si>
    <t>8.1.9.98.00.0007-4</t>
  </si>
  <si>
    <t>8.1.9.98.00.0008-1</t>
  </si>
  <si>
    <t>8.1.9.98.00.0009-8</t>
  </si>
  <si>
    <t>8.1.9.98.00.0010-8</t>
  </si>
  <si>
    <t>TARIFA ANUAL ADMINISTRAÇÃO - CARTÃO CRÉDITO</t>
  </si>
  <si>
    <t>8.1.9.98.00.0011-5</t>
  </si>
  <si>
    <t>8.1.9.98.00.9999-9</t>
  </si>
  <si>
    <t>OUTRAS DESPESAS TARIFAS BANCÁRIAS - PJ</t>
  </si>
  <si>
    <t>DESCONTOS CONCEDIDOS - OPERAÇÕES DE CRÉDITO</t>
  </si>
  <si>
    <t>8.1.9.99.00.0002-6</t>
  </si>
  <si>
    <t>8.1.9.99.00.0003-3</t>
  </si>
  <si>
    <t>RECURSOS VINCULADOS - PRONAF</t>
  </si>
  <si>
    <t>8.1.9.99.00.0004-0</t>
  </si>
  <si>
    <t>RECURSOS VINCULADOS - OUTRAS OPERAÇÕES DE CRÉDITO</t>
  </si>
  <si>
    <t>8.1.9.99.00.0005-7</t>
  </si>
  <si>
    <t>BONIFICAÇÃO DE SEGURO PRESTAMISTA</t>
  </si>
  <si>
    <t>8.1.9.99.00.0006-4</t>
  </si>
  <si>
    <t>PERDAS CARTÃO DE CRÉDITO</t>
  </si>
  <si>
    <t>8.1.9.99.00.0007-1</t>
  </si>
  <si>
    <t>REPASSE DEL CREDERE</t>
  </si>
  <si>
    <t>8.1.9.99.00.0008-8</t>
  </si>
  <si>
    <t>CONTRIBUIÇÃO AO FUNDO GARANTIDOR DE DEPÓSITOS</t>
  </si>
  <si>
    <t>8.1.9.99.00.0010-5</t>
  </si>
  <si>
    <t>8.1.9.99.00.0011-2</t>
  </si>
  <si>
    <t>COBERTURA CUSTOS OP. PROCESS. DPVAT</t>
  </si>
  <si>
    <t>MULTA E JUROS DIVERSOS</t>
  </si>
  <si>
    <t>8.1.9.99.00.0014-3</t>
  </si>
  <si>
    <t>8.1.9.99.00.0015-0</t>
  </si>
  <si>
    <t>8.1.9.99.00.0016-7</t>
  </si>
  <si>
    <t>TARIFA REDE SHOP</t>
  </si>
  <si>
    <t>TARIFAS CONSULTAS/SAQUES CIRRUS CABAL</t>
  </si>
  <si>
    <t>8.1.9.99.00.0018-1</t>
  </si>
  <si>
    <t>8.1.9.99.00.0019-8</t>
  </si>
  <si>
    <t>CANCELAMENTO - TARIFAS PENDENTES</t>
  </si>
  <si>
    <t>8.1.9.99.00.0021-5</t>
  </si>
  <si>
    <t>DESCONTO - TARIFAS PENDENTES</t>
  </si>
  <si>
    <t>8.1.9.99.00.0022-2</t>
  </si>
  <si>
    <t>FUNDO DE DESENVOLVIMENTO</t>
  </si>
  <si>
    <t>8.1.9.99.00.0023-9</t>
  </si>
  <si>
    <t>PERDAS OPERACIONAIS - FRAUDE INTERNA</t>
  </si>
  <si>
    <t>8.1.9.99.00.0024-6</t>
  </si>
  <si>
    <t>PERDAS OPERACIONAIS - FRAUDE EXTERNA</t>
  </si>
  <si>
    <t>8.1.9.99.00.0025-3</t>
  </si>
  <si>
    <t>PERDAS OPERACIONAIS - RELAÇÃO E SEGURANÇA</t>
  </si>
  <si>
    <t>8.1.9.99.00.0026-0</t>
  </si>
  <si>
    <t>PERDAS OPERACIONAIS - PRÁTICAS INADEQUADAS</t>
  </si>
  <si>
    <t>8.1.9.99.00.0027-7</t>
  </si>
  <si>
    <t>PERDAS OPERACIONAIS - DANOS A ATIVOS FÍSICOS</t>
  </si>
  <si>
    <t>8.1.9.99.00.0028-4</t>
  </si>
  <si>
    <t>PERDAS OPERACIONAIS - INTERRUPÇÃO ATIV INSTITUIÇÃO</t>
  </si>
  <si>
    <t>8.1.9.99.00.0029-1</t>
  </si>
  <si>
    <t>PERDAS OPERACIONAIS - FALHAS EM SISTEMAS DE TI</t>
  </si>
  <si>
    <t>8.1.9.99.00.0030-1</t>
  </si>
  <si>
    <t>PERDAS OPERACIONAIS - FALHAS DE GERENCIAMENTO</t>
  </si>
  <si>
    <t>MENSAGENS SMS - CARTÕES</t>
  </si>
  <si>
    <t>8.1.9.99.00.0032-5</t>
  </si>
  <si>
    <t>SEGUROS PPR - CARTÃO CABAL</t>
  </si>
  <si>
    <t>8.1.9.99.00.0033-2</t>
  </si>
  <si>
    <t>MENSAGENS SMS - CARTÃO MASTERCARD</t>
  </si>
  <si>
    <t>8.1.9.99.00.0034-9</t>
  </si>
  <si>
    <t>SEGUROS PPR - CARTÃO MASTERCARD</t>
  </si>
  <si>
    <t>8.1.9.99.00.0035-6</t>
  </si>
  <si>
    <t>REPASSE DE CONVÊNIOS</t>
  </si>
  <si>
    <t>8.1.9.99.00.0036-3</t>
  </si>
  <si>
    <t>8.1.9.99.00.0037-0</t>
  </si>
  <si>
    <t>8.1.9.99.00.0038-7</t>
  </si>
  <si>
    <t>8.1.9.99.00.0039-4</t>
  </si>
  <si>
    <t>8.1.9.99.00.0040-4</t>
  </si>
  <si>
    <t>8.1.9.99.00.0041-1</t>
  </si>
  <si>
    <t>8.1.9.99.00.0042-8</t>
  </si>
  <si>
    <t>8.1.9.99.00.0043-5</t>
  </si>
  <si>
    <t>8.1.9.99.00.0044-2</t>
  </si>
  <si>
    <t>8.1.9.99.00.0045-9</t>
  </si>
  <si>
    <t>8.1.9.99.00.0046-6</t>
  </si>
  <si>
    <t>DESCONTOS CONCEDIDOS - OPER CRÉD - CRÉDITO PESSOAL</t>
  </si>
  <si>
    <t>8.1.9.99.00.0047-3</t>
  </si>
  <si>
    <t>DESCONTOS CONCEDIDOS - OPER CRÉD - PROGER EQUALIZ</t>
  </si>
  <si>
    <t>8.1.9.99.00.0049-7</t>
  </si>
  <si>
    <t>DESCONTOS CONCEDIDOS - OPER CRÉD - CPR RPL</t>
  </si>
  <si>
    <t>ESTORNO RENDAS - OPER CRÉDITO - RPL</t>
  </si>
  <si>
    <t>ESTORNO JUROS MORA - OPER CRÉDITO - RPL</t>
  </si>
  <si>
    <t>8.1.9.99.00.0052-1</t>
  </si>
  <si>
    <t>ESTORNO RENDAS - OPER CRÉDITO - REC REPASSADOS</t>
  </si>
  <si>
    <t>8.1.9.99.00.0053-8</t>
  </si>
  <si>
    <t>ESTORNO JUROS MORA - OPER CRÉDITO - REC REPASSADOS</t>
  </si>
  <si>
    <t>8.1.9.99.00.0054-5</t>
  </si>
  <si>
    <t>TARIFA RECEBIMENTO CONVÊNIO - CRA´S CARTÓRIOS</t>
  </si>
  <si>
    <t>8.1.9.99.00.0057-6</t>
  </si>
  <si>
    <t>ESTORNO RENDAS - OPER CRÉDITO - REC OBRIGATÓRIOS</t>
  </si>
  <si>
    <t>8.1.9.99.00.0058-3</t>
  </si>
  <si>
    <t>ESTORNO JUROS MORA - OPER CRÉDITO REC OBRIGATÓRIOS</t>
  </si>
  <si>
    <t>8.1.9.99.00.0059-0</t>
  </si>
  <si>
    <t>OUTRAS CONTRIB. DIVERSAS (OUTRAS DESPESAS OPERAC.)</t>
  </si>
  <si>
    <t>8.1.9.99.00.0060-0</t>
  </si>
  <si>
    <t>CONTRIB. MENSAL AO FUNDO DE DESENVOLVIMENTO SICOOB</t>
  </si>
  <si>
    <t>8.1.9.99.00.0061-7</t>
  </si>
  <si>
    <t>DESPESA SICOOB BÔNUS CELULAR</t>
  </si>
  <si>
    <t>8.1.9.99.00.0062-4</t>
  </si>
  <si>
    <t>SEGUROS PPR - CARTÃO VISA</t>
  </si>
  <si>
    <t>CONTRIB. AO FUNDO RESSARC. FRAUDES EXTERNAS</t>
  </si>
  <si>
    <t>CONTRIB. AO FUNDO RESSARC. PERDAS OPERACIONAIS</t>
  </si>
  <si>
    <t>8.1.9.99.00.0065-5</t>
  </si>
  <si>
    <t>8.1.9.99.00.0068-6</t>
  </si>
  <si>
    <t>8.1.9.99.00.0069-3</t>
  </si>
  <si>
    <t>8.1.9.99.00.0070-3</t>
  </si>
  <si>
    <t>8.1.9.99.00.0071-0</t>
  </si>
  <si>
    <t>8.1.9.99.00.0073-4</t>
  </si>
  <si>
    <t>8.1.9.99.00.0074-1</t>
  </si>
  <si>
    <t>DESCONTOS CONCEDIDOS - OPER CRÉD - PRONAF EQUALIZ</t>
  </si>
  <si>
    <t>8.1.9.99.00.0075-8</t>
  </si>
  <si>
    <t>CUSTOS COM PORTABILIDADE - RCO</t>
  </si>
  <si>
    <t>8.1.9.99.00.0076-5</t>
  </si>
  <si>
    <t>ISENÇÃO DE JUROS - CHEQUE ESPECIAL PLUS</t>
  </si>
  <si>
    <t>8.1.9.99.00.0077-2</t>
  </si>
  <si>
    <t>ISENÇÃO DE JUROS - CONTA GARANTIDA PLUS</t>
  </si>
  <si>
    <t>CONTRIB. AO FUNDO TECNOLOGIA DA INFORMAÇÃO</t>
  </si>
  <si>
    <t>8.1.9.99.00.0079-6</t>
  </si>
  <si>
    <t>DESCONTOS CONCEDIDOS - OPER CRÉD - LCA RURAL</t>
  </si>
  <si>
    <t>CONTRIBUIÇÃO AO FUNDO DE ESTABILIDADE E LIQUIDEZ</t>
  </si>
  <si>
    <t>8.1.9.99.00.0127-6</t>
  </si>
  <si>
    <t>DESC CONC - REP. INTERF - FINANCIAMENTOS AGROIND.</t>
  </si>
  <si>
    <t>8.1.9.99.00.0128-3</t>
  </si>
  <si>
    <t>DESC CONC - REP. INTERF - RECURSOS DIREC À VISTA</t>
  </si>
  <si>
    <t>8.1.9.99.00.0129-0</t>
  </si>
  <si>
    <t>DESC CONC - REP. INTERF - RECURSOS DIREC DA POUP.</t>
  </si>
  <si>
    <t>8.1.9.99.00.0130-0</t>
  </si>
  <si>
    <t>DESC CONC - REP. INTERF - RECURSOS DIREC DE LCA</t>
  </si>
  <si>
    <t>8.1.9.99.00.0131-7</t>
  </si>
  <si>
    <t>DESC CONC - REP. INTERF - RECURSOS  FONTE PÚBLICA</t>
  </si>
  <si>
    <t>8.1.9.99.00.0132-4</t>
  </si>
  <si>
    <t>DESC CONC - REP. INTERF - FINANCIAMENTOS RENEG.</t>
  </si>
  <si>
    <t>8.1.9.99.00.0133-1</t>
  </si>
  <si>
    <t>ESTORNO JUROS - REP. INTERF - FINANC AGROIND.</t>
  </si>
  <si>
    <t>8.1.9.99.00.0134-8</t>
  </si>
  <si>
    <t>ESTORNO JUROS - REP. INTERF - RECURSOS DIREC VISTA</t>
  </si>
  <si>
    <t>8.1.9.99.00.0135-5</t>
  </si>
  <si>
    <t>ESTORNO JUROS - REP. INTERF - RECURSOS DIRECIONADO</t>
  </si>
  <si>
    <t>8.1.9.99.00.0136-2</t>
  </si>
  <si>
    <t>ESTORNO JUROS - REP. INTERF - RECURSOS DIREC  LCA</t>
  </si>
  <si>
    <t>8.1.9.99.00.0137-9</t>
  </si>
  <si>
    <t>ESTORNO JUROS - REP. INTERF - RECURSOS FONTES PÚB</t>
  </si>
  <si>
    <t>8.1.9.99.00.0138-6</t>
  </si>
  <si>
    <t>ESTORNO JUROS - REP. INTERF - FINANC RURAIS RENEG.</t>
  </si>
  <si>
    <t>8.1.9.99.00.0139-3</t>
  </si>
  <si>
    <t>DESC CONC - CRÉDITO - FINANCIAMENTOS AGROINDUST.</t>
  </si>
  <si>
    <t>8.1.9.99.00.0140-3</t>
  </si>
  <si>
    <t>DESC CONC - CRÉDITO - RECURSOS DIRECIONADOS  VISTA</t>
  </si>
  <si>
    <t>8.1.9.99.00.0141-0</t>
  </si>
  <si>
    <t>DESC CONC - CRÉDITO - RECURSOS DIRECIONADOS POUP.</t>
  </si>
  <si>
    <t>DESC CONC - CRÉDITO - RECURSOS DIRECIONADOS DE LCA</t>
  </si>
  <si>
    <t>8.1.9.99.00.0143-4</t>
  </si>
  <si>
    <t>DESC CONC - CRÉDITO - CONC. - RECURSOS  FONTE PÚB.</t>
  </si>
  <si>
    <t>8.1.9.99.00.0144-1</t>
  </si>
  <si>
    <t>DESC CONC - CRÉDITO - CONC. - FINANC RURAIS RENEG.</t>
  </si>
  <si>
    <t>8.1.9.99.00.0145-8</t>
  </si>
  <si>
    <t>ESTORNO JUROS - CRÉDITO - FINANCIAMENTO AGROINDUST</t>
  </si>
  <si>
    <t>8.1.9.99.00.0146-5</t>
  </si>
  <si>
    <t>ESTORNO JUROS - CRÉDITO - RECURSOS DIREC VISTA</t>
  </si>
  <si>
    <t>8.1.9.99.00.0147-2</t>
  </si>
  <si>
    <t>ESTORNO JUROS - CRÉDITO - RECURSOS DIREC DA POUP.</t>
  </si>
  <si>
    <t>8.1.9.99.00.0148-9</t>
  </si>
  <si>
    <t>ESTORNO JUROS - CRÉDITO - RECURSOS DIREC DE LCA</t>
  </si>
  <si>
    <t>8.1.9.99.00.0149-6</t>
  </si>
  <si>
    <t>ESTORNO JUROS - CRÉDITO - RECURSOS DE FONTES PÚB.</t>
  </si>
  <si>
    <t>8.1.9.99.00.0150-6</t>
  </si>
  <si>
    <t>ESTORNO JUROS - CRÉDITO - FINANCIAMENT RURAL RENEG</t>
  </si>
  <si>
    <t>DESC CONC - CRÉDITO -  APLICAÇÕES RECURSOS LIVRES</t>
  </si>
  <si>
    <t>8.1.9.99.00.0152-0</t>
  </si>
  <si>
    <t>ESTORNO JUROS - CRÉDITO - APLICAÇÕES RECURSOS LIVR</t>
  </si>
  <si>
    <t>8.1.9.99.00.0153-7</t>
  </si>
  <si>
    <t>DESC CONC - REP. INTERF - APLIC. RECURSOS LIVRES</t>
  </si>
  <si>
    <t>8.1.9.99.00.0154-4</t>
  </si>
  <si>
    <t>ESTORNO JUROS - REP. INTERF - APLIC. RECURSOS LIVR</t>
  </si>
  <si>
    <t>DESC CONC - CRÉDITO PESSOAL</t>
  </si>
  <si>
    <t>8.1.9.99.00.0304-7</t>
  </si>
  <si>
    <t>ESTORNO JUROS - CRÉDITO PESSOAL</t>
  </si>
  <si>
    <t>8.1.9.99.00.0306-1</t>
  </si>
  <si>
    <t>DESC CONC - CRÉDITO PESSOAL - CONSIGNADO</t>
  </si>
  <si>
    <t>8.1.9.99.00.0307-8</t>
  </si>
  <si>
    <t>ESTORNO JUROS - CRÉDITO PESSOAL - CONSIGNADO</t>
  </si>
  <si>
    <t>DESC CONC - CAPITAL DE GIRO</t>
  </si>
  <si>
    <t>ESTORNO JUROS - CAPITAL DE GIRO</t>
  </si>
  <si>
    <t>8.1.9.99.00.0312-6</t>
  </si>
  <si>
    <t>DESC CONC - EMP GARANT BENS IMÓVEIS</t>
  </si>
  <si>
    <t>8.1.9.99.00.0313-3</t>
  </si>
  <si>
    <t>ESTORNO JUROS - EMP GARANT BENS IMÓVEIS</t>
  </si>
  <si>
    <t>8.1.9.99.00.0314-0</t>
  </si>
  <si>
    <t>DESCONTOS CONCEDIDOS - OUTROS</t>
  </si>
  <si>
    <t>8.1.9.99.00.0315-7</t>
  </si>
  <si>
    <t>ESTORNO JUROS - OUTROS</t>
  </si>
  <si>
    <t>8.1.9.99.00.0316-4</t>
  </si>
  <si>
    <t>8.1.9.99.00.0318-8</t>
  </si>
  <si>
    <t>VEND. AQUISIÇÃO - IMÓVEIS NÃO RESIDENCIAIS</t>
  </si>
  <si>
    <t>8.1.9.99.00.0319-5</t>
  </si>
  <si>
    <t>RECURSOS VINC AQUISIÇÃO - IMÓVEIS NÃO RESIDENCIAIS</t>
  </si>
  <si>
    <t>8.1.9.99.00.0320-5</t>
  </si>
  <si>
    <t>8.1.9.99.00.0321-2</t>
  </si>
  <si>
    <t>DESCONTOS CONCEDIDOS - AQUISIÇÃO IMÓVEIS NÃO RESID</t>
  </si>
  <si>
    <t>8.1.9.99.00.0322-9</t>
  </si>
  <si>
    <t>ESTORNO JUROS - AQUISIÇÃO - IMÓV NÃO RESIDENCIAIS</t>
  </si>
  <si>
    <t>8.1.9.99.00.0323-6</t>
  </si>
  <si>
    <t>VEND. CONSTRUÇÃO - IMÓVEIS NÃO RESIDENCIAIS</t>
  </si>
  <si>
    <t>8.1.9.99.00.0324-3</t>
  </si>
  <si>
    <t>RECURSOS VINC. CONSTRUÇÃO - IMÓV NÃO RESIDENCIAIS</t>
  </si>
  <si>
    <t>8.1.9.99.00.0325-0</t>
  </si>
  <si>
    <t>8.1.9.99.00.0326-7</t>
  </si>
  <si>
    <t>DESCONTOS CONCEDIDOS - CONSTRUÇÃO IMÓV NÃO RESID</t>
  </si>
  <si>
    <t>8.1.9.99.00.0327-4</t>
  </si>
  <si>
    <t>ESTORNO JUROS - CONSTRUÇÃO - IMÓV NÃO RESIDENCIAIS</t>
  </si>
  <si>
    <t>8.1.9.99.00.0328-1</t>
  </si>
  <si>
    <t>VEND. PRODUÇÃO - IMÓVEIS NÃO RESIDENCIAIS</t>
  </si>
  <si>
    <t>8.1.9.99.00.0329-8</t>
  </si>
  <si>
    <t>RECURSOS VINC. PRODUÇÃO - IMÓVEIS NÃO RESIDENCIAIS</t>
  </si>
  <si>
    <t>8.1.9.99.00.0330-8</t>
  </si>
  <si>
    <t>8.1.9.99.00.0331-5</t>
  </si>
  <si>
    <t>DESCONTOS CONCEDIDOS - PRODUÇÃO IMÓVEIS NÃO RESID</t>
  </si>
  <si>
    <t>8.1.9.99.00.0332-2</t>
  </si>
  <si>
    <t>ESTORNO JUROS - PRODUÇÃO - IMÓVEIS NÃO RESID</t>
  </si>
  <si>
    <t>8.1.9.99.00.0333-9</t>
  </si>
  <si>
    <t>VEND. REF. E AMPL. - IMÓVEIS NÃO RESIDENCIAIS</t>
  </si>
  <si>
    <t>8.1.9.99.00.0334-6</t>
  </si>
  <si>
    <t>RECURSOS VINC. REF. E AMPL. - IMÓVEIS NÃO RESID</t>
  </si>
  <si>
    <t>8.1.9.99.00.0335-3</t>
  </si>
  <si>
    <t>8.1.9.99.00.0336-0</t>
  </si>
  <si>
    <t>DESCONTOS CONCEDIDOS - REF. E AMPL. IMÓV NÃO RESID</t>
  </si>
  <si>
    <t>8.1.9.99.00.0337-7</t>
  </si>
  <si>
    <t>ESTORNO JUROS - REF. E AMPL. - IMÓVEIS NÃO RESID</t>
  </si>
  <si>
    <t>8.1.9.99.00.0338-4</t>
  </si>
  <si>
    <t>VEND. AQUISIÇÃO - IMÓVEIS  RESIDENCIAIS</t>
  </si>
  <si>
    <t>8.1.9.99.00.0339-1</t>
  </si>
  <si>
    <t>RECURSOS VINC. AQUISIÇÃO - IMÓVEIS  RESIDENCIAIS</t>
  </si>
  <si>
    <t>8.1.9.99.00.0340-1</t>
  </si>
  <si>
    <t>8.1.9.99.00.0341-8</t>
  </si>
  <si>
    <t>DESCONTOS CONCEDIDOS - AQUISIÇÃO IMÓVEIS  RESID</t>
  </si>
  <si>
    <t>8.1.9.99.00.0342-5</t>
  </si>
  <si>
    <t>ESTORNO JUROS - AQUISIÇÃO - IMÓVEIS  RESIDENCIAIS</t>
  </si>
  <si>
    <t>8.1.9.99.00.0343-2</t>
  </si>
  <si>
    <t>VEND. CONSTRUÇÃO - IMÓVEIS  RESIDENCIAIS</t>
  </si>
  <si>
    <t>8.1.9.99.00.0344-9</t>
  </si>
  <si>
    <t>RECURSOS VINC. CONSTRUÇÃO - IMÓVEIS  RESIDENCIAIS</t>
  </si>
  <si>
    <t>8.1.9.99.00.0345-6</t>
  </si>
  <si>
    <t>8.1.9.99.00.0346-3</t>
  </si>
  <si>
    <t>DESCONTOS CONCEDIDOS - CONSTRUÇÃO IMÓVEIS  RESID</t>
  </si>
  <si>
    <t>8.1.9.99.00.0347-0</t>
  </si>
  <si>
    <t>ESTORNO JUROS - CONSTRUÇÃO - IMÓVEIS  RESIDENCIAIS</t>
  </si>
  <si>
    <t>8.1.9.99.00.0348-7</t>
  </si>
  <si>
    <t>VEND. PRODUÇÃO - IMÓVEIS  RESIDENCIAIS</t>
  </si>
  <si>
    <t>8.1.9.99.00.0349-4</t>
  </si>
  <si>
    <t>RECURSOS VINC. PRODUÇÃO - IMÓVEIS  RESIDENCIAIS</t>
  </si>
  <si>
    <t>8.1.9.99.00.0350-4</t>
  </si>
  <si>
    <t>8.1.9.99.00.0351-1</t>
  </si>
  <si>
    <t>DESCONTOS CONCEDIDOS - PRODUÇÃO IMÓV  RESIDENCIAIS</t>
  </si>
  <si>
    <t>8.1.9.99.00.0352-8</t>
  </si>
  <si>
    <t>ESTORNO JUROS - PRODUÇÃO - IMÓVEIS  RESIDENCIAIS</t>
  </si>
  <si>
    <t>8.1.9.99.00.0353-5</t>
  </si>
  <si>
    <t>VEND. REF. E AMPL. - IMÓVEIS  RESIDENCIAIS</t>
  </si>
  <si>
    <t>8.1.9.99.00.0354-2</t>
  </si>
  <si>
    <t>RECURSOS VINC. REF. E AMPL. IMÓVEIS  RESIDENCIAIS</t>
  </si>
  <si>
    <t>8.1.9.99.00.0355-9</t>
  </si>
  <si>
    <t>8.1.9.99.00.0356-6</t>
  </si>
  <si>
    <t>DESCONTOS CONCEDIDOS - REF. E AMPL. IMÓVEIS RESID</t>
  </si>
  <si>
    <t>8.1.9.99.00.0357-3</t>
  </si>
  <si>
    <t>ESTORNO JUROS - REF. E AMPL. IMÓVEIS  RESIDENCIAIS</t>
  </si>
  <si>
    <t>8.1.9.99.00.0358-0</t>
  </si>
  <si>
    <t>DESPESA FATURAMENTO - SIPAG</t>
  </si>
  <si>
    <t>OUTRAS DESPESAS OPERACIONAIS</t>
  </si>
  <si>
    <t>8.3.1.10.00.0001-4</t>
  </si>
  <si>
    <t>PREJUÍZOS NA ALIENAÇÃO DE INVESTIMENTOS</t>
  </si>
  <si>
    <t>PREJUÍZOS NA ALIENAÇÃO DE VALORES E BENS</t>
  </si>
  <si>
    <t>PERDAS DE CAPITAL</t>
  </si>
  <si>
    <t>8.3.9.90.20.0001-8</t>
  </si>
  <si>
    <t>8.3.9.90.30.0001-7</t>
  </si>
  <si>
    <t>8.3.9.90.40.0001-6</t>
  </si>
  <si>
    <t>8.3.9.90.90.0001-1</t>
  </si>
  <si>
    <t>8.3.9.90.99.0001-8</t>
  </si>
  <si>
    <t>DESCONTOS CONCEDIDOS EM OPERAÇÕES RENEGOCIADAS</t>
  </si>
  <si>
    <t>8.3.9.90.99.9999-5</t>
  </si>
  <si>
    <t>8.3.9.99.00.0002-0</t>
  </si>
  <si>
    <t>8.3.9.99.00.0003-7</t>
  </si>
  <si>
    <t>8.3.9.99.00.0004-4</t>
  </si>
  <si>
    <t>8.3.9.99.00.0005-1</t>
  </si>
  <si>
    <t>8.3.9.99.00.0006-8</t>
  </si>
  <si>
    <t>8.3.9.99.00.0007-5</t>
  </si>
  <si>
    <t>8.3.9.99.00.0008-2</t>
  </si>
  <si>
    <t>8.3.9.99.00.0009-9</t>
  </si>
  <si>
    <t>8.3.9.99.00.0010-9</t>
  </si>
  <si>
    <t>8.3.9.99.00.0011-6</t>
  </si>
  <si>
    <t>PERDAS - RELAÇÃO E SEGURANÇA</t>
  </si>
  <si>
    <t>8.3.9.99.00.0012-3</t>
  </si>
  <si>
    <t>8.3.9.99.00.0013-0</t>
  </si>
  <si>
    <t>8.3.9.99.00.0014-7</t>
  </si>
  <si>
    <t>PASSIVOS TRABALHISTAS - SUCUMBÊNCIAS</t>
  </si>
  <si>
    <t>8.3.9.99.00.0015-4</t>
  </si>
  <si>
    <t>PASSIVOS CONTINGENTES - SUCUMBÊNCIAS</t>
  </si>
  <si>
    <t>8.3.9.99.00.9998-3</t>
  </si>
  <si>
    <t>OUTRAS DESPESAS NÃO OPERACIONAIS</t>
  </si>
  <si>
    <t>8.3.9.99.00.9999-0</t>
  </si>
  <si>
    <t>8.6.1.10.10.0001-4</t>
  </si>
  <si>
    <t>PATRIMÔNIO LÍQUIDO</t>
  </si>
  <si>
    <t>8.6.1.10.30.0001-2</t>
  </si>
  <si>
    <t>RESULTADOS MENSAIS NO SEMESTRE</t>
  </si>
  <si>
    <t>8.6.1.10.50.0001-0</t>
  </si>
  <si>
    <t>RESULTADO DO 1º SEMESTRE</t>
  </si>
  <si>
    <t>8.6.1.10.99.0001-3</t>
  </si>
  <si>
    <t>8.7.1.10.00.0001-2</t>
  </si>
  <si>
    <t>AJUSTES PROG. DE ESTABILIZAÇÃO ECONOMICA</t>
  </si>
  <si>
    <t>8.9.1.10.00.0001-6</t>
  </si>
  <si>
    <t>8.9.4.10.00.0001-3</t>
  </si>
  <si>
    <t>PROVISÃO PARA IMPOSTO DE RENDA - VALORES CORRENTES</t>
  </si>
  <si>
    <t>8.9.4.10.20.0001-1</t>
  </si>
  <si>
    <t>PROVISÃO PARA IMPOSTO DE RENDA - VALORES DIFERIDOS</t>
  </si>
  <si>
    <t>8.9.4.10.30.0001-0</t>
  </si>
  <si>
    <t>ATIVO FISCAL DIFERIDO</t>
  </si>
  <si>
    <t>8.9.4.20.00.0001-6</t>
  </si>
  <si>
    <t>PROVISÃO PARA CONTRIB. SOCIAL - VALORES CORRENTES</t>
  </si>
  <si>
    <t>8.9.4.20.20.0001-4</t>
  </si>
  <si>
    <t>PROVISÃO PARA CONTRIB. SOCIAL - VALORES DIFERIDOS</t>
  </si>
  <si>
    <t>8.9.4.20.30.0001-3</t>
  </si>
  <si>
    <t>8.9.7.10.10.0001-9</t>
  </si>
  <si>
    <t>ADMINISTRADORES</t>
  </si>
  <si>
    <t>EMPREGADOS</t>
  </si>
  <si>
    <t>8.9.7.10.30.0001-7</t>
  </si>
  <si>
    <t>FUNDOS DE ASSISTÊNCIA E PREVIDÊNCIA</t>
  </si>
  <si>
    <t>8.9.7.10.99.0001-8</t>
  </si>
  <si>
    <t>NO PAÍS - OUTRAS</t>
  </si>
  <si>
    <t>9.0.1.30.10.0002-8</t>
  </si>
  <si>
    <t>9.0.1.30.10.0003-5</t>
  </si>
  <si>
    <t>9.0.1.30.10.0004-2</t>
  </si>
  <si>
    <t>9.0.1.30.10.0005-9</t>
  </si>
  <si>
    <t>9.0.1.85.10.0001-1</t>
  </si>
  <si>
    <t>9.0.1.85.10.0002-8</t>
  </si>
  <si>
    <t>EMPRESTIMOS</t>
  </si>
  <si>
    <t>9.0.1.85.20.0001-0</t>
  </si>
  <si>
    <t>TESOURO NACIONAL ALONGAMENTO CREDITO RURAL</t>
  </si>
  <si>
    <t>9.0.1.85.20.0002-7</t>
  </si>
  <si>
    <t>9.0.1.85.30.0001-9</t>
  </si>
  <si>
    <t>9.0.1.85.30.0002-6</t>
  </si>
  <si>
    <t>9.0.1.85.30.0003-3</t>
  </si>
  <si>
    <t>CRÉDITOS CEDIDOS</t>
  </si>
  <si>
    <t>9.0.1.85.30.9999-6</t>
  </si>
  <si>
    <t>OUTROS CRÉDITOS</t>
  </si>
  <si>
    <t>9.0.1.85.40.0001-8</t>
  </si>
  <si>
    <t>9.0.3.10.00.0001-4</t>
  </si>
  <si>
    <t>9.0.4.10.00.0001-3</t>
  </si>
  <si>
    <t>GARANTIA POR BENS APREENDIDOS</t>
  </si>
  <si>
    <t>9.0.4.30.00.0001-9</t>
  </si>
  <si>
    <t>NOTAS DO BANCO CENTRAL - SELIC</t>
  </si>
  <si>
    <t>9.0.4.30.00.0002-6</t>
  </si>
  <si>
    <t>CHAVES E SEGREDO</t>
  </si>
  <si>
    <t>9.0.4.30.00.0004-0</t>
  </si>
  <si>
    <t>9.0.4.30.00.0006-4</t>
  </si>
  <si>
    <t>9.0.4.30.00.0008-8</t>
  </si>
  <si>
    <t>9.0.4.30.00.0009-5</t>
  </si>
  <si>
    <t>9.0.4.30.00.0010-5</t>
  </si>
  <si>
    <t>9.0.4.65.00.0001-3</t>
  </si>
  <si>
    <t>FGPC-VALORES EM GARANTIA</t>
  </si>
  <si>
    <t>9.0.4.67.00.0001-7</t>
  </si>
  <si>
    <t>VRS.C/GARANTIA DE FUNCOS OU MECAN.GOV.OU OFICIAIS</t>
  </si>
  <si>
    <t>9.0.4.70.00.0001-1</t>
  </si>
  <si>
    <t>CAUÇÃO DE TÍTULOS</t>
  </si>
  <si>
    <t>9.0.4.75.00.0001-6</t>
  </si>
  <si>
    <t>DÍVIDAS RURAIS RENEGOCIADAS GARANTIDAS POR TÍTULOS</t>
  </si>
  <si>
    <t>9.0.4.77.00.0001-0</t>
  </si>
  <si>
    <t>TESOURO NACIONAL-VALORES GARANTIDOS</t>
  </si>
  <si>
    <t>9.0.4.78.00.0001-7</t>
  </si>
  <si>
    <t>OPERAÇÕES FINANCEIRAS</t>
  </si>
  <si>
    <t>9.0.4.78.00.0002-4</t>
  </si>
  <si>
    <t>9.0.4.78.00.9999-4</t>
  </si>
  <si>
    <t>9.0.4.79.00.0001-4</t>
  </si>
  <si>
    <t>DEPÓSITOS VINCULADOS-VALORES GARANTIDOS</t>
  </si>
  <si>
    <t>9.0.4.80.00.0001-4</t>
  </si>
  <si>
    <t>9.0.4.90.00.0001-7</t>
  </si>
  <si>
    <t>9.0.4.90.00.0002-4</t>
  </si>
  <si>
    <t>9.0.4.90.00.0003-1</t>
  </si>
  <si>
    <t>9.0.4.90.00.0004-8</t>
  </si>
  <si>
    <t>9.0.4.90.00.0005-5</t>
  </si>
  <si>
    <t>9.0.4.90.00.0006-2</t>
  </si>
  <si>
    <t>9.0.4.90.00.0007-9</t>
  </si>
  <si>
    <t>CHEQUE DESCONTADO</t>
  </si>
  <si>
    <t>9.0.4.90.00.0008-6</t>
  </si>
  <si>
    <t>LIMITE POR ASSOCIADO-CARTÃO DE CRÉDITO</t>
  </si>
  <si>
    <t>9.0.4.90.00.0009-3</t>
  </si>
  <si>
    <t>9.0.4.90.00.0010-3</t>
  </si>
  <si>
    <t>9.0.4.90.00.0011-0</t>
  </si>
  <si>
    <t>9.0.4.90.00.0012-7</t>
  </si>
  <si>
    <t>9.0.4.90.00.0013-4</t>
  </si>
  <si>
    <t>9.0.4.90.00.0014-1</t>
  </si>
  <si>
    <t>9.0.4.90.00.0015-8</t>
  </si>
  <si>
    <t>9.0.4.90.00.0016-5</t>
  </si>
  <si>
    <t>9.0.4.90.00.0017-2</t>
  </si>
  <si>
    <t>9.0.4.99.10.0001-9</t>
  </si>
  <si>
    <t>9.0.4.99.20.0001-8</t>
  </si>
  <si>
    <t>9.0.5.10.00.0001-2</t>
  </si>
  <si>
    <t>COBRANÇA CAUCIONADA</t>
  </si>
  <si>
    <t>9.0.5.50.10.0001-3</t>
  </si>
  <si>
    <t>NO PAÍS</t>
  </si>
  <si>
    <t>9.0.5.50.10.0002-0</t>
  </si>
  <si>
    <t>9.0.5.50.10.0003-7</t>
  </si>
  <si>
    <t>COBRANÇA CONTA TERCEIROS-DO PAÍS</t>
  </si>
  <si>
    <t>9.0.5.90.10.0001-5</t>
  </si>
  <si>
    <t>COBRANÇA VINCULADA-NO PAÍS</t>
  </si>
  <si>
    <t>9.0.6.10.10.0001-0</t>
  </si>
  <si>
    <t>AÇÕES, ATIVOS FINANC.E MERCADORIAS CONTRATADOS</t>
  </si>
  <si>
    <t>9.0.6.30.00.0001-7</t>
  </si>
  <si>
    <t>RESP.P/ FIANÇAS E OUTRAS GARANT.P/ OPER.EM BOLSAS</t>
  </si>
  <si>
    <t>9.0.6.40.00.0001-0</t>
  </si>
  <si>
    <t>RESPONS.POR VALORES EM GARANTIA DE OPERAÇÕES</t>
  </si>
  <si>
    <t>9.0.6.40.10.0001-9</t>
  </si>
  <si>
    <t>OPERAÇÕES COM AÇÕES E ÍNDICES DE AÇÕES</t>
  </si>
  <si>
    <t>9.0.6.40.20.0001-8</t>
  </si>
  <si>
    <t>OPERAÇÕES COM ATIVOS FINANCEIROS MERCADORIAS</t>
  </si>
  <si>
    <t>9.0.6.40.90.0001-1</t>
  </si>
  <si>
    <t>GARANTIAS EM CHEQUE</t>
  </si>
  <si>
    <t>9.0.6.40.90.9999-8</t>
  </si>
  <si>
    <t>9.0.6.60.10.0001-5</t>
  </si>
  <si>
    <t>9.0.6.60.20.0001-4</t>
  </si>
  <si>
    <t>9.0.6.60.30.0001-3</t>
  </si>
  <si>
    <t>9.0.6.60.40.0001-2</t>
  </si>
  <si>
    <t>9.0.6.60.90.0001-7</t>
  </si>
  <si>
    <t>9.0.6.70.10.0001-8</t>
  </si>
  <si>
    <t>9.0.6.70.20.0001-7</t>
  </si>
  <si>
    <t>9.0.6.70.30.0001-6</t>
  </si>
  <si>
    <t>9.0.6.70.40.0001-5</t>
  </si>
  <si>
    <t>9.0.6.70.90.0001-0</t>
  </si>
  <si>
    <t>9.0.6.80.00.0001-2</t>
  </si>
  <si>
    <t>DERIVATIVOS QUALIFICADOS COMO HEDGE-POSIÇÃO ATIVA</t>
  </si>
  <si>
    <t>9.0.6.90.00.0001-5</t>
  </si>
  <si>
    <t>ATIVOS OBJETO DE HEDGE</t>
  </si>
  <si>
    <t>9.0.6.95.15.0001-4</t>
  </si>
  <si>
    <t>DEPÓSITOS A PRAZO</t>
  </si>
  <si>
    <t>9.0.6.95.30.0001-7</t>
  </si>
  <si>
    <t>RECUR DE ACEITES CAMB, LETRS IMOBIL E HIPOT DEBENT</t>
  </si>
  <si>
    <t>9.0.6.95.60.0001-4</t>
  </si>
  <si>
    <t>OBRIGAÇÕES POR EMPRÉSTIMOS E RESPASSES</t>
  </si>
  <si>
    <t>9.0.6.95.90.0001-1</t>
  </si>
  <si>
    <t>OUTROS PASSIVOS</t>
  </si>
  <si>
    <t>9.0.8.10.00.0001-9</t>
  </si>
  <si>
    <t>9.0.8.10.00.0002-6</t>
  </si>
  <si>
    <t>9.0.8.10.00.0003-3</t>
  </si>
  <si>
    <t>9.0.8.10.00.0004-0</t>
  </si>
  <si>
    <t>9.0.8.10.00.0005-7</t>
  </si>
  <si>
    <t>9.0.8.10.00.9999-6</t>
  </si>
  <si>
    <t>9.0.8.50.00.0001-1</t>
  </si>
  <si>
    <t>RESPONSABILIDADES POR CONTRATOS DE ARRENDAMENTO</t>
  </si>
  <si>
    <t>9.0.8.70.00.9999-4</t>
  </si>
  <si>
    <t>RESP.P/ AVAIS, FIANÇAS E OUTRAS GARANTIAS RECEB.</t>
  </si>
  <si>
    <t>9.0.9.10.00.0002-5</t>
  </si>
  <si>
    <t>9.0.9.13.00.0001-9</t>
  </si>
  <si>
    <t>9.0.9.13.00.0002-6</t>
  </si>
  <si>
    <t>9.0.9.14.00.0001-6</t>
  </si>
  <si>
    <t>CAPT. DEP. MUNICÍPIOS - CENTRALIZAÇÃO FINANCEIRA</t>
  </si>
  <si>
    <t>OPERAÇÕES COM PARTES RELACIONADAS - CONTROLE</t>
  </si>
  <si>
    <t>RENDAS GERADAS POR OPERAÇÃO DE CRÉDITO - CONTROLE</t>
  </si>
  <si>
    <t>9.0.9.22.00.0001-5</t>
  </si>
  <si>
    <t>RENDAS GERADAS POR TVM - CONTROLE</t>
  </si>
  <si>
    <t>DESPESAS INCORRIDAS EM CAPTAÇÃO - CONTROLE</t>
  </si>
  <si>
    <t>DESP INCORRIDAS EM OBRIG POR EMP REPASSES-CONTROLE</t>
  </si>
  <si>
    <t>9.0.9.29.00.0001-4</t>
  </si>
  <si>
    <t>OUTRAS VARIAÇÕES CAMBIAIS - CONTROLE DESP. OPER.</t>
  </si>
  <si>
    <t>9.0.9.29.00.0002-1</t>
  </si>
  <si>
    <t>OUTRAS VARIAÇÕES CAMBIAIS - CONTROLE RENDAS OPER.</t>
  </si>
  <si>
    <t>9.0.9.52.00.0001-4</t>
  </si>
  <si>
    <t>CPMF - VALORES MOVIMENTADOS</t>
  </si>
  <si>
    <t>9.0.9.53.10.0001-0</t>
  </si>
  <si>
    <t>CARTEIRA PRÓPRIA - LIGADAS - ATÉ 08 DE MARÇO</t>
  </si>
  <si>
    <t>9.0.9.53.15.0001-5</t>
  </si>
  <si>
    <t>CARTEIRA PRÓPRIA - LIGADAS - APÓS 08 DE MARÇO</t>
  </si>
  <si>
    <t>9.0.9.53.20.0001-9</t>
  </si>
  <si>
    <t>CARTEIRA TERCEIROS - LIGADAS - ATÉ 08 DE MARÇO</t>
  </si>
  <si>
    <t>9.0.9.53.25.0001-4</t>
  </si>
  <si>
    <t>CARTEIRA TERCEIROS - LIGADAS - APÓS 08 DE MARÇO</t>
  </si>
  <si>
    <t>9.0.9.53.99.0001-9</t>
  </si>
  <si>
    <t>9.0.9.58.00.0001-6</t>
  </si>
  <si>
    <t>9.0.9.58.00.9999-3</t>
  </si>
  <si>
    <t>OUTROS CRÉDITOS CEDIDOS</t>
  </si>
  <si>
    <t>9.0.9.64.00.0001-1</t>
  </si>
  <si>
    <t>RECURSOS APLICADOS EM OPERAÇÕES DE MICROFINANÇAS</t>
  </si>
  <si>
    <t>AJUSTES - PATRIMÔNIO DE REFERÊNCIA</t>
  </si>
  <si>
    <t>9.0.9.74.00.0001-4</t>
  </si>
  <si>
    <t>AJUSTES - LIMITES OPERACIONAIS</t>
  </si>
  <si>
    <t>9.0.9.76.00.0001-8</t>
  </si>
  <si>
    <t>SISTEMAS COOPERATIVOS-OPERAÇÕES ENTRE INTEGRANTES</t>
  </si>
  <si>
    <t>9.0.9.78.00.0001-2</t>
  </si>
  <si>
    <t>9.0.9.78.00.0002-9</t>
  </si>
  <si>
    <t>9.0.9.79.00.0001-9</t>
  </si>
  <si>
    <t>RESPONS.DE OPER.RURAIS-ALONGADAS-PROAGRO</t>
  </si>
  <si>
    <t>9.0.9.81.01.0001-9</t>
  </si>
  <si>
    <t>COM BASE NA RES. 4.192/2013 - REDUTOR 0%</t>
  </si>
  <si>
    <t>9.0.9.81.02.0001-2</t>
  </si>
  <si>
    <t>COM BASE NA RES. 4.192/2013 - REDUTOR 20%;</t>
  </si>
  <si>
    <t>9.0.9.81.03.0001-5</t>
  </si>
  <si>
    <t>COM BASE NA RES. 4.192/2013 - REDUTOR 40%;</t>
  </si>
  <si>
    <t>9.0.9.81.04.0001-8</t>
  </si>
  <si>
    <t>COM BASE NA RES. 4.192/2013 - REDUTOR 60%;</t>
  </si>
  <si>
    <t>9.0.9.81.05.0001-1</t>
  </si>
  <si>
    <t>COM BASE NA RES. 4.192/2013 - REDUTOR 80%;</t>
  </si>
  <si>
    <t>9.0.9.81.06.0001-4</t>
  </si>
  <si>
    <t>COM BASE NA RES. 4.192/2013 - REDUTOR 100%;</t>
  </si>
  <si>
    <t>9.0.9.81.11.0001-8</t>
  </si>
  <si>
    <t>AUT. APÓS 31.12.12  NORMAS ANTERIORES À RES. 4.192</t>
  </si>
  <si>
    <t>9.0.9.81.12.0001-1</t>
  </si>
  <si>
    <t>9.0.9.81.13.0001-4</t>
  </si>
  <si>
    <t>9.0.9.81.14.0001-7</t>
  </si>
  <si>
    <t>9.0.9.81.15.0001-0</t>
  </si>
  <si>
    <t>9.0.9.81.16.0001-3</t>
  </si>
  <si>
    <t>9.0.9.84.00.0001-7</t>
  </si>
  <si>
    <t>CRÉDITOS CONTRATADOS A LIBERAR</t>
  </si>
  <si>
    <t>9.0.9.86.00.0002-8</t>
  </si>
  <si>
    <t>CRÉDITOS CONTRATADOS A LIBERAR - CANCELÁVEIS</t>
  </si>
  <si>
    <t>9.0.9.87.00.0001-8</t>
  </si>
  <si>
    <t>EXPOSIÇÃO CAMBIAL - VALOR TOTAL</t>
  </si>
  <si>
    <t>9.0.9.89.00.0001-2</t>
  </si>
  <si>
    <t>CRÉDITOS TRIBUTÁRIOS ORIG. SUPERVEN. DEPRECIAÇÃO</t>
  </si>
  <si>
    <t>9.0.9.89.00.0002-9</t>
  </si>
  <si>
    <t>LIMITES DE CRÉDITOS TRIBUTÁRIOS</t>
  </si>
  <si>
    <t>9.0.9.91.00.0001-9</t>
  </si>
  <si>
    <t>OBRIG.POR EMISSÃO DE AÇÕES PREF.RESGAT-RES.2543/98</t>
  </si>
  <si>
    <t>9.0.9.92.00.0001-6</t>
  </si>
  <si>
    <t>OBR.P/EMIS.AÇÕES PREF.RESG-PRAZO IGUAL SUP.10 ANOS</t>
  </si>
  <si>
    <t>9.0.9.93.00.0001-3</t>
  </si>
  <si>
    <t>OBR.P/EMIS.AÇÕES PREF.RESG-PRAZO INFERIOR 10 ANOS</t>
  </si>
  <si>
    <t>9.0.9.94.00.0001-0</t>
  </si>
  <si>
    <t>OBR.P/EMIS.AÇÕES PREF.RESG.NÃO ELEGÍVEIS A CAPITAL</t>
  </si>
  <si>
    <t>CAPITAL REALIZADO E PL MÍNIMOS DE PARTICIPADAS</t>
  </si>
  <si>
    <t>9.0.9.97.00.0001-1</t>
  </si>
  <si>
    <t>EXIGÊNCIA DE PL PARA COBERTURA DO RISCO DE MERCADO</t>
  </si>
  <si>
    <t>9.0.9.99.00.0002-2</t>
  </si>
  <si>
    <t>CONTROLE OPERAÇÕES FPR 150%</t>
  </si>
  <si>
    <t>9.0.9.99.00.0003-9</t>
  </si>
  <si>
    <t>9.0.9.99.00.0004-6</t>
  </si>
  <si>
    <t>PROVISÃO RISCOS FISCAIS - FGD - MG</t>
  </si>
  <si>
    <t>9.0.9.99.00.0005-3</t>
  </si>
  <si>
    <t>PROVISÃO RISCOS FISCAIS - FGS</t>
  </si>
  <si>
    <t>9.0.9.99.00.0006-0</t>
  </si>
  <si>
    <t>CONTROLE ACORDOS COMPENSAÇÃO</t>
  </si>
  <si>
    <t>9.0.9.99.00.0007-7</t>
  </si>
  <si>
    <t>CONTROLE OPERAÇÕES FPR 300%</t>
  </si>
  <si>
    <t>9.0.9.99.00.0008-4</t>
  </si>
  <si>
    <t>CONTROLE DE CRÉDITO CONSIG /FINANCIAMENTO VEÍCULOS</t>
  </si>
  <si>
    <t>9.0.9.99.00.0010-1</t>
  </si>
  <si>
    <t>9.0.9.99.00.0011-8</t>
  </si>
  <si>
    <t>CONTRATO CHEQUE ESPECIAL</t>
  </si>
  <si>
    <t>CONTRATO EMPRÉSTIMO ROTATIVO</t>
  </si>
  <si>
    <t>CONTRATO CONTA GARANTIDA</t>
  </si>
  <si>
    <t>9.0.9.99.00.0016-3</t>
  </si>
  <si>
    <t>COOPERADOS OP.DE MERCADORIAS CONTRATADAS</t>
  </si>
  <si>
    <t>9.0.9.99.00.0017-0</t>
  </si>
  <si>
    <t>PERDAS - RISCOS OPERACIONAIS</t>
  </si>
  <si>
    <t>9.0.9.99.00.0018-7</t>
  </si>
  <si>
    <t>PARCELAS P/ PATRIMÔNIO DE REFERÊNCIA EXIGIDO - PRE</t>
  </si>
  <si>
    <t>9.0.9.99.00.0019-4</t>
  </si>
  <si>
    <t>9.0.9.99.00.9998-5</t>
  </si>
  <si>
    <t>OUTRAS CONTAS DE COMPENSAÇÃO PASSIVAS - CONTROLE</t>
  </si>
  <si>
    <t>CARTEIRA DE CRÉDITOS CLASSIFICADOS</t>
  </si>
  <si>
    <t>Depósitos</t>
  </si>
  <si>
    <t>TOTAL DO PASSIVO</t>
  </si>
  <si>
    <t>Diversas não circulante</t>
  </si>
  <si>
    <t>Relatório Balancete Analítico - Prévio</t>
  </si>
  <si>
    <t>01/11/2019 a 30/11/2019</t>
  </si>
  <si>
    <t>4.1.5.10.50-4</t>
  </si>
  <si>
    <t xml:space="preserve">           RELACIONADOS A PROGRAMAS GOVERNAMENTAIS</t>
  </si>
  <si>
    <t>445</t>
  </si>
  <si>
    <t xml:space="preserve">              PROGRAMAS GOVERNAMENTAIS</t>
  </si>
  <si>
    <t>4645</t>
  </si>
  <si>
    <t xml:space="preserve">              DEVOLUÇÃO SALDO CREDOR - CARTÕES</t>
  </si>
  <si>
    <t>71156</t>
  </si>
  <si>
    <t xml:space="preserve">              RENDAS S/TAXA DE DESCONTO - SICOOB PAY</t>
  </si>
  <si>
    <t>8183</t>
  </si>
  <si>
    <t xml:space="preserve">              CONFRATERNIZAÇÃO</t>
  </si>
  <si>
    <t>8317</t>
  </si>
  <si>
    <t xml:space="preserve">              MATERIAIS DE LIMPEZA</t>
  </si>
  <si>
    <t>89046</t>
  </si>
  <si>
    <t xml:space="preserve">              CUSTAS JUDICIAIS - CÍVEIS/TRABALHISTAS</t>
  </si>
  <si>
    <t>Novembro</t>
  </si>
  <si>
    <t>D</t>
  </si>
  <si>
    <t>Outras despesas administrativas</t>
  </si>
  <si>
    <t>Operações de crédito</t>
  </si>
  <si>
    <t>Outras despesas operacionais</t>
  </si>
  <si>
    <t>01/12/2019 a 31/12/2019</t>
  </si>
  <si>
    <t>Cód. Reduzido</t>
  </si>
  <si>
    <t>11077</t>
  </si>
  <si>
    <t>1.8.8.35.00-9</t>
  </si>
  <si>
    <t xml:space="preserve">        DEVEDORES POR COMPRA DE VALORES E BENS</t>
  </si>
  <si>
    <t>11104</t>
  </si>
  <si>
    <t xml:space="preserve">              (-)RENDAS A APROPRIAR</t>
  </si>
  <si>
    <t>11105</t>
  </si>
  <si>
    <t>11200</t>
  </si>
  <si>
    <t xml:space="preserve">              OUTROS TÍTULOS E CRÉDITOS A RECEBER</t>
  </si>
  <si>
    <t>3109</t>
  </si>
  <si>
    <t>3.1.3.30.00-0</t>
  </si>
  <si>
    <t xml:space="preserve">        OUTROS CREDITOS NIVELB</t>
  </si>
  <si>
    <t>3.1.3.30.10-3</t>
  </si>
  <si>
    <t>3324</t>
  </si>
  <si>
    <t xml:space="preserve">              OUTROS CRÉDITOS - NÍVEL B</t>
  </si>
  <si>
    <t>4351</t>
  </si>
  <si>
    <t>7323</t>
  </si>
  <si>
    <t xml:space="preserve">              TARIFA ANUIDADE CARTÃO DE CRÉDITO</t>
  </si>
  <si>
    <t>71150</t>
  </si>
  <si>
    <t xml:space="preserve">              TARIFA SMS</t>
  </si>
  <si>
    <t>7377</t>
  </si>
  <si>
    <t xml:space="preserve">              RENDAS INTERCÂMBIO - CARTÃO DE CRÉDITO</t>
  </si>
  <si>
    <t>7378</t>
  </si>
  <si>
    <t xml:space="preserve">              RENDAS INTERCÂMBIO - CARTÃO DE DÉBITO</t>
  </si>
  <si>
    <t>4542</t>
  </si>
  <si>
    <t xml:space="preserve">              RENDAS JUROS CARTÃO DE CRÉDITO</t>
  </si>
  <si>
    <t>4543</t>
  </si>
  <si>
    <t xml:space="preserve">              RENDAS MULTAS POR ATRASO - CARTÃO DE CRÉDITO</t>
  </si>
  <si>
    <t>7.3.9.99.00-7</t>
  </si>
  <si>
    <t xml:space="preserve">        OUTRAS RENDAS NAO OPERACIONAIS</t>
  </si>
  <si>
    <t>7521</t>
  </si>
  <si>
    <t xml:space="preserve">              OUTRAS RENDAS NÃO OPERACIONAIS</t>
  </si>
  <si>
    <t>887</t>
  </si>
  <si>
    <t xml:space="preserve">              INTERNET</t>
  </si>
  <si>
    <t>8115</t>
  </si>
  <si>
    <t xml:space="preserve">              AJUDA DE CUSTO</t>
  </si>
  <si>
    <t>8128</t>
  </si>
  <si>
    <t xml:space="preserve">              OUTRAS DESPESAS DE PESSOAL BENEFÍCIOS</t>
  </si>
  <si>
    <t>8142</t>
  </si>
  <si>
    <t xml:space="preserve">              QUEBRA DE CAIXA</t>
  </si>
  <si>
    <t>993</t>
  </si>
  <si>
    <t>Dezembro</t>
  </si>
  <si>
    <t>Saldo Contábil - Desconsiderar Apuração de Resultado</t>
  </si>
  <si>
    <t>Balanço patrimonial</t>
  </si>
  <si>
    <t>Relações Interfinanceiras</t>
  </si>
  <si>
    <t>Centralização Financeira - Cooperativas</t>
  </si>
  <si>
    <t>Outros Créditos</t>
  </si>
  <si>
    <t>Créditos por Avais e Fianças Honrados</t>
  </si>
  <si>
    <t>Rendas a Receber</t>
  </si>
  <si>
    <t>Diversos</t>
  </si>
  <si>
    <t>(-) Provisão para outros Crédito de liquidação duvidosa</t>
  </si>
  <si>
    <t>Outros Valores e Bens</t>
  </si>
  <si>
    <t>Despesas Antecipadas</t>
  </si>
  <si>
    <t>Total do ativo circulante</t>
  </si>
  <si>
    <t>Não circulante</t>
  </si>
  <si>
    <t>Participações em Cooperativas</t>
  </si>
  <si>
    <t>Imóveis de Uso</t>
  </si>
  <si>
    <t xml:space="preserve">Imobilizações em Curso </t>
  </si>
  <si>
    <t>Outras Imobilizações de Uso</t>
  </si>
  <si>
    <t>(-) Depreciações Acumuladas</t>
  </si>
  <si>
    <t>Total do ativo não circulante</t>
  </si>
  <si>
    <t>Total do ativo</t>
  </si>
  <si>
    <t>Passivo Circulante</t>
  </si>
  <si>
    <t>Depósitos à Vista</t>
  </si>
  <si>
    <t>Depósitos Sob Aviso</t>
  </si>
  <si>
    <t>Depósitos a Prazo</t>
  </si>
  <si>
    <t>Recursos de Aceite e Emissão de Títulos</t>
  </si>
  <si>
    <t>Obrigações por Emissão de Letras de Crédito do Agronegócio</t>
  </si>
  <si>
    <t>Recebimento e Pagamentos a Liquidar</t>
  </si>
  <si>
    <t>Repasses Interfinanceiros</t>
  </si>
  <si>
    <t>Relações Interdependências</t>
  </si>
  <si>
    <t>Recursos em Trânsito de Terceiros</t>
  </si>
  <si>
    <r>
      <t>Outras</t>
    </r>
    <r>
      <rPr>
        <sz val="8"/>
        <color rgb="FF505459"/>
        <rFont val="Arial"/>
        <family val="2"/>
      </rPr>
      <t xml:space="preserve"> </t>
    </r>
    <r>
      <rPr>
        <b/>
        <sz val="8"/>
        <color rgb="FF505459"/>
        <rFont val="Arial"/>
        <family val="2"/>
      </rPr>
      <t>Obrigações</t>
    </r>
  </si>
  <si>
    <t>Cobrança e Arrecadação de Tributos e Assemelhados</t>
  </si>
  <si>
    <t>Sociais e Estatutárias</t>
  </si>
  <si>
    <t>Fiscais e Previdenciárias</t>
  </si>
  <si>
    <t>Diversas</t>
  </si>
  <si>
    <t>Total do passivo circulante</t>
  </si>
  <si>
    <t>Outras Obrigações</t>
  </si>
  <si>
    <t>Total do passivo não circulante</t>
  </si>
  <si>
    <t>Total do passivo</t>
  </si>
  <si>
    <t>Capital social</t>
  </si>
  <si>
    <t>De Domiciliados no País</t>
  </si>
  <si>
    <t>(-) Capital a Realizar</t>
  </si>
  <si>
    <t>Reserva de Lucros</t>
  </si>
  <si>
    <t>Sobras/ Perdas Acumuladas</t>
  </si>
  <si>
    <t>Total do patrimônio líquido</t>
  </si>
  <si>
    <t>Total do passivo e patrimônio líquido</t>
  </si>
  <si>
    <t>12/2019</t>
  </si>
  <si>
    <t>Relatório Balanço Patrimonial</t>
  </si>
  <si>
    <t>23/01/2020</t>
  </si>
  <si>
    <t>14:21:07</t>
  </si>
  <si>
    <t>Periodicidade:</t>
  </si>
  <si>
    <t>Exercício</t>
  </si>
  <si>
    <t>2019</t>
  </si>
  <si>
    <t>Modelo do Relatório:</t>
  </si>
  <si>
    <t>Completo</t>
  </si>
  <si>
    <t>Item</t>
  </si>
  <si>
    <t>Item Grupo</t>
  </si>
  <si>
    <t>2018</t>
  </si>
  <si>
    <t xml:space="preserve">     1.1.0.0.0.00.00</t>
  </si>
  <si>
    <t xml:space="preserve">     1.3.3.3.3.33.33</t>
  </si>
  <si>
    <t xml:space="preserve">     Circulante</t>
  </si>
  <si>
    <t xml:space="preserve">          1.1.1.1.0.00.00</t>
  </si>
  <si>
    <t xml:space="preserve">          1.1.0.0.0.00.00</t>
  </si>
  <si>
    <t xml:space="preserve">          1.1.0.00.00-6</t>
  </si>
  <si>
    <t xml:space="preserve">          Disponibilidades</t>
  </si>
  <si>
    <t xml:space="preserve">          1.1.1.4.0.00.00</t>
  </si>
  <si>
    <t xml:space="preserve">          Relações Interfinanceiras</t>
  </si>
  <si>
    <t xml:space="preserve">               1.1.1.4.5.00.00</t>
  </si>
  <si>
    <t xml:space="preserve">               1.1.1.4.0.00.00</t>
  </si>
  <si>
    <t xml:space="preserve">               1.4.5.00.00-8</t>
  </si>
  <si>
    <t xml:space="preserve">               Centralização Financeira</t>
  </si>
  <si>
    <t xml:space="preserve">          1.1.1.6.0.00.00</t>
  </si>
  <si>
    <t xml:space="preserve">               1.1.1.6.1.00.00</t>
  </si>
  <si>
    <t xml:space="preserve">               1.1.1.6.0.00.00</t>
  </si>
  <si>
    <t xml:space="preserve">               1.6.1.00.00-4</t>
  </si>
  <si>
    <t xml:space="preserve">               Operações de Crédito - Setor Privado</t>
  </si>
  <si>
    <t xml:space="preserve">               1.6.2.00.00-7</t>
  </si>
  <si>
    <t xml:space="preserve">               1.6.3.00.00-0</t>
  </si>
  <si>
    <t xml:space="preserve">               1.1.1.6.9.00.00</t>
  </si>
  <si>
    <t xml:space="preserve">               1.6.9.00.00-8</t>
  </si>
  <si>
    <t xml:space="preserve">               (-) Provisão para Créditos de Liquidação Duvidosa</t>
  </si>
  <si>
    <t xml:space="preserve">          1.1.1.8.0.00.00</t>
  </si>
  <si>
    <t xml:space="preserve">          Outros Créditos</t>
  </si>
  <si>
    <t xml:space="preserve">               1.1.1.8.1.00.00</t>
  </si>
  <si>
    <t xml:space="preserve">               1.1.1.8.0.00.00</t>
  </si>
  <si>
    <t xml:space="preserve">               1.8.1.00.00-2</t>
  </si>
  <si>
    <t xml:space="preserve">               Avais e Fianças</t>
  </si>
  <si>
    <t xml:space="preserve">               1.1.1.8.3.00.00</t>
  </si>
  <si>
    <t xml:space="preserve">               1.8.3.00.00-8</t>
  </si>
  <si>
    <t xml:space="preserve">               Rendas a Receber</t>
  </si>
  <si>
    <t xml:space="preserve">               1.1.1.8.8.00.00</t>
  </si>
  <si>
    <t xml:space="preserve">               1.8.8.00.00-3</t>
  </si>
  <si>
    <t xml:space="preserve">               Diversos</t>
  </si>
  <si>
    <t xml:space="preserve">               1.1.1.8.9.00.00</t>
  </si>
  <si>
    <t xml:space="preserve">               1.8.9.00.00-6</t>
  </si>
  <si>
    <t xml:space="preserve">               (-) Provisão para Outros Créditos de Liquidação Duvidosa</t>
  </si>
  <si>
    <t xml:space="preserve">          1.1.1.9.0.00.00</t>
  </si>
  <si>
    <t xml:space="preserve">               1.1.1.9.8.00.00</t>
  </si>
  <si>
    <t xml:space="preserve">               1.1.1.9.0.00.00</t>
  </si>
  <si>
    <t xml:space="preserve">               1.9.8.00.00-2</t>
  </si>
  <si>
    <t xml:space="preserve">               Outros Valores e Bens</t>
  </si>
  <si>
    <t xml:space="preserve">               1.1.1.9.9.00.00</t>
  </si>
  <si>
    <t xml:space="preserve">               1.9.9.00.00-5</t>
  </si>
  <si>
    <t xml:space="preserve">               Despesas Antecipadas</t>
  </si>
  <si>
    <t xml:space="preserve">     1.2.0.0.0.00.00</t>
  </si>
  <si>
    <t xml:space="preserve">     Não Circulante</t>
  </si>
  <si>
    <t xml:space="preserve">          1.2.1.0.0.00.00</t>
  </si>
  <si>
    <t xml:space="preserve">          1.2.0.0.0.00.00</t>
  </si>
  <si>
    <t xml:space="preserve">          Realizável a Longo Prazo</t>
  </si>
  <si>
    <t xml:space="preserve">               1.2.1.6.0.00.00</t>
  </si>
  <si>
    <t xml:space="preserve">               1.2.1.0.0.00.00</t>
  </si>
  <si>
    <t xml:space="preserve">               Operações de Crédito</t>
  </si>
  <si>
    <t xml:space="preserve">                    1.2.1.6.1.00.00</t>
  </si>
  <si>
    <t xml:space="preserve">                    1.2.1.6.0.00.00</t>
  </si>
  <si>
    <t xml:space="preserve">                    1.6.1.00.00-4</t>
  </si>
  <si>
    <t xml:space="preserve">                    Operações de Crédito - Setor Privado</t>
  </si>
  <si>
    <t xml:space="preserve">                    1.6.2.00.00-7</t>
  </si>
  <si>
    <t xml:space="preserve">                    1.6.3.00.00-0</t>
  </si>
  <si>
    <t xml:space="preserve">                    1.2.1.6.9.00.00</t>
  </si>
  <si>
    <t xml:space="preserve">                    1.6.9.00.00-8</t>
  </si>
  <si>
    <t xml:space="preserve">                    (-) Provisão para Créditos de Liquidação Duvidosa</t>
  </si>
  <si>
    <t xml:space="preserve">               1.2.1.8.0.00.00</t>
  </si>
  <si>
    <t xml:space="preserve">               Outros Créditos</t>
  </si>
  <si>
    <t xml:space="preserve">                    1.2.1.8.8.00.00</t>
  </si>
  <si>
    <t xml:space="preserve">                    1.2.1.8.0.00.00</t>
  </si>
  <si>
    <t xml:space="preserve">                    1.8.8.00.00-3</t>
  </si>
  <si>
    <t xml:space="preserve">                    Diversos</t>
  </si>
  <si>
    <t xml:space="preserve">          1.3.2.1.0.00.00</t>
  </si>
  <si>
    <t xml:space="preserve">          Investimentos</t>
  </si>
  <si>
    <t xml:space="preserve">               1.3.2.1.4.00.00</t>
  </si>
  <si>
    <t xml:space="preserve">               1.3.2.1.0.00.00</t>
  </si>
  <si>
    <t xml:space="preserve">               2.1.5.00.00-8</t>
  </si>
  <si>
    <t xml:space="preserve">               Ações e Cotas</t>
  </si>
  <si>
    <t xml:space="preserve">          1.3.2.2.0.00.00</t>
  </si>
  <si>
    <t xml:space="preserve">          Imobilizado</t>
  </si>
  <si>
    <t xml:space="preserve">               1.3.2.2.1.00.00</t>
  </si>
  <si>
    <t xml:space="preserve">               1.3.2.2.0.00.00</t>
  </si>
  <si>
    <t xml:space="preserve">               2.2.2.00.00-8</t>
  </si>
  <si>
    <t xml:space="preserve">               Outras Imobilizações de Uso</t>
  </si>
  <si>
    <t xml:space="preserve">               2.2.4.10.00-1</t>
  </si>
  <si>
    <t xml:space="preserve">               2.2.4.20.00-8</t>
  </si>
  <si>
    <t xml:space="preserve">               2.2.9.10.00-6</t>
  </si>
  <si>
    <t xml:space="preserve">               2.2.9.30.00-0</t>
  </si>
  <si>
    <t xml:space="preserve">               2.2.9.50.00-4</t>
  </si>
  <si>
    <t xml:space="preserve">               2.2.9.70.00-8</t>
  </si>
  <si>
    <t xml:space="preserve">               1.3.2.2.3.00.00</t>
  </si>
  <si>
    <t xml:space="preserve">               2.2.3.10.00-8</t>
  </si>
  <si>
    <t xml:space="preserve">               Imóveis de Uso</t>
  </si>
  <si>
    <t xml:space="preserve">               1.3.2.2.3.99.00</t>
  </si>
  <si>
    <t xml:space="preserve">               2.2.3.99.00-5</t>
  </si>
  <si>
    <t xml:space="preserve">               (-) Depreciações Acumuladas</t>
  </si>
  <si>
    <t xml:space="preserve">               2.2.4.96.00-1</t>
  </si>
  <si>
    <t xml:space="preserve">               2.2.4.99.00-8</t>
  </si>
  <si>
    <t xml:space="preserve">               2.2.9.99.00-3</t>
  </si>
  <si>
    <t>1.3.3.3.3.33.33</t>
  </si>
  <si>
    <t>Total do Ativo</t>
  </si>
  <si>
    <t xml:space="preserve">     2.1.0.0.0.00.00</t>
  </si>
  <si>
    <t xml:space="preserve">     2.9.9.9.9.99.99</t>
  </si>
  <si>
    <t xml:space="preserve">          2.1.4.1.0.00.00</t>
  </si>
  <si>
    <t xml:space="preserve">          2.1.0.0.0.00.00</t>
  </si>
  <si>
    <t xml:space="preserve">          Depósitos</t>
  </si>
  <si>
    <t xml:space="preserve">               2.1.4.1.1.00.00</t>
  </si>
  <si>
    <t xml:space="preserve">               2.1.4.1.0.00.00</t>
  </si>
  <si>
    <t xml:space="preserve">               4.1.1.00.00-0</t>
  </si>
  <si>
    <t xml:space="preserve">               Depósitos à Vista</t>
  </si>
  <si>
    <t xml:space="preserve">               2.1.4.1.4.00.00</t>
  </si>
  <si>
    <t xml:space="preserve">               4.1.4.00.00-9</t>
  </si>
  <si>
    <t xml:space="preserve">               Depósitos sob Aviso</t>
  </si>
  <si>
    <t xml:space="preserve">               2.1.4.1.5.00.00</t>
  </si>
  <si>
    <t xml:space="preserve">               4.1.5.00.00-2</t>
  </si>
  <si>
    <t xml:space="preserve">               Depósitos à Prazo</t>
  </si>
  <si>
    <t xml:space="preserve">          2.1.4.3.0.00.00</t>
  </si>
  <si>
    <t xml:space="preserve">          Recursos de Aceites Cambiais, Letras Imobiliárias, Hipotecárias e Debêntures</t>
  </si>
  <si>
    <t xml:space="preserve">               2.1.4.3.2.00.00</t>
  </si>
  <si>
    <t xml:space="preserve">               2.1.4.3.0.00.00</t>
  </si>
  <si>
    <t xml:space="preserve">               4.3.2.00.00-1</t>
  </si>
  <si>
    <t xml:space="preserve">               Obrigação por Emissão de Letras de Crédito Agronegócio</t>
  </si>
  <si>
    <t xml:space="preserve">          2.1.4.4.0.00.00</t>
  </si>
  <si>
    <t xml:space="preserve">               2.1.4.4.3.00.00</t>
  </si>
  <si>
    <t xml:space="preserve">               2.1.4.4.0.00.00</t>
  </si>
  <si>
    <t xml:space="preserve">               4.4.3.00.00-3</t>
  </si>
  <si>
    <t xml:space="preserve">               Repasses Interfinanceiros</t>
  </si>
  <si>
    <t xml:space="preserve">          2.1.4.5.0.00.00</t>
  </si>
  <si>
    <t xml:space="preserve">          Relações Interdependências</t>
  </si>
  <si>
    <t xml:space="preserve">               2.1.4.5.1.00.00</t>
  </si>
  <si>
    <t xml:space="preserve">               2.1.4.5.0.00.00</t>
  </si>
  <si>
    <t xml:space="preserve">               4.5.1.00.00-6</t>
  </si>
  <si>
    <t xml:space="preserve">               Recursos em Trânsito de Terceiros</t>
  </si>
  <si>
    <t xml:space="preserve">          2.1.4.9.0.00.00</t>
  </si>
  <si>
    <t xml:space="preserve">          Outras Obrigações</t>
  </si>
  <si>
    <t xml:space="preserve">               2.1.4.9.1.00.00</t>
  </si>
  <si>
    <t xml:space="preserve">               2.1.4.9.0.00.00</t>
  </si>
  <si>
    <t xml:space="preserve">               4.9.1.00.00-2</t>
  </si>
  <si>
    <t xml:space="preserve">               Cobrança e Arrecadação de Tributos e Assemelhados</t>
  </si>
  <si>
    <t xml:space="preserve">               2.1.4.9.3.00.00</t>
  </si>
  <si>
    <t xml:space="preserve">               4.9.3.00.00-8</t>
  </si>
  <si>
    <t xml:space="preserve">               Sociais e Estatutárias</t>
  </si>
  <si>
    <t xml:space="preserve">               2.1.4.9.4.00.00</t>
  </si>
  <si>
    <t xml:space="preserve">               4.9.4.00.00-1</t>
  </si>
  <si>
    <t xml:space="preserve">               Fiscais e Previdenciárias</t>
  </si>
  <si>
    <t xml:space="preserve">               2.1.4.9.9.00.00</t>
  </si>
  <si>
    <t xml:space="preserve">               4.9.9.00.00-6</t>
  </si>
  <si>
    <t xml:space="preserve">               Diversas</t>
  </si>
  <si>
    <t xml:space="preserve">     2.2.0.0.0.00.00</t>
  </si>
  <si>
    <t xml:space="preserve">          2.2.4.3.0.00.00</t>
  </si>
  <si>
    <t xml:space="preserve">          2.2.0.0.0.00.00</t>
  </si>
  <si>
    <t xml:space="preserve">               2.2.4.3.2.00.00</t>
  </si>
  <si>
    <t xml:space="preserve">               2.2.4.3.0.00.00</t>
  </si>
  <si>
    <t xml:space="preserve">          2.2.4.4.0.00.00</t>
  </si>
  <si>
    <t xml:space="preserve">               2.2.4.4.3.00.00</t>
  </si>
  <si>
    <t xml:space="preserve">               2.2.4.4.0.00.00</t>
  </si>
  <si>
    <t xml:space="preserve">          2.2.4.9.0.00.00</t>
  </si>
  <si>
    <t xml:space="preserve">               2.2.4.9.9.00.00</t>
  </si>
  <si>
    <t xml:space="preserve">               2.2.4.9.0.00.00</t>
  </si>
  <si>
    <t xml:space="preserve">     2.3.6.0.0.00.00</t>
  </si>
  <si>
    <t xml:space="preserve">     Patrimônio Líquido</t>
  </si>
  <si>
    <t xml:space="preserve">          2.3.6.1.1.00.00</t>
  </si>
  <si>
    <t xml:space="preserve">          2.3.6.0.0.00.00</t>
  </si>
  <si>
    <t xml:space="preserve">          Capital Social</t>
  </si>
  <si>
    <t xml:space="preserve">               2.3.6.1.1.10.00</t>
  </si>
  <si>
    <t xml:space="preserve">               2.3.6.1.1.00.00</t>
  </si>
  <si>
    <t xml:space="preserve">               6.1.1.00.00-4</t>
  </si>
  <si>
    <t xml:space="preserve">               Capital</t>
  </si>
  <si>
    <t xml:space="preserve">          2.3.6.1.5.00.00</t>
  </si>
  <si>
    <t xml:space="preserve">          6.1.5.00.00-6</t>
  </si>
  <si>
    <t xml:space="preserve">          Reserva de Lucros</t>
  </si>
  <si>
    <t xml:space="preserve">          2.3.6.1.7.00.00</t>
  </si>
  <si>
    <t xml:space="preserve">          6.1.7.00.00-2</t>
  </si>
  <si>
    <t xml:space="preserve">          Lucros ou Perdas Acumuladas</t>
  </si>
  <si>
    <t>2.9.9.9.9.99.99</t>
  </si>
  <si>
    <t>Total do Passivo e do Patrimônio Líquido</t>
  </si>
  <si>
    <t>(-) Provisões para desvalorização</t>
  </si>
  <si>
    <t>Relatório Demonstração de Resultado do Exercício</t>
  </si>
  <si>
    <t>14:19:02</t>
  </si>
  <si>
    <t>Modelo:</t>
  </si>
  <si>
    <t xml:space="preserve">               1.1.1.1.1.1.00</t>
  </si>
  <si>
    <t xml:space="preserve">               1.1.1.1.1.0.00</t>
  </si>
  <si>
    <t xml:space="preserve">               Receitas da Intermediação Financeira</t>
  </si>
  <si>
    <t xml:space="preserve">                  1.1.1.1.1.1.11</t>
  </si>
  <si>
    <t xml:space="preserve">                  1.1.1.1.1.1.00</t>
  </si>
  <si>
    <t xml:space="preserve">                  7.1.1.00.00-1</t>
  </si>
  <si>
    <t xml:space="preserve">                  Resultado com operações de crédito</t>
  </si>
  <si>
    <t xml:space="preserve">                  7.1.9.20.00-9</t>
  </si>
  <si>
    <t xml:space="preserve">               1.1.1.1.1.2.00</t>
  </si>
  <si>
    <t xml:space="preserve">               Despesas da Intermediação Financeira</t>
  </si>
  <si>
    <t xml:space="preserve">                  1.1.1.1.1.2.21</t>
  </si>
  <si>
    <t xml:space="preserve">                  1.1.1.1.1.2.00</t>
  </si>
  <si>
    <t xml:space="preserve">                  8.1.1.00.00-8</t>
  </si>
  <si>
    <t xml:space="preserve">                  Operações de captação no mercado</t>
  </si>
  <si>
    <t xml:space="preserve">                  1.1.1.1.1.2.22</t>
  </si>
  <si>
    <t xml:space="preserve">                  8.1.2.00.00-1</t>
  </si>
  <si>
    <t xml:space="preserve">                  Operações de empréstimos e repasses</t>
  </si>
  <si>
    <t xml:space="preserve">                  1.1.1.1.1.2.23</t>
  </si>
  <si>
    <t xml:space="preserve">                  7.1.9.90.30-7</t>
  </si>
  <si>
    <t xml:space="preserve">                  Provisão para Créditos de Liquidação Duvidosa</t>
  </si>
  <si>
    <t xml:space="preserve">                  7.1.9.90.60-6</t>
  </si>
  <si>
    <t xml:space="preserve">                  8.1.8.30.30-9</t>
  </si>
  <si>
    <t xml:space="preserve">                  8.1.8.30.60-8</t>
  </si>
  <si>
    <t xml:space="preserve">            1.1.1.1.1.0.00</t>
  </si>
  <si>
    <t xml:space="preserve">            1.1.1.1.0.0.00</t>
  </si>
  <si>
    <t xml:space="preserve">            Resultado bruto da intermediação financeira</t>
  </si>
  <si>
    <t xml:space="preserve">               1.1.1.1.1.3.00</t>
  </si>
  <si>
    <t xml:space="preserve">               1.1.1.1.0.0.00</t>
  </si>
  <si>
    <t xml:space="preserve">               Outras receitas (despesas) operacionais</t>
  </si>
  <si>
    <t xml:space="preserve">                  1.1.1.1.1.3.31</t>
  </si>
  <si>
    <t xml:space="preserve">                  1.1.1.1.1.3.00</t>
  </si>
  <si>
    <t xml:space="preserve">                  7.1.7.00.00-9</t>
  </si>
  <si>
    <t xml:space="preserve">                  Receitas de prestação de serviços</t>
  </si>
  <si>
    <t xml:space="preserve">                  1.1.1.1.1.3.34</t>
  </si>
  <si>
    <t xml:space="preserve">                  8.1.7.18.00-5</t>
  </si>
  <si>
    <t xml:space="preserve">                  Despesas de pessoal</t>
  </si>
  <si>
    <t xml:space="preserve">                  8.1.7.27.00-3</t>
  </si>
  <si>
    <t xml:space="preserve">                  8.1.7.30.00-7</t>
  </si>
  <si>
    <t xml:space="preserve">                  8.1.7.33.00-4</t>
  </si>
  <si>
    <t xml:space="preserve">                  8.1.7.36.00-1</t>
  </si>
  <si>
    <t xml:space="preserve">                  8.1.7.37.00-0</t>
  </si>
  <si>
    <t xml:space="preserve">                  1.1.1.1.1.3.35</t>
  </si>
  <si>
    <t xml:space="preserve">                  8.1.7.03.00-3</t>
  </si>
  <si>
    <t xml:space="preserve">                  Outras despesas administrativas</t>
  </si>
  <si>
    <t xml:space="preserve">                  8.1.7.06.00-0</t>
  </si>
  <si>
    <t xml:space="preserve">                  8.1.7.12.00-1</t>
  </si>
  <si>
    <t xml:space="preserve">                  8.1.7.21.00-9</t>
  </si>
  <si>
    <t xml:space="preserve">                  8.1.7.24.00-6</t>
  </si>
  <si>
    <t xml:space="preserve">                  8.1.7.39.00-8</t>
  </si>
  <si>
    <t xml:space="preserve">                  8.1.7.42.00-2</t>
  </si>
  <si>
    <t xml:space="preserve">                  8.1.7.45.00-9</t>
  </si>
  <si>
    <t xml:space="preserve">                  8.1.7.48.00-6</t>
  </si>
  <si>
    <t xml:space="preserve">                  8.1.7.51.00-0</t>
  </si>
  <si>
    <t xml:space="preserve">                  8.1.7.54.00-7</t>
  </si>
  <si>
    <t xml:space="preserve">                  8.1.7.57.00-4</t>
  </si>
  <si>
    <t xml:space="preserve">                  8.1.7.60.00-8</t>
  </si>
  <si>
    <t xml:space="preserve">                  8.1.7.63.00-5</t>
  </si>
  <si>
    <t xml:space="preserve">                  8.1.7.66.00-2</t>
  </si>
  <si>
    <t xml:space="preserve">                  8.1.7.72.00-3</t>
  </si>
  <si>
    <t xml:space="preserve">                  8.1.7.75.00-0</t>
  </si>
  <si>
    <t xml:space="preserve">                  8.1.7.99.00-0</t>
  </si>
  <si>
    <t xml:space="preserve">                  8.1.8.20.00-3</t>
  </si>
  <si>
    <t xml:space="preserve">                  8.1.8.40.00-7</t>
  </si>
  <si>
    <t xml:space="preserve">                  Outras Despesas Operacionais</t>
  </si>
  <si>
    <t xml:space="preserve">                  1.1.1.1.1.3.36</t>
  </si>
  <si>
    <t xml:space="preserve">                  8.1.7.69.00-9</t>
  </si>
  <si>
    <t xml:space="preserve">                  Despesas Tributárias</t>
  </si>
  <si>
    <t xml:space="preserve">                  8.1.9.25.00-1</t>
  </si>
  <si>
    <t xml:space="preserve">                  8.1.9.30.00-3</t>
  </si>
  <si>
    <t xml:space="preserve">                  8.1.9.33.00-0</t>
  </si>
  <si>
    <t xml:space="preserve">                  1.1.1.1.1.3.38</t>
  </si>
  <si>
    <t xml:space="preserve">                  7.1.9.30.00-6</t>
  </si>
  <si>
    <t xml:space="preserve">                  Outras Receitas Operacionais</t>
  </si>
  <si>
    <t xml:space="preserve">                  7.1.9.86.00-5</t>
  </si>
  <si>
    <t xml:space="preserve">                  7.1.9.90.99-8</t>
  </si>
  <si>
    <t xml:space="preserve">                  7.1.9.99.00-9</t>
  </si>
  <si>
    <t xml:space="preserve">                  1.1.1.1.1.3.39</t>
  </si>
  <si>
    <t xml:space="preserve">                  8.1.8.30.99-0</t>
  </si>
  <si>
    <t xml:space="preserve">                  8.1.9.52.00-5</t>
  </si>
  <si>
    <t xml:space="preserve">                  8.1.9.99.00-6</t>
  </si>
  <si>
    <t xml:space="preserve">         1.1.1.1.0.0.00</t>
  </si>
  <si>
    <t xml:space="preserve">         1.1.1.0.0.0.00</t>
  </si>
  <si>
    <t xml:space="preserve">         Resultado operacional</t>
  </si>
  <si>
    <t xml:space="preserve">               1.1.1.1.2.4.00</t>
  </si>
  <si>
    <t xml:space="preserve">               1.1.1.0.0.0.00</t>
  </si>
  <si>
    <t xml:space="preserve">               7.3.0.00.00-6</t>
  </si>
  <si>
    <t xml:space="preserve">               Resultado não operacional</t>
  </si>
  <si>
    <t xml:space="preserve">               8.3.0.00.00-3</t>
  </si>
  <si>
    <t xml:space="preserve">      1.1.1.0.0.0.00</t>
  </si>
  <si>
    <t xml:space="preserve">      1.1.0.0.0.0.00</t>
  </si>
  <si>
    <t xml:space="preserve">      Resultado antes da tributação e da participação no lucro</t>
  </si>
  <si>
    <t xml:space="preserve">               1.1.1.2.1.5.00</t>
  </si>
  <si>
    <t xml:space="preserve">               1.1.0.0.0.0.00</t>
  </si>
  <si>
    <t xml:space="preserve">               Imposto de renda e contribuição social</t>
  </si>
  <si>
    <t xml:space="preserve">                  1.1.1.2.1.5.51</t>
  </si>
  <si>
    <t xml:space="preserve">                  1.1.1.2.1.5.00</t>
  </si>
  <si>
    <t xml:space="preserve">                  8.9.4.10.10-9</t>
  </si>
  <si>
    <t xml:space="preserve">                  Imposto de Renda</t>
  </si>
  <si>
    <t xml:space="preserve">                  1.1.1.2.1.5.52</t>
  </si>
  <si>
    <t xml:space="preserve">                  8.9.4.20.10-6</t>
  </si>
  <si>
    <t xml:space="preserve">                  Contribuição Social</t>
  </si>
  <si>
    <t xml:space="preserve">               1.1.1.2.2.6.00</t>
  </si>
  <si>
    <t xml:space="preserve">               8.9.7.00.00-8</t>
  </si>
  <si>
    <t xml:space="preserve">               Participação nos Lucros</t>
  </si>
  <si>
    <t xml:space="preserve">   1.1.0.0.0.0.00</t>
  </si>
  <si>
    <t xml:space="preserve">   1.0.0.0.0.0.00</t>
  </si>
  <si>
    <t xml:space="preserve">   Lucro líquido (prejuízo)</t>
  </si>
  <si>
    <t>1.0.0.0.0.0.00</t>
  </si>
  <si>
    <t>Lucro Líquido após JCP</t>
  </si>
  <si>
    <t>01/01/2019 a 31/12/2019</t>
  </si>
  <si>
    <t>Saldo Contábil - Acumulado Exercício</t>
  </si>
  <si>
    <t>2º SEMESTRE 2019</t>
  </si>
  <si>
    <t>1º SEMESTRE 2019</t>
  </si>
  <si>
    <t>Acumulado
2019</t>
  </si>
  <si>
    <t>Destinações legais e Estatutárias</t>
  </si>
  <si>
    <t>F.A.T.E.S.</t>
  </si>
  <si>
    <t>Reserva Legal</t>
  </si>
  <si>
    <t>Demonstração de Sobras ou Perdas</t>
  </si>
  <si>
    <t>2º Semestre</t>
  </si>
  <si>
    <t>Receitas da intermediação financeira</t>
  </si>
  <si>
    <t>Despesas da intermediação financeira</t>
  </si>
  <si>
    <t>Operações de captação no mercado</t>
  </si>
  <si>
    <t>Operações de empréstimos e repasses</t>
  </si>
  <si>
    <t>Provisão para créditos de liquidação duvidosa</t>
  </si>
  <si>
    <t>Resultado bruto da intermediação financeira</t>
  </si>
  <si>
    <t>Outras receitas (despesas) operacionais</t>
  </si>
  <si>
    <t>Receitas de prestação de serviços</t>
  </si>
  <si>
    <t>Despesas de pessoal</t>
  </si>
  <si>
    <t>Despesas tributárias</t>
  </si>
  <si>
    <t>Outras receitas operacionais</t>
  </si>
  <si>
    <t>Resultado operacional</t>
  </si>
  <si>
    <t>Resultado não operacional</t>
  </si>
  <si>
    <t>Resultado antes da tributação e da participação no lucro</t>
  </si>
  <si>
    <t>Imposto de renda</t>
  </si>
  <si>
    <t>Contribuição social</t>
  </si>
  <si>
    <t>Imposto de renda e contribuição social</t>
  </si>
  <si>
    <t>Participações nos lucros</t>
  </si>
  <si>
    <t>Lucro líquido do semestre/exercício</t>
  </si>
  <si>
    <t xml:space="preserve">Capital  </t>
  </si>
  <si>
    <t>Sobras ou Perdas Acumuladas</t>
  </si>
  <si>
    <t>Totais</t>
  </si>
  <si>
    <t>Capital Subscrito</t>
  </si>
  <si>
    <t>Capital a Realizar</t>
  </si>
  <si>
    <t>Reserva de Capital</t>
  </si>
  <si>
    <t>Legal</t>
  </si>
  <si>
    <t>Estatutárias</t>
  </si>
  <si>
    <t>Contingências</t>
  </si>
  <si>
    <t>Expansão</t>
  </si>
  <si>
    <t>Lucro a Realizar</t>
  </si>
  <si>
    <t>Especiais</t>
  </si>
  <si>
    <t>Movimentações de Capital:</t>
  </si>
  <si>
    <t>Por Subscrição/Realização</t>
  </si>
  <si>
    <t>Estorno de Capital</t>
  </si>
  <si>
    <t>Fates Atos Não Cooperativos</t>
  </si>
  <si>
    <t>Saldos em 31/12/2017</t>
  </si>
  <si>
    <t>Saldos em 31/12/2018</t>
  </si>
  <si>
    <t>Saldos em 31/12/2019</t>
  </si>
  <si>
    <t>Saldos em 30/06/2019</t>
  </si>
  <si>
    <t>Reservas de lucros</t>
  </si>
  <si>
    <t>Destinação das Sobras do Exercício:</t>
  </si>
  <si>
    <t>Destinações para reservas</t>
  </si>
  <si>
    <t>Destinações FATES</t>
  </si>
  <si>
    <t>Por Devolução (-)</t>
  </si>
  <si>
    <t>Sobra ou Perdas líquidas</t>
  </si>
  <si>
    <t>Atividades Operacionais</t>
  </si>
  <si>
    <t>Sobra / Perda do Exercício Antes da Tributação</t>
  </si>
  <si>
    <t>IRPJ / CSLL</t>
  </si>
  <si>
    <t>Depreciações e Amortizações</t>
  </si>
  <si>
    <t>Provisão para Perda com Operações de Crédito</t>
  </si>
  <si>
    <t>Aumento (Redução) em Ativos Operacionais</t>
  </si>
  <si>
    <t>Aumento (Redução) em Passivos Operacionais</t>
  </si>
  <si>
    <t>Depósitos a Vista</t>
  </si>
  <si>
    <t>Depósitos sob Aviso</t>
  </si>
  <si>
    <t>LCA - Pós Fixada</t>
  </si>
  <si>
    <t>Atividades de Investimentos</t>
  </si>
  <si>
    <t>Alienação de Imobilizações de Uso</t>
  </si>
  <si>
    <t>Inversões em Imobilizado de Uso</t>
  </si>
  <si>
    <t>Inversões em Investimentos</t>
  </si>
  <si>
    <t>Outros Ajustes</t>
  </si>
  <si>
    <t>Atividades de Financiamentos</t>
  </si>
  <si>
    <t>Aumento por Aportes de Capital</t>
  </si>
  <si>
    <t>Devolução de Capital à Cooperados</t>
  </si>
  <si>
    <t>FATES - Resultado de Atos Não Cooperativos</t>
  </si>
  <si>
    <t>FATES - Sobra Exercício</t>
  </si>
  <si>
    <t>Variação Líquida das Disponibilidades</t>
  </si>
  <si>
    <t>Ajuste de Exercício Anterior:</t>
  </si>
  <si>
    <t>Participações nos Resultados de Empregados</t>
  </si>
  <si>
    <t>Caixa líquido proveniente das/(aplicado nas) atividades operacionais</t>
  </si>
  <si>
    <t>Caixa líquido (aplicado nas) atividades de investimento</t>
  </si>
  <si>
    <t>Caixa líquido proveniente das/(aplicado nas) atividades de financiamento</t>
  </si>
  <si>
    <t>Aumento (redução) de caixa e equivalentes de caixa</t>
  </si>
  <si>
    <t>Caixa e equivalentes de caixa no início do semestre/exercício</t>
  </si>
  <si>
    <t>Caixa e equivalentes de caixa no final do semestre/exercício</t>
  </si>
  <si>
    <t>janeiro</t>
  </si>
  <si>
    <t>abril</t>
  </si>
  <si>
    <t>julho</t>
  </si>
  <si>
    <t>outubro</t>
  </si>
  <si>
    <t>Total</t>
  </si>
  <si>
    <t>IMOBILIZADO</t>
  </si>
  <si>
    <t>DEPRECIAÇÃO/AMORTIZAÇÃO</t>
  </si>
  <si>
    <t>AJUSTE DO LUCRO</t>
  </si>
  <si>
    <t>AQUISIÇÃO</t>
  </si>
  <si>
    <t>ATIVIDADES DE INVESTIMENTOS</t>
  </si>
  <si>
    <t>BAIXAS</t>
  </si>
  <si>
    <t>IMOBILIZADO EM ANDAMENTO</t>
  </si>
  <si>
    <t>ATIVIDADE OPERACIONA/INVESTIMENTO</t>
  </si>
  <si>
    <t>DEVE SER IGUAL A ZERO</t>
  </si>
  <si>
    <t>DEPRECIAÇÃO</t>
  </si>
  <si>
    <t>ATIVO</t>
  </si>
  <si>
    <t>RESULTADO</t>
  </si>
  <si>
    <t>Aquisição de Imobilizado</t>
  </si>
  <si>
    <t>-</t>
  </si>
  <si>
    <t>Fluxos de caixa das atividades de financiamento</t>
  </si>
  <si>
    <t>Modificações em Disponibilidades Líquida</t>
  </si>
  <si>
    <t>Capital</t>
  </si>
  <si>
    <t xml:space="preserve">Capital </t>
  </si>
  <si>
    <t>Subscrito</t>
  </si>
  <si>
    <t>Saldos em 31 de dezembro de 2017</t>
  </si>
  <si>
    <t xml:space="preserve"> Por Subscrição/Realização </t>
  </si>
  <si>
    <t xml:space="preserve"> Por Devolução (-) </t>
  </si>
  <si>
    <t xml:space="preserve"> Estorno/Cancelamento de Capital (-) </t>
  </si>
  <si>
    <t xml:space="preserve"> Sobra ou Perdas líquidas </t>
  </si>
  <si>
    <t xml:space="preserve"> Fates Atos Não Cooperativos </t>
  </si>
  <si>
    <t xml:space="preserve"> Destinação das Sobras do Exercício: </t>
  </si>
  <si>
    <t xml:space="preserve"> Destinações para reservas </t>
  </si>
  <si>
    <t xml:space="preserve"> Destinações FATES </t>
  </si>
  <si>
    <t>Em 31 de dezembro de 2018</t>
  </si>
  <si>
    <t>Em 31 de dezembro de 2019</t>
  </si>
  <si>
    <t>Em 30 de junho de 2019</t>
  </si>
  <si>
    <t>Modalidade</t>
  </si>
  <si>
    <t>Empréstimos e Títulos Descontados</t>
  </si>
  <si>
    <t>Financiamentos</t>
  </si>
  <si>
    <t>Financiamentos Rurais e Agroindustriais</t>
  </si>
  <si>
    <t>Total de Operações de Crédito</t>
  </si>
  <si>
    <t>(-) Provisões para Operações de Crédito</t>
  </si>
  <si>
    <t>TOTAL</t>
  </si>
  <si>
    <t>Avais e Fianças Honrados</t>
  </si>
  <si>
    <t xml:space="preserve">Rendas a Receber </t>
  </si>
  <si>
    <t>Serviços prestados a receber</t>
  </si>
  <si>
    <t>Outras rendas a receber</t>
  </si>
  <si>
    <t>Rendimentos Centralização Financeira - Central</t>
  </si>
  <si>
    <t>Adiantamentos para pagamentos de nossa conta</t>
  </si>
  <si>
    <t>Adiantamentos por conta de imobilizações</t>
  </si>
  <si>
    <t>Devedores por compra de valores e bens</t>
  </si>
  <si>
    <t>Devedores por depósitos em garantia</t>
  </si>
  <si>
    <t>Títulos e créditos a receber</t>
  </si>
  <si>
    <t>Devedores diversos - país</t>
  </si>
  <si>
    <t xml:space="preserve">(-) Provisões para outros créditos </t>
  </si>
  <si>
    <t>(-) Com características de concessão de crédito</t>
  </si>
  <si>
    <t xml:space="preserve">TOTAL </t>
  </si>
  <si>
    <t>7. Outros créditos</t>
  </si>
  <si>
    <t>6. Operações de crédito</t>
  </si>
  <si>
    <t>Taxa Depreciação</t>
  </si>
  <si>
    <t>Imobilizado em Curso</t>
  </si>
  <si>
    <t>Terrenos</t>
  </si>
  <si>
    <t>Edificações</t>
  </si>
  <si>
    <t>(-) Depreciação Acum. Imóveis de Uso - Edificações</t>
  </si>
  <si>
    <t>Instalações</t>
  </si>
  <si>
    <t>(-) Depreciação Acumulada de Instalações</t>
  </si>
  <si>
    <t>Móveis e equipamentos de Uso</t>
  </si>
  <si>
    <t>(-) Depreciação Acum. Móveis e Equipamentos de Uso</t>
  </si>
  <si>
    <t>Sistema de Comunicação</t>
  </si>
  <si>
    <t>Sistema de Processamento de Dados</t>
  </si>
  <si>
    <t>Sistema de Segurança</t>
  </si>
  <si>
    <t>Sistema de Transporte</t>
  </si>
  <si>
    <t>(-) Depreciação Acum. Outras Imobilizações de Uso</t>
  </si>
  <si>
    <t>Imobilizado de uso</t>
  </si>
  <si>
    <t>Provisão para</t>
  </si>
  <si>
    <t>Depósitos judiciais</t>
  </si>
  <si>
    <t xml:space="preserve">PIS </t>
  </si>
  <si>
    <t>Trabalhistas</t>
  </si>
  <si>
    <t>Outras contingências</t>
  </si>
  <si>
    <r>
      <t>2019</t>
    </r>
    <r>
      <rPr>
        <sz val="8"/>
        <color theme="1"/>
        <rFont val="Calibri"/>
        <family val="2"/>
        <scheme val="minor"/>
      </rPr>
      <t> </t>
    </r>
  </si>
  <si>
    <t>Sobra líquida do exercício</t>
  </si>
  <si>
    <t>Perda líquida do exercício</t>
  </si>
  <si>
    <t>Lucro líquido decorrente de atos não-cooperativos apropriado ao FATES</t>
  </si>
  <si>
    <t>Sobra líquida, base de cálculo das destinações</t>
  </si>
  <si>
    <t>Destinações estatutárias</t>
  </si>
  <si>
    <t>Reserva legal - 10%</t>
  </si>
  <si>
    <t>Fundo de assistência técnica, educacional e social - 5%</t>
  </si>
  <si>
    <t>Sobra à disposição da Assembleia Geral</t>
  </si>
  <si>
    <t>Despesas de Água, Energia e Gás</t>
  </si>
  <si>
    <t>Despesas de Aluguéis</t>
  </si>
  <si>
    <t>Despesas de Comunicações</t>
  </si>
  <si>
    <t>Despesas de Manutenção e Conservação de Bens</t>
  </si>
  <si>
    <t>Despesas de Material</t>
  </si>
  <si>
    <t>Despesas de Processamento de Dados</t>
  </si>
  <si>
    <t>Despesas de Promoções e Relações Públicas</t>
  </si>
  <si>
    <t>Despesas de Propaganda e Publicidade</t>
  </si>
  <si>
    <t>Despesas de Publicações</t>
  </si>
  <si>
    <t>Despesas de Seguros</t>
  </si>
  <si>
    <t>Despesas de Serviços do Sistema Financeiro</t>
  </si>
  <si>
    <t>Despesas de Serviços de Terceiros</t>
  </si>
  <si>
    <t>Despesas de Serviços de Vigilância e Segurança</t>
  </si>
  <si>
    <t>Despesas de Serviços Técnicos Especializados</t>
  </si>
  <si>
    <t>Despesas de Transporte</t>
  </si>
  <si>
    <t>Despesas de Viagem ao Exterior</t>
  </si>
  <si>
    <t>Despesas de Viagem no País</t>
  </si>
  <si>
    <t>Despesas de Depreciação</t>
  </si>
  <si>
    <t>Outras Despesas Administrativas</t>
  </si>
  <si>
    <t>Emolumentos judiciais e cartorários</t>
  </si>
  <si>
    <t>Rateio de despesas da Central</t>
  </si>
  <si>
    <t>Rateio de despesa do Sicoob conf.</t>
  </si>
  <si>
    <t>Rendas de Cobrança</t>
  </si>
  <si>
    <t>Rendas de outros serviços - Atos cooperativos</t>
  </si>
  <si>
    <t>Rendas de outros serviços - Atos não cooperativos</t>
  </si>
  <si>
    <t>Cobrança</t>
  </si>
  <si>
    <t>Não Tributável</t>
  </si>
  <si>
    <t>TARIFAS</t>
  </si>
  <si>
    <t>Tributável</t>
  </si>
  <si>
    <t>01/01/2018 a 31/12/2018</t>
  </si>
  <si>
    <t>Despesas De Captação</t>
  </si>
  <si>
    <t>Despesas De Obrigações Por Empréstimos E Repasses</t>
  </si>
  <si>
    <t>Provisões para Operações de Crédito</t>
  </si>
  <si>
    <t>Provisões para Outros Créditos</t>
  </si>
  <si>
    <t>ok</t>
  </si>
  <si>
    <t>Destinação para Reserva</t>
  </si>
  <si>
    <t>BENEFÍCIOS MONETÁRIOS NO</t>
  </si>
  <si>
    <t>EXERCÍCIO DE 2019 (R$)</t>
  </si>
  <si>
    <t>Honorários</t>
  </si>
  <si>
    <t>Encargos Sociais</t>
  </si>
  <si>
    <t>Plano de Saúde</t>
  </si>
  <si>
    <t>31/12/2018 Reclassificado</t>
  </si>
  <si>
    <t>DEMONSTRAÇÕES DOS FLUXOS DE CAIXA PARA O SEMESTRE E EXERCÍCIO FINDO EM 31 DE DEZEMBRO DE 2019 E PARA O EXERCÍCIO FINDO EM 31 DE DEZEMBRO DE 2018</t>
  </si>
  <si>
    <t>DESCRIÇÃO</t>
  </si>
  <si>
    <t>Notas</t>
  </si>
  <si>
    <t>Sobras/Perdas Antes DA Tributação e Participações</t>
  </si>
  <si>
    <t>Participações no Lucro(Sobra)</t>
  </si>
  <si>
    <t>Provisão para Operações de Crédito</t>
  </si>
  <si>
    <t>Aumento (redução) em ativos operacionais</t>
  </si>
  <si>
    <t>Aumento (redução) em passivos operacionais</t>
  </si>
  <si>
    <t>Obrigações por Emissão de LCA</t>
  </si>
  <si>
    <t>Destinação de Sobras Exercício Anterior Ao FATES</t>
  </si>
  <si>
    <t>FATES Sobras Exercício</t>
  </si>
  <si>
    <t>Caixa Líquido Aplicado / Originado em Atividades Operacionais</t>
  </si>
  <si>
    <t>Aquisição De Imobilizado de Uso</t>
  </si>
  <si>
    <t>Aquisição de investimentos</t>
  </si>
  <si>
    <t>Caixa Líquido Aplicado / Originado em Investimentos</t>
  </si>
  <si>
    <t>Aumento por novos aportes de Capital</t>
  </si>
  <si>
    <t>Caixa Líquido Aplicado / Originado em Financiamentos</t>
  </si>
  <si>
    <t>Aumento / Redução Líquida de Caixa e Equivalentes de Caixa</t>
  </si>
  <si>
    <t>Modificações em de Caixa e Equivalentes de Caixa Líquidas</t>
  </si>
  <si>
    <t>Caixa e Equivalentes de Caixa No Ínicio do Período</t>
  </si>
  <si>
    <t>Caixa e Equivalentes de Caixa No Fim do Período</t>
  </si>
  <si>
    <t>Variação Líquida de Caixa e Equivalentes de Caixa</t>
  </si>
  <si>
    <t>As Notas Explicativas são parte integrante das demonstrações contábeis.</t>
  </si>
  <si>
    <t>COOPERATIVA DE CRÉDITO DE SETE LAGOAS LTDA.</t>
  </si>
  <si>
    <t>SICOOB CREDISETE</t>
  </si>
  <si>
    <t>2o Sem</t>
  </si>
  <si>
    <t>Estorno de Capital (-)</t>
  </si>
  <si>
    <t>Destinações de Sobras Exercício Anterior:</t>
  </si>
  <si>
    <t>Realizável a Longo Prazo</t>
  </si>
  <si>
    <t>Permanente</t>
  </si>
  <si>
    <t>16.d</t>
  </si>
  <si>
    <t xml:space="preserve">Resultado Antes da Tributação </t>
  </si>
  <si>
    <t>Lucro / Prejuízo (Sobra / Perda) antes das destinações</t>
  </si>
  <si>
    <t>DEMONSTRAÇÃO DAS MUTAÇÕES DO PATRIMÔNIO LÍQUIDO PARA O SEMESTRE E EXERCÍCIO FINDO EM 31 DE DEZEMBRO DE 2019 E PARA O EXERCÍCIO FINDO EM 31 DE DEZEMBRO DE 2018</t>
  </si>
  <si>
    <t>DEMONSTRAÇÕES DE SOBRAS OU PERDAS PARA O SEMESTRE E EXERCÍCIO FINDO EM 31 DE DEZEMBRO DE 2019 E PARA O EXERCÍCIO FINDO EM 31 DE DEZEMBRO DE 2018</t>
  </si>
  <si>
    <t>BALANÇOS PATRIMONIAIS PARA OS EXERCÍCIOS FINDOS EM 31 DEZEMBRO DE 2019 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</si>
</sst>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.00;\(#,##0.00\)"/>
    <numFmt numFmtId="165" formatCode="_(* #,##0_);_(* \(#,##0\);_(* &quot;-&quot;_);@_)"/>
    <numFmt numFmtId="166" formatCode="_(* #,##0.00_);_(* \(#,##0.00\);_(* &quot;-&quot;??_);_(@_)"/>
    <numFmt numFmtId="167" formatCode="dd/mm/yy;@"/>
    <numFmt numFmtId="168" formatCode="_(* #,##0_);_(* \(#,##0\);_(* &quot;-&quot;??_);_(@_)"/>
    <numFmt numFmtId="169" formatCode="[$-416]mmm\-yy;@"/>
    <numFmt numFmtId="170" formatCode="dd/mm/yy\ hh:mm"/>
    <numFmt numFmtId="171" formatCode="_-* #,##0_-;\-* #,##0_-;_-* &quot;-&quot;??_-;_-@_-"/>
    <numFmt numFmtId="172" formatCode="#,###,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9"/>
      <color theme="9" tint="-0.499984740745262"/>
      <name val="Arial"/>
      <family val="2"/>
    </font>
    <font>
      <sz val="9"/>
      <color theme="1"/>
      <name val="Calibri"/>
      <family val="2"/>
      <scheme val="minor"/>
    </font>
    <font>
      <b/>
      <sz val="8"/>
      <color theme="9" tint="-0.499984740745262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sz val="10"/>
      <color indexed="8"/>
      <name val="SansSerif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10"/>
      <color theme="3"/>
      <name val="Arial"/>
      <family val="2"/>
    </font>
    <font>
      <b/>
      <sz val="10"/>
      <color theme="9" tint="-0.499984740745262"/>
      <name val="Arial"/>
      <family val="2"/>
    </font>
    <font>
      <b/>
      <sz val="10"/>
      <color theme="0"/>
      <name val="Arial"/>
      <family val="2"/>
    </font>
    <font>
      <i/>
      <sz val="10"/>
      <color theme="9" tint="-0.499984740745262"/>
      <name val="Arial"/>
      <family val="2"/>
    </font>
    <font>
      <b/>
      <sz val="10"/>
      <color theme="2" tint="-0.749992370372631"/>
      <name val="Arial"/>
      <family val="2"/>
    </font>
    <font>
      <sz val="10"/>
      <color theme="2" tint="-0.749992370372631"/>
      <name val="Arial"/>
      <family val="2"/>
    </font>
    <font>
      <i/>
      <sz val="10"/>
      <color theme="2" tint="-0.749992370372631"/>
      <name val="Arial"/>
      <family val="2"/>
    </font>
    <font>
      <i/>
      <sz val="8"/>
      <color theme="0" tint="-0.499984740745262"/>
      <name val="Arial"/>
      <family val="2"/>
    </font>
    <font>
      <i/>
      <sz val="11"/>
      <color theme="0" tint="-0.499984740745262"/>
      <name val="Calibri"/>
      <family val="2"/>
      <scheme val="minor"/>
    </font>
    <font>
      <b/>
      <sz val="8"/>
      <color theme="0"/>
      <name val="Arial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  <font>
      <b/>
      <sz val="8"/>
      <color rgb="FF505459"/>
      <name val="Arial"/>
      <family val="2"/>
    </font>
    <font>
      <sz val="8"/>
      <color rgb="FF505459"/>
      <name val="Arial"/>
      <family val="2"/>
    </font>
    <font>
      <b/>
      <sz val="9.5"/>
      <color theme="1"/>
      <name val="Arial"/>
      <family val="2"/>
    </font>
    <font>
      <sz val="7"/>
      <color theme="1"/>
      <name val="Arial"/>
      <family val="2"/>
    </font>
    <font>
      <b/>
      <sz val="11.5"/>
      <color theme="1"/>
      <name val="Arial"/>
      <family val="2"/>
    </font>
    <font>
      <b/>
      <sz val="10.5"/>
      <color theme="1"/>
      <name val="Arial"/>
      <family val="2"/>
    </font>
    <font>
      <sz val="10"/>
      <name val="Arial"/>
      <family val="2"/>
    </font>
    <font>
      <sz val="8"/>
      <color indexed="8"/>
      <name val="SansSerif"/>
    </font>
    <font>
      <b/>
      <sz val="10"/>
      <color theme="1"/>
      <name val="Arial"/>
      <family val="2"/>
    </font>
    <font>
      <b/>
      <sz val="8"/>
      <color rgb="FF3A3838"/>
      <name val="Arial"/>
      <family val="2"/>
    </font>
    <font>
      <i/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i/>
      <sz val="8"/>
      <color rgb="FF50545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u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name val="Symbol"/>
      <family val="1"/>
      <charset val="2"/>
    </font>
  </fonts>
  <fills count="23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D90"/>
        <bgColor theme="9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47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theme="9" tint="-0.49998474074526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505459"/>
      </bottom>
      <diagonal/>
    </border>
    <border>
      <left/>
      <right/>
      <top style="medium">
        <color rgb="FF505459"/>
      </top>
      <bottom style="medium">
        <color rgb="FF505459"/>
      </bottom>
      <diagonal/>
    </border>
    <border>
      <left/>
      <right/>
      <top style="medium">
        <color rgb="FF505459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rgb="FF505459"/>
      </bottom>
      <diagonal/>
    </border>
    <border>
      <left/>
      <right/>
      <top style="double">
        <color rgb="FF505459"/>
      </top>
      <bottom/>
      <diagonal/>
    </border>
    <border>
      <left/>
      <right/>
      <top style="medium">
        <color indexed="64"/>
      </top>
      <bottom style="medium">
        <color rgb="FF505459"/>
      </bottom>
      <diagonal/>
    </border>
    <border>
      <left/>
      <right/>
      <top style="medium">
        <color theme="9" tint="-0.499984740745262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rgb="FF505459"/>
      </top>
      <bottom style="double">
        <color rgb="FF000000"/>
      </bottom>
      <diagonal/>
    </border>
    <border>
      <left/>
      <right/>
      <top style="double">
        <color rgb="FF000000"/>
      </top>
      <bottom style="medium">
        <color rgb="FF505459"/>
      </bottom>
      <diagonal/>
    </border>
    <border>
      <left/>
      <right/>
      <top style="medium">
        <color rgb="FF505459"/>
      </top>
      <bottom style="medium">
        <color indexed="64"/>
      </bottom>
      <diagonal/>
    </border>
    <border>
      <left/>
      <right/>
      <top style="medium">
        <color rgb="FF505459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165" fontId="8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23" fillId="0" borderId="0"/>
    <xf numFmtId="166" fontId="23" fillId="0" borderId="0" applyFont="0" applyFill="0" applyBorder="0" applyAlignment="0" applyProtection="0"/>
    <xf numFmtId="0" fontId="49" fillId="0" borderId="0"/>
    <xf numFmtId="0" fontId="23" fillId="0" borderId="0"/>
    <xf numFmtId="0" fontId="23" fillId="0" borderId="0"/>
  </cellStyleXfs>
  <cellXfs count="552">
    <xf numFmtId="0" fontId="0" fillId="0" borderId="0" xfId="0"/>
    <xf numFmtId="0" fontId="2" fillId="2" borderId="0" xfId="0" applyNumberFormat="1" applyFont="1" applyFill="1" applyBorder="1" applyAlignment="1" applyProtection="1">
      <alignment horizontal="center" vertical="center" wrapText="1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164" fontId="2" fillId="2" borderId="0" xfId="0" applyNumberFormat="1" applyFont="1" applyFill="1" applyBorder="1" applyAlignment="1" applyProtection="1">
      <alignment horizontal="right" vertical="center" wrapText="1"/>
    </xf>
    <xf numFmtId="0" fontId="4" fillId="2" borderId="0" xfId="0" applyNumberFormat="1" applyFont="1" applyFill="1" applyBorder="1" applyAlignment="1" applyProtection="1">
      <alignment wrapText="1"/>
      <protection locked="0"/>
    </xf>
    <xf numFmtId="0" fontId="4" fillId="0" borderId="0" xfId="0" applyFont="1"/>
    <xf numFmtId="0" fontId="5" fillId="3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NumberFormat="1" applyFont="1" applyFill="1" applyBorder="1" applyAlignment="1" applyProtection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4" fillId="0" borderId="0" xfId="2" applyNumberFormat="1" applyFont="1"/>
    <xf numFmtId="0" fontId="4" fillId="0" borderId="0" xfId="2" applyNumberFormat="1" applyFont="1" applyAlignment="1">
      <alignment horizontal="center"/>
    </xf>
    <xf numFmtId="0" fontId="5" fillId="3" borderId="1" xfId="0" applyNumberFormat="1" applyFont="1" applyFill="1" applyBorder="1" applyAlignment="1" applyProtection="1">
      <alignment vertical="center" wrapText="1"/>
    </xf>
    <xf numFmtId="0" fontId="5" fillId="3" borderId="1" xfId="0" applyNumberFormat="1" applyFont="1" applyFill="1" applyBorder="1" applyAlignment="1" applyProtection="1">
      <alignment vertical="center" wrapText="1"/>
      <protection locked="0"/>
    </xf>
    <xf numFmtId="0" fontId="5" fillId="2" borderId="0" xfId="0" applyNumberFormat="1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vertical="center" wrapText="1"/>
      <protection locked="0"/>
    </xf>
    <xf numFmtId="0" fontId="2" fillId="2" borderId="0" xfId="0" applyNumberFormat="1" applyFont="1" applyFill="1" applyBorder="1" applyAlignment="1" applyProtection="1">
      <alignment vertical="center" wrapText="1"/>
    </xf>
    <xf numFmtId="0" fontId="2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NumberFormat="1" applyFont="1" applyFill="1" applyBorder="1" applyAlignment="1" applyProtection="1">
      <alignment vertical="top" wrapText="1"/>
    </xf>
    <xf numFmtId="0" fontId="5" fillId="2" borderId="0" xfId="0" applyNumberFormat="1" applyFont="1" applyFill="1" applyBorder="1" applyAlignment="1" applyProtection="1">
      <alignment vertical="top" wrapText="1"/>
      <protection locked="0"/>
    </xf>
    <xf numFmtId="0" fontId="2" fillId="2" borderId="0" xfId="0" applyNumberFormat="1" applyFont="1" applyFill="1" applyBorder="1" applyAlignment="1" applyProtection="1">
      <alignment vertical="top" wrapText="1"/>
    </xf>
    <xf numFmtId="0" fontId="2" fillId="2" borderId="0" xfId="0" applyNumberFormat="1" applyFont="1" applyFill="1" applyBorder="1" applyAlignment="1" applyProtection="1">
      <alignment vertical="top" wrapText="1"/>
      <protection locked="0"/>
    </xf>
    <xf numFmtId="21" fontId="2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NumberFormat="1" applyFont="1" applyFill="1" applyBorder="1" applyAlignment="1" applyProtection="1">
      <alignment wrapText="1"/>
    </xf>
    <xf numFmtId="0" fontId="5" fillId="2" borderId="0" xfId="0" applyNumberFormat="1" applyFont="1" applyFill="1" applyBorder="1" applyAlignment="1" applyProtection="1">
      <alignment wrapText="1"/>
      <protection locked="0"/>
    </xf>
    <xf numFmtId="14" fontId="2" fillId="2" borderId="0" xfId="0" applyNumberFormat="1" applyFont="1" applyFill="1" applyBorder="1" applyAlignment="1" applyProtection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43" fontId="4" fillId="0" borderId="0" xfId="1" applyFont="1"/>
    <xf numFmtId="43" fontId="10" fillId="0" borderId="0" xfId="0" applyNumberFormat="1" applyFont="1"/>
    <xf numFmtId="0" fontId="11" fillId="0" borderId="0" xfId="0" applyFont="1"/>
    <xf numFmtId="0" fontId="12" fillId="4" borderId="0" xfId="0" applyFont="1" applyFill="1" applyBorder="1" applyAlignment="1" applyProtection="1">
      <alignment horizontal="left" vertical="top" wrapText="1"/>
    </xf>
    <xf numFmtId="0" fontId="16" fillId="5" borderId="3" xfId="0" applyFont="1" applyFill="1" applyBorder="1" applyAlignment="1" applyProtection="1">
      <alignment horizontal="center" vertical="center" wrapText="1"/>
    </xf>
    <xf numFmtId="0" fontId="16" fillId="5" borderId="3" xfId="0" applyFont="1" applyFill="1" applyBorder="1" applyAlignment="1" applyProtection="1">
      <alignment horizontal="left" vertical="center" wrapText="1"/>
    </xf>
    <xf numFmtId="0" fontId="17" fillId="4" borderId="0" xfId="0" applyFont="1" applyFill="1" applyBorder="1" applyAlignment="1" applyProtection="1">
      <alignment horizontal="center" vertical="center" wrapText="1"/>
    </xf>
    <xf numFmtId="0" fontId="17" fillId="4" borderId="0" xfId="0" applyFont="1" applyFill="1" applyBorder="1" applyAlignment="1" applyProtection="1">
      <alignment horizontal="left" vertical="center" wrapText="1"/>
    </xf>
    <xf numFmtId="164" fontId="17" fillId="4" borderId="0" xfId="0" applyNumberFormat="1" applyFont="1" applyFill="1" applyBorder="1" applyAlignment="1" applyProtection="1">
      <alignment horizontal="right" vertical="center" wrapText="1"/>
    </xf>
    <xf numFmtId="0" fontId="18" fillId="4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left" vertical="center" wrapText="1"/>
    </xf>
    <xf numFmtId="164" fontId="17" fillId="0" borderId="0" xfId="0" applyNumberFormat="1" applyFont="1" applyFill="1" applyBorder="1" applyAlignment="1" applyProtection="1">
      <alignment horizontal="right" vertical="center" wrapText="1"/>
    </xf>
    <xf numFmtId="0" fontId="12" fillId="0" borderId="0" xfId="0" applyFont="1" applyFill="1" applyBorder="1" applyAlignment="1" applyProtection="1">
      <alignment horizontal="left" vertical="top" wrapText="1"/>
    </xf>
    <xf numFmtId="0" fontId="0" fillId="0" borderId="0" xfId="0" applyFill="1"/>
    <xf numFmtId="0" fontId="17" fillId="4" borderId="0" xfId="0" applyFont="1" applyFill="1" applyBorder="1" applyAlignment="1" applyProtection="1">
      <alignment horizontal="left" vertical="top" wrapText="1"/>
    </xf>
    <xf numFmtId="0" fontId="19" fillId="4" borderId="0" xfId="0" applyFont="1" applyFill="1" applyBorder="1" applyAlignment="1" applyProtection="1">
      <alignment horizont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19" fillId="5" borderId="3" xfId="0" applyFont="1" applyFill="1" applyBorder="1" applyAlignment="1" applyProtection="1">
      <alignment horizontal="center" vertical="center" wrapText="1"/>
    </xf>
    <xf numFmtId="0" fontId="19" fillId="5" borderId="3" xfId="0" applyFont="1" applyFill="1" applyBorder="1" applyAlignment="1" applyProtection="1">
      <alignment horizontal="left" vertical="center" wrapText="1"/>
    </xf>
    <xf numFmtId="0" fontId="20" fillId="8" borderId="0" xfId="0" applyFont="1" applyFill="1" applyBorder="1"/>
    <xf numFmtId="0" fontId="20" fillId="8" borderId="0" xfId="0" applyFont="1" applyFill="1" applyBorder="1" applyAlignment="1"/>
    <xf numFmtId="0" fontId="21" fillId="8" borderId="0" xfId="0" applyFont="1" applyFill="1" applyBorder="1" applyAlignment="1">
      <alignment horizontal="center" vertical="center"/>
    </xf>
    <xf numFmtId="167" fontId="21" fillId="8" borderId="0" xfId="1" applyNumberFormat="1" applyFont="1" applyFill="1" applyBorder="1" applyAlignment="1">
      <alignment horizontal="center" vertical="center"/>
    </xf>
    <xf numFmtId="0" fontId="22" fillId="8" borderId="0" xfId="0" applyFont="1" applyFill="1" applyBorder="1" applyAlignment="1">
      <alignment vertical="center"/>
    </xf>
    <xf numFmtId="0" fontId="23" fillId="8" borderId="0" xfId="0" applyFont="1" applyFill="1" applyBorder="1" applyAlignment="1">
      <alignment vertical="center"/>
    </xf>
    <xf numFmtId="0" fontId="24" fillId="8" borderId="0" xfId="0" applyFont="1" applyFill="1" applyBorder="1"/>
    <xf numFmtId="0" fontId="2" fillId="9" borderId="0" xfId="0" applyNumberFormat="1" applyFont="1" applyFill="1" applyBorder="1" applyAlignment="1" applyProtection="1">
      <alignment horizontal="center" vertical="center" wrapText="1"/>
    </xf>
    <xf numFmtId="0" fontId="2" fillId="9" borderId="0" xfId="0" applyNumberFormat="1" applyFont="1" applyFill="1" applyBorder="1" applyAlignment="1" applyProtection="1">
      <alignment horizontal="left" vertical="center" wrapText="1"/>
    </xf>
    <xf numFmtId="164" fontId="2" fillId="9" borderId="0" xfId="0" applyNumberFormat="1" applyFont="1" applyFill="1" applyBorder="1" applyAlignment="1" applyProtection="1">
      <alignment horizontal="right" vertical="center" wrapText="1"/>
    </xf>
    <xf numFmtId="0" fontId="4" fillId="9" borderId="0" xfId="0" applyNumberFormat="1" applyFont="1" applyFill="1" applyBorder="1" applyAlignment="1" applyProtection="1">
      <alignment wrapText="1"/>
      <protection locked="0"/>
    </xf>
    <xf numFmtId="0" fontId="2" fillId="10" borderId="0" xfId="0" applyNumberFormat="1" applyFont="1" applyFill="1" applyBorder="1" applyAlignment="1" applyProtection="1">
      <alignment horizontal="center" vertical="center" wrapText="1"/>
    </xf>
    <xf numFmtId="0" fontId="2" fillId="10" borderId="0" xfId="0" applyNumberFormat="1" applyFont="1" applyFill="1" applyBorder="1" applyAlignment="1" applyProtection="1">
      <alignment horizontal="left" vertical="center" wrapText="1"/>
    </xf>
    <xf numFmtId="164" fontId="2" fillId="10" borderId="0" xfId="0" applyNumberFormat="1" applyFont="1" applyFill="1" applyBorder="1" applyAlignment="1" applyProtection="1">
      <alignment horizontal="right" vertical="center" wrapText="1"/>
    </xf>
    <xf numFmtId="0" fontId="4" fillId="10" borderId="0" xfId="0" applyNumberFormat="1" applyFont="1" applyFill="1" applyBorder="1" applyAlignment="1" applyProtection="1">
      <alignment wrapText="1"/>
      <protection locked="0"/>
    </xf>
    <xf numFmtId="0" fontId="2" fillId="11" borderId="0" xfId="0" applyNumberFormat="1" applyFont="1" applyFill="1" applyBorder="1" applyAlignment="1" applyProtection="1">
      <alignment horizontal="center" vertical="center" wrapText="1"/>
    </xf>
    <xf numFmtId="0" fontId="2" fillId="11" borderId="0" xfId="0" applyNumberFormat="1" applyFont="1" applyFill="1" applyBorder="1" applyAlignment="1" applyProtection="1">
      <alignment horizontal="left" vertical="center" wrapText="1"/>
    </xf>
    <xf numFmtId="164" fontId="2" fillId="11" borderId="0" xfId="0" applyNumberFormat="1" applyFont="1" applyFill="1" applyBorder="1" applyAlignment="1" applyProtection="1">
      <alignment horizontal="right" vertical="center" wrapText="1"/>
    </xf>
    <xf numFmtId="0" fontId="4" fillId="11" borderId="0" xfId="0" applyNumberFormat="1" applyFont="1" applyFill="1" applyBorder="1" applyAlignment="1" applyProtection="1">
      <alignment wrapText="1"/>
      <protection locked="0"/>
    </xf>
    <xf numFmtId="164" fontId="2" fillId="6" borderId="0" xfId="0" applyNumberFormat="1" applyFont="1" applyFill="1" applyBorder="1" applyAlignment="1" applyProtection="1">
      <alignment horizontal="right" vertical="center" wrapText="1"/>
    </xf>
    <xf numFmtId="164" fontId="2" fillId="0" borderId="0" xfId="0" applyNumberFormat="1" applyFont="1" applyFill="1" applyBorder="1" applyAlignment="1" applyProtection="1">
      <alignment horizontal="right" vertical="center" wrapText="1"/>
    </xf>
    <xf numFmtId="164" fontId="2" fillId="12" borderId="0" xfId="0" applyNumberFormat="1" applyFont="1" applyFill="1" applyBorder="1" applyAlignment="1" applyProtection="1">
      <alignment horizontal="right" vertical="center" wrapText="1"/>
    </xf>
    <xf numFmtId="164" fontId="4" fillId="2" borderId="0" xfId="0" applyNumberFormat="1" applyFont="1" applyFill="1" applyBorder="1" applyAlignment="1" applyProtection="1">
      <alignment wrapText="1"/>
      <protection locked="0"/>
    </xf>
    <xf numFmtId="4" fontId="2" fillId="2" borderId="0" xfId="0" applyNumberFormat="1" applyFont="1" applyFill="1" applyBorder="1" applyAlignment="1" applyProtection="1">
      <alignment vertical="top" wrapText="1"/>
      <protection locked="0"/>
    </xf>
    <xf numFmtId="164" fontId="2" fillId="13" borderId="0" xfId="0" applyNumberFormat="1" applyFont="1" applyFill="1" applyBorder="1" applyAlignment="1" applyProtection="1">
      <alignment horizontal="right" vertical="center" wrapText="1"/>
    </xf>
    <xf numFmtId="164" fontId="2" fillId="14" borderId="0" xfId="0" applyNumberFormat="1" applyFont="1" applyFill="1" applyBorder="1" applyAlignment="1" applyProtection="1">
      <alignment horizontal="right" vertical="center" wrapText="1"/>
    </xf>
    <xf numFmtId="43" fontId="20" fillId="8" borderId="0" xfId="0" applyNumberFormat="1" applyFont="1" applyFill="1" applyBorder="1"/>
    <xf numFmtId="0" fontId="2" fillId="15" borderId="0" xfId="0" applyNumberFormat="1" applyFont="1" applyFill="1" applyBorder="1" applyAlignment="1" applyProtection="1">
      <alignment horizontal="left" vertical="center" wrapText="1"/>
    </xf>
    <xf numFmtId="0" fontId="2" fillId="15" borderId="0" xfId="0" applyNumberFormat="1" applyFont="1" applyFill="1" applyBorder="1" applyAlignment="1" applyProtection="1">
      <alignment horizontal="center" vertical="center" wrapText="1"/>
    </xf>
    <xf numFmtId="164" fontId="2" fillId="15" borderId="0" xfId="0" applyNumberFormat="1" applyFont="1" applyFill="1" applyBorder="1" applyAlignment="1" applyProtection="1">
      <alignment horizontal="right" vertical="center" wrapText="1"/>
    </xf>
    <xf numFmtId="0" fontId="4" fillId="15" borderId="0" xfId="0" applyNumberFormat="1" applyFont="1" applyFill="1" applyBorder="1" applyAlignment="1" applyProtection="1">
      <alignment wrapText="1"/>
      <protection locked="0"/>
    </xf>
    <xf numFmtId="0" fontId="3" fillId="0" borderId="0" xfId="0" applyFont="1"/>
    <xf numFmtId="14" fontId="25" fillId="0" borderId="2" xfId="0" applyNumberFormat="1" applyFont="1" applyBorder="1" applyAlignment="1">
      <alignment horizontal="center" vertical="center" wrapText="1"/>
    </xf>
    <xf numFmtId="43" fontId="3" fillId="0" borderId="0" xfId="1" applyFont="1"/>
    <xf numFmtId="43" fontId="3" fillId="7" borderId="0" xfId="1" applyFont="1" applyFill="1"/>
    <xf numFmtId="0" fontId="3" fillId="0" borderId="0" xfId="0" applyFont="1" applyFill="1"/>
    <xf numFmtId="14" fontId="25" fillId="0" borderId="2" xfId="0" applyNumberFormat="1" applyFont="1" applyFill="1" applyBorder="1" applyAlignment="1">
      <alignment horizontal="center" vertical="center" wrapText="1"/>
    </xf>
    <xf numFmtId="10" fontId="3" fillId="0" borderId="0" xfId="3" applyNumberFormat="1" applyFont="1" applyFill="1"/>
    <xf numFmtId="14" fontId="25" fillId="14" borderId="2" xfId="0" applyNumberFormat="1" applyFont="1" applyFill="1" applyBorder="1" applyAlignment="1">
      <alignment horizontal="center" vertical="center" wrapText="1"/>
    </xf>
    <xf numFmtId="0" fontId="26" fillId="0" borderId="0" xfId="4" quotePrefix="1" applyFont="1" applyAlignment="1">
      <alignment horizontal="left"/>
    </xf>
    <xf numFmtId="0" fontId="2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169" fontId="28" fillId="16" borderId="0" xfId="4" applyNumberFormat="1" applyFont="1" applyFill="1" applyBorder="1" applyAlignment="1">
      <alignment horizontal="center" vertical="center"/>
    </xf>
    <xf numFmtId="14" fontId="30" fillId="0" borderId="0" xfId="4" applyNumberFormat="1" applyFont="1" applyAlignment="1">
      <alignment horizontal="left"/>
    </xf>
    <xf numFmtId="0" fontId="30" fillId="8" borderId="0" xfId="0" applyFont="1" applyFill="1" applyBorder="1"/>
    <xf numFmtId="0" fontId="30" fillId="8" borderId="0" xfId="0" applyFont="1" applyFill="1" applyBorder="1" applyAlignment="1">
      <alignment horizontal="center"/>
    </xf>
    <xf numFmtId="166" fontId="30" fillId="8" borderId="0" xfId="1" applyNumberFormat="1" applyFont="1" applyFill="1" applyBorder="1"/>
    <xf numFmtId="166" fontId="30" fillId="8" borderId="5" xfId="1" applyNumberFormat="1" applyFont="1" applyFill="1" applyBorder="1"/>
    <xf numFmtId="14" fontId="31" fillId="0" borderId="0" xfId="4" applyNumberFormat="1" applyFont="1" applyAlignment="1">
      <alignment horizontal="left"/>
    </xf>
    <xf numFmtId="0" fontId="31" fillId="8" borderId="0" xfId="0" applyFont="1" applyFill="1" applyBorder="1"/>
    <xf numFmtId="166" fontId="31" fillId="8" borderId="0" xfId="1" applyNumberFormat="1" applyFont="1" applyFill="1" applyBorder="1"/>
    <xf numFmtId="166" fontId="31" fillId="8" borderId="0" xfId="0" applyNumberFormat="1" applyFont="1" applyFill="1" applyBorder="1"/>
    <xf numFmtId="166" fontId="30" fillId="8" borderId="6" xfId="1" applyNumberFormat="1" applyFont="1" applyFill="1" applyBorder="1"/>
    <xf numFmtId="0" fontId="31" fillId="8" borderId="0" xfId="0" applyFont="1" applyFill="1" applyBorder="1" applyAlignment="1">
      <alignment vertical="center"/>
    </xf>
    <xf numFmtId="166" fontId="31" fillId="0" borderId="0" xfId="1" applyNumberFormat="1" applyFont="1" applyFill="1" applyBorder="1"/>
    <xf numFmtId="0" fontId="31" fillId="0" borderId="0" xfId="0" applyFont="1" applyFill="1" applyBorder="1"/>
    <xf numFmtId="0" fontId="31" fillId="0" borderId="0" xfId="0" applyFont="1" applyBorder="1" applyAlignment="1">
      <alignment horizontal="center" vertical="center"/>
    </xf>
    <xf numFmtId="168" fontId="32" fillId="0" borderId="0" xfId="1" applyNumberFormat="1" applyFont="1" applyBorder="1"/>
    <xf numFmtId="0" fontId="27" fillId="0" borderId="0" xfId="4" quotePrefix="1" applyFont="1" applyAlignment="1">
      <alignment horizontal="left"/>
    </xf>
    <xf numFmtId="0" fontId="29" fillId="0" borderId="2" xfId="0" applyFont="1" applyBorder="1" applyAlignment="1">
      <alignment horizontal="left" vertical="center"/>
    </xf>
    <xf numFmtId="0" fontId="29" fillId="0" borderId="2" xfId="0" applyFont="1" applyBorder="1" applyAlignment="1">
      <alignment horizontal="right" vertical="center"/>
    </xf>
    <xf numFmtId="0" fontId="27" fillId="0" borderId="2" xfId="0" quotePrefix="1" applyFont="1" applyBorder="1" applyAlignment="1">
      <alignment horizontal="left" vertical="center" wrapText="1"/>
    </xf>
    <xf numFmtId="0" fontId="33" fillId="0" borderId="0" xfId="0" applyFont="1"/>
    <xf numFmtId="43" fontId="33" fillId="0" borderId="0" xfId="0" applyNumberFormat="1" applyFont="1"/>
    <xf numFmtId="0" fontId="33" fillId="0" borderId="0" xfId="0" applyFont="1" applyFill="1"/>
    <xf numFmtId="0" fontId="34" fillId="0" borderId="0" xfId="0" applyFont="1"/>
    <xf numFmtId="43" fontId="28" fillId="16" borderId="4" xfId="1" applyFont="1" applyFill="1" applyBorder="1" applyAlignment="1">
      <alignment horizontal="center" vertical="center"/>
    </xf>
    <xf numFmtId="0" fontId="16" fillId="5" borderId="3" xfId="0" applyFont="1" applyFill="1" applyBorder="1" applyAlignment="1" applyProtection="1">
      <alignment horizontal="center" vertical="center" wrapText="1"/>
    </xf>
    <xf numFmtId="0" fontId="12" fillId="4" borderId="0" xfId="0" applyFont="1" applyFill="1" applyBorder="1" applyAlignment="1" applyProtection="1">
      <alignment horizontal="left" vertical="top" wrapText="1"/>
    </xf>
    <xf numFmtId="0" fontId="13" fillId="4" borderId="0" xfId="0" applyFont="1" applyFill="1" applyBorder="1" applyAlignment="1" applyProtection="1">
      <alignment horizontal="center" wrapText="1"/>
    </xf>
    <xf numFmtId="0" fontId="13" fillId="4" borderId="0" xfId="0" applyFont="1" applyFill="1" applyBorder="1" applyAlignment="1" applyProtection="1">
      <alignment horizontal="center" vertical="center" wrapText="1"/>
    </xf>
    <xf numFmtId="0" fontId="27" fillId="0" borderId="2" xfId="0" quotePrefix="1" applyFont="1" applyBorder="1" applyAlignment="1">
      <alignment horizontal="left" vertical="center"/>
    </xf>
    <xf numFmtId="0" fontId="4" fillId="0" borderId="0" xfId="0" applyFont="1" applyAlignment="1">
      <alignment wrapText="1"/>
    </xf>
    <xf numFmtId="0" fontId="30" fillId="0" borderId="0" xfId="0" applyFont="1" applyFill="1" applyBorder="1"/>
    <xf numFmtId="0" fontId="34" fillId="0" borderId="0" xfId="0" applyFont="1" applyFill="1"/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4" fillId="0" borderId="0" xfId="0" applyFont="1" applyFill="1"/>
    <xf numFmtId="43" fontId="31" fillId="8" borderId="0" xfId="1" applyFont="1" applyFill="1" applyBorder="1"/>
    <xf numFmtId="0" fontId="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left" vertical="center" wrapText="1"/>
    </xf>
    <xf numFmtId="0" fontId="5" fillId="3" borderId="0" xfId="0" applyNumberFormat="1" applyFont="1" applyFill="1" applyBorder="1" applyAlignment="1" applyProtection="1">
      <alignment horizontal="center" vertical="center" wrapText="1"/>
    </xf>
    <xf numFmtId="4" fontId="4" fillId="0" borderId="0" xfId="0" applyNumberFormat="1" applyFont="1"/>
    <xf numFmtId="170" fontId="2" fillId="2" borderId="0" xfId="0" applyNumberFormat="1" applyFont="1" applyFill="1" applyBorder="1" applyAlignment="1" applyProtection="1">
      <alignment horizontal="right" vertical="center" wrapText="1"/>
    </xf>
    <xf numFmtId="0" fontId="10" fillId="0" borderId="0" xfId="0" applyFont="1"/>
    <xf numFmtId="43" fontId="10" fillId="0" borderId="0" xfId="1" applyFont="1"/>
    <xf numFmtId="0" fontId="35" fillId="17" borderId="0" xfId="0" applyNumberFormat="1" applyFont="1" applyFill="1" applyBorder="1" applyAlignment="1" applyProtection="1">
      <alignment vertical="center" wrapText="1"/>
      <protection locked="0"/>
    </xf>
    <xf numFmtId="14" fontId="2" fillId="2" borderId="0" xfId="0" applyNumberFormat="1" applyFont="1" applyFill="1" applyBorder="1" applyAlignment="1" applyProtection="1">
      <alignment vertical="center" wrapText="1"/>
    </xf>
    <xf numFmtId="21" fontId="2" fillId="2" borderId="0" xfId="0" applyNumberFormat="1" applyFont="1" applyFill="1" applyBorder="1" applyAlignment="1" applyProtection="1">
      <alignment vertical="center" wrapText="1"/>
    </xf>
    <xf numFmtId="0" fontId="31" fillId="8" borderId="0" xfId="0" applyFont="1" applyFill="1" applyBorder="1" applyAlignment="1">
      <alignment horizontal="left" indent="4"/>
    </xf>
    <xf numFmtId="0" fontId="4" fillId="0" borderId="0" xfId="0" applyFont="1" applyFill="1" applyBorder="1"/>
    <xf numFmtId="43" fontId="20" fillId="8" borderId="0" xfId="1" applyFont="1" applyFill="1" applyBorder="1"/>
    <xf numFmtId="4" fontId="0" fillId="0" borderId="0" xfId="0" applyNumberFormat="1"/>
    <xf numFmtId="164" fontId="17" fillId="15" borderId="0" xfId="0" applyNumberFormat="1" applyFont="1" applyFill="1" applyBorder="1" applyAlignment="1" applyProtection="1">
      <alignment horizontal="right" vertical="center" wrapText="1"/>
    </xf>
    <xf numFmtId="14" fontId="6" fillId="14" borderId="2" xfId="0" applyNumberFormat="1" applyFont="1" applyFill="1" applyBorder="1" applyAlignment="1">
      <alignment horizontal="center" vertical="center" wrapText="1"/>
    </xf>
    <xf numFmtId="0" fontId="4" fillId="19" borderId="0" xfId="0" applyFont="1" applyFill="1"/>
    <xf numFmtId="0" fontId="17" fillId="18" borderId="0" xfId="0" applyFont="1" applyFill="1" applyBorder="1" applyAlignment="1" applyProtection="1">
      <alignment horizontal="left" vertical="center" wrapText="1"/>
    </xf>
    <xf numFmtId="0" fontId="17" fillId="18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right" vertical="center" wrapText="1"/>
    </xf>
    <xf numFmtId="0" fontId="17" fillId="4" borderId="0" xfId="0" applyFont="1" applyFill="1" applyBorder="1" applyAlignment="1" applyProtection="1">
      <alignment horizontal="left" vertical="top" wrapText="1"/>
    </xf>
    <xf numFmtId="0" fontId="19" fillId="5" borderId="3" xfId="0" applyFont="1" applyFill="1" applyBorder="1" applyAlignment="1" applyProtection="1">
      <alignment horizontal="center" vertical="center" wrapText="1"/>
    </xf>
    <xf numFmtId="43" fontId="33" fillId="0" borderId="0" xfId="0" applyNumberFormat="1" applyFont="1" applyFill="1"/>
    <xf numFmtId="14" fontId="6" fillId="0" borderId="2" xfId="0" applyNumberFormat="1" applyFont="1" applyFill="1" applyBorder="1" applyAlignment="1">
      <alignment horizontal="center" vertical="center" wrapText="1"/>
    </xf>
    <xf numFmtId="43" fontId="3" fillId="0" borderId="0" xfId="1" applyFont="1" applyFill="1"/>
    <xf numFmtId="0" fontId="12" fillId="4" borderId="0" xfId="0" applyFont="1" applyFill="1" applyBorder="1" applyAlignment="1" applyProtection="1">
      <alignment horizontal="left" vertical="top" wrapText="1"/>
    </xf>
    <xf numFmtId="166" fontId="30" fillId="15" borderId="5" xfId="1" applyNumberFormat="1" applyFont="1" applyFill="1" applyBorder="1"/>
    <xf numFmtId="166" fontId="31" fillId="15" borderId="0" xfId="1" applyNumberFormat="1" applyFont="1" applyFill="1" applyBorder="1"/>
    <xf numFmtId="0" fontId="38" fillId="4" borderId="0" xfId="0" applyFont="1" applyFill="1" applyBorder="1" applyAlignment="1" applyProtection="1">
      <alignment horizontal="left" vertical="top" wrapText="1"/>
    </xf>
    <xf numFmtId="14" fontId="39" fillId="4" borderId="0" xfId="0" applyNumberFormat="1" applyFont="1" applyFill="1" applyBorder="1" applyAlignment="1" applyProtection="1">
      <alignment horizontal="left" vertical="top" wrapText="1"/>
    </xf>
    <xf numFmtId="21" fontId="39" fillId="4" borderId="0" xfId="0" applyNumberFormat="1" applyFont="1" applyFill="1" applyBorder="1" applyAlignment="1" applyProtection="1">
      <alignment horizontal="left" vertical="top" wrapText="1"/>
    </xf>
    <xf numFmtId="0" fontId="39" fillId="4" borderId="0" xfId="0" applyFont="1" applyFill="1" applyBorder="1" applyAlignment="1" applyProtection="1">
      <alignment horizontal="justify" vertical="center" wrapText="1"/>
    </xf>
    <xf numFmtId="0" fontId="39" fillId="4" borderId="0" xfId="0" applyFont="1" applyFill="1" applyBorder="1" applyAlignment="1" applyProtection="1">
      <alignment horizontal="left" vertical="top" wrapText="1"/>
    </xf>
    <xf numFmtId="0" fontId="40" fillId="5" borderId="3" xfId="0" applyFont="1" applyFill="1" applyBorder="1" applyAlignment="1" applyProtection="1">
      <alignment horizontal="center" vertical="center" wrapText="1"/>
    </xf>
    <xf numFmtId="0" fontId="40" fillId="5" borderId="3" xfId="0" applyFont="1" applyFill="1" applyBorder="1" applyAlignment="1" applyProtection="1">
      <alignment horizontal="left" vertical="center" wrapText="1"/>
    </xf>
    <xf numFmtId="0" fontId="40" fillId="5" borderId="9" xfId="0" applyFont="1" applyFill="1" applyBorder="1" applyAlignment="1" applyProtection="1">
      <alignment horizontal="center" vertical="center" wrapText="1"/>
    </xf>
    <xf numFmtId="0" fontId="40" fillId="5" borderId="10" xfId="0" applyFont="1" applyFill="1" applyBorder="1" applyAlignment="1" applyProtection="1">
      <alignment horizontal="center" vertical="center" wrapText="1"/>
    </xf>
    <xf numFmtId="0" fontId="41" fillId="4" borderId="0" xfId="0" applyFont="1" applyFill="1" applyBorder="1" applyAlignment="1" applyProtection="1">
      <alignment horizontal="center" vertical="center" wrapText="1"/>
    </xf>
    <xf numFmtId="0" fontId="41" fillId="4" borderId="0" xfId="0" applyFont="1" applyFill="1" applyBorder="1" applyAlignment="1" applyProtection="1">
      <alignment horizontal="left" vertical="center" wrapText="1"/>
    </xf>
    <xf numFmtId="164" fontId="41" fillId="4" borderId="0" xfId="0" applyNumberFormat="1" applyFont="1" applyFill="1" applyBorder="1" applyAlignment="1" applyProtection="1">
      <alignment horizontal="right" vertical="center" wrapText="1"/>
    </xf>
    <xf numFmtId="0" fontId="42" fillId="4" borderId="0" xfId="0" applyFont="1" applyFill="1" applyBorder="1" applyAlignment="1" applyProtection="1">
      <alignment horizontal="center" vertical="center" wrapText="1"/>
    </xf>
    <xf numFmtId="0" fontId="19" fillId="4" borderId="0" xfId="0" applyFont="1" applyFill="1" applyBorder="1" applyAlignment="1" applyProtection="1">
      <alignment horizontal="left" vertical="center" wrapText="1"/>
    </xf>
    <xf numFmtId="0" fontId="17" fillId="4" borderId="0" xfId="0" applyFont="1" applyFill="1" applyBorder="1" applyAlignment="1" applyProtection="1">
      <alignment horizontal="justify" vertical="center" wrapText="1"/>
    </xf>
    <xf numFmtId="0" fontId="17" fillId="4" borderId="0" xfId="0" applyFont="1" applyFill="1" applyBorder="1" applyAlignment="1" applyProtection="1">
      <alignment horizontal="left" vertical="top" wrapText="1"/>
    </xf>
    <xf numFmtId="0" fontId="43" fillId="0" borderId="11" xfId="0" applyFont="1" applyBorder="1" applyAlignment="1">
      <alignment horizontal="left" vertical="center" wrapText="1"/>
    </xf>
    <xf numFmtId="0" fontId="43" fillId="0" borderId="11" xfId="0" applyFont="1" applyBorder="1" applyAlignment="1">
      <alignment horizontal="right" vertical="center" wrapText="1"/>
    </xf>
    <xf numFmtId="0" fontId="4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4" fillId="0" borderId="1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right" vertical="center" wrapText="1"/>
    </xf>
    <xf numFmtId="0" fontId="45" fillId="0" borderId="0" xfId="0" applyFont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3" fillId="0" borderId="14" xfId="0" applyFont="1" applyBorder="1" applyAlignment="1">
      <alignment horizontal="left" vertical="center" wrapText="1"/>
    </xf>
    <xf numFmtId="0" fontId="46" fillId="0" borderId="14" xfId="0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4" fillId="0" borderId="11" xfId="0" applyFont="1" applyBorder="1" applyAlignment="1">
      <alignment horizontal="left" vertical="center" wrapText="1" indent="1"/>
    </xf>
    <xf numFmtId="0" fontId="4" fillId="0" borderId="16" xfId="0" applyFont="1" applyBorder="1" applyAlignment="1">
      <alignment horizontal="left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0" fontId="19" fillId="5" borderId="0" xfId="0" applyFont="1" applyFill="1" applyBorder="1" applyAlignment="1" applyProtection="1">
      <alignment horizontal="center" vertical="center" wrapText="1"/>
    </xf>
    <xf numFmtId="43" fontId="4" fillId="0" borderId="11" xfId="1" applyFont="1" applyBorder="1" applyAlignment="1">
      <alignment horizontal="center" vertical="center" wrapText="1"/>
    </xf>
    <xf numFmtId="43" fontId="10" fillId="0" borderId="11" xfId="1" applyFont="1" applyBorder="1" applyAlignment="1">
      <alignment horizontal="center" vertical="center" wrapText="1"/>
    </xf>
    <xf numFmtId="43" fontId="4" fillId="0" borderId="0" xfId="1" applyFont="1" applyAlignment="1">
      <alignment horizontal="center" vertical="center" wrapText="1"/>
    </xf>
    <xf numFmtId="43" fontId="10" fillId="0" borderId="14" xfId="1" applyFont="1" applyBorder="1" applyAlignment="1">
      <alignment horizontal="center" vertical="center" wrapText="1"/>
    </xf>
    <xf numFmtId="43" fontId="44" fillId="0" borderId="11" xfId="1" applyFont="1" applyBorder="1" applyAlignment="1">
      <alignment horizontal="center" vertical="center" wrapText="1"/>
    </xf>
    <xf numFmtId="43" fontId="10" fillId="0" borderId="16" xfId="1" applyFont="1" applyBorder="1" applyAlignment="1">
      <alignment horizontal="center" vertical="center" wrapText="1"/>
    </xf>
    <xf numFmtId="43" fontId="0" fillId="0" borderId="0" xfId="1" applyFont="1"/>
    <xf numFmtId="43" fontId="43" fillId="0" borderId="11" xfId="1" applyFont="1" applyBorder="1" applyAlignment="1">
      <alignment horizontal="center" vertical="center" wrapText="1"/>
    </xf>
    <xf numFmtId="14" fontId="43" fillId="0" borderId="12" xfId="1" applyNumberFormat="1" applyFont="1" applyBorder="1" applyAlignment="1">
      <alignment horizontal="center" vertical="center" wrapText="1"/>
    </xf>
    <xf numFmtId="171" fontId="4" fillId="0" borderId="11" xfId="1" applyNumberFormat="1" applyFont="1" applyBorder="1" applyAlignment="1">
      <alignment horizontal="center" vertical="center" wrapText="1"/>
    </xf>
    <xf numFmtId="171" fontId="10" fillId="0" borderId="11" xfId="1" applyNumberFormat="1" applyFont="1" applyBorder="1" applyAlignment="1">
      <alignment horizontal="center" vertical="center" wrapText="1"/>
    </xf>
    <xf numFmtId="171" fontId="10" fillId="0" borderId="14" xfId="1" applyNumberFormat="1" applyFont="1" applyBorder="1" applyAlignment="1">
      <alignment horizontal="center" vertical="center" wrapText="1"/>
    </xf>
    <xf numFmtId="171" fontId="0" fillId="0" borderId="0" xfId="0" applyNumberFormat="1"/>
    <xf numFmtId="0" fontId="16" fillId="5" borderId="3" xfId="0" applyFont="1" applyFill="1" applyBorder="1" applyAlignment="1" applyProtection="1">
      <alignment horizontal="center" vertical="center" wrapText="1"/>
    </xf>
    <xf numFmtId="0" fontId="15" fillId="4" borderId="0" xfId="0" applyFont="1" applyFill="1" applyBorder="1" applyAlignment="1" applyProtection="1">
      <alignment horizontal="justify" vertical="center" wrapText="1"/>
    </xf>
    <xf numFmtId="0" fontId="14" fillId="4" borderId="0" xfId="0" applyFont="1" applyFill="1" applyBorder="1" applyAlignment="1" applyProtection="1">
      <alignment horizontal="left" vertical="top" wrapText="1"/>
    </xf>
    <xf numFmtId="0" fontId="15" fillId="4" borderId="0" xfId="0" applyFont="1" applyFill="1" applyBorder="1" applyAlignment="1" applyProtection="1">
      <alignment horizontal="left" vertical="top" wrapText="1"/>
    </xf>
    <xf numFmtId="0" fontId="12" fillId="4" borderId="0" xfId="0" applyFont="1" applyFill="1" applyBorder="1" applyAlignment="1" applyProtection="1">
      <alignment horizontal="left" vertical="top" wrapText="1"/>
    </xf>
    <xf numFmtId="14" fontId="15" fillId="4" borderId="0" xfId="0" applyNumberFormat="1" applyFont="1" applyFill="1" applyBorder="1" applyAlignment="1" applyProtection="1">
      <alignment horizontal="left" vertical="top" wrapText="1"/>
    </xf>
    <xf numFmtId="21" fontId="15" fillId="4" borderId="0" xfId="0" applyNumberFormat="1" applyFont="1" applyFill="1" applyBorder="1" applyAlignment="1" applyProtection="1">
      <alignment horizontal="left" vertical="top" wrapText="1"/>
    </xf>
    <xf numFmtId="0" fontId="4" fillId="0" borderId="11" xfId="0" applyFont="1" applyBorder="1" applyAlignment="1">
      <alignment horizontal="left" vertical="center" wrapText="1"/>
    </xf>
    <xf numFmtId="43" fontId="4" fillId="0" borderId="11" xfId="1" applyFont="1" applyBorder="1" applyAlignment="1">
      <alignment horizontal="center" vertical="center" wrapText="1"/>
    </xf>
    <xf numFmtId="0" fontId="19" fillId="4" borderId="0" xfId="10" applyFont="1" applyFill="1" applyBorder="1" applyAlignment="1" applyProtection="1">
      <alignment horizontal="center" vertical="center" wrapText="1"/>
    </xf>
    <xf numFmtId="0" fontId="50" fillId="4" borderId="0" xfId="10" applyFont="1" applyFill="1" applyBorder="1" applyAlignment="1" applyProtection="1">
      <alignment horizontal="left" vertical="top" wrapText="1"/>
    </xf>
    <xf numFmtId="0" fontId="19" fillId="4" borderId="0" xfId="10" applyFont="1" applyFill="1" applyBorder="1" applyAlignment="1" applyProtection="1">
      <alignment horizontal="left" vertical="center" wrapText="1"/>
    </xf>
    <xf numFmtId="0" fontId="3" fillId="0" borderId="0" xfId="10" applyFont="1"/>
    <xf numFmtId="0" fontId="17" fillId="4" borderId="0" xfId="10" applyFont="1" applyFill="1" applyBorder="1" applyAlignment="1" applyProtection="1">
      <alignment horizontal="left" vertical="center" wrapText="1"/>
    </xf>
    <xf numFmtId="0" fontId="17" fillId="4" borderId="0" xfId="10" applyFont="1" applyFill="1" applyBorder="1" applyAlignment="1" applyProtection="1">
      <alignment horizontal="justify" vertical="center" wrapText="1"/>
    </xf>
    <xf numFmtId="0" fontId="19" fillId="5" borderId="0" xfId="10" applyFont="1" applyFill="1" applyBorder="1" applyAlignment="1" applyProtection="1">
      <alignment horizontal="center" vertical="center" wrapText="1"/>
    </xf>
    <xf numFmtId="0" fontId="17" fillId="0" borderId="0" xfId="10" applyFont="1" applyFill="1" applyBorder="1" applyAlignment="1" applyProtection="1">
      <alignment horizontal="left" vertical="center" wrapText="1"/>
    </xf>
    <xf numFmtId="164" fontId="17" fillId="0" borderId="0" xfId="10" applyNumberFormat="1" applyFont="1" applyFill="1" applyBorder="1" applyAlignment="1" applyProtection="1">
      <alignment horizontal="right" vertical="center" wrapText="1"/>
    </xf>
    <xf numFmtId="0" fontId="3" fillId="0" borderId="0" xfId="10" applyFont="1" applyFill="1"/>
    <xf numFmtId="0" fontId="16" fillId="5" borderId="9" xfId="0" applyFont="1" applyFill="1" applyBorder="1" applyAlignment="1" applyProtection="1">
      <alignment horizontal="center" vertical="center" wrapText="1"/>
    </xf>
    <xf numFmtId="0" fontId="16" fillId="5" borderId="10" xfId="0" applyFont="1" applyFill="1" applyBorder="1" applyAlignment="1" applyProtection="1">
      <alignment horizontal="center" vertical="center" wrapText="1"/>
    </xf>
    <xf numFmtId="169" fontId="28" fillId="16" borderId="0" xfId="4" applyNumberFormat="1" applyFont="1" applyFill="1" applyBorder="1" applyAlignment="1">
      <alignment horizontal="center"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7" borderId="0" xfId="0" applyFont="1" applyFill="1" applyBorder="1" applyAlignment="1" applyProtection="1">
      <alignment horizontal="left" vertical="center" wrapText="1"/>
    </xf>
    <xf numFmtId="164" fontId="17" fillId="7" borderId="0" xfId="0" applyNumberFormat="1" applyFont="1" applyFill="1" applyBorder="1" applyAlignment="1" applyProtection="1">
      <alignment horizontal="right" vertical="center" wrapText="1"/>
    </xf>
    <xf numFmtId="0" fontId="12" fillId="7" borderId="0" xfId="0" applyFont="1" applyFill="1" applyBorder="1" applyAlignment="1" applyProtection="1">
      <alignment horizontal="left" vertical="top" wrapText="1"/>
    </xf>
    <xf numFmtId="0" fontId="4" fillId="7" borderId="0" xfId="0" applyFont="1" applyFill="1"/>
    <xf numFmtId="0" fontId="17" fillId="0" borderId="0" xfId="0" applyFont="1" applyFill="1" applyBorder="1" applyAlignment="1">
      <alignment vertical="center"/>
    </xf>
    <xf numFmtId="0" fontId="21" fillId="0" borderId="0" xfId="0" applyFont="1" applyBorder="1"/>
    <xf numFmtId="0" fontId="22" fillId="0" borderId="0" xfId="0" applyFont="1" applyBorder="1" applyAlignment="1">
      <alignment vertical="center"/>
    </xf>
    <xf numFmtId="0" fontId="51" fillId="8" borderId="0" xfId="0" applyFont="1" applyFill="1" applyBorder="1"/>
    <xf numFmtId="0" fontId="31" fillId="0" borderId="0" xfId="4" applyFont="1" applyAlignment="1">
      <alignment horizontal="left"/>
    </xf>
    <xf numFmtId="0" fontId="43" fillId="0" borderId="18" xfId="0" applyFont="1" applyBorder="1" applyAlignment="1">
      <alignment horizontal="center" vertical="center" wrapText="1"/>
    </xf>
    <xf numFmtId="14" fontId="43" fillId="0" borderId="18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left" vertical="center" wrapText="1"/>
    </xf>
    <xf numFmtId="14" fontId="44" fillId="0" borderId="11" xfId="0" applyNumberFormat="1" applyFont="1" applyBorder="1" applyAlignment="1">
      <alignment horizontal="left" vertical="center" wrapText="1"/>
    </xf>
    <xf numFmtId="43" fontId="43" fillId="0" borderId="11" xfId="0" applyNumberFormat="1" applyFont="1" applyBorder="1" applyAlignment="1">
      <alignment horizontal="center" vertical="center" wrapText="1"/>
    </xf>
    <xf numFmtId="171" fontId="4" fillId="0" borderId="11" xfId="0" applyNumberFormat="1" applyFont="1" applyBorder="1" applyAlignment="1">
      <alignment horizontal="center" vertical="center" wrapText="1"/>
    </xf>
    <xf numFmtId="171" fontId="44" fillId="0" borderId="11" xfId="0" applyNumberFormat="1" applyFont="1" applyBorder="1" applyAlignment="1">
      <alignment horizontal="center" vertical="center" wrapText="1"/>
    </xf>
    <xf numFmtId="171" fontId="43" fillId="0" borderId="11" xfId="0" applyNumberFormat="1" applyFont="1" applyBorder="1" applyAlignment="1">
      <alignment horizontal="center" vertical="center" wrapText="1"/>
    </xf>
    <xf numFmtId="171" fontId="43" fillId="0" borderId="16" xfId="0" applyNumberFormat="1" applyFont="1" applyBorder="1" applyAlignment="1">
      <alignment horizontal="center" vertical="center" wrapText="1"/>
    </xf>
    <xf numFmtId="166" fontId="21" fillId="8" borderId="0" xfId="1" applyNumberFormat="1" applyFont="1" applyFill="1" applyBorder="1" applyAlignment="1">
      <alignment horizontal="center" vertical="center"/>
    </xf>
    <xf numFmtId="166" fontId="21" fillId="8" borderId="0" xfId="1" applyNumberFormat="1" applyFont="1" applyFill="1" applyBorder="1" applyAlignment="1">
      <alignment horizontal="center" vertical="center" wrapText="1"/>
    </xf>
    <xf numFmtId="0" fontId="21" fillId="8" borderId="0" xfId="1" applyNumberFormat="1" applyFont="1" applyFill="1" applyBorder="1" applyAlignment="1">
      <alignment horizontal="center" vertical="center"/>
    </xf>
    <xf numFmtId="0" fontId="21" fillId="8" borderId="0" xfId="1" applyNumberFormat="1" applyFont="1" applyFill="1" applyBorder="1" applyAlignment="1">
      <alignment horizontal="center" vertical="center" wrapText="1"/>
    </xf>
    <xf numFmtId="166" fontId="21" fillId="8" borderId="0" xfId="1" applyNumberFormat="1" applyFont="1" applyFill="1" applyBorder="1" applyAlignment="1"/>
    <xf numFmtId="166" fontId="21" fillId="8" borderId="0" xfId="1" applyNumberFormat="1" applyFont="1" applyFill="1" applyBorder="1"/>
    <xf numFmtId="166" fontId="23" fillId="8" borderId="0" xfId="1" applyNumberFormat="1" applyFont="1" applyFill="1" applyBorder="1"/>
    <xf numFmtId="0" fontId="23" fillId="8" borderId="0" xfId="0" applyFont="1" applyFill="1" applyBorder="1"/>
    <xf numFmtId="166" fontId="21" fillId="8" borderId="7" xfId="1" applyNumberFormat="1" applyFont="1" applyFill="1" applyBorder="1" applyAlignment="1">
      <alignment horizontal="center" vertical="center" wrapText="1"/>
    </xf>
    <xf numFmtId="0" fontId="23" fillId="8" borderId="0" xfId="0" applyFont="1" applyFill="1" applyBorder="1" applyAlignment="1"/>
    <xf numFmtId="166" fontId="21" fillId="8" borderId="0" xfId="1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17" fillId="15" borderId="0" xfId="0" applyFont="1" applyFill="1" applyBorder="1" applyAlignment="1" applyProtection="1">
      <alignment horizontal="center" vertical="center" wrapText="1"/>
    </xf>
    <xf numFmtId="0" fontId="17" fillId="15" borderId="0" xfId="0" applyFont="1" applyFill="1" applyBorder="1" applyAlignment="1" applyProtection="1">
      <alignment horizontal="left" vertical="center" wrapText="1"/>
    </xf>
    <xf numFmtId="0" fontId="12" fillId="15" borderId="0" xfId="0" applyFont="1" applyFill="1" applyBorder="1" applyAlignment="1" applyProtection="1">
      <alignment horizontal="left" vertical="top" wrapText="1"/>
    </xf>
    <xf numFmtId="166" fontId="23" fillId="0" borderId="0" xfId="1" applyNumberFormat="1" applyFont="1" applyFill="1" applyBorder="1"/>
    <xf numFmtId="0" fontId="53" fillId="0" borderId="0" xfId="0" applyFont="1"/>
    <xf numFmtId="43" fontId="4" fillId="0" borderId="0" xfId="0" applyNumberFormat="1" applyFont="1"/>
    <xf numFmtId="43" fontId="0" fillId="0" borderId="0" xfId="0" applyNumberFormat="1"/>
    <xf numFmtId="0" fontId="15" fillId="4" borderId="0" xfId="0" applyFont="1" applyFill="1" applyBorder="1" applyAlignment="1" applyProtection="1">
      <alignment horizontal="justify" vertical="center" wrapText="1"/>
    </xf>
    <xf numFmtId="0" fontId="14" fillId="4" borderId="0" xfId="0" applyFont="1" applyFill="1" applyBorder="1" applyAlignment="1" applyProtection="1">
      <alignment horizontal="left" vertical="top" wrapText="1"/>
    </xf>
    <xf numFmtId="0" fontId="15" fillId="4" borderId="0" xfId="0" applyFont="1" applyFill="1" applyBorder="1" applyAlignment="1" applyProtection="1">
      <alignment horizontal="left" vertical="top" wrapText="1"/>
    </xf>
    <xf numFmtId="0" fontId="12" fillId="4" borderId="0" xfId="0" applyFont="1" applyFill="1" applyBorder="1" applyAlignment="1" applyProtection="1">
      <alignment horizontal="left" vertical="top" wrapText="1"/>
    </xf>
    <xf numFmtId="14" fontId="15" fillId="4" borderId="0" xfId="0" applyNumberFormat="1" applyFont="1" applyFill="1" applyBorder="1" applyAlignment="1" applyProtection="1">
      <alignment horizontal="left" vertical="top" wrapText="1"/>
    </xf>
    <xf numFmtId="21" fontId="15" fillId="4" borderId="0" xfId="0" applyNumberFormat="1" applyFont="1" applyFill="1" applyBorder="1" applyAlignment="1" applyProtection="1">
      <alignment horizontal="left" vertical="top" wrapText="1"/>
    </xf>
    <xf numFmtId="0" fontId="16" fillId="5" borderId="3" xfId="0" applyFont="1" applyFill="1" applyBorder="1" applyAlignment="1" applyProtection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43" fontId="4" fillId="0" borderId="11" xfId="1" applyFont="1" applyBorder="1" applyAlignment="1">
      <alignment horizontal="center" vertical="center" wrapText="1"/>
    </xf>
    <xf numFmtId="3" fontId="43" fillId="0" borderId="11" xfId="0" applyNumberFormat="1" applyFont="1" applyBorder="1" applyAlignment="1">
      <alignment horizontal="center" vertical="center" wrapText="1"/>
    </xf>
    <xf numFmtId="3" fontId="44" fillId="0" borderId="11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right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3" fontId="55" fillId="0" borderId="11" xfId="0" applyNumberFormat="1" applyFont="1" applyBorder="1" applyAlignment="1">
      <alignment horizontal="center" vertical="center" wrapText="1"/>
    </xf>
    <xf numFmtId="3" fontId="53" fillId="0" borderId="0" xfId="0" applyNumberFormat="1" applyFont="1"/>
    <xf numFmtId="168" fontId="43" fillId="0" borderId="11" xfId="0" applyNumberFormat="1" applyFont="1" applyBorder="1" applyAlignment="1">
      <alignment horizontal="center" vertical="center" wrapText="1"/>
    </xf>
    <xf numFmtId="168" fontId="44" fillId="0" borderId="11" xfId="0" applyNumberFormat="1" applyFont="1" applyBorder="1" applyAlignment="1">
      <alignment horizontal="center" vertical="center" wrapText="1"/>
    </xf>
    <xf numFmtId="168" fontId="43" fillId="0" borderId="20" xfId="0" applyNumberFormat="1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right" vertical="center" wrapText="1"/>
    </xf>
    <xf numFmtId="0" fontId="43" fillId="0" borderId="13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left" vertical="center" wrapText="1"/>
    </xf>
    <xf numFmtId="0" fontId="43" fillId="0" borderId="21" xfId="0" applyFont="1" applyBorder="1" applyAlignment="1">
      <alignment horizontal="left" vertical="center" wrapText="1"/>
    </xf>
    <xf numFmtId="43" fontId="44" fillId="0" borderId="12" xfId="1" applyFont="1" applyBorder="1" applyAlignment="1">
      <alignment vertical="center" wrapText="1"/>
    </xf>
    <xf numFmtId="43" fontId="43" fillId="0" borderId="14" xfId="1" applyFont="1" applyBorder="1" applyAlignment="1">
      <alignment horizontal="center" vertical="center" wrapText="1"/>
    </xf>
    <xf numFmtId="43" fontId="43" fillId="0" borderId="16" xfId="1" applyFont="1" applyBorder="1" applyAlignment="1">
      <alignment horizontal="center" vertical="center" wrapText="1"/>
    </xf>
    <xf numFmtId="43" fontId="43" fillId="0" borderId="21" xfId="1" applyFont="1" applyBorder="1" applyAlignment="1">
      <alignment horizontal="center" vertical="center" wrapText="1"/>
    </xf>
    <xf numFmtId="43" fontId="44" fillId="0" borderId="12" xfId="1" applyFont="1" applyBorder="1" applyAlignment="1">
      <alignment horizontal="center" vertical="center" wrapText="1"/>
    </xf>
    <xf numFmtId="43" fontId="4" fillId="0" borderId="23" xfId="1" applyFont="1" applyBorder="1" applyAlignment="1">
      <alignment horizontal="center" vertical="center" wrapText="1"/>
    </xf>
    <xf numFmtId="43" fontId="10" fillId="0" borderId="12" xfId="1" applyFont="1" applyBorder="1" applyAlignment="1">
      <alignment horizontal="center" vertical="center" wrapText="1"/>
    </xf>
    <xf numFmtId="43" fontId="43" fillId="0" borderId="12" xfId="1" applyFont="1" applyBorder="1" applyAlignment="1">
      <alignment horizontal="center" vertical="center" wrapText="1"/>
    </xf>
    <xf numFmtId="43" fontId="43" fillId="0" borderId="25" xfId="1" applyFont="1" applyBorder="1" applyAlignment="1">
      <alignment horizontal="center" vertical="center" wrapText="1"/>
    </xf>
    <xf numFmtId="43" fontId="43" fillId="0" borderId="12" xfId="1" applyFont="1" applyBorder="1" applyAlignment="1">
      <alignment vertical="center" wrapText="1"/>
    </xf>
    <xf numFmtId="0" fontId="23" fillId="0" borderId="0" xfId="0" applyFont="1" applyFill="1" applyBorder="1"/>
    <xf numFmtId="43" fontId="0" fillId="0" borderId="0" xfId="0" applyNumberFormat="1" applyFill="1"/>
    <xf numFmtId="43" fontId="0" fillId="0" borderId="0" xfId="1" applyFont="1" applyFill="1"/>
    <xf numFmtId="168" fontId="44" fillId="0" borderId="12" xfId="1" applyNumberFormat="1" applyFont="1" applyBorder="1" applyAlignment="1">
      <alignment vertical="center" wrapText="1"/>
    </xf>
    <xf numFmtId="168" fontId="44" fillId="0" borderId="11" xfId="1" applyNumberFormat="1" applyFont="1" applyBorder="1" applyAlignment="1">
      <alignment horizontal="center" vertical="center" wrapText="1"/>
    </xf>
    <xf numFmtId="168" fontId="43" fillId="0" borderId="22" xfId="1" applyNumberFormat="1" applyFont="1" applyBorder="1" applyAlignment="1">
      <alignment horizontal="center" vertical="center" wrapText="1"/>
    </xf>
    <xf numFmtId="168" fontId="43" fillId="0" borderId="14" xfId="1" applyNumberFormat="1" applyFont="1" applyBorder="1" applyAlignment="1">
      <alignment horizontal="center" vertical="center" wrapText="1"/>
    </xf>
    <xf numFmtId="168" fontId="43" fillId="0" borderId="16" xfId="1" applyNumberFormat="1" applyFont="1" applyBorder="1" applyAlignment="1">
      <alignment horizontal="center" vertical="center" wrapText="1"/>
    </xf>
    <xf numFmtId="168" fontId="4" fillId="0" borderId="23" xfId="1" applyNumberFormat="1" applyFont="1" applyBorder="1" applyAlignment="1">
      <alignment horizontal="center" vertical="center" wrapText="1"/>
    </xf>
    <xf numFmtId="168" fontId="4" fillId="0" borderId="11" xfId="1" applyNumberFormat="1" applyFont="1" applyBorder="1" applyAlignment="1">
      <alignment horizontal="center" vertical="center" wrapText="1"/>
    </xf>
    <xf numFmtId="168" fontId="10" fillId="0" borderId="12" xfId="1" applyNumberFormat="1" applyFont="1" applyBorder="1" applyAlignment="1">
      <alignment horizontal="center" vertical="center" wrapText="1"/>
    </xf>
    <xf numFmtId="168" fontId="10" fillId="0" borderId="11" xfId="1" applyNumberFormat="1" applyFont="1" applyBorder="1" applyAlignment="1">
      <alignment horizontal="center" vertical="center" wrapText="1"/>
    </xf>
    <xf numFmtId="168" fontId="44" fillId="0" borderId="12" xfId="1" applyNumberFormat="1" applyFont="1" applyBorder="1" applyAlignment="1">
      <alignment horizontal="center" vertical="center" wrapText="1"/>
    </xf>
    <xf numFmtId="168" fontId="43" fillId="0" borderId="12" xfId="1" applyNumberFormat="1" applyFont="1" applyBorder="1" applyAlignment="1">
      <alignment horizontal="center" vertical="center" wrapText="1"/>
    </xf>
    <xf numFmtId="168" fontId="43" fillId="0" borderId="12" xfId="1" applyNumberFormat="1" applyFont="1" applyBorder="1" applyAlignment="1">
      <alignment vertical="center" wrapText="1"/>
    </xf>
    <xf numFmtId="168" fontId="43" fillId="0" borderId="11" xfId="1" applyNumberFormat="1" applyFont="1" applyBorder="1" applyAlignment="1">
      <alignment horizontal="center" vertical="center" wrapText="1"/>
    </xf>
    <xf numFmtId="168" fontId="43" fillId="0" borderId="25" xfId="1" applyNumberFormat="1" applyFont="1" applyBorder="1" applyAlignment="1">
      <alignment horizontal="center" vertical="center" wrapText="1"/>
    </xf>
    <xf numFmtId="168" fontId="43" fillId="0" borderId="21" xfId="1" applyNumberFormat="1" applyFont="1" applyBorder="1" applyAlignment="1">
      <alignment horizontal="center" vertical="center" wrapText="1"/>
    </xf>
    <xf numFmtId="0" fontId="10" fillId="20" borderId="32" xfId="0" applyFont="1" applyFill="1" applyBorder="1" applyAlignment="1">
      <alignment horizontal="center" vertical="center" wrapText="1"/>
    </xf>
    <xf numFmtId="0" fontId="4" fillId="20" borderId="29" xfId="0" applyFont="1" applyFill="1" applyBorder="1" applyAlignment="1">
      <alignment vertical="center" wrapText="1"/>
    </xf>
    <xf numFmtId="3" fontId="4" fillId="21" borderId="32" xfId="0" applyNumberFormat="1" applyFont="1" applyFill="1" applyBorder="1" applyAlignment="1">
      <alignment horizontal="center" vertical="center" wrapText="1"/>
    </xf>
    <xf numFmtId="3" fontId="10" fillId="20" borderId="32" xfId="0" applyNumberFormat="1" applyFont="1" applyFill="1" applyBorder="1" applyAlignment="1">
      <alignment horizontal="center" vertical="center" wrapText="1"/>
    </xf>
    <xf numFmtId="0" fontId="10" fillId="20" borderId="29" xfId="0" applyFont="1" applyFill="1" applyBorder="1" applyAlignment="1">
      <alignment vertical="center" wrapText="1"/>
    </xf>
    <xf numFmtId="3" fontId="10" fillId="21" borderId="32" xfId="0" applyNumberFormat="1" applyFont="1" applyFill="1" applyBorder="1" applyAlignment="1">
      <alignment horizontal="center" vertical="center" wrapText="1"/>
    </xf>
    <xf numFmtId="0" fontId="10" fillId="20" borderId="29" xfId="0" applyFont="1" applyFill="1" applyBorder="1" applyAlignment="1">
      <alignment horizontal="center" vertical="center" wrapText="1"/>
    </xf>
    <xf numFmtId="0" fontId="51" fillId="0" borderId="0" xfId="0" applyFont="1"/>
    <xf numFmtId="9" fontId="0" fillId="0" borderId="0" xfId="3" applyFont="1"/>
    <xf numFmtId="14" fontId="10" fillId="20" borderId="30" xfId="0" applyNumberFormat="1" applyFont="1" applyFill="1" applyBorder="1" applyAlignment="1">
      <alignment horizontal="center" vertical="center" wrapText="1"/>
    </xf>
    <xf numFmtId="0" fontId="10" fillId="20" borderId="28" xfId="0" applyFont="1" applyFill="1" applyBorder="1" applyAlignment="1">
      <alignment vertical="center" wrapText="1"/>
    </xf>
    <xf numFmtId="14" fontId="10" fillId="20" borderId="33" xfId="0" applyNumberFormat="1" applyFont="1" applyFill="1" applyBorder="1" applyAlignment="1">
      <alignment vertical="center" wrapText="1"/>
    </xf>
    <xf numFmtId="14" fontId="10" fillId="20" borderId="31" xfId="0" applyNumberFormat="1" applyFont="1" applyFill="1" applyBorder="1" applyAlignment="1">
      <alignment vertical="center" wrapText="1"/>
    </xf>
    <xf numFmtId="14" fontId="10" fillId="20" borderId="30" xfId="0" applyNumberFormat="1" applyFont="1" applyFill="1" applyBorder="1" applyAlignment="1">
      <alignment vertical="center" wrapText="1"/>
    </xf>
    <xf numFmtId="14" fontId="10" fillId="20" borderId="28" xfId="0" applyNumberFormat="1" applyFont="1" applyFill="1" applyBorder="1" applyAlignment="1">
      <alignment vertical="center" wrapText="1"/>
    </xf>
    <xf numFmtId="14" fontId="10" fillId="20" borderId="29" xfId="0" applyNumberFormat="1" applyFont="1" applyFill="1" applyBorder="1" applyAlignment="1">
      <alignment vertical="center" wrapText="1"/>
    </xf>
    <xf numFmtId="0" fontId="4" fillId="21" borderId="32" xfId="0" applyFont="1" applyFill="1" applyBorder="1" applyAlignment="1">
      <alignment horizontal="center" vertical="center" wrapText="1"/>
    </xf>
    <xf numFmtId="0" fontId="0" fillId="20" borderId="32" xfId="0" applyFill="1" applyBorder="1" applyAlignment="1">
      <alignment vertical="center" wrapText="1"/>
    </xf>
    <xf numFmtId="0" fontId="51" fillId="0" borderId="0" xfId="0" applyFont="1" applyAlignment="1">
      <alignment horizontal="justify" vertical="center"/>
    </xf>
    <xf numFmtId="0" fontId="10" fillId="20" borderId="27" xfId="0" applyFont="1" applyFill="1" applyBorder="1" applyAlignment="1">
      <alignment horizontal="center" vertical="center" wrapText="1"/>
    </xf>
    <xf numFmtId="0" fontId="10" fillId="20" borderId="30" xfId="0" applyFont="1" applyFill="1" applyBorder="1" applyAlignment="1">
      <alignment horizontal="center" vertical="center" wrapText="1"/>
    </xf>
    <xf numFmtId="0" fontId="0" fillId="21" borderId="32" xfId="0" applyFill="1" applyBorder="1" applyAlignment="1">
      <alignment vertical="center" wrapText="1"/>
    </xf>
    <xf numFmtId="9" fontId="4" fillId="21" borderId="32" xfId="0" applyNumberFormat="1" applyFont="1" applyFill="1" applyBorder="1" applyAlignment="1">
      <alignment horizontal="center" vertical="center" wrapText="1"/>
    </xf>
    <xf numFmtId="0" fontId="57" fillId="20" borderId="34" xfId="0" applyFont="1" applyFill="1" applyBorder="1" applyAlignment="1">
      <alignment horizontal="justify" vertical="center" wrapText="1"/>
    </xf>
    <xf numFmtId="0" fontId="56" fillId="20" borderId="34" xfId="0" applyFont="1" applyFill="1" applyBorder="1" applyAlignment="1">
      <alignment horizontal="justify" vertical="center" wrapText="1"/>
    </xf>
    <xf numFmtId="0" fontId="56" fillId="20" borderId="36" xfId="0" applyFont="1" applyFill="1" applyBorder="1" applyAlignment="1">
      <alignment horizontal="center" vertical="center" wrapText="1"/>
    </xf>
    <xf numFmtId="0" fontId="56" fillId="20" borderId="26" xfId="0" applyFont="1" applyFill="1" applyBorder="1" applyAlignment="1">
      <alignment horizontal="center" vertical="center" wrapText="1"/>
    </xf>
    <xf numFmtId="0" fontId="57" fillId="20" borderId="26" xfId="0" applyFont="1" applyFill="1" applyBorder="1" applyAlignment="1">
      <alignment horizontal="justify" vertical="center" wrapText="1"/>
    </xf>
    <xf numFmtId="4" fontId="57" fillId="21" borderId="26" xfId="0" applyNumberFormat="1" applyFont="1" applyFill="1" applyBorder="1" applyAlignment="1">
      <alignment horizontal="right" vertical="center" wrapText="1" indent="1"/>
    </xf>
    <xf numFmtId="0" fontId="57" fillId="21" borderId="26" xfId="0" applyFont="1" applyFill="1" applyBorder="1" applyAlignment="1">
      <alignment horizontal="right" vertical="center" wrapText="1" indent="1"/>
    </xf>
    <xf numFmtId="0" fontId="57" fillId="22" borderId="26" xfId="0" applyFont="1" applyFill="1" applyBorder="1" applyAlignment="1">
      <alignment horizontal="justify" vertical="center" wrapText="1"/>
    </xf>
    <xf numFmtId="0" fontId="57" fillId="0" borderId="26" xfId="0" applyFont="1" applyBorder="1" applyAlignment="1">
      <alignment horizontal="right" vertical="center" wrapText="1" indent="1"/>
    </xf>
    <xf numFmtId="4" fontId="57" fillId="0" borderId="26" xfId="0" applyNumberFormat="1" applyFont="1" applyBorder="1" applyAlignment="1">
      <alignment horizontal="right" vertical="center" wrapText="1"/>
    </xf>
    <xf numFmtId="0" fontId="56" fillId="20" borderId="26" xfId="0" applyFont="1" applyFill="1" applyBorder="1" applyAlignment="1">
      <alignment horizontal="justify" vertical="center" wrapText="1"/>
    </xf>
    <xf numFmtId="4" fontId="56" fillId="20" borderId="26" xfId="0" applyNumberFormat="1" applyFont="1" applyFill="1" applyBorder="1" applyAlignment="1">
      <alignment horizontal="right" vertical="center" wrapText="1" indent="1"/>
    </xf>
    <xf numFmtId="0" fontId="56" fillId="20" borderId="26" xfId="0" applyFont="1" applyFill="1" applyBorder="1" applyAlignment="1">
      <alignment horizontal="right" vertical="center" wrapText="1" indent="1"/>
    </xf>
    <xf numFmtId="3" fontId="57" fillId="21" borderId="26" xfId="0" applyNumberFormat="1" applyFont="1" applyFill="1" applyBorder="1" applyAlignment="1">
      <alignment horizontal="right" vertical="center" wrapText="1" indent="1"/>
    </xf>
    <xf numFmtId="3" fontId="57" fillId="0" borderId="26" xfId="0" applyNumberFormat="1" applyFont="1" applyBorder="1" applyAlignment="1">
      <alignment horizontal="right" vertical="center" wrapText="1" indent="1"/>
    </xf>
    <xf numFmtId="3" fontId="56" fillId="20" borderId="26" xfId="0" applyNumberFormat="1" applyFont="1" applyFill="1" applyBorder="1" applyAlignment="1">
      <alignment horizontal="right" vertical="center" wrapText="1" indent="1"/>
    </xf>
    <xf numFmtId="0" fontId="58" fillId="0" borderId="0" xfId="0" applyFont="1"/>
    <xf numFmtId="0" fontId="58" fillId="0" borderId="0" xfId="0" applyFont="1" applyAlignment="1">
      <alignment vertical="center"/>
    </xf>
    <xf numFmtId="0" fontId="10" fillId="21" borderId="32" xfId="0" applyFont="1" applyFill="1" applyBorder="1" applyAlignment="1">
      <alignment horizontal="center" vertical="center" wrapText="1"/>
    </xf>
    <xf numFmtId="171" fontId="0" fillId="21" borderId="32" xfId="1" applyNumberFormat="1" applyFont="1" applyFill="1" applyBorder="1" applyAlignment="1">
      <alignment vertical="center" wrapText="1"/>
    </xf>
    <xf numFmtId="171" fontId="4" fillId="21" borderId="32" xfId="1" applyNumberFormat="1" applyFont="1" applyFill="1" applyBorder="1" applyAlignment="1">
      <alignment vertical="center" wrapText="1"/>
    </xf>
    <xf numFmtId="171" fontId="10" fillId="20" borderId="32" xfId="1" applyNumberFormat="1" applyFont="1" applyFill="1" applyBorder="1" applyAlignment="1">
      <alignment vertical="center" wrapText="1"/>
    </xf>
    <xf numFmtId="43" fontId="58" fillId="0" borderId="0" xfId="1" applyFont="1"/>
    <xf numFmtId="0" fontId="17" fillId="15" borderId="0" xfId="10" applyFont="1" applyFill="1" applyBorder="1" applyAlignment="1" applyProtection="1">
      <alignment horizontal="left" vertical="center" wrapText="1"/>
    </xf>
    <xf numFmtId="164" fontId="17" fillId="15" borderId="0" xfId="10" applyNumberFormat="1" applyFont="1" applyFill="1" applyBorder="1" applyAlignment="1" applyProtection="1">
      <alignment horizontal="right" vertical="center" wrapText="1"/>
    </xf>
    <xf numFmtId="0" fontId="43" fillId="0" borderId="11" xfId="0" applyFont="1" applyBorder="1" applyAlignment="1">
      <alignment horizontal="left" vertical="center" wrapText="1"/>
    </xf>
    <xf numFmtId="171" fontId="4" fillId="21" borderId="32" xfId="0" applyNumberFormat="1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166" fontId="21" fillId="0" borderId="0" xfId="1" applyNumberFormat="1" applyFont="1" applyFill="1" applyBorder="1"/>
    <xf numFmtId="166" fontId="21" fillId="0" borderId="0" xfId="1" applyNumberFormat="1" applyFont="1" applyFill="1" applyBorder="1" applyAlignment="1"/>
    <xf numFmtId="4" fontId="0" fillId="0" borderId="0" xfId="0" applyNumberFormat="1" applyFill="1"/>
    <xf numFmtId="43" fontId="28" fillId="16" borderId="0" xfId="1" applyFont="1" applyFill="1" applyBorder="1" applyAlignment="1">
      <alignment horizontal="center" vertical="center"/>
    </xf>
    <xf numFmtId="172" fontId="31" fillId="8" borderId="0" xfId="1" applyNumberFormat="1" applyFont="1" applyFill="1" applyBorder="1"/>
    <xf numFmtId="172" fontId="30" fillId="8" borderId="5" xfId="1" applyNumberFormat="1" applyFont="1" applyFill="1" applyBorder="1"/>
    <xf numFmtId="172" fontId="20" fillId="8" borderId="0" xfId="0" applyNumberFormat="1" applyFont="1" applyFill="1" applyBorder="1"/>
    <xf numFmtId="172" fontId="31" fillId="8" borderId="0" xfId="0" applyNumberFormat="1" applyFont="1" applyFill="1" applyBorder="1"/>
    <xf numFmtId="172" fontId="30" fillId="8" borderId="6" xfId="1" applyNumberFormat="1" applyFont="1" applyFill="1" applyBorder="1"/>
    <xf numFmtId="172" fontId="30" fillId="8" borderId="0" xfId="1" applyNumberFormat="1" applyFont="1" applyFill="1" applyBorder="1"/>
    <xf numFmtId="172" fontId="31" fillId="0" borderId="0" xfId="1" applyNumberFormat="1" applyFont="1" applyFill="1" applyBorder="1"/>
    <xf numFmtId="172" fontId="30" fillId="8" borderId="0" xfId="0" applyNumberFormat="1" applyFont="1" applyFill="1" applyBorder="1"/>
    <xf numFmtId="172" fontId="31" fillId="0" borderId="0" xfId="0" applyNumberFormat="1" applyFont="1" applyFill="1" applyBorder="1"/>
    <xf numFmtId="172" fontId="23" fillId="0" borderId="0" xfId="0" applyNumberFormat="1" applyFont="1" applyFill="1" applyBorder="1"/>
    <xf numFmtId="0" fontId="26" fillId="0" borderId="0" xfId="4" quotePrefix="1" applyFont="1" applyAlignment="1">
      <alignment horizontal="right"/>
    </xf>
    <xf numFmtId="0" fontId="27" fillId="0" borderId="2" xfId="0" applyFont="1" applyBorder="1" applyAlignment="1">
      <alignment horizontal="right" vertical="center" wrapText="1"/>
    </xf>
    <xf numFmtId="0" fontId="20" fillId="8" borderId="0" xfId="0" applyFont="1" applyFill="1" applyBorder="1" applyAlignment="1">
      <alignment horizontal="right"/>
    </xf>
    <xf numFmtId="0" fontId="26" fillId="0" borderId="0" xfId="4" quotePrefix="1" applyFont="1" applyAlignment="1">
      <alignment horizontal="center"/>
    </xf>
    <xf numFmtId="0" fontId="51" fillId="8" borderId="0" xfId="0" applyFont="1" applyFill="1" applyBorder="1" applyAlignment="1">
      <alignment horizontal="center"/>
    </xf>
    <xf numFmtId="0" fontId="30" fillId="8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172" fontId="30" fillId="0" borderId="5" xfId="1" applyNumberFormat="1" applyFont="1" applyFill="1" applyBorder="1" applyAlignment="1">
      <alignment horizontal="right"/>
    </xf>
    <xf numFmtId="172" fontId="31" fillId="0" borderId="0" xfId="1" applyNumberFormat="1" applyFont="1" applyFill="1" applyBorder="1" applyAlignment="1">
      <alignment horizontal="right"/>
    </xf>
    <xf numFmtId="0" fontId="60" fillId="0" borderId="0" xfId="8" applyFont="1" applyBorder="1" applyAlignment="1">
      <alignment vertical="center"/>
    </xf>
    <xf numFmtId="0" fontId="61" fillId="0" borderId="0" xfId="8" applyFont="1" applyBorder="1" applyAlignment="1" applyProtection="1">
      <alignment vertical="center"/>
      <protection locked="0"/>
    </xf>
    <xf numFmtId="0" fontId="26" fillId="0" borderId="0" xfId="4" quotePrefix="1" applyFont="1" applyBorder="1" applyAlignment="1">
      <alignment horizontal="right"/>
    </xf>
    <xf numFmtId="0" fontId="61" fillId="0" borderId="0" xfId="8" applyFont="1" applyBorder="1" applyAlignment="1" applyProtection="1">
      <alignment horizontal="right" vertical="center"/>
      <protection locked="0"/>
    </xf>
    <xf numFmtId="0" fontId="27" fillId="0" borderId="0" xfId="0" applyFont="1" applyBorder="1" applyAlignment="1">
      <alignment horizontal="right" vertical="center" wrapText="1"/>
    </xf>
    <xf numFmtId="172" fontId="21" fillId="8" borderId="4" xfId="1" applyNumberFormat="1" applyFont="1" applyFill="1" applyBorder="1" applyAlignment="1">
      <alignment horizontal="right"/>
    </xf>
    <xf numFmtId="172" fontId="21" fillId="8" borderId="0" xfId="1" applyNumberFormat="1" applyFont="1" applyFill="1" applyBorder="1" applyAlignment="1">
      <alignment horizontal="right"/>
    </xf>
    <xf numFmtId="172" fontId="23" fillId="8" borderId="0" xfId="1" applyNumberFormat="1" applyFont="1" applyFill="1" applyBorder="1" applyAlignment="1">
      <alignment horizontal="right"/>
    </xf>
    <xf numFmtId="172" fontId="23" fillId="8" borderId="0" xfId="0" applyNumberFormat="1" applyFont="1" applyFill="1" applyBorder="1" applyAlignment="1">
      <alignment horizontal="right"/>
    </xf>
    <xf numFmtId="172" fontId="21" fillId="0" borderId="0" xfId="1" applyNumberFormat="1" applyFont="1" applyFill="1" applyBorder="1" applyAlignment="1">
      <alignment horizontal="right"/>
    </xf>
    <xf numFmtId="172" fontId="23" fillId="0" borderId="0" xfId="1" applyNumberFormat="1" applyFont="1" applyFill="1" applyBorder="1" applyAlignment="1">
      <alignment horizontal="right"/>
    </xf>
    <xf numFmtId="172" fontId="23" fillId="0" borderId="0" xfId="0" applyNumberFormat="1" applyFont="1" applyFill="1" applyBorder="1" applyAlignment="1">
      <alignment horizontal="right"/>
    </xf>
    <xf numFmtId="172" fontId="21" fillId="0" borderId="4" xfId="1" applyNumberFormat="1" applyFont="1" applyFill="1" applyBorder="1" applyAlignment="1">
      <alignment horizontal="right"/>
    </xf>
    <xf numFmtId="43" fontId="23" fillId="8" borderId="0" xfId="0" applyNumberFormat="1" applyFont="1" applyFill="1" applyBorder="1" applyAlignment="1">
      <alignment horizontal="right"/>
    </xf>
    <xf numFmtId="0" fontId="23" fillId="8" borderId="0" xfId="0" applyFont="1" applyFill="1" applyBorder="1" applyAlignment="1">
      <alignment horizontal="right"/>
    </xf>
    <xf numFmtId="0" fontId="23" fillId="0" borderId="0" xfId="0" applyFont="1" applyFill="1" applyBorder="1" applyAlignment="1">
      <alignment horizontal="right"/>
    </xf>
    <xf numFmtId="43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>
      <alignment horizontal="right"/>
    </xf>
    <xf numFmtId="166" fontId="0" fillId="0" borderId="0" xfId="0" applyNumberFormat="1" applyFill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0" fontId="20" fillId="0" borderId="0" xfId="0" applyFont="1" applyFill="1" applyAlignment="1">
      <alignment horizontal="right"/>
    </xf>
    <xf numFmtId="43" fontId="0" fillId="0" borderId="0" xfId="1" applyFont="1" applyFill="1" applyAlignment="1">
      <alignment horizontal="right"/>
    </xf>
    <xf numFmtId="43" fontId="54" fillId="0" borderId="0" xfId="0" applyNumberFormat="1" applyFont="1" applyFill="1" applyAlignment="1">
      <alignment horizontal="right"/>
    </xf>
    <xf numFmtId="0" fontId="59" fillId="0" borderId="0" xfId="8" applyFont="1" applyFill="1" applyBorder="1" applyAlignment="1">
      <alignment horizontal="center" vertical="center" wrapText="1"/>
    </xf>
    <xf numFmtId="0" fontId="60" fillId="0" borderId="0" xfId="8" applyFont="1" applyFill="1" applyAlignment="1">
      <alignment vertical="center"/>
    </xf>
    <xf numFmtId="0" fontId="60" fillId="0" borderId="0" xfId="8" applyFont="1" applyFill="1" applyBorder="1" applyAlignment="1">
      <alignment vertical="center"/>
    </xf>
    <xf numFmtId="166" fontId="61" fillId="0" borderId="0" xfId="9" applyFont="1" applyFill="1" applyBorder="1" applyAlignment="1">
      <alignment horizontal="right" vertical="center"/>
    </xf>
    <xf numFmtId="0" fontId="61" fillId="0" borderId="7" xfId="8" applyFont="1" applyFill="1" applyBorder="1" applyAlignment="1">
      <alignment horizontal="left" vertical="center"/>
    </xf>
    <xf numFmtId="0" fontId="61" fillId="0" borderId="7" xfId="8" applyFont="1" applyFill="1" applyBorder="1" applyAlignment="1">
      <alignment horizontal="center" vertical="center"/>
    </xf>
    <xf numFmtId="14" fontId="61" fillId="0" borderId="7" xfId="9" applyNumberFormat="1" applyFont="1" applyFill="1" applyBorder="1" applyAlignment="1">
      <alignment horizontal="center" vertical="center" wrapText="1"/>
    </xf>
    <xf numFmtId="0" fontId="61" fillId="0" borderId="0" xfId="8" applyFont="1" applyFill="1" applyBorder="1" applyAlignment="1">
      <alignment vertical="center"/>
    </xf>
    <xf numFmtId="168" fontId="61" fillId="0" borderId="0" xfId="9" applyNumberFormat="1" applyFont="1" applyFill="1" applyBorder="1" applyAlignment="1">
      <alignment horizontal="right" vertical="center"/>
    </xf>
    <xf numFmtId="168" fontId="61" fillId="0" borderId="0" xfId="9" applyNumberFormat="1" applyFont="1" applyFill="1" applyBorder="1" applyAlignment="1">
      <alignment vertical="center"/>
    </xf>
    <xf numFmtId="172" fontId="61" fillId="0" borderId="4" xfId="9" applyNumberFormat="1" applyFont="1" applyFill="1" applyBorder="1" applyAlignment="1">
      <alignment vertical="center"/>
    </xf>
    <xf numFmtId="172" fontId="60" fillId="0" borderId="0" xfId="9" applyNumberFormat="1" applyFont="1" applyFill="1" applyBorder="1" applyAlignment="1">
      <alignment vertical="center"/>
    </xf>
    <xf numFmtId="172" fontId="61" fillId="0" borderId="0" xfId="9" applyNumberFormat="1" applyFont="1" applyFill="1" applyBorder="1" applyAlignment="1">
      <alignment vertical="center"/>
    </xf>
    <xf numFmtId="172" fontId="60" fillId="0" borderId="0" xfId="8" applyNumberFormat="1" applyFont="1" applyFill="1" applyBorder="1" applyAlignment="1">
      <alignment vertical="center"/>
    </xf>
    <xf numFmtId="0" fontId="63" fillId="0" borderId="0" xfId="8" applyFont="1" applyFill="1" applyBorder="1" applyAlignment="1">
      <alignment horizontal="left" vertical="center" indent="1"/>
    </xf>
    <xf numFmtId="0" fontId="63" fillId="0" borderId="0" xfId="8" applyFont="1" applyFill="1" applyBorder="1" applyAlignment="1">
      <alignment vertical="center"/>
    </xf>
    <xf numFmtId="172" fontId="63" fillId="0" borderId="0" xfId="9" applyNumberFormat="1" applyFont="1" applyFill="1" applyBorder="1" applyAlignment="1">
      <alignment vertical="center"/>
    </xf>
    <xf numFmtId="0" fontId="61" fillId="0" borderId="7" xfId="8" applyFont="1" applyFill="1" applyBorder="1" applyAlignment="1">
      <alignment horizontal="left" vertical="center" wrapText="1"/>
    </xf>
    <xf numFmtId="172" fontId="61" fillId="0" borderId="7" xfId="9" applyNumberFormat="1" applyFont="1" applyFill="1" applyBorder="1" applyAlignment="1">
      <alignment horizontal="right" vertical="center" wrapText="1"/>
    </xf>
    <xf numFmtId="166" fontId="60" fillId="0" borderId="0" xfId="9" applyFont="1" applyFill="1" applyBorder="1" applyAlignment="1">
      <alignment vertical="center"/>
    </xf>
    <xf numFmtId="0" fontId="62" fillId="0" borderId="0" xfId="8" applyFont="1" applyFill="1" applyBorder="1" applyAlignment="1">
      <alignment horizontal="center" vertical="center"/>
    </xf>
    <xf numFmtId="0" fontId="62" fillId="0" borderId="0" xfId="8" applyFont="1" applyFill="1" applyBorder="1" applyAlignment="1">
      <alignment vertical="center"/>
    </xf>
    <xf numFmtId="166" fontId="62" fillId="0" borderId="0" xfId="9" applyFont="1" applyFill="1" applyBorder="1" applyAlignment="1">
      <alignment vertical="center"/>
    </xf>
    <xf numFmtId="0" fontId="60" fillId="0" borderId="46" xfId="8" applyFont="1" applyFill="1" applyBorder="1" applyAlignment="1">
      <alignment vertical="center"/>
    </xf>
    <xf numFmtId="166" fontId="60" fillId="0" borderId="46" xfId="9" applyFont="1" applyFill="1" applyBorder="1" applyAlignment="1">
      <alignment vertical="center"/>
    </xf>
    <xf numFmtId="166" fontId="21" fillId="0" borderId="7" xfId="1" applyNumberFormat="1" applyFont="1" applyFill="1" applyBorder="1"/>
    <xf numFmtId="169" fontId="21" fillId="0" borderId="0" xfId="4" applyNumberFormat="1" applyFont="1" applyFill="1" applyBorder="1" applyAlignment="1">
      <alignment horizontal="center" vertical="center" wrapText="1"/>
    </xf>
    <xf numFmtId="0" fontId="21" fillId="0" borderId="0" xfId="4" applyNumberFormat="1" applyFont="1" applyFill="1" applyBorder="1" applyAlignment="1">
      <alignment horizontal="center" vertical="center"/>
    </xf>
    <xf numFmtId="172" fontId="21" fillId="0" borderId="4" xfId="1" applyNumberFormat="1" applyFont="1" applyFill="1" applyBorder="1" applyAlignment="1">
      <alignment horizontal="center" vertical="center"/>
    </xf>
    <xf numFmtId="172" fontId="20" fillId="0" borderId="0" xfId="1" applyNumberFormat="1" applyFont="1" applyFill="1" applyBorder="1" applyAlignment="1">
      <alignment horizontal="right"/>
    </xf>
    <xf numFmtId="14" fontId="21" fillId="0" borderId="0" xfId="4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14" fontId="66" fillId="0" borderId="0" xfId="4" applyNumberFormat="1" applyFont="1" applyFill="1" applyBorder="1" applyAlignment="1">
      <alignment horizontal="center" vertical="center"/>
    </xf>
    <xf numFmtId="14" fontId="21" fillId="0" borderId="0" xfId="4" applyNumberFormat="1" applyFont="1" applyFill="1" applyBorder="1" applyAlignment="1">
      <alignment horizontal="center" vertical="center" wrapText="1"/>
    </xf>
    <xf numFmtId="43" fontId="23" fillId="0" borderId="0" xfId="1" applyFont="1" applyFill="1" applyBorder="1" applyAlignment="1">
      <alignment horizontal="right"/>
    </xf>
    <xf numFmtId="172" fontId="21" fillId="0" borderId="4" xfId="1" applyNumberFormat="1" applyFont="1" applyFill="1" applyBorder="1" applyAlignment="1">
      <alignment horizontal="right" vertical="center"/>
    </xf>
    <xf numFmtId="172" fontId="21" fillId="0" borderId="0" xfId="1" applyNumberFormat="1" applyFont="1" applyFill="1" applyBorder="1" applyAlignment="1">
      <alignment horizontal="right" vertical="center"/>
    </xf>
    <xf numFmtId="172" fontId="21" fillId="0" borderId="5" xfId="1" applyNumberFormat="1" applyFont="1" applyFill="1" applyBorder="1" applyAlignment="1">
      <alignment horizontal="right"/>
    </xf>
    <xf numFmtId="0" fontId="26" fillId="0" borderId="0" xfId="4" quotePrefix="1" applyFont="1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27" fillId="0" borderId="2" xfId="0" applyFont="1" applyFill="1" applyBorder="1" applyAlignment="1">
      <alignment horizontal="right" vertical="center" wrapText="1"/>
    </xf>
    <xf numFmtId="166" fontId="31" fillId="0" borderId="0" xfId="1" applyNumberFormat="1" applyFont="1" applyFill="1" applyBorder="1" applyAlignment="1">
      <alignment horizontal="right"/>
    </xf>
    <xf numFmtId="21" fontId="17" fillId="4" borderId="0" xfId="0" applyNumberFormat="1" applyFont="1" applyFill="1" applyBorder="1" applyAlignment="1" applyProtection="1">
      <alignment horizontal="left" vertical="top" wrapText="1"/>
    </xf>
    <xf numFmtId="0" fontId="17" fillId="4" borderId="0" xfId="0" applyFont="1" applyFill="1" applyBorder="1" applyAlignment="1" applyProtection="1">
      <alignment horizontal="left" vertical="top" wrapText="1"/>
    </xf>
    <xf numFmtId="0" fontId="19" fillId="4" borderId="0" xfId="0" applyFont="1" applyFill="1" applyBorder="1" applyAlignment="1" applyProtection="1">
      <alignment horizontal="left" vertical="top" wrapText="1"/>
    </xf>
    <xf numFmtId="14" fontId="17" fillId="4" borderId="0" xfId="0" applyNumberFormat="1" applyFont="1" applyFill="1" applyBorder="1" applyAlignment="1" applyProtection="1">
      <alignment horizontal="left" vertical="top" wrapText="1"/>
    </xf>
    <xf numFmtId="0" fontId="19" fillId="4" borderId="0" xfId="0" applyFont="1" applyFill="1" applyBorder="1" applyAlignment="1" applyProtection="1">
      <alignment horizontal="justify" vertical="center" wrapText="1"/>
    </xf>
    <xf numFmtId="0" fontId="19" fillId="4" borderId="0" xfId="0" applyFont="1" applyFill="1" applyBorder="1" applyAlignment="1" applyProtection="1">
      <alignment horizontal="left" vertical="center" wrapText="1"/>
    </xf>
    <xf numFmtId="0" fontId="17" fillId="4" borderId="0" xfId="0" applyFont="1" applyFill="1" applyBorder="1" applyAlignment="1" applyProtection="1">
      <alignment horizontal="justify" vertical="center" wrapText="1"/>
    </xf>
    <xf numFmtId="0" fontId="19" fillId="5" borderId="3" xfId="0" applyFont="1" applyFill="1" applyBorder="1" applyAlignment="1" applyProtection="1">
      <alignment horizontal="center" vertical="center" wrapText="1"/>
    </xf>
    <xf numFmtId="0" fontId="14" fillId="4" borderId="0" xfId="0" applyFont="1" applyFill="1" applyBorder="1" applyAlignment="1" applyProtection="1">
      <alignment horizontal="left" vertical="center" wrapText="1"/>
    </xf>
    <xf numFmtId="0" fontId="15" fillId="4" borderId="0" xfId="0" applyFont="1" applyFill="1" applyBorder="1" applyAlignment="1" applyProtection="1">
      <alignment horizontal="justify" vertical="center" wrapText="1"/>
    </xf>
    <xf numFmtId="0" fontId="14" fillId="4" borderId="0" xfId="0" applyFont="1" applyFill="1" applyBorder="1" applyAlignment="1" applyProtection="1">
      <alignment horizontal="left" vertical="top" wrapText="1"/>
    </xf>
    <xf numFmtId="0" fontId="15" fillId="4" borderId="0" xfId="0" applyFont="1" applyFill="1" applyBorder="1" applyAlignment="1" applyProtection="1">
      <alignment horizontal="left" vertical="top" wrapText="1"/>
    </xf>
    <xf numFmtId="0" fontId="12" fillId="4" borderId="0" xfId="0" applyFont="1" applyFill="1" applyBorder="1" applyAlignment="1" applyProtection="1">
      <alignment horizontal="left" vertical="top" wrapText="1"/>
    </xf>
    <xf numFmtId="0" fontId="13" fillId="4" borderId="0" xfId="0" applyFont="1" applyFill="1" applyBorder="1" applyAlignment="1" applyProtection="1">
      <alignment horizontal="center" wrapText="1"/>
    </xf>
    <xf numFmtId="0" fontId="13" fillId="4" borderId="0" xfId="0" applyFont="1" applyFill="1" applyBorder="1" applyAlignment="1" applyProtection="1">
      <alignment horizontal="center" vertical="center" wrapText="1"/>
    </xf>
    <xf numFmtId="14" fontId="15" fillId="4" borderId="0" xfId="0" applyNumberFormat="1" applyFont="1" applyFill="1" applyBorder="1" applyAlignment="1" applyProtection="1">
      <alignment horizontal="left" vertical="top" wrapText="1"/>
    </xf>
    <xf numFmtId="0" fontId="14" fillId="4" borderId="0" xfId="0" applyFont="1" applyFill="1" applyBorder="1" applyAlignment="1" applyProtection="1">
      <alignment horizontal="justify" vertical="center" wrapText="1"/>
    </xf>
    <xf numFmtId="21" fontId="15" fillId="4" borderId="0" xfId="0" applyNumberFormat="1" applyFont="1" applyFill="1" applyBorder="1" applyAlignment="1" applyProtection="1">
      <alignment horizontal="left" vertical="top" wrapText="1"/>
    </xf>
    <xf numFmtId="0" fontId="16" fillId="5" borderId="3" xfId="0" applyFont="1" applyFill="1" applyBorder="1" applyAlignment="1" applyProtection="1">
      <alignment horizontal="center" vertical="center" wrapText="1"/>
    </xf>
    <xf numFmtId="0" fontId="19" fillId="5" borderId="9" xfId="0" applyFont="1" applyFill="1" applyBorder="1" applyAlignment="1" applyProtection="1">
      <alignment horizontal="center" vertical="center" wrapText="1"/>
    </xf>
    <xf numFmtId="0" fontId="19" fillId="5" borderId="10" xfId="0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left" vertical="center" wrapText="1"/>
    </xf>
    <xf numFmtId="0" fontId="17" fillId="4" borderId="8" xfId="0" applyFont="1" applyFill="1" applyBorder="1" applyAlignment="1" applyProtection="1">
      <alignment horizontal="left" vertical="top" wrapText="1"/>
    </xf>
    <xf numFmtId="0" fontId="38" fillId="4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vertical="top" wrapText="1"/>
    </xf>
    <xf numFmtId="0" fontId="37" fillId="4" borderId="0" xfId="0" applyFont="1" applyFill="1" applyBorder="1" applyAlignment="1" applyProtection="1">
      <alignment horizontal="center" wrapText="1"/>
    </xf>
    <xf numFmtId="0" fontId="37" fillId="4" borderId="0" xfId="0" applyFont="1" applyFill="1" applyBorder="1" applyAlignment="1" applyProtection="1">
      <alignment horizontal="center" vertical="center" wrapText="1"/>
    </xf>
    <xf numFmtId="0" fontId="38" fillId="4" borderId="0" xfId="0" applyFont="1" applyFill="1" applyBorder="1" applyAlignment="1" applyProtection="1">
      <alignment horizontal="justify" vertical="center" wrapText="1"/>
    </xf>
    <xf numFmtId="0" fontId="20" fillId="0" borderId="0" xfId="0" applyFont="1" applyFill="1" applyBorder="1" applyAlignment="1">
      <alignment horizontal="right"/>
    </xf>
    <xf numFmtId="0" fontId="27" fillId="0" borderId="0" xfId="4" quotePrefix="1" applyFont="1" applyAlignment="1">
      <alignment horizontal="center"/>
    </xf>
    <xf numFmtId="0" fontId="23" fillId="0" borderId="0" xfId="0" applyFont="1" applyAlignment="1">
      <alignment horizontal="left" vertical="center"/>
    </xf>
    <xf numFmtId="0" fontId="27" fillId="0" borderId="0" xfId="4" quotePrefix="1" applyFont="1" applyAlignment="1">
      <alignment horizont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3" fontId="4" fillId="0" borderId="13" xfId="1" applyFont="1" applyBorder="1" applyAlignment="1">
      <alignment horizontal="center" vertical="center" wrapText="1"/>
    </xf>
    <xf numFmtId="43" fontId="4" fillId="0" borderId="0" xfId="1" applyFont="1" applyAlignment="1">
      <alignment horizontal="center" vertical="center" wrapText="1"/>
    </xf>
    <xf numFmtId="43" fontId="4" fillId="0" borderId="11" xfId="1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43" fontId="4" fillId="0" borderId="17" xfId="1" applyFont="1" applyBorder="1" applyAlignment="1">
      <alignment horizontal="center" vertical="center" wrapText="1"/>
    </xf>
    <xf numFmtId="43" fontId="4" fillId="0" borderId="15" xfId="1" applyFont="1" applyBorder="1" applyAlignment="1">
      <alignment horizontal="center" vertical="center" wrapText="1"/>
    </xf>
    <xf numFmtId="171" fontId="4" fillId="0" borderId="13" xfId="1" applyNumberFormat="1" applyFont="1" applyBorder="1" applyAlignment="1">
      <alignment horizontal="center" vertical="center" wrapText="1"/>
    </xf>
    <xf numFmtId="171" fontId="4" fillId="0" borderId="11" xfId="1" applyNumberFormat="1" applyFont="1" applyBorder="1" applyAlignment="1">
      <alignment horizontal="center" vertical="center" wrapText="1"/>
    </xf>
    <xf numFmtId="171" fontId="4" fillId="0" borderId="15" xfId="1" applyNumberFormat="1" applyFont="1" applyBorder="1" applyAlignment="1">
      <alignment horizontal="center" vertical="center" wrapText="1"/>
    </xf>
    <xf numFmtId="171" fontId="4" fillId="0" borderId="0" xfId="1" applyNumberFormat="1" applyFont="1" applyAlignment="1">
      <alignment horizontal="center" vertical="center" wrapText="1"/>
    </xf>
    <xf numFmtId="171" fontId="4" fillId="0" borderId="17" xfId="1" applyNumberFormat="1" applyFont="1" applyBorder="1" applyAlignment="1">
      <alignment horizontal="center" vertical="center" wrapText="1"/>
    </xf>
    <xf numFmtId="166" fontId="21" fillId="8" borderId="19" xfId="1" applyNumberFormat="1" applyFont="1" applyFill="1" applyBorder="1" applyAlignment="1">
      <alignment horizontal="center" vertical="center" wrapText="1"/>
    </xf>
    <xf numFmtId="0" fontId="61" fillId="0" borderId="0" xfId="8" applyFont="1" applyBorder="1" applyAlignment="1" applyProtection="1">
      <alignment horizontal="center" vertical="center"/>
      <protection locked="0"/>
    </xf>
    <xf numFmtId="0" fontId="21" fillId="0" borderId="0" xfId="4" quotePrefix="1" applyFont="1" applyAlignment="1">
      <alignment horizontal="center" wrapText="1"/>
    </xf>
    <xf numFmtId="0" fontId="59" fillId="0" borderId="0" xfId="8" applyFont="1" applyFill="1" applyBorder="1" applyAlignment="1">
      <alignment horizontal="center" vertical="center" wrapText="1"/>
    </xf>
    <xf numFmtId="0" fontId="61" fillId="0" borderId="0" xfId="8" applyFont="1" applyFill="1" applyBorder="1" applyAlignment="1" applyProtection="1">
      <alignment horizontal="center" vertical="center"/>
      <protection locked="0"/>
    </xf>
    <xf numFmtId="0" fontId="21" fillId="0" borderId="0" xfId="8" applyFont="1" applyFill="1" applyBorder="1" applyAlignment="1">
      <alignment horizontal="center" vertical="center" wrapText="1"/>
    </xf>
    <xf numFmtId="0" fontId="61" fillId="0" borderId="0" xfId="8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 indent="1"/>
    </xf>
    <xf numFmtId="0" fontId="4" fillId="0" borderId="22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3" fillId="0" borderId="13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left" vertical="center" wrapText="1"/>
    </xf>
    <xf numFmtId="0" fontId="43" fillId="0" borderId="11" xfId="0" applyFont="1" applyBorder="1" applyAlignment="1">
      <alignment horizontal="left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right" vertical="center" wrapText="1"/>
    </xf>
    <xf numFmtId="0" fontId="43" fillId="0" borderId="11" xfId="0" applyFont="1" applyBorder="1" applyAlignment="1">
      <alignment horizontal="right" vertical="center" wrapText="1"/>
    </xf>
    <xf numFmtId="0" fontId="10" fillId="20" borderId="43" xfId="0" applyFont="1" applyFill="1" applyBorder="1" applyAlignment="1">
      <alignment horizontal="center" vertical="center" wrapText="1"/>
    </xf>
    <xf numFmtId="0" fontId="10" fillId="20" borderId="44" xfId="0" applyFont="1" applyFill="1" applyBorder="1" applyAlignment="1">
      <alignment horizontal="center" vertical="center" wrapText="1"/>
    </xf>
    <xf numFmtId="0" fontId="10" fillId="20" borderId="45" xfId="0" applyFont="1" applyFill="1" applyBorder="1" applyAlignment="1">
      <alignment horizontal="center" vertical="center" wrapText="1"/>
    </xf>
    <xf numFmtId="0" fontId="10" fillId="20" borderId="32" xfId="0" applyFont="1" applyFill="1" applyBorder="1" applyAlignment="1">
      <alignment horizontal="center" vertical="center" wrapText="1"/>
    </xf>
    <xf numFmtId="0" fontId="10" fillId="20" borderId="28" xfId="0" applyFont="1" applyFill="1" applyBorder="1" applyAlignment="1">
      <alignment horizontal="center" vertical="center" wrapText="1"/>
    </xf>
    <xf numFmtId="0" fontId="10" fillId="20" borderId="29" xfId="0" applyFont="1" applyFill="1" applyBorder="1" applyAlignment="1">
      <alignment horizontal="center" vertical="center" wrapText="1"/>
    </xf>
    <xf numFmtId="14" fontId="10" fillId="20" borderId="33" xfId="0" applyNumberFormat="1" applyFont="1" applyFill="1" applyBorder="1" applyAlignment="1">
      <alignment horizontal="center" vertical="center" wrapText="1"/>
    </xf>
    <xf numFmtId="14" fontId="10" fillId="20" borderId="30" xfId="0" applyNumberFormat="1" applyFont="1" applyFill="1" applyBorder="1" applyAlignment="1">
      <alignment horizontal="center" vertical="center" wrapText="1"/>
    </xf>
    <xf numFmtId="14" fontId="56" fillId="20" borderId="37" xfId="0" applyNumberFormat="1" applyFont="1" applyFill="1" applyBorder="1" applyAlignment="1">
      <alignment horizontal="center" vertical="center" wrapText="1"/>
    </xf>
    <xf numFmtId="14" fontId="56" fillId="20" borderId="35" xfId="0" applyNumberFormat="1" applyFont="1" applyFill="1" applyBorder="1" applyAlignment="1">
      <alignment horizontal="center" vertical="center" wrapText="1"/>
    </xf>
    <xf numFmtId="14" fontId="56" fillId="20" borderId="34" xfId="0" applyNumberFormat="1" applyFont="1" applyFill="1" applyBorder="1" applyAlignment="1">
      <alignment horizontal="center" vertical="center" wrapText="1"/>
    </xf>
    <xf numFmtId="0" fontId="56" fillId="0" borderId="38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20" borderId="39" xfId="0" applyFont="1" applyFill="1" applyBorder="1" applyAlignment="1">
      <alignment horizontal="center" vertical="center" wrapText="1"/>
    </xf>
    <xf numFmtId="0" fontId="56" fillId="20" borderId="40" xfId="0" applyFont="1" applyFill="1" applyBorder="1" applyAlignment="1">
      <alignment horizontal="center" vertical="center" wrapText="1"/>
    </xf>
    <xf numFmtId="0" fontId="56" fillId="20" borderId="41" xfId="0" applyFont="1" applyFill="1" applyBorder="1" applyAlignment="1">
      <alignment horizontal="center" vertical="center" wrapText="1"/>
    </xf>
    <xf numFmtId="0" fontId="56" fillId="20" borderId="42" xfId="0" applyFont="1" applyFill="1" applyBorder="1" applyAlignment="1">
      <alignment horizontal="center" vertical="center" wrapText="1"/>
    </xf>
    <xf numFmtId="0" fontId="19" fillId="4" borderId="0" xfId="10" applyFont="1" applyFill="1" applyBorder="1" applyAlignment="1" applyProtection="1">
      <alignment horizontal="left" vertical="center" wrapText="1"/>
    </xf>
    <xf numFmtId="0" fontId="50" fillId="4" borderId="0" xfId="10" applyFont="1" applyFill="1" applyBorder="1" applyAlignment="1" applyProtection="1">
      <alignment horizontal="left" vertical="top" wrapText="1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2" fillId="2" borderId="0" xfId="0" applyNumberFormat="1" applyFont="1" applyFill="1" applyBorder="1" applyAlignment="1" applyProtection="1">
      <alignment horizontal="left" vertical="center" wrapText="1"/>
      <protection locked="0"/>
    </xf>
  </cellXfs>
  <cellStyles count="13">
    <cellStyle name="Normal" xfId="0" builtinId="0"/>
    <cellStyle name="Normal 2" xfId="2" xr:uid="{6D744990-971C-4FB0-A058-594D6E2C73BF}"/>
    <cellStyle name="Normal 2 2" xfId="11" xr:uid="{9076500F-A5B2-4D48-B1F3-2E08793573D8}"/>
    <cellStyle name="Normal 3" xfId="4" xr:uid="{38058612-3E56-41A5-BC1D-5E1A09F3C2C2}"/>
    <cellStyle name="Normal 3 2" xfId="12" xr:uid="{F1D7DA08-DA68-433F-85FC-0290198BB438}"/>
    <cellStyle name="Normal 4" xfId="6" xr:uid="{7BF05342-321B-4564-8B37-A964024E1E06}"/>
    <cellStyle name="Normal 5" xfId="8" xr:uid="{D94AC5CA-849C-49D8-A583-8FB7617C8536}"/>
    <cellStyle name="Normal 6" xfId="10" xr:uid="{4250BCD9-E0CF-44E1-BF90-4596EDE393FC}"/>
    <cellStyle name="Porcentagem" xfId="3" builtinId="5"/>
    <cellStyle name="Vírgula" xfId="1" builtinId="3"/>
    <cellStyle name="Vírgula 10" xfId="5" xr:uid="{0D738117-54D9-4D1B-B959-FE87E613FDB0}"/>
    <cellStyle name="Vírgula 2" xfId="7" xr:uid="{D644F182-C996-4F5F-9192-33FC72F904DC}"/>
    <cellStyle name="Vírgula 3" xfId="9" xr:uid="{DF774A14-0CBF-4FA9-B67B-2BEE52AF0ACA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57150</xdr:colOff>
      <xdr:row>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04E0E-EE1C-4DD9-8B12-B30C51D79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C1FF7-E88F-4010-9E6A-386AA7163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9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0</xdr:colOff>
      <xdr:row>1</xdr:row>
      <xdr:rowOff>123825</xdr:rowOff>
    </xdr:to>
    <xdr:pic>
      <xdr:nvPicPr>
        <xdr:cNvPr id="2" name="Picture">
          <a:extLst>
            <a:ext uri="{FF2B5EF4-FFF2-40B4-BE49-F238E27FC236}">
              <a16:creationId xmlns:a16="http://schemas.microsoft.com/office/drawing/2014/main" id="{501C2153-CF1D-4D7A-B6C9-8B0FB57FB1E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 r="6194"/>
        </a:stretch>
      </xdr:blipFill>
      <xdr:spPr>
        <a:xfrm>
          <a:off x="123825" y="0"/>
          <a:ext cx="1257300" cy="31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257175</xdr:colOff>
      <xdr:row>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6C3EE-0305-4CEA-BDA6-E5AABBD5A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57150</xdr:colOff>
      <xdr:row>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53CB1D-5FA8-46AB-AD09-C3B7BCF20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AF0711E-8AC7-4B15-916E-8B062F3ED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913019A-C2B2-4724-B523-F41C75495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AB72C299-83EE-4B2A-9025-3A56FF951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AA4B63EF-0E0E-4F51-ADEC-69ECBA345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8DA995F0-EC8E-4DFE-8CBB-92901C1C2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22E90BD9-55EA-4C1E-AC66-45A576418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32FE2786-F911-4FEB-AFD6-F127F838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38D16381-B1F4-465D-993B-248D99F05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4BE96D9-9FAC-422C-9BFF-7BB9FE84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E2BE967A-1C5D-4858-8FE7-5E5A4DA3A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7EEA387D-5298-49EB-98B4-7AB92A98B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F36B4356-D5C2-4F2A-B8BF-ABED87D6F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E78E05EB-D229-499C-951E-DAA7F98CA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C39409F7-49BD-44DE-9D99-C254BDD3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57150</xdr:colOff>
      <xdr:row>1</xdr:row>
      <xdr:rowOff>161925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3375D9B0-3496-4274-9BA4-42CA2ABDD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333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62212F69-F1ED-4F51-87D5-52DE84DA4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E53C3090-D473-4000-952E-96EC2B4F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A13C2B29-3631-41D7-8CB4-ADD4DA4C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6FFE2217-418B-4F81-9C08-4CF484AA9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5588CDD1-8D8B-4707-AEC4-61913E0FF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5E9761CE-6AA2-4A89-9ED6-DE567FDBB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8D98D7BD-6F15-400B-9A28-ACC4AB67E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5AE67876-CCF9-4E67-89BF-FB9C41A26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DA320665-12C7-4CCE-BED1-3F2F144A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A61DBC6C-E763-481B-9A5E-3CB28AC83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C3C9A140-B705-4D36-A2D2-C23DAA8A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C7D54415-B78D-4A4F-8A4E-9E4B6CB8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AB5E6AA8-56A8-4F3C-ABA8-3C25360E8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693A3C4B-5B55-4821-AFC7-22570E84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1</xdr:row>
      <xdr:rowOff>161925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C86A905C-1C64-4BAC-AF0C-55B6198E8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57150</xdr:colOff>
      <xdr:row>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BAB7D-0F03-45D1-8D9D-540C901AC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333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ADC63FB-DBB4-41FC-9A1F-81DE77522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2509A4F-DC68-48E7-BA69-DBA48225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20FC0BEB-5F90-41DD-AADB-A5D998BCA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9370DE5-CAB8-4870-9DAE-52FBA5006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EE990386-9E74-49E6-857C-80CCF91D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8606D1B4-6483-42D3-9F27-DE607068F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0</xdr:colOff>
      <xdr:row>2</xdr:row>
      <xdr:rowOff>66675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23158953-787D-4E2C-9E2D-B8FBF4234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276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68B82-1279-4305-96B3-F07A3BE3F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9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51570</xdr:rowOff>
    </xdr:from>
    <xdr:to>
      <xdr:col>3</xdr:col>
      <xdr:colOff>590550</xdr:colOff>
      <xdr:row>3</xdr:row>
      <xdr:rowOff>1525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7E6DBA5-69D9-44A0-A4A4-D25820AB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1570"/>
          <a:ext cx="790575" cy="4357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3733800</xdr:colOff>
      <xdr:row>0</xdr:row>
      <xdr:rowOff>30480</xdr:rowOff>
    </xdr:from>
    <xdr:to>
      <xdr:col>13</xdr:col>
      <xdr:colOff>89535</xdr:colOff>
      <xdr:row>2</xdr:row>
      <xdr:rowOff>148075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5C01551-7505-45E3-AF03-0772EA5F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960" y="30480"/>
          <a:ext cx="790575" cy="452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0</xdr:rowOff>
    </xdr:from>
    <xdr:to>
      <xdr:col>3</xdr:col>
      <xdr:colOff>323850</xdr:colOff>
      <xdr:row>2</xdr:row>
      <xdr:rowOff>54730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D7DB593-E37F-4549-AD02-7105B488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2915" y="0"/>
          <a:ext cx="790575" cy="390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4141694</xdr:colOff>
      <xdr:row>1</xdr:row>
      <xdr:rowOff>44823</xdr:rowOff>
    </xdr:from>
    <xdr:to>
      <xdr:col>1</xdr:col>
      <xdr:colOff>4932269</xdr:colOff>
      <xdr:row>3</xdr:row>
      <xdr:rowOff>76245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196D7BE-E1A0-4CE4-A83D-A1E9A6BCA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5459" y="224117"/>
          <a:ext cx="790575" cy="3900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azielle.santana/Desktop/Credisete%20-%2010.2019/demonstracoes%20contabeis%20300620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6-PROJETOS\03.%20Credisete\02.%20Balancetes%20e%20Report\05.%20Demonstra&#231;&#245;es%20financeiras\02.%20DFP\Arquivos%20suportes\Notas%20explicativ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6-PROJETOS\03.%20Credisete\02.%20Balancetes%20e%20Report\05.%20Demonstra&#231;&#245;es%20financeiras\02.%20DFP\Demonstrativos%20-%2012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6-PROJETOS\03.%20Credisete\04.%20Cont&#225;bil\03.%20Controle%20Patrimonial\Imobilizado%20em%20uso%20-%20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"/>
      <sheetName val="Passivo"/>
      <sheetName val="DSP"/>
      <sheetName val="DMPL"/>
      <sheetName val="DFC"/>
    </sheetNames>
    <sheetDataSet>
      <sheetData sheetId="0">
        <row r="7">
          <cell r="B7" t="str">
            <v xml:space="preserve">     Disponibilidades</v>
          </cell>
        </row>
        <row r="26">
          <cell r="B26" t="str">
            <v xml:space="preserve">          Centralização Financeira - Cooperativas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ApuracaoResultadoDestinacaoS"/>
      <sheetName val="Planilha1"/>
      <sheetName val="Planilha2"/>
      <sheetName val="Planilha3"/>
    </sheetNames>
    <sheetDataSet>
      <sheetData sheetId="0"/>
      <sheetData sheetId="1"/>
      <sheetData sheetId="2">
        <row r="11">
          <cell r="A11" t="str">
            <v>7.1.1.03.00.0001-5</v>
          </cell>
          <cell r="B11" t="str">
            <v>Operacional</v>
          </cell>
          <cell r="C11" t="str">
            <v>RENDAS DE ADIANTAMENTOS A DEPOSITANTES</v>
          </cell>
          <cell r="D11" t="str">
            <v>Não Tributável</v>
          </cell>
        </row>
        <row r="12">
          <cell r="A12" t="str">
            <v>7.1.1.05.00.0001-9</v>
          </cell>
          <cell r="B12" t="str">
            <v>Operacional</v>
          </cell>
          <cell r="C12" t="str">
            <v>EMPRÉSTIMOS SIMPLES - R.P.L.</v>
          </cell>
          <cell r="D12" t="str">
            <v>Não Tributável</v>
          </cell>
        </row>
        <row r="13">
          <cell r="A13" t="str">
            <v>7.1.1.05.00.0002-6</v>
          </cell>
          <cell r="B13" t="str">
            <v>Operacional</v>
          </cell>
          <cell r="C13" t="str">
            <v>EMPRÉSTIMOS - RECUSOS REPASSADOS</v>
          </cell>
          <cell r="D13" t="str">
            <v>Não Tributável</v>
          </cell>
        </row>
        <row r="14">
          <cell r="A14" t="str">
            <v>7.1.1.05.00.0003-3</v>
          </cell>
          <cell r="B14" t="str">
            <v>Operacional</v>
          </cell>
          <cell r="C14" t="str">
            <v>CHEQUE ESPECIAL</v>
          </cell>
          <cell r="D14" t="str">
            <v>Não Tributável</v>
          </cell>
        </row>
        <row r="15">
          <cell r="A15" t="str">
            <v>7.1.1.05.00.0004-0</v>
          </cell>
          <cell r="B15" t="str">
            <v>Operacional</v>
          </cell>
          <cell r="C15" t="str">
            <v>CONTA GARANTIDA</v>
          </cell>
          <cell r="D15" t="str">
            <v>Não Tributável</v>
          </cell>
        </row>
        <row r="16">
          <cell r="A16" t="str">
            <v>7.1.1.05.00.0005-7</v>
          </cell>
          <cell r="B16" t="str">
            <v>Operacional</v>
          </cell>
          <cell r="C16" t="str">
            <v>CONSIGNADO - INSS</v>
          </cell>
          <cell r="D16" t="str">
            <v>Não Tributável</v>
          </cell>
        </row>
        <row r="17">
          <cell r="A17" t="str">
            <v>7.1.1.05.00.0006-4</v>
          </cell>
          <cell r="B17" t="str">
            <v>Operacional</v>
          </cell>
          <cell r="C17" t="str">
            <v>DIREITOS CREDITÓRIOS</v>
          </cell>
          <cell r="D17" t="str">
            <v>Não Tributável</v>
          </cell>
        </row>
        <row r="18">
          <cell r="A18" t="str">
            <v>7.1.1.05.00.0007-1</v>
          </cell>
          <cell r="B18" t="str">
            <v>Operacional</v>
          </cell>
          <cell r="C18" t="str">
            <v>RENEGOCIAÇÃO DE DÍVIDAS</v>
          </cell>
          <cell r="D18" t="str">
            <v>Não Tributável</v>
          </cell>
        </row>
        <row r="19">
          <cell r="A19" t="str">
            <v>7.1.1.05.00.0008-8</v>
          </cell>
          <cell r="B19" t="str">
            <v>Operacional</v>
          </cell>
          <cell r="C19" t="str">
            <v>JUROS DE MORA</v>
          </cell>
          <cell r="D19" t="str">
            <v>Não Tributável</v>
          </cell>
        </row>
        <row r="20">
          <cell r="A20" t="str">
            <v>7.1.1.05.00.0009-5</v>
          </cell>
          <cell r="B20" t="str">
            <v>Operacional</v>
          </cell>
          <cell r="C20" t="str">
            <v>CRÉDITO PESSOAL</v>
          </cell>
          <cell r="D20" t="str">
            <v>Não Tributável</v>
          </cell>
        </row>
        <row r="21">
          <cell r="A21" t="str">
            <v>7.1.1.05.00.0010-5</v>
          </cell>
          <cell r="B21" t="str">
            <v>Operacional</v>
          </cell>
          <cell r="C21" t="str">
            <v>RENDAS DE EMPRÉSTIMOS - CARTÃO</v>
          </cell>
          <cell r="D21" t="str">
            <v>Não Tributável</v>
          </cell>
        </row>
        <row r="22">
          <cell r="A22" t="str">
            <v>7.1.1.05.00.0011-2</v>
          </cell>
          <cell r="B22" t="str">
            <v>Operacional</v>
          </cell>
          <cell r="C22" t="str">
            <v>RENDAS JUROS CRÉDITO ROTATIVO</v>
          </cell>
          <cell r="D22" t="str">
            <v>Não Tributável</v>
          </cell>
        </row>
        <row r="23">
          <cell r="A23" t="str">
            <v>7.1.1.05.00.0012-9</v>
          </cell>
          <cell r="B23" t="str">
            <v>Operacional</v>
          </cell>
          <cell r="C23" t="str">
            <v>RENDAS MULTAS POR ATRASO</v>
          </cell>
          <cell r="D23" t="str">
            <v>Não Tributável</v>
          </cell>
        </row>
        <row r="24">
          <cell r="A24" t="str">
            <v>7.1.1.05.00.0013-6</v>
          </cell>
          <cell r="B24" t="str">
            <v>Operacional</v>
          </cell>
          <cell r="C24" t="str">
            <v>RENDAS JUROS SAQUE À VISTA</v>
          </cell>
          <cell r="D24" t="str">
            <v>Não Tributável</v>
          </cell>
        </row>
        <row r="25">
          <cell r="A25" t="str">
            <v>7.1.1.05.00.0014-3</v>
          </cell>
          <cell r="B25" t="str">
            <v>Operacional</v>
          </cell>
          <cell r="C25" t="str">
            <v>RENDAS JUROS EMPRÉSTIMO PARCELADO</v>
          </cell>
          <cell r="D25" t="str">
            <v>Não Tributável</v>
          </cell>
        </row>
        <row r="26">
          <cell r="A26" t="str">
            <v>7.1.1.05.00.0015-0</v>
          </cell>
          <cell r="B26" t="str">
            <v>Operacional</v>
          </cell>
          <cell r="C26" t="str">
            <v>RENDAS JUROS PARCELADO EMISSOR</v>
          </cell>
          <cell r="D26" t="str">
            <v>Não Tributável</v>
          </cell>
        </row>
        <row r="27">
          <cell r="A27" t="str">
            <v>7.1.1.05.00.0016-7</v>
          </cell>
          <cell r="B27" t="str">
            <v>Operacional</v>
          </cell>
          <cell r="C27" t="str">
            <v>RENDAS JUROS CARTÃO DE CRÉDITO</v>
          </cell>
          <cell r="D27" t="str">
            <v>Não Tributável</v>
          </cell>
        </row>
        <row r="28">
          <cell r="A28" t="str">
            <v>7.1.1.05.00.0017-4</v>
          </cell>
          <cell r="B28" t="str">
            <v>Operacional</v>
          </cell>
          <cell r="C28" t="str">
            <v>RENDAS MULTAS POR ATRASO - CARTÃO CRÉDITO</v>
          </cell>
          <cell r="D28" t="str">
            <v>Não Tributável</v>
          </cell>
        </row>
        <row r="29">
          <cell r="A29" t="str">
            <v>7.1.1.05.00.0018-1</v>
          </cell>
          <cell r="B29" t="str">
            <v>Operacional</v>
          </cell>
          <cell r="C29" t="str">
            <v>GANHOS AUFERIDOS - RENEG. DE DÍVIDAS</v>
          </cell>
          <cell r="D29" t="str">
            <v>Não Tributável</v>
          </cell>
        </row>
        <row r="30">
          <cell r="A30" t="str">
            <v>7.1.1.05.00.0019-8</v>
          </cell>
          <cell r="B30" t="str">
            <v>Operacional</v>
          </cell>
          <cell r="C30" t="str">
            <v>JUROS - ROTATIVO - CARTÃO CABAL</v>
          </cell>
          <cell r="D30" t="str">
            <v>Não Tributável</v>
          </cell>
        </row>
        <row r="31">
          <cell r="A31" t="str">
            <v>7.1.1.05.00.0020-8</v>
          </cell>
          <cell r="B31" t="str">
            <v>Operacional</v>
          </cell>
          <cell r="C31" t="str">
            <v>MULTAS POR ATRASO - ROTATIVO - CARTÃO CABAL</v>
          </cell>
          <cell r="D31" t="str">
            <v>Não Tributável</v>
          </cell>
        </row>
        <row r="32">
          <cell r="A32" t="str">
            <v>7.1.1.05.00.0021-5</v>
          </cell>
          <cell r="B32" t="str">
            <v>Operacional</v>
          </cell>
          <cell r="C32" t="str">
            <v>CRÉDITO PESSOAL</v>
          </cell>
          <cell r="D32" t="str">
            <v>Não Tributável</v>
          </cell>
        </row>
        <row r="33">
          <cell r="A33" t="str">
            <v>7.1.1.05.00.0022-2</v>
          </cell>
          <cell r="B33" t="str">
            <v>Operacional</v>
          </cell>
          <cell r="C33" t="str">
            <v>CRÉDITO PESSOAL - CONSIGNADO</v>
          </cell>
          <cell r="D33" t="str">
            <v>Não Tributável</v>
          </cell>
        </row>
        <row r="34">
          <cell r="A34" t="str">
            <v>7.1.1.05.00.0023-9</v>
          </cell>
          <cell r="B34" t="str">
            <v>Operacional</v>
          </cell>
          <cell r="C34" t="str">
            <v>CAPITAL DE GIRO</v>
          </cell>
          <cell r="D34" t="str">
            <v>Não Tributável</v>
          </cell>
        </row>
        <row r="35">
          <cell r="A35" t="str">
            <v>7.1.1.05.00.0025-3</v>
          </cell>
          <cell r="B35" t="str">
            <v>Operacional</v>
          </cell>
          <cell r="C35" t="str">
            <v>EMPRÉSTIMOS  COM GARANTIAS BENS IMÓVEIS</v>
          </cell>
          <cell r="D35" t="str">
            <v>Não Tributável</v>
          </cell>
        </row>
        <row r="36">
          <cell r="A36" t="str">
            <v>7.1.1.05.00.0026-0</v>
          </cell>
          <cell r="B36" t="str">
            <v>Operacional</v>
          </cell>
          <cell r="C36" t="str">
            <v>OUTROS</v>
          </cell>
          <cell r="D36" t="str">
            <v>Não Tributável</v>
          </cell>
        </row>
        <row r="37">
          <cell r="A37" t="str">
            <v>7.1.1.05.30.0001-6</v>
          </cell>
          <cell r="B37" t="str">
            <v>Operacional</v>
          </cell>
          <cell r="C37" t="str">
            <v>CHEQUE ESPECIAL</v>
          </cell>
          <cell r="D37" t="str">
            <v>Não Tributável</v>
          </cell>
        </row>
        <row r="38">
          <cell r="A38" t="str">
            <v>7.1.1.05.31.0001-9</v>
          </cell>
          <cell r="B38" t="str">
            <v>Operacional</v>
          </cell>
          <cell r="C38" t="str">
            <v>CHEQUE ESPECIAL -  MEI</v>
          </cell>
          <cell r="D38" t="str">
            <v>Não Tributável</v>
          </cell>
        </row>
        <row r="39">
          <cell r="A39" t="str">
            <v>7.1.1.05.35.0001-1</v>
          </cell>
          <cell r="B39" t="str">
            <v>Operacional</v>
          </cell>
          <cell r="C39" t="str">
            <v>CHEQUE ESPECIAL -  PESSOA JURÍDICA</v>
          </cell>
          <cell r="D39" t="str">
            <v>Não Tributável</v>
          </cell>
        </row>
        <row r="40">
          <cell r="A40" t="str">
            <v>7.1.1.05.99.0001-7</v>
          </cell>
          <cell r="B40" t="str">
            <v>Operacional</v>
          </cell>
          <cell r="C40" t="str">
            <v>CONTA GARANTIDA</v>
          </cell>
          <cell r="D40" t="str">
            <v>Não Tributável</v>
          </cell>
        </row>
        <row r="41">
          <cell r="A41" t="str">
            <v>7.1.1.05.99.0002-4</v>
          </cell>
          <cell r="B41" t="str">
            <v>Operacional</v>
          </cell>
          <cell r="C41" t="str">
            <v>DIREITOS CREDITÓRIOS</v>
          </cell>
          <cell r="D41" t="str">
            <v>Não Tributável</v>
          </cell>
        </row>
        <row r="42">
          <cell r="A42" t="str">
            <v>7.1.1.05.99.0004-8</v>
          </cell>
          <cell r="B42" t="str">
            <v>Operacional</v>
          </cell>
          <cell r="C42" t="str">
            <v>JUROS DE MORA</v>
          </cell>
          <cell r="D42" t="str">
            <v>Não Tributável</v>
          </cell>
        </row>
        <row r="43">
          <cell r="A43" t="str">
            <v>7.1.1.05.99.0005-5</v>
          </cell>
          <cell r="B43" t="str">
            <v>Operacional</v>
          </cell>
          <cell r="C43" t="str">
            <v>JUROS - ROTATIVO - CARTÃO CABAL</v>
          </cell>
          <cell r="D43" t="str">
            <v>Não Tributável</v>
          </cell>
        </row>
        <row r="44">
          <cell r="A44" t="str">
            <v>7.1.1.05.99.0006-2</v>
          </cell>
          <cell r="B44" t="str">
            <v>Operacional</v>
          </cell>
          <cell r="C44" t="str">
            <v>MULTAS POR ATRASO - ROTATIVO - CARTÃO CABAL</v>
          </cell>
          <cell r="D44" t="str">
            <v>Não Tributável</v>
          </cell>
        </row>
        <row r="45">
          <cell r="A45" t="str">
            <v>7.1.1.05.99.0008-6</v>
          </cell>
          <cell r="B45" t="str">
            <v>Operacional</v>
          </cell>
          <cell r="C45" t="str">
            <v>JUROS - PARCELADO - CARTÃO CABAL</v>
          </cell>
          <cell r="D45" t="str">
            <v>Não Tributável</v>
          </cell>
        </row>
        <row r="46">
          <cell r="A46" t="str">
            <v>7.1.1.05.99.0020-6</v>
          </cell>
          <cell r="B46" t="str">
            <v>Operacional</v>
          </cell>
          <cell r="C46" t="str">
            <v>RENEGOCIAÇÃO DE DÍVIDAS</v>
          </cell>
          <cell r="D46" t="str">
            <v>Não Tributável</v>
          </cell>
        </row>
        <row r="47">
          <cell r="A47" t="str">
            <v>7.1.1.05.99.0021-3</v>
          </cell>
          <cell r="B47" t="str">
            <v>Operacional</v>
          </cell>
          <cell r="C47" t="str">
            <v>GANHOS AUFERIDOS - RENEG. DE DÍVIDAS</v>
          </cell>
          <cell r="D47" t="str">
            <v>Não Tributável</v>
          </cell>
        </row>
        <row r="48">
          <cell r="A48" t="str">
            <v>7.1.1.05.99.0025-1</v>
          </cell>
          <cell r="B48" t="str">
            <v>Operacional</v>
          </cell>
          <cell r="C48" t="str">
            <v>CRÉDITO PESSOAL</v>
          </cell>
          <cell r="D48" t="str">
            <v>Não Tributável</v>
          </cell>
        </row>
        <row r="49">
          <cell r="A49" t="str">
            <v>7.1.1.05.99.0026-8</v>
          </cell>
          <cell r="B49" t="str">
            <v>Operacional</v>
          </cell>
          <cell r="C49" t="str">
            <v>CRÉDITO PESSOAL - CONSIGNADO</v>
          </cell>
          <cell r="D49" t="str">
            <v>Não Tributável</v>
          </cell>
        </row>
        <row r="50">
          <cell r="A50" t="str">
            <v>7.1.1.05.99.0027-5</v>
          </cell>
          <cell r="B50" t="str">
            <v>Operacional</v>
          </cell>
          <cell r="C50" t="str">
            <v>CAPITAL DE GIRO</v>
          </cell>
          <cell r="D50" t="str">
            <v>Não Tributável</v>
          </cell>
        </row>
        <row r="51">
          <cell r="A51" t="str">
            <v>7.1.1.05.99.0028-2</v>
          </cell>
          <cell r="B51" t="str">
            <v>Operacional</v>
          </cell>
          <cell r="C51" t="str">
            <v>EMPRÉSTIMOS  COM GARANTIAS BENS IMÓVEIS RESID.</v>
          </cell>
          <cell r="D51" t="str">
            <v>Não Tributável</v>
          </cell>
        </row>
        <row r="52">
          <cell r="A52" t="str">
            <v>7.1.1.05.99.0029-9</v>
          </cell>
          <cell r="B52" t="str">
            <v>Operacional</v>
          </cell>
          <cell r="C52" t="str">
            <v>EMPRÉSTIMOS  COM GARANTIAS BENS IMÓVEIS</v>
          </cell>
          <cell r="D52" t="str">
            <v>Não Tributável</v>
          </cell>
        </row>
        <row r="53">
          <cell r="A53" t="str">
            <v>7.1.1.05.99.0030-9</v>
          </cell>
          <cell r="B53" t="str">
            <v>Operacional</v>
          </cell>
          <cell r="C53" t="str">
            <v>OUTROS</v>
          </cell>
          <cell r="D53" t="str">
            <v>Não Tributável</v>
          </cell>
        </row>
        <row r="54">
          <cell r="A54" t="str">
            <v>7.1.1.10.00.0001-7</v>
          </cell>
          <cell r="B54" t="str">
            <v>Operacional</v>
          </cell>
          <cell r="C54" t="str">
            <v>TÍTULOS DESCONTADOS - R.P.L.</v>
          </cell>
          <cell r="D54" t="str">
            <v>Não Tributável</v>
          </cell>
        </row>
        <row r="55">
          <cell r="A55" t="str">
            <v>7.1.1.10.00.0002-4</v>
          </cell>
          <cell r="B55" t="str">
            <v>Operacional</v>
          </cell>
          <cell r="C55" t="str">
            <v>TÍTULOS DESCONTADOS - RECURSOS REPASSADOS</v>
          </cell>
          <cell r="D55" t="str">
            <v>Não Tributável</v>
          </cell>
        </row>
        <row r="56">
          <cell r="A56" t="str">
            <v>7.1.1.10.00.0003-1</v>
          </cell>
          <cell r="B56" t="str">
            <v>Operacional</v>
          </cell>
          <cell r="C56" t="str">
            <v>CHEQUES DESCONTADOS</v>
          </cell>
          <cell r="D56" t="str">
            <v>Não Tributável</v>
          </cell>
        </row>
        <row r="57">
          <cell r="A57" t="str">
            <v>7.1.1.10.00.0004-8</v>
          </cell>
          <cell r="B57" t="str">
            <v>Operacional</v>
          </cell>
          <cell r="C57" t="str">
            <v>JUROS DE MORA</v>
          </cell>
          <cell r="D57" t="str">
            <v>Não Tributável</v>
          </cell>
        </row>
        <row r="58">
          <cell r="A58" t="str">
            <v>7.1.1.15.00.0001-2</v>
          </cell>
          <cell r="B58" t="str">
            <v>Operacional</v>
          </cell>
          <cell r="C58" t="str">
            <v>JUROS / MORA - FINAME</v>
          </cell>
          <cell r="D58" t="str">
            <v>Não Tributável</v>
          </cell>
        </row>
        <row r="59">
          <cell r="A59" t="str">
            <v>7.1.1.15.00.0002-9</v>
          </cell>
          <cell r="B59" t="str">
            <v>Operacional</v>
          </cell>
          <cell r="C59" t="str">
            <v>JUROS / MORA - BNDES</v>
          </cell>
          <cell r="D59" t="str">
            <v>Não Tributável</v>
          </cell>
        </row>
        <row r="60">
          <cell r="A60" t="str">
            <v>7.1.1.15.00.0003-6</v>
          </cell>
          <cell r="B60" t="str">
            <v>Operacional</v>
          </cell>
          <cell r="C60" t="str">
            <v>FINANCIAMENTOS - R.P.L.</v>
          </cell>
          <cell r="D60" t="str">
            <v>Não Tributável</v>
          </cell>
        </row>
        <row r="61">
          <cell r="A61" t="str">
            <v>7.1.1.15.00.0004-3</v>
          </cell>
          <cell r="B61" t="str">
            <v>Operacional</v>
          </cell>
          <cell r="C61" t="str">
            <v>FINANCIAMENTOS - RECURSOS REPASSADOS</v>
          </cell>
          <cell r="D61" t="str">
            <v>Não Tributável</v>
          </cell>
        </row>
        <row r="62">
          <cell r="A62" t="str">
            <v>7.1.1.15.00.0005-0</v>
          </cell>
          <cell r="B62" t="str">
            <v>Operacional</v>
          </cell>
          <cell r="C62" t="str">
            <v>CRÉDITO ROTATIVO - CARTÃO DE CRÉDITO</v>
          </cell>
          <cell r="D62" t="str">
            <v>Não Tributável</v>
          </cell>
        </row>
        <row r="63">
          <cell r="A63" t="str">
            <v>7.1.1.15.00.0006-7</v>
          </cell>
          <cell r="B63" t="str">
            <v>Operacional</v>
          </cell>
          <cell r="C63" t="str">
            <v>SALDOS DEVEDORES - CARTÃO DE CRÉDITO</v>
          </cell>
          <cell r="D63" t="str">
            <v>Não Tributável</v>
          </cell>
        </row>
        <row r="64">
          <cell r="A64" t="str">
            <v>7.1.1.15.00.0007-4</v>
          </cell>
          <cell r="B64" t="str">
            <v>Operacional</v>
          </cell>
          <cell r="C64" t="str">
            <v>CARTÃO DE CRÉDITO - RECURSOS BANCOOB</v>
          </cell>
          <cell r="D64" t="str">
            <v>Não Tributável</v>
          </cell>
        </row>
        <row r="65">
          <cell r="A65" t="str">
            <v>7.1.1.15.00.0008-1</v>
          </cell>
          <cell r="B65" t="str">
            <v>Operacional</v>
          </cell>
          <cell r="C65" t="str">
            <v>JUROS DE MORA</v>
          </cell>
          <cell r="D65" t="str">
            <v>Não Tributável</v>
          </cell>
        </row>
        <row r="66">
          <cell r="A66" t="str">
            <v>7.1.1.15.00.0009-8</v>
          </cell>
          <cell r="B66" t="str">
            <v>Operacional</v>
          </cell>
          <cell r="C66" t="str">
            <v>JUROS / MULTAS-SICOOBCARD</v>
          </cell>
          <cell r="D66" t="str">
            <v>Não Tributável</v>
          </cell>
        </row>
        <row r="67">
          <cell r="A67" t="str">
            <v>7.1.1.15.00.0010-8</v>
          </cell>
          <cell r="B67" t="str">
            <v>Operacional</v>
          </cell>
          <cell r="C67" t="str">
            <v>MICROCRÉDITO RPL - PNMPO</v>
          </cell>
          <cell r="D67" t="str">
            <v>Não Tributável</v>
          </cell>
        </row>
        <row r="68">
          <cell r="A68" t="str">
            <v>7.1.1.15.00.0011-5</v>
          </cell>
          <cell r="B68" t="str">
            <v>Operacional</v>
          </cell>
          <cell r="C68" t="str">
            <v>MICROCRÉDITO RPL - CONSUMO</v>
          </cell>
          <cell r="D68" t="str">
            <v>Não Tributável</v>
          </cell>
        </row>
        <row r="69">
          <cell r="A69" t="str">
            <v>7.1.1.15.00.0012-2</v>
          </cell>
          <cell r="B69" t="str">
            <v>Operacional</v>
          </cell>
          <cell r="C69" t="str">
            <v>MICROCRÉDITO BNDES - PNMPO</v>
          </cell>
          <cell r="D69" t="str">
            <v>Não Tributável</v>
          </cell>
        </row>
        <row r="70">
          <cell r="A70" t="str">
            <v>7.1.1.15.00.0013-9</v>
          </cell>
          <cell r="B70" t="str">
            <v>Operacional</v>
          </cell>
          <cell r="C70" t="str">
            <v>MICROCRÉDITO DIM - PNMPO</v>
          </cell>
          <cell r="D70" t="str">
            <v>Não Tributável</v>
          </cell>
        </row>
        <row r="71">
          <cell r="A71" t="str">
            <v>7.1.1.15.00.0014-6</v>
          </cell>
          <cell r="B71" t="str">
            <v>Operacional</v>
          </cell>
          <cell r="C71" t="str">
            <v>MICROCRÉDITO OUTRAS INSTITUIÇÕES - PNMPO</v>
          </cell>
          <cell r="D71" t="str">
            <v>Não Tributável</v>
          </cell>
        </row>
        <row r="72">
          <cell r="A72" t="str">
            <v>7.1.1.40.00.0001-6</v>
          </cell>
          <cell r="B72" t="str">
            <v>Operacional</v>
          </cell>
          <cell r="C72" t="str">
            <v>CUSTEIO AGRÍCOLA - R.P.L.</v>
          </cell>
          <cell r="D72" t="str">
            <v>Não Tributável</v>
          </cell>
        </row>
        <row r="73">
          <cell r="A73" t="str">
            <v>7.1.1.40.00.0002-3</v>
          </cell>
          <cell r="B73" t="str">
            <v>Operacional</v>
          </cell>
          <cell r="C73" t="str">
            <v>CUSTEIO PECUÁRIO - R.P.L.</v>
          </cell>
          <cell r="D73" t="str">
            <v>Não Tributável</v>
          </cell>
        </row>
        <row r="74">
          <cell r="A74" t="str">
            <v>7.1.1.40.00.0003-0</v>
          </cell>
          <cell r="B74" t="str">
            <v>Operacional</v>
          </cell>
          <cell r="C74" t="str">
            <v>INVESTIMENTO AGRICULTURA - R.P.L.</v>
          </cell>
          <cell r="D74" t="str">
            <v>Não Tributável</v>
          </cell>
        </row>
        <row r="75">
          <cell r="A75" t="str">
            <v>7.1.1.40.00.0004-7</v>
          </cell>
          <cell r="B75" t="str">
            <v>Operacional</v>
          </cell>
          <cell r="C75" t="str">
            <v>INVESTIMENTO PECUÁRIA - R.P.L.</v>
          </cell>
          <cell r="D75" t="str">
            <v>Não Tributável</v>
          </cell>
        </row>
        <row r="76">
          <cell r="A76" t="str">
            <v>7.1.1.40.00.0005-4</v>
          </cell>
          <cell r="B76" t="str">
            <v>Operacional</v>
          </cell>
          <cell r="C76" t="str">
            <v>COMERCIALIZAÇÃO AGRICULTURA - R.P.L</v>
          </cell>
          <cell r="D76" t="str">
            <v>Não Tributável</v>
          </cell>
        </row>
        <row r="77">
          <cell r="A77" t="str">
            <v>7.1.1.40.00.0006-1</v>
          </cell>
          <cell r="B77" t="str">
            <v>Operacional</v>
          </cell>
          <cell r="C77" t="str">
            <v>COMERCIALIZAÇÃO PECUÁRIA - R.P.L.</v>
          </cell>
          <cell r="D77" t="str">
            <v>Não Tributável</v>
          </cell>
        </row>
        <row r="78">
          <cell r="A78" t="str">
            <v>7.1.1.40.00.0007-8</v>
          </cell>
          <cell r="B78" t="str">
            <v>Operacional</v>
          </cell>
          <cell r="C78" t="str">
            <v>ALONGAMENTO DE DÍVIDAS - LEI 9.138</v>
          </cell>
          <cell r="D78" t="str">
            <v>Não Tributável</v>
          </cell>
        </row>
        <row r="79">
          <cell r="A79" t="str">
            <v>7.1.1.40.00.0008-5</v>
          </cell>
          <cell r="B79" t="str">
            <v>Operacional</v>
          </cell>
          <cell r="C79" t="str">
            <v>JUROS DE MORA</v>
          </cell>
          <cell r="D79" t="str">
            <v>Não Tributável</v>
          </cell>
        </row>
        <row r="80">
          <cell r="A80" t="str">
            <v>7.1.1.40.00.0009-2</v>
          </cell>
          <cell r="B80" t="str">
            <v>Operacional</v>
          </cell>
          <cell r="C80" t="str">
            <v>CUSTEIO AGRICULTURA - PROGER RURAL EQUALIZÁVEL</v>
          </cell>
          <cell r="D80" t="str">
            <v>Não Tributável</v>
          </cell>
        </row>
        <row r="81">
          <cell r="A81" t="str">
            <v>7.1.1.40.00.0010-2</v>
          </cell>
          <cell r="B81" t="str">
            <v>Operacional</v>
          </cell>
          <cell r="C81" t="str">
            <v>CUSTEIO PECUÁRIA - PROGER RURAL EQUALIZÁVEL</v>
          </cell>
          <cell r="D81" t="str">
            <v>Não Tributável</v>
          </cell>
        </row>
        <row r="82">
          <cell r="A82" t="str">
            <v>7.1.1.40.00.0011-9</v>
          </cell>
          <cell r="B82" t="str">
            <v>Operacional</v>
          </cell>
          <cell r="C82" t="str">
            <v>INVESTIMENTO AGRICULTURA - PROGER RURAL EQUALIZ</v>
          </cell>
          <cell r="D82" t="str">
            <v>Não Tributável</v>
          </cell>
        </row>
        <row r="83">
          <cell r="A83" t="str">
            <v>7.1.1.40.00.0012-6</v>
          </cell>
          <cell r="B83" t="str">
            <v>Operacional</v>
          </cell>
          <cell r="C83" t="str">
            <v>INVESTIMENTO PECUÁRIA - PROGER RURAL EQUALIZÁVEL</v>
          </cell>
          <cell r="D83" t="str">
            <v>Não Tributável</v>
          </cell>
        </row>
        <row r="84">
          <cell r="A84" t="str">
            <v>7.1.1.40.00.0013-3</v>
          </cell>
          <cell r="B84" t="str">
            <v>Operacional</v>
          </cell>
          <cell r="C84" t="str">
            <v>COMERCIALIZAÇÃO AGRICULTURA - PROGER RURAL EQUALIZ</v>
          </cell>
          <cell r="D84" t="str">
            <v>Não Tributável</v>
          </cell>
        </row>
        <row r="85">
          <cell r="A85" t="str">
            <v>7.1.1.40.00.0014-0</v>
          </cell>
          <cell r="B85" t="str">
            <v>Operacional</v>
          </cell>
          <cell r="C85" t="str">
            <v>COMERCIALIZAÇÃO AGRICULTURA - RPL</v>
          </cell>
          <cell r="D85" t="str">
            <v>Não Tributável</v>
          </cell>
        </row>
        <row r="86">
          <cell r="A86" t="str">
            <v>7.1.1.40.00.0015-7</v>
          </cell>
          <cell r="B86" t="str">
            <v>Operacional</v>
          </cell>
          <cell r="C86" t="str">
            <v>COMERCIALIZAÇÃO PECUÁRIA - PROGER RURAL EQUALIZ</v>
          </cell>
          <cell r="D86" t="str">
            <v>Não Tributável</v>
          </cell>
        </row>
        <row r="87">
          <cell r="A87" t="str">
            <v>7.1.1.40.00.0016-4</v>
          </cell>
          <cell r="B87" t="str">
            <v>Operacional</v>
          </cell>
          <cell r="C87" t="str">
            <v>COMERCIALIZAÇÃO PECUÁRIA - RPL</v>
          </cell>
          <cell r="D87" t="str">
            <v>Não Tributável</v>
          </cell>
        </row>
        <row r="88">
          <cell r="A88" t="str">
            <v>7.1.1.40.00.0017-1</v>
          </cell>
          <cell r="B88" t="str">
            <v>Operacional</v>
          </cell>
          <cell r="C88" t="str">
            <v>CUSTEIO AGRICOLA - CPR</v>
          </cell>
          <cell r="D88" t="str">
            <v>Não Tributável</v>
          </cell>
        </row>
        <row r="89">
          <cell r="A89" t="str">
            <v>7.1.1.40.00.0018-8</v>
          </cell>
          <cell r="B89" t="str">
            <v>Operacional</v>
          </cell>
          <cell r="C89" t="str">
            <v>CUSTEIO PECUARIO - CPR</v>
          </cell>
          <cell r="D89" t="str">
            <v>Não Tributável</v>
          </cell>
        </row>
        <row r="90">
          <cell r="A90" t="str">
            <v>7.1.1.40.00.0019-5</v>
          </cell>
          <cell r="B90" t="str">
            <v>Operacional</v>
          </cell>
          <cell r="C90" t="str">
            <v>INVESTIMENTO AGRICOLA - CPR</v>
          </cell>
          <cell r="D90" t="str">
            <v>Não Tributável</v>
          </cell>
        </row>
        <row r="91">
          <cell r="A91" t="str">
            <v>7.1.1.40.00.0020-5</v>
          </cell>
          <cell r="B91" t="str">
            <v>Operacional</v>
          </cell>
          <cell r="C91" t="str">
            <v>INVESTIMENTO PECUARIO - CPR</v>
          </cell>
          <cell r="D91" t="str">
            <v>Não Tributável</v>
          </cell>
        </row>
        <row r="92">
          <cell r="A92" t="str">
            <v>7.1.1.40.00.0021-2</v>
          </cell>
          <cell r="B92" t="str">
            <v>Operacional</v>
          </cell>
          <cell r="C92" t="str">
            <v>COMERCIALIZAÇÃO AGRICOLA - CPR</v>
          </cell>
          <cell r="D92" t="str">
            <v>Não Tributável</v>
          </cell>
        </row>
        <row r="93">
          <cell r="A93" t="str">
            <v>7.1.1.40.00.0022-9</v>
          </cell>
          <cell r="B93" t="str">
            <v>Operacional</v>
          </cell>
          <cell r="C93" t="str">
            <v>COMERCIALIZAÇÃO PECUARIO - CPR</v>
          </cell>
          <cell r="D93" t="str">
            <v>Não Tributável</v>
          </cell>
        </row>
        <row r="94">
          <cell r="A94" t="str">
            <v>7.1.1.40.00.0023-6</v>
          </cell>
          <cell r="B94" t="str">
            <v>Operacional</v>
          </cell>
          <cell r="C94" t="str">
            <v>DECORRENTES DE EQUALIZAÇÃO DE TAXAS - RPL</v>
          </cell>
          <cell r="D94" t="str">
            <v>Não Tributável</v>
          </cell>
        </row>
        <row r="95">
          <cell r="A95" t="str">
            <v>7.1.1.41.00.0001-3</v>
          </cell>
          <cell r="B95" t="str">
            <v>Operacional</v>
          </cell>
          <cell r="C95" t="str">
            <v>CUSTEIO - AGRICULTURA - APLIC. REC. LIVRES</v>
          </cell>
          <cell r="D95" t="str">
            <v>Não Tributável</v>
          </cell>
        </row>
        <row r="96">
          <cell r="A96" t="str">
            <v>7.1.1.41.00.0002-0</v>
          </cell>
          <cell r="B96" t="str">
            <v>Operacional</v>
          </cell>
          <cell r="C96" t="str">
            <v>CUSTEIO - PECUÁRIA - APLIC. REC. LIVRES</v>
          </cell>
          <cell r="D96" t="str">
            <v>Não Tributável</v>
          </cell>
        </row>
        <row r="97">
          <cell r="A97" t="str">
            <v>7.1.1.41.00.0003-7</v>
          </cell>
          <cell r="B97" t="str">
            <v>Operacional</v>
          </cell>
          <cell r="C97" t="str">
            <v>INVESTIMENTO - AGRICULTURA - APLIC. REC. LIVRES</v>
          </cell>
          <cell r="D97" t="str">
            <v>Não Tributável</v>
          </cell>
        </row>
        <row r="98">
          <cell r="A98" t="str">
            <v>7.1.1.41.00.0004-4</v>
          </cell>
          <cell r="B98" t="str">
            <v>Operacional</v>
          </cell>
          <cell r="C98" t="str">
            <v>INVESTIMENTO - PECUÁRIA - APLIC. REC. LIVRES</v>
          </cell>
          <cell r="D98" t="str">
            <v>Não Tributável</v>
          </cell>
        </row>
        <row r="99">
          <cell r="A99" t="str">
            <v>7.1.1.41.00.0005-1</v>
          </cell>
          <cell r="B99" t="str">
            <v>Operacional</v>
          </cell>
          <cell r="C99" t="str">
            <v>COMERCIALIZAÇÃO - AGRICULTURA - APLIC. REC. LIVRES</v>
          </cell>
          <cell r="D99" t="str">
            <v>Não Tributável</v>
          </cell>
        </row>
        <row r="100">
          <cell r="A100" t="str">
            <v>7.1.1.41.00.0006-8</v>
          </cell>
          <cell r="B100" t="str">
            <v>Operacional</v>
          </cell>
          <cell r="C100" t="str">
            <v>COMERCIALIZAÇÃO - PECUÁRIA - APLIC. REC. LIVRES</v>
          </cell>
          <cell r="D100" t="str">
            <v>Não Tributável</v>
          </cell>
        </row>
        <row r="101">
          <cell r="A101" t="str">
            <v>7.1.1.41.00.0007-5</v>
          </cell>
          <cell r="B101" t="str">
            <v>Operacional</v>
          </cell>
          <cell r="C101" t="str">
            <v>INDUSTRIALIZAÇÃO - AGRICULTURA - APLIC. REC LIVRES</v>
          </cell>
          <cell r="D101" t="str">
            <v>Não Tributável</v>
          </cell>
        </row>
        <row r="102">
          <cell r="A102" t="str">
            <v>7.1.1.41.00.0008-2</v>
          </cell>
          <cell r="B102" t="str">
            <v>Operacional</v>
          </cell>
          <cell r="C102" t="str">
            <v>INDUSTRIALIZAÇÃO - PECUÁRIA - APLIC. REC. LIVRES</v>
          </cell>
          <cell r="D102" t="str">
            <v>Não Tributável</v>
          </cell>
        </row>
        <row r="103">
          <cell r="A103" t="str">
            <v>7.1.1.41.00.0009-9</v>
          </cell>
          <cell r="B103" t="str">
            <v>Operacional</v>
          </cell>
          <cell r="C103" t="str">
            <v>JUROS DE MORA - APLIC. REC. LIVRES</v>
          </cell>
          <cell r="D103" t="str">
            <v>Não Tributável</v>
          </cell>
        </row>
        <row r="104">
          <cell r="A104" t="str">
            <v>7.1.1.42.00.0001-0</v>
          </cell>
          <cell r="B104" t="str">
            <v>Operacional</v>
          </cell>
          <cell r="C104" t="str">
            <v>CUSTEIO - AGRICULTURA - REC. DIREC. À VISTA</v>
          </cell>
          <cell r="D104" t="str">
            <v>Não Tributável</v>
          </cell>
        </row>
        <row r="105">
          <cell r="A105" t="str">
            <v>7.1.1.42.00.0002-7</v>
          </cell>
          <cell r="B105" t="str">
            <v>Operacional</v>
          </cell>
          <cell r="C105" t="str">
            <v>CUSTEIO - PECUÁRIA - REC. DIREC. À VISTA</v>
          </cell>
          <cell r="D105" t="str">
            <v>Não Tributável</v>
          </cell>
        </row>
        <row r="106">
          <cell r="A106" t="str">
            <v>7.1.1.42.00.0003-4</v>
          </cell>
          <cell r="B106" t="str">
            <v>Operacional</v>
          </cell>
          <cell r="C106" t="str">
            <v>INVESTIMENTO - AGRICULTURA - REC. DIREC. À VISTA</v>
          </cell>
          <cell r="D106" t="str">
            <v>Não Tributável</v>
          </cell>
        </row>
        <row r="107">
          <cell r="A107" t="str">
            <v>7.1.1.42.00.0004-1</v>
          </cell>
          <cell r="B107" t="str">
            <v>Operacional</v>
          </cell>
          <cell r="C107" t="str">
            <v>INVESTIMENTO - PECUÁRIA - REC. DIREC. À VISTA</v>
          </cell>
          <cell r="D107" t="str">
            <v>Não Tributável</v>
          </cell>
        </row>
        <row r="108">
          <cell r="A108" t="str">
            <v>7.1.1.42.00.0005-8</v>
          </cell>
          <cell r="B108" t="str">
            <v>Operacional</v>
          </cell>
          <cell r="C108" t="str">
            <v>COMERCIALIZAÇÃO - AGRICULTURA - REC. DIREC À VISTA</v>
          </cell>
          <cell r="D108" t="str">
            <v>Não Tributável</v>
          </cell>
        </row>
        <row r="109">
          <cell r="A109" t="str">
            <v>7.1.1.42.00.0006-5</v>
          </cell>
          <cell r="B109" t="str">
            <v>Operacional</v>
          </cell>
          <cell r="C109" t="str">
            <v>COMERCIALIZAÇÃO - PECUÁRIA - REC. DIREC. À VISTA</v>
          </cell>
          <cell r="D109" t="str">
            <v>Não Tributável</v>
          </cell>
        </row>
        <row r="110">
          <cell r="A110" t="str">
            <v>7.1.1.42.00.0007-2</v>
          </cell>
          <cell r="B110" t="str">
            <v>Operacional</v>
          </cell>
          <cell r="C110" t="str">
            <v>INDUSTRIALIZAÇÃO - AGRICULTURA - REC DIREC À VISTA</v>
          </cell>
          <cell r="D110" t="str">
            <v>Não Tributável</v>
          </cell>
        </row>
        <row r="111">
          <cell r="A111" t="str">
            <v>7.1.1.42.00.0008-9</v>
          </cell>
          <cell r="B111" t="str">
            <v>Operacional</v>
          </cell>
          <cell r="C111" t="str">
            <v>INDUSTRIALIZAÇÃO - PECUÁRIA - REC. DIREC. À VISTA</v>
          </cell>
          <cell r="D111" t="str">
            <v>Não Tributável</v>
          </cell>
        </row>
        <row r="112">
          <cell r="A112" t="str">
            <v>7.1.1.42.00.0009-6</v>
          </cell>
          <cell r="B112" t="str">
            <v>Operacional</v>
          </cell>
          <cell r="C112" t="str">
            <v>JUROS DE MORA - REC. DIREC. À VISTA</v>
          </cell>
          <cell r="D112" t="str">
            <v>Não Tributável</v>
          </cell>
        </row>
        <row r="113">
          <cell r="A113" t="str">
            <v>7.1.1.43.00.0001-7</v>
          </cell>
          <cell r="B113" t="str">
            <v>Operacional</v>
          </cell>
          <cell r="C113" t="str">
            <v>CUSTEIO - AGRICULTURA - POUPANÇA RURAL</v>
          </cell>
          <cell r="D113" t="str">
            <v>Não Tributável</v>
          </cell>
        </row>
        <row r="114">
          <cell r="A114" t="str">
            <v>7.1.1.43.00.0002-4</v>
          </cell>
          <cell r="B114" t="str">
            <v>Operacional</v>
          </cell>
          <cell r="C114" t="str">
            <v>CUSTEIO - PECUÁRIA - POUPANÇA RURAL</v>
          </cell>
          <cell r="D114" t="str">
            <v>Não Tributável</v>
          </cell>
        </row>
        <row r="115">
          <cell r="A115" t="str">
            <v>7.1.1.43.00.0003-1</v>
          </cell>
          <cell r="B115" t="str">
            <v>Operacional</v>
          </cell>
          <cell r="C115" t="str">
            <v>INVESTIMENTO - AGRICULTURA - POUPANÇA RURAL</v>
          </cell>
          <cell r="D115" t="str">
            <v>Não Tributável</v>
          </cell>
        </row>
        <row r="116">
          <cell r="A116" t="str">
            <v>7.1.1.43.00.0004-8</v>
          </cell>
          <cell r="B116" t="str">
            <v>Operacional</v>
          </cell>
          <cell r="C116" t="str">
            <v>INVESTIMENTO - PECUÁRIA - POUPANÇA RURAL</v>
          </cell>
          <cell r="D116" t="str">
            <v>Não Tributável</v>
          </cell>
        </row>
        <row r="117">
          <cell r="A117" t="str">
            <v>7.1.1.43.00.0005-5</v>
          </cell>
          <cell r="B117" t="str">
            <v>Operacional</v>
          </cell>
          <cell r="C117" t="str">
            <v>COMERCIALIZAÇÃO - AGRICULTURA - POUPANÇA RURAL</v>
          </cell>
          <cell r="D117" t="str">
            <v>Não Tributável</v>
          </cell>
        </row>
        <row r="118">
          <cell r="A118" t="str">
            <v>7.1.1.43.00.0006-2</v>
          </cell>
          <cell r="B118" t="str">
            <v>Operacional</v>
          </cell>
          <cell r="C118" t="str">
            <v>COMERCIALIZAÇÃO - PECUÁRIA - POUPANÇA RURAL</v>
          </cell>
          <cell r="D118" t="str">
            <v>Não Tributável</v>
          </cell>
        </row>
        <row r="119">
          <cell r="A119" t="str">
            <v>7.1.1.43.00.0007-9</v>
          </cell>
          <cell r="B119" t="str">
            <v>Operacional</v>
          </cell>
          <cell r="C119" t="str">
            <v>INDUSTRIALIZAÇÃO - AGRICULTURA - POUPANÇA RURAL</v>
          </cell>
          <cell r="D119" t="str">
            <v>Não Tributável</v>
          </cell>
        </row>
        <row r="120">
          <cell r="A120" t="str">
            <v>7.1.1.43.00.0008-6</v>
          </cell>
          <cell r="B120" t="str">
            <v>Operacional</v>
          </cell>
          <cell r="C120" t="str">
            <v>INDUSTRIALIZAÇÃO - PECUÁRIA - POUPANÇA RURAL</v>
          </cell>
          <cell r="D120" t="str">
            <v>Não Tributável</v>
          </cell>
        </row>
        <row r="121">
          <cell r="A121" t="str">
            <v>7.1.1.43.00.0009-3</v>
          </cell>
          <cell r="B121" t="str">
            <v>Operacional</v>
          </cell>
          <cell r="C121" t="str">
            <v>JUROS DE MORA - POUPANÇA RURAL</v>
          </cell>
          <cell r="D121" t="str">
            <v>Não Tributável</v>
          </cell>
        </row>
        <row r="122">
          <cell r="A122" t="str">
            <v>7.1.1.44.00.0001-4</v>
          </cell>
          <cell r="B122" t="str">
            <v>Operacional</v>
          </cell>
          <cell r="C122" t="str">
            <v>CUSTEIO - AGRICULTURA - REC. DIREC. LCA</v>
          </cell>
          <cell r="D122" t="str">
            <v>Não Tributável</v>
          </cell>
        </row>
        <row r="123">
          <cell r="A123" t="str">
            <v>7.1.1.44.00.0002-1</v>
          </cell>
          <cell r="B123" t="str">
            <v>Operacional</v>
          </cell>
          <cell r="C123" t="str">
            <v>CUSTEIO - PECUÁRIA - REC. DIREC. LCA</v>
          </cell>
          <cell r="D123" t="str">
            <v>Não Tributável</v>
          </cell>
        </row>
        <row r="124">
          <cell r="A124" t="str">
            <v>7.1.1.44.00.0003-8</v>
          </cell>
          <cell r="B124" t="str">
            <v>Operacional</v>
          </cell>
          <cell r="C124" t="str">
            <v>INVESTIMENTO - AGRICULTURA - REC. DIREC. LCA</v>
          </cell>
          <cell r="D124" t="str">
            <v>Não Tributável</v>
          </cell>
        </row>
        <row r="125">
          <cell r="A125" t="str">
            <v>7.1.1.44.00.0004-5</v>
          </cell>
          <cell r="B125" t="str">
            <v>Operacional</v>
          </cell>
          <cell r="C125" t="str">
            <v>INVESTIMENTO - PECUÁRIA - REC. DIREC. LCA</v>
          </cell>
          <cell r="D125" t="str">
            <v>Não Tributável</v>
          </cell>
        </row>
        <row r="126">
          <cell r="A126" t="str">
            <v>7.1.1.44.00.0005-2</v>
          </cell>
          <cell r="B126" t="str">
            <v>Operacional</v>
          </cell>
          <cell r="C126" t="str">
            <v>COMERCIALIZAÇÃO - AGRICULTURA - REC. DIREC. LCA</v>
          </cell>
          <cell r="D126" t="str">
            <v>Não Tributável</v>
          </cell>
        </row>
        <row r="127">
          <cell r="A127" t="str">
            <v>7.1.1.44.00.0006-9</v>
          </cell>
          <cell r="B127" t="str">
            <v>Operacional</v>
          </cell>
          <cell r="C127" t="str">
            <v>COMERCIALIZAÇÃO - PECUÁRIA - REC. DIREC. LCA</v>
          </cell>
          <cell r="D127" t="str">
            <v>Não Tributável</v>
          </cell>
        </row>
        <row r="128">
          <cell r="A128" t="str">
            <v>7.1.1.44.00.0007-6</v>
          </cell>
          <cell r="B128" t="str">
            <v>Operacional</v>
          </cell>
          <cell r="C128" t="str">
            <v>INDUSTRIALIZAÇÃO - AGRICULTURA - REC. DIREC. LCA</v>
          </cell>
          <cell r="D128" t="str">
            <v>Não Tributável</v>
          </cell>
        </row>
        <row r="129">
          <cell r="A129" t="str">
            <v>7.1.1.44.00.0008-3</v>
          </cell>
          <cell r="B129" t="str">
            <v>Operacional</v>
          </cell>
          <cell r="C129" t="str">
            <v>INDUSTRIALIZAÇÃO - PECUÁRIA - REC. DIREC. LCA</v>
          </cell>
          <cell r="D129" t="str">
            <v>Não Tributável</v>
          </cell>
        </row>
        <row r="130">
          <cell r="A130" t="str">
            <v>7.1.1.44.00.0009-0</v>
          </cell>
          <cell r="B130" t="str">
            <v>Operacional</v>
          </cell>
          <cell r="C130" t="str">
            <v>JUROS DE MORA - REC. DIREC. LCA</v>
          </cell>
          <cell r="D130" t="str">
            <v>Não Tributável</v>
          </cell>
        </row>
        <row r="131">
          <cell r="A131" t="str">
            <v>7.1.1.45.00.0001-1</v>
          </cell>
          <cell r="B131" t="str">
            <v>Operacional</v>
          </cell>
          <cell r="C131" t="str">
            <v>CUSTEIO AGRICULTURA - PRONAF EQUALIZÁVEL</v>
          </cell>
          <cell r="D131" t="str">
            <v>Não Tributável</v>
          </cell>
        </row>
        <row r="132">
          <cell r="A132" t="str">
            <v>7.1.1.45.00.0002-8</v>
          </cell>
          <cell r="B132" t="str">
            <v>Operacional</v>
          </cell>
          <cell r="C132" t="str">
            <v>CUSTEIO PECUÁRIA - PRONAF EQUALIZÁVEL</v>
          </cell>
          <cell r="D132" t="str">
            <v>Não Tributável</v>
          </cell>
        </row>
        <row r="133">
          <cell r="A133" t="str">
            <v>7.1.1.45.00.0003-5</v>
          </cell>
          <cell r="B133" t="str">
            <v>Operacional</v>
          </cell>
          <cell r="C133" t="str">
            <v>INVESTIMENTO AGRICULTURA - PRONAF EQUALIZÁVEL</v>
          </cell>
          <cell r="D133" t="str">
            <v>Não Tributável</v>
          </cell>
        </row>
        <row r="134">
          <cell r="A134" t="str">
            <v>7.1.1.45.00.0004-2</v>
          </cell>
          <cell r="B134" t="str">
            <v>Operacional</v>
          </cell>
          <cell r="C134" t="str">
            <v>INVESTIMENTO PECUÁRIA - PRONAF EQUALIZÁVEL</v>
          </cell>
          <cell r="D134" t="str">
            <v>Não Tributável</v>
          </cell>
        </row>
        <row r="135">
          <cell r="A135" t="str">
            <v>7.1.1.45.00.0005-9</v>
          </cell>
          <cell r="B135" t="str">
            <v>Operacional</v>
          </cell>
          <cell r="C135" t="str">
            <v>COMERCIALIZAÇÃO AGRICULTURA - PRONAF EQUALIZÁVEL</v>
          </cell>
          <cell r="D135" t="str">
            <v>Não Tributável</v>
          </cell>
        </row>
        <row r="136">
          <cell r="A136" t="str">
            <v>7.1.1.45.00.0006-6</v>
          </cell>
          <cell r="B136" t="str">
            <v>Operacional</v>
          </cell>
          <cell r="C136" t="str">
            <v>COMERCIALIZAÇÃO PECUÁRIA - PRONAF EQUALIZÁVEL</v>
          </cell>
          <cell r="D136" t="str">
            <v>Não Tributável</v>
          </cell>
        </row>
        <row r="137">
          <cell r="A137" t="str">
            <v>7.1.1.45.00.0007-3</v>
          </cell>
          <cell r="B137" t="str">
            <v>Operacional</v>
          </cell>
          <cell r="C137" t="str">
            <v>CUSTEIO AGRICULTURA - CRÉDITO RURAL</v>
          </cell>
          <cell r="D137" t="str">
            <v>Não Tributável</v>
          </cell>
        </row>
        <row r="138">
          <cell r="A138" t="str">
            <v>7.1.1.45.00.0008-0</v>
          </cell>
          <cell r="B138" t="str">
            <v>Operacional</v>
          </cell>
          <cell r="C138" t="str">
            <v>CUSTEIO PECUÁRIA - CRÉDITO RURAL</v>
          </cell>
          <cell r="D138" t="str">
            <v>Não Tributável</v>
          </cell>
        </row>
        <row r="139">
          <cell r="A139" t="str">
            <v>7.1.1.45.00.0009-7</v>
          </cell>
          <cell r="B139" t="str">
            <v>Operacional</v>
          </cell>
          <cell r="C139" t="str">
            <v>INVESTIMENTO AGRICULTURA - CRÉDITO RURAL</v>
          </cell>
          <cell r="D139" t="str">
            <v>Não Tributável</v>
          </cell>
        </row>
        <row r="140">
          <cell r="A140" t="str">
            <v>7.1.1.45.00.0010-7</v>
          </cell>
          <cell r="B140" t="str">
            <v>Operacional</v>
          </cell>
          <cell r="C140" t="str">
            <v>INVESTIMENTO PECUÁRIA - CRÉDITO RURAL</v>
          </cell>
          <cell r="D140" t="str">
            <v>Não Tributável</v>
          </cell>
        </row>
        <row r="141">
          <cell r="A141" t="str">
            <v>7.1.1.45.00.0011-4</v>
          </cell>
          <cell r="B141" t="str">
            <v>Operacional</v>
          </cell>
          <cell r="C141" t="str">
            <v>COMERCIALIZAÇÃO AGRICULTURA - CRÉDITO RURAL</v>
          </cell>
          <cell r="D141" t="str">
            <v>Não Tributável</v>
          </cell>
        </row>
        <row r="142">
          <cell r="A142" t="str">
            <v>7.1.1.45.00.0012-1</v>
          </cell>
          <cell r="B142" t="str">
            <v>Operacional</v>
          </cell>
          <cell r="C142" t="str">
            <v>COMERCIALIZAÇÃO PECUÁRIA - CRÉDITO RURAL</v>
          </cell>
          <cell r="D142" t="str">
            <v>Não Tributável</v>
          </cell>
        </row>
        <row r="143">
          <cell r="A143" t="str">
            <v>7.1.1.45.00.0013-8</v>
          </cell>
          <cell r="B143" t="str">
            <v>Operacional</v>
          </cell>
          <cell r="C143" t="str">
            <v>RENDAS DE JUROS DE MORA</v>
          </cell>
          <cell r="D143" t="str">
            <v>Não Tributável</v>
          </cell>
        </row>
        <row r="144">
          <cell r="A144" t="str">
            <v>7.1.1.45.00.0014-5</v>
          </cell>
          <cell r="B144" t="str">
            <v>Operacional</v>
          </cell>
          <cell r="C144" t="str">
            <v>CUSTEIO AGRICULTURA - LCA</v>
          </cell>
          <cell r="D144" t="str">
            <v>Não Tributável</v>
          </cell>
        </row>
        <row r="145">
          <cell r="A145" t="str">
            <v>7.1.1.45.00.0015-2</v>
          </cell>
          <cell r="B145" t="str">
            <v>Operacional</v>
          </cell>
          <cell r="C145" t="str">
            <v>CUSTEIO PECUÁRIA - LCA</v>
          </cell>
          <cell r="D145" t="str">
            <v>Não Tributável</v>
          </cell>
        </row>
        <row r="146">
          <cell r="A146" t="str">
            <v>7.1.1.45.00.0016-9</v>
          </cell>
          <cell r="B146" t="str">
            <v>Operacional</v>
          </cell>
          <cell r="C146" t="str">
            <v>INVESTIMENTO AGRICULTURA - LCA</v>
          </cell>
          <cell r="D146" t="str">
            <v>Não Tributável</v>
          </cell>
        </row>
        <row r="147">
          <cell r="A147" t="str">
            <v>7.1.1.45.00.0017-6</v>
          </cell>
          <cell r="B147" t="str">
            <v>Operacional</v>
          </cell>
          <cell r="C147" t="str">
            <v>INVESTIMENTO PECUÁRIA - LCA</v>
          </cell>
          <cell r="D147" t="str">
            <v>Não Tributável</v>
          </cell>
        </row>
        <row r="148">
          <cell r="A148" t="str">
            <v>7.1.1.45.00.0018-3</v>
          </cell>
          <cell r="B148" t="str">
            <v>Operacional</v>
          </cell>
          <cell r="C148" t="str">
            <v>COMERCIALIZAÇÃO AGRICULTURA - LCA</v>
          </cell>
          <cell r="D148" t="str">
            <v>Não Tributável</v>
          </cell>
        </row>
        <row r="149">
          <cell r="A149" t="str">
            <v>7.1.1.45.00.0019-0</v>
          </cell>
          <cell r="B149" t="str">
            <v>Operacional</v>
          </cell>
          <cell r="C149" t="str">
            <v>COMERCIALIZAÇÃO PECUÁRIA - LCA</v>
          </cell>
          <cell r="D149" t="str">
            <v>Não Tributável</v>
          </cell>
        </row>
        <row r="150">
          <cell r="A150" t="str">
            <v>7.1.1.46.00.0001-8</v>
          </cell>
          <cell r="B150" t="str">
            <v>Operacional</v>
          </cell>
          <cell r="C150" t="str">
            <v>CUSTEIO - AGRICULTURA - REC. FONTES PÚBLICAS</v>
          </cell>
          <cell r="D150" t="str">
            <v>Não Tributável</v>
          </cell>
        </row>
        <row r="151">
          <cell r="A151" t="str">
            <v>7.1.1.46.00.0002-5</v>
          </cell>
          <cell r="B151" t="str">
            <v>Operacional</v>
          </cell>
          <cell r="C151" t="str">
            <v>CUSTEIO - PECUÁRIA - REC. FONTES PÚBLICAS</v>
          </cell>
          <cell r="D151" t="str">
            <v>Não Tributável</v>
          </cell>
        </row>
        <row r="152">
          <cell r="A152" t="str">
            <v>7.1.1.46.00.0003-2</v>
          </cell>
          <cell r="B152" t="str">
            <v>Operacional</v>
          </cell>
          <cell r="C152" t="str">
            <v>INVESTIMENTO - AGRICULTURA - REC. FONTES PÚBLICAS</v>
          </cell>
          <cell r="D152" t="str">
            <v>Não Tributável</v>
          </cell>
        </row>
        <row r="153">
          <cell r="A153" t="str">
            <v>7.1.1.46.00.0004-9</v>
          </cell>
          <cell r="B153" t="str">
            <v>Operacional</v>
          </cell>
          <cell r="C153" t="str">
            <v>INVESTIMENTO - PECUÁRIA - REC. FONTES PÚBLICAS</v>
          </cell>
          <cell r="D153" t="str">
            <v>Não Tributável</v>
          </cell>
        </row>
        <row r="154">
          <cell r="A154" t="str">
            <v>7.1.1.46.00.0005-6</v>
          </cell>
          <cell r="B154" t="str">
            <v>Operacional</v>
          </cell>
          <cell r="C154" t="str">
            <v>COMERCIALIZAÇÃO - AGRICULTURA - REC FONTE PÚBLICA</v>
          </cell>
          <cell r="D154" t="str">
            <v>Não Tributável</v>
          </cell>
        </row>
        <row r="155">
          <cell r="A155" t="str">
            <v>7.1.1.46.00.0006-3</v>
          </cell>
          <cell r="B155" t="str">
            <v>Operacional</v>
          </cell>
          <cell r="C155" t="str">
            <v>COMERCIALIZAÇÃO - PECUÁRIA - REC. FONTES PÚBLICAS</v>
          </cell>
          <cell r="D155" t="str">
            <v>Não Tributável</v>
          </cell>
        </row>
        <row r="156">
          <cell r="A156" t="str">
            <v>7.1.1.46.00.0007-0</v>
          </cell>
          <cell r="B156" t="str">
            <v>Operacional</v>
          </cell>
          <cell r="C156" t="str">
            <v>INDUSTRIALIZAÇÃO - AGRICULTURA - REC FONTE PÚBLICA</v>
          </cell>
          <cell r="D156" t="str">
            <v>Não Tributável</v>
          </cell>
        </row>
        <row r="157">
          <cell r="A157" t="str">
            <v>7.1.1.46.00.0008-7</v>
          </cell>
          <cell r="B157" t="str">
            <v>Operacional</v>
          </cell>
          <cell r="C157" t="str">
            <v>INDUSTRIALIZAÇÃO - PECUÁRIA - REC FONTE PÚBLICA</v>
          </cell>
          <cell r="D157" t="str">
            <v>Não Tributável</v>
          </cell>
        </row>
        <row r="158">
          <cell r="A158" t="str">
            <v>7.1.1.46.00.0009-4</v>
          </cell>
          <cell r="B158" t="str">
            <v>Operacional</v>
          </cell>
          <cell r="C158" t="str">
            <v>JUROS DE MORA - REC. FONTES PÚBLICAS</v>
          </cell>
          <cell r="D158" t="str">
            <v>Não Tributável</v>
          </cell>
        </row>
        <row r="159">
          <cell r="A159" t="str">
            <v>7.1.1.50.00.0001-9</v>
          </cell>
          <cell r="B159" t="str">
            <v>Operacional</v>
          </cell>
          <cell r="C159" t="str">
            <v>CUSTEIO AGRICULTURA</v>
          </cell>
          <cell r="D159" t="str">
            <v>Não Tributável</v>
          </cell>
        </row>
        <row r="160">
          <cell r="A160" t="str">
            <v>7.1.1.50.00.0002-6</v>
          </cell>
          <cell r="B160" t="str">
            <v>Operacional</v>
          </cell>
          <cell r="C160" t="str">
            <v>CUSTEIO PECUÁRIA</v>
          </cell>
          <cell r="D160" t="str">
            <v>Não Tributável</v>
          </cell>
        </row>
        <row r="161">
          <cell r="A161" t="str">
            <v>7.1.1.50.00.0003-3</v>
          </cell>
          <cell r="B161" t="str">
            <v>Operacional</v>
          </cell>
          <cell r="C161" t="str">
            <v>INVESTIMENTO AGRICULTURA</v>
          </cell>
          <cell r="D161" t="str">
            <v>Não Tributável</v>
          </cell>
        </row>
        <row r="162">
          <cell r="A162" t="str">
            <v>7.1.1.50.00.0004-0</v>
          </cell>
          <cell r="B162" t="str">
            <v>Operacional</v>
          </cell>
          <cell r="C162" t="str">
            <v>INVESTIMENTO PECUÁRIA</v>
          </cell>
          <cell r="D162" t="str">
            <v>Não Tributável</v>
          </cell>
        </row>
        <row r="163">
          <cell r="A163" t="str">
            <v>7.1.1.50.00.0005-7</v>
          </cell>
          <cell r="B163" t="str">
            <v>Operacional</v>
          </cell>
          <cell r="C163" t="str">
            <v>COMERCIALIZAÇÃO AGRICULTURA</v>
          </cell>
          <cell r="D163" t="str">
            <v>Não Tributável</v>
          </cell>
        </row>
        <row r="164">
          <cell r="A164" t="str">
            <v>7.1.1.50.00.0006-4</v>
          </cell>
          <cell r="B164" t="str">
            <v>Operacional</v>
          </cell>
          <cell r="C164" t="str">
            <v>COMERCIALIZAÇÃO PECUÁRIA</v>
          </cell>
          <cell r="D164" t="str">
            <v>Não Tributável</v>
          </cell>
        </row>
        <row r="165">
          <cell r="A165" t="str">
            <v>7.1.1.50.00.0007-1</v>
          </cell>
          <cell r="B165" t="str">
            <v>Operacional</v>
          </cell>
          <cell r="C165" t="str">
            <v>JUROS DE MORA</v>
          </cell>
          <cell r="D165" t="str">
            <v>Não Tributável</v>
          </cell>
        </row>
        <row r="166">
          <cell r="A166" t="str">
            <v>7.1.1.50.00.0008-8</v>
          </cell>
          <cell r="B166" t="str">
            <v>Operacional</v>
          </cell>
          <cell r="C166" t="str">
            <v>CUSTEIO AGRICULTURA - PROGER RURAL</v>
          </cell>
          <cell r="D166" t="str">
            <v>Não Tributável</v>
          </cell>
        </row>
        <row r="167">
          <cell r="A167" t="str">
            <v>7.1.1.50.00.0009-5</v>
          </cell>
          <cell r="B167" t="str">
            <v>Operacional</v>
          </cell>
          <cell r="C167" t="str">
            <v>CUSTEIO PECUÁRIA - PROGER RURAL</v>
          </cell>
          <cell r="D167" t="str">
            <v>Não Tributável</v>
          </cell>
        </row>
        <row r="168">
          <cell r="A168" t="str">
            <v>7.1.1.50.00.0010-5</v>
          </cell>
          <cell r="B168" t="str">
            <v>Operacional</v>
          </cell>
          <cell r="C168" t="str">
            <v>INVESTIMENTO AGRICULTURA - PROGER RURAL</v>
          </cell>
          <cell r="D168" t="str">
            <v>Não Tributável</v>
          </cell>
        </row>
        <row r="169">
          <cell r="A169" t="str">
            <v>7.1.1.50.00.0011-2</v>
          </cell>
          <cell r="B169" t="str">
            <v>Operacional</v>
          </cell>
          <cell r="C169" t="str">
            <v>INVESTIMENTO PECUÁRIA - PROGER RURAL</v>
          </cell>
          <cell r="D169" t="str">
            <v>Não Tributável</v>
          </cell>
        </row>
        <row r="170">
          <cell r="A170" t="str">
            <v>7.1.1.50.00.0012-9</v>
          </cell>
          <cell r="B170" t="str">
            <v>Operacional</v>
          </cell>
          <cell r="C170" t="str">
            <v>COMERCIALIZAÇÃO AGRICULTURA - PROGER RURAL</v>
          </cell>
          <cell r="D170" t="str">
            <v>Não Tributável</v>
          </cell>
        </row>
        <row r="171">
          <cell r="A171" t="str">
            <v>7.1.1.50.00.0013-6</v>
          </cell>
          <cell r="B171" t="str">
            <v>Operacional</v>
          </cell>
          <cell r="C171" t="str">
            <v>COMERCIALIZAÇÃO PECUÁRIA - PROGER RURAL</v>
          </cell>
          <cell r="D171" t="str">
            <v>Não Tributável</v>
          </cell>
        </row>
        <row r="172">
          <cell r="A172" t="str">
            <v>7.1.1.55.00.0001-4</v>
          </cell>
          <cell r="B172" t="str">
            <v>Operacional</v>
          </cell>
          <cell r="C172" t="str">
            <v>RENDAS DE FINANCIAMENTOS AGROINDUSTRIAIS</v>
          </cell>
          <cell r="D172" t="str">
            <v>Não Tributável</v>
          </cell>
        </row>
        <row r="173">
          <cell r="A173" t="str">
            <v>7.1.1.55.00.0002-1</v>
          </cell>
          <cell r="B173" t="str">
            <v>Operacional</v>
          </cell>
          <cell r="C173" t="str">
            <v>JUROS DE MORA</v>
          </cell>
          <cell r="D173" t="str">
            <v>Não Tributável</v>
          </cell>
        </row>
        <row r="174">
          <cell r="A174" t="str">
            <v>7.1.1.55.00.0003-8</v>
          </cell>
          <cell r="B174" t="str">
            <v>Operacional</v>
          </cell>
          <cell r="C174" t="str">
            <v>CUSTEIO - FINANC. AGROIND.</v>
          </cell>
          <cell r="D174" t="str">
            <v>Não Tributável</v>
          </cell>
        </row>
        <row r="175">
          <cell r="A175" t="str">
            <v>7.1.1.55.00.0004-5</v>
          </cell>
          <cell r="B175" t="str">
            <v>Operacional</v>
          </cell>
          <cell r="C175" t="str">
            <v>INVESTIMENTO - FINANC. AGROIND.</v>
          </cell>
          <cell r="D175" t="str">
            <v>Não Tributável</v>
          </cell>
        </row>
        <row r="176">
          <cell r="A176" t="str">
            <v>7.1.1.55.00.0005-2</v>
          </cell>
          <cell r="B176" t="str">
            <v>Operacional</v>
          </cell>
          <cell r="C176" t="str">
            <v>COMERCIALIZAÇÃO - FINANC. AGROIND.</v>
          </cell>
          <cell r="D176" t="str">
            <v>Não Tributável</v>
          </cell>
        </row>
        <row r="177">
          <cell r="A177" t="str">
            <v>7.1.1.55.00.0006-9</v>
          </cell>
          <cell r="B177" t="str">
            <v>Operacional</v>
          </cell>
          <cell r="C177" t="str">
            <v>INDUSTRIALIZAÇÃO - FINANC. AGROIND.</v>
          </cell>
          <cell r="D177" t="str">
            <v>Não Tributável</v>
          </cell>
        </row>
        <row r="178">
          <cell r="A178" t="str">
            <v>7.1.1.55.00.0007-6</v>
          </cell>
          <cell r="B178" t="str">
            <v>Operacional</v>
          </cell>
          <cell r="C178" t="str">
            <v>JUROS DE MORA - FINANC. AGROIND.</v>
          </cell>
          <cell r="D178" t="str">
            <v>Não Tributável</v>
          </cell>
        </row>
        <row r="179">
          <cell r="A179" t="str">
            <v>7.1.1.92.00.0001-5</v>
          </cell>
          <cell r="B179" t="str">
            <v>Operacional</v>
          </cell>
          <cell r="C179" t="str">
            <v>RENDAS DE DIREITOS POR EMPRÉSTIMOS DE OURO</v>
          </cell>
          <cell r="D179" t="str">
            <v>Não Tributável</v>
          </cell>
        </row>
        <row r="180">
          <cell r="A180" t="str">
            <v>7.1.4.10.10.0001-3</v>
          </cell>
          <cell r="B180" t="str">
            <v>Operacional</v>
          </cell>
          <cell r="C180" t="str">
            <v>POSIÇÃO BANCADA</v>
          </cell>
          <cell r="D180" t="str">
            <v>Não Tributável</v>
          </cell>
        </row>
        <row r="181">
          <cell r="A181" t="str">
            <v>7.1.4.10.10.0002-0</v>
          </cell>
          <cell r="B181" t="str">
            <v>Operacional</v>
          </cell>
          <cell r="C181" t="str">
            <v>LETRAS FINANCEIRAS DO TESOURO</v>
          </cell>
          <cell r="D181" t="str">
            <v>Não Tributável</v>
          </cell>
        </row>
        <row r="182">
          <cell r="A182" t="str">
            <v>7.1.4.10.10.0003-7</v>
          </cell>
          <cell r="B182" t="str">
            <v>Operacional</v>
          </cell>
          <cell r="C182" t="str">
            <v>LETRAS DO TESOURO NACIONAL</v>
          </cell>
          <cell r="D182" t="str">
            <v>Não Tributável</v>
          </cell>
        </row>
        <row r="183">
          <cell r="A183" t="str">
            <v>7.1.4.10.10.0004-4</v>
          </cell>
          <cell r="B183" t="str">
            <v>Operacional</v>
          </cell>
          <cell r="C183" t="str">
            <v>NOTAS DO TESOURO NACIONAL</v>
          </cell>
          <cell r="D183" t="str">
            <v>Não Tributável</v>
          </cell>
        </row>
        <row r="184">
          <cell r="A184" t="str">
            <v>7.1.4.10.10.0005-1</v>
          </cell>
          <cell r="B184" t="str">
            <v>Operacional</v>
          </cell>
          <cell r="C184" t="str">
            <v>NOTAS DO BANCO CENTRAL</v>
          </cell>
          <cell r="D184" t="str">
            <v>Não Tributável</v>
          </cell>
        </row>
        <row r="185">
          <cell r="A185" t="str">
            <v>7.1.4.10.10.0006-8</v>
          </cell>
          <cell r="B185" t="str">
            <v>Operacional</v>
          </cell>
          <cell r="C185" t="str">
            <v>DEBENTURES</v>
          </cell>
          <cell r="D185" t="str">
            <v>Não Tributável</v>
          </cell>
        </row>
        <row r="186">
          <cell r="A186" t="str">
            <v>7.1.4.10.10.0007-5</v>
          </cell>
          <cell r="B186" t="str">
            <v>Operacional</v>
          </cell>
          <cell r="C186" t="str">
            <v>CERTIFICADOS DE DEPÓSITO BANCARIO</v>
          </cell>
          <cell r="D186" t="str">
            <v>Não Tributável</v>
          </cell>
        </row>
        <row r="187">
          <cell r="A187" t="str">
            <v>7.1.4.20.00.0001-7</v>
          </cell>
          <cell r="B187" t="str">
            <v>Operacional</v>
          </cell>
          <cell r="C187" t="str">
            <v>CDI - NÃO LIGADAS</v>
          </cell>
          <cell r="D187" t="str">
            <v>Não Tributável</v>
          </cell>
        </row>
        <row r="188">
          <cell r="A188" t="str">
            <v>7.1.4.20.00.0002-4</v>
          </cell>
          <cell r="B188" t="str">
            <v>Operacional</v>
          </cell>
          <cell r="C188" t="str">
            <v>CDI - LIGADAS</v>
          </cell>
          <cell r="D188" t="str">
            <v>Não Tributável</v>
          </cell>
        </row>
        <row r="189">
          <cell r="A189" t="str">
            <v>7.1.4.20.00.0003-1</v>
          </cell>
          <cell r="B189" t="str">
            <v>Operacional</v>
          </cell>
          <cell r="C189" t="str">
            <v>DI - NÃO LIGADAS</v>
          </cell>
          <cell r="D189" t="str">
            <v>Não Tributável</v>
          </cell>
        </row>
        <row r="190">
          <cell r="A190" t="str">
            <v>7.1.4.20.00.0004-8</v>
          </cell>
          <cell r="B190" t="str">
            <v>Operacional</v>
          </cell>
          <cell r="C190" t="str">
            <v>DI RURAL - NÃO LIGADAS</v>
          </cell>
          <cell r="D190" t="str">
            <v>Não Tributável</v>
          </cell>
        </row>
        <row r="191">
          <cell r="A191" t="str">
            <v>7.1.5.10.00.0001-3</v>
          </cell>
          <cell r="B191" t="str">
            <v>Operacional</v>
          </cell>
          <cell r="C191" t="str">
            <v>RDB / CDB PÓS-FIXADO</v>
          </cell>
          <cell r="D191" t="str">
            <v>Não Tributável</v>
          </cell>
        </row>
        <row r="192">
          <cell r="A192" t="str">
            <v>7.1.5.10.00.0002-0</v>
          </cell>
          <cell r="B192" t="str">
            <v>Operacional</v>
          </cell>
          <cell r="C192" t="str">
            <v>LETRAS DO BANCO CENTRAL</v>
          </cell>
          <cell r="D192" t="str">
            <v>Não Tributável</v>
          </cell>
        </row>
        <row r="193">
          <cell r="A193" t="str">
            <v>7.1.5.10.00.0003-7</v>
          </cell>
          <cell r="B193" t="str">
            <v>Operacional</v>
          </cell>
          <cell r="C193" t="str">
            <v>NOTAS DO TESOURO NACIONAL</v>
          </cell>
          <cell r="D193" t="str">
            <v>Não Tributável</v>
          </cell>
        </row>
        <row r="194">
          <cell r="A194" t="str">
            <v>7.1.5.10.00.0004-4</v>
          </cell>
          <cell r="B194" t="str">
            <v>Operacional</v>
          </cell>
          <cell r="C194" t="str">
            <v>OBRIGAÇÕES DO TESOURO NACIONAL</v>
          </cell>
          <cell r="D194" t="str">
            <v>Não Tributável</v>
          </cell>
        </row>
        <row r="195">
          <cell r="A195" t="str">
            <v>7.1.5.10.00.0005-1</v>
          </cell>
          <cell r="B195" t="str">
            <v>Operacional</v>
          </cell>
          <cell r="C195" t="str">
            <v>TÍTULOS ESTADUAIS E MUNICIPAIS</v>
          </cell>
          <cell r="D195" t="str">
            <v>Não Tributável</v>
          </cell>
        </row>
        <row r="196">
          <cell r="A196" t="str">
            <v>7.1.5.10.00.0006-8</v>
          </cell>
          <cell r="B196" t="str">
            <v>Operacional</v>
          </cell>
          <cell r="C196" t="str">
            <v>RDB / CDB PRÉ-FIXADO</v>
          </cell>
          <cell r="D196" t="str">
            <v>Não Tributável</v>
          </cell>
        </row>
        <row r="197">
          <cell r="A197" t="str">
            <v>7.1.5.10.00.0007-5</v>
          </cell>
          <cell r="B197" t="str">
            <v>Operacional</v>
          </cell>
          <cell r="C197" t="str">
            <v>LETRAS DE CÂMBIO</v>
          </cell>
          <cell r="D197" t="str">
            <v>Não Tributável</v>
          </cell>
        </row>
        <row r="198">
          <cell r="A198" t="str">
            <v>7.1.5.10.00.0008-2</v>
          </cell>
          <cell r="B198" t="str">
            <v>Operacional</v>
          </cell>
          <cell r="C198" t="str">
            <v>LETRAS HIPOTECÁRIAS</v>
          </cell>
          <cell r="D198" t="str">
            <v>Não Tributável</v>
          </cell>
        </row>
        <row r="199">
          <cell r="A199" t="str">
            <v>7.1.5.10.00.0009-9</v>
          </cell>
          <cell r="B199" t="str">
            <v>Operacional</v>
          </cell>
          <cell r="C199" t="str">
            <v>LETRAS IMOBILIÁRIAS</v>
          </cell>
          <cell r="D199" t="str">
            <v>Não Tributável</v>
          </cell>
        </row>
        <row r="200">
          <cell r="A200" t="str">
            <v>7.1.5.10.00.0010-9</v>
          </cell>
          <cell r="B200" t="str">
            <v>Operacional</v>
          </cell>
          <cell r="C200" t="str">
            <v>DEBÊNTURES</v>
          </cell>
          <cell r="D200" t="str">
            <v>Não Tributável</v>
          </cell>
        </row>
        <row r="201">
          <cell r="A201" t="str">
            <v>7.1.5.10.00.0011-6</v>
          </cell>
          <cell r="B201" t="str">
            <v>Operacional</v>
          </cell>
          <cell r="C201" t="str">
            <v>OBRIGAÇÕES DA ELETROBRAS</v>
          </cell>
          <cell r="D201" t="str">
            <v>Não Tributável</v>
          </cell>
        </row>
        <row r="202">
          <cell r="A202" t="str">
            <v>7.1.5.10.00.0012-3</v>
          </cell>
          <cell r="B202" t="str">
            <v>Operacional</v>
          </cell>
          <cell r="C202" t="str">
            <v>TÍTULOS DA DÍVIDA AGRÁRIA</v>
          </cell>
          <cell r="D202" t="str">
            <v>Não Tributável</v>
          </cell>
        </row>
        <row r="203">
          <cell r="A203" t="str">
            <v>7.1.5.10.00.0013-0</v>
          </cell>
          <cell r="B203" t="str">
            <v>Operacional</v>
          </cell>
          <cell r="C203" t="str">
            <v>CÉDULAS HIPOTECÁRIAS</v>
          </cell>
          <cell r="D203" t="str">
            <v>Não Tributável</v>
          </cell>
        </row>
        <row r="204">
          <cell r="A204" t="str">
            <v>7.1.5.10.00.0014-7</v>
          </cell>
          <cell r="B204" t="str">
            <v>Operacional</v>
          </cell>
          <cell r="C204" t="str">
            <v>COTAS DE FUNDOS DE RENDA FIXA</v>
          </cell>
          <cell r="D204" t="str">
            <v>Não Tributável</v>
          </cell>
        </row>
        <row r="205">
          <cell r="A205" t="str">
            <v>7.1.5.10.00.0015-4</v>
          </cell>
          <cell r="B205" t="str">
            <v>Operacional</v>
          </cell>
          <cell r="C205" t="str">
            <v>CENTRALIZAÇÃO FINANCEIRA</v>
          </cell>
          <cell r="D205" t="str">
            <v>Não Tributável</v>
          </cell>
        </row>
        <row r="206">
          <cell r="A206" t="str">
            <v>7.1.5.10.00.0016-1</v>
          </cell>
          <cell r="B206" t="str">
            <v>Operacional</v>
          </cell>
          <cell r="C206" t="str">
            <v>CDB/RDB CENTRALIZAÇÃO FINANCEIRA</v>
          </cell>
          <cell r="D206" t="str">
            <v>Não Tributável</v>
          </cell>
        </row>
        <row r="207">
          <cell r="A207" t="str">
            <v>7.1.5.10.00.0017-8</v>
          </cell>
          <cell r="B207" t="str">
            <v>Operacional</v>
          </cell>
          <cell r="C207" t="str">
            <v>NTN-CENTRALIZAÇÃO FINANCEIRA</v>
          </cell>
          <cell r="D207" t="str">
            <v>Não Tributável</v>
          </cell>
        </row>
        <row r="208">
          <cell r="A208" t="str">
            <v>7.1.5.10.00.0018-5</v>
          </cell>
          <cell r="B208" t="str">
            <v>Operacional</v>
          </cell>
          <cell r="C208" t="str">
            <v>RENDA APLICAÇÃO VINCULADA BM&amp;F</v>
          </cell>
          <cell r="D208" t="str">
            <v>Não Tributável</v>
          </cell>
        </row>
        <row r="209">
          <cell r="A209" t="str">
            <v>7.1.5.10.00.0019-2</v>
          </cell>
          <cell r="B209" t="str">
            <v>Operacional</v>
          </cell>
          <cell r="C209" t="str">
            <v>LETRAS FINANCEIRAS DO TESOURO</v>
          </cell>
          <cell r="D209" t="str">
            <v>Não Tributável</v>
          </cell>
        </row>
        <row r="210">
          <cell r="A210" t="str">
            <v>7.1.5.10.00.0020-2</v>
          </cell>
          <cell r="B210" t="str">
            <v>Operacional</v>
          </cell>
          <cell r="C210" t="str">
            <v>LETRAS DO TESOURO NACIONAL</v>
          </cell>
          <cell r="D210" t="str">
            <v>Não Tributável</v>
          </cell>
        </row>
        <row r="211">
          <cell r="A211" t="str">
            <v>7.1.5.10.00.0021-9</v>
          </cell>
          <cell r="B211" t="str">
            <v>Operacional</v>
          </cell>
          <cell r="C211" t="str">
            <v>RDB / CDB PÓS-FIXADO</v>
          </cell>
          <cell r="D211" t="str">
            <v>Não Tributável</v>
          </cell>
        </row>
        <row r="212">
          <cell r="A212" t="str">
            <v>7.1.5.10.00.0022-6</v>
          </cell>
          <cell r="B212" t="str">
            <v>Operacional</v>
          </cell>
          <cell r="C212" t="str">
            <v>COTAS DE FUNDO RENDA FIXA CENTRALIZAÇÃO</v>
          </cell>
          <cell r="D212" t="str">
            <v>Não Tributável</v>
          </cell>
        </row>
        <row r="213">
          <cell r="A213" t="str">
            <v>7.1.5.10.00.0023-3</v>
          </cell>
          <cell r="B213" t="str">
            <v>Operacional</v>
          </cell>
          <cell r="C213" t="str">
            <v>LFT - CENTRALIZAÇÃO FINANCEIRA</v>
          </cell>
          <cell r="D213" t="str">
            <v>Não Tributável</v>
          </cell>
        </row>
        <row r="214">
          <cell r="A214" t="str">
            <v>7.1.5.10.00.0024-0</v>
          </cell>
          <cell r="B214" t="str">
            <v>Operacional</v>
          </cell>
          <cell r="C214" t="str">
            <v>LTN - CENTRALIZAÇÃO FINANCEIRA</v>
          </cell>
          <cell r="D214" t="str">
            <v>Não Tributável</v>
          </cell>
        </row>
        <row r="215">
          <cell r="A215" t="str">
            <v>7.1.5.10.00.0025-7</v>
          </cell>
          <cell r="B215" t="str">
            <v>Operacional</v>
          </cell>
          <cell r="C215" t="str">
            <v>CDB - VINCULADOS A GARANTIA DE REPASSE</v>
          </cell>
          <cell r="D215" t="str">
            <v>Não Tributável</v>
          </cell>
        </row>
        <row r="216">
          <cell r="A216" t="str">
            <v>7.1.5.10.00.0026-4</v>
          </cell>
          <cell r="B216" t="str">
            <v>Operacional</v>
          </cell>
          <cell r="C216" t="str">
            <v>LFT - VINCULADO A GARANTIA DE REPASSE</v>
          </cell>
          <cell r="D216" t="str">
            <v>Não Tributável</v>
          </cell>
        </row>
        <row r="217">
          <cell r="A217" t="str">
            <v>7.1.5.10.00.0027-1</v>
          </cell>
          <cell r="B217" t="str">
            <v>Operacional</v>
          </cell>
          <cell r="C217" t="str">
            <v>CDB - INSTRUMENTO HÍBRIDO</v>
          </cell>
          <cell r="D217" t="str">
            <v>Não Tributável</v>
          </cell>
        </row>
        <row r="218">
          <cell r="A218" t="str">
            <v>7.1.5.10.00.0028-8</v>
          </cell>
          <cell r="B218" t="str">
            <v>Operacional</v>
          </cell>
          <cell r="C218" t="str">
            <v>CDI - RECURSOS PRÓPRIOS</v>
          </cell>
          <cell r="D218" t="str">
            <v>Não Tributável</v>
          </cell>
        </row>
        <row r="219">
          <cell r="A219" t="str">
            <v>7.1.5.10.00.0029-5</v>
          </cell>
          <cell r="B219" t="str">
            <v>Operacional</v>
          </cell>
          <cell r="C219" t="str">
            <v>CDI - CENTRALIZAÇÃO FINANCEIRA</v>
          </cell>
          <cell r="D219" t="str">
            <v>Não Tributável</v>
          </cell>
        </row>
        <row r="220">
          <cell r="A220" t="str">
            <v>7.1.5.10.00.0030-5</v>
          </cell>
          <cell r="B220" t="str">
            <v>Operacional</v>
          </cell>
          <cell r="C220" t="str">
            <v>RDC - PRÉ-FIXADO</v>
          </cell>
          <cell r="D220" t="str">
            <v>Não Tributável</v>
          </cell>
        </row>
        <row r="221">
          <cell r="A221" t="str">
            <v>7.1.5.10.00.0031-2</v>
          </cell>
          <cell r="B221" t="str">
            <v>Operacional</v>
          </cell>
          <cell r="C221" t="str">
            <v>RDC - PÓS-FIXADO</v>
          </cell>
          <cell r="D221" t="str">
            <v>Não Tributável</v>
          </cell>
        </row>
        <row r="222">
          <cell r="A222" t="str">
            <v>7.1.5.10.00.0032-9</v>
          </cell>
          <cell r="B222" t="str">
            <v>Operacional</v>
          </cell>
          <cell r="C222" t="str">
            <v>LFT - INTERMEDIADOS</v>
          </cell>
          <cell r="D222" t="str">
            <v>Não Tributável</v>
          </cell>
        </row>
        <row r="223">
          <cell r="A223" t="str">
            <v>7.1.5.10.00.0033-6</v>
          </cell>
          <cell r="B223" t="str">
            <v>Operacional</v>
          </cell>
          <cell r="C223" t="str">
            <v>LTN - INTERMEDIADOS</v>
          </cell>
          <cell r="D223" t="str">
            <v>Não Tributável</v>
          </cell>
        </row>
        <row r="224">
          <cell r="A224" t="str">
            <v>7.1.5.10.00.0034-3</v>
          </cell>
          <cell r="B224" t="str">
            <v>Operacional</v>
          </cell>
          <cell r="C224" t="str">
            <v>CDB - INTERMEDIADOS</v>
          </cell>
          <cell r="D224" t="str">
            <v>Não Tributável</v>
          </cell>
        </row>
        <row r="225">
          <cell r="A225" t="str">
            <v>7.1.5.10.00.0035-0</v>
          </cell>
          <cell r="B225" t="str">
            <v>Operacional</v>
          </cell>
          <cell r="C225" t="str">
            <v>LETRAS FINANCEIRAS - PRÉ FIXADA</v>
          </cell>
          <cell r="D225" t="str">
            <v>Não Tributável</v>
          </cell>
        </row>
        <row r="226">
          <cell r="A226" t="str">
            <v>7.1.5.10.00.0036-7</v>
          </cell>
          <cell r="B226" t="str">
            <v>Operacional</v>
          </cell>
          <cell r="C226" t="str">
            <v>LETRAS FINANCEIRAS - PÓS FIXADA</v>
          </cell>
          <cell r="D226" t="str">
            <v>Não Tributável</v>
          </cell>
        </row>
        <row r="227">
          <cell r="A227" t="str">
            <v>7.1.5.10.00.0037-4</v>
          </cell>
          <cell r="B227" t="str">
            <v>Operacional</v>
          </cell>
          <cell r="C227" t="str">
            <v>LFT CENTRALIZAÇÃO RECURSOS MUNICÍPIOS</v>
          </cell>
          <cell r="D227" t="str">
            <v>Não Tributável</v>
          </cell>
        </row>
        <row r="228">
          <cell r="A228" t="str">
            <v>7.1.5.10.00.9999-0</v>
          </cell>
          <cell r="B228" t="str">
            <v>Operacional</v>
          </cell>
          <cell r="C228" t="str">
            <v>OUTROS</v>
          </cell>
          <cell r="D228" t="str">
            <v>Não Tributável</v>
          </cell>
        </row>
        <row r="229">
          <cell r="A229" t="str">
            <v>7.1.5.20.00.0001-6</v>
          </cell>
          <cell r="B229" t="str">
            <v>Operacional</v>
          </cell>
          <cell r="C229" t="str">
            <v>AÇÕES DE COMPANHIAS ABERTAS</v>
          </cell>
          <cell r="D229" t="str">
            <v>Não Tributável</v>
          </cell>
        </row>
        <row r="230">
          <cell r="A230" t="str">
            <v>7.1.5.20.00.0002-3</v>
          </cell>
          <cell r="B230" t="str">
            <v>Operacional</v>
          </cell>
          <cell r="C230" t="str">
            <v>AÇÕES DE COMPANHIAS FECHADAS</v>
          </cell>
          <cell r="D230" t="str">
            <v>Não Tributável</v>
          </cell>
        </row>
        <row r="231">
          <cell r="A231" t="str">
            <v>7.1.5.20.00.0003-0</v>
          </cell>
          <cell r="B231" t="str">
            <v>Operacional</v>
          </cell>
          <cell r="C231" t="str">
            <v>COTAS DE FUNDOS DE RENDA VARIÁVEL</v>
          </cell>
          <cell r="D231" t="str">
            <v>Não Tributável</v>
          </cell>
        </row>
        <row r="232">
          <cell r="A232" t="str">
            <v>7.1.5.20.00.9999-3</v>
          </cell>
          <cell r="B232" t="str">
            <v>Operacional</v>
          </cell>
          <cell r="C232" t="str">
            <v>OUTROS</v>
          </cell>
          <cell r="D232" t="str">
            <v>Não Tributável</v>
          </cell>
        </row>
        <row r="233">
          <cell r="A233" t="str">
            <v>7.1.5.40.00.0001-2</v>
          </cell>
          <cell r="B233" t="str">
            <v>Operacional</v>
          </cell>
          <cell r="C233" t="str">
            <v>RENDAS APLIC FUNDOS INVESTIMENTOS - BANCOOB FIDIC</v>
          </cell>
          <cell r="D233" t="str">
            <v>Não Tributável</v>
          </cell>
        </row>
        <row r="234">
          <cell r="A234" t="str">
            <v>7.1.5.40.00.0002-9</v>
          </cell>
          <cell r="B234" t="str">
            <v>Operacional</v>
          </cell>
          <cell r="C234" t="str">
            <v>FUNDOS DE APLICAÇÃO FINANCEIRA</v>
          </cell>
          <cell r="D234" t="str">
            <v>Não Tributável</v>
          </cell>
        </row>
        <row r="235">
          <cell r="A235" t="str">
            <v>7.1.5.40.00.0003-6</v>
          </cell>
          <cell r="B235" t="str">
            <v>Operacional</v>
          </cell>
          <cell r="C235" t="str">
            <v>FUNDOS MÚTUOS DE RENDA FIXA</v>
          </cell>
          <cell r="D235" t="str">
            <v>Não Tributável</v>
          </cell>
        </row>
        <row r="236">
          <cell r="A236" t="str">
            <v>7.1.5.40.00.9999-9</v>
          </cell>
          <cell r="B236" t="str">
            <v>Operacional</v>
          </cell>
          <cell r="C236" t="str">
            <v>OUTROS</v>
          </cell>
          <cell r="D236" t="str">
            <v>Não Tributável</v>
          </cell>
        </row>
        <row r="237">
          <cell r="A237" t="str">
            <v>7.1.5.50.00.0001-5</v>
          </cell>
          <cell r="B237" t="str">
            <v>Operacional</v>
          </cell>
          <cell r="C237" t="str">
            <v>RENDAS DE APLICAÇÃO-FUNDO DESENV.SOCIAL</v>
          </cell>
          <cell r="D237" t="str">
            <v>Não Tributável</v>
          </cell>
        </row>
        <row r="238">
          <cell r="A238" t="str">
            <v>7.1.5.60.00.0001-8</v>
          </cell>
          <cell r="B238" t="str">
            <v>Operacional</v>
          </cell>
          <cell r="C238" t="str">
            <v>RENDAS DE APLICAÇÕES TÍTULOS DE DESENV. ECONÔMICO</v>
          </cell>
          <cell r="D238" t="str">
            <v>Não Tributável</v>
          </cell>
        </row>
        <row r="239">
          <cell r="A239" t="str">
            <v>7.1.5.70.00.0001-1</v>
          </cell>
          <cell r="B239" t="str">
            <v>Operacional</v>
          </cell>
          <cell r="C239" t="str">
            <v>RENDAS DE APLICAÇÃO EM OURO</v>
          </cell>
          <cell r="D239" t="str">
            <v>Não Tributável</v>
          </cell>
        </row>
        <row r="240">
          <cell r="A240" t="str">
            <v>7.1.5.75.00.0001-6</v>
          </cell>
          <cell r="B240" t="str">
            <v>Operacional</v>
          </cell>
          <cell r="C240" t="str">
            <v>LUCROS COM TÍTULOS DE RENDA FIXA</v>
          </cell>
          <cell r="D240" t="str">
            <v>Não Tributável</v>
          </cell>
        </row>
        <row r="241">
          <cell r="A241" t="str">
            <v>7.1.5.75.00.0002-3</v>
          </cell>
          <cell r="B241" t="str">
            <v>Operacional</v>
          </cell>
          <cell r="C241" t="str">
            <v>LFT - LUCRO NA ALIENAÇÃO - INTERMEDIADOS</v>
          </cell>
          <cell r="D241" t="str">
            <v>Não Tributável</v>
          </cell>
        </row>
        <row r="242">
          <cell r="A242" t="str">
            <v>7.1.5.75.00.0003-0</v>
          </cell>
          <cell r="B242" t="str">
            <v>Operacional</v>
          </cell>
          <cell r="C242" t="str">
            <v>LTN - LUCRO NA ALIENAÇÃO - INTERMEDIADOS</v>
          </cell>
          <cell r="D242" t="str">
            <v>Não Tributável</v>
          </cell>
        </row>
        <row r="243">
          <cell r="A243" t="str">
            <v>7.1.5.75.00.0004-7</v>
          </cell>
          <cell r="B243" t="str">
            <v>Operacional</v>
          </cell>
          <cell r="C243" t="str">
            <v>CDB - LUCRO NA ALIENAÇÃO - INTERMEDIADOS</v>
          </cell>
          <cell r="D243" t="str">
            <v>Não Tributável</v>
          </cell>
        </row>
        <row r="244">
          <cell r="A244" t="str">
            <v>7.1.5.80.11.0001-6</v>
          </cell>
          <cell r="B244" t="str">
            <v>Operacional</v>
          </cell>
          <cell r="C244" t="str">
            <v>SWAP</v>
          </cell>
          <cell r="D244" t="str">
            <v>Não Tributável</v>
          </cell>
        </row>
        <row r="245">
          <cell r="A245" t="str">
            <v>7.1.5.80.21.0001-5</v>
          </cell>
          <cell r="B245" t="str">
            <v>Operacional</v>
          </cell>
          <cell r="C245" t="str">
            <v>TERMO</v>
          </cell>
          <cell r="D245" t="str">
            <v>Não Tributável</v>
          </cell>
        </row>
        <row r="246">
          <cell r="A246" t="str">
            <v>7.1.5.80.31.0001-4</v>
          </cell>
          <cell r="B246" t="str">
            <v>Operacional</v>
          </cell>
          <cell r="C246" t="str">
            <v>FUTURO</v>
          </cell>
          <cell r="D246" t="str">
            <v>Não Tributável</v>
          </cell>
        </row>
        <row r="247">
          <cell r="A247" t="str">
            <v>7.1.5.80.41.0001-3</v>
          </cell>
          <cell r="B247" t="str">
            <v>Operacional</v>
          </cell>
          <cell r="C247" t="str">
            <v>OPÇÕES</v>
          </cell>
          <cell r="D247" t="str">
            <v>Não Tributável</v>
          </cell>
        </row>
        <row r="248">
          <cell r="A248" t="str">
            <v>7.1.5.80.50.0001-9</v>
          </cell>
          <cell r="B248" t="str">
            <v>Operacional</v>
          </cell>
          <cell r="C248" t="str">
            <v>INTERMEDIAÇÃO DE "SWAP"</v>
          </cell>
          <cell r="D248" t="str">
            <v>Não Tributável</v>
          </cell>
        </row>
        <row r="249">
          <cell r="A249" t="str">
            <v>7.1.5.80.90.0001-5</v>
          </cell>
          <cell r="B249" t="str">
            <v>Operacional</v>
          </cell>
          <cell r="C249" t="str">
            <v>OUTROS</v>
          </cell>
          <cell r="D249" t="str">
            <v>Não Tributável</v>
          </cell>
        </row>
        <row r="250">
          <cell r="A250" t="str">
            <v>7.1.7.10.00.0001-1</v>
          </cell>
          <cell r="B250" t="str">
            <v>Operacional</v>
          </cell>
          <cell r="C250" t="str">
            <v>RENDAS DE ADMINISTRAÇÃO DE FUNDOS DE INVESTIMENTO</v>
          </cell>
          <cell r="D250" t="str">
            <v>Não Tributável</v>
          </cell>
        </row>
        <row r="251">
          <cell r="A251" t="str">
            <v>7.1.7.40.00.0001-0</v>
          </cell>
          <cell r="B251" t="str">
            <v>Operacional</v>
          </cell>
          <cell r="C251" t="str">
            <v>RENDAS DE COBRANÇA</v>
          </cell>
          <cell r="D251" t="str">
            <v>Não Tributável</v>
          </cell>
        </row>
        <row r="252">
          <cell r="A252" t="str">
            <v>7.1.7.70.00.0001-9</v>
          </cell>
          <cell r="B252" t="str">
            <v>Operacional</v>
          </cell>
          <cell r="C252" t="str">
            <v>RENDAS DE SERVIÇOS DE CUSTÓDIA</v>
          </cell>
          <cell r="D252" t="str">
            <v>Não Tributável</v>
          </cell>
        </row>
        <row r="253">
          <cell r="A253" t="str">
            <v>7.1.7.90.00.0001-5</v>
          </cell>
          <cell r="B253" t="str">
            <v>Operacional</v>
          </cell>
          <cell r="C253" t="str">
            <v>ORDEM DE PAGAMENTO</v>
          </cell>
          <cell r="D253" t="str">
            <v>Não Tributável</v>
          </cell>
        </row>
        <row r="254">
          <cell r="A254" t="str">
            <v>7.1.7.90.00.0002-2</v>
          </cell>
          <cell r="B254" t="str">
            <v>Operacional</v>
          </cell>
          <cell r="C254" t="str">
            <v>TRANSFERÊNCIAS ELETRÔNICAS - SPB</v>
          </cell>
          <cell r="D254" t="str">
            <v>Não Tributável</v>
          </cell>
        </row>
        <row r="255">
          <cell r="A255" t="str">
            <v>7.1.7.90.00.9999-2</v>
          </cell>
          <cell r="B255" t="str">
            <v>Operacional</v>
          </cell>
          <cell r="C255" t="str">
            <v>OUTROS</v>
          </cell>
          <cell r="D255" t="str">
            <v>Não Tributável</v>
          </cell>
        </row>
        <row r="256">
          <cell r="A256" t="str">
            <v>7.1.7.94.00.0001-3</v>
          </cell>
          <cell r="B256" t="str">
            <v>Operacional</v>
          </cell>
          <cell r="C256" t="str">
            <v>PACOTE DE SERVIÇOS - PF</v>
          </cell>
          <cell r="D256" t="str">
            <v>Não Tributável</v>
          </cell>
        </row>
        <row r="257">
          <cell r="A257" t="str">
            <v>7.1.7.95.01.0001-3</v>
          </cell>
          <cell r="B257" t="str">
            <v>Operacional</v>
          </cell>
          <cell r="C257" t="str">
            <v>TARIFA DE CADASTRO</v>
          </cell>
          <cell r="D257" t="str">
            <v>Não Tributável</v>
          </cell>
        </row>
        <row r="258">
          <cell r="A258" t="str">
            <v>7.1.7.95.03.0001-9</v>
          </cell>
          <cell r="B258" t="str">
            <v>Operacional</v>
          </cell>
          <cell r="C258" t="str">
            <v>TARIFA FORNEC 2ª VIA CARTÃO MAGNÉT FUNÇÃO DÉBITO</v>
          </cell>
          <cell r="D258" t="str">
            <v>Não Tributável</v>
          </cell>
        </row>
        <row r="259">
          <cell r="A259" t="str">
            <v>7.1.7.95.04.0001-2</v>
          </cell>
          <cell r="B259" t="str">
            <v>Operacional</v>
          </cell>
          <cell r="C259" t="str">
            <v>TARIFA FORNEC 2ª VIA CARTÃO MAGNÉT FUNÇÃO POUPANÇA</v>
          </cell>
          <cell r="D259" t="str">
            <v>Não Tributável</v>
          </cell>
        </row>
        <row r="260">
          <cell r="A260" t="str">
            <v>7.1.7.95.05.0001-5</v>
          </cell>
          <cell r="B260" t="str">
            <v>Operacional</v>
          </cell>
          <cell r="C260" t="str">
            <v>TARIFA EXCLUSÃO CCF</v>
          </cell>
          <cell r="D260" t="str">
            <v>Não Tributável</v>
          </cell>
        </row>
        <row r="261">
          <cell r="A261" t="str">
            <v>7.1.7.95.06.0001-8</v>
          </cell>
          <cell r="B261" t="str">
            <v>Operacional</v>
          </cell>
          <cell r="C261" t="str">
            <v>TARIFA CONTRA-ORDEM, OPOSIÇÃO E SUSTAÇÃO CHEQUES</v>
          </cell>
          <cell r="D261" t="str">
            <v>Não Tributável</v>
          </cell>
        </row>
        <row r="262">
          <cell r="A262" t="str">
            <v>7.1.7.95.07.0001-1</v>
          </cell>
          <cell r="B262" t="str">
            <v>Operacional</v>
          </cell>
          <cell r="C262" t="str">
            <v>TARIFA FORNECIMENTO DE CHEQUE</v>
          </cell>
          <cell r="D262" t="str">
            <v>Não Tributável</v>
          </cell>
        </row>
        <row r="263">
          <cell r="A263" t="str">
            <v>7.1.7.95.08.0001-4</v>
          </cell>
          <cell r="B263" t="str">
            <v>Operacional</v>
          </cell>
          <cell r="C263" t="str">
            <v>TARIFA CHEQUE ADMINISTRATIVO</v>
          </cell>
          <cell r="D263" t="str">
            <v>Não Tributável</v>
          </cell>
        </row>
        <row r="264">
          <cell r="A264" t="str">
            <v>7.1.7.95.10.0001-9</v>
          </cell>
          <cell r="B264" t="str">
            <v>Operacional</v>
          </cell>
          <cell r="C264" t="str">
            <v>TARIFA CHEQUE VISADO</v>
          </cell>
          <cell r="D264" t="str">
            <v>Não Tributável</v>
          </cell>
        </row>
        <row r="265">
          <cell r="A265" t="str">
            <v>7.1.7.95.11.0001-2</v>
          </cell>
          <cell r="B265" t="str">
            <v>Operacional</v>
          </cell>
          <cell r="C265" t="str">
            <v>TARIFA SAQUE CTA DEPÓSITOS À VISTA E DE POUPANÇA</v>
          </cell>
          <cell r="D265" t="str">
            <v>Não Tributável</v>
          </cell>
        </row>
        <row r="266">
          <cell r="A266" t="str">
            <v>7.1.7.95.12.0001-5</v>
          </cell>
          <cell r="B266" t="str">
            <v>Operacional</v>
          </cell>
          <cell r="C266" t="str">
            <v>TARIFA DEPÓSITO IDENTIFICADO</v>
          </cell>
          <cell r="D266" t="str">
            <v>Não Tributável</v>
          </cell>
        </row>
        <row r="267">
          <cell r="A267" t="str">
            <v>7.1.7.95.13.0001-8</v>
          </cell>
          <cell r="B267" t="str">
            <v>Operacional</v>
          </cell>
          <cell r="C267" t="str">
            <v>TARIFA FORNECIMENTO DE EXTRATO MENSAL</v>
          </cell>
          <cell r="D267" t="str">
            <v>Não Tributável</v>
          </cell>
        </row>
        <row r="268">
          <cell r="A268" t="str">
            <v>7.1.7.95.13.0002-5</v>
          </cell>
          <cell r="B268" t="str">
            <v>Operacional</v>
          </cell>
          <cell r="C268" t="str">
            <v>TARIFA FORNECIMENTO DE EXTRATO PERÍODO</v>
          </cell>
          <cell r="D268" t="str">
            <v>Não Tributável</v>
          </cell>
        </row>
        <row r="269">
          <cell r="A269" t="str">
            <v>7.1.7.95.14.0001-1</v>
          </cell>
          <cell r="B269" t="str">
            <v>Operacional</v>
          </cell>
          <cell r="C269" t="str">
            <v>TARIFA FORNEC MICROFILME, MICROFICHA, ASSEMELHADOS</v>
          </cell>
          <cell r="D269" t="str">
            <v>Não Tributável</v>
          </cell>
        </row>
        <row r="270">
          <cell r="A270" t="str">
            <v>7.1.7.95.15.0003-8</v>
          </cell>
          <cell r="B270" t="str">
            <v>Operacional</v>
          </cell>
          <cell r="C270" t="str">
            <v>TARIFA TRANSFERÊNCIA POR MEIO DE DOC/TED</v>
          </cell>
          <cell r="D270" t="str">
            <v>Não Tributável</v>
          </cell>
        </row>
        <row r="271">
          <cell r="A271" t="str">
            <v>7.1.7.95.16.0001-7</v>
          </cell>
          <cell r="B271" t="str">
            <v>Operacional</v>
          </cell>
          <cell r="C271" t="str">
            <v>TARIFA TRANSFERÊNCIA AGENDADA POR MEIO DE DOC/TED</v>
          </cell>
          <cell r="D271" t="str">
            <v>Não Tributável</v>
          </cell>
        </row>
        <row r="272">
          <cell r="A272" t="str">
            <v>7.1.7.95.17.0001-0</v>
          </cell>
          <cell r="B272" t="str">
            <v>Operacional</v>
          </cell>
          <cell r="C272" t="str">
            <v>TARIFA TRANSF ENTRE CONTAS DA PRÓPRIA INSTITUIÇÃO</v>
          </cell>
          <cell r="D272" t="str">
            <v>Não Tributável</v>
          </cell>
        </row>
        <row r="273">
          <cell r="A273" t="str">
            <v>7.1.7.95.18.0001-3</v>
          </cell>
          <cell r="B273" t="str">
            <v>Operacional</v>
          </cell>
          <cell r="C273" t="str">
            <v>TARIFA ORDEM DE PAGAMENTO</v>
          </cell>
          <cell r="D273" t="str">
            <v>Não Tributável</v>
          </cell>
        </row>
        <row r="274">
          <cell r="A274" t="str">
            <v>7.1.7.95.18.0002-0</v>
          </cell>
          <cell r="B274" t="str">
            <v>Operacional</v>
          </cell>
          <cell r="C274" t="str">
            <v>TARIFA EMISSÃO CHEQUE ORDEM PAGAMENTO - PF</v>
          </cell>
          <cell r="D274" t="str">
            <v>Não Tributável</v>
          </cell>
        </row>
        <row r="275">
          <cell r="A275" t="str">
            <v>7.1.7.95.19.0001-6</v>
          </cell>
          <cell r="B275" t="str">
            <v>Operacional</v>
          </cell>
          <cell r="C275" t="str">
            <v>TARIFA CONCESSÃO DE ADIANTAMENTO A DEPOSITANTES</v>
          </cell>
          <cell r="D275" t="str">
            <v>Não Tributável</v>
          </cell>
        </row>
        <row r="276">
          <cell r="A276" t="str">
            <v>7.1.7.95.20.0001-8</v>
          </cell>
          <cell r="B276" t="str">
            <v>Operacional</v>
          </cell>
          <cell r="C276" t="str">
            <v>TARIFA CARTÃO DE CRÉDITO BÁSICO - ANUIDADE</v>
          </cell>
          <cell r="D276" t="str">
            <v>Não Tributável</v>
          </cell>
        </row>
        <row r="277">
          <cell r="A277" t="str">
            <v>7.1.7.95.21.0001-1</v>
          </cell>
          <cell r="B277" t="str">
            <v>Operacional</v>
          </cell>
          <cell r="C277" t="str">
            <v>TARIFA FORNECIMENTO 2º VIA CARTÃO - FUNÇÃO CRÉDITO</v>
          </cell>
          <cell r="D277" t="str">
            <v>Não Tributável</v>
          </cell>
        </row>
        <row r="278">
          <cell r="A278" t="str">
            <v>7.1.7.95.22.0001-4</v>
          </cell>
          <cell r="B278" t="str">
            <v>Operacional</v>
          </cell>
          <cell r="C278" t="str">
            <v>TARIFA UTILIZ CANAIS ATEND P/RET ESPEC - CART CRÉD</v>
          </cell>
          <cell r="D278" t="str">
            <v>Não Tributável</v>
          </cell>
        </row>
        <row r="279">
          <cell r="A279" t="str">
            <v>7.1.7.95.23.0001-7</v>
          </cell>
          <cell r="B279" t="str">
            <v>Operacional</v>
          </cell>
          <cell r="C279" t="str">
            <v>TARIFA PGTO CONTAS UTILIZANDO A FUNÇÃO CRÉDITO</v>
          </cell>
          <cell r="D279" t="str">
            <v>Não Tributável</v>
          </cell>
        </row>
        <row r="280">
          <cell r="A280" t="str">
            <v>7.1.7.95.24.0001-0</v>
          </cell>
          <cell r="B280" t="str">
            <v>Operacional</v>
          </cell>
          <cell r="C280" t="str">
            <v>TARIFA AVALIAÇÃO EMERG CRÉDITO - CARTÃO CRÉDITO</v>
          </cell>
          <cell r="D280" t="str">
            <v>Não Tributável</v>
          </cell>
        </row>
        <row r="281">
          <cell r="A281" t="str">
            <v>7.1.7.96.01.0001-0</v>
          </cell>
          <cell r="B281" t="str">
            <v>Operacional</v>
          </cell>
          <cell r="C281" t="str">
            <v>TARIFA DE ADMINISTRAÇÃO DE FUNDOS INVESTIMENTO</v>
          </cell>
          <cell r="D281" t="str">
            <v>Não Tributável</v>
          </cell>
        </row>
        <row r="282">
          <cell r="A282" t="str">
            <v>7.1.7.96.02.0001-3</v>
          </cell>
          <cell r="B282" t="str">
            <v>Operacional</v>
          </cell>
          <cell r="C282" t="str">
            <v>TARIFA DE AVAL E FIANÇA</v>
          </cell>
          <cell r="D282" t="str">
            <v>Não Tributável</v>
          </cell>
        </row>
        <row r="283">
          <cell r="A283" t="str">
            <v>7.1.7.96.04.0001-9</v>
          </cell>
          <cell r="B283" t="str">
            <v>Operacional</v>
          </cell>
          <cell r="C283" t="str">
            <v>TARIFA DE CÂMBIO</v>
          </cell>
          <cell r="D283" t="str">
            <v>Não Tributável</v>
          </cell>
        </row>
        <row r="284">
          <cell r="A284" t="str">
            <v>7.1.7.96.05.0001-2</v>
          </cell>
          <cell r="B284" t="str">
            <v>Operacional</v>
          </cell>
          <cell r="C284" t="str">
            <v>TARIFA CARTÃO CRÉD DIFER - ANUIDADE DIFERENCIADA</v>
          </cell>
          <cell r="D284" t="str">
            <v>Não Tributável</v>
          </cell>
        </row>
        <row r="285">
          <cell r="A285" t="str">
            <v>7.1.7.96.06.0001-5</v>
          </cell>
          <cell r="B285" t="str">
            <v>Operacional</v>
          </cell>
          <cell r="C285" t="str">
            <v>TARIFA DE CARTÃO PRÉ-PAGO</v>
          </cell>
          <cell r="D285" t="str">
            <v>Não Tributável</v>
          </cell>
        </row>
        <row r="286">
          <cell r="A286" t="str">
            <v>7.1.7.96.07.0001-8</v>
          </cell>
          <cell r="B286" t="str">
            <v>Operacional</v>
          </cell>
          <cell r="C286" t="str">
            <v>TARIFA CORRETAGEM DE TÍTULOS</v>
          </cell>
          <cell r="D286" t="str">
            <v>Não Tributável</v>
          </cell>
        </row>
        <row r="287">
          <cell r="A287" t="str">
            <v>7.1.7.96.07.0002-5</v>
          </cell>
          <cell r="B287" t="str">
            <v>Operacional</v>
          </cell>
          <cell r="C287" t="str">
            <v>TARIFA CORRETAGEM DE VALORES MOBILIÁRIOS</v>
          </cell>
          <cell r="D287" t="str">
            <v>Não Tributável</v>
          </cell>
        </row>
        <row r="288">
          <cell r="A288" t="str">
            <v>7.1.7.96.07.0003-2</v>
          </cell>
          <cell r="B288" t="str">
            <v>Operacional</v>
          </cell>
          <cell r="C288" t="str">
            <v>TARIFA CORRETAGEM DE DERIVATIVOS</v>
          </cell>
          <cell r="D288" t="str">
            <v>Não Tributável</v>
          </cell>
        </row>
        <row r="289">
          <cell r="A289" t="str">
            <v>7.1.7.96.07.0004-9</v>
          </cell>
          <cell r="B289" t="str">
            <v>Operacional</v>
          </cell>
          <cell r="C289" t="str">
            <v>TARIFA CORRETAGEM DE CUSTÓDIA</v>
          </cell>
          <cell r="D289" t="str">
            <v>Não Tributável</v>
          </cell>
        </row>
        <row r="290">
          <cell r="A290" t="str">
            <v>7.1.7.96.99.0001-5</v>
          </cell>
          <cell r="B290" t="str">
            <v>Operacional</v>
          </cell>
          <cell r="C290" t="str">
            <v>TARIFA DE OUTROS SERVIÇOS DIFERENCIADOS - PF</v>
          </cell>
          <cell r="D290" t="str">
            <v>Não Tributável</v>
          </cell>
        </row>
        <row r="291">
          <cell r="A291" t="str">
            <v>7.1.7.96.99.0002-2</v>
          </cell>
          <cell r="B291" t="str">
            <v>Operacional</v>
          </cell>
          <cell r="C291" t="str">
            <v>TARIFA ABONO DE ASSINATURA</v>
          </cell>
          <cell r="D291" t="str">
            <v>Não Tributável</v>
          </cell>
        </row>
        <row r="292">
          <cell r="A292" t="str">
            <v>7.1.7.96.99.0003-9</v>
          </cell>
          <cell r="B292" t="str">
            <v>Operacional</v>
          </cell>
          <cell r="C292" t="str">
            <v>TARIFA ADITAMENTO DE CONTRATOS</v>
          </cell>
          <cell r="D292" t="str">
            <v>Não Tributável</v>
          </cell>
        </row>
        <row r="293">
          <cell r="A293" t="str">
            <v>7.1.7.96.99.0004-6</v>
          </cell>
          <cell r="B293" t="str">
            <v>Operacional</v>
          </cell>
          <cell r="C293" t="str">
            <v>TARIFA DE ALUGUEL DE COFRE</v>
          </cell>
          <cell r="D293" t="str">
            <v>Não Tributável</v>
          </cell>
        </row>
        <row r="294">
          <cell r="A294" t="str">
            <v>7.1.7.96.99.0005-3</v>
          </cell>
          <cell r="B294" t="str">
            <v>Operacional</v>
          </cell>
          <cell r="C294" t="str">
            <v>TARIFA AVALIAÇÃO, REAV. SUBST. BENS REC. GARANTIA</v>
          </cell>
          <cell r="D294" t="str">
            <v>Não Tributável</v>
          </cell>
        </row>
        <row r="295">
          <cell r="A295" t="str">
            <v>7.1.7.96.99.0006-0</v>
          </cell>
          <cell r="B295" t="str">
            <v>Operacional</v>
          </cell>
          <cell r="C295" t="str">
            <v>TARIFA EMISSÃO DE CERTIFICADO DIGITAL</v>
          </cell>
          <cell r="D295" t="str">
            <v>Não Tributável</v>
          </cell>
        </row>
        <row r="296">
          <cell r="A296" t="str">
            <v>7.1.7.96.99.0007-7</v>
          </cell>
          <cell r="B296" t="str">
            <v>Operacional</v>
          </cell>
          <cell r="C296" t="str">
            <v>TARIFA DE COLETA ENTREGA DOMICÍLIO OU OUTRO LOCAL</v>
          </cell>
          <cell r="D296" t="str">
            <v>Não Tributável</v>
          </cell>
        </row>
        <row r="297">
          <cell r="A297" t="str">
            <v>7.1.7.96.99.0008-4</v>
          </cell>
          <cell r="B297" t="str">
            <v>Operacional</v>
          </cell>
          <cell r="C297" t="str">
            <v>TARIFA ENVIO DE MENSAGEM AUTOMÁTICA</v>
          </cell>
          <cell r="D297" t="str">
            <v>Não Tributável</v>
          </cell>
        </row>
        <row r="298">
          <cell r="A298" t="str">
            <v>7.1.7.96.99.0009-1</v>
          </cell>
          <cell r="B298" t="str">
            <v>Operacional</v>
          </cell>
          <cell r="C298" t="str">
            <v>TARIFA DE EXTRATO DIFERENCIADO</v>
          </cell>
          <cell r="D298" t="str">
            <v>Não Tributável</v>
          </cell>
        </row>
        <row r="299">
          <cell r="A299" t="str">
            <v>7.1.7.96.99.0010-1</v>
          </cell>
          <cell r="B299" t="str">
            <v>Operacional</v>
          </cell>
          <cell r="C299" t="str">
            <v>TARIFA FORNEC ATESTADOS, CERTIFICADO E DECLARAÇÕES</v>
          </cell>
          <cell r="D299" t="str">
            <v>Não Tributável</v>
          </cell>
        </row>
        <row r="300">
          <cell r="A300" t="str">
            <v>7.1.7.96.99.0011-8</v>
          </cell>
          <cell r="B300" t="str">
            <v>Operacional</v>
          </cell>
          <cell r="C300" t="str">
            <v>TARIFA FORNEC 2º VIA COMPROVANTES E DOCUMENTOS</v>
          </cell>
          <cell r="D300" t="str">
            <v>Não Tributável</v>
          </cell>
        </row>
        <row r="301">
          <cell r="A301" t="str">
            <v>7.1.7.96.99.0012-5</v>
          </cell>
          <cell r="B301" t="str">
            <v>Operacional</v>
          </cell>
          <cell r="C301" t="str">
            <v>TARIFA FORNEC PLÁTICO CARTÃO CRÉDITO PERSONALIZADO</v>
          </cell>
          <cell r="D301" t="str">
            <v>Não Tributável</v>
          </cell>
        </row>
        <row r="302">
          <cell r="A302" t="str">
            <v>7.1.7.96.99.0013-2</v>
          </cell>
          <cell r="B302" t="str">
            <v>Operacional</v>
          </cell>
          <cell r="C302" t="str">
            <v>TARIFA EMERGENCIAL 2º VIA CARTÃO CRÉDITO</v>
          </cell>
          <cell r="D302" t="str">
            <v>Não Tributável</v>
          </cell>
        </row>
        <row r="303">
          <cell r="A303" t="str">
            <v>7.1.7.96.99.0014-9</v>
          </cell>
          <cell r="B303" t="str">
            <v>Operacional</v>
          </cell>
          <cell r="C303" t="str">
            <v>TARIFA LEILÕES AGRÍCOLAS</v>
          </cell>
          <cell r="D303" t="str">
            <v>Não Tributável</v>
          </cell>
        </row>
        <row r="304">
          <cell r="A304" t="str">
            <v>7.1.7.97.10.0001-3</v>
          </cell>
          <cell r="B304" t="str">
            <v>Operacional</v>
          </cell>
          <cell r="C304" t="str">
            <v>TARIFA CHEQUE ESPECIAL</v>
          </cell>
          <cell r="D304" t="str">
            <v>Não Tributável</v>
          </cell>
        </row>
        <row r="305">
          <cell r="A305" t="str">
            <v>7.1.7.97.11.0001-6</v>
          </cell>
          <cell r="B305" t="str">
            <v>Operacional</v>
          </cell>
          <cell r="C305" t="str">
            <v>TARIFA CHEQUE ESPECIAL -  MEI</v>
          </cell>
          <cell r="D305" t="str">
            <v>Não Tributável</v>
          </cell>
        </row>
        <row r="306">
          <cell r="A306" t="str">
            <v>7.1.7.98.01.0001-4</v>
          </cell>
          <cell r="B306" t="str">
            <v>Operacional</v>
          </cell>
          <cell r="C306" t="str">
            <v>TARIFA CONFECÇÃO/RENOVAÇÃO DE CADASTRO</v>
          </cell>
          <cell r="D306" t="str">
            <v>Não Tributável</v>
          </cell>
        </row>
        <row r="307">
          <cell r="A307" t="str">
            <v>7.1.7.98.01.0002-1</v>
          </cell>
          <cell r="B307" t="str">
            <v>Operacional</v>
          </cell>
          <cell r="C307" t="str">
            <v>TARIFA INCLUSÃO/EXCLUSÃO DO CCF</v>
          </cell>
          <cell r="D307" t="str">
            <v>Não Tributável</v>
          </cell>
        </row>
        <row r="308">
          <cell r="A308" t="str">
            <v>7.1.7.98.01.0003-8</v>
          </cell>
          <cell r="B308" t="str">
            <v>Operacional</v>
          </cell>
          <cell r="C308" t="str">
            <v>TARIFA DE CONSULTA AO CRÉDITO</v>
          </cell>
          <cell r="D308" t="str">
            <v>Não Tributável</v>
          </cell>
        </row>
        <row r="309">
          <cell r="A309" t="str">
            <v>7.1.7.98.02.0001-7</v>
          </cell>
          <cell r="B309" t="str">
            <v>Operacional</v>
          </cell>
          <cell r="C309" t="str">
            <v>TARIFA ANUIDADE CARTÃO DE DÉBITO</v>
          </cell>
          <cell r="D309" t="str">
            <v>Não Tributável</v>
          </cell>
        </row>
        <row r="310">
          <cell r="A310" t="str">
            <v>7.1.7.98.02.0002-4</v>
          </cell>
          <cell r="B310" t="str">
            <v>Operacional</v>
          </cell>
          <cell r="C310" t="str">
            <v>TARIFA CHEQUE AVULSO</v>
          </cell>
          <cell r="D310" t="str">
            <v>Não Tributável</v>
          </cell>
        </row>
        <row r="311">
          <cell r="A311" t="str">
            <v>7.1.7.98.02.0003-1</v>
          </cell>
          <cell r="B311" t="str">
            <v>Operacional</v>
          </cell>
          <cell r="C311" t="str">
            <v>TARIFA FORNECIMENTO CARTÃO PERSONALIZADO</v>
          </cell>
          <cell r="D311" t="str">
            <v>Não Tributável</v>
          </cell>
        </row>
        <row r="312">
          <cell r="A312" t="str">
            <v>7.1.7.98.02.0004-8</v>
          </cell>
          <cell r="B312" t="str">
            <v>Operacional</v>
          </cell>
          <cell r="C312" t="str">
            <v>TARIFA FORNECIMENTO DE EXTRATO MENSAL</v>
          </cell>
          <cell r="D312" t="str">
            <v>Não Tributável</v>
          </cell>
        </row>
        <row r="313">
          <cell r="A313" t="str">
            <v>7.1.7.98.02.0005-5</v>
          </cell>
          <cell r="B313" t="str">
            <v>Operacional</v>
          </cell>
          <cell r="C313" t="str">
            <v>TARIFA FORNECIMENTO DE EXTRATO PERÍODO</v>
          </cell>
          <cell r="D313" t="str">
            <v>Não Tributável</v>
          </cell>
        </row>
        <row r="314">
          <cell r="A314" t="str">
            <v>7.1.7.98.02.0006-2</v>
          </cell>
          <cell r="B314" t="str">
            <v>Operacional</v>
          </cell>
          <cell r="C314" t="str">
            <v>TARIFA FORNECIMENTO DE CHEQUE</v>
          </cell>
          <cell r="D314" t="str">
            <v>Não Tributável</v>
          </cell>
        </row>
        <row r="315">
          <cell r="A315" t="str">
            <v>7.1.7.98.02.0007-9</v>
          </cell>
          <cell r="B315" t="str">
            <v>Operacional</v>
          </cell>
          <cell r="C315" t="str">
            <v>TARIFA S/ SAQUE - CARTÃO DÉBITO</v>
          </cell>
          <cell r="D315" t="str">
            <v>Não Tributável</v>
          </cell>
        </row>
        <row r="316">
          <cell r="A316" t="str">
            <v>7.1.7.98.02.0008-6</v>
          </cell>
          <cell r="B316" t="str">
            <v>Operacional</v>
          </cell>
          <cell r="C316" t="str">
            <v>TARIFA S/ DÉBITO AUTORIZADO</v>
          </cell>
          <cell r="D316" t="str">
            <v>Não Tributável</v>
          </cell>
        </row>
        <row r="317">
          <cell r="A317" t="str">
            <v>7.1.7.98.02.0009-3</v>
          </cell>
          <cell r="B317" t="str">
            <v>Operacional</v>
          </cell>
          <cell r="C317" t="str">
            <v>TARIFA S/ EMISSÃO DE CHEQUES</v>
          </cell>
          <cell r="D317" t="str">
            <v>Não Tributável</v>
          </cell>
        </row>
        <row r="318">
          <cell r="A318" t="str">
            <v>7.1.7.98.02.0010-3</v>
          </cell>
          <cell r="B318" t="str">
            <v>Operacional</v>
          </cell>
          <cell r="C318" t="str">
            <v>TARIFA INTERCÂMBIO - CARTÃO DÉBITO</v>
          </cell>
          <cell r="D318" t="str">
            <v>Não Tributável</v>
          </cell>
        </row>
        <row r="319">
          <cell r="A319" t="str">
            <v>7.1.7.98.02.0011-0</v>
          </cell>
          <cell r="B319" t="str">
            <v>Operacional</v>
          </cell>
          <cell r="C319" t="str">
            <v>TARIFA MANUTENÇÃO CONTA CORRENTE</v>
          </cell>
          <cell r="D319" t="str">
            <v>Não Tributável</v>
          </cell>
        </row>
        <row r="320">
          <cell r="A320" t="str">
            <v>7.1.7.98.02.0012-7</v>
          </cell>
          <cell r="B320" t="str">
            <v>Operacional</v>
          </cell>
          <cell r="C320" t="str">
            <v>TARIFA MANUTENÇÃO CONTA INATIVA</v>
          </cell>
          <cell r="D320" t="str">
            <v>Não Tributável</v>
          </cell>
        </row>
        <row r="321">
          <cell r="A321" t="str">
            <v>7.1.7.98.02.0013-4</v>
          </cell>
          <cell r="B321" t="str">
            <v>Operacional</v>
          </cell>
          <cell r="C321" t="str">
            <v>TARIFA PRÉ-DEPÓSITO</v>
          </cell>
          <cell r="D321" t="str">
            <v>Não Tributável</v>
          </cell>
        </row>
        <row r="322">
          <cell r="A322" t="str">
            <v>7.1.7.98.02.0014-1</v>
          </cell>
          <cell r="B322" t="str">
            <v>Operacional</v>
          </cell>
          <cell r="C322" t="str">
            <v>TARIFA DEVOLUÇÃO DE CHEQUES</v>
          </cell>
          <cell r="D322" t="str">
            <v>Não Tributável</v>
          </cell>
        </row>
        <row r="323">
          <cell r="A323" t="str">
            <v>7.1.7.98.02.0015-8</v>
          </cell>
          <cell r="B323" t="str">
            <v>Operacional</v>
          </cell>
          <cell r="C323" t="str">
            <v>TARIFA ACATAMENTO DE CHEQUES</v>
          </cell>
          <cell r="D323" t="str">
            <v>Não Tributável</v>
          </cell>
        </row>
        <row r="324">
          <cell r="A324" t="str">
            <v>7.1.7.98.02.0016-5</v>
          </cell>
          <cell r="B324" t="str">
            <v>Operacional</v>
          </cell>
          <cell r="C324" t="str">
            <v>TARIFA VARIAÇÃO CAMBIAL - CARTÃO DÉBITO</v>
          </cell>
          <cell r="D324" t="str">
            <v>Não Tributável</v>
          </cell>
        </row>
        <row r="325">
          <cell r="A325" t="str">
            <v>7.1.7.98.03.0001-0</v>
          </cell>
          <cell r="B325" t="str">
            <v>Operacional</v>
          </cell>
          <cell r="C325" t="str">
            <v>TARIFA PROCESSAMENTO DEC´S</v>
          </cell>
          <cell r="D325" t="str">
            <v>Não Tributável</v>
          </cell>
        </row>
        <row r="326">
          <cell r="A326" t="str">
            <v>7.1.7.98.03.0002-7</v>
          </cell>
          <cell r="B326" t="str">
            <v>Operacional</v>
          </cell>
          <cell r="C326" t="str">
            <v>TARIFA TRANSFERÊNCIA CONTAS PRÓPRIA INSTITUIÇÃO</v>
          </cell>
          <cell r="D326" t="str">
            <v>Não Tributável</v>
          </cell>
        </row>
        <row r="327">
          <cell r="A327" t="str">
            <v>7.1.7.98.03.0003-4</v>
          </cell>
          <cell r="B327" t="str">
            <v>Operacional</v>
          </cell>
          <cell r="C327" t="str">
            <v>TARIFA TRANSFERÊNCIA POR MEIO DE DOC/TED</v>
          </cell>
          <cell r="D327" t="str">
            <v>Não Tributável</v>
          </cell>
        </row>
        <row r="328">
          <cell r="A328" t="str">
            <v>7.1.7.98.03.0004-1</v>
          </cell>
          <cell r="B328" t="str">
            <v>Operacional</v>
          </cell>
          <cell r="C328" t="str">
            <v>TARIFA TRANSFERÊNCIA AGENDADA POR MEIO DE DOC/TED</v>
          </cell>
          <cell r="D328" t="str">
            <v>Não Tributável</v>
          </cell>
        </row>
        <row r="329">
          <cell r="A329" t="str">
            <v>7.1.7.98.04.0001-3</v>
          </cell>
          <cell r="B329" t="str">
            <v>Operacional</v>
          </cell>
          <cell r="C329" t="str">
            <v>TARIFA S/ LIBERAÇÃO/RENOVAÇÃO OPERAÇÕES CRÉDITO</v>
          </cell>
          <cell r="D329" t="str">
            <v>Não Tributável</v>
          </cell>
        </row>
        <row r="330">
          <cell r="A330" t="str">
            <v>7.1.7.98.04.0002-0</v>
          </cell>
          <cell r="B330" t="str">
            <v>Operacional</v>
          </cell>
          <cell r="C330" t="str">
            <v>TARIFA CONTA GARANTIDA CARTÕES</v>
          </cell>
          <cell r="D330" t="str">
            <v>Não Tributável</v>
          </cell>
        </row>
        <row r="331">
          <cell r="A331" t="str">
            <v>7.1.7.98.05.0001-6</v>
          </cell>
          <cell r="B331" t="str">
            <v>Operacional</v>
          </cell>
          <cell r="C331" t="str">
            <v>TARIFA CHEQUE ESPECIAL -  PESSOA JURÍDICA</v>
          </cell>
          <cell r="D331" t="str">
            <v>Não Tributável</v>
          </cell>
        </row>
        <row r="332">
          <cell r="A332" t="str">
            <v>7.1.7.98.99.0001-9</v>
          </cell>
          <cell r="B332" t="str">
            <v>Operacional</v>
          </cell>
          <cell r="C332" t="str">
            <v>TARIFA ANUIDADE CARTÃO DE CRÉDITO</v>
          </cell>
          <cell r="D332" t="str">
            <v>Não Tributável</v>
          </cell>
        </row>
        <row r="333">
          <cell r="A333" t="str">
            <v>7.1.7.98.99.0002-6</v>
          </cell>
          <cell r="B333" t="str">
            <v>Operacional</v>
          </cell>
          <cell r="C333" t="str">
            <v>TARIFA ARRECADAÇÃO ÁGUA</v>
          </cell>
          <cell r="D333" t="str">
            <v>Não Tributável</v>
          </cell>
        </row>
        <row r="334">
          <cell r="A334" t="str">
            <v>7.1.7.98.99.0003-3</v>
          </cell>
          <cell r="B334" t="str">
            <v>Operacional</v>
          </cell>
          <cell r="C334" t="str">
            <v>TARIFA ARRECADAÇÃO ENERGIA</v>
          </cell>
          <cell r="D334" t="str">
            <v>Não Tributável</v>
          </cell>
        </row>
        <row r="335">
          <cell r="A335" t="str">
            <v>7.1.7.98.99.0004-0</v>
          </cell>
          <cell r="B335" t="str">
            <v>Operacional</v>
          </cell>
          <cell r="C335" t="str">
            <v>TARIFA ARRECADAÇÃO TELEFONE</v>
          </cell>
          <cell r="D335" t="str">
            <v>Não Tributável</v>
          </cell>
        </row>
        <row r="336">
          <cell r="A336" t="str">
            <v>7.1.7.98.99.0005-7</v>
          </cell>
          <cell r="B336" t="str">
            <v>Operacional</v>
          </cell>
          <cell r="C336" t="str">
            <v>TARIFA ARRECADAÇÃO TRIBUTOS E ASSEMELHADOS</v>
          </cell>
          <cell r="D336" t="str">
            <v>Não Tributável</v>
          </cell>
        </row>
        <row r="337">
          <cell r="A337" t="str">
            <v>7.1.7.98.99.0006-4</v>
          </cell>
          <cell r="B337" t="str">
            <v>Operacional</v>
          </cell>
          <cell r="C337" t="str">
            <v>TARIFA BLOQUETOS COBRANÇA</v>
          </cell>
          <cell r="D337" t="str">
            <v>Não Tributável</v>
          </cell>
        </row>
        <row r="338">
          <cell r="A338" t="str">
            <v>7.1.7.98.99.0007-1</v>
          </cell>
          <cell r="B338" t="str">
            <v>Operacional</v>
          </cell>
          <cell r="C338" t="str">
            <v>TARIFA CÉDULA PRODUTO RURAL - CPR</v>
          </cell>
          <cell r="D338" t="str">
            <v>Não Tributável</v>
          </cell>
        </row>
        <row r="339">
          <cell r="A339" t="str">
            <v>7.1.7.98.99.0008-8</v>
          </cell>
          <cell r="B339" t="str">
            <v>Operacional</v>
          </cell>
          <cell r="C339" t="str">
            <v>TARIFA CONVÊNIO SICOOB</v>
          </cell>
          <cell r="D339" t="str">
            <v>Não Tributável</v>
          </cell>
        </row>
        <row r="340">
          <cell r="A340" t="str">
            <v>7.1.7.98.99.0009-5</v>
          </cell>
          <cell r="B340" t="str">
            <v>Operacional</v>
          </cell>
          <cell r="C340" t="str">
            <v>TARIFA MANUTENÇÃO SISTEMA SICOOB</v>
          </cell>
          <cell r="D340" t="str">
            <v>Não Tributável</v>
          </cell>
        </row>
        <row r="341">
          <cell r="A341" t="str">
            <v>7.1.7.98.99.0010-5</v>
          </cell>
          <cell r="B341" t="str">
            <v>Operacional</v>
          </cell>
          <cell r="C341" t="str">
            <v>TARIFA C/ LEVANTAMENTO DADOS SEGUROS</v>
          </cell>
          <cell r="D341" t="str">
            <v>Não Tributável</v>
          </cell>
        </row>
        <row r="342">
          <cell r="A342" t="str">
            <v>7.1.7.98.99.0011-2</v>
          </cell>
          <cell r="B342" t="str">
            <v>Operacional</v>
          </cell>
          <cell r="C342" t="str">
            <v>TARIFA CARTÃO CABAL</v>
          </cell>
          <cell r="D342" t="str">
            <v>Não Tributável</v>
          </cell>
        </row>
        <row r="343">
          <cell r="A343" t="str">
            <v>7.1.7.98.99.0012-9</v>
          </cell>
          <cell r="B343" t="str">
            <v>Operacional</v>
          </cell>
          <cell r="C343" t="str">
            <v>TARIFA DPVAT</v>
          </cell>
          <cell r="D343" t="str">
            <v>Não Tributável</v>
          </cell>
        </row>
        <row r="344">
          <cell r="A344" t="str">
            <v>7.1.7.98.99.0013-6</v>
          </cell>
          <cell r="B344" t="str">
            <v>Operacional</v>
          </cell>
          <cell r="C344" t="str">
            <v>TARIFA FORNEC MICROFILME, MICROFICHA, ASSEMELHADOS</v>
          </cell>
          <cell r="D344" t="str">
            <v>Não Tributável</v>
          </cell>
        </row>
        <row r="345">
          <cell r="A345" t="str">
            <v>7.1.7.98.99.0014-3</v>
          </cell>
          <cell r="B345" t="str">
            <v>Operacional</v>
          </cell>
          <cell r="C345" t="str">
            <v>TARIFA SOBRE SERVIÇOS - SICREDI ADM. CARTÕES</v>
          </cell>
          <cell r="D345" t="str">
            <v>Não Tributável</v>
          </cell>
        </row>
        <row r="346">
          <cell r="A346" t="str">
            <v>7.1.7.98.99.0015-0</v>
          </cell>
          <cell r="B346" t="str">
            <v>Operacional</v>
          </cell>
          <cell r="C346" t="str">
            <v>TARIFA CONTRA-ORDEM, OPOSIÇÃO E SUSTAÇÃO CHEQUES</v>
          </cell>
          <cell r="D346" t="str">
            <v>Não Tributável</v>
          </cell>
        </row>
        <row r="347">
          <cell r="A347" t="str">
            <v>7.1.7.98.99.0016-7</v>
          </cell>
          <cell r="B347" t="str">
            <v>Operacional</v>
          </cell>
          <cell r="C347" t="str">
            <v>TARIFA BANCO 24 HORAS</v>
          </cell>
          <cell r="D347" t="str">
            <v>Não Tributável</v>
          </cell>
        </row>
        <row r="348">
          <cell r="A348" t="str">
            <v>7.1.7.98.99.0017-4</v>
          </cell>
          <cell r="B348" t="str">
            <v>Operacional</v>
          </cell>
          <cell r="C348" t="str">
            <v>TARIFA EMPRÉSTIMO DESCONTO FOLHA</v>
          </cell>
          <cell r="D348" t="str">
            <v>Não Tributável</v>
          </cell>
        </row>
        <row r="349">
          <cell r="A349" t="str">
            <v>7.1.7.98.99.0018-1</v>
          </cell>
          <cell r="B349" t="str">
            <v>Operacional</v>
          </cell>
          <cell r="C349" t="str">
            <v>TARIFA PAGAMENTO SALÁRIO</v>
          </cell>
          <cell r="D349" t="str">
            <v>Não Tributável</v>
          </cell>
        </row>
        <row r="350">
          <cell r="A350" t="str">
            <v>7.1.7.98.99.0019-8</v>
          </cell>
          <cell r="B350" t="str">
            <v>Operacional</v>
          </cell>
          <cell r="C350" t="str">
            <v>TARIFA RECARGA CARTÃO</v>
          </cell>
          <cell r="D350" t="str">
            <v>Não Tributável</v>
          </cell>
        </row>
        <row r="351">
          <cell r="A351" t="str">
            <v>7.1.7.98.99.0020-8</v>
          </cell>
          <cell r="B351" t="str">
            <v>Operacional</v>
          </cell>
          <cell r="C351" t="str">
            <v>TARIFA S/ SAQUE - CARTÃO CRÉDITO</v>
          </cell>
          <cell r="D351" t="str">
            <v>Não Tributável</v>
          </cell>
        </row>
        <row r="352">
          <cell r="A352" t="str">
            <v>7.1.7.98.99.0021-5</v>
          </cell>
          <cell r="B352" t="str">
            <v>Operacional</v>
          </cell>
          <cell r="C352" t="str">
            <v>TARIFA RECEBIDAS BANCOOB</v>
          </cell>
          <cell r="D352" t="str">
            <v>Não Tributável</v>
          </cell>
        </row>
        <row r="353">
          <cell r="A353" t="str">
            <v>7.1.7.98.99.0022-2</v>
          </cell>
          <cell r="B353" t="str">
            <v>Operacional</v>
          </cell>
          <cell r="C353" t="str">
            <v>TARIFA S/ ASSISTÊNCIA TÉCNICA</v>
          </cell>
          <cell r="D353" t="str">
            <v>Não Tributável</v>
          </cell>
        </row>
        <row r="354">
          <cell r="A354" t="str">
            <v>7.1.7.98.99.0023-9</v>
          </cell>
          <cell r="B354" t="str">
            <v>Operacional</v>
          </cell>
          <cell r="C354" t="str">
            <v>TARIFA INTERCÂMBIO - CARTÃO CRÉDITO</v>
          </cell>
          <cell r="D354" t="str">
            <v>Não Tributável</v>
          </cell>
        </row>
        <row r="355">
          <cell r="A355" t="str">
            <v>7.1.7.98.99.0024-6</v>
          </cell>
          <cell r="B355" t="str">
            <v>Operacional</v>
          </cell>
          <cell r="C355" t="str">
            <v>TARIFA VARIAÇÃO CAMBIAL - CARTÃO CRÉDITO</v>
          </cell>
          <cell r="D355" t="str">
            <v>Não Tributável</v>
          </cell>
        </row>
        <row r="356">
          <cell r="A356" t="str">
            <v>7.1.7.98.99.0025-3</v>
          </cell>
          <cell r="B356" t="str">
            <v>Operacional</v>
          </cell>
          <cell r="C356" t="str">
            <v>TARIFA ORDEM DE PAGAMENTO</v>
          </cell>
          <cell r="D356" t="str">
            <v>Não Tributável</v>
          </cell>
        </row>
        <row r="357">
          <cell r="A357" t="str">
            <v>7.1.7.98.99.0026-0</v>
          </cell>
          <cell r="B357" t="str">
            <v>Operacional</v>
          </cell>
          <cell r="C357" t="str">
            <v>TARIFA CONCESSÃO DE ADIANTAMENTO A DEPOSITANTES</v>
          </cell>
          <cell r="D357" t="str">
            <v>Não Tributável</v>
          </cell>
        </row>
        <row r="358">
          <cell r="A358" t="str">
            <v>7.1.7.98.99.0027-7</v>
          </cell>
          <cell r="B358" t="str">
            <v>Operacional</v>
          </cell>
          <cell r="C358" t="str">
            <v>TARIFA DEPÓSITO IDENTIFICADO</v>
          </cell>
          <cell r="D358" t="str">
            <v>Não Tributável</v>
          </cell>
        </row>
        <row r="359">
          <cell r="A359" t="str">
            <v>7.1.7.98.99.0028-4</v>
          </cell>
          <cell r="B359" t="str">
            <v>Operacional</v>
          </cell>
          <cell r="C359" t="str">
            <v>TARIFA SAQUE CTA DEPÓSITOS À VISTA E DE POUPANÇA</v>
          </cell>
          <cell r="D359" t="str">
            <v>Não Tributável</v>
          </cell>
        </row>
        <row r="360">
          <cell r="A360" t="str">
            <v>7.1.7.98.99.0029-1</v>
          </cell>
          <cell r="B360" t="str">
            <v>Operacional</v>
          </cell>
          <cell r="C360" t="str">
            <v>TARIFA CHEQUE VISADO</v>
          </cell>
          <cell r="D360" t="str">
            <v>Não Tributável</v>
          </cell>
        </row>
        <row r="361">
          <cell r="A361" t="str">
            <v>7.1.7.98.99.0030-1</v>
          </cell>
          <cell r="B361" t="str">
            <v>Operacional</v>
          </cell>
          <cell r="C361" t="str">
            <v>TARIFA CHEQUE DE TB/TBG</v>
          </cell>
          <cell r="D361" t="str">
            <v>Não Tributável</v>
          </cell>
        </row>
        <row r="362">
          <cell r="A362" t="str">
            <v>7.1.7.98.99.0031-8</v>
          </cell>
          <cell r="B362" t="str">
            <v>Operacional</v>
          </cell>
          <cell r="C362" t="str">
            <v>TARIFA CHEQUE ADMINISTRATIVO</v>
          </cell>
          <cell r="D362" t="str">
            <v>Não Tributável</v>
          </cell>
        </row>
        <row r="363">
          <cell r="A363" t="str">
            <v>7.1.7.98.99.0032-5</v>
          </cell>
          <cell r="B363" t="str">
            <v>Operacional</v>
          </cell>
          <cell r="C363" t="str">
            <v>TARIFA FORNEC 2ª VIA CARTÃO MAGNÉT FUNÇÃO DÉBITO</v>
          </cell>
          <cell r="D363" t="str">
            <v>Não Tributável</v>
          </cell>
        </row>
        <row r="364">
          <cell r="A364" t="str">
            <v>7.1.7.98.99.0033-2</v>
          </cell>
          <cell r="B364" t="str">
            <v>Operacional</v>
          </cell>
          <cell r="C364" t="str">
            <v>TARIFA FORNEC 2ª VIA CARTÃO MAGNÉT FUNÇÃO POUPANÇA</v>
          </cell>
          <cell r="D364" t="str">
            <v>Não Tributável</v>
          </cell>
        </row>
        <row r="365">
          <cell r="A365" t="str">
            <v>7.1.7.98.99.0034-9</v>
          </cell>
          <cell r="B365" t="str">
            <v>Operacional</v>
          </cell>
          <cell r="C365" t="str">
            <v>TARIFA EMISSÃO DOCUMENTOS</v>
          </cell>
          <cell r="D365" t="str">
            <v>Não Tributável</v>
          </cell>
        </row>
        <row r="366">
          <cell r="A366" t="str">
            <v>7.1.7.98.99.0035-6</v>
          </cell>
          <cell r="B366" t="str">
            <v>Operacional</v>
          </cell>
          <cell r="C366" t="str">
            <v>TARIFA RENOVAÇÃO/RECLASSIFICAÇÃO DOCUMENTOS</v>
          </cell>
          <cell r="D366" t="str">
            <v>Não Tributável</v>
          </cell>
        </row>
        <row r="367">
          <cell r="A367" t="str">
            <v>7.1.7.98.99.0036-3</v>
          </cell>
          <cell r="B367" t="str">
            <v>Operacional</v>
          </cell>
          <cell r="C367" t="str">
            <v>TARIFA SERVIÇOS MALOTE</v>
          </cell>
          <cell r="D367" t="str">
            <v>Não Tributável</v>
          </cell>
        </row>
        <row r="368">
          <cell r="A368" t="str">
            <v>7.1.7.98.99.0037-0</v>
          </cell>
          <cell r="B368" t="str">
            <v>Operacional</v>
          </cell>
          <cell r="C368" t="str">
            <v>TARIFA CÓPIA / 2º VIA DOCUMENTOS</v>
          </cell>
          <cell r="D368" t="str">
            <v>Não Tributável</v>
          </cell>
        </row>
        <row r="369">
          <cell r="A369" t="str">
            <v>7.1.7.98.99.0038-7</v>
          </cell>
          <cell r="B369" t="str">
            <v>Operacional</v>
          </cell>
          <cell r="C369" t="str">
            <v>TARIFA ADITAMENTO CONTRATOS</v>
          </cell>
          <cell r="D369" t="str">
            <v>Não Tributável</v>
          </cell>
        </row>
        <row r="370">
          <cell r="A370" t="str">
            <v>7.1.7.98.99.0039-4</v>
          </cell>
          <cell r="B370" t="str">
            <v>Operacional</v>
          </cell>
          <cell r="C370" t="str">
            <v>TARIFA AVALIAÇÃO/REAVALIAÇÃO/SUBSTITUIÇÃO BENS</v>
          </cell>
          <cell r="D370" t="str">
            <v>Não Tributável</v>
          </cell>
        </row>
        <row r="371">
          <cell r="A371" t="str">
            <v>7.1.7.98.99.0040-4</v>
          </cell>
          <cell r="B371" t="str">
            <v>Operacional</v>
          </cell>
          <cell r="C371" t="str">
            <v>TARIFA ABONO ASSINATURA</v>
          </cell>
          <cell r="D371" t="str">
            <v>Não Tributável</v>
          </cell>
        </row>
        <row r="372">
          <cell r="A372" t="str">
            <v>7.1.7.98.99.0041-1</v>
          </cell>
          <cell r="B372" t="str">
            <v>Operacional</v>
          </cell>
          <cell r="C372" t="str">
            <v>TARIFA COLETA/ENTREGA DOCUMENTOS</v>
          </cell>
          <cell r="D372" t="str">
            <v>Não Tributável</v>
          </cell>
        </row>
        <row r="373">
          <cell r="A373" t="str">
            <v>7.1.7.98.99.0042-8</v>
          </cell>
          <cell r="B373" t="str">
            <v>Operacional</v>
          </cell>
          <cell r="C373" t="str">
            <v>TARIFA CORRETAGEM</v>
          </cell>
          <cell r="D373" t="str">
            <v>Não Tributável</v>
          </cell>
        </row>
        <row r="374">
          <cell r="A374" t="str">
            <v>7.1.7.98.99.0043-5</v>
          </cell>
          <cell r="B374" t="str">
            <v>Operacional</v>
          </cell>
          <cell r="C374" t="str">
            <v>TARIFA SERVIÇOS CUSTÓDIA</v>
          </cell>
          <cell r="D374" t="str">
            <v>Não Tributável</v>
          </cell>
        </row>
        <row r="375">
          <cell r="A375" t="str">
            <v>7.1.7.98.99.0044-2</v>
          </cell>
          <cell r="B375" t="str">
            <v>Operacional</v>
          </cell>
          <cell r="C375" t="str">
            <v>TARIFA PACOTE TARIFAS</v>
          </cell>
          <cell r="D375" t="str">
            <v>Não Tributável</v>
          </cell>
        </row>
        <row r="376">
          <cell r="A376" t="str">
            <v>7.1.7.98.99.0045-9</v>
          </cell>
          <cell r="B376" t="str">
            <v>Operacional</v>
          </cell>
          <cell r="C376" t="str">
            <v>TARIFA EMISSÃO CARTÃO</v>
          </cell>
          <cell r="D376" t="str">
            <v>Não Tributável</v>
          </cell>
        </row>
        <row r="377">
          <cell r="A377" t="str">
            <v>7.1.7.98.99.0046-6</v>
          </cell>
          <cell r="B377" t="str">
            <v>Operacional</v>
          </cell>
          <cell r="C377" t="str">
            <v>TARIFA INATIVIDADE CARTÃO</v>
          </cell>
          <cell r="D377" t="str">
            <v>Não Tributável</v>
          </cell>
        </row>
        <row r="378">
          <cell r="A378" t="str">
            <v>7.1.7.98.99.0047-3</v>
          </cell>
          <cell r="B378" t="str">
            <v>Operacional</v>
          </cell>
          <cell r="C378" t="str">
            <v>TARIFA MENSALIDADE CARTÃO</v>
          </cell>
          <cell r="D378" t="str">
            <v>Não Tributável</v>
          </cell>
        </row>
        <row r="379">
          <cell r="A379" t="str">
            <v>7.1.7.98.99.0048-0</v>
          </cell>
          <cell r="B379" t="str">
            <v>Operacional</v>
          </cell>
          <cell r="C379" t="str">
            <v>TARIFA EMISSÃO FATURA CARTÃO</v>
          </cell>
          <cell r="D379" t="str">
            <v>Não Tributável</v>
          </cell>
        </row>
        <row r="380">
          <cell r="A380" t="str">
            <v>7.1.7.98.99.0049-7</v>
          </cell>
          <cell r="B380" t="str">
            <v>Operacional</v>
          </cell>
          <cell r="C380" t="str">
            <v>TARIFA ANUIDADE CARTÃO</v>
          </cell>
          <cell r="D380" t="str">
            <v>Não Tributável</v>
          </cell>
        </row>
        <row r="381">
          <cell r="A381" t="str">
            <v>7.1.7.98.99.0050-7</v>
          </cell>
          <cell r="B381" t="str">
            <v>Operacional</v>
          </cell>
          <cell r="C381" t="str">
            <v>TARIFA SAQUE CARTÃO</v>
          </cell>
          <cell r="D381" t="str">
            <v>Não Tributável</v>
          </cell>
        </row>
        <row r="382">
          <cell r="A382" t="str">
            <v>7.1.7.98.99.0051-4</v>
          </cell>
          <cell r="B382" t="str">
            <v>Operacional</v>
          </cell>
          <cell r="C382" t="str">
            <v>TARIFA RECARGA CARTÃO PRÉ-PAGO</v>
          </cell>
          <cell r="D382" t="str">
            <v>Não Tributável</v>
          </cell>
        </row>
        <row r="383">
          <cell r="A383" t="str">
            <v>7.1.7.98.99.0052-1</v>
          </cell>
          <cell r="B383" t="str">
            <v>Operacional</v>
          </cell>
          <cell r="C383" t="str">
            <v>TARIFA CÂMBIO</v>
          </cell>
          <cell r="D383" t="str">
            <v>Não Tributável</v>
          </cell>
        </row>
        <row r="384">
          <cell r="A384" t="str">
            <v>7.1.7.98.99.0053-8</v>
          </cell>
          <cell r="B384" t="str">
            <v>Operacional</v>
          </cell>
          <cell r="C384" t="str">
            <v>TARIFA AVAL E FIANÇA</v>
          </cell>
          <cell r="D384" t="str">
            <v>Não Tributável</v>
          </cell>
        </row>
        <row r="385">
          <cell r="A385" t="str">
            <v>7.1.7.98.99.0058-3</v>
          </cell>
          <cell r="B385" t="str">
            <v>Operacional</v>
          </cell>
          <cell r="C385" t="str">
            <v>TARIFA EMISSÃO CHEQUE ORDEM PAGAMENTO - PJ</v>
          </cell>
          <cell r="D385" t="str">
            <v>Não Tributável</v>
          </cell>
        </row>
        <row r="386">
          <cell r="A386" t="str">
            <v>7.1.7.98.99.9999-6</v>
          </cell>
          <cell r="B386" t="str">
            <v>Operacional</v>
          </cell>
          <cell r="C386" t="str">
            <v>OUTRAS RENDAS DE TARIFAS BANCÁRIAS - PJ</v>
          </cell>
          <cell r="D386" t="str">
            <v>Não Tributável</v>
          </cell>
        </row>
        <row r="387">
          <cell r="A387" t="str">
            <v>7.1.7.99.00.0023-8</v>
          </cell>
          <cell r="B387" t="str">
            <v>Operacional</v>
          </cell>
          <cell r="C387" t="str">
            <v>TARIFA ANUIDADE CARTÃO DE CRÉDITO</v>
          </cell>
          <cell r="D387" t="str">
            <v>Não Tributável</v>
          </cell>
        </row>
        <row r="388">
          <cell r="A388" t="str">
            <v>7.1.7.99.00.0050-6</v>
          </cell>
          <cell r="B388" t="str">
            <v>Operacional</v>
          </cell>
          <cell r="C388" t="str">
            <v>RENDAS DE SERV RATEIO DO SICOOB BRASIL P/ CENTRAIS</v>
          </cell>
          <cell r="D388" t="str">
            <v>Não Tributável</v>
          </cell>
        </row>
        <row r="389">
          <cell r="A389" t="str">
            <v>7.1.7.99.00.0051-3</v>
          </cell>
          <cell r="B389" t="str">
            <v>Operacional</v>
          </cell>
          <cell r="C389" t="str">
            <v>TAXA ANUAL ADMINISTRAÇÃO - CARTÃO DÉBITO</v>
          </cell>
          <cell r="D389" t="str">
            <v>Não Tributável</v>
          </cell>
        </row>
        <row r="390">
          <cell r="A390" t="str">
            <v>7.1.7.99.00.0052-0</v>
          </cell>
          <cell r="B390" t="str">
            <v>Operacional</v>
          </cell>
          <cell r="C390" t="str">
            <v>TAXA ANUAL ADMINISTRAÇÃO - CARTÃO CRÉDITO</v>
          </cell>
          <cell r="D390" t="str">
            <v>Não Tributável</v>
          </cell>
        </row>
        <row r="391">
          <cell r="A391" t="str">
            <v>7.1.7.99.00.0053-7</v>
          </cell>
          <cell r="B391" t="str">
            <v>Operacional</v>
          </cell>
          <cell r="C391" t="str">
            <v>TARIFA SOBRE SAQUE - CARTÃO DÉBITO</v>
          </cell>
          <cell r="D391" t="str">
            <v>Não Tributável</v>
          </cell>
        </row>
        <row r="392">
          <cell r="A392" t="str">
            <v>7.1.7.99.00.0054-4</v>
          </cell>
          <cell r="B392" t="str">
            <v>Operacional</v>
          </cell>
          <cell r="C392" t="str">
            <v>TARIFA SOBRE SAQUE - CARTÃO DE CRÉDITO</v>
          </cell>
          <cell r="D392" t="str">
            <v>Não Tributável</v>
          </cell>
        </row>
        <row r="393">
          <cell r="A393" t="str">
            <v>7.1.7.99.00.0056-8</v>
          </cell>
          <cell r="B393" t="str">
            <v>Operacional</v>
          </cell>
          <cell r="C393" t="str">
            <v>TARIFA EMISSÃO CARTÃO</v>
          </cell>
          <cell r="D393" t="str">
            <v>Não Tributável</v>
          </cell>
        </row>
        <row r="394">
          <cell r="A394" t="str">
            <v>7.1.7.99.00.0057-5</v>
          </cell>
          <cell r="B394" t="str">
            <v>Operacional</v>
          </cell>
          <cell r="C394" t="str">
            <v>TARIFA SMS</v>
          </cell>
          <cell r="D394" t="str">
            <v>Não Tributável</v>
          </cell>
        </row>
        <row r="395">
          <cell r="A395" t="str">
            <v>7.1.7.99.00.1008-4</v>
          </cell>
          <cell r="B395" t="str">
            <v>Operacional</v>
          </cell>
          <cell r="C395" t="str">
            <v>AQUISIÇÃO - IMÓVEIS NÃO RESIDENCIAIS</v>
          </cell>
          <cell r="D395" t="str">
            <v>Não Tributável</v>
          </cell>
        </row>
        <row r="396">
          <cell r="A396" t="str">
            <v>7.1.7.99.00.1009-1</v>
          </cell>
          <cell r="B396" t="str">
            <v>Operacional</v>
          </cell>
          <cell r="C396" t="str">
            <v>CONSTRUÇÃO - IMÓVEIS NÃO RESIDENCIAIS</v>
          </cell>
          <cell r="D396" t="str">
            <v>Não Tributável</v>
          </cell>
        </row>
        <row r="397">
          <cell r="A397" t="str">
            <v>7.1.7.99.00.1010-1</v>
          </cell>
          <cell r="B397" t="str">
            <v>Operacional</v>
          </cell>
          <cell r="C397" t="str">
            <v>PRODUÇÃO - IMÓVEIS NÃO RESIDENCIAIS</v>
          </cell>
          <cell r="D397" t="str">
            <v>Não Tributável</v>
          </cell>
        </row>
        <row r="398">
          <cell r="A398" t="str">
            <v>7.1.7.99.00.1011-8</v>
          </cell>
          <cell r="B398" t="str">
            <v>Operacional</v>
          </cell>
          <cell r="C398" t="str">
            <v>REF. E AMPL. - IMÓVEIS NÃO RESIDENCIAIS</v>
          </cell>
          <cell r="D398" t="str">
            <v>Não Tributável</v>
          </cell>
        </row>
        <row r="399">
          <cell r="A399" t="str">
            <v>7.1.7.99.00.1012-5</v>
          </cell>
          <cell r="B399" t="str">
            <v>Operacional</v>
          </cell>
          <cell r="C399" t="str">
            <v>AQUISIÇÃO - IMÓVEIS  RESIDENCIAIS</v>
          </cell>
          <cell r="D399" t="str">
            <v>Não Tributável</v>
          </cell>
        </row>
        <row r="400">
          <cell r="A400" t="str">
            <v>7.1.7.99.00.1013-2</v>
          </cell>
          <cell r="B400" t="str">
            <v>Operacional</v>
          </cell>
          <cell r="C400" t="str">
            <v>CONSTRUÇÃO - IMÓVEIS  RESIDENCIAIS</v>
          </cell>
          <cell r="D400" t="str">
            <v>Não Tributável</v>
          </cell>
        </row>
        <row r="401">
          <cell r="A401" t="str">
            <v>7.1.7.99.00.1014-9</v>
          </cell>
          <cell r="B401" t="str">
            <v>Operacional</v>
          </cell>
          <cell r="C401" t="str">
            <v>PRODUÇÃO - IMÓVEIS  RESIDENCIAIS</v>
          </cell>
          <cell r="D401" t="str">
            <v>Não Tributável</v>
          </cell>
        </row>
        <row r="402">
          <cell r="A402" t="str">
            <v>7.1.7.99.00.1015-6</v>
          </cell>
          <cell r="B402" t="str">
            <v>Operacional</v>
          </cell>
          <cell r="C402" t="str">
            <v>REF. E AMPL. - IMÓVEIS  RESIDENCIAIS</v>
          </cell>
          <cell r="D402" t="str">
            <v>Não Tributável</v>
          </cell>
        </row>
        <row r="403">
          <cell r="A403" t="str">
            <v>7.1.7.99.00.1016-3</v>
          </cell>
          <cell r="B403" t="str">
            <v>Operacional</v>
          </cell>
          <cell r="C403" t="str">
            <v>RENDAS EMISSÃO BOLETO - DEPÓSITO VIA BOLETO</v>
          </cell>
          <cell r="D403" t="str">
            <v>Não Tributável</v>
          </cell>
        </row>
        <row r="404">
          <cell r="A404" t="str">
            <v>7.1.7.99.00.5000-6</v>
          </cell>
          <cell r="B404" t="str">
            <v>Operacional</v>
          </cell>
          <cell r="C404" t="str">
            <v>OUTRAS RENDAS SERVIÇOS - ATOS COOPERATIVOS</v>
          </cell>
          <cell r="D404" t="str">
            <v>Não Tributável</v>
          </cell>
        </row>
        <row r="405">
          <cell r="A405" t="str">
            <v>7.1.7.99.00.5001-3</v>
          </cell>
          <cell r="B405" t="str">
            <v>Operacional</v>
          </cell>
          <cell r="C405" t="str">
            <v>RENDAS CONVÊNIO - ENERGIA ELÉTRICA E GÁS</v>
          </cell>
          <cell r="D405" t="str">
            <v>Tributável</v>
          </cell>
        </row>
        <row r="406">
          <cell r="A406" t="str">
            <v>7.1.7.99.00.5002-0</v>
          </cell>
          <cell r="B406" t="str">
            <v>Operacional</v>
          </cell>
          <cell r="C406" t="str">
            <v>RENDAS CONVÊNIO - SANEAMENTO</v>
          </cell>
          <cell r="D406" t="str">
            <v>Tributável</v>
          </cell>
        </row>
        <row r="407">
          <cell r="A407" t="str">
            <v>7.1.7.99.00.5003-7</v>
          </cell>
          <cell r="B407" t="str">
            <v>Operacional</v>
          </cell>
          <cell r="C407" t="str">
            <v>RENDAS CONVÊNIO - TELECOMUNICAÇÕES</v>
          </cell>
          <cell r="D407" t="str">
            <v>Tributável</v>
          </cell>
        </row>
        <row r="408">
          <cell r="A408" t="str">
            <v>7.1.7.99.00.5004-4</v>
          </cell>
          <cell r="B408" t="str">
            <v>Operacional</v>
          </cell>
          <cell r="C408" t="str">
            <v>RENDAS CONVÊNIO - TRIBUTOS MUNICIPAIS</v>
          </cell>
          <cell r="D408" t="str">
            <v>Tributável</v>
          </cell>
        </row>
        <row r="409">
          <cell r="A409" t="str">
            <v>7.1.7.99.00.5005-1</v>
          </cell>
          <cell r="B409" t="str">
            <v>Operacional</v>
          </cell>
          <cell r="C409" t="str">
            <v>RENDAS CONVÊNIO - TRIBUTOS ESTADUAIS</v>
          </cell>
          <cell r="D409" t="str">
            <v>Tributável</v>
          </cell>
        </row>
        <row r="410">
          <cell r="A410" t="str">
            <v>7.1.7.99.00.5006-8</v>
          </cell>
          <cell r="B410" t="str">
            <v>Operacional</v>
          </cell>
          <cell r="C410" t="str">
            <v>RENDAS CONVÊNIO - OUTROS</v>
          </cell>
          <cell r="D410" t="str">
            <v>Tributável</v>
          </cell>
        </row>
        <row r="411">
          <cell r="A411" t="str">
            <v>7.1.7.99.00.5007-5</v>
          </cell>
          <cell r="B411" t="str">
            <v>Operacional</v>
          </cell>
          <cell r="C411" t="str">
            <v>RENDAS PLANOS DE SAÚDE</v>
          </cell>
          <cell r="D411" t="str">
            <v>Tributável</v>
          </cell>
        </row>
        <row r="412">
          <cell r="A412" t="str">
            <v>7.1.7.99.00.5008-2</v>
          </cell>
          <cell r="B412" t="str">
            <v>Operacional</v>
          </cell>
          <cell r="C412" t="str">
            <v>RENDAS C/LEVANTAMENTOS DE DADOS PARA SEGUROS</v>
          </cell>
          <cell r="D412" t="str">
            <v>Tributável</v>
          </cell>
        </row>
        <row r="413">
          <cell r="A413" t="str">
            <v>7.1.7.99.00.5009-9</v>
          </cell>
          <cell r="B413" t="str">
            <v>Operacional</v>
          </cell>
          <cell r="C413" t="str">
            <v>RENDAS RECEBIDAS DO BANCOOB</v>
          </cell>
          <cell r="D413" t="str">
            <v>Tributável</v>
          </cell>
        </row>
        <row r="414">
          <cell r="A414" t="str">
            <v>7.1.7.99.00.5010-9</v>
          </cell>
          <cell r="B414" t="str">
            <v>Operacional</v>
          </cell>
          <cell r="C414" t="str">
            <v>RENDAS DEVOLUÇÃO CORRETAGEM - BM&amp;F</v>
          </cell>
          <cell r="D414" t="str">
            <v>Tributável</v>
          </cell>
        </row>
        <row r="415">
          <cell r="A415" t="str">
            <v>7.1.7.99.00.5011-6</v>
          </cell>
          <cell r="B415" t="str">
            <v>Operacional</v>
          </cell>
          <cell r="C415" t="str">
            <v>RENDAS COM DOC</v>
          </cell>
          <cell r="D415" t="str">
            <v>Tributável</v>
          </cell>
        </row>
        <row r="416">
          <cell r="A416" t="str">
            <v>7.1.7.99.00.5012-3</v>
          </cell>
          <cell r="B416" t="str">
            <v>Operacional</v>
          </cell>
          <cell r="C416" t="str">
            <v>RENDAS COM TED</v>
          </cell>
          <cell r="D416" t="str">
            <v>Tributável</v>
          </cell>
        </row>
        <row r="417">
          <cell r="A417" t="str">
            <v>7.1.7.99.00.5013-0</v>
          </cell>
          <cell r="B417" t="str">
            <v>Operacional</v>
          </cell>
          <cell r="C417" t="str">
            <v>RENDAS CONVÊNIO - DPVAT</v>
          </cell>
          <cell r="D417" t="str">
            <v>Tributável</v>
          </cell>
        </row>
        <row r="418">
          <cell r="A418" t="str">
            <v>7.1.7.99.00.5014-7</v>
          </cell>
          <cell r="B418" t="str">
            <v>Operacional</v>
          </cell>
          <cell r="C418" t="str">
            <v>RENDAS ARRECADAÇÃO TRIBUTOS E ASSEMELHADOS</v>
          </cell>
          <cell r="D418" t="str">
            <v>Tributável</v>
          </cell>
        </row>
        <row r="419">
          <cell r="A419" t="str">
            <v>7.1.7.99.00.5015-4</v>
          </cell>
          <cell r="B419" t="str">
            <v>Operacional</v>
          </cell>
          <cell r="C419" t="str">
            <v>RENDAS S/ ASSISTÊNCIA TÉCNICA</v>
          </cell>
          <cell r="D419" t="str">
            <v>Tributável</v>
          </cell>
        </row>
        <row r="420">
          <cell r="A420" t="str">
            <v>7.1.7.99.00.5016-1</v>
          </cell>
          <cell r="B420" t="str">
            <v>Operacional</v>
          </cell>
          <cell r="C420" t="str">
            <v>RENDAS PRESTAÇÃO DE SERVIÇOS - COMISSÃO</v>
          </cell>
          <cell r="D420" t="str">
            <v>Tributável</v>
          </cell>
        </row>
        <row r="421">
          <cell r="A421" t="str">
            <v>7.1.7.99.00.5017-8</v>
          </cell>
          <cell r="B421" t="str">
            <v>Operacional</v>
          </cell>
          <cell r="C421" t="str">
            <v>RENDAS CONVÊNIO - PREVIDÊNCIA SOCIAL INSS</v>
          </cell>
          <cell r="D421" t="str">
            <v>Tributável</v>
          </cell>
        </row>
        <row r="422">
          <cell r="A422" t="str">
            <v>7.1.7.99.00.5018-5</v>
          </cell>
          <cell r="B422" t="str">
            <v>Operacional</v>
          </cell>
          <cell r="C422" t="str">
            <v>RENDAS TRANSAÇÕES INTERCREDIS</v>
          </cell>
          <cell r="D422" t="str">
            <v>Tributável</v>
          </cell>
        </row>
        <row r="423">
          <cell r="A423" t="str">
            <v>7.1.7.99.00.5019-2</v>
          </cell>
          <cell r="B423" t="str">
            <v>Operacional</v>
          </cell>
          <cell r="C423" t="str">
            <v>RENDAS CONVÊNIO - MULTAS DE TRÂNSITO</v>
          </cell>
          <cell r="D423" t="str">
            <v>Tributável</v>
          </cell>
        </row>
        <row r="424">
          <cell r="A424" t="str">
            <v>7.1.7.99.00.5020-2</v>
          </cell>
          <cell r="B424" t="str">
            <v>Operacional</v>
          </cell>
          <cell r="C424" t="str">
            <v>RENDAS ANUIDADE - CARTÃO DE CRÉDITO</v>
          </cell>
          <cell r="D424" t="str">
            <v>Tributável</v>
          </cell>
        </row>
        <row r="425">
          <cell r="A425" t="str">
            <v>7.1.7.99.00.5021-9</v>
          </cell>
          <cell r="B425" t="str">
            <v>Operacional</v>
          </cell>
          <cell r="C425" t="str">
            <v>RENDAS ANUIDADE - CARTÃO DE DÉBITO</v>
          </cell>
          <cell r="D425" t="str">
            <v>Tributável</v>
          </cell>
        </row>
        <row r="426">
          <cell r="A426" t="str">
            <v>7.1.7.99.00.5022-6</v>
          </cell>
          <cell r="B426" t="str">
            <v>Operacional</v>
          </cell>
          <cell r="C426" t="str">
            <v>RENDAS INTERCÂMBIO - CARTÃO DE CRÉDITO</v>
          </cell>
          <cell r="D426" t="str">
            <v>Tributável</v>
          </cell>
        </row>
        <row r="427">
          <cell r="A427" t="str">
            <v>7.1.7.99.00.5023-3</v>
          </cell>
          <cell r="B427" t="str">
            <v>Operacional</v>
          </cell>
          <cell r="C427" t="str">
            <v>RENDAS INTERCÂMBIO - CARTÃO DE DÉBITO</v>
          </cell>
          <cell r="D427" t="str">
            <v>Tributável</v>
          </cell>
        </row>
        <row r="428">
          <cell r="A428" t="str">
            <v>7.1.7.99.00.5024-0</v>
          </cell>
          <cell r="B428" t="str">
            <v>Operacional</v>
          </cell>
          <cell r="C428" t="str">
            <v>RENDAS VARIAÇÃO CAMBIAL - CARTÃO DE CRÉDITO</v>
          </cell>
          <cell r="D428" t="str">
            <v>Tributável</v>
          </cell>
        </row>
        <row r="429">
          <cell r="A429" t="str">
            <v>7.1.7.99.00.5025-7</v>
          </cell>
          <cell r="B429" t="str">
            <v>Operacional</v>
          </cell>
          <cell r="C429" t="str">
            <v>RENDAS VARIAÇÃO CAMBIAL - CARTÃO DE DÉBITO</v>
          </cell>
          <cell r="D429" t="str">
            <v>Tributável</v>
          </cell>
        </row>
        <row r="430">
          <cell r="A430" t="str">
            <v>7.1.7.99.00.5026-4</v>
          </cell>
          <cell r="B430" t="str">
            <v>Operacional</v>
          </cell>
          <cell r="C430" t="str">
            <v>RENDAS S/ SAQUE - CARTÃO DE CRÉDITO</v>
          </cell>
          <cell r="D430" t="str">
            <v>Tributável</v>
          </cell>
        </row>
        <row r="431">
          <cell r="A431" t="str">
            <v>7.1.7.99.00.5027-1</v>
          </cell>
          <cell r="B431" t="str">
            <v>Operacional</v>
          </cell>
          <cell r="C431" t="str">
            <v>RENDAS CHEQUE ELETRONICO - CARTÃO CABAL</v>
          </cell>
          <cell r="D431" t="str">
            <v>Tributável</v>
          </cell>
        </row>
        <row r="432">
          <cell r="A432" t="str">
            <v>7.1.7.99.00.5028-8</v>
          </cell>
          <cell r="B432" t="str">
            <v>Operacional</v>
          </cell>
          <cell r="C432" t="str">
            <v>REPASSE CUSTO CONSULTA/SAQUE - CIRRUS CABAL</v>
          </cell>
          <cell r="D432" t="str">
            <v>Tributável</v>
          </cell>
        </row>
        <row r="433">
          <cell r="A433" t="str">
            <v>7.1.7.99.00.5029-5</v>
          </cell>
          <cell r="B433" t="str">
            <v>Operacional</v>
          </cell>
          <cell r="C433" t="str">
            <v>RENDAS COMISSÃO INTERCAMBIO - MAESTRO MASTERCARD</v>
          </cell>
          <cell r="D433" t="str">
            <v>Tributável</v>
          </cell>
        </row>
        <row r="434">
          <cell r="A434" t="str">
            <v>7.1.7.99.00.5030-5</v>
          </cell>
          <cell r="B434" t="str">
            <v>Operacional</v>
          </cell>
          <cell r="C434" t="str">
            <v>RENDAS SAQUE - CARTÃO DE DÉBITO</v>
          </cell>
          <cell r="D434" t="str">
            <v>Tributável</v>
          </cell>
        </row>
        <row r="435">
          <cell r="A435" t="str">
            <v>7.1.7.99.00.5031-2</v>
          </cell>
          <cell r="B435" t="str">
            <v>Operacional</v>
          </cell>
          <cell r="C435" t="str">
            <v>RENDAS COMISSÃO INTERCÂMBIO - CARTÃO CABAL</v>
          </cell>
          <cell r="D435" t="str">
            <v>Tributável</v>
          </cell>
        </row>
        <row r="436">
          <cell r="A436" t="str">
            <v>7.1.7.99.00.5032-9</v>
          </cell>
          <cell r="B436" t="str">
            <v>Operacional</v>
          </cell>
          <cell r="C436" t="str">
            <v>RENDAS SERVIÇOS DE COBRANÇA - FIDC</v>
          </cell>
          <cell r="D436" t="str">
            <v>Tributável</v>
          </cell>
        </row>
        <row r="437">
          <cell r="A437" t="str">
            <v>7.1.7.99.00.5033-6</v>
          </cell>
          <cell r="B437" t="str">
            <v>Operacional</v>
          </cell>
          <cell r="C437" t="str">
            <v>RENDAS CONVÊNIO - RECEBIMENTO ORDEM PGTO TERCEIROS</v>
          </cell>
          <cell r="D437" t="str">
            <v>Tributável</v>
          </cell>
        </row>
        <row r="438">
          <cell r="A438" t="str">
            <v>7.1.7.99.00.5034-3</v>
          </cell>
          <cell r="B438" t="str">
            <v>Operacional</v>
          </cell>
          <cell r="C438" t="str">
            <v>RENDAS CONVÊNIO - TRIBUTOS FEDERAIS</v>
          </cell>
          <cell r="D438" t="str">
            <v>Tributável</v>
          </cell>
        </row>
        <row r="439">
          <cell r="A439" t="str">
            <v>7.1.7.99.00.5035-0</v>
          </cell>
          <cell r="B439" t="str">
            <v>Operacional</v>
          </cell>
          <cell r="C439" t="str">
            <v>RENDAS EMISSÃO CARTÃO - MASTERCARD EMPRESARIAL</v>
          </cell>
          <cell r="D439" t="str">
            <v>Tributável</v>
          </cell>
        </row>
        <row r="440">
          <cell r="A440" t="str">
            <v>7.1.7.99.00.5036-7</v>
          </cell>
          <cell r="B440" t="str">
            <v>Operacional</v>
          </cell>
          <cell r="C440" t="str">
            <v>REPASSE CONSULTA SAQUE - INTERNACIONAL</v>
          </cell>
          <cell r="D440" t="str">
            <v>Tributável</v>
          </cell>
        </row>
        <row r="441">
          <cell r="A441" t="str">
            <v>7.1.7.99.00.5037-4</v>
          </cell>
          <cell r="B441" t="str">
            <v>Operacional</v>
          </cell>
          <cell r="C441" t="str">
            <v>REPASSE CONSULTA SAQUE - BANCO 24 HORAS</v>
          </cell>
          <cell r="D441" t="str">
            <v>Tributável</v>
          </cell>
        </row>
        <row r="442">
          <cell r="A442" t="str">
            <v>7.1.7.99.00.5038-1</v>
          </cell>
          <cell r="B442" t="str">
            <v>Operacional</v>
          </cell>
          <cell r="C442" t="str">
            <v>REPASSE CUSTO S/ SAQUE - INTERNACIONAL</v>
          </cell>
          <cell r="D442" t="str">
            <v>Tributável</v>
          </cell>
        </row>
        <row r="443">
          <cell r="A443" t="str">
            <v>7.1.7.99.00.5039-8</v>
          </cell>
          <cell r="B443" t="str">
            <v>Operacional</v>
          </cell>
          <cell r="C443" t="str">
            <v>RENDAS ANTECIPAÇÃO</v>
          </cell>
          <cell r="D443" t="str">
            <v>Tributável</v>
          </cell>
        </row>
        <row r="444">
          <cell r="A444" t="str">
            <v>7.1.7.99.00.5041-5</v>
          </cell>
          <cell r="B444" t="str">
            <v>Operacional</v>
          </cell>
          <cell r="C444" t="str">
            <v>RENDAS CONVÊNIO - CARNÊS/ASSEMELHADOS</v>
          </cell>
          <cell r="D444" t="str">
            <v>Tributável</v>
          </cell>
        </row>
        <row r="445">
          <cell r="A445" t="str">
            <v>7.1.7.99.00.5042-2</v>
          </cell>
          <cell r="B445" t="str">
            <v>Operacional</v>
          </cell>
          <cell r="C445" t="str">
            <v>RENDAS CONVÊNIO - ARRECADAÇÃO FGTS</v>
          </cell>
          <cell r="D445" t="str">
            <v>Tributável</v>
          </cell>
        </row>
        <row r="446">
          <cell r="A446" t="str">
            <v>7.1.7.99.00.5043-9</v>
          </cell>
          <cell r="B446" t="str">
            <v>Operacional</v>
          </cell>
          <cell r="C446" t="str">
            <v>RENDAS CONVÊNIO - SEGUROS</v>
          </cell>
          <cell r="D446" t="str">
            <v>Tributável</v>
          </cell>
        </row>
        <row r="447">
          <cell r="A447" t="str">
            <v>7.1.7.99.00.5044-6</v>
          </cell>
          <cell r="B447" t="str">
            <v>Operacional</v>
          </cell>
          <cell r="C447" t="str">
            <v>RENDAS CONVÊNIO - DEMAIS EMPRESAS</v>
          </cell>
          <cell r="D447" t="str">
            <v>Tributável</v>
          </cell>
        </row>
        <row r="448">
          <cell r="A448" t="str">
            <v>7.1.7.99.00.5045-3</v>
          </cell>
          <cell r="B448" t="str">
            <v>Operacional</v>
          </cell>
          <cell r="C448" t="str">
            <v>RENDAS EMISSÃO CARTÃO - SICOOBCARD SALÁRIO</v>
          </cell>
          <cell r="D448" t="str">
            <v>Tributável</v>
          </cell>
        </row>
        <row r="449">
          <cell r="A449" t="str">
            <v>7.1.7.99.00.5046-0</v>
          </cell>
          <cell r="B449" t="str">
            <v>Operacional</v>
          </cell>
          <cell r="C449" t="str">
            <v>RENDAS CONVÊNIO - RECARGA TELEFONIA ON-LINE</v>
          </cell>
          <cell r="D449" t="str">
            <v>Tributável</v>
          </cell>
        </row>
        <row r="450">
          <cell r="A450" t="str">
            <v>7.1.7.99.00.5047-7</v>
          </cell>
          <cell r="B450" t="str">
            <v>Operacional</v>
          </cell>
          <cell r="C450" t="str">
            <v>CRÉDITO RECEITA SIPAG - CREDENCIAMENTO</v>
          </cell>
          <cell r="D450" t="str">
            <v>Tributável</v>
          </cell>
        </row>
        <row r="451">
          <cell r="A451" t="str">
            <v>7.1.7.99.00.5048-4</v>
          </cell>
          <cell r="B451" t="str">
            <v>Operacional</v>
          </cell>
          <cell r="C451" t="str">
            <v>COMISSÃO CARTÕES DE CRÉDITO</v>
          </cell>
          <cell r="D451" t="str">
            <v>Tributável</v>
          </cell>
        </row>
        <row r="452">
          <cell r="A452" t="str">
            <v>7.1.7.99.00.5049-1</v>
          </cell>
          <cell r="B452" t="str">
            <v>Operacional</v>
          </cell>
          <cell r="C452" t="str">
            <v>CRÉDITO RECEITAS - CREDENCIAMENTO</v>
          </cell>
          <cell r="D452" t="str">
            <v>Tributável</v>
          </cell>
        </row>
        <row r="453">
          <cell r="A453" t="str">
            <v>7.1.7.99.00.5050-1</v>
          </cell>
          <cell r="B453" t="str">
            <v>Operacional</v>
          </cell>
          <cell r="C453" t="str">
            <v>COMISSÃO COM VENDA DE CONSÓRCIOS C/ ASSOCIADOS</v>
          </cell>
          <cell r="D453" t="str">
            <v>Tributável</v>
          </cell>
        </row>
        <row r="454">
          <cell r="A454" t="str">
            <v>7.1.7.99.00.5051-8</v>
          </cell>
          <cell r="B454" t="str">
            <v>Operacional</v>
          </cell>
          <cell r="C454" t="str">
            <v>COMISSÃO COM VENDA DE CONSÓRCIOS C/ NÃO ASSOCIADOS</v>
          </cell>
          <cell r="D454" t="str">
            <v>Tributável</v>
          </cell>
        </row>
        <row r="455">
          <cell r="A455" t="str">
            <v>7.1.7.99.00.5052-5</v>
          </cell>
          <cell r="B455" t="str">
            <v>Operacional</v>
          </cell>
          <cell r="C455" t="str">
            <v>COMISSÃO COM VENDA DE SEGUROS C/ ASSOCIADOS</v>
          </cell>
          <cell r="D455" t="str">
            <v>Tributável</v>
          </cell>
        </row>
        <row r="456">
          <cell r="A456" t="str">
            <v>7.1.7.99.00.5053-2</v>
          </cell>
          <cell r="B456" t="str">
            <v>Operacional</v>
          </cell>
          <cell r="C456" t="str">
            <v>COMISSÃO COM VENDA DE SEGUROS C/ NÃO ASSOCIADOS</v>
          </cell>
          <cell r="D456" t="str">
            <v>Tributável</v>
          </cell>
        </row>
        <row r="457">
          <cell r="A457" t="str">
            <v>7.1.7.99.00.5054-9</v>
          </cell>
          <cell r="B457" t="str">
            <v>Operacional</v>
          </cell>
          <cell r="C457" t="str">
            <v>RENDAS CONVÊNIO - CRA´S CARTÓRIOS</v>
          </cell>
          <cell r="D457" t="str">
            <v>Tributável</v>
          </cell>
        </row>
        <row r="458">
          <cell r="A458" t="str">
            <v>7.1.7.99.00.5055-6</v>
          </cell>
          <cell r="B458" t="str">
            <v>Operacional</v>
          </cell>
          <cell r="C458" t="str">
            <v>DEPÓSITO CHEQUE AUTOATENDIMENTO</v>
          </cell>
          <cell r="D458" t="str">
            <v>Não Tributável</v>
          </cell>
        </row>
        <row r="459">
          <cell r="A459" t="str">
            <v>7.1.7.99.00.5056-3</v>
          </cell>
          <cell r="B459" t="str">
            <v>Operacional</v>
          </cell>
          <cell r="C459" t="str">
            <v>RENDAS PRESTAÇÃO SERVIÇO - COMISSÃO POUPANÇA</v>
          </cell>
          <cell r="D459" t="str">
            <v>Tributável</v>
          </cell>
        </row>
        <row r="460">
          <cell r="A460" t="str">
            <v>7.1.7.99.00.5057-0</v>
          </cell>
          <cell r="B460" t="str">
            <v>Operacional</v>
          </cell>
          <cell r="C460" t="str">
            <v>RENDAS PRESTAÇÃO SERVIÇO - COMISSÃO SICOOB PREVI</v>
          </cell>
          <cell r="D460" t="str">
            <v>Tributável</v>
          </cell>
        </row>
        <row r="461">
          <cell r="A461" t="str">
            <v>7.1.7.99.00.5058-7</v>
          </cell>
          <cell r="B461" t="str">
            <v>Operacional</v>
          </cell>
          <cell r="C461" t="str">
            <v>RENDAS PRESTAÇÃO SERVIÇO - COMISSÃO CONSIG. INSS</v>
          </cell>
          <cell r="D461" t="str">
            <v>Tributável</v>
          </cell>
        </row>
        <row r="462">
          <cell r="A462" t="str">
            <v>7.1.7.99.00.5059-4</v>
          </cell>
          <cell r="B462" t="str">
            <v>Operacional</v>
          </cell>
          <cell r="C462" t="str">
            <v>RENDAS PRESTAÇÃO SERVIÇO - COMISSÃO CONSIG.BANCOOB</v>
          </cell>
          <cell r="D462" t="str">
            <v>Tributável</v>
          </cell>
        </row>
        <row r="463">
          <cell r="A463" t="str">
            <v>7.1.7.99.00.5060-4</v>
          </cell>
          <cell r="B463" t="str">
            <v>Operacional</v>
          </cell>
          <cell r="C463" t="str">
            <v>RENDAS PRESTAÇÃO SERVIÇO - COMISSÃO FINANC. IMOB.</v>
          </cell>
          <cell r="D463" t="str">
            <v>Tributável</v>
          </cell>
        </row>
        <row r="464">
          <cell r="A464" t="str">
            <v>7.1.7.99.00.5061-1</v>
          </cell>
          <cell r="B464" t="str">
            <v>Operacional</v>
          </cell>
          <cell r="C464" t="str">
            <v>RENDAS PREST. SERVIÇO-COMISSÃO CÂMBIO (ATEND.COP)</v>
          </cell>
          <cell r="D464" t="str">
            <v>Tributável</v>
          </cell>
        </row>
        <row r="465">
          <cell r="A465" t="str">
            <v>7.1.7.99.00.5062-8</v>
          </cell>
          <cell r="B465" t="str">
            <v>Operacional</v>
          </cell>
          <cell r="C465" t="str">
            <v>RENDAS PREST. SERVIÇO - COMISSÃO CÂMBIO</v>
          </cell>
          <cell r="D465" t="str">
            <v>Tributável</v>
          </cell>
        </row>
        <row r="466">
          <cell r="A466" t="str">
            <v>7.1.7.99.00.5063-5</v>
          </cell>
          <cell r="B466" t="str">
            <v>Operacional</v>
          </cell>
          <cell r="C466" t="str">
            <v>RENDAS S/TAXA DE DESCONTO - SICOOB PAY</v>
          </cell>
          <cell r="D466" t="str">
            <v>Não Tributável</v>
          </cell>
        </row>
        <row r="467">
          <cell r="A467" t="str">
            <v>7.1.7.99.00.9998-8</v>
          </cell>
          <cell r="B467" t="str">
            <v>Operacional</v>
          </cell>
          <cell r="C467" t="str">
            <v>OUTRAS RENDAS - PODER PÚBLICO</v>
          </cell>
          <cell r="D467" t="str">
            <v>Tributável</v>
          </cell>
        </row>
        <row r="468">
          <cell r="A468" t="str">
            <v>7.1.7.99.00.9999-5</v>
          </cell>
          <cell r="B468" t="str">
            <v>Operacional</v>
          </cell>
          <cell r="C468" t="str">
            <v>OUTRAS RENDAS SERVIÇOS - ATOS NÃO COOPERATIVOS</v>
          </cell>
          <cell r="D468" t="str">
            <v>Tributável</v>
          </cell>
        </row>
        <row r="469">
          <cell r="A469" t="str">
            <v>7.1.8.20.00.0001-3</v>
          </cell>
          <cell r="B469" t="str">
            <v>Operacional</v>
          </cell>
          <cell r="C469" t="str">
            <v>RENDAS DE AJUSTES EM INVEST. EM COLIG. E CONTROL.</v>
          </cell>
          <cell r="D469" t="str">
            <v>Não Tributável</v>
          </cell>
        </row>
        <row r="470">
          <cell r="A470" t="str">
            <v>7.1.9.10.10.0001-8</v>
          </cell>
          <cell r="B470" t="str">
            <v>Operacional</v>
          </cell>
          <cell r="C470" t="str">
            <v>RDAS EFETIVAS-DIREITOS CRED S/ COOBRIGAÇÕES</v>
          </cell>
          <cell r="D470" t="str">
            <v>Não Tributável</v>
          </cell>
        </row>
        <row r="471">
          <cell r="A471" t="str">
            <v>7.1.9.10.40.0001-5</v>
          </cell>
          <cell r="B471" t="str">
            <v>Operacional</v>
          </cell>
          <cell r="C471" t="str">
            <v>RDAS DIREITOS A REC OP VENDA/TRANSF DE ATIVOS FINA</v>
          </cell>
          <cell r="D471" t="str">
            <v>Não Tributável</v>
          </cell>
        </row>
        <row r="472">
          <cell r="A472" t="str">
            <v>7.1.9.15.10.0001-3</v>
          </cell>
          <cell r="B472" t="str">
            <v>Operacional</v>
          </cell>
          <cell r="C472" t="str">
            <v>LUCROS EM OP. VENDA/TRANSF. DE ATIVOS FINANCEIROS</v>
          </cell>
          <cell r="D472" t="str">
            <v>Não Tributável</v>
          </cell>
        </row>
        <row r="473">
          <cell r="A473" t="str">
            <v>7.1.9.20.00.0001-2</v>
          </cell>
          <cell r="B473" t="str">
            <v>Operacional</v>
          </cell>
          <cell r="C473" t="str">
            <v>EXERCÍCIO CORRENTE</v>
          </cell>
          <cell r="D473" t="str">
            <v>Não Tributável</v>
          </cell>
        </row>
        <row r="474">
          <cell r="A474" t="str">
            <v>7.1.9.20.00.0002-9</v>
          </cell>
          <cell r="B474" t="str">
            <v>Operacional</v>
          </cell>
          <cell r="C474" t="str">
            <v>EXERCÍCIO ANTERIOR</v>
          </cell>
          <cell r="D474" t="str">
            <v>Não Tributável</v>
          </cell>
        </row>
        <row r="475">
          <cell r="A475" t="str">
            <v>7.1.9.20.00.0003-6</v>
          </cell>
          <cell r="B475" t="str">
            <v>Operacional</v>
          </cell>
          <cell r="C475" t="str">
            <v>OUTROS EXERCÍCIOS</v>
          </cell>
          <cell r="D475" t="str">
            <v>Não Tributável</v>
          </cell>
        </row>
        <row r="476">
          <cell r="A476" t="str">
            <v>7.1.9.25.00.0001-7</v>
          </cell>
          <cell r="B476" t="str">
            <v>Operacional</v>
          </cell>
          <cell r="C476" t="str">
            <v>RENDAS CRÉD.DECOR.DE CONTR. EXPORTAÇÃO ADQUIRIDOS</v>
          </cell>
          <cell r="D476" t="str">
            <v>Não Tributável</v>
          </cell>
        </row>
        <row r="477">
          <cell r="A477" t="str">
            <v>7.1.9.30.00.0001-5</v>
          </cell>
          <cell r="B477" t="str">
            <v>Operacional</v>
          </cell>
          <cell r="C477" t="str">
            <v>RECUPERAÇÃO DE DESPESAS - TELEFONE</v>
          </cell>
          <cell r="D477" t="str">
            <v>Não Tributável</v>
          </cell>
        </row>
        <row r="478">
          <cell r="A478" t="str">
            <v>7.1.9.30.00.0002-2</v>
          </cell>
          <cell r="B478" t="str">
            <v>Operacional</v>
          </cell>
          <cell r="C478" t="str">
            <v>RECUPERAÇÃO DE DESPESAS - POSTAIS</v>
          </cell>
          <cell r="D478" t="str">
            <v>Não Tributável</v>
          </cell>
        </row>
        <row r="479">
          <cell r="A479" t="str">
            <v>7.1.9.30.00.0003-9</v>
          </cell>
          <cell r="B479" t="str">
            <v>Operacional</v>
          </cell>
          <cell r="C479" t="str">
            <v>RECUPERAÇÃO DE DESPESAS - VIAGENS</v>
          </cell>
          <cell r="D479" t="str">
            <v>Não Tributável</v>
          </cell>
        </row>
        <row r="480">
          <cell r="A480" t="str">
            <v>7.1.9.30.00.0004-6</v>
          </cell>
          <cell r="B480" t="str">
            <v>Operacional</v>
          </cell>
          <cell r="C480" t="str">
            <v>RECUPERAÇÃO DE DESPESAS - CARTÕES</v>
          </cell>
          <cell r="D480" t="str">
            <v>Não Tributável</v>
          </cell>
        </row>
        <row r="481">
          <cell r="A481" t="str">
            <v>7.1.9.30.00.0005-3</v>
          </cell>
          <cell r="B481" t="str">
            <v>Operacional</v>
          </cell>
          <cell r="C481" t="str">
            <v>RECUPERAÇÃO DE DESPESAS - PORTABILIDADE - RCO</v>
          </cell>
          <cell r="D481" t="str">
            <v>Não Tributável</v>
          </cell>
        </row>
        <row r="482">
          <cell r="A482" t="str">
            <v>7.1.9.30.00.9999-2</v>
          </cell>
          <cell r="B482" t="str">
            <v>Operacional</v>
          </cell>
          <cell r="C482" t="str">
            <v>OUTROS</v>
          </cell>
          <cell r="D482" t="str">
            <v>Não Tributável</v>
          </cell>
        </row>
        <row r="483">
          <cell r="A483" t="str">
            <v>7.1.9.50.00.0001-1</v>
          </cell>
          <cell r="B483" t="str">
            <v>Operacional</v>
          </cell>
          <cell r="C483" t="str">
            <v>RENDAS DE CRÉDITOS POR AVAIS E FIANÇAS HONRADOS</v>
          </cell>
          <cell r="D483" t="str">
            <v>Não Tributável</v>
          </cell>
        </row>
        <row r="484">
          <cell r="A484" t="str">
            <v>7.1.9.50.00.0002-8</v>
          </cell>
          <cell r="B484" t="str">
            <v>Operacional</v>
          </cell>
          <cell r="C484" t="str">
            <v>FIANÇAS HONRADAS</v>
          </cell>
          <cell r="D484" t="str">
            <v>Não Tributável</v>
          </cell>
        </row>
        <row r="485">
          <cell r="A485" t="str">
            <v>7.1.9.55.00.0001-6</v>
          </cell>
          <cell r="B485" t="str">
            <v>Operacional</v>
          </cell>
          <cell r="C485" t="str">
            <v>RENDAS DE CRÉDITOS VINCULADOS AO CRÉDITO RURAL</v>
          </cell>
          <cell r="D485" t="str">
            <v>Não Tributável</v>
          </cell>
        </row>
        <row r="486">
          <cell r="A486" t="str">
            <v>7.1.9.70.00.0001-7</v>
          </cell>
          <cell r="B486" t="str">
            <v>Operacional</v>
          </cell>
          <cell r="C486" t="str">
            <v>RENDAS DE GARANTIAS PRESTADAS</v>
          </cell>
          <cell r="D486" t="str">
            <v>Não Tributável</v>
          </cell>
        </row>
        <row r="487">
          <cell r="A487" t="str">
            <v>7.1.9.70.00.0002-4</v>
          </cell>
          <cell r="B487" t="str">
            <v>Operacional</v>
          </cell>
          <cell r="C487" t="str">
            <v>FIANÇAS</v>
          </cell>
          <cell r="D487" t="str">
            <v>Não Tributável</v>
          </cell>
        </row>
        <row r="488">
          <cell r="A488" t="str">
            <v>7.1.9.80.00.0001-0</v>
          </cell>
          <cell r="B488" t="str">
            <v>Operacional</v>
          </cell>
          <cell r="C488" t="str">
            <v>RENDAS DE REPASSES INTERFINANCEIROS</v>
          </cell>
          <cell r="D488" t="str">
            <v>Não Tributável</v>
          </cell>
        </row>
        <row r="489">
          <cell r="A489" t="str">
            <v>7.1.9.80.00.0010-6</v>
          </cell>
          <cell r="B489" t="str">
            <v>Operacional</v>
          </cell>
          <cell r="C489" t="str">
            <v>CUSTEIO - FINANC. AGROIND.</v>
          </cell>
          <cell r="D489" t="str">
            <v>Não Tributável</v>
          </cell>
        </row>
        <row r="490">
          <cell r="A490" t="str">
            <v>7.1.9.80.00.0011-3</v>
          </cell>
          <cell r="B490" t="str">
            <v>Operacional</v>
          </cell>
          <cell r="C490" t="str">
            <v>INVESTIMENTO - FINANC. AGROIND.</v>
          </cell>
          <cell r="D490" t="str">
            <v>Não Tributável</v>
          </cell>
        </row>
        <row r="491">
          <cell r="A491" t="str">
            <v>7.1.9.80.00.0012-0</v>
          </cell>
          <cell r="B491" t="str">
            <v>Operacional</v>
          </cell>
          <cell r="C491" t="str">
            <v>COMERCIALIZAÇÃO - FINANC. AGROIND.</v>
          </cell>
          <cell r="D491" t="str">
            <v>Não Tributável</v>
          </cell>
        </row>
        <row r="492">
          <cell r="A492" t="str">
            <v>7.1.9.80.00.0013-7</v>
          </cell>
          <cell r="B492" t="str">
            <v>Operacional</v>
          </cell>
          <cell r="C492" t="str">
            <v>INDUSTRIALIZAÇÃO - FINANC. AGROIND.</v>
          </cell>
          <cell r="D492" t="str">
            <v>Não Tributável</v>
          </cell>
        </row>
        <row r="493">
          <cell r="A493" t="str">
            <v>7.1.9.80.00.0014-4</v>
          </cell>
          <cell r="B493" t="str">
            <v>Operacional</v>
          </cell>
          <cell r="C493" t="str">
            <v>JUROS DE MORA - FINANC. AGROIND.</v>
          </cell>
          <cell r="D493" t="str">
            <v>Não Tributável</v>
          </cell>
        </row>
        <row r="494">
          <cell r="A494" t="str">
            <v>7.1.9.80.00.0100-2</v>
          </cell>
          <cell r="B494" t="str">
            <v>Operacional</v>
          </cell>
          <cell r="C494" t="str">
            <v>CUSTEIO - AGRICULTURA - APLIC. REC. LIVRES</v>
          </cell>
          <cell r="D494" t="str">
            <v>Não Tributável</v>
          </cell>
        </row>
        <row r="495">
          <cell r="A495" t="str">
            <v>7.1.9.80.00.0101-9</v>
          </cell>
          <cell r="B495" t="str">
            <v>Operacional</v>
          </cell>
          <cell r="C495" t="str">
            <v>CUSTEIO - PECUÁRIA - APLIC. REC. LIVRES</v>
          </cell>
          <cell r="D495" t="str">
            <v>Não Tributável</v>
          </cell>
        </row>
        <row r="496">
          <cell r="A496" t="str">
            <v>7.1.9.80.00.0102-6</v>
          </cell>
          <cell r="B496" t="str">
            <v>Operacional</v>
          </cell>
          <cell r="C496" t="str">
            <v>INVESTIMENTO - AGRICULTURA - APLIC. REC. LIVRES</v>
          </cell>
          <cell r="D496" t="str">
            <v>Não Tributável</v>
          </cell>
        </row>
        <row r="497">
          <cell r="A497" t="str">
            <v>7.1.9.80.00.0103-3</v>
          </cell>
          <cell r="B497" t="str">
            <v>Operacional</v>
          </cell>
          <cell r="C497" t="str">
            <v>INVESTIMENTO - PECUÁRIA - APLIC. REC. LIVRES</v>
          </cell>
          <cell r="D497" t="str">
            <v>Não Tributável</v>
          </cell>
        </row>
        <row r="498">
          <cell r="A498" t="str">
            <v>7.1.9.80.00.0104-0</v>
          </cell>
          <cell r="B498" t="str">
            <v>Operacional</v>
          </cell>
          <cell r="C498" t="str">
            <v>COMERCIALIZAÇÃO - AGRICULTURA - APLIC. REC. LIVRES</v>
          </cell>
          <cell r="D498" t="str">
            <v>Não Tributável</v>
          </cell>
        </row>
        <row r="499">
          <cell r="A499" t="str">
            <v>7.1.9.80.00.0105-7</v>
          </cell>
          <cell r="B499" t="str">
            <v>Operacional</v>
          </cell>
          <cell r="C499" t="str">
            <v>COMERCIALIZAÇÃO - PECUÁRIA - APLIC. REC. LIVRES</v>
          </cell>
          <cell r="D499" t="str">
            <v>Não Tributável</v>
          </cell>
        </row>
        <row r="500">
          <cell r="A500" t="str">
            <v>7.1.9.80.00.0106-4</v>
          </cell>
          <cell r="B500" t="str">
            <v>Operacional</v>
          </cell>
          <cell r="C500" t="str">
            <v>INDUSTRIALIZAÇÃO - AGRICULTURA - APLIC. REC LIVRES</v>
          </cell>
          <cell r="D500" t="str">
            <v>Não Tributável</v>
          </cell>
        </row>
        <row r="501">
          <cell r="A501" t="str">
            <v>7.1.9.80.00.0107-1</v>
          </cell>
          <cell r="B501" t="str">
            <v>Operacional</v>
          </cell>
          <cell r="C501" t="str">
            <v>INDUSTRIALIZAÇÃO - PECUÁRIA - APLIC. REC. LIVRES</v>
          </cell>
          <cell r="D501" t="str">
            <v>Não Tributável</v>
          </cell>
        </row>
        <row r="502">
          <cell r="A502" t="str">
            <v>7.1.9.80.00.0108-8</v>
          </cell>
          <cell r="B502" t="str">
            <v>Operacional</v>
          </cell>
          <cell r="C502" t="str">
            <v>JUROS DE MORA - APLIC. REC. LIVRES</v>
          </cell>
          <cell r="D502" t="str">
            <v>Não Tributável</v>
          </cell>
        </row>
        <row r="503">
          <cell r="A503" t="str">
            <v>7.1.9.80.00.0200-1</v>
          </cell>
          <cell r="B503" t="str">
            <v>Operacional</v>
          </cell>
          <cell r="C503" t="str">
            <v>CUSTEIO - AGRICULTURA - REC. DIREC. À VISTA</v>
          </cell>
          <cell r="D503" t="str">
            <v>Não Tributável</v>
          </cell>
        </row>
        <row r="504">
          <cell r="A504" t="str">
            <v>7.1.9.80.00.0201-8</v>
          </cell>
          <cell r="B504" t="str">
            <v>Operacional</v>
          </cell>
          <cell r="C504" t="str">
            <v>CUSTEIO - PECUÁRIA - REC. DIREC. À VISTA</v>
          </cell>
          <cell r="D504" t="str">
            <v>Não Tributável</v>
          </cell>
        </row>
        <row r="505">
          <cell r="A505" t="str">
            <v>7.1.9.80.00.0202-5</v>
          </cell>
          <cell r="B505" t="str">
            <v>Operacional</v>
          </cell>
          <cell r="C505" t="str">
            <v>INVESTIMENTO - AGRICULTURA - REC. DIREC. À VISTA</v>
          </cell>
          <cell r="D505" t="str">
            <v>Não Tributável</v>
          </cell>
        </row>
        <row r="506">
          <cell r="A506" t="str">
            <v>7.1.9.80.00.0203-2</v>
          </cell>
          <cell r="B506" t="str">
            <v>Operacional</v>
          </cell>
          <cell r="C506" t="str">
            <v>INVESTIMENTO - PECUÁRIA - REC. DIREC. À VISTA</v>
          </cell>
          <cell r="D506" t="str">
            <v>Não Tributável</v>
          </cell>
        </row>
        <row r="507">
          <cell r="A507" t="str">
            <v>7.1.9.80.00.0204-9</v>
          </cell>
          <cell r="B507" t="str">
            <v>Operacional</v>
          </cell>
          <cell r="C507" t="str">
            <v>COMERCIALIZAÇÃO - AGRICULTURA - REC. DIREC À VISTA</v>
          </cell>
          <cell r="D507" t="str">
            <v>Não Tributável</v>
          </cell>
        </row>
        <row r="508">
          <cell r="A508" t="str">
            <v>7.1.9.80.00.0205-6</v>
          </cell>
          <cell r="B508" t="str">
            <v>Operacional</v>
          </cell>
          <cell r="C508" t="str">
            <v>COMERCIALIZAÇÃO - PECUÁRIA - REC. DIREC. À VISTA</v>
          </cell>
          <cell r="D508" t="str">
            <v>Não Tributável</v>
          </cell>
        </row>
        <row r="509">
          <cell r="A509" t="str">
            <v>7.1.9.80.00.0206-3</v>
          </cell>
          <cell r="B509" t="str">
            <v>Operacional</v>
          </cell>
          <cell r="C509" t="str">
            <v>INDUSTRIALIZAÇÃO - AGRICULTURA - REC DIREC À VISTA</v>
          </cell>
          <cell r="D509" t="str">
            <v>Não Tributável</v>
          </cell>
        </row>
        <row r="510">
          <cell r="A510" t="str">
            <v>7.1.9.80.00.0207-0</v>
          </cell>
          <cell r="B510" t="str">
            <v>Operacional</v>
          </cell>
          <cell r="C510" t="str">
            <v>INDUSTRIALIZAÇÃO - PECUÁRIA - REC. DIREC. À VISTA</v>
          </cell>
          <cell r="D510" t="str">
            <v>Não Tributável</v>
          </cell>
        </row>
        <row r="511">
          <cell r="A511" t="str">
            <v>7.1.9.80.00.0208-7</v>
          </cell>
          <cell r="B511" t="str">
            <v>Operacional</v>
          </cell>
          <cell r="C511" t="str">
            <v>JUROS DE MORA - REC. DIREC. À VISTA</v>
          </cell>
          <cell r="D511" t="str">
            <v>Não Tributável</v>
          </cell>
        </row>
        <row r="512">
          <cell r="A512" t="str">
            <v>7.1.9.80.00.0300-0</v>
          </cell>
          <cell r="B512" t="str">
            <v>Operacional</v>
          </cell>
          <cell r="C512" t="str">
            <v>CUSTEIO - AGRICULTURA - POUPANÇA RURAL</v>
          </cell>
          <cell r="D512" t="str">
            <v>Não Tributável</v>
          </cell>
        </row>
        <row r="513">
          <cell r="A513" t="str">
            <v>7.1.9.80.00.0301-7</v>
          </cell>
          <cell r="B513" t="str">
            <v>Operacional</v>
          </cell>
          <cell r="C513" t="str">
            <v>CUSTEIO - PECUÁRIA - POUPANÇA RURAL</v>
          </cell>
          <cell r="D513" t="str">
            <v>Não Tributável</v>
          </cell>
        </row>
        <row r="514">
          <cell r="A514" t="str">
            <v>7.1.9.80.00.0302-4</v>
          </cell>
          <cell r="B514" t="str">
            <v>Operacional</v>
          </cell>
          <cell r="C514" t="str">
            <v>INVESTIMENTO - AGRICULTURA - POUPANÇA RURAL</v>
          </cell>
          <cell r="D514" t="str">
            <v>Não Tributável</v>
          </cell>
        </row>
        <row r="515">
          <cell r="A515" t="str">
            <v>7.1.9.80.00.0303-1</v>
          </cell>
          <cell r="B515" t="str">
            <v>Operacional</v>
          </cell>
          <cell r="C515" t="str">
            <v>INVESTIMENTO - PECUÁRIA - POUPANÇA RURAL</v>
          </cell>
          <cell r="D515" t="str">
            <v>Não Tributável</v>
          </cell>
        </row>
        <row r="516">
          <cell r="A516" t="str">
            <v>7.1.9.80.00.0304-8</v>
          </cell>
          <cell r="B516" t="str">
            <v>Operacional</v>
          </cell>
          <cell r="C516" t="str">
            <v>COMERCIALIZAÇÃO - AGRICULTURA - POUPANÇA RURAL</v>
          </cell>
          <cell r="D516" t="str">
            <v>Não Tributável</v>
          </cell>
        </row>
        <row r="517">
          <cell r="A517" t="str">
            <v>7.1.9.80.00.0305-5</v>
          </cell>
          <cell r="B517" t="str">
            <v>Operacional</v>
          </cell>
          <cell r="C517" t="str">
            <v>COMERCIALIZAÇÃO - PECUÁRIA - POUPANÇA RURAL</v>
          </cell>
          <cell r="D517" t="str">
            <v>Não Tributável</v>
          </cell>
        </row>
        <row r="518">
          <cell r="A518" t="str">
            <v>7.1.9.80.00.0306-2</v>
          </cell>
          <cell r="B518" t="str">
            <v>Operacional</v>
          </cell>
          <cell r="C518" t="str">
            <v>INDUSTRIALIZAÇÃO - AGRICULTURA - POUPANÇA RURAL</v>
          </cell>
          <cell r="D518" t="str">
            <v>Não Tributável</v>
          </cell>
        </row>
        <row r="519">
          <cell r="A519" t="str">
            <v>7.1.9.80.00.0307-9</v>
          </cell>
          <cell r="B519" t="str">
            <v>Operacional</v>
          </cell>
          <cell r="C519" t="str">
            <v>INDUSTRIALIZAÇÃO - PECUÁRIA - POUPANÇA RURAL</v>
          </cell>
          <cell r="D519" t="str">
            <v>Não Tributável</v>
          </cell>
        </row>
        <row r="520">
          <cell r="A520" t="str">
            <v>7.1.9.80.00.0308-6</v>
          </cell>
          <cell r="B520" t="str">
            <v>Operacional</v>
          </cell>
          <cell r="C520" t="str">
            <v>JUROS DE MORA - POUPANÇA RURAL</v>
          </cell>
          <cell r="D520" t="str">
            <v>Não Tributável</v>
          </cell>
        </row>
        <row r="521">
          <cell r="A521" t="str">
            <v>7.1.9.80.00.0400-9</v>
          </cell>
          <cell r="B521" t="str">
            <v>Operacional</v>
          </cell>
          <cell r="C521" t="str">
            <v>CUSTEIO - AGRICULTURA - REC. DIREC. LCA</v>
          </cell>
          <cell r="D521" t="str">
            <v>Não Tributável</v>
          </cell>
        </row>
        <row r="522">
          <cell r="A522" t="str">
            <v>7.1.9.80.00.0401-6</v>
          </cell>
          <cell r="B522" t="str">
            <v>Operacional</v>
          </cell>
          <cell r="C522" t="str">
            <v>CUSTEIO - PECUÁRIA - REC. DIREC. LCA</v>
          </cell>
          <cell r="D522" t="str">
            <v>Não Tributável</v>
          </cell>
        </row>
        <row r="523">
          <cell r="A523" t="str">
            <v>7.1.9.80.00.0402-3</v>
          </cell>
          <cell r="B523" t="str">
            <v>Operacional</v>
          </cell>
          <cell r="C523" t="str">
            <v>INVESTIMENTO - AGRICULTURA - REC. DIREC. LCA</v>
          </cell>
          <cell r="D523" t="str">
            <v>Não Tributável</v>
          </cell>
        </row>
        <row r="524">
          <cell r="A524" t="str">
            <v>7.1.9.80.00.0403-0</v>
          </cell>
          <cell r="B524" t="str">
            <v>Operacional</v>
          </cell>
          <cell r="C524" t="str">
            <v>INVESTIMENTO - PECUÁRIA - REC. DIREC. LCA</v>
          </cell>
          <cell r="D524" t="str">
            <v>Não Tributável</v>
          </cell>
        </row>
        <row r="525">
          <cell r="A525" t="str">
            <v>7.1.9.80.00.0404-7</v>
          </cell>
          <cell r="B525" t="str">
            <v>Operacional</v>
          </cell>
          <cell r="C525" t="str">
            <v>COMERCIALIZAÇÃO - AGRICULTURA - REC. DIREC. LCA</v>
          </cell>
          <cell r="D525" t="str">
            <v>Não Tributável</v>
          </cell>
        </row>
        <row r="526">
          <cell r="A526" t="str">
            <v>7.1.9.80.00.0405-4</v>
          </cell>
          <cell r="B526" t="str">
            <v>Operacional</v>
          </cell>
          <cell r="C526" t="str">
            <v>COMERCIALIZAÇÃO - PECUÁRIA - REC. DIREC. LCA</v>
          </cell>
          <cell r="D526" t="str">
            <v>Não Tributável</v>
          </cell>
        </row>
        <row r="527">
          <cell r="A527" t="str">
            <v>7.1.9.80.00.0406-1</v>
          </cell>
          <cell r="B527" t="str">
            <v>Operacional</v>
          </cell>
          <cell r="C527" t="str">
            <v>INDUSTRIALIZAÇÃO - AGRICULTURA - REC. DIREC. LCA</v>
          </cell>
          <cell r="D527" t="str">
            <v>Não Tributável</v>
          </cell>
        </row>
        <row r="528">
          <cell r="A528" t="str">
            <v>7.1.9.80.00.0407-8</v>
          </cell>
          <cell r="B528" t="str">
            <v>Operacional</v>
          </cell>
          <cell r="C528" t="str">
            <v>INDUSTRIALIZAÇÃO - PECUÁRIA - REC. DIREC. LCA</v>
          </cell>
          <cell r="D528" t="str">
            <v>Não Tributável</v>
          </cell>
        </row>
        <row r="529">
          <cell r="A529" t="str">
            <v>7.1.9.80.00.0408-5</v>
          </cell>
          <cell r="B529" t="str">
            <v>Operacional</v>
          </cell>
          <cell r="C529" t="str">
            <v>JUROS DE MORA - REC. DIREC. LCA</v>
          </cell>
          <cell r="D529" t="str">
            <v>Não Tributável</v>
          </cell>
        </row>
        <row r="530">
          <cell r="A530" t="str">
            <v>7.1.9.80.00.0500-8</v>
          </cell>
          <cell r="B530" t="str">
            <v>Operacional</v>
          </cell>
          <cell r="C530" t="str">
            <v>CUSTEIO - AGRICULTURA - REC. FONTES PÚBLICAS</v>
          </cell>
          <cell r="D530" t="str">
            <v>Não Tributável</v>
          </cell>
        </row>
        <row r="531">
          <cell r="A531" t="str">
            <v>7.1.9.80.00.0501-5</v>
          </cell>
          <cell r="B531" t="str">
            <v>Operacional</v>
          </cell>
          <cell r="C531" t="str">
            <v>CUSTEIO - PECUÁRIA - REC. FONTES PÚBLICAS</v>
          </cell>
          <cell r="D531" t="str">
            <v>Não Tributável</v>
          </cell>
        </row>
        <row r="532">
          <cell r="A532" t="str">
            <v>7.1.9.80.00.0502-2</v>
          </cell>
          <cell r="B532" t="str">
            <v>Operacional</v>
          </cell>
          <cell r="C532" t="str">
            <v>INVESTIMENTO - AGRICULTURA - REC. FONTES PÚBLICAS</v>
          </cell>
          <cell r="D532" t="str">
            <v>Não Tributável</v>
          </cell>
        </row>
        <row r="533">
          <cell r="A533" t="str">
            <v>7.1.9.80.00.0503-9</v>
          </cell>
          <cell r="B533" t="str">
            <v>Operacional</v>
          </cell>
          <cell r="C533" t="str">
            <v>INVESTIMENTO - PECUÁRIA - REC. FONTES PÚBLICAS</v>
          </cell>
          <cell r="D533" t="str">
            <v>Não Tributável</v>
          </cell>
        </row>
        <row r="534">
          <cell r="A534" t="str">
            <v>7.1.9.80.00.0504-6</v>
          </cell>
          <cell r="B534" t="str">
            <v>Operacional</v>
          </cell>
          <cell r="C534" t="str">
            <v>COMERCIALIZAÇÃO - AGRICULTURA - REC FONTE PÚBLICA</v>
          </cell>
          <cell r="D534" t="str">
            <v>Não Tributável</v>
          </cell>
        </row>
        <row r="535">
          <cell r="A535" t="str">
            <v>7.1.9.80.00.0505-3</v>
          </cell>
          <cell r="B535" t="str">
            <v>Operacional</v>
          </cell>
          <cell r="C535" t="str">
            <v>COMERCIALIZAÇÃO - PECUÁRIA - REC. FONTES PÚBLICAS</v>
          </cell>
          <cell r="D535" t="str">
            <v>Não Tributável</v>
          </cell>
        </row>
        <row r="536">
          <cell r="A536" t="str">
            <v>7.1.9.80.00.0506-0</v>
          </cell>
          <cell r="B536" t="str">
            <v>Operacional</v>
          </cell>
          <cell r="C536" t="str">
            <v>INDUSTRIALIZAÇÃO - AGRICULTURA - REC FONTE PÚBLICA</v>
          </cell>
          <cell r="D536" t="str">
            <v>Não Tributável</v>
          </cell>
        </row>
        <row r="537">
          <cell r="A537" t="str">
            <v>7.1.9.80.00.0507-7</v>
          </cell>
          <cell r="B537" t="str">
            <v>Operacional</v>
          </cell>
          <cell r="C537" t="str">
            <v>INDUSTRIALIZAÇÃO - PECUÁRIA - REC FONTE PÚBLICA</v>
          </cell>
          <cell r="D537" t="str">
            <v>Não Tributável</v>
          </cell>
        </row>
        <row r="538">
          <cell r="A538" t="str">
            <v>7.1.9.80.00.0508-4</v>
          </cell>
          <cell r="B538" t="str">
            <v>Operacional</v>
          </cell>
          <cell r="C538" t="str">
            <v>JUROS DE MORA - REC. FONTES PÚBLICAS</v>
          </cell>
          <cell r="D538" t="str">
            <v>Não Tributável</v>
          </cell>
        </row>
        <row r="539">
          <cell r="A539" t="str">
            <v>7.1.9.85.00.0001-5</v>
          </cell>
          <cell r="B539" t="str">
            <v>Operacional</v>
          </cell>
          <cell r="C539" t="str">
            <v>RENDAS DO INSTRUMENTO HIBRIDO DE CAPITAL</v>
          </cell>
          <cell r="D539" t="str">
            <v>Não Tributável</v>
          </cell>
        </row>
        <row r="540">
          <cell r="A540" t="str">
            <v>7.1.9.85.00.0002-2</v>
          </cell>
          <cell r="B540" t="str">
            <v>Operacional</v>
          </cell>
          <cell r="C540" t="str">
            <v>OPERAÇÕES ALONGADAS-CRÉDITO RURAL</v>
          </cell>
          <cell r="D540" t="str">
            <v>Não Tributável</v>
          </cell>
        </row>
        <row r="541">
          <cell r="A541" t="str">
            <v>7.1.9.85.00.0003-9</v>
          </cell>
          <cell r="B541" t="str">
            <v>Operacional</v>
          </cell>
          <cell r="C541" t="str">
            <v>TÍTULOS A RECEBER-SECURITIZAÇÃO</v>
          </cell>
          <cell r="D541" t="str">
            <v>Não Tributável</v>
          </cell>
        </row>
        <row r="542">
          <cell r="A542" t="str">
            <v>7.1.9.86.00.0001-2</v>
          </cell>
          <cell r="B542" t="str">
            <v>Operacional</v>
          </cell>
          <cell r="C542" t="str">
            <v>INGRESSOS DE DEPOSITOS INTERCOOPERATIVOS</v>
          </cell>
          <cell r="D542" t="str">
            <v>Não Tributável</v>
          </cell>
        </row>
        <row r="543">
          <cell r="A543" t="str">
            <v>7.1.9.86.00.0002-9</v>
          </cell>
          <cell r="B543" t="str">
            <v>Operacional</v>
          </cell>
          <cell r="C543" t="str">
            <v>INGRESSOS DEP. INTERCOOPERATIVOS - PODER PÚBLICO</v>
          </cell>
          <cell r="D543" t="str">
            <v>Tributável</v>
          </cell>
        </row>
        <row r="544">
          <cell r="A544" t="str">
            <v>7.1.9.90.10.0001-2</v>
          </cell>
          <cell r="B544" t="str">
            <v>Operacional</v>
          </cell>
          <cell r="C544" t="str">
            <v>DESVALORIZAÇÃO DE TÍTULOS LIVRES</v>
          </cell>
          <cell r="D544" t="str">
            <v>Não Tributável</v>
          </cell>
        </row>
        <row r="545">
          <cell r="A545" t="str">
            <v>7.1.9.90.12.0001-8</v>
          </cell>
          <cell r="B545" t="str">
            <v>Operacional</v>
          </cell>
          <cell r="C545" t="str">
            <v>DESVALORIZAÇÃO DE CRÉDITOS VINCULADOS</v>
          </cell>
          <cell r="D545" t="str">
            <v>Não Tributável</v>
          </cell>
        </row>
        <row r="546">
          <cell r="A546" t="str">
            <v>7.1.9.90.20.0001-1</v>
          </cell>
          <cell r="B546" t="str">
            <v>Operacional</v>
          </cell>
          <cell r="C546" t="str">
            <v>DESVAL.TÍT.VINCULADOS À NEGOCIAÇÃO INTERM.VALORES</v>
          </cell>
          <cell r="D546" t="str">
            <v>Não Tributável</v>
          </cell>
        </row>
        <row r="547">
          <cell r="A547" t="str">
            <v>7.1.9.90.30.0001-0</v>
          </cell>
          <cell r="B547" t="str">
            <v>Operacional</v>
          </cell>
          <cell r="C547" t="str">
            <v>ADIANTAMENTOS A DEPOSITANTES</v>
          </cell>
          <cell r="D547" t="str">
            <v>Não Tributável</v>
          </cell>
        </row>
        <row r="548">
          <cell r="A548" t="str">
            <v>7.1.9.90.30.0002-7</v>
          </cell>
          <cell r="B548" t="str">
            <v>Operacional</v>
          </cell>
          <cell r="C548" t="str">
            <v>EMPRÉSTIMOS</v>
          </cell>
          <cell r="D548" t="str">
            <v>Não Tributável</v>
          </cell>
        </row>
        <row r="549">
          <cell r="A549" t="str">
            <v>7.1.9.90.30.0003-4</v>
          </cell>
          <cell r="B549" t="str">
            <v>Operacional</v>
          </cell>
          <cell r="C549" t="str">
            <v>TÍTULOS DESCONTADOS</v>
          </cell>
          <cell r="D549" t="str">
            <v>Não Tributável</v>
          </cell>
        </row>
        <row r="550">
          <cell r="A550" t="str">
            <v>7.1.9.90.30.0004-1</v>
          </cell>
          <cell r="B550" t="str">
            <v>Operacional</v>
          </cell>
          <cell r="C550" t="str">
            <v>FINANCIAMENTOS</v>
          </cell>
          <cell r="D550" t="str">
            <v>Não Tributável</v>
          </cell>
        </row>
        <row r="551">
          <cell r="A551" t="str">
            <v>7.1.9.90.30.0005-8</v>
          </cell>
          <cell r="B551" t="str">
            <v>Operacional</v>
          </cell>
          <cell r="C551" t="str">
            <v>FINANCIAMENTOS RURAIS</v>
          </cell>
          <cell r="D551" t="str">
            <v>Não Tributável</v>
          </cell>
        </row>
        <row r="552">
          <cell r="A552" t="str">
            <v>7.1.9.90.30.0006-5</v>
          </cell>
          <cell r="B552" t="str">
            <v>Operacional</v>
          </cell>
          <cell r="C552" t="str">
            <v>CHEQUE ESPECIAL</v>
          </cell>
          <cell r="D552" t="str">
            <v>Não Tributável</v>
          </cell>
        </row>
        <row r="553">
          <cell r="A553" t="str">
            <v>7.1.9.90.30.0007-2</v>
          </cell>
          <cell r="B553" t="str">
            <v>Operacional</v>
          </cell>
          <cell r="C553" t="str">
            <v>CONTA GARANTIDA</v>
          </cell>
          <cell r="D553" t="str">
            <v>Não Tributável</v>
          </cell>
        </row>
        <row r="554">
          <cell r="A554" t="str">
            <v>7.1.9.90.30.0008-9</v>
          </cell>
          <cell r="B554" t="str">
            <v>Operacional</v>
          </cell>
          <cell r="C554" t="str">
            <v>CARTÃO CABAL ROTATIVO</v>
          </cell>
          <cell r="D554" t="str">
            <v>Não Tributável</v>
          </cell>
        </row>
        <row r="555">
          <cell r="A555" t="str">
            <v>7.1.9.90.30.0009-6</v>
          </cell>
          <cell r="B555" t="str">
            <v>Operacional</v>
          </cell>
          <cell r="C555" t="str">
            <v>CARTÃO VISA ROTATIVO</v>
          </cell>
          <cell r="D555" t="str">
            <v>Não Tributável</v>
          </cell>
        </row>
        <row r="556">
          <cell r="A556" t="str">
            <v>7.1.9.90.30.0010-6</v>
          </cell>
          <cell r="B556" t="str">
            <v>Operacional</v>
          </cell>
          <cell r="C556" t="str">
            <v>CARTÃO MASTERCARD ROTATIVO</v>
          </cell>
          <cell r="D556" t="str">
            <v>Não Tributável</v>
          </cell>
        </row>
        <row r="557">
          <cell r="A557" t="str">
            <v>7.1.9.90.30.0011-3</v>
          </cell>
          <cell r="B557" t="str">
            <v>Operacional</v>
          </cell>
          <cell r="C557" t="str">
            <v>DIREITOS CREDITÓRIOS</v>
          </cell>
          <cell r="D557" t="str">
            <v>Não Tributável</v>
          </cell>
        </row>
        <row r="558">
          <cell r="A558" t="str">
            <v>7.1.9.90.30.0012-0</v>
          </cell>
          <cell r="B558" t="str">
            <v>Operacional</v>
          </cell>
          <cell r="C558" t="str">
            <v>CCB'S</v>
          </cell>
          <cell r="D558" t="str">
            <v>Não Tributável</v>
          </cell>
        </row>
        <row r="559">
          <cell r="A559" t="str">
            <v>7.1.9.90.30.0013-7</v>
          </cell>
          <cell r="B559" t="str">
            <v>Operacional</v>
          </cell>
          <cell r="C559" t="str">
            <v>CAPITAL DE GIRO</v>
          </cell>
          <cell r="D559" t="str">
            <v>Não Tributável</v>
          </cell>
        </row>
        <row r="560">
          <cell r="A560" t="str">
            <v>7.1.9.90.30.0014-4</v>
          </cell>
          <cell r="B560" t="str">
            <v>Operacional</v>
          </cell>
          <cell r="C560" t="str">
            <v>CONSIGNADO TRADICIONAL</v>
          </cell>
          <cell r="D560" t="str">
            <v>Não Tributável</v>
          </cell>
        </row>
        <row r="561">
          <cell r="A561" t="str">
            <v>7.1.9.90.30.0015-1</v>
          </cell>
          <cell r="B561" t="str">
            <v>Operacional</v>
          </cell>
          <cell r="C561" t="str">
            <v>CONSIGNADO INSS</v>
          </cell>
          <cell r="D561" t="str">
            <v>Não Tributável</v>
          </cell>
        </row>
        <row r="562">
          <cell r="A562" t="str">
            <v>7.1.9.90.30.0016-8</v>
          </cell>
          <cell r="B562" t="str">
            <v>Operacional</v>
          </cell>
          <cell r="C562" t="str">
            <v>CONSIGNADO SIAPE</v>
          </cell>
          <cell r="D562" t="str">
            <v>Não Tributável</v>
          </cell>
        </row>
        <row r="563">
          <cell r="A563" t="str">
            <v>7.1.9.90.30.0017-5</v>
          </cell>
          <cell r="B563" t="str">
            <v>Operacional</v>
          </cell>
          <cell r="C563" t="str">
            <v>EMPRÉSTIMOS BENS DURÁVEIS</v>
          </cell>
          <cell r="D563" t="str">
            <v>Não Tributável</v>
          </cell>
        </row>
        <row r="564">
          <cell r="A564" t="str">
            <v>7.1.9.90.30.0018-2</v>
          </cell>
          <cell r="B564" t="str">
            <v>Operacional</v>
          </cell>
          <cell r="C564" t="str">
            <v>CRÉDITO PESSOAL</v>
          </cell>
          <cell r="D564" t="str">
            <v>Não Tributável</v>
          </cell>
        </row>
        <row r="565">
          <cell r="A565" t="str">
            <v>7.1.9.90.30.0019-9</v>
          </cell>
          <cell r="B565" t="str">
            <v>Operacional</v>
          </cell>
          <cell r="C565" t="str">
            <v>CRÉDITO ROTATIVO</v>
          </cell>
          <cell r="D565" t="str">
            <v>Não Tributável</v>
          </cell>
        </row>
        <row r="566">
          <cell r="A566" t="str">
            <v>7.1.9.90.30.0020-9</v>
          </cell>
          <cell r="B566" t="str">
            <v>Operacional</v>
          </cell>
          <cell r="C566" t="str">
            <v>PARA REPASSE</v>
          </cell>
          <cell r="D566" t="str">
            <v>Não Tributável</v>
          </cell>
        </row>
        <row r="567">
          <cell r="A567" t="str">
            <v>7.1.9.90.30.0021-6</v>
          </cell>
          <cell r="B567" t="str">
            <v>Operacional</v>
          </cell>
          <cell r="C567" t="str">
            <v>SICOOB COTAS PARTES</v>
          </cell>
          <cell r="D567" t="str">
            <v>Não Tributável</v>
          </cell>
        </row>
        <row r="568">
          <cell r="A568" t="str">
            <v>7.1.9.90.30.0022-3</v>
          </cell>
          <cell r="B568" t="str">
            <v>Operacional</v>
          </cell>
          <cell r="C568" t="str">
            <v>FINANCIAMENTOS BENS DURÁVEIS</v>
          </cell>
          <cell r="D568" t="str">
            <v>Não Tributável</v>
          </cell>
        </row>
        <row r="569">
          <cell r="A569" t="str">
            <v>7.1.9.90.30.0023-0</v>
          </cell>
          <cell r="B569" t="str">
            <v>Operacional</v>
          </cell>
          <cell r="C569" t="str">
            <v>PROCAPCRED</v>
          </cell>
          <cell r="D569" t="str">
            <v>Não Tributável</v>
          </cell>
        </row>
        <row r="570">
          <cell r="A570" t="str">
            <v>7.1.9.90.30.0024-7</v>
          </cell>
          <cell r="B570" t="str">
            <v>Operacional</v>
          </cell>
          <cell r="C570" t="str">
            <v>BNDES EMPRESARIAL</v>
          </cell>
          <cell r="D570" t="str">
            <v>Não Tributável</v>
          </cell>
        </row>
        <row r="571">
          <cell r="A571" t="str">
            <v>7.1.9.90.30.0025-4</v>
          </cell>
          <cell r="B571" t="str">
            <v>Operacional</v>
          </cell>
          <cell r="C571" t="str">
            <v>FINAME EMPRESARIAL</v>
          </cell>
          <cell r="D571" t="str">
            <v>Não Tributável</v>
          </cell>
        </row>
        <row r="572">
          <cell r="A572" t="str">
            <v>7.1.9.90.30.0026-1</v>
          </cell>
          <cell r="B572" t="str">
            <v>Operacional</v>
          </cell>
          <cell r="C572" t="str">
            <v>RURAIS LIVRES</v>
          </cell>
          <cell r="D572" t="str">
            <v>Não Tributável</v>
          </cell>
        </row>
        <row r="573">
          <cell r="A573" t="str">
            <v>7.1.9.90.30.0027-8</v>
          </cell>
          <cell r="B573" t="str">
            <v>Operacional</v>
          </cell>
          <cell r="C573" t="str">
            <v>RURAIS OBRIGATÓRIOS</v>
          </cell>
          <cell r="D573" t="str">
            <v>Não Tributável</v>
          </cell>
        </row>
        <row r="574">
          <cell r="A574" t="str">
            <v>7.1.9.90.30.0028-5</v>
          </cell>
          <cell r="B574" t="str">
            <v>Operacional</v>
          </cell>
          <cell r="C574" t="str">
            <v>RPL EQUALIZÁVEL</v>
          </cell>
          <cell r="D574" t="str">
            <v>Não Tributável</v>
          </cell>
        </row>
        <row r="575">
          <cell r="A575" t="str">
            <v>7.1.9.90.30.0029-2</v>
          </cell>
          <cell r="B575" t="str">
            <v>Operacional</v>
          </cell>
          <cell r="C575" t="str">
            <v>CPR RPL</v>
          </cell>
          <cell r="D575" t="str">
            <v>Não Tributável</v>
          </cell>
        </row>
        <row r="576">
          <cell r="A576" t="str">
            <v>7.1.9.90.30.0030-2</v>
          </cell>
          <cell r="B576" t="str">
            <v>Operacional</v>
          </cell>
          <cell r="C576" t="str">
            <v>CPR RO</v>
          </cell>
          <cell r="D576" t="str">
            <v>Não Tributável</v>
          </cell>
        </row>
        <row r="577">
          <cell r="A577" t="str">
            <v>7.1.9.90.30.0031-9</v>
          </cell>
          <cell r="B577" t="str">
            <v>Operacional</v>
          </cell>
          <cell r="C577" t="str">
            <v>PRONAF RPL</v>
          </cell>
          <cell r="D577" t="str">
            <v>Não Tributável</v>
          </cell>
        </row>
        <row r="578">
          <cell r="A578" t="str">
            <v>7.1.9.90.30.0032-6</v>
          </cell>
          <cell r="B578" t="str">
            <v>Operacional</v>
          </cell>
          <cell r="C578" t="str">
            <v>PRONAF RO</v>
          </cell>
          <cell r="D578" t="str">
            <v>Não Tributável</v>
          </cell>
        </row>
        <row r="579">
          <cell r="A579" t="str">
            <v>7.1.9.90.30.0033-3</v>
          </cell>
          <cell r="B579" t="str">
            <v>Operacional</v>
          </cell>
          <cell r="C579" t="str">
            <v>PRONAMP RPL</v>
          </cell>
          <cell r="D579" t="str">
            <v>Não Tributável</v>
          </cell>
        </row>
        <row r="580">
          <cell r="A580" t="str">
            <v>7.1.9.90.30.0034-0</v>
          </cell>
          <cell r="B580" t="str">
            <v>Operacional</v>
          </cell>
          <cell r="C580" t="str">
            <v>PRONAMP RO</v>
          </cell>
          <cell r="D580" t="str">
            <v>Não Tributável</v>
          </cell>
        </row>
        <row r="581">
          <cell r="A581" t="str">
            <v>7.1.9.90.30.0035-7</v>
          </cell>
          <cell r="B581" t="str">
            <v>Operacional</v>
          </cell>
          <cell r="C581" t="str">
            <v>PRONAMP EQUALIZÁVEL</v>
          </cell>
          <cell r="D581" t="str">
            <v>Não Tributável</v>
          </cell>
        </row>
        <row r="582">
          <cell r="A582" t="str">
            <v>7.1.9.90.30.0036-4</v>
          </cell>
          <cell r="B582" t="str">
            <v>Operacional</v>
          </cell>
          <cell r="C582" t="str">
            <v>EGF RPL</v>
          </cell>
          <cell r="D582" t="str">
            <v>Não Tributável</v>
          </cell>
        </row>
        <row r="583">
          <cell r="A583" t="str">
            <v>7.1.9.90.30.0037-1</v>
          </cell>
          <cell r="B583" t="str">
            <v>Operacional</v>
          </cell>
          <cell r="C583" t="str">
            <v>EGF RO</v>
          </cell>
          <cell r="D583" t="str">
            <v>Não Tributável</v>
          </cell>
        </row>
        <row r="584">
          <cell r="A584" t="str">
            <v>7.1.9.90.30.0038-8</v>
          </cell>
          <cell r="B584" t="str">
            <v>Operacional</v>
          </cell>
          <cell r="C584" t="str">
            <v>EGF EQUALIZÁVEL</v>
          </cell>
          <cell r="D584" t="str">
            <v>Não Tributável</v>
          </cell>
        </row>
        <row r="585">
          <cell r="A585" t="str">
            <v>7.1.9.90.30.0039-5</v>
          </cell>
          <cell r="B585" t="str">
            <v>Operacional</v>
          </cell>
          <cell r="C585" t="str">
            <v>POUPANÇA RO</v>
          </cell>
          <cell r="D585" t="str">
            <v>Não Tributável</v>
          </cell>
        </row>
        <row r="586">
          <cell r="A586" t="str">
            <v>7.1.9.90.30.0040-5</v>
          </cell>
          <cell r="B586" t="str">
            <v>Operacional</v>
          </cell>
          <cell r="C586" t="str">
            <v>POUPANÇA RURAL EQUAL</v>
          </cell>
          <cell r="D586" t="str">
            <v>Não Tributável</v>
          </cell>
        </row>
        <row r="587">
          <cell r="A587" t="str">
            <v>7.1.9.90.30.0041-2</v>
          </cell>
          <cell r="B587" t="str">
            <v>Operacional</v>
          </cell>
          <cell r="C587" t="str">
            <v>LEC RPL</v>
          </cell>
          <cell r="D587" t="str">
            <v>Não Tributável</v>
          </cell>
        </row>
        <row r="588">
          <cell r="A588" t="str">
            <v>7.1.9.90.30.0042-9</v>
          </cell>
          <cell r="B588" t="str">
            <v>Operacional</v>
          </cell>
          <cell r="C588" t="str">
            <v>LEC RO</v>
          </cell>
          <cell r="D588" t="str">
            <v>Não Tributável</v>
          </cell>
        </row>
        <row r="589">
          <cell r="A589" t="str">
            <v>7.1.9.90.30.0043-6</v>
          </cell>
          <cell r="B589" t="str">
            <v>Operacional</v>
          </cell>
          <cell r="C589" t="str">
            <v>REPASSADAS</v>
          </cell>
          <cell r="D589" t="str">
            <v>Não Tributável</v>
          </cell>
        </row>
        <row r="590">
          <cell r="A590" t="str">
            <v>7.1.9.90.30.0044-3</v>
          </cell>
          <cell r="B590" t="str">
            <v>Operacional</v>
          </cell>
          <cell r="C590" t="str">
            <v>FUNCAFÉ REPASSADAS</v>
          </cell>
          <cell r="D590" t="str">
            <v>Não Tributável</v>
          </cell>
        </row>
        <row r="591">
          <cell r="A591" t="str">
            <v>7.1.9.90.30.0045-0</v>
          </cell>
          <cell r="B591" t="str">
            <v>Operacional</v>
          </cell>
          <cell r="C591" t="str">
            <v>BNDES REPASSADAS</v>
          </cell>
          <cell r="D591" t="str">
            <v>Não Tributável</v>
          </cell>
        </row>
        <row r="592">
          <cell r="A592" t="str">
            <v>7.1.9.90.30.0046-7</v>
          </cell>
          <cell r="B592" t="str">
            <v>Operacional</v>
          </cell>
          <cell r="C592" t="str">
            <v>FINAME REPASSADAS</v>
          </cell>
          <cell r="D592" t="str">
            <v>Não Tributável</v>
          </cell>
        </row>
        <row r="593">
          <cell r="A593" t="str">
            <v>7.1.9.90.30.0047-4</v>
          </cell>
          <cell r="B593" t="str">
            <v>Operacional</v>
          </cell>
          <cell r="C593" t="str">
            <v>RECOOP REPASSADAS</v>
          </cell>
          <cell r="D593" t="str">
            <v>Não Tributável</v>
          </cell>
        </row>
        <row r="594">
          <cell r="A594" t="str">
            <v>7.1.9.90.30.0048-1</v>
          </cell>
          <cell r="B594" t="str">
            <v>Operacional</v>
          </cell>
          <cell r="C594" t="str">
            <v>FCO REPASSADAS</v>
          </cell>
          <cell r="D594" t="str">
            <v>Não Tributável</v>
          </cell>
        </row>
        <row r="595">
          <cell r="A595" t="str">
            <v>7.1.9.90.30.0049-8</v>
          </cell>
          <cell r="B595" t="str">
            <v>Operacional</v>
          </cell>
          <cell r="C595" t="str">
            <v>CHEQUES DESCONTADOS</v>
          </cell>
          <cell r="D595" t="str">
            <v>Não Tributável</v>
          </cell>
        </row>
        <row r="596">
          <cell r="A596" t="str">
            <v>7.1.9.90.30.0050-8</v>
          </cell>
          <cell r="B596" t="str">
            <v>Operacional</v>
          </cell>
          <cell r="C596" t="str">
            <v>LICENÇA DE USO SISBR</v>
          </cell>
          <cell r="D596" t="str">
            <v>Não Tributável</v>
          </cell>
        </row>
        <row r="597">
          <cell r="A597" t="str">
            <v>7.1.9.90.30.0051-5</v>
          </cell>
          <cell r="B597" t="str">
            <v>Operacional</v>
          </cell>
          <cell r="C597" t="str">
            <v>CAPITAL DE GIRO - PLUS</v>
          </cell>
          <cell r="D597" t="str">
            <v>Não Tributável</v>
          </cell>
        </row>
        <row r="598">
          <cell r="A598" t="str">
            <v>7.1.9.90.30.0052-2</v>
          </cell>
          <cell r="B598" t="str">
            <v>Operacional</v>
          </cell>
          <cell r="C598" t="str">
            <v>MICROCRÉDITO - PNMPO</v>
          </cell>
          <cell r="D598" t="str">
            <v>Não Tributável</v>
          </cell>
        </row>
        <row r="599">
          <cell r="A599" t="str">
            <v>7.1.9.90.30.0053-9</v>
          </cell>
          <cell r="B599" t="str">
            <v>Operacional</v>
          </cell>
          <cell r="C599" t="str">
            <v>REPES COTAS PARTES - CDI</v>
          </cell>
          <cell r="D599" t="str">
            <v>Não Tributável</v>
          </cell>
        </row>
        <row r="600">
          <cell r="A600" t="str">
            <v>7.1.9.90.30.0054-6</v>
          </cell>
          <cell r="B600" t="str">
            <v>Operacional</v>
          </cell>
          <cell r="C600" t="str">
            <v>PRONAF EQUALIZÁVEL</v>
          </cell>
          <cell r="D600" t="str">
            <v>Não Tributável</v>
          </cell>
        </row>
        <row r="601">
          <cell r="A601" t="str">
            <v>7.1.9.90.30.0055-3</v>
          </cell>
          <cell r="B601" t="str">
            <v>Operacional</v>
          </cell>
          <cell r="C601" t="str">
            <v>PROGER RPL</v>
          </cell>
          <cell r="D601" t="str">
            <v>Não Tributável</v>
          </cell>
        </row>
        <row r="602">
          <cell r="A602" t="str">
            <v>7.1.9.90.30.0056-0</v>
          </cell>
          <cell r="B602" t="str">
            <v>Operacional</v>
          </cell>
          <cell r="C602" t="str">
            <v>PROGER RO</v>
          </cell>
          <cell r="D602" t="str">
            <v>Não Tributável</v>
          </cell>
        </row>
        <row r="603">
          <cell r="A603" t="str">
            <v>7.1.9.90.30.0057-7</v>
          </cell>
          <cell r="B603" t="str">
            <v>Operacional</v>
          </cell>
          <cell r="C603" t="str">
            <v>PROGER EQUALIZÁVEL</v>
          </cell>
          <cell r="D603" t="str">
            <v>Não Tributável</v>
          </cell>
        </row>
        <row r="604">
          <cell r="A604" t="str">
            <v>7.1.9.90.30.0060-1</v>
          </cell>
          <cell r="B604" t="str">
            <v>Operacional</v>
          </cell>
          <cell r="C604" t="str">
            <v>CARTÃO CABAL C/JUROS</v>
          </cell>
          <cell r="D604" t="str">
            <v>Não Tributável</v>
          </cell>
        </row>
        <row r="605">
          <cell r="A605" t="str">
            <v>7.1.9.90.30.0061-8</v>
          </cell>
          <cell r="B605" t="str">
            <v>Operacional</v>
          </cell>
          <cell r="C605" t="str">
            <v>CARTÃO VISA C/ JUROS</v>
          </cell>
          <cell r="D605" t="str">
            <v>Não Tributável</v>
          </cell>
        </row>
        <row r="606">
          <cell r="A606" t="str">
            <v>7.1.9.90.30.0062-5</v>
          </cell>
          <cell r="B606" t="str">
            <v>Operacional</v>
          </cell>
          <cell r="C606" t="str">
            <v>CARTÃO MASTERCARD C/ JUROS</v>
          </cell>
          <cell r="D606" t="str">
            <v>Não Tributável</v>
          </cell>
        </row>
        <row r="607">
          <cell r="A607" t="str">
            <v>7.1.9.90.30.0063-2</v>
          </cell>
          <cell r="B607" t="str">
            <v>Operacional</v>
          </cell>
          <cell r="C607" t="str">
            <v>CARTÃO BNDES C/ JUROS</v>
          </cell>
          <cell r="D607" t="str">
            <v>Não Tributável</v>
          </cell>
        </row>
        <row r="608">
          <cell r="A608" t="str">
            <v>7.1.9.90.30.0064-9</v>
          </cell>
          <cell r="B608" t="str">
            <v>Operacional</v>
          </cell>
          <cell r="C608" t="str">
            <v>CARTÃO BNDES ROTATIVO</v>
          </cell>
          <cell r="D608" t="str">
            <v>Não Tributável</v>
          </cell>
        </row>
        <row r="609">
          <cell r="A609" t="str">
            <v>7.1.9.90.30.0069-4</v>
          </cell>
          <cell r="B609" t="str">
            <v>Operacional</v>
          </cell>
          <cell r="C609" t="str">
            <v>REV PDD - CRÉDITO - FINANCIAMENTOS AGROINDUSTRIAIS</v>
          </cell>
          <cell r="D609" t="str">
            <v>Não Tributável</v>
          </cell>
        </row>
        <row r="610">
          <cell r="A610" t="str">
            <v>7.1.9.90.30.0070-4</v>
          </cell>
          <cell r="B610" t="str">
            <v>Operacional</v>
          </cell>
          <cell r="C610" t="str">
            <v>REV PDD - CRÉDITO - APLICAÇÕES RECURSOS LIVRES</v>
          </cell>
          <cell r="D610" t="str">
            <v>Não Tributável</v>
          </cell>
        </row>
        <row r="611">
          <cell r="A611" t="str">
            <v>7.1.9.90.30.0071-1</v>
          </cell>
          <cell r="B611" t="str">
            <v>Operacional</v>
          </cell>
          <cell r="C611" t="str">
            <v>REV PDD - CRÉDITO - RECURSOS DIRECIONADOS À VISTA</v>
          </cell>
          <cell r="D611" t="str">
            <v>Não Tributável</v>
          </cell>
        </row>
        <row r="612">
          <cell r="A612" t="str">
            <v>7.1.9.90.30.0072-8</v>
          </cell>
          <cell r="B612" t="str">
            <v>Operacional</v>
          </cell>
          <cell r="C612" t="str">
            <v>REV PDD - CRÉDITO - RECURSOS DIRECIONADOS DA POUP.</v>
          </cell>
          <cell r="D612" t="str">
            <v>Não Tributável</v>
          </cell>
        </row>
        <row r="613">
          <cell r="A613" t="str">
            <v>7.1.9.90.30.0073-5</v>
          </cell>
          <cell r="B613" t="str">
            <v>Operacional</v>
          </cell>
          <cell r="C613" t="str">
            <v>REV PDD - CRÉDITO - RECURSOS DIRECIONADOS DE LCA</v>
          </cell>
          <cell r="D613" t="str">
            <v>Não Tributável</v>
          </cell>
        </row>
        <row r="614">
          <cell r="A614" t="str">
            <v>7.1.9.90.30.0074-2</v>
          </cell>
          <cell r="B614" t="str">
            <v>Operacional</v>
          </cell>
          <cell r="C614" t="str">
            <v>REV PDD - CRÉDITO - RECURSOS DE FONTES PÚBLICAS</v>
          </cell>
          <cell r="D614" t="str">
            <v>Não Tributável</v>
          </cell>
        </row>
        <row r="615">
          <cell r="A615" t="str">
            <v>7.1.9.90.30.0076-6</v>
          </cell>
          <cell r="B615" t="str">
            <v>Operacional</v>
          </cell>
          <cell r="C615" t="str">
            <v>OPERAÇÕES CRÉDITO LIQUIDAÇÃO DUVIDOSA</v>
          </cell>
          <cell r="D615" t="str">
            <v>Não Tributável</v>
          </cell>
        </row>
        <row r="616">
          <cell r="A616" t="str">
            <v>7.1.9.90.30.0078-0</v>
          </cell>
          <cell r="B616" t="str">
            <v>Operacional</v>
          </cell>
          <cell r="C616" t="str">
            <v>REV PDD - CRÉDITO PESSOL E CDC</v>
          </cell>
          <cell r="D616" t="str">
            <v>Não Tributável</v>
          </cell>
        </row>
        <row r="617">
          <cell r="A617" t="str">
            <v>7.1.9.90.30.0079-7</v>
          </cell>
          <cell r="B617" t="str">
            <v>Operacional</v>
          </cell>
          <cell r="C617" t="str">
            <v>REV PDD - CRÉDITO PESSOAL - CONSIGNADO</v>
          </cell>
          <cell r="D617" t="str">
            <v>Não Tributável</v>
          </cell>
        </row>
        <row r="618">
          <cell r="A618" t="str">
            <v>7.1.9.90.30.0080-7</v>
          </cell>
          <cell r="B618" t="str">
            <v>Operacional</v>
          </cell>
          <cell r="C618" t="str">
            <v>REV PDD - CAPITAL DE GIRO</v>
          </cell>
          <cell r="D618" t="str">
            <v>Não Tributável</v>
          </cell>
        </row>
        <row r="619">
          <cell r="A619" t="str">
            <v>7.1.9.90.30.0082-1</v>
          </cell>
          <cell r="B619" t="str">
            <v>Operacional</v>
          </cell>
          <cell r="C619" t="str">
            <v>REV PDD - EMP COM GARANT  BENS IMÓVEIS</v>
          </cell>
          <cell r="D619" t="str">
            <v>Não Tributável</v>
          </cell>
        </row>
        <row r="620">
          <cell r="A620" t="str">
            <v>7.1.9.90.30.0083-8</v>
          </cell>
          <cell r="B620" t="str">
            <v>Operacional</v>
          </cell>
          <cell r="C620" t="str">
            <v>REV PDD - OUTROS</v>
          </cell>
          <cell r="D620" t="str">
            <v>Não Tributável</v>
          </cell>
        </row>
        <row r="621">
          <cell r="A621" t="str">
            <v>7.1.9.90.30.0085-2</v>
          </cell>
          <cell r="B621" t="str">
            <v>Operacional</v>
          </cell>
          <cell r="C621" t="str">
            <v>REV PDD - AQUISIÇÃO - IMÓVEIS NÃO RESIDENCIAIS</v>
          </cell>
          <cell r="D621" t="str">
            <v>Não Tributável</v>
          </cell>
        </row>
        <row r="622">
          <cell r="A622" t="str">
            <v>7.1.9.90.30.0086-9</v>
          </cell>
          <cell r="B622" t="str">
            <v>Operacional</v>
          </cell>
          <cell r="C622" t="str">
            <v>REV PDD - CONSTRUÇÃO - IMÓVEIS NÃO RESIDENCIAIS</v>
          </cell>
          <cell r="D622" t="str">
            <v>Não Tributável</v>
          </cell>
        </row>
        <row r="623">
          <cell r="A623" t="str">
            <v>7.1.9.90.30.0087-6</v>
          </cell>
          <cell r="B623" t="str">
            <v>Operacional</v>
          </cell>
          <cell r="C623" t="str">
            <v>REV PDD - PRODUÇÃO - IMÓVEIS NÃO RESIDENCIAIS</v>
          </cell>
          <cell r="D623" t="str">
            <v>Não Tributável</v>
          </cell>
        </row>
        <row r="624">
          <cell r="A624" t="str">
            <v>7.1.9.90.30.0088-3</v>
          </cell>
          <cell r="B624" t="str">
            <v>Operacional</v>
          </cell>
          <cell r="C624" t="str">
            <v>REV PDD - REF. E AMPL. - IMÓVEIS NÃO RESIDENCIAIS</v>
          </cell>
          <cell r="D624" t="str">
            <v>Não Tributável</v>
          </cell>
        </row>
        <row r="625">
          <cell r="A625" t="str">
            <v>7.1.9.90.30.0089-0</v>
          </cell>
          <cell r="B625" t="str">
            <v>Operacional</v>
          </cell>
          <cell r="C625" t="str">
            <v>REV PDD - AQUISIÇÃO - IMÓVEIS  RESIDENCIAIS</v>
          </cell>
          <cell r="D625" t="str">
            <v>Não Tributável</v>
          </cell>
        </row>
        <row r="626">
          <cell r="A626" t="str">
            <v>7.1.9.90.30.0090-0</v>
          </cell>
          <cell r="B626" t="str">
            <v>Operacional</v>
          </cell>
          <cell r="C626" t="str">
            <v>REV PDD - CONSTRUÇÃO - IMÓVEIS  RESIDENCIAIS</v>
          </cell>
          <cell r="D626" t="str">
            <v>Não Tributável</v>
          </cell>
        </row>
        <row r="627">
          <cell r="A627" t="str">
            <v>7.1.9.90.30.0091-7</v>
          </cell>
          <cell r="B627" t="str">
            <v>Operacional</v>
          </cell>
          <cell r="C627" t="str">
            <v>REV PDD - PRODUÇÃO - IMÓVEIS  RESIDENCIAIS</v>
          </cell>
          <cell r="D627" t="str">
            <v>Não Tributável</v>
          </cell>
        </row>
        <row r="628">
          <cell r="A628" t="str">
            <v>7.1.9.90.30.0092-4</v>
          </cell>
          <cell r="B628" t="str">
            <v>Operacional</v>
          </cell>
          <cell r="C628" t="str">
            <v>REV PDD - REF. E AMPL. - IMÓVEIS  RESIDENCIAIS</v>
          </cell>
          <cell r="D628" t="str">
            <v>Não Tributável</v>
          </cell>
        </row>
        <row r="629">
          <cell r="A629" t="str">
            <v>7.1.9.90.30.0093-1</v>
          </cell>
          <cell r="B629" t="str">
            <v>Operacional</v>
          </cell>
          <cell r="C629" t="str">
            <v>REV PDD - CARTÃO DE CRÉDITO - CABAL ROTATIVO</v>
          </cell>
          <cell r="D629" t="str">
            <v>Não Tributável</v>
          </cell>
        </row>
        <row r="630">
          <cell r="A630" t="str">
            <v>7.1.9.90.30.0094-8</v>
          </cell>
          <cell r="B630" t="str">
            <v>Operacional</v>
          </cell>
          <cell r="C630" t="str">
            <v>REV PDD - CARTÃO CABAL COMPRAS E FATURAS PARCELAS</v>
          </cell>
          <cell r="D630" t="str">
            <v>Não Tributável</v>
          </cell>
        </row>
        <row r="631">
          <cell r="A631" t="str">
            <v>7.1.9.90.30.0095-5</v>
          </cell>
          <cell r="B631" t="str">
            <v>Operacional</v>
          </cell>
          <cell r="C631" t="str">
            <v>REV PDD - CARTÃO CABAL PARC AUTO. DE FATURAS</v>
          </cell>
          <cell r="D631" t="str">
            <v>Não Tributável</v>
          </cell>
        </row>
        <row r="632">
          <cell r="A632" t="str">
            <v>7.1.9.90.30.0096-2</v>
          </cell>
          <cell r="B632" t="str">
            <v>Operacional</v>
          </cell>
          <cell r="C632" t="str">
            <v>REV PDD - CARTÃO  CABAL SAQ, TRANSF, PG CONTAS</v>
          </cell>
          <cell r="D632" t="str">
            <v>Não Tributável</v>
          </cell>
        </row>
        <row r="633">
          <cell r="A633" t="str">
            <v>7.1.9.90.35.0001-5</v>
          </cell>
          <cell r="B633" t="str">
            <v>Operacional</v>
          </cell>
          <cell r="C633" t="str">
            <v>REPASSES INTERFINANCEIROS</v>
          </cell>
          <cell r="D633" t="str">
            <v>Não Tributável</v>
          </cell>
        </row>
        <row r="634">
          <cell r="A634" t="str">
            <v>7.1.9.90.35.0009-1</v>
          </cell>
          <cell r="B634" t="str">
            <v>Operacional</v>
          </cell>
          <cell r="C634" t="str">
            <v>REV PDD - REP. INTERF. - FINANCIAMENTOS AGROIND.</v>
          </cell>
          <cell r="D634" t="str">
            <v>Não Tributável</v>
          </cell>
        </row>
        <row r="635">
          <cell r="A635" t="str">
            <v>7.1.9.90.35.0010-1</v>
          </cell>
          <cell r="B635" t="str">
            <v>Operacional</v>
          </cell>
          <cell r="C635" t="str">
            <v>REV PDD - REP. INTERF. - APLICAÇÕES REC. LIVRES</v>
          </cell>
          <cell r="D635" t="str">
            <v>Não Tributável</v>
          </cell>
        </row>
        <row r="636">
          <cell r="A636" t="str">
            <v>7.1.9.90.35.0011-8</v>
          </cell>
          <cell r="B636" t="str">
            <v>Operacional</v>
          </cell>
          <cell r="C636" t="str">
            <v>REV PDD - REP. INTERF. - RECURSOS DIREC. À VISTA</v>
          </cell>
          <cell r="D636" t="str">
            <v>Não Tributável</v>
          </cell>
        </row>
        <row r="637">
          <cell r="A637" t="str">
            <v>7.1.9.90.35.0012-5</v>
          </cell>
          <cell r="B637" t="str">
            <v>Operacional</v>
          </cell>
          <cell r="C637" t="str">
            <v>REV PDD - REP. INTERF. - RECURSOS DIREC DA POUP.</v>
          </cell>
          <cell r="D637" t="str">
            <v>Não Tributável</v>
          </cell>
        </row>
        <row r="638">
          <cell r="A638" t="str">
            <v>7.1.9.90.35.0013-2</v>
          </cell>
          <cell r="B638" t="str">
            <v>Operacional</v>
          </cell>
          <cell r="C638" t="str">
            <v>REV PDD - REP. INTERF. - RECURSOS DIRECIONADOS LCA</v>
          </cell>
          <cell r="D638" t="str">
            <v>Não Tributável</v>
          </cell>
        </row>
        <row r="639">
          <cell r="A639" t="str">
            <v>7.1.9.90.35.0014-9</v>
          </cell>
          <cell r="B639" t="str">
            <v>Operacional</v>
          </cell>
          <cell r="C639" t="str">
            <v>REV PDD - REP. INTERF. - RECURSOS FONTES PÚBLICAS</v>
          </cell>
          <cell r="D639" t="str">
            <v>Não Tributável</v>
          </cell>
        </row>
        <row r="640">
          <cell r="A640" t="str">
            <v>7.1.9.90.60.0001-7</v>
          </cell>
          <cell r="B640" t="str">
            <v>Operacional</v>
          </cell>
          <cell r="C640" t="str">
            <v>OUTROS CRÉDITOS DE LIQUIDAÇÃO DUVIDOSA</v>
          </cell>
          <cell r="D640" t="str">
            <v>Não Tributável</v>
          </cell>
        </row>
        <row r="641">
          <cell r="A641" t="str">
            <v>7.1.9.90.60.0002-4</v>
          </cell>
          <cell r="B641" t="str">
            <v>Operacional</v>
          </cell>
          <cell r="C641" t="str">
            <v>REVERSÃO PROVISÃO - TARIFAS PENDENTES</v>
          </cell>
          <cell r="D641" t="str">
            <v>Não Tributável</v>
          </cell>
        </row>
        <row r="642">
          <cell r="A642" t="str">
            <v>7.1.9.90.60.0003-1</v>
          </cell>
          <cell r="B642" t="str">
            <v>Operacional</v>
          </cell>
          <cell r="C642" t="str">
            <v>CARTÃO MASTERCARD S/ JUROS</v>
          </cell>
          <cell r="D642" t="str">
            <v>Não Tributável</v>
          </cell>
        </row>
        <row r="643">
          <cell r="A643" t="str">
            <v>7.1.9.90.60.0004-8</v>
          </cell>
          <cell r="B643" t="str">
            <v>Operacional</v>
          </cell>
          <cell r="C643" t="str">
            <v>REV PDD - CARTÃO CABAL</v>
          </cell>
          <cell r="D643" t="str">
            <v>Não Tributável</v>
          </cell>
        </row>
        <row r="644">
          <cell r="A644" t="str">
            <v>7.1.9.90.95.0001-9</v>
          </cell>
          <cell r="B644" t="str">
            <v>Operacional</v>
          </cell>
          <cell r="C644" t="str">
            <v>IMPOSTO DE RENDA</v>
          </cell>
          <cell r="D644" t="str">
            <v>Não Tributável</v>
          </cell>
        </row>
        <row r="645">
          <cell r="A645" t="str">
            <v>7.1.9.90.99.0001-1</v>
          </cell>
          <cell r="B645" t="str">
            <v>Operacional</v>
          </cell>
          <cell r="C645" t="str">
            <v>OUTRAS</v>
          </cell>
          <cell r="D645" t="str">
            <v>Não Tributável</v>
          </cell>
        </row>
        <row r="646">
          <cell r="A646" t="str">
            <v>7.1.9.90.99.0002-8</v>
          </cell>
          <cell r="B646" t="str">
            <v>Operacional</v>
          </cell>
          <cell r="C646" t="str">
            <v>REVERSÃO PROVISÃO PARA GARANTIAS PRESTADAS</v>
          </cell>
          <cell r="D646" t="str">
            <v>Não Tributável</v>
          </cell>
        </row>
        <row r="647">
          <cell r="A647" t="str">
            <v>7.1.9.90.99.0003-5</v>
          </cell>
          <cell r="B647" t="str">
            <v>Operacional</v>
          </cell>
          <cell r="C647" t="str">
            <v>REVERSÃO PROVISÃO PARA CONTINGÊNCIAS</v>
          </cell>
          <cell r="D647" t="str">
            <v>Não Tributável</v>
          </cell>
        </row>
        <row r="648">
          <cell r="A648" t="str">
            <v>7.1.9.90.99.0004-2</v>
          </cell>
          <cell r="B648" t="str">
            <v>Operacional</v>
          </cell>
          <cell r="C648" t="str">
            <v>REVERSÃO PROVISÃO MENSAL DE JUROS AO CAPITAL</v>
          </cell>
          <cell r="D648" t="str">
            <v>Não Tributável</v>
          </cell>
        </row>
        <row r="649">
          <cell r="A649" t="str">
            <v>7.1.9.99.00.0001-6</v>
          </cell>
          <cell r="B649" t="str">
            <v>Operacional</v>
          </cell>
          <cell r="C649" t="str">
            <v>DIVIDENDOS</v>
          </cell>
          <cell r="D649" t="str">
            <v>Não Tributável</v>
          </cell>
        </row>
        <row r="650">
          <cell r="A650" t="str">
            <v>7.1.9.99.00.0002-3</v>
          </cell>
          <cell r="B650" t="str">
            <v>Operacional</v>
          </cell>
          <cell r="C650" t="str">
            <v>RATEIO DE DESPESAS DA CENTRAL ENTRE FILIADAS</v>
          </cell>
          <cell r="D650" t="str">
            <v>Não Tributável</v>
          </cell>
        </row>
        <row r="651">
          <cell r="A651" t="str">
            <v>7.1.9.99.00.0003-0</v>
          </cell>
          <cell r="B651" t="str">
            <v>Operacional</v>
          </cell>
          <cell r="C651" t="str">
            <v>TAXA DE ADMINIST.PARA FUNCIONAMENTO DA COOPERATIVA</v>
          </cell>
          <cell r="D651" t="str">
            <v>Não Tributável</v>
          </cell>
        </row>
        <row r="652">
          <cell r="A652" t="str">
            <v>7.1.9.99.00.0004-7</v>
          </cell>
          <cell r="B652" t="str">
            <v>Operacional</v>
          </cell>
          <cell r="C652" t="str">
            <v>RESULTADO DA CENTRALIZAÇÃO FINANCEIRA</v>
          </cell>
          <cell r="D652" t="str">
            <v>Não Tributável</v>
          </cell>
        </row>
        <row r="653">
          <cell r="A653" t="str">
            <v>7.1.9.99.00.0005-4</v>
          </cell>
          <cell r="B653" t="str">
            <v>Operacional</v>
          </cell>
          <cell r="C653" t="str">
            <v>PROJETO SICOOB - LICENÇA DE USO SOFTWARE</v>
          </cell>
          <cell r="D653" t="str">
            <v>Não Tributável</v>
          </cell>
        </row>
        <row r="654">
          <cell r="A654" t="str">
            <v>7.1.9.99.00.0006-1</v>
          </cell>
          <cell r="B654" t="str">
            <v>Operacional</v>
          </cell>
          <cell r="C654" t="str">
            <v>VARIAÇÃO CAMBIAL</v>
          </cell>
          <cell r="D654" t="str">
            <v>Não Tributável</v>
          </cell>
        </row>
        <row r="655">
          <cell r="A655" t="str">
            <v>7.1.9.99.00.0007-8</v>
          </cell>
          <cell r="B655" t="str">
            <v>Operacional</v>
          </cell>
          <cell r="C655" t="str">
            <v>RECUPERAÇÃO DE TARIFAS CANCELADAS</v>
          </cell>
          <cell r="D655" t="str">
            <v>Não Tributável</v>
          </cell>
        </row>
        <row r="656">
          <cell r="A656" t="str">
            <v>7.1.9.99.00.0008-5</v>
          </cell>
          <cell r="B656" t="str">
            <v>Operacional</v>
          </cell>
          <cell r="C656" t="str">
            <v>RENDAS DE SEGUROS PPR - CARTAO CABAL</v>
          </cell>
          <cell r="D656" t="str">
            <v>Tributável</v>
          </cell>
        </row>
        <row r="657">
          <cell r="A657" t="str">
            <v>7.1.9.99.00.0009-2</v>
          </cell>
          <cell r="B657" t="str">
            <v>Operacional</v>
          </cell>
          <cell r="C657" t="str">
            <v>RENDAS DE SEGUROS PPR - CARTÃO MASTERCARD</v>
          </cell>
          <cell r="D657" t="str">
            <v>Tributável</v>
          </cell>
        </row>
        <row r="658">
          <cell r="A658" t="str">
            <v>7.1.9.99.00.0010-2</v>
          </cell>
          <cell r="B658" t="str">
            <v>Operacional</v>
          </cell>
          <cell r="C658" t="str">
            <v>ATUALIZAÇÃO DEPÓSITOS JUDICIAIS</v>
          </cell>
          <cell r="D658" t="str">
            <v>Não Tributável</v>
          </cell>
        </row>
        <row r="659">
          <cell r="A659" t="str">
            <v>7.1.9.99.00.0011-9</v>
          </cell>
          <cell r="B659" t="str">
            <v>Operacional</v>
          </cell>
          <cell r="C659" t="str">
            <v>RENDAS DE REPASSES DELCREDERE</v>
          </cell>
          <cell r="D659" t="str">
            <v>Não Tributável</v>
          </cell>
        </row>
        <row r="660">
          <cell r="A660" t="str">
            <v>7.1.9.99.00.0012-6</v>
          </cell>
          <cell r="B660" t="str">
            <v>Operacional</v>
          </cell>
          <cell r="C660" t="str">
            <v>RENDAS JUROS CARTÃO DE CRÉDITO</v>
          </cell>
          <cell r="D660" t="str">
            <v>Não Tributável</v>
          </cell>
        </row>
        <row r="661">
          <cell r="A661" t="str">
            <v>7.1.9.99.00.0013-3</v>
          </cell>
          <cell r="B661" t="str">
            <v>Operacional</v>
          </cell>
          <cell r="C661" t="str">
            <v>RENDAS MULTAS POR ATRASO - CARTÃO DE CRÉDITO</v>
          </cell>
          <cell r="D661" t="str">
            <v>Não Tributável</v>
          </cell>
        </row>
        <row r="662">
          <cell r="A662" t="str">
            <v>7.1.9.99.00.0055-9</v>
          </cell>
          <cell r="B662" t="str">
            <v>Operacional</v>
          </cell>
          <cell r="C662" t="str">
            <v>RENDAS JUROS SAQUE À VISTA</v>
          </cell>
          <cell r="D662" t="str">
            <v>Não Tributável</v>
          </cell>
        </row>
        <row r="663">
          <cell r="A663" t="str">
            <v>7.1.9.99.00.0056-6</v>
          </cell>
          <cell r="B663" t="str">
            <v>Operacional</v>
          </cell>
          <cell r="C663" t="str">
            <v>CRÉDITO RECEITA SIPAG - FATURAMENTO</v>
          </cell>
          <cell r="D663" t="str">
            <v>Tributável</v>
          </cell>
        </row>
        <row r="664">
          <cell r="A664" t="str">
            <v>7.1.9.99.00.0057-3</v>
          </cell>
          <cell r="B664" t="str">
            <v>Operacional</v>
          </cell>
          <cell r="C664" t="str">
            <v>CRÉDITO RECEITA SIPAG - ANTECIPAÇÃO</v>
          </cell>
          <cell r="D664" t="str">
            <v>Tributável</v>
          </cell>
        </row>
        <row r="665">
          <cell r="A665" t="str">
            <v>7.1.9.99.00.5001-1</v>
          </cell>
          <cell r="B665" t="str">
            <v>Operacional</v>
          </cell>
          <cell r="C665" t="str">
            <v>RENDAS INTERCÂMBIO - CARTÃO DE DÉBITO</v>
          </cell>
          <cell r="D665" t="str">
            <v>Tributável</v>
          </cell>
        </row>
        <row r="666">
          <cell r="A666" t="str">
            <v>7.1.9.99.00.5002-8</v>
          </cell>
          <cell r="B666" t="str">
            <v>Operacional</v>
          </cell>
          <cell r="C666" t="str">
            <v>RENDAS INTERCÂMBIO - CARTÃO DE CRÉDITO</v>
          </cell>
          <cell r="D666" t="str">
            <v>Tributável</v>
          </cell>
        </row>
        <row r="667">
          <cell r="A667" t="str">
            <v>7.1.9.99.00.5003-5</v>
          </cell>
          <cell r="B667" t="str">
            <v>Operacional</v>
          </cell>
          <cell r="C667" t="str">
            <v>RECEITA VOLUME FINANCEIRO - REDE</v>
          </cell>
          <cell r="D667" t="str">
            <v>Tributável</v>
          </cell>
        </row>
        <row r="668">
          <cell r="A668" t="str">
            <v>7.1.9.99.00.5004-2</v>
          </cell>
          <cell r="B668" t="str">
            <v>Operacional</v>
          </cell>
          <cell r="C668" t="str">
            <v>DEDUÇÕES E ABATIMENTOS</v>
          </cell>
          <cell r="D668" t="str">
            <v>Não Tributável</v>
          </cell>
        </row>
        <row r="669">
          <cell r="A669" t="str">
            <v>7.1.9.99.00.5005-9</v>
          </cell>
          <cell r="B669" t="str">
            <v>Operacional</v>
          </cell>
          <cell r="C669" t="str">
            <v>ATUALIZAÇÃO BÔNUS E REBATE - PGPAF</v>
          </cell>
          <cell r="D669" t="str">
            <v>Não Tributável</v>
          </cell>
        </row>
        <row r="670">
          <cell r="A670" t="str">
            <v>7.1.9.99.00.5006-6</v>
          </cell>
          <cell r="B670" t="str">
            <v>Operacional</v>
          </cell>
          <cell r="C670" t="str">
            <v>DISTRIBUIÇÃO DE SOBRAS DA CENTRAL</v>
          </cell>
          <cell r="D670" t="str">
            <v>Não Tributável</v>
          </cell>
        </row>
        <row r="671">
          <cell r="A671" t="str">
            <v>7.1.9.99.00.5008-0</v>
          </cell>
          <cell r="B671" t="str">
            <v>Operacional</v>
          </cell>
          <cell r="C671" t="str">
            <v>JUROS AO CAPITAL</v>
          </cell>
          <cell r="D671" t="str">
            <v>Não Tributável</v>
          </cell>
        </row>
        <row r="672">
          <cell r="A672" t="str">
            <v>7.1.9.99.00.5009-7</v>
          </cell>
          <cell r="B672" t="str">
            <v>Operacional</v>
          </cell>
          <cell r="C672" t="str">
            <v>DISTRIBUIÇÃO DE SOBRAS DA CONFEDERAÇÃO</v>
          </cell>
          <cell r="D672" t="str">
            <v>Não Tributável</v>
          </cell>
        </row>
        <row r="673">
          <cell r="A673" t="str">
            <v>7.1.9.99.00.9999-3</v>
          </cell>
          <cell r="B673" t="str">
            <v>Operacional</v>
          </cell>
          <cell r="C673" t="str">
            <v>OUTRAS RENDAS OPERACIONAIS</v>
          </cell>
          <cell r="D673" t="str">
            <v>Não Tributável</v>
          </cell>
        </row>
        <row r="674">
          <cell r="A674" t="str">
            <v>7.3.1.10.00.0001-1</v>
          </cell>
          <cell r="B674" t="str">
            <v>não operacional</v>
          </cell>
          <cell r="C674" t="str">
            <v>LUCROS NA ALIENAÇÃO DE INVESTIMENTOS</v>
          </cell>
          <cell r="D674" t="str">
            <v>Tributável</v>
          </cell>
        </row>
        <row r="675">
          <cell r="A675" t="str">
            <v>7.3.1.50.00.0002-0</v>
          </cell>
          <cell r="B675" t="str">
            <v>não operacional</v>
          </cell>
          <cell r="C675" t="str">
            <v>LUCROS NA ALIEN DE VLRS E BENS - BENS DE USO</v>
          </cell>
          <cell r="D675" t="str">
            <v>Tributável</v>
          </cell>
        </row>
        <row r="676">
          <cell r="A676" t="str">
            <v>7.3.1.50.00.0003-7</v>
          </cell>
          <cell r="B676" t="str">
            <v>não operacional</v>
          </cell>
          <cell r="C676" t="str">
            <v>LUCROS NA ALIEN DE VLRS E BENS - BENS DE NÃO USO</v>
          </cell>
          <cell r="D676" t="str">
            <v>Tributável</v>
          </cell>
        </row>
        <row r="677">
          <cell r="A677" t="str">
            <v>7.3.9.10.00.0001-3</v>
          </cell>
          <cell r="B677" t="str">
            <v>não operacional</v>
          </cell>
          <cell r="C677" t="str">
            <v>GANHOS DE CAPITAL</v>
          </cell>
          <cell r="D677" t="str">
            <v>Tributável</v>
          </cell>
        </row>
        <row r="678">
          <cell r="A678" t="str">
            <v>7.3.9.20.00.0001-6</v>
          </cell>
          <cell r="B678" t="str">
            <v>não operacional</v>
          </cell>
          <cell r="C678" t="str">
            <v>RENDAS DE ALUGUÉIS</v>
          </cell>
          <cell r="D678" t="str">
            <v>Tributável</v>
          </cell>
        </row>
        <row r="679">
          <cell r="A679" t="str">
            <v>7.3.9.90.10.0001-6</v>
          </cell>
          <cell r="B679" t="str">
            <v>não operacional</v>
          </cell>
          <cell r="C679" t="str">
            <v>DESVALORIZAÇÃO DE OUTROS VALORES E BENS</v>
          </cell>
          <cell r="D679" t="str">
            <v>Tributável</v>
          </cell>
        </row>
        <row r="680">
          <cell r="A680" t="str">
            <v>7.3.9.90.20.0001-5</v>
          </cell>
          <cell r="B680" t="str">
            <v>não operacional</v>
          </cell>
          <cell r="C680" t="str">
            <v>PERDAS EM INVESTIMENTOS POR INCENTIVOS FISCAIS</v>
          </cell>
          <cell r="D680" t="str">
            <v>Tributável</v>
          </cell>
        </row>
        <row r="681">
          <cell r="A681" t="str">
            <v>7.3.9.90.30.0001-4</v>
          </cell>
          <cell r="B681" t="str">
            <v>não operacional</v>
          </cell>
          <cell r="C681" t="str">
            <v>PERDAS EM TÍTULOS PATRIMONIAIS</v>
          </cell>
          <cell r="D681" t="str">
            <v>Tributável</v>
          </cell>
        </row>
        <row r="682">
          <cell r="A682" t="str">
            <v>7.3.9.90.40.0001-3</v>
          </cell>
          <cell r="B682" t="str">
            <v>não operacional</v>
          </cell>
          <cell r="C682" t="str">
            <v>PERDAS EM AÇÕES E COTAS</v>
          </cell>
          <cell r="D682" t="str">
            <v>Tributável</v>
          </cell>
        </row>
        <row r="683">
          <cell r="A683" t="str">
            <v>7.3.9.90.90.0001-8</v>
          </cell>
          <cell r="B683" t="str">
            <v>não operacional</v>
          </cell>
          <cell r="C683" t="str">
            <v>PERDAS EM OUTROS INVESTIMENTOS</v>
          </cell>
          <cell r="D683" t="str">
            <v>Tributável</v>
          </cell>
        </row>
        <row r="684">
          <cell r="A684" t="str">
            <v>7.3.9.90.99.0001-5</v>
          </cell>
          <cell r="B684" t="str">
            <v>não operacional</v>
          </cell>
          <cell r="C684" t="str">
            <v>OUTRAS</v>
          </cell>
          <cell r="D684" t="str">
            <v>Tributável</v>
          </cell>
        </row>
        <row r="685">
          <cell r="A685" t="str">
            <v>7.3.9.99.00.0001-0</v>
          </cell>
          <cell r="B685" t="str">
            <v>não operacional</v>
          </cell>
          <cell r="C685" t="str">
            <v>OUTRAS RENDAS NÃO OPERACIONAIS</v>
          </cell>
          <cell r="D685" t="str">
            <v>Tributável</v>
          </cell>
        </row>
        <row r="686">
          <cell r="A686" t="str">
            <v>8.1.1.20.00.0001-3</v>
          </cell>
          <cell r="B686" t="str">
            <v>Operacional</v>
          </cell>
          <cell r="C686" t="str">
            <v>CDI - NÃO LIGADAS</v>
          </cell>
          <cell r="D686" t="str">
            <v>Não Tributável</v>
          </cell>
        </row>
        <row r="687">
          <cell r="A687" t="str">
            <v>8.1.1.20.00.0002-0</v>
          </cell>
          <cell r="B687" t="str">
            <v>Operacional</v>
          </cell>
          <cell r="C687" t="str">
            <v>CDI RURAL - NÃO LIGADAS</v>
          </cell>
          <cell r="D687" t="str">
            <v>Não Tributável</v>
          </cell>
        </row>
        <row r="688">
          <cell r="A688" t="str">
            <v>8.1.1.20.00.0003-7</v>
          </cell>
          <cell r="B688" t="str">
            <v>Operacional</v>
          </cell>
          <cell r="C688" t="str">
            <v>CDI - LIGADAS</v>
          </cell>
          <cell r="D688" t="str">
            <v>Não Tributável</v>
          </cell>
        </row>
        <row r="689">
          <cell r="A689" t="str">
            <v>8.1.1.20.00.0004-4</v>
          </cell>
          <cell r="B689" t="str">
            <v>Operacional</v>
          </cell>
          <cell r="C689" t="str">
            <v>CDI - NÃO LIGADAS</v>
          </cell>
          <cell r="D689" t="str">
            <v>Não Tributável</v>
          </cell>
        </row>
        <row r="690">
          <cell r="A690" t="str">
            <v>8.1.1.20.00.0005-1</v>
          </cell>
          <cell r="B690" t="str">
            <v>Operacional</v>
          </cell>
          <cell r="C690" t="str">
            <v>CDI RURAL - LIGADAS</v>
          </cell>
          <cell r="D690" t="str">
            <v>Não Tributável</v>
          </cell>
        </row>
        <row r="691">
          <cell r="A691" t="str">
            <v>8.1.1.20.00.0006-8</v>
          </cell>
          <cell r="B691" t="str">
            <v>Operacional</v>
          </cell>
          <cell r="C691" t="str">
            <v>DEPÓSITOS INTERFINANCEIROS MICROCRÉDITO - DIM</v>
          </cell>
          <cell r="D691" t="str">
            <v>Não Tributável</v>
          </cell>
        </row>
        <row r="692">
          <cell r="A692" t="str">
            <v>8.1.1.20.00.0007-5</v>
          </cell>
          <cell r="B692" t="str">
            <v>Operacional</v>
          </cell>
          <cell r="C692" t="str">
            <v>DEPÓSITOS INTERFINANCEIROS MICR CRÉD-DIM - BANCOOB</v>
          </cell>
          <cell r="D692" t="str">
            <v>Não Tributável</v>
          </cell>
        </row>
        <row r="693">
          <cell r="A693" t="str">
            <v>8.1.1.25.00.0001-8</v>
          </cell>
          <cell r="B693" t="str">
            <v>Operacional</v>
          </cell>
          <cell r="C693" t="str">
            <v>DESPESAS DE DEPÓSITOS DE AVISO PRÉVIO</v>
          </cell>
          <cell r="D693" t="str">
            <v>Não Tributável</v>
          </cell>
        </row>
        <row r="694">
          <cell r="A694" t="str">
            <v>8.1.1.25.00.0002-5</v>
          </cell>
          <cell r="B694" t="str">
            <v>Operacional</v>
          </cell>
          <cell r="C694" t="str">
            <v>BONIFICAÇÃO CPMF DEPÓSITO SEM VENCIMENTO</v>
          </cell>
          <cell r="D694" t="str">
            <v>Não Tributável</v>
          </cell>
        </row>
        <row r="695">
          <cell r="A695" t="str">
            <v>8.1.1.30.00.0001-6</v>
          </cell>
          <cell r="B695" t="str">
            <v>Operacional</v>
          </cell>
          <cell r="C695" t="str">
            <v>DESPESAS COM CAPTAÇÃO-R.D.C.</v>
          </cell>
          <cell r="D695" t="str">
            <v>Não Tributável</v>
          </cell>
        </row>
        <row r="696">
          <cell r="A696" t="str">
            <v>8.1.1.30.00.0002-3</v>
          </cell>
          <cell r="B696" t="str">
            <v>Operacional</v>
          </cell>
          <cell r="C696" t="str">
            <v>DESPESAS COM CAPTAÇÃO-D.P.C.</v>
          </cell>
          <cell r="D696" t="str">
            <v>Não Tributável</v>
          </cell>
        </row>
        <row r="697">
          <cell r="A697" t="str">
            <v>8.1.1.30.00.0003-0</v>
          </cell>
          <cell r="B697" t="str">
            <v>Operacional</v>
          </cell>
          <cell r="C697" t="str">
            <v>DESPESAS COM DEPÓSITO ESPECIAL</v>
          </cell>
          <cell r="D697" t="str">
            <v>Não Tributável</v>
          </cell>
        </row>
        <row r="698">
          <cell r="A698" t="str">
            <v>8.1.1.30.00.0004-7</v>
          </cell>
          <cell r="B698" t="str">
            <v>Operacional</v>
          </cell>
          <cell r="C698" t="str">
            <v>BONIFICAÇÃO CPMF DEPÓSITO PRAZO FIXO</v>
          </cell>
          <cell r="D698" t="str">
            <v>Não Tributável</v>
          </cell>
        </row>
        <row r="699">
          <cell r="A699" t="str">
            <v>8.1.1.30.00.0005-4</v>
          </cell>
          <cell r="B699" t="str">
            <v>Operacional</v>
          </cell>
          <cell r="C699" t="str">
            <v>DESPESAS COM INSTRUMENTOS DE NÍVEL II</v>
          </cell>
          <cell r="D699" t="str">
            <v>Não Tributável</v>
          </cell>
        </row>
        <row r="700">
          <cell r="A700" t="str">
            <v>8.1.1.30.00.0006-1</v>
          </cell>
          <cell r="B700" t="str">
            <v>Operacional</v>
          </cell>
          <cell r="C700" t="str">
            <v>DESPESAS CAPTAÇÃO GOVERNOS MUNICIPAIS - LC N° 161</v>
          </cell>
          <cell r="D700" t="str">
            <v>Tributável</v>
          </cell>
        </row>
        <row r="701">
          <cell r="A701" t="str">
            <v>8.1.1.40.00.0001-9</v>
          </cell>
          <cell r="B701" t="str">
            <v>Operacional</v>
          </cell>
          <cell r="C701" t="str">
            <v>DESPESAS DE DEPÓSITOS JUDICIAIS</v>
          </cell>
          <cell r="D701" t="str">
            <v>Não Tributável</v>
          </cell>
        </row>
        <row r="702">
          <cell r="A702" t="str">
            <v>8.1.1.40.00.0002-6</v>
          </cell>
          <cell r="B702" t="str">
            <v>Operacional</v>
          </cell>
          <cell r="C702" t="str">
            <v>BONIFICAÇÃO CPMF DEPÓSITO ESPECIAL</v>
          </cell>
          <cell r="D702" t="str">
            <v>Não Tributável</v>
          </cell>
        </row>
        <row r="703">
          <cell r="A703" t="str">
            <v>8.1.1.65.00.0001-0</v>
          </cell>
          <cell r="B703" t="str">
            <v>Operacional</v>
          </cell>
          <cell r="C703" t="str">
            <v>LETRAS DE CRÉDITO DO AGRONEGÓCIO - PRÉ-FIXADA</v>
          </cell>
          <cell r="D703" t="str">
            <v>Não Tributável</v>
          </cell>
        </row>
        <row r="704">
          <cell r="A704" t="str">
            <v>8.1.1.65.00.0002-7</v>
          </cell>
          <cell r="B704" t="str">
            <v>Operacional</v>
          </cell>
          <cell r="C704" t="str">
            <v>LETRAS DE CRÉDITO DO AGRONEGÓCIO - PÓS-FIXADA</v>
          </cell>
          <cell r="D704" t="str">
            <v>Não Tributável</v>
          </cell>
        </row>
        <row r="705">
          <cell r="A705" t="str">
            <v>8.1.1.65.00.0003-4</v>
          </cell>
          <cell r="B705" t="str">
            <v>Operacional</v>
          </cell>
          <cell r="C705" t="str">
            <v>L C A INTERBANCÁRIA - PÓS FIXADA</v>
          </cell>
          <cell r="D705" t="str">
            <v>Não Tributável</v>
          </cell>
        </row>
        <row r="706">
          <cell r="A706" t="str">
            <v>8.1.1.82.00.0001-5</v>
          </cell>
          <cell r="B706" t="str">
            <v>Operacional</v>
          </cell>
          <cell r="C706" t="str">
            <v>DESPESAS DE LETRAS FINANCEIRAS - PRÉ-FIXADA</v>
          </cell>
          <cell r="D706" t="str">
            <v>Não Tributável</v>
          </cell>
        </row>
        <row r="707">
          <cell r="A707" t="str">
            <v>8.1.1.82.00.0002-2</v>
          </cell>
          <cell r="B707" t="str">
            <v>Operacional</v>
          </cell>
          <cell r="C707" t="str">
            <v>DESPESAS DE LETRAS FINANCEIRAS - PÓS FIXADA</v>
          </cell>
          <cell r="D707" t="str">
            <v>Não Tributável</v>
          </cell>
        </row>
        <row r="708">
          <cell r="A708" t="str">
            <v>8.1.1.85.10.0002-2</v>
          </cell>
          <cell r="B708" t="str">
            <v>Operacional</v>
          </cell>
          <cell r="C708" t="str">
            <v>CONTRIBUIÇÃO ORDINÁRIA - FGCOOP</v>
          </cell>
          <cell r="D708" t="str">
            <v>Não Tributável</v>
          </cell>
        </row>
        <row r="709">
          <cell r="A709" t="str">
            <v>8.1.1.85.20.0002-1</v>
          </cell>
          <cell r="B709" t="str">
            <v>Operacional</v>
          </cell>
          <cell r="C709" t="str">
            <v>CONTRIBUIÇÃO ESPECIAL - FGCOOP</v>
          </cell>
          <cell r="D709" t="str">
            <v>Não Tributável</v>
          </cell>
        </row>
        <row r="710">
          <cell r="A710" t="str">
            <v>8.1.2.12.00.0001-3</v>
          </cell>
          <cell r="B710" t="str">
            <v>Operacional</v>
          </cell>
          <cell r="C710" t="str">
            <v>DESPESAS DE EMPRÉSTIMOS-BNCC</v>
          </cell>
          <cell r="D710" t="str">
            <v>Não Tributável</v>
          </cell>
        </row>
        <row r="711">
          <cell r="A711" t="str">
            <v>8.1.2.20.20.0001-0</v>
          </cell>
          <cell r="B711" t="str">
            <v>Operacional</v>
          </cell>
          <cell r="C711" t="str">
            <v>TESOURO NACIONAL-AREA RURAL E INDUSTRIAL</v>
          </cell>
          <cell r="D711" t="str">
            <v>Não Tributável</v>
          </cell>
        </row>
        <row r="712">
          <cell r="A712" t="str">
            <v>8.1.2.30.00.0001-5</v>
          </cell>
          <cell r="B712" t="str">
            <v>Operacional</v>
          </cell>
          <cell r="C712" t="str">
            <v>OBRIGAÇÕES P/AQUISIÇÃO-TÍTULOS FEDERAIS</v>
          </cell>
          <cell r="D712" t="str">
            <v>Não Tributável</v>
          </cell>
        </row>
        <row r="713">
          <cell r="A713" t="str">
            <v>8.1.2.30.00.0002-2</v>
          </cell>
          <cell r="B713" t="str">
            <v>Operacional</v>
          </cell>
          <cell r="C713" t="str">
            <v>COOPERATIVA CENTRAL</v>
          </cell>
          <cell r="D713" t="str">
            <v>Não Tributável</v>
          </cell>
        </row>
        <row r="714">
          <cell r="A714" t="str">
            <v>8.1.2.30.00.0003-9</v>
          </cell>
          <cell r="B714" t="str">
            <v>Operacional</v>
          </cell>
          <cell r="C714" t="str">
            <v>BANCOOB</v>
          </cell>
          <cell r="D714" t="str">
            <v>Não Tributável</v>
          </cell>
        </row>
        <row r="715">
          <cell r="A715" t="str">
            <v>8.1.2.30.00.0004-6</v>
          </cell>
          <cell r="B715" t="str">
            <v>Operacional</v>
          </cell>
          <cell r="C715" t="str">
            <v>BANCO DO BRASIL</v>
          </cell>
          <cell r="D715" t="str">
            <v>Não Tributável</v>
          </cell>
        </row>
        <row r="716">
          <cell r="A716" t="str">
            <v>8.1.2.30.00.0005-3</v>
          </cell>
          <cell r="B716" t="str">
            <v>Operacional</v>
          </cell>
          <cell r="C716" t="str">
            <v>DESPESAS EMPRÉSTIMOS PAÍS - DIREITOS CREDITÓRIOS</v>
          </cell>
          <cell r="D716" t="str">
            <v>Não Tributável</v>
          </cell>
        </row>
        <row r="717">
          <cell r="A717" t="str">
            <v>8.1.2.30.00.0006-0</v>
          </cell>
          <cell r="B717" t="str">
            <v>Operacional</v>
          </cell>
          <cell r="C717" t="str">
            <v>BANCOOB VISA</v>
          </cell>
          <cell r="D717" t="str">
            <v>Não Tributável</v>
          </cell>
        </row>
        <row r="718">
          <cell r="A718" t="str">
            <v>8.1.2.30.00.9999-2</v>
          </cell>
          <cell r="B718" t="str">
            <v>Operacional</v>
          </cell>
          <cell r="C718" t="str">
            <v>OUTRAS INSTITUIÇÕES</v>
          </cell>
          <cell r="D718" t="str">
            <v>Não Tributável</v>
          </cell>
        </row>
        <row r="719">
          <cell r="A719" t="str">
            <v>8.1.2.35.00.0001-0</v>
          </cell>
          <cell r="B719" t="str">
            <v>Operacional</v>
          </cell>
          <cell r="C719" t="str">
            <v>DESPESAS DE OBRIGAÇÕES POR EMPRÉSTIMOS EM OURO</v>
          </cell>
          <cell r="D719" t="str">
            <v>Não Tributável</v>
          </cell>
        </row>
        <row r="720">
          <cell r="A720" t="str">
            <v>8.1.2.40.00.0001-8</v>
          </cell>
          <cell r="B720" t="str">
            <v>Operacional</v>
          </cell>
          <cell r="C720" t="str">
            <v>DESPESAS DE EMPRÉSTIMOS NO EXTERIOR</v>
          </cell>
          <cell r="D720" t="str">
            <v xml:space="preserve">Proporcionalidade </v>
          </cell>
        </row>
        <row r="721">
          <cell r="A721" t="str">
            <v>8.1.2.45.00.0001-3</v>
          </cell>
          <cell r="B721" t="str">
            <v>Operacional</v>
          </cell>
          <cell r="C721" t="str">
            <v>DESPESAS DE REPASSE - TESOURO NACIONAL</v>
          </cell>
          <cell r="D721" t="str">
            <v>Não Tributável</v>
          </cell>
        </row>
        <row r="722">
          <cell r="A722" t="str">
            <v>8.1.2.50.00.0001-1</v>
          </cell>
          <cell r="B722" t="str">
            <v>Operacional</v>
          </cell>
          <cell r="C722" t="str">
            <v>DESPESAS DE REPASSE - PRONAF</v>
          </cell>
          <cell r="D722" t="str">
            <v>Não Tributável</v>
          </cell>
        </row>
        <row r="723">
          <cell r="A723" t="str">
            <v>8.1.2.50.00.0002-8</v>
          </cell>
          <cell r="B723" t="str">
            <v>Operacional</v>
          </cell>
          <cell r="C723" t="str">
            <v>DESPESAS DE REPASSE - PROGER</v>
          </cell>
          <cell r="D723" t="str">
            <v>Não Tributável</v>
          </cell>
        </row>
        <row r="724">
          <cell r="A724" t="str">
            <v>8.1.2.50.00.0003-5</v>
          </cell>
          <cell r="B724" t="str">
            <v>Operacional</v>
          </cell>
          <cell r="C724" t="str">
            <v>DESPESAS DE REPASSE - FUNCAF</v>
          </cell>
          <cell r="D724" t="str">
            <v>Não Tributável</v>
          </cell>
        </row>
        <row r="725">
          <cell r="A725" t="str">
            <v>8.1.2.50.00.0004-2</v>
          </cell>
          <cell r="B725" t="str">
            <v>Operacional</v>
          </cell>
          <cell r="C725" t="str">
            <v>DESPESAS DE REPASSE - F.A.E.</v>
          </cell>
          <cell r="D725" t="str">
            <v>Não Tributável</v>
          </cell>
        </row>
        <row r="726">
          <cell r="A726" t="str">
            <v>8.1.2.50.00.0005-9</v>
          </cell>
          <cell r="B726" t="str">
            <v>Operacional</v>
          </cell>
          <cell r="C726" t="str">
            <v>DESPESAS DE REPASSE - MCR 6.2 - RECOB</v>
          </cell>
          <cell r="D726" t="str">
            <v>Não Tributável</v>
          </cell>
        </row>
        <row r="727">
          <cell r="A727" t="str">
            <v>8.1.2.50.00.0006-6</v>
          </cell>
          <cell r="B727" t="str">
            <v>Operacional</v>
          </cell>
          <cell r="C727" t="str">
            <v>DESPESAS DE ALONGAMENTO DE DÍVIDA - LEI 9.138</v>
          </cell>
          <cell r="D727" t="str">
            <v>Não Tributável</v>
          </cell>
        </row>
        <row r="728">
          <cell r="A728" t="str">
            <v>8.1.2.50.00.0007-3</v>
          </cell>
          <cell r="B728" t="str">
            <v>Operacional</v>
          </cell>
          <cell r="C728" t="str">
            <v>DESPESAS DE RECURSOS DE POUPANÇA</v>
          </cell>
          <cell r="D728" t="str">
            <v>Não Tributável</v>
          </cell>
        </row>
        <row r="729">
          <cell r="A729" t="str">
            <v>8.1.2.55.00.0001-6</v>
          </cell>
          <cell r="B729" t="str">
            <v>Operacional</v>
          </cell>
          <cell r="C729" t="str">
            <v>DESPESAS DE REPASSE - BNDES MICROCRÉDITO</v>
          </cell>
          <cell r="D729" t="str">
            <v>Não Tributável</v>
          </cell>
        </row>
        <row r="730">
          <cell r="A730" t="str">
            <v>8.1.2.55.00.0002-3</v>
          </cell>
          <cell r="B730" t="str">
            <v>Operacional</v>
          </cell>
          <cell r="C730" t="str">
            <v>DESPESAS DE REPASSE - BNDES</v>
          </cell>
          <cell r="D730" t="str">
            <v>Não Tributável</v>
          </cell>
        </row>
        <row r="731">
          <cell r="A731" t="str">
            <v>8.1.2.60.00.0001-4</v>
          </cell>
          <cell r="B731" t="str">
            <v>Operacional</v>
          </cell>
          <cell r="C731" t="str">
            <v>DESPESAS DE REPASSE - CEF</v>
          </cell>
          <cell r="D731" t="str">
            <v>Não Tributável</v>
          </cell>
        </row>
        <row r="732">
          <cell r="A732" t="str">
            <v>8.1.2.75.00.0001-2</v>
          </cell>
          <cell r="B732" t="str">
            <v>Operacional</v>
          </cell>
          <cell r="C732" t="str">
            <v>DESPESAS DE REPASSE - BNDES</v>
          </cell>
          <cell r="D732" t="str">
            <v>Não Tributável</v>
          </cell>
        </row>
        <row r="733">
          <cell r="A733" t="str">
            <v>8.1.2.75.00.0002-9</v>
          </cell>
          <cell r="B733" t="str">
            <v>Operacional</v>
          </cell>
          <cell r="C733" t="str">
            <v>DESPESAS DE REPASSE - BDMG</v>
          </cell>
          <cell r="D733" t="str">
            <v>Não Tributável</v>
          </cell>
        </row>
        <row r="734">
          <cell r="A734" t="str">
            <v>8.1.2.75.00.0003-6</v>
          </cell>
          <cell r="B734" t="str">
            <v>Operacional</v>
          </cell>
          <cell r="C734" t="str">
            <v>DESPESAS DE REPASSE - FUNCAFÉ REPASSADO</v>
          </cell>
          <cell r="D734" t="str">
            <v>Não Tributável</v>
          </cell>
        </row>
        <row r="735">
          <cell r="A735" t="str">
            <v>8.1.2.75.00.0004-3</v>
          </cell>
          <cell r="B735" t="str">
            <v>Operacional</v>
          </cell>
          <cell r="C735" t="str">
            <v>DESPESAS DE REPASSE - FUNCAFÉ A REPASSAR</v>
          </cell>
          <cell r="D735" t="str">
            <v>Não Tributável</v>
          </cell>
        </row>
        <row r="736">
          <cell r="A736" t="str">
            <v>8.1.2.75.00.0005-0</v>
          </cell>
          <cell r="B736" t="str">
            <v>Operacional</v>
          </cell>
          <cell r="C736" t="str">
            <v>DESPESAS DE REPASSE - FUNCAFÉ A RESTITUIR</v>
          </cell>
          <cell r="D736" t="str">
            <v>Não Tributável</v>
          </cell>
        </row>
        <row r="737">
          <cell r="A737" t="str">
            <v>8.1.2.75.00.0006-7</v>
          </cell>
          <cell r="B737" t="str">
            <v>Operacional</v>
          </cell>
          <cell r="C737" t="str">
            <v>DESPESAS DE REPASSE - MICROCRÉDITO</v>
          </cell>
          <cell r="D737" t="str">
            <v>Não Tributável</v>
          </cell>
        </row>
        <row r="738">
          <cell r="A738" t="str">
            <v>8.1.2.75.00.0009-8</v>
          </cell>
          <cell r="B738" t="str">
            <v>Operacional</v>
          </cell>
          <cell r="C738" t="str">
            <v>DESPESAS DE REPASSE - BANCO COOPERATIVO DO BRASIL</v>
          </cell>
          <cell r="D738" t="str">
            <v>Não Tributável</v>
          </cell>
        </row>
        <row r="739">
          <cell r="A739" t="str">
            <v>8.1.2.75.00.9999-9</v>
          </cell>
          <cell r="B739" t="str">
            <v>Operacional</v>
          </cell>
          <cell r="C739" t="str">
            <v>DESPESAS DE REPASSE - OUTROS</v>
          </cell>
          <cell r="D739" t="str">
            <v>Não Tributável</v>
          </cell>
        </row>
        <row r="740">
          <cell r="A740" t="str">
            <v>8.1.2.80.00.0001-0</v>
          </cell>
          <cell r="B740" t="str">
            <v>Operacional</v>
          </cell>
          <cell r="C740" t="str">
            <v>COOPERATIVA CENTRAL</v>
          </cell>
          <cell r="D740" t="str">
            <v>Não Tributável</v>
          </cell>
        </row>
        <row r="741">
          <cell r="A741" t="str">
            <v>8.1.2.80.00.0002-7</v>
          </cell>
          <cell r="B741" t="str">
            <v>Operacional</v>
          </cell>
          <cell r="C741" t="str">
            <v>BANCOOB</v>
          </cell>
          <cell r="D741" t="str">
            <v>Não Tributável</v>
          </cell>
        </row>
        <row r="742">
          <cell r="A742" t="str">
            <v>8.1.2.80.00.9999-7</v>
          </cell>
          <cell r="B742" t="str">
            <v>Operacional</v>
          </cell>
          <cell r="C742" t="str">
            <v>OUTROS</v>
          </cell>
          <cell r="D742" t="str">
            <v>Não Tributável</v>
          </cell>
        </row>
        <row r="743">
          <cell r="A743" t="str">
            <v>8.1.5.20.00.0001-9</v>
          </cell>
          <cell r="B743" t="str">
            <v>Operacional</v>
          </cell>
          <cell r="C743" t="str">
            <v>COTAS DE FUNDOS DE INVESTIMENTOS - BANCOOB FIDIC</v>
          </cell>
          <cell r="D743" t="str">
            <v>Não Tributável</v>
          </cell>
        </row>
        <row r="744">
          <cell r="A744" t="str">
            <v>8.1.5.20.00.0002-6</v>
          </cell>
          <cell r="B744" t="str">
            <v>Operacional</v>
          </cell>
          <cell r="C744" t="str">
            <v>PREJUÍZOS COM TÍTULOS DE RENDA FIXA</v>
          </cell>
          <cell r="D744" t="str">
            <v xml:space="preserve">Proporcionalidade </v>
          </cell>
        </row>
        <row r="745">
          <cell r="A745" t="str">
            <v>8.1.5.30.00.0001-2</v>
          </cell>
          <cell r="B745" t="str">
            <v>Operacional</v>
          </cell>
          <cell r="C745" t="str">
            <v>PREJUÍZOS COM TÍTULOS DE RENDA VARIÁVEL</v>
          </cell>
          <cell r="D745" t="str">
            <v xml:space="preserve">Proporcionalidade </v>
          </cell>
        </row>
        <row r="746">
          <cell r="A746" t="str">
            <v>8.1.5.50.11.0001-0</v>
          </cell>
          <cell r="B746" t="str">
            <v>Operacional</v>
          </cell>
          <cell r="C746" t="str">
            <v>SWAP</v>
          </cell>
          <cell r="D746" t="str">
            <v xml:space="preserve">Proporcionalidade </v>
          </cell>
        </row>
        <row r="747">
          <cell r="A747" t="str">
            <v>8.1.5.50.13.0001-6</v>
          </cell>
          <cell r="B747" t="str">
            <v>Operacional</v>
          </cell>
          <cell r="C747" t="str">
            <v>SWAP-HEDGE DE TITULO MANTIDO ATE O VENCIMENTO</v>
          </cell>
          <cell r="D747" t="str">
            <v xml:space="preserve">Proporcionalidade </v>
          </cell>
        </row>
        <row r="748">
          <cell r="A748" t="str">
            <v>8.1.5.50.21.0001-9</v>
          </cell>
          <cell r="B748" t="str">
            <v>Operacional</v>
          </cell>
          <cell r="C748" t="str">
            <v>TERMO</v>
          </cell>
          <cell r="D748" t="str">
            <v xml:space="preserve">Proporcionalidade </v>
          </cell>
        </row>
        <row r="749">
          <cell r="A749" t="str">
            <v>8.1.5.50.23.0001-5</v>
          </cell>
          <cell r="B749" t="str">
            <v>Operacional</v>
          </cell>
          <cell r="C749" t="str">
            <v>TERMO-HEDGE DE TITULOMANTIDO ATE O VENCIMENTO</v>
          </cell>
          <cell r="D749" t="str">
            <v xml:space="preserve">Proporcionalidade </v>
          </cell>
        </row>
        <row r="750">
          <cell r="A750" t="str">
            <v>8.1.5.50.31.0001-8</v>
          </cell>
          <cell r="B750" t="str">
            <v>Operacional</v>
          </cell>
          <cell r="C750" t="str">
            <v>FUTURO</v>
          </cell>
          <cell r="D750" t="str">
            <v xml:space="preserve">Proporcionalidade </v>
          </cell>
        </row>
        <row r="751">
          <cell r="A751" t="str">
            <v>8.1.5.50.33.0001-4</v>
          </cell>
          <cell r="B751" t="str">
            <v>Operacional</v>
          </cell>
          <cell r="C751" t="str">
            <v>FUTURO-HEDGE DE TITULO MANTIDO ATE O VENCIMENTO</v>
          </cell>
          <cell r="D751" t="str">
            <v xml:space="preserve">Proporcionalidade </v>
          </cell>
        </row>
        <row r="752">
          <cell r="A752" t="str">
            <v>8.1.5.50.41.0001-7</v>
          </cell>
          <cell r="B752" t="str">
            <v>Operacional</v>
          </cell>
          <cell r="C752" t="str">
            <v>OPÇÕES</v>
          </cell>
          <cell r="D752" t="str">
            <v xml:space="preserve">Proporcionalidade </v>
          </cell>
        </row>
        <row r="753">
          <cell r="A753" t="str">
            <v>8.1.5.50.43.0001-3</v>
          </cell>
          <cell r="B753" t="str">
            <v>Operacional</v>
          </cell>
          <cell r="C753" t="str">
            <v>OPÇÕES-HEDGE DE TITULO MANTIDO ATE O VENCIMENTO</v>
          </cell>
          <cell r="D753" t="str">
            <v xml:space="preserve">Proporcionalidade </v>
          </cell>
        </row>
        <row r="754">
          <cell r="A754" t="str">
            <v>8.1.5.50.90.9999-6</v>
          </cell>
          <cell r="B754" t="str">
            <v>Operacional</v>
          </cell>
          <cell r="C754" t="str">
            <v>OUTROS</v>
          </cell>
          <cell r="D754" t="str">
            <v xml:space="preserve">Proporcionalidade </v>
          </cell>
        </row>
        <row r="755">
          <cell r="A755" t="str">
            <v>8.1.5.70.00.0001-4</v>
          </cell>
          <cell r="B755" t="str">
            <v>Operacional</v>
          </cell>
          <cell r="C755" t="str">
            <v>PREJUÍZOS EM APLICAÇÕES EM OURO</v>
          </cell>
          <cell r="D755" t="str">
            <v xml:space="preserve">Proporcionalidade </v>
          </cell>
        </row>
        <row r="756">
          <cell r="A756" t="str">
            <v>8.1.6.20.00.0001-8</v>
          </cell>
          <cell r="B756" t="str">
            <v>Operacional</v>
          </cell>
          <cell r="C756" t="str">
            <v>DESP.DE AJUSTES EM INVEST.EM COLIG.E CONTROLADAS</v>
          </cell>
          <cell r="D756" t="str">
            <v>Não Tributável</v>
          </cell>
        </row>
        <row r="757">
          <cell r="A757" t="str">
            <v>8.1.7.03.00.0001-2</v>
          </cell>
          <cell r="B757" t="str">
            <v>Operacional</v>
          </cell>
          <cell r="C757" t="str">
            <v>DESPESAS DE AGUA ENERGIA E GAS</v>
          </cell>
          <cell r="D757" t="str">
            <v xml:space="preserve">Proporcionalidade </v>
          </cell>
        </row>
        <row r="758">
          <cell r="A758" t="str">
            <v>8.1.7.06.00.0001-3</v>
          </cell>
          <cell r="B758" t="str">
            <v>Operacional</v>
          </cell>
          <cell r="C758" t="str">
            <v>ALUGUEL DE IMÓVEIS</v>
          </cell>
          <cell r="D758" t="str">
            <v xml:space="preserve">Proporcionalidade </v>
          </cell>
        </row>
        <row r="759">
          <cell r="A759" t="str">
            <v>8.1.7.06.00.0002-0</v>
          </cell>
          <cell r="B759" t="str">
            <v>Operacional</v>
          </cell>
          <cell r="C759" t="str">
            <v>ALUGUEL DE MÓVEIS</v>
          </cell>
          <cell r="D759" t="str">
            <v xml:space="preserve">Proporcionalidade </v>
          </cell>
        </row>
        <row r="760">
          <cell r="A760" t="str">
            <v>8.1.7.06.00.0003-7</v>
          </cell>
          <cell r="B760" t="str">
            <v>Operacional</v>
          </cell>
          <cell r="C760" t="str">
            <v>ALUGUEL DE MAQUINA COPIADORA</v>
          </cell>
          <cell r="D760" t="str">
            <v xml:space="preserve">Proporcionalidade </v>
          </cell>
        </row>
        <row r="761">
          <cell r="A761" t="str">
            <v>8.1.7.06.00.0004-4</v>
          </cell>
          <cell r="B761" t="str">
            <v>Operacional</v>
          </cell>
          <cell r="C761" t="str">
            <v>ALUGUEL DE VEICULOS</v>
          </cell>
          <cell r="D761" t="str">
            <v xml:space="preserve">Proporcionalidade </v>
          </cell>
        </row>
        <row r="762">
          <cell r="A762" t="str">
            <v>8.1.7.06.00.0005-1</v>
          </cell>
          <cell r="B762" t="str">
            <v>Operacional</v>
          </cell>
          <cell r="C762" t="str">
            <v>ALUGUEL DE VAZOS ORNAMENTAIS</v>
          </cell>
          <cell r="D762" t="str">
            <v xml:space="preserve">Proporcionalidade </v>
          </cell>
        </row>
        <row r="763">
          <cell r="A763" t="str">
            <v>8.1.7.06.00.0006-8</v>
          </cell>
          <cell r="B763" t="str">
            <v>Operacional</v>
          </cell>
          <cell r="C763" t="str">
            <v>ALUGUEL DE TOALHAS</v>
          </cell>
          <cell r="D763" t="str">
            <v xml:space="preserve">Proporcionalidade </v>
          </cell>
        </row>
        <row r="764">
          <cell r="A764" t="str">
            <v>8.1.7.06.00.0007-5</v>
          </cell>
          <cell r="B764" t="str">
            <v>Operacional</v>
          </cell>
          <cell r="C764" t="str">
            <v>ALUGUEL DE MALOTES</v>
          </cell>
          <cell r="D764" t="str">
            <v xml:space="preserve">Proporcionalidade </v>
          </cell>
        </row>
        <row r="765">
          <cell r="A765" t="str">
            <v>8.1.7.06.00.0008-2</v>
          </cell>
          <cell r="B765" t="str">
            <v>Operacional</v>
          </cell>
          <cell r="C765" t="str">
            <v>ALUGUEL DE MATERIAL PARA EVENTOS</v>
          </cell>
          <cell r="D765" t="str">
            <v xml:space="preserve">Proporcionalidade </v>
          </cell>
        </row>
        <row r="766">
          <cell r="A766" t="str">
            <v>8.1.7.06.00.0009-9</v>
          </cell>
          <cell r="B766" t="str">
            <v>Operacional</v>
          </cell>
          <cell r="C766" t="str">
            <v>ALUGUEL DE COFRE</v>
          </cell>
          <cell r="D766" t="str">
            <v xml:space="preserve">Proporcionalidade </v>
          </cell>
        </row>
        <row r="767">
          <cell r="A767" t="str">
            <v>8.1.7.06.00.0010-9</v>
          </cell>
          <cell r="B767" t="str">
            <v>Operacional</v>
          </cell>
          <cell r="C767" t="str">
            <v>ALUGUEL DE TELEFONE</v>
          </cell>
          <cell r="D767" t="str">
            <v xml:space="preserve">Proporcionalidade </v>
          </cell>
        </row>
        <row r="768">
          <cell r="A768" t="str">
            <v>8.1.7.06.00.0011-6</v>
          </cell>
          <cell r="B768" t="str">
            <v>Operacional</v>
          </cell>
          <cell r="C768" t="str">
            <v>ALUGUEL CENTRO ADMINSTRATIVO SICRED - CAS</v>
          </cell>
          <cell r="D768" t="str">
            <v xml:space="preserve">Proporcionalidade </v>
          </cell>
        </row>
        <row r="769">
          <cell r="A769" t="str">
            <v>8.1.7.06.00.9999-0</v>
          </cell>
          <cell r="B769" t="str">
            <v>Operacional</v>
          </cell>
          <cell r="C769" t="str">
            <v>OUTRAS DESPESAS DE ALUGUÉIS</v>
          </cell>
          <cell r="D769" t="str">
            <v xml:space="preserve">Proporcionalidade </v>
          </cell>
        </row>
        <row r="770">
          <cell r="A770" t="str">
            <v>8.1.7.09.00.0001-4</v>
          </cell>
          <cell r="B770" t="str">
            <v>Operacional</v>
          </cell>
          <cell r="C770" t="str">
            <v>DESPESAS DE ARRENDAMENTOS DE BENS</v>
          </cell>
          <cell r="D770" t="str">
            <v xml:space="preserve">Proporcionalidade </v>
          </cell>
        </row>
        <row r="771">
          <cell r="A771" t="str">
            <v>8.1.7.12.00.0001-8</v>
          </cell>
          <cell r="B771" t="str">
            <v>Operacional</v>
          </cell>
          <cell r="C771" t="str">
            <v>DESPESAS COM TELECOMUNICAÇÕES</v>
          </cell>
          <cell r="D771" t="str">
            <v xml:space="preserve">Proporcionalidade </v>
          </cell>
        </row>
        <row r="772">
          <cell r="A772" t="str">
            <v>8.1.7.12.00.0002-5</v>
          </cell>
          <cell r="B772" t="str">
            <v>Operacional</v>
          </cell>
          <cell r="C772" t="str">
            <v>DESPESAS COM MALOTES</v>
          </cell>
          <cell r="D772" t="str">
            <v xml:space="preserve">Proporcionalidade </v>
          </cell>
        </row>
        <row r="773">
          <cell r="A773" t="str">
            <v>8.1.7.12.00.0003-2</v>
          </cell>
          <cell r="B773" t="str">
            <v>Operacional</v>
          </cell>
          <cell r="C773" t="str">
            <v>DESPESAS COM POSTAIS</v>
          </cell>
          <cell r="D773" t="str">
            <v xml:space="preserve">Proporcionalidade </v>
          </cell>
        </row>
        <row r="774">
          <cell r="A774" t="str">
            <v>8.1.7.12.00.0004-9</v>
          </cell>
          <cell r="B774" t="str">
            <v>Operacional</v>
          </cell>
          <cell r="C774" t="str">
            <v>DESPESAS COM CORREIO ELETRÔNICO</v>
          </cell>
          <cell r="D774" t="str">
            <v xml:space="preserve">Proporcionalidade </v>
          </cell>
        </row>
        <row r="775">
          <cell r="A775" t="str">
            <v>8.1.7.12.00.0005-6</v>
          </cell>
          <cell r="B775" t="str">
            <v>Operacional</v>
          </cell>
          <cell r="C775" t="str">
            <v>INTERNET</v>
          </cell>
          <cell r="D775" t="str">
            <v xml:space="preserve">Proporcionalidade </v>
          </cell>
        </row>
        <row r="776">
          <cell r="A776" t="str">
            <v>8.1.7.12.00.0006-3</v>
          </cell>
          <cell r="B776" t="str">
            <v>Operacional</v>
          </cell>
          <cell r="C776" t="str">
            <v>LINHA DE TRANSMISSÃO DE DADOS</v>
          </cell>
          <cell r="D776" t="str">
            <v xml:space="preserve">Proporcionalidade </v>
          </cell>
        </row>
        <row r="777">
          <cell r="A777" t="str">
            <v>8.1.7.12.00.0007-0</v>
          </cell>
          <cell r="B777" t="str">
            <v>Operacional</v>
          </cell>
          <cell r="C777" t="str">
            <v>SPOT</v>
          </cell>
          <cell r="D777" t="str">
            <v xml:space="preserve">Proporcionalidade </v>
          </cell>
        </row>
        <row r="778">
          <cell r="A778" t="str">
            <v>8.1.7.12.00.0008-7</v>
          </cell>
          <cell r="B778" t="str">
            <v>Operacional</v>
          </cell>
          <cell r="C778" t="str">
            <v>REDE INTERBANCÁRIA</v>
          </cell>
          <cell r="D778" t="str">
            <v xml:space="preserve">Proporcionalidade </v>
          </cell>
        </row>
        <row r="779">
          <cell r="A779" t="str">
            <v>8.1.7.12.00.9999-5</v>
          </cell>
          <cell r="B779" t="str">
            <v>Operacional</v>
          </cell>
          <cell r="C779" t="str">
            <v>OUTRAS DESPESAS DE COMUNICAÇÕES</v>
          </cell>
          <cell r="D779" t="str">
            <v xml:space="preserve">Proporcionalidade </v>
          </cell>
        </row>
        <row r="780">
          <cell r="A780" t="str">
            <v>8.1.7.15.00.0001-9</v>
          </cell>
          <cell r="B780" t="str">
            <v>Operacional</v>
          </cell>
          <cell r="C780" t="str">
            <v>DESPESAS DE CONTRIBUIÇÕES FILANTRÓPICAS</v>
          </cell>
          <cell r="D780" t="str">
            <v xml:space="preserve">Proporcionalidade </v>
          </cell>
        </row>
        <row r="781">
          <cell r="A781" t="str">
            <v>8.1.7.18.10.0001-9</v>
          </cell>
          <cell r="B781" t="str">
            <v>Operacional</v>
          </cell>
          <cell r="C781" t="str">
            <v>CÉDULA DE PRESENÇA</v>
          </cell>
          <cell r="D781" t="str">
            <v xml:space="preserve">Proporcionalidade </v>
          </cell>
        </row>
        <row r="782">
          <cell r="A782" t="str">
            <v>8.1.7.18.10.0002-6</v>
          </cell>
          <cell r="B782" t="str">
            <v>Operacional</v>
          </cell>
          <cell r="C782" t="str">
            <v>CONSELHO FISCAL</v>
          </cell>
          <cell r="D782" t="str">
            <v xml:space="preserve">Proporcionalidade </v>
          </cell>
        </row>
        <row r="783">
          <cell r="A783" t="str">
            <v>8.1.7.18.30.0001-7</v>
          </cell>
          <cell r="B783" t="str">
            <v>Operacional</v>
          </cell>
          <cell r="C783" t="str">
            <v>HONORARIOS</v>
          </cell>
          <cell r="D783" t="str">
            <v xml:space="preserve">Proporcionalidade </v>
          </cell>
        </row>
        <row r="784">
          <cell r="A784" t="str">
            <v>8.1.7.18.30.0002-4</v>
          </cell>
          <cell r="B784" t="str">
            <v>Operacional</v>
          </cell>
          <cell r="C784" t="str">
            <v>CÉDULA DE PRESENCA</v>
          </cell>
          <cell r="D784" t="str">
            <v xml:space="preserve">Proporcionalidade </v>
          </cell>
        </row>
        <row r="785">
          <cell r="A785" t="str">
            <v>8.1.7.18.30.0003-1</v>
          </cell>
          <cell r="B785" t="str">
            <v>Operacional</v>
          </cell>
          <cell r="C785" t="str">
            <v>GRATIFICAÇÕES DA DIRETORIA</v>
          </cell>
          <cell r="D785" t="str">
            <v xml:space="preserve">Proporcionalidade </v>
          </cell>
        </row>
        <row r="786">
          <cell r="A786" t="str">
            <v>8.1.7.18.30.0004-8</v>
          </cell>
          <cell r="B786" t="str">
            <v>Operacional</v>
          </cell>
          <cell r="C786" t="str">
            <v>FÉRIAS DA DIRETORIA</v>
          </cell>
          <cell r="D786" t="str">
            <v xml:space="preserve">Proporcionalidade </v>
          </cell>
        </row>
        <row r="787">
          <cell r="A787" t="str">
            <v>8.1.7.18.30.0005-5</v>
          </cell>
          <cell r="B787" t="str">
            <v>Operacional</v>
          </cell>
          <cell r="C787" t="str">
            <v>13º SALÁRIO</v>
          </cell>
          <cell r="D787" t="str">
            <v xml:space="preserve">Proporcionalidade </v>
          </cell>
        </row>
        <row r="788">
          <cell r="A788" t="str">
            <v>8.1.7.18.30.0006-2</v>
          </cell>
          <cell r="B788" t="str">
            <v>Operacional</v>
          </cell>
          <cell r="C788" t="str">
            <v>CONSELHO DE ADMINISTRAÇÃO</v>
          </cell>
          <cell r="D788" t="str">
            <v xml:space="preserve">Proporcionalidade </v>
          </cell>
        </row>
        <row r="789">
          <cell r="A789" t="str">
            <v>8.1.7.18.30.0007-9</v>
          </cell>
          <cell r="B789" t="str">
            <v>Operacional</v>
          </cell>
          <cell r="C789" t="str">
            <v>AJUDA DE CUSTO - AUXÍLIO ALIMENTAÇÃO / REFEIÇÃO</v>
          </cell>
          <cell r="D789" t="str">
            <v xml:space="preserve">Proporcionalidade </v>
          </cell>
        </row>
        <row r="790">
          <cell r="A790" t="str">
            <v>8.1.7.18.30.9999-4</v>
          </cell>
          <cell r="B790" t="str">
            <v>Operacional</v>
          </cell>
          <cell r="C790" t="str">
            <v>OUTRAS DESP. DIRETORIA E CONSELHO ADMINISTRAÇÃO</v>
          </cell>
          <cell r="D790" t="str">
            <v xml:space="preserve">Proporcionalidade </v>
          </cell>
        </row>
        <row r="791">
          <cell r="A791" t="str">
            <v>8.1.7.21.00.0001-4</v>
          </cell>
          <cell r="B791" t="str">
            <v>Operacional</v>
          </cell>
          <cell r="C791" t="str">
            <v>SERVIÇO DE LIMPEZA</v>
          </cell>
          <cell r="D791" t="str">
            <v xml:space="preserve">Proporcionalidade </v>
          </cell>
        </row>
        <row r="792">
          <cell r="A792" t="str">
            <v>8.1.7.21.00.0002-1</v>
          </cell>
          <cell r="B792" t="str">
            <v>Operacional</v>
          </cell>
          <cell r="C792" t="str">
            <v>CONSERVAÇÃO DE MAQUINAS E EQUIPAMENTOS</v>
          </cell>
          <cell r="D792" t="str">
            <v xml:space="preserve">Proporcionalidade </v>
          </cell>
        </row>
        <row r="793">
          <cell r="A793" t="str">
            <v>8.1.7.21.00.0003-8</v>
          </cell>
          <cell r="B793" t="str">
            <v>Operacional</v>
          </cell>
          <cell r="C793" t="str">
            <v>REPAROS E CONSERVAÇÃO DE INSTALAÇÕES</v>
          </cell>
          <cell r="D793" t="str">
            <v xml:space="preserve">Proporcionalidade </v>
          </cell>
        </row>
        <row r="794">
          <cell r="A794" t="str">
            <v>8.1.7.21.00.0004-5</v>
          </cell>
          <cell r="B794" t="str">
            <v>Operacional</v>
          </cell>
          <cell r="C794" t="str">
            <v>REPAROS/CONSERVAÇÃO DE MÓVEIS/UTENSÍLIOS</v>
          </cell>
          <cell r="D794" t="str">
            <v xml:space="preserve">Proporcionalidade </v>
          </cell>
        </row>
        <row r="795">
          <cell r="A795" t="str">
            <v>8.1.7.21.00.0005-2</v>
          </cell>
          <cell r="B795" t="str">
            <v>Operacional</v>
          </cell>
          <cell r="C795" t="str">
            <v>MANUTENÇÃO</v>
          </cell>
          <cell r="D795" t="str">
            <v xml:space="preserve">Proporcionalidade </v>
          </cell>
        </row>
        <row r="796">
          <cell r="A796" t="str">
            <v>8.1.7.21.00.9999-1</v>
          </cell>
          <cell r="B796" t="str">
            <v>Operacional</v>
          </cell>
          <cell r="C796" t="str">
            <v>OUTRAS DESPESAS MANUTENÇÃO E CONSERVAÇÃO BENS</v>
          </cell>
          <cell r="D796" t="str">
            <v xml:space="preserve">Proporcionalidade </v>
          </cell>
        </row>
        <row r="797">
          <cell r="A797" t="str">
            <v>8.1.7.24.00.0001-5</v>
          </cell>
          <cell r="B797" t="str">
            <v>Operacional</v>
          </cell>
          <cell r="C797" t="str">
            <v>MATERIAIS DE EXPEDIENTE</v>
          </cell>
          <cell r="D797" t="str">
            <v xml:space="preserve">Proporcionalidade </v>
          </cell>
        </row>
        <row r="798">
          <cell r="A798" t="str">
            <v>8.1.7.24.00.0002-2</v>
          </cell>
          <cell r="B798" t="str">
            <v>Operacional</v>
          </cell>
          <cell r="C798" t="str">
            <v>BENS DE PEQUENOS VALORES</v>
          </cell>
          <cell r="D798" t="str">
            <v xml:space="preserve">Proporcionalidade </v>
          </cell>
        </row>
        <row r="799">
          <cell r="A799" t="str">
            <v>8.1.7.24.00.0003-9</v>
          </cell>
          <cell r="B799" t="str">
            <v>Operacional</v>
          </cell>
          <cell r="C799" t="str">
            <v>MATERIAL DE LIMPEZA</v>
          </cell>
          <cell r="D799" t="str">
            <v xml:space="preserve">Proporcionalidade </v>
          </cell>
        </row>
        <row r="800">
          <cell r="A800" t="str">
            <v>8.1.7.24.00.0004-6</v>
          </cell>
          <cell r="B800" t="str">
            <v>Operacional</v>
          </cell>
          <cell r="C800" t="str">
            <v>TALONÁRIOS DE CHEQUES</v>
          </cell>
          <cell r="D800" t="str">
            <v xml:space="preserve">Proporcionalidade </v>
          </cell>
        </row>
        <row r="801">
          <cell r="A801" t="str">
            <v>8.1.7.24.00.0005-3</v>
          </cell>
          <cell r="B801" t="str">
            <v>Operacional</v>
          </cell>
          <cell r="C801" t="str">
            <v>UTENSILIOS DIVERSOS</v>
          </cell>
          <cell r="D801" t="str">
            <v xml:space="preserve">Proporcionalidade </v>
          </cell>
        </row>
        <row r="802">
          <cell r="A802" t="str">
            <v>8.1.7.24.00.0006-0</v>
          </cell>
          <cell r="B802" t="str">
            <v>Operacional</v>
          </cell>
          <cell r="C802" t="str">
            <v>CARTÕES MAGNÉTICOS</v>
          </cell>
          <cell r="D802" t="str">
            <v xml:space="preserve">Proporcionalidade </v>
          </cell>
        </row>
        <row r="803">
          <cell r="A803" t="str">
            <v>8.1.7.24.00.9999-2</v>
          </cell>
          <cell r="B803" t="str">
            <v>Operacional</v>
          </cell>
          <cell r="C803" t="str">
            <v>OUTRAS DESPESAS MATERIAIS</v>
          </cell>
          <cell r="D803" t="str">
            <v xml:space="preserve">Proporcionalidade </v>
          </cell>
        </row>
        <row r="804">
          <cell r="A804" t="str">
            <v>8.1.7.27.00.0001-6</v>
          </cell>
          <cell r="B804" t="str">
            <v>Operacional</v>
          </cell>
          <cell r="C804" t="str">
            <v>AJUDA DE CUSTO</v>
          </cell>
          <cell r="D804" t="str">
            <v xml:space="preserve">Proporcionalidade </v>
          </cell>
        </row>
        <row r="805">
          <cell r="A805" t="str">
            <v>8.1.7.27.00.0002-3</v>
          </cell>
          <cell r="B805" t="str">
            <v>Operacional</v>
          </cell>
          <cell r="C805" t="str">
            <v>ASSISTENCIA MÉDICA</v>
          </cell>
          <cell r="D805" t="str">
            <v xml:space="preserve">Proporcionalidade </v>
          </cell>
        </row>
        <row r="806">
          <cell r="A806" t="str">
            <v>8.1.7.27.00.0003-0</v>
          </cell>
          <cell r="B806" t="str">
            <v>Operacional</v>
          </cell>
          <cell r="C806" t="str">
            <v>AUXILIO MORADIA</v>
          </cell>
          <cell r="D806" t="str">
            <v xml:space="preserve">Proporcionalidade </v>
          </cell>
        </row>
        <row r="807">
          <cell r="A807" t="str">
            <v>8.1.7.27.00.0004-7</v>
          </cell>
          <cell r="B807" t="str">
            <v>Operacional</v>
          </cell>
          <cell r="C807" t="str">
            <v>ALIMENTAÇÃO DO TRABALHADOR</v>
          </cell>
          <cell r="D807" t="str">
            <v xml:space="preserve">Proporcionalidade </v>
          </cell>
        </row>
        <row r="808">
          <cell r="A808" t="str">
            <v>8.1.7.27.00.0005-4</v>
          </cell>
          <cell r="B808" t="str">
            <v>Operacional</v>
          </cell>
          <cell r="C808" t="str">
            <v>VALE TRANSPORTE</v>
          </cell>
          <cell r="D808" t="str">
            <v xml:space="preserve">Proporcionalidade </v>
          </cell>
        </row>
        <row r="809">
          <cell r="A809" t="str">
            <v>8.1.7.27.00.0006-1</v>
          </cell>
          <cell r="B809" t="str">
            <v>Operacional</v>
          </cell>
          <cell r="C809" t="str">
            <v>SEGUROS</v>
          </cell>
          <cell r="D809" t="str">
            <v xml:space="preserve">Proporcionalidade </v>
          </cell>
        </row>
        <row r="810">
          <cell r="A810" t="str">
            <v>8.1.7.27.00.0007-8</v>
          </cell>
          <cell r="B810" t="str">
            <v>Operacional</v>
          </cell>
          <cell r="C810" t="str">
            <v>AUXÍLIO CRECHE/BABA</v>
          </cell>
          <cell r="D810" t="str">
            <v xml:space="preserve">Proporcionalidade </v>
          </cell>
        </row>
        <row r="811">
          <cell r="A811" t="str">
            <v>8.1.7.27.00.0008-5</v>
          </cell>
          <cell r="B811" t="str">
            <v>Operacional</v>
          </cell>
          <cell r="C811" t="str">
            <v>AUXÍLIO EDUCAÇÃO</v>
          </cell>
          <cell r="D811" t="str">
            <v xml:space="preserve">Proporcionalidade </v>
          </cell>
        </row>
        <row r="812">
          <cell r="A812" t="str">
            <v>8.1.7.27.00.0009-2</v>
          </cell>
          <cell r="B812" t="str">
            <v>Operacional</v>
          </cell>
          <cell r="C812" t="str">
            <v>AUXÍLIO FUNERAL</v>
          </cell>
          <cell r="D812" t="str">
            <v xml:space="preserve">Proporcionalidade </v>
          </cell>
        </row>
        <row r="813">
          <cell r="A813" t="str">
            <v>8.1.7.27.00.0010-2</v>
          </cell>
          <cell r="B813" t="str">
            <v>Operacional</v>
          </cell>
          <cell r="C813" t="str">
            <v>CLUBES</v>
          </cell>
          <cell r="D813" t="str">
            <v xml:space="preserve">Proporcionalidade </v>
          </cell>
        </row>
        <row r="814">
          <cell r="A814" t="str">
            <v>8.1.7.27.00.0011-9</v>
          </cell>
          <cell r="B814" t="str">
            <v>Operacional</v>
          </cell>
          <cell r="C814" t="str">
            <v>ASSISTÊNCIA ODONTOLÓGICA</v>
          </cell>
          <cell r="D814" t="str">
            <v xml:space="preserve">Proporcionalidade </v>
          </cell>
        </row>
        <row r="815">
          <cell r="A815" t="str">
            <v>8.1.7.27.00.0012-6</v>
          </cell>
          <cell r="B815" t="str">
            <v>Operacional</v>
          </cell>
          <cell r="C815" t="str">
            <v>CONTRIBUIÇÃO ASCESA</v>
          </cell>
          <cell r="D815" t="str">
            <v xml:space="preserve">Proporcionalidade </v>
          </cell>
        </row>
        <row r="816">
          <cell r="A816" t="str">
            <v>8.1.7.27.00.0013-3</v>
          </cell>
          <cell r="B816" t="str">
            <v>Operacional</v>
          </cell>
          <cell r="C816" t="str">
            <v>CONTRIBUIÇÃO PREVIDÊNCIA PRIVADA</v>
          </cell>
          <cell r="D816" t="str">
            <v xml:space="preserve">Proporcionalidade </v>
          </cell>
        </row>
        <row r="817">
          <cell r="A817" t="str">
            <v>8.1.7.27.00.9999-3</v>
          </cell>
          <cell r="B817" t="str">
            <v>Operacional</v>
          </cell>
          <cell r="C817" t="str">
            <v>OUTRAS DESPESAS DE PESSOAL BENEFÍCIOS</v>
          </cell>
          <cell r="D817" t="str">
            <v xml:space="preserve">Proporcionalidade </v>
          </cell>
        </row>
        <row r="818">
          <cell r="A818" t="str">
            <v>8.1.7.30.10.0001-9</v>
          </cell>
          <cell r="B818" t="str">
            <v>Operacional</v>
          </cell>
          <cell r="C818" t="str">
            <v>F.G.T.S. FUNCIONÁRIOS</v>
          </cell>
          <cell r="D818" t="str">
            <v xml:space="preserve">Proporcionalidade </v>
          </cell>
        </row>
        <row r="819">
          <cell r="A819" t="str">
            <v>8.1.7.30.10.0002-6</v>
          </cell>
          <cell r="B819" t="str">
            <v>Operacional</v>
          </cell>
          <cell r="C819" t="str">
            <v>F.G.T.S. DIRETORIA</v>
          </cell>
          <cell r="D819" t="str">
            <v xml:space="preserve">Proporcionalidade </v>
          </cell>
        </row>
        <row r="820">
          <cell r="A820" t="str">
            <v>8.1.7.30.10.0003-3</v>
          </cell>
          <cell r="B820" t="str">
            <v>Operacional</v>
          </cell>
          <cell r="C820" t="str">
            <v>CONTRIBUIÇÃO SOCIAL/FGTS</v>
          </cell>
          <cell r="D820" t="str">
            <v xml:space="preserve">Proporcionalidade </v>
          </cell>
        </row>
        <row r="821">
          <cell r="A821" t="str">
            <v>8.1.7.30.50.0001-5</v>
          </cell>
          <cell r="B821" t="str">
            <v>Operacional</v>
          </cell>
          <cell r="C821" t="str">
            <v>INSS FUNCIONÁRIOS</v>
          </cell>
          <cell r="D821" t="str">
            <v xml:space="preserve">Proporcionalidade </v>
          </cell>
        </row>
        <row r="822">
          <cell r="A822" t="str">
            <v>8.1.7.30.50.0002-2</v>
          </cell>
          <cell r="B822" t="str">
            <v>Operacional</v>
          </cell>
          <cell r="C822" t="str">
            <v>INSS DIRETORIA/CONSELHEIROS</v>
          </cell>
          <cell r="D822" t="str">
            <v xml:space="preserve">Proporcionalidade </v>
          </cell>
        </row>
        <row r="823">
          <cell r="A823" t="str">
            <v>8.1.7.30.50.0003-9</v>
          </cell>
          <cell r="B823" t="str">
            <v>Operacional</v>
          </cell>
          <cell r="C823" t="str">
            <v>INSS TERCEIROS</v>
          </cell>
          <cell r="D823" t="str">
            <v xml:space="preserve">Proporcionalidade </v>
          </cell>
        </row>
        <row r="824">
          <cell r="A824" t="str">
            <v>8.1.7.30.60.0001-4</v>
          </cell>
          <cell r="B824" t="str">
            <v>Operacional</v>
          </cell>
          <cell r="C824" t="str">
            <v>PREVIDÊNCIA COMPLEMENTAR</v>
          </cell>
          <cell r="D824" t="str">
            <v xml:space="preserve">Proporcionalidade </v>
          </cell>
        </row>
        <row r="825">
          <cell r="A825" t="str">
            <v>8.1.7.30.60.0002-1</v>
          </cell>
          <cell r="B825" t="str">
            <v>Operacional</v>
          </cell>
          <cell r="C825" t="str">
            <v>CONTRIBUIÇÃO PREVIDÊNCIA PRIVADA</v>
          </cell>
          <cell r="D825" t="str">
            <v xml:space="preserve">Proporcionalidade </v>
          </cell>
        </row>
        <row r="826">
          <cell r="A826" t="str">
            <v>8.1.7.30.99.9999-5</v>
          </cell>
          <cell r="B826" t="str">
            <v>Operacional</v>
          </cell>
          <cell r="C826" t="str">
            <v>OUTRAS</v>
          </cell>
          <cell r="D826" t="str">
            <v xml:space="preserve">Proporcionalidade </v>
          </cell>
        </row>
        <row r="827">
          <cell r="A827" t="str">
            <v>8.1.7.33.00.0001-1</v>
          </cell>
          <cell r="B827" t="str">
            <v>Operacional</v>
          </cell>
          <cell r="C827" t="str">
            <v>SALÁRIOS</v>
          </cell>
          <cell r="D827" t="str">
            <v xml:space="preserve">Proporcionalidade </v>
          </cell>
        </row>
        <row r="828">
          <cell r="A828" t="str">
            <v>8.1.7.33.00.0002-8</v>
          </cell>
          <cell r="B828" t="str">
            <v>Operacional</v>
          </cell>
          <cell r="C828" t="str">
            <v>COMISSÃO DE CARGO</v>
          </cell>
          <cell r="D828" t="str">
            <v xml:space="preserve">Proporcionalidade </v>
          </cell>
        </row>
        <row r="829">
          <cell r="A829" t="str">
            <v>8.1.7.33.00.0003-5</v>
          </cell>
          <cell r="B829" t="str">
            <v>Operacional</v>
          </cell>
          <cell r="C829" t="str">
            <v>ANUÊNIOS</v>
          </cell>
          <cell r="D829" t="str">
            <v xml:space="preserve">Proporcionalidade </v>
          </cell>
        </row>
        <row r="830">
          <cell r="A830" t="str">
            <v>8.1.7.33.00.0004-2</v>
          </cell>
          <cell r="B830" t="str">
            <v>Operacional</v>
          </cell>
          <cell r="C830" t="str">
            <v>HORAS EXTRAS</v>
          </cell>
          <cell r="D830" t="str">
            <v xml:space="preserve">Proporcionalidade </v>
          </cell>
        </row>
        <row r="831">
          <cell r="A831" t="str">
            <v>8.1.7.33.00.0005-9</v>
          </cell>
          <cell r="B831" t="str">
            <v>Operacional</v>
          </cell>
          <cell r="C831" t="str">
            <v>QUEBRA DE CAIXA</v>
          </cell>
          <cell r="D831" t="str">
            <v xml:space="preserve">Proporcionalidade </v>
          </cell>
        </row>
        <row r="832">
          <cell r="A832" t="str">
            <v>8.1.7.33.00.0006-6</v>
          </cell>
          <cell r="B832" t="str">
            <v>Operacional</v>
          </cell>
          <cell r="C832" t="str">
            <v>GRATIFICAÇÃO DE CAIXA</v>
          </cell>
          <cell r="D832" t="str">
            <v xml:space="preserve">Proporcionalidade </v>
          </cell>
        </row>
        <row r="833">
          <cell r="A833" t="str">
            <v>8.1.7.33.00.0007-3</v>
          </cell>
          <cell r="B833" t="str">
            <v>Operacional</v>
          </cell>
          <cell r="C833" t="str">
            <v>ADICIONAL NOTURNO</v>
          </cell>
          <cell r="D833" t="str">
            <v xml:space="preserve">Proporcionalidade </v>
          </cell>
        </row>
        <row r="834">
          <cell r="A834" t="str">
            <v>8.1.7.33.00.0008-0</v>
          </cell>
          <cell r="B834" t="str">
            <v>Operacional</v>
          </cell>
          <cell r="C834" t="str">
            <v>AJUSTE DE FOLHA DE PAGAMENTO</v>
          </cell>
          <cell r="D834" t="str">
            <v xml:space="preserve">Proporcionalidade </v>
          </cell>
        </row>
        <row r="835">
          <cell r="A835" t="str">
            <v>8.1.7.33.00.0009-7</v>
          </cell>
          <cell r="B835" t="str">
            <v>Operacional</v>
          </cell>
          <cell r="C835" t="str">
            <v>RESCISÕES CONTRATUAIS</v>
          </cell>
          <cell r="D835" t="str">
            <v xml:space="preserve">Proporcionalidade </v>
          </cell>
        </row>
        <row r="836">
          <cell r="A836" t="str">
            <v>8.1.7.33.00.0010-7</v>
          </cell>
          <cell r="B836" t="str">
            <v>Operacional</v>
          </cell>
          <cell r="C836" t="str">
            <v>13º SALÁRIO</v>
          </cell>
          <cell r="D836" t="str">
            <v xml:space="preserve">Proporcionalidade </v>
          </cell>
        </row>
        <row r="837">
          <cell r="A837" t="str">
            <v>8.1.7.33.00.0011-4</v>
          </cell>
          <cell r="B837" t="str">
            <v>Operacional</v>
          </cell>
          <cell r="C837" t="str">
            <v>GRATIFICAÇÕES</v>
          </cell>
          <cell r="D837" t="str">
            <v xml:space="preserve">Proporcionalidade </v>
          </cell>
        </row>
        <row r="838">
          <cell r="A838" t="str">
            <v>8.1.7.33.00.0012-1</v>
          </cell>
          <cell r="B838" t="str">
            <v>Operacional</v>
          </cell>
          <cell r="C838" t="str">
            <v>FÉRIAS</v>
          </cell>
          <cell r="D838" t="str">
            <v xml:space="preserve">Proporcionalidade </v>
          </cell>
        </row>
        <row r="839">
          <cell r="A839" t="str">
            <v>8.1.7.33.00.0013-8</v>
          </cell>
          <cell r="B839" t="str">
            <v>Operacional</v>
          </cell>
          <cell r="C839" t="str">
            <v>ABONO PECUNIÁRIO DE FÉRIAS</v>
          </cell>
          <cell r="D839" t="str">
            <v xml:space="preserve">Proporcionalidade </v>
          </cell>
        </row>
        <row r="840">
          <cell r="A840" t="str">
            <v>8.1.7.33.00.0014-5</v>
          </cell>
          <cell r="B840" t="str">
            <v>Operacional</v>
          </cell>
          <cell r="C840" t="str">
            <v>FÉRIAS INDENIZADAS</v>
          </cell>
          <cell r="D840" t="str">
            <v xml:space="preserve">Proporcionalidade </v>
          </cell>
        </row>
        <row r="841">
          <cell r="A841" t="str">
            <v>8.1.7.33.00.0015-2</v>
          </cell>
          <cell r="B841" t="str">
            <v>Operacional</v>
          </cell>
          <cell r="C841" t="str">
            <v>AVISO PRÉVIO</v>
          </cell>
          <cell r="D841" t="str">
            <v xml:space="preserve">Proporcionalidade </v>
          </cell>
        </row>
        <row r="842">
          <cell r="A842" t="str">
            <v>8.1.7.33.00.0016-9</v>
          </cell>
          <cell r="B842" t="str">
            <v>Operacional</v>
          </cell>
          <cell r="C842" t="str">
            <v>INDENIZAÇÕES TRABALHISTAS</v>
          </cell>
          <cell r="D842" t="str">
            <v xml:space="preserve">Proporcionalidade </v>
          </cell>
        </row>
        <row r="843">
          <cell r="A843" t="str">
            <v>8.1.7.33.00.0017-6</v>
          </cell>
          <cell r="B843" t="str">
            <v>Operacional</v>
          </cell>
          <cell r="C843" t="str">
            <v>ABONO DISSIDIO COLETIVO</v>
          </cell>
          <cell r="D843" t="str">
            <v xml:space="preserve">Proporcionalidade </v>
          </cell>
        </row>
        <row r="844">
          <cell r="A844" t="str">
            <v>8.1.7.33.00.0018-3</v>
          </cell>
          <cell r="B844" t="str">
            <v>Operacional</v>
          </cell>
          <cell r="C844" t="str">
            <v>ABONO CONSTITUCIONAL</v>
          </cell>
          <cell r="D844" t="str">
            <v xml:space="preserve">Proporcionalidade </v>
          </cell>
        </row>
        <row r="845">
          <cell r="A845" t="str">
            <v>8.1.7.33.00.0019-0</v>
          </cell>
          <cell r="B845" t="str">
            <v>Operacional</v>
          </cell>
          <cell r="C845" t="str">
            <v>ADICIONAL DE PERICULOSIDADE</v>
          </cell>
          <cell r="D845" t="str">
            <v xml:space="preserve">Proporcionalidade </v>
          </cell>
        </row>
        <row r="846">
          <cell r="A846" t="str">
            <v>8.1.7.33.00.0020-0</v>
          </cell>
          <cell r="B846" t="str">
            <v>Operacional</v>
          </cell>
          <cell r="C846" t="str">
            <v>COMPLEMENTO AUXÍLIO DOENÇA</v>
          </cell>
          <cell r="D846" t="str">
            <v xml:space="preserve">Proporcionalidade </v>
          </cell>
        </row>
        <row r="847">
          <cell r="A847" t="str">
            <v>8.1.7.33.00.0021-7</v>
          </cell>
          <cell r="B847" t="str">
            <v>Operacional</v>
          </cell>
          <cell r="C847" t="str">
            <v>ANTECIPAÇÃO SALARIAL</v>
          </cell>
          <cell r="D847" t="str">
            <v xml:space="preserve">Proporcionalidade </v>
          </cell>
        </row>
        <row r="848">
          <cell r="A848" t="str">
            <v>8.1.7.33.00.0022-4</v>
          </cell>
          <cell r="B848" t="str">
            <v>Operacional</v>
          </cell>
          <cell r="C848" t="str">
            <v>MULTA SOBRE RESCISÕES TRABALHISTAS FGTS</v>
          </cell>
          <cell r="D848" t="str">
            <v xml:space="preserve">Proporcionalidade </v>
          </cell>
        </row>
        <row r="849">
          <cell r="A849" t="str">
            <v>8.1.7.33.00.0023-1</v>
          </cell>
          <cell r="B849" t="str">
            <v>Operacional</v>
          </cell>
          <cell r="C849" t="str">
            <v>AVISO PRÉVIO INDENIZADO</v>
          </cell>
          <cell r="D849" t="str">
            <v xml:space="preserve">Proporcionalidade </v>
          </cell>
        </row>
        <row r="850">
          <cell r="A850" t="str">
            <v>8.1.7.33.00.0024-8</v>
          </cell>
          <cell r="B850" t="str">
            <v>Operacional</v>
          </cell>
          <cell r="C850" t="str">
            <v>13º SALÁRIO INDENIZADO</v>
          </cell>
          <cell r="D850" t="str">
            <v xml:space="preserve">Proporcionalidade </v>
          </cell>
        </row>
        <row r="851">
          <cell r="A851" t="str">
            <v>8.1.7.33.00.0025-5</v>
          </cell>
          <cell r="B851" t="str">
            <v>Operacional</v>
          </cell>
          <cell r="C851" t="str">
            <v>ABONO DE INSALUBRIDADE</v>
          </cell>
          <cell r="D851" t="str">
            <v xml:space="preserve">Proporcionalidade </v>
          </cell>
        </row>
        <row r="852">
          <cell r="A852" t="str">
            <v>8.1.7.33.00.0026-2</v>
          </cell>
          <cell r="B852" t="str">
            <v>Operacional</v>
          </cell>
          <cell r="C852" t="str">
            <v>ADICIONAL POR TEMPO DE SERVIÇO</v>
          </cell>
          <cell r="D852" t="str">
            <v xml:space="preserve">Proporcionalidade </v>
          </cell>
        </row>
        <row r="853">
          <cell r="A853" t="str">
            <v>8.1.7.33.00.0027-9</v>
          </cell>
          <cell r="B853" t="str">
            <v>Operacional</v>
          </cell>
          <cell r="C853" t="str">
            <v>PROVISÃO REAJUSTE SALARIAL</v>
          </cell>
          <cell r="D853" t="str">
            <v xml:space="preserve">Proporcionalidade </v>
          </cell>
        </row>
        <row r="854">
          <cell r="A854" t="str">
            <v>8.1.7.33.00.0028-6</v>
          </cell>
          <cell r="B854" t="str">
            <v>Operacional</v>
          </cell>
          <cell r="C854" t="str">
            <v>PRÊMIOS DE PRODUÇÃO</v>
          </cell>
          <cell r="D854" t="str">
            <v xml:space="preserve">Proporcionalidade </v>
          </cell>
        </row>
        <row r="855">
          <cell r="A855" t="str">
            <v>8.1.7.33.00.0029-3</v>
          </cell>
          <cell r="B855" t="str">
            <v>Operacional</v>
          </cell>
          <cell r="C855" t="str">
            <v>PRORROGAÇÃO DA LICENÇA MATERNIDADE</v>
          </cell>
          <cell r="D855" t="str">
            <v xml:space="preserve">Proporcionalidade </v>
          </cell>
        </row>
        <row r="856">
          <cell r="A856" t="str">
            <v>8.1.7.33.00.9999-8</v>
          </cell>
          <cell r="B856" t="str">
            <v>Operacional</v>
          </cell>
          <cell r="C856" t="str">
            <v>OUTROS</v>
          </cell>
          <cell r="D856" t="str">
            <v xml:space="preserve">Proporcionalidade </v>
          </cell>
        </row>
        <row r="857">
          <cell r="A857" t="str">
            <v>8.1.7.36.00.0001-2</v>
          </cell>
          <cell r="B857" t="str">
            <v>Operacional</v>
          </cell>
          <cell r="C857" t="str">
            <v>PROGRAMA DE FORMAÇÃO PROFISSIONAL</v>
          </cell>
          <cell r="D857" t="str">
            <v xml:space="preserve">Proporcionalidade </v>
          </cell>
        </row>
        <row r="858">
          <cell r="A858" t="str">
            <v>8.1.7.36.00.0002-9</v>
          </cell>
          <cell r="B858" t="str">
            <v>Operacional</v>
          </cell>
          <cell r="C858" t="str">
            <v>SELEÇÃO E CONTRATAÇÃO</v>
          </cell>
          <cell r="D858" t="str">
            <v xml:space="preserve">Proporcionalidade </v>
          </cell>
        </row>
        <row r="859">
          <cell r="A859" t="str">
            <v>8.1.7.36.00.0003-6</v>
          </cell>
          <cell r="B859" t="str">
            <v>Operacional</v>
          </cell>
          <cell r="C859" t="str">
            <v>CURSOS</v>
          </cell>
          <cell r="D859" t="str">
            <v xml:space="preserve">Proporcionalidade </v>
          </cell>
        </row>
        <row r="860">
          <cell r="A860" t="str">
            <v>8.1.7.36.00.0004-3</v>
          </cell>
          <cell r="B860" t="str">
            <v>Operacional</v>
          </cell>
          <cell r="C860" t="str">
            <v>SEMINÁRIOS</v>
          </cell>
          <cell r="D860" t="str">
            <v xml:space="preserve">Proporcionalidade </v>
          </cell>
        </row>
        <row r="861">
          <cell r="A861" t="str">
            <v>8.1.7.36.00.9999-9</v>
          </cell>
          <cell r="B861" t="str">
            <v>Operacional</v>
          </cell>
          <cell r="C861" t="str">
            <v>OUTRAS</v>
          </cell>
          <cell r="D861" t="str">
            <v xml:space="preserve">Proporcionalidade </v>
          </cell>
        </row>
        <row r="862">
          <cell r="A862" t="str">
            <v>8.1.7.37.00.0001-9</v>
          </cell>
          <cell r="B862" t="str">
            <v>Operacional</v>
          </cell>
          <cell r="C862" t="str">
            <v>ESTAGIÁRIOS</v>
          </cell>
          <cell r="D862" t="str">
            <v xml:space="preserve">Proporcionalidade </v>
          </cell>
        </row>
        <row r="863">
          <cell r="A863" t="str">
            <v>8.1.7.37.00.0002-6</v>
          </cell>
          <cell r="B863" t="str">
            <v>Operacional</v>
          </cell>
          <cell r="C863" t="str">
            <v>SEGUROS PARA ESTAGIÁRIOS</v>
          </cell>
          <cell r="D863" t="str">
            <v xml:space="preserve">Proporcionalidade </v>
          </cell>
        </row>
        <row r="864">
          <cell r="A864" t="str">
            <v>8.1.7.37.00.9999-6</v>
          </cell>
          <cell r="B864" t="str">
            <v>Operacional</v>
          </cell>
          <cell r="C864" t="str">
            <v>OUTRAS DESPESAS DE REMUNERAÇÃO ESTAGIÁRIOS</v>
          </cell>
          <cell r="D864" t="str">
            <v xml:space="preserve">Proporcionalidade </v>
          </cell>
        </row>
        <row r="865">
          <cell r="A865" t="str">
            <v>8.1.7.39.00.0001-3</v>
          </cell>
          <cell r="B865" t="str">
            <v>Operacional</v>
          </cell>
          <cell r="C865" t="str">
            <v>ALUGUEL DE EQUIPAMENTO</v>
          </cell>
          <cell r="D865" t="str">
            <v xml:space="preserve">Proporcionalidade </v>
          </cell>
        </row>
        <row r="866">
          <cell r="A866" t="str">
            <v>8.1.7.39.00.0002-0</v>
          </cell>
          <cell r="B866" t="str">
            <v>Operacional</v>
          </cell>
          <cell r="C866" t="str">
            <v>MANUTENÇÃO DE SISTEMA</v>
          </cell>
          <cell r="D866" t="str">
            <v xml:space="preserve">Proporcionalidade </v>
          </cell>
        </row>
        <row r="867">
          <cell r="A867" t="str">
            <v>8.1.7.39.00.0003-7</v>
          </cell>
          <cell r="B867" t="str">
            <v>Operacional</v>
          </cell>
          <cell r="C867" t="str">
            <v>PESSOAL ESPECIALIZADO</v>
          </cell>
          <cell r="D867" t="str">
            <v xml:space="preserve">Proporcionalidade </v>
          </cell>
        </row>
        <row r="868">
          <cell r="A868" t="str">
            <v>8.1.7.39.00.0004-4</v>
          </cell>
          <cell r="B868" t="str">
            <v>Operacional</v>
          </cell>
          <cell r="C868" t="str">
            <v>EXECUÇÃO DE SERVIÇOS</v>
          </cell>
          <cell r="D868" t="str">
            <v xml:space="preserve">Proporcionalidade </v>
          </cell>
        </row>
        <row r="869">
          <cell r="A869" t="str">
            <v>8.1.7.39.00.0005-1</v>
          </cell>
          <cell r="B869" t="str">
            <v>Operacional</v>
          </cell>
          <cell r="C869" t="str">
            <v>MANUTENÇÃO DE EQUIPAMENTOS</v>
          </cell>
          <cell r="D869" t="str">
            <v xml:space="preserve">Proporcionalidade </v>
          </cell>
        </row>
        <row r="870">
          <cell r="A870" t="str">
            <v>8.1.7.39.00.0006-8</v>
          </cell>
          <cell r="B870" t="str">
            <v>Operacional</v>
          </cell>
          <cell r="C870" t="str">
            <v>EQUIPAMENTOS E ACESSÓRIOS</v>
          </cell>
          <cell r="D870" t="str">
            <v xml:space="preserve">Proporcionalidade </v>
          </cell>
        </row>
        <row r="871">
          <cell r="A871" t="str">
            <v>8.1.7.39.00.0007-5</v>
          </cell>
          <cell r="B871" t="str">
            <v>Operacional</v>
          </cell>
          <cell r="C871" t="str">
            <v>AQUISIÇÃO DE PROGRAMAS DE COMPUTADOR</v>
          </cell>
          <cell r="D871" t="str">
            <v xml:space="preserve">Proporcionalidade </v>
          </cell>
        </row>
        <row r="872">
          <cell r="A872" t="str">
            <v>8.1.7.39.00.0008-2</v>
          </cell>
          <cell r="B872" t="str">
            <v>Operacional</v>
          </cell>
          <cell r="C872" t="str">
            <v>RATEIO DESPESA DE TECNOLOGIA SICOOB CONF.</v>
          </cell>
          <cell r="D872" t="str">
            <v xml:space="preserve">Proporcionalidade </v>
          </cell>
        </row>
        <row r="873">
          <cell r="A873" t="str">
            <v>8.1.7.42.00.0001-7</v>
          </cell>
          <cell r="B873" t="str">
            <v>Operacional</v>
          </cell>
          <cell r="C873" t="str">
            <v>EXPOSIÇÃO E CONGRESSOS</v>
          </cell>
          <cell r="D873" t="str">
            <v xml:space="preserve">Proporcionalidade </v>
          </cell>
        </row>
        <row r="874">
          <cell r="A874" t="str">
            <v>8.1.7.42.00.0002-4</v>
          </cell>
          <cell r="B874" t="str">
            <v>Operacional</v>
          </cell>
          <cell r="C874" t="str">
            <v>CONFRATERNIZAÇÃO</v>
          </cell>
          <cell r="D874" t="str">
            <v xml:space="preserve">Proporcionalidade </v>
          </cell>
        </row>
        <row r="875">
          <cell r="A875" t="str">
            <v>8.1.7.42.00.0003-1</v>
          </cell>
          <cell r="B875" t="str">
            <v>Operacional</v>
          </cell>
          <cell r="C875" t="str">
            <v>BRINDES</v>
          </cell>
          <cell r="D875" t="str">
            <v xml:space="preserve">Proporcionalidade </v>
          </cell>
        </row>
        <row r="876">
          <cell r="A876" t="str">
            <v>8.1.7.42.00.0004-8</v>
          </cell>
          <cell r="B876" t="str">
            <v>Operacional</v>
          </cell>
          <cell r="C876" t="str">
            <v>PROGRAMA DE DIVULGAÇÃO</v>
          </cell>
          <cell r="D876" t="str">
            <v xml:space="preserve">Proporcionalidade </v>
          </cell>
        </row>
        <row r="877">
          <cell r="A877" t="str">
            <v>8.1.7.42.00.0005-5</v>
          </cell>
          <cell r="B877" t="str">
            <v>Operacional</v>
          </cell>
          <cell r="C877" t="str">
            <v>REPRESENTAÇÕES</v>
          </cell>
          <cell r="D877" t="str">
            <v xml:space="preserve">Proporcionalidade </v>
          </cell>
        </row>
        <row r="878">
          <cell r="A878" t="str">
            <v>8.1.7.42.00.0006-2</v>
          </cell>
          <cell r="B878" t="str">
            <v>Operacional</v>
          </cell>
          <cell r="C878" t="str">
            <v>PROMOÇÕES E RELAÇÕES PÚBLICAS</v>
          </cell>
          <cell r="D878" t="str">
            <v xml:space="preserve">Proporcionalidade </v>
          </cell>
        </row>
        <row r="879">
          <cell r="A879" t="str">
            <v>8.1.7.42.00.0007-9</v>
          </cell>
          <cell r="B879" t="str">
            <v>Operacional</v>
          </cell>
          <cell r="C879" t="str">
            <v>DOAÇÕES</v>
          </cell>
          <cell r="D879" t="str">
            <v xml:space="preserve">Proporcionalidade </v>
          </cell>
        </row>
        <row r="880">
          <cell r="A880" t="str">
            <v>8.1.7.42.00.0008-6</v>
          </cell>
          <cell r="B880" t="str">
            <v>Operacional</v>
          </cell>
          <cell r="C880" t="str">
            <v>AÇÕES PROMOCIONAIS</v>
          </cell>
          <cell r="D880" t="str">
            <v xml:space="preserve">Proporcionalidade </v>
          </cell>
        </row>
        <row r="881">
          <cell r="A881" t="str">
            <v>8.1.7.42.00.0009-3</v>
          </cell>
          <cell r="B881" t="str">
            <v>Operacional</v>
          </cell>
          <cell r="C881" t="str">
            <v>PREMIAÇÕES - CARTÕES</v>
          </cell>
          <cell r="D881" t="str">
            <v xml:space="preserve">Proporcionalidade </v>
          </cell>
        </row>
        <row r="882">
          <cell r="A882" t="str">
            <v>8.1.7.42.00.0010-3</v>
          </cell>
          <cell r="B882" t="str">
            <v>Operacional</v>
          </cell>
          <cell r="C882" t="str">
            <v>DESPESAS COM RESPONSABILIDADE SOCIAL</v>
          </cell>
          <cell r="D882" t="str">
            <v xml:space="preserve">Proporcionalidade </v>
          </cell>
        </row>
        <row r="883">
          <cell r="A883" t="str">
            <v>8.1.7.42.00.9999-4</v>
          </cell>
          <cell r="B883" t="str">
            <v>Operacional</v>
          </cell>
          <cell r="C883" t="str">
            <v>OUTRAS DESPESAS DE PROMOÇÕES E RELAÇÕES PÚBLICAS</v>
          </cell>
          <cell r="D883" t="str">
            <v xml:space="preserve">Proporcionalidade </v>
          </cell>
        </row>
        <row r="884">
          <cell r="A884" t="str">
            <v>8.1.7.45.00.0001-8</v>
          </cell>
          <cell r="B884" t="str">
            <v>Operacional</v>
          </cell>
          <cell r="C884" t="str">
            <v>PROPAGANDA E PUBLICIDADE</v>
          </cell>
          <cell r="D884" t="str">
            <v xml:space="preserve">Proporcionalidade </v>
          </cell>
        </row>
        <row r="885">
          <cell r="A885" t="str">
            <v>8.1.7.45.00.0002-5</v>
          </cell>
          <cell r="B885" t="str">
            <v>Operacional</v>
          </cell>
          <cell r="C885" t="str">
            <v>PROPAGANDA E PUBLICIDADE - SERVIÇOS EVENTUAIS</v>
          </cell>
          <cell r="D885" t="str">
            <v xml:space="preserve">Proporcionalidade </v>
          </cell>
        </row>
        <row r="886">
          <cell r="A886" t="str">
            <v>8.1.7.45.00.0003-2</v>
          </cell>
          <cell r="B886" t="str">
            <v>Operacional</v>
          </cell>
          <cell r="C886" t="str">
            <v>EVENTOS INTERNOS</v>
          </cell>
          <cell r="D886" t="str">
            <v xml:space="preserve">Proporcionalidade </v>
          </cell>
        </row>
        <row r="887">
          <cell r="A887" t="str">
            <v>8.1.7.45.00.9999-5</v>
          </cell>
          <cell r="B887" t="str">
            <v>Operacional</v>
          </cell>
          <cell r="C887" t="str">
            <v>OUTRAS DESPESAS DE PROPAGANDA E PUBLICIDADE</v>
          </cell>
          <cell r="D887" t="str">
            <v xml:space="preserve">Proporcionalidade </v>
          </cell>
        </row>
        <row r="888">
          <cell r="A888" t="str">
            <v>8.1.7.48.00.0001-9</v>
          </cell>
          <cell r="B888" t="str">
            <v>Operacional</v>
          </cell>
          <cell r="C888" t="str">
            <v>PUBLICAÇÕES</v>
          </cell>
          <cell r="D888" t="str">
            <v xml:space="preserve">Proporcionalidade </v>
          </cell>
        </row>
        <row r="889">
          <cell r="A889" t="str">
            <v>8.1.7.48.00.9999-6</v>
          </cell>
          <cell r="B889" t="str">
            <v>Operacional</v>
          </cell>
          <cell r="C889" t="str">
            <v>OUTRAS DESPESAS DE PUBLICAÇÕES</v>
          </cell>
          <cell r="D889" t="str">
            <v xml:space="preserve">Proporcionalidade </v>
          </cell>
        </row>
        <row r="890">
          <cell r="A890" t="str">
            <v>8.1.7.51.00.0001-3</v>
          </cell>
          <cell r="B890" t="str">
            <v>Operacional</v>
          </cell>
          <cell r="C890" t="str">
            <v>SEGURO PATRIMONIAL</v>
          </cell>
          <cell r="D890" t="str">
            <v xml:space="preserve">Proporcionalidade </v>
          </cell>
        </row>
        <row r="891">
          <cell r="A891" t="str">
            <v>8.1.7.51.00.0002-0</v>
          </cell>
          <cell r="B891" t="str">
            <v>Operacional</v>
          </cell>
          <cell r="C891" t="str">
            <v>SEGURO DE VEÍCULOS</v>
          </cell>
          <cell r="D891" t="str">
            <v xml:space="preserve">Proporcionalidade </v>
          </cell>
        </row>
        <row r="892">
          <cell r="A892" t="str">
            <v>8.1.7.51.00.0003-7</v>
          </cell>
          <cell r="B892" t="str">
            <v>Operacional</v>
          </cell>
          <cell r="C892" t="str">
            <v>SEGURO DE VALORES</v>
          </cell>
          <cell r="D892" t="str">
            <v xml:space="preserve">Proporcionalidade </v>
          </cell>
        </row>
        <row r="893">
          <cell r="A893" t="str">
            <v>8.1.7.51.00.0004-4</v>
          </cell>
          <cell r="B893" t="str">
            <v>Operacional</v>
          </cell>
          <cell r="C893" t="str">
            <v>SEGURO DE VIDA</v>
          </cell>
          <cell r="D893" t="str">
            <v xml:space="preserve">Proporcionalidade </v>
          </cell>
        </row>
        <row r="894">
          <cell r="A894" t="str">
            <v>8.1.7.51.00.0005-1</v>
          </cell>
          <cell r="B894" t="str">
            <v>Operacional</v>
          </cell>
          <cell r="C894" t="str">
            <v>SEGURO CONTRA INCÊNDIO</v>
          </cell>
          <cell r="D894" t="str">
            <v xml:space="preserve">Proporcionalidade </v>
          </cell>
        </row>
        <row r="895">
          <cell r="A895" t="str">
            <v>8.1.7.51.00.9999-0</v>
          </cell>
          <cell r="B895" t="str">
            <v>Operacional</v>
          </cell>
          <cell r="C895" t="str">
            <v>OUTRAS DESPESAS DE SEGUROS</v>
          </cell>
          <cell r="D895" t="str">
            <v xml:space="preserve">Proporcionalidade </v>
          </cell>
        </row>
        <row r="896">
          <cell r="A896" t="str">
            <v>8.1.7.54.00.0001-4</v>
          </cell>
          <cell r="B896" t="str">
            <v>Operacional</v>
          </cell>
          <cell r="C896" t="str">
            <v>TALÕES DE CHEQUE - USO COOPERATIVA</v>
          </cell>
          <cell r="D896" t="str">
            <v>Tributável</v>
          </cell>
        </row>
        <row r="897">
          <cell r="A897" t="str">
            <v>8.1.7.54.00.0002-1</v>
          </cell>
          <cell r="B897" t="str">
            <v>Operacional</v>
          </cell>
          <cell r="C897" t="str">
            <v>CORRESPONDENTE BANCÁRIO</v>
          </cell>
          <cell r="D897" t="str">
            <v>Tributável</v>
          </cell>
        </row>
        <row r="898">
          <cell r="A898" t="str">
            <v>8.1.7.54.00.0003-8</v>
          </cell>
          <cell r="B898" t="str">
            <v>Operacional</v>
          </cell>
          <cell r="C898" t="str">
            <v>CADASTRO E COBRANÇA</v>
          </cell>
          <cell r="D898" t="str">
            <v>Não Tributável</v>
          </cell>
        </row>
        <row r="899">
          <cell r="A899" t="str">
            <v>8.1.7.54.00.0004-5</v>
          </cell>
          <cell r="B899" t="str">
            <v>Operacional</v>
          </cell>
          <cell r="C899" t="str">
            <v>SERVIÇOS DE COMPENSAÇÃO</v>
          </cell>
          <cell r="D899" t="str">
            <v xml:space="preserve">Proporcionalidade </v>
          </cell>
        </row>
        <row r="900">
          <cell r="A900" t="str">
            <v>8.1.7.54.00.0005-2</v>
          </cell>
          <cell r="B900" t="str">
            <v>Operacional</v>
          </cell>
          <cell r="C900" t="str">
            <v>SERVIÇOS BANCÁRIOS</v>
          </cell>
          <cell r="D900" t="str">
            <v>Não Tributável</v>
          </cell>
        </row>
        <row r="901">
          <cell r="A901" t="str">
            <v>8.1.7.54.00.0006-9</v>
          </cell>
          <cell r="B901" t="str">
            <v>Operacional</v>
          </cell>
          <cell r="C901" t="str">
            <v>COMISSÕES BANCÁRIAS</v>
          </cell>
          <cell r="D901" t="str">
            <v>Não Tributável</v>
          </cell>
        </row>
        <row r="902">
          <cell r="A902" t="str">
            <v>8.1.7.54.00.0007-6</v>
          </cell>
          <cell r="B902" t="str">
            <v>Operacional</v>
          </cell>
          <cell r="C902" t="str">
            <v>TALÃO DE CHEQUES</v>
          </cell>
          <cell r="D902" t="str">
            <v>Não Tributável</v>
          </cell>
        </row>
        <row r="903">
          <cell r="A903" t="str">
            <v>8.1.7.54.00.0008-3</v>
          </cell>
          <cell r="B903" t="str">
            <v>Operacional</v>
          </cell>
          <cell r="C903" t="str">
            <v>TAXA ANUAL ADMINISTRAÇÃO - CARTÃO DÉBITO</v>
          </cell>
          <cell r="D903" t="str">
            <v>Não Tributável</v>
          </cell>
        </row>
        <row r="904">
          <cell r="A904" t="str">
            <v>8.1.7.54.00.0009-0</v>
          </cell>
          <cell r="B904" t="str">
            <v>Operacional</v>
          </cell>
          <cell r="C904" t="str">
            <v>TAXA ANUAL ADMINISTRAÇÃO - CARTÃO CRÉDITO</v>
          </cell>
          <cell r="D904" t="str">
            <v>Não Tributável</v>
          </cell>
        </row>
        <row r="905">
          <cell r="A905" t="str">
            <v>8.1.7.54.00.0010-0</v>
          </cell>
          <cell r="B905" t="str">
            <v>Operacional</v>
          </cell>
          <cell r="C905" t="str">
            <v>TARIFA SOBRE SAQUE - CARTÃO DE DÉBITO</v>
          </cell>
          <cell r="D905" t="str">
            <v>Não Tributável</v>
          </cell>
        </row>
        <row r="906">
          <cell r="A906" t="str">
            <v>8.1.7.54.00.0011-7</v>
          </cell>
          <cell r="B906" t="str">
            <v>Operacional</v>
          </cell>
          <cell r="C906" t="str">
            <v>VARIAÇÃO CAMBIAL - CARTÃO DE CRÉDITO</v>
          </cell>
          <cell r="D906" t="str">
            <v>Tributável</v>
          </cell>
        </row>
        <row r="907">
          <cell r="A907" t="str">
            <v>8.1.7.54.00.0012-4</v>
          </cell>
          <cell r="B907" t="str">
            <v>Operacional</v>
          </cell>
          <cell r="C907" t="str">
            <v>VARIAÇÃO CAMBIAL - CARTÃO DE DÉBITO</v>
          </cell>
          <cell r="D907" t="str">
            <v>Tributável</v>
          </cell>
        </row>
        <row r="908">
          <cell r="A908" t="str">
            <v>8.1.7.54.00.0013-1</v>
          </cell>
          <cell r="B908" t="str">
            <v>Operacional</v>
          </cell>
          <cell r="C908" t="str">
            <v>TAXA CARTÃO ELECTRON</v>
          </cell>
          <cell r="D908" t="str">
            <v>Não Tributável</v>
          </cell>
        </row>
        <row r="909">
          <cell r="A909" t="str">
            <v>8.1.7.54.00.0014-8</v>
          </cell>
          <cell r="B909" t="str">
            <v>Operacional</v>
          </cell>
          <cell r="C909" t="str">
            <v>CÂMARA INTERBANCÁRIA DE PAGAMENTOS - CIP</v>
          </cell>
          <cell r="D909" t="str">
            <v>Não Tributável</v>
          </cell>
        </row>
        <row r="910">
          <cell r="A910" t="str">
            <v>8.1.7.54.00.0015-5</v>
          </cell>
          <cell r="B910" t="str">
            <v>Operacional</v>
          </cell>
          <cell r="C910" t="str">
            <v>TARIFA SOBRE SAQUE - CARTÃO DE CRÉDITO</v>
          </cell>
          <cell r="D910" t="str">
            <v>Não Tributável</v>
          </cell>
        </row>
        <row r="911">
          <cell r="A911" t="str">
            <v>8.1.7.54.00.0016-2</v>
          </cell>
          <cell r="B911" t="str">
            <v>Operacional</v>
          </cell>
          <cell r="C911" t="str">
            <v>CUSTO MENSAL SOBRE CARTÃO</v>
          </cell>
          <cell r="D911" t="str">
            <v>Não Tributável</v>
          </cell>
        </row>
        <row r="912">
          <cell r="A912" t="str">
            <v>8.1.7.54.00.0017-9</v>
          </cell>
          <cell r="B912" t="str">
            <v>Operacional</v>
          </cell>
          <cell r="C912" t="str">
            <v>DESPESAS TRANSAÇÕES INTERCREDIS</v>
          </cell>
          <cell r="D912" t="str">
            <v>Tributável</v>
          </cell>
        </row>
        <row r="913">
          <cell r="A913" t="str">
            <v>8.1.7.54.00.0018-6</v>
          </cell>
          <cell r="B913" t="str">
            <v>Operacional</v>
          </cell>
          <cell r="C913" t="str">
            <v>CORRETAGENS E EMOLUMENTOS</v>
          </cell>
          <cell r="D913" t="str">
            <v>Não Tributável</v>
          </cell>
        </row>
        <row r="914">
          <cell r="A914" t="str">
            <v>8.1.7.54.00.0019-3</v>
          </cell>
          <cell r="B914" t="str">
            <v>Operacional</v>
          </cell>
          <cell r="C914" t="str">
            <v>CETIP</v>
          </cell>
          <cell r="D914" t="str">
            <v>Não Tributável</v>
          </cell>
        </row>
        <row r="915">
          <cell r="A915" t="str">
            <v>8.1.7.54.00.0020-3</v>
          </cell>
          <cell r="B915" t="str">
            <v>Operacional</v>
          </cell>
          <cell r="C915" t="str">
            <v>SELIC</v>
          </cell>
          <cell r="D915" t="str">
            <v>Não Tributável</v>
          </cell>
        </row>
        <row r="916">
          <cell r="A916" t="str">
            <v>8.1.7.54.00.0021-0</v>
          </cell>
          <cell r="B916" t="str">
            <v>Operacional</v>
          </cell>
          <cell r="C916" t="str">
            <v>SISTEMA DE PAGAMENTO BRASILEIRO - S.P.B.</v>
          </cell>
          <cell r="D916" t="str">
            <v xml:space="preserve">Proporcionalidade </v>
          </cell>
        </row>
        <row r="917">
          <cell r="A917" t="str">
            <v>8.1.7.54.00.0022-7</v>
          </cell>
          <cell r="B917" t="str">
            <v>Operacional</v>
          </cell>
          <cell r="C917" t="str">
            <v>SISBACEN</v>
          </cell>
          <cell r="D917" t="str">
            <v>Não Tributável</v>
          </cell>
        </row>
        <row r="918">
          <cell r="A918" t="str">
            <v>8.1.7.54.00.0023-4</v>
          </cell>
          <cell r="B918" t="str">
            <v>Operacional</v>
          </cell>
          <cell r="C918" t="str">
            <v>TARIFA PROCESSAMENTO COMPENSAÇÃO</v>
          </cell>
          <cell r="D918" t="str">
            <v xml:space="preserve">Proporcionalidade </v>
          </cell>
        </row>
        <row r="919">
          <cell r="A919" t="str">
            <v>8.1.7.54.00.0026-5</v>
          </cell>
          <cell r="B919" t="str">
            <v>Operacional</v>
          </cell>
          <cell r="C919" t="str">
            <v>CUSTO MENSAL - DOMICÍLIO BANCÁRIO</v>
          </cell>
          <cell r="D919" t="str">
            <v>Tributável</v>
          </cell>
        </row>
        <row r="920">
          <cell r="A920" t="str">
            <v>8.1.7.54.00.0027-2</v>
          </cell>
          <cell r="B920" t="str">
            <v>Operacional</v>
          </cell>
          <cell r="C920" t="str">
            <v>CUSTO MENSAL SOBRE CARTÃO DE DÉBITO</v>
          </cell>
          <cell r="D920" t="str">
            <v>Não Tributável</v>
          </cell>
        </row>
        <row r="921">
          <cell r="A921" t="str">
            <v>8.1.7.54.00.0028-9</v>
          </cell>
          <cell r="B921" t="str">
            <v>Operacional</v>
          </cell>
          <cell r="C921" t="str">
            <v>CUSTO MENSAL SOBRE CARTÃO DE CRÉDITO</v>
          </cell>
          <cell r="D921" t="str">
            <v>Não Tributável</v>
          </cell>
        </row>
        <row r="922">
          <cell r="A922" t="str">
            <v>8.1.7.54.00.0029-6</v>
          </cell>
          <cell r="B922" t="str">
            <v>Operacional</v>
          </cell>
          <cell r="C922" t="str">
            <v>DESP. RESGATE PONTOS - CARTÃO CRÉDITO</v>
          </cell>
          <cell r="D922" t="str">
            <v>Tributável</v>
          </cell>
        </row>
        <row r="923">
          <cell r="A923" t="str">
            <v>8.1.7.54.00.0030-6</v>
          </cell>
          <cell r="B923" t="str">
            <v>Operacional</v>
          </cell>
          <cell r="C923" t="str">
            <v>DESPESA TARIFA RECEBIMENTO ADQUIRÊNCIA BANCÁRIA</v>
          </cell>
          <cell r="D923" t="str">
            <v>Não Tributável</v>
          </cell>
        </row>
        <row r="924">
          <cell r="A924" t="str">
            <v>8.1.7.54.00.9999-1</v>
          </cell>
          <cell r="B924" t="str">
            <v>Operacional</v>
          </cell>
          <cell r="C924" t="str">
            <v>OUTRAS DESPESAS DE SERVIÇOS DO SISTEMA FINANCEIRO</v>
          </cell>
          <cell r="D924" t="str">
            <v xml:space="preserve">Proporcionalidade </v>
          </cell>
        </row>
        <row r="925">
          <cell r="A925" t="str">
            <v>8.1.7.57.00.0001-5</v>
          </cell>
          <cell r="B925" t="str">
            <v>Operacional</v>
          </cell>
          <cell r="C925" t="str">
            <v>CONFECÇÃO TALÕES DE CHEQUE - ASSOCIADOS</v>
          </cell>
          <cell r="D925" t="str">
            <v>Não Tributável</v>
          </cell>
        </row>
        <row r="926">
          <cell r="A926" t="str">
            <v>8.1.7.57.00.0002-2</v>
          </cell>
          <cell r="B926" t="str">
            <v>Operacional</v>
          </cell>
          <cell r="C926" t="str">
            <v>AUTENTICAÇÃO E REPRODUÇÃO DE CÓPIAS</v>
          </cell>
          <cell r="D926" t="str">
            <v xml:space="preserve">Proporcionalidade </v>
          </cell>
        </row>
        <row r="927">
          <cell r="A927" t="str">
            <v>8.1.7.57.00.0003-9</v>
          </cell>
          <cell r="B927" t="str">
            <v>Operacional</v>
          </cell>
          <cell r="C927" t="str">
            <v>CONSULTORIA</v>
          </cell>
          <cell r="D927" t="str">
            <v xml:space="preserve">Proporcionalidade </v>
          </cell>
        </row>
        <row r="928">
          <cell r="A928" t="str">
            <v>8.1.7.57.00.0004-6</v>
          </cell>
          <cell r="B928" t="str">
            <v>Operacional</v>
          </cell>
          <cell r="C928" t="str">
            <v>MICROFILMAGENS</v>
          </cell>
          <cell r="D928" t="str">
            <v xml:space="preserve">Proporcionalidade </v>
          </cell>
        </row>
        <row r="929">
          <cell r="A929" t="str">
            <v>8.1.7.57.00.0005-3</v>
          </cell>
          <cell r="B929" t="str">
            <v>Operacional</v>
          </cell>
          <cell r="C929" t="str">
            <v>ENCADERNAÇÕES</v>
          </cell>
          <cell r="D929" t="str">
            <v xml:space="preserve">Proporcionalidade </v>
          </cell>
        </row>
        <row r="930">
          <cell r="A930" t="str">
            <v>8.1.7.57.00.0006-0</v>
          </cell>
          <cell r="B930" t="str">
            <v>Operacional</v>
          </cell>
          <cell r="C930" t="str">
            <v>SERVIÇOS GRAFICOS</v>
          </cell>
          <cell r="D930" t="str">
            <v xml:space="preserve">Proporcionalidade </v>
          </cell>
        </row>
        <row r="931">
          <cell r="A931" t="str">
            <v>8.1.7.57.00.0007-7</v>
          </cell>
          <cell r="B931" t="str">
            <v>Operacional</v>
          </cell>
          <cell r="C931" t="str">
            <v>CONSULTA DE PROTEÇÃO AO CRÉDITO</v>
          </cell>
          <cell r="D931" t="str">
            <v>Não Tributável</v>
          </cell>
        </row>
        <row r="932">
          <cell r="A932" t="str">
            <v>8.1.7.57.00.0008-4</v>
          </cell>
          <cell r="B932" t="str">
            <v>Operacional</v>
          </cell>
          <cell r="C932" t="str">
            <v>SERVIÇOS DE LIMPEZA</v>
          </cell>
          <cell r="D932" t="str">
            <v xml:space="preserve">Proporcionalidade </v>
          </cell>
        </row>
        <row r="933">
          <cell r="A933" t="str">
            <v>8.1.7.57.00.0009-1</v>
          </cell>
          <cell r="B933" t="str">
            <v>Operacional</v>
          </cell>
          <cell r="C933" t="str">
            <v>FILMES E REVELAÇÕES</v>
          </cell>
          <cell r="D933" t="str">
            <v xml:space="preserve">Proporcionalidade </v>
          </cell>
        </row>
        <row r="934">
          <cell r="A934" t="str">
            <v>8.1.7.57.00.0010-1</v>
          </cell>
          <cell r="B934" t="str">
            <v>Operacional</v>
          </cell>
          <cell r="C934" t="str">
            <v>SERVIÇOS EVENTUAIS</v>
          </cell>
          <cell r="D934" t="str">
            <v xml:space="preserve">Proporcionalidade </v>
          </cell>
        </row>
        <row r="935">
          <cell r="A935" t="str">
            <v>8.1.7.57.00.0011-8</v>
          </cell>
          <cell r="B935" t="str">
            <v>Operacional</v>
          </cell>
          <cell r="C935" t="str">
            <v>SERVIÇOS GERAIS</v>
          </cell>
          <cell r="D935" t="str">
            <v xml:space="preserve">Proporcionalidade </v>
          </cell>
        </row>
        <row r="936">
          <cell r="A936" t="str">
            <v>8.1.7.57.00.0012-5</v>
          </cell>
          <cell r="B936" t="str">
            <v>Operacional</v>
          </cell>
          <cell r="C936" t="str">
            <v>BLOQUETOS DE COBRANÇA</v>
          </cell>
          <cell r="D936" t="str">
            <v>Não Tributável</v>
          </cell>
        </row>
        <row r="937">
          <cell r="A937" t="str">
            <v>8.1.7.57.00.0013-2</v>
          </cell>
          <cell r="B937" t="str">
            <v>Operacional</v>
          </cell>
          <cell r="C937" t="str">
            <v>MANUTENÇÃO DE SISTEMA</v>
          </cell>
          <cell r="D937" t="str">
            <v xml:space="preserve">Proporcionalidade </v>
          </cell>
        </row>
        <row r="938">
          <cell r="A938" t="str">
            <v>8.1.7.57.00.0014-9</v>
          </cell>
          <cell r="B938" t="str">
            <v>Operacional</v>
          </cell>
          <cell r="C938" t="str">
            <v>TALÕES DE CHEQUE</v>
          </cell>
          <cell r="D938" t="str">
            <v xml:space="preserve">Proporcionalidade </v>
          </cell>
        </row>
        <row r="939">
          <cell r="A939" t="str">
            <v>8.1.7.57.00.0015-6</v>
          </cell>
          <cell r="B939" t="str">
            <v>Operacional</v>
          </cell>
          <cell r="C939" t="str">
            <v>TARIFA CAPTAÇÃO POUPANÇA</v>
          </cell>
          <cell r="D939" t="str">
            <v>Tributável</v>
          </cell>
        </row>
        <row r="940">
          <cell r="A940" t="str">
            <v>8.1.7.57.00.0016-3</v>
          </cell>
          <cell r="B940" t="str">
            <v>Operacional</v>
          </cell>
          <cell r="C940" t="str">
            <v>TARIFA CARTEIRA CREDCONSIGNADO</v>
          </cell>
          <cell r="D940" t="str">
            <v>Tributável</v>
          </cell>
        </row>
        <row r="941">
          <cell r="A941" t="str">
            <v>8.1.7.57.00.0017-0</v>
          </cell>
          <cell r="B941" t="str">
            <v>Operacional</v>
          </cell>
          <cell r="C941" t="str">
            <v>TARIFA CUSTO PROCESSAMENTO DATAPREV</v>
          </cell>
          <cell r="D941" t="str">
            <v>Tributável</v>
          </cell>
        </row>
        <row r="942">
          <cell r="A942" t="str">
            <v>8.1.7.57.00.0018-7</v>
          </cell>
          <cell r="B942" t="str">
            <v>Operacional</v>
          </cell>
          <cell r="C942" t="str">
            <v>SEGURO PRESTAMISTA - INSS</v>
          </cell>
          <cell r="D942" t="str">
            <v>Tributável</v>
          </cell>
        </row>
        <row r="943">
          <cell r="A943" t="str">
            <v>8.1.7.57.00.0019-4</v>
          </cell>
          <cell r="B943" t="str">
            <v>Operacional</v>
          </cell>
          <cell r="C943" t="str">
            <v>COMISSÕES - CREDCONSIGNADO INSS</v>
          </cell>
          <cell r="D943" t="str">
            <v>Tributável</v>
          </cell>
        </row>
        <row r="944">
          <cell r="A944" t="str">
            <v>8.1.7.57.00.0020-4</v>
          </cell>
          <cell r="B944" t="str">
            <v>Operacional</v>
          </cell>
          <cell r="C944" t="str">
            <v>INCLUSÃO/EXCLUSÃO NEGATIVAÇÃO</v>
          </cell>
          <cell r="D944" t="str">
            <v xml:space="preserve">Proporcionalidade </v>
          </cell>
        </row>
        <row r="945">
          <cell r="A945" t="str">
            <v>8.1.7.57.00.9999-2</v>
          </cell>
          <cell r="B945" t="str">
            <v>Operacional</v>
          </cell>
          <cell r="C945" t="str">
            <v>OUTRAS DESPESAS DE SERVIÇOS DE TERCEIROS</v>
          </cell>
          <cell r="D945" t="str">
            <v xml:space="preserve">Proporcionalidade </v>
          </cell>
        </row>
        <row r="946">
          <cell r="A946" t="str">
            <v>8.1.7.60.00.0001-9</v>
          </cell>
          <cell r="B946" t="str">
            <v>Operacional</v>
          </cell>
          <cell r="C946" t="str">
            <v>DESPESAS DE SERVIÇOS DE VIGILÂNCIA E SEGURANÇA</v>
          </cell>
          <cell r="D946" t="str">
            <v xml:space="preserve">Proporcionalidade </v>
          </cell>
        </row>
        <row r="947">
          <cell r="A947" t="str">
            <v>8.1.7.63.00.0001-0</v>
          </cell>
          <cell r="B947" t="str">
            <v>Operacional</v>
          </cell>
          <cell r="C947" t="str">
            <v>AUDITORIA EXTERNA</v>
          </cell>
          <cell r="D947" t="str">
            <v xml:space="preserve">Proporcionalidade </v>
          </cell>
        </row>
        <row r="948">
          <cell r="A948" t="str">
            <v>8.1.7.63.00.0002-7</v>
          </cell>
          <cell r="B948" t="str">
            <v>Operacional</v>
          </cell>
          <cell r="C948" t="str">
            <v>SERVIÇO AVALIAÇÃO</v>
          </cell>
          <cell r="D948" t="str">
            <v xml:space="preserve">Proporcionalidade </v>
          </cell>
        </row>
        <row r="949">
          <cell r="A949" t="str">
            <v>8.1.7.63.00.0003-4</v>
          </cell>
          <cell r="B949" t="str">
            <v>Operacional</v>
          </cell>
          <cell r="C949" t="str">
            <v>SERVIÇO DE ENGENHARIA</v>
          </cell>
          <cell r="D949" t="str">
            <v xml:space="preserve">Proporcionalidade </v>
          </cell>
        </row>
        <row r="950">
          <cell r="A950" t="str">
            <v>8.1.7.63.00.0004-1</v>
          </cell>
          <cell r="B950" t="str">
            <v>Operacional</v>
          </cell>
          <cell r="C950" t="str">
            <v>SERVIÇO CONTABIL</v>
          </cell>
          <cell r="D950" t="str">
            <v xml:space="preserve">Proporcionalidade </v>
          </cell>
        </row>
        <row r="951">
          <cell r="A951" t="str">
            <v>8.1.7.63.00.0005-8</v>
          </cell>
          <cell r="B951" t="str">
            <v>Operacional</v>
          </cell>
          <cell r="C951" t="str">
            <v>ASSESSORIA JURÍDICA</v>
          </cell>
          <cell r="D951" t="str">
            <v xml:space="preserve">Proporcionalidade </v>
          </cell>
        </row>
        <row r="952">
          <cell r="A952" t="str">
            <v>8.1.7.63.00.0006-5</v>
          </cell>
          <cell r="B952" t="str">
            <v>Operacional</v>
          </cell>
          <cell r="C952" t="str">
            <v>SERVIÇOS DE CONSULTORIA</v>
          </cell>
          <cell r="D952" t="str">
            <v xml:space="preserve">Proporcionalidade </v>
          </cell>
        </row>
        <row r="953">
          <cell r="A953" t="str">
            <v>8.1.7.63.00.0007-2</v>
          </cell>
          <cell r="B953" t="str">
            <v>Operacional</v>
          </cell>
          <cell r="C953" t="str">
            <v>SERVIÇOS MÉDICOS</v>
          </cell>
          <cell r="D953" t="str">
            <v xml:space="preserve">Proporcionalidade </v>
          </cell>
        </row>
        <row r="954">
          <cell r="A954" t="str">
            <v>8.1.7.63.00.0008-9</v>
          </cell>
          <cell r="B954" t="str">
            <v>Operacional</v>
          </cell>
          <cell r="C954" t="str">
            <v>ASSESSORIA DE IMPRENSA</v>
          </cell>
          <cell r="D954" t="str">
            <v xml:space="preserve">Proporcionalidade </v>
          </cell>
        </row>
        <row r="955">
          <cell r="A955" t="str">
            <v>8.1.7.63.00.0009-6</v>
          </cell>
          <cell r="B955" t="str">
            <v>Operacional</v>
          </cell>
          <cell r="C955" t="str">
            <v>ASSESSORIA TÉCNICA</v>
          </cell>
          <cell r="D955" t="str">
            <v xml:space="preserve">Proporcionalidade </v>
          </cell>
        </row>
        <row r="956">
          <cell r="A956" t="str">
            <v>8.1.7.63.00.0010-6</v>
          </cell>
          <cell r="B956" t="str">
            <v>Operacional</v>
          </cell>
          <cell r="C956" t="str">
            <v>SERVIÇOS DE COBRANÇA - FIDC</v>
          </cell>
          <cell r="D956" t="str">
            <v xml:space="preserve">Proporcionalidade </v>
          </cell>
        </row>
        <row r="957">
          <cell r="A957" t="str">
            <v>8.1.7.63.00.0011-3</v>
          </cell>
          <cell r="B957" t="str">
            <v>Operacional</v>
          </cell>
          <cell r="C957" t="str">
            <v>AUDITORIA COOPERATIVA</v>
          </cell>
          <cell r="D957" t="str">
            <v xml:space="preserve">Proporcionalidade </v>
          </cell>
        </row>
        <row r="958">
          <cell r="A958" t="str">
            <v>8.1.7.63.00.0012-0</v>
          </cell>
          <cell r="B958" t="str">
            <v>Operacional</v>
          </cell>
          <cell r="C958" t="str">
            <v>SERVIÇO GESTÃO DE TESOURARIA</v>
          </cell>
          <cell r="D958" t="str">
            <v xml:space="preserve">Proporcionalidade </v>
          </cell>
        </row>
        <row r="959">
          <cell r="A959" t="str">
            <v>8.1.7.63.00.0013-7</v>
          </cell>
          <cell r="B959" t="str">
            <v>Operacional</v>
          </cell>
          <cell r="C959" t="str">
            <v>SERVIÇO CUSTÓDIA DE VALORES E BENS</v>
          </cell>
          <cell r="D959" t="str">
            <v xml:space="preserve">Proporcionalidade </v>
          </cell>
        </row>
        <row r="960">
          <cell r="A960" t="str">
            <v>8.1.7.63.00.0014-4</v>
          </cell>
          <cell r="B960" t="str">
            <v>Operacional</v>
          </cell>
          <cell r="C960" t="str">
            <v>SERVIÇO MANUTENÇÃO NUMERÁRIO</v>
          </cell>
          <cell r="D960" t="str">
            <v xml:space="preserve">Proporcionalidade </v>
          </cell>
        </row>
        <row r="961">
          <cell r="A961" t="str">
            <v>8.1.7.63.00.9999-7</v>
          </cell>
          <cell r="B961" t="str">
            <v>Operacional</v>
          </cell>
          <cell r="C961" t="str">
            <v>OUTRAS DESPESAS SERVIÇOS TÉCNICOS ESPECIALIZADOS</v>
          </cell>
          <cell r="D961" t="str">
            <v xml:space="preserve">Proporcionalidade </v>
          </cell>
        </row>
        <row r="962">
          <cell r="A962" t="str">
            <v>8.1.7.66.00.0001-1</v>
          </cell>
          <cell r="B962" t="str">
            <v>Operacional</v>
          </cell>
          <cell r="C962" t="str">
            <v>FRETES E CARRETOS</v>
          </cell>
          <cell r="D962" t="str">
            <v xml:space="preserve">Proporcionalidade </v>
          </cell>
        </row>
        <row r="963">
          <cell r="A963" t="str">
            <v>8.1.7.66.00.0002-8</v>
          </cell>
          <cell r="B963" t="str">
            <v>Operacional</v>
          </cell>
          <cell r="C963" t="str">
            <v>LOCOMOÇÃO</v>
          </cell>
          <cell r="D963" t="str">
            <v xml:space="preserve">Proporcionalidade </v>
          </cell>
        </row>
        <row r="964">
          <cell r="A964" t="str">
            <v>8.1.7.66.00.0003-5</v>
          </cell>
          <cell r="B964" t="str">
            <v>Operacional</v>
          </cell>
          <cell r="C964" t="str">
            <v>ESTACIONAMENTO</v>
          </cell>
          <cell r="D964" t="str">
            <v xml:space="preserve">Proporcionalidade </v>
          </cell>
        </row>
        <row r="965">
          <cell r="A965" t="str">
            <v>8.1.7.66.00.0004-2</v>
          </cell>
          <cell r="B965" t="str">
            <v>Operacional</v>
          </cell>
          <cell r="C965" t="str">
            <v>COMBUSTÍVEL E LUBRIFICANTES</v>
          </cell>
          <cell r="D965" t="str">
            <v xml:space="preserve">Proporcionalidade </v>
          </cell>
        </row>
        <row r="966">
          <cell r="A966" t="str">
            <v>8.1.7.66.00.0005-9</v>
          </cell>
          <cell r="B966" t="str">
            <v>Operacional</v>
          </cell>
          <cell r="C966" t="str">
            <v>MANUTENÇÃO E CONSERVAÇÃO</v>
          </cell>
          <cell r="D966" t="str">
            <v xml:space="preserve">Proporcionalidade </v>
          </cell>
        </row>
        <row r="967">
          <cell r="A967" t="str">
            <v>8.1.7.66.00.0006-6</v>
          </cell>
          <cell r="B967" t="str">
            <v>Operacional</v>
          </cell>
          <cell r="C967" t="str">
            <v>IMPOSTOS E TAXAS</v>
          </cell>
          <cell r="D967" t="str">
            <v xml:space="preserve">Proporcionalidade </v>
          </cell>
        </row>
        <row r="968">
          <cell r="A968" t="str">
            <v>8.1.7.66.00.0007-3</v>
          </cell>
          <cell r="B968" t="str">
            <v>Operacional</v>
          </cell>
          <cell r="C968" t="str">
            <v>TRANSPORTE DE VALORES</v>
          </cell>
          <cell r="D968" t="str">
            <v xml:space="preserve">Proporcionalidade </v>
          </cell>
        </row>
        <row r="969">
          <cell r="A969" t="str">
            <v>8.1.7.66.00.0009-7</v>
          </cell>
          <cell r="B969" t="str">
            <v>Operacional</v>
          </cell>
          <cell r="C969" t="str">
            <v>SEGUROS</v>
          </cell>
          <cell r="D969" t="str">
            <v xml:space="preserve">Proporcionalidade </v>
          </cell>
        </row>
        <row r="970">
          <cell r="A970" t="str">
            <v>8.1.7.69.00.0001-2</v>
          </cell>
          <cell r="B970" t="str">
            <v>Operacional</v>
          </cell>
          <cell r="C970" t="str">
            <v>DESPESAS DE CPMF</v>
          </cell>
          <cell r="D970" t="str">
            <v xml:space="preserve">Proporcionalidade </v>
          </cell>
        </row>
        <row r="971">
          <cell r="A971" t="str">
            <v>8.1.7.69.00.0002-9</v>
          </cell>
          <cell r="B971" t="str">
            <v>Operacional</v>
          </cell>
          <cell r="C971" t="str">
            <v>IOF S/ OPERAÇÕES CARTÃO CRÉDITO</v>
          </cell>
          <cell r="D971" t="str">
            <v xml:space="preserve">Proporcionalidade </v>
          </cell>
        </row>
        <row r="972">
          <cell r="A972" t="str">
            <v>8.1.7.69.00.0003-6</v>
          </cell>
          <cell r="B972" t="str">
            <v>Operacional</v>
          </cell>
          <cell r="C972" t="str">
            <v>IOF S/ OPERAÇÕES FINANCEIRAS</v>
          </cell>
          <cell r="D972" t="str">
            <v xml:space="preserve">Proporcionalidade </v>
          </cell>
        </row>
        <row r="973">
          <cell r="A973" t="str">
            <v>8.1.7.69.00.0004-3</v>
          </cell>
          <cell r="B973" t="str">
            <v>Operacional</v>
          </cell>
          <cell r="C973" t="str">
            <v>TAXAS FEDERAIS</v>
          </cell>
          <cell r="D973" t="str">
            <v xml:space="preserve">Proporcionalidade </v>
          </cell>
        </row>
        <row r="974">
          <cell r="A974" t="str">
            <v>8.1.7.69.00.0006-7</v>
          </cell>
          <cell r="B974" t="str">
            <v>Operacional</v>
          </cell>
          <cell r="C974" t="str">
            <v>TRIBUTOS ESTADUAIS</v>
          </cell>
          <cell r="D974" t="str">
            <v xml:space="preserve">Proporcionalidade </v>
          </cell>
        </row>
        <row r="975">
          <cell r="A975" t="str">
            <v>8.1.7.69.00.0007-4</v>
          </cell>
          <cell r="B975" t="str">
            <v>Operacional</v>
          </cell>
          <cell r="C975" t="str">
            <v>IPTU</v>
          </cell>
          <cell r="D975" t="str">
            <v xml:space="preserve">Proporcionalidade </v>
          </cell>
        </row>
        <row r="976">
          <cell r="A976" t="str">
            <v>8.1.7.69.00.0008-1</v>
          </cell>
          <cell r="B976" t="str">
            <v>Operacional</v>
          </cell>
          <cell r="C976" t="str">
            <v>IPVA</v>
          </cell>
          <cell r="D976" t="str">
            <v xml:space="preserve">Proporcionalidade </v>
          </cell>
        </row>
        <row r="977">
          <cell r="A977" t="str">
            <v>8.1.7.69.00.0009-8</v>
          </cell>
          <cell r="B977" t="str">
            <v>Operacional</v>
          </cell>
          <cell r="C977" t="str">
            <v>MULTAS DE TRÂNSITO</v>
          </cell>
          <cell r="D977" t="str">
            <v xml:space="preserve">Proporcionalidade </v>
          </cell>
        </row>
        <row r="978">
          <cell r="A978" t="str">
            <v>8.1.7.69.00.0010-8</v>
          </cell>
          <cell r="B978" t="str">
            <v>Operacional</v>
          </cell>
          <cell r="C978" t="str">
            <v>TAXAS ESTADUAIS</v>
          </cell>
          <cell r="D978" t="str">
            <v xml:space="preserve">Proporcionalidade </v>
          </cell>
        </row>
        <row r="979">
          <cell r="A979" t="str">
            <v>8.1.7.69.00.0012-2</v>
          </cell>
          <cell r="B979" t="str">
            <v>Operacional</v>
          </cell>
          <cell r="C979" t="str">
            <v>TRIBUTOS MUNICIPAIS</v>
          </cell>
          <cell r="D979" t="str">
            <v xml:space="preserve">Proporcionalidade </v>
          </cell>
        </row>
        <row r="980">
          <cell r="A980" t="str">
            <v>8.1.7.69.00.0013-9</v>
          </cell>
          <cell r="B980" t="str">
            <v>Operacional</v>
          </cell>
          <cell r="C980" t="str">
            <v>IPTU</v>
          </cell>
          <cell r="D980" t="str">
            <v xml:space="preserve">Proporcionalidade </v>
          </cell>
        </row>
        <row r="981">
          <cell r="A981" t="str">
            <v>8.1.7.69.00.0014-6</v>
          </cell>
          <cell r="B981" t="str">
            <v>Operacional</v>
          </cell>
          <cell r="C981" t="str">
            <v>TAXAS MUNICIPAIS</v>
          </cell>
          <cell r="D981" t="str">
            <v xml:space="preserve">Proporcionalidade </v>
          </cell>
        </row>
        <row r="982">
          <cell r="A982" t="str">
            <v>8.1.7.69.00.9998-2</v>
          </cell>
          <cell r="B982" t="str">
            <v>Operacional</v>
          </cell>
          <cell r="C982" t="str">
            <v>OUTRAS DESPESAS DE TRIBUTOS FEDERAIS</v>
          </cell>
          <cell r="D982" t="str">
            <v xml:space="preserve">Proporcionalidade </v>
          </cell>
        </row>
        <row r="983">
          <cell r="A983" t="str">
            <v>8.1.7.69.00.9999-9</v>
          </cell>
          <cell r="B983" t="str">
            <v>Operacional</v>
          </cell>
          <cell r="C983" t="str">
            <v>OUTRAS DESPESAS DE TRIBUTOS ESTADUAIS</v>
          </cell>
          <cell r="D983" t="str">
            <v xml:space="preserve">Proporcionalidade </v>
          </cell>
        </row>
        <row r="984">
          <cell r="A984" t="str">
            <v>8.1.7.72.00.0001-6</v>
          </cell>
          <cell r="B984" t="str">
            <v>Operacional</v>
          </cell>
          <cell r="C984" t="str">
            <v>DIRETORIA</v>
          </cell>
          <cell r="D984" t="str">
            <v xml:space="preserve">Proporcionalidade </v>
          </cell>
        </row>
        <row r="985">
          <cell r="A985" t="str">
            <v>8.1.7.72.00.0002-3</v>
          </cell>
          <cell r="B985" t="str">
            <v>Operacional</v>
          </cell>
          <cell r="C985" t="str">
            <v>PESSOAL ADMINISTRATIVO</v>
          </cell>
          <cell r="D985" t="str">
            <v xml:space="preserve">Proporcionalidade </v>
          </cell>
        </row>
        <row r="986">
          <cell r="A986" t="str">
            <v>8.1.7.72.00.9999-3</v>
          </cell>
          <cell r="B986" t="str">
            <v>Operacional</v>
          </cell>
          <cell r="C986" t="str">
            <v>OUTRAS DESPESAS DE VIAGEM</v>
          </cell>
          <cell r="D986" t="str">
            <v xml:space="preserve">Proporcionalidade </v>
          </cell>
        </row>
        <row r="987">
          <cell r="A987" t="str">
            <v>8.1.7.75.00.0001-7</v>
          </cell>
          <cell r="B987" t="str">
            <v>Operacional</v>
          </cell>
          <cell r="C987" t="str">
            <v>DIRETORIA</v>
          </cell>
          <cell r="D987" t="str">
            <v xml:space="preserve">Proporcionalidade </v>
          </cell>
        </row>
        <row r="988">
          <cell r="A988" t="str">
            <v>8.1.7.75.00.0002-4</v>
          </cell>
          <cell r="B988" t="str">
            <v>Operacional</v>
          </cell>
          <cell r="C988" t="str">
            <v>INSPETORIA E FISCALIZAÇÃO</v>
          </cell>
          <cell r="D988" t="str">
            <v xml:space="preserve">Proporcionalidade </v>
          </cell>
        </row>
        <row r="989">
          <cell r="A989" t="str">
            <v>8.1.7.75.00.0003-1</v>
          </cell>
          <cell r="B989" t="str">
            <v>Operacional</v>
          </cell>
          <cell r="C989" t="str">
            <v>PESSOAL ADMINISTRATIVO</v>
          </cell>
          <cell r="D989" t="str">
            <v xml:space="preserve">Proporcionalidade </v>
          </cell>
        </row>
        <row r="990">
          <cell r="A990" t="str">
            <v>8.1.7.75.00.0004-8</v>
          </cell>
          <cell r="B990" t="str">
            <v>Operacional</v>
          </cell>
          <cell r="C990" t="str">
            <v>DIÁRIAS</v>
          </cell>
          <cell r="D990" t="str">
            <v xml:space="preserve">Proporcionalidade </v>
          </cell>
        </row>
        <row r="991">
          <cell r="A991" t="str">
            <v>8.1.7.75.00.0005-5</v>
          </cell>
          <cell r="B991" t="str">
            <v>Operacional</v>
          </cell>
          <cell r="C991" t="str">
            <v>CONSELHO DE ADMINISTRAÇÃO E FISCAL</v>
          </cell>
          <cell r="D991" t="str">
            <v xml:space="preserve">Proporcionalidade </v>
          </cell>
        </row>
        <row r="992">
          <cell r="A992" t="str">
            <v>8.1.7.75.00.9999-4</v>
          </cell>
          <cell r="B992" t="str">
            <v>Operacional</v>
          </cell>
          <cell r="C992" t="str">
            <v>OUTRAS DESPESAS DE VIAGEM NO PAÍS</v>
          </cell>
          <cell r="D992" t="str">
            <v xml:space="preserve">Proporcionalidade </v>
          </cell>
        </row>
        <row r="993">
          <cell r="A993" t="str">
            <v>8.1.7.77.00.0001-1</v>
          </cell>
          <cell r="B993" t="str">
            <v>Operacional</v>
          </cell>
          <cell r="C993" t="str">
            <v>DESPESAS DE MULTAS APLICADAS PELO BANCO CENTRAL</v>
          </cell>
          <cell r="D993" t="str">
            <v xml:space="preserve">Proporcionalidade </v>
          </cell>
        </row>
        <row r="994">
          <cell r="A994" t="str">
            <v>8.1.7.99.00.0001-1</v>
          </cell>
          <cell r="B994" t="str">
            <v>Operacional</v>
          </cell>
          <cell r="C994" t="str">
            <v>LIVROS JORNAIS E REVISTAS</v>
          </cell>
          <cell r="D994" t="str">
            <v xml:space="preserve">Proporcionalidade </v>
          </cell>
        </row>
        <row r="995">
          <cell r="A995" t="str">
            <v>8.1.7.99.00.0002-8</v>
          </cell>
          <cell r="B995" t="str">
            <v>Operacional</v>
          </cell>
          <cell r="C995" t="str">
            <v>CONDOMINIO</v>
          </cell>
          <cell r="D995" t="str">
            <v xml:space="preserve">Proporcionalidade </v>
          </cell>
        </row>
        <row r="996">
          <cell r="A996" t="str">
            <v>8.1.7.99.00.0003-5</v>
          </cell>
          <cell r="B996" t="str">
            <v>Operacional</v>
          </cell>
          <cell r="C996" t="str">
            <v>CONTRIBUIÇÃO SINDICAL PATRONAL</v>
          </cell>
          <cell r="D996" t="str">
            <v xml:space="preserve">Proporcionalidade </v>
          </cell>
        </row>
        <row r="997">
          <cell r="A997" t="str">
            <v>8.1.7.99.00.0004-2</v>
          </cell>
          <cell r="B997" t="str">
            <v>Operacional</v>
          </cell>
          <cell r="C997" t="str">
            <v>EMOLUMENTOS JUDICIAIS E CARTORARIOS</v>
          </cell>
          <cell r="D997" t="str">
            <v xml:space="preserve">Proporcionalidade </v>
          </cell>
        </row>
        <row r="998">
          <cell r="A998" t="str">
            <v>8.1.7.99.00.0005-9</v>
          </cell>
          <cell r="B998" t="str">
            <v>Operacional</v>
          </cell>
          <cell r="C998" t="str">
            <v>COPA/COZINHA</v>
          </cell>
          <cell r="D998" t="str">
            <v xml:space="preserve">Proporcionalidade </v>
          </cell>
        </row>
        <row r="999">
          <cell r="A999" t="str">
            <v>8.1.7.99.00.0006-6</v>
          </cell>
          <cell r="B999" t="str">
            <v>Operacional</v>
          </cell>
          <cell r="C999" t="str">
            <v>LANCHES E REFEIÇÕES</v>
          </cell>
          <cell r="D999" t="str">
            <v xml:space="preserve">Proporcionalidade </v>
          </cell>
        </row>
        <row r="1000">
          <cell r="A1000" t="str">
            <v>8.1.7.99.00.0007-3</v>
          </cell>
          <cell r="B1000" t="str">
            <v>Operacional</v>
          </cell>
          <cell r="C1000" t="str">
            <v>UNIFORMES E VESTUARIOS</v>
          </cell>
          <cell r="D1000" t="str">
            <v xml:space="preserve">Proporcionalidade </v>
          </cell>
        </row>
        <row r="1001">
          <cell r="A1001" t="str">
            <v>8.1.7.99.00.0008-0</v>
          </cell>
          <cell r="B1001" t="str">
            <v>Operacional</v>
          </cell>
          <cell r="C1001" t="str">
            <v>CONTRIBUIÇÃO A OCE</v>
          </cell>
          <cell r="D1001" t="str">
            <v xml:space="preserve">Proporcionalidade </v>
          </cell>
        </row>
        <row r="1002">
          <cell r="A1002" t="str">
            <v>8.1.7.99.00.0009-7</v>
          </cell>
          <cell r="B1002" t="str">
            <v>Operacional</v>
          </cell>
          <cell r="C1002" t="str">
            <v>TAXAS DA JUNTA COMERCIAL</v>
          </cell>
          <cell r="D1002" t="str">
            <v xml:space="preserve">Proporcionalidade </v>
          </cell>
        </row>
        <row r="1003">
          <cell r="A1003" t="str">
            <v>8.1.7.99.00.0010-7</v>
          </cell>
          <cell r="B1003" t="str">
            <v>Operacional</v>
          </cell>
          <cell r="C1003" t="str">
            <v>IMPOSTOS E TAXAS</v>
          </cell>
          <cell r="D1003" t="str">
            <v xml:space="preserve">Proporcionalidade </v>
          </cell>
        </row>
        <row r="1004">
          <cell r="A1004" t="str">
            <v>8.1.7.99.00.0012-1</v>
          </cell>
          <cell r="B1004" t="str">
            <v>Operacional</v>
          </cell>
          <cell r="C1004" t="str">
            <v>MEDICAMENTOS</v>
          </cell>
          <cell r="D1004" t="str">
            <v xml:space="preserve">Proporcionalidade </v>
          </cell>
        </row>
        <row r="1005">
          <cell r="A1005" t="str">
            <v>8.1.7.99.00.0013-8</v>
          </cell>
          <cell r="B1005" t="str">
            <v>Operacional</v>
          </cell>
          <cell r="C1005" t="str">
            <v>MARCAS E PATENTES</v>
          </cell>
          <cell r="D1005" t="str">
            <v xml:space="preserve">Proporcionalidade </v>
          </cell>
        </row>
        <row r="1006">
          <cell r="A1006" t="str">
            <v>8.1.7.99.00.0014-5</v>
          </cell>
          <cell r="B1006" t="str">
            <v>Operacional</v>
          </cell>
          <cell r="C1006" t="str">
            <v>MULTAS E JUROS DIVERSOS</v>
          </cell>
          <cell r="D1006" t="str">
            <v xml:space="preserve">Proporcionalidade </v>
          </cell>
        </row>
        <row r="1007">
          <cell r="A1007" t="str">
            <v>8.1.7.99.00.0015-2</v>
          </cell>
          <cell r="B1007" t="str">
            <v>Operacional</v>
          </cell>
          <cell r="C1007" t="str">
            <v>SISTEMA COOPERATIVISTA</v>
          </cell>
          <cell r="D1007" t="str">
            <v xml:space="preserve">Proporcionalidade </v>
          </cell>
        </row>
        <row r="1008">
          <cell r="A1008" t="str">
            <v>8.1.7.99.00.0016-9</v>
          </cell>
          <cell r="B1008" t="str">
            <v>Operacional</v>
          </cell>
          <cell r="C1008" t="str">
            <v>MENSALIDADES DIVERSAS</v>
          </cell>
          <cell r="D1008" t="str">
            <v xml:space="preserve">Proporcionalidade </v>
          </cell>
        </row>
        <row r="1009">
          <cell r="A1009" t="str">
            <v>8.1.7.99.00.0017-6</v>
          </cell>
          <cell r="B1009" t="str">
            <v>Operacional</v>
          </cell>
          <cell r="C1009" t="str">
            <v>COORDENADORES DE UAR</v>
          </cell>
          <cell r="D1009" t="str">
            <v xml:space="preserve">Proporcionalidade </v>
          </cell>
        </row>
        <row r="1010">
          <cell r="A1010" t="str">
            <v>8.1.7.99.00.0018-3</v>
          </cell>
          <cell r="B1010" t="str">
            <v>Operacional</v>
          </cell>
          <cell r="C1010" t="str">
            <v>RATEIO DE DESPESAS DA CENTRAL</v>
          </cell>
          <cell r="D1010" t="str">
            <v xml:space="preserve">Proporcionalidade </v>
          </cell>
        </row>
        <row r="1011">
          <cell r="A1011" t="str">
            <v>8.1.7.99.00.0019-0</v>
          </cell>
          <cell r="B1011" t="str">
            <v>Operacional</v>
          </cell>
          <cell r="C1011" t="str">
            <v>MICROFILMAGEM DE DOCUMENTOS</v>
          </cell>
          <cell r="D1011" t="str">
            <v xml:space="preserve">Proporcionalidade </v>
          </cell>
        </row>
        <row r="1012">
          <cell r="A1012" t="str">
            <v>8.1.7.99.00.0020-0</v>
          </cell>
          <cell r="B1012" t="str">
            <v>Operacional</v>
          </cell>
          <cell r="C1012" t="str">
            <v>ASSINATURA DE PUBLICAÇÕES TECNICAS</v>
          </cell>
          <cell r="D1012" t="str">
            <v xml:space="preserve">Proporcionalidade </v>
          </cell>
        </row>
        <row r="1013">
          <cell r="A1013" t="str">
            <v>8.1.7.99.00.0021-7</v>
          </cell>
          <cell r="B1013" t="str">
            <v>Operacional</v>
          </cell>
          <cell r="C1013" t="str">
            <v>REPRESENTAÇÕES</v>
          </cell>
          <cell r="D1013" t="str">
            <v xml:space="preserve">Proporcionalidade </v>
          </cell>
        </row>
        <row r="1014">
          <cell r="A1014" t="str">
            <v>8.1.7.99.00.0022-4</v>
          </cell>
          <cell r="B1014" t="str">
            <v>Operacional</v>
          </cell>
          <cell r="C1014" t="str">
            <v>AÇÕES JUDICIAIS</v>
          </cell>
          <cell r="D1014" t="str">
            <v xml:space="preserve">Proporcionalidade </v>
          </cell>
        </row>
        <row r="1015">
          <cell r="A1015" t="str">
            <v>8.1.7.99.00.0023-1</v>
          </cell>
          <cell r="B1015" t="str">
            <v>Operacional</v>
          </cell>
          <cell r="C1015" t="str">
            <v>MATERIAIS DE LIMPEZA</v>
          </cell>
          <cell r="D1015" t="str">
            <v xml:space="preserve">Proporcionalidade </v>
          </cell>
        </row>
        <row r="1016">
          <cell r="A1016" t="str">
            <v>8.1.7.99.00.0024-8</v>
          </cell>
          <cell r="B1016" t="str">
            <v>Operacional</v>
          </cell>
          <cell r="C1016" t="str">
            <v>OUTRAS DESPESAS INDEDUTÍVEIS</v>
          </cell>
          <cell r="D1016" t="str">
            <v xml:space="preserve">Proporcionalidade </v>
          </cell>
        </row>
        <row r="1017">
          <cell r="A1017" t="str">
            <v>8.1.7.99.00.0025-5</v>
          </cell>
          <cell r="B1017" t="str">
            <v>Operacional</v>
          </cell>
          <cell r="C1017" t="str">
            <v>RATEIO DE DESPESA DO SICOOB CONF.</v>
          </cell>
          <cell r="D1017" t="str">
            <v xml:space="preserve">Proporcionalidade </v>
          </cell>
        </row>
        <row r="1018">
          <cell r="A1018" t="str">
            <v>8.1.7.99.00.0026-2</v>
          </cell>
          <cell r="B1018" t="str">
            <v>Operacional</v>
          </cell>
          <cell r="C1018" t="str">
            <v>SERVIÇO TESOURARIA BANCOOB</v>
          </cell>
          <cell r="D1018" t="str">
            <v xml:space="preserve">Proporcionalidade </v>
          </cell>
        </row>
        <row r="1019">
          <cell r="A1019" t="str">
            <v>8.1.7.99.00.0027-9</v>
          </cell>
          <cell r="B1019" t="str">
            <v>Operacional</v>
          </cell>
          <cell r="C1019" t="str">
            <v>CONTRIBUIÇÃO CONFEDERATIVA</v>
          </cell>
          <cell r="D1019" t="str">
            <v xml:space="preserve">Proporcionalidade </v>
          </cell>
        </row>
        <row r="1020">
          <cell r="A1020" t="str">
            <v>8.1.7.99.00.9999-8</v>
          </cell>
          <cell r="B1020" t="str">
            <v>Operacional</v>
          </cell>
          <cell r="C1020" t="str">
            <v>OUTRAS DESPESAS ADMINISTRATIVAS</v>
          </cell>
          <cell r="D1020" t="str">
            <v xml:space="preserve">Proporcionalidade </v>
          </cell>
        </row>
        <row r="1021">
          <cell r="A1021" t="str">
            <v>8.1.8.10.10.0001-2</v>
          </cell>
          <cell r="B1021" t="str">
            <v>Operacional</v>
          </cell>
          <cell r="C1021" t="str">
            <v>DESPESAS DE AMORTIZAÇÃO - DIFERIDO</v>
          </cell>
          <cell r="D1021" t="str">
            <v xml:space="preserve">Proporcionalidade </v>
          </cell>
        </row>
        <row r="1022">
          <cell r="A1022" t="str">
            <v>8.1.8.10.20.0001-1</v>
          </cell>
          <cell r="B1022" t="str">
            <v>Operacional</v>
          </cell>
          <cell r="C1022" t="str">
            <v>DESPESAS DE AMORTIZAÇÃO - INTANGÍVEL</v>
          </cell>
          <cell r="D1022" t="str">
            <v xml:space="preserve">Proporcionalidade </v>
          </cell>
        </row>
        <row r="1023">
          <cell r="A1023" t="str">
            <v>8.1.8.10.21.0001-4</v>
          </cell>
          <cell r="B1023" t="str">
            <v>Operacional</v>
          </cell>
          <cell r="C1023" t="str">
            <v>DIREITOS RELATIVOS A CARTEIRAS DE CLIENTE</v>
          </cell>
          <cell r="D1023" t="str">
            <v xml:space="preserve">Proporcionalidade </v>
          </cell>
        </row>
        <row r="1024">
          <cell r="A1024" t="str">
            <v>8.1.8.10.22.0001-7</v>
          </cell>
          <cell r="B1024" t="str">
            <v>Operacional</v>
          </cell>
          <cell r="C1024" t="str">
            <v>SISTEMAS DE PROCESSAMENTO DE DADOS</v>
          </cell>
          <cell r="D1024" t="str">
            <v xml:space="preserve">Proporcionalidade </v>
          </cell>
        </row>
        <row r="1025">
          <cell r="A1025" t="str">
            <v>8.1.8.10.23.0001-0</v>
          </cell>
          <cell r="B1025" t="str">
            <v>Operacional</v>
          </cell>
          <cell r="C1025" t="str">
            <v>SISTEMAS DE COMUNICAÇÃO E DE SEGURANÇA</v>
          </cell>
          <cell r="D1025" t="str">
            <v xml:space="preserve">Proporcionalidade </v>
          </cell>
        </row>
        <row r="1026">
          <cell r="A1026" t="str">
            <v>8.1.8.10.24.0001-3</v>
          </cell>
          <cell r="B1026" t="str">
            <v>Operacional</v>
          </cell>
          <cell r="C1026" t="str">
            <v>MARCAS</v>
          </cell>
          <cell r="D1026" t="str">
            <v xml:space="preserve">Proporcionalidade </v>
          </cell>
        </row>
        <row r="1027">
          <cell r="A1027" t="str">
            <v>8.1.8.10.25.0001-6</v>
          </cell>
          <cell r="B1027" t="str">
            <v>Operacional</v>
          </cell>
          <cell r="C1027" t="str">
            <v>LICENÇAS E DIREITOS AUTORAIS E DE USO</v>
          </cell>
          <cell r="D1027" t="str">
            <v xml:space="preserve">Proporcionalidade </v>
          </cell>
        </row>
        <row r="1028">
          <cell r="A1028" t="str">
            <v>8.1.8.10.26.0001-9</v>
          </cell>
          <cell r="B1028" t="str">
            <v>Operacional</v>
          </cell>
          <cell r="C1028" t="str">
            <v>DIREITOS DE EXCLUSIVIDADE OU PREFERÊNCIA</v>
          </cell>
          <cell r="D1028" t="str">
            <v xml:space="preserve">Proporcionalidade </v>
          </cell>
        </row>
        <row r="1029">
          <cell r="A1029" t="str">
            <v>8.1.8.10.27.0001-2</v>
          </cell>
          <cell r="B1029" t="str">
            <v>Operacional</v>
          </cell>
          <cell r="C1029" t="str">
            <v>PATENTES</v>
          </cell>
          <cell r="D1029" t="str">
            <v xml:space="preserve">Proporcionalidade </v>
          </cell>
        </row>
        <row r="1030">
          <cell r="A1030" t="str">
            <v>8.1.8.10.28.0001-5</v>
          </cell>
          <cell r="B1030" t="str">
            <v>Operacional</v>
          </cell>
          <cell r="C1030" t="str">
            <v>OUTROS</v>
          </cell>
          <cell r="D1030" t="str">
            <v xml:space="preserve">Proporcionalidade </v>
          </cell>
        </row>
        <row r="1031">
          <cell r="A1031" t="str">
            <v>8.1.8.20.00.0001-6</v>
          </cell>
          <cell r="B1031" t="str">
            <v>Operacional</v>
          </cell>
          <cell r="C1031" t="str">
            <v>DESPESAS DE DEPRECIAÇÃO</v>
          </cell>
          <cell r="D1031" t="str">
            <v xml:space="preserve">Proporcionalidade </v>
          </cell>
        </row>
        <row r="1032">
          <cell r="A1032" t="str">
            <v>8.1.8.20.20.0001-4</v>
          </cell>
          <cell r="B1032" t="str">
            <v>Operacional</v>
          </cell>
          <cell r="C1032" t="str">
            <v>INSTALAÇÕES</v>
          </cell>
          <cell r="D1032" t="str">
            <v xml:space="preserve">Proporcionalidade </v>
          </cell>
        </row>
        <row r="1033">
          <cell r="A1033" t="str">
            <v>8.1.8.20.30.0001-3</v>
          </cell>
          <cell r="B1033" t="str">
            <v>Operacional</v>
          </cell>
          <cell r="C1033" t="str">
            <v>MÓVEIS E EQUIPAMENTOS</v>
          </cell>
          <cell r="D1033" t="str">
            <v xml:space="preserve">Proporcionalidade </v>
          </cell>
        </row>
        <row r="1034">
          <cell r="A1034" t="str">
            <v>8.1.8.20.40.0001-2</v>
          </cell>
          <cell r="B1034" t="str">
            <v>Operacional</v>
          </cell>
          <cell r="C1034" t="str">
            <v>VEÍCULOS</v>
          </cell>
          <cell r="D1034" t="str">
            <v xml:space="preserve">Proporcionalidade </v>
          </cell>
        </row>
        <row r="1035">
          <cell r="A1035" t="str">
            <v>8.1.8.20.50.0001-1</v>
          </cell>
          <cell r="B1035" t="str">
            <v>Operacional</v>
          </cell>
          <cell r="C1035" t="str">
            <v>BENFEITORIAS EM IMÓVEIS DE TERCEIROS</v>
          </cell>
          <cell r="D1035" t="str">
            <v xml:space="preserve">Proporcionalidade </v>
          </cell>
        </row>
        <row r="1036">
          <cell r="A1036" t="str">
            <v>8.1.8.20.60.0001-0</v>
          </cell>
          <cell r="B1036" t="str">
            <v>Operacional</v>
          </cell>
          <cell r="C1036" t="str">
            <v>IMÓVEIS - EDIFÍCIOS</v>
          </cell>
          <cell r="D1036" t="str">
            <v xml:space="preserve">Proporcionalidade </v>
          </cell>
        </row>
        <row r="1037">
          <cell r="A1037" t="str">
            <v>8.1.8.20.90.0001-7</v>
          </cell>
          <cell r="B1037" t="str">
            <v>Operacional</v>
          </cell>
          <cell r="C1037" t="str">
            <v>OUTROS IMOBILIZADOS EM USO</v>
          </cell>
          <cell r="D1037" t="str">
            <v xml:space="preserve">Proporcionalidade </v>
          </cell>
        </row>
        <row r="1038">
          <cell r="A1038" t="str">
            <v>8.1.8.25.10.0001-0</v>
          </cell>
          <cell r="B1038" t="str">
            <v>Operacional</v>
          </cell>
          <cell r="C1038" t="str">
            <v>ATIVO IMOBILIZADO</v>
          </cell>
          <cell r="D1038" t="str">
            <v xml:space="preserve">Proporcionalidade </v>
          </cell>
        </row>
        <row r="1039">
          <cell r="A1039" t="str">
            <v>8.1.8.25.20.0001-9</v>
          </cell>
          <cell r="B1039" t="str">
            <v>Operacional</v>
          </cell>
          <cell r="C1039" t="str">
            <v>ATIVO INTANGÍVEL</v>
          </cell>
          <cell r="D1039" t="str">
            <v xml:space="preserve">Proporcionalidade </v>
          </cell>
        </row>
        <row r="1040">
          <cell r="A1040" t="str">
            <v>8.1.8.30.10.0001-8</v>
          </cell>
          <cell r="B1040" t="str">
            <v>Operacional</v>
          </cell>
          <cell r="C1040" t="str">
            <v>DESVALORIZAÇÃO DE TÍTULOS LIVRES</v>
          </cell>
          <cell r="D1040" t="str">
            <v>Não Tributável</v>
          </cell>
        </row>
        <row r="1041">
          <cell r="A1041" t="str">
            <v>8.1.8.30.12.0001-4</v>
          </cell>
          <cell r="B1041" t="str">
            <v>Operacional</v>
          </cell>
          <cell r="C1041" t="str">
            <v>DESVALORIZAÇÃO DE CRÉDITOS VINCULADOS</v>
          </cell>
          <cell r="D1041" t="str">
            <v>Não Tributável</v>
          </cell>
        </row>
        <row r="1042">
          <cell r="A1042" t="str">
            <v>8.1.8.30.20.0001-7</v>
          </cell>
          <cell r="B1042" t="str">
            <v>Operacional</v>
          </cell>
          <cell r="C1042" t="str">
            <v>DESVAL.TÍT.VINC.À NEGOC.INTERMEDIAÇÃO DE VALORES</v>
          </cell>
          <cell r="D1042" t="str">
            <v>Não Tributável</v>
          </cell>
        </row>
        <row r="1043">
          <cell r="A1043" t="str">
            <v>8.1.8.30.30.0001-6</v>
          </cell>
          <cell r="B1043" t="str">
            <v>Operacional</v>
          </cell>
          <cell r="C1043" t="str">
            <v>OPERAÇÕES CRÉDITO LIQUIDAÇÃO DUVIDOSA</v>
          </cell>
          <cell r="D1043" t="str">
            <v>Não Tributável</v>
          </cell>
        </row>
        <row r="1044">
          <cell r="A1044" t="str">
            <v>8.1.8.30.30.0002-3</v>
          </cell>
          <cell r="B1044" t="str">
            <v>Operacional</v>
          </cell>
          <cell r="C1044" t="str">
            <v>OPERAÇÕES CRÉDITO LIQUIDAÇÃO DUVIDOSA - PREJUÍZO</v>
          </cell>
          <cell r="D1044" t="str">
            <v>Não Tributável</v>
          </cell>
        </row>
        <row r="1045">
          <cell r="A1045" t="str">
            <v>8.1.8.30.30.0003-0</v>
          </cell>
          <cell r="B1045" t="str">
            <v>Operacional</v>
          </cell>
          <cell r="C1045" t="str">
            <v>OP. CRÉD. LIQ. DUV - PDD - ADTO DEPOSITANTE</v>
          </cell>
          <cell r="D1045" t="str">
            <v>Não Tributável</v>
          </cell>
        </row>
        <row r="1046">
          <cell r="A1046" t="str">
            <v>8.1.8.30.30.0004-7</v>
          </cell>
          <cell r="B1046" t="str">
            <v>Operacional</v>
          </cell>
          <cell r="C1046" t="str">
            <v>OP. CRÉD. LIQ. DUV - PREJUÍZO - ADTO DEPOSITANTE</v>
          </cell>
          <cell r="D1046" t="str">
            <v>Não Tributável</v>
          </cell>
        </row>
        <row r="1047">
          <cell r="A1047" t="str">
            <v>8.1.8.30.30.0005-4</v>
          </cell>
          <cell r="B1047" t="str">
            <v>Operacional</v>
          </cell>
          <cell r="C1047" t="str">
            <v>OP. CRÉD. LIQ. DUV - PDD - EMPRÉSTIMOS</v>
          </cell>
          <cell r="D1047" t="str">
            <v>Não Tributável</v>
          </cell>
        </row>
        <row r="1048">
          <cell r="A1048" t="str">
            <v>8.1.8.30.30.0006-1</v>
          </cell>
          <cell r="B1048" t="str">
            <v>Operacional</v>
          </cell>
          <cell r="C1048" t="str">
            <v>OP. CRÉD. LIQ. DUV - PREJUÍZO - EMPRÉSTIMOS</v>
          </cell>
          <cell r="D1048" t="str">
            <v>Não Tributável</v>
          </cell>
        </row>
        <row r="1049">
          <cell r="A1049" t="str">
            <v>8.1.8.30.30.0007-8</v>
          </cell>
          <cell r="B1049" t="str">
            <v>Operacional</v>
          </cell>
          <cell r="C1049" t="str">
            <v>OP. CRÉD. LIQ. DUV - PDD - CHQ ESPECIAL</v>
          </cell>
          <cell r="D1049" t="str">
            <v>Não Tributável</v>
          </cell>
        </row>
        <row r="1050">
          <cell r="A1050" t="str">
            <v>8.1.8.30.30.0008-5</v>
          </cell>
          <cell r="B1050" t="str">
            <v>Operacional</v>
          </cell>
          <cell r="C1050" t="str">
            <v>OP. CRÉD. LIQ. DUV - PREJUÍZO - CHQ ESPECIAL</v>
          </cell>
          <cell r="D1050" t="str">
            <v>Não Tributável</v>
          </cell>
        </row>
        <row r="1051">
          <cell r="A1051" t="str">
            <v>8.1.8.30.30.0009-2</v>
          </cell>
          <cell r="B1051" t="str">
            <v>Operacional</v>
          </cell>
          <cell r="C1051" t="str">
            <v>OP. CRÉD. LIQ. DUV - PDD - CONTA GARANTIDA</v>
          </cell>
          <cell r="D1051" t="str">
            <v>Não Tributável</v>
          </cell>
        </row>
        <row r="1052">
          <cell r="A1052" t="str">
            <v>8.1.8.30.30.0010-2</v>
          </cell>
          <cell r="B1052" t="str">
            <v>Operacional</v>
          </cell>
          <cell r="C1052" t="str">
            <v>OP. CRÉD. LIQ. DUV - PREJUÍZO - CONTA GARANTIDA</v>
          </cell>
          <cell r="D1052" t="str">
            <v>Não Tributável</v>
          </cell>
        </row>
        <row r="1053">
          <cell r="A1053" t="str">
            <v>8.1.8.30.30.0011-9</v>
          </cell>
          <cell r="B1053" t="str">
            <v>Operacional</v>
          </cell>
          <cell r="C1053" t="str">
            <v>OP. CRÉD. LIQ. DUV - PDD - CARTÃO CABAL ROTATIVO</v>
          </cell>
          <cell r="D1053" t="str">
            <v>Não Tributável</v>
          </cell>
        </row>
        <row r="1054">
          <cell r="A1054" t="str">
            <v>8.1.8.30.30.0012-6</v>
          </cell>
          <cell r="B1054" t="str">
            <v>Operacional</v>
          </cell>
          <cell r="C1054" t="str">
            <v>OP. CRÉD. LIQ. DUV - PREJUÍZO - CARTÃO CABAL ROTAT</v>
          </cell>
          <cell r="D1054" t="str">
            <v>Não Tributável</v>
          </cell>
        </row>
        <row r="1055">
          <cell r="A1055" t="str">
            <v>8.1.8.30.30.0013-3</v>
          </cell>
          <cell r="B1055" t="str">
            <v>Operacional</v>
          </cell>
          <cell r="C1055" t="str">
            <v>OP. CRÉD. LIQ. DUV - PDD - CARTÃO VISA ROTATIVO</v>
          </cell>
          <cell r="D1055" t="str">
            <v>Não Tributável</v>
          </cell>
        </row>
        <row r="1056">
          <cell r="A1056" t="str">
            <v>8.1.8.30.30.0014-0</v>
          </cell>
          <cell r="B1056" t="str">
            <v>Operacional</v>
          </cell>
          <cell r="C1056" t="str">
            <v>OP. CRÉD. LIQ. DUV - PREJUÍZO - CARTÃO VISA ROTAT</v>
          </cell>
          <cell r="D1056" t="str">
            <v>Não Tributável</v>
          </cell>
        </row>
        <row r="1057">
          <cell r="A1057" t="str">
            <v>8.1.8.30.30.0015-7</v>
          </cell>
          <cell r="B1057" t="str">
            <v>Operacional</v>
          </cell>
          <cell r="C1057" t="str">
            <v>PDD - CARTÃO DE CRÉDITO - MASTERCARD ROTATIVO</v>
          </cell>
          <cell r="D1057" t="str">
            <v>Não Tributável</v>
          </cell>
        </row>
        <row r="1058">
          <cell r="A1058" t="str">
            <v>8.1.8.30.30.0016-4</v>
          </cell>
          <cell r="B1058" t="str">
            <v>Operacional</v>
          </cell>
          <cell r="C1058" t="str">
            <v>PREJUÍZO - CARTÃO DE CRÉDITO - MASTERCARD ROTATIVO</v>
          </cell>
          <cell r="D1058" t="str">
            <v>Não Tributável</v>
          </cell>
        </row>
        <row r="1059">
          <cell r="A1059" t="str">
            <v>8.1.8.30.30.0017-1</v>
          </cell>
          <cell r="B1059" t="str">
            <v>Operacional</v>
          </cell>
          <cell r="C1059" t="str">
            <v>OP. CRÉD. LIQ. DUV - PDD - DIR. CREDITÓRIOS</v>
          </cell>
          <cell r="D1059" t="str">
            <v>Não Tributável</v>
          </cell>
        </row>
        <row r="1060">
          <cell r="A1060" t="str">
            <v>8.1.8.30.30.0018-8</v>
          </cell>
          <cell r="B1060" t="str">
            <v>Operacional</v>
          </cell>
          <cell r="C1060" t="str">
            <v>OP. CRÉD. LIQ. DUV - PREJUÍZO - DIR. CREDITÓRIOS</v>
          </cell>
          <cell r="D1060" t="str">
            <v>Não Tributável</v>
          </cell>
        </row>
        <row r="1061">
          <cell r="A1061" t="str">
            <v>8.1.8.30.30.0019-5</v>
          </cell>
          <cell r="B1061" t="str">
            <v>Operacional</v>
          </cell>
          <cell r="C1061" t="str">
            <v>OP. CRÉD. LIQ. DUV - PDD - CCB´S</v>
          </cell>
          <cell r="D1061" t="str">
            <v>Não Tributável</v>
          </cell>
        </row>
        <row r="1062">
          <cell r="A1062" t="str">
            <v>8.1.8.30.30.0020-5</v>
          </cell>
          <cell r="B1062" t="str">
            <v>Operacional</v>
          </cell>
          <cell r="C1062" t="str">
            <v>OP. CRÉD. LIQ. DUV - PREJUÍZO - CCB´S</v>
          </cell>
          <cell r="D1062" t="str">
            <v>Não Tributável</v>
          </cell>
        </row>
        <row r="1063">
          <cell r="A1063" t="str">
            <v>8.1.8.30.30.0021-2</v>
          </cell>
          <cell r="B1063" t="str">
            <v>Operacional</v>
          </cell>
          <cell r="C1063" t="str">
            <v>OP. CRÉD. LIQ. DUV - PDD - CAPITAL DE GIRO</v>
          </cell>
          <cell r="D1063" t="str">
            <v>Não Tributável</v>
          </cell>
        </row>
        <row r="1064">
          <cell r="A1064" t="str">
            <v>8.1.8.30.30.0022-9</v>
          </cell>
          <cell r="B1064" t="str">
            <v>Operacional</v>
          </cell>
          <cell r="C1064" t="str">
            <v>OP. CRÉD. LIQ. DUV - PREJUÍZO - CAPITAL DE GIRO</v>
          </cell>
          <cell r="D1064" t="str">
            <v>Não Tributável</v>
          </cell>
        </row>
        <row r="1065">
          <cell r="A1065" t="str">
            <v>8.1.8.30.30.0023-6</v>
          </cell>
          <cell r="B1065" t="str">
            <v>Operacional</v>
          </cell>
          <cell r="C1065" t="str">
            <v>OP. CRÉD. LIQ. DUV - PDD - CONSIG. TRAD.</v>
          </cell>
          <cell r="D1065" t="str">
            <v>Não Tributável</v>
          </cell>
        </row>
        <row r="1066">
          <cell r="A1066" t="str">
            <v>8.1.8.30.30.0024-3</v>
          </cell>
          <cell r="B1066" t="str">
            <v>Operacional</v>
          </cell>
          <cell r="C1066" t="str">
            <v>OP. CRÉD. LIQ. DUV - PREJUÍZO - CONSIG. TRAD.</v>
          </cell>
          <cell r="D1066" t="str">
            <v>Não Tributável</v>
          </cell>
        </row>
        <row r="1067">
          <cell r="A1067" t="str">
            <v>8.1.8.30.30.0025-0</v>
          </cell>
          <cell r="B1067" t="str">
            <v>Operacional</v>
          </cell>
          <cell r="C1067" t="str">
            <v>OP. CRÉD. LIQ. DUV - PDD - CONSIG. INSS</v>
          </cell>
          <cell r="D1067" t="str">
            <v>Não Tributável</v>
          </cell>
        </row>
        <row r="1068">
          <cell r="A1068" t="str">
            <v>8.1.8.30.30.0026-7</v>
          </cell>
          <cell r="B1068" t="str">
            <v>Operacional</v>
          </cell>
          <cell r="C1068" t="str">
            <v>OP. CRÉD. LIQ. DUV - PREJUÍZO - CONSIG. INSS</v>
          </cell>
          <cell r="D1068" t="str">
            <v>Não Tributável</v>
          </cell>
        </row>
        <row r="1069">
          <cell r="A1069" t="str">
            <v>8.1.8.30.30.0027-4</v>
          </cell>
          <cell r="B1069" t="str">
            <v>Operacional</v>
          </cell>
          <cell r="C1069" t="str">
            <v>OP. CRÉD. LIQ. DUV - PDD - CONSIG. SIAPE</v>
          </cell>
          <cell r="D1069" t="str">
            <v>Não Tributável</v>
          </cell>
        </row>
        <row r="1070">
          <cell r="A1070" t="str">
            <v>8.1.8.30.30.0028-1</v>
          </cell>
          <cell r="B1070" t="str">
            <v>Operacional</v>
          </cell>
          <cell r="C1070" t="str">
            <v>OP. CRÉD. LIQ. DUV - PREJUÍZO - CONSIG. SIAPE</v>
          </cell>
          <cell r="D1070" t="str">
            <v>Não Tributável</v>
          </cell>
        </row>
        <row r="1071">
          <cell r="A1071" t="str">
            <v>8.1.8.30.30.0029-8</v>
          </cell>
          <cell r="B1071" t="str">
            <v>Operacional</v>
          </cell>
          <cell r="C1071" t="str">
            <v>OP. CRÉD. LIQ. DUV - PDD - EMP. BENS DURÁVEIS</v>
          </cell>
          <cell r="D1071" t="str">
            <v>Não Tributável</v>
          </cell>
        </row>
        <row r="1072">
          <cell r="A1072" t="str">
            <v>8.1.8.30.30.0030-8</v>
          </cell>
          <cell r="B1072" t="str">
            <v>Operacional</v>
          </cell>
          <cell r="C1072" t="str">
            <v>OP. CRÉD. LIQ. DUV - PREJUÍZO - EMP. BENS DURÁVEIS</v>
          </cell>
          <cell r="D1072" t="str">
            <v>Não Tributável</v>
          </cell>
        </row>
        <row r="1073">
          <cell r="A1073" t="str">
            <v>8.1.8.30.30.0031-5</v>
          </cell>
          <cell r="B1073" t="str">
            <v>Operacional</v>
          </cell>
          <cell r="C1073" t="str">
            <v>OP. CRÉD. LIQ. DUV - PDD - CRÉDITO PESSOAL</v>
          </cell>
          <cell r="D1073" t="str">
            <v>Não Tributável</v>
          </cell>
        </row>
        <row r="1074">
          <cell r="A1074" t="str">
            <v>8.1.8.30.30.0032-2</v>
          </cell>
          <cell r="B1074" t="str">
            <v>Operacional</v>
          </cell>
          <cell r="C1074" t="str">
            <v>OP. CRÉD. LIQ. DUV - PREJUÍZO - CRÉDITO PESSOAL</v>
          </cell>
          <cell r="D1074" t="str">
            <v>Não Tributável</v>
          </cell>
        </row>
        <row r="1075">
          <cell r="A1075" t="str">
            <v>8.1.8.30.30.0033-9</v>
          </cell>
          <cell r="B1075" t="str">
            <v>Operacional</v>
          </cell>
          <cell r="C1075" t="str">
            <v>OP. CRÉD. LIQ. DUV - PDD - CRÉDITO ROTATIVO</v>
          </cell>
          <cell r="D1075" t="str">
            <v>Não Tributável</v>
          </cell>
        </row>
        <row r="1076">
          <cell r="A1076" t="str">
            <v>8.1.8.30.30.0034-6</v>
          </cell>
          <cell r="B1076" t="str">
            <v>Operacional</v>
          </cell>
          <cell r="C1076" t="str">
            <v>OP. CRÉD. LIQ. DUV - PREJUÍZO - CRÉDITO ROTATIVO</v>
          </cell>
          <cell r="D1076" t="str">
            <v>Não Tributável</v>
          </cell>
        </row>
        <row r="1077">
          <cell r="A1077" t="str">
            <v>8.1.8.30.30.0035-3</v>
          </cell>
          <cell r="B1077" t="str">
            <v>Operacional</v>
          </cell>
          <cell r="C1077" t="str">
            <v>OP. CRÉD. LIQ. DUV - PDD - PARA REPASSE</v>
          </cell>
          <cell r="D1077" t="str">
            <v>Não Tributável</v>
          </cell>
        </row>
        <row r="1078">
          <cell r="A1078" t="str">
            <v>8.1.8.30.30.0036-0</v>
          </cell>
          <cell r="B1078" t="str">
            <v>Operacional</v>
          </cell>
          <cell r="C1078" t="str">
            <v>OP. CRÉD. LIQ. DUV - PREJUÍZO - PARA REPASSE</v>
          </cell>
          <cell r="D1078" t="str">
            <v>Não Tributável</v>
          </cell>
        </row>
        <row r="1079">
          <cell r="A1079" t="str">
            <v>8.1.8.30.30.0037-7</v>
          </cell>
          <cell r="B1079" t="str">
            <v>Operacional</v>
          </cell>
          <cell r="C1079" t="str">
            <v>OP. CRÉD. LIQ. DUV - PDD - FINANCIAMENTOS</v>
          </cell>
          <cell r="D1079" t="str">
            <v>Não Tributável</v>
          </cell>
        </row>
        <row r="1080">
          <cell r="A1080" t="str">
            <v>8.1.8.30.30.0038-4</v>
          </cell>
          <cell r="B1080" t="str">
            <v>Operacional</v>
          </cell>
          <cell r="C1080" t="str">
            <v>OP. CRÉD. LIQ. DUV - PREJUÍZO - FINANCIAMENTOS</v>
          </cell>
          <cell r="D1080" t="str">
            <v>Não Tributável</v>
          </cell>
        </row>
        <row r="1081">
          <cell r="A1081" t="str">
            <v>8.1.8.30.30.0039-1</v>
          </cell>
          <cell r="B1081" t="str">
            <v>Operacional</v>
          </cell>
          <cell r="C1081" t="str">
            <v>OP. CRÉD. LIQ. DUV - PDD - SICOOB CTAS PARTES</v>
          </cell>
          <cell r="D1081" t="str">
            <v>Não Tributável</v>
          </cell>
        </row>
        <row r="1082">
          <cell r="A1082" t="str">
            <v>8.1.8.30.30.0040-1</v>
          </cell>
          <cell r="B1082" t="str">
            <v>Operacional</v>
          </cell>
          <cell r="C1082" t="str">
            <v>OP. CRÉD. LIQ. DUV - PREJUÍZO - SICOOB CTAS PARTES</v>
          </cell>
          <cell r="D1082" t="str">
            <v>Não Tributável</v>
          </cell>
        </row>
        <row r="1083">
          <cell r="A1083" t="str">
            <v>8.1.8.30.30.0041-8</v>
          </cell>
          <cell r="B1083" t="str">
            <v>Operacional</v>
          </cell>
          <cell r="C1083" t="str">
            <v>OP. CRÉD. LIQ. DUV - PDD - FINANC. BENS DURÁVEIS</v>
          </cell>
          <cell r="D1083" t="str">
            <v>Não Tributável</v>
          </cell>
        </row>
        <row r="1084">
          <cell r="A1084" t="str">
            <v>8.1.8.30.30.0042-5</v>
          </cell>
          <cell r="B1084" t="str">
            <v>Operacional</v>
          </cell>
          <cell r="C1084" t="str">
            <v>OP. CRÉD. LIQ. DUV - PREJUÍZ - FINANC. BENS DURÁV</v>
          </cell>
          <cell r="D1084" t="str">
            <v>Não Tributável</v>
          </cell>
        </row>
        <row r="1085">
          <cell r="A1085" t="str">
            <v>8.1.8.30.30.0043-2</v>
          </cell>
          <cell r="B1085" t="str">
            <v>Operacional</v>
          </cell>
          <cell r="C1085" t="str">
            <v>OP. CRÉD. LIQ. DUV - PDD - PROCAPCRED</v>
          </cell>
          <cell r="D1085" t="str">
            <v>Não Tributável</v>
          </cell>
        </row>
        <row r="1086">
          <cell r="A1086" t="str">
            <v>8.1.8.30.30.0044-9</v>
          </cell>
          <cell r="B1086" t="str">
            <v>Operacional</v>
          </cell>
          <cell r="C1086" t="str">
            <v>OP. CRÉD. LIQ. DUV - PREJUÍZO - PROCAPCRED</v>
          </cell>
          <cell r="D1086" t="str">
            <v>Não Tributável</v>
          </cell>
        </row>
        <row r="1087">
          <cell r="A1087" t="str">
            <v>8.1.8.30.30.0045-6</v>
          </cell>
          <cell r="B1087" t="str">
            <v>Operacional</v>
          </cell>
          <cell r="C1087" t="str">
            <v>OP. CRÉD. LIQ. DUV - PDD - BNDES EMPRESARIAL</v>
          </cell>
          <cell r="D1087" t="str">
            <v>Não Tributável</v>
          </cell>
        </row>
        <row r="1088">
          <cell r="A1088" t="str">
            <v>8.1.8.30.30.0046-3</v>
          </cell>
          <cell r="B1088" t="str">
            <v>Operacional</v>
          </cell>
          <cell r="C1088" t="str">
            <v>OP. CRÉD. LIQ. DUV - PREJUÍZO - BNDES EMPRESARIAL</v>
          </cell>
          <cell r="D1088" t="str">
            <v>Não Tributável</v>
          </cell>
        </row>
        <row r="1089">
          <cell r="A1089" t="str">
            <v>8.1.8.30.30.0047-0</v>
          </cell>
          <cell r="B1089" t="str">
            <v>Operacional</v>
          </cell>
          <cell r="C1089" t="str">
            <v>OP. CRÉD. LIQ. DUV - PDD - FINAME EMPRESARIAL</v>
          </cell>
          <cell r="D1089" t="str">
            <v>Não Tributável</v>
          </cell>
        </row>
        <row r="1090">
          <cell r="A1090" t="str">
            <v>8.1.8.30.30.0048-7</v>
          </cell>
          <cell r="B1090" t="str">
            <v>Operacional</v>
          </cell>
          <cell r="C1090" t="str">
            <v>OP. CRÉD. LIQ. DUV - PREJUÍZO - FINAME EMPRESARIAL</v>
          </cell>
          <cell r="D1090" t="str">
            <v>Não Tributável</v>
          </cell>
        </row>
        <row r="1091">
          <cell r="A1091" t="str">
            <v>8.1.8.30.30.0049-4</v>
          </cell>
          <cell r="B1091" t="str">
            <v>Operacional</v>
          </cell>
          <cell r="C1091" t="str">
            <v>OP. CRÉD. LIQ. DUV - PDD - RURAIS LIVRES</v>
          </cell>
          <cell r="D1091" t="str">
            <v>Não Tributável</v>
          </cell>
        </row>
        <row r="1092">
          <cell r="A1092" t="str">
            <v>8.1.8.30.30.0050-4</v>
          </cell>
          <cell r="B1092" t="str">
            <v>Operacional</v>
          </cell>
          <cell r="C1092" t="str">
            <v>OP. CRÉD. LIQ. DUV - PREJUÍZO - RURAIS LIVRES</v>
          </cell>
          <cell r="D1092" t="str">
            <v>Não Tributável</v>
          </cell>
        </row>
        <row r="1093">
          <cell r="A1093" t="str">
            <v>8.1.8.30.30.0051-1</v>
          </cell>
          <cell r="B1093" t="str">
            <v>Operacional</v>
          </cell>
          <cell r="C1093" t="str">
            <v>OP. CRÉD. LIQ. DUV - PDD - RURAIS OBRIGATÓRIOS</v>
          </cell>
          <cell r="D1093" t="str">
            <v>Não Tributável</v>
          </cell>
        </row>
        <row r="1094">
          <cell r="A1094" t="str">
            <v>8.1.8.30.30.0052-8</v>
          </cell>
          <cell r="B1094" t="str">
            <v>Operacional</v>
          </cell>
          <cell r="C1094" t="str">
            <v>OP. CRÉD. LIQ. DUV - PREJUÍZ - RURAIS OBRIGATÓRIOS</v>
          </cell>
          <cell r="D1094" t="str">
            <v>Não Tributável</v>
          </cell>
        </row>
        <row r="1095">
          <cell r="A1095" t="str">
            <v>8.1.8.30.30.0053-5</v>
          </cell>
          <cell r="B1095" t="str">
            <v>Operacional</v>
          </cell>
          <cell r="C1095" t="str">
            <v>OP. CRÉD. LIQ. DUV - PDD - RPL EQUALIZ</v>
          </cell>
          <cell r="D1095" t="str">
            <v>Não Tributável</v>
          </cell>
        </row>
        <row r="1096">
          <cell r="A1096" t="str">
            <v>8.1.8.30.30.0054-2</v>
          </cell>
          <cell r="B1096" t="str">
            <v>Operacional</v>
          </cell>
          <cell r="C1096" t="str">
            <v>OP. CRÉD. LIQ. DUV - PREJUÍZO - RPL EQUALIZ</v>
          </cell>
          <cell r="D1096" t="str">
            <v>Não Tributável</v>
          </cell>
        </row>
        <row r="1097">
          <cell r="A1097" t="str">
            <v>8.1.8.30.30.0055-9</v>
          </cell>
          <cell r="B1097" t="str">
            <v>Operacional</v>
          </cell>
          <cell r="C1097" t="str">
            <v>OP. CRÉD. LIQ. DUV - PDD - CPR RPL</v>
          </cell>
          <cell r="D1097" t="str">
            <v>Não Tributável</v>
          </cell>
        </row>
        <row r="1098">
          <cell r="A1098" t="str">
            <v>8.1.8.30.30.0056-6</v>
          </cell>
          <cell r="B1098" t="str">
            <v>Operacional</v>
          </cell>
          <cell r="C1098" t="str">
            <v>OP. CRÉD. LIQ. DUV - PREJUÍZO - CPR RPL</v>
          </cell>
          <cell r="D1098" t="str">
            <v>Não Tributável</v>
          </cell>
        </row>
        <row r="1099">
          <cell r="A1099" t="str">
            <v>8.1.8.30.30.0057-3</v>
          </cell>
          <cell r="B1099" t="str">
            <v>Operacional</v>
          </cell>
          <cell r="C1099" t="str">
            <v>OP. CRÉD. LIQ. DUV - PDD - CPR RO</v>
          </cell>
          <cell r="D1099" t="str">
            <v>Não Tributável</v>
          </cell>
        </row>
        <row r="1100">
          <cell r="A1100" t="str">
            <v>8.1.8.30.30.0058-0</v>
          </cell>
          <cell r="B1100" t="str">
            <v>Operacional</v>
          </cell>
          <cell r="C1100" t="str">
            <v>OP. CRÉD. LIQ. DUV - PREJUÍZO - CPR RO</v>
          </cell>
          <cell r="D1100" t="str">
            <v>Não Tributável</v>
          </cell>
        </row>
        <row r="1101">
          <cell r="A1101" t="str">
            <v>8.1.8.30.30.0059-7</v>
          </cell>
          <cell r="B1101" t="str">
            <v>Operacional</v>
          </cell>
          <cell r="C1101" t="str">
            <v>OP. CRÉD. LIQ. DUV - PDD - PRONAF RPL</v>
          </cell>
          <cell r="D1101" t="str">
            <v>Não Tributável</v>
          </cell>
        </row>
        <row r="1102">
          <cell r="A1102" t="str">
            <v>8.1.8.30.30.0060-7</v>
          </cell>
          <cell r="B1102" t="str">
            <v>Operacional</v>
          </cell>
          <cell r="C1102" t="str">
            <v>OP. CRÉD. LIQ. DUV - PREJUÍZO - PRONAF RPL</v>
          </cell>
          <cell r="D1102" t="str">
            <v>Não Tributável</v>
          </cell>
        </row>
        <row r="1103">
          <cell r="A1103" t="str">
            <v>8.1.8.30.30.0061-4</v>
          </cell>
          <cell r="B1103" t="str">
            <v>Operacional</v>
          </cell>
          <cell r="C1103" t="str">
            <v>OP. CRÉD. LIQ. DUV - PDD - PRONAF RO</v>
          </cell>
          <cell r="D1103" t="str">
            <v>Não Tributável</v>
          </cell>
        </row>
        <row r="1104">
          <cell r="A1104" t="str">
            <v>8.1.8.30.30.0062-1</v>
          </cell>
          <cell r="B1104" t="str">
            <v>Operacional</v>
          </cell>
          <cell r="C1104" t="str">
            <v>OP. CRÉD. LIQ. DUV - PREJUÍZO - PRONAF RO</v>
          </cell>
          <cell r="D1104" t="str">
            <v>Não Tributável</v>
          </cell>
        </row>
        <row r="1105">
          <cell r="A1105" t="str">
            <v>8.1.8.30.30.0063-8</v>
          </cell>
          <cell r="B1105" t="str">
            <v>Operacional</v>
          </cell>
          <cell r="C1105" t="str">
            <v>OP. CRÉD. LIQ. DUV - PDD - PRONAMP RPL</v>
          </cell>
          <cell r="D1105" t="str">
            <v>Não Tributável</v>
          </cell>
        </row>
        <row r="1106">
          <cell r="A1106" t="str">
            <v>8.1.8.30.30.0064-5</v>
          </cell>
          <cell r="B1106" t="str">
            <v>Operacional</v>
          </cell>
          <cell r="C1106" t="str">
            <v>OP. CRÉD. LIQ. DUV - PREJUÍZO - PRONAMP RPL</v>
          </cell>
          <cell r="D1106" t="str">
            <v>Não Tributável</v>
          </cell>
        </row>
        <row r="1107">
          <cell r="A1107" t="str">
            <v>8.1.8.30.30.0065-2</v>
          </cell>
          <cell r="B1107" t="str">
            <v>Operacional</v>
          </cell>
          <cell r="C1107" t="str">
            <v>OP. CRÉD. LIQ. DUV - PDD - PRONAMP RO</v>
          </cell>
          <cell r="D1107" t="str">
            <v>Não Tributável</v>
          </cell>
        </row>
        <row r="1108">
          <cell r="A1108" t="str">
            <v>8.1.8.30.30.0066-9</v>
          </cell>
          <cell r="B1108" t="str">
            <v>Operacional</v>
          </cell>
          <cell r="C1108" t="str">
            <v>OP. CRÉD. LIQ. DUV - PREJUÍZO - PRONAMP RO</v>
          </cell>
          <cell r="D1108" t="str">
            <v>Não Tributável</v>
          </cell>
        </row>
        <row r="1109">
          <cell r="A1109" t="str">
            <v>8.1.8.30.30.0067-6</v>
          </cell>
          <cell r="B1109" t="str">
            <v>Operacional</v>
          </cell>
          <cell r="C1109" t="str">
            <v>OP. CRÉD. LIQ. DUV - PDD - PRONAMP EQUALIZ</v>
          </cell>
          <cell r="D1109" t="str">
            <v>Não Tributável</v>
          </cell>
        </row>
        <row r="1110">
          <cell r="A1110" t="str">
            <v>8.1.8.30.30.0068-3</v>
          </cell>
          <cell r="B1110" t="str">
            <v>Operacional</v>
          </cell>
          <cell r="C1110" t="str">
            <v>OP. CRÉD. LIQ. DUV - PREJUÍZO - PRONAMP EQUALIZ</v>
          </cell>
          <cell r="D1110" t="str">
            <v>Não Tributável</v>
          </cell>
        </row>
        <row r="1111">
          <cell r="A1111" t="str">
            <v>8.1.8.30.30.0069-0</v>
          </cell>
          <cell r="B1111" t="str">
            <v>Operacional</v>
          </cell>
          <cell r="C1111" t="str">
            <v>OP. CRÉD. LIQ. DUV - PDD - EGF RPL</v>
          </cell>
          <cell r="D1111" t="str">
            <v>Não Tributável</v>
          </cell>
        </row>
        <row r="1112">
          <cell r="A1112" t="str">
            <v>8.1.8.30.30.0070-0</v>
          </cell>
          <cell r="B1112" t="str">
            <v>Operacional</v>
          </cell>
          <cell r="C1112" t="str">
            <v>OP. CRÉD. LIQ. DUV - PREJUÍZO - EGF RPL</v>
          </cell>
          <cell r="D1112" t="str">
            <v>Não Tributável</v>
          </cell>
        </row>
        <row r="1113">
          <cell r="A1113" t="str">
            <v>8.1.8.30.30.0071-7</v>
          </cell>
          <cell r="B1113" t="str">
            <v>Operacional</v>
          </cell>
          <cell r="C1113" t="str">
            <v>OP. CRÉD. LIQ. DUV - PDD - EGF RO</v>
          </cell>
          <cell r="D1113" t="str">
            <v>Não Tributável</v>
          </cell>
        </row>
        <row r="1114">
          <cell r="A1114" t="str">
            <v>8.1.8.30.30.0072-4</v>
          </cell>
          <cell r="B1114" t="str">
            <v>Operacional</v>
          </cell>
          <cell r="C1114" t="str">
            <v>OP. CRÉD. LIQ. DUV - PREJUÍZO - EGF RO</v>
          </cell>
          <cell r="D1114" t="str">
            <v>Não Tributável</v>
          </cell>
        </row>
        <row r="1115">
          <cell r="A1115" t="str">
            <v>8.1.8.30.30.0073-1</v>
          </cell>
          <cell r="B1115" t="str">
            <v>Operacional</v>
          </cell>
          <cell r="C1115" t="str">
            <v>OP. CRÉD. LIQ. DUV - PDD - EGF EQUALIZ</v>
          </cell>
          <cell r="D1115" t="str">
            <v>Não Tributável</v>
          </cell>
        </row>
        <row r="1116">
          <cell r="A1116" t="str">
            <v>8.1.8.30.30.0074-8</v>
          </cell>
          <cell r="B1116" t="str">
            <v>Operacional</v>
          </cell>
          <cell r="C1116" t="str">
            <v>OP. CRÉD. LIQ. DUV - PREJUÍZO - EGF EQUALIZ</v>
          </cell>
          <cell r="D1116" t="str">
            <v>Não Tributável</v>
          </cell>
        </row>
        <row r="1117">
          <cell r="A1117" t="str">
            <v>8.1.8.30.30.0075-5</v>
          </cell>
          <cell r="B1117" t="str">
            <v>Operacional</v>
          </cell>
          <cell r="C1117" t="str">
            <v>OP. CRÉD. LIQ. DUV - PDD - POUPANÇA RO</v>
          </cell>
          <cell r="D1117" t="str">
            <v>Não Tributável</v>
          </cell>
        </row>
        <row r="1118">
          <cell r="A1118" t="str">
            <v>8.1.8.30.30.0076-2</v>
          </cell>
          <cell r="B1118" t="str">
            <v>Operacional</v>
          </cell>
          <cell r="C1118" t="str">
            <v>OP. CRÉD. LIQ. DUV - PREJUÍZO - POUPANÇA RO</v>
          </cell>
          <cell r="D1118" t="str">
            <v>Não Tributável</v>
          </cell>
        </row>
        <row r="1119">
          <cell r="A1119" t="str">
            <v>8.1.8.30.30.0077-9</v>
          </cell>
          <cell r="B1119" t="str">
            <v>Operacional</v>
          </cell>
          <cell r="C1119" t="str">
            <v>OP. CRÉD. LIQ. DUV - PDD - POUPANÇA EQUALIZ</v>
          </cell>
          <cell r="D1119" t="str">
            <v>Não Tributável</v>
          </cell>
        </row>
        <row r="1120">
          <cell r="A1120" t="str">
            <v>8.1.8.30.30.0078-6</v>
          </cell>
          <cell r="B1120" t="str">
            <v>Operacional</v>
          </cell>
          <cell r="C1120" t="str">
            <v>OP. CRÉD. LIQ. DUV - PREJUÍZO - POUPANÇA EQUALIZ</v>
          </cell>
          <cell r="D1120" t="str">
            <v>Não Tributável</v>
          </cell>
        </row>
        <row r="1121">
          <cell r="A1121" t="str">
            <v>8.1.8.30.30.0079-3</v>
          </cell>
          <cell r="B1121" t="str">
            <v>Operacional</v>
          </cell>
          <cell r="C1121" t="str">
            <v>OP. CRÉD. LIQ. DUV - PDD - LEC RPL</v>
          </cell>
          <cell r="D1121" t="str">
            <v>Não Tributável</v>
          </cell>
        </row>
        <row r="1122">
          <cell r="A1122" t="str">
            <v>8.1.8.30.30.0080-3</v>
          </cell>
          <cell r="B1122" t="str">
            <v>Operacional</v>
          </cell>
          <cell r="C1122" t="str">
            <v>OP. CRÉD. LIQ. DUV - PREJUÍZO - LEC RPL</v>
          </cell>
          <cell r="D1122" t="str">
            <v>Não Tributável</v>
          </cell>
        </row>
        <row r="1123">
          <cell r="A1123" t="str">
            <v>8.1.8.30.30.0081-0</v>
          </cell>
          <cell r="B1123" t="str">
            <v>Operacional</v>
          </cell>
          <cell r="C1123" t="str">
            <v>OP. CRÉD. LIQ. DUV - PDD - LEC RO</v>
          </cell>
          <cell r="D1123" t="str">
            <v>Não Tributável</v>
          </cell>
        </row>
        <row r="1124">
          <cell r="A1124" t="str">
            <v>8.1.8.30.30.0082-7</v>
          </cell>
          <cell r="B1124" t="str">
            <v>Operacional</v>
          </cell>
          <cell r="C1124" t="str">
            <v>OP. CRÉD. LIQ. DUV - PREJUÍZO - LEC RO</v>
          </cell>
          <cell r="D1124" t="str">
            <v>Não Tributável</v>
          </cell>
        </row>
        <row r="1125">
          <cell r="A1125" t="str">
            <v>8.1.8.30.30.0083-4</v>
          </cell>
          <cell r="B1125" t="str">
            <v>Operacional</v>
          </cell>
          <cell r="C1125" t="str">
            <v>OP. CRÉD. LIQ. DUV - PDD - RURAIS REPASSADAS</v>
          </cell>
          <cell r="D1125" t="str">
            <v>Não Tributável</v>
          </cell>
        </row>
        <row r="1126">
          <cell r="A1126" t="str">
            <v>8.1.8.30.30.0084-1</v>
          </cell>
          <cell r="B1126" t="str">
            <v>Operacional</v>
          </cell>
          <cell r="C1126" t="str">
            <v>OP. CRÉD. LIQ. DUV - PREJUÍZO - RURAIS REPASSADAS</v>
          </cell>
          <cell r="D1126" t="str">
            <v>Não Tributável</v>
          </cell>
        </row>
        <row r="1127">
          <cell r="A1127" t="str">
            <v>8.1.8.30.30.0085-8</v>
          </cell>
          <cell r="B1127" t="str">
            <v>Operacional</v>
          </cell>
          <cell r="C1127" t="str">
            <v>OP. CRÉD. LIQ. DUV - PDD - FUNCAFÉ</v>
          </cell>
          <cell r="D1127" t="str">
            <v>Não Tributável</v>
          </cell>
        </row>
        <row r="1128">
          <cell r="A1128" t="str">
            <v>8.1.8.30.30.0086-5</v>
          </cell>
          <cell r="B1128" t="str">
            <v>Operacional</v>
          </cell>
          <cell r="C1128" t="str">
            <v>OP. CRÉD. LIQ. DUV - PREJUÍZO - FUNCAFÉ</v>
          </cell>
          <cell r="D1128" t="str">
            <v>Não Tributável</v>
          </cell>
        </row>
        <row r="1129">
          <cell r="A1129" t="str">
            <v>8.1.8.30.30.0087-2</v>
          </cell>
          <cell r="B1129" t="str">
            <v>Operacional</v>
          </cell>
          <cell r="C1129" t="str">
            <v>OP. CRÉD. LIQ. DUV - PDD - BNDES</v>
          </cell>
          <cell r="D1129" t="str">
            <v>Não Tributável</v>
          </cell>
        </row>
        <row r="1130">
          <cell r="A1130" t="str">
            <v>8.1.8.30.30.0088-9</v>
          </cell>
          <cell r="B1130" t="str">
            <v>Operacional</v>
          </cell>
          <cell r="C1130" t="str">
            <v>OP. CRÉD. LIQ. DUV - PREJUÍZO - BNDES</v>
          </cell>
          <cell r="D1130" t="str">
            <v>Não Tributável</v>
          </cell>
        </row>
        <row r="1131">
          <cell r="A1131" t="str">
            <v>8.1.8.30.30.0089-6</v>
          </cell>
          <cell r="B1131" t="str">
            <v>Operacional</v>
          </cell>
          <cell r="C1131" t="str">
            <v>OP. CRÉD. LIQ. DUV - PDD - FINAME</v>
          </cell>
          <cell r="D1131" t="str">
            <v>Não Tributável</v>
          </cell>
        </row>
        <row r="1132">
          <cell r="A1132" t="str">
            <v>8.1.8.30.30.0090-6</v>
          </cell>
          <cell r="B1132" t="str">
            <v>Operacional</v>
          </cell>
          <cell r="C1132" t="str">
            <v>OP. CRÉD. LIQ. DUV - PREJUÍZO - FINAME</v>
          </cell>
          <cell r="D1132" t="str">
            <v>Não Tributável</v>
          </cell>
        </row>
        <row r="1133">
          <cell r="A1133" t="str">
            <v>8.1.8.30.30.0091-3</v>
          </cell>
          <cell r="B1133" t="str">
            <v>Operacional</v>
          </cell>
          <cell r="C1133" t="str">
            <v>OP. CRÉD. LIQ. DUV - PDD - RECOOP</v>
          </cell>
          <cell r="D1133" t="str">
            <v>Não Tributável</v>
          </cell>
        </row>
        <row r="1134">
          <cell r="A1134" t="str">
            <v>8.1.8.30.30.0092-0</v>
          </cell>
          <cell r="B1134" t="str">
            <v>Operacional</v>
          </cell>
          <cell r="C1134" t="str">
            <v>OP. CRÉD. LIQ. DUV - PREJUÍZO - RECOOP</v>
          </cell>
          <cell r="D1134" t="str">
            <v>Não Tributável</v>
          </cell>
        </row>
        <row r="1135">
          <cell r="A1135" t="str">
            <v>8.1.8.30.30.0093-7</v>
          </cell>
          <cell r="B1135" t="str">
            <v>Operacional</v>
          </cell>
          <cell r="C1135" t="str">
            <v>OP. CRÉD. LIQ. DUV - PDD - FCO</v>
          </cell>
          <cell r="D1135" t="str">
            <v>Não Tributável</v>
          </cell>
        </row>
        <row r="1136">
          <cell r="A1136" t="str">
            <v>8.1.8.30.30.0094-4</v>
          </cell>
          <cell r="B1136" t="str">
            <v>Operacional</v>
          </cell>
          <cell r="C1136" t="str">
            <v>OP. CRÉD. LIQ. DUV - PREJUÍZO - FCO</v>
          </cell>
          <cell r="D1136" t="str">
            <v>Não Tributável</v>
          </cell>
        </row>
        <row r="1137">
          <cell r="A1137" t="str">
            <v>8.1.8.30.30.0095-1</v>
          </cell>
          <cell r="B1137" t="str">
            <v>Operacional</v>
          </cell>
          <cell r="C1137" t="str">
            <v>OP. CRÉD. LIQ. DUV - PDD - TÍT. DESCONTADOS</v>
          </cell>
          <cell r="D1137" t="str">
            <v>Não Tributável</v>
          </cell>
        </row>
        <row r="1138">
          <cell r="A1138" t="str">
            <v>8.1.8.30.30.0096-8</v>
          </cell>
          <cell r="B1138" t="str">
            <v>Operacional</v>
          </cell>
          <cell r="C1138" t="str">
            <v>OP. CRÉD. LIQ. DUV - PREJUÍZO - TÍT. DESCONTADOS</v>
          </cell>
          <cell r="D1138" t="str">
            <v>Não Tributável</v>
          </cell>
        </row>
        <row r="1139">
          <cell r="A1139" t="str">
            <v>8.1.8.30.30.0097-5</v>
          </cell>
          <cell r="B1139" t="str">
            <v>Operacional</v>
          </cell>
          <cell r="C1139" t="str">
            <v>OP. CRÉD. LIQ. DUV - PDD - CHQ. DESCONTADOS</v>
          </cell>
          <cell r="D1139" t="str">
            <v>Não Tributável</v>
          </cell>
        </row>
        <row r="1140">
          <cell r="A1140" t="str">
            <v>8.1.8.30.30.0098-2</v>
          </cell>
          <cell r="B1140" t="str">
            <v>Operacional</v>
          </cell>
          <cell r="C1140" t="str">
            <v>OP. CRÉD. LIQ. DUV - PREJUÍZO - CHQ. DESCONTADOS</v>
          </cell>
          <cell r="D1140" t="str">
            <v>Não Tributável</v>
          </cell>
        </row>
        <row r="1141">
          <cell r="A1141" t="str">
            <v>8.1.8.30.30.0100-8</v>
          </cell>
          <cell r="B1141" t="str">
            <v>Operacional</v>
          </cell>
          <cell r="C1141" t="str">
            <v>OP. CRÉD. LIQ. DUV - PREJUÍZO - LIC. USO SISBR</v>
          </cell>
          <cell r="D1141" t="str">
            <v>Não Tributável</v>
          </cell>
        </row>
        <row r="1142">
          <cell r="A1142" t="str">
            <v>8.1.8.30.30.0101-5</v>
          </cell>
          <cell r="B1142" t="str">
            <v>Operacional</v>
          </cell>
          <cell r="C1142" t="str">
            <v>OP. CRÉD. LIQ. DUV - PDD - CAPITAL GIRO - PLUS</v>
          </cell>
          <cell r="D1142" t="str">
            <v>Não Tributável</v>
          </cell>
        </row>
        <row r="1143">
          <cell r="A1143" t="str">
            <v>8.1.8.30.30.0102-2</v>
          </cell>
          <cell r="B1143" t="str">
            <v>Operacional</v>
          </cell>
          <cell r="C1143" t="str">
            <v>OP. CRÉD. LIQ. DUV - PREJUÍZ - CAPITAL GIRO - PLUS</v>
          </cell>
          <cell r="D1143" t="str">
            <v>Não Tributável</v>
          </cell>
        </row>
        <row r="1144">
          <cell r="A1144" t="str">
            <v>8.1.8.30.30.0103-9</v>
          </cell>
          <cell r="B1144" t="str">
            <v>Operacional</v>
          </cell>
          <cell r="C1144" t="str">
            <v>OP. CRÉD. LIQ. DUV - PDD - MICROCRÉDITO - PNMPO</v>
          </cell>
          <cell r="D1144" t="str">
            <v>Não Tributável</v>
          </cell>
        </row>
        <row r="1145">
          <cell r="A1145" t="str">
            <v>8.1.8.30.30.0104-6</v>
          </cell>
          <cell r="B1145" t="str">
            <v>Operacional</v>
          </cell>
          <cell r="C1145" t="str">
            <v>OP. CRÉD. LIQ. DUV - PREJUÍZO - MICROCRÉDITO-PNMPO</v>
          </cell>
          <cell r="D1145" t="str">
            <v>Não Tributável</v>
          </cell>
        </row>
        <row r="1146">
          <cell r="A1146" t="str">
            <v>8.1.8.30.30.0105-3</v>
          </cell>
          <cell r="B1146" t="str">
            <v>Operacional</v>
          </cell>
          <cell r="C1146" t="str">
            <v>OP. CRÉD. LIQ. DUV - PDD - REPES CTS PTS CDI</v>
          </cell>
          <cell r="D1146" t="str">
            <v>Não Tributável</v>
          </cell>
        </row>
        <row r="1147">
          <cell r="A1147" t="str">
            <v>8.1.8.30.30.0106-0</v>
          </cell>
          <cell r="B1147" t="str">
            <v>Operacional</v>
          </cell>
          <cell r="C1147" t="str">
            <v>OP. CRÉD. LIQ. DUV - PREJUÍZO - REPES CTS PTS CDI</v>
          </cell>
          <cell r="D1147" t="str">
            <v>Não Tributável</v>
          </cell>
        </row>
        <row r="1148">
          <cell r="A1148" t="str">
            <v>8.1.8.30.30.0107-7</v>
          </cell>
          <cell r="B1148" t="str">
            <v>Operacional</v>
          </cell>
          <cell r="C1148" t="str">
            <v>OP. CRÉD. LIQ. DUV - PDD - PRONAF EQUALIZ</v>
          </cell>
          <cell r="D1148" t="str">
            <v>Não Tributável</v>
          </cell>
        </row>
        <row r="1149">
          <cell r="A1149" t="str">
            <v>8.1.8.30.30.0108-4</v>
          </cell>
          <cell r="B1149" t="str">
            <v>Operacional</v>
          </cell>
          <cell r="C1149" t="str">
            <v>OP. CRÉD. LIQ. DUV - PREJUÍZO - PRONAF EQUALIZ</v>
          </cell>
          <cell r="D1149" t="str">
            <v>Não Tributável</v>
          </cell>
        </row>
        <row r="1150">
          <cell r="A1150" t="str">
            <v>8.1.8.30.30.0109-1</v>
          </cell>
          <cell r="B1150" t="str">
            <v>Operacional</v>
          </cell>
          <cell r="C1150" t="str">
            <v>OP. CRÉD. LIQ. DUV - PDD - PROGER RPL</v>
          </cell>
          <cell r="D1150" t="str">
            <v>Não Tributável</v>
          </cell>
        </row>
        <row r="1151">
          <cell r="A1151" t="str">
            <v>8.1.8.30.30.0110-1</v>
          </cell>
          <cell r="B1151" t="str">
            <v>Operacional</v>
          </cell>
          <cell r="C1151" t="str">
            <v>OP. CRÉD. LIQ. DUV - PREJUÍZO - PROGER RPL</v>
          </cell>
          <cell r="D1151" t="str">
            <v>Não Tributável</v>
          </cell>
        </row>
        <row r="1152">
          <cell r="A1152" t="str">
            <v>8.1.8.30.30.0111-8</v>
          </cell>
          <cell r="B1152" t="str">
            <v>Operacional</v>
          </cell>
          <cell r="C1152" t="str">
            <v>OP. CRÉD. LIQ. DUV - PDD - PROGER RO</v>
          </cell>
          <cell r="D1152" t="str">
            <v>Não Tributável</v>
          </cell>
        </row>
        <row r="1153">
          <cell r="A1153" t="str">
            <v>8.1.8.30.30.0112-5</v>
          </cell>
          <cell r="B1153" t="str">
            <v>Operacional</v>
          </cell>
          <cell r="C1153" t="str">
            <v>OP. CRÉD. LIQ. DUV - PREJUÍZO - PROGER RO</v>
          </cell>
          <cell r="D1153" t="str">
            <v>Não Tributável</v>
          </cell>
        </row>
        <row r="1154">
          <cell r="A1154" t="str">
            <v>8.1.8.30.30.0113-2</v>
          </cell>
          <cell r="B1154" t="str">
            <v>Operacional</v>
          </cell>
          <cell r="C1154" t="str">
            <v>OP. CRÉD. LIQ. DUV - PDD - PROGER EQUALIZ</v>
          </cell>
          <cell r="D1154" t="str">
            <v>Não Tributável</v>
          </cell>
        </row>
        <row r="1155">
          <cell r="A1155" t="str">
            <v>8.1.8.30.30.0114-9</v>
          </cell>
          <cell r="B1155" t="str">
            <v>Operacional</v>
          </cell>
          <cell r="C1155" t="str">
            <v>OP. CRÉD. LIQ. DUV - PREJUÍZO - PROGER EQUALIZ</v>
          </cell>
          <cell r="D1155" t="str">
            <v>Não Tributável</v>
          </cell>
        </row>
        <row r="1156">
          <cell r="A1156" t="str">
            <v>8.1.8.30.30.0115-6</v>
          </cell>
          <cell r="B1156" t="str">
            <v>Operacional</v>
          </cell>
          <cell r="C1156" t="str">
            <v>OP. CRÉD. LIQ. DUV - PREJUÍZ - CART CABAL C/JUROS</v>
          </cell>
          <cell r="D1156" t="str">
            <v>Não Tributável</v>
          </cell>
        </row>
        <row r="1157">
          <cell r="A1157" t="str">
            <v>8.1.8.30.30.0116-3</v>
          </cell>
          <cell r="B1157" t="str">
            <v>Operacional</v>
          </cell>
          <cell r="C1157" t="str">
            <v>OP. CRÉD. LIQ. DUV - PREJ - CT MASTERCARD C/JUROS</v>
          </cell>
          <cell r="D1157" t="str">
            <v>Não Tributável</v>
          </cell>
        </row>
        <row r="1158">
          <cell r="A1158" t="str">
            <v>8.1.8.30.30.0117-0</v>
          </cell>
          <cell r="B1158" t="str">
            <v>Operacional</v>
          </cell>
          <cell r="C1158" t="str">
            <v>OP. CRÉD. LIQ. DUV - PDD - LCA RO</v>
          </cell>
          <cell r="D1158" t="str">
            <v>Não Tributável</v>
          </cell>
        </row>
        <row r="1159">
          <cell r="A1159" t="str">
            <v>8.1.8.30.30.0118-7</v>
          </cell>
          <cell r="B1159" t="str">
            <v>Operacional</v>
          </cell>
          <cell r="C1159" t="str">
            <v>OP. CRÉD. LIQ. DUV - PREJUÍZO - LCA RO</v>
          </cell>
          <cell r="D1159" t="str">
            <v>Não Tributável</v>
          </cell>
        </row>
        <row r="1160">
          <cell r="A1160" t="str">
            <v>8.1.8.30.30.0139-0</v>
          </cell>
          <cell r="B1160" t="str">
            <v>Operacional</v>
          </cell>
          <cell r="C1160" t="str">
            <v>PDD - CRÉDITO - FINANCIAMENTOS AGROINDUSTRIAIS</v>
          </cell>
          <cell r="D1160" t="str">
            <v>Não Tributável</v>
          </cell>
        </row>
        <row r="1161">
          <cell r="A1161" t="str">
            <v>8.1.8.30.30.0140-0</v>
          </cell>
          <cell r="B1161" t="str">
            <v>Operacional</v>
          </cell>
          <cell r="C1161" t="str">
            <v>PDD - CRÉDITO - APLICAÇÕES RECURSOS LIVRES</v>
          </cell>
          <cell r="D1161" t="str">
            <v>Não Tributável</v>
          </cell>
        </row>
        <row r="1162">
          <cell r="A1162" t="str">
            <v>8.1.8.30.30.0141-7</v>
          </cell>
          <cell r="B1162" t="str">
            <v>Operacional</v>
          </cell>
          <cell r="C1162" t="str">
            <v>PDD - CRÉDITO - RECURSOS DIRECIONADOS À VISTA</v>
          </cell>
          <cell r="D1162" t="str">
            <v>Não Tributável</v>
          </cell>
        </row>
        <row r="1163">
          <cell r="A1163" t="str">
            <v>8.1.8.30.30.0142-4</v>
          </cell>
          <cell r="B1163" t="str">
            <v>Operacional</v>
          </cell>
          <cell r="C1163" t="str">
            <v>PDD - CRÉDITO - RECURSOS DIRECIONADOS DA POUP.</v>
          </cell>
          <cell r="D1163" t="str">
            <v>Não Tributável</v>
          </cell>
        </row>
        <row r="1164">
          <cell r="A1164" t="str">
            <v>8.1.8.30.30.0143-1</v>
          </cell>
          <cell r="B1164" t="str">
            <v>Operacional</v>
          </cell>
          <cell r="C1164" t="str">
            <v>PDD - CRÉDITO - RECURSOS DIRECIONADOS DE LCA</v>
          </cell>
          <cell r="D1164" t="str">
            <v>Não Tributável</v>
          </cell>
        </row>
        <row r="1165">
          <cell r="A1165" t="str">
            <v>8.1.8.30.30.0144-8</v>
          </cell>
          <cell r="B1165" t="str">
            <v>Operacional</v>
          </cell>
          <cell r="C1165" t="str">
            <v>PDD - CRÉDITO - RECURSOS DE FONTES PÚBLICAS</v>
          </cell>
          <cell r="D1165" t="str">
            <v>Não Tributável</v>
          </cell>
        </row>
        <row r="1166">
          <cell r="A1166" t="str">
            <v>8.1.8.30.30.0146-2</v>
          </cell>
          <cell r="B1166" t="str">
            <v>Operacional</v>
          </cell>
          <cell r="C1166" t="str">
            <v>PREJUÍZO - CRÉDITO - FINANCIAMENTO AGROINDUSTRIAIS</v>
          </cell>
          <cell r="D1166" t="str">
            <v>Não Tributável</v>
          </cell>
        </row>
        <row r="1167">
          <cell r="A1167" t="str">
            <v>8.1.8.30.30.0147-9</v>
          </cell>
          <cell r="B1167" t="str">
            <v>Operacional</v>
          </cell>
          <cell r="C1167" t="str">
            <v>PREJUÍZO - CRÉDITO - RECURSOS DIRECIONADOS À VISTA</v>
          </cell>
          <cell r="D1167" t="str">
            <v>Não Tributável</v>
          </cell>
        </row>
        <row r="1168">
          <cell r="A1168" t="str">
            <v>8.1.8.30.30.0148-6</v>
          </cell>
          <cell r="B1168" t="str">
            <v>Operacional</v>
          </cell>
          <cell r="C1168" t="str">
            <v>PREJUÍZO - CRÉDITO - RECURSOS DIRECIONADOS DA POUP</v>
          </cell>
          <cell r="D1168" t="str">
            <v>Não Tributável</v>
          </cell>
        </row>
        <row r="1169">
          <cell r="A1169" t="str">
            <v>8.1.8.30.30.0149-3</v>
          </cell>
          <cell r="B1169" t="str">
            <v>Operacional</v>
          </cell>
          <cell r="C1169" t="str">
            <v>PREJUÍZO - CRÉDITO - RECURSOS DIRECIONADOS DE LCA</v>
          </cell>
          <cell r="D1169" t="str">
            <v>Não Tributável</v>
          </cell>
        </row>
        <row r="1170">
          <cell r="A1170" t="str">
            <v>8.1.8.30.30.0150-3</v>
          </cell>
          <cell r="B1170" t="str">
            <v>Operacional</v>
          </cell>
          <cell r="C1170" t="str">
            <v>PREJUÍZO - CRÉDITO - RECURSOS DE FONTES PÚBLICAS</v>
          </cell>
          <cell r="D1170" t="str">
            <v>Não Tributável</v>
          </cell>
        </row>
        <row r="1171">
          <cell r="A1171" t="str">
            <v>8.1.8.30.30.0152-7</v>
          </cell>
          <cell r="B1171" t="str">
            <v>Operacional</v>
          </cell>
          <cell r="C1171" t="str">
            <v>PREJUÍZO - CRÉDITO - APLICAÇÕES RECURSOS LIVRES</v>
          </cell>
          <cell r="D1171" t="str">
            <v>Não Tributável</v>
          </cell>
        </row>
        <row r="1172">
          <cell r="A1172" t="str">
            <v>8.1.8.30.30.0153-4</v>
          </cell>
          <cell r="B1172" t="str">
            <v>Operacional</v>
          </cell>
          <cell r="C1172" t="str">
            <v>PDD - CAPITAL DE GIRO</v>
          </cell>
          <cell r="D1172" t="str">
            <v>Não Tributável</v>
          </cell>
        </row>
        <row r="1173">
          <cell r="A1173" t="str">
            <v>8.1.8.30.30.0154-1</v>
          </cell>
          <cell r="B1173" t="str">
            <v>Operacional</v>
          </cell>
          <cell r="C1173" t="str">
            <v>PREJUÍZO - CAPITAL DE GIRO</v>
          </cell>
          <cell r="D1173" t="str">
            <v>Não Tributável</v>
          </cell>
        </row>
        <row r="1174">
          <cell r="A1174" t="str">
            <v>8.1.8.30.30.0157-2</v>
          </cell>
          <cell r="B1174" t="str">
            <v>Operacional</v>
          </cell>
          <cell r="C1174" t="str">
            <v>PDD - EMP. COM GARANT. BENS IMÓVEIS</v>
          </cell>
          <cell r="D1174" t="str">
            <v>Não Tributável</v>
          </cell>
        </row>
        <row r="1175">
          <cell r="A1175" t="str">
            <v>8.1.8.30.30.0158-9</v>
          </cell>
          <cell r="B1175" t="str">
            <v>Operacional</v>
          </cell>
          <cell r="C1175" t="str">
            <v>PREJUÍZO - EMP COM GARANT BENS IMÓVEIS</v>
          </cell>
          <cell r="D1175" t="str">
            <v>Não Tributável</v>
          </cell>
        </row>
        <row r="1176">
          <cell r="A1176" t="str">
            <v>8.1.8.30.30.0159-6</v>
          </cell>
          <cell r="B1176" t="str">
            <v>Operacional</v>
          </cell>
          <cell r="C1176" t="str">
            <v>PDD - OUTROS</v>
          </cell>
          <cell r="D1176" t="str">
            <v>Não Tributável</v>
          </cell>
        </row>
        <row r="1177">
          <cell r="A1177" t="str">
            <v>8.1.8.30.30.0160-6</v>
          </cell>
          <cell r="B1177" t="str">
            <v>Operacional</v>
          </cell>
          <cell r="C1177" t="str">
            <v>PREJUÍZO - OUTROS</v>
          </cell>
          <cell r="D1177" t="str">
            <v>Não Tributável</v>
          </cell>
        </row>
        <row r="1178">
          <cell r="A1178" t="str">
            <v>8.1.8.30.30.0163-7</v>
          </cell>
          <cell r="B1178" t="str">
            <v>Operacional</v>
          </cell>
          <cell r="C1178" t="str">
            <v>PDD - AQUISIÇÃO - IMÓVEIS NÃO RESIDENCIAIS</v>
          </cell>
          <cell r="D1178" t="str">
            <v>Não Tributável</v>
          </cell>
        </row>
        <row r="1179">
          <cell r="A1179" t="str">
            <v>8.1.8.30.30.0164-4</v>
          </cell>
          <cell r="B1179" t="str">
            <v>Operacional</v>
          </cell>
          <cell r="C1179" t="str">
            <v>PREJUÍZO - AQUISIÇÃO - IMÓVEIS NÃO RESIDENCIAIS</v>
          </cell>
          <cell r="D1179" t="str">
            <v>Não Tributável</v>
          </cell>
        </row>
        <row r="1180">
          <cell r="A1180" t="str">
            <v>8.1.8.30.30.0165-1</v>
          </cell>
          <cell r="B1180" t="str">
            <v>Operacional</v>
          </cell>
          <cell r="C1180" t="str">
            <v>PDD - CONSTRUÇÃO - IMÓVEIS NÃO RESIDENCIAIS</v>
          </cell>
          <cell r="D1180" t="str">
            <v>Não Tributável</v>
          </cell>
        </row>
        <row r="1181">
          <cell r="A1181" t="str">
            <v>8.1.8.30.30.0166-8</v>
          </cell>
          <cell r="B1181" t="str">
            <v>Operacional</v>
          </cell>
          <cell r="C1181" t="str">
            <v>PREJUÍZO - CONSTRUÇÃO - IMÓVEIS NÃO RESIDENCIAIS</v>
          </cell>
          <cell r="D1181" t="str">
            <v>Não Tributável</v>
          </cell>
        </row>
        <row r="1182">
          <cell r="A1182" t="str">
            <v>8.1.8.30.30.0167-5</v>
          </cell>
          <cell r="B1182" t="str">
            <v>Operacional</v>
          </cell>
          <cell r="C1182" t="str">
            <v>PDD - PRODUÇÃO - IMÓVEIS NÃO RESIDENCIAIS</v>
          </cell>
          <cell r="D1182" t="str">
            <v>Não Tributável</v>
          </cell>
        </row>
        <row r="1183">
          <cell r="A1183" t="str">
            <v>8.1.8.30.30.0168-2</v>
          </cell>
          <cell r="B1183" t="str">
            <v>Operacional</v>
          </cell>
          <cell r="C1183" t="str">
            <v>PREJUÍZO - PRODUÇÃO - IMÓVEIS NÃO RESIDENCIAIS</v>
          </cell>
          <cell r="D1183" t="str">
            <v>Não Tributável</v>
          </cell>
        </row>
        <row r="1184">
          <cell r="A1184" t="str">
            <v>8.1.8.30.30.0169-9</v>
          </cell>
          <cell r="B1184" t="str">
            <v>Operacional</v>
          </cell>
          <cell r="C1184" t="str">
            <v>PDD - REF. E AMPL. - IMÓVEIS NÃO RESIDENCIAIS</v>
          </cell>
          <cell r="D1184" t="str">
            <v>Não Tributável</v>
          </cell>
        </row>
        <row r="1185">
          <cell r="A1185" t="str">
            <v>8.1.8.30.30.0170-9</v>
          </cell>
          <cell r="B1185" t="str">
            <v>Operacional</v>
          </cell>
          <cell r="C1185" t="str">
            <v>PREJUÍZO - REF. E AMPL. - IMÓVEIS NÃO RESIDENCIAIS</v>
          </cell>
          <cell r="D1185" t="str">
            <v>Não Tributável</v>
          </cell>
        </row>
        <row r="1186">
          <cell r="A1186" t="str">
            <v>8.1.8.30.30.0171-6</v>
          </cell>
          <cell r="B1186" t="str">
            <v>Operacional</v>
          </cell>
          <cell r="C1186" t="str">
            <v>PDD - AQUISIÇÃO - IMÓVEIS  RESIDENCIAIS</v>
          </cell>
          <cell r="D1186" t="str">
            <v>Não Tributável</v>
          </cell>
        </row>
        <row r="1187">
          <cell r="A1187" t="str">
            <v>8.1.8.30.30.0172-3</v>
          </cell>
          <cell r="B1187" t="str">
            <v>Operacional</v>
          </cell>
          <cell r="C1187" t="str">
            <v>PREJUÍZO - AQUISIÇÃO - IMÓVEIS  RESIDENCIAIS</v>
          </cell>
          <cell r="D1187" t="str">
            <v>Não Tributável</v>
          </cell>
        </row>
        <row r="1188">
          <cell r="A1188" t="str">
            <v>8.1.8.30.30.0173-0</v>
          </cell>
          <cell r="B1188" t="str">
            <v>Operacional</v>
          </cell>
          <cell r="C1188" t="str">
            <v>PDD - CONSTRUÇÃO - IMÓVEIS  RESIDENCIAIS</v>
          </cell>
          <cell r="D1188" t="str">
            <v>Não Tributável</v>
          </cell>
        </row>
        <row r="1189">
          <cell r="A1189" t="str">
            <v>8.1.8.30.30.0174-7</v>
          </cell>
          <cell r="B1189" t="str">
            <v>Operacional</v>
          </cell>
          <cell r="C1189" t="str">
            <v>PREJUÍZO - CONSTRUÇÃO - IMÓVEIS  RESIDENCIAIS</v>
          </cell>
          <cell r="D1189" t="str">
            <v>Não Tributável</v>
          </cell>
        </row>
        <row r="1190">
          <cell r="A1190" t="str">
            <v>8.1.8.30.30.0175-4</v>
          </cell>
          <cell r="B1190" t="str">
            <v>Operacional</v>
          </cell>
          <cell r="C1190" t="str">
            <v>PDD - PRODUÇÃO - IMÓVEIS  RESIDENCIAIS</v>
          </cell>
          <cell r="D1190" t="str">
            <v>Não Tributável</v>
          </cell>
        </row>
        <row r="1191">
          <cell r="A1191" t="str">
            <v>8.1.8.30.30.0176-1</v>
          </cell>
          <cell r="B1191" t="str">
            <v>Operacional</v>
          </cell>
          <cell r="C1191" t="str">
            <v>PREJUÍZO - PRODUÇÃO - IMÓVEIS  RESIDENCIAIS</v>
          </cell>
          <cell r="D1191" t="str">
            <v>Não Tributável</v>
          </cell>
        </row>
        <row r="1192">
          <cell r="A1192" t="str">
            <v>8.1.8.30.30.0177-8</v>
          </cell>
          <cell r="B1192" t="str">
            <v>Operacional</v>
          </cell>
          <cell r="C1192" t="str">
            <v>PDD - REF. E AMPL. - IMÓVEIS  RESIDENCIAIS</v>
          </cell>
          <cell r="D1192" t="str">
            <v>Não Tributável</v>
          </cell>
        </row>
        <row r="1193">
          <cell r="A1193" t="str">
            <v>8.1.8.30.30.0178-5</v>
          </cell>
          <cell r="B1193" t="str">
            <v>Operacional</v>
          </cell>
          <cell r="C1193" t="str">
            <v>PREJUÍZO - REF. E AMPL. - IMÓVEIS RESIDENCIAIS</v>
          </cell>
          <cell r="D1193" t="str">
            <v>Não Tributável</v>
          </cell>
        </row>
        <row r="1194">
          <cell r="A1194" t="str">
            <v>8.1.8.30.30.0179-2</v>
          </cell>
          <cell r="B1194" t="str">
            <v>Operacional</v>
          </cell>
          <cell r="C1194" t="str">
            <v>PDD - CARTÃO DE CRÉDITO - CABAL ROTATIVO</v>
          </cell>
          <cell r="D1194" t="str">
            <v>Não Tributável</v>
          </cell>
        </row>
        <row r="1195">
          <cell r="A1195" t="str">
            <v>8.1.8.30.30.0180-2</v>
          </cell>
          <cell r="B1195" t="str">
            <v>Operacional</v>
          </cell>
          <cell r="C1195" t="str">
            <v>PREJUÍZO - CARTÃO DE CRÉDITO - CABAL ROTATIVO</v>
          </cell>
          <cell r="D1195" t="str">
            <v>Não Tributável</v>
          </cell>
        </row>
        <row r="1196">
          <cell r="A1196" t="str">
            <v>8.1.8.30.30.0181-9</v>
          </cell>
          <cell r="B1196" t="str">
            <v>Operacional</v>
          </cell>
          <cell r="C1196" t="str">
            <v>PDD - CARTÃO CABAL COMPRAS E FATURAS PARCELADAS</v>
          </cell>
          <cell r="D1196" t="str">
            <v>Não Tributável</v>
          </cell>
        </row>
        <row r="1197">
          <cell r="A1197" t="str">
            <v>8.1.8.30.30.0182-6</v>
          </cell>
          <cell r="B1197" t="str">
            <v>Operacional</v>
          </cell>
          <cell r="C1197" t="str">
            <v>PREJ - CARTÃO CABAL COMPRAS E FATURAS PARCELADAS</v>
          </cell>
          <cell r="D1197" t="str">
            <v>Não Tributável</v>
          </cell>
        </row>
        <row r="1198">
          <cell r="A1198" t="str">
            <v>8.1.8.30.30.0183-3</v>
          </cell>
          <cell r="B1198" t="str">
            <v>Operacional</v>
          </cell>
          <cell r="C1198" t="str">
            <v>PDD - CARTÃO CABAL PARC AUTO. DE FATURAS</v>
          </cell>
          <cell r="D1198" t="str">
            <v>Não Tributável</v>
          </cell>
        </row>
        <row r="1199">
          <cell r="A1199" t="str">
            <v>8.1.8.30.30.0184-0</v>
          </cell>
          <cell r="B1199" t="str">
            <v>Operacional</v>
          </cell>
          <cell r="C1199" t="str">
            <v>PREJUÍZO - CARTÃO CABAL PARC AUTO. DE FATURAS</v>
          </cell>
          <cell r="D1199" t="str">
            <v>Não Tributável</v>
          </cell>
        </row>
        <row r="1200">
          <cell r="A1200" t="str">
            <v>8.1.8.30.30.0185-7</v>
          </cell>
          <cell r="B1200" t="str">
            <v>Operacional</v>
          </cell>
          <cell r="C1200" t="str">
            <v>PDD - CARTÃO  - CABAL SAQ, TRANSF, PG CONTAS</v>
          </cell>
          <cell r="D1200" t="str">
            <v>Não Tributável</v>
          </cell>
        </row>
        <row r="1201">
          <cell r="A1201" t="str">
            <v>8.1.8.30.30.0186-4</v>
          </cell>
          <cell r="B1201" t="str">
            <v>Operacional</v>
          </cell>
          <cell r="C1201" t="str">
            <v>PREJUÍZO -CARTÃO  CABAL SAQ, TRANSF, PG CONTAS</v>
          </cell>
          <cell r="D1201" t="str">
            <v>Não Tributável</v>
          </cell>
        </row>
        <row r="1202">
          <cell r="A1202" t="str">
            <v>8.1.8.30.30.0187-1</v>
          </cell>
          <cell r="B1202" t="str">
            <v>Operacional</v>
          </cell>
          <cell r="C1202" t="str">
            <v>PDD - CRÉDITO PESSOAL</v>
          </cell>
          <cell r="D1202" t="str">
            <v>Não Tributável</v>
          </cell>
        </row>
        <row r="1203">
          <cell r="A1203" t="str">
            <v>8.1.8.30.30.0188-8</v>
          </cell>
          <cell r="B1203" t="str">
            <v>Operacional</v>
          </cell>
          <cell r="C1203" t="str">
            <v>PREJUÍZO - CRÉDITO PESSOL E CDC</v>
          </cell>
          <cell r="D1203" t="str">
            <v>Não Tributável</v>
          </cell>
        </row>
        <row r="1204">
          <cell r="A1204" t="str">
            <v>8.1.8.30.30.0189-5</v>
          </cell>
          <cell r="B1204" t="str">
            <v>Operacional</v>
          </cell>
          <cell r="C1204" t="str">
            <v>PDD - CRÉDITO PESSOAL - CONSIGNADO</v>
          </cell>
          <cell r="D1204" t="str">
            <v>Não Tributável</v>
          </cell>
        </row>
        <row r="1205">
          <cell r="A1205" t="str">
            <v>8.1.8.30.30.0190-5</v>
          </cell>
          <cell r="B1205" t="str">
            <v>Operacional</v>
          </cell>
          <cell r="C1205" t="str">
            <v>PREJUÍZO - CRÉDITO PESSOAL - CONSIGNADO</v>
          </cell>
          <cell r="D1205" t="str">
            <v>Não Tributável</v>
          </cell>
        </row>
        <row r="1206">
          <cell r="A1206" t="str">
            <v>8.1.8.30.30.9999-3</v>
          </cell>
          <cell r="B1206" t="str">
            <v>Operacional</v>
          </cell>
          <cell r="C1206" t="str">
            <v>OP. CRÉD. LIQ. DUV - PDD - LIC. USO SISBR</v>
          </cell>
          <cell r="D1206" t="str">
            <v>Não Tributável</v>
          </cell>
        </row>
        <row r="1207">
          <cell r="A1207" t="str">
            <v>8.1.8.30.35.0001-1</v>
          </cell>
          <cell r="B1207" t="str">
            <v>Operacional</v>
          </cell>
          <cell r="C1207" t="str">
            <v>REPASSES INTERFINANCEIROS</v>
          </cell>
          <cell r="D1207" t="str">
            <v>Não Tributável</v>
          </cell>
        </row>
        <row r="1208">
          <cell r="A1208" t="str">
            <v>8.1.8.30.35.0009-7</v>
          </cell>
          <cell r="B1208" t="str">
            <v>Operacional</v>
          </cell>
          <cell r="C1208" t="str">
            <v>PDD - REP. INTERF. - FINANCIAMENTOS AGROIND.</v>
          </cell>
          <cell r="D1208" t="str">
            <v>Não Tributável</v>
          </cell>
        </row>
        <row r="1209">
          <cell r="A1209" t="str">
            <v>8.1.8.30.35.0010-7</v>
          </cell>
          <cell r="B1209" t="str">
            <v>Operacional</v>
          </cell>
          <cell r="C1209" t="str">
            <v>PDD - REP. INTERF. - APLICAÇÕES RECURSOS LIVRES</v>
          </cell>
          <cell r="D1209" t="str">
            <v>Não Tributável</v>
          </cell>
        </row>
        <row r="1210">
          <cell r="A1210" t="str">
            <v>8.1.8.30.35.0011-4</v>
          </cell>
          <cell r="B1210" t="str">
            <v>Operacional</v>
          </cell>
          <cell r="C1210" t="str">
            <v>PDD - REP. INTERF. - RECURSOS DIRECIONADOS À VISTA</v>
          </cell>
          <cell r="D1210" t="str">
            <v>Não Tributável</v>
          </cell>
        </row>
        <row r="1211">
          <cell r="A1211" t="str">
            <v>8.1.8.30.35.0012-1</v>
          </cell>
          <cell r="B1211" t="str">
            <v>Operacional</v>
          </cell>
          <cell r="C1211" t="str">
            <v>PDD - REP. INTERF. - RECURSOS DIRECIONADOS DA POUP</v>
          </cell>
          <cell r="D1211" t="str">
            <v>Não Tributável</v>
          </cell>
        </row>
        <row r="1212">
          <cell r="A1212" t="str">
            <v>8.1.8.30.35.0013-8</v>
          </cell>
          <cell r="B1212" t="str">
            <v>Operacional</v>
          </cell>
          <cell r="C1212" t="str">
            <v>PDD - REP. INTERF. - RECURSOS DIRECIONADOS DE LCA</v>
          </cell>
          <cell r="D1212" t="str">
            <v>Não Tributável</v>
          </cell>
        </row>
        <row r="1213">
          <cell r="A1213" t="str">
            <v>8.1.8.30.35.0014-5</v>
          </cell>
          <cell r="B1213" t="str">
            <v>Operacional</v>
          </cell>
          <cell r="C1213" t="str">
            <v>PDD - REP. INTERF. - RECURSOS DE FONTES PÚBLICAS</v>
          </cell>
          <cell r="D1213" t="str">
            <v>Não Tributável</v>
          </cell>
        </row>
        <row r="1214">
          <cell r="A1214" t="str">
            <v>8.1.8.30.35.0016-9</v>
          </cell>
          <cell r="B1214" t="str">
            <v>Operacional</v>
          </cell>
          <cell r="C1214" t="str">
            <v>PREJUÍZO - REP. INTERF - FINANCIAMENTOS AGROIND</v>
          </cell>
          <cell r="D1214" t="str">
            <v>Não Tributável</v>
          </cell>
        </row>
        <row r="1215">
          <cell r="A1215" t="str">
            <v>8.1.8.30.35.0017-6</v>
          </cell>
          <cell r="B1215" t="str">
            <v>Operacional</v>
          </cell>
          <cell r="C1215" t="str">
            <v>PREJUÍZO - REP. INTERF - RECURSOS DIREC À VISTA</v>
          </cell>
          <cell r="D1215" t="str">
            <v>Não Tributável</v>
          </cell>
        </row>
        <row r="1216">
          <cell r="A1216" t="str">
            <v>8.1.8.30.35.0018-3</v>
          </cell>
          <cell r="B1216" t="str">
            <v>Operacional</v>
          </cell>
          <cell r="C1216" t="str">
            <v>PREJUÍZO - REP. INTERF - RECURSOS DIREC DA POUP.</v>
          </cell>
          <cell r="D1216" t="str">
            <v>Não Tributável</v>
          </cell>
        </row>
        <row r="1217">
          <cell r="A1217" t="str">
            <v>8.1.8.30.35.0019-0</v>
          </cell>
          <cell r="B1217" t="str">
            <v>Operacional</v>
          </cell>
          <cell r="C1217" t="str">
            <v>PREJUÍZO - REP. INTERF - RECURSOS DIRECIONADOS LCA</v>
          </cell>
          <cell r="D1217" t="str">
            <v>Não Tributável</v>
          </cell>
        </row>
        <row r="1218">
          <cell r="A1218" t="str">
            <v>8.1.8.30.35.0020-0</v>
          </cell>
          <cell r="B1218" t="str">
            <v>Operacional</v>
          </cell>
          <cell r="C1218" t="str">
            <v>PREJUÍZO - REP. INTERF - RECURSOS FONTES PÚBLICAS</v>
          </cell>
          <cell r="D1218" t="str">
            <v>Não Tributável</v>
          </cell>
        </row>
        <row r="1219">
          <cell r="A1219" t="str">
            <v>8.1.8.30.35.0022-4</v>
          </cell>
          <cell r="B1219" t="str">
            <v>Operacional</v>
          </cell>
          <cell r="C1219" t="str">
            <v>PREJUÍZO - REP. INTERF - APLICAÇÕES RECURSOS LIVRE</v>
          </cell>
          <cell r="D1219" t="str">
            <v>Não Tributável</v>
          </cell>
        </row>
        <row r="1220">
          <cell r="A1220" t="str">
            <v>8.1.8.30.60.0001-3</v>
          </cell>
          <cell r="B1220" t="str">
            <v>Operacional</v>
          </cell>
          <cell r="C1220" t="str">
            <v>OUTROS CRÉDITOS DE LIQUIDAÇÃO DUVIDOSA</v>
          </cell>
          <cell r="D1220" t="str">
            <v>Não Tributável</v>
          </cell>
        </row>
        <row r="1221">
          <cell r="A1221" t="str">
            <v>8.1.8.30.60.0002-0</v>
          </cell>
          <cell r="B1221" t="str">
            <v>Operacional</v>
          </cell>
          <cell r="C1221" t="str">
            <v>PROVISÃO - TARIFAS PENDENTES</v>
          </cell>
          <cell r="D1221" t="str">
            <v>Não Tributável</v>
          </cell>
        </row>
        <row r="1222">
          <cell r="A1222" t="str">
            <v>8.1.8.30.60.0003-7</v>
          </cell>
          <cell r="B1222" t="str">
            <v>Operacional</v>
          </cell>
          <cell r="C1222" t="str">
            <v>OP. CRÉD. LIQ. DUV - PREJ - CARTÃO MASTERC Á VISTA</v>
          </cell>
          <cell r="D1222" t="str">
            <v>Não Tributável</v>
          </cell>
        </row>
        <row r="1223">
          <cell r="A1223" t="str">
            <v>8.1.8.30.60.0004-4</v>
          </cell>
          <cell r="B1223" t="str">
            <v>Operacional</v>
          </cell>
          <cell r="C1223" t="str">
            <v>OP. CRÉD. LIQ. DUV - PDD - BNDES</v>
          </cell>
          <cell r="D1223" t="str">
            <v>Não Tributável</v>
          </cell>
        </row>
        <row r="1224">
          <cell r="A1224" t="str">
            <v>8.1.8.30.99.0001-7</v>
          </cell>
          <cell r="B1224" t="str">
            <v>Operacional</v>
          </cell>
          <cell r="C1224" t="str">
            <v>PIS JUDICIAL</v>
          </cell>
          <cell r="D1224" t="str">
            <v xml:space="preserve">Proporcionalidade </v>
          </cell>
        </row>
        <row r="1225">
          <cell r="A1225" t="str">
            <v>8.1.8.30.99.0002-4</v>
          </cell>
          <cell r="B1225" t="str">
            <v>Operacional</v>
          </cell>
          <cell r="C1225" t="str">
            <v>COFINS JUDICIAL</v>
          </cell>
          <cell r="D1225" t="str">
            <v xml:space="preserve">Proporcionalidade </v>
          </cell>
        </row>
        <row r="1226">
          <cell r="A1226" t="str">
            <v>8.1.8.30.99.0003-1</v>
          </cell>
          <cell r="B1226" t="str">
            <v>Operacional</v>
          </cell>
          <cell r="C1226" t="str">
            <v>CONTRIBUIÇÃO SOCIAL SOBRE LUCRO JUDICIAL</v>
          </cell>
          <cell r="D1226" t="str">
            <v xml:space="preserve">Proporcionalidade </v>
          </cell>
        </row>
        <row r="1227">
          <cell r="A1227" t="str">
            <v>8.1.8.30.99.0006-2</v>
          </cell>
          <cell r="B1227" t="str">
            <v>Operacional</v>
          </cell>
          <cell r="C1227" t="str">
            <v>PROVISÃO PARA GARANTIAS PRESTADAS</v>
          </cell>
          <cell r="D1227" t="str">
            <v>Não Tributável</v>
          </cell>
        </row>
        <row r="1228">
          <cell r="A1228" t="str">
            <v>8.1.8.30.99.9999-4</v>
          </cell>
          <cell r="B1228" t="str">
            <v>Operacional</v>
          </cell>
          <cell r="C1228" t="str">
            <v>OUTRAS</v>
          </cell>
          <cell r="D1228" t="str">
            <v xml:space="preserve">Proporcionalidade </v>
          </cell>
        </row>
        <row r="1229">
          <cell r="A1229" t="str">
            <v>8.1.8.40.10.0001-1</v>
          </cell>
          <cell r="B1229" t="str">
            <v>Operacional</v>
          </cell>
          <cell r="C1229" t="str">
            <v>CUSTAS JUDICIAIS - CÍVEIS/TRABALHISTAS</v>
          </cell>
          <cell r="D1229" t="str">
            <v xml:space="preserve">Proporcionalidade </v>
          </cell>
        </row>
        <row r="1230">
          <cell r="A1230" t="str">
            <v>8.1.8.40.10.0002-8</v>
          </cell>
          <cell r="B1230" t="str">
            <v>Operacional</v>
          </cell>
          <cell r="C1230" t="str">
            <v>TRABALHISTAS</v>
          </cell>
          <cell r="D1230" t="str">
            <v xml:space="preserve">Proporcionalidade </v>
          </cell>
        </row>
        <row r="1231">
          <cell r="A1231" t="str">
            <v>8.1.8.40.10.0003-5</v>
          </cell>
          <cell r="B1231" t="str">
            <v>Operacional</v>
          </cell>
          <cell r="C1231" t="str">
            <v>CONTINGENTES</v>
          </cell>
          <cell r="D1231" t="str">
            <v xml:space="preserve">Proporcionalidade </v>
          </cell>
        </row>
        <row r="1232">
          <cell r="A1232" t="str">
            <v>8.1.8.40.10.0004-2</v>
          </cell>
          <cell r="B1232" t="str">
            <v>Operacional</v>
          </cell>
          <cell r="C1232" t="str">
            <v>TRABALHISTAS - SUCUMBÊNCIAS</v>
          </cell>
          <cell r="D1232" t="str">
            <v xml:space="preserve">Proporcionalidade </v>
          </cell>
        </row>
        <row r="1233">
          <cell r="A1233" t="str">
            <v>8.1.8.40.10.0005-9</v>
          </cell>
          <cell r="B1233" t="str">
            <v>Operacional</v>
          </cell>
          <cell r="C1233" t="str">
            <v>CONTINGENTES - SUCUMBÊNCIAS</v>
          </cell>
          <cell r="D1233" t="str">
            <v xml:space="preserve">Proporcionalidade </v>
          </cell>
        </row>
        <row r="1234">
          <cell r="A1234" t="str">
            <v>8.1.8.40.20.0001-0</v>
          </cell>
          <cell r="B1234" t="str">
            <v>Operacional</v>
          </cell>
          <cell r="C1234" t="str">
            <v>PROVISÃO PARA GARANTIAS PRESTADAS</v>
          </cell>
          <cell r="D1234" t="str">
            <v xml:space="preserve">Proporcionalidade </v>
          </cell>
        </row>
        <row r="1235">
          <cell r="A1235" t="str">
            <v>8.1.9.12.10.0001-5</v>
          </cell>
          <cell r="B1235" t="str">
            <v>Operacional</v>
          </cell>
          <cell r="C1235" t="str">
            <v>DESP EFETIVAS-DIREITOS CREDITÓRIOS S/ COOBRIGAÇÕES</v>
          </cell>
          <cell r="D1235" t="str">
            <v>Não Tributável</v>
          </cell>
        </row>
        <row r="1236">
          <cell r="A1236" t="str">
            <v>8.1.9.12.40.0001-2</v>
          </cell>
          <cell r="B1236" t="str">
            <v>Operacional</v>
          </cell>
          <cell r="C1236" t="str">
            <v>DESP OBRIG OP VENDA/TRANSF DE ATIVOS FINANCEIROS</v>
          </cell>
          <cell r="D1236" t="str">
            <v>Não Tributável</v>
          </cell>
        </row>
        <row r="1237">
          <cell r="A1237" t="str">
            <v>8.1.9.15.10.0001-6</v>
          </cell>
          <cell r="B1237" t="str">
            <v>Operacional</v>
          </cell>
          <cell r="C1237" t="str">
            <v>PREJ. EM OP. DE VENDA/TRANSF. DE ATIVOS FINANCEIRO</v>
          </cell>
          <cell r="D1237" t="str">
            <v>Não Tributável</v>
          </cell>
        </row>
        <row r="1238">
          <cell r="A1238" t="str">
            <v>8.1.9.25.00.0001-0</v>
          </cell>
          <cell r="B1238" t="str">
            <v>Operacional</v>
          </cell>
          <cell r="C1238" t="str">
            <v>DESP.DE IMPOSTO S/ SERV.DE QUALQUER NATUREZA-ISSQN</v>
          </cell>
          <cell r="D1238" t="str">
            <v>Tributável</v>
          </cell>
        </row>
        <row r="1239">
          <cell r="A1239" t="str">
            <v>8.1.9.30.00.0001-8</v>
          </cell>
          <cell r="B1239" t="str">
            <v>Operacional</v>
          </cell>
          <cell r="C1239" t="str">
            <v>DESPESAS DE CONTRIBUIÇÃO AO COFINS</v>
          </cell>
          <cell r="D1239" t="str">
            <v>Tributável</v>
          </cell>
        </row>
        <row r="1240">
          <cell r="A1240" t="str">
            <v>8.1.9.33.00.0001-9</v>
          </cell>
          <cell r="B1240" t="str">
            <v>Operacional</v>
          </cell>
          <cell r="C1240" t="str">
            <v>DESPESAS DE CONTRIBUIÇÃO AO PIS/PASEP</v>
          </cell>
          <cell r="D1240" t="str">
            <v xml:space="preserve">Proporcionalidade </v>
          </cell>
        </row>
        <row r="1241">
          <cell r="A1241" t="str">
            <v>8.1.9.33.00.0002-6</v>
          </cell>
          <cell r="B1241" t="str">
            <v>Operacional</v>
          </cell>
          <cell r="C1241" t="str">
            <v>DESPESAS DE CONTRIBUIÇÃO AO PIS RECEITAS</v>
          </cell>
          <cell r="D1241" t="str">
            <v>Tributável</v>
          </cell>
        </row>
        <row r="1242">
          <cell r="A1242" t="str">
            <v>8.1.9.33.00.0003-3</v>
          </cell>
          <cell r="B1242" t="str">
            <v>Operacional</v>
          </cell>
          <cell r="C1242" t="str">
            <v>DESPESAS DE CONTRIBUIÇÃO AO PIS/PASEP</v>
          </cell>
          <cell r="D1242" t="str">
            <v xml:space="preserve">Proporcionalidade </v>
          </cell>
        </row>
        <row r="1243">
          <cell r="A1243" t="str">
            <v>8.1.9.50.00.0001-4</v>
          </cell>
          <cell r="B1243" t="str">
            <v>Operacional</v>
          </cell>
          <cell r="C1243" t="str">
            <v>DESPESAS DE CESSÃO DE OPERAÇÕES DE CRÉDITO</v>
          </cell>
          <cell r="D1243" t="str">
            <v>Não Tributável</v>
          </cell>
        </row>
        <row r="1244">
          <cell r="A1244" t="str">
            <v>8.1.9.50.00.0002-1</v>
          </cell>
          <cell r="B1244" t="str">
            <v>Operacional</v>
          </cell>
          <cell r="C1244" t="str">
            <v>TAXAS DE CESSÃO DE CRÉDITO-SICOOBCARD</v>
          </cell>
          <cell r="D1244" t="str">
            <v>Não Tributável</v>
          </cell>
        </row>
        <row r="1245">
          <cell r="A1245" t="str">
            <v>8.1.9.52.10.0001-7</v>
          </cell>
          <cell r="B1245" t="str">
            <v>Operacional</v>
          </cell>
          <cell r="C1245" t="str">
            <v>OPERAÇÕES DE CRÉDITO</v>
          </cell>
          <cell r="D1245" t="str">
            <v>Não Tributável</v>
          </cell>
        </row>
        <row r="1246">
          <cell r="A1246" t="str">
            <v>8.1.9.52.10.0004-8</v>
          </cell>
          <cell r="B1246" t="str">
            <v>Operacional</v>
          </cell>
          <cell r="C1246" t="str">
            <v>DESC. CONCEDIDOS EM RENEGOCIAÇÕES - REPASSE INTERF</v>
          </cell>
          <cell r="D1246" t="str">
            <v>Não Tributável</v>
          </cell>
        </row>
        <row r="1247">
          <cell r="A1247" t="str">
            <v>8.1.9.52.10.0005-5</v>
          </cell>
          <cell r="B1247" t="str">
            <v>Operacional</v>
          </cell>
          <cell r="C1247" t="str">
            <v>DESC. CONCEDIDOS EM RENEGOCIAÇÕES - CRÉDITO RURAL</v>
          </cell>
          <cell r="D1247" t="str">
            <v>Não Tributável</v>
          </cell>
        </row>
        <row r="1248">
          <cell r="A1248" t="str">
            <v>8.1.9.52.30.0001-5</v>
          </cell>
          <cell r="B1248" t="str">
            <v>Operacional</v>
          </cell>
          <cell r="C1248" t="str">
            <v>OUTRAS OPERAÇÕES COM CARAC.DE CONCESSÃO DE CRÉDITO</v>
          </cell>
          <cell r="D1248" t="str">
            <v>Não Tributável</v>
          </cell>
        </row>
        <row r="1249">
          <cell r="A1249" t="str">
            <v>8.1.9.55.00.0001-9</v>
          </cell>
          <cell r="B1249" t="str">
            <v>Operacional</v>
          </cell>
          <cell r="C1249" t="str">
            <v>DESPESAS DE JUROS AO CAPITAL</v>
          </cell>
          <cell r="D1249" t="str">
            <v>Não Tributável</v>
          </cell>
        </row>
        <row r="1250">
          <cell r="A1250" t="str">
            <v>8.1.9.55.00.0002-6</v>
          </cell>
          <cell r="B1250" t="str">
            <v>Operacional</v>
          </cell>
          <cell r="C1250" t="str">
            <v>PROVISÃO MENSAL DE JUROS AO CAPITAL</v>
          </cell>
          <cell r="D1250" t="str">
            <v>Não Tributável</v>
          </cell>
        </row>
        <row r="1251">
          <cell r="A1251" t="str">
            <v>8.1.9.56.00.0001-6</v>
          </cell>
          <cell r="B1251" t="str">
            <v>Operacional</v>
          </cell>
          <cell r="C1251" t="str">
            <v>DESPESAS DE JUROS AO CAPITAL</v>
          </cell>
          <cell r="D1251" t="str">
            <v>Não Tributável</v>
          </cell>
        </row>
        <row r="1252">
          <cell r="A1252" t="str">
            <v>8.1.9.56.00.0002-3</v>
          </cell>
          <cell r="B1252" t="str">
            <v>Operacional</v>
          </cell>
          <cell r="C1252" t="str">
            <v>PROVISÃO MENSAL DE JUROS AO CAPITAL</v>
          </cell>
          <cell r="D1252" t="str">
            <v>Não Tributável</v>
          </cell>
        </row>
        <row r="1253">
          <cell r="A1253" t="str">
            <v>8.1.9.65.00.0001-2</v>
          </cell>
          <cell r="B1253" t="str">
            <v>Operacional</v>
          </cell>
          <cell r="C1253" t="str">
            <v>DESPESAS DE RECURSOS PROAGRO</v>
          </cell>
          <cell r="D1253" t="str">
            <v>Não Tributável</v>
          </cell>
        </row>
        <row r="1254">
          <cell r="A1254" t="str">
            <v>8.1.9.86.00.0001-5</v>
          </cell>
          <cell r="B1254" t="str">
            <v>Operacional</v>
          </cell>
          <cell r="C1254" t="str">
            <v>DISPÊNDIOS DE DEPÓSITOS INTERCOOPERATIVOS</v>
          </cell>
          <cell r="D1254" t="str">
            <v>Não Tributável</v>
          </cell>
        </row>
        <row r="1255">
          <cell r="A1255" t="str">
            <v>8.1.9.90.10.0001-5</v>
          </cell>
          <cell r="B1255" t="str">
            <v>Operacional</v>
          </cell>
          <cell r="C1255" t="str">
            <v>IMPOSTOS E CONTRIBUIÇÕES SOBRE  LUCROS</v>
          </cell>
          <cell r="D1255" t="str">
            <v xml:space="preserve">Proporcionalidade </v>
          </cell>
        </row>
        <row r="1256">
          <cell r="A1256" t="str">
            <v>8.1.9.90.20.0001-4</v>
          </cell>
          <cell r="B1256" t="str">
            <v>Operacional</v>
          </cell>
          <cell r="C1256" t="str">
            <v>IMPOSTOS E CONTRIBUIÇÕES SOBRE SALÁRIOS</v>
          </cell>
          <cell r="D1256" t="str">
            <v xml:space="preserve">Proporcionalidade </v>
          </cell>
        </row>
        <row r="1257">
          <cell r="A1257" t="str">
            <v>8.1.9.90.30.0001-3</v>
          </cell>
          <cell r="B1257" t="str">
            <v>Operacional</v>
          </cell>
          <cell r="C1257" t="str">
            <v>IMPOSTOS E CONTRIBUIÇÕES S/ SERVIÇOS DE TERCEIROS</v>
          </cell>
          <cell r="D1257" t="str">
            <v xml:space="preserve">Proporcionalidade </v>
          </cell>
        </row>
        <row r="1258">
          <cell r="A1258" t="str">
            <v>8.1.9.90.90.9999-4</v>
          </cell>
          <cell r="B1258" t="str">
            <v>Operacional</v>
          </cell>
          <cell r="C1258" t="str">
            <v>OUTROS</v>
          </cell>
          <cell r="D1258" t="str">
            <v xml:space="preserve">Proporcionalidade </v>
          </cell>
        </row>
        <row r="1259">
          <cell r="A1259" t="str">
            <v>8.1.9.99.00.0001-9</v>
          </cell>
          <cell r="B1259" t="str">
            <v>Operacional</v>
          </cell>
          <cell r="C1259" t="str">
            <v>DESCONTOS CONCEDIDOS - OPERAÇÕES DE CRÉDITO</v>
          </cell>
          <cell r="D1259" t="str">
            <v>Não Tributável</v>
          </cell>
        </row>
        <row r="1260">
          <cell r="A1260" t="str">
            <v>8.1.9.99.00.0002-6</v>
          </cell>
          <cell r="B1260" t="str">
            <v>Operacional</v>
          </cell>
          <cell r="C1260" t="str">
            <v>RESULTADO DA CENTRALIZAÇÃO FINANCEIRA</v>
          </cell>
          <cell r="D1260" t="str">
            <v>Não Tributável</v>
          </cell>
        </row>
        <row r="1261">
          <cell r="A1261" t="str">
            <v>8.1.9.99.00.0003-3</v>
          </cell>
          <cell r="B1261" t="str">
            <v>Operacional</v>
          </cell>
          <cell r="C1261" t="str">
            <v>RECURSOS VINCULADOS - PRONAF</v>
          </cell>
          <cell r="D1261" t="str">
            <v>Não Tributável</v>
          </cell>
        </row>
        <row r="1262">
          <cell r="A1262" t="str">
            <v>8.1.9.99.00.0004-0</v>
          </cell>
          <cell r="B1262" t="str">
            <v>Operacional</v>
          </cell>
          <cell r="C1262" t="str">
            <v>RECURSOS VINCULADOS - OUTRAS OPERAÇÕES DE CRÉDITO</v>
          </cell>
          <cell r="D1262" t="str">
            <v>Não Tributável</v>
          </cell>
        </row>
        <row r="1263">
          <cell r="A1263" t="str">
            <v>8.1.9.99.00.0005-7</v>
          </cell>
          <cell r="B1263" t="str">
            <v>Operacional</v>
          </cell>
          <cell r="C1263" t="str">
            <v>BONIFICAÇÃO DE SEGURO PRESTAMISTA</v>
          </cell>
          <cell r="D1263" t="str">
            <v>Não Tributável</v>
          </cell>
        </row>
        <row r="1264">
          <cell r="A1264" t="str">
            <v>8.1.9.99.00.0006-4</v>
          </cell>
          <cell r="B1264" t="str">
            <v>Operacional</v>
          </cell>
          <cell r="C1264" t="str">
            <v>PERDAS CARTÃO DE CRÉDITO</v>
          </cell>
          <cell r="D1264" t="str">
            <v>Não Tributável</v>
          </cell>
        </row>
        <row r="1265">
          <cell r="A1265" t="str">
            <v>8.1.9.99.00.0007-1</v>
          </cell>
          <cell r="B1265" t="str">
            <v>Operacional</v>
          </cell>
          <cell r="C1265" t="str">
            <v>REPASSE DEL CREDERE</v>
          </cell>
          <cell r="D1265" t="str">
            <v>Não Tributável</v>
          </cell>
        </row>
        <row r="1266">
          <cell r="A1266" t="str">
            <v>8.1.9.99.00.0008-8</v>
          </cell>
          <cell r="B1266" t="str">
            <v>Operacional</v>
          </cell>
          <cell r="C1266" t="str">
            <v>CORRESPONDENTE BANCÁRIO</v>
          </cell>
          <cell r="D1266" t="str">
            <v>Tributável</v>
          </cell>
        </row>
        <row r="1267">
          <cell r="A1267" t="str">
            <v>8.1.9.99.00.0009-5</v>
          </cell>
          <cell r="B1267" t="str">
            <v>Operacional</v>
          </cell>
          <cell r="C1267" t="str">
            <v>CONTRIBUIÇÃO AO FUNDO GARANTIDOR DE DEPÓSITOS</v>
          </cell>
          <cell r="D1267" t="str">
            <v>Não Tributável</v>
          </cell>
        </row>
        <row r="1268">
          <cell r="A1268" t="str">
            <v>8.1.9.99.00.0010-5</v>
          </cell>
          <cell r="B1268" t="str">
            <v>Operacional</v>
          </cell>
          <cell r="C1268" t="str">
            <v>TARIFA RECEBIMENTO CONVÊNIO - ORDEM PGTO TERCEIROS</v>
          </cell>
          <cell r="D1268" t="str">
            <v>Tributável</v>
          </cell>
        </row>
        <row r="1269">
          <cell r="A1269" t="str">
            <v>8.1.9.99.00.0011-2</v>
          </cell>
          <cell r="B1269" t="str">
            <v>Operacional</v>
          </cell>
          <cell r="C1269" t="str">
            <v>COBERTURA CUSTOS OP. PROCESS. DPVAT</v>
          </cell>
          <cell r="D1269" t="str">
            <v>Tributável</v>
          </cell>
        </row>
        <row r="1270">
          <cell r="A1270" t="str">
            <v>8.1.9.99.00.0012-9</v>
          </cell>
          <cell r="B1270" t="str">
            <v>Operacional</v>
          </cell>
          <cell r="C1270" t="str">
            <v>MULTA E JUROS DIVERSOS</v>
          </cell>
          <cell r="D1270" t="str">
            <v xml:space="preserve">Proporcionalidade </v>
          </cell>
        </row>
        <row r="1271">
          <cell r="A1271" t="str">
            <v>8.1.9.99.00.0013-6</v>
          </cell>
          <cell r="B1271" t="str">
            <v>Operacional</v>
          </cell>
          <cell r="C1271" t="str">
            <v>TARIFA RECEBIMENTO CONVÊNIO - INSS</v>
          </cell>
          <cell r="D1271" t="str">
            <v>Tributável</v>
          </cell>
        </row>
        <row r="1272">
          <cell r="A1272" t="str">
            <v>8.1.9.99.00.0014-3</v>
          </cell>
          <cell r="B1272" t="str">
            <v>Operacional</v>
          </cell>
          <cell r="C1272" t="str">
            <v>TARIFA RECEBIMENTO CONVÊNIO</v>
          </cell>
          <cell r="D1272" t="str">
            <v>Tributável</v>
          </cell>
        </row>
        <row r="1273">
          <cell r="A1273" t="str">
            <v>8.1.9.99.00.0015-0</v>
          </cell>
          <cell r="B1273" t="str">
            <v>Operacional</v>
          </cell>
          <cell r="C1273" t="str">
            <v>VARIAÇÃO CAMBIAL</v>
          </cell>
          <cell r="D1273" t="str">
            <v>Tributável</v>
          </cell>
        </row>
        <row r="1274">
          <cell r="A1274" t="str">
            <v>8.1.9.99.00.0016-7</v>
          </cell>
          <cell r="B1274" t="str">
            <v>Operacional</v>
          </cell>
          <cell r="C1274" t="str">
            <v>TARIFA REDE SHOP</v>
          </cell>
          <cell r="D1274" t="str">
            <v>Não Tributável</v>
          </cell>
        </row>
        <row r="1275">
          <cell r="A1275" t="str">
            <v>8.1.9.99.00.0017-4</v>
          </cell>
          <cell r="B1275" t="str">
            <v>Operacional</v>
          </cell>
          <cell r="C1275" t="str">
            <v>TARIFAS CONSULTAS/SAQUES CIRRUS CABAL</v>
          </cell>
          <cell r="D1275" t="str">
            <v>Não Tributável</v>
          </cell>
        </row>
        <row r="1276">
          <cell r="A1276" t="str">
            <v>8.1.9.99.00.0018-1</v>
          </cell>
          <cell r="B1276" t="str">
            <v>Operacional</v>
          </cell>
          <cell r="C1276" t="str">
            <v>PASSIVOS TRABALHISTAS</v>
          </cell>
          <cell r="D1276" t="str">
            <v xml:space="preserve">Proporcionalidade </v>
          </cell>
        </row>
        <row r="1277">
          <cell r="A1277" t="str">
            <v>8.1.9.99.00.0019-8</v>
          </cell>
          <cell r="B1277" t="str">
            <v>Operacional</v>
          </cell>
          <cell r="C1277" t="str">
            <v>PASSIVOS CONTINGENTES</v>
          </cell>
          <cell r="D1277" t="str">
            <v xml:space="preserve">Proporcionalidade </v>
          </cell>
        </row>
        <row r="1278">
          <cell r="A1278" t="str">
            <v>8.1.9.99.00.0020-8</v>
          </cell>
          <cell r="B1278" t="str">
            <v>Operacional</v>
          </cell>
          <cell r="C1278" t="str">
            <v>CANCELAMENTO - TARIFAS PENDENTES</v>
          </cell>
          <cell r="D1278" t="str">
            <v>Não Tributável</v>
          </cell>
        </row>
        <row r="1279">
          <cell r="A1279" t="str">
            <v>8.1.9.99.00.0021-5</v>
          </cell>
          <cell r="B1279" t="str">
            <v>Operacional</v>
          </cell>
          <cell r="C1279" t="str">
            <v>DESCONTO - TARIFAS PENDENTES</v>
          </cell>
          <cell r="D1279" t="str">
            <v>Não Tributável</v>
          </cell>
        </row>
        <row r="1280">
          <cell r="A1280" t="str">
            <v>8.1.9.99.00.0022-2</v>
          </cell>
          <cell r="B1280" t="str">
            <v>Operacional</v>
          </cell>
          <cell r="C1280" t="str">
            <v>FUNDO DE DESENVOLVIMENTO</v>
          </cell>
          <cell r="D1280" t="str">
            <v>Não Tributável</v>
          </cell>
        </row>
        <row r="1281">
          <cell r="A1281" t="str">
            <v>8.1.9.99.00.0031-8</v>
          </cell>
          <cell r="B1281" t="str">
            <v>Operacional</v>
          </cell>
          <cell r="C1281" t="str">
            <v>MENSAGENS SMS - CARTÕES</v>
          </cell>
          <cell r="D1281" t="str">
            <v>Tributável</v>
          </cell>
        </row>
        <row r="1282">
          <cell r="A1282" t="str">
            <v>8.1.9.99.00.0032-5</v>
          </cell>
          <cell r="B1282" t="str">
            <v>Operacional</v>
          </cell>
          <cell r="C1282" t="str">
            <v>SEGUROS PPR - CARTÃO CABAL</v>
          </cell>
          <cell r="D1282" t="str">
            <v>Tributável</v>
          </cell>
        </row>
        <row r="1283">
          <cell r="A1283" t="str">
            <v>8.1.9.99.00.0033-2</v>
          </cell>
          <cell r="B1283" t="str">
            <v>Operacional</v>
          </cell>
          <cell r="C1283" t="str">
            <v>MENSAGENS SMS - CARTÃO MASTERCARD</v>
          </cell>
          <cell r="D1283" t="str">
            <v>Tributável</v>
          </cell>
        </row>
        <row r="1284">
          <cell r="A1284" t="str">
            <v>8.1.9.99.00.0034-9</v>
          </cell>
          <cell r="B1284" t="str">
            <v>Operacional</v>
          </cell>
          <cell r="C1284" t="str">
            <v>SEGUROS PPR - CARTÃO MASTERCARD</v>
          </cell>
          <cell r="D1284" t="str">
            <v>Tributável</v>
          </cell>
        </row>
        <row r="1285">
          <cell r="A1285" t="str">
            <v>8.1.9.99.00.0035-6</v>
          </cell>
          <cell r="B1285" t="str">
            <v>Operacional</v>
          </cell>
          <cell r="C1285" t="str">
            <v>REPASSE DE CONVÊNIOS</v>
          </cell>
          <cell r="D1285" t="str">
            <v>Tributável</v>
          </cell>
        </row>
        <row r="1286">
          <cell r="A1286" t="str">
            <v>8.1.9.99.00.0036-3</v>
          </cell>
          <cell r="B1286" t="str">
            <v>Operacional</v>
          </cell>
          <cell r="C1286" t="str">
            <v>TARIFA RECEBIMENTO CONVÊNIO - TRIBUTOS FEDERAIS</v>
          </cell>
          <cell r="D1286" t="str">
            <v>Tributável</v>
          </cell>
        </row>
        <row r="1287">
          <cell r="A1287" t="str">
            <v>8.1.9.99.00.0037-0</v>
          </cell>
          <cell r="B1287" t="str">
            <v>Operacional</v>
          </cell>
          <cell r="C1287" t="str">
            <v>TARIFA RECEBIMENTO CONVÊNIO - TRIBUTOS ESTADUAIS</v>
          </cell>
          <cell r="D1287" t="str">
            <v>Tributável</v>
          </cell>
        </row>
        <row r="1288">
          <cell r="A1288" t="str">
            <v>8.1.9.99.00.0038-7</v>
          </cell>
          <cell r="B1288" t="str">
            <v>Operacional</v>
          </cell>
          <cell r="C1288" t="str">
            <v>TARIFA RECEBIMENTO CONVÊNIO - TRIBUTOS MUNICIPAIS</v>
          </cell>
          <cell r="D1288" t="str">
            <v>Tributável</v>
          </cell>
        </row>
        <row r="1289">
          <cell r="A1289" t="str">
            <v>8.1.9.99.00.0039-4</v>
          </cell>
          <cell r="B1289" t="str">
            <v>Operacional</v>
          </cell>
          <cell r="C1289" t="str">
            <v>TARIFA RECEBIMENTO CONVÊNIO - ENERGIA ELÉTRICA/GÁS</v>
          </cell>
          <cell r="D1289" t="str">
            <v>Tributável</v>
          </cell>
        </row>
        <row r="1290">
          <cell r="A1290" t="str">
            <v>8.1.9.99.00.0040-4</v>
          </cell>
          <cell r="B1290" t="str">
            <v>Operacional</v>
          </cell>
          <cell r="C1290" t="str">
            <v>TARIFA RECEBIMENTO CONVÊNIO - SANEAMENTO</v>
          </cell>
          <cell r="D1290" t="str">
            <v>Tributável</v>
          </cell>
        </row>
        <row r="1291">
          <cell r="A1291" t="str">
            <v>8.1.9.99.00.0041-1</v>
          </cell>
          <cell r="B1291" t="str">
            <v>Operacional</v>
          </cell>
          <cell r="C1291" t="str">
            <v>TARIFA RECEBIMENTO CONVÊNIO - TELECOMUNICAÇÕES</v>
          </cell>
          <cell r="D1291" t="str">
            <v>Tributável</v>
          </cell>
        </row>
        <row r="1292">
          <cell r="A1292" t="str">
            <v>8.1.9.99.00.0042-8</v>
          </cell>
          <cell r="B1292" t="str">
            <v>Operacional</v>
          </cell>
          <cell r="C1292" t="str">
            <v>TARIFA RECEBIMENTO CONVÊNIO - DPVAT</v>
          </cell>
          <cell r="D1292" t="str">
            <v>Tributável</v>
          </cell>
        </row>
        <row r="1293">
          <cell r="A1293" t="str">
            <v>8.1.9.99.00.0043-5</v>
          </cell>
          <cell r="B1293" t="str">
            <v>Operacional</v>
          </cell>
          <cell r="C1293" t="str">
            <v>TARIFA RECEBIMENTO CONVÊNIO - CARNÊS/ASSEMELHADOS</v>
          </cell>
          <cell r="D1293" t="str">
            <v>Tributável</v>
          </cell>
        </row>
        <row r="1294">
          <cell r="A1294" t="str">
            <v>8.1.9.99.00.0044-2</v>
          </cell>
          <cell r="B1294" t="str">
            <v>Operacional</v>
          </cell>
          <cell r="C1294" t="str">
            <v>TARIFA RECEBIMENTO CONVÊNIO - ARRECADAÇÃO FGTS</v>
          </cell>
          <cell r="D1294" t="str">
            <v>Tributável</v>
          </cell>
        </row>
        <row r="1295">
          <cell r="A1295" t="str">
            <v>8.1.9.99.00.0045-9</v>
          </cell>
          <cell r="B1295" t="str">
            <v>Operacional</v>
          </cell>
          <cell r="C1295" t="str">
            <v>TARIFA RECEBIMENTO CONVÊNIO - SEGUROS</v>
          </cell>
          <cell r="D1295" t="str">
            <v>Tributável</v>
          </cell>
        </row>
        <row r="1296">
          <cell r="A1296" t="str">
            <v>8.1.9.99.00.0046-6</v>
          </cell>
          <cell r="B1296" t="str">
            <v>Operacional</v>
          </cell>
          <cell r="C1296" t="str">
            <v>DESCONTOS CONCEDIDOS - OPER CRÉD - CRÉDITO PESSOAL</v>
          </cell>
          <cell r="D1296" t="str">
            <v>Não Tributável</v>
          </cell>
        </row>
        <row r="1297">
          <cell r="A1297" t="str">
            <v>8.1.9.99.00.0047-3</v>
          </cell>
          <cell r="B1297" t="str">
            <v>Operacional</v>
          </cell>
          <cell r="C1297" t="str">
            <v>DESCONTOS CONCEDIDOS - OPER CRÉD - PROGER EQUALIZ</v>
          </cell>
          <cell r="D1297" t="str">
            <v>Não Tributável</v>
          </cell>
        </row>
        <row r="1298">
          <cell r="A1298" t="str">
            <v>8.1.9.99.00.0049-7</v>
          </cell>
          <cell r="B1298" t="str">
            <v>Operacional</v>
          </cell>
          <cell r="C1298" t="str">
            <v>DESCONTOS CONCEDIDOS - OPER CRÉD - CPR RPL</v>
          </cell>
          <cell r="D1298" t="str">
            <v>Não Tributável</v>
          </cell>
        </row>
        <row r="1299">
          <cell r="A1299" t="str">
            <v>8.1.9.99.00.0050-7</v>
          </cell>
          <cell r="B1299" t="str">
            <v>Operacional</v>
          </cell>
          <cell r="C1299" t="str">
            <v>ESTORNO RENDAS - OPER CRÉDITO - RPL</v>
          </cell>
          <cell r="D1299" t="str">
            <v>Não Tributável</v>
          </cell>
        </row>
        <row r="1300">
          <cell r="A1300" t="str">
            <v>8.1.9.99.00.0051-4</v>
          </cell>
          <cell r="B1300" t="str">
            <v>Operacional</v>
          </cell>
          <cell r="C1300" t="str">
            <v>ESTORNO JUROS MORA - OPER CRÉDITO - RPL</v>
          </cell>
          <cell r="D1300" t="str">
            <v>Não Tributável</v>
          </cell>
        </row>
        <row r="1301">
          <cell r="A1301" t="str">
            <v>8.1.9.99.00.0052-1</v>
          </cell>
          <cell r="B1301" t="str">
            <v>Operacional</v>
          </cell>
          <cell r="C1301" t="str">
            <v>ESTORNO RENDAS - OPER CRÉDITO - REC REPASSADOS</v>
          </cell>
          <cell r="D1301" t="str">
            <v>Não Tributável</v>
          </cell>
        </row>
        <row r="1302">
          <cell r="A1302" t="str">
            <v>8.1.9.99.00.0053-8</v>
          </cell>
          <cell r="B1302" t="str">
            <v>Operacional</v>
          </cell>
          <cell r="C1302" t="str">
            <v>ESTORNO JUROS MORA - OPER CRÉDITO - REC REPASSADOS</v>
          </cell>
          <cell r="D1302" t="str">
            <v>Não Tributável</v>
          </cell>
        </row>
        <row r="1303">
          <cell r="A1303" t="str">
            <v>8.1.9.99.00.0054-5</v>
          </cell>
          <cell r="B1303" t="str">
            <v>Operacional</v>
          </cell>
          <cell r="C1303" t="str">
            <v>TARIFA RECEBIMENTO CONVÊNIO - MULTAS DE TRÂNSITO</v>
          </cell>
          <cell r="D1303" t="str">
            <v>Tributável</v>
          </cell>
        </row>
        <row r="1304">
          <cell r="A1304" t="str">
            <v>8.1.9.99.00.0055-2</v>
          </cell>
          <cell r="B1304" t="str">
            <v>Operacional</v>
          </cell>
          <cell r="C1304" t="str">
            <v>TARIFA RECEBIMENTO CONVÊNIO - CRA´S CARTÓRIOS</v>
          </cell>
          <cell r="D1304" t="str">
            <v>Tributável</v>
          </cell>
        </row>
        <row r="1305">
          <cell r="A1305" t="str">
            <v>8.1.9.99.00.0057-6</v>
          </cell>
          <cell r="B1305" t="str">
            <v>Operacional</v>
          </cell>
          <cell r="C1305" t="str">
            <v>ESTORNO RENDAS - OPER CRÉDITO - REC OBRIGATÓRIOS</v>
          </cell>
          <cell r="D1305" t="str">
            <v>Não Tributável</v>
          </cell>
        </row>
        <row r="1306">
          <cell r="A1306" t="str">
            <v>8.1.9.99.00.0058-3</v>
          </cell>
          <cell r="B1306" t="str">
            <v>Operacional</v>
          </cell>
          <cell r="C1306" t="str">
            <v>ESTORNO JUROS MORA - OPER CRÉDITO REC OBRIGATÓRIOS</v>
          </cell>
          <cell r="D1306" t="str">
            <v>Não Tributável</v>
          </cell>
        </row>
        <row r="1307">
          <cell r="A1307" t="str">
            <v>8.1.9.99.00.0059-0</v>
          </cell>
          <cell r="B1307" t="str">
            <v>Operacional</v>
          </cell>
          <cell r="C1307" t="str">
            <v>OUTRAS CONTRIB. DIVERSAS (OUTRAS DESPESAS OPERAC.)</v>
          </cell>
          <cell r="D1307" t="str">
            <v xml:space="preserve">Proporcionalidade </v>
          </cell>
        </row>
        <row r="1308">
          <cell r="A1308" t="str">
            <v>8.1.9.99.00.0060-0</v>
          </cell>
          <cell r="B1308" t="str">
            <v>Operacional</v>
          </cell>
          <cell r="C1308" t="str">
            <v>CONTRIB. MENSAL AO FUNDO DE DESENVOLVIMENTO SICOOB</v>
          </cell>
          <cell r="D1308" t="str">
            <v>Não Tributável</v>
          </cell>
        </row>
        <row r="1309">
          <cell r="A1309" t="str">
            <v>8.1.9.99.00.0061-7</v>
          </cell>
          <cell r="B1309" t="str">
            <v>Operacional</v>
          </cell>
          <cell r="C1309" t="str">
            <v>DESPESA SICOOB BÔNUS CELULAR</v>
          </cell>
          <cell r="D1309" t="str">
            <v>Tributável</v>
          </cell>
        </row>
        <row r="1310">
          <cell r="A1310" t="str">
            <v>8.1.9.99.00.0062-4</v>
          </cell>
          <cell r="B1310" t="str">
            <v>Operacional</v>
          </cell>
          <cell r="C1310" t="str">
            <v>SEGUROS PPR - CARTÃO VISA</v>
          </cell>
          <cell r="D1310" t="str">
            <v>Tributável</v>
          </cell>
        </row>
        <row r="1311">
          <cell r="A1311" t="str">
            <v>8.1.9.99.00.0063-1</v>
          </cell>
          <cell r="B1311" t="str">
            <v>Operacional</v>
          </cell>
          <cell r="C1311" t="str">
            <v>CONTRIB. AO FUNDO RESSARC. FRAUDES EXTERNAS</v>
          </cell>
          <cell r="D1311" t="str">
            <v xml:space="preserve">Proporcionalidade </v>
          </cell>
        </row>
        <row r="1312">
          <cell r="A1312" t="str">
            <v>8.1.9.99.00.0064-8</v>
          </cell>
          <cell r="B1312" t="str">
            <v>Operacional</v>
          </cell>
          <cell r="C1312" t="str">
            <v>CONTRIB. AO FUNDO RESSARC. PERDAS OPERACIONAIS</v>
          </cell>
          <cell r="D1312" t="str">
            <v xml:space="preserve">Proporcionalidade </v>
          </cell>
        </row>
        <row r="1313">
          <cell r="A1313" t="str">
            <v>8.1.9.99.00.0065-5</v>
          </cell>
          <cell r="B1313" t="str">
            <v>Operacional</v>
          </cell>
          <cell r="C1313" t="str">
            <v>PERDAS - FRAUDES INTERNAS</v>
          </cell>
          <cell r="D1313" t="str">
            <v xml:space="preserve">Proporcionalidade </v>
          </cell>
        </row>
        <row r="1314">
          <cell r="A1314" t="str">
            <v>8.1.9.99.00.0066-2</v>
          </cell>
          <cell r="B1314" t="str">
            <v>Operacional</v>
          </cell>
          <cell r="C1314" t="str">
            <v>PERDAS - FRAUDES EXTERNAS</v>
          </cell>
          <cell r="D1314" t="str">
            <v xml:space="preserve">Proporcionalidade </v>
          </cell>
        </row>
        <row r="1315">
          <cell r="A1315" t="str">
            <v>8.1.9.99.00.0067-9</v>
          </cell>
          <cell r="B1315" t="str">
            <v>Operacional</v>
          </cell>
          <cell r="C1315" t="str">
            <v>PERDAS - DEMANDAS TRABALHISTAS</v>
          </cell>
          <cell r="D1315" t="str">
            <v xml:space="preserve">Proporcionalidade </v>
          </cell>
        </row>
        <row r="1316">
          <cell r="A1316" t="str">
            <v>8.1.9.99.00.0068-6</v>
          </cell>
          <cell r="B1316" t="str">
            <v>Operacional</v>
          </cell>
          <cell r="C1316" t="str">
            <v>PERDAS - PRÁTICAS INADEQUADAS</v>
          </cell>
          <cell r="D1316" t="str">
            <v xml:space="preserve">Proporcionalidade </v>
          </cell>
        </row>
        <row r="1317">
          <cell r="A1317" t="str">
            <v>8.1.9.99.00.0069-3</v>
          </cell>
          <cell r="B1317" t="str">
            <v>Operacional</v>
          </cell>
          <cell r="C1317" t="str">
            <v>PERDAS - DANOS A ATIVOS FÍSICOS</v>
          </cell>
          <cell r="D1317" t="str">
            <v xml:space="preserve">Proporcionalidade </v>
          </cell>
        </row>
        <row r="1318">
          <cell r="A1318" t="str">
            <v>8.1.9.99.00.0070-3</v>
          </cell>
          <cell r="B1318" t="str">
            <v>Operacional</v>
          </cell>
          <cell r="C1318" t="str">
            <v>PERDAS - INTERRUPÇÃO DAS ATIVIDADES</v>
          </cell>
          <cell r="D1318" t="str">
            <v xml:space="preserve">Proporcionalidade </v>
          </cell>
        </row>
        <row r="1319">
          <cell r="A1319" t="str">
            <v>8.1.9.99.00.0071-0</v>
          </cell>
          <cell r="B1319" t="str">
            <v>Operacional</v>
          </cell>
          <cell r="C1319" t="str">
            <v>PERDAS - FALHAS EM SISTEMAS DE TI</v>
          </cell>
          <cell r="D1319" t="str">
            <v xml:space="preserve">Proporcionalidade </v>
          </cell>
        </row>
        <row r="1320">
          <cell r="A1320" t="str">
            <v>8.1.9.99.00.0072-7</v>
          </cell>
          <cell r="B1320" t="str">
            <v>Operacional</v>
          </cell>
          <cell r="C1320" t="str">
            <v>PERDAS - FALHAS DE GERENCIAMENTO</v>
          </cell>
          <cell r="D1320" t="str">
            <v xml:space="preserve">Proporcionalidade </v>
          </cell>
        </row>
        <row r="1321">
          <cell r="A1321" t="str">
            <v>8.1.9.99.00.0073-4</v>
          </cell>
          <cell r="B1321" t="str">
            <v>Operacional</v>
          </cell>
          <cell r="C1321" t="str">
            <v>TARIFA RECEBIMENTO CONVÊNIO - DEMAIS EMPRESAS</v>
          </cell>
          <cell r="D1321" t="str">
            <v>Tributável</v>
          </cell>
        </row>
        <row r="1322">
          <cell r="A1322" t="str">
            <v>8.1.9.99.00.0074-1</v>
          </cell>
          <cell r="B1322" t="str">
            <v>Operacional</v>
          </cell>
          <cell r="C1322" t="str">
            <v>DESCONTOS CONCEDIDOS - OPER CRÉD - PRONAF EQUALIZ</v>
          </cell>
          <cell r="D1322" t="str">
            <v>Não Tributável</v>
          </cell>
        </row>
        <row r="1323">
          <cell r="A1323" t="str">
            <v>8.1.9.99.00.0075-8</v>
          </cell>
          <cell r="B1323" t="str">
            <v>Operacional</v>
          </cell>
          <cell r="C1323" t="str">
            <v>CUSTOS COM PORTABILIDADE - RCO</v>
          </cell>
          <cell r="D1323" t="str">
            <v>Tributável</v>
          </cell>
        </row>
        <row r="1324">
          <cell r="A1324" t="str">
            <v>8.1.9.99.00.0076-5</v>
          </cell>
          <cell r="B1324" t="str">
            <v>Operacional</v>
          </cell>
          <cell r="C1324" t="str">
            <v>ISENÇÃO DE JUROS - CHEQUE ESPECIAL PLUS</v>
          </cell>
          <cell r="D1324" t="str">
            <v>Não Tributável</v>
          </cell>
        </row>
        <row r="1325">
          <cell r="A1325" t="str">
            <v>8.1.9.99.00.0077-2</v>
          </cell>
          <cell r="B1325" t="str">
            <v>Operacional</v>
          </cell>
          <cell r="C1325" t="str">
            <v>ISENÇÃO DE JUROS - CONTA GARANTIDA PLUS</v>
          </cell>
          <cell r="D1325" t="str">
            <v>Não Tributável</v>
          </cell>
        </row>
        <row r="1326">
          <cell r="A1326" t="str">
            <v>8.1.9.99.00.0078-9</v>
          </cell>
          <cell r="B1326" t="str">
            <v>Operacional</v>
          </cell>
          <cell r="C1326" t="str">
            <v>CONTRIB. AO FUNDO TECNOLOGIA DA INFORMAÇÃO</v>
          </cell>
          <cell r="D1326" t="str">
            <v xml:space="preserve">Proporcionalidade </v>
          </cell>
        </row>
        <row r="1327">
          <cell r="A1327" t="str">
            <v>8.1.9.99.00.0079-6</v>
          </cell>
          <cell r="B1327" t="str">
            <v>Operacional</v>
          </cell>
          <cell r="C1327" t="str">
            <v>DESCONTOS CONCEDIDOS - OPER CRÉD - LCA RURAL</v>
          </cell>
          <cell r="D1327" t="str">
            <v>Não Tributável</v>
          </cell>
        </row>
        <row r="1328">
          <cell r="A1328" t="str">
            <v>8.1.9.99.00.0080-6</v>
          </cell>
          <cell r="B1328" t="str">
            <v>Operacional</v>
          </cell>
          <cell r="C1328" t="str">
            <v>CONTRIBUIÇÃO AO FUNDO DE ESTABILIDADE E LIQUIDEZ</v>
          </cell>
          <cell r="D1328" t="str">
            <v xml:space="preserve">Proporcionalidade </v>
          </cell>
        </row>
        <row r="1329">
          <cell r="A1329" t="str">
            <v>8.1.9.99.00.0127-6</v>
          </cell>
          <cell r="B1329" t="str">
            <v>Operacional</v>
          </cell>
          <cell r="C1329" t="str">
            <v>DESC CONC - REP. INTERF - FINANCIAMENTOS AGROIND.</v>
          </cell>
          <cell r="D1329" t="str">
            <v>Não Tributável</v>
          </cell>
        </row>
        <row r="1330">
          <cell r="A1330" t="str">
            <v>8.1.9.99.00.0128-3</v>
          </cell>
          <cell r="B1330" t="str">
            <v>Operacional</v>
          </cell>
          <cell r="C1330" t="str">
            <v>DESC CONC - REP. INTERF - RECURSOS DIREC À VISTA</v>
          </cell>
          <cell r="D1330" t="str">
            <v>Não Tributável</v>
          </cell>
        </row>
        <row r="1331">
          <cell r="A1331" t="str">
            <v>8.1.9.99.00.0129-0</v>
          </cell>
          <cell r="B1331" t="str">
            <v>Operacional</v>
          </cell>
          <cell r="C1331" t="str">
            <v>DESC CONC - REP. INTERF - RECURSOS DIREC DA POUP.</v>
          </cell>
          <cell r="D1331" t="str">
            <v>Não Tributável</v>
          </cell>
        </row>
        <row r="1332">
          <cell r="A1332" t="str">
            <v>8.1.9.99.00.0130-0</v>
          </cell>
          <cell r="B1332" t="str">
            <v>Operacional</v>
          </cell>
          <cell r="C1332" t="str">
            <v>DESC CONC - REP. INTERF - RECURSOS DIREC DE LCA</v>
          </cell>
          <cell r="D1332" t="str">
            <v>Não Tributável</v>
          </cell>
        </row>
        <row r="1333">
          <cell r="A1333" t="str">
            <v>8.1.9.99.00.0131-7</v>
          </cell>
          <cell r="B1333" t="str">
            <v>Operacional</v>
          </cell>
          <cell r="C1333" t="str">
            <v>DESC CONC - REP. INTERF - RECURSOS  FONTE PÚBLICA</v>
          </cell>
          <cell r="D1333" t="str">
            <v>Não Tributável</v>
          </cell>
        </row>
        <row r="1334">
          <cell r="A1334" t="str">
            <v>8.1.9.99.00.0133-1</v>
          </cell>
          <cell r="B1334" t="str">
            <v>Operacional</v>
          </cell>
          <cell r="C1334" t="str">
            <v>ESTORNO JUROS - REP. INTERF - FINANC AGROIND.</v>
          </cell>
          <cell r="D1334" t="str">
            <v>Não Tributável</v>
          </cell>
        </row>
        <row r="1335">
          <cell r="A1335" t="str">
            <v>8.1.9.99.00.0134-8</v>
          </cell>
          <cell r="B1335" t="str">
            <v>Operacional</v>
          </cell>
          <cell r="C1335" t="str">
            <v>ESTORNO JUROS - REP. INTERF - RECURSOS DIREC VISTA</v>
          </cell>
          <cell r="D1335" t="str">
            <v>Não Tributável</v>
          </cell>
        </row>
        <row r="1336">
          <cell r="A1336" t="str">
            <v>8.1.9.99.00.0135-5</v>
          </cell>
          <cell r="B1336" t="str">
            <v>Operacional</v>
          </cell>
          <cell r="C1336" t="str">
            <v>ESTORNO JUROS - REP. INTERF - RECURSOS DIRECIONADO</v>
          </cell>
          <cell r="D1336" t="str">
            <v>Não Tributável</v>
          </cell>
        </row>
        <row r="1337">
          <cell r="A1337" t="str">
            <v>8.1.9.99.00.0136-2</v>
          </cell>
          <cell r="B1337" t="str">
            <v>Operacional</v>
          </cell>
          <cell r="C1337" t="str">
            <v>ESTORNO JUROS - REP. INTERF - RECURSOS DIREC  LCA</v>
          </cell>
          <cell r="D1337" t="str">
            <v>Não Tributável</v>
          </cell>
        </row>
        <row r="1338">
          <cell r="A1338" t="str">
            <v>8.1.9.99.00.0137-9</v>
          </cell>
          <cell r="B1338" t="str">
            <v>Operacional</v>
          </cell>
          <cell r="C1338" t="str">
            <v>ESTORNO JUROS - REP. INTERF - RECURSOS FONTES PÚB</v>
          </cell>
          <cell r="D1338" t="str">
            <v>Não Tributável</v>
          </cell>
        </row>
        <row r="1339">
          <cell r="A1339" t="str">
            <v>8.1.9.99.00.0139-3</v>
          </cell>
          <cell r="B1339" t="str">
            <v>Operacional</v>
          </cell>
          <cell r="C1339" t="str">
            <v>DESC CONC - CRÉDITO - FINANCIAMENTOS AGROINDUST.</v>
          </cell>
          <cell r="D1339" t="str">
            <v>Não Tributável</v>
          </cell>
        </row>
        <row r="1340">
          <cell r="A1340" t="str">
            <v>8.1.9.99.00.0140-3</v>
          </cell>
          <cell r="B1340" t="str">
            <v>Operacional</v>
          </cell>
          <cell r="C1340" t="str">
            <v>DESC CONC - CRÉDITO - RECURSOS DIRECIONADOS  VISTA</v>
          </cell>
          <cell r="D1340" t="str">
            <v>Não Tributável</v>
          </cell>
        </row>
        <row r="1341">
          <cell r="A1341" t="str">
            <v>8.1.9.99.00.0141-0</v>
          </cell>
          <cell r="B1341" t="str">
            <v>Operacional</v>
          </cell>
          <cell r="C1341" t="str">
            <v>DESC CONC - CRÉDITO - RECURSOS DIRECIONADOS POUP.</v>
          </cell>
          <cell r="D1341" t="str">
            <v>Não Tributável</v>
          </cell>
        </row>
        <row r="1342">
          <cell r="A1342" t="str">
            <v>8.1.9.99.00.0142-7</v>
          </cell>
          <cell r="B1342" t="str">
            <v>Operacional</v>
          </cell>
          <cell r="C1342" t="str">
            <v>DESC CONC - CRÉDITO - RECURSOS DIRECIONADOS DE LCA</v>
          </cell>
          <cell r="D1342" t="str">
            <v>Não Tributável</v>
          </cell>
        </row>
        <row r="1343">
          <cell r="A1343" t="str">
            <v>8.1.9.99.00.0143-4</v>
          </cell>
          <cell r="B1343" t="str">
            <v>Operacional</v>
          </cell>
          <cell r="C1343" t="str">
            <v>DESC CONC - CRÉDITO - CONC. - RECURSOS  FONTE PÚB.</v>
          </cell>
          <cell r="D1343" t="str">
            <v>Não Tributável</v>
          </cell>
        </row>
        <row r="1344">
          <cell r="A1344" t="str">
            <v>8.1.9.99.00.0145-8</v>
          </cell>
          <cell r="B1344" t="str">
            <v>Operacional</v>
          </cell>
          <cell r="C1344" t="str">
            <v>ESTORNO JUROS - CRÉDITO - FINANCIAMENTO AGROINDUST</v>
          </cell>
          <cell r="D1344" t="str">
            <v>Não Tributável</v>
          </cell>
        </row>
        <row r="1345">
          <cell r="A1345" t="str">
            <v>8.1.9.99.00.0146-5</v>
          </cell>
          <cell r="B1345" t="str">
            <v>Operacional</v>
          </cell>
          <cell r="C1345" t="str">
            <v>ESTORNO JUROS - CRÉDITO - RECURSOS DIREC VISTA</v>
          </cell>
          <cell r="D1345" t="str">
            <v>Não Tributável</v>
          </cell>
        </row>
        <row r="1346">
          <cell r="A1346" t="str">
            <v>8.1.9.99.00.0147-2</v>
          </cell>
          <cell r="B1346" t="str">
            <v>Operacional</v>
          </cell>
          <cell r="C1346" t="str">
            <v>ESTORNO JUROS - CRÉDITO - RECURSOS DIREC DA POUP.</v>
          </cell>
          <cell r="D1346" t="str">
            <v>Não Tributável</v>
          </cell>
        </row>
        <row r="1347">
          <cell r="A1347" t="str">
            <v>8.1.9.99.00.0148-9</v>
          </cell>
          <cell r="B1347" t="str">
            <v>Operacional</v>
          </cell>
          <cell r="C1347" t="str">
            <v>ESTORNO JUROS - CRÉDITO - RECURSOS DIREC DE LCA</v>
          </cell>
          <cell r="D1347" t="str">
            <v>Não Tributável</v>
          </cell>
        </row>
        <row r="1348">
          <cell r="A1348" t="str">
            <v>8.1.9.99.00.0149-6</v>
          </cell>
          <cell r="B1348" t="str">
            <v>Operacional</v>
          </cell>
          <cell r="C1348" t="str">
            <v>ESTORNO JUROS - CRÉDITO - RECURSOS DE FONTES PÚB.</v>
          </cell>
          <cell r="D1348" t="str">
            <v>Não Tributável</v>
          </cell>
        </row>
        <row r="1349">
          <cell r="A1349" t="str">
            <v>8.1.9.99.00.0151-3</v>
          </cell>
          <cell r="B1349" t="str">
            <v>Operacional</v>
          </cell>
          <cell r="C1349" t="str">
            <v>DESC CONC - CRÉDITO -  APLICAÇÕES RECURSOS LIVRES</v>
          </cell>
          <cell r="D1349" t="str">
            <v>Não Tributável</v>
          </cell>
        </row>
        <row r="1350">
          <cell r="A1350" t="str">
            <v>8.1.9.99.00.0152-0</v>
          </cell>
          <cell r="B1350" t="str">
            <v>Operacional</v>
          </cell>
          <cell r="C1350" t="str">
            <v>ESTORNO JUROS - CRÉDITO - APLICAÇÕES RECURSOS LIVR</v>
          </cell>
          <cell r="D1350" t="str">
            <v>Não Tributável</v>
          </cell>
        </row>
        <row r="1351">
          <cell r="A1351" t="str">
            <v>8.1.9.99.00.0153-7</v>
          </cell>
          <cell r="B1351" t="str">
            <v>Operacional</v>
          </cell>
          <cell r="C1351" t="str">
            <v>DESC CONC - REP. INTERF - APLIC. RECURSOS LIVRES</v>
          </cell>
          <cell r="D1351" t="str">
            <v>Não Tributável</v>
          </cell>
        </row>
        <row r="1352">
          <cell r="A1352" t="str">
            <v>8.1.9.99.00.0154-4</v>
          </cell>
          <cell r="B1352" t="str">
            <v>Operacional</v>
          </cell>
          <cell r="C1352" t="str">
            <v>ESTORNO JUROS - REP. INTERF - APLIC. RECURSOS LIVR</v>
          </cell>
          <cell r="D1352" t="str">
            <v>Não Tributável</v>
          </cell>
        </row>
        <row r="1353">
          <cell r="A1353" t="str">
            <v>8.1.9.99.00.0303-0</v>
          </cell>
          <cell r="B1353" t="str">
            <v>Operacional</v>
          </cell>
          <cell r="C1353" t="str">
            <v>DESC CONC - CRÉDITO PESSOAL</v>
          </cell>
          <cell r="D1353" t="str">
            <v>Não Tributável</v>
          </cell>
        </row>
        <row r="1354">
          <cell r="A1354" t="str">
            <v>8.1.9.99.00.0304-7</v>
          </cell>
          <cell r="B1354" t="str">
            <v>Operacional</v>
          </cell>
          <cell r="C1354" t="str">
            <v>ESTORNO JUROS - CRÉDITO PESSOAL</v>
          </cell>
          <cell r="D1354" t="str">
            <v>Não Tributável</v>
          </cell>
        </row>
        <row r="1355">
          <cell r="A1355" t="str">
            <v>8.1.9.99.00.0306-1</v>
          </cell>
          <cell r="B1355" t="str">
            <v>Operacional</v>
          </cell>
          <cell r="C1355" t="str">
            <v>DESC CONC - CRÉDITO PESSOAL - CONSIGNADO</v>
          </cell>
          <cell r="D1355" t="str">
            <v>Não Tributável</v>
          </cell>
        </row>
        <row r="1356">
          <cell r="A1356" t="str">
            <v>8.1.9.99.00.0307-8</v>
          </cell>
          <cell r="B1356" t="str">
            <v>Operacional</v>
          </cell>
          <cell r="C1356" t="str">
            <v>ESTORNO JUROS - CRÉDITO PESSOAL - CONSIGNADO</v>
          </cell>
          <cell r="D1356" t="str">
            <v>Não Tributável</v>
          </cell>
        </row>
        <row r="1357">
          <cell r="A1357" t="str">
            <v>8.1.9.99.00.0308-5</v>
          </cell>
          <cell r="B1357" t="str">
            <v>Operacional</v>
          </cell>
          <cell r="C1357" t="str">
            <v>DESC CONC - CAPITAL DE GIRO</v>
          </cell>
          <cell r="D1357" t="str">
            <v>Não Tributável</v>
          </cell>
        </row>
        <row r="1358">
          <cell r="A1358" t="str">
            <v>8.1.9.99.00.0309-2</v>
          </cell>
          <cell r="B1358" t="str">
            <v>Operacional</v>
          </cell>
          <cell r="C1358" t="str">
            <v>ESTORNO JUROS - CAPITAL DE GIRO</v>
          </cell>
          <cell r="D1358" t="str">
            <v>Não Tributável</v>
          </cell>
        </row>
        <row r="1359">
          <cell r="A1359" t="str">
            <v>8.1.9.99.00.0312-6</v>
          </cell>
          <cell r="B1359" t="str">
            <v>Operacional</v>
          </cell>
          <cell r="C1359" t="str">
            <v>DESC CONC - EMP GARANT BENS IMÓVEIS</v>
          </cell>
          <cell r="D1359" t="str">
            <v>Não Tributável</v>
          </cell>
        </row>
        <row r="1360">
          <cell r="A1360" t="str">
            <v>8.1.9.99.00.0313-3</v>
          </cell>
          <cell r="B1360" t="str">
            <v>Operacional</v>
          </cell>
          <cell r="C1360" t="str">
            <v>ESTORNO JUROS - EMP GARANT BENS IMÓVEIS</v>
          </cell>
          <cell r="D1360" t="str">
            <v>Não Tributável</v>
          </cell>
        </row>
        <row r="1361">
          <cell r="A1361" t="str">
            <v>8.1.9.99.00.0314-0</v>
          </cell>
          <cell r="B1361" t="str">
            <v>Operacional</v>
          </cell>
          <cell r="C1361" t="str">
            <v>DESCONTOS CONCEDIDOS - OUTROS</v>
          </cell>
          <cell r="D1361" t="str">
            <v>Não Tributável</v>
          </cell>
        </row>
        <row r="1362">
          <cell r="A1362" t="str">
            <v>8.1.9.99.00.0315-7</v>
          </cell>
          <cell r="B1362" t="str">
            <v>Operacional</v>
          </cell>
          <cell r="C1362" t="str">
            <v>ESTORNO JUROS - OUTROS</v>
          </cell>
          <cell r="D1362" t="str">
            <v>Não Tributável</v>
          </cell>
        </row>
        <row r="1363">
          <cell r="A1363" t="str">
            <v>8.1.9.99.00.0316-4</v>
          </cell>
          <cell r="B1363" t="str">
            <v>Operacional</v>
          </cell>
          <cell r="C1363" t="str">
            <v>DESCONTOS CONCEDIDOS - OUTROS</v>
          </cell>
          <cell r="D1363" t="str">
            <v>Não Tributável</v>
          </cell>
        </row>
        <row r="1364">
          <cell r="A1364" t="str">
            <v>8.1.9.99.00.0318-8</v>
          </cell>
          <cell r="B1364" t="str">
            <v>Operacional</v>
          </cell>
          <cell r="C1364" t="str">
            <v>VEND. AQUISIÇÃO - IMÓVEIS NÃO RESIDENCIAIS</v>
          </cell>
          <cell r="D1364" t="str">
            <v>Não Tributável</v>
          </cell>
        </row>
        <row r="1365">
          <cell r="A1365" t="str">
            <v>8.1.9.99.00.0319-5</v>
          </cell>
          <cell r="B1365" t="str">
            <v>Operacional</v>
          </cell>
          <cell r="C1365" t="str">
            <v>RECURSOS VINC AQUISIÇÃO - IMÓVEIS NÃO RESIDENCIAIS</v>
          </cell>
          <cell r="D1365" t="str">
            <v>Não Tributável</v>
          </cell>
        </row>
        <row r="1366">
          <cell r="A1366" t="str">
            <v>8.1.9.99.00.0320-5</v>
          </cell>
          <cell r="B1366" t="str">
            <v>Operacional</v>
          </cell>
          <cell r="C1366" t="str">
            <v>COMISSÃO AQUISIÇÃO - IMÓVEIS NÃO RESIDENCIAIS</v>
          </cell>
          <cell r="D1366" t="str">
            <v>Não Tributável</v>
          </cell>
        </row>
        <row r="1367">
          <cell r="A1367" t="str">
            <v>8.1.9.99.00.0321-2</v>
          </cell>
          <cell r="B1367" t="str">
            <v>Operacional</v>
          </cell>
          <cell r="C1367" t="str">
            <v>DESCONTOS CONCEDIDOS - AQUISIÇÃO IMÓVEIS NÃO RESID</v>
          </cell>
          <cell r="D1367" t="str">
            <v>Não Tributável</v>
          </cell>
        </row>
        <row r="1368">
          <cell r="A1368" t="str">
            <v>8.1.9.99.00.0322-9</v>
          </cell>
          <cell r="B1368" t="str">
            <v>Operacional</v>
          </cell>
          <cell r="C1368" t="str">
            <v>ESTORNO JUROS - AQUISIÇÃO - IMÓV NÃO RESIDENCIAIS</v>
          </cell>
          <cell r="D1368" t="str">
            <v>Não Tributável</v>
          </cell>
        </row>
        <row r="1369">
          <cell r="A1369" t="str">
            <v>8.1.9.99.00.0323-6</v>
          </cell>
          <cell r="B1369" t="str">
            <v>Operacional</v>
          </cell>
          <cell r="C1369" t="str">
            <v>VEND. CONSTRUÇÃO - IMÓVEIS NÃO RESIDENCIAIS</v>
          </cell>
          <cell r="D1369" t="str">
            <v>Não Tributável</v>
          </cell>
        </row>
        <row r="1370">
          <cell r="A1370" t="str">
            <v>8.1.9.99.00.0324-3</v>
          </cell>
          <cell r="B1370" t="str">
            <v>Operacional</v>
          </cell>
          <cell r="C1370" t="str">
            <v>RECURSOS VINC. CONSTRUÇÃO - IMÓV NÃO RESIDENCIAIS</v>
          </cell>
          <cell r="D1370" t="str">
            <v>Não Tributável</v>
          </cell>
        </row>
        <row r="1371">
          <cell r="A1371" t="str">
            <v>8.1.9.99.00.0325-0</v>
          </cell>
          <cell r="B1371" t="str">
            <v>Operacional</v>
          </cell>
          <cell r="C1371" t="str">
            <v>COMISSÃO CONSTRUÇÃO - IMÓVEIS NÃO RESIDENCIAIS</v>
          </cell>
          <cell r="D1371" t="str">
            <v>Não Tributável</v>
          </cell>
        </row>
        <row r="1372">
          <cell r="A1372" t="str">
            <v>8.1.9.99.00.0326-7</v>
          </cell>
          <cell r="B1372" t="str">
            <v>Operacional</v>
          </cell>
          <cell r="C1372" t="str">
            <v>DESCONTOS CONCEDIDOS - CONSTRUÇÃO IMÓV NÃO RESID</v>
          </cell>
          <cell r="D1372" t="str">
            <v>Não Tributável</v>
          </cell>
        </row>
        <row r="1373">
          <cell r="A1373" t="str">
            <v>8.1.9.99.00.0327-4</v>
          </cell>
          <cell r="B1373" t="str">
            <v>Operacional</v>
          </cell>
          <cell r="C1373" t="str">
            <v>ESTORNO JUROS - CONSTRUÇÃO - IMÓV NÃO RESIDENCIAIS</v>
          </cell>
          <cell r="D1373" t="str">
            <v>Não Tributável</v>
          </cell>
        </row>
        <row r="1374">
          <cell r="A1374" t="str">
            <v>8.1.9.99.00.0328-1</v>
          </cell>
          <cell r="B1374" t="str">
            <v>Operacional</v>
          </cell>
          <cell r="C1374" t="str">
            <v>VEND. PRODUÇÃO - IMÓVEIS NÃO RESIDENCIAIS</v>
          </cell>
          <cell r="D1374" t="str">
            <v>Não Tributável</v>
          </cell>
        </row>
        <row r="1375">
          <cell r="A1375" t="str">
            <v>8.1.9.99.00.0329-8</v>
          </cell>
          <cell r="B1375" t="str">
            <v>Operacional</v>
          </cell>
          <cell r="C1375" t="str">
            <v>RECURSOS VINC. PRODUÇÃO - IMÓVEIS NÃO RESIDENCIAIS</v>
          </cell>
          <cell r="D1375" t="str">
            <v>Não Tributável</v>
          </cell>
        </row>
        <row r="1376">
          <cell r="A1376" t="str">
            <v>8.1.9.99.00.0330-8</v>
          </cell>
          <cell r="B1376" t="str">
            <v>Operacional</v>
          </cell>
          <cell r="C1376" t="str">
            <v>COMISSÃO PRODUÇÃO - IMÓVEIS NÃO RESIDENCIAIS</v>
          </cell>
          <cell r="D1376" t="str">
            <v>Não Tributável</v>
          </cell>
        </row>
        <row r="1377">
          <cell r="A1377" t="str">
            <v>8.1.9.99.00.0331-5</v>
          </cell>
          <cell r="B1377" t="str">
            <v>Operacional</v>
          </cell>
          <cell r="C1377" t="str">
            <v>DESCONTOS CONCEDIDOS - PRODUÇÃO IMÓVEIS NÃO RESID</v>
          </cell>
          <cell r="D1377" t="str">
            <v>Não Tributável</v>
          </cell>
        </row>
        <row r="1378">
          <cell r="A1378" t="str">
            <v>8.1.9.99.00.0332-2</v>
          </cell>
          <cell r="B1378" t="str">
            <v>Operacional</v>
          </cell>
          <cell r="C1378" t="str">
            <v>ESTORNO JUROS - PRODUÇÃO - IMÓVEIS NÃO RESID</v>
          </cell>
          <cell r="D1378" t="str">
            <v>Não Tributável</v>
          </cell>
        </row>
        <row r="1379">
          <cell r="A1379" t="str">
            <v>8.1.9.99.00.0333-9</v>
          </cell>
          <cell r="B1379" t="str">
            <v>Operacional</v>
          </cell>
          <cell r="C1379" t="str">
            <v>VEND. REF. E AMPL. - IMÓVEIS NÃO RESIDENCIAIS</v>
          </cell>
          <cell r="D1379" t="str">
            <v>Não Tributável</v>
          </cell>
        </row>
        <row r="1380">
          <cell r="A1380" t="str">
            <v>8.1.9.99.00.0334-6</v>
          </cell>
          <cell r="B1380" t="str">
            <v>Operacional</v>
          </cell>
          <cell r="C1380" t="str">
            <v>RECURSOS VINC. REF. E AMPL. - IMÓVEIS NÃO RESID</v>
          </cell>
          <cell r="D1380" t="str">
            <v>Não Tributável</v>
          </cell>
        </row>
        <row r="1381">
          <cell r="A1381" t="str">
            <v>8.1.9.99.00.0335-3</v>
          </cell>
          <cell r="B1381" t="str">
            <v>Operacional</v>
          </cell>
          <cell r="C1381" t="str">
            <v>COMISSÃO REF. E AMPL. - IMÓVEIS NÃO RESIDENCIAIS</v>
          </cell>
          <cell r="D1381" t="str">
            <v>Não Tributável</v>
          </cell>
        </row>
        <row r="1382">
          <cell r="A1382" t="str">
            <v>8.1.9.99.00.0336-0</v>
          </cell>
          <cell r="B1382" t="str">
            <v>Operacional</v>
          </cell>
          <cell r="C1382" t="str">
            <v>DESCONTOS CONCEDIDOS - REF. E AMPL. IMÓV NÃO RESID</v>
          </cell>
          <cell r="D1382" t="str">
            <v>Não Tributável</v>
          </cell>
        </row>
        <row r="1383">
          <cell r="A1383" t="str">
            <v>8.1.9.99.00.0337-7</v>
          </cell>
          <cell r="B1383" t="str">
            <v>Operacional</v>
          </cell>
          <cell r="C1383" t="str">
            <v>ESTORNO JUROS - REF. E AMPL. - IMÓVEIS NÃO RESID</v>
          </cell>
          <cell r="D1383" t="str">
            <v>Não Tributável</v>
          </cell>
        </row>
        <row r="1384">
          <cell r="A1384" t="str">
            <v>8.1.9.99.00.0338-4</v>
          </cell>
          <cell r="B1384" t="str">
            <v>Operacional</v>
          </cell>
          <cell r="C1384" t="str">
            <v>VEND. AQUISIÇÃO - IMÓVEIS  RESIDENCIAIS</v>
          </cell>
          <cell r="D1384" t="str">
            <v>Não Tributável</v>
          </cell>
        </row>
        <row r="1385">
          <cell r="A1385" t="str">
            <v>8.1.9.99.00.0339-1</v>
          </cell>
          <cell r="B1385" t="str">
            <v>Operacional</v>
          </cell>
          <cell r="C1385" t="str">
            <v>RECURSOS VINC. AQUISIÇÃO - IMÓVEIS  RESIDENCIAIS</v>
          </cell>
          <cell r="D1385" t="str">
            <v>Não Tributável</v>
          </cell>
        </row>
        <row r="1386">
          <cell r="A1386" t="str">
            <v>8.1.9.99.00.0340-1</v>
          </cell>
          <cell r="B1386" t="str">
            <v>Operacional</v>
          </cell>
          <cell r="C1386" t="str">
            <v>COMISSÃO AQUISIÇÃO - IMÓVEIS  RESIDENCIAIS</v>
          </cell>
          <cell r="D1386" t="str">
            <v>Não Tributável</v>
          </cell>
        </row>
        <row r="1387">
          <cell r="A1387" t="str">
            <v>8.1.9.99.00.0341-8</v>
          </cell>
          <cell r="B1387" t="str">
            <v>Operacional</v>
          </cell>
          <cell r="C1387" t="str">
            <v>DESCONTOS CONCEDIDOS - AQUISIÇÃO IMÓVEIS  RESID</v>
          </cell>
          <cell r="D1387" t="str">
            <v>Não Tributável</v>
          </cell>
        </row>
        <row r="1388">
          <cell r="A1388" t="str">
            <v>8.1.9.99.00.0342-5</v>
          </cell>
          <cell r="B1388" t="str">
            <v>Operacional</v>
          </cell>
          <cell r="C1388" t="str">
            <v>ESTORNO JUROS - AQUISIÇÃO - IMÓVEIS  RESIDENCIAIS</v>
          </cell>
          <cell r="D1388" t="str">
            <v>Não Tributável</v>
          </cell>
        </row>
        <row r="1389">
          <cell r="A1389" t="str">
            <v>8.1.9.99.00.0343-2</v>
          </cell>
          <cell r="B1389" t="str">
            <v>Operacional</v>
          </cell>
          <cell r="C1389" t="str">
            <v>VEND. CONSTRUÇÃO - IMÓVEIS  RESIDENCIAIS</v>
          </cell>
          <cell r="D1389" t="str">
            <v>Não Tributável</v>
          </cell>
        </row>
        <row r="1390">
          <cell r="A1390" t="str">
            <v>8.1.9.99.00.0344-9</v>
          </cell>
          <cell r="B1390" t="str">
            <v>Operacional</v>
          </cell>
          <cell r="C1390" t="str">
            <v>RECURSOS VINC. CONSTRUÇÃO - IMÓVEIS  RESIDENCIAIS</v>
          </cell>
          <cell r="D1390" t="str">
            <v>Não Tributável</v>
          </cell>
        </row>
        <row r="1391">
          <cell r="A1391" t="str">
            <v>8.1.9.99.00.0345-6</v>
          </cell>
          <cell r="B1391" t="str">
            <v>Operacional</v>
          </cell>
          <cell r="C1391" t="str">
            <v>COMISSÃO CONSTRUÇÃO - IMÓVEIS  RESIDENCIAIS</v>
          </cell>
          <cell r="D1391" t="str">
            <v>Não Tributável</v>
          </cell>
        </row>
        <row r="1392">
          <cell r="A1392" t="str">
            <v>8.1.9.99.00.0346-3</v>
          </cell>
          <cell r="B1392" t="str">
            <v>Operacional</v>
          </cell>
          <cell r="C1392" t="str">
            <v>DESCONTOS CONCEDIDOS - CONSTRUÇÃO IMÓVEIS  RESID</v>
          </cell>
          <cell r="D1392" t="str">
            <v>Não Tributável</v>
          </cell>
        </row>
        <row r="1393">
          <cell r="A1393" t="str">
            <v>8.1.9.99.00.0347-0</v>
          </cell>
          <cell r="B1393" t="str">
            <v>Operacional</v>
          </cell>
          <cell r="C1393" t="str">
            <v>ESTORNO JUROS - CONSTRUÇÃO - IMÓVEIS  RESIDENCIAIS</v>
          </cell>
          <cell r="D1393" t="str">
            <v>Não Tributável</v>
          </cell>
        </row>
        <row r="1394">
          <cell r="A1394" t="str">
            <v>8.1.9.99.00.0348-7</v>
          </cell>
          <cell r="B1394" t="str">
            <v>Operacional</v>
          </cell>
          <cell r="C1394" t="str">
            <v>VEND. PRODUÇÃO - IMÓVEIS  RESIDENCIAIS</v>
          </cell>
          <cell r="D1394" t="str">
            <v>Não Tributável</v>
          </cell>
        </row>
        <row r="1395">
          <cell r="A1395" t="str">
            <v>8.1.9.99.00.0349-4</v>
          </cell>
          <cell r="B1395" t="str">
            <v>Operacional</v>
          </cell>
          <cell r="C1395" t="str">
            <v>RECURSOS VINC. PRODUÇÃO - IMÓVEIS  RESIDENCIAIS</v>
          </cell>
          <cell r="D1395" t="str">
            <v>Não Tributável</v>
          </cell>
        </row>
        <row r="1396">
          <cell r="A1396" t="str">
            <v>8.1.9.99.00.0350-4</v>
          </cell>
          <cell r="B1396" t="str">
            <v>Operacional</v>
          </cell>
          <cell r="C1396" t="str">
            <v>COMISSÃO PRODUÇÃO - IMÓVEIS  RESIDENCIAIS</v>
          </cell>
          <cell r="D1396" t="str">
            <v>Não Tributável</v>
          </cell>
        </row>
        <row r="1397">
          <cell r="A1397" t="str">
            <v>8.1.9.99.00.0351-1</v>
          </cell>
          <cell r="B1397" t="str">
            <v>Operacional</v>
          </cell>
          <cell r="C1397" t="str">
            <v>DESCONTOS CONCEDIDOS - PRODUÇÃO IMÓV  RESIDENCIAIS</v>
          </cell>
          <cell r="D1397" t="str">
            <v>Não Tributável</v>
          </cell>
        </row>
        <row r="1398">
          <cell r="A1398" t="str">
            <v>8.1.9.99.00.0352-8</v>
          </cell>
          <cell r="B1398" t="str">
            <v>Operacional</v>
          </cell>
          <cell r="C1398" t="str">
            <v>ESTORNO JUROS - PRODUÇÃO - IMÓVEIS  RESIDENCIAIS</v>
          </cell>
          <cell r="D1398" t="str">
            <v>Não Tributável</v>
          </cell>
        </row>
        <row r="1399">
          <cell r="A1399" t="str">
            <v>8.1.9.99.00.0353-5</v>
          </cell>
          <cell r="B1399" t="str">
            <v>Operacional</v>
          </cell>
          <cell r="C1399" t="str">
            <v>VEND. REF. E AMPL. - IMÓVEIS  RESIDENCIAIS</v>
          </cell>
          <cell r="D1399" t="str">
            <v>Não Tributável</v>
          </cell>
        </row>
        <row r="1400">
          <cell r="A1400" t="str">
            <v>8.1.9.99.00.0354-2</v>
          </cell>
          <cell r="B1400" t="str">
            <v>Operacional</v>
          </cell>
          <cell r="C1400" t="str">
            <v>RECURSOS VINC. REF. E AMPL. IMÓVEIS  RESIDENCIAIS</v>
          </cell>
          <cell r="D1400" t="str">
            <v>Não Tributável</v>
          </cell>
        </row>
        <row r="1401">
          <cell r="A1401" t="str">
            <v>8.1.9.99.00.0355-9</v>
          </cell>
          <cell r="B1401" t="str">
            <v>Operacional</v>
          </cell>
          <cell r="C1401" t="str">
            <v>COMISSÃO REF. E AMPL. - IMÓVEIS  RESIDENCIAIS</v>
          </cell>
          <cell r="D1401" t="str">
            <v>Não Tributável</v>
          </cell>
        </row>
        <row r="1402">
          <cell r="A1402" t="str">
            <v>8.1.9.99.00.0356-6</v>
          </cell>
          <cell r="B1402" t="str">
            <v>Operacional</v>
          </cell>
          <cell r="C1402" t="str">
            <v>DESCONTOS CONCEDIDOS - REF. E AMPL. IMÓVEIS RESID</v>
          </cell>
          <cell r="D1402" t="str">
            <v>Não Tributável</v>
          </cell>
        </row>
        <row r="1403">
          <cell r="A1403" t="str">
            <v>8.1.9.99.00.0357-3</v>
          </cell>
          <cell r="B1403" t="str">
            <v>Operacional</v>
          </cell>
          <cell r="C1403" t="str">
            <v>ESTORNO JUROS - REF. E AMPL. IMÓVEIS  RESIDENCIAIS</v>
          </cell>
          <cell r="D1403" t="str">
            <v>Não Tributável</v>
          </cell>
        </row>
        <row r="1404">
          <cell r="A1404" t="str">
            <v>8.1.9.99.00.0358-0</v>
          </cell>
          <cell r="B1404" t="str">
            <v>Operacional</v>
          </cell>
          <cell r="C1404" t="str">
            <v>DESPESA FATURAMENTO - SIPAG</v>
          </cell>
          <cell r="D1404" t="str">
            <v>Não Tributável</v>
          </cell>
        </row>
        <row r="1405">
          <cell r="A1405" t="str">
            <v>8.1.9.99.00.9999-6</v>
          </cell>
          <cell r="B1405" t="str">
            <v>Operacional</v>
          </cell>
          <cell r="C1405" t="str">
            <v>OUTRAS DESPESAS OPERACIONAIS</v>
          </cell>
          <cell r="D1405" t="str">
            <v xml:space="preserve">Proporcionalidade </v>
          </cell>
        </row>
        <row r="1406">
          <cell r="A1406" t="str">
            <v>8.3.1.10.00.0001-4</v>
          </cell>
          <cell r="B1406" t="str">
            <v>não operacional</v>
          </cell>
          <cell r="C1406" t="str">
            <v>PREJUÍZOS NA ALIENAÇÃO DE INVESTIMENTOS</v>
          </cell>
          <cell r="D1406" t="str">
            <v>Tributável</v>
          </cell>
        </row>
        <row r="1407">
          <cell r="A1407" t="str">
            <v>8.3.1.50.00.0001-6</v>
          </cell>
          <cell r="B1407" t="str">
            <v>não operacional</v>
          </cell>
          <cell r="C1407" t="str">
            <v>PREJUÍZOS NA ALIENAÇÃO DE VALORES E BENS</v>
          </cell>
          <cell r="D1407" t="str">
            <v>Tributável</v>
          </cell>
        </row>
        <row r="1408">
          <cell r="A1408" t="str">
            <v>8.3.9.10.00.0001-6</v>
          </cell>
          <cell r="B1408" t="str">
            <v>não operacional</v>
          </cell>
          <cell r="C1408" t="str">
            <v>PERDAS DE CAPITAL</v>
          </cell>
          <cell r="D1408" t="str">
            <v>Tributável</v>
          </cell>
        </row>
        <row r="1409">
          <cell r="A1409" t="str">
            <v>8.3.9.90.10.0001-9</v>
          </cell>
          <cell r="B1409" t="str">
            <v>não operacional</v>
          </cell>
          <cell r="C1409" t="str">
            <v>DESVALORIZAÇÃO DE OUTROS VALORES E BENS</v>
          </cell>
          <cell r="D1409" t="str">
            <v>Tributável</v>
          </cell>
        </row>
        <row r="1410">
          <cell r="A1410" t="str">
            <v>8.3.9.90.20.0001-8</v>
          </cell>
          <cell r="B1410" t="str">
            <v>não operacional</v>
          </cell>
          <cell r="C1410" t="str">
            <v>PERDAS EM INVESTIMENTOS POR INCENTIVOS FISCAIS</v>
          </cell>
          <cell r="D1410" t="str">
            <v>Tributável</v>
          </cell>
        </row>
        <row r="1411">
          <cell r="A1411" t="str">
            <v>8.3.9.90.30.0001-7</v>
          </cell>
          <cell r="B1411" t="str">
            <v>não operacional</v>
          </cell>
          <cell r="C1411" t="str">
            <v>PERDAS EM TÍTULOS PATRIMONIAIS</v>
          </cell>
          <cell r="D1411" t="str">
            <v>Tributável</v>
          </cell>
        </row>
        <row r="1412">
          <cell r="A1412" t="str">
            <v>8.3.9.90.40.0001-6</v>
          </cell>
          <cell r="B1412" t="str">
            <v>não operacional</v>
          </cell>
          <cell r="C1412" t="str">
            <v>PERDAS EM AÇÕES E COTAS</v>
          </cell>
          <cell r="D1412" t="str">
            <v>Tributável</v>
          </cell>
        </row>
        <row r="1413">
          <cell r="A1413" t="str">
            <v>8.3.9.90.90.0001-1</v>
          </cell>
          <cell r="B1413" t="str">
            <v>não operacional</v>
          </cell>
          <cell r="C1413" t="str">
            <v>PERDAS EM OUTROS INVESTIMENTOS</v>
          </cell>
          <cell r="D1413" t="str">
            <v>Tributável</v>
          </cell>
        </row>
        <row r="1414">
          <cell r="A1414" t="str">
            <v>8.3.9.90.99.0001-8</v>
          </cell>
          <cell r="B1414" t="str">
            <v>não operacional</v>
          </cell>
          <cell r="C1414" t="str">
            <v>DESCONTOS CONCEDIDOS EM OPERAÇÕES RENEGOCIADAS</v>
          </cell>
          <cell r="D1414" t="str">
            <v>Tributável</v>
          </cell>
        </row>
        <row r="1415">
          <cell r="A1415" t="str">
            <v>8.3.9.90.99.9999-5</v>
          </cell>
          <cell r="B1415" t="str">
            <v>não operacional</v>
          </cell>
          <cell r="C1415" t="str">
            <v>OUTRAS</v>
          </cell>
          <cell r="D1415" t="str">
            <v>Tributável</v>
          </cell>
        </row>
        <row r="1416">
          <cell r="A1416" t="str">
            <v>8.3.9.99.00.9998-3</v>
          </cell>
          <cell r="B1416" t="str">
            <v>não operacional</v>
          </cell>
          <cell r="C1416" t="str">
            <v>OUTRAS DESPESAS NÃO OPERACIONAIS</v>
          </cell>
          <cell r="D1416" t="str">
            <v>Tributável</v>
          </cell>
        </row>
        <row r="1417">
          <cell r="A1417" t="str">
            <v>8.3.9.99.00.9999-0</v>
          </cell>
          <cell r="B1417" t="str">
            <v>não operacional</v>
          </cell>
          <cell r="C1417" t="str">
            <v>OUTRAS DESPESAS NÃO OPERACIONAIS</v>
          </cell>
          <cell r="D1417" t="str">
            <v>Tributável</v>
          </cell>
        </row>
        <row r="1418">
          <cell r="A1418" t="str">
            <v>8.9.7.10.10.0001-9</v>
          </cell>
          <cell r="B1418" t="str">
            <v>não operacional</v>
          </cell>
          <cell r="C1418" t="str">
            <v>ADMINISTRADORES</v>
          </cell>
          <cell r="D1418" t="str">
            <v xml:space="preserve">Proporcionalidade </v>
          </cell>
        </row>
        <row r="1419">
          <cell r="A1419" t="str">
            <v>8.9.7.10.20.0001-8</v>
          </cell>
          <cell r="B1419" t="str">
            <v>não operacional</v>
          </cell>
          <cell r="C1419" t="str">
            <v>EMPREGADOS</v>
          </cell>
          <cell r="D1419" t="str">
            <v xml:space="preserve">Proporcionalidade </v>
          </cell>
        </row>
        <row r="1420">
          <cell r="A1420" t="str">
            <v>8.9.7.10.30.0001-7</v>
          </cell>
          <cell r="B1420" t="str">
            <v>não operacional</v>
          </cell>
          <cell r="C1420" t="str">
            <v>FUNDOS DE ASSISTÊNCIA E PREVIDÊNCIA</v>
          </cell>
          <cell r="D1420" t="str">
            <v xml:space="preserve">Proporcionalidade </v>
          </cell>
        </row>
        <row r="1421">
          <cell r="A1421" t="str">
            <v>8.9.7.10.99.0001-8</v>
          </cell>
          <cell r="B1421" t="str">
            <v>não operacional</v>
          </cell>
          <cell r="C1421" t="str">
            <v>OUTRAS</v>
          </cell>
          <cell r="D1421" t="str">
            <v xml:space="preserve">Proporcionalidade </v>
          </cell>
        </row>
      </sheetData>
      <sheetData sheetId="3">
        <row r="2">
          <cell r="J2">
            <v>6924861.1900000004</v>
          </cell>
          <cell r="K2">
            <v>6174528.4200000009</v>
          </cell>
        </row>
        <row r="3">
          <cell r="J3">
            <v>2707894.98</v>
          </cell>
          <cell r="K3">
            <v>1507884.0699999998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º SEM 2018"/>
      <sheetName val="2º SEM 2018"/>
      <sheetName val="1º SEM 2019"/>
      <sheetName val="LEAD 2018-2019"/>
      <sheetName val="07.2019"/>
      <sheetName val="08.2019"/>
      <sheetName val="09.2019"/>
      <sheetName val="Balancete 10.2019"/>
      <sheetName val="Balancete 11.2019"/>
      <sheetName val="Balancete 12.2019"/>
      <sheetName val="Balancete acumulado 2019"/>
      <sheetName val="LEAD 2019"/>
      <sheetName val="DSP"/>
      <sheetName val="QUADRO DSP"/>
      <sheetName val="Demonstração de Resultado do Ex"/>
      <sheetName val="BP"/>
      <sheetName val="Balanço Patrimonial"/>
      <sheetName val="QUADRO BP"/>
      <sheetName val="DFC"/>
      <sheetName val="IRPJ e CSLL PAGOS"/>
      <sheetName val="DMPL"/>
      <sheetName val="Planilha1"/>
      <sheetName val="Longo praz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3">
          <cell r="S33">
            <v>7022017.7100000028</v>
          </cell>
        </row>
        <row r="37">
          <cell r="S37">
            <v>-355489.48</v>
          </cell>
        </row>
      </sheetData>
      <sheetData sheetId="16" refreshError="1"/>
      <sheetData sheetId="17" refreshError="1"/>
      <sheetData sheetId="18">
        <row r="13">
          <cell r="M13">
            <v>438116.73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quisições 2019"/>
      <sheetName val="Baixas 2019"/>
      <sheetName val="Transferência entre PAs"/>
      <sheetName val="Razão 01.19 a 12.19"/>
    </sheetNames>
    <sheetDataSet>
      <sheetData sheetId="0"/>
      <sheetData sheetId="1">
        <row r="4">
          <cell r="N4">
            <v>13585.18</v>
          </cell>
          <cell r="P4">
            <v>17845.78</v>
          </cell>
        </row>
        <row r="5">
          <cell r="N5">
            <v>43000</v>
          </cell>
          <cell r="P5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F37A-FA3B-4176-92A8-572450C46A83}">
  <dimension ref="A1:J915"/>
  <sheetViews>
    <sheetView showGridLines="0" topLeftCell="A823" zoomScale="98" zoomScaleNormal="98" workbookViewId="0">
      <selection activeCell="H16" sqref="H16"/>
    </sheetView>
  </sheetViews>
  <sheetFormatPr defaultColWidth="9.140625" defaultRowHeight="11.25"/>
  <cols>
    <col min="1" max="1" width="3.85546875" style="5" customWidth="1"/>
    <col min="2" max="2" width="15.140625" style="5" customWidth="1"/>
    <col min="3" max="3" width="14.85546875" style="5" customWidth="1"/>
    <col min="4" max="4" width="63.28515625" style="5" customWidth="1"/>
    <col min="5" max="5" width="19" style="5" customWidth="1"/>
    <col min="6" max="6" width="1" style="5" customWidth="1"/>
    <col min="7" max="8" width="20" style="5" customWidth="1"/>
    <col min="9" max="9" width="19" style="5" customWidth="1"/>
    <col min="10" max="10" width="1" style="5" customWidth="1"/>
    <col min="11" max="16384" width="9.140625" style="5"/>
  </cols>
  <sheetData>
    <row r="1" spans="1:10" ht="9.9499999999999993" customHeight="1">
      <c r="A1" s="23"/>
      <c r="B1" s="23"/>
      <c r="C1" s="4"/>
      <c r="D1" s="24" t="s">
        <v>2463</v>
      </c>
      <c r="E1" s="4"/>
      <c r="F1" s="4"/>
      <c r="G1" s="4"/>
      <c r="H1" s="4"/>
      <c r="I1" s="4"/>
      <c r="J1" s="4"/>
    </row>
    <row r="2" spans="1:10" ht="5.0999999999999996" customHeight="1">
      <c r="A2" s="23"/>
      <c r="B2" s="23"/>
      <c r="C2" s="4"/>
      <c r="D2" s="25"/>
      <c r="E2" s="4"/>
      <c r="F2" s="4"/>
      <c r="G2" s="4"/>
      <c r="H2" s="18" t="s">
        <v>2464</v>
      </c>
      <c r="I2" s="19"/>
      <c r="J2" s="19"/>
    </row>
    <row r="3" spans="1:10" ht="9.9499999999999993" customHeight="1">
      <c r="A3" s="23"/>
      <c r="B3" s="23"/>
      <c r="C3" s="4"/>
      <c r="D3" s="14" t="s">
        <v>2465</v>
      </c>
      <c r="E3" s="4"/>
      <c r="F3" s="4"/>
      <c r="G3" s="4"/>
      <c r="H3" s="19"/>
      <c r="I3" s="19"/>
      <c r="J3" s="19"/>
    </row>
    <row r="4" spans="1:10" ht="5.0999999999999996" customHeight="1">
      <c r="A4" s="23"/>
      <c r="B4" s="23"/>
      <c r="C4" s="4"/>
      <c r="D4" s="15"/>
      <c r="E4" s="4"/>
      <c r="F4" s="4"/>
      <c r="G4" s="4"/>
      <c r="H4" s="26">
        <v>43706.840011573862</v>
      </c>
      <c r="I4" s="21"/>
      <c r="J4" s="21"/>
    </row>
    <row r="5" spans="1:10" ht="9.9499999999999993" customHeight="1">
      <c r="A5" s="4"/>
      <c r="B5" s="4"/>
      <c r="C5" s="4"/>
      <c r="D5" s="15"/>
      <c r="E5" s="4"/>
      <c r="F5" s="4"/>
      <c r="G5" s="4"/>
      <c r="H5" s="21"/>
      <c r="I5" s="21"/>
      <c r="J5" s="21"/>
    </row>
    <row r="6" spans="1:10" ht="15" customHeight="1">
      <c r="A6" s="14" t="s">
        <v>2466</v>
      </c>
      <c r="B6" s="15"/>
      <c r="C6" s="15"/>
      <c r="D6" s="15"/>
      <c r="E6" s="15"/>
      <c r="F6" s="15"/>
      <c r="G6" s="15"/>
      <c r="H6" s="18" t="s">
        <v>2467</v>
      </c>
      <c r="I6" s="19"/>
      <c r="J6" s="19"/>
    </row>
    <row r="7" spans="1:10" ht="15" customHeight="1">
      <c r="A7" s="4"/>
      <c r="B7" s="4"/>
      <c r="C7" s="4"/>
      <c r="D7" s="4"/>
      <c r="E7" s="4"/>
      <c r="F7" s="4"/>
      <c r="G7" s="4"/>
      <c r="H7" s="22">
        <v>43706.840011573862</v>
      </c>
      <c r="I7" s="21"/>
      <c r="J7" s="21"/>
    </row>
    <row r="8" spans="1:10" ht="12" customHeight="1">
      <c r="A8" s="14" t="s">
        <v>2468</v>
      </c>
      <c r="B8" s="15"/>
      <c r="C8" s="16" t="s">
        <v>2469</v>
      </c>
      <c r="D8" s="17"/>
      <c r="E8" s="18" t="s">
        <v>2470</v>
      </c>
      <c r="F8" s="19"/>
      <c r="G8" s="20" t="s">
        <v>5493</v>
      </c>
      <c r="H8" s="21"/>
      <c r="I8" s="21"/>
      <c r="J8" s="21"/>
    </row>
    <row r="9" spans="1:10" ht="12" customHeight="1">
      <c r="A9" s="14" t="s">
        <v>2472</v>
      </c>
      <c r="B9" s="15"/>
      <c r="C9" s="16" t="s">
        <v>2473</v>
      </c>
      <c r="D9" s="17"/>
      <c r="E9" s="18" t="s">
        <v>2474</v>
      </c>
      <c r="F9" s="19"/>
      <c r="G9" s="20" t="s">
        <v>5494</v>
      </c>
      <c r="H9" s="21"/>
      <c r="I9" s="21"/>
      <c r="J9" s="21"/>
    </row>
    <row r="10" spans="1:10" ht="12" customHeight="1">
      <c r="A10" s="14" t="s">
        <v>2476</v>
      </c>
      <c r="B10" s="15"/>
      <c r="C10" s="16" t="s">
        <v>2477</v>
      </c>
      <c r="D10" s="17"/>
      <c r="E10" s="18" t="s">
        <v>2478</v>
      </c>
      <c r="F10" s="19"/>
      <c r="G10" s="20" t="s">
        <v>2479</v>
      </c>
      <c r="H10" s="21"/>
      <c r="I10" s="21"/>
      <c r="J10" s="21"/>
    </row>
    <row r="11" spans="1:10" ht="20.100000000000001" customHeight="1">
      <c r="A11" s="14" t="s">
        <v>2480</v>
      </c>
      <c r="B11" s="15"/>
      <c r="C11" s="20" t="s">
        <v>2481</v>
      </c>
      <c r="D11" s="21"/>
      <c r="E11" s="4"/>
      <c r="F11" s="4"/>
      <c r="G11" s="4"/>
      <c r="H11" s="4"/>
      <c r="I11" s="4"/>
      <c r="J11" s="4"/>
    </row>
    <row r="12" spans="1:10" ht="20.100000000000001" customHeight="1">
      <c r="A12" s="6" t="s">
        <v>2482</v>
      </c>
      <c r="B12" s="7" t="s">
        <v>2483</v>
      </c>
      <c r="C12" s="6" t="s">
        <v>2484</v>
      </c>
      <c r="D12" s="7" t="s">
        <v>2485</v>
      </c>
      <c r="E12" s="12" t="s">
        <v>2486</v>
      </c>
      <c r="F12" s="13"/>
      <c r="G12" s="6" t="s">
        <v>2487</v>
      </c>
      <c r="H12" s="6" t="s">
        <v>2488</v>
      </c>
      <c r="I12" s="12" t="s">
        <v>2489</v>
      </c>
      <c r="J12" s="13"/>
    </row>
    <row r="13" spans="1:10" ht="15" customHeight="1">
      <c r="A13" s="1">
        <v>1</v>
      </c>
      <c r="B13" s="2" t="s">
        <v>0</v>
      </c>
      <c r="C13" s="1" t="s">
        <v>1</v>
      </c>
      <c r="D13" s="2" t="s">
        <v>2</v>
      </c>
      <c r="E13" s="3">
        <v>181056907.68000001</v>
      </c>
      <c r="F13" s="4"/>
      <c r="G13" s="3">
        <v>5009902421.6599998</v>
      </c>
      <c r="H13" s="3">
        <v>4991163391.0699997</v>
      </c>
      <c r="I13" s="3">
        <v>199795938.27000001</v>
      </c>
      <c r="J13" s="4"/>
    </row>
    <row r="14" spans="1:10" ht="15" customHeight="1">
      <c r="A14" s="1">
        <v>2</v>
      </c>
      <c r="B14" s="2" t="s">
        <v>3</v>
      </c>
      <c r="C14" s="1" t="s">
        <v>1</v>
      </c>
      <c r="D14" s="2" t="s">
        <v>4</v>
      </c>
      <c r="E14" s="3">
        <v>2424986.23</v>
      </c>
      <c r="F14" s="4"/>
      <c r="G14" s="3">
        <v>2258083276.23</v>
      </c>
      <c r="H14" s="3">
        <v>2257707052.73</v>
      </c>
      <c r="I14" s="3">
        <v>2801209.73</v>
      </c>
      <c r="J14" s="4"/>
    </row>
    <row r="15" spans="1:10" ht="15" customHeight="1">
      <c r="A15" s="1">
        <v>3</v>
      </c>
      <c r="B15" s="2" t="s">
        <v>5</v>
      </c>
      <c r="C15" s="1" t="s">
        <v>1</v>
      </c>
      <c r="D15" s="2" t="s">
        <v>6</v>
      </c>
      <c r="E15" s="3">
        <v>2424986.23</v>
      </c>
      <c r="F15" s="4"/>
      <c r="G15" s="3">
        <v>933463320</v>
      </c>
      <c r="H15" s="3">
        <v>933087096.5</v>
      </c>
      <c r="I15" s="3">
        <v>2801209.73</v>
      </c>
      <c r="J15" s="4"/>
    </row>
    <row r="16" spans="1:10" ht="15" customHeight="1">
      <c r="A16" s="1">
        <v>4</v>
      </c>
      <c r="B16" s="2" t="s">
        <v>7</v>
      </c>
      <c r="C16" s="1" t="s">
        <v>1</v>
      </c>
      <c r="D16" s="2" t="s">
        <v>8</v>
      </c>
      <c r="E16" s="3">
        <v>2424986.23</v>
      </c>
      <c r="F16" s="4"/>
      <c r="G16" s="3">
        <v>933463320</v>
      </c>
      <c r="H16" s="3">
        <v>933087096.5</v>
      </c>
      <c r="I16" s="3">
        <v>2801209.73</v>
      </c>
      <c r="J16" s="4"/>
    </row>
    <row r="17" spans="1:10" ht="15" customHeight="1">
      <c r="A17" s="1">
        <v>6</v>
      </c>
      <c r="B17" s="2" t="s">
        <v>9</v>
      </c>
      <c r="C17" s="1" t="s">
        <v>10</v>
      </c>
      <c r="D17" s="2" t="s">
        <v>11</v>
      </c>
      <c r="E17" s="3">
        <v>2424986.23</v>
      </c>
      <c r="F17" s="4"/>
      <c r="G17" s="3">
        <v>916902788</v>
      </c>
      <c r="H17" s="3">
        <v>916771334.5</v>
      </c>
      <c r="I17" s="3">
        <v>2556439.73</v>
      </c>
      <c r="J17" s="4"/>
    </row>
    <row r="18" spans="1:10" ht="15" customHeight="1">
      <c r="A18" s="1">
        <v>6</v>
      </c>
      <c r="B18" s="2" t="s">
        <v>12</v>
      </c>
      <c r="C18" s="1" t="s">
        <v>13</v>
      </c>
      <c r="D18" s="2" t="s">
        <v>14</v>
      </c>
      <c r="E18" s="3">
        <v>0</v>
      </c>
      <c r="F18" s="4"/>
      <c r="G18" s="3">
        <v>16560532</v>
      </c>
      <c r="H18" s="3">
        <v>16315762</v>
      </c>
      <c r="I18" s="3">
        <v>244770</v>
      </c>
      <c r="J18" s="4"/>
    </row>
    <row r="19" spans="1:10" ht="15" customHeight="1">
      <c r="A19" s="1">
        <v>2</v>
      </c>
      <c r="B19" s="2" t="s">
        <v>15</v>
      </c>
      <c r="C19" s="1" t="s">
        <v>1</v>
      </c>
      <c r="D19" s="2" t="s">
        <v>16</v>
      </c>
      <c r="E19" s="3">
        <v>103711902.06</v>
      </c>
      <c r="F19" s="4"/>
      <c r="G19" s="3">
        <v>99406535.590000004</v>
      </c>
      <c r="H19" s="3">
        <v>75629333.319999993</v>
      </c>
      <c r="I19" s="3">
        <v>127489104.33</v>
      </c>
      <c r="J19" s="4"/>
    </row>
    <row r="20" spans="1:10" ht="15" customHeight="1">
      <c r="A20" s="1">
        <v>3</v>
      </c>
      <c r="B20" s="2" t="s">
        <v>17</v>
      </c>
      <c r="C20" s="1" t="s">
        <v>1</v>
      </c>
      <c r="D20" s="2" t="s">
        <v>18</v>
      </c>
      <c r="E20" s="3">
        <v>103711902.06</v>
      </c>
      <c r="F20" s="4"/>
      <c r="G20" s="3">
        <v>99406535.590000004</v>
      </c>
      <c r="H20" s="3">
        <v>75629333.319999993</v>
      </c>
      <c r="I20" s="3">
        <v>127489104.33</v>
      </c>
      <c r="J20" s="4"/>
    </row>
    <row r="21" spans="1:10" ht="15" customHeight="1">
      <c r="A21" s="1">
        <v>4</v>
      </c>
      <c r="B21" s="2" t="s">
        <v>19</v>
      </c>
      <c r="C21" s="1" t="s">
        <v>1</v>
      </c>
      <c r="D21" s="2" t="s">
        <v>20</v>
      </c>
      <c r="E21" s="3">
        <v>103711902.06</v>
      </c>
      <c r="F21" s="4"/>
      <c r="G21" s="3">
        <v>99406535.590000004</v>
      </c>
      <c r="H21" s="3">
        <v>75629333.319999993</v>
      </c>
      <c r="I21" s="3">
        <v>127489104.33</v>
      </c>
      <c r="J21" s="4"/>
    </row>
    <row r="22" spans="1:10" ht="15" customHeight="1">
      <c r="A22" s="1">
        <v>6</v>
      </c>
      <c r="B22" s="2" t="s">
        <v>21</v>
      </c>
      <c r="C22" s="1" t="s">
        <v>22</v>
      </c>
      <c r="D22" s="2" t="s">
        <v>23</v>
      </c>
      <c r="E22" s="3">
        <v>103711902.06</v>
      </c>
      <c r="F22" s="4"/>
      <c r="G22" s="3">
        <v>99406535.590000004</v>
      </c>
      <c r="H22" s="3">
        <v>75629333.319999993</v>
      </c>
      <c r="I22" s="3">
        <v>127489104.33</v>
      </c>
      <c r="J22" s="4"/>
    </row>
    <row r="23" spans="1:10" ht="15" customHeight="1">
      <c r="A23" s="1">
        <v>2</v>
      </c>
      <c r="B23" s="2" t="s">
        <v>24</v>
      </c>
      <c r="C23" s="1" t="s">
        <v>1</v>
      </c>
      <c r="D23" s="2" t="s">
        <v>25</v>
      </c>
      <c r="E23" s="3">
        <v>66598628.270000003</v>
      </c>
      <c r="F23" s="4"/>
      <c r="G23" s="3">
        <v>218313252.52000001</v>
      </c>
      <c r="H23" s="3">
        <v>224592823.78999999</v>
      </c>
      <c r="I23" s="3">
        <v>60319057</v>
      </c>
      <c r="J23" s="4"/>
    </row>
    <row r="24" spans="1:10" ht="15" customHeight="1">
      <c r="A24" s="1">
        <v>3</v>
      </c>
      <c r="B24" s="2" t="s">
        <v>26</v>
      </c>
      <c r="C24" s="1" t="s">
        <v>1</v>
      </c>
      <c r="D24" s="2" t="s">
        <v>27</v>
      </c>
      <c r="E24" s="3">
        <v>64119454.119999997</v>
      </c>
      <c r="F24" s="4"/>
      <c r="G24" s="3">
        <v>129692783.73999999</v>
      </c>
      <c r="H24" s="3">
        <v>130912844.97</v>
      </c>
      <c r="I24" s="3">
        <v>62899392.890000001</v>
      </c>
      <c r="J24" s="4"/>
    </row>
    <row r="25" spans="1:10" ht="15" customHeight="1">
      <c r="A25" s="1">
        <v>4</v>
      </c>
      <c r="B25" s="2" t="s">
        <v>28</v>
      </c>
      <c r="C25" s="1" t="s">
        <v>1</v>
      </c>
      <c r="D25" s="2" t="s">
        <v>29</v>
      </c>
      <c r="E25" s="3">
        <v>445518.26</v>
      </c>
      <c r="F25" s="4"/>
      <c r="G25" s="3">
        <v>18509507.09</v>
      </c>
      <c r="H25" s="3">
        <v>18606819.52</v>
      </c>
      <c r="I25" s="3">
        <v>348205.83</v>
      </c>
      <c r="J25" s="4"/>
    </row>
    <row r="26" spans="1:10" ht="15" customHeight="1">
      <c r="A26" s="1">
        <v>6</v>
      </c>
      <c r="B26" s="2" t="s">
        <v>30</v>
      </c>
      <c r="C26" s="1" t="s">
        <v>31</v>
      </c>
      <c r="D26" s="2" t="s">
        <v>32</v>
      </c>
      <c r="E26" s="3">
        <v>544135.38</v>
      </c>
      <c r="F26" s="4"/>
      <c r="G26" s="3">
        <v>18322777.52</v>
      </c>
      <c r="H26" s="3">
        <v>18446564.5</v>
      </c>
      <c r="I26" s="3">
        <v>420348.4</v>
      </c>
      <c r="J26" s="4"/>
    </row>
    <row r="27" spans="1:10" ht="15" customHeight="1">
      <c r="A27" s="1">
        <v>6</v>
      </c>
      <c r="B27" s="2" t="s">
        <v>33</v>
      </c>
      <c r="C27" s="1" t="s">
        <v>34</v>
      </c>
      <c r="D27" s="2" t="s">
        <v>35</v>
      </c>
      <c r="E27" s="3">
        <v>-98617.12</v>
      </c>
      <c r="F27" s="4"/>
      <c r="G27" s="3">
        <v>186729.57</v>
      </c>
      <c r="H27" s="3">
        <v>160255.01999999999</v>
      </c>
      <c r="I27" s="3">
        <v>-72142.570000000007</v>
      </c>
      <c r="J27" s="4"/>
    </row>
    <row r="28" spans="1:10" ht="15" customHeight="1">
      <c r="A28" s="1">
        <v>4</v>
      </c>
      <c r="B28" s="2" t="s">
        <v>36</v>
      </c>
      <c r="C28" s="1" t="s">
        <v>1</v>
      </c>
      <c r="D28" s="2" t="s">
        <v>37</v>
      </c>
      <c r="E28" s="3">
        <v>58175367.5</v>
      </c>
      <c r="F28" s="4"/>
      <c r="G28" s="3">
        <v>94408542.950000003</v>
      </c>
      <c r="H28" s="3">
        <v>94666101.310000002</v>
      </c>
      <c r="I28" s="3">
        <v>57917809.140000001</v>
      </c>
      <c r="J28" s="4"/>
    </row>
    <row r="29" spans="1:10" ht="15" customHeight="1">
      <c r="A29" s="1">
        <v>6</v>
      </c>
      <c r="B29" s="2" t="s">
        <v>38</v>
      </c>
      <c r="C29" s="1" t="s">
        <v>39</v>
      </c>
      <c r="D29" s="2" t="s">
        <v>40</v>
      </c>
      <c r="E29" s="3">
        <v>69130812.5</v>
      </c>
      <c r="F29" s="4"/>
      <c r="G29" s="3">
        <v>27554536</v>
      </c>
      <c r="H29" s="3">
        <v>34030809.670000002</v>
      </c>
      <c r="I29" s="3">
        <v>62654538.829999998</v>
      </c>
      <c r="J29" s="4"/>
    </row>
    <row r="30" spans="1:10" ht="15" customHeight="1">
      <c r="A30" s="1">
        <v>6</v>
      </c>
      <c r="B30" s="2" t="s">
        <v>41</v>
      </c>
      <c r="C30" s="1" t="s">
        <v>42</v>
      </c>
      <c r="D30" s="2" t="s">
        <v>43</v>
      </c>
      <c r="E30" s="3">
        <v>-14796336.369999999</v>
      </c>
      <c r="F30" s="4"/>
      <c r="G30" s="3">
        <v>7074387.5499999998</v>
      </c>
      <c r="H30" s="3">
        <v>4849499.57</v>
      </c>
      <c r="I30" s="3">
        <v>-12571448.390000001</v>
      </c>
      <c r="J30" s="4"/>
    </row>
    <row r="31" spans="1:10" ht="15" customHeight="1">
      <c r="A31" s="1">
        <v>6</v>
      </c>
      <c r="B31" s="2" t="s">
        <v>44</v>
      </c>
      <c r="C31" s="1" t="s">
        <v>45</v>
      </c>
      <c r="D31" s="2" t="s">
        <v>46</v>
      </c>
      <c r="E31" s="3">
        <v>1156400.1599999999</v>
      </c>
      <c r="F31" s="4"/>
      <c r="G31" s="3">
        <v>13543286.369999999</v>
      </c>
      <c r="H31" s="3">
        <v>13425341.119999999</v>
      </c>
      <c r="I31" s="3">
        <v>1274345.4099999999</v>
      </c>
      <c r="J31" s="4"/>
    </row>
    <row r="32" spans="1:10" ht="15" customHeight="1">
      <c r="A32" s="1">
        <v>6</v>
      </c>
      <c r="B32" s="2" t="s">
        <v>47</v>
      </c>
      <c r="C32" s="1" t="s">
        <v>48</v>
      </c>
      <c r="D32" s="2" t="s">
        <v>49</v>
      </c>
      <c r="E32" s="3">
        <v>-268714.21000000002</v>
      </c>
      <c r="F32" s="4"/>
      <c r="G32" s="3">
        <v>546462.69999999995</v>
      </c>
      <c r="H32" s="3">
        <v>760061.7</v>
      </c>
      <c r="I32" s="3">
        <v>-482313.21</v>
      </c>
      <c r="J32" s="4"/>
    </row>
    <row r="33" spans="1:10" ht="15" customHeight="1">
      <c r="A33" s="1">
        <v>6</v>
      </c>
      <c r="B33" s="2" t="s">
        <v>50</v>
      </c>
      <c r="C33" s="1" t="s">
        <v>51</v>
      </c>
      <c r="D33" s="2" t="s">
        <v>52</v>
      </c>
      <c r="E33" s="3">
        <v>3333050.3</v>
      </c>
      <c r="F33" s="4"/>
      <c r="G33" s="3">
        <v>41063062.399999999</v>
      </c>
      <c r="H33" s="3">
        <v>40397694.869999997</v>
      </c>
      <c r="I33" s="3">
        <v>3998417.83</v>
      </c>
      <c r="J33" s="4"/>
    </row>
    <row r="34" spans="1:10" ht="15" customHeight="1">
      <c r="A34" s="1">
        <v>6</v>
      </c>
      <c r="B34" s="2" t="s">
        <v>53</v>
      </c>
      <c r="C34" s="1" t="s">
        <v>54</v>
      </c>
      <c r="D34" s="2" t="s">
        <v>55</v>
      </c>
      <c r="E34" s="3">
        <v>-391597.14</v>
      </c>
      <c r="F34" s="4"/>
      <c r="G34" s="3">
        <v>505995.48</v>
      </c>
      <c r="H34" s="3">
        <v>862262.6</v>
      </c>
      <c r="I34" s="3">
        <v>-747864.26</v>
      </c>
      <c r="J34" s="4"/>
    </row>
    <row r="35" spans="1:10" ht="15" customHeight="1">
      <c r="A35" s="1">
        <v>6</v>
      </c>
      <c r="B35" s="2" t="s">
        <v>56</v>
      </c>
      <c r="C35" s="1" t="s">
        <v>57</v>
      </c>
      <c r="D35" s="2" t="s">
        <v>58</v>
      </c>
      <c r="E35" s="3">
        <v>15396.81</v>
      </c>
      <c r="F35" s="4"/>
      <c r="G35" s="3">
        <v>4063097.86</v>
      </c>
      <c r="H35" s="3">
        <v>50250.82</v>
      </c>
      <c r="I35" s="3">
        <v>4028243.85</v>
      </c>
      <c r="J35" s="4"/>
    </row>
    <row r="36" spans="1:10" ht="15" customHeight="1">
      <c r="A36" s="1">
        <v>6</v>
      </c>
      <c r="B36" s="2" t="s">
        <v>59</v>
      </c>
      <c r="C36" s="1" t="s">
        <v>60</v>
      </c>
      <c r="D36" s="2" t="s">
        <v>61</v>
      </c>
      <c r="E36" s="3">
        <v>-3644.55</v>
      </c>
      <c r="F36" s="4"/>
      <c r="G36" s="3">
        <v>54719.74</v>
      </c>
      <c r="H36" s="3">
        <v>261550.53</v>
      </c>
      <c r="I36" s="3">
        <v>-210475.34</v>
      </c>
      <c r="J36" s="4"/>
    </row>
    <row r="37" spans="1:10" ht="15" customHeight="1">
      <c r="A37" s="1">
        <v>6</v>
      </c>
      <c r="B37" s="2" t="s">
        <v>62</v>
      </c>
      <c r="C37" s="1" t="s">
        <v>63</v>
      </c>
      <c r="D37" s="2" t="s">
        <v>64</v>
      </c>
      <c r="E37" s="3">
        <v>0</v>
      </c>
      <c r="F37" s="4"/>
      <c r="G37" s="3">
        <v>0</v>
      </c>
      <c r="H37" s="3">
        <v>5099.95</v>
      </c>
      <c r="I37" s="3">
        <v>-5099.95</v>
      </c>
      <c r="J37" s="4"/>
    </row>
    <row r="38" spans="1:10" ht="15" customHeight="1">
      <c r="A38" s="1">
        <v>6</v>
      </c>
      <c r="B38" s="2" t="s">
        <v>65</v>
      </c>
      <c r="C38" s="1" t="s">
        <v>66</v>
      </c>
      <c r="D38" s="2" t="s">
        <v>67</v>
      </c>
      <c r="E38" s="3">
        <v>0</v>
      </c>
      <c r="F38" s="4"/>
      <c r="G38" s="3">
        <v>21.5</v>
      </c>
      <c r="H38" s="3">
        <v>13552.12</v>
      </c>
      <c r="I38" s="3">
        <v>-13530.62</v>
      </c>
      <c r="J38" s="4"/>
    </row>
    <row r="39" spans="1:10" ht="15" customHeight="1">
      <c r="A39" s="1">
        <v>6</v>
      </c>
      <c r="B39" s="2" t="s">
        <v>68</v>
      </c>
      <c r="C39" s="1" t="s">
        <v>69</v>
      </c>
      <c r="D39" s="2" t="s">
        <v>70</v>
      </c>
      <c r="E39" s="3">
        <v>0</v>
      </c>
      <c r="F39" s="4"/>
      <c r="G39" s="3">
        <v>2973.35</v>
      </c>
      <c r="H39" s="3">
        <v>9978.36</v>
      </c>
      <c r="I39" s="3">
        <v>-7005.01</v>
      </c>
      <c r="J39" s="4"/>
    </row>
    <row r="40" spans="1:10" ht="15" customHeight="1">
      <c r="A40" s="1">
        <v>4</v>
      </c>
      <c r="B40" s="2" t="s">
        <v>71</v>
      </c>
      <c r="C40" s="1" t="s">
        <v>1</v>
      </c>
      <c r="D40" s="2" t="s">
        <v>72</v>
      </c>
      <c r="E40" s="3">
        <v>5498568.3600000003</v>
      </c>
      <c r="F40" s="4"/>
      <c r="G40" s="3">
        <v>16774733.699999999</v>
      </c>
      <c r="H40" s="3">
        <v>17639924.140000001</v>
      </c>
      <c r="I40" s="3">
        <v>4633377.92</v>
      </c>
      <c r="J40" s="4"/>
    </row>
    <row r="41" spans="1:10" ht="15" customHeight="1">
      <c r="A41" s="1">
        <v>5</v>
      </c>
      <c r="B41" s="2" t="s">
        <v>73</v>
      </c>
      <c r="C41" s="1" t="s">
        <v>1</v>
      </c>
      <c r="D41" s="2" t="s">
        <v>74</v>
      </c>
      <c r="E41" s="3">
        <v>5498568.3600000003</v>
      </c>
      <c r="F41" s="4"/>
      <c r="G41" s="3">
        <v>16774733.699999999</v>
      </c>
      <c r="H41" s="3">
        <v>17639924.140000001</v>
      </c>
      <c r="I41" s="3">
        <v>4633377.92</v>
      </c>
      <c r="J41" s="4"/>
    </row>
    <row r="42" spans="1:10" ht="15" customHeight="1">
      <c r="A42" s="1">
        <v>6</v>
      </c>
      <c r="B42" s="2" t="s">
        <v>75</v>
      </c>
      <c r="C42" s="1" t="s">
        <v>76</v>
      </c>
      <c r="D42" s="2" t="s">
        <v>77</v>
      </c>
      <c r="E42" s="3">
        <v>881363.86</v>
      </c>
      <c r="F42" s="4"/>
      <c r="G42" s="3">
        <v>3558880.93</v>
      </c>
      <c r="H42" s="3">
        <v>3656322.56</v>
      </c>
      <c r="I42" s="3">
        <v>783922.23</v>
      </c>
      <c r="J42" s="4"/>
    </row>
    <row r="43" spans="1:10" ht="15" customHeight="1">
      <c r="A43" s="1">
        <v>6</v>
      </c>
      <c r="B43" s="2" t="s">
        <v>78</v>
      </c>
      <c r="C43" s="1" t="s">
        <v>79</v>
      </c>
      <c r="D43" s="2" t="s">
        <v>80</v>
      </c>
      <c r="E43" s="3">
        <v>-28923.71</v>
      </c>
      <c r="F43" s="4"/>
      <c r="G43" s="3">
        <v>135496.25</v>
      </c>
      <c r="H43" s="3">
        <v>128507.25</v>
      </c>
      <c r="I43" s="3">
        <v>-21934.71</v>
      </c>
      <c r="J43" s="4"/>
    </row>
    <row r="44" spans="1:10" ht="15" customHeight="1">
      <c r="A44" s="1">
        <v>6</v>
      </c>
      <c r="B44" s="2" t="s">
        <v>81</v>
      </c>
      <c r="C44" s="1" t="s">
        <v>82</v>
      </c>
      <c r="D44" s="2" t="s">
        <v>64</v>
      </c>
      <c r="E44" s="3">
        <v>0</v>
      </c>
      <c r="F44" s="4"/>
      <c r="G44" s="3">
        <v>0</v>
      </c>
      <c r="H44" s="3">
        <v>182.4</v>
      </c>
      <c r="I44" s="3">
        <v>-182.4</v>
      </c>
      <c r="J44" s="4"/>
    </row>
    <row r="45" spans="1:10" ht="15" customHeight="1">
      <c r="A45" s="1">
        <v>6</v>
      </c>
      <c r="B45" s="2" t="s">
        <v>83</v>
      </c>
      <c r="C45" s="1" t="s">
        <v>84</v>
      </c>
      <c r="D45" s="2" t="s">
        <v>85</v>
      </c>
      <c r="E45" s="3">
        <v>4806255.3899999997</v>
      </c>
      <c r="F45" s="4"/>
      <c r="G45" s="3">
        <v>12458201.32</v>
      </c>
      <c r="H45" s="3">
        <v>13245945.84</v>
      </c>
      <c r="I45" s="3">
        <v>4018510.87</v>
      </c>
      <c r="J45" s="4"/>
    </row>
    <row r="46" spans="1:10" ht="15" customHeight="1">
      <c r="A46" s="1">
        <v>6</v>
      </c>
      <c r="B46" s="2" t="s">
        <v>86</v>
      </c>
      <c r="C46" s="1" t="s">
        <v>87</v>
      </c>
      <c r="D46" s="2" t="s">
        <v>88</v>
      </c>
      <c r="E46" s="3">
        <v>-143935.98000000001</v>
      </c>
      <c r="F46" s="4"/>
      <c r="G46" s="3">
        <v>597866.11</v>
      </c>
      <c r="H46" s="3">
        <v>591251</v>
      </c>
      <c r="I46" s="3">
        <v>-137320.87</v>
      </c>
      <c r="J46" s="4"/>
    </row>
    <row r="47" spans="1:10" ht="15" customHeight="1">
      <c r="A47" s="1">
        <v>6</v>
      </c>
      <c r="B47" s="2" t="s">
        <v>89</v>
      </c>
      <c r="C47" s="1" t="s">
        <v>90</v>
      </c>
      <c r="D47" s="2" t="s">
        <v>64</v>
      </c>
      <c r="E47" s="3">
        <v>-16191.2</v>
      </c>
      <c r="F47" s="4"/>
      <c r="G47" s="3">
        <v>24289.09</v>
      </c>
      <c r="H47" s="3">
        <v>17715.09</v>
      </c>
      <c r="I47" s="3">
        <v>-9617.2000000000007</v>
      </c>
      <c r="J47" s="4"/>
    </row>
    <row r="48" spans="1:10" ht="15" customHeight="1">
      <c r="A48" s="1">
        <v>3</v>
      </c>
      <c r="B48" s="2" t="s">
        <v>91</v>
      </c>
      <c r="C48" s="1" t="s">
        <v>1</v>
      </c>
      <c r="D48" s="2" t="s">
        <v>92</v>
      </c>
      <c r="E48" s="3">
        <v>6291212.8499999996</v>
      </c>
      <c r="F48" s="4"/>
      <c r="G48" s="3">
        <v>5485140.2300000004</v>
      </c>
      <c r="H48" s="3">
        <v>4815214.57</v>
      </c>
      <c r="I48" s="3">
        <v>6961138.5099999998</v>
      </c>
      <c r="J48" s="4"/>
    </row>
    <row r="49" spans="1:10" ht="15" customHeight="1">
      <c r="A49" s="1">
        <v>4</v>
      </c>
      <c r="B49" s="2" t="s">
        <v>93</v>
      </c>
      <c r="C49" s="1" t="s">
        <v>1</v>
      </c>
      <c r="D49" s="2" t="s">
        <v>94</v>
      </c>
      <c r="E49" s="3">
        <v>6291212.8499999996</v>
      </c>
      <c r="F49" s="4"/>
      <c r="G49" s="3">
        <v>5485140.2300000004</v>
      </c>
      <c r="H49" s="3">
        <v>4815214.57</v>
      </c>
      <c r="I49" s="3">
        <v>6961138.5099999998</v>
      </c>
      <c r="J49" s="4"/>
    </row>
    <row r="50" spans="1:10" ht="15" customHeight="1">
      <c r="A50" s="1">
        <v>6</v>
      </c>
      <c r="B50" s="2" t="s">
        <v>95</v>
      </c>
      <c r="C50" s="1" t="s">
        <v>96</v>
      </c>
      <c r="D50" s="2" t="s">
        <v>97</v>
      </c>
      <c r="E50" s="3">
        <v>7501109.3099999996</v>
      </c>
      <c r="F50" s="4"/>
      <c r="G50" s="3">
        <v>4756293.79</v>
      </c>
      <c r="H50" s="3">
        <v>3666452.21</v>
      </c>
      <c r="I50" s="3">
        <v>8590950.8900000006</v>
      </c>
      <c r="J50" s="4"/>
    </row>
    <row r="51" spans="1:10" ht="15" customHeight="1">
      <c r="A51" s="1">
        <v>6</v>
      </c>
      <c r="B51" s="2" t="s">
        <v>98</v>
      </c>
      <c r="C51" s="1" t="s">
        <v>99</v>
      </c>
      <c r="D51" s="2" t="s">
        <v>100</v>
      </c>
      <c r="E51" s="3">
        <v>-1206638.77</v>
      </c>
      <c r="F51" s="4"/>
      <c r="G51" s="3">
        <v>715992.42</v>
      </c>
      <c r="H51" s="3">
        <v>1125861.97</v>
      </c>
      <c r="I51" s="3">
        <v>-1616508.32</v>
      </c>
      <c r="J51" s="4"/>
    </row>
    <row r="52" spans="1:10" ht="15" customHeight="1">
      <c r="A52" s="1">
        <v>6</v>
      </c>
      <c r="B52" s="2" t="s">
        <v>101</v>
      </c>
      <c r="C52" s="1" t="s">
        <v>102</v>
      </c>
      <c r="D52" s="2" t="s">
        <v>103</v>
      </c>
      <c r="E52" s="3">
        <v>-1796.67</v>
      </c>
      <c r="F52" s="4"/>
      <c r="G52" s="3">
        <v>7401.52</v>
      </c>
      <c r="H52" s="3">
        <v>13509.69</v>
      </c>
      <c r="I52" s="3">
        <v>-7904.84</v>
      </c>
      <c r="J52" s="4"/>
    </row>
    <row r="53" spans="1:10" ht="15" customHeight="1">
      <c r="A53" s="1">
        <v>6</v>
      </c>
      <c r="B53" s="2" t="s">
        <v>104</v>
      </c>
      <c r="C53" s="1" t="s">
        <v>105</v>
      </c>
      <c r="D53" s="2" t="s">
        <v>106</v>
      </c>
      <c r="E53" s="3">
        <v>-1461.02</v>
      </c>
      <c r="F53" s="4"/>
      <c r="G53" s="3">
        <v>5452.5</v>
      </c>
      <c r="H53" s="3">
        <v>9390.7000000000007</v>
      </c>
      <c r="I53" s="3">
        <v>-5399.22</v>
      </c>
      <c r="J53" s="4"/>
    </row>
    <row r="54" spans="1:10" ht="15" customHeight="1">
      <c r="A54" s="1">
        <v>3</v>
      </c>
      <c r="B54" s="2" t="s">
        <v>107</v>
      </c>
      <c r="C54" s="1" t="s">
        <v>1</v>
      </c>
      <c r="D54" s="2" t="s">
        <v>108</v>
      </c>
      <c r="E54" s="3">
        <v>8120314.9100000001</v>
      </c>
      <c r="F54" s="4"/>
      <c r="G54" s="3">
        <v>3301554.69</v>
      </c>
      <c r="H54" s="3">
        <v>5848503.1600000001</v>
      </c>
      <c r="I54" s="3">
        <v>5573366.4400000004</v>
      </c>
      <c r="J54" s="4"/>
    </row>
    <row r="55" spans="1:10" ht="15" customHeight="1">
      <c r="A55" s="1">
        <v>4</v>
      </c>
      <c r="B55" s="2" t="s">
        <v>109</v>
      </c>
      <c r="C55" s="1" t="s">
        <v>1</v>
      </c>
      <c r="D55" s="2" t="s">
        <v>110</v>
      </c>
      <c r="E55" s="3">
        <v>2922524.47</v>
      </c>
      <c r="F55" s="4"/>
      <c r="G55" s="3">
        <v>667282.01</v>
      </c>
      <c r="H55" s="3">
        <v>1932803.18</v>
      </c>
      <c r="I55" s="3">
        <v>1657003.3</v>
      </c>
      <c r="J55" s="4"/>
    </row>
    <row r="56" spans="1:10" ht="15" customHeight="1">
      <c r="A56" s="1">
        <v>5</v>
      </c>
      <c r="B56" s="2" t="s">
        <v>111</v>
      </c>
      <c r="C56" s="1" t="s">
        <v>1</v>
      </c>
      <c r="D56" s="2" t="s">
        <v>112</v>
      </c>
      <c r="E56" s="3">
        <v>150287.35999999999</v>
      </c>
      <c r="F56" s="4"/>
      <c r="G56" s="3">
        <v>198123.3</v>
      </c>
      <c r="H56" s="3">
        <v>217565.51</v>
      </c>
      <c r="I56" s="3">
        <v>130845.15</v>
      </c>
      <c r="J56" s="4"/>
    </row>
    <row r="57" spans="1:10" ht="15" customHeight="1">
      <c r="A57" s="1">
        <v>6</v>
      </c>
      <c r="B57" s="2" t="s">
        <v>113</v>
      </c>
      <c r="C57" s="1" t="s">
        <v>114</v>
      </c>
      <c r="D57" s="2" t="s">
        <v>115</v>
      </c>
      <c r="E57" s="3">
        <v>158495.07999999999</v>
      </c>
      <c r="F57" s="4"/>
      <c r="G57" s="3">
        <v>181652.18</v>
      </c>
      <c r="H57" s="3">
        <v>203436.11</v>
      </c>
      <c r="I57" s="3">
        <v>136711.15</v>
      </c>
      <c r="J57" s="4"/>
    </row>
    <row r="58" spans="1:10" ht="15" customHeight="1">
      <c r="A58" s="1">
        <v>6</v>
      </c>
      <c r="B58" s="2" t="s">
        <v>116</v>
      </c>
      <c r="C58" s="1" t="s">
        <v>117</v>
      </c>
      <c r="D58" s="2" t="s">
        <v>118</v>
      </c>
      <c r="E58" s="3">
        <v>-8207.7199999999993</v>
      </c>
      <c r="F58" s="4"/>
      <c r="G58" s="3">
        <v>16471.12</v>
      </c>
      <c r="H58" s="3">
        <v>14129.4</v>
      </c>
      <c r="I58" s="3">
        <v>-5866</v>
      </c>
      <c r="J58" s="4"/>
    </row>
    <row r="59" spans="1:10" ht="15" customHeight="1">
      <c r="A59" s="1">
        <v>5</v>
      </c>
      <c r="B59" s="2" t="s">
        <v>119</v>
      </c>
      <c r="C59" s="1" t="s">
        <v>1</v>
      </c>
      <c r="D59" s="2" t="s">
        <v>120</v>
      </c>
      <c r="E59" s="3">
        <v>2772237.11</v>
      </c>
      <c r="F59" s="4"/>
      <c r="G59" s="3">
        <v>469158.71</v>
      </c>
      <c r="H59" s="3">
        <v>1715237.67</v>
      </c>
      <c r="I59" s="3">
        <v>1526158.15</v>
      </c>
      <c r="J59" s="4"/>
    </row>
    <row r="60" spans="1:10" ht="15" customHeight="1">
      <c r="A60" s="1">
        <v>6</v>
      </c>
      <c r="B60" s="2" t="s">
        <v>121</v>
      </c>
      <c r="C60" s="1" t="s">
        <v>122</v>
      </c>
      <c r="D60" s="2" t="s">
        <v>123</v>
      </c>
      <c r="E60" s="3">
        <v>3146166.97</v>
      </c>
      <c r="F60" s="4"/>
      <c r="G60" s="3">
        <v>263246.2</v>
      </c>
      <c r="H60" s="3">
        <v>1656180.59</v>
      </c>
      <c r="I60" s="3">
        <v>1753232.58</v>
      </c>
      <c r="J60" s="4"/>
    </row>
    <row r="61" spans="1:10" ht="15" customHeight="1">
      <c r="A61" s="1">
        <v>6</v>
      </c>
      <c r="B61" s="2" t="s">
        <v>124</v>
      </c>
      <c r="C61" s="1" t="s">
        <v>125</v>
      </c>
      <c r="D61" s="2" t="s">
        <v>126</v>
      </c>
      <c r="E61" s="3">
        <v>-363020.48</v>
      </c>
      <c r="F61" s="4"/>
      <c r="G61" s="3">
        <v>186467.17</v>
      </c>
      <c r="H61" s="3">
        <v>47209.919999999998</v>
      </c>
      <c r="I61" s="3">
        <v>-223763.23</v>
      </c>
      <c r="J61" s="4"/>
    </row>
    <row r="62" spans="1:10" ht="15" customHeight="1">
      <c r="A62" s="1">
        <v>6</v>
      </c>
      <c r="B62" s="2" t="s">
        <v>127</v>
      </c>
      <c r="C62" s="1" t="s">
        <v>128</v>
      </c>
      <c r="D62" s="2" t="s">
        <v>129</v>
      </c>
      <c r="E62" s="3">
        <v>-9150</v>
      </c>
      <c r="F62" s="4"/>
      <c r="G62" s="3">
        <v>17190.88</v>
      </c>
      <c r="H62" s="3">
        <v>10109.950000000001</v>
      </c>
      <c r="I62" s="3">
        <v>-2069.0700000000002</v>
      </c>
      <c r="J62" s="4"/>
    </row>
    <row r="63" spans="1:10" ht="15" customHeight="1">
      <c r="A63" s="1">
        <v>6</v>
      </c>
      <c r="B63" s="2" t="s">
        <v>130</v>
      </c>
      <c r="C63" s="1" t="s">
        <v>131</v>
      </c>
      <c r="D63" s="2" t="s">
        <v>132</v>
      </c>
      <c r="E63" s="3">
        <v>-1759.38</v>
      </c>
      <c r="F63" s="4"/>
      <c r="G63" s="3">
        <v>2254.46</v>
      </c>
      <c r="H63" s="3">
        <v>1737.21</v>
      </c>
      <c r="I63" s="3">
        <v>-1242.1300000000001</v>
      </c>
      <c r="J63" s="4"/>
    </row>
    <row r="64" spans="1:10" ht="15" customHeight="1">
      <c r="A64" s="1">
        <v>4</v>
      </c>
      <c r="B64" s="2" t="s">
        <v>133</v>
      </c>
      <c r="C64" s="1" t="s">
        <v>1</v>
      </c>
      <c r="D64" s="2" t="s">
        <v>134</v>
      </c>
      <c r="E64" s="3">
        <v>4601566.09</v>
      </c>
      <c r="F64" s="4"/>
      <c r="G64" s="3">
        <v>748745.8</v>
      </c>
      <c r="H64" s="3">
        <v>2545425.0299999998</v>
      </c>
      <c r="I64" s="3">
        <v>2804886.86</v>
      </c>
      <c r="J64" s="4"/>
    </row>
    <row r="65" spans="1:10" ht="15" customHeight="1">
      <c r="A65" s="1">
        <v>5</v>
      </c>
      <c r="B65" s="2" t="s">
        <v>135</v>
      </c>
      <c r="C65" s="1" t="s">
        <v>1</v>
      </c>
      <c r="D65" s="2" t="s">
        <v>112</v>
      </c>
      <c r="E65" s="3">
        <v>966318.82</v>
      </c>
      <c r="F65" s="4"/>
      <c r="G65" s="3">
        <v>581552.37</v>
      </c>
      <c r="H65" s="3">
        <v>1382159.78</v>
      </c>
      <c r="I65" s="3">
        <v>165711.41</v>
      </c>
      <c r="J65" s="4"/>
    </row>
    <row r="66" spans="1:10" ht="15" customHeight="1">
      <c r="A66" s="1">
        <v>6</v>
      </c>
      <c r="B66" s="2" t="s">
        <v>136</v>
      </c>
      <c r="C66" s="1" t="s">
        <v>137</v>
      </c>
      <c r="D66" s="2" t="s">
        <v>138</v>
      </c>
      <c r="E66" s="3">
        <v>993281.01</v>
      </c>
      <c r="F66" s="4"/>
      <c r="G66" s="3">
        <v>525596.48</v>
      </c>
      <c r="H66" s="3">
        <v>1347489.25</v>
      </c>
      <c r="I66" s="3">
        <v>171388.24</v>
      </c>
      <c r="J66" s="4"/>
    </row>
    <row r="67" spans="1:10" ht="15" customHeight="1">
      <c r="A67" s="1">
        <v>6</v>
      </c>
      <c r="B67" s="2" t="s">
        <v>139</v>
      </c>
      <c r="C67" s="1" t="s">
        <v>140</v>
      </c>
      <c r="D67" s="2" t="s">
        <v>141</v>
      </c>
      <c r="E67" s="3">
        <v>-26962.19</v>
      </c>
      <c r="F67" s="4"/>
      <c r="G67" s="3">
        <v>55955.89</v>
      </c>
      <c r="H67" s="3">
        <v>34670.53</v>
      </c>
      <c r="I67" s="3">
        <v>-5676.83</v>
      </c>
      <c r="J67" s="4"/>
    </row>
    <row r="68" spans="1:10" ht="15" customHeight="1">
      <c r="A68" s="1">
        <v>5</v>
      </c>
      <c r="B68" s="2" t="s">
        <v>142</v>
      </c>
      <c r="C68" s="1" t="s">
        <v>1</v>
      </c>
      <c r="D68" s="2" t="s">
        <v>120</v>
      </c>
      <c r="E68" s="3">
        <v>3635247.27</v>
      </c>
      <c r="F68" s="4"/>
      <c r="G68" s="3">
        <v>167193.43</v>
      </c>
      <c r="H68" s="3">
        <v>1163265.25</v>
      </c>
      <c r="I68" s="3">
        <v>2639175.4500000002</v>
      </c>
      <c r="J68" s="4"/>
    </row>
    <row r="69" spans="1:10" ht="15" customHeight="1">
      <c r="A69" s="1">
        <v>6</v>
      </c>
      <c r="B69" s="2" t="s">
        <v>143</v>
      </c>
      <c r="C69" s="1" t="s">
        <v>144</v>
      </c>
      <c r="D69" s="2" t="s">
        <v>145</v>
      </c>
      <c r="E69" s="3">
        <v>3916422.85</v>
      </c>
      <c r="F69" s="4"/>
      <c r="G69" s="3">
        <v>13872.43</v>
      </c>
      <c r="H69" s="3">
        <v>1159607.8700000001</v>
      </c>
      <c r="I69" s="3">
        <v>2770687.41</v>
      </c>
      <c r="J69" s="4"/>
    </row>
    <row r="70" spans="1:10" ht="15" customHeight="1">
      <c r="A70" s="1">
        <v>6</v>
      </c>
      <c r="B70" s="2" t="s">
        <v>146</v>
      </c>
      <c r="C70" s="1" t="s">
        <v>147</v>
      </c>
      <c r="D70" s="2" t="s">
        <v>148</v>
      </c>
      <c r="E70" s="3">
        <v>-280161.88</v>
      </c>
      <c r="F70" s="4"/>
      <c r="G70" s="3">
        <v>151868.60999999999</v>
      </c>
      <c r="H70" s="3">
        <v>0</v>
      </c>
      <c r="I70" s="3">
        <v>-128293.27</v>
      </c>
      <c r="J70" s="4"/>
    </row>
    <row r="71" spans="1:10" ht="15" customHeight="1">
      <c r="A71" s="1">
        <v>6</v>
      </c>
      <c r="B71" s="2" t="s">
        <v>149</v>
      </c>
      <c r="C71" s="1" t="s">
        <v>150</v>
      </c>
      <c r="D71" s="2" t="s">
        <v>151</v>
      </c>
      <c r="E71" s="3">
        <v>-1013.7</v>
      </c>
      <c r="F71" s="4"/>
      <c r="G71" s="3">
        <v>1452.39</v>
      </c>
      <c r="H71" s="3">
        <v>3657.38</v>
      </c>
      <c r="I71" s="3">
        <v>-3218.69</v>
      </c>
      <c r="J71" s="4"/>
    </row>
    <row r="72" spans="1:10" ht="15" customHeight="1">
      <c r="A72" s="1">
        <v>4</v>
      </c>
      <c r="B72" s="2" t="s">
        <v>152</v>
      </c>
      <c r="C72" s="1" t="s">
        <v>1</v>
      </c>
      <c r="D72" s="2" t="s">
        <v>153</v>
      </c>
      <c r="E72" s="3">
        <v>596224.35</v>
      </c>
      <c r="F72" s="4"/>
      <c r="G72" s="3">
        <v>1885526.88</v>
      </c>
      <c r="H72" s="3">
        <v>1370274.95</v>
      </c>
      <c r="I72" s="3">
        <v>1111476.28</v>
      </c>
      <c r="J72" s="4"/>
    </row>
    <row r="73" spans="1:10" ht="15" customHeight="1">
      <c r="A73" s="1">
        <v>5</v>
      </c>
      <c r="B73" s="2" t="s">
        <v>154</v>
      </c>
      <c r="C73" s="1" t="s">
        <v>1</v>
      </c>
      <c r="D73" s="2" t="s">
        <v>112</v>
      </c>
      <c r="E73" s="3">
        <v>321039.95</v>
      </c>
      <c r="F73" s="4"/>
      <c r="G73" s="3">
        <v>421842.04</v>
      </c>
      <c r="H73" s="3">
        <v>359815.83</v>
      </c>
      <c r="I73" s="3">
        <v>383066.16</v>
      </c>
      <c r="J73" s="4"/>
    </row>
    <row r="74" spans="1:10" ht="15" customHeight="1">
      <c r="A74" s="1">
        <v>6</v>
      </c>
      <c r="B74" s="2" t="s">
        <v>155</v>
      </c>
      <c r="C74" s="1" t="s">
        <v>156</v>
      </c>
      <c r="D74" s="2" t="s">
        <v>157</v>
      </c>
      <c r="E74" s="3">
        <v>326066.81</v>
      </c>
      <c r="F74" s="4"/>
      <c r="G74" s="3">
        <v>402537.57</v>
      </c>
      <c r="H74" s="3">
        <v>332415.84999999998</v>
      </c>
      <c r="I74" s="3">
        <v>396188.53</v>
      </c>
      <c r="J74" s="4"/>
    </row>
    <row r="75" spans="1:10" ht="15" customHeight="1">
      <c r="A75" s="1">
        <v>6</v>
      </c>
      <c r="B75" s="2" t="s">
        <v>158</v>
      </c>
      <c r="C75" s="1" t="s">
        <v>159</v>
      </c>
      <c r="D75" s="2" t="s">
        <v>160</v>
      </c>
      <c r="E75" s="3">
        <v>-5026.8599999999997</v>
      </c>
      <c r="F75" s="4"/>
      <c r="G75" s="3">
        <v>16243.79</v>
      </c>
      <c r="H75" s="3">
        <v>24339.3</v>
      </c>
      <c r="I75" s="3">
        <v>-13122.37</v>
      </c>
      <c r="J75" s="4"/>
    </row>
    <row r="76" spans="1:10" ht="15" customHeight="1">
      <c r="A76" s="1">
        <v>5</v>
      </c>
      <c r="B76" s="2" t="s">
        <v>161</v>
      </c>
      <c r="C76" s="1" t="s">
        <v>1</v>
      </c>
      <c r="D76" s="2" t="s">
        <v>120</v>
      </c>
      <c r="E76" s="3">
        <v>275184.40000000002</v>
      </c>
      <c r="F76" s="4"/>
      <c r="G76" s="3">
        <v>1463684.84</v>
      </c>
      <c r="H76" s="3">
        <v>1010459.12</v>
      </c>
      <c r="I76" s="3">
        <v>728410.12</v>
      </c>
      <c r="J76" s="4"/>
    </row>
    <row r="77" spans="1:10" ht="15" customHeight="1">
      <c r="A77" s="1">
        <v>6</v>
      </c>
      <c r="B77" s="2" t="s">
        <v>162</v>
      </c>
      <c r="C77" s="1" t="s">
        <v>163</v>
      </c>
      <c r="D77" s="2" t="s">
        <v>164</v>
      </c>
      <c r="E77" s="3">
        <v>322941.45</v>
      </c>
      <c r="F77" s="4"/>
      <c r="G77" s="3">
        <v>1318922.1499999999</v>
      </c>
      <c r="H77" s="3">
        <v>820931.8</v>
      </c>
      <c r="I77" s="3">
        <v>820931.8</v>
      </c>
      <c r="J77" s="4"/>
    </row>
    <row r="78" spans="1:10" ht="15" customHeight="1">
      <c r="A78" s="1">
        <v>6</v>
      </c>
      <c r="B78" s="2" t="s">
        <v>165</v>
      </c>
      <c r="C78" s="1" t="s">
        <v>166</v>
      </c>
      <c r="D78" s="2" t="s">
        <v>167</v>
      </c>
      <c r="E78" s="3">
        <v>-47757.05</v>
      </c>
      <c r="F78" s="4"/>
      <c r="G78" s="3">
        <v>144762.69</v>
      </c>
      <c r="H78" s="3">
        <v>189527.32</v>
      </c>
      <c r="I78" s="3">
        <v>-92521.68</v>
      </c>
      <c r="J78" s="4"/>
    </row>
    <row r="79" spans="1:10" ht="15" customHeight="1">
      <c r="A79" s="1">
        <v>3</v>
      </c>
      <c r="B79" s="2" t="s">
        <v>168</v>
      </c>
      <c r="C79" s="1" t="s">
        <v>1</v>
      </c>
      <c r="D79" s="2" t="s">
        <v>169</v>
      </c>
      <c r="E79" s="3">
        <v>-11932353.609999999</v>
      </c>
      <c r="F79" s="4"/>
      <c r="G79" s="3">
        <v>79833773.859999999</v>
      </c>
      <c r="H79" s="3">
        <v>83016261.090000004</v>
      </c>
      <c r="I79" s="3">
        <v>-15114840.84</v>
      </c>
      <c r="J79" s="4"/>
    </row>
    <row r="80" spans="1:10" ht="15" customHeight="1">
      <c r="A80" s="1">
        <v>4</v>
      </c>
      <c r="B80" s="2" t="s">
        <v>170</v>
      </c>
      <c r="C80" s="1" t="s">
        <v>1</v>
      </c>
      <c r="D80" s="2" t="s">
        <v>171</v>
      </c>
      <c r="E80" s="3">
        <v>-11328461.49</v>
      </c>
      <c r="F80" s="4"/>
      <c r="G80" s="3">
        <v>76364037.299999997</v>
      </c>
      <c r="H80" s="3">
        <v>79767741.989999995</v>
      </c>
      <c r="I80" s="3">
        <v>-14732166.18</v>
      </c>
      <c r="J80" s="4"/>
    </row>
    <row r="81" spans="1:10" ht="15" customHeight="1">
      <c r="A81" s="1">
        <v>6</v>
      </c>
      <c r="B81" s="2" t="s">
        <v>172</v>
      </c>
      <c r="C81" s="1" t="s">
        <v>173</v>
      </c>
      <c r="D81" s="2" t="s">
        <v>174</v>
      </c>
      <c r="E81" s="3">
        <v>-154541.20000000001</v>
      </c>
      <c r="F81" s="4"/>
      <c r="G81" s="3">
        <v>911250.83</v>
      </c>
      <c r="H81" s="3">
        <v>861534.35</v>
      </c>
      <c r="I81" s="3">
        <v>-104824.72</v>
      </c>
      <c r="J81" s="4"/>
    </row>
    <row r="82" spans="1:10" ht="15" customHeight="1">
      <c r="A82" s="1">
        <v>6</v>
      </c>
      <c r="B82" s="2" t="s">
        <v>175</v>
      </c>
      <c r="C82" s="1" t="s">
        <v>176</v>
      </c>
      <c r="D82" s="2" t="s">
        <v>177</v>
      </c>
      <c r="E82" s="3">
        <v>-10773304.74</v>
      </c>
      <c r="F82" s="4"/>
      <c r="G82" s="3">
        <v>72922242.879999995</v>
      </c>
      <c r="H82" s="3">
        <v>76409815.540000007</v>
      </c>
      <c r="I82" s="3">
        <v>-14260877.4</v>
      </c>
      <c r="J82" s="4"/>
    </row>
    <row r="83" spans="1:10" ht="15" customHeight="1">
      <c r="A83" s="1">
        <v>6</v>
      </c>
      <c r="B83" s="2" t="s">
        <v>178</v>
      </c>
      <c r="C83" s="1" t="s">
        <v>179</v>
      </c>
      <c r="D83" s="2" t="s">
        <v>180</v>
      </c>
      <c r="E83" s="3">
        <v>-87380.15</v>
      </c>
      <c r="F83" s="4"/>
      <c r="G83" s="3">
        <v>535008.73</v>
      </c>
      <c r="H83" s="3">
        <v>515527.98</v>
      </c>
      <c r="I83" s="3">
        <v>-67899.399999999994</v>
      </c>
      <c r="J83" s="4"/>
    </row>
    <row r="84" spans="1:10" ht="15" customHeight="1">
      <c r="A84" s="1">
        <v>6</v>
      </c>
      <c r="B84" s="2" t="s">
        <v>181</v>
      </c>
      <c r="C84" s="1" t="s">
        <v>182</v>
      </c>
      <c r="D84" s="2" t="s">
        <v>183</v>
      </c>
      <c r="E84" s="3">
        <v>-95538.16</v>
      </c>
      <c r="F84" s="4"/>
      <c r="G84" s="3">
        <v>515589.7</v>
      </c>
      <c r="H84" s="3">
        <v>492032.6</v>
      </c>
      <c r="I84" s="3">
        <v>-71981.06</v>
      </c>
      <c r="J84" s="4"/>
    </row>
    <row r="85" spans="1:10" ht="15" customHeight="1">
      <c r="A85" s="1">
        <v>6</v>
      </c>
      <c r="B85" s="2" t="s">
        <v>184</v>
      </c>
      <c r="C85" s="1" t="s">
        <v>185</v>
      </c>
      <c r="D85" s="2" t="s">
        <v>186</v>
      </c>
      <c r="E85" s="3">
        <v>-217697.24</v>
      </c>
      <c r="F85" s="4"/>
      <c r="G85" s="3">
        <v>1479945.16</v>
      </c>
      <c r="H85" s="3">
        <v>1488831.52</v>
      </c>
      <c r="I85" s="3">
        <v>-226583.6</v>
      </c>
      <c r="J85" s="4"/>
    </row>
    <row r="86" spans="1:10" ht="15" customHeight="1">
      <c r="A86" s="1">
        <v>4</v>
      </c>
      <c r="B86" s="2" t="s">
        <v>187</v>
      </c>
      <c r="C86" s="1" t="s">
        <v>1</v>
      </c>
      <c r="D86" s="2" t="s">
        <v>188</v>
      </c>
      <c r="E86" s="3">
        <v>-181706.86</v>
      </c>
      <c r="F86" s="4"/>
      <c r="G86" s="3">
        <v>1054277.1499999999</v>
      </c>
      <c r="H86" s="3">
        <v>1055572.99</v>
      </c>
      <c r="I86" s="3">
        <v>-183002.7</v>
      </c>
      <c r="J86" s="4"/>
    </row>
    <row r="87" spans="1:10" ht="15" customHeight="1">
      <c r="A87" s="1">
        <v>6</v>
      </c>
      <c r="B87" s="2" t="s">
        <v>189</v>
      </c>
      <c r="C87" s="1" t="s">
        <v>190</v>
      </c>
      <c r="D87" s="2" t="s">
        <v>191</v>
      </c>
      <c r="E87" s="3">
        <v>-181706.86</v>
      </c>
      <c r="F87" s="4"/>
      <c r="G87" s="3">
        <v>1054277.1499999999</v>
      </c>
      <c r="H87" s="3">
        <v>1055572.99</v>
      </c>
      <c r="I87" s="3">
        <v>-183002.7</v>
      </c>
      <c r="J87" s="4"/>
    </row>
    <row r="88" spans="1:10" ht="15" customHeight="1">
      <c r="A88" s="1">
        <v>4</v>
      </c>
      <c r="B88" s="2" t="s">
        <v>192</v>
      </c>
      <c r="C88" s="1" t="s">
        <v>1</v>
      </c>
      <c r="D88" s="2" t="s">
        <v>193</v>
      </c>
      <c r="E88" s="3">
        <v>-422185.26</v>
      </c>
      <c r="F88" s="4"/>
      <c r="G88" s="3">
        <v>2415459.41</v>
      </c>
      <c r="H88" s="3">
        <v>2192946.11</v>
      </c>
      <c r="I88" s="3">
        <v>-199671.96</v>
      </c>
      <c r="J88" s="4"/>
    </row>
    <row r="89" spans="1:10" ht="15" customHeight="1">
      <c r="A89" s="1">
        <v>6</v>
      </c>
      <c r="B89" s="2" t="s">
        <v>194</v>
      </c>
      <c r="C89" s="1" t="s">
        <v>195</v>
      </c>
      <c r="D89" s="2" t="s">
        <v>196</v>
      </c>
      <c r="E89" s="3">
        <v>-167697.38</v>
      </c>
      <c r="F89" s="4"/>
      <c r="G89" s="3">
        <v>825005.53</v>
      </c>
      <c r="H89" s="3">
        <v>699397.15</v>
      </c>
      <c r="I89" s="3">
        <v>-42089</v>
      </c>
      <c r="J89" s="4"/>
    </row>
    <row r="90" spans="1:10" ht="15" customHeight="1">
      <c r="A90" s="1">
        <v>6</v>
      </c>
      <c r="B90" s="2" t="s">
        <v>197</v>
      </c>
      <c r="C90" s="1" t="s">
        <v>198</v>
      </c>
      <c r="D90" s="2" t="s">
        <v>199</v>
      </c>
      <c r="E90" s="3">
        <v>-193938.23</v>
      </c>
      <c r="F90" s="4"/>
      <c r="G90" s="3">
        <v>1157853.3400000001</v>
      </c>
      <c r="H90" s="3">
        <v>1110174.8899999999</v>
      </c>
      <c r="I90" s="3">
        <v>-146259.78</v>
      </c>
      <c r="J90" s="4"/>
    </row>
    <row r="91" spans="1:10" ht="15" customHeight="1">
      <c r="A91" s="1">
        <v>6</v>
      </c>
      <c r="B91" s="2" t="s">
        <v>200</v>
      </c>
      <c r="C91" s="1" t="s">
        <v>201</v>
      </c>
      <c r="D91" s="2" t="s">
        <v>202</v>
      </c>
      <c r="E91" s="3">
        <v>-60549.65</v>
      </c>
      <c r="F91" s="4"/>
      <c r="G91" s="3">
        <v>432600.54</v>
      </c>
      <c r="H91" s="3">
        <v>383374.07</v>
      </c>
      <c r="I91" s="3">
        <v>-11323.18</v>
      </c>
      <c r="J91" s="4"/>
    </row>
    <row r="92" spans="1:10" ht="15" customHeight="1">
      <c r="A92" s="1">
        <v>2</v>
      </c>
      <c r="B92" s="2" t="s">
        <v>203</v>
      </c>
      <c r="C92" s="1" t="s">
        <v>1</v>
      </c>
      <c r="D92" s="2" t="s">
        <v>204</v>
      </c>
      <c r="E92" s="3">
        <v>3553939.9</v>
      </c>
      <c r="F92" s="4"/>
      <c r="G92" s="3">
        <v>2432316251.52</v>
      </c>
      <c r="H92" s="3">
        <v>2432653546.6900001</v>
      </c>
      <c r="I92" s="3">
        <v>3216644.73</v>
      </c>
      <c r="J92" s="4"/>
    </row>
    <row r="93" spans="1:10" ht="15" customHeight="1">
      <c r="A93" s="1">
        <v>3</v>
      </c>
      <c r="B93" s="2" t="s">
        <v>205</v>
      </c>
      <c r="C93" s="1" t="s">
        <v>1</v>
      </c>
      <c r="D93" s="2" t="s">
        <v>206</v>
      </c>
      <c r="E93" s="3">
        <v>41290.04</v>
      </c>
      <c r="F93" s="4"/>
      <c r="G93" s="3">
        <v>361957.93</v>
      </c>
      <c r="H93" s="3">
        <v>306109.63</v>
      </c>
      <c r="I93" s="3">
        <v>97138.34</v>
      </c>
      <c r="J93" s="4"/>
    </row>
    <row r="94" spans="1:10" ht="15" customHeight="1">
      <c r="A94" s="1">
        <v>4</v>
      </c>
      <c r="B94" s="2" t="s">
        <v>207</v>
      </c>
      <c r="C94" s="1" t="s">
        <v>1</v>
      </c>
      <c r="D94" s="2" t="s">
        <v>208</v>
      </c>
      <c r="E94" s="3">
        <v>41290.04</v>
      </c>
      <c r="F94" s="4"/>
      <c r="G94" s="3">
        <v>361957.93</v>
      </c>
      <c r="H94" s="3">
        <v>306109.63</v>
      </c>
      <c r="I94" s="3">
        <v>97138.34</v>
      </c>
      <c r="J94" s="4"/>
    </row>
    <row r="95" spans="1:10" ht="15" customHeight="1">
      <c r="A95" s="1">
        <v>6</v>
      </c>
      <c r="B95" s="2" t="s">
        <v>209</v>
      </c>
      <c r="C95" s="1" t="s">
        <v>210</v>
      </c>
      <c r="D95" s="2" t="s">
        <v>211</v>
      </c>
      <c r="E95" s="3">
        <v>41290.04</v>
      </c>
      <c r="F95" s="4"/>
      <c r="G95" s="3">
        <v>361957.93</v>
      </c>
      <c r="H95" s="3">
        <v>306109.63</v>
      </c>
      <c r="I95" s="3">
        <v>97138.34</v>
      </c>
      <c r="J95" s="4"/>
    </row>
    <row r="96" spans="1:10" ht="15" customHeight="1">
      <c r="A96" s="1">
        <v>3</v>
      </c>
      <c r="B96" s="2" t="s">
        <v>212</v>
      </c>
      <c r="C96" s="1" t="s">
        <v>1</v>
      </c>
      <c r="D96" s="2" t="s">
        <v>213</v>
      </c>
      <c r="E96" s="3">
        <v>598541.07999999996</v>
      </c>
      <c r="F96" s="4"/>
      <c r="G96" s="3">
        <v>2523556.44</v>
      </c>
      <c r="H96" s="3">
        <v>2423395.54</v>
      </c>
      <c r="I96" s="3">
        <v>698701.98</v>
      </c>
      <c r="J96" s="4"/>
    </row>
    <row r="97" spans="1:10" ht="15" customHeight="1">
      <c r="A97" s="1">
        <v>4</v>
      </c>
      <c r="B97" s="2" t="s">
        <v>214</v>
      </c>
      <c r="C97" s="1" t="s">
        <v>1</v>
      </c>
      <c r="D97" s="2" t="s">
        <v>215</v>
      </c>
      <c r="E97" s="3">
        <v>20532.349999999999</v>
      </c>
      <c r="F97" s="4"/>
      <c r="G97" s="3">
        <v>893081.91</v>
      </c>
      <c r="H97" s="3">
        <v>876448.13</v>
      </c>
      <c r="I97" s="3">
        <v>37166.129999999997</v>
      </c>
      <c r="J97" s="4"/>
    </row>
    <row r="98" spans="1:10" ht="15" customHeight="1">
      <c r="A98" s="1">
        <v>6</v>
      </c>
      <c r="B98" s="2" t="s">
        <v>216</v>
      </c>
      <c r="C98" s="1" t="s">
        <v>217</v>
      </c>
      <c r="D98" s="2" t="s">
        <v>218</v>
      </c>
      <c r="E98" s="3">
        <v>1585</v>
      </c>
      <c r="F98" s="4"/>
      <c r="G98" s="3">
        <v>10705.1</v>
      </c>
      <c r="H98" s="3">
        <v>10534.28</v>
      </c>
      <c r="I98" s="3">
        <v>1755.82</v>
      </c>
      <c r="J98" s="4"/>
    </row>
    <row r="99" spans="1:10" ht="15" customHeight="1">
      <c r="A99" s="1">
        <v>6</v>
      </c>
      <c r="B99" s="2" t="s">
        <v>219</v>
      </c>
      <c r="C99" s="1" t="s">
        <v>220</v>
      </c>
      <c r="D99" s="2" t="s">
        <v>221</v>
      </c>
      <c r="E99" s="3">
        <v>12854.99</v>
      </c>
      <c r="F99" s="4"/>
      <c r="G99" s="3">
        <v>17793.73</v>
      </c>
      <c r="H99" s="3">
        <v>65</v>
      </c>
      <c r="I99" s="3">
        <v>30583.72</v>
      </c>
      <c r="J99" s="4"/>
    </row>
    <row r="100" spans="1:10" ht="15" customHeight="1">
      <c r="A100" s="1">
        <v>6</v>
      </c>
      <c r="B100" s="2" t="s">
        <v>222</v>
      </c>
      <c r="C100" s="1" t="s">
        <v>223</v>
      </c>
      <c r="D100" s="2" t="s">
        <v>224</v>
      </c>
      <c r="E100" s="3">
        <v>128.15</v>
      </c>
      <c r="F100" s="4"/>
      <c r="G100" s="3">
        <v>3688.68</v>
      </c>
      <c r="H100" s="3">
        <v>3659.47</v>
      </c>
      <c r="I100" s="3">
        <v>157.36000000000001</v>
      </c>
      <c r="J100" s="4"/>
    </row>
    <row r="101" spans="1:10" ht="15" customHeight="1">
      <c r="A101" s="1">
        <v>6</v>
      </c>
      <c r="B101" s="2" t="s">
        <v>225</v>
      </c>
      <c r="C101" s="1" t="s">
        <v>226</v>
      </c>
      <c r="D101" s="2" t="s">
        <v>227</v>
      </c>
      <c r="E101" s="3">
        <v>4984.92</v>
      </c>
      <c r="F101" s="4"/>
      <c r="G101" s="3">
        <v>18444.57</v>
      </c>
      <c r="H101" s="3">
        <v>20472.21</v>
      </c>
      <c r="I101" s="3">
        <v>2957.28</v>
      </c>
      <c r="J101" s="4"/>
    </row>
    <row r="102" spans="1:10" ht="15" customHeight="1">
      <c r="A102" s="1">
        <v>6</v>
      </c>
      <c r="B102" s="2" t="s">
        <v>228</v>
      </c>
      <c r="C102" s="1" t="s">
        <v>229</v>
      </c>
      <c r="D102" s="2" t="s">
        <v>230</v>
      </c>
      <c r="E102" s="3">
        <v>979.29</v>
      </c>
      <c r="F102" s="4"/>
      <c r="G102" s="3">
        <v>751.26</v>
      </c>
      <c r="H102" s="3">
        <v>18.600000000000001</v>
      </c>
      <c r="I102" s="3">
        <v>1711.95</v>
      </c>
      <c r="J102" s="4"/>
    </row>
    <row r="103" spans="1:10" ht="15" customHeight="1">
      <c r="A103" s="1">
        <v>4</v>
      </c>
      <c r="B103" s="2" t="s">
        <v>231</v>
      </c>
      <c r="C103" s="1" t="s">
        <v>1</v>
      </c>
      <c r="D103" s="2" t="s">
        <v>232</v>
      </c>
      <c r="E103" s="3">
        <v>578008.73</v>
      </c>
      <c r="F103" s="4"/>
      <c r="G103" s="3">
        <v>1630474.53</v>
      </c>
      <c r="H103" s="3">
        <v>1546947.41</v>
      </c>
      <c r="I103" s="3">
        <v>661535.85</v>
      </c>
      <c r="J103" s="4"/>
    </row>
    <row r="104" spans="1:10" ht="15" customHeight="1">
      <c r="A104" s="1">
        <v>6</v>
      </c>
      <c r="B104" s="2" t="s">
        <v>233</v>
      </c>
      <c r="C104" s="1" t="s">
        <v>234</v>
      </c>
      <c r="D104" s="2" t="s">
        <v>235</v>
      </c>
      <c r="E104" s="3">
        <v>575602.88</v>
      </c>
      <c r="F104" s="4"/>
      <c r="G104" s="3">
        <v>1046480</v>
      </c>
      <c r="H104" s="3">
        <v>962382.59</v>
      </c>
      <c r="I104" s="3">
        <v>659700.29</v>
      </c>
      <c r="J104" s="4"/>
    </row>
    <row r="105" spans="1:10" ht="15" customHeight="1">
      <c r="A105" s="1">
        <v>6</v>
      </c>
      <c r="B105" s="2" t="s">
        <v>236</v>
      </c>
      <c r="C105" s="1" t="s">
        <v>237</v>
      </c>
      <c r="D105" s="2" t="s">
        <v>238</v>
      </c>
      <c r="E105" s="3">
        <v>2405.85</v>
      </c>
      <c r="F105" s="4"/>
      <c r="G105" s="3">
        <v>6747.79</v>
      </c>
      <c r="H105" s="3">
        <v>7318.08</v>
      </c>
      <c r="I105" s="3">
        <v>1835.56</v>
      </c>
      <c r="J105" s="4"/>
    </row>
    <row r="106" spans="1:10" ht="15" customHeight="1">
      <c r="A106" s="1">
        <v>3</v>
      </c>
      <c r="B106" s="2" t="s">
        <v>239</v>
      </c>
      <c r="C106" s="1" t="s">
        <v>1</v>
      </c>
      <c r="D106" s="2" t="s">
        <v>240</v>
      </c>
      <c r="E106" s="3">
        <v>2948744.79</v>
      </c>
      <c r="F106" s="4"/>
      <c r="G106" s="3">
        <v>2429126812.04</v>
      </c>
      <c r="H106" s="3">
        <v>2429587306.6300001</v>
      </c>
      <c r="I106" s="3">
        <v>2488250.2000000002</v>
      </c>
      <c r="J106" s="4"/>
    </row>
    <row r="107" spans="1:10" ht="15" customHeight="1">
      <c r="A107" s="1">
        <v>4</v>
      </c>
      <c r="B107" s="2" t="s">
        <v>241</v>
      </c>
      <c r="C107" s="1" t="s">
        <v>1</v>
      </c>
      <c r="D107" s="2" t="s">
        <v>242</v>
      </c>
      <c r="E107" s="3">
        <v>20463.27</v>
      </c>
      <c r="F107" s="4"/>
      <c r="G107" s="3">
        <v>1227965.49</v>
      </c>
      <c r="H107" s="3">
        <v>1239223.5</v>
      </c>
      <c r="I107" s="3">
        <v>9205.26</v>
      </c>
      <c r="J107" s="4"/>
    </row>
    <row r="108" spans="1:10" ht="15" customHeight="1">
      <c r="A108" s="1">
        <v>6</v>
      </c>
      <c r="B108" s="2" t="s">
        <v>243</v>
      </c>
      <c r="C108" s="1" t="s">
        <v>244</v>
      </c>
      <c r="D108" s="2" t="s">
        <v>245</v>
      </c>
      <c r="E108" s="3">
        <v>20463.27</v>
      </c>
      <c r="F108" s="4"/>
      <c r="G108" s="3">
        <v>248672.02</v>
      </c>
      <c r="H108" s="3">
        <v>259930.03</v>
      </c>
      <c r="I108" s="3">
        <v>9205.26</v>
      </c>
      <c r="J108" s="4"/>
    </row>
    <row r="109" spans="1:10" ht="15" customHeight="1">
      <c r="A109" s="1">
        <v>4</v>
      </c>
      <c r="B109" s="2" t="s">
        <v>246</v>
      </c>
      <c r="C109" s="1" t="s">
        <v>1</v>
      </c>
      <c r="D109" s="2" t="s">
        <v>247</v>
      </c>
      <c r="E109" s="3">
        <v>1020</v>
      </c>
      <c r="F109" s="4"/>
      <c r="G109" s="3">
        <v>284150.7</v>
      </c>
      <c r="H109" s="3">
        <v>283510.7</v>
      </c>
      <c r="I109" s="3">
        <v>1660</v>
      </c>
      <c r="J109" s="4"/>
    </row>
    <row r="110" spans="1:10" ht="15" customHeight="1">
      <c r="A110" s="1">
        <v>6</v>
      </c>
      <c r="B110" s="2" t="s">
        <v>248</v>
      </c>
      <c r="C110" s="1" t="s">
        <v>249</v>
      </c>
      <c r="D110" s="2" t="s">
        <v>250</v>
      </c>
      <c r="E110" s="3">
        <v>1020</v>
      </c>
      <c r="F110" s="4"/>
      <c r="G110" s="3">
        <v>30084.48</v>
      </c>
      <c r="H110" s="3">
        <v>29444.48</v>
      </c>
      <c r="I110" s="3">
        <v>1660</v>
      </c>
      <c r="J110" s="4"/>
    </row>
    <row r="111" spans="1:10" ht="15" customHeight="1">
      <c r="A111" s="1">
        <v>4</v>
      </c>
      <c r="B111" s="2" t="s">
        <v>251</v>
      </c>
      <c r="C111" s="1" t="s">
        <v>1</v>
      </c>
      <c r="D111" s="2" t="s">
        <v>252</v>
      </c>
      <c r="E111" s="3">
        <v>171700</v>
      </c>
      <c r="F111" s="4"/>
      <c r="G111" s="3">
        <v>54760.14</v>
      </c>
      <c r="H111" s="3">
        <v>0</v>
      </c>
      <c r="I111" s="3">
        <v>226460.14</v>
      </c>
      <c r="J111" s="4"/>
    </row>
    <row r="112" spans="1:10" ht="15" customHeight="1">
      <c r="A112" s="1">
        <v>6</v>
      </c>
      <c r="B112" s="2" t="s">
        <v>253</v>
      </c>
      <c r="C112" s="1" t="s">
        <v>254</v>
      </c>
      <c r="D112" s="2" t="s">
        <v>255</v>
      </c>
      <c r="E112" s="3">
        <v>171700</v>
      </c>
      <c r="F112" s="4"/>
      <c r="G112" s="3">
        <v>54760.14</v>
      </c>
      <c r="H112" s="3">
        <v>0</v>
      </c>
      <c r="I112" s="3">
        <v>226460.14</v>
      </c>
      <c r="J112" s="4"/>
    </row>
    <row r="113" spans="1:10" ht="15" customHeight="1">
      <c r="A113" s="1">
        <v>4</v>
      </c>
      <c r="B113" s="2" t="s">
        <v>256</v>
      </c>
      <c r="C113" s="1" t="s">
        <v>1</v>
      </c>
      <c r="D113" s="2" t="s">
        <v>257</v>
      </c>
      <c r="E113" s="3">
        <v>1952867.43</v>
      </c>
      <c r="F113" s="4"/>
      <c r="G113" s="3">
        <v>33562.050000000003</v>
      </c>
      <c r="H113" s="3">
        <v>0</v>
      </c>
      <c r="I113" s="3">
        <v>1986429.48</v>
      </c>
      <c r="J113" s="4"/>
    </row>
    <row r="114" spans="1:10" ht="15" customHeight="1">
      <c r="A114" s="1">
        <v>5</v>
      </c>
      <c r="B114" s="2" t="s">
        <v>258</v>
      </c>
      <c r="C114" s="1" t="s">
        <v>1</v>
      </c>
      <c r="D114" s="2" t="s">
        <v>259</v>
      </c>
      <c r="E114" s="3">
        <v>1952867.43</v>
      </c>
      <c r="F114" s="4"/>
      <c r="G114" s="3">
        <v>23989.73</v>
      </c>
      <c r="H114" s="3">
        <v>0</v>
      </c>
      <c r="I114" s="3">
        <v>1976857.16</v>
      </c>
      <c r="J114" s="4"/>
    </row>
    <row r="115" spans="1:10" ht="15" customHeight="1">
      <c r="A115" s="1">
        <v>6</v>
      </c>
      <c r="B115" s="2" t="s">
        <v>260</v>
      </c>
      <c r="C115" s="1" t="s">
        <v>261</v>
      </c>
      <c r="D115" s="2" t="s">
        <v>262</v>
      </c>
      <c r="E115" s="3">
        <v>424014.67</v>
      </c>
      <c r="F115" s="4"/>
      <c r="G115" s="3">
        <v>4844.62</v>
      </c>
      <c r="H115" s="3">
        <v>0</v>
      </c>
      <c r="I115" s="3">
        <v>428859.29</v>
      </c>
      <c r="J115" s="4"/>
    </row>
    <row r="116" spans="1:10" ht="15" customHeight="1">
      <c r="A116" s="1">
        <v>6</v>
      </c>
      <c r="B116" s="2" t="s">
        <v>263</v>
      </c>
      <c r="C116" s="1" t="s">
        <v>264</v>
      </c>
      <c r="D116" s="2" t="s">
        <v>265</v>
      </c>
      <c r="E116" s="3">
        <v>1528852.76</v>
      </c>
      <c r="F116" s="4"/>
      <c r="G116" s="3">
        <v>19145.11</v>
      </c>
      <c r="H116" s="3">
        <v>0</v>
      </c>
      <c r="I116" s="3">
        <v>1547997.87</v>
      </c>
      <c r="J116" s="4"/>
    </row>
    <row r="117" spans="1:10" ht="15" customHeight="1">
      <c r="A117" s="1">
        <v>5</v>
      </c>
      <c r="B117" s="2" t="s">
        <v>266</v>
      </c>
      <c r="C117" s="1" t="s">
        <v>1</v>
      </c>
      <c r="D117" s="2" t="s">
        <v>267</v>
      </c>
      <c r="E117" s="3">
        <v>0</v>
      </c>
      <c r="F117" s="4"/>
      <c r="G117" s="3">
        <v>9572.32</v>
      </c>
      <c r="H117" s="3">
        <v>0</v>
      </c>
      <c r="I117" s="3">
        <v>9572.32</v>
      </c>
      <c r="J117" s="4"/>
    </row>
    <row r="118" spans="1:10" ht="15" customHeight="1">
      <c r="A118" s="1">
        <v>6</v>
      </c>
      <c r="B118" s="2" t="s">
        <v>268</v>
      </c>
      <c r="C118" s="1" t="s">
        <v>269</v>
      </c>
      <c r="D118" s="2" t="s">
        <v>270</v>
      </c>
      <c r="E118" s="3">
        <v>0</v>
      </c>
      <c r="F118" s="4"/>
      <c r="G118" s="3">
        <v>9572.32</v>
      </c>
      <c r="H118" s="3">
        <v>0</v>
      </c>
      <c r="I118" s="3">
        <v>9572.32</v>
      </c>
      <c r="J118" s="4"/>
    </row>
    <row r="119" spans="1:10" ht="15" customHeight="1">
      <c r="A119" s="1">
        <v>4</v>
      </c>
      <c r="B119" s="2" t="s">
        <v>271</v>
      </c>
      <c r="C119" s="1" t="s">
        <v>1</v>
      </c>
      <c r="D119" s="2" t="s">
        <v>272</v>
      </c>
      <c r="E119" s="3">
        <v>778791.47</v>
      </c>
      <c r="F119" s="4"/>
      <c r="G119" s="3">
        <v>1995378.03</v>
      </c>
      <c r="H119" s="3">
        <v>2531965.92</v>
      </c>
      <c r="I119" s="3">
        <v>242203.58</v>
      </c>
      <c r="J119" s="4"/>
    </row>
    <row r="120" spans="1:10" ht="15" customHeight="1">
      <c r="A120" s="1">
        <v>5</v>
      </c>
      <c r="B120" s="2" t="s">
        <v>273</v>
      </c>
      <c r="C120" s="1" t="s">
        <v>1</v>
      </c>
      <c r="D120" s="2" t="s">
        <v>274</v>
      </c>
      <c r="E120" s="3">
        <v>778791.47</v>
      </c>
      <c r="F120" s="4"/>
      <c r="G120" s="3">
        <v>1995378.03</v>
      </c>
      <c r="H120" s="3">
        <v>2531965.92</v>
      </c>
      <c r="I120" s="3">
        <v>242203.58</v>
      </c>
      <c r="J120" s="4"/>
    </row>
    <row r="121" spans="1:10" ht="15" customHeight="1">
      <c r="A121" s="1">
        <v>6</v>
      </c>
      <c r="B121" s="2" t="s">
        <v>275</v>
      </c>
      <c r="C121" s="1" t="s">
        <v>276</v>
      </c>
      <c r="D121" s="2" t="s">
        <v>277</v>
      </c>
      <c r="E121" s="3">
        <v>226791.47</v>
      </c>
      <c r="F121" s="4"/>
      <c r="G121" s="3">
        <v>1905378.03</v>
      </c>
      <c r="H121" s="3">
        <v>1889965.92</v>
      </c>
      <c r="I121" s="3">
        <v>242203.58</v>
      </c>
      <c r="J121" s="4"/>
    </row>
    <row r="122" spans="1:10" ht="15" customHeight="1">
      <c r="A122" s="1">
        <v>4</v>
      </c>
      <c r="B122" s="2" t="s">
        <v>278</v>
      </c>
      <c r="C122" s="1" t="s">
        <v>1</v>
      </c>
      <c r="D122" s="2" t="s">
        <v>279</v>
      </c>
      <c r="E122" s="3">
        <v>23902.62</v>
      </c>
      <c r="F122" s="4"/>
      <c r="G122" s="3">
        <v>2425519786.2600002</v>
      </c>
      <c r="H122" s="3">
        <v>2425521397.1399999</v>
      </c>
      <c r="I122" s="3">
        <v>22291.74</v>
      </c>
      <c r="J122" s="4"/>
    </row>
    <row r="123" spans="1:10" ht="15" customHeight="1">
      <c r="A123" s="1">
        <v>6</v>
      </c>
      <c r="B123" s="2" t="s">
        <v>280</v>
      </c>
      <c r="C123" s="1" t="s">
        <v>281</v>
      </c>
      <c r="D123" s="2" t="s">
        <v>282</v>
      </c>
      <c r="E123" s="3">
        <v>288.08</v>
      </c>
      <c r="F123" s="4"/>
      <c r="G123" s="3">
        <v>62221.07</v>
      </c>
      <c r="H123" s="3">
        <v>61820.18</v>
      </c>
      <c r="I123" s="3">
        <v>688.97</v>
      </c>
      <c r="J123" s="4"/>
    </row>
    <row r="124" spans="1:10" ht="15" customHeight="1">
      <c r="A124" s="1">
        <v>6</v>
      </c>
      <c r="B124" s="2" t="s">
        <v>283</v>
      </c>
      <c r="C124" s="1" t="s">
        <v>284</v>
      </c>
      <c r="D124" s="2" t="s">
        <v>285</v>
      </c>
      <c r="E124" s="3">
        <v>4356.8900000000003</v>
      </c>
      <c r="F124" s="4"/>
      <c r="G124" s="3">
        <v>2795795</v>
      </c>
      <c r="H124" s="3">
        <v>2790683.68</v>
      </c>
      <c r="I124" s="3">
        <v>9468.2099999999991</v>
      </c>
      <c r="J124" s="4"/>
    </row>
    <row r="125" spans="1:10" ht="15" customHeight="1">
      <c r="A125" s="1">
        <v>6</v>
      </c>
      <c r="B125" s="2" t="s">
        <v>286</v>
      </c>
      <c r="C125" s="1" t="s">
        <v>287</v>
      </c>
      <c r="D125" s="2" t="s">
        <v>288</v>
      </c>
      <c r="E125" s="3">
        <v>19223.23</v>
      </c>
      <c r="F125" s="4"/>
      <c r="G125" s="3">
        <v>959148.13</v>
      </c>
      <c r="H125" s="3">
        <v>966236.8</v>
      </c>
      <c r="I125" s="3">
        <v>12134.56</v>
      </c>
      <c r="J125" s="4"/>
    </row>
    <row r="126" spans="1:10" ht="15" customHeight="1">
      <c r="A126" s="1">
        <v>3</v>
      </c>
      <c r="B126" s="2" t="s">
        <v>289</v>
      </c>
      <c r="C126" s="1" t="s">
        <v>1</v>
      </c>
      <c r="D126" s="2" t="s">
        <v>290</v>
      </c>
      <c r="E126" s="3">
        <v>-34636.01</v>
      </c>
      <c r="F126" s="4"/>
      <c r="G126" s="3">
        <v>303925.11</v>
      </c>
      <c r="H126" s="3">
        <v>336734.89</v>
      </c>
      <c r="I126" s="3">
        <v>-67445.789999999994</v>
      </c>
      <c r="J126" s="4"/>
    </row>
    <row r="127" spans="1:10" ht="15" customHeight="1">
      <c r="A127" s="1">
        <v>4</v>
      </c>
      <c r="B127" s="2" t="s">
        <v>291</v>
      </c>
      <c r="C127" s="1" t="s">
        <v>1</v>
      </c>
      <c r="D127" s="2" t="s">
        <v>292</v>
      </c>
      <c r="E127" s="3">
        <v>-34636.01</v>
      </c>
      <c r="F127" s="4"/>
      <c r="G127" s="3">
        <v>303925.11</v>
      </c>
      <c r="H127" s="3">
        <v>336734.89</v>
      </c>
      <c r="I127" s="3">
        <v>-67445.789999999994</v>
      </c>
      <c r="J127" s="4"/>
    </row>
    <row r="128" spans="1:10" ht="15" customHeight="1">
      <c r="A128" s="1">
        <v>5</v>
      </c>
      <c r="B128" s="2" t="s">
        <v>293</v>
      </c>
      <c r="C128" s="1" t="s">
        <v>1</v>
      </c>
      <c r="D128" s="2" t="s">
        <v>294</v>
      </c>
      <c r="E128" s="3">
        <v>-34636.01</v>
      </c>
      <c r="F128" s="4"/>
      <c r="G128" s="3">
        <v>303925.11</v>
      </c>
      <c r="H128" s="3">
        <v>336734.89</v>
      </c>
      <c r="I128" s="3">
        <v>-67445.789999999994</v>
      </c>
      <c r="J128" s="4"/>
    </row>
    <row r="129" spans="1:10" ht="15" customHeight="1">
      <c r="A129" s="1">
        <v>6</v>
      </c>
      <c r="B129" s="2" t="s">
        <v>295</v>
      </c>
      <c r="C129" s="1" t="s">
        <v>296</v>
      </c>
      <c r="D129" s="2" t="s">
        <v>297</v>
      </c>
      <c r="E129" s="3">
        <v>-34636.01</v>
      </c>
      <c r="F129" s="4"/>
      <c r="G129" s="3">
        <v>303925.11</v>
      </c>
      <c r="H129" s="3">
        <v>336734.89</v>
      </c>
      <c r="I129" s="3">
        <v>-67445.789999999994</v>
      </c>
      <c r="J129" s="4"/>
    </row>
    <row r="130" spans="1:10" ht="15" customHeight="1">
      <c r="A130" s="1">
        <v>2</v>
      </c>
      <c r="B130" s="2" t="s">
        <v>298</v>
      </c>
      <c r="C130" s="1" t="s">
        <v>1</v>
      </c>
      <c r="D130" s="2" t="s">
        <v>299</v>
      </c>
      <c r="E130" s="3">
        <v>4767451.22</v>
      </c>
      <c r="F130" s="4"/>
      <c r="G130" s="3">
        <v>1783105.8</v>
      </c>
      <c r="H130" s="3">
        <v>580634.54</v>
      </c>
      <c r="I130" s="3">
        <v>5969922.4800000004</v>
      </c>
      <c r="J130" s="4"/>
    </row>
    <row r="131" spans="1:10" ht="15" customHeight="1">
      <c r="A131" s="1">
        <v>3</v>
      </c>
      <c r="B131" s="2" t="s">
        <v>300</v>
      </c>
      <c r="C131" s="1" t="s">
        <v>1</v>
      </c>
      <c r="D131" s="2" t="s">
        <v>301</v>
      </c>
      <c r="E131" s="3">
        <v>4725213.84</v>
      </c>
      <c r="F131" s="4"/>
      <c r="G131" s="3">
        <v>1297622.5900000001</v>
      </c>
      <c r="H131" s="3">
        <v>240402.75</v>
      </c>
      <c r="I131" s="3">
        <v>5782433.6799999997</v>
      </c>
      <c r="J131" s="4"/>
    </row>
    <row r="132" spans="1:10" ht="15" customHeight="1">
      <c r="A132" s="1">
        <v>4</v>
      </c>
      <c r="B132" s="2" t="s">
        <v>302</v>
      </c>
      <c r="C132" s="1" t="s">
        <v>1</v>
      </c>
      <c r="D132" s="2" t="s">
        <v>303</v>
      </c>
      <c r="E132" s="3">
        <v>4725213.84</v>
      </c>
      <c r="F132" s="4"/>
      <c r="G132" s="3">
        <v>1297622.5900000001</v>
      </c>
      <c r="H132" s="3">
        <v>240402.75</v>
      </c>
      <c r="I132" s="3">
        <v>5782433.6799999997</v>
      </c>
      <c r="J132" s="4"/>
    </row>
    <row r="133" spans="1:10" ht="15" customHeight="1">
      <c r="A133" s="1">
        <v>5</v>
      </c>
      <c r="B133" s="2" t="s">
        <v>304</v>
      </c>
      <c r="C133" s="1" t="s">
        <v>1</v>
      </c>
      <c r="D133" s="2" t="s">
        <v>305</v>
      </c>
      <c r="E133" s="3">
        <v>4027663.57</v>
      </c>
      <c r="F133" s="4"/>
      <c r="G133" s="3">
        <v>1161678.18</v>
      </c>
      <c r="H133" s="3">
        <v>41902.75</v>
      </c>
      <c r="I133" s="3">
        <v>5147439</v>
      </c>
      <c r="J133" s="4"/>
    </row>
    <row r="134" spans="1:10" ht="15" customHeight="1">
      <c r="A134" s="1">
        <v>6</v>
      </c>
      <c r="B134" s="2" t="s">
        <v>306</v>
      </c>
      <c r="C134" s="1" t="s">
        <v>307</v>
      </c>
      <c r="D134" s="2" t="s">
        <v>308</v>
      </c>
      <c r="E134" s="3">
        <v>4096663.57</v>
      </c>
      <c r="F134" s="4"/>
      <c r="G134" s="3">
        <v>1161678.18</v>
      </c>
      <c r="H134" s="3">
        <v>41902.75</v>
      </c>
      <c r="I134" s="3">
        <v>5216439</v>
      </c>
      <c r="J134" s="4"/>
    </row>
    <row r="135" spans="1:10" ht="15" customHeight="1">
      <c r="A135" s="1">
        <v>6</v>
      </c>
      <c r="B135" s="2" t="s">
        <v>309</v>
      </c>
      <c r="C135" s="1" t="s">
        <v>310</v>
      </c>
      <c r="D135" s="2" t="s">
        <v>311</v>
      </c>
      <c r="E135" s="3">
        <v>-69000</v>
      </c>
      <c r="F135" s="4"/>
      <c r="G135" s="3">
        <v>0</v>
      </c>
      <c r="H135" s="3">
        <v>0</v>
      </c>
      <c r="I135" s="3">
        <v>-69000</v>
      </c>
      <c r="J135" s="4"/>
    </row>
    <row r="136" spans="1:10" ht="15" customHeight="1">
      <c r="A136" s="1">
        <v>5</v>
      </c>
      <c r="B136" s="2" t="s">
        <v>312</v>
      </c>
      <c r="C136" s="1" t="s">
        <v>1</v>
      </c>
      <c r="D136" s="2" t="s">
        <v>313</v>
      </c>
      <c r="E136" s="3">
        <v>92550.27</v>
      </c>
      <c r="F136" s="4"/>
      <c r="G136" s="3">
        <v>65944.41</v>
      </c>
      <c r="H136" s="3">
        <v>38500</v>
      </c>
      <c r="I136" s="3">
        <v>119994.68</v>
      </c>
      <c r="J136" s="4"/>
    </row>
    <row r="137" spans="1:10" ht="15" customHeight="1">
      <c r="A137" s="1">
        <v>6</v>
      </c>
      <c r="B137" s="2" t="s">
        <v>314</v>
      </c>
      <c r="C137" s="1" t="s">
        <v>315</v>
      </c>
      <c r="D137" s="2" t="s">
        <v>316</v>
      </c>
      <c r="E137" s="3">
        <v>92550.27</v>
      </c>
      <c r="F137" s="4"/>
      <c r="G137" s="3">
        <v>65944.41</v>
      </c>
      <c r="H137" s="3">
        <v>38500</v>
      </c>
      <c r="I137" s="3">
        <v>119994.68</v>
      </c>
      <c r="J137" s="4"/>
    </row>
    <row r="138" spans="1:10" ht="15" customHeight="1">
      <c r="A138" s="1">
        <v>5</v>
      </c>
      <c r="B138" s="2" t="s">
        <v>317</v>
      </c>
      <c r="C138" s="1" t="s">
        <v>1</v>
      </c>
      <c r="D138" s="2" t="s">
        <v>318</v>
      </c>
      <c r="E138" s="3">
        <v>515000</v>
      </c>
      <c r="F138" s="4"/>
      <c r="G138" s="3">
        <v>0</v>
      </c>
      <c r="H138" s="3">
        <v>0</v>
      </c>
      <c r="I138" s="3">
        <v>515000</v>
      </c>
      <c r="J138" s="4"/>
    </row>
    <row r="139" spans="1:10" ht="15" customHeight="1">
      <c r="A139" s="1">
        <v>6</v>
      </c>
      <c r="B139" s="2" t="s">
        <v>319</v>
      </c>
      <c r="C139" s="1" t="s">
        <v>320</v>
      </c>
      <c r="D139" s="2" t="s">
        <v>321</v>
      </c>
      <c r="E139" s="3">
        <v>584000</v>
      </c>
      <c r="F139" s="4"/>
      <c r="G139" s="3">
        <v>0</v>
      </c>
      <c r="H139" s="3">
        <v>0</v>
      </c>
      <c r="I139" s="3">
        <v>584000</v>
      </c>
      <c r="J139" s="4"/>
    </row>
    <row r="140" spans="1:10" ht="15" customHeight="1">
      <c r="A140" s="1">
        <v>6</v>
      </c>
      <c r="B140" s="2" t="s">
        <v>322</v>
      </c>
      <c r="C140" s="1" t="s">
        <v>323</v>
      </c>
      <c r="D140" s="2" t="s">
        <v>324</v>
      </c>
      <c r="E140" s="3">
        <v>-69000</v>
      </c>
      <c r="F140" s="4"/>
      <c r="G140" s="3">
        <v>0</v>
      </c>
      <c r="H140" s="3">
        <v>0</v>
      </c>
      <c r="I140" s="3">
        <v>-69000</v>
      </c>
      <c r="J140" s="4"/>
    </row>
    <row r="141" spans="1:10" ht="15" customHeight="1">
      <c r="A141" s="1">
        <v>3</v>
      </c>
      <c r="B141" s="2" t="s">
        <v>325</v>
      </c>
      <c r="C141" s="1" t="s">
        <v>1</v>
      </c>
      <c r="D141" s="2" t="s">
        <v>326</v>
      </c>
      <c r="E141" s="3">
        <v>42237.38</v>
      </c>
      <c r="F141" s="4"/>
      <c r="G141" s="3">
        <v>485483.21</v>
      </c>
      <c r="H141" s="3">
        <v>340231.79</v>
      </c>
      <c r="I141" s="3">
        <v>187488.8</v>
      </c>
      <c r="J141" s="4"/>
    </row>
    <row r="142" spans="1:10" ht="15" customHeight="1">
      <c r="A142" s="1">
        <v>4</v>
      </c>
      <c r="B142" s="2" t="s">
        <v>327</v>
      </c>
      <c r="C142" s="1" t="s">
        <v>1</v>
      </c>
      <c r="D142" s="2" t="s">
        <v>328</v>
      </c>
      <c r="E142" s="3">
        <v>42237.38</v>
      </c>
      <c r="F142" s="4"/>
      <c r="G142" s="3">
        <v>485483.21</v>
      </c>
      <c r="H142" s="3">
        <v>340231.79</v>
      </c>
      <c r="I142" s="3">
        <v>187488.8</v>
      </c>
      <c r="J142" s="4"/>
    </row>
    <row r="143" spans="1:10" ht="15" customHeight="1">
      <c r="A143" s="1">
        <v>6</v>
      </c>
      <c r="B143" s="2" t="s">
        <v>329</v>
      </c>
      <c r="C143" s="1" t="s">
        <v>330</v>
      </c>
      <c r="D143" s="2" t="s">
        <v>331</v>
      </c>
      <c r="E143" s="3">
        <v>23979</v>
      </c>
      <c r="F143" s="4"/>
      <c r="G143" s="3">
        <v>128207.53</v>
      </c>
      <c r="H143" s="3">
        <v>56962.22</v>
      </c>
      <c r="I143" s="3">
        <v>95224.31</v>
      </c>
      <c r="J143" s="4"/>
    </row>
    <row r="144" spans="1:10" ht="15" customHeight="1">
      <c r="A144" s="1">
        <v>6</v>
      </c>
      <c r="B144" s="2" t="s">
        <v>332</v>
      </c>
      <c r="C144" s="1" t="s">
        <v>333</v>
      </c>
      <c r="D144" s="2" t="s">
        <v>334</v>
      </c>
      <c r="E144" s="3">
        <v>0</v>
      </c>
      <c r="F144" s="4"/>
      <c r="G144" s="3">
        <v>21801.72</v>
      </c>
      <c r="H144" s="3">
        <v>10900.86</v>
      </c>
      <c r="I144" s="3">
        <v>10900.86</v>
      </c>
      <c r="J144" s="4"/>
    </row>
    <row r="145" spans="1:10" ht="15" customHeight="1">
      <c r="A145" s="1">
        <v>6</v>
      </c>
      <c r="B145" s="2" t="s">
        <v>335</v>
      </c>
      <c r="C145" s="1" t="s">
        <v>336</v>
      </c>
      <c r="D145" s="2" t="s">
        <v>337</v>
      </c>
      <c r="E145" s="3">
        <v>18258.38</v>
      </c>
      <c r="F145" s="4"/>
      <c r="G145" s="3">
        <v>127788.96</v>
      </c>
      <c r="H145" s="3">
        <v>64683.71</v>
      </c>
      <c r="I145" s="3">
        <v>81363.63</v>
      </c>
      <c r="J145" s="4"/>
    </row>
    <row r="146" spans="1:10" ht="15" customHeight="1">
      <c r="A146" s="1">
        <v>1</v>
      </c>
      <c r="B146" s="2" t="s">
        <v>338</v>
      </c>
      <c r="C146" s="1" t="s">
        <v>1</v>
      </c>
      <c r="D146" s="2" t="s">
        <v>339</v>
      </c>
      <c r="E146" s="3">
        <v>11137040.4</v>
      </c>
      <c r="F146" s="4"/>
      <c r="G146" s="3">
        <v>2515000.67</v>
      </c>
      <c r="H146" s="3">
        <v>268892.49</v>
      </c>
      <c r="I146" s="3">
        <v>13383148.58</v>
      </c>
      <c r="J146" s="4"/>
    </row>
    <row r="147" spans="1:10" ht="15" customHeight="1">
      <c r="A147" s="1">
        <v>2</v>
      </c>
      <c r="B147" s="2" t="s">
        <v>340</v>
      </c>
      <c r="C147" s="1" t="s">
        <v>1</v>
      </c>
      <c r="D147" s="2" t="s">
        <v>341</v>
      </c>
      <c r="E147" s="3">
        <v>3824654.05</v>
      </c>
      <c r="F147" s="4"/>
      <c r="G147" s="3">
        <v>250453.87</v>
      </c>
      <c r="H147" s="3">
        <v>0</v>
      </c>
      <c r="I147" s="3">
        <v>4075107.92</v>
      </c>
      <c r="J147" s="4"/>
    </row>
    <row r="148" spans="1:10" ht="15" customHeight="1">
      <c r="A148" s="1">
        <v>3</v>
      </c>
      <c r="B148" s="2" t="s">
        <v>342</v>
      </c>
      <c r="C148" s="1" t="s">
        <v>1</v>
      </c>
      <c r="D148" s="2" t="s">
        <v>343</v>
      </c>
      <c r="E148" s="3">
        <v>3824654.05</v>
      </c>
      <c r="F148" s="4"/>
      <c r="G148" s="3">
        <v>250453.87</v>
      </c>
      <c r="H148" s="3">
        <v>0</v>
      </c>
      <c r="I148" s="3">
        <v>4075107.92</v>
      </c>
      <c r="J148" s="4"/>
    </row>
    <row r="149" spans="1:10" ht="15" customHeight="1">
      <c r="A149" s="1">
        <v>4</v>
      </c>
      <c r="B149" s="2" t="s">
        <v>344</v>
      </c>
      <c r="C149" s="1" t="s">
        <v>1</v>
      </c>
      <c r="D149" s="2" t="s">
        <v>345</v>
      </c>
      <c r="E149" s="3">
        <v>3824654.05</v>
      </c>
      <c r="F149" s="4"/>
      <c r="G149" s="3">
        <v>250453.87</v>
      </c>
      <c r="H149" s="3">
        <v>0</v>
      </c>
      <c r="I149" s="3">
        <v>4075107.92</v>
      </c>
      <c r="J149" s="4"/>
    </row>
    <row r="150" spans="1:10" ht="15" customHeight="1">
      <c r="A150" s="1">
        <v>5</v>
      </c>
      <c r="B150" s="2" t="s">
        <v>346</v>
      </c>
      <c r="C150" s="1" t="s">
        <v>1</v>
      </c>
      <c r="D150" s="2" t="s">
        <v>347</v>
      </c>
      <c r="E150" s="3">
        <v>3750587.5</v>
      </c>
      <c r="F150" s="4"/>
      <c r="G150" s="3">
        <v>250453.87</v>
      </c>
      <c r="H150" s="3">
        <v>0</v>
      </c>
      <c r="I150" s="3">
        <v>4001041.37</v>
      </c>
      <c r="J150" s="4"/>
    </row>
    <row r="151" spans="1:10" ht="15" customHeight="1">
      <c r="A151" s="1">
        <v>6</v>
      </c>
      <c r="B151" s="2" t="s">
        <v>348</v>
      </c>
      <c r="C151" s="1" t="s">
        <v>349</v>
      </c>
      <c r="D151" s="2" t="s">
        <v>350</v>
      </c>
      <c r="E151" s="3">
        <v>3750587.5</v>
      </c>
      <c r="F151" s="4"/>
      <c r="G151" s="3">
        <v>250453.87</v>
      </c>
      <c r="H151" s="3">
        <v>0</v>
      </c>
      <c r="I151" s="3">
        <v>4001041.37</v>
      </c>
      <c r="J151" s="4"/>
    </row>
    <row r="152" spans="1:10" ht="15" customHeight="1">
      <c r="A152" s="1">
        <v>5</v>
      </c>
      <c r="B152" s="2" t="s">
        <v>351</v>
      </c>
      <c r="C152" s="1" t="s">
        <v>1</v>
      </c>
      <c r="D152" s="2" t="s">
        <v>352</v>
      </c>
      <c r="E152" s="3">
        <v>74066.55</v>
      </c>
      <c r="F152" s="4"/>
      <c r="G152" s="3">
        <v>0</v>
      </c>
      <c r="H152" s="3">
        <v>0</v>
      </c>
      <c r="I152" s="3">
        <v>74066.55</v>
      </c>
      <c r="J152" s="4"/>
    </row>
    <row r="153" spans="1:10" ht="15" customHeight="1">
      <c r="A153" s="1">
        <v>6</v>
      </c>
      <c r="B153" s="2" t="s">
        <v>353</v>
      </c>
      <c r="C153" s="1" t="s">
        <v>354</v>
      </c>
      <c r="D153" s="2" t="s">
        <v>355</v>
      </c>
      <c r="E153" s="3">
        <v>74066.55</v>
      </c>
      <c r="F153" s="4"/>
      <c r="G153" s="3">
        <v>0</v>
      </c>
      <c r="H153" s="3">
        <v>0</v>
      </c>
      <c r="I153" s="3">
        <v>74066.55</v>
      </c>
      <c r="J153" s="4"/>
    </row>
    <row r="154" spans="1:10" ht="15" customHeight="1">
      <c r="A154" s="1">
        <v>2</v>
      </c>
      <c r="B154" s="2" t="s">
        <v>356</v>
      </c>
      <c r="C154" s="1" t="s">
        <v>1</v>
      </c>
      <c r="D154" s="2" t="s">
        <v>357</v>
      </c>
      <c r="E154" s="3">
        <v>7312386.3499999996</v>
      </c>
      <c r="F154" s="4"/>
      <c r="G154" s="3">
        <v>2264546.7999999998</v>
      </c>
      <c r="H154" s="3">
        <v>268892.49</v>
      </c>
      <c r="I154" s="3">
        <v>9308040.6600000001</v>
      </c>
      <c r="J154" s="4"/>
    </row>
    <row r="155" spans="1:10" ht="15" customHeight="1">
      <c r="A155" s="1">
        <v>3</v>
      </c>
      <c r="B155" s="2" t="s">
        <v>358</v>
      </c>
      <c r="C155" s="1" t="s">
        <v>1</v>
      </c>
      <c r="D155" s="2" t="s">
        <v>359</v>
      </c>
      <c r="E155" s="3">
        <v>5535725.5700000003</v>
      </c>
      <c r="F155" s="4"/>
      <c r="G155" s="3">
        <v>2021682.83</v>
      </c>
      <c r="H155" s="3">
        <v>0</v>
      </c>
      <c r="I155" s="3">
        <v>7557408.4000000004</v>
      </c>
      <c r="J155" s="4"/>
    </row>
    <row r="156" spans="1:10" ht="15" customHeight="1">
      <c r="A156" s="1">
        <v>4</v>
      </c>
      <c r="B156" s="2" t="s">
        <v>360</v>
      </c>
      <c r="C156" s="1" t="s">
        <v>1</v>
      </c>
      <c r="D156" s="2" t="s">
        <v>361</v>
      </c>
      <c r="E156" s="3">
        <v>5535725.5700000003</v>
      </c>
      <c r="F156" s="4"/>
      <c r="G156" s="3">
        <v>2021682.83</v>
      </c>
      <c r="H156" s="3">
        <v>0</v>
      </c>
      <c r="I156" s="3">
        <v>7557408.4000000004</v>
      </c>
      <c r="J156" s="4"/>
    </row>
    <row r="157" spans="1:10" ht="15" customHeight="1">
      <c r="A157" s="1">
        <v>5</v>
      </c>
      <c r="B157" s="2" t="s">
        <v>362</v>
      </c>
      <c r="C157" s="1" t="s">
        <v>1</v>
      </c>
      <c r="D157" s="2" t="s">
        <v>305</v>
      </c>
      <c r="E157" s="3">
        <v>5535725.5700000003</v>
      </c>
      <c r="F157" s="4"/>
      <c r="G157" s="3">
        <v>2021682.83</v>
      </c>
      <c r="H157" s="3">
        <v>0</v>
      </c>
      <c r="I157" s="3">
        <v>7557408.4000000004</v>
      </c>
      <c r="J157" s="4"/>
    </row>
    <row r="158" spans="1:10" ht="15" customHeight="1">
      <c r="A158" s="1">
        <v>6</v>
      </c>
      <c r="B158" s="2" t="s">
        <v>363</v>
      </c>
      <c r="C158" s="1" t="s">
        <v>364</v>
      </c>
      <c r="D158" s="2" t="s">
        <v>308</v>
      </c>
      <c r="E158" s="3">
        <v>5535725.5700000003</v>
      </c>
      <c r="F158" s="4"/>
      <c r="G158" s="3">
        <v>2021682.83</v>
      </c>
      <c r="H158" s="3">
        <v>0</v>
      </c>
      <c r="I158" s="3">
        <v>7557408.4000000004</v>
      </c>
      <c r="J158" s="4"/>
    </row>
    <row r="159" spans="1:10" ht="15" customHeight="1">
      <c r="A159" s="1">
        <v>3</v>
      </c>
      <c r="B159" s="2" t="s">
        <v>365</v>
      </c>
      <c r="C159" s="1" t="s">
        <v>1</v>
      </c>
      <c r="D159" s="2" t="s">
        <v>366</v>
      </c>
      <c r="E159" s="3">
        <v>137771.1</v>
      </c>
      <c r="F159" s="4"/>
      <c r="G159" s="3">
        <v>0</v>
      </c>
      <c r="H159" s="3">
        <v>350.52</v>
      </c>
      <c r="I159" s="3">
        <v>137420.57999999999</v>
      </c>
      <c r="J159" s="4"/>
    </row>
    <row r="160" spans="1:10" ht="15" customHeight="1">
      <c r="A160" s="1">
        <v>4</v>
      </c>
      <c r="B160" s="2" t="s">
        <v>367</v>
      </c>
      <c r="C160" s="1" t="s">
        <v>1</v>
      </c>
      <c r="D160" s="2" t="s">
        <v>368</v>
      </c>
      <c r="E160" s="3">
        <v>1364501.2</v>
      </c>
      <c r="F160" s="4"/>
      <c r="G160" s="3">
        <v>0</v>
      </c>
      <c r="H160" s="3">
        <v>0</v>
      </c>
      <c r="I160" s="3">
        <v>1364501.2</v>
      </c>
      <c r="J160" s="4"/>
    </row>
    <row r="161" spans="1:10" ht="15" customHeight="1">
      <c r="A161" s="1">
        <v>5</v>
      </c>
      <c r="B161" s="2" t="s">
        <v>369</v>
      </c>
      <c r="C161" s="1" t="s">
        <v>1</v>
      </c>
      <c r="D161" s="2" t="s">
        <v>370</v>
      </c>
      <c r="E161" s="3">
        <v>130000</v>
      </c>
      <c r="F161" s="4"/>
      <c r="G161" s="3">
        <v>0</v>
      </c>
      <c r="H161" s="3">
        <v>0</v>
      </c>
      <c r="I161" s="3">
        <v>130000</v>
      </c>
      <c r="J161" s="4"/>
    </row>
    <row r="162" spans="1:10" ht="15" customHeight="1">
      <c r="A162" s="1">
        <v>6</v>
      </c>
      <c r="B162" s="2" t="s">
        <v>371</v>
      </c>
      <c r="C162" s="1" t="s">
        <v>372</v>
      </c>
      <c r="D162" s="2" t="s">
        <v>373</v>
      </c>
      <c r="E162" s="3">
        <v>130000</v>
      </c>
      <c r="F162" s="4"/>
      <c r="G162" s="3">
        <v>0</v>
      </c>
      <c r="H162" s="3">
        <v>0</v>
      </c>
      <c r="I162" s="3">
        <v>130000</v>
      </c>
      <c r="J162" s="4"/>
    </row>
    <row r="163" spans="1:10" ht="15" customHeight="1">
      <c r="A163" s="1">
        <v>5</v>
      </c>
      <c r="B163" s="2" t="s">
        <v>374</v>
      </c>
      <c r="C163" s="1" t="s">
        <v>1</v>
      </c>
      <c r="D163" s="2" t="s">
        <v>375</v>
      </c>
      <c r="E163" s="3">
        <v>1234501.2</v>
      </c>
      <c r="F163" s="4"/>
      <c r="G163" s="3">
        <v>0</v>
      </c>
      <c r="H163" s="3">
        <v>0</v>
      </c>
      <c r="I163" s="3">
        <v>1234501.2</v>
      </c>
      <c r="J163" s="4"/>
    </row>
    <row r="164" spans="1:10" ht="15" customHeight="1">
      <c r="A164" s="1">
        <v>6</v>
      </c>
      <c r="B164" s="2" t="s">
        <v>376</v>
      </c>
      <c r="C164" s="1" t="s">
        <v>377</v>
      </c>
      <c r="D164" s="2" t="s">
        <v>378</v>
      </c>
      <c r="E164" s="3">
        <v>1234501.2</v>
      </c>
      <c r="F164" s="4"/>
      <c r="G164" s="3">
        <v>0</v>
      </c>
      <c r="H164" s="3">
        <v>0</v>
      </c>
      <c r="I164" s="3">
        <v>1234501.2</v>
      </c>
      <c r="J164" s="4"/>
    </row>
    <row r="165" spans="1:10" ht="15" customHeight="1">
      <c r="A165" s="1">
        <v>4</v>
      </c>
      <c r="B165" s="2" t="s">
        <v>379</v>
      </c>
      <c r="C165" s="1" t="s">
        <v>1</v>
      </c>
      <c r="D165" s="2" t="s">
        <v>380</v>
      </c>
      <c r="E165" s="3">
        <v>-1226730.1000000001</v>
      </c>
      <c r="F165" s="4"/>
      <c r="G165" s="3">
        <v>0</v>
      </c>
      <c r="H165" s="3">
        <v>350.52</v>
      </c>
      <c r="I165" s="3">
        <v>-1227080.6200000001</v>
      </c>
      <c r="J165" s="4"/>
    </row>
    <row r="166" spans="1:10" ht="15" customHeight="1">
      <c r="A166" s="1">
        <v>6</v>
      </c>
      <c r="B166" s="2" t="s">
        <v>381</v>
      </c>
      <c r="C166" s="1" t="s">
        <v>382</v>
      </c>
      <c r="D166" s="2" t="s">
        <v>383</v>
      </c>
      <c r="E166" s="3">
        <v>-1226730.1000000001</v>
      </c>
      <c r="F166" s="4"/>
      <c r="G166" s="3">
        <v>0</v>
      </c>
      <c r="H166" s="3">
        <v>350.52</v>
      </c>
      <c r="I166" s="3">
        <v>-1227080.6200000001</v>
      </c>
      <c r="J166" s="4"/>
    </row>
    <row r="167" spans="1:10" ht="15" customHeight="1">
      <c r="A167" s="1">
        <v>3</v>
      </c>
      <c r="B167" s="2" t="s">
        <v>384</v>
      </c>
      <c r="C167" s="1" t="s">
        <v>1</v>
      </c>
      <c r="D167" s="2" t="s">
        <v>385</v>
      </c>
      <c r="E167" s="3">
        <v>1053501.54</v>
      </c>
      <c r="F167" s="4"/>
      <c r="G167" s="3">
        <v>22562.82</v>
      </c>
      <c r="H167" s="3">
        <v>111188.74</v>
      </c>
      <c r="I167" s="3">
        <v>964875.62</v>
      </c>
      <c r="J167" s="4"/>
    </row>
    <row r="168" spans="1:10" ht="15" customHeight="1">
      <c r="A168" s="1">
        <v>4</v>
      </c>
      <c r="B168" s="2" t="s">
        <v>386</v>
      </c>
      <c r="C168" s="1" t="s">
        <v>1</v>
      </c>
      <c r="D168" s="2" t="s">
        <v>387</v>
      </c>
      <c r="E168" s="3">
        <v>954105.89</v>
      </c>
      <c r="F168" s="4"/>
      <c r="G168" s="3">
        <v>0</v>
      </c>
      <c r="H168" s="3">
        <v>0</v>
      </c>
      <c r="I168" s="3">
        <v>954105.89</v>
      </c>
      <c r="J168" s="4"/>
    </row>
    <row r="169" spans="1:10" ht="15" customHeight="1">
      <c r="A169" s="1">
        <v>6</v>
      </c>
      <c r="B169" s="2" t="s">
        <v>388</v>
      </c>
      <c r="C169" s="1" t="s">
        <v>389</v>
      </c>
      <c r="D169" s="2" t="s">
        <v>390</v>
      </c>
      <c r="E169" s="3">
        <v>954105.89</v>
      </c>
      <c r="F169" s="4"/>
      <c r="G169" s="3">
        <v>0</v>
      </c>
      <c r="H169" s="3">
        <v>0</v>
      </c>
      <c r="I169" s="3">
        <v>954105.89</v>
      </c>
      <c r="J169" s="4"/>
    </row>
    <row r="170" spans="1:10" ht="15" customHeight="1">
      <c r="A170" s="1">
        <v>4</v>
      </c>
      <c r="B170" s="2" t="s">
        <v>391</v>
      </c>
      <c r="C170" s="1" t="s">
        <v>1</v>
      </c>
      <c r="D170" s="2" t="s">
        <v>392</v>
      </c>
      <c r="E170" s="3">
        <v>1106755.18</v>
      </c>
      <c r="F170" s="4"/>
      <c r="G170" s="3">
        <v>22562.82</v>
      </c>
      <c r="H170" s="3">
        <v>0</v>
      </c>
      <c r="I170" s="3">
        <v>1129318</v>
      </c>
      <c r="J170" s="4"/>
    </row>
    <row r="171" spans="1:10" ht="15" customHeight="1">
      <c r="A171" s="1">
        <v>6</v>
      </c>
      <c r="B171" s="2" t="s">
        <v>393</v>
      </c>
      <c r="C171" s="1" t="s">
        <v>394</v>
      </c>
      <c r="D171" s="2" t="s">
        <v>395</v>
      </c>
      <c r="E171" s="3">
        <v>143157.71</v>
      </c>
      <c r="F171" s="4"/>
      <c r="G171" s="3">
        <v>0</v>
      </c>
      <c r="H171" s="3">
        <v>0</v>
      </c>
      <c r="I171" s="3">
        <v>143157.71</v>
      </c>
      <c r="J171" s="4"/>
    </row>
    <row r="172" spans="1:10" ht="15" customHeight="1">
      <c r="A172" s="1">
        <v>6</v>
      </c>
      <c r="B172" s="2" t="s">
        <v>396</v>
      </c>
      <c r="C172" s="1" t="s">
        <v>397</v>
      </c>
      <c r="D172" s="2" t="s">
        <v>398</v>
      </c>
      <c r="E172" s="3">
        <v>135238.68</v>
      </c>
      <c r="F172" s="4"/>
      <c r="G172" s="3">
        <v>12095.63</v>
      </c>
      <c r="H172" s="3">
        <v>0</v>
      </c>
      <c r="I172" s="3">
        <v>147334.31</v>
      </c>
      <c r="J172" s="4"/>
    </row>
    <row r="173" spans="1:10" ht="15" customHeight="1">
      <c r="A173" s="1">
        <v>6</v>
      </c>
      <c r="B173" s="2" t="s">
        <v>399</v>
      </c>
      <c r="C173" s="1" t="s">
        <v>400</v>
      </c>
      <c r="D173" s="2" t="s">
        <v>401</v>
      </c>
      <c r="E173" s="3">
        <v>828358.79</v>
      </c>
      <c r="F173" s="4"/>
      <c r="G173" s="3">
        <v>10467.19</v>
      </c>
      <c r="H173" s="3">
        <v>0</v>
      </c>
      <c r="I173" s="3">
        <v>838825.98</v>
      </c>
      <c r="J173" s="4"/>
    </row>
    <row r="174" spans="1:10" ht="15" customHeight="1">
      <c r="A174" s="1">
        <v>4</v>
      </c>
      <c r="B174" s="2" t="s">
        <v>402</v>
      </c>
      <c r="C174" s="1" t="s">
        <v>1</v>
      </c>
      <c r="D174" s="2" t="s">
        <v>403</v>
      </c>
      <c r="E174" s="3">
        <v>-549411.43999999994</v>
      </c>
      <c r="F174" s="4"/>
      <c r="G174" s="3">
        <v>0</v>
      </c>
      <c r="H174" s="3">
        <v>59032.59</v>
      </c>
      <c r="I174" s="3">
        <v>-608444.03</v>
      </c>
      <c r="J174" s="4"/>
    </row>
    <row r="175" spans="1:10" ht="15" customHeight="1">
      <c r="A175" s="1">
        <v>6</v>
      </c>
      <c r="B175" s="2" t="s">
        <v>404</v>
      </c>
      <c r="C175" s="1" t="s">
        <v>405</v>
      </c>
      <c r="D175" s="2" t="s">
        <v>406</v>
      </c>
      <c r="E175" s="3">
        <v>-549411.43999999994</v>
      </c>
      <c r="F175" s="4"/>
      <c r="G175" s="3">
        <v>0</v>
      </c>
      <c r="H175" s="3">
        <v>59032.59</v>
      </c>
      <c r="I175" s="3">
        <v>-608444.03</v>
      </c>
      <c r="J175" s="4"/>
    </row>
    <row r="176" spans="1:10" ht="15" customHeight="1">
      <c r="A176" s="1">
        <v>4</v>
      </c>
      <c r="B176" s="2" t="s">
        <v>407</v>
      </c>
      <c r="C176" s="1" t="s">
        <v>1</v>
      </c>
      <c r="D176" s="2" t="s">
        <v>408</v>
      </c>
      <c r="E176" s="3">
        <v>-457948.09</v>
      </c>
      <c r="F176" s="4"/>
      <c r="G176" s="3">
        <v>0</v>
      </c>
      <c r="H176" s="3">
        <v>52156.15</v>
      </c>
      <c r="I176" s="3">
        <v>-510104.24</v>
      </c>
      <c r="J176" s="4"/>
    </row>
    <row r="177" spans="1:10" ht="15" customHeight="1">
      <c r="A177" s="1">
        <v>6</v>
      </c>
      <c r="B177" s="2" t="s">
        <v>409</v>
      </c>
      <c r="C177" s="1" t="s">
        <v>410</v>
      </c>
      <c r="D177" s="2" t="s">
        <v>411</v>
      </c>
      <c r="E177" s="3">
        <v>-63826.39</v>
      </c>
      <c r="F177" s="4"/>
      <c r="G177" s="3">
        <v>0</v>
      </c>
      <c r="H177" s="3">
        <v>6187.24</v>
      </c>
      <c r="I177" s="3">
        <v>-70013.63</v>
      </c>
      <c r="J177" s="4"/>
    </row>
    <row r="178" spans="1:10" ht="15" customHeight="1">
      <c r="A178" s="1">
        <v>6</v>
      </c>
      <c r="B178" s="2" t="s">
        <v>412</v>
      </c>
      <c r="C178" s="1" t="s">
        <v>413</v>
      </c>
      <c r="D178" s="2" t="s">
        <v>414</v>
      </c>
      <c r="E178" s="3">
        <v>-68337.570000000007</v>
      </c>
      <c r="F178" s="4"/>
      <c r="G178" s="3">
        <v>0</v>
      </c>
      <c r="H178" s="3">
        <v>6147.63</v>
      </c>
      <c r="I178" s="3">
        <v>-74485.2</v>
      </c>
      <c r="J178" s="4"/>
    </row>
    <row r="179" spans="1:10" ht="15" customHeight="1">
      <c r="A179" s="1">
        <v>6</v>
      </c>
      <c r="B179" s="2" t="s">
        <v>415</v>
      </c>
      <c r="C179" s="1" t="s">
        <v>416</v>
      </c>
      <c r="D179" s="2" t="s">
        <v>417</v>
      </c>
      <c r="E179" s="3">
        <v>-325784.13</v>
      </c>
      <c r="F179" s="4"/>
      <c r="G179" s="3">
        <v>0</v>
      </c>
      <c r="H179" s="3">
        <v>39821.279999999999</v>
      </c>
      <c r="I179" s="3">
        <v>-365605.41</v>
      </c>
      <c r="J179" s="4"/>
    </row>
    <row r="180" spans="1:10" ht="15" customHeight="1">
      <c r="A180" s="1">
        <v>3</v>
      </c>
      <c r="B180" s="2" t="s">
        <v>418</v>
      </c>
      <c r="C180" s="1" t="s">
        <v>1</v>
      </c>
      <c r="D180" s="2" t="s">
        <v>419</v>
      </c>
      <c r="E180" s="3">
        <v>585388.14</v>
      </c>
      <c r="F180" s="4"/>
      <c r="G180" s="3">
        <v>220301.15</v>
      </c>
      <c r="H180" s="3">
        <v>157353.23000000001</v>
      </c>
      <c r="I180" s="3">
        <v>648336.06000000006</v>
      </c>
      <c r="J180" s="4"/>
    </row>
    <row r="181" spans="1:10" ht="15" customHeight="1">
      <c r="A181" s="1">
        <v>4</v>
      </c>
      <c r="B181" s="2" t="s">
        <v>420</v>
      </c>
      <c r="C181" s="1" t="s">
        <v>1</v>
      </c>
      <c r="D181" s="2" t="s">
        <v>421</v>
      </c>
      <c r="E181" s="3">
        <v>25206.7</v>
      </c>
      <c r="F181" s="4"/>
      <c r="G181" s="3">
        <v>0</v>
      </c>
      <c r="H181" s="3">
        <v>0</v>
      </c>
      <c r="I181" s="3">
        <v>25206.7</v>
      </c>
      <c r="J181" s="4"/>
    </row>
    <row r="182" spans="1:10" ht="15" customHeight="1">
      <c r="A182" s="1">
        <v>5</v>
      </c>
      <c r="B182" s="2" t="s">
        <v>422</v>
      </c>
      <c r="C182" s="1" t="s">
        <v>1</v>
      </c>
      <c r="D182" s="2" t="s">
        <v>423</v>
      </c>
      <c r="E182" s="3">
        <v>25206.7</v>
      </c>
      <c r="F182" s="4"/>
      <c r="G182" s="3">
        <v>0</v>
      </c>
      <c r="H182" s="3">
        <v>0</v>
      </c>
      <c r="I182" s="3">
        <v>25206.7</v>
      </c>
      <c r="J182" s="4"/>
    </row>
    <row r="183" spans="1:10" ht="15" customHeight="1">
      <c r="A183" s="1">
        <v>6</v>
      </c>
      <c r="B183" s="2" t="s">
        <v>424</v>
      </c>
      <c r="C183" s="1" t="s">
        <v>425</v>
      </c>
      <c r="D183" s="2" t="s">
        <v>426</v>
      </c>
      <c r="E183" s="3">
        <v>25206.7</v>
      </c>
      <c r="F183" s="4"/>
      <c r="G183" s="3">
        <v>0</v>
      </c>
      <c r="H183" s="3">
        <v>0</v>
      </c>
      <c r="I183" s="3">
        <v>25206.7</v>
      </c>
      <c r="J183" s="4"/>
    </row>
    <row r="184" spans="1:10" ht="15" customHeight="1">
      <c r="A184" s="1">
        <v>4</v>
      </c>
      <c r="B184" s="2" t="s">
        <v>427</v>
      </c>
      <c r="C184" s="1" t="s">
        <v>1</v>
      </c>
      <c r="D184" s="2" t="s">
        <v>428</v>
      </c>
      <c r="E184" s="3">
        <v>869220.47</v>
      </c>
      <c r="F184" s="4"/>
      <c r="G184" s="3">
        <v>42952.28</v>
      </c>
      <c r="H184" s="3">
        <v>0</v>
      </c>
      <c r="I184" s="3">
        <v>912172.75</v>
      </c>
      <c r="J184" s="4"/>
    </row>
    <row r="185" spans="1:10" ht="15" customHeight="1">
      <c r="A185" s="1">
        <v>6</v>
      </c>
      <c r="B185" s="2" t="s">
        <v>429</v>
      </c>
      <c r="C185" s="1" t="s">
        <v>430</v>
      </c>
      <c r="D185" s="2" t="s">
        <v>426</v>
      </c>
      <c r="E185" s="3">
        <v>869220.47</v>
      </c>
      <c r="F185" s="4"/>
      <c r="G185" s="3">
        <v>42952.28</v>
      </c>
      <c r="H185" s="3">
        <v>0</v>
      </c>
      <c r="I185" s="3">
        <v>912172.75</v>
      </c>
      <c r="J185" s="4"/>
    </row>
    <row r="186" spans="1:10" ht="15" customHeight="1">
      <c r="A186" s="1">
        <v>4</v>
      </c>
      <c r="B186" s="2" t="s">
        <v>431</v>
      </c>
      <c r="C186" s="1" t="s">
        <v>1</v>
      </c>
      <c r="D186" s="2" t="s">
        <v>432</v>
      </c>
      <c r="E186" s="3">
        <v>234199.44</v>
      </c>
      <c r="F186" s="4"/>
      <c r="G186" s="3">
        <v>172.85</v>
      </c>
      <c r="H186" s="3">
        <v>0</v>
      </c>
      <c r="I186" s="3">
        <v>234372.29</v>
      </c>
      <c r="J186" s="4"/>
    </row>
    <row r="187" spans="1:10" ht="15" customHeight="1">
      <c r="A187" s="1">
        <v>6</v>
      </c>
      <c r="B187" s="2" t="s">
        <v>433</v>
      </c>
      <c r="C187" s="1" t="s">
        <v>434</v>
      </c>
      <c r="D187" s="2" t="s">
        <v>435</v>
      </c>
      <c r="E187" s="3">
        <v>50841.37</v>
      </c>
      <c r="F187" s="4"/>
      <c r="G187" s="3">
        <v>0</v>
      </c>
      <c r="H187" s="3">
        <v>0</v>
      </c>
      <c r="I187" s="3">
        <v>50841.37</v>
      </c>
      <c r="J187" s="4"/>
    </row>
    <row r="188" spans="1:10" ht="15" customHeight="1">
      <c r="A188" s="1">
        <v>6</v>
      </c>
      <c r="B188" s="2" t="s">
        <v>436</v>
      </c>
      <c r="C188" s="1" t="s">
        <v>437</v>
      </c>
      <c r="D188" s="2" t="s">
        <v>438</v>
      </c>
      <c r="E188" s="3">
        <v>6200</v>
      </c>
      <c r="F188" s="4"/>
      <c r="G188" s="3">
        <v>0</v>
      </c>
      <c r="H188" s="3">
        <v>0</v>
      </c>
      <c r="I188" s="3">
        <v>6200</v>
      </c>
      <c r="J188" s="4"/>
    </row>
    <row r="189" spans="1:10" ht="15" customHeight="1">
      <c r="A189" s="1">
        <v>6</v>
      </c>
      <c r="B189" s="2" t="s">
        <v>439</v>
      </c>
      <c r="C189" s="1" t="s">
        <v>440</v>
      </c>
      <c r="D189" s="2" t="s">
        <v>441</v>
      </c>
      <c r="E189" s="3">
        <v>80999.89</v>
      </c>
      <c r="F189" s="4"/>
      <c r="G189" s="3">
        <v>0</v>
      </c>
      <c r="H189" s="3">
        <v>0</v>
      </c>
      <c r="I189" s="3">
        <v>80999.89</v>
      </c>
      <c r="J189" s="4"/>
    </row>
    <row r="190" spans="1:10" ht="15" customHeight="1">
      <c r="A190" s="1">
        <v>6</v>
      </c>
      <c r="B190" s="2" t="s">
        <v>442</v>
      </c>
      <c r="C190" s="1" t="s">
        <v>443</v>
      </c>
      <c r="D190" s="2" t="s">
        <v>444</v>
      </c>
      <c r="E190" s="3">
        <v>66960.179999999993</v>
      </c>
      <c r="F190" s="4"/>
      <c r="G190" s="3">
        <v>172.85</v>
      </c>
      <c r="H190" s="3">
        <v>0</v>
      </c>
      <c r="I190" s="3">
        <v>67133.03</v>
      </c>
      <c r="J190" s="4"/>
    </row>
    <row r="191" spans="1:10" ht="15" customHeight="1">
      <c r="A191" s="1">
        <v>6</v>
      </c>
      <c r="B191" s="2" t="s">
        <v>445</v>
      </c>
      <c r="C191" s="1" t="s">
        <v>446</v>
      </c>
      <c r="D191" s="2" t="s">
        <v>447</v>
      </c>
      <c r="E191" s="3">
        <v>29198</v>
      </c>
      <c r="F191" s="4"/>
      <c r="G191" s="3">
        <v>0</v>
      </c>
      <c r="H191" s="3">
        <v>0</v>
      </c>
      <c r="I191" s="3">
        <v>29198</v>
      </c>
      <c r="J191" s="4"/>
    </row>
    <row r="192" spans="1:10" ht="15" customHeight="1">
      <c r="A192" s="1">
        <v>4</v>
      </c>
      <c r="B192" s="2" t="s">
        <v>448</v>
      </c>
      <c r="C192" s="1" t="s">
        <v>1</v>
      </c>
      <c r="D192" s="2" t="s">
        <v>449</v>
      </c>
      <c r="E192" s="3">
        <v>244920.46</v>
      </c>
      <c r="F192" s="4"/>
      <c r="G192" s="3">
        <v>171358.26</v>
      </c>
      <c r="H192" s="3">
        <v>75817.759999999995</v>
      </c>
      <c r="I192" s="3">
        <v>340460.96</v>
      </c>
      <c r="J192" s="4"/>
    </row>
    <row r="193" spans="1:10" ht="15" customHeight="1">
      <c r="A193" s="1">
        <v>6</v>
      </c>
      <c r="B193" s="2" t="s">
        <v>450</v>
      </c>
      <c r="C193" s="1" t="s">
        <v>451</v>
      </c>
      <c r="D193" s="2" t="s">
        <v>452</v>
      </c>
      <c r="E193" s="3">
        <v>244920.46</v>
      </c>
      <c r="F193" s="4"/>
      <c r="G193" s="3">
        <v>171358.26</v>
      </c>
      <c r="H193" s="3">
        <v>75817.759999999995</v>
      </c>
      <c r="I193" s="3">
        <v>340460.96</v>
      </c>
      <c r="J193" s="4"/>
    </row>
    <row r="194" spans="1:10" ht="15" customHeight="1">
      <c r="A194" s="1">
        <v>4</v>
      </c>
      <c r="B194" s="2" t="s">
        <v>453</v>
      </c>
      <c r="C194" s="1" t="s">
        <v>1</v>
      </c>
      <c r="D194" s="2" t="s">
        <v>454</v>
      </c>
      <c r="E194" s="3">
        <v>-788158.93</v>
      </c>
      <c r="F194" s="4"/>
      <c r="G194" s="3">
        <v>5817.76</v>
      </c>
      <c r="H194" s="3">
        <v>81535.47</v>
      </c>
      <c r="I194" s="3">
        <v>-863876.64</v>
      </c>
      <c r="J194" s="4"/>
    </row>
    <row r="195" spans="1:10" ht="15" customHeight="1">
      <c r="A195" s="1">
        <v>5</v>
      </c>
      <c r="B195" s="2" t="s">
        <v>455</v>
      </c>
      <c r="C195" s="1" t="s">
        <v>1</v>
      </c>
      <c r="D195" s="2" t="s">
        <v>456</v>
      </c>
      <c r="E195" s="3">
        <v>-18100.8</v>
      </c>
      <c r="F195" s="4"/>
      <c r="G195" s="3">
        <v>0</v>
      </c>
      <c r="H195" s="3">
        <v>805.5</v>
      </c>
      <c r="I195" s="3">
        <v>-18906.3</v>
      </c>
      <c r="J195" s="4"/>
    </row>
    <row r="196" spans="1:10" ht="15" customHeight="1">
      <c r="A196" s="1">
        <v>6</v>
      </c>
      <c r="B196" s="2" t="s">
        <v>457</v>
      </c>
      <c r="C196" s="1" t="s">
        <v>458</v>
      </c>
      <c r="D196" s="2" t="s">
        <v>459</v>
      </c>
      <c r="E196" s="3">
        <v>-18100.8</v>
      </c>
      <c r="F196" s="4"/>
      <c r="G196" s="3">
        <v>0</v>
      </c>
      <c r="H196" s="3">
        <v>805.5</v>
      </c>
      <c r="I196" s="3">
        <v>-18906.3</v>
      </c>
      <c r="J196" s="4"/>
    </row>
    <row r="197" spans="1:10" ht="15" customHeight="1">
      <c r="A197" s="1">
        <v>5</v>
      </c>
      <c r="B197" s="2" t="s">
        <v>460</v>
      </c>
      <c r="C197" s="1" t="s">
        <v>1</v>
      </c>
      <c r="D197" s="2" t="s">
        <v>461</v>
      </c>
      <c r="E197" s="3">
        <v>-596370.03</v>
      </c>
      <c r="F197" s="4"/>
      <c r="G197" s="3">
        <v>0</v>
      </c>
      <c r="H197" s="3">
        <v>43602.1</v>
      </c>
      <c r="I197" s="3">
        <v>-639972.13</v>
      </c>
      <c r="J197" s="4"/>
    </row>
    <row r="198" spans="1:10" ht="15" customHeight="1">
      <c r="A198" s="1">
        <v>6</v>
      </c>
      <c r="B198" s="2" t="s">
        <v>462</v>
      </c>
      <c r="C198" s="1" t="s">
        <v>463</v>
      </c>
      <c r="D198" s="2" t="s">
        <v>464</v>
      </c>
      <c r="E198" s="3">
        <v>-596370.03</v>
      </c>
      <c r="F198" s="4"/>
      <c r="G198" s="3">
        <v>0</v>
      </c>
      <c r="H198" s="3">
        <v>43602.1</v>
      </c>
      <c r="I198" s="3">
        <v>-639972.13</v>
      </c>
      <c r="J198" s="4"/>
    </row>
    <row r="199" spans="1:10" ht="15" customHeight="1">
      <c r="A199" s="1">
        <v>5</v>
      </c>
      <c r="B199" s="2" t="s">
        <v>465</v>
      </c>
      <c r="C199" s="1" t="s">
        <v>1</v>
      </c>
      <c r="D199" s="2" t="s">
        <v>466</v>
      </c>
      <c r="E199" s="3">
        <v>-73919.19</v>
      </c>
      <c r="F199" s="4"/>
      <c r="G199" s="3">
        <v>0</v>
      </c>
      <c r="H199" s="3">
        <v>10302.24</v>
      </c>
      <c r="I199" s="3">
        <v>-84221.43</v>
      </c>
      <c r="J199" s="4"/>
    </row>
    <row r="200" spans="1:10" ht="15" customHeight="1">
      <c r="A200" s="1">
        <v>6</v>
      </c>
      <c r="B200" s="2" t="s">
        <v>467</v>
      </c>
      <c r="C200" s="1" t="s">
        <v>468</v>
      </c>
      <c r="D200" s="2" t="s">
        <v>469</v>
      </c>
      <c r="E200" s="3">
        <v>-40762.93</v>
      </c>
      <c r="F200" s="4"/>
      <c r="G200" s="3">
        <v>0</v>
      </c>
      <c r="H200" s="3">
        <v>1443.6</v>
      </c>
      <c r="I200" s="3">
        <v>-42206.53</v>
      </c>
      <c r="J200" s="4"/>
    </row>
    <row r="201" spans="1:10" ht="15" customHeight="1">
      <c r="A201" s="1">
        <v>6</v>
      </c>
      <c r="B201" s="2" t="s">
        <v>470</v>
      </c>
      <c r="C201" s="1" t="s">
        <v>471</v>
      </c>
      <c r="D201" s="2" t="s">
        <v>472</v>
      </c>
      <c r="E201" s="3">
        <v>-6200</v>
      </c>
      <c r="F201" s="4"/>
      <c r="G201" s="3">
        <v>0</v>
      </c>
      <c r="H201" s="3">
        <v>0</v>
      </c>
      <c r="I201" s="3">
        <v>-6200</v>
      </c>
      <c r="J201" s="4"/>
    </row>
    <row r="202" spans="1:10" ht="15" customHeight="1">
      <c r="A202" s="1">
        <v>6</v>
      </c>
      <c r="B202" s="2" t="s">
        <v>473</v>
      </c>
      <c r="C202" s="1" t="s">
        <v>474</v>
      </c>
      <c r="D202" s="2" t="s">
        <v>475</v>
      </c>
      <c r="E202" s="3">
        <v>-3342.19</v>
      </c>
      <c r="F202" s="4"/>
      <c r="G202" s="3">
        <v>0</v>
      </c>
      <c r="H202" s="3">
        <v>4049.88</v>
      </c>
      <c r="I202" s="3">
        <v>-7392.07</v>
      </c>
      <c r="J202" s="4"/>
    </row>
    <row r="203" spans="1:10" ht="15" customHeight="1">
      <c r="A203" s="1">
        <v>6</v>
      </c>
      <c r="B203" s="2" t="s">
        <v>476</v>
      </c>
      <c r="C203" s="1" t="s">
        <v>477</v>
      </c>
      <c r="D203" s="2" t="s">
        <v>478</v>
      </c>
      <c r="E203" s="3">
        <v>-20783.04</v>
      </c>
      <c r="F203" s="4"/>
      <c r="G203" s="3">
        <v>0</v>
      </c>
      <c r="H203" s="3">
        <v>3348.84</v>
      </c>
      <c r="I203" s="3">
        <v>-24131.88</v>
      </c>
      <c r="J203" s="4"/>
    </row>
    <row r="204" spans="1:10" ht="15" customHeight="1">
      <c r="A204" s="1">
        <v>6</v>
      </c>
      <c r="B204" s="2" t="s">
        <v>479</v>
      </c>
      <c r="C204" s="1" t="s">
        <v>480</v>
      </c>
      <c r="D204" s="2" t="s">
        <v>481</v>
      </c>
      <c r="E204" s="3">
        <v>-2831.03</v>
      </c>
      <c r="F204" s="4"/>
      <c r="G204" s="3">
        <v>0</v>
      </c>
      <c r="H204" s="3">
        <v>1459.92</v>
      </c>
      <c r="I204" s="3">
        <v>-4290.95</v>
      </c>
      <c r="J204" s="4"/>
    </row>
    <row r="205" spans="1:10" ht="15" customHeight="1">
      <c r="A205" s="1">
        <v>5</v>
      </c>
      <c r="B205" s="2" t="s">
        <v>482</v>
      </c>
      <c r="C205" s="1" t="s">
        <v>1</v>
      </c>
      <c r="D205" s="2" t="s">
        <v>483</v>
      </c>
      <c r="E205" s="3">
        <v>-99768.91</v>
      </c>
      <c r="F205" s="4"/>
      <c r="G205" s="3">
        <v>5817.76</v>
      </c>
      <c r="H205" s="3">
        <v>26825.63</v>
      </c>
      <c r="I205" s="3">
        <v>-120776.78</v>
      </c>
      <c r="J205" s="4"/>
    </row>
    <row r="206" spans="1:10" ht="15" customHeight="1">
      <c r="A206" s="1">
        <v>6</v>
      </c>
      <c r="B206" s="2" t="s">
        <v>484</v>
      </c>
      <c r="C206" s="1" t="s">
        <v>485</v>
      </c>
      <c r="D206" s="2" t="s">
        <v>486</v>
      </c>
      <c r="E206" s="3">
        <v>-99768.91</v>
      </c>
      <c r="F206" s="4"/>
      <c r="G206" s="3">
        <v>5817.76</v>
      </c>
      <c r="H206" s="3">
        <v>26825.63</v>
      </c>
      <c r="I206" s="3">
        <v>-120776.78</v>
      </c>
      <c r="J206" s="4"/>
    </row>
    <row r="207" spans="1:10" ht="15" customHeight="1">
      <c r="A207" s="1">
        <v>1</v>
      </c>
      <c r="B207" s="2" t="s">
        <v>487</v>
      </c>
      <c r="C207" s="1" t="s">
        <v>1</v>
      </c>
      <c r="D207" s="2" t="s">
        <v>488</v>
      </c>
      <c r="E207" s="3">
        <v>423376236.70999998</v>
      </c>
      <c r="F207" s="4"/>
      <c r="G207" s="3">
        <v>920240488.40999997</v>
      </c>
      <c r="H207" s="3">
        <v>893873926.51999998</v>
      </c>
      <c r="I207" s="3">
        <v>449742798.60000002</v>
      </c>
      <c r="J207" s="4"/>
    </row>
    <row r="208" spans="1:10" ht="15" customHeight="1">
      <c r="A208" s="1">
        <v>3</v>
      </c>
      <c r="B208" s="2" t="s">
        <v>489</v>
      </c>
      <c r="C208" s="1" t="s">
        <v>1</v>
      </c>
      <c r="D208" s="2" t="s">
        <v>490</v>
      </c>
      <c r="E208" s="3">
        <v>4378066.83</v>
      </c>
      <c r="F208" s="4"/>
      <c r="G208" s="3">
        <v>33674037.82</v>
      </c>
      <c r="H208" s="3">
        <v>34025761.399999999</v>
      </c>
      <c r="I208" s="3">
        <v>4026343.25</v>
      </c>
      <c r="J208" s="4"/>
    </row>
    <row r="209" spans="1:10" ht="15" customHeight="1">
      <c r="A209" s="1">
        <v>4</v>
      </c>
      <c r="B209" s="2" t="s">
        <v>491</v>
      </c>
      <c r="C209" s="1" t="s">
        <v>1</v>
      </c>
      <c r="D209" s="2" t="s">
        <v>492</v>
      </c>
      <c r="E209" s="3">
        <v>4378066.83</v>
      </c>
      <c r="F209" s="4"/>
      <c r="G209" s="3">
        <v>33674037.82</v>
      </c>
      <c r="H209" s="3">
        <v>34025761.399999999</v>
      </c>
      <c r="I209" s="3">
        <v>4026343.25</v>
      </c>
      <c r="J209" s="4"/>
    </row>
    <row r="210" spans="1:10" ht="15" customHeight="1">
      <c r="A210" s="1">
        <v>5</v>
      </c>
      <c r="B210" s="2" t="s">
        <v>493</v>
      </c>
      <c r="C210" s="1" t="s">
        <v>1</v>
      </c>
      <c r="D210" s="2" t="s">
        <v>494</v>
      </c>
      <c r="E210" s="3">
        <v>4378066.83</v>
      </c>
      <c r="F210" s="4"/>
      <c r="G210" s="3">
        <v>33674037.82</v>
      </c>
      <c r="H210" s="3">
        <v>34025761.399999999</v>
      </c>
      <c r="I210" s="3">
        <v>4026343.25</v>
      </c>
      <c r="J210" s="4"/>
    </row>
    <row r="211" spans="1:10" ht="15" customHeight="1">
      <c r="A211" s="1">
        <v>6</v>
      </c>
      <c r="B211" s="2" t="s">
        <v>495</v>
      </c>
      <c r="C211" s="1" t="s">
        <v>496</v>
      </c>
      <c r="D211" s="2" t="s">
        <v>497</v>
      </c>
      <c r="E211" s="3">
        <v>4378066.83</v>
      </c>
      <c r="F211" s="4"/>
      <c r="G211" s="3">
        <v>33674037.82</v>
      </c>
      <c r="H211" s="3">
        <v>34025761.399999999</v>
      </c>
      <c r="I211" s="3">
        <v>4026343.25</v>
      </c>
      <c r="J211" s="4"/>
    </row>
    <row r="212" spans="1:10" ht="15" customHeight="1">
      <c r="A212" s="1">
        <v>3</v>
      </c>
      <c r="B212" s="2" t="s">
        <v>498</v>
      </c>
      <c r="C212" s="1" t="s">
        <v>1</v>
      </c>
      <c r="D212" s="2" t="s">
        <v>499</v>
      </c>
      <c r="E212" s="3">
        <v>7368126.8200000003</v>
      </c>
      <c r="F212" s="4"/>
      <c r="G212" s="3">
        <v>18419992.120000001</v>
      </c>
      <c r="H212" s="3">
        <v>20325911.18</v>
      </c>
      <c r="I212" s="3">
        <v>5462207.7599999998</v>
      </c>
      <c r="J212" s="4"/>
    </row>
    <row r="213" spans="1:10" ht="15" customHeight="1">
      <c r="A213" s="1">
        <v>4</v>
      </c>
      <c r="B213" s="2" t="s">
        <v>500</v>
      </c>
      <c r="C213" s="1" t="s">
        <v>1</v>
      </c>
      <c r="D213" s="2" t="s">
        <v>501</v>
      </c>
      <c r="E213" s="3">
        <v>7368126.8200000003</v>
      </c>
      <c r="F213" s="4"/>
      <c r="G213" s="3">
        <v>18419992.120000001</v>
      </c>
      <c r="H213" s="3">
        <v>20325911.18</v>
      </c>
      <c r="I213" s="3">
        <v>5462207.7599999998</v>
      </c>
      <c r="J213" s="4"/>
    </row>
    <row r="214" spans="1:10" ht="15" customHeight="1">
      <c r="A214" s="1">
        <v>5</v>
      </c>
      <c r="B214" s="2" t="s">
        <v>502</v>
      </c>
      <c r="C214" s="1" t="s">
        <v>1</v>
      </c>
      <c r="D214" s="2" t="s">
        <v>503</v>
      </c>
      <c r="E214" s="3">
        <v>7368126.8200000003</v>
      </c>
      <c r="F214" s="4"/>
      <c r="G214" s="3">
        <v>18419992.120000001</v>
      </c>
      <c r="H214" s="3">
        <v>20325911.18</v>
      </c>
      <c r="I214" s="3">
        <v>5462207.7599999998</v>
      </c>
      <c r="J214" s="4"/>
    </row>
    <row r="215" spans="1:10" ht="15" customHeight="1">
      <c r="A215" s="1">
        <v>6</v>
      </c>
      <c r="B215" s="2" t="s">
        <v>504</v>
      </c>
      <c r="C215" s="1" t="s">
        <v>505</v>
      </c>
      <c r="D215" s="2" t="s">
        <v>506</v>
      </c>
      <c r="E215" s="3">
        <v>10</v>
      </c>
      <c r="F215" s="4"/>
      <c r="G215" s="3">
        <v>0</v>
      </c>
      <c r="H215" s="3">
        <v>0</v>
      </c>
      <c r="I215" s="3">
        <v>10</v>
      </c>
      <c r="J215" s="4"/>
    </row>
    <row r="216" spans="1:10" ht="15" customHeight="1">
      <c r="A216" s="1">
        <v>6</v>
      </c>
      <c r="B216" s="2" t="s">
        <v>507</v>
      </c>
      <c r="C216" s="1" t="s">
        <v>508</v>
      </c>
      <c r="D216" s="2" t="s">
        <v>509</v>
      </c>
      <c r="E216" s="3">
        <v>7368116.8200000003</v>
      </c>
      <c r="F216" s="4"/>
      <c r="G216" s="3">
        <v>18419992.120000001</v>
      </c>
      <c r="H216" s="3">
        <v>20325911.18</v>
      </c>
      <c r="I216" s="3">
        <v>5462197.7599999998</v>
      </c>
      <c r="J216" s="4"/>
    </row>
    <row r="217" spans="1:10" ht="15" customHeight="1">
      <c r="A217" s="1">
        <v>3</v>
      </c>
      <c r="B217" s="2" t="s">
        <v>510</v>
      </c>
      <c r="C217" s="1" t="s">
        <v>1</v>
      </c>
      <c r="D217" s="2" t="s">
        <v>511</v>
      </c>
      <c r="E217" s="3">
        <v>80944502.019999996</v>
      </c>
      <c r="F217" s="4"/>
      <c r="G217" s="3">
        <v>250943179.11000001</v>
      </c>
      <c r="H217" s="3">
        <v>226698898.00999999</v>
      </c>
      <c r="I217" s="3">
        <v>105188783.12</v>
      </c>
      <c r="J217" s="4"/>
    </row>
    <row r="218" spans="1:10" ht="15" customHeight="1">
      <c r="A218" s="1">
        <v>4</v>
      </c>
      <c r="B218" s="2" t="s">
        <v>512</v>
      </c>
      <c r="C218" s="1" t="s">
        <v>1</v>
      </c>
      <c r="D218" s="2" t="s">
        <v>513</v>
      </c>
      <c r="E218" s="3">
        <v>80944502.019999996</v>
      </c>
      <c r="F218" s="4"/>
      <c r="G218" s="3">
        <v>250943179.11000001</v>
      </c>
      <c r="H218" s="3">
        <v>226698898.00999999</v>
      </c>
      <c r="I218" s="3">
        <v>105188783.12</v>
      </c>
      <c r="J218" s="4"/>
    </row>
    <row r="219" spans="1:10" ht="15" customHeight="1">
      <c r="A219" s="1">
        <v>5</v>
      </c>
      <c r="B219" s="2" t="s">
        <v>514</v>
      </c>
      <c r="C219" s="1" t="s">
        <v>1</v>
      </c>
      <c r="D219" s="2" t="s">
        <v>515</v>
      </c>
      <c r="E219" s="3">
        <v>80944502.019999996</v>
      </c>
      <c r="F219" s="4"/>
      <c r="G219" s="3">
        <v>250943179.11000001</v>
      </c>
      <c r="H219" s="3">
        <v>226698898.00999999</v>
      </c>
      <c r="I219" s="3">
        <v>105188783.12</v>
      </c>
      <c r="J219" s="4"/>
    </row>
    <row r="220" spans="1:10" ht="15" customHeight="1">
      <c r="A220" s="1">
        <v>6</v>
      </c>
      <c r="B220" s="2" t="s">
        <v>516</v>
      </c>
      <c r="C220" s="1" t="s">
        <v>517</v>
      </c>
      <c r="D220" s="2" t="s">
        <v>518</v>
      </c>
      <c r="E220" s="3">
        <v>80944502.019999996</v>
      </c>
      <c r="F220" s="4"/>
      <c r="G220" s="3">
        <v>250943179.11000001</v>
      </c>
      <c r="H220" s="3">
        <v>226698898.00999999</v>
      </c>
      <c r="I220" s="3">
        <v>105188783.12</v>
      </c>
      <c r="J220" s="4"/>
    </row>
    <row r="221" spans="1:10" ht="15" customHeight="1">
      <c r="A221" s="1">
        <v>3</v>
      </c>
      <c r="B221" s="2" t="s">
        <v>519</v>
      </c>
      <c r="C221" s="1" t="s">
        <v>1</v>
      </c>
      <c r="D221" s="2" t="s">
        <v>520</v>
      </c>
      <c r="E221" s="3">
        <v>21970872</v>
      </c>
      <c r="F221" s="4"/>
      <c r="G221" s="3">
        <v>1805388</v>
      </c>
      <c r="H221" s="3">
        <v>0</v>
      </c>
      <c r="I221" s="3">
        <v>23776260</v>
      </c>
      <c r="J221" s="4"/>
    </row>
    <row r="222" spans="1:10" ht="15" customHeight="1">
      <c r="A222" s="1">
        <v>4</v>
      </c>
      <c r="B222" s="2" t="s">
        <v>521</v>
      </c>
      <c r="C222" s="1" t="s">
        <v>1</v>
      </c>
      <c r="D222" s="2" t="s">
        <v>522</v>
      </c>
      <c r="E222" s="3">
        <v>21970872</v>
      </c>
      <c r="F222" s="4"/>
      <c r="G222" s="3">
        <v>1805388</v>
      </c>
      <c r="H222" s="3">
        <v>0</v>
      </c>
      <c r="I222" s="3">
        <v>23776260</v>
      </c>
      <c r="J222" s="4"/>
    </row>
    <row r="223" spans="1:10" ht="15" customHeight="1">
      <c r="A223" s="1">
        <v>6</v>
      </c>
      <c r="B223" s="2" t="s">
        <v>523</v>
      </c>
      <c r="C223" s="1" t="s">
        <v>524</v>
      </c>
      <c r="D223" s="2" t="s">
        <v>525</v>
      </c>
      <c r="E223" s="3">
        <v>5200000</v>
      </c>
      <c r="F223" s="4"/>
      <c r="G223" s="3">
        <v>0</v>
      </c>
      <c r="H223" s="3">
        <v>0</v>
      </c>
      <c r="I223" s="3">
        <v>5200000</v>
      </c>
      <c r="J223" s="4"/>
    </row>
    <row r="224" spans="1:10" ht="15" customHeight="1">
      <c r="A224" s="1">
        <v>6</v>
      </c>
      <c r="B224" s="2" t="s">
        <v>526</v>
      </c>
      <c r="C224" s="1" t="s">
        <v>527</v>
      </c>
      <c r="D224" s="2" t="s">
        <v>452</v>
      </c>
      <c r="E224" s="3">
        <v>1540000</v>
      </c>
      <c r="F224" s="4"/>
      <c r="G224" s="3">
        <v>220000</v>
      </c>
      <c r="H224" s="3">
        <v>0</v>
      </c>
      <c r="I224" s="3">
        <v>1760000</v>
      </c>
      <c r="J224" s="4"/>
    </row>
    <row r="225" spans="1:10" ht="15" customHeight="1">
      <c r="A225" s="1">
        <v>6</v>
      </c>
      <c r="B225" s="2" t="s">
        <v>528</v>
      </c>
      <c r="C225" s="1" t="s">
        <v>529</v>
      </c>
      <c r="D225" s="2" t="s">
        <v>530</v>
      </c>
      <c r="E225" s="3">
        <v>3168000</v>
      </c>
      <c r="F225" s="4"/>
      <c r="G225" s="3">
        <v>300000</v>
      </c>
      <c r="H225" s="3">
        <v>0</v>
      </c>
      <c r="I225" s="3">
        <v>3468000</v>
      </c>
      <c r="J225" s="4"/>
    </row>
    <row r="226" spans="1:10" ht="15" customHeight="1">
      <c r="A226" s="1">
        <v>6</v>
      </c>
      <c r="B226" s="2" t="s">
        <v>531</v>
      </c>
      <c r="C226" s="1" t="s">
        <v>532</v>
      </c>
      <c r="D226" s="2" t="s">
        <v>533</v>
      </c>
      <c r="E226" s="3">
        <v>12062872</v>
      </c>
      <c r="F226" s="4"/>
      <c r="G226" s="3">
        <v>1285388</v>
      </c>
      <c r="H226" s="3">
        <v>0</v>
      </c>
      <c r="I226" s="3">
        <v>13348260</v>
      </c>
      <c r="J226" s="4"/>
    </row>
    <row r="227" spans="1:10" ht="15" customHeight="1">
      <c r="A227" s="1">
        <v>3</v>
      </c>
      <c r="B227" s="2" t="s">
        <v>534</v>
      </c>
      <c r="C227" s="1" t="s">
        <v>1</v>
      </c>
      <c r="D227" s="2" t="s">
        <v>535</v>
      </c>
      <c r="E227" s="3">
        <v>230142397.12</v>
      </c>
      <c r="F227" s="4"/>
      <c r="G227" s="3">
        <v>150237124.44</v>
      </c>
      <c r="H227" s="3">
        <v>144621353.27000001</v>
      </c>
      <c r="I227" s="3">
        <v>235758168.28999999</v>
      </c>
      <c r="J227" s="4"/>
    </row>
    <row r="228" spans="1:10" ht="15" customHeight="1">
      <c r="A228" s="1">
        <v>4</v>
      </c>
      <c r="B228" s="2" t="s">
        <v>536</v>
      </c>
      <c r="C228" s="1" t="s">
        <v>1</v>
      </c>
      <c r="D228" s="2" t="s">
        <v>537</v>
      </c>
      <c r="E228" s="3">
        <v>149367116.96000001</v>
      </c>
      <c r="F228" s="4"/>
      <c r="G228" s="3">
        <v>39326846.799999997</v>
      </c>
      <c r="H228" s="3">
        <v>42377682.090000004</v>
      </c>
      <c r="I228" s="3">
        <v>146316281.66999999</v>
      </c>
      <c r="J228" s="4"/>
    </row>
    <row r="229" spans="1:10" ht="15" customHeight="1">
      <c r="A229" s="1">
        <v>6</v>
      </c>
      <c r="B229" s="2" t="s">
        <v>538</v>
      </c>
      <c r="C229" s="1" t="s">
        <v>539</v>
      </c>
      <c r="D229" s="2" t="s">
        <v>540</v>
      </c>
      <c r="E229" s="3">
        <v>53834536.469999999</v>
      </c>
      <c r="F229" s="4"/>
      <c r="G229" s="3">
        <v>9922775.0700000003</v>
      </c>
      <c r="H229" s="3">
        <v>12692647.529999999</v>
      </c>
      <c r="I229" s="3">
        <v>51064664.009999998</v>
      </c>
      <c r="J229" s="4"/>
    </row>
    <row r="230" spans="1:10" ht="15" customHeight="1">
      <c r="A230" s="1">
        <v>6</v>
      </c>
      <c r="B230" s="2" t="s">
        <v>541</v>
      </c>
      <c r="C230" s="1" t="s">
        <v>542</v>
      </c>
      <c r="D230" s="2" t="s">
        <v>543</v>
      </c>
      <c r="E230" s="3">
        <v>95532580.489999995</v>
      </c>
      <c r="F230" s="4"/>
      <c r="G230" s="3">
        <v>29404071.73</v>
      </c>
      <c r="H230" s="3">
        <v>29685034.559999999</v>
      </c>
      <c r="I230" s="3">
        <v>95251617.659999996</v>
      </c>
      <c r="J230" s="4"/>
    </row>
    <row r="231" spans="1:10" ht="15" customHeight="1">
      <c r="A231" s="1">
        <v>4</v>
      </c>
      <c r="B231" s="2" t="s">
        <v>544</v>
      </c>
      <c r="C231" s="1" t="s">
        <v>1</v>
      </c>
      <c r="D231" s="2" t="s">
        <v>545</v>
      </c>
      <c r="E231" s="3">
        <v>0</v>
      </c>
      <c r="F231" s="4"/>
      <c r="G231" s="3">
        <v>10914976.17</v>
      </c>
      <c r="H231" s="3">
        <v>96805.2</v>
      </c>
      <c r="I231" s="3">
        <v>10818170.970000001</v>
      </c>
      <c r="J231" s="4"/>
    </row>
    <row r="232" spans="1:10" ht="15" customHeight="1">
      <c r="A232" s="1">
        <v>5</v>
      </c>
      <c r="B232" s="2" t="s">
        <v>546</v>
      </c>
      <c r="C232" s="1" t="s">
        <v>1</v>
      </c>
      <c r="D232" s="2" t="s">
        <v>547</v>
      </c>
      <c r="E232" s="3">
        <v>0</v>
      </c>
      <c r="F232" s="4"/>
      <c r="G232" s="3">
        <v>10914976.17</v>
      </c>
      <c r="H232" s="3">
        <v>96805.2</v>
      </c>
      <c r="I232" s="3">
        <v>10818170.970000001</v>
      </c>
      <c r="J232" s="4"/>
    </row>
    <row r="233" spans="1:10" ht="15" customHeight="1">
      <c r="A233" s="1">
        <v>6</v>
      </c>
      <c r="B233" s="2" t="s">
        <v>548</v>
      </c>
      <c r="C233" s="1" t="s">
        <v>549</v>
      </c>
      <c r="D233" s="2" t="s">
        <v>550</v>
      </c>
      <c r="E233" s="3">
        <v>0</v>
      </c>
      <c r="F233" s="4"/>
      <c r="G233" s="3">
        <v>10914976.17</v>
      </c>
      <c r="H233" s="3">
        <v>96805.2</v>
      </c>
      <c r="I233" s="3">
        <v>10818170.970000001</v>
      </c>
      <c r="J233" s="4"/>
    </row>
    <row r="234" spans="1:10" ht="15" customHeight="1">
      <c r="A234" s="1">
        <v>4</v>
      </c>
      <c r="B234" s="2" t="s">
        <v>551</v>
      </c>
      <c r="C234" s="1" t="s">
        <v>1</v>
      </c>
      <c r="D234" s="2" t="s">
        <v>552</v>
      </c>
      <c r="E234" s="3">
        <v>0</v>
      </c>
      <c r="F234" s="4"/>
      <c r="G234" s="3">
        <v>0</v>
      </c>
      <c r="H234" s="3">
        <v>3540013.82</v>
      </c>
      <c r="I234" s="3">
        <v>-3540013.82</v>
      </c>
      <c r="J234" s="4"/>
    </row>
    <row r="235" spans="1:10" ht="15" customHeight="1">
      <c r="A235" s="1">
        <v>5</v>
      </c>
      <c r="B235" s="2" t="s">
        <v>553</v>
      </c>
      <c r="C235" s="1" t="s">
        <v>1</v>
      </c>
      <c r="D235" s="2" t="s">
        <v>554</v>
      </c>
      <c r="E235" s="3">
        <v>0</v>
      </c>
      <c r="F235" s="4"/>
      <c r="G235" s="3">
        <v>0</v>
      </c>
      <c r="H235" s="3">
        <v>3540013.82</v>
      </c>
      <c r="I235" s="3">
        <v>-3540013.82</v>
      </c>
      <c r="J235" s="4"/>
    </row>
    <row r="236" spans="1:10" ht="15" customHeight="1">
      <c r="A236" s="1">
        <v>6</v>
      </c>
      <c r="B236" s="2" t="s">
        <v>555</v>
      </c>
      <c r="C236" s="1" t="s">
        <v>556</v>
      </c>
      <c r="D236" s="2" t="s">
        <v>557</v>
      </c>
      <c r="E236" s="3">
        <v>0</v>
      </c>
      <c r="F236" s="4"/>
      <c r="G236" s="3">
        <v>0</v>
      </c>
      <c r="H236" s="3">
        <v>3540013.82</v>
      </c>
      <c r="I236" s="3">
        <v>-3540013.82</v>
      </c>
      <c r="J236" s="4"/>
    </row>
    <row r="237" spans="1:10" ht="15" customHeight="1">
      <c r="A237" s="1">
        <v>5</v>
      </c>
      <c r="B237" s="2" t="s">
        <v>558</v>
      </c>
      <c r="C237" s="1" t="s">
        <v>1</v>
      </c>
      <c r="D237" s="2" t="s">
        <v>559</v>
      </c>
      <c r="E237" s="3">
        <v>0</v>
      </c>
      <c r="F237" s="4"/>
      <c r="G237" s="3">
        <v>20870.29</v>
      </c>
      <c r="H237" s="3">
        <v>249055.69</v>
      </c>
      <c r="I237" s="3">
        <v>-228185.4</v>
      </c>
      <c r="J237" s="4"/>
    </row>
    <row r="238" spans="1:10" ht="15" customHeight="1">
      <c r="A238" s="1">
        <v>6</v>
      </c>
      <c r="B238" s="2" t="s">
        <v>560</v>
      </c>
      <c r="C238" s="1" t="s">
        <v>561</v>
      </c>
      <c r="D238" s="2" t="s">
        <v>562</v>
      </c>
      <c r="E238" s="3">
        <v>0</v>
      </c>
      <c r="F238" s="4"/>
      <c r="G238" s="3">
        <v>20870.29</v>
      </c>
      <c r="H238" s="3">
        <v>249055.69</v>
      </c>
      <c r="I238" s="3">
        <v>-228185.4</v>
      </c>
      <c r="J238" s="4"/>
    </row>
    <row r="239" spans="1:10" ht="15" customHeight="1">
      <c r="A239" s="1">
        <v>4</v>
      </c>
      <c r="B239" s="2" t="s">
        <v>563</v>
      </c>
      <c r="C239" s="1" t="s">
        <v>1</v>
      </c>
      <c r="D239" s="2" t="s">
        <v>564</v>
      </c>
      <c r="E239" s="3">
        <v>27453519.940000001</v>
      </c>
      <c r="F239" s="4"/>
      <c r="G239" s="3">
        <v>7462695.1900000004</v>
      </c>
      <c r="H239" s="3">
        <v>8690581.4700000007</v>
      </c>
      <c r="I239" s="3">
        <v>26225633.66</v>
      </c>
      <c r="J239" s="4"/>
    </row>
    <row r="240" spans="1:10" ht="15" customHeight="1">
      <c r="A240" s="1">
        <v>5</v>
      </c>
      <c r="B240" s="2" t="s">
        <v>565</v>
      </c>
      <c r="C240" s="1" t="s">
        <v>1</v>
      </c>
      <c r="D240" s="2" t="s">
        <v>566</v>
      </c>
      <c r="E240" s="3">
        <v>27453519.940000001</v>
      </c>
      <c r="F240" s="4"/>
      <c r="G240" s="3">
        <v>7462695.1900000004</v>
      </c>
      <c r="H240" s="3">
        <v>8690581.4700000007</v>
      </c>
      <c r="I240" s="3">
        <v>26225633.66</v>
      </c>
      <c r="J240" s="4"/>
    </row>
    <row r="241" spans="1:10" ht="15" customHeight="1">
      <c r="A241" s="1">
        <v>6</v>
      </c>
      <c r="B241" s="2" t="s">
        <v>567</v>
      </c>
      <c r="C241" s="1" t="s">
        <v>568</v>
      </c>
      <c r="D241" s="2" t="s">
        <v>569</v>
      </c>
      <c r="E241" s="3">
        <v>14984845.92</v>
      </c>
      <c r="F241" s="4"/>
      <c r="G241" s="3">
        <v>4024400.58</v>
      </c>
      <c r="H241" s="3">
        <v>6311703.9500000002</v>
      </c>
      <c r="I241" s="3">
        <v>12697542.550000001</v>
      </c>
      <c r="J241" s="4"/>
    </row>
    <row r="242" spans="1:10" ht="15" customHeight="1">
      <c r="A242" s="1">
        <v>6</v>
      </c>
      <c r="B242" s="2" t="s">
        <v>570</v>
      </c>
      <c r="C242" s="1" t="s">
        <v>571</v>
      </c>
      <c r="D242" s="2" t="s">
        <v>572</v>
      </c>
      <c r="E242" s="3">
        <v>5782096.5099999998</v>
      </c>
      <c r="F242" s="4"/>
      <c r="G242" s="3">
        <v>3051470.07</v>
      </c>
      <c r="H242" s="3">
        <v>589242.57999999996</v>
      </c>
      <c r="I242" s="3">
        <v>8244324</v>
      </c>
      <c r="J242" s="4"/>
    </row>
    <row r="243" spans="1:10" ht="15" customHeight="1">
      <c r="A243" s="1">
        <v>6</v>
      </c>
      <c r="B243" s="2" t="s">
        <v>573</v>
      </c>
      <c r="C243" s="1" t="s">
        <v>574</v>
      </c>
      <c r="D243" s="2" t="s">
        <v>575</v>
      </c>
      <c r="E243" s="3">
        <v>6686577.5099999998</v>
      </c>
      <c r="F243" s="4"/>
      <c r="G243" s="3">
        <v>386824.54</v>
      </c>
      <c r="H243" s="3">
        <v>1789634.94</v>
      </c>
      <c r="I243" s="3">
        <v>5283767.1100000003</v>
      </c>
      <c r="J243" s="4"/>
    </row>
    <row r="244" spans="1:10" ht="15" customHeight="1">
      <c r="A244" s="1">
        <v>4</v>
      </c>
      <c r="B244" s="2" t="s">
        <v>576</v>
      </c>
      <c r="C244" s="1" t="s">
        <v>1</v>
      </c>
      <c r="D244" s="2" t="s">
        <v>577</v>
      </c>
      <c r="E244" s="3">
        <v>2188628.04</v>
      </c>
      <c r="F244" s="4"/>
      <c r="G244" s="3">
        <v>13211563.18</v>
      </c>
      <c r="H244" s="3">
        <v>12988040.970000001</v>
      </c>
      <c r="I244" s="3">
        <v>2412150.25</v>
      </c>
      <c r="J244" s="4"/>
    </row>
    <row r="245" spans="1:10" ht="15" customHeight="1">
      <c r="A245" s="1">
        <v>5</v>
      </c>
      <c r="B245" s="2" t="s">
        <v>578</v>
      </c>
      <c r="C245" s="1" t="s">
        <v>1</v>
      </c>
      <c r="D245" s="2" t="s">
        <v>579</v>
      </c>
      <c r="E245" s="3">
        <v>2188628.04</v>
      </c>
      <c r="F245" s="4"/>
      <c r="G245" s="3">
        <v>13211563.18</v>
      </c>
      <c r="H245" s="3">
        <v>12988040.970000001</v>
      </c>
      <c r="I245" s="3">
        <v>2412150.25</v>
      </c>
      <c r="J245" s="4"/>
    </row>
    <row r="246" spans="1:10" ht="15" customHeight="1">
      <c r="A246" s="1">
        <v>6</v>
      </c>
      <c r="B246" s="2" t="s">
        <v>580</v>
      </c>
      <c r="C246" s="1" t="s">
        <v>581</v>
      </c>
      <c r="D246" s="2" t="s">
        <v>582</v>
      </c>
      <c r="E246" s="3">
        <v>2188628.04</v>
      </c>
      <c r="F246" s="4"/>
      <c r="G246" s="3">
        <v>13211563.18</v>
      </c>
      <c r="H246" s="3">
        <v>12988040.970000001</v>
      </c>
      <c r="I246" s="3">
        <v>2412150.25</v>
      </c>
      <c r="J246" s="4"/>
    </row>
    <row r="247" spans="1:10" ht="15" customHeight="1">
      <c r="A247" s="1">
        <v>4</v>
      </c>
      <c r="B247" s="2" t="s">
        <v>583</v>
      </c>
      <c r="C247" s="1" t="s">
        <v>1</v>
      </c>
      <c r="D247" s="2" t="s">
        <v>584</v>
      </c>
      <c r="E247" s="3">
        <v>9612550.8300000001</v>
      </c>
      <c r="F247" s="4"/>
      <c r="G247" s="3">
        <v>74159798.859999999</v>
      </c>
      <c r="H247" s="3">
        <v>73026063.280000001</v>
      </c>
      <c r="I247" s="3">
        <v>10746286.41</v>
      </c>
      <c r="J247" s="4"/>
    </row>
    <row r="248" spans="1:10" ht="15" customHeight="1">
      <c r="A248" s="1">
        <v>5</v>
      </c>
      <c r="B248" s="2" t="s">
        <v>585</v>
      </c>
      <c r="C248" s="1" t="s">
        <v>1</v>
      </c>
      <c r="D248" s="2" t="s">
        <v>586</v>
      </c>
      <c r="E248" s="3">
        <v>7041580.6900000004</v>
      </c>
      <c r="F248" s="4"/>
      <c r="G248" s="3">
        <v>60931512.829999998</v>
      </c>
      <c r="H248" s="3">
        <v>59966862.229999997</v>
      </c>
      <c r="I248" s="3">
        <v>8006231.29</v>
      </c>
      <c r="J248" s="4"/>
    </row>
    <row r="249" spans="1:10" ht="15" customHeight="1">
      <c r="A249" s="1">
        <v>6</v>
      </c>
      <c r="B249" s="2" t="s">
        <v>587</v>
      </c>
      <c r="C249" s="1" t="s">
        <v>588</v>
      </c>
      <c r="D249" s="2" t="s">
        <v>589</v>
      </c>
      <c r="E249" s="3">
        <v>304430</v>
      </c>
      <c r="F249" s="4"/>
      <c r="G249" s="3">
        <v>20432357.170000002</v>
      </c>
      <c r="H249" s="3">
        <v>20077547.760000002</v>
      </c>
      <c r="I249" s="3">
        <v>659239.41</v>
      </c>
      <c r="J249" s="4"/>
    </row>
    <row r="250" spans="1:10" ht="15" customHeight="1">
      <c r="A250" s="1">
        <v>6</v>
      </c>
      <c r="B250" s="2" t="s">
        <v>590</v>
      </c>
      <c r="C250" s="1" t="s">
        <v>591</v>
      </c>
      <c r="D250" s="2" t="s">
        <v>52</v>
      </c>
      <c r="E250" s="3">
        <v>6737150.6900000004</v>
      </c>
      <c r="F250" s="4"/>
      <c r="G250" s="3">
        <v>40499155.659999996</v>
      </c>
      <c r="H250" s="3">
        <v>39889314.469999999</v>
      </c>
      <c r="I250" s="3">
        <v>7346991.8799999999</v>
      </c>
      <c r="J250" s="4"/>
    </row>
    <row r="251" spans="1:10" ht="15" customHeight="1">
      <c r="A251" s="1">
        <v>5</v>
      </c>
      <c r="B251" s="2" t="s">
        <v>592</v>
      </c>
      <c r="C251" s="1" t="s">
        <v>1</v>
      </c>
      <c r="D251" s="2" t="s">
        <v>593</v>
      </c>
      <c r="E251" s="3">
        <v>2570970.14</v>
      </c>
      <c r="F251" s="4"/>
      <c r="G251" s="3">
        <v>13228286.029999999</v>
      </c>
      <c r="H251" s="3">
        <v>13059201.050000001</v>
      </c>
      <c r="I251" s="3">
        <v>2740055.12</v>
      </c>
      <c r="J251" s="4"/>
    </row>
    <row r="252" spans="1:10" ht="15" customHeight="1">
      <c r="A252" s="1">
        <v>6</v>
      </c>
      <c r="B252" s="2" t="s">
        <v>594</v>
      </c>
      <c r="C252" s="1" t="s">
        <v>595</v>
      </c>
      <c r="D252" s="2" t="s">
        <v>46</v>
      </c>
      <c r="E252" s="3">
        <v>2570970.14</v>
      </c>
      <c r="F252" s="4"/>
      <c r="G252" s="3">
        <v>13228286.029999999</v>
      </c>
      <c r="H252" s="3">
        <v>13059201.050000001</v>
      </c>
      <c r="I252" s="3">
        <v>2740055.12</v>
      </c>
      <c r="J252" s="4"/>
    </row>
    <row r="253" spans="1:10" ht="15" customHeight="1">
      <c r="A253" s="1">
        <v>4</v>
      </c>
      <c r="B253" s="2" t="s">
        <v>596</v>
      </c>
      <c r="C253" s="1" t="s">
        <v>1</v>
      </c>
      <c r="D253" s="2" t="s">
        <v>597</v>
      </c>
      <c r="E253" s="3">
        <v>4195.1000000000004</v>
      </c>
      <c r="F253" s="4"/>
      <c r="G253" s="3">
        <v>187.2</v>
      </c>
      <c r="H253" s="3">
        <v>654.5</v>
      </c>
      <c r="I253" s="3">
        <v>3727.8</v>
      </c>
      <c r="J253" s="4"/>
    </row>
    <row r="254" spans="1:10" ht="15" customHeight="1">
      <c r="A254" s="1">
        <v>6</v>
      </c>
      <c r="B254" s="2" t="s">
        <v>598</v>
      </c>
      <c r="C254" s="1" t="s">
        <v>599</v>
      </c>
      <c r="D254" s="2" t="s">
        <v>600</v>
      </c>
      <c r="E254" s="3">
        <v>4195.1000000000004</v>
      </c>
      <c r="F254" s="4"/>
      <c r="G254" s="3">
        <v>187.2</v>
      </c>
      <c r="H254" s="3">
        <v>654.5</v>
      </c>
      <c r="I254" s="3">
        <v>3727.8</v>
      </c>
      <c r="J254" s="4"/>
    </row>
    <row r="255" spans="1:10" ht="15" customHeight="1">
      <c r="A255" s="1">
        <v>4</v>
      </c>
      <c r="B255" s="2" t="s">
        <v>601</v>
      </c>
      <c r="C255" s="1" t="s">
        <v>1</v>
      </c>
      <c r="D255" s="2" t="s">
        <v>602</v>
      </c>
      <c r="E255" s="3">
        <v>41516386.25</v>
      </c>
      <c r="F255" s="4"/>
      <c r="G255" s="3">
        <v>5140186.75</v>
      </c>
      <c r="H255" s="3">
        <v>3652456.25</v>
      </c>
      <c r="I255" s="3">
        <v>43004116.75</v>
      </c>
      <c r="J255" s="4"/>
    </row>
    <row r="256" spans="1:10" ht="15" customHeight="1">
      <c r="A256" s="1">
        <v>6</v>
      </c>
      <c r="B256" s="2" t="s">
        <v>603</v>
      </c>
      <c r="C256" s="1" t="s">
        <v>604</v>
      </c>
      <c r="D256" s="2" t="s">
        <v>605</v>
      </c>
      <c r="E256" s="3">
        <v>3727370</v>
      </c>
      <c r="F256" s="4"/>
      <c r="G256" s="3">
        <v>365800</v>
      </c>
      <c r="H256" s="3">
        <v>159800</v>
      </c>
      <c r="I256" s="3">
        <v>3933370</v>
      </c>
      <c r="J256" s="4"/>
    </row>
    <row r="257" spans="1:10" ht="15" customHeight="1">
      <c r="A257" s="1">
        <v>6</v>
      </c>
      <c r="B257" s="2" t="s">
        <v>606</v>
      </c>
      <c r="C257" s="1" t="s">
        <v>607</v>
      </c>
      <c r="D257" s="2" t="s">
        <v>608</v>
      </c>
      <c r="E257" s="3">
        <v>2800959.25</v>
      </c>
      <c r="F257" s="4"/>
      <c r="G257" s="3">
        <v>2922186.75</v>
      </c>
      <c r="H257" s="3">
        <v>2823799.25</v>
      </c>
      <c r="I257" s="3">
        <v>2899346.75</v>
      </c>
      <c r="J257" s="4"/>
    </row>
    <row r="258" spans="1:10" ht="15" customHeight="1">
      <c r="A258" s="1">
        <v>6</v>
      </c>
      <c r="B258" s="2" t="s">
        <v>609</v>
      </c>
      <c r="C258" s="1" t="s">
        <v>610</v>
      </c>
      <c r="D258" s="2" t="s">
        <v>611</v>
      </c>
      <c r="E258" s="3">
        <v>10070200</v>
      </c>
      <c r="F258" s="4"/>
      <c r="G258" s="3">
        <v>1369200</v>
      </c>
      <c r="H258" s="3">
        <v>275000</v>
      </c>
      <c r="I258" s="3">
        <v>11164400</v>
      </c>
      <c r="J258" s="4"/>
    </row>
    <row r="259" spans="1:10" ht="15" customHeight="1">
      <c r="A259" s="1">
        <v>6</v>
      </c>
      <c r="B259" s="2" t="s">
        <v>612</v>
      </c>
      <c r="C259" s="1" t="s">
        <v>613</v>
      </c>
      <c r="D259" s="2" t="s">
        <v>614</v>
      </c>
      <c r="E259" s="3">
        <v>24917857</v>
      </c>
      <c r="F259" s="4"/>
      <c r="G259" s="3">
        <v>483000</v>
      </c>
      <c r="H259" s="3">
        <v>393857</v>
      </c>
      <c r="I259" s="3">
        <v>25007000</v>
      </c>
      <c r="J259" s="4"/>
    </row>
    <row r="260" spans="1:10" ht="15" customHeight="1">
      <c r="A260" s="1">
        <v>2</v>
      </c>
      <c r="B260" s="2" t="s">
        <v>615</v>
      </c>
      <c r="C260" s="1" t="s">
        <v>1</v>
      </c>
      <c r="D260" s="2" t="s">
        <v>616</v>
      </c>
      <c r="E260" s="3">
        <v>78572271.920000002</v>
      </c>
      <c r="F260" s="4"/>
      <c r="G260" s="3">
        <v>465160766.92000002</v>
      </c>
      <c r="H260" s="3">
        <v>468202002.66000003</v>
      </c>
      <c r="I260" s="3">
        <v>75531036.180000007</v>
      </c>
      <c r="J260" s="4"/>
    </row>
    <row r="261" spans="1:10" ht="15" customHeight="1">
      <c r="A261" s="1">
        <v>3</v>
      </c>
      <c r="B261" s="2" t="s">
        <v>617</v>
      </c>
      <c r="C261" s="1" t="s">
        <v>1</v>
      </c>
      <c r="D261" s="2" t="s">
        <v>618</v>
      </c>
      <c r="E261" s="3">
        <v>144717.76999999999</v>
      </c>
      <c r="F261" s="4"/>
      <c r="G261" s="3">
        <v>2959358.19</v>
      </c>
      <c r="H261" s="3">
        <v>2563617.4500000002</v>
      </c>
      <c r="I261" s="3">
        <v>540458.51</v>
      </c>
      <c r="J261" s="4"/>
    </row>
    <row r="262" spans="1:10" ht="15" customHeight="1">
      <c r="A262" s="1">
        <v>4</v>
      </c>
      <c r="B262" s="2" t="s">
        <v>619</v>
      </c>
      <c r="C262" s="1" t="s">
        <v>1</v>
      </c>
      <c r="D262" s="2" t="s">
        <v>620</v>
      </c>
      <c r="E262" s="3">
        <v>144717.76999999999</v>
      </c>
      <c r="F262" s="4"/>
      <c r="G262" s="3">
        <v>2959358.19</v>
      </c>
      <c r="H262" s="3">
        <v>2563617.4500000002</v>
      </c>
      <c r="I262" s="3">
        <v>540458.51</v>
      </c>
      <c r="J262" s="4"/>
    </row>
    <row r="263" spans="1:10" ht="15" customHeight="1">
      <c r="A263" s="1">
        <v>6</v>
      </c>
      <c r="B263" s="2" t="s">
        <v>621</v>
      </c>
      <c r="C263" s="1" t="s">
        <v>622</v>
      </c>
      <c r="D263" s="2" t="s">
        <v>623</v>
      </c>
      <c r="E263" s="3">
        <v>0</v>
      </c>
      <c r="F263" s="4"/>
      <c r="G263" s="3">
        <v>1693109.43</v>
      </c>
      <c r="H263" s="3">
        <v>1325939.72</v>
      </c>
      <c r="I263" s="3">
        <v>367169.71</v>
      </c>
      <c r="J263" s="4"/>
    </row>
    <row r="264" spans="1:10" ht="15" customHeight="1">
      <c r="A264" s="1">
        <v>6</v>
      </c>
      <c r="B264" s="2" t="s">
        <v>624</v>
      </c>
      <c r="C264" s="1" t="s">
        <v>625</v>
      </c>
      <c r="D264" s="2" t="s">
        <v>626</v>
      </c>
      <c r="E264" s="3">
        <v>144717.76999999999</v>
      </c>
      <c r="F264" s="4"/>
      <c r="G264" s="3">
        <v>1266248.76</v>
      </c>
      <c r="H264" s="3">
        <v>1237677.73</v>
      </c>
      <c r="I264" s="3">
        <v>173288.8</v>
      </c>
      <c r="J264" s="4"/>
    </row>
    <row r="265" spans="1:10" ht="15" customHeight="1">
      <c r="A265" s="1">
        <v>3</v>
      </c>
      <c r="B265" s="2" t="s">
        <v>627</v>
      </c>
      <c r="C265" s="1" t="s">
        <v>1</v>
      </c>
      <c r="D265" s="2" t="s">
        <v>628</v>
      </c>
      <c r="E265" s="3">
        <v>11841276.67</v>
      </c>
      <c r="F265" s="4"/>
      <c r="G265" s="3">
        <v>64320697.390000001</v>
      </c>
      <c r="H265" s="3">
        <v>65851302.759999998</v>
      </c>
      <c r="I265" s="3">
        <v>10310671.300000001</v>
      </c>
      <c r="J265" s="4"/>
    </row>
    <row r="266" spans="1:10" ht="15" customHeight="1">
      <c r="A266" s="1">
        <v>4</v>
      </c>
      <c r="B266" s="2" t="s">
        <v>629</v>
      </c>
      <c r="C266" s="1" t="s">
        <v>1</v>
      </c>
      <c r="D266" s="2" t="s">
        <v>630</v>
      </c>
      <c r="E266" s="3">
        <v>11841276.67</v>
      </c>
      <c r="F266" s="4"/>
      <c r="G266" s="3">
        <v>64320697.390000001</v>
      </c>
      <c r="H266" s="3">
        <v>65851302.759999998</v>
      </c>
      <c r="I266" s="3">
        <v>10310671.300000001</v>
      </c>
      <c r="J266" s="4"/>
    </row>
    <row r="267" spans="1:10" ht="15" customHeight="1">
      <c r="A267" s="1">
        <v>6</v>
      </c>
      <c r="B267" s="2" t="s">
        <v>631</v>
      </c>
      <c r="C267" s="1" t="s">
        <v>632</v>
      </c>
      <c r="D267" s="2" t="s">
        <v>633</v>
      </c>
      <c r="E267" s="3">
        <v>5640.39</v>
      </c>
      <c r="F267" s="4"/>
      <c r="G267" s="3">
        <v>105797.75</v>
      </c>
      <c r="H267" s="3">
        <v>107970.07</v>
      </c>
      <c r="I267" s="3">
        <v>3468.07</v>
      </c>
      <c r="J267" s="4"/>
    </row>
    <row r="268" spans="1:10" ht="15" customHeight="1">
      <c r="A268" s="1">
        <v>6</v>
      </c>
      <c r="B268" s="2" t="s">
        <v>634</v>
      </c>
      <c r="C268" s="1" t="s">
        <v>635</v>
      </c>
      <c r="D268" s="2" t="s">
        <v>636</v>
      </c>
      <c r="E268" s="3">
        <v>5762585.2300000004</v>
      </c>
      <c r="F268" s="4"/>
      <c r="G268" s="3">
        <v>29560323.41</v>
      </c>
      <c r="H268" s="3">
        <v>30926882.649999999</v>
      </c>
      <c r="I268" s="3">
        <v>4396025.99</v>
      </c>
      <c r="J268" s="4"/>
    </row>
    <row r="269" spans="1:10" ht="15" customHeight="1">
      <c r="A269" s="1">
        <v>6</v>
      </c>
      <c r="B269" s="2" t="s">
        <v>637</v>
      </c>
      <c r="C269" s="1" t="s">
        <v>638</v>
      </c>
      <c r="D269" s="2" t="s">
        <v>639</v>
      </c>
      <c r="E269" s="3">
        <v>1595565.74</v>
      </c>
      <c r="F269" s="4"/>
      <c r="G269" s="3">
        <v>8848991.3100000005</v>
      </c>
      <c r="H269" s="3">
        <v>8903615.6500000004</v>
      </c>
      <c r="I269" s="3">
        <v>1540941.4</v>
      </c>
      <c r="J269" s="4"/>
    </row>
    <row r="270" spans="1:10" ht="15" customHeight="1">
      <c r="A270" s="1">
        <v>6</v>
      </c>
      <c r="B270" s="2" t="s">
        <v>640</v>
      </c>
      <c r="C270" s="1" t="s">
        <v>641</v>
      </c>
      <c r="D270" s="2" t="s">
        <v>642</v>
      </c>
      <c r="E270" s="3">
        <v>3852488.91</v>
      </c>
      <c r="F270" s="4"/>
      <c r="G270" s="3">
        <v>20183497.739999998</v>
      </c>
      <c r="H270" s="3">
        <v>20656168.530000001</v>
      </c>
      <c r="I270" s="3">
        <v>3379818.12</v>
      </c>
      <c r="J270" s="4"/>
    </row>
    <row r="271" spans="1:10" ht="15" customHeight="1">
      <c r="A271" s="1">
        <v>6</v>
      </c>
      <c r="B271" s="2" t="s">
        <v>643</v>
      </c>
      <c r="C271" s="1" t="s">
        <v>644</v>
      </c>
      <c r="D271" s="2" t="s">
        <v>645</v>
      </c>
      <c r="E271" s="3">
        <v>29300.22</v>
      </c>
      <c r="F271" s="4"/>
      <c r="G271" s="3">
        <v>343608.81</v>
      </c>
      <c r="H271" s="3">
        <v>302688.57</v>
      </c>
      <c r="I271" s="3">
        <v>70220.460000000006</v>
      </c>
      <c r="J271" s="4"/>
    </row>
    <row r="272" spans="1:10" ht="15" customHeight="1">
      <c r="A272" s="1">
        <v>6</v>
      </c>
      <c r="B272" s="2" t="s">
        <v>646</v>
      </c>
      <c r="C272" s="1" t="s">
        <v>647</v>
      </c>
      <c r="D272" s="2" t="s">
        <v>648</v>
      </c>
      <c r="E272" s="3">
        <v>109515.91</v>
      </c>
      <c r="F272" s="4"/>
      <c r="G272" s="3">
        <v>2510212.17</v>
      </c>
      <c r="H272" s="3">
        <v>2113149.34</v>
      </c>
      <c r="I272" s="3">
        <v>506578.74</v>
      </c>
      <c r="J272" s="4"/>
    </row>
    <row r="273" spans="1:10" ht="15" customHeight="1">
      <c r="A273" s="1">
        <v>6</v>
      </c>
      <c r="B273" s="2" t="s">
        <v>649</v>
      </c>
      <c r="C273" s="1" t="s">
        <v>650</v>
      </c>
      <c r="D273" s="2" t="s">
        <v>651</v>
      </c>
      <c r="E273" s="3">
        <v>486180.27</v>
      </c>
      <c r="F273" s="4"/>
      <c r="G273" s="3">
        <v>2768266.2</v>
      </c>
      <c r="H273" s="3">
        <v>2840827.95</v>
      </c>
      <c r="I273" s="3">
        <v>413618.52</v>
      </c>
      <c r="J273" s="4"/>
    </row>
    <row r="274" spans="1:10" ht="15" customHeight="1">
      <c r="A274" s="1">
        <v>3</v>
      </c>
      <c r="B274" s="2" t="s">
        <v>652</v>
      </c>
      <c r="C274" s="1" t="s">
        <v>1</v>
      </c>
      <c r="D274" s="2" t="s">
        <v>653</v>
      </c>
      <c r="E274" s="3">
        <v>31481426.829999998</v>
      </c>
      <c r="F274" s="4"/>
      <c r="G274" s="3">
        <v>189671561.87</v>
      </c>
      <c r="H274" s="3">
        <v>190535625.59999999</v>
      </c>
      <c r="I274" s="3">
        <v>30617363.100000001</v>
      </c>
      <c r="J274" s="4"/>
    </row>
    <row r="275" spans="1:10" ht="15" customHeight="1">
      <c r="A275" s="1">
        <v>4</v>
      </c>
      <c r="B275" s="2" t="s">
        <v>654</v>
      </c>
      <c r="C275" s="1" t="s">
        <v>1</v>
      </c>
      <c r="D275" s="2" t="s">
        <v>655</v>
      </c>
      <c r="E275" s="3">
        <v>31481426.829999998</v>
      </c>
      <c r="F275" s="4"/>
      <c r="G275" s="3">
        <v>189671561.87</v>
      </c>
      <c r="H275" s="3">
        <v>190535625.59999999</v>
      </c>
      <c r="I275" s="3">
        <v>30617363.100000001</v>
      </c>
      <c r="J275" s="4"/>
    </row>
    <row r="276" spans="1:10" ht="15" customHeight="1">
      <c r="A276" s="1">
        <v>5</v>
      </c>
      <c r="B276" s="2" t="s">
        <v>656</v>
      </c>
      <c r="C276" s="1" t="s">
        <v>1</v>
      </c>
      <c r="D276" s="2" t="s">
        <v>657</v>
      </c>
      <c r="E276" s="3">
        <v>9062263.1099999994</v>
      </c>
      <c r="F276" s="4"/>
      <c r="G276" s="3">
        <v>179639779.22</v>
      </c>
      <c r="H276" s="3">
        <v>178687281.41</v>
      </c>
      <c r="I276" s="3">
        <v>10014760.92</v>
      </c>
      <c r="J276" s="4"/>
    </row>
    <row r="277" spans="1:10" ht="15" customHeight="1">
      <c r="A277" s="1">
        <v>6</v>
      </c>
      <c r="B277" s="2" t="s">
        <v>658</v>
      </c>
      <c r="C277" s="1" t="s">
        <v>659</v>
      </c>
      <c r="D277" s="2" t="s">
        <v>660</v>
      </c>
      <c r="E277" s="3">
        <v>61509.51</v>
      </c>
      <c r="F277" s="4"/>
      <c r="G277" s="3">
        <v>308966.09000000003</v>
      </c>
      <c r="H277" s="3">
        <v>304049.68</v>
      </c>
      <c r="I277" s="3">
        <v>66425.919999999998</v>
      </c>
      <c r="J277" s="4"/>
    </row>
    <row r="278" spans="1:10" ht="15" customHeight="1">
      <c r="A278" s="1">
        <v>6</v>
      </c>
      <c r="B278" s="2" t="s">
        <v>661</v>
      </c>
      <c r="C278" s="1" t="s">
        <v>662</v>
      </c>
      <c r="D278" s="2" t="s">
        <v>663</v>
      </c>
      <c r="E278" s="3">
        <v>1386952.47</v>
      </c>
      <c r="F278" s="4"/>
      <c r="G278" s="3">
        <v>106595365.42</v>
      </c>
      <c r="H278" s="3">
        <v>105490371.81</v>
      </c>
      <c r="I278" s="3">
        <v>2491946.08</v>
      </c>
      <c r="J278" s="4"/>
    </row>
    <row r="279" spans="1:10" ht="15" customHeight="1">
      <c r="A279" s="1">
        <v>6</v>
      </c>
      <c r="B279" s="2" t="s">
        <v>664</v>
      </c>
      <c r="C279" s="1" t="s">
        <v>665</v>
      </c>
      <c r="D279" s="2" t="s">
        <v>666</v>
      </c>
      <c r="E279" s="3">
        <v>1174581.28</v>
      </c>
      <c r="F279" s="4"/>
      <c r="G279" s="3">
        <v>19550763.59</v>
      </c>
      <c r="H279" s="3">
        <v>18496914.699999999</v>
      </c>
      <c r="I279" s="3">
        <v>2228430.17</v>
      </c>
      <c r="J279" s="4"/>
    </row>
    <row r="280" spans="1:10" ht="15" customHeight="1">
      <c r="A280" s="1">
        <v>6</v>
      </c>
      <c r="B280" s="2" t="s">
        <v>667</v>
      </c>
      <c r="C280" s="1" t="s">
        <v>668</v>
      </c>
      <c r="D280" s="2" t="s">
        <v>669</v>
      </c>
      <c r="E280" s="3">
        <v>776785.61</v>
      </c>
      <c r="F280" s="4"/>
      <c r="G280" s="3">
        <v>4411977.0199999996</v>
      </c>
      <c r="H280" s="3">
        <v>4741075.32</v>
      </c>
      <c r="I280" s="3">
        <v>447687.31</v>
      </c>
      <c r="J280" s="4"/>
    </row>
    <row r="281" spans="1:10" ht="15" customHeight="1">
      <c r="A281" s="1">
        <v>6</v>
      </c>
      <c r="B281" s="2" t="s">
        <v>670</v>
      </c>
      <c r="C281" s="1" t="s">
        <v>671</v>
      </c>
      <c r="D281" s="2" t="s">
        <v>672</v>
      </c>
      <c r="E281" s="3">
        <v>3294345.48</v>
      </c>
      <c r="F281" s="4"/>
      <c r="G281" s="3">
        <v>32285422.75</v>
      </c>
      <c r="H281" s="3">
        <v>33769006.229999997</v>
      </c>
      <c r="I281" s="3">
        <v>1810762</v>
      </c>
      <c r="J281" s="4"/>
    </row>
    <row r="282" spans="1:10" ht="15" customHeight="1">
      <c r="A282" s="1">
        <v>6</v>
      </c>
      <c r="B282" s="2" t="s">
        <v>673</v>
      </c>
      <c r="C282" s="1" t="s">
        <v>674</v>
      </c>
      <c r="D282" s="2" t="s">
        <v>675</v>
      </c>
      <c r="E282" s="3">
        <v>675231.25</v>
      </c>
      <c r="F282" s="4"/>
      <c r="G282" s="3">
        <v>3531095.31</v>
      </c>
      <c r="H282" s="3">
        <v>3480292.37</v>
      </c>
      <c r="I282" s="3">
        <v>726034.19</v>
      </c>
      <c r="J282" s="4"/>
    </row>
    <row r="283" spans="1:10" ht="15" customHeight="1">
      <c r="A283" s="1">
        <v>6</v>
      </c>
      <c r="B283" s="2" t="s">
        <v>676</v>
      </c>
      <c r="C283" s="1" t="s">
        <v>677</v>
      </c>
      <c r="D283" s="2" t="s">
        <v>678</v>
      </c>
      <c r="E283" s="3">
        <v>1692857.51</v>
      </c>
      <c r="F283" s="4"/>
      <c r="G283" s="3">
        <v>12956189.039999999</v>
      </c>
      <c r="H283" s="3">
        <v>12405571.300000001</v>
      </c>
      <c r="I283" s="3">
        <v>2243475.25</v>
      </c>
      <c r="J283" s="4"/>
    </row>
    <row r="284" spans="1:10" ht="15" customHeight="1">
      <c r="A284" s="1">
        <v>5</v>
      </c>
      <c r="B284" s="2" t="s">
        <v>679</v>
      </c>
      <c r="C284" s="1" t="s">
        <v>1</v>
      </c>
      <c r="D284" s="2" t="s">
        <v>680</v>
      </c>
      <c r="E284" s="3">
        <v>22419163.719999999</v>
      </c>
      <c r="F284" s="4"/>
      <c r="G284" s="3">
        <v>10031782.65</v>
      </c>
      <c r="H284" s="3">
        <v>11848344.189999999</v>
      </c>
      <c r="I284" s="3">
        <v>20602602.18</v>
      </c>
      <c r="J284" s="4"/>
    </row>
    <row r="285" spans="1:10" ht="15" customHeight="1">
      <c r="A285" s="1">
        <v>6</v>
      </c>
      <c r="B285" s="2" t="s">
        <v>681</v>
      </c>
      <c r="C285" s="1" t="s">
        <v>682</v>
      </c>
      <c r="D285" s="2" t="s">
        <v>683</v>
      </c>
      <c r="E285" s="3">
        <v>10433.36</v>
      </c>
      <c r="F285" s="4"/>
      <c r="G285" s="3">
        <v>45096.6</v>
      </c>
      <c r="H285" s="3">
        <v>53318.16</v>
      </c>
      <c r="I285" s="3">
        <v>2211.8000000000002</v>
      </c>
      <c r="J285" s="4"/>
    </row>
    <row r="286" spans="1:10" ht="15" customHeight="1">
      <c r="A286" s="1">
        <v>6</v>
      </c>
      <c r="B286" s="2" t="s">
        <v>684</v>
      </c>
      <c r="C286" s="1" t="s">
        <v>685</v>
      </c>
      <c r="D286" s="2" t="s">
        <v>663</v>
      </c>
      <c r="E286" s="3">
        <v>17957511.210000001</v>
      </c>
      <c r="F286" s="4"/>
      <c r="G286" s="3">
        <v>9680286.8399999999</v>
      </c>
      <c r="H286" s="3">
        <v>11268785.5</v>
      </c>
      <c r="I286" s="3">
        <v>16369012.550000001</v>
      </c>
      <c r="J286" s="4"/>
    </row>
    <row r="287" spans="1:10" ht="15" customHeight="1">
      <c r="A287" s="1">
        <v>6</v>
      </c>
      <c r="B287" s="2" t="s">
        <v>686</v>
      </c>
      <c r="C287" s="1" t="s">
        <v>687</v>
      </c>
      <c r="D287" s="2" t="s">
        <v>688</v>
      </c>
      <c r="E287" s="3">
        <v>1748028.41</v>
      </c>
      <c r="F287" s="4"/>
      <c r="G287" s="3">
        <v>117953.46</v>
      </c>
      <c r="H287" s="3">
        <v>135903.76999999999</v>
      </c>
      <c r="I287" s="3">
        <v>1730078.1</v>
      </c>
      <c r="J287" s="4"/>
    </row>
    <row r="288" spans="1:10" ht="15" customHeight="1">
      <c r="A288" s="1">
        <v>6</v>
      </c>
      <c r="B288" s="2" t="s">
        <v>689</v>
      </c>
      <c r="C288" s="1" t="s">
        <v>690</v>
      </c>
      <c r="D288" s="2" t="s">
        <v>669</v>
      </c>
      <c r="E288" s="3">
        <v>126393.69</v>
      </c>
      <c r="F288" s="4"/>
      <c r="G288" s="3">
        <v>87689.56</v>
      </c>
      <c r="H288" s="3">
        <v>89821.86</v>
      </c>
      <c r="I288" s="3">
        <v>124261.39</v>
      </c>
      <c r="J288" s="4"/>
    </row>
    <row r="289" spans="1:10" ht="15" customHeight="1">
      <c r="A289" s="1">
        <v>6</v>
      </c>
      <c r="B289" s="2" t="s">
        <v>691</v>
      </c>
      <c r="C289" s="1" t="s">
        <v>692</v>
      </c>
      <c r="D289" s="2" t="s">
        <v>693</v>
      </c>
      <c r="E289" s="3">
        <v>2377038.34</v>
      </c>
      <c r="F289" s="4"/>
      <c r="G289" s="3">
        <v>0</v>
      </c>
      <c r="H289" s="3">
        <v>0</v>
      </c>
      <c r="I289" s="3">
        <v>2377038.34</v>
      </c>
      <c r="J289" s="4"/>
    </row>
    <row r="290" spans="1:10" ht="15" customHeight="1">
      <c r="A290" s="1">
        <v>3</v>
      </c>
      <c r="B290" s="2" t="s">
        <v>694</v>
      </c>
      <c r="C290" s="1" t="s">
        <v>1</v>
      </c>
      <c r="D290" s="2" t="s">
        <v>695</v>
      </c>
      <c r="E290" s="3">
        <v>18842105.859999999</v>
      </c>
      <c r="F290" s="4"/>
      <c r="G290" s="3">
        <v>100721824.3</v>
      </c>
      <c r="H290" s="3">
        <v>103690502.7</v>
      </c>
      <c r="I290" s="3">
        <v>15873427.460000001</v>
      </c>
      <c r="J290" s="4"/>
    </row>
    <row r="291" spans="1:10" ht="15" customHeight="1">
      <c r="A291" s="1">
        <v>4</v>
      </c>
      <c r="B291" s="2" t="s">
        <v>696</v>
      </c>
      <c r="C291" s="1" t="s">
        <v>1</v>
      </c>
      <c r="D291" s="2" t="s">
        <v>697</v>
      </c>
      <c r="E291" s="3">
        <v>18842105.859999999</v>
      </c>
      <c r="F291" s="4"/>
      <c r="G291" s="3">
        <v>100721824.3</v>
      </c>
      <c r="H291" s="3">
        <v>103690502.7</v>
      </c>
      <c r="I291" s="3">
        <v>15873427.460000001</v>
      </c>
      <c r="J291" s="4"/>
    </row>
    <row r="292" spans="1:10" ht="15" customHeight="1">
      <c r="A292" s="1">
        <v>5</v>
      </c>
      <c r="B292" s="2" t="s">
        <v>698</v>
      </c>
      <c r="C292" s="1" t="s">
        <v>1</v>
      </c>
      <c r="D292" s="2" t="s">
        <v>657</v>
      </c>
      <c r="E292" s="3">
        <v>14256764.310000001</v>
      </c>
      <c r="F292" s="4"/>
      <c r="G292" s="3">
        <v>89566241.989999995</v>
      </c>
      <c r="H292" s="3">
        <v>92123033.849999994</v>
      </c>
      <c r="I292" s="3">
        <v>11699972.449999999</v>
      </c>
      <c r="J292" s="4"/>
    </row>
    <row r="293" spans="1:10" ht="15" customHeight="1">
      <c r="A293" s="1">
        <v>6</v>
      </c>
      <c r="B293" s="2" t="s">
        <v>699</v>
      </c>
      <c r="C293" s="1" t="s">
        <v>700</v>
      </c>
      <c r="D293" s="2" t="s">
        <v>701</v>
      </c>
      <c r="E293" s="3">
        <v>122724.3</v>
      </c>
      <c r="F293" s="4"/>
      <c r="G293" s="3">
        <v>723852.24</v>
      </c>
      <c r="H293" s="3">
        <v>753911</v>
      </c>
      <c r="I293" s="3">
        <v>92665.54</v>
      </c>
      <c r="J293" s="4"/>
    </row>
    <row r="294" spans="1:10" ht="15" customHeight="1">
      <c r="A294" s="1">
        <v>6</v>
      </c>
      <c r="B294" s="2" t="s">
        <v>702</v>
      </c>
      <c r="C294" s="1" t="s">
        <v>703</v>
      </c>
      <c r="D294" s="2" t="s">
        <v>704</v>
      </c>
      <c r="E294" s="3">
        <v>9995567.75</v>
      </c>
      <c r="F294" s="4"/>
      <c r="G294" s="3">
        <v>64051191.909999996</v>
      </c>
      <c r="H294" s="3">
        <v>65758312.729999997</v>
      </c>
      <c r="I294" s="3">
        <v>8288446.9299999997</v>
      </c>
      <c r="J294" s="4"/>
    </row>
    <row r="295" spans="1:10" ht="15" customHeight="1">
      <c r="A295" s="1">
        <v>6</v>
      </c>
      <c r="B295" s="2" t="s">
        <v>705</v>
      </c>
      <c r="C295" s="1" t="s">
        <v>706</v>
      </c>
      <c r="D295" s="2" t="s">
        <v>707</v>
      </c>
      <c r="E295" s="3">
        <v>1292526.94</v>
      </c>
      <c r="F295" s="4"/>
      <c r="G295" s="3">
        <v>7398882.5</v>
      </c>
      <c r="H295" s="3">
        <v>7631710.9199999999</v>
      </c>
      <c r="I295" s="3">
        <v>1059698.52</v>
      </c>
      <c r="J295" s="4"/>
    </row>
    <row r="296" spans="1:10" ht="15" customHeight="1">
      <c r="A296" s="1">
        <v>6</v>
      </c>
      <c r="B296" s="2" t="s">
        <v>708</v>
      </c>
      <c r="C296" s="1" t="s">
        <v>709</v>
      </c>
      <c r="D296" s="2" t="s">
        <v>710</v>
      </c>
      <c r="E296" s="3">
        <v>415256.99</v>
      </c>
      <c r="F296" s="4"/>
      <c r="G296" s="3">
        <v>2516191.85</v>
      </c>
      <c r="H296" s="3">
        <v>2672085.23</v>
      </c>
      <c r="I296" s="3">
        <v>259363.61</v>
      </c>
      <c r="J296" s="4"/>
    </row>
    <row r="297" spans="1:10" ht="15" customHeight="1">
      <c r="A297" s="1">
        <v>6</v>
      </c>
      <c r="B297" s="2" t="s">
        <v>711</v>
      </c>
      <c r="C297" s="1" t="s">
        <v>712</v>
      </c>
      <c r="D297" s="2" t="s">
        <v>713</v>
      </c>
      <c r="E297" s="3">
        <v>897467.54</v>
      </c>
      <c r="F297" s="4"/>
      <c r="G297" s="3">
        <v>5724931.8499999996</v>
      </c>
      <c r="H297" s="3">
        <v>5989883.1200000001</v>
      </c>
      <c r="I297" s="3">
        <v>632516.27</v>
      </c>
      <c r="J297" s="4"/>
    </row>
    <row r="298" spans="1:10" ht="15" customHeight="1">
      <c r="A298" s="1">
        <v>6</v>
      </c>
      <c r="B298" s="2" t="s">
        <v>714</v>
      </c>
      <c r="C298" s="1" t="s">
        <v>715</v>
      </c>
      <c r="D298" s="2" t="s">
        <v>716</v>
      </c>
      <c r="E298" s="3">
        <v>537897.46</v>
      </c>
      <c r="F298" s="4"/>
      <c r="G298" s="3">
        <v>3088092.22</v>
      </c>
      <c r="H298" s="3">
        <v>3018273.67</v>
      </c>
      <c r="I298" s="3">
        <v>607716.01</v>
      </c>
      <c r="J298" s="4"/>
    </row>
    <row r="299" spans="1:10" ht="15" customHeight="1">
      <c r="A299" s="1">
        <v>6</v>
      </c>
      <c r="B299" s="2" t="s">
        <v>717</v>
      </c>
      <c r="C299" s="1" t="s">
        <v>718</v>
      </c>
      <c r="D299" s="2" t="s">
        <v>719</v>
      </c>
      <c r="E299" s="3">
        <v>995323.33</v>
      </c>
      <c r="F299" s="4"/>
      <c r="G299" s="3">
        <v>6063099.4199999999</v>
      </c>
      <c r="H299" s="3">
        <v>6298857.1799999997</v>
      </c>
      <c r="I299" s="3">
        <v>759565.57</v>
      </c>
      <c r="J299" s="4"/>
    </row>
    <row r="300" spans="1:10" ht="15" customHeight="1">
      <c r="A300" s="1">
        <v>5</v>
      </c>
      <c r="B300" s="2" t="s">
        <v>720</v>
      </c>
      <c r="C300" s="1" t="s">
        <v>1</v>
      </c>
      <c r="D300" s="2" t="s">
        <v>680</v>
      </c>
      <c r="E300" s="3">
        <v>4585341.55</v>
      </c>
      <c r="F300" s="4"/>
      <c r="G300" s="3">
        <v>11155582.310000001</v>
      </c>
      <c r="H300" s="3">
        <v>11567468.85</v>
      </c>
      <c r="I300" s="3">
        <v>4173455.01</v>
      </c>
      <c r="J300" s="4"/>
    </row>
    <row r="301" spans="1:10" ht="15" customHeight="1">
      <c r="A301" s="1">
        <v>6</v>
      </c>
      <c r="B301" s="2" t="s">
        <v>721</v>
      </c>
      <c r="C301" s="1" t="s">
        <v>722</v>
      </c>
      <c r="D301" s="2" t="s">
        <v>701</v>
      </c>
      <c r="E301" s="3">
        <v>29402.32</v>
      </c>
      <c r="F301" s="4"/>
      <c r="G301" s="3">
        <v>392249.69</v>
      </c>
      <c r="H301" s="3">
        <v>368648.88</v>
      </c>
      <c r="I301" s="3">
        <v>53003.13</v>
      </c>
      <c r="J301" s="4"/>
    </row>
    <row r="302" spans="1:10" ht="15" customHeight="1">
      <c r="A302" s="1">
        <v>6</v>
      </c>
      <c r="B302" s="2" t="s">
        <v>723</v>
      </c>
      <c r="C302" s="1" t="s">
        <v>724</v>
      </c>
      <c r="D302" s="2" t="s">
        <v>725</v>
      </c>
      <c r="E302" s="3">
        <v>3996032.86</v>
      </c>
      <c r="F302" s="4"/>
      <c r="G302" s="3">
        <v>9269035.7599999998</v>
      </c>
      <c r="H302" s="3">
        <v>9741658.7899999991</v>
      </c>
      <c r="I302" s="3">
        <v>3523409.83</v>
      </c>
      <c r="J302" s="4"/>
    </row>
    <row r="303" spans="1:10" ht="15" customHeight="1">
      <c r="A303" s="1">
        <v>6</v>
      </c>
      <c r="B303" s="2" t="s">
        <v>726</v>
      </c>
      <c r="C303" s="1" t="s">
        <v>727</v>
      </c>
      <c r="D303" s="2" t="s">
        <v>728</v>
      </c>
      <c r="E303" s="3">
        <v>185336.05</v>
      </c>
      <c r="F303" s="4"/>
      <c r="G303" s="3">
        <v>1026626.53</v>
      </c>
      <c r="H303" s="3">
        <v>956411.55</v>
      </c>
      <c r="I303" s="3">
        <v>255551.03</v>
      </c>
      <c r="J303" s="4"/>
    </row>
    <row r="304" spans="1:10" ht="15" customHeight="1">
      <c r="A304" s="1">
        <v>6</v>
      </c>
      <c r="B304" s="2" t="s">
        <v>729</v>
      </c>
      <c r="C304" s="1" t="s">
        <v>730</v>
      </c>
      <c r="D304" s="2" t="s">
        <v>710</v>
      </c>
      <c r="E304" s="3">
        <v>108612.91</v>
      </c>
      <c r="F304" s="4"/>
      <c r="G304" s="3">
        <v>192278.14</v>
      </c>
      <c r="H304" s="3">
        <v>143062.48000000001</v>
      </c>
      <c r="I304" s="3">
        <v>157828.57</v>
      </c>
      <c r="J304" s="4"/>
    </row>
    <row r="305" spans="1:10" ht="15" customHeight="1">
      <c r="A305" s="1">
        <v>6</v>
      </c>
      <c r="B305" s="2" t="s">
        <v>731</v>
      </c>
      <c r="C305" s="1" t="s">
        <v>732</v>
      </c>
      <c r="D305" s="2" t="s">
        <v>733</v>
      </c>
      <c r="E305" s="3">
        <v>162771.01</v>
      </c>
      <c r="F305" s="4"/>
      <c r="G305" s="3">
        <v>0</v>
      </c>
      <c r="H305" s="3">
        <v>0</v>
      </c>
      <c r="I305" s="3">
        <v>162771.01</v>
      </c>
      <c r="J305" s="4"/>
    </row>
    <row r="306" spans="1:10" ht="15" customHeight="1">
      <c r="A306" s="1">
        <v>6</v>
      </c>
      <c r="B306" s="2" t="s">
        <v>734</v>
      </c>
      <c r="C306" s="1" t="s">
        <v>735</v>
      </c>
      <c r="D306" s="2" t="s">
        <v>713</v>
      </c>
      <c r="E306" s="3">
        <v>103186.4</v>
      </c>
      <c r="F306" s="4"/>
      <c r="G306" s="3">
        <v>275392.19</v>
      </c>
      <c r="H306" s="3">
        <v>357687.15</v>
      </c>
      <c r="I306" s="3">
        <v>20891.439999999999</v>
      </c>
      <c r="J306" s="4"/>
    </row>
    <row r="307" spans="1:10" ht="15" customHeight="1">
      <c r="A307" s="1">
        <v>3</v>
      </c>
      <c r="B307" s="2" t="s">
        <v>736</v>
      </c>
      <c r="C307" s="1" t="s">
        <v>1</v>
      </c>
      <c r="D307" s="2" t="s">
        <v>737</v>
      </c>
      <c r="E307" s="3">
        <v>1929628.18</v>
      </c>
      <c r="F307" s="4"/>
      <c r="G307" s="3">
        <v>12768070.859999999</v>
      </c>
      <c r="H307" s="3">
        <v>12913413.5</v>
      </c>
      <c r="I307" s="3">
        <v>1784285.54</v>
      </c>
      <c r="J307" s="4"/>
    </row>
    <row r="308" spans="1:10" ht="15" customHeight="1">
      <c r="A308" s="1">
        <v>4</v>
      </c>
      <c r="B308" s="2" t="s">
        <v>738</v>
      </c>
      <c r="C308" s="1" t="s">
        <v>1</v>
      </c>
      <c r="D308" s="2" t="s">
        <v>739</v>
      </c>
      <c r="E308" s="3">
        <v>1929628.18</v>
      </c>
      <c r="F308" s="4"/>
      <c r="G308" s="3">
        <v>12768070.859999999</v>
      </c>
      <c r="H308" s="3">
        <v>12913413.5</v>
      </c>
      <c r="I308" s="3">
        <v>1784285.54</v>
      </c>
      <c r="J308" s="4"/>
    </row>
    <row r="309" spans="1:10" ht="15" customHeight="1">
      <c r="A309" s="1">
        <v>5</v>
      </c>
      <c r="B309" s="2" t="s">
        <v>740</v>
      </c>
      <c r="C309" s="1" t="s">
        <v>1</v>
      </c>
      <c r="D309" s="2" t="s">
        <v>657</v>
      </c>
      <c r="E309" s="3">
        <v>1093584.9099999999</v>
      </c>
      <c r="F309" s="4"/>
      <c r="G309" s="3">
        <v>6860228.4900000002</v>
      </c>
      <c r="H309" s="3">
        <v>7396361.5</v>
      </c>
      <c r="I309" s="3">
        <v>557451.9</v>
      </c>
      <c r="J309" s="4"/>
    </row>
    <row r="310" spans="1:10" ht="15" customHeight="1">
      <c r="A310" s="1">
        <v>6</v>
      </c>
      <c r="B310" s="2" t="s">
        <v>741</v>
      </c>
      <c r="C310" s="1" t="s">
        <v>742</v>
      </c>
      <c r="D310" s="2" t="s">
        <v>743</v>
      </c>
      <c r="E310" s="3">
        <v>18555.580000000002</v>
      </c>
      <c r="F310" s="4"/>
      <c r="G310" s="3">
        <v>160050.76999999999</v>
      </c>
      <c r="H310" s="3">
        <v>162563.17000000001</v>
      </c>
      <c r="I310" s="3">
        <v>16043.18</v>
      </c>
      <c r="J310" s="4"/>
    </row>
    <row r="311" spans="1:10" ht="15" customHeight="1">
      <c r="A311" s="1">
        <v>6</v>
      </c>
      <c r="B311" s="2" t="s">
        <v>744</v>
      </c>
      <c r="C311" s="1" t="s">
        <v>745</v>
      </c>
      <c r="D311" s="2" t="s">
        <v>746</v>
      </c>
      <c r="E311" s="3">
        <v>659510.72</v>
      </c>
      <c r="F311" s="4"/>
      <c r="G311" s="3">
        <v>4535795.8</v>
      </c>
      <c r="H311" s="3">
        <v>4803940.54</v>
      </c>
      <c r="I311" s="3">
        <v>391365.98</v>
      </c>
      <c r="J311" s="4"/>
    </row>
    <row r="312" spans="1:10" ht="15" customHeight="1">
      <c r="A312" s="1">
        <v>6</v>
      </c>
      <c r="B312" s="2" t="s">
        <v>747</v>
      </c>
      <c r="C312" s="1" t="s">
        <v>748</v>
      </c>
      <c r="D312" s="2" t="s">
        <v>749</v>
      </c>
      <c r="E312" s="3">
        <v>523.85</v>
      </c>
      <c r="F312" s="4"/>
      <c r="G312" s="3">
        <v>62277.64</v>
      </c>
      <c r="H312" s="3">
        <v>42631.1</v>
      </c>
      <c r="I312" s="3">
        <v>20170.39</v>
      </c>
      <c r="J312" s="4"/>
    </row>
    <row r="313" spans="1:10" ht="15" customHeight="1">
      <c r="A313" s="1">
        <v>6</v>
      </c>
      <c r="B313" s="2" t="s">
        <v>750</v>
      </c>
      <c r="C313" s="1" t="s">
        <v>751</v>
      </c>
      <c r="D313" s="2" t="s">
        <v>752</v>
      </c>
      <c r="E313" s="3">
        <v>7465.98</v>
      </c>
      <c r="F313" s="4"/>
      <c r="G313" s="3">
        <v>80278.12</v>
      </c>
      <c r="H313" s="3">
        <v>67210.28</v>
      </c>
      <c r="I313" s="3">
        <v>20533.82</v>
      </c>
      <c r="J313" s="4"/>
    </row>
    <row r="314" spans="1:10" ht="15" customHeight="1">
      <c r="A314" s="1">
        <v>6</v>
      </c>
      <c r="B314" s="2" t="s">
        <v>753</v>
      </c>
      <c r="C314" s="1" t="s">
        <v>754</v>
      </c>
      <c r="D314" s="2" t="s">
        <v>755</v>
      </c>
      <c r="E314" s="3">
        <v>87871.38</v>
      </c>
      <c r="F314" s="4"/>
      <c r="G314" s="3">
        <v>450878.08</v>
      </c>
      <c r="H314" s="3">
        <v>468990.2</v>
      </c>
      <c r="I314" s="3">
        <v>69759.259999999995</v>
      </c>
      <c r="J314" s="4"/>
    </row>
    <row r="315" spans="1:10" ht="15" customHeight="1">
      <c r="A315" s="1">
        <v>6</v>
      </c>
      <c r="B315" s="2" t="s">
        <v>756</v>
      </c>
      <c r="C315" s="1" t="s">
        <v>757</v>
      </c>
      <c r="D315" s="2" t="s">
        <v>758</v>
      </c>
      <c r="E315" s="3">
        <v>84132.49</v>
      </c>
      <c r="F315" s="4"/>
      <c r="G315" s="3">
        <v>328464.92</v>
      </c>
      <c r="H315" s="3">
        <v>373018.14</v>
      </c>
      <c r="I315" s="3">
        <v>39579.269999999997</v>
      </c>
      <c r="J315" s="4"/>
    </row>
    <row r="316" spans="1:10" ht="15" customHeight="1">
      <c r="A316" s="1">
        <v>5</v>
      </c>
      <c r="B316" s="2" t="s">
        <v>759</v>
      </c>
      <c r="C316" s="1" t="s">
        <v>1</v>
      </c>
      <c r="D316" s="2" t="s">
        <v>680</v>
      </c>
      <c r="E316" s="3">
        <v>836043.27</v>
      </c>
      <c r="F316" s="4"/>
      <c r="G316" s="3">
        <v>5907842.3700000001</v>
      </c>
      <c r="H316" s="3">
        <v>5517052</v>
      </c>
      <c r="I316" s="3">
        <v>1226833.6399999999</v>
      </c>
      <c r="J316" s="4"/>
    </row>
    <row r="317" spans="1:10" ht="15" customHeight="1">
      <c r="A317" s="1">
        <v>6</v>
      </c>
      <c r="B317" s="2" t="s">
        <v>760</v>
      </c>
      <c r="C317" s="1" t="s">
        <v>761</v>
      </c>
      <c r="D317" s="2" t="s">
        <v>762</v>
      </c>
      <c r="E317" s="3">
        <v>28101.88</v>
      </c>
      <c r="F317" s="4"/>
      <c r="G317" s="3">
        <v>56018.47</v>
      </c>
      <c r="H317" s="3">
        <v>75757.63</v>
      </c>
      <c r="I317" s="3">
        <v>8362.7199999999993</v>
      </c>
      <c r="J317" s="4"/>
    </row>
    <row r="318" spans="1:10" ht="15" customHeight="1">
      <c r="A318" s="1">
        <v>6</v>
      </c>
      <c r="B318" s="2" t="s">
        <v>763</v>
      </c>
      <c r="C318" s="1" t="s">
        <v>764</v>
      </c>
      <c r="D318" s="2" t="s">
        <v>765</v>
      </c>
      <c r="E318" s="3">
        <v>623852.44999999995</v>
      </c>
      <c r="F318" s="4"/>
      <c r="G318" s="3">
        <v>5426683.4400000004</v>
      </c>
      <c r="H318" s="3">
        <v>4874637.8600000003</v>
      </c>
      <c r="I318" s="3">
        <v>1175898.03</v>
      </c>
      <c r="J318" s="4"/>
    </row>
    <row r="319" spans="1:10" ht="15" customHeight="1">
      <c r="A319" s="1">
        <v>6</v>
      </c>
      <c r="B319" s="2" t="s">
        <v>766</v>
      </c>
      <c r="C319" s="1" t="s">
        <v>767</v>
      </c>
      <c r="D319" s="2" t="s">
        <v>752</v>
      </c>
      <c r="E319" s="3">
        <v>10550.4</v>
      </c>
      <c r="F319" s="4"/>
      <c r="G319" s="3">
        <v>61210.7</v>
      </c>
      <c r="H319" s="3">
        <v>50167.5</v>
      </c>
      <c r="I319" s="3">
        <v>21593.599999999999</v>
      </c>
      <c r="J319" s="4"/>
    </row>
    <row r="320" spans="1:10" ht="15" customHeight="1">
      <c r="A320" s="1">
        <v>6</v>
      </c>
      <c r="B320" s="2" t="s">
        <v>768</v>
      </c>
      <c r="C320" s="1" t="s">
        <v>769</v>
      </c>
      <c r="D320" s="2" t="s">
        <v>770</v>
      </c>
      <c r="E320" s="3">
        <v>0</v>
      </c>
      <c r="F320" s="4"/>
      <c r="G320" s="3">
        <v>178662.14</v>
      </c>
      <c r="H320" s="3">
        <v>157682.85</v>
      </c>
      <c r="I320" s="3">
        <v>20979.29</v>
      </c>
      <c r="J320" s="4"/>
    </row>
    <row r="321" spans="1:10" ht="15" customHeight="1">
      <c r="A321" s="1">
        <v>3</v>
      </c>
      <c r="B321" s="2" t="s">
        <v>771</v>
      </c>
      <c r="C321" s="1" t="s">
        <v>1</v>
      </c>
      <c r="D321" s="2" t="s">
        <v>772</v>
      </c>
      <c r="E321" s="3">
        <v>1964820.53</v>
      </c>
      <c r="F321" s="4"/>
      <c r="G321" s="3">
        <v>12011039.9</v>
      </c>
      <c r="H321" s="3">
        <v>12674629.09</v>
      </c>
      <c r="I321" s="3">
        <v>1301231.3400000001</v>
      </c>
      <c r="J321" s="4"/>
    </row>
    <row r="322" spans="1:10" ht="15" customHeight="1">
      <c r="A322" s="1">
        <v>4</v>
      </c>
      <c r="B322" s="2" t="s">
        <v>773</v>
      </c>
      <c r="C322" s="1" t="s">
        <v>1</v>
      </c>
      <c r="D322" s="2" t="s">
        <v>774</v>
      </c>
      <c r="E322" s="3">
        <v>1964385.23</v>
      </c>
      <c r="F322" s="4"/>
      <c r="G322" s="3">
        <v>11760689.77</v>
      </c>
      <c r="H322" s="3">
        <v>12454549.34</v>
      </c>
      <c r="I322" s="3">
        <v>1270525.6599999999</v>
      </c>
      <c r="J322" s="4"/>
    </row>
    <row r="323" spans="1:10" ht="15" customHeight="1">
      <c r="A323" s="1">
        <v>5</v>
      </c>
      <c r="B323" s="2" t="s">
        <v>775</v>
      </c>
      <c r="C323" s="1" t="s">
        <v>1</v>
      </c>
      <c r="D323" s="2" t="s">
        <v>657</v>
      </c>
      <c r="E323" s="3">
        <v>1172567.33</v>
      </c>
      <c r="F323" s="4"/>
      <c r="G323" s="3">
        <v>2402778.2999999998</v>
      </c>
      <c r="H323" s="3">
        <v>3266357.11</v>
      </c>
      <c r="I323" s="3">
        <v>308988.52</v>
      </c>
      <c r="J323" s="4"/>
    </row>
    <row r="324" spans="1:10" ht="15" customHeight="1">
      <c r="A324" s="1">
        <v>6</v>
      </c>
      <c r="B324" s="2" t="s">
        <v>776</v>
      </c>
      <c r="C324" s="1" t="s">
        <v>777</v>
      </c>
      <c r="D324" s="2" t="s">
        <v>778</v>
      </c>
      <c r="E324" s="3">
        <v>1268.3399999999999</v>
      </c>
      <c r="F324" s="4"/>
      <c r="G324" s="3">
        <v>10024.75</v>
      </c>
      <c r="H324" s="3">
        <v>7975.9</v>
      </c>
      <c r="I324" s="3">
        <v>3317.19</v>
      </c>
      <c r="J324" s="4"/>
    </row>
    <row r="325" spans="1:10" ht="15" customHeight="1">
      <c r="A325" s="1">
        <v>6</v>
      </c>
      <c r="B325" s="2" t="s">
        <v>779</v>
      </c>
      <c r="C325" s="1" t="s">
        <v>780</v>
      </c>
      <c r="D325" s="2" t="s">
        <v>781</v>
      </c>
      <c r="E325" s="3">
        <v>1150539.48</v>
      </c>
      <c r="F325" s="4"/>
      <c r="G325" s="3">
        <v>2087625.64</v>
      </c>
      <c r="H325" s="3">
        <v>2952708.47</v>
      </c>
      <c r="I325" s="3">
        <v>285456.65000000002</v>
      </c>
      <c r="J325" s="4"/>
    </row>
    <row r="326" spans="1:10" ht="15" customHeight="1">
      <c r="A326" s="1">
        <v>6</v>
      </c>
      <c r="B326" s="2" t="s">
        <v>782</v>
      </c>
      <c r="C326" s="1" t="s">
        <v>783</v>
      </c>
      <c r="D326" s="2" t="s">
        <v>784</v>
      </c>
      <c r="E326" s="3">
        <v>15480.04</v>
      </c>
      <c r="F326" s="4"/>
      <c r="G326" s="3">
        <v>93274.28</v>
      </c>
      <c r="H326" s="3">
        <v>104663.72</v>
      </c>
      <c r="I326" s="3">
        <v>4090.6</v>
      </c>
      <c r="J326" s="4"/>
    </row>
    <row r="327" spans="1:10" ht="15" customHeight="1">
      <c r="A327" s="1">
        <v>6</v>
      </c>
      <c r="B327" s="2" t="s">
        <v>785</v>
      </c>
      <c r="C327" s="1" t="s">
        <v>786</v>
      </c>
      <c r="D327" s="2" t="s">
        <v>787</v>
      </c>
      <c r="E327" s="3">
        <v>5279.47</v>
      </c>
      <c r="F327" s="4"/>
      <c r="G327" s="3">
        <v>211853.63</v>
      </c>
      <c r="H327" s="3">
        <v>201009.02</v>
      </c>
      <c r="I327" s="3">
        <v>16124.08</v>
      </c>
      <c r="J327" s="4"/>
    </row>
    <row r="328" spans="1:10" ht="15" customHeight="1">
      <c r="A328" s="1">
        <v>5</v>
      </c>
      <c r="B328" s="2" t="s">
        <v>788</v>
      </c>
      <c r="C328" s="1" t="s">
        <v>1</v>
      </c>
      <c r="D328" s="2" t="s">
        <v>680</v>
      </c>
      <c r="E328" s="3">
        <v>791817.9</v>
      </c>
      <c r="F328" s="4"/>
      <c r="G328" s="3">
        <v>9357911.4700000007</v>
      </c>
      <c r="H328" s="3">
        <v>9188192.2300000004</v>
      </c>
      <c r="I328" s="3">
        <v>961537.14</v>
      </c>
      <c r="J328" s="4"/>
    </row>
    <row r="329" spans="1:10" ht="15" customHeight="1">
      <c r="A329" s="1">
        <v>6</v>
      </c>
      <c r="B329" s="2" t="s">
        <v>789</v>
      </c>
      <c r="C329" s="1" t="s">
        <v>790</v>
      </c>
      <c r="D329" s="2" t="s">
        <v>778</v>
      </c>
      <c r="E329" s="3">
        <v>5467.63</v>
      </c>
      <c r="F329" s="4"/>
      <c r="G329" s="3">
        <v>47266.18</v>
      </c>
      <c r="H329" s="3">
        <v>47621.33</v>
      </c>
      <c r="I329" s="3">
        <v>5112.4799999999996</v>
      </c>
      <c r="J329" s="4"/>
    </row>
    <row r="330" spans="1:10" ht="15" customHeight="1">
      <c r="A330" s="1">
        <v>6</v>
      </c>
      <c r="B330" s="2" t="s">
        <v>791</v>
      </c>
      <c r="C330" s="1" t="s">
        <v>792</v>
      </c>
      <c r="D330" s="2" t="s">
        <v>793</v>
      </c>
      <c r="E330" s="3">
        <v>649961.47</v>
      </c>
      <c r="F330" s="4"/>
      <c r="G330" s="3">
        <v>8853602.2799999993</v>
      </c>
      <c r="H330" s="3">
        <v>8598949.3000000007</v>
      </c>
      <c r="I330" s="3">
        <v>904614.45</v>
      </c>
      <c r="J330" s="4"/>
    </row>
    <row r="331" spans="1:10" ht="15" customHeight="1">
      <c r="A331" s="1">
        <v>6</v>
      </c>
      <c r="B331" s="2" t="s">
        <v>794</v>
      </c>
      <c r="C331" s="1" t="s">
        <v>795</v>
      </c>
      <c r="D331" s="2" t="s">
        <v>796</v>
      </c>
      <c r="E331" s="3">
        <v>39210.980000000003</v>
      </c>
      <c r="F331" s="4"/>
      <c r="G331" s="3">
        <v>295841.02</v>
      </c>
      <c r="H331" s="3">
        <v>301732.99</v>
      </c>
      <c r="I331" s="3">
        <v>33319.01</v>
      </c>
      <c r="J331" s="4"/>
    </row>
    <row r="332" spans="1:10" ht="15" customHeight="1">
      <c r="A332" s="1">
        <v>6</v>
      </c>
      <c r="B332" s="2" t="s">
        <v>797</v>
      </c>
      <c r="C332" s="1" t="s">
        <v>798</v>
      </c>
      <c r="D332" s="2" t="s">
        <v>799</v>
      </c>
      <c r="E332" s="3">
        <v>9385.6</v>
      </c>
      <c r="F332" s="4"/>
      <c r="G332" s="3">
        <v>45306</v>
      </c>
      <c r="H332" s="3">
        <v>36200.400000000001</v>
      </c>
      <c r="I332" s="3">
        <v>18491.2</v>
      </c>
      <c r="J332" s="4"/>
    </row>
    <row r="333" spans="1:10" ht="15" customHeight="1">
      <c r="A333" s="1">
        <v>4</v>
      </c>
      <c r="B333" s="2" t="s">
        <v>800</v>
      </c>
      <c r="C333" s="1" t="s">
        <v>1</v>
      </c>
      <c r="D333" s="2" t="s">
        <v>801</v>
      </c>
      <c r="E333" s="3">
        <v>435.3</v>
      </c>
      <c r="F333" s="4"/>
      <c r="G333" s="3">
        <v>250350.13</v>
      </c>
      <c r="H333" s="3">
        <v>220079.75</v>
      </c>
      <c r="I333" s="3">
        <v>30705.68</v>
      </c>
      <c r="J333" s="4"/>
    </row>
    <row r="334" spans="1:10" ht="15" customHeight="1">
      <c r="A334" s="1">
        <v>5</v>
      </c>
      <c r="B334" s="2" t="s">
        <v>802</v>
      </c>
      <c r="C334" s="1" t="s">
        <v>1</v>
      </c>
      <c r="D334" s="2" t="s">
        <v>657</v>
      </c>
      <c r="E334" s="3">
        <v>435.3</v>
      </c>
      <c r="F334" s="4"/>
      <c r="G334" s="3">
        <v>52444.77</v>
      </c>
      <c r="H334" s="3">
        <v>49120.83</v>
      </c>
      <c r="I334" s="3">
        <v>3759.24</v>
      </c>
      <c r="J334" s="4"/>
    </row>
    <row r="335" spans="1:10" ht="15" customHeight="1">
      <c r="A335" s="1">
        <v>6</v>
      </c>
      <c r="B335" s="2" t="s">
        <v>803</v>
      </c>
      <c r="C335" s="1" t="s">
        <v>804</v>
      </c>
      <c r="D335" s="2" t="s">
        <v>805</v>
      </c>
      <c r="E335" s="3">
        <v>435.3</v>
      </c>
      <c r="F335" s="4"/>
      <c r="G335" s="3">
        <v>52444.77</v>
      </c>
      <c r="H335" s="3">
        <v>49120.83</v>
      </c>
      <c r="I335" s="3">
        <v>3759.24</v>
      </c>
      <c r="J335" s="4"/>
    </row>
    <row r="336" spans="1:10" ht="15" customHeight="1">
      <c r="A336" s="1">
        <v>5</v>
      </c>
      <c r="B336" s="2" t="s">
        <v>806</v>
      </c>
      <c r="C336" s="1" t="s">
        <v>1</v>
      </c>
      <c r="D336" s="2" t="s">
        <v>680</v>
      </c>
      <c r="E336" s="3">
        <v>0</v>
      </c>
      <c r="F336" s="4"/>
      <c r="G336" s="3">
        <v>197905.36</v>
      </c>
      <c r="H336" s="3">
        <v>170958.92</v>
      </c>
      <c r="I336" s="3">
        <v>26946.44</v>
      </c>
      <c r="J336" s="4"/>
    </row>
    <row r="337" spans="1:10" ht="15" customHeight="1">
      <c r="A337" s="1">
        <v>6</v>
      </c>
      <c r="B337" s="2" t="s">
        <v>807</v>
      </c>
      <c r="C337" s="1" t="s">
        <v>808</v>
      </c>
      <c r="D337" s="2" t="s">
        <v>805</v>
      </c>
      <c r="E337" s="3">
        <v>0</v>
      </c>
      <c r="F337" s="4"/>
      <c r="G337" s="3">
        <v>197905.36</v>
      </c>
      <c r="H337" s="3">
        <v>170958.92</v>
      </c>
      <c r="I337" s="3">
        <v>26946.44</v>
      </c>
      <c r="J337" s="4"/>
    </row>
    <row r="338" spans="1:10" ht="15" customHeight="1">
      <c r="A338" s="1">
        <v>3</v>
      </c>
      <c r="B338" s="2" t="s">
        <v>809</v>
      </c>
      <c r="C338" s="1" t="s">
        <v>1</v>
      </c>
      <c r="D338" s="2" t="s">
        <v>810</v>
      </c>
      <c r="E338" s="3">
        <v>4035598.84</v>
      </c>
      <c r="F338" s="4"/>
      <c r="G338" s="3">
        <v>12735078.75</v>
      </c>
      <c r="H338" s="3">
        <v>15903943.949999999</v>
      </c>
      <c r="I338" s="3">
        <v>866733.64</v>
      </c>
      <c r="J338" s="4"/>
    </row>
    <row r="339" spans="1:10" ht="15" customHeight="1">
      <c r="A339" s="1">
        <v>4</v>
      </c>
      <c r="B339" s="2" t="s">
        <v>811</v>
      </c>
      <c r="C339" s="1" t="s">
        <v>1</v>
      </c>
      <c r="D339" s="2" t="s">
        <v>812</v>
      </c>
      <c r="E339" s="3">
        <v>4022900.19</v>
      </c>
      <c r="F339" s="4"/>
      <c r="G339" s="3">
        <v>12687468.08</v>
      </c>
      <c r="H339" s="3">
        <v>15849758.85</v>
      </c>
      <c r="I339" s="3">
        <v>860609.42</v>
      </c>
      <c r="J339" s="4"/>
    </row>
    <row r="340" spans="1:10" ht="15" customHeight="1">
      <c r="A340" s="1">
        <v>5</v>
      </c>
      <c r="B340" s="2" t="s">
        <v>813</v>
      </c>
      <c r="C340" s="1" t="s">
        <v>1</v>
      </c>
      <c r="D340" s="2" t="s">
        <v>657</v>
      </c>
      <c r="E340" s="3">
        <v>293568.25</v>
      </c>
      <c r="F340" s="4"/>
      <c r="G340" s="3">
        <v>2476484.29</v>
      </c>
      <c r="H340" s="3">
        <v>2288285.88</v>
      </c>
      <c r="I340" s="3">
        <v>481766.66</v>
      </c>
      <c r="J340" s="4"/>
    </row>
    <row r="341" spans="1:10" ht="15" customHeight="1">
      <c r="A341" s="1">
        <v>6</v>
      </c>
      <c r="B341" s="2" t="s">
        <v>814</v>
      </c>
      <c r="C341" s="1" t="s">
        <v>815</v>
      </c>
      <c r="D341" s="2" t="s">
        <v>816</v>
      </c>
      <c r="E341" s="3">
        <v>1357.67</v>
      </c>
      <c r="F341" s="4"/>
      <c r="G341" s="3">
        <v>2818.78</v>
      </c>
      <c r="H341" s="3">
        <v>4024.86</v>
      </c>
      <c r="I341" s="3">
        <v>151.59</v>
      </c>
      <c r="J341" s="4"/>
    </row>
    <row r="342" spans="1:10" ht="15" customHeight="1">
      <c r="A342" s="1">
        <v>6</v>
      </c>
      <c r="B342" s="2" t="s">
        <v>817</v>
      </c>
      <c r="C342" s="1" t="s">
        <v>818</v>
      </c>
      <c r="D342" s="2" t="s">
        <v>819</v>
      </c>
      <c r="E342" s="3">
        <v>218284.72</v>
      </c>
      <c r="F342" s="4"/>
      <c r="G342" s="3">
        <v>2305827.73</v>
      </c>
      <c r="H342" s="3">
        <v>2055971.81</v>
      </c>
      <c r="I342" s="3">
        <v>468140.64</v>
      </c>
      <c r="J342" s="4"/>
    </row>
    <row r="343" spans="1:10" ht="15" customHeight="1">
      <c r="A343" s="1">
        <v>6</v>
      </c>
      <c r="B343" s="2" t="s">
        <v>820</v>
      </c>
      <c r="C343" s="1" t="s">
        <v>821</v>
      </c>
      <c r="D343" s="2" t="s">
        <v>822</v>
      </c>
      <c r="E343" s="3">
        <v>2326.0700000000002</v>
      </c>
      <c r="F343" s="4"/>
      <c r="G343" s="3">
        <v>37149.97</v>
      </c>
      <c r="H343" s="3">
        <v>30084.01</v>
      </c>
      <c r="I343" s="3">
        <v>9392.0300000000007</v>
      </c>
      <c r="J343" s="4"/>
    </row>
    <row r="344" spans="1:10" ht="15" customHeight="1">
      <c r="A344" s="1">
        <v>6</v>
      </c>
      <c r="B344" s="2" t="s">
        <v>823</v>
      </c>
      <c r="C344" s="1" t="s">
        <v>824</v>
      </c>
      <c r="D344" s="2" t="s">
        <v>825</v>
      </c>
      <c r="E344" s="3">
        <v>5599.79</v>
      </c>
      <c r="F344" s="4"/>
      <c r="G344" s="3">
        <v>49787.26</v>
      </c>
      <c r="H344" s="3">
        <v>51829.85</v>
      </c>
      <c r="I344" s="3">
        <v>3557.2</v>
      </c>
      <c r="J344" s="4"/>
    </row>
    <row r="345" spans="1:10" ht="15" customHeight="1">
      <c r="A345" s="1">
        <v>6</v>
      </c>
      <c r="B345" s="2" t="s">
        <v>826</v>
      </c>
      <c r="C345" s="1" t="s">
        <v>827</v>
      </c>
      <c r="D345" s="2" t="s">
        <v>828</v>
      </c>
      <c r="E345" s="3">
        <v>66000</v>
      </c>
      <c r="F345" s="4"/>
      <c r="G345" s="3">
        <v>80900.55</v>
      </c>
      <c r="H345" s="3">
        <v>146375.35</v>
      </c>
      <c r="I345" s="3">
        <v>525.20000000000005</v>
      </c>
      <c r="J345" s="4"/>
    </row>
    <row r="346" spans="1:10" ht="15" customHeight="1">
      <c r="A346" s="1">
        <v>5</v>
      </c>
      <c r="B346" s="2" t="s">
        <v>829</v>
      </c>
      <c r="C346" s="1" t="s">
        <v>1</v>
      </c>
      <c r="D346" s="2" t="s">
        <v>680</v>
      </c>
      <c r="E346" s="3">
        <v>3729331.94</v>
      </c>
      <c r="F346" s="4"/>
      <c r="G346" s="3">
        <v>10210983.789999999</v>
      </c>
      <c r="H346" s="3">
        <v>13561472.970000001</v>
      </c>
      <c r="I346" s="3">
        <v>378842.76</v>
      </c>
      <c r="J346" s="4"/>
    </row>
    <row r="347" spans="1:10" ht="15" customHeight="1">
      <c r="A347" s="1">
        <v>6</v>
      </c>
      <c r="B347" s="2" t="s">
        <v>830</v>
      </c>
      <c r="C347" s="1" t="s">
        <v>831</v>
      </c>
      <c r="D347" s="2" t="s">
        <v>816</v>
      </c>
      <c r="E347" s="3">
        <v>33448</v>
      </c>
      <c r="F347" s="4"/>
      <c r="G347" s="3">
        <v>27642.720000000001</v>
      </c>
      <c r="H347" s="3">
        <v>59738.74</v>
      </c>
      <c r="I347" s="3">
        <v>1351.98</v>
      </c>
      <c r="J347" s="4"/>
    </row>
    <row r="348" spans="1:10" ht="15" customHeight="1">
      <c r="A348" s="1">
        <v>6</v>
      </c>
      <c r="B348" s="2" t="s">
        <v>832</v>
      </c>
      <c r="C348" s="1" t="s">
        <v>833</v>
      </c>
      <c r="D348" s="2" t="s">
        <v>834</v>
      </c>
      <c r="E348" s="3">
        <v>3695883.94</v>
      </c>
      <c r="F348" s="4"/>
      <c r="G348" s="3">
        <v>9952082.4800000004</v>
      </c>
      <c r="H348" s="3">
        <v>13285135.35</v>
      </c>
      <c r="I348" s="3">
        <v>362831.07</v>
      </c>
      <c r="J348" s="4"/>
    </row>
    <row r="349" spans="1:10" ht="15" customHeight="1">
      <c r="A349" s="1">
        <v>6</v>
      </c>
      <c r="B349" s="2" t="s">
        <v>835</v>
      </c>
      <c r="C349" s="1" t="s">
        <v>836</v>
      </c>
      <c r="D349" s="2" t="s">
        <v>837</v>
      </c>
      <c r="E349" s="3">
        <v>0</v>
      </c>
      <c r="F349" s="4"/>
      <c r="G349" s="3">
        <v>34991.5</v>
      </c>
      <c r="H349" s="3">
        <v>31625.9</v>
      </c>
      <c r="I349" s="3">
        <v>3365.6</v>
      </c>
      <c r="J349" s="4"/>
    </row>
    <row r="350" spans="1:10" ht="15" customHeight="1">
      <c r="A350" s="1">
        <v>6</v>
      </c>
      <c r="B350" s="2" t="s">
        <v>838</v>
      </c>
      <c r="C350" s="1" t="s">
        <v>839</v>
      </c>
      <c r="D350" s="2" t="s">
        <v>840</v>
      </c>
      <c r="E350" s="3">
        <v>0</v>
      </c>
      <c r="F350" s="4"/>
      <c r="G350" s="3">
        <v>116018.63</v>
      </c>
      <c r="H350" s="3">
        <v>104724.52</v>
      </c>
      <c r="I350" s="3">
        <v>11294.11</v>
      </c>
      <c r="J350" s="4"/>
    </row>
    <row r="351" spans="1:10" ht="15" customHeight="1">
      <c r="A351" s="1">
        <v>4</v>
      </c>
      <c r="B351" s="2" t="s">
        <v>841</v>
      </c>
      <c r="C351" s="1" t="s">
        <v>1</v>
      </c>
      <c r="D351" s="2" t="s">
        <v>842</v>
      </c>
      <c r="E351" s="3">
        <v>12698.65</v>
      </c>
      <c r="F351" s="4"/>
      <c r="G351" s="3">
        <v>47610.67</v>
      </c>
      <c r="H351" s="3">
        <v>54185.1</v>
      </c>
      <c r="I351" s="3">
        <v>6124.22</v>
      </c>
      <c r="J351" s="4"/>
    </row>
    <row r="352" spans="1:10" ht="15" customHeight="1">
      <c r="A352" s="1">
        <v>5</v>
      </c>
      <c r="B352" s="2" t="s">
        <v>843</v>
      </c>
      <c r="C352" s="1" t="s">
        <v>1</v>
      </c>
      <c r="D352" s="2" t="s">
        <v>680</v>
      </c>
      <c r="E352" s="3">
        <v>12698.65</v>
      </c>
      <c r="F352" s="4"/>
      <c r="G352" s="3">
        <v>47610.67</v>
      </c>
      <c r="H352" s="3">
        <v>54185.1</v>
      </c>
      <c r="I352" s="3">
        <v>6124.22</v>
      </c>
      <c r="J352" s="4"/>
    </row>
    <row r="353" spans="1:10" ht="15" customHeight="1">
      <c r="A353" s="1">
        <v>6</v>
      </c>
      <c r="B353" s="2" t="s">
        <v>844</v>
      </c>
      <c r="C353" s="1" t="s">
        <v>845</v>
      </c>
      <c r="D353" s="2" t="s">
        <v>846</v>
      </c>
      <c r="E353" s="3">
        <v>12698.65</v>
      </c>
      <c r="F353" s="4"/>
      <c r="G353" s="3">
        <v>47610.67</v>
      </c>
      <c r="H353" s="3">
        <v>54185.1</v>
      </c>
      <c r="I353" s="3">
        <v>6124.22</v>
      </c>
      <c r="J353" s="4"/>
    </row>
    <row r="354" spans="1:10" ht="15" customHeight="1">
      <c r="A354" s="1">
        <v>3</v>
      </c>
      <c r="B354" s="2" t="s">
        <v>847</v>
      </c>
      <c r="C354" s="1" t="s">
        <v>1</v>
      </c>
      <c r="D354" s="2" t="s">
        <v>848</v>
      </c>
      <c r="E354" s="3">
        <v>350667.68</v>
      </c>
      <c r="F354" s="4"/>
      <c r="G354" s="3">
        <v>10351238.609999999</v>
      </c>
      <c r="H354" s="3">
        <v>7732993.0999999996</v>
      </c>
      <c r="I354" s="3">
        <v>2968913.19</v>
      </c>
      <c r="J354" s="4"/>
    </row>
    <row r="355" spans="1:10" ht="15" customHeight="1">
      <c r="A355" s="1">
        <v>4</v>
      </c>
      <c r="B355" s="2" t="s">
        <v>849</v>
      </c>
      <c r="C355" s="1" t="s">
        <v>1</v>
      </c>
      <c r="D355" s="2" t="s">
        <v>850</v>
      </c>
      <c r="E355" s="3">
        <v>350667.68</v>
      </c>
      <c r="F355" s="4"/>
      <c r="G355" s="3">
        <v>10297360.27</v>
      </c>
      <c r="H355" s="3">
        <v>7696236.29</v>
      </c>
      <c r="I355" s="3">
        <v>2951791.66</v>
      </c>
      <c r="J355" s="4"/>
    </row>
    <row r="356" spans="1:10" ht="15" customHeight="1">
      <c r="A356" s="1">
        <v>5</v>
      </c>
      <c r="B356" s="2" t="s">
        <v>851</v>
      </c>
      <c r="C356" s="1" t="s">
        <v>1</v>
      </c>
      <c r="D356" s="2" t="s">
        <v>657</v>
      </c>
      <c r="E356" s="3">
        <v>60090.54</v>
      </c>
      <c r="F356" s="4"/>
      <c r="G356" s="3">
        <v>308931.55</v>
      </c>
      <c r="H356" s="3">
        <v>264124.27</v>
      </c>
      <c r="I356" s="3">
        <v>104897.82</v>
      </c>
      <c r="J356" s="4"/>
    </row>
    <row r="357" spans="1:10" ht="15" customHeight="1">
      <c r="A357" s="1">
        <v>6</v>
      </c>
      <c r="B357" s="2" t="s">
        <v>852</v>
      </c>
      <c r="C357" s="1" t="s">
        <v>853</v>
      </c>
      <c r="D357" s="2" t="s">
        <v>854</v>
      </c>
      <c r="E357" s="3">
        <v>3691.98</v>
      </c>
      <c r="F357" s="4"/>
      <c r="G357" s="3">
        <v>3165.59</v>
      </c>
      <c r="H357" s="3">
        <v>6854.82</v>
      </c>
      <c r="I357" s="3">
        <v>2.75</v>
      </c>
      <c r="J357" s="4"/>
    </row>
    <row r="358" spans="1:10" ht="15" customHeight="1">
      <c r="A358" s="1">
        <v>6</v>
      </c>
      <c r="B358" s="2" t="s">
        <v>855</v>
      </c>
      <c r="C358" s="1" t="s">
        <v>856</v>
      </c>
      <c r="D358" s="2" t="s">
        <v>857</v>
      </c>
      <c r="E358" s="3">
        <v>7354.64</v>
      </c>
      <c r="F358" s="4"/>
      <c r="G358" s="3">
        <v>69327.41</v>
      </c>
      <c r="H358" s="3">
        <v>50758.61</v>
      </c>
      <c r="I358" s="3">
        <v>25923.439999999999</v>
      </c>
      <c r="J358" s="4"/>
    </row>
    <row r="359" spans="1:10" ht="15" customHeight="1">
      <c r="A359" s="1">
        <v>6</v>
      </c>
      <c r="B359" s="2" t="s">
        <v>858</v>
      </c>
      <c r="C359" s="1" t="s">
        <v>859</v>
      </c>
      <c r="D359" s="2" t="s">
        <v>860</v>
      </c>
      <c r="E359" s="3">
        <v>1613.04</v>
      </c>
      <c r="F359" s="4"/>
      <c r="G359" s="3">
        <v>59111.14</v>
      </c>
      <c r="H359" s="3">
        <v>45823.16</v>
      </c>
      <c r="I359" s="3">
        <v>14901.02</v>
      </c>
      <c r="J359" s="4"/>
    </row>
    <row r="360" spans="1:10" ht="15" customHeight="1">
      <c r="A360" s="1">
        <v>6</v>
      </c>
      <c r="B360" s="2" t="s">
        <v>861</v>
      </c>
      <c r="C360" s="1" t="s">
        <v>862</v>
      </c>
      <c r="D360" s="2" t="s">
        <v>863</v>
      </c>
      <c r="E360" s="3">
        <v>30000</v>
      </c>
      <c r="F360" s="4"/>
      <c r="G360" s="3">
        <v>177327.41</v>
      </c>
      <c r="H360" s="3">
        <v>143256.79999999999</v>
      </c>
      <c r="I360" s="3">
        <v>64070.61</v>
      </c>
      <c r="J360" s="4"/>
    </row>
    <row r="361" spans="1:10" ht="15" customHeight="1">
      <c r="A361" s="1">
        <v>5</v>
      </c>
      <c r="B361" s="2" t="s">
        <v>864</v>
      </c>
      <c r="C361" s="1" t="s">
        <v>1</v>
      </c>
      <c r="D361" s="2" t="s">
        <v>680</v>
      </c>
      <c r="E361" s="3">
        <v>290577.14</v>
      </c>
      <c r="F361" s="4"/>
      <c r="G361" s="3">
        <v>9988428.7200000007</v>
      </c>
      <c r="H361" s="3">
        <v>7432112.0199999996</v>
      </c>
      <c r="I361" s="3">
        <v>2846893.84</v>
      </c>
      <c r="J361" s="4"/>
    </row>
    <row r="362" spans="1:10" ht="15" customHeight="1">
      <c r="A362" s="1">
        <v>6</v>
      </c>
      <c r="B362" s="2" t="s">
        <v>865</v>
      </c>
      <c r="C362" s="1" t="s">
        <v>866</v>
      </c>
      <c r="D362" s="2" t="s">
        <v>854</v>
      </c>
      <c r="E362" s="3">
        <v>4538.09</v>
      </c>
      <c r="F362" s="4"/>
      <c r="G362" s="3">
        <v>59269.99</v>
      </c>
      <c r="H362" s="3">
        <v>56935.54</v>
      </c>
      <c r="I362" s="3">
        <v>6872.54</v>
      </c>
      <c r="J362" s="4"/>
    </row>
    <row r="363" spans="1:10" ht="15" customHeight="1">
      <c r="A363" s="1">
        <v>6</v>
      </c>
      <c r="B363" s="2" t="s">
        <v>867</v>
      </c>
      <c r="C363" s="1" t="s">
        <v>868</v>
      </c>
      <c r="D363" s="2" t="s">
        <v>869</v>
      </c>
      <c r="E363" s="3">
        <v>271001.07</v>
      </c>
      <c r="F363" s="4"/>
      <c r="G363" s="3">
        <v>9689073.7899999991</v>
      </c>
      <c r="H363" s="3">
        <v>7139232.3600000003</v>
      </c>
      <c r="I363" s="3">
        <v>2820842.5</v>
      </c>
      <c r="J363" s="4"/>
    </row>
    <row r="364" spans="1:10" ht="15" customHeight="1">
      <c r="A364" s="1">
        <v>6</v>
      </c>
      <c r="B364" s="2" t="s">
        <v>870</v>
      </c>
      <c r="C364" s="1" t="s">
        <v>871</v>
      </c>
      <c r="D364" s="2" t="s">
        <v>872</v>
      </c>
      <c r="E364" s="3">
        <v>15037.98</v>
      </c>
      <c r="F364" s="4"/>
      <c r="G364" s="3">
        <v>122788.23</v>
      </c>
      <c r="H364" s="3">
        <v>124455.31</v>
      </c>
      <c r="I364" s="3">
        <v>13370.9</v>
      </c>
      <c r="J364" s="4"/>
    </row>
    <row r="365" spans="1:10" ht="15" customHeight="1">
      <c r="A365" s="1">
        <v>6</v>
      </c>
      <c r="B365" s="2" t="s">
        <v>873</v>
      </c>
      <c r="C365" s="1" t="s">
        <v>874</v>
      </c>
      <c r="D365" s="2" t="s">
        <v>875</v>
      </c>
      <c r="E365" s="3">
        <v>0</v>
      </c>
      <c r="F365" s="4"/>
      <c r="G365" s="3">
        <v>27145.9</v>
      </c>
      <c r="H365" s="3">
        <v>21338</v>
      </c>
      <c r="I365" s="3">
        <v>5807.9</v>
      </c>
      <c r="J365" s="4"/>
    </row>
    <row r="366" spans="1:10" ht="15" customHeight="1">
      <c r="A366" s="1">
        <v>4</v>
      </c>
      <c r="B366" s="2" t="s">
        <v>876</v>
      </c>
      <c r="C366" s="1" t="s">
        <v>1</v>
      </c>
      <c r="D366" s="2" t="s">
        <v>877</v>
      </c>
      <c r="E366" s="3">
        <v>0</v>
      </c>
      <c r="F366" s="4"/>
      <c r="G366" s="3">
        <v>53878.34</v>
      </c>
      <c r="H366" s="3">
        <v>36756.81</v>
      </c>
      <c r="I366" s="3">
        <v>17121.53</v>
      </c>
      <c r="J366" s="4"/>
    </row>
    <row r="367" spans="1:10" ht="15" customHeight="1">
      <c r="A367" s="1">
        <v>5</v>
      </c>
      <c r="B367" s="2" t="s">
        <v>878</v>
      </c>
      <c r="C367" s="1" t="s">
        <v>1</v>
      </c>
      <c r="D367" s="2" t="s">
        <v>680</v>
      </c>
      <c r="E367" s="3">
        <v>0</v>
      </c>
      <c r="F367" s="4"/>
      <c r="G367" s="3">
        <v>53878.34</v>
      </c>
      <c r="H367" s="3">
        <v>36756.81</v>
      </c>
      <c r="I367" s="3">
        <v>17121.53</v>
      </c>
      <c r="J367" s="4"/>
    </row>
    <row r="368" spans="1:10" ht="15" customHeight="1">
      <c r="A368" s="1">
        <v>6</v>
      </c>
      <c r="B368" s="2" t="s">
        <v>879</v>
      </c>
      <c r="C368" s="1" t="s">
        <v>880</v>
      </c>
      <c r="D368" s="2" t="s">
        <v>881</v>
      </c>
      <c r="E368" s="3">
        <v>0</v>
      </c>
      <c r="F368" s="4"/>
      <c r="G368" s="3">
        <v>53878.34</v>
      </c>
      <c r="H368" s="3">
        <v>36756.81</v>
      </c>
      <c r="I368" s="3">
        <v>17121.53</v>
      </c>
      <c r="J368" s="4"/>
    </row>
    <row r="369" spans="1:10" ht="15" customHeight="1">
      <c r="A369" s="1">
        <v>3</v>
      </c>
      <c r="B369" s="2" t="s">
        <v>882</v>
      </c>
      <c r="C369" s="1" t="s">
        <v>1</v>
      </c>
      <c r="D369" s="2" t="s">
        <v>883</v>
      </c>
      <c r="E369" s="3">
        <v>7982029.5599999996</v>
      </c>
      <c r="F369" s="4"/>
      <c r="G369" s="3">
        <v>59621897.049999997</v>
      </c>
      <c r="H369" s="3">
        <v>56335974.509999998</v>
      </c>
      <c r="I369" s="3">
        <v>11267952.1</v>
      </c>
      <c r="J369" s="4"/>
    </row>
    <row r="370" spans="1:10" ht="15" customHeight="1">
      <c r="A370" s="1">
        <v>4</v>
      </c>
      <c r="B370" s="2" t="s">
        <v>884</v>
      </c>
      <c r="C370" s="1" t="s">
        <v>1</v>
      </c>
      <c r="D370" s="2" t="s">
        <v>885</v>
      </c>
      <c r="E370" s="3">
        <v>7953873.4699999997</v>
      </c>
      <c r="F370" s="4"/>
      <c r="G370" s="3">
        <v>59421787.390000001</v>
      </c>
      <c r="H370" s="3">
        <v>56150895.670000002</v>
      </c>
      <c r="I370" s="3">
        <v>11224765.189999999</v>
      </c>
      <c r="J370" s="4"/>
    </row>
    <row r="371" spans="1:10" ht="15" customHeight="1">
      <c r="A371" s="1">
        <v>5</v>
      </c>
      <c r="B371" s="2" t="s">
        <v>886</v>
      </c>
      <c r="C371" s="1" t="s">
        <v>1</v>
      </c>
      <c r="D371" s="2" t="s">
        <v>657</v>
      </c>
      <c r="E371" s="3">
        <v>2253372.2799999998</v>
      </c>
      <c r="F371" s="4"/>
      <c r="G371" s="3">
        <v>25697222.16</v>
      </c>
      <c r="H371" s="3">
        <v>21833902.969999999</v>
      </c>
      <c r="I371" s="3">
        <v>6116691.4699999997</v>
      </c>
      <c r="J371" s="4"/>
    </row>
    <row r="372" spans="1:10" ht="15" customHeight="1">
      <c r="A372" s="1">
        <v>6</v>
      </c>
      <c r="B372" s="2" t="s">
        <v>887</v>
      </c>
      <c r="C372" s="1" t="s">
        <v>888</v>
      </c>
      <c r="D372" s="2" t="s">
        <v>889</v>
      </c>
      <c r="E372" s="3">
        <v>579.82000000000005</v>
      </c>
      <c r="F372" s="4"/>
      <c r="G372" s="3">
        <v>4147.3900000000003</v>
      </c>
      <c r="H372" s="3">
        <v>4642.3900000000003</v>
      </c>
      <c r="I372" s="3">
        <v>84.82</v>
      </c>
      <c r="J372" s="4"/>
    </row>
    <row r="373" spans="1:10" ht="15" customHeight="1">
      <c r="A373" s="1">
        <v>6</v>
      </c>
      <c r="B373" s="2" t="s">
        <v>890</v>
      </c>
      <c r="C373" s="1" t="s">
        <v>891</v>
      </c>
      <c r="D373" s="2" t="s">
        <v>892</v>
      </c>
      <c r="E373" s="3">
        <v>2030223.07</v>
      </c>
      <c r="F373" s="4"/>
      <c r="G373" s="3">
        <v>24100971.100000001</v>
      </c>
      <c r="H373" s="3">
        <v>20221142.66</v>
      </c>
      <c r="I373" s="3">
        <v>5910051.5099999998</v>
      </c>
      <c r="J373" s="4"/>
    </row>
    <row r="374" spans="1:10" ht="15" customHeight="1">
      <c r="A374" s="1">
        <v>6</v>
      </c>
      <c r="B374" s="2" t="s">
        <v>893</v>
      </c>
      <c r="C374" s="1" t="s">
        <v>894</v>
      </c>
      <c r="D374" s="2" t="s">
        <v>895</v>
      </c>
      <c r="E374" s="3">
        <v>14307.37</v>
      </c>
      <c r="F374" s="4"/>
      <c r="G374" s="3">
        <v>103494.36</v>
      </c>
      <c r="H374" s="3">
        <v>115253.54</v>
      </c>
      <c r="I374" s="3">
        <v>2548.19</v>
      </c>
      <c r="J374" s="4"/>
    </row>
    <row r="375" spans="1:10" ht="15" customHeight="1">
      <c r="A375" s="1">
        <v>6</v>
      </c>
      <c r="B375" s="2" t="s">
        <v>896</v>
      </c>
      <c r="C375" s="1" t="s">
        <v>897</v>
      </c>
      <c r="D375" s="2" t="s">
        <v>898</v>
      </c>
      <c r="E375" s="3">
        <v>54913.45</v>
      </c>
      <c r="F375" s="4"/>
      <c r="G375" s="3">
        <v>338251.42</v>
      </c>
      <c r="H375" s="3">
        <v>335723.7</v>
      </c>
      <c r="I375" s="3">
        <v>57441.17</v>
      </c>
      <c r="J375" s="4"/>
    </row>
    <row r="376" spans="1:10" ht="15" customHeight="1">
      <c r="A376" s="1">
        <v>6</v>
      </c>
      <c r="B376" s="2" t="s">
        <v>899</v>
      </c>
      <c r="C376" s="1" t="s">
        <v>900</v>
      </c>
      <c r="D376" s="2" t="s">
        <v>901</v>
      </c>
      <c r="E376" s="3">
        <v>50713.87</v>
      </c>
      <c r="F376" s="4"/>
      <c r="G376" s="3">
        <v>246514.67</v>
      </c>
      <c r="H376" s="3">
        <v>271854.98</v>
      </c>
      <c r="I376" s="3">
        <v>25373.56</v>
      </c>
      <c r="J376" s="4"/>
    </row>
    <row r="377" spans="1:10" ht="15" customHeight="1">
      <c r="A377" s="1">
        <v>6</v>
      </c>
      <c r="B377" s="2" t="s">
        <v>902</v>
      </c>
      <c r="C377" s="1" t="s">
        <v>903</v>
      </c>
      <c r="D377" s="2" t="s">
        <v>904</v>
      </c>
      <c r="E377" s="3">
        <v>102634.7</v>
      </c>
      <c r="F377" s="4"/>
      <c r="G377" s="3">
        <v>903843.22</v>
      </c>
      <c r="H377" s="3">
        <v>885285.7</v>
      </c>
      <c r="I377" s="3">
        <v>121192.22</v>
      </c>
      <c r="J377" s="4"/>
    </row>
    <row r="378" spans="1:10" ht="15" customHeight="1">
      <c r="A378" s="1">
        <v>5</v>
      </c>
      <c r="B378" s="2" t="s">
        <v>905</v>
      </c>
      <c r="C378" s="1" t="s">
        <v>1</v>
      </c>
      <c r="D378" s="2" t="s">
        <v>680</v>
      </c>
      <c r="E378" s="3">
        <v>5700501.1900000004</v>
      </c>
      <c r="F378" s="4"/>
      <c r="G378" s="3">
        <v>33724565.229999997</v>
      </c>
      <c r="H378" s="3">
        <v>34316992.700000003</v>
      </c>
      <c r="I378" s="3">
        <v>5108073.72</v>
      </c>
      <c r="J378" s="4"/>
    </row>
    <row r="379" spans="1:10" ht="15" customHeight="1">
      <c r="A379" s="1">
        <v>6</v>
      </c>
      <c r="B379" s="2" t="s">
        <v>906</v>
      </c>
      <c r="C379" s="1" t="s">
        <v>907</v>
      </c>
      <c r="D379" s="2" t="s">
        <v>889</v>
      </c>
      <c r="E379" s="3">
        <v>118799.39</v>
      </c>
      <c r="F379" s="4"/>
      <c r="G379" s="3">
        <v>722104.05</v>
      </c>
      <c r="H379" s="3">
        <v>751771.32</v>
      </c>
      <c r="I379" s="3">
        <v>89132.12</v>
      </c>
      <c r="J379" s="4"/>
    </row>
    <row r="380" spans="1:10" ht="15" customHeight="1">
      <c r="A380" s="1">
        <v>6</v>
      </c>
      <c r="B380" s="2" t="s">
        <v>908</v>
      </c>
      <c r="C380" s="1" t="s">
        <v>909</v>
      </c>
      <c r="D380" s="2" t="s">
        <v>910</v>
      </c>
      <c r="E380" s="3">
        <v>5280655.96</v>
      </c>
      <c r="F380" s="4"/>
      <c r="G380" s="3">
        <v>31562629.640000001</v>
      </c>
      <c r="H380" s="3">
        <v>31979375.059999999</v>
      </c>
      <c r="I380" s="3">
        <v>4863910.54</v>
      </c>
      <c r="J380" s="4"/>
    </row>
    <row r="381" spans="1:10" ht="15" customHeight="1">
      <c r="A381" s="1">
        <v>6</v>
      </c>
      <c r="B381" s="2" t="s">
        <v>911</v>
      </c>
      <c r="C381" s="1" t="s">
        <v>912</v>
      </c>
      <c r="D381" s="2" t="s">
        <v>913</v>
      </c>
      <c r="E381" s="3">
        <v>32798.76</v>
      </c>
      <c r="F381" s="4"/>
      <c r="G381" s="3">
        <v>200223.28</v>
      </c>
      <c r="H381" s="3">
        <v>165383.26999999999</v>
      </c>
      <c r="I381" s="3">
        <v>67638.77</v>
      </c>
      <c r="J381" s="4"/>
    </row>
    <row r="382" spans="1:10" ht="15" customHeight="1">
      <c r="A382" s="1">
        <v>6</v>
      </c>
      <c r="B382" s="2" t="s">
        <v>914</v>
      </c>
      <c r="C382" s="1" t="s">
        <v>915</v>
      </c>
      <c r="D382" s="2" t="s">
        <v>916</v>
      </c>
      <c r="E382" s="3">
        <v>46910.5</v>
      </c>
      <c r="F382" s="4"/>
      <c r="G382" s="3">
        <v>200624.8</v>
      </c>
      <c r="H382" s="3">
        <v>226197.3</v>
      </c>
      <c r="I382" s="3">
        <v>21338</v>
      </c>
      <c r="J382" s="4"/>
    </row>
    <row r="383" spans="1:10" ht="15" customHeight="1">
      <c r="A383" s="1">
        <v>6</v>
      </c>
      <c r="B383" s="2" t="s">
        <v>917</v>
      </c>
      <c r="C383" s="1" t="s">
        <v>918</v>
      </c>
      <c r="D383" s="2" t="s">
        <v>898</v>
      </c>
      <c r="E383" s="3">
        <v>221336.58</v>
      </c>
      <c r="F383" s="4"/>
      <c r="G383" s="3">
        <v>1038983.46</v>
      </c>
      <c r="H383" s="3">
        <v>1194265.75</v>
      </c>
      <c r="I383" s="3">
        <v>66054.289999999994</v>
      </c>
      <c r="J383" s="4"/>
    </row>
    <row r="384" spans="1:10" ht="15" customHeight="1">
      <c r="A384" s="1">
        <v>4</v>
      </c>
      <c r="B384" s="2" t="s">
        <v>919</v>
      </c>
      <c r="C384" s="1" t="s">
        <v>1</v>
      </c>
      <c r="D384" s="2" t="s">
        <v>920</v>
      </c>
      <c r="E384" s="3">
        <v>28156.09</v>
      </c>
      <c r="F384" s="4"/>
      <c r="G384" s="3">
        <v>200109.66</v>
      </c>
      <c r="H384" s="3">
        <v>185078.84</v>
      </c>
      <c r="I384" s="3">
        <v>43186.91</v>
      </c>
      <c r="J384" s="4"/>
    </row>
    <row r="385" spans="1:10" ht="15" customHeight="1">
      <c r="A385" s="1">
        <v>5</v>
      </c>
      <c r="B385" s="2" t="s">
        <v>921</v>
      </c>
      <c r="C385" s="1" t="s">
        <v>1</v>
      </c>
      <c r="D385" s="2" t="s">
        <v>680</v>
      </c>
      <c r="E385" s="3">
        <v>28156.09</v>
      </c>
      <c r="F385" s="4"/>
      <c r="G385" s="3">
        <v>200109.66</v>
      </c>
      <c r="H385" s="3">
        <v>185078.84</v>
      </c>
      <c r="I385" s="3">
        <v>43186.91</v>
      </c>
      <c r="J385" s="4"/>
    </row>
    <row r="386" spans="1:10" ht="15" customHeight="1">
      <c r="A386" s="1">
        <v>6</v>
      </c>
      <c r="B386" s="2" t="s">
        <v>922</v>
      </c>
      <c r="C386" s="1" t="s">
        <v>923</v>
      </c>
      <c r="D386" s="2" t="s">
        <v>924</v>
      </c>
      <c r="E386" s="3">
        <v>28156.09</v>
      </c>
      <c r="F386" s="4"/>
      <c r="G386" s="3">
        <v>200109.66</v>
      </c>
      <c r="H386" s="3">
        <v>185078.84</v>
      </c>
      <c r="I386" s="3">
        <v>43186.91</v>
      </c>
      <c r="J386" s="4"/>
    </row>
    <row r="387" spans="1:10" ht="15" customHeight="1">
      <c r="A387" s="1">
        <v>0</v>
      </c>
      <c r="B387" s="2" t="s">
        <v>925</v>
      </c>
      <c r="C387" s="1" t="s">
        <v>1</v>
      </c>
      <c r="D387" s="2" t="s">
        <v>926</v>
      </c>
      <c r="E387" s="3">
        <v>615570184.78999996</v>
      </c>
      <c r="F387" s="4"/>
      <c r="G387" s="3">
        <v>5932657910.7399998</v>
      </c>
      <c r="H387" s="3">
        <v>5885306210.0799999</v>
      </c>
      <c r="I387" s="3">
        <v>662921885.45000005</v>
      </c>
      <c r="J387" s="4"/>
    </row>
    <row r="388" spans="1:10" ht="15" customHeight="1">
      <c r="A388" s="1">
        <v>1</v>
      </c>
      <c r="B388" s="2" t="s">
        <v>927</v>
      </c>
      <c r="C388" s="1" t="s">
        <v>1</v>
      </c>
      <c r="D388" s="2" t="s">
        <v>928</v>
      </c>
      <c r="E388" s="3">
        <v>160882258.03</v>
      </c>
      <c r="F388" s="4"/>
      <c r="G388" s="3">
        <v>2368281364.8800001</v>
      </c>
      <c r="H388" s="3">
        <v>2387123372.9200001</v>
      </c>
      <c r="I388" s="3">
        <v>179724266.06999999</v>
      </c>
      <c r="J388" s="4"/>
    </row>
    <row r="389" spans="1:10" ht="15" customHeight="1">
      <c r="A389" s="1">
        <v>2</v>
      </c>
      <c r="B389" s="2" t="s">
        <v>929</v>
      </c>
      <c r="C389" s="1" t="s">
        <v>1</v>
      </c>
      <c r="D389" s="2" t="s">
        <v>930</v>
      </c>
      <c r="E389" s="3">
        <v>149116428.75</v>
      </c>
      <c r="F389" s="4"/>
      <c r="G389" s="3">
        <v>2053261859.75</v>
      </c>
      <c r="H389" s="3">
        <v>2072466337.73</v>
      </c>
      <c r="I389" s="3">
        <v>168320906.72999999</v>
      </c>
      <c r="J389" s="4"/>
    </row>
    <row r="390" spans="1:10" ht="15" customHeight="1">
      <c r="A390" s="1">
        <v>3</v>
      </c>
      <c r="B390" s="2" t="s">
        <v>931</v>
      </c>
      <c r="C390" s="1" t="s">
        <v>1</v>
      </c>
      <c r="D390" s="2" t="s">
        <v>932</v>
      </c>
      <c r="E390" s="3">
        <v>45333874.689999998</v>
      </c>
      <c r="F390" s="4"/>
      <c r="G390" s="3">
        <v>1992803096.48</v>
      </c>
      <c r="H390" s="3">
        <v>1997910784.2</v>
      </c>
      <c r="I390" s="3">
        <v>50441562.409999996</v>
      </c>
      <c r="J390" s="4"/>
    </row>
    <row r="391" spans="1:10" ht="15" customHeight="1">
      <c r="A391" s="1">
        <v>4</v>
      </c>
      <c r="B391" s="2" t="s">
        <v>933</v>
      </c>
      <c r="C391" s="1" t="s">
        <v>1</v>
      </c>
      <c r="D391" s="2" t="s">
        <v>934</v>
      </c>
      <c r="E391" s="3">
        <v>17427793.18</v>
      </c>
      <c r="F391" s="4"/>
      <c r="G391" s="3">
        <v>528756140.38</v>
      </c>
      <c r="H391" s="3">
        <v>529183531.60000002</v>
      </c>
      <c r="I391" s="3">
        <v>17855184.399999999</v>
      </c>
      <c r="J391" s="4"/>
    </row>
    <row r="392" spans="1:10" ht="15" customHeight="1">
      <c r="A392" s="1">
        <v>6</v>
      </c>
      <c r="B392" s="2" t="s">
        <v>935</v>
      </c>
      <c r="C392" s="1" t="s">
        <v>936</v>
      </c>
      <c r="D392" s="2" t="s">
        <v>937</v>
      </c>
      <c r="E392" s="3">
        <v>17386720.949999999</v>
      </c>
      <c r="F392" s="4"/>
      <c r="G392" s="3">
        <v>528679209.18000001</v>
      </c>
      <c r="H392" s="3">
        <v>529061361.13999999</v>
      </c>
      <c r="I392" s="3">
        <v>17768872.91</v>
      </c>
      <c r="J392" s="4"/>
    </row>
    <row r="393" spans="1:10" ht="15" customHeight="1">
      <c r="A393" s="1">
        <v>6</v>
      </c>
      <c r="B393" s="2" t="s">
        <v>938</v>
      </c>
      <c r="C393" s="1" t="s">
        <v>939</v>
      </c>
      <c r="D393" s="2" t="s">
        <v>940</v>
      </c>
      <c r="E393" s="3">
        <v>41072.230000000003</v>
      </c>
      <c r="F393" s="4"/>
      <c r="G393" s="3">
        <v>76931.199999999997</v>
      </c>
      <c r="H393" s="3">
        <v>122170.46</v>
      </c>
      <c r="I393" s="3">
        <v>86311.49</v>
      </c>
      <c r="J393" s="4"/>
    </row>
    <row r="394" spans="1:10" ht="15" customHeight="1">
      <c r="A394" s="1">
        <v>4</v>
      </c>
      <c r="B394" s="2" t="s">
        <v>941</v>
      </c>
      <c r="C394" s="1" t="s">
        <v>1</v>
      </c>
      <c r="D394" s="2" t="s">
        <v>942</v>
      </c>
      <c r="E394" s="3">
        <v>27882873.289999999</v>
      </c>
      <c r="F394" s="4"/>
      <c r="G394" s="3">
        <v>1464043738.02</v>
      </c>
      <c r="H394" s="3">
        <v>1468720145.5599999</v>
      </c>
      <c r="I394" s="3">
        <v>32559280.829999998</v>
      </c>
      <c r="J394" s="4"/>
    </row>
    <row r="395" spans="1:10" ht="15" customHeight="1">
      <c r="A395" s="1">
        <v>6</v>
      </c>
      <c r="B395" s="2" t="s">
        <v>943</v>
      </c>
      <c r="C395" s="1" t="s">
        <v>944</v>
      </c>
      <c r="D395" s="2" t="s">
        <v>945</v>
      </c>
      <c r="E395" s="3">
        <v>27473689.510000002</v>
      </c>
      <c r="F395" s="4"/>
      <c r="G395" s="3">
        <v>1463022480.9300001</v>
      </c>
      <c r="H395" s="3">
        <v>1467536157.98</v>
      </c>
      <c r="I395" s="3">
        <v>31987366.559999999</v>
      </c>
      <c r="J395" s="4"/>
    </row>
    <row r="396" spans="1:10" ht="15" customHeight="1">
      <c r="A396" s="1">
        <v>6</v>
      </c>
      <c r="B396" s="2" t="s">
        <v>946</v>
      </c>
      <c r="C396" s="1" t="s">
        <v>947</v>
      </c>
      <c r="D396" s="2" t="s">
        <v>948</v>
      </c>
      <c r="E396" s="3">
        <v>409183.78</v>
      </c>
      <c r="F396" s="4"/>
      <c r="G396" s="3">
        <v>1021257.09</v>
      </c>
      <c r="H396" s="3">
        <v>1183987.58</v>
      </c>
      <c r="I396" s="3">
        <v>571914.27</v>
      </c>
      <c r="J396" s="4"/>
    </row>
    <row r="397" spans="1:10" ht="15" customHeight="1">
      <c r="A397" s="1">
        <v>4</v>
      </c>
      <c r="B397" s="2" t="s">
        <v>949</v>
      </c>
      <c r="C397" s="1" t="s">
        <v>1</v>
      </c>
      <c r="D397" s="2" t="s">
        <v>950</v>
      </c>
      <c r="E397" s="3">
        <v>23208.22</v>
      </c>
      <c r="F397" s="4"/>
      <c r="G397" s="3">
        <v>3218.08</v>
      </c>
      <c r="H397" s="3">
        <v>7107.04</v>
      </c>
      <c r="I397" s="3">
        <v>27097.18</v>
      </c>
      <c r="J397" s="4"/>
    </row>
    <row r="398" spans="1:10" ht="15" customHeight="1">
      <c r="A398" s="1">
        <v>5</v>
      </c>
      <c r="B398" s="2" t="s">
        <v>951</v>
      </c>
      <c r="C398" s="1" t="s">
        <v>1</v>
      </c>
      <c r="D398" s="2" t="s">
        <v>952</v>
      </c>
      <c r="E398" s="3">
        <v>20554.7</v>
      </c>
      <c r="F398" s="4"/>
      <c r="G398" s="3">
        <v>3218.08</v>
      </c>
      <c r="H398" s="3">
        <v>6272.16</v>
      </c>
      <c r="I398" s="3">
        <v>23608.78</v>
      </c>
      <c r="J398" s="4"/>
    </row>
    <row r="399" spans="1:10" ht="15" customHeight="1">
      <c r="A399" s="1">
        <v>6</v>
      </c>
      <c r="B399" s="2" t="s">
        <v>953</v>
      </c>
      <c r="C399" s="1" t="s">
        <v>954</v>
      </c>
      <c r="D399" s="2" t="s">
        <v>955</v>
      </c>
      <c r="E399" s="3">
        <v>20554.7</v>
      </c>
      <c r="F399" s="4"/>
      <c r="G399" s="3">
        <v>3218.08</v>
      </c>
      <c r="H399" s="3">
        <v>6272.16</v>
      </c>
      <c r="I399" s="3">
        <v>23608.78</v>
      </c>
      <c r="J399" s="4"/>
    </row>
    <row r="400" spans="1:10" ht="15" customHeight="1">
      <c r="A400" s="1">
        <v>5</v>
      </c>
      <c r="B400" s="2" t="s">
        <v>956</v>
      </c>
      <c r="C400" s="1" t="s">
        <v>1</v>
      </c>
      <c r="D400" s="2" t="s">
        <v>957</v>
      </c>
      <c r="E400" s="3">
        <v>2653.52</v>
      </c>
      <c r="F400" s="4"/>
      <c r="G400" s="3">
        <v>0</v>
      </c>
      <c r="H400" s="3">
        <v>834.88</v>
      </c>
      <c r="I400" s="3">
        <v>3488.4</v>
      </c>
      <c r="J400" s="4"/>
    </row>
    <row r="401" spans="1:10" ht="15" customHeight="1">
      <c r="A401" s="1">
        <v>6</v>
      </c>
      <c r="B401" s="2" t="s">
        <v>958</v>
      </c>
      <c r="C401" s="1" t="s">
        <v>959</v>
      </c>
      <c r="D401" s="2" t="s">
        <v>960</v>
      </c>
      <c r="E401" s="3">
        <v>2653.52</v>
      </c>
      <c r="F401" s="4"/>
      <c r="G401" s="3">
        <v>0</v>
      </c>
      <c r="H401" s="3">
        <v>834.88</v>
      </c>
      <c r="I401" s="3">
        <v>3488.4</v>
      </c>
      <c r="J401" s="4"/>
    </row>
    <row r="402" spans="1:10" ht="15" customHeight="1">
      <c r="A402" s="1">
        <v>3</v>
      </c>
      <c r="B402" s="2" t="s">
        <v>961</v>
      </c>
      <c r="C402" s="1" t="s">
        <v>1</v>
      </c>
      <c r="D402" s="2" t="s">
        <v>962</v>
      </c>
      <c r="E402" s="3">
        <v>1524375.51</v>
      </c>
      <c r="F402" s="4"/>
      <c r="G402" s="3">
        <v>6973.24</v>
      </c>
      <c r="H402" s="3">
        <v>47841.62</v>
      </c>
      <c r="I402" s="3">
        <v>1565243.89</v>
      </c>
      <c r="J402" s="4"/>
    </row>
    <row r="403" spans="1:10" ht="15" customHeight="1">
      <c r="A403" s="1">
        <v>4</v>
      </c>
      <c r="B403" s="2" t="s">
        <v>963</v>
      </c>
      <c r="C403" s="1" t="s">
        <v>1</v>
      </c>
      <c r="D403" s="2" t="s">
        <v>964</v>
      </c>
      <c r="E403" s="3">
        <v>1524375.51</v>
      </c>
      <c r="F403" s="4"/>
      <c r="G403" s="3">
        <v>6973.24</v>
      </c>
      <c r="H403" s="3">
        <v>47841.62</v>
      </c>
      <c r="I403" s="3">
        <v>1565243.89</v>
      </c>
      <c r="J403" s="4"/>
    </row>
    <row r="404" spans="1:10" ht="15" customHeight="1">
      <c r="A404" s="1">
        <v>5</v>
      </c>
      <c r="B404" s="2" t="s">
        <v>965</v>
      </c>
      <c r="C404" s="1" t="s">
        <v>1</v>
      </c>
      <c r="D404" s="2" t="s">
        <v>966</v>
      </c>
      <c r="E404" s="3">
        <v>1524375.51</v>
      </c>
      <c r="F404" s="4"/>
      <c r="G404" s="3">
        <v>6973.24</v>
      </c>
      <c r="H404" s="3">
        <v>47841.62</v>
      </c>
      <c r="I404" s="3">
        <v>1565243.89</v>
      </c>
      <c r="J404" s="4"/>
    </row>
    <row r="405" spans="1:10" ht="15" customHeight="1">
      <c r="A405" s="1">
        <v>6</v>
      </c>
      <c r="B405" s="2" t="s">
        <v>967</v>
      </c>
      <c r="C405" s="1" t="s">
        <v>968</v>
      </c>
      <c r="D405" s="2" t="s">
        <v>969</v>
      </c>
      <c r="E405" s="3">
        <v>1524375.51</v>
      </c>
      <c r="F405" s="4"/>
      <c r="G405" s="3">
        <v>6973.24</v>
      </c>
      <c r="H405" s="3">
        <v>47841.62</v>
      </c>
      <c r="I405" s="3">
        <v>1565243.89</v>
      </c>
      <c r="J405" s="4"/>
    </row>
    <row r="406" spans="1:10" ht="15" customHeight="1">
      <c r="A406" s="1">
        <v>3</v>
      </c>
      <c r="B406" s="2" t="s">
        <v>970</v>
      </c>
      <c r="C406" s="1" t="s">
        <v>1</v>
      </c>
      <c r="D406" s="2" t="s">
        <v>971</v>
      </c>
      <c r="E406" s="3">
        <v>102258178.55</v>
      </c>
      <c r="F406" s="4"/>
      <c r="G406" s="3">
        <v>60451790.030000001</v>
      </c>
      <c r="H406" s="3">
        <v>74507711.909999996</v>
      </c>
      <c r="I406" s="3">
        <v>116314100.43000001</v>
      </c>
      <c r="J406" s="4"/>
    </row>
    <row r="407" spans="1:10" ht="15" customHeight="1">
      <c r="A407" s="1">
        <v>4</v>
      </c>
      <c r="B407" s="2" t="s">
        <v>972</v>
      </c>
      <c r="C407" s="1" t="s">
        <v>1</v>
      </c>
      <c r="D407" s="2" t="s">
        <v>973</v>
      </c>
      <c r="E407" s="3">
        <v>102258178.55</v>
      </c>
      <c r="F407" s="4"/>
      <c r="G407" s="3">
        <v>60451790.030000001</v>
      </c>
      <c r="H407" s="3">
        <v>74507711.909999996</v>
      </c>
      <c r="I407" s="3">
        <v>116314100.43000001</v>
      </c>
      <c r="J407" s="4"/>
    </row>
    <row r="408" spans="1:10" ht="15" customHeight="1">
      <c r="A408" s="1">
        <v>5</v>
      </c>
      <c r="B408" s="2" t="s">
        <v>974</v>
      </c>
      <c r="C408" s="1" t="s">
        <v>1</v>
      </c>
      <c r="D408" s="2" t="s">
        <v>975</v>
      </c>
      <c r="E408" s="3">
        <v>102258178.55</v>
      </c>
      <c r="F408" s="4"/>
      <c r="G408" s="3">
        <v>60451790.030000001</v>
      </c>
      <c r="H408" s="3">
        <v>74507711.909999996</v>
      </c>
      <c r="I408" s="3">
        <v>116314100.43000001</v>
      </c>
      <c r="J408" s="4"/>
    </row>
    <row r="409" spans="1:10" ht="15" customHeight="1">
      <c r="A409" s="1">
        <v>6</v>
      </c>
      <c r="B409" s="2" t="s">
        <v>976</v>
      </c>
      <c r="C409" s="1" t="s">
        <v>977</v>
      </c>
      <c r="D409" s="2" t="s">
        <v>978</v>
      </c>
      <c r="E409" s="3">
        <v>102258178.55</v>
      </c>
      <c r="F409" s="4"/>
      <c r="G409" s="3">
        <v>60451790.030000001</v>
      </c>
      <c r="H409" s="3">
        <v>74507711.909999996</v>
      </c>
      <c r="I409" s="3">
        <v>116314100.43000001</v>
      </c>
      <c r="J409" s="4"/>
    </row>
    <row r="410" spans="1:10" ht="15" customHeight="1">
      <c r="A410" s="1">
        <v>2</v>
      </c>
      <c r="B410" s="2" t="s">
        <v>979</v>
      </c>
      <c r="C410" s="1" t="s">
        <v>1</v>
      </c>
      <c r="D410" s="2" t="s">
        <v>16</v>
      </c>
      <c r="E410" s="3">
        <v>5026934.79</v>
      </c>
      <c r="F410" s="4"/>
      <c r="G410" s="3">
        <v>2668875.37</v>
      </c>
      <c r="H410" s="3">
        <v>1503569.03</v>
      </c>
      <c r="I410" s="3">
        <v>3861628.45</v>
      </c>
      <c r="J410" s="4"/>
    </row>
    <row r="411" spans="1:10" ht="15" customHeight="1">
      <c r="A411" s="1">
        <v>3</v>
      </c>
      <c r="B411" s="2" t="s">
        <v>980</v>
      </c>
      <c r="C411" s="1" t="s">
        <v>1</v>
      </c>
      <c r="D411" s="2" t="s">
        <v>981</v>
      </c>
      <c r="E411" s="3">
        <v>5026934.79</v>
      </c>
      <c r="F411" s="4"/>
      <c r="G411" s="3">
        <v>2668875.37</v>
      </c>
      <c r="H411" s="3">
        <v>1503569.03</v>
      </c>
      <c r="I411" s="3">
        <v>3861628.45</v>
      </c>
      <c r="J411" s="4"/>
    </row>
    <row r="412" spans="1:10" ht="15" customHeight="1">
      <c r="A412" s="1">
        <v>4</v>
      </c>
      <c r="B412" s="2" t="s">
        <v>982</v>
      </c>
      <c r="C412" s="1" t="s">
        <v>1</v>
      </c>
      <c r="D412" s="2" t="s">
        <v>983</v>
      </c>
      <c r="E412" s="3">
        <v>5026934.79</v>
      </c>
      <c r="F412" s="4"/>
      <c r="G412" s="3">
        <v>2668875.37</v>
      </c>
      <c r="H412" s="3">
        <v>1503569.03</v>
      </c>
      <c r="I412" s="3">
        <v>3861628.45</v>
      </c>
      <c r="J412" s="4"/>
    </row>
    <row r="413" spans="1:10" ht="15" customHeight="1">
      <c r="A413" s="1">
        <v>5</v>
      </c>
      <c r="B413" s="2" t="s">
        <v>984</v>
      </c>
      <c r="C413" s="1" t="s">
        <v>1</v>
      </c>
      <c r="D413" s="2" t="s">
        <v>985</v>
      </c>
      <c r="E413" s="3">
        <v>5026934.79</v>
      </c>
      <c r="F413" s="4"/>
      <c r="G413" s="3">
        <v>2668875.37</v>
      </c>
      <c r="H413" s="3">
        <v>1503569.03</v>
      </c>
      <c r="I413" s="3">
        <v>3861628.45</v>
      </c>
      <c r="J413" s="4"/>
    </row>
    <row r="414" spans="1:10" ht="15" customHeight="1">
      <c r="A414" s="1">
        <v>6</v>
      </c>
      <c r="B414" s="2" t="s">
        <v>986</v>
      </c>
      <c r="C414" s="1" t="s">
        <v>987</v>
      </c>
      <c r="D414" s="2" t="s">
        <v>988</v>
      </c>
      <c r="E414" s="3">
        <v>5391828.0199999996</v>
      </c>
      <c r="F414" s="4"/>
      <c r="G414" s="3">
        <v>2521795.25</v>
      </c>
      <c r="H414" s="3">
        <v>1231209.83</v>
      </c>
      <c r="I414" s="3">
        <v>4101242.6</v>
      </c>
      <c r="J414" s="4"/>
    </row>
    <row r="415" spans="1:10" ht="15" customHeight="1">
      <c r="A415" s="1">
        <v>6</v>
      </c>
      <c r="B415" s="2" t="s">
        <v>989</v>
      </c>
      <c r="C415" s="1" t="s">
        <v>990</v>
      </c>
      <c r="D415" s="2" t="s">
        <v>991</v>
      </c>
      <c r="E415" s="3">
        <v>-364893.23</v>
      </c>
      <c r="F415" s="4"/>
      <c r="G415" s="3">
        <v>147080.12</v>
      </c>
      <c r="H415" s="3">
        <v>272359.2</v>
      </c>
      <c r="I415" s="3">
        <v>-239614.15</v>
      </c>
      <c r="J415" s="4"/>
    </row>
    <row r="416" spans="1:10" ht="15" customHeight="1">
      <c r="A416" s="1">
        <v>2</v>
      </c>
      <c r="B416" s="2" t="s">
        <v>992</v>
      </c>
      <c r="C416" s="1" t="s">
        <v>1</v>
      </c>
      <c r="D416" s="2" t="s">
        <v>993</v>
      </c>
      <c r="E416" s="3">
        <v>353633.79</v>
      </c>
      <c r="F416" s="4"/>
      <c r="G416" s="3">
        <v>33842732.07</v>
      </c>
      <c r="H416" s="3">
        <v>33612585.990000002</v>
      </c>
      <c r="I416" s="3">
        <v>123487.71</v>
      </c>
      <c r="J416" s="4"/>
    </row>
    <row r="417" spans="1:10" ht="15" customHeight="1">
      <c r="A417" s="1">
        <v>3</v>
      </c>
      <c r="B417" s="2" t="s">
        <v>994</v>
      </c>
      <c r="C417" s="1" t="s">
        <v>1</v>
      </c>
      <c r="D417" s="2" t="s">
        <v>995</v>
      </c>
      <c r="E417" s="3">
        <v>353633.79</v>
      </c>
      <c r="F417" s="4"/>
      <c r="G417" s="3">
        <v>33842732.07</v>
      </c>
      <c r="H417" s="3">
        <v>33612585.990000002</v>
      </c>
      <c r="I417" s="3">
        <v>123487.71</v>
      </c>
      <c r="J417" s="4"/>
    </row>
    <row r="418" spans="1:10" ht="15" customHeight="1">
      <c r="A418" s="1">
        <v>4</v>
      </c>
      <c r="B418" s="2" t="s">
        <v>996</v>
      </c>
      <c r="C418" s="1" t="s">
        <v>1</v>
      </c>
      <c r="D418" s="2" t="s">
        <v>997</v>
      </c>
      <c r="E418" s="3">
        <v>277298.7</v>
      </c>
      <c r="F418" s="4"/>
      <c r="G418" s="3">
        <v>390195.95</v>
      </c>
      <c r="H418" s="3">
        <v>114930.73</v>
      </c>
      <c r="I418" s="3">
        <v>2033.48</v>
      </c>
      <c r="J418" s="4"/>
    </row>
    <row r="419" spans="1:10" ht="15" customHeight="1">
      <c r="A419" s="1">
        <v>6</v>
      </c>
      <c r="B419" s="2" t="s">
        <v>998</v>
      </c>
      <c r="C419" s="1" t="s">
        <v>999</v>
      </c>
      <c r="D419" s="2" t="s">
        <v>1000</v>
      </c>
      <c r="E419" s="3">
        <v>277298.7</v>
      </c>
      <c r="F419" s="4"/>
      <c r="G419" s="3">
        <v>390195.95</v>
      </c>
      <c r="H419" s="3">
        <v>114930.73</v>
      </c>
      <c r="I419" s="3">
        <v>2033.48</v>
      </c>
      <c r="J419" s="4"/>
    </row>
    <row r="420" spans="1:10" ht="15" customHeight="1">
      <c r="A420" s="1">
        <v>4</v>
      </c>
      <c r="B420" s="2" t="s">
        <v>1001</v>
      </c>
      <c r="C420" s="1" t="s">
        <v>1</v>
      </c>
      <c r="D420" s="2" t="s">
        <v>1002</v>
      </c>
      <c r="E420" s="3">
        <v>76335.09</v>
      </c>
      <c r="F420" s="4"/>
      <c r="G420" s="3">
        <v>33452536.120000001</v>
      </c>
      <c r="H420" s="3">
        <v>33497655.260000002</v>
      </c>
      <c r="I420" s="3">
        <v>121454.23</v>
      </c>
      <c r="J420" s="4"/>
    </row>
    <row r="421" spans="1:10" ht="15" customHeight="1">
      <c r="A421" s="1">
        <v>5</v>
      </c>
      <c r="B421" s="2" t="s">
        <v>1003</v>
      </c>
      <c r="C421" s="1" t="s">
        <v>1</v>
      </c>
      <c r="D421" s="2" t="s">
        <v>1004</v>
      </c>
      <c r="E421" s="3">
        <v>76335.09</v>
      </c>
      <c r="F421" s="4"/>
      <c r="G421" s="3">
        <v>20149022.809999999</v>
      </c>
      <c r="H421" s="3">
        <v>20194141.949999999</v>
      </c>
      <c r="I421" s="3">
        <v>121454.23</v>
      </c>
      <c r="J421" s="4"/>
    </row>
    <row r="422" spans="1:10" ht="15" customHeight="1">
      <c r="A422" s="1">
        <v>6</v>
      </c>
      <c r="B422" s="2" t="s">
        <v>1005</v>
      </c>
      <c r="C422" s="1" t="s">
        <v>1006</v>
      </c>
      <c r="D422" s="2" t="s">
        <v>1007</v>
      </c>
      <c r="E422" s="3">
        <v>71996.490000000005</v>
      </c>
      <c r="F422" s="4"/>
      <c r="G422" s="3">
        <v>13011233.83</v>
      </c>
      <c r="H422" s="3">
        <v>13036619.85</v>
      </c>
      <c r="I422" s="3">
        <v>97382.51</v>
      </c>
      <c r="J422" s="4"/>
    </row>
    <row r="423" spans="1:10" ht="15" customHeight="1">
      <c r="A423" s="1">
        <v>6</v>
      </c>
      <c r="B423" s="2" t="s">
        <v>1008</v>
      </c>
      <c r="C423" s="1" t="s">
        <v>1009</v>
      </c>
      <c r="D423" s="2" t="s">
        <v>1010</v>
      </c>
      <c r="E423" s="3">
        <v>4338.6000000000004</v>
      </c>
      <c r="F423" s="4"/>
      <c r="G423" s="3">
        <v>2189856.52</v>
      </c>
      <c r="H423" s="3">
        <v>2193256.4500000002</v>
      </c>
      <c r="I423" s="3">
        <v>7738.53</v>
      </c>
      <c r="J423" s="4"/>
    </row>
    <row r="424" spans="1:10" ht="15" customHeight="1">
      <c r="A424" s="1">
        <v>6</v>
      </c>
      <c r="B424" s="2" t="s">
        <v>1011</v>
      </c>
      <c r="C424" s="1" t="s">
        <v>1012</v>
      </c>
      <c r="D424" s="2" t="s">
        <v>1013</v>
      </c>
      <c r="E424" s="3">
        <v>0</v>
      </c>
      <c r="F424" s="4"/>
      <c r="G424" s="3">
        <v>4232635.37</v>
      </c>
      <c r="H424" s="3">
        <v>4245903.58</v>
      </c>
      <c r="I424" s="3">
        <v>13268.21</v>
      </c>
      <c r="J424" s="4"/>
    </row>
    <row r="425" spans="1:10" ht="15" customHeight="1">
      <c r="A425" s="1">
        <v>6</v>
      </c>
      <c r="B425" s="2" t="s">
        <v>1014</v>
      </c>
      <c r="C425" s="1" t="s">
        <v>1015</v>
      </c>
      <c r="D425" s="2" t="s">
        <v>1016</v>
      </c>
      <c r="E425" s="3">
        <v>0</v>
      </c>
      <c r="F425" s="4"/>
      <c r="G425" s="3">
        <v>210446.85</v>
      </c>
      <c r="H425" s="3">
        <v>213511.83</v>
      </c>
      <c r="I425" s="3">
        <v>3064.98</v>
      </c>
      <c r="J425" s="4"/>
    </row>
    <row r="426" spans="1:10" ht="15" customHeight="1">
      <c r="A426" s="1">
        <v>2</v>
      </c>
      <c r="B426" s="2" t="s">
        <v>1017</v>
      </c>
      <c r="C426" s="1" t="s">
        <v>1</v>
      </c>
      <c r="D426" s="2" t="s">
        <v>1018</v>
      </c>
      <c r="E426" s="3">
        <v>6385260.7000000002</v>
      </c>
      <c r="F426" s="4"/>
      <c r="G426" s="3">
        <v>278507897.69</v>
      </c>
      <c r="H426" s="3">
        <v>279540880.17000002</v>
      </c>
      <c r="I426" s="3">
        <v>7418243.1799999997</v>
      </c>
      <c r="J426" s="4"/>
    </row>
    <row r="427" spans="1:10" ht="15" customHeight="1">
      <c r="A427" s="1">
        <v>3</v>
      </c>
      <c r="B427" s="2" t="s">
        <v>1019</v>
      </c>
      <c r="C427" s="1" t="s">
        <v>1</v>
      </c>
      <c r="D427" s="2" t="s">
        <v>1020</v>
      </c>
      <c r="E427" s="3">
        <v>47543.27</v>
      </c>
      <c r="F427" s="4"/>
      <c r="G427" s="3">
        <v>60079232.969999999</v>
      </c>
      <c r="H427" s="3">
        <v>60119595.960000001</v>
      </c>
      <c r="I427" s="3">
        <v>87906.26</v>
      </c>
      <c r="J427" s="4"/>
    </row>
    <row r="428" spans="1:10" ht="15" customHeight="1">
      <c r="A428" s="1">
        <v>4</v>
      </c>
      <c r="B428" s="2" t="s">
        <v>1021</v>
      </c>
      <c r="C428" s="1" t="s">
        <v>1</v>
      </c>
      <c r="D428" s="2" t="s">
        <v>1022</v>
      </c>
      <c r="E428" s="3">
        <v>35133.33</v>
      </c>
      <c r="F428" s="4"/>
      <c r="G428" s="3">
        <v>842066.29</v>
      </c>
      <c r="H428" s="3">
        <v>826650.41</v>
      </c>
      <c r="I428" s="3">
        <v>19717.45</v>
      </c>
      <c r="J428" s="4"/>
    </row>
    <row r="429" spans="1:10" ht="15" customHeight="1">
      <c r="A429" s="1">
        <v>5</v>
      </c>
      <c r="B429" s="2" t="s">
        <v>1023</v>
      </c>
      <c r="C429" s="1" t="s">
        <v>1</v>
      </c>
      <c r="D429" s="2" t="s">
        <v>1024</v>
      </c>
      <c r="E429" s="3">
        <v>34831.410000000003</v>
      </c>
      <c r="F429" s="4"/>
      <c r="G429" s="3">
        <v>829645.07</v>
      </c>
      <c r="H429" s="3">
        <v>814412.89</v>
      </c>
      <c r="I429" s="3">
        <v>19599.23</v>
      </c>
      <c r="J429" s="4"/>
    </row>
    <row r="430" spans="1:10" ht="15" customHeight="1">
      <c r="A430" s="1">
        <v>6</v>
      </c>
      <c r="B430" s="2" t="s">
        <v>1025</v>
      </c>
      <c r="C430" s="1" t="s">
        <v>1026</v>
      </c>
      <c r="D430" s="2" t="s">
        <v>1027</v>
      </c>
      <c r="E430" s="3">
        <v>34831.410000000003</v>
      </c>
      <c r="F430" s="4"/>
      <c r="G430" s="3">
        <v>829645.07</v>
      </c>
      <c r="H430" s="3">
        <v>814412.89</v>
      </c>
      <c r="I430" s="3">
        <v>19599.23</v>
      </c>
      <c r="J430" s="4"/>
    </row>
    <row r="431" spans="1:10" ht="15" customHeight="1">
      <c r="A431" s="1">
        <v>5</v>
      </c>
      <c r="B431" s="2" t="s">
        <v>1028</v>
      </c>
      <c r="C431" s="1" t="s">
        <v>1</v>
      </c>
      <c r="D431" s="2" t="s">
        <v>1029</v>
      </c>
      <c r="E431" s="3">
        <v>301.92</v>
      </c>
      <c r="F431" s="4"/>
      <c r="G431" s="3">
        <v>12421.22</v>
      </c>
      <c r="H431" s="3">
        <v>12237.52</v>
      </c>
      <c r="I431" s="3">
        <v>118.22</v>
      </c>
      <c r="J431" s="4"/>
    </row>
    <row r="432" spans="1:10" ht="15" customHeight="1">
      <c r="A432" s="1">
        <v>6</v>
      </c>
      <c r="B432" s="2" t="s">
        <v>1030</v>
      </c>
      <c r="C432" s="1" t="s">
        <v>1031</v>
      </c>
      <c r="D432" s="2" t="s">
        <v>1032</v>
      </c>
      <c r="E432" s="3">
        <v>301.92</v>
      </c>
      <c r="F432" s="4"/>
      <c r="G432" s="3">
        <v>12421.22</v>
      </c>
      <c r="H432" s="3">
        <v>12237.52</v>
      </c>
      <c r="I432" s="3">
        <v>118.22</v>
      </c>
      <c r="J432" s="4"/>
    </row>
    <row r="433" spans="1:10" ht="15" customHeight="1">
      <c r="A433" s="1">
        <v>4</v>
      </c>
      <c r="B433" s="2" t="s">
        <v>1033</v>
      </c>
      <c r="C433" s="1" t="s">
        <v>1</v>
      </c>
      <c r="D433" s="2" t="s">
        <v>1034</v>
      </c>
      <c r="E433" s="3">
        <v>12409.94</v>
      </c>
      <c r="F433" s="4"/>
      <c r="G433" s="3">
        <v>15672401.210000001</v>
      </c>
      <c r="H433" s="3">
        <v>15728180.08</v>
      </c>
      <c r="I433" s="3">
        <v>68188.81</v>
      </c>
      <c r="J433" s="4"/>
    </row>
    <row r="434" spans="1:10" ht="15" customHeight="1">
      <c r="A434" s="1">
        <v>5</v>
      </c>
      <c r="B434" s="2" t="s">
        <v>1035</v>
      </c>
      <c r="C434" s="1" t="s">
        <v>1</v>
      </c>
      <c r="D434" s="2" t="s">
        <v>1036</v>
      </c>
      <c r="E434" s="3">
        <v>0</v>
      </c>
      <c r="F434" s="4"/>
      <c r="G434" s="3">
        <v>14737845.029999999</v>
      </c>
      <c r="H434" s="3">
        <v>14798870.199999999</v>
      </c>
      <c r="I434" s="3">
        <v>61025.17</v>
      </c>
      <c r="J434" s="4"/>
    </row>
    <row r="435" spans="1:10" ht="15" customHeight="1">
      <c r="A435" s="1">
        <v>6</v>
      </c>
      <c r="B435" s="2" t="s">
        <v>1037</v>
      </c>
      <c r="C435" s="1" t="s">
        <v>1038</v>
      </c>
      <c r="D435" s="2" t="s">
        <v>1039</v>
      </c>
      <c r="E435" s="3">
        <v>0</v>
      </c>
      <c r="F435" s="4"/>
      <c r="G435" s="3">
        <v>14737845.029999999</v>
      </c>
      <c r="H435" s="3">
        <v>14798870.199999999</v>
      </c>
      <c r="I435" s="3">
        <v>61025.17</v>
      </c>
      <c r="J435" s="4"/>
    </row>
    <row r="436" spans="1:10" ht="15" customHeight="1">
      <c r="A436" s="1">
        <v>5</v>
      </c>
      <c r="B436" s="2" t="s">
        <v>1040</v>
      </c>
      <c r="C436" s="1" t="s">
        <v>1</v>
      </c>
      <c r="D436" s="2" t="s">
        <v>1041</v>
      </c>
      <c r="E436" s="3">
        <v>12409.94</v>
      </c>
      <c r="F436" s="4"/>
      <c r="G436" s="3">
        <v>934556.18</v>
      </c>
      <c r="H436" s="3">
        <v>929309.88</v>
      </c>
      <c r="I436" s="3">
        <v>7163.64</v>
      </c>
      <c r="J436" s="4"/>
    </row>
    <row r="437" spans="1:10" ht="15" customHeight="1">
      <c r="A437" s="1">
        <v>6</v>
      </c>
      <c r="B437" s="2" t="s">
        <v>1042</v>
      </c>
      <c r="C437" s="1" t="s">
        <v>1043</v>
      </c>
      <c r="D437" s="2" t="s">
        <v>1044</v>
      </c>
      <c r="E437" s="3">
        <v>12409.94</v>
      </c>
      <c r="F437" s="4"/>
      <c r="G437" s="3">
        <v>934556.18</v>
      </c>
      <c r="H437" s="3">
        <v>929309.88</v>
      </c>
      <c r="I437" s="3">
        <v>7163.64</v>
      </c>
      <c r="J437" s="4"/>
    </row>
    <row r="438" spans="1:10" ht="15" customHeight="1">
      <c r="A438" s="1">
        <v>3</v>
      </c>
      <c r="B438" s="2" t="s">
        <v>1045</v>
      </c>
      <c r="C438" s="1" t="s">
        <v>1</v>
      </c>
      <c r="D438" s="2" t="s">
        <v>1046</v>
      </c>
      <c r="E438" s="3">
        <v>888518.37</v>
      </c>
      <c r="F438" s="4"/>
      <c r="G438" s="3">
        <v>728687.86</v>
      </c>
      <c r="H438" s="3">
        <v>705069.43</v>
      </c>
      <c r="I438" s="3">
        <v>864899.94</v>
      </c>
      <c r="J438" s="4"/>
    </row>
    <row r="439" spans="1:10" ht="15" customHeight="1">
      <c r="A439" s="1">
        <v>4</v>
      </c>
      <c r="B439" s="2" t="s">
        <v>1047</v>
      </c>
      <c r="C439" s="1" t="s">
        <v>1</v>
      </c>
      <c r="D439" s="2" t="s">
        <v>1048</v>
      </c>
      <c r="E439" s="3">
        <v>619614.28</v>
      </c>
      <c r="F439" s="4"/>
      <c r="G439" s="3">
        <v>212698.62</v>
      </c>
      <c r="H439" s="3">
        <v>0</v>
      </c>
      <c r="I439" s="3">
        <v>406915.66</v>
      </c>
      <c r="J439" s="4"/>
    </row>
    <row r="440" spans="1:10" ht="15" customHeight="1">
      <c r="A440" s="1">
        <v>5</v>
      </c>
      <c r="B440" s="2" t="s">
        <v>1049</v>
      </c>
      <c r="C440" s="1" t="s">
        <v>1</v>
      </c>
      <c r="D440" s="2" t="s">
        <v>1050</v>
      </c>
      <c r="E440" s="3">
        <v>247820.07</v>
      </c>
      <c r="F440" s="4"/>
      <c r="G440" s="3">
        <v>212698.62</v>
      </c>
      <c r="H440" s="3">
        <v>0</v>
      </c>
      <c r="I440" s="3">
        <v>35121.449999999997</v>
      </c>
      <c r="J440" s="4"/>
    </row>
    <row r="441" spans="1:10" ht="15" customHeight="1">
      <c r="A441" s="1">
        <v>6</v>
      </c>
      <c r="B441" s="2" t="s">
        <v>1051</v>
      </c>
      <c r="C441" s="1" t="s">
        <v>1052</v>
      </c>
      <c r="D441" s="2" t="s">
        <v>1053</v>
      </c>
      <c r="E441" s="3">
        <v>247820.07</v>
      </c>
      <c r="F441" s="4"/>
      <c r="G441" s="3">
        <v>212698.62</v>
      </c>
      <c r="H441" s="3">
        <v>0</v>
      </c>
      <c r="I441" s="3">
        <v>35121.449999999997</v>
      </c>
      <c r="J441" s="4"/>
    </row>
    <row r="442" spans="1:10" ht="15" customHeight="1">
      <c r="A442" s="1">
        <v>5</v>
      </c>
      <c r="B442" s="2" t="s">
        <v>1054</v>
      </c>
      <c r="C442" s="1" t="s">
        <v>1</v>
      </c>
      <c r="D442" s="2" t="s">
        <v>1055</v>
      </c>
      <c r="E442" s="3">
        <v>371794.21</v>
      </c>
      <c r="F442" s="4"/>
      <c r="G442" s="3">
        <v>0</v>
      </c>
      <c r="H442" s="3">
        <v>0</v>
      </c>
      <c r="I442" s="3">
        <v>371794.21</v>
      </c>
      <c r="J442" s="4"/>
    </row>
    <row r="443" spans="1:10" ht="15" customHeight="1">
      <c r="A443" s="1">
        <v>6</v>
      </c>
      <c r="B443" s="2" t="s">
        <v>1056</v>
      </c>
      <c r="C443" s="1" t="s">
        <v>1057</v>
      </c>
      <c r="D443" s="2" t="s">
        <v>1058</v>
      </c>
      <c r="E443" s="3">
        <v>371794.21</v>
      </c>
      <c r="F443" s="4"/>
      <c r="G443" s="3">
        <v>0</v>
      </c>
      <c r="H443" s="3">
        <v>0</v>
      </c>
      <c r="I443" s="3">
        <v>371794.21</v>
      </c>
      <c r="J443" s="4"/>
    </row>
    <row r="444" spans="1:10" ht="15" customHeight="1">
      <c r="A444" s="1">
        <v>4</v>
      </c>
      <c r="B444" s="2" t="s">
        <v>1059</v>
      </c>
      <c r="C444" s="1" t="s">
        <v>1</v>
      </c>
      <c r="D444" s="2" t="s">
        <v>1060</v>
      </c>
      <c r="E444" s="3">
        <v>0</v>
      </c>
      <c r="F444" s="4"/>
      <c r="G444" s="3">
        <v>3689.71</v>
      </c>
      <c r="H444" s="3">
        <v>71102.039999999994</v>
      </c>
      <c r="I444" s="3">
        <v>67412.33</v>
      </c>
      <c r="J444" s="4"/>
    </row>
    <row r="445" spans="1:10" ht="15" customHeight="1">
      <c r="A445" s="1">
        <v>6</v>
      </c>
      <c r="B445" s="2" t="s">
        <v>1061</v>
      </c>
      <c r="C445" s="1" t="s">
        <v>1062</v>
      </c>
      <c r="D445" s="2" t="s">
        <v>1063</v>
      </c>
      <c r="E445" s="3">
        <v>0</v>
      </c>
      <c r="F445" s="4"/>
      <c r="G445" s="3">
        <v>3689.71</v>
      </c>
      <c r="H445" s="3">
        <v>71102.039999999994</v>
      </c>
      <c r="I445" s="3">
        <v>67412.33</v>
      </c>
      <c r="J445" s="4"/>
    </row>
    <row r="446" spans="1:10" ht="15" customHeight="1">
      <c r="A446" s="1">
        <v>4</v>
      </c>
      <c r="B446" s="2" t="s">
        <v>1064</v>
      </c>
      <c r="C446" s="1" t="s">
        <v>1</v>
      </c>
      <c r="D446" s="2" t="s">
        <v>1065</v>
      </c>
      <c r="E446" s="3">
        <v>268904.09000000003</v>
      </c>
      <c r="F446" s="4"/>
      <c r="G446" s="3">
        <v>512299.53</v>
      </c>
      <c r="H446" s="3">
        <v>633967.39</v>
      </c>
      <c r="I446" s="3">
        <v>390571.95</v>
      </c>
      <c r="J446" s="4"/>
    </row>
    <row r="447" spans="1:10" ht="15" customHeight="1">
      <c r="A447" s="1">
        <v>6</v>
      </c>
      <c r="B447" s="2" t="s">
        <v>1066</v>
      </c>
      <c r="C447" s="1" t="s">
        <v>1067</v>
      </c>
      <c r="D447" s="2" t="s">
        <v>1068</v>
      </c>
      <c r="E447" s="3">
        <v>268904.09000000003</v>
      </c>
      <c r="F447" s="4"/>
      <c r="G447" s="3">
        <v>512299.53</v>
      </c>
      <c r="H447" s="3">
        <v>633967.39</v>
      </c>
      <c r="I447" s="3">
        <v>390571.95</v>
      </c>
      <c r="J447" s="4"/>
    </row>
    <row r="448" spans="1:10" ht="15" customHeight="1">
      <c r="A448" s="1">
        <v>3</v>
      </c>
      <c r="B448" s="2" t="s">
        <v>1069</v>
      </c>
      <c r="C448" s="1" t="s">
        <v>1</v>
      </c>
      <c r="D448" s="2" t="s">
        <v>1070</v>
      </c>
      <c r="E448" s="3">
        <v>496383.28</v>
      </c>
      <c r="F448" s="4"/>
      <c r="G448" s="3">
        <v>2896003.34</v>
      </c>
      <c r="H448" s="3">
        <v>2846440.88</v>
      </c>
      <c r="I448" s="3">
        <v>446820.82</v>
      </c>
      <c r="J448" s="4"/>
    </row>
    <row r="449" spans="1:10" ht="15" customHeight="1">
      <c r="A449" s="1">
        <v>4</v>
      </c>
      <c r="B449" s="2" t="s">
        <v>1071</v>
      </c>
      <c r="C449" s="1" t="s">
        <v>1</v>
      </c>
      <c r="D449" s="2" t="s">
        <v>1072</v>
      </c>
      <c r="E449" s="3">
        <v>61689.18</v>
      </c>
      <c r="F449" s="4"/>
      <c r="G449" s="3">
        <v>140196.04</v>
      </c>
      <c r="H449" s="3">
        <v>132922.25</v>
      </c>
      <c r="I449" s="3">
        <v>54415.39</v>
      </c>
      <c r="J449" s="4"/>
    </row>
    <row r="450" spans="1:10" ht="15" customHeight="1">
      <c r="A450" s="1">
        <v>6</v>
      </c>
      <c r="B450" s="2" t="s">
        <v>1073</v>
      </c>
      <c r="C450" s="1" t="s">
        <v>1074</v>
      </c>
      <c r="D450" s="2" t="s">
        <v>1075</v>
      </c>
      <c r="E450" s="3">
        <v>32307</v>
      </c>
      <c r="F450" s="4"/>
      <c r="G450" s="3">
        <v>78780.23</v>
      </c>
      <c r="H450" s="3">
        <v>74263.240000000005</v>
      </c>
      <c r="I450" s="3">
        <v>27790.01</v>
      </c>
      <c r="J450" s="4"/>
    </row>
    <row r="451" spans="1:10" ht="15" customHeight="1">
      <c r="A451" s="1">
        <v>6</v>
      </c>
      <c r="B451" s="2" t="s">
        <v>1076</v>
      </c>
      <c r="C451" s="1" t="s">
        <v>1077</v>
      </c>
      <c r="D451" s="2" t="s">
        <v>1078</v>
      </c>
      <c r="E451" s="3">
        <v>29382.18</v>
      </c>
      <c r="F451" s="4"/>
      <c r="G451" s="3">
        <v>61415.81</v>
      </c>
      <c r="H451" s="3">
        <v>58659.01</v>
      </c>
      <c r="I451" s="3">
        <v>26625.38</v>
      </c>
      <c r="J451" s="4"/>
    </row>
    <row r="452" spans="1:10" ht="15" customHeight="1">
      <c r="A452" s="1">
        <v>4</v>
      </c>
      <c r="B452" s="2" t="s">
        <v>1079</v>
      </c>
      <c r="C452" s="1" t="s">
        <v>1</v>
      </c>
      <c r="D452" s="2" t="s">
        <v>1080</v>
      </c>
      <c r="E452" s="3">
        <v>434694.1</v>
      </c>
      <c r="F452" s="4"/>
      <c r="G452" s="3">
        <v>2755807.3</v>
      </c>
      <c r="H452" s="3">
        <v>2713518.63</v>
      </c>
      <c r="I452" s="3">
        <v>392405.43</v>
      </c>
      <c r="J452" s="4"/>
    </row>
    <row r="453" spans="1:10" ht="15" customHeight="1">
      <c r="A453" s="1">
        <v>5</v>
      </c>
      <c r="B453" s="2" t="s">
        <v>1081</v>
      </c>
      <c r="C453" s="1" t="s">
        <v>1</v>
      </c>
      <c r="D453" s="2" t="s">
        <v>1082</v>
      </c>
      <c r="E453" s="3">
        <v>26902.36</v>
      </c>
      <c r="F453" s="4"/>
      <c r="G453" s="3">
        <v>228106.31</v>
      </c>
      <c r="H453" s="3">
        <v>258927.12</v>
      </c>
      <c r="I453" s="3">
        <v>57723.17</v>
      </c>
      <c r="J453" s="4"/>
    </row>
    <row r="454" spans="1:10" ht="15" customHeight="1">
      <c r="A454" s="1">
        <v>6</v>
      </c>
      <c r="B454" s="2" t="s">
        <v>1083</v>
      </c>
      <c r="C454" s="1" t="s">
        <v>1084</v>
      </c>
      <c r="D454" s="2" t="s">
        <v>1085</v>
      </c>
      <c r="E454" s="3">
        <v>3785.31</v>
      </c>
      <c r="F454" s="4"/>
      <c r="G454" s="3">
        <v>25607.43</v>
      </c>
      <c r="H454" s="3">
        <v>26299.29</v>
      </c>
      <c r="I454" s="3">
        <v>4477.17</v>
      </c>
      <c r="J454" s="4"/>
    </row>
    <row r="455" spans="1:10" ht="15" customHeight="1">
      <c r="A455" s="1">
        <v>6</v>
      </c>
      <c r="B455" s="2" t="s">
        <v>1086</v>
      </c>
      <c r="C455" s="1" t="s">
        <v>1087</v>
      </c>
      <c r="D455" s="2" t="s">
        <v>1088</v>
      </c>
      <c r="E455" s="3">
        <v>10783.21</v>
      </c>
      <c r="F455" s="4"/>
      <c r="G455" s="3">
        <v>78264.11</v>
      </c>
      <c r="H455" s="3">
        <v>92575.65</v>
      </c>
      <c r="I455" s="3">
        <v>25094.75</v>
      </c>
      <c r="J455" s="4"/>
    </row>
    <row r="456" spans="1:10" ht="15" customHeight="1">
      <c r="A456" s="1">
        <v>6</v>
      </c>
      <c r="B456" s="2" t="s">
        <v>1089</v>
      </c>
      <c r="C456" s="1" t="s">
        <v>1090</v>
      </c>
      <c r="D456" s="2" t="s">
        <v>1091</v>
      </c>
      <c r="E456" s="3">
        <v>1961.81</v>
      </c>
      <c r="F456" s="4"/>
      <c r="G456" s="3">
        <v>31619.97</v>
      </c>
      <c r="H456" s="3">
        <v>49531.67</v>
      </c>
      <c r="I456" s="3">
        <v>19873.509999999998</v>
      </c>
      <c r="J456" s="4"/>
    </row>
    <row r="457" spans="1:10" ht="15" customHeight="1">
      <c r="A457" s="1">
        <v>6</v>
      </c>
      <c r="B457" s="2" t="s">
        <v>1092</v>
      </c>
      <c r="C457" s="1" t="s">
        <v>1093</v>
      </c>
      <c r="D457" s="2" t="s">
        <v>1094</v>
      </c>
      <c r="E457" s="3">
        <v>8467</v>
      </c>
      <c r="F457" s="4"/>
      <c r="G457" s="3">
        <v>81184.62</v>
      </c>
      <c r="H457" s="3">
        <v>79090.33</v>
      </c>
      <c r="I457" s="3">
        <v>6372.71</v>
      </c>
      <c r="J457" s="4"/>
    </row>
    <row r="458" spans="1:10" ht="15" customHeight="1">
      <c r="A458" s="1">
        <v>6</v>
      </c>
      <c r="B458" s="2" t="s">
        <v>1095</v>
      </c>
      <c r="C458" s="1" t="s">
        <v>1096</v>
      </c>
      <c r="D458" s="2" t="s">
        <v>1097</v>
      </c>
      <c r="E458" s="3">
        <v>1905.03</v>
      </c>
      <c r="F458" s="4"/>
      <c r="G458" s="3">
        <v>11430.18</v>
      </c>
      <c r="H458" s="3">
        <v>11430.18</v>
      </c>
      <c r="I458" s="3">
        <v>1905.03</v>
      </c>
      <c r="J458" s="4"/>
    </row>
    <row r="459" spans="1:10" ht="15" customHeight="1">
      <c r="A459" s="1">
        <v>5</v>
      </c>
      <c r="B459" s="2" t="s">
        <v>1098</v>
      </c>
      <c r="C459" s="1" t="s">
        <v>1</v>
      </c>
      <c r="D459" s="2" t="s">
        <v>1099</v>
      </c>
      <c r="E459" s="3">
        <v>349860.32</v>
      </c>
      <c r="F459" s="4"/>
      <c r="G459" s="3">
        <v>1859310.66</v>
      </c>
      <c r="H459" s="3">
        <v>1792496.43</v>
      </c>
      <c r="I459" s="3">
        <v>283046.09000000003</v>
      </c>
      <c r="J459" s="4"/>
    </row>
    <row r="460" spans="1:10" ht="15" customHeight="1">
      <c r="A460" s="1">
        <v>6</v>
      </c>
      <c r="B460" s="2" t="s">
        <v>1100</v>
      </c>
      <c r="C460" s="1" t="s">
        <v>1101</v>
      </c>
      <c r="D460" s="2" t="s">
        <v>1091</v>
      </c>
      <c r="E460" s="3">
        <v>109825.7</v>
      </c>
      <c r="F460" s="4"/>
      <c r="G460" s="3">
        <v>364162.67</v>
      </c>
      <c r="H460" s="3">
        <v>307874.2</v>
      </c>
      <c r="I460" s="3">
        <v>53537.23</v>
      </c>
      <c r="J460" s="4"/>
    </row>
    <row r="461" spans="1:10" ht="15" customHeight="1">
      <c r="A461" s="1">
        <v>6</v>
      </c>
      <c r="B461" s="2" t="s">
        <v>1102</v>
      </c>
      <c r="C461" s="1" t="s">
        <v>1103</v>
      </c>
      <c r="D461" s="2" t="s">
        <v>1088</v>
      </c>
      <c r="E461" s="3">
        <v>178939.31</v>
      </c>
      <c r="F461" s="4"/>
      <c r="G461" s="3">
        <v>1122106.3600000001</v>
      </c>
      <c r="H461" s="3">
        <v>1127044.54</v>
      </c>
      <c r="I461" s="3">
        <v>183877.49</v>
      </c>
      <c r="J461" s="4"/>
    </row>
    <row r="462" spans="1:10" ht="15" customHeight="1">
      <c r="A462" s="1">
        <v>6</v>
      </c>
      <c r="B462" s="2" t="s">
        <v>1104</v>
      </c>
      <c r="C462" s="1" t="s">
        <v>1105</v>
      </c>
      <c r="D462" s="2" t="s">
        <v>1106</v>
      </c>
      <c r="E462" s="3">
        <v>61095.31</v>
      </c>
      <c r="F462" s="4"/>
      <c r="G462" s="3">
        <v>344149.97</v>
      </c>
      <c r="H462" s="3">
        <v>326886.03000000003</v>
      </c>
      <c r="I462" s="3">
        <v>43831.37</v>
      </c>
      <c r="J462" s="4"/>
    </row>
    <row r="463" spans="1:10" ht="15" customHeight="1">
      <c r="A463" s="1">
        <v>6</v>
      </c>
      <c r="B463" s="2" t="s">
        <v>1107</v>
      </c>
      <c r="C463" s="1" t="s">
        <v>1108</v>
      </c>
      <c r="D463" s="2" t="s">
        <v>1109</v>
      </c>
      <c r="E463" s="3">
        <v>0</v>
      </c>
      <c r="F463" s="4"/>
      <c r="G463" s="3">
        <v>1785</v>
      </c>
      <c r="H463" s="3">
        <v>3585</v>
      </c>
      <c r="I463" s="3">
        <v>1800</v>
      </c>
      <c r="J463" s="4"/>
    </row>
    <row r="464" spans="1:10" ht="15" customHeight="1">
      <c r="A464" s="1">
        <v>5</v>
      </c>
      <c r="B464" s="2" t="s">
        <v>1110</v>
      </c>
      <c r="C464" s="1" t="s">
        <v>1</v>
      </c>
      <c r="D464" s="2" t="s">
        <v>1111</v>
      </c>
      <c r="E464" s="3">
        <v>57931.42</v>
      </c>
      <c r="F464" s="4"/>
      <c r="G464" s="3">
        <v>668390.32999999996</v>
      </c>
      <c r="H464" s="3">
        <v>662095.07999999996</v>
      </c>
      <c r="I464" s="3">
        <v>51636.17</v>
      </c>
      <c r="J464" s="4"/>
    </row>
    <row r="465" spans="1:10" ht="15" customHeight="1">
      <c r="A465" s="1">
        <v>6</v>
      </c>
      <c r="B465" s="2" t="s">
        <v>1112</v>
      </c>
      <c r="C465" s="1" t="s">
        <v>1113</v>
      </c>
      <c r="D465" s="2" t="s">
        <v>1114</v>
      </c>
      <c r="E465" s="3">
        <v>45125.15</v>
      </c>
      <c r="F465" s="4"/>
      <c r="G465" s="3">
        <v>596714.21</v>
      </c>
      <c r="H465" s="3">
        <v>594405.19999999995</v>
      </c>
      <c r="I465" s="3">
        <v>42816.14</v>
      </c>
      <c r="J465" s="4"/>
    </row>
    <row r="466" spans="1:10" ht="15" customHeight="1">
      <c r="A466" s="1">
        <v>6</v>
      </c>
      <c r="B466" s="2" t="s">
        <v>1115</v>
      </c>
      <c r="C466" s="1" t="s">
        <v>1116</v>
      </c>
      <c r="D466" s="2" t="s">
        <v>1085</v>
      </c>
      <c r="E466" s="3">
        <v>6625.06</v>
      </c>
      <c r="F466" s="4"/>
      <c r="G466" s="3">
        <v>35147.61</v>
      </c>
      <c r="H466" s="3">
        <v>33098.94</v>
      </c>
      <c r="I466" s="3">
        <v>4576.3900000000003</v>
      </c>
      <c r="J466" s="4"/>
    </row>
    <row r="467" spans="1:10" ht="15" customHeight="1">
      <c r="A467" s="1">
        <v>6</v>
      </c>
      <c r="B467" s="2" t="s">
        <v>1117</v>
      </c>
      <c r="C467" s="1" t="s">
        <v>1118</v>
      </c>
      <c r="D467" s="2" t="s">
        <v>1119</v>
      </c>
      <c r="E467" s="3">
        <v>837.01</v>
      </c>
      <c r="F467" s="4"/>
      <c r="G467" s="3">
        <v>5133.41</v>
      </c>
      <c r="H467" s="3">
        <v>4835.57</v>
      </c>
      <c r="I467" s="3">
        <v>539.16999999999996</v>
      </c>
      <c r="J467" s="4"/>
    </row>
    <row r="468" spans="1:10" ht="15" customHeight="1">
      <c r="A468" s="1">
        <v>6</v>
      </c>
      <c r="B468" s="2" t="s">
        <v>1120</v>
      </c>
      <c r="C468" s="1" t="s">
        <v>1121</v>
      </c>
      <c r="D468" s="2" t="s">
        <v>1122</v>
      </c>
      <c r="E468" s="3">
        <v>5344.2</v>
      </c>
      <c r="F468" s="4"/>
      <c r="G468" s="3">
        <v>31395.1</v>
      </c>
      <c r="H468" s="3">
        <v>29755.37</v>
      </c>
      <c r="I468" s="3">
        <v>3704.47</v>
      </c>
      <c r="J468" s="4"/>
    </row>
    <row r="469" spans="1:10" ht="15" customHeight="1">
      <c r="A469" s="1">
        <v>3</v>
      </c>
      <c r="B469" s="2" t="s">
        <v>1123</v>
      </c>
      <c r="C469" s="1" t="s">
        <v>1</v>
      </c>
      <c r="D469" s="2" t="s">
        <v>1124</v>
      </c>
      <c r="E469" s="3">
        <v>4952815.78</v>
      </c>
      <c r="F469" s="4"/>
      <c r="G469" s="3">
        <v>214803973.52000001</v>
      </c>
      <c r="H469" s="3">
        <v>215869773.90000001</v>
      </c>
      <c r="I469" s="3">
        <v>6018616.1600000001</v>
      </c>
      <c r="J469" s="4"/>
    </row>
    <row r="470" spans="1:10" ht="15" customHeight="1">
      <c r="A470" s="1">
        <v>4</v>
      </c>
      <c r="B470" s="2" t="s">
        <v>1125</v>
      </c>
      <c r="C470" s="1" t="s">
        <v>1</v>
      </c>
      <c r="D470" s="2" t="s">
        <v>1126</v>
      </c>
      <c r="E470" s="3">
        <v>1394578.37</v>
      </c>
      <c r="F470" s="4"/>
      <c r="G470" s="3">
        <v>31121995.780000001</v>
      </c>
      <c r="H470" s="3">
        <v>30484649.27</v>
      </c>
      <c r="I470" s="3">
        <v>757231.86</v>
      </c>
      <c r="J470" s="4"/>
    </row>
    <row r="471" spans="1:10" ht="15" customHeight="1">
      <c r="A471" s="1">
        <v>5</v>
      </c>
      <c r="B471" s="2" t="s">
        <v>1127</v>
      </c>
      <c r="C471" s="1" t="s">
        <v>1</v>
      </c>
      <c r="D471" s="2" t="s">
        <v>1128</v>
      </c>
      <c r="E471" s="3">
        <v>1394578.37</v>
      </c>
      <c r="F471" s="4"/>
      <c r="G471" s="3">
        <v>31121995.780000001</v>
      </c>
      <c r="H471" s="3">
        <v>30484649.27</v>
      </c>
      <c r="I471" s="3">
        <v>757231.86</v>
      </c>
      <c r="J471" s="4"/>
    </row>
    <row r="472" spans="1:10" ht="15" customHeight="1">
      <c r="A472" s="1">
        <v>6</v>
      </c>
      <c r="B472" s="2" t="s">
        <v>1129</v>
      </c>
      <c r="C472" s="1" t="s">
        <v>1130</v>
      </c>
      <c r="D472" s="2" t="s">
        <v>1131</v>
      </c>
      <c r="E472" s="3">
        <v>1394578.37</v>
      </c>
      <c r="F472" s="4"/>
      <c r="G472" s="3">
        <v>31121995.780000001</v>
      </c>
      <c r="H472" s="3">
        <v>30484649.27</v>
      </c>
      <c r="I472" s="3">
        <v>757231.86</v>
      </c>
      <c r="J472" s="4"/>
    </row>
    <row r="473" spans="1:10" ht="15" customHeight="1">
      <c r="A473" s="1">
        <v>4</v>
      </c>
      <c r="B473" s="2" t="s">
        <v>1132</v>
      </c>
      <c r="C473" s="1" t="s">
        <v>1</v>
      </c>
      <c r="D473" s="2" t="s">
        <v>1133</v>
      </c>
      <c r="E473" s="3">
        <v>1060617.17</v>
      </c>
      <c r="F473" s="4"/>
      <c r="G473" s="3">
        <v>9036424.6999999993</v>
      </c>
      <c r="H473" s="3">
        <v>9447649.9199999999</v>
      </c>
      <c r="I473" s="3">
        <v>1471842.39</v>
      </c>
      <c r="J473" s="4"/>
    </row>
    <row r="474" spans="1:10" ht="15" customHeight="1">
      <c r="A474" s="1">
        <v>5</v>
      </c>
      <c r="B474" s="2" t="s">
        <v>1134</v>
      </c>
      <c r="C474" s="1" t="s">
        <v>1</v>
      </c>
      <c r="D474" s="2" t="s">
        <v>1135</v>
      </c>
      <c r="E474" s="3">
        <v>857052.4</v>
      </c>
      <c r="F474" s="4"/>
      <c r="G474" s="3">
        <v>5268171.2300000004</v>
      </c>
      <c r="H474" s="3">
        <v>5555258.9900000002</v>
      </c>
      <c r="I474" s="3">
        <v>1144140.1599999999</v>
      </c>
      <c r="J474" s="4"/>
    </row>
    <row r="475" spans="1:10" ht="15" customHeight="1">
      <c r="A475" s="1">
        <v>6</v>
      </c>
      <c r="B475" s="2" t="s">
        <v>1136</v>
      </c>
      <c r="C475" s="1" t="s">
        <v>1137</v>
      </c>
      <c r="D475" s="2" t="s">
        <v>1131</v>
      </c>
      <c r="E475" s="3">
        <v>195901.49</v>
      </c>
      <c r="F475" s="4"/>
      <c r="G475" s="3">
        <v>3701972.72</v>
      </c>
      <c r="H475" s="3">
        <v>3694086.21</v>
      </c>
      <c r="I475" s="3">
        <v>188014.98</v>
      </c>
      <c r="J475" s="4"/>
    </row>
    <row r="476" spans="1:10" ht="15" customHeight="1">
      <c r="A476" s="1">
        <v>6</v>
      </c>
      <c r="B476" s="2" t="s">
        <v>1138</v>
      </c>
      <c r="C476" s="1" t="s">
        <v>1139</v>
      </c>
      <c r="D476" s="2" t="s">
        <v>1140</v>
      </c>
      <c r="E476" s="3">
        <v>54429.72</v>
      </c>
      <c r="F476" s="4"/>
      <c r="G476" s="3">
        <v>980121.36</v>
      </c>
      <c r="H476" s="3">
        <v>1000508.32</v>
      </c>
      <c r="I476" s="3">
        <v>74816.679999999993</v>
      </c>
      <c r="J476" s="4"/>
    </row>
    <row r="477" spans="1:10" ht="15" customHeight="1">
      <c r="A477" s="1">
        <v>6</v>
      </c>
      <c r="B477" s="2" t="s">
        <v>1141</v>
      </c>
      <c r="C477" s="1" t="s">
        <v>1142</v>
      </c>
      <c r="D477" s="2" t="s">
        <v>1143</v>
      </c>
      <c r="E477" s="3">
        <v>452292.34</v>
      </c>
      <c r="F477" s="4"/>
      <c r="G477" s="3">
        <v>342442.58</v>
      </c>
      <c r="H477" s="3">
        <v>336176.05</v>
      </c>
      <c r="I477" s="3">
        <v>446025.81</v>
      </c>
      <c r="J477" s="4"/>
    </row>
    <row r="478" spans="1:10" ht="15" customHeight="1">
      <c r="A478" s="1">
        <v>6</v>
      </c>
      <c r="B478" s="2" t="s">
        <v>1144</v>
      </c>
      <c r="C478" s="1" t="s">
        <v>1145</v>
      </c>
      <c r="D478" s="2" t="s">
        <v>1146</v>
      </c>
      <c r="E478" s="3">
        <v>116239.03</v>
      </c>
      <c r="F478" s="4"/>
      <c r="G478" s="3">
        <v>87613.51</v>
      </c>
      <c r="H478" s="3">
        <v>88403.41</v>
      </c>
      <c r="I478" s="3">
        <v>117028.93</v>
      </c>
      <c r="J478" s="4"/>
    </row>
    <row r="479" spans="1:10" ht="15" customHeight="1">
      <c r="A479" s="1">
        <v>6</v>
      </c>
      <c r="B479" s="2" t="s">
        <v>1147</v>
      </c>
      <c r="C479" s="1" t="s">
        <v>1148</v>
      </c>
      <c r="D479" s="2" t="s">
        <v>1149</v>
      </c>
      <c r="E479" s="3">
        <v>36030.26</v>
      </c>
      <c r="F479" s="4"/>
      <c r="G479" s="3">
        <v>26949.93</v>
      </c>
      <c r="H479" s="3">
        <v>26481.01</v>
      </c>
      <c r="I479" s="3">
        <v>35561.339999999997</v>
      </c>
      <c r="J479" s="4"/>
    </row>
    <row r="480" spans="1:10" ht="15" customHeight="1">
      <c r="A480" s="1">
        <v>6</v>
      </c>
      <c r="B480" s="2" t="s">
        <v>1150</v>
      </c>
      <c r="C480" s="1" t="s">
        <v>1151</v>
      </c>
      <c r="D480" s="2" t="s">
        <v>1152</v>
      </c>
      <c r="E480" s="3">
        <v>0</v>
      </c>
      <c r="F480" s="4"/>
      <c r="G480" s="3">
        <v>3388.39</v>
      </c>
      <c r="H480" s="3">
        <v>7848.68</v>
      </c>
      <c r="I480" s="3">
        <v>4460.29</v>
      </c>
      <c r="J480" s="4"/>
    </row>
    <row r="481" spans="1:10" ht="15" customHeight="1">
      <c r="A481" s="1">
        <v>6</v>
      </c>
      <c r="B481" s="2" t="s">
        <v>1153</v>
      </c>
      <c r="C481" s="1" t="s">
        <v>1154</v>
      </c>
      <c r="D481" s="2" t="s">
        <v>1155</v>
      </c>
      <c r="E481" s="3">
        <v>0</v>
      </c>
      <c r="F481" s="4"/>
      <c r="G481" s="3">
        <v>15647.4</v>
      </c>
      <c r="H481" s="3">
        <v>219254.52</v>
      </c>
      <c r="I481" s="3">
        <v>203607.12</v>
      </c>
      <c r="J481" s="4"/>
    </row>
    <row r="482" spans="1:10" ht="15" customHeight="1">
      <c r="A482" s="1">
        <v>6</v>
      </c>
      <c r="B482" s="2" t="s">
        <v>1156</v>
      </c>
      <c r="C482" s="1" t="s">
        <v>1157</v>
      </c>
      <c r="D482" s="2" t="s">
        <v>1158</v>
      </c>
      <c r="E482" s="3">
        <v>0</v>
      </c>
      <c r="F482" s="4"/>
      <c r="G482" s="3">
        <v>3945.61</v>
      </c>
      <c r="H482" s="3">
        <v>57900.83</v>
      </c>
      <c r="I482" s="3">
        <v>53955.22</v>
      </c>
      <c r="J482" s="4"/>
    </row>
    <row r="483" spans="1:10" ht="15" customHeight="1">
      <c r="A483" s="1">
        <v>6</v>
      </c>
      <c r="B483" s="2" t="s">
        <v>1159</v>
      </c>
      <c r="C483" s="1" t="s">
        <v>1160</v>
      </c>
      <c r="D483" s="2" t="s">
        <v>1161</v>
      </c>
      <c r="E483" s="3">
        <v>0</v>
      </c>
      <c r="F483" s="4"/>
      <c r="G483" s="3">
        <v>1026.6300000000001</v>
      </c>
      <c r="H483" s="3">
        <v>17402.169999999998</v>
      </c>
      <c r="I483" s="3">
        <v>16375.54</v>
      </c>
      <c r="J483" s="4"/>
    </row>
    <row r="484" spans="1:10" ht="15" customHeight="1">
      <c r="A484" s="1">
        <v>6</v>
      </c>
      <c r="B484" s="2" t="s">
        <v>1162</v>
      </c>
      <c r="C484" s="1" t="s">
        <v>1163</v>
      </c>
      <c r="D484" s="2" t="s">
        <v>1164</v>
      </c>
      <c r="E484" s="3">
        <v>0</v>
      </c>
      <c r="F484" s="4"/>
      <c r="G484" s="3">
        <v>156.71</v>
      </c>
      <c r="H484" s="3">
        <v>2212.5300000000002</v>
      </c>
      <c r="I484" s="3">
        <v>2055.8200000000002</v>
      </c>
      <c r="J484" s="4"/>
    </row>
    <row r="485" spans="1:10" ht="15" customHeight="1">
      <c r="A485" s="1">
        <v>6</v>
      </c>
      <c r="B485" s="2" t="s">
        <v>1165</v>
      </c>
      <c r="C485" s="1" t="s">
        <v>1166</v>
      </c>
      <c r="D485" s="2" t="s">
        <v>337</v>
      </c>
      <c r="E485" s="3">
        <v>2159.56</v>
      </c>
      <c r="F485" s="4"/>
      <c r="G485" s="3">
        <v>13747.87</v>
      </c>
      <c r="H485" s="3">
        <v>13826.74</v>
      </c>
      <c r="I485" s="3">
        <v>2238.4299999999998</v>
      </c>
      <c r="J485" s="4"/>
    </row>
    <row r="486" spans="1:10" ht="15" customHeight="1">
      <c r="A486" s="1">
        <v>5</v>
      </c>
      <c r="B486" s="2" t="s">
        <v>1167</v>
      </c>
      <c r="C486" s="1" t="s">
        <v>1</v>
      </c>
      <c r="D486" s="2" t="s">
        <v>1168</v>
      </c>
      <c r="E486" s="3">
        <v>144375.06</v>
      </c>
      <c r="F486" s="4"/>
      <c r="G486" s="3">
        <v>2537327.0299999998</v>
      </c>
      <c r="H486" s="3">
        <v>2639191.98</v>
      </c>
      <c r="I486" s="3">
        <v>246240.01</v>
      </c>
      <c r="J486" s="4"/>
    </row>
    <row r="487" spans="1:10" ht="15" customHeight="1">
      <c r="A487" s="1">
        <v>6</v>
      </c>
      <c r="B487" s="2" t="s">
        <v>1169</v>
      </c>
      <c r="C487" s="1" t="s">
        <v>1170</v>
      </c>
      <c r="D487" s="2" t="s">
        <v>1171</v>
      </c>
      <c r="E487" s="3">
        <v>20685.400000000001</v>
      </c>
      <c r="F487" s="4"/>
      <c r="G487" s="3">
        <v>199271.64</v>
      </c>
      <c r="H487" s="3">
        <v>200497.67</v>
      </c>
      <c r="I487" s="3">
        <v>21911.43</v>
      </c>
      <c r="J487" s="4"/>
    </row>
    <row r="488" spans="1:10" ht="15" customHeight="1">
      <c r="A488" s="1">
        <v>6</v>
      </c>
      <c r="B488" s="2" t="s">
        <v>1172</v>
      </c>
      <c r="C488" s="1" t="s">
        <v>1173</v>
      </c>
      <c r="D488" s="2" t="s">
        <v>1174</v>
      </c>
      <c r="E488" s="3">
        <v>61042.31</v>
      </c>
      <c r="F488" s="4"/>
      <c r="G488" s="3">
        <v>402053.91</v>
      </c>
      <c r="H488" s="3">
        <v>403553.91</v>
      </c>
      <c r="I488" s="3">
        <v>62542.31</v>
      </c>
      <c r="J488" s="4"/>
    </row>
    <row r="489" spans="1:10" ht="15" customHeight="1">
      <c r="A489" s="1">
        <v>6</v>
      </c>
      <c r="B489" s="2" t="s">
        <v>1175</v>
      </c>
      <c r="C489" s="1" t="s">
        <v>1176</v>
      </c>
      <c r="D489" s="2" t="s">
        <v>1177</v>
      </c>
      <c r="E489" s="3">
        <v>14606.65</v>
      </c>
      <c r="F489" s="4"/>
      <c r="G489" s="3">
        <v>23286.67</v>
      </c>
      <c r="H489" s="3">
        <v>63859.97</v>
      </c>
      <c r="I489" s="3">
        <v>55179.95</v>
      </c>
      <c r="J489" s="4"/>
    </row>
    <row r="490" spans="1:10" ht="15" customHeight="1">
      <c r="A490" s="1">
        <v>6</v>
      </c>
      <c r="B490" s="2" t="s">
        <v>1178</v>
      </c>
      <c r="C490" s="1" t="s">
        <v>1179</v>
      </c>
      <c r="D490" s="2" t="s">
        <v>1180</v>
      </c>
      <c r="E490" s="3">
        <v>11978.16</v>
      </c>
      <c r="F490" s="4"/>
      <c r="G490" s="3">
        <v>83517.09</v>
      </c>
      <c r="H490" s="3">
        <v>84285.48</v>
      </c>
      <c r="I490" s="3">
        <v>12746.55</v>
      </c>
      <c r="J490" s="4"/>
    </row>
    <row r="491" spans="1:10" ht="15" customHeight="1">
      <c r="A491" s="1">
        <v>6</v>
      </c>
      <c r="B491" s="2" t="s">
        <v>1181</v>
      </c>
      <c r="C491" s="1" t="s">
        <v>1182</v>
      </c>
      <c r="D491" s="2" t="s">
        <v>1183</v>
      </c>
      <c r="E491" s="3">
        <v>0</v>
      </c>
      <c r="F491" s="4"/>
      <c r="G491" s="3">
        <v>54918.03</v>
      </c>
      <c r="H491" s="3">
        <v>128207.53</v>
      </c>
      <c r="I491" s="3">
        <v>73289.5</v>
      </c>
      <c r="J491" s="4"/>
    </row>
    <row r="492" spans="1:10" ht="15" customHeight="1">
      <c r="A492" s="1">
        <v>6</v>
      </c>
      <c r="B492" s="2" t="s">
        <v>1184</v>
      </c>
      <c r="C492" s="1" t="s">
        <v>1185</v>
      </c>
      <c r="D492" s="2" t="s">
        <v>1186</v>
      </c>
      <c r="E492" s="3">
        <v>0</v>
      </c>
      <c r="F492" s="4"/>
      <c r="G492" s="3">
        <v>3696.79</v>
      </c>
      <c r="H492" s="3">
        <v>4079.22</v>
      </c>
      <c r="I492" s="3">
        <v>382.43</v>
      </c>
      <c r="J492" s="4"/>
    </row>
    <row r="493" spans="1:10" ht="15" customHeight="1">
      <c r="A493" s="1">
        <v>6</v>
      </c>
      <c r="B493" s="2" t="s">
        <v>1187</v>
      </c>
      <c r="C493" s="1" t="s">
        <v>1188</v>
      </c>
      <c r="D493" s="2" t="s">
        <v>1189</v>
      </c>
      <c r="E493" s="3">
        <v>33153.81</v>
      </c>
      <c r="F493" s="4"/>
      <c r="G493" s="3">
        <v>140553.01</v>
      </c>
      <c r="H493" s="3">
        <v>127587.04</v>
      </c>
      <c r="I493" s="3">
        <v>20187.84</v>
      </c>
      <c r="J493" s="4"/>
    </row>
    <row r="494" spans="1:10" ht="15" customHeight="1">
      <c r="A494" s="1">
        <v>5</v>
      </c>
      <c r="B494" s="2" t="s">
        <v>1190</v>
      </c>
      <c r="C494" s="1" t="s">
        <v>1</v>
      </c>
      <c r="D494" s="2" t="s">
        <v>1191</v>
      </c>
      <c r="E494" s="3">
        <v>59189.71</v>
      </c>
      <c r="F494" s="4"/>
      <c r="G494" s="3">
        <v>1230926.44</v>
      </c>
      <c r="H494" s="3">
        <v>1253198.95</v>
      </c>
      <c r="I494" s="3">
        <v>81462.22</v>
      </c>
      <c r="J494" s="4"/>
    </row>
    <row r="495" spans="1:10" ht="15" customHeight="1">
      <c r="A495" s="1">
        <v>6</v>
      </c>
      <c r="B495" s="2" t="s">
        <v>1192</v>
      </c>
      <c r="C495" s="1" t="s">
        <v>1193</v>
      </c>
      <c r="D495" s="2" t="s">
        <v>1194</v>
      </c>
      <c r="E495" s="3">
        <v>59189.71</v>
      </c>
      <c r="F495" s="4"/>
      <c r="G495" s="3">
        <v>1230926.44</v>
      </c>
      <c r="H495" s="3">
        <v>1253198.95</v>
      </c>
      <c r="I495" s="3">
        <v>81462.22</v>
      </c>
      <c r="J495" s="4"/>
    </row>
    <row r="496" spans="1:10" ht="15" customHeight="1">
      <c r="A496" s="1">
        <v>4</v>
      </c>
      <c r="B496" s="2" t="s">
        <v>1195</v>
      </c>
      <c r="C496" s="1" t="s">
        <v>1</v>
      </c>
      <c r="D496" s="2" t="s">
        <v>1196</v>
      </c>
      <c r="E496" s="3">
        <v>2278773.38</v>
      </c>
      <c r="F496" s="4"/>
      <c r="G496" s="3">
        <v>91388.38</v>
      </c>
      <c r="H496" s="3">
        <v>60768.71</v>
      </c>
      <c r="I496" s="3">
        <v>2248153.71</v>
      </c>
      <c r="J496" s="4"/>
    </row>
    <row r="497" spans="1:10" ht="15" customHeight="1">
      <c r="A497" s="1">
        <v>5</v>
      </c>
      <c r="B497" s="2" t="s">
        <v>1197</v>
      </c>
      <c r="C497" s="1" t="s">
        <v>1</v>
      </c>
      <c r="D497" s="2" t="s">
        <v>1198</v>
      </c>
      <c r="E497" s="3">
        <v>70000</v>
      </c>
      <c r="F497" s="4"/>
      <c r="G497" s="3">
        <v>70000</v>
      </c>
      <c r="H497" s="3">
        <v>9672.32</v>
      </c>
      <c r="I497" s="3">
        <v>9672.32</v>
      </c>
      <c r="J497" s="4"/>
    </row>
    <row r="498" spans="1:10" ht="15" customHeight="1">
      <c r="A498" s="1">
        <v>6</v>
      </c>
      <c r="B498" s="2" t="s">
        <v>1199</v>
      </c>
      <c r="C498" s="1" t="s">
        <v>1200</v>
      </c>
      <c r="D498" s="2" t="s">
        <v>1201</v>
      </c>
      <c r="E498" s="3">
        <v>70000</v>
      </c>
      <c r="F498" s="4"/>
      <c r="G498" s="3">
        <v>70000</v>
      </c>
      <c r="H498" s="3">
        <v>9672.32</v>
      </c>
      <c r="I498" s="3">
        <v>9672.32</v>
      </c>
      <c r="J498" s="4"/>
    </row>
    <row r="499" spans="1:10" ht="15" customHeight="1">
      <c r="A499" s="1">
        <v>5</v>
      </c>
      <c r="B499" s="2" t="s">
        <v>1202</v>
      </c>
      <c r="C499" s="1" t="s">
        <v>1</v>
      </c>
      <c r="D499" s="2" t="s">
        <v>1203</v>
      </c>
      <c r="E499" s="3">
        <v>2177000.77</v>
      </c>
      <c r="F499" s="4"/>
      <c r="G499" s="3">
        <v>19274.05</v>
      </c>
      <c r="H499" s="3">
        <v>51096.39</v>
      </c>
      <c r="I499" s="3">
        <v>2208823.11</v>
      </c>
      <c r="J499" s="4"/>
    </row>
    <row r="500" spans="1:10" ht="15" customHeight="1">
      <c r="A500" s="1">
        <v>6</v>
      </c>
      <c r="B500" s="2" t="s">
        <v>1204</v>
      </c>
      <c r="C500" s="1" t="s">
        <v>1205</v>
      </c>
      <c r="D500" s="2" t="s">
        <v>1206</v>
      </c>
      <c r="E500" s="3">
        <v>648148.01</v>
      </c>
      <c r="F500" s="4"/>
      <c r="G500" s="3">
        <v>19274.05</v>
      </c>
      <c r="H500" s="3">
        <v>31951.279999999999</v>
      </c>
      <c r="I500" s="3">
        <v>660825.24</v>
      </c>
      <c r="J500" s="4"/>
    </row>
    <row r="501" spans="1:10" ht="15" customHeight="1">
      <c r="A501" s="1">
        <v>6</v>
      </c>
      <c r="B501" s="2" t="s">
        <v>1207</v>
      </c>
      <c r="C501" s="1" t="s">
        <v>1208</v>
      </c>
      <c r="D501" s="2" t="s">
        <v>1209</v>
      </c>
      <c r="E501" s="3">
        <v>1528852.76</v>
      </c>
      <c r="F501" s="4"/>
      <c r="G501" s="3">
        <v>0</v>
      </c>
      <c r="H501" s="3">
        <v>19145.11</v>
      </c>
      <c r="I501" s="3">
        <v>1547997.87</v>
      </c>
      <c r="J501" s="4"/>
    </row>
    <row r="502" spans="1:10" ht="15" customHeight="1">
      <c r="A502" s="1">
        <v>5</v>
      </c>
      <c r="B502" s="2" t="s">
        <v>1210</v>
      </c>
      <c r="C502" s="1" t="s">
        <v>1</v>
      </c>
      <c r="D502" s="2" t="s">
        <v>1211</v>
      </c>
      <c r="E502" s="3">
        <v>31772.61</v>
      </c>
      <c r="F502" s="4"/>
      <c r="G502" s="3">
        <v>2114.33</v>
      </c>
      <c r="H502" s="3">
        <v>0</v>
      </c>
      <c r="I502" s="3">
        <v>29658.28</v>
      </c>
      <c r="J502" s="4"/>
    </row>
    <row r="503" spans="1:10" ht="15" customHeight="1">
      <c r="A503" s="1">
        <v>6</v>
      </c>
      <c r="B503" s="2" t="s">
        <v>1212</v>
      </c>
      <c r="C503" s="1" t="s">
        <v>1213</v>
      </c>
      <c r="D503" s="2" t="s">
        <v>1214</v>
      </c>
      <c r="E503" s="3">
        <v>31772.61</v>
      </c>
      <c r="F503" s="4"/>
      <c r="G503" s="3">
        <v>2114.33</v>
      </c>
      <c r="H503" s="3">
        <v>0</v>
      </c>
      <c r="I503" s="3">
        <v>29658.28</v>
      </c>
      <c r="J503" s="4"/>
    </row>
    <row r="504" spans="1:10" ht="15" customHeight="1">
      <c r="A504" s="1">
        <v>4</v>
      </c>
      <c r="B504" s="2" t="s">
        <v>1215</v>
      </c>
      <c r="C504" s="1" t="s">
        <v>1</v>
      </c>
      <c r="D504" s="2" t="s">
        <v>1216</v>
      </c>
      <c r="E504" s="3">
        <v>99094.11</v>
      </c>
      <c r="F504" s="4"/>
      <c r="G504" s="3">
        <v>547546.80000000005</v>
      </c>
      <c r="H504" s="3">
        <v>528643.14</v>
      </c>
      <c r="I504" s="3">
        <v>80190.45</v>
      </c>
      <c r="J504" s="4"/>
    </row>
    <row r="505" spans="1:10" ht="15" customHeight="1">
      <c r="A505" s="1">
        <v>5</v>
      </c>
      <c r="B505" s="2" t="s">
        <v>1217</v>
      </c>
      <c r="C505" s="1" t="s">
        <v>1</v>
      </c>
      <c r="D505" s="2" t="s">
        <v>1218</v>
      </c>
      <c r="E505" s="3">
        <v>99094.11</v>
      </c>
      <c r="F505" s="4"/>
      <c r="G505" s="3">
        <v>547546.80000000005</v>
      </c>
      <c r="H505" s="3">
        <v>528643.14</v>
      </c>
      <c r="I505" s="3">
        <v>80190.45</v>
      </c>
      <c r="J505" s="4"/>
    </row>
    <row r="506" spans="1:10" ht="15" customHeight="1">
      <c r="A506" s="1">
        <v>6</v>
      </c>
      <c r="B506" s="2" t="s">
        <v>1219</v>
      </c>
      <c r="C506" s="1" t="s">
        <v>1220</v>
      </c>
      <c r="D506" s="2" t="s">
        <v>1221</v>
      </c>
      <c r="E506" s="3">
        <v>99094.11</v>
      </c>
      <c r="F506" s="4"/>
      <c r="G506" s="3">
        <v>547546.80000000005</v>
      </c>
      <c r="H506" s="3">
        <v>528643.14</v>
      </c>
      <c r="I506" s="3">
        <v>80190.45</v>
      </c>
      <c r="J506" s="4"/>
    </row>
    <row r="507" spans="1:10" ht="15" customHeight="1">
      <c r="A507" s="1">
        <v>4</v>
      </c>
      <c r="B507" s="2" t="s">
        <v>1222</v>
      </c>
      <c r="C507" s="1" t="s">
        <v>1</v>
      </c>
      <c r="D507" s="2" t="s">
        <v>1223</v>
      </c>
      <c r="E507" s="3">
        <v>119752.75</v>
      </c>
      <c r="F507" s="4"/>
      <c r="G507" s="3">
        <v>170102104.88</v>
      </c>
      <c r="H507" s="3">
        <v>171443549.88</v>
      </c>
      <c r="I507" s="3">
        <v>1461197.75</v>
      </c>
      <c r="J507" s="4"/>
    </row>
    <row r="508" spans="1:10" ht="15" customHeight="1">
      <c r="A508" s="1">
        <v>6</v>
      </c>
      <c r="B508" s="2" t="s">
        <v>1224</v>
      </c>
      <c r="C508" s="1" t="s">
        <v>1225</v>
      </c>
      <c r="D508" s="2" t="s">
        <v>285</v>
      </c>
      <c r="E508" s="3">
        <v>4595.75</v>
      </c>
      <c r="F508" s="4"/>
      <c r="G508" s="3">
        <v>131564.79</v>
      </c>
      <c r="H508" s="3">
        <v>132104.82999999999</v>
      </c>
      <c r="I508" s="3">
        <v>5135.79</v>
      </c>
      <c r="J508" s="4"/>
    </row>
    <row r="509" spans="1:10" ht="15" customHeight="1">
      <c r="A509" s="1">
        <v>6</v>
      </c>
      <c r="B509" s="2" t="s">
        <v>1226</v>
      </c>
      <c r="C509" s="1" t="s">
        <v>1227</v>
      </c>
      <c r="D509" s="2" t="s">
        <v>282</v>
      </c>
      <c r="E509" s="3">
        <v>0</v>
      </c>
      <c r="F509" s="4"/>
      <c r="G509" s="3">
        <v>44815.37</v>
      </c>
      <c r="H509" s="3">
        <v>48492.73</v>
      </c>
      <c r="I509" s="3">
        <v>3677.36</v>
      </c>
      <c r="J509" s="4"/>
    </row>
    <row r="510" spans="1:10" ht="15" customHeight="1">
      <c r="A510" s="1">
        <v>6</v>
      </c>
      <c r="B510" s="2" t="s">
        <v>1228</v>
      </c>
      <c r="C510" s="1" t="s">
        <v>1229</v>
      </c>
      <c r="D510" s="2" t="s">
        <v>1230</v>
      </c>
      <c r="E510" s="3">
        <v>1712.65</v>
      </c>
      <c r="F510" s="4"/>
      <c r="G510" s="3">
        <v>11062199.07</v>
      </c>
      <c r="H510" s="3">
        <v>11603932.539999999</v>
      </c>
      <c r="I510" s="3">
        <v>543446.12</v>
      </c>
      <c r="J510" s="4"/>
    </row>
    <row r="511" spans="1:10" ht="15" customHeight="1">
      <c r="A511" s="1">
        <v>6</v>
      </c>
      <c r="B511" s="2" t="s">
        <v>1231</v>
      </c>
      <c r="C511" s="1" t="s">
        <v>1232</v>
      </c>
      <c r="D511" s="2" t="s">
        <v>1233</v>
      </c>
      <c r="E511" s="3">
        <v>9048.6</v>
      </c>
      <c r="F511" s="4"/>
      <c r="G511" s="3">
        <v>953615.7</v>
      </c>
      <c r="H511" s="3">
        <v>949389.29</v>
      </c>
      <c r="I511" s="3">
        <v>4822.1899999999996</v>
      </c>
      <c r="J511" s="4"/>
    </row>
    <row r="512" spans="1:10" ht="15" customHeight="1">
      <c r="A512" s="1">
        <v>6</v>
      </c>
      <c r="B512" s="2" t="s">
        <v>1234</v>
      </c>
      <c r="C512" s="1" t="s">
        <v>1235</v>
      </c>
      <c r="D512" s="2" t="s">
        <v>1236</v>
      </c>
      <c r="E512" s="3">
        <v>51127.43</v>
      </c>
      <c r="F512" s="4"/>
      <c r="G512" s="3">
        <v>5580.89</v>
      </c>
      <c r="H512" s="3">
        <v>0</v>
      </c>
      <c r="I512" s="3">
        <v>45546.54</v>
      </c>
      <c r="J512" s="4"/>
    </row>
    <row r="513" spans="1:10" ht="15" customHeight="1">
      <c r="A513" s="1">
        <v>6</v>
      </c>
      <c r="B513" s="2" t="s">
        <v>1237</v>
      </c>
      <c r="C513" s="1" t="s">
        <v>1238</v>
      </c>
      <c r="D513" s="2" t="s">
        <v>1239</v>
      </c>
      <c r="E513" s="3">
        <v>53268.32</v>
      </c>
      <c r="F513" s="4"/>
      <c r="G513" s="3">
        <v>13142462.369999999</v>
      </c>
      <c r="H513" s="3">
        <v>13106633.24</v>
      </c>
      <c r="I513" s="3">
        <v>17439.189999999999</v>
      </c>
      <c r="J513" s="4"/>
    </row>
    <row r="514" spans="1:10" ht="15" customHeight="1">
      <c r="A514" s="1">
        <v>6</v>
      </c>
      <c r="B514" s="2" t="s">
        <v>1240</v>
      </c>
      <c r="C514" s="1" t="s">
        <v>1241</v>
      </c>
      <c r="D514" s="2" t="s">
        <v>1242</v>
      </c>
      <c r="E514" s="3">
        <v>0</v>
      </c>
      <c r="F514" s="4"/>
      <c r="G514" s="3">
        <v>143955317.03</v>
      </c>
      <c r="H514" s="3">
        <v>144796447.59</v>
      </c>
      <c r="I514" s="3">
        <v>841130.56</v>
      </c>
      <c r="J514" s="4"/>
    </row>
    <row r="515" spans="1:10" ht="15" customHeight="1">
      <c r="A515" s="1">
        <v>1</v>
      </c>
      <c r="B515" s="2" t="s">
        <v>1243</v>
      </c>
      <c r="C515" s="1" t="s">
        <v>1</v>
      </c>
      <c r="D515" s="2" t="s">
        <v>1244</v>
      </c>
      <c r="E515" s="3">
        <v>31311690.050000001</v>
      </c>
      <c r="F515" s="4"/>
      <c r="G515" s="3">
        <v>1299319.3999999999</v>
      </c>
      <c r="H515" s="3">
        <v>1231934.3899999999</v>
      </c>
      <c r="I515" s="3">
        <v>31244305.039999999</v>
      </c>
      <c r="J515" s="4"/>
    </row>
    <row r="516" spans="1:10" ht="15" customHeight="1">
      <c r="A516" s="1">
        <v>2</v>
      </c>
      <c r="B516" s="2" t="s">
        <v>1245</v>
      </c>
      <c r="C516" s="1" t="s">
        <v>1</v>
      </c>
      <c r="D516" s="2" t="s">
        <v>1246</v>
      </c>
      <c r="E516" s="3">
        <v>31311690.050000001</v>
      </c>
      <c r="F516" s="4"/>
      <c r="G516" s="3">
        <v>1299319.3999999999</v>
      </c>
      <c r="H516" s="3">
        <v>1231934.3899999999</v>
      </c>
      <c r="I516" s="3">
        <v>31244305.039999999</v>
      </c>
      <c r="J516" s="4"/>
    </row>
    <row r="517" spans="1:10" ht="15" customHeight="1">
      <c r="A517" s="1">
        <v>3</v>
      </c>
      <c r="B517" s="2" t="s">
        <v>1247</v>
      </c>
      <c r="C517" s="1" t="s">
        <v>1</v>
      </c>
      <c r="D517" s="2" t="s">
        <v>1248</v>
      </c>
      <c r="E517" s="3">
        <v>21691060.23</v>
      </c>
      <c r="F517" s="4"/>
      <c r="G517" s="3">
        <v>1299319.3999999999</v>
      </c>
      <c r="H517" s="3">
        <v>1231934.3899999999</v>
      </c>
      <c r="I517" s="3">
        <v>21623675.219999999</v>
      </c>
      <c r="J517" s="4"/>
    </row>
    <row r="518" spans="1:10" ht="15" customHeight="1">
      <c r="A518" s="1">
        <v>4</v>
      </c>
      <c r="B518" s="2" t="s">
        <v>1249</v>
      </c>
      <c r="C518" s="1" t="s">
        <v>1</v>
      </c>
      <c r="D518" s="2" t="s">
        <v>1250</v>
      </c>
      <c r="E518" s="3">
        <v>21781925.890000001</v>
      </c>
      <c r="F518" s="4"/>
      <c r="G518" s="3">
        <v>688532.45</v>
      </c>
      <c r="H518" s="3">
        <v>610786.94999999995</v>
      </c>
      <c r="I518" s="3">
        <v>21704180.390000001</v>
      </c>
      <c r="J518" s="4"/>
    </row>
    <row r="519" spans="1:10" ht="15" customHeight="1">
      <c r="A519" s="1">
        <v>5</v>
      </c>
      <c r="B519" s="2" t="s">
        <v>1251</v>
      </c>
      <c r="C519" s="1" t="s">
        <v>1</v>
      </c>
      <c r="D519" s="2" t="s">
        <v>1252</v>
      </c>
      <c r="E519" s="3">
        <v>21781925.890000001</v>
      </c>
      <c r="F519" s="4"/>
      <c r="G519" s="3">
        <v>688532.45</v>
      </c>
      <c r="H519" s="3">
        <v>610786.94999999995</v>
      </c>
      <c r="I519" s="3">
        <v>21704180.390000001</v>
      </c>
      <c r="J519" s="4"/>
    </row>
    <row r="520" spans="1:10" ht="15" customHeight="1">
      <c r="A520" s="1">
        <v>6</v>
      </c>
      <c r="B520" s="2" t="s">
        <v>1253</v>
      </c>
      <c r="C520" s="1" t="s">
        <v>1254</v>
      </c>
      <c r="D520" s="2" t="s">
        <v>1255</v>
      </c>
      <c r="E520" s="3">
        <v>21781925.890000001</v>
      </c>
      <c r="F520" s="4"/>
      <c r="G520" s="3">
        <v>688532.45</v>
      </c>
      <c r="H520" s="3">
        <v>610786.94999999995</v>
      </c>
      <c r="I520" s="3">
        <v>21704180.390000001</v>
      </c>
      <c r="J520" s="4"/>
    </row>
    <row r="521" spans="1:10" ht="15" customHeight="1">
      <c r="A521" s="1">
        <v>4</v>
      </c>
      <c r="B521" s="2" t="s">
        <v>1256</v>
      </c>
      <c r="C521" s="1" t="s">
        <v>1</v>
      </c>
      <c r="D521" s="2" t="s">
        <v>1257</v>
      </c>
      <c r="E521" s="3">
        <v>-90865.66</v>
      </c>
      <c r="F521" s="4"/>
      <c r="G521" s="3">
        <v>610786.94999999995</v>
      </c>
      <c r="H521" s="3">
        <v>621147.43999999994</v>
      </c>
      <c r="I521" s="3">
        <v>-80505.17</v>
      </c>
      <c r="J521" s="4"/>
    </row>
    <row r="522" spans="1:10" ht="15" customHeight="1">
      <c r="A522" s="1">
        <v>6</v>
      </c>
      <c r="B522" s="2" t="s">
        <v>1258</v>
      </c>
      <c r="C522" s="1" t="s">
        <v>1259</v>
      </c>
      <c r="D522" s="2" t="s">
        <v>1260</v>
      </c>
      <c r="E522" s="3">
        <v>-90865.66</v>
      </c>
      <c r="F522" s="4"/>
      <c r="G522" s="3">
        <v>610786.94999999995</v>
      </c>
      <c r="H522" s="3">
        <v>621147.43999999994</v>
      </c>
      <c r="I522" s="3">
        <v>-80505.17</v>
      </c>
      <c r="J522" s="4"/>
    </row>
    <row r="523" spans="1:10" ht="15" customHeight="1">
      <c r="A523" s="1">
        <v>3</v>
      </c>
      <c r="B523" s="2" t="s">
        <v>1261</v>
      </c>
      <c r="C523" s="1" t="s">
        <v>1</v>
      </c>
      <c r="D523" s="2" t="s">
        <v>1262</v>
      </c>
      <c r="E523" s="3">
        <v>9620629.8200000003</v>
      </c>
      <c r="F523" s="4"/>
      <c r="G523" s="3">
        <v>0</v>
      </c>
      <c r="H523" s="3">
        <v>0</v>
      </c>
      <c r="I523" s="3">
        <v>9620629.8200000003</v>
      </c>
      <c r="J523" s="4"/>
    </row>
    <row r="524" spans="1:10" ht="15" customHeight="1">
      <c r="A524" s="1">
        <v>4</v>
      </c>
      <c r="B524" s="2" t="s">
        <v>1263</v>
      </c>
      <c r="C524" s="1" t="s">
        <v>1</v>
      </c>
      <c r="D524" s="2" t="s">
        <v>1264</v>
      </c>
      <c r="E524" s="3">
        <v>9620629.8200000003</v>
      </c>
      <c r="F524" s="4"/>
      <c r="G524" s="3">
        <v>0</v>
      </c>
      <c r="H524" s="3">
        <v>0</v>
      </c>
      <c r="I524" s="3">
        <v>9620629.8200000003</v>
      </c>
      <c r="J524" s="4"/>
    </row>
    <row r="525" spans="1:10" ht="15" customHeight="1">
      <c r="A525" s="1">
        <v>6</v>
      </c>
      <c r="B525" s="2" t="s">
        <v>1265</v>
      </c>
      <c r="C525" s="1" t="s">
        <v>1266</v>
      </c>
      <c r="D525" s="2" t="s">
        <v>1267</v>
      </c>
      <c r="E525" s="3">
        <v>9620629.8200000003</v>
      </c>
      <c r="F525" s="4"/>
      <c r="G525" s="3">
        <v>0</v>
      </c>
      <c r="H525" s="3">
        <v>0</v>
      </c>
      <c r="I525" s="3">
        <v>9620629.8200000003</v>
      </c>
      <c r="J525" s="4"/>
    </row>
    <row r="526" spans="1:10" ht="15" customHeight="1">
      <c r="A526" s="1">
        <v>1</v>
      </c>
      <c r="B526" s="2" t="s">
        <v>1268</v>
      </c>
      <c r="C526" s="1" t="s">
        <v>1</v>
      </c>
      <c r="D526" s="2" t="s">
        <v>1269</v>
      </c>
      <c r="E526" s="3">
        <v>0</v>
      </c>
      <c r="F526" s="4"/>
      <c r="G526" s="3">
        <v>292934.55</v>
      </c>
      <c r="H526" s="3">
        <v>24422860.890000001</v>
      </c>
      <c r="I526" s="3">
        <v>24129926.34</v>
      </c>
      <c r="J526" s="4"/>
    </row>
    <row r="527" spans="1:10" ht="15" customHeight="1">
      <c r="A527" s="1">
        <v>2</v>
      </c>
      <c r="B527" s="2" t="s">
        <v>1270</v>
      </c>
      <c r="C527" s="1" t="s">
        <v>1</v>
      </c>
      <c r="D527" s="2" t="s">
        <v>1271</v>
      </c>
      <c r="E527" s="3">
        <v>0</v>
      </c>
      <c r="F527" s="4"/>
      <c r="G527" s="3">
        <v>292934.55</v>
      </c>
      <c r="H527" s="3">
        <v>24415043.129999999</v>
      </c>
      <c r="I527" s="3">
        <v>24122108.579999998</v>
      </c>
      <c r="J527" s="4"/>
    </row>
    <row r="528" spans="1:10" ht="15" customHeight="1">
      <c r="A528" s="1">
        <v>3</v>
      </c>
      <c r="B528" s="2" t="s">
        <v>1272</v>
      </c>
      <c r="C528" s="1" t="s">
        <v>1</v>
      </c>
      <c r="D528" s="2" t="s">
        <v>1273</v>
      </c>
      <c r="E528" s="3">
        <v>0</v>
      </c>
      <c r="F528" s="4"/>
      <c r="G528" s="3">
        <v>248909.58</v>
      </c>
      <c r="H528" s="3">
        <v>11067080.550000001</v>
      </c>
      <c r="I528" s="3">
        <v>10818170.970000001</v>
      </c>
      <c r="J528" s="4"/>
    </row>
    <row r="529" spans="1:10" ht="15" customHeight="1">
      <c r="A529" s="1">
        <v>4</v>
      </c>
      <c r="B529" s="2" t="s">
        <v>1274</v>
      </c>
      <c r="C529" s="1" t="s">
        <v>1</v>
      </c>
      <c r="D529" s="2" t="s">
        <v>1275</v>
      </c>
      <c r="E529" s="3">
        <v>0</v>
      </c>
      <c r="F529" s="4"/>
      <c r="G529" s="3">
        <v>7165.8</v>
      </c>
      <c r="H529" s="3">
        <v>369187.13</v>
      </c>
      <c r="I529" s="3">
        <v>362021.33</v>
      </c>
      <c r="J529" s="4"/>
    </row>
    <row r="530" spans="1:10" ht="15" customHeight="1">
      <c r="A530" s="1">
        <v>6</v>
      </c>
      <c r="B530" s="2" t="s">
        <v>1276</v>
      </c>
      <c r="C530" s="1" t="s">
        <v>1277</v>
      </c>
      <c r="D530" s="2" t="s">
        <v>1278</v>
      </c>
      <c r="E530" s="3">
        <v>0</v>
      </c>
      <c r="F530" s="4"/>
      <c r="G530" s="3">
        <v>7165.8</v>
      </c>
      <c r="H530" s="3">
        <v>369187.13</v>
      </c>
      <c r="I530" s="3">
        <v>362021.33</v>
      </c>
      <c r="J530" s="4"/>
    </row>
    <row r="531" spans="1:10" ht="15" customHeight="1">
      <c r="A531" s="1">
        <v>4</v>
      </c>
      <c r="B531" s="2" t="s">
        <v>1279</v>
      </c>
      <c r="C531" s="1" t="s">
        <v>1</v>
      </c>
      <c r="D531" s="2" t="s">
        <v>1280</v>
      </c>
      <c r="E531" s="3">
        <v>0</v>
      </c>
      <c r="F531" s="4"/>
      <c r="G531" s="3">
        <v>235688.07</v>
      </c>
      <c r="H531" s="3">
        <v>8797251.3499999996</v>
      </c>
      <c r="I531" s="3">
        <v>8561563.2799999993</v>
      </c>
      <c r="J531" s="4"/>
    </row>
    <row r="532" spans="1:10" ht="15" customHeight="1">
      <c r="A532" s="1">
        <v>6</v>
      </c>
      <c r="B532" s="2" t="s">
        <v>1281</v>
      </c>
      <c r="C532" s="1" t="s">
        <v>1282</v>
      </c>
      <c r="D532" s="2" t="s">
        <v>1283</v>
      </c>
      <c r="E532" s="3">
        <v>0</v>
      </c>
      <c r="F532" s="4"/>
      <c r="G532" s="3">
        <v>150737.99</v>
      </c>
      <c r="H532" s="3">
        <v>5478183.2400000002</v>
      </c>
      <c r="I532" s="3">
        <v>5327445.25</v>
      </c>
      <c r="J532" s="4"/>
    </row>
    <row r="533" spans="1:10" ht="15" customHeight="1">
      <c r="A533" s="1">
        <v>6</v>
      </c>
      <c r="B533" s="2" t="s">
        <v>1284</v>
      </c>
      <c r="C533" s="1" t="s">
        <v>1285</v>
      </c>
      <c r="D533" s="2" t="s">
        <v>46</v>
      </c>
      <c r="E533" s="3">
        <v>0</v>
      </c>
      <c r="F533" s="4"/>
      <c r="G533" s="3">
        <v>1369.39</v>
      </c>
      <c r="H533" s="3">
        <v>535288.59</v>
      </c>
      <c r="I533" s="3">
        <v>533919.19999999995</v>
      </c>
      <c r="J533" s="4"/>
    </row>
    <row r="534" spans="1:10" ht="15" customHeight="1">
      <c r="A534" s="1">
        <v>6</v>
      </c>
      <c r="B534" s="2" t="s">
        <v>1286</v>
      </c>
      <c r="C534" s="1" t="s">
        <v>1287</v>
      </c>
      <c r="D534" s="2" t="s">
        <v>52</v>
      </c>
      <c r="E534" s="3">
        <v>0</v>
      </c>
      <c r="F534" s="4"/>
      <c r="G534" s="3">
        <v>1256.4100000000001</v>
      </c>
      <c r="H534" s="3">
        <v>1165565.4099999999</v>
      </c>
      <c r="I534" s="3">
        <v>1164309</v>
      </c>
      <c r="J534" s="4"/>
    </row>
    <row r="535" spans="1:10" ht="15" customHeight="1">
      <c r="A535" s="1">
        <v>6</v>
      </c>
      <c r="B535" s="2" t="s">
        <v>1288</v>
      </c>
      <c r="C535" s="1" t="s">
        <v>1289</v>
      </c>
      <c r="D535" s="2" t="s">
        <v>1290</v>
      </c>
      <c r="E535" s="3">
        <v>0</v>
      </c>
      <c r="F535" s="4"/>
      <c r="G535" s="3">
        <v>0</v>
      </c>
      <c r="H535" s="3">
        <v>1261293.23</v>
      </c>
      <c r="I535" s="3">
        <v>1261293.23</v>
      </c>
      <c r="J535" s="4"/>
    </row>
    <row r="536" spans="1:10" ht="15" customHeight="1">
      <c r="A536" s="1">
        <v>6</v>
      </c>
      <c r="B536" s="2" t="s">
        <v>1291</v>
      </c>
      <c r="C536" s="1" t="s">
        <v>1292</v>
      </c>
      <c r="D536" s="2" t="s">
        <v>1293</v>
      </c>
      <c r="E536" s="3">
        <v>0</v>
      </c>
      <c r="F536" s="4"/>
      <c r="G536" s="3">
        <v>81445.64</v>
      </c>
      <c r="H536" s="3">
        <v>353957.18</v>
      </c>
      <c r="I536" s="3">
        <v>272511.53999999998</v>
      </c>
      <c r="J536" s="4"/>
    </row>
    <row r="537" spans="1:10" ht="15" customHeight="1">
      <c r="A537" s="1">
        <v>6</v>
      </c>
      <c r="B537" s="2" t="s">
        <v>1294</v>
      </c>
      <c r="C537" s="1" t="s">
        <v>1295</v>
      </c>
      <c r="D537" s="2" t="s">
        <v>1296</v>
      </c>
      <c r="E537" s="3">
        <v>0</v>
      </c>
      <c r="F537" s="4"/>
      <c r="G537" s="3">
        <v>878.64</v>
      </c>
      <c r="H537" s="3">
        <v>2963.7</v>
      </c>
      <c r="I537" s="3">
        <v>2085.06</v>
      </c>
      <c r="J537" s="4"/>
    </row>
    <row r="538" spans="1:10" ht="15" customHeight="1">
      <c r="A538" s="1">
        <v>4</v>
      </c>
      <c r="B538" s="2" t="s">
        <v>1297</v>
      </c>
      <c r="C538" s="1" t="s">
        <v>1</v>
      </c>
      <c r="D538" s="2" t="s">
        <v>1298</v>
      </c>
      <c r="E538" s="3">
        <v>0</v>
      </c>
      <c r="F538" s="4"/>
      <c r="G538" s="3">
        <v>3571.23</v>
      </c>
      <c r="H538" s="3">
        <v>794025.38</v>
      </c>
      <c r="I538" s="3">
        <v>790454.15</v>
      </c>
      <c r="J538" s="4"/>
    </row>
    <row r="539" spans="1:10" ht="15" customHeight="1">
      <c r="A539" s="1">
        <v>6</v>
      </c>
      <c r="B539" s="2" t="s">
        <v>1299</v>
      </c>
      <c r="C539" s="1" t="s">
        <v>1300</v>
      </c>
      <c r="D539" s="2" t="s">
        <v>1301</v>
      </c>
      <c r="E539" s="3">
        <v>0</v>
      </c>
      <c r="F539" s="4"/>
      <c r="G539" s="3">
        <v>0</v>
      </c>
      <c r="H539" s="3">
        <v>135589.9</v>
      </c>
      <c r="I539" s="3">
        <v>135589.9</v>
      </c>
      <c r="J539" s="4"/>
    </row>
    <row r="540" spans="1:10" ht="15" customHeight="1">
      <c r="A540" s="1">
        <v>6</v>
      </c>
      <c r="B540" s="2" t="s">
        <v>1302</v>
      </c>
      <c r="C540" s="1" t="s">
        <v>1303</v>
      </c>
      <c r="D540" s="2" t="s">
        <v>85</v>
      </c>
      <c r="E540" s="3">
        <v>0</v>
      </c>
      <c r="F540" s="4"/>
      <c r="G540" s="3">
        <v>0</v>
      </c>
      <c r="H540" s="3">
        <v>601496.82999999996</v>
      </c>
      <c r="I540" s="3">
        <v>601496.82999999996</v>
      </c>
      <c r="J540" s="4"/>
    </row>
    <row r="541" spans="1:10" ht="15" customHeight="1">
      <c r="A541" s="1">
        <v>6</v>
      </c>
      <c r="B541" s="2" t="s">
        <v>1304</v>
      </c>
      <c r="C541" s="1" t="s">
        <v>1305</v>
      </c>
      <c r="D541" s="2" t="s">
        <v>1293</v>
      </c>
      <c r="E541" s="3">
        <v>0</v>
      </c>
      <c r="F541" s="4"/>
      <c r="G541" s="3">
        <v>3571.23</v>
      </c>
      <c r="H541" s="3">
        <v>56938.65</v>
      </c>
      <c r="I541" s="3">
        <v>53367.42</v>
      </c>
      <c r="J541" s="4"/>
    </row>
    <row r="542" spans="1:10" ht="15" customHeight="1">
      <c r="A542" s="1">
        <v>4</v>
      </c>
      <c r="B542" s="2" t="s">
        <v>1306</v>
      </c>
      <c r="C542" s="1" t="s">
        <v>1</v>
      </c>
      <c r="D542" s="2" t="s">
        <v>1307</v>
      </c>
      <c r="E542" s="3">
        <v>0</v>
      </c>
      <c r="F542" s="4"/>
      <c r="G542" s="3">
        <v>2064.83</v>
      </c>
      <c r="H542" s="3">
        <v>652479.37</v>
      </c>
      <c r="I542" s="3">
        <v>650414.54</v>
      </c>
      <c r="J542" s="4"/>
    </row>
    <row r="543" spans="1:10" ht="15" customHeight="1">
      <c r="A543" s="1">
        <v>6</v>
      </c>
      <c r="B543" s="2" t="s">
        <v>1308</v>
      </c>
      <c r="C543" s="1" t="s">
        <v>1309</v>
      </c>
      <c r="D543" s="2" t="s">
        <v>1310</v>
      </c>
      <c r="E543" s="3">
        <v>0</v>
      </c>
      <c r="F543" s="4"/>
      <c r="G543" s="3">
        <v>380.43</v>
      </c>
      <c r="H543" s="3">
        <v>631000.09</v>
      </c>
      <c r="I543" s="3">
        <v>630619.66</v>
      </c>
      <c r="J543" s="4"/>
    </row>
    <row r="544" spans="1:10" ht="15" customHeight="1">
      <c r="A544" s="1">
        <v>6</v>
      </c>
      <c r="B544" s="2" t="s">
        <v>1311</v>
      </c>
      <c r="C544" s="1" t="s">
        <v>1312</v>
      </c>
      <c r="D544" s="2" t="s">
        <v>1293</v>
      </c>
      <c r="E544" s="3">
        <v>0</v>
      </c>
      <c r="F544" s="4"/>
      <c r="G544" s="3">
        <v>1684.4</v>
      </c>
      <c r="H544" s="3">
        <v>21479.279999999999</v>
      </c>
      <c r="I544" s="3">
        <v>19794.88</v>
      </c>
      <c r="J544" s="4"/>
    </row>
    <row r="545" spans="1:10" ht="15" customHeight="1">
      <c r="A545" s="1">
        <v>4</v>
      </c>
      <c r="B545" s="2" t="s">
        <v>1313</v>
      </c>
      <c r="C545" s="1" t="s">
        <v>1</v>
      </c>
      <c r="D545" s="2" t="s">
        <v>1314</v>
      </c>
      <c r="E545" s="3">
        <v>0</v>
      </c>
      <c r="F545" s="4"/>
      <c r="G545" s="3">
        <v>419.65</v>
      </c>
      <c r="H545" s="3">
        <v>215169</v>
      </c>
      <c r="I545" s="3">
        <v>214749.35</v>
      </c>
      <c r="J545" s="4"/>
    </row>
    <row r="546" spans="1:10" ht="15" customHeight="1">
      <c r="A546" s="1">
        <v>6</v>
      </c>
      <c r="B546" s="2" t="s">
        <v>1315</v>
      </c>
      <c r="C546" s="1" t="s">
        <v>1316</v>
      </c>
      <c r="D546" s="2" t="s">
        <v>115</v>
      </c>
      <c r="E546" s="3">
        <v>0</v>
      </c>
      <c r="F546" s="4"/>
      <c r="G546" s="3">
        <v>0</v>
      </c>
      <c r="H546" s="3">
        <v>16471.12</v>
      </c>
      <c r="I546" s="3">
        <v>16471.12</v>
      </c>
      <c r="J546" s="4"/>
    </row>
    <row r="547" spans="1:10" ht="15" customHeight="1">
      <c r="A547" s="1">
        <v>6</v>
      </c>
      <c r="B547" s="2" t="s">
        <v>1317</v>
      </c>
      <c r="C547" s="1" t="s">
        <v>1318</v>
      </c>
      <c r="D547" s="2" t="s">
        <v>123</v>
      </c>
      <c r="E547" s="3">
        <v>0</v>
      </c>
      <c r="F547" s="4"/>
      <c r="G547" s="3">
        <v>6.78</v>
      </c>
      <c r="H547" s="3">
        <v>189606.48</v>
      </c>
      <c r="I547" s="3">
        <v>189599.7</v>
      </c>
      <c r="J547" s="4"/>
    </row>
    <row r="548" spans="1:10" ht="15" customHeight="1">
      <c r="A548" s="1">
        <v>6</v>
      </c>
      <c r="B548" s="2" t="s">
        <v>1319</v>
      </c>
      <c r="C548" s="1" t="s">
        <v>1320</v>
      </c>
      <c r="D548" s="2" t="s">
        <v>1321</v>
      </c>
      <c r="E548" s="3">
        <v>0</v>
      </c>
      <c r="F548" s="4"/>
      <c r="G548" s="3">
        <v>412.87</v>
      </c>
      <c r="H548" s="3">
        <v>9091.4</v>
      </c>
      <c r="I548" s="3">
        <v>8678.5300000000007</v>
      </c>
      <c r="J548" s="4"/>
    </row>
    <row r="549" spans="1:10" ht="15" customHeight="1">
      <c r="A549" s="1">
        <v>4</v>
      </c>
      <c r="B549" s="2" t="s">
        <v>1322</v>
      </c>
      <c r="C549" s="1" t="s">
        <v>1</v>
      </c>
      <c r="D549" s="2" t="s">
        <v>1323</v>
      </c>
      <c r="E549" s="3">
        <v>0</v>
      </c>
      <c r="F549" s="4"/>
      <c r="G549" s="3">
        <v>0</v>
      </c>
      <c r="H549" s="3">
        <v>189912.45</v>
      </c>
      <c r="I549" s="3">
        <v>189912.45</v>
      </c>
      <c r="J549" s="4"/>
    </row>
    <row r="550" spans="1:10" ht="15" customHeight="1">
      <c r="A550" s="1">
        <v>6</v>
      </c>
      <c r="B550" s="2" t="s">
        <v>1324</v>
      </c>
      <c r="C550" s="1" t="s">
        <v>1325</v>
      </c>
      <c r="D550" s="2" t="s">
        <v>138</v>
      </c>
      <c r="E550" s="3">
        <v>0</v>
      </c>
      <c r="F550" s="4"/>
      <c r="G550" s="3">
        <v>0</v>
      </c>
      <c r="H550" s="3">
        <v>30760.52</v>
      </c>
      <c r="I550" s="3">
        <v>30760.52</v>
      </c>
      <c r="J550" s="4"/>
    </row>
    <row r="551" spans="1:10" ht="15" customHeight="1">
      <c r="A551" s="1">
        <v>6</v>
      </c>
      <c r="B551" s="2" t="s">
        <v>1326</v>
      </c>
      <c r="C551" s="1" t="s">
        <v>1327</v>
      </c>
      <c r="D551" s="2" t="s">
        <v>145</v>
      </c>
      <c r="E551" s="3">
        <v>0</v>
      </c>
      <c r="F551" s="4"/>
      <c r="G551" s="3">
        <v>0</v>
      </c>
      <c r="H551" s="3">
        <v>148010.93</v>
      </c>
      <c r="I551" s="3">
        <v>148010.93</v>
      </c>
      <c r="J551" s="4"/>
    </row>
    <row r="552" spans="1:10" ht="15" customHeight="1">
      <c r="A552" s="1">
        <v>6</v>
      </c>
      <c r="B552" s="2" t="s">
        <v>1328</v>
      </c>
      <c r="C552" s="1" t="s">
        <v>1329</v>
      </c>
      <c r="D552" s="2" t="s">
        <v>1330</v>
      </c>
      <c r="E552" s="3">
        <v>0</v>
      </c>
      <c r="F552" s="4"/>
      <c r="G552" s="3">
        <v>0</v>
      </c>
      <c r="H552" s="3">
        <v>11141</v>
      </c>
      <c r="I552" s="3">
        <v>11141</v>
      </c>
      <c r="J552" s="4"/>
    </row>
    <row r="553" spans="1:10" ht="15" customHeight="1">
      <c r="A553" s="1">
        <v>4</v>
      </c>
      <c r="B553" s="2" t="s">
        <v>1331</v>
      </c>
      <c r="C553" s="1" t="s">
        <v>1</v>
      </c>
      <c r="D553" s="2" t="s">
        <v>1332</v>
      </c>
      <c r="E553" s="3">
        <v>0</v>
      </c>
      <c r="F553" s="4"/>
      <c r="G553" s="3">
        <v>0</v>
      </c>
      <c r="H553" s="3">
        <v>49055.87</v>
      </c>
      <c r="I553" s="3">
        <v>49055.87</v>
      </c>
      <c r="J553" s="4"/>
    </row>
    <row r="554" spans="1:10" ht="15" customHeight="1">
      <c r="A554" s="1">
        <v>6</v>
      </c>
      <c r="B554" s="2" t="s">
        <v>1333</v>
      </c>
      <c r="C554" s="1" t="s">
        <v>1334</v>
      </c>
      <c r="D554" s="2" t="s">
        <v>157</v>
      </c>
      <c r="E554" s="3">
        <v>0</v>
      </c>
      <c r="F554" s="4"/>
      <c r="G554" s="3">
        <v>0</v>
      </c>
      <c r="H554" s="3">
        <v>17541.79</v>
      </c>
      <c r="I554" s="3">
        <v>17541.79</v>
      </c>
      <c r="J554" s="4"/>
    </row>
    <row r="555" spans="1:10" ht="15" customHeight="1">
      <c r="A555" s="1">
        <v>6</v>
      </c>
      <c r="B555" s="2" t="s">
        <v>1335</v>
      </c>
      <c r="C555" s="1" t="s">
        <v>1336</v>
      </c>
      <c r="D555" s="2" t="s">
        <v>164</v>
      </c>
      <c r="E555" s="3">
        <v>0</v>
      </c>
      <c r="F555" s="4"/>
      <c r="G555" s="3">
        <v>0</v>
      </c>
      <c r="H555" s="3">
        <v>28225.72</v>
      </c>
      <c r="I555" s="3">
        <v>28225.72</v>
      </c>
      <c r="J555" s="4"/>
    </row>
    <row r="556" spans="1:10" ht="15" customHeight="1">
      <c r="A556" s="1">
        <v>6</v>
      </c>
      <c r="B556" s="2" t="s">
        <v>1337</v>
      </c>
      <c r="C556" s="1" t="s">
        <v>1338</v>
      </c>
      <c r="D556" s="2" t="s">
        <v>1339</v>
      </c>
      <c r="E556" s="3">
        <v>0</v>
      </c>
      <c r="F556" s="4"/>
      <c r="G556" s="3">
        <v>0</v>
      </c>
      <c r="H556" s="3">
        <v>3288.36</v>
      </c>
      <c r="I556" s="3">
        <v>3288.36</v>
      </c>
      <c r="J556" s="4"/>
    </row>
    <row r="557" spans="1:10" ht="15" customHeight="1">
      <c r="A557" s="1">
        <v>3</v>
      </c>
      <c r="B557" s="2" t="s">
        <v>1340</v>
      </c>
      <c r="C557" s="1" t="s">
        <v>1</v>
      </c>
      <c r="D557" s="2" t="s">
        <v>1341</v>
      </c>
      <c r="E557" s="3">
        <v>0</v>
      </c>
      <c r="F557" s="4"/>
      <c r="G557" s="3">
        <v>22143.08</v>
      </c>
      <c r="H557" s="3">
        <v>4662211.03</v>
      </c>
      <c r="I557" s="3">
        <v>4640067.95</v>
      </c>
      <c r="J557" s="4"/>
    </row>
    <row r="558" spans="1:10" ht="15" customHeight="1">
      <c r="A558" s="1">
        <v>4</v>
      </c>
      <c r="B558" s="2" t="s">
        <v>1342</v>
      </c>
      <c r="C558" s="1" t="s">
        <v>1</v>
      </c>
      <c r="D558" s="2" t="s">
        <v>1343</v>
      </c>
      <c r="E558" s="3">
        <v>0</v>
      </c>
      <c r="F558" s="4"/>
      <c r="G558" s="3">
        <v>40</v>
      </c>
      <c r="H558" s="3">
        <v>890785.7</v>
      </c>
      <c r="I558" s="3">
        <v>890745.7</v>
      </c>
      <c r="J558" s="4"/>
    </row>
    <row r="559" spans="1:10" ht="15" customHeight="1">
      <c r="A559" s="1">
        <v>6</v>
      </c>
      <c r="B559" s="2" t="s">
        <v>1344</v>
      </c>
      <c r="C559" s="1" t="s">
        <v>1345</v>
      </c>
      <c r="D559" s="2" t="s">
        <v>1346</v>
      </c>
      <c r="E559" s="3">
        <v>0</v>
      </c>
      <c r="F559" s="4"/>
      <c r="G559" s="3">
        <v>40</v>
      </c>
      <c r="H559" s="3">
        <v>890785.7</v>
      </c>
      <c r="I559" s="3">
        <v>890745.7</v>
      </c>
      <c r="J559" s="4"/>
    </row>
    <row r="560" spans="1:10" ht="15" customHeight="1">
      <c r="A560" s="1">
        <v>4</v>
      </c>
      <c r="B560" s="2" t="s">
        <v>1347</v>
      </c>
      <c r="C560" s="1" t="s">
        <v>1</v>
      </c>
      <c r="D560" s="2" t="s">
        <v>1348</v>
      </c>
      <c r="E560" s="3">
        <v>0</v>
      </c>
      <c r="F560" s="4"/>
      <c r="G560" s="3">
        <v>0</v>
      </c>
      <c r="H560" s="3">
        <v>598539</v>
      </c>
      <c r="I560" s="3">
        <v>598539</v>
      </c>
      <c r="J560" s="4"/>
    </row>
    <row r="561" spans="1:10" ht="15" customHeight="1">
      <c r="A561" s="1">
        <v>6</v>
      </c>
      <c r="B561" s="2" t="s">
        <v>1349</v>
      </c>
      <c r="C561" s="1" t="s">
        <v>1350</v>
      </c>
      <c r="D561" s="2" t="s">
        <v>1351</v>
      </c>
      <c r="E561" s="3">
        <v>0</v>
      </c>
      <c r="F561" s="4"/>
      <c r="G561" s="3">
        <v>0</v>
      </c>
      <c r="H561" s="3">
        <v>598539</v>
      </c>
      <c r="I561" s="3">
        <v>598539</v>
      </c>
      <c r="J561" s="4"/>
    </row>
    <row r="562" spans="1:10" ht="15" customHeight="1">
      <c r="A562" s="1">
        <v>4</v>
      </c>
      <c r="B562" s="2" t="s">
        <v>1352</v>
      </c>
      <c r="C562" s="1" t="s">
        <v>1</v>
      </c>
      <c r="D562" s="2" t="s">
        <v>1353</v>
      </c>
      <c r="E562" s="3">
        <v>0</v>
      </c>
      <c r="F562" s="4"/>
      <c r="G562" s="3">
        <v>19625.37</v>
      </c>
      <c r="H562" s="3">
        <v>290688.32</v>
      </c>
      <c r="I562" s="3">
        <v>271062.95</v>
      </c>
      <c r="J562" s="4"/>
    </row>
    <row r="563" spans="1:10" ht="15" customHeight="1">
      <c r="A563" s="1">
        <v>5</v>
      </c>
      <c r="B563" s="2" t="s">
        <v>1354</v>
      </c>
      <c r="C563" s="1" t="s">
        <v>1</v>
      </c>
      <c r="D563" s="2" t="s">
        <v>1355</v>
      </c>
      <c r="E563" s="3">
        <v>0</v>
      </c>
      <c r="F563" s="4"/>
      <c r="G563" s="3">
        <v>0</v>
      </c>
      <c r="H563" s="3">
        <v>6160</v>
      </c>
      <c r="I563" s="3">
        <v>6160</v>
      </c>
      <c r="J563" s="4"/>
    </row>
    <row r="564" spans="1:10" ht="15" customHeight="1">
      <c r="A564" s="1">
        <v>6</v>
      </c>
      <c r="B564" s="2" t="s">
        <v>1356</v>
      </c>
      <c r="C564" s="1" t="s">
        <v>1357</v>
      </c>
      <c r="D564" s="2" t="s">
        <v>1358</v>
      </c>
      <c r="E564" s="3">
        <v>0</v>
      </c>
      <c r="F564" s="4"/>
      <c r="G564" s="3">
        <v>0</v>
      </c>
      <c r="H564" s="3">
        <v>6160</v>
      </c>
      <c r="I564" s="3">
        <v>6160</v>
      </c>
      <c r="J564" s="4"/>
    </row>
    <row r="565" spans="1:10" ht="15" customHeight="1">
      <c r="A565" s="1">
        <v>5</v>
      </c>
      <c r="B565" s="2" t="s">
        <v>1359</v>
      </c>
      <c r="C565" s="1" t="s">
        <v>1</v>
      </c>
      <c r="D565" s="2" t="s">
        <v>1360</v>
      </c>
      <c r="E565" s="3">
        <v>0</v>
      </c>
      <c r="F565" s="4"/>
      <c r="G565" s="3">
        <v>0</v>
      </c>
      <c r="H565" s="3">
        <v>42790.5</v>
      </c>
      <c r="I565" s="3">
        <v>42790.5</v>
      </c>
      <c r="J565" s="4"/>
    </row>
    <row r="566" spans="1:10" ht="15" customHeight="1">
      <c r="A566" s="1">
        <v>6</v>
      </c>
      <c r="B566" s="2" t="s">
        <v>1361</v>
      </c>
      <c r="C566" s="1" t="s">
        <v>1362</v>
      </c>
      <c r="D566" s="2" t="s">
        <v>1363</v>
      </c>
      <c r="E566" s="3">
        <v>0</v>
      </c>
      <c r="F566" s="4"/>
      <c r="G566" s="3">
        <v>0</v>
      </c>
      <c r="H566" s="3">
        <v>42790.5</v>
      </c>
      <c r="I566" s="3">
        <v>42790.5</v>
      </c>
      <c r="J566" s="4"/>
    </row>
    <row r="567" spans="1:10" ht="15" customHeight="1">
      <c r="A567" s="1">
        <v>5</v>
      </c>
      <c r="B567" s="2" t="s">
        <v>1364</v>
      </c>
      <c r="C567" s="1" t="s">
        <v>1</v>
      </c>
      <c r="D567" s="2" t="s">
        <v>1365</v>
      </c>
      <c r="E567" s="3">
        <v>0</v>
      </c>
      <c r="F567" s="4"/>
      <c r="G567" s="3">
        <v>0</v>
      </c>
      <c r="H567" s="3">
        <v>39320</v>
      </c>
      <c r="I567" s="3">
        <v>39320</v>
      </c>
      <c r="J567" s="4"/>
    </row>
    <row r="568" spans="1:10" ht="15" customHeight="1">
      <c r="A568" s="1">
        <v>6</v>
      </c>
      <c r="B568" s="2" t="s">
        <v>1366</v>
      </c>
      <c r="C568" s="1" t="s">
        <v>1367</v>
      </c>
      <c r="D568" s="2" t="s">
        <v>1368</v>
      </c>
      <c r="E568" s="3">
        <v>0</v>
      </c>
      <c r="F568" s="4"/>
      <c r="G568" s="3">
        <v>0</v>
      </c>
      <c r="H568" s="3">
        <v>39320</v>
      </c>
      <c r="I568" s="3">
        <v>39320</v>
      </c>
      <c r="J568" s="4"/>
    </row>
    <row r="569" spans="1:10" ht="15" customHeight="1">
      <c r="A569" s="1">
        <v>5</v>
      </c>
      <c r="B569" s="2" t="s">
        <v>1369</v>
      </c>
      <c r="C569" s="1" t="s">
        <v>1</v>
      </c>
      <c r="D569" s="2" t="s">
        <v>1370</v>
      </c>
      <c r="E569" s="3">
        <v>0</v>
      </c>
      <c r="F569" s="4"/>
      <c r="G569" s="3">
        <v>0</v>
      </c>
      <c r="H569" s="3">
        <v>35890</v>
      </c>
      <c r="I569" s="3">
        <v>35890</v>
      </c>
      <c r="J569" s="4"/>
    </row>
    <row r="570" spans="1:10" ht="15" customHeight="1">
      <c r="A570" s="1">
        <v>6</v>
      </c>
      <c r="B570" s="2" t="s">
        <v>1371</v>
      </c>
      <c r="C570" s="1" t="s">
        <v>1372</v>
      </c>
      <c r="D570" s="2" t="s">
        <v>1373</v>
      </c>
      <c r="E570" s="3">
        <v>0</v>
      </c>
      <c r="F570" s="4"/>
      <c r="G570" s="3">
        <v>0</v>
      </c>
      <c r="H570" s="3">
        <v>35890</v>
      </c>
      <c r="I570" s="3">
        <v>35890</v>
      </c>
      <c r="J570" s="4"/>
    </row>
    <row r="571" spans="1:10" ht="15" customHeight="1">
      <c r="A571" s="1">
        <v>5</v>
      </c>
      <c r="B571" s="2" t="s">
        <v>1374</v>
      </c>
      <c r="C571" s="1" t="s">
        <v>1</v>
      </c>
      <c r="D571" s="2" t="s">
        <v>1375</v>
      </c>
      <c r="E571" s="3">
        <v>0</v>
      </c>
      <c r="F571" s="4"/>
      <c r="G571" s="3">
        <v>0</v>
      </c>
      <c r="H571" s="3">
        <v>4515</v>
      </c>
      <c r="I571" s="3">
        <v>4515</v>
      </c>
      <c r="J571" s="4"/>
    </row>
    <row r="572" spans="1:10" ht="15" customHeight="1">
      <c r="A572" s="1">
        <v>6</v>
      </c>
      <c r="B572" s="2" t="s">
        <v>1376</v>
      </c>
      <c r="C572" s="1" t="s">
        <v>1377</v>
      </c>
      <c r="D572" s="2" t="s">
        <v>1378</v>
      </c>
      <c r="E572" s="3">
        <v>0</v>
      </c>
      <c r="F572" s="4"/>
      <c r="G572" s="3">
        <v>0</v>
      </c>
      <c r="H572" s="3">
        <v>4515</v>
      </c>
      <c r="I572" s="3">
        <v>4515</v>
      </c>
      <c r="J572" s="4"/>
    </row>
    <row r="573" spans="1:10" ht="15" customHeight="1">
      <c r="A573" s="1">
        <v>5</v>
      </c>
      <c r="B573" s="2" t="s">
        <v>1379</v>
      </c>
      <c r="C573" s="1" t="s">
        <v>1</v>
      </c>
      <c r="D573" s="2" t="s">
        <v>1380</v>
      </c>
      <c r="E573" s="3">
        <v>0</v>
      </c>
      <c r="F573" s="4"/>
      <c r="G573" s="3">
        <v>0</v>
      </c>
      <c r="H573" s="3">
        <v>5890</v>
      </c>
      <c r="I573" s="3">
        <v>5890</v>
      </c>
      <c r="J573" s="4"/>
    </row>
    <row r="574" spans="1:10" ht="15" customHeight="1">
      <c r="A574" s="1">
        <v>6</v>
      </c>
      <c r="B574" s="2" t="s">
        <v>1381</v>
      </c>
      <c r="C574" s="1" t="s">
        <v>1382</v>
      </c>
      <c r="D574" s="2" t="s">
        <v>1383</v>
      </c>
      <c r="E574" s="3">
        <v>0</v>
      </c>
      <c r="F574" s="4"/>
      <c r="G574" s="3">
        <v>0</v>
      </c>
      <c r="H574" s="3">
        <v>2465.5</v>
      </c>
      <c r="I574" s="3">
        <v>2465.5</v>
      </c>
      <c r="J574" s="4"/>
    </row>
    <row r="575" spans="1:10" ht="15" customHeight="1">
      <c r="A575" s="1">
        <v>6</v>
      </c>
      <c r="B575" s="2" t="s">
        <v>1384</v>
      </c>
      <c r="C575" s="1" t="s">
        <v>1385</v>
      </c>
      <c r="D575" s="2" t="s">
        <v>1386</v>
      </c>
      <c r="E575" s="3">
        <v>0</v>
      </c>
      <c r="F575" s="4"/>
      <c r="G575" s="3">
        <v>0</v>
      </c>
      <c r="H575" s="3">
        <v>3424.5</v>
      </c>
      <c r="I575" s="3">
        <v>3424.5</v>
      </c>
      <c r="J575" s="4"/>
    </row>
    <row r="576" spans="1:10" ht="15" customHeight="1">
      <c r="A576" s="1">
        <v>5</v>
      </c>
      <c r="B576" s="2" t="s">
        <v>1387</v>
      </c>
      <c r="C576" s="1" t="s">
        <v>1</v>
      </c>
      <c r="D576" s="2" t="s">
        <v>1388</v>
      </c>
      <c r="E576" s="3">
        <v>0</v>
      </c>
      <c r="F576" s="4"/>
      <c r="G576" s="3">
        <v>0</v>
      </c>
      <c r="H576" s="3">
        <v>539</v>
      </c>
      <c r="I576" s="3">
        <v>539</v>
      </c>
      <c r="J576" s="4"/>
    </row>
    <row r="577" spans="1:10" ht="15" customHeight="1">
      <c r="A577" s="1">
        <v>6</v>
      </c>
      <c r="B577" s="2" t="s">
        <v>1389</v>
      </c>
      <c r="C577" s="1" t="s">
        <v>1390</v>
      </c>
      <c r="D577" s="2" t="s">
        <v>1391</v>
      </c>
      <c r="E577" s="3">
        <v>0</v>
      </c>
      <c r="F577" s="4"/>
      <c r="G577" s="3">
        <v>0</v>
      </c>
      <c r="H577" s="3">
        <v>539</v>
      </c>
      <c r="I577" s="3">
        <v>539</v>
      </c>
      <c r="J577" s="4"/>
    </row>
    <row r="578" spans="1:10" ht="15" customHeight="1">
      <c r="A578" s="1">
        <v>5</v>
      </c>
      <c r="B578" s="2" t="s">
        <v>1392</v>
      </c>
      <c r="C578" s="1" t="s">
        <v>1</v>
      </c>
      <c r="D578" s="2" t="s">
        <v>1393</v>
      </c>
      <c r="E578" s="3">
        <v>0</v>
      </c>
      <c r="F578" s="4"/>
      <c r="G578" s="3">
        <v>0</v>
      </c>
      <c r="H578" s="3">
        <v>66277</v>
      </c>
      <c r="I578" s="3">
        <v>66277</v>
      </c>
      <c r="J578" s="4"/>
    </row>
    <row r="579" spans="1:10" ht="15" customHeight="1">
      <c r="A579" s="1">
        <v>6</v>
      </c>
      <c r="B579" s="2" t="s">
        <v>1394</v>
      </c>
      <c r="C579" s="1" t="s">
        <v>1395</v>
      </c>
      <c r="D579" s="2" t="s">
        <v>1396</v>
      </c>
      <c r="E579" s="3">
        <v>0</v>
      </c>
      <c r="F579" s="4"/>
      <c r="G579" s="3">
        <v>0</v>
      </c>
      <c r="H579" s="3">
        <v>66277</v>
      </c>
      <c r="I579" s="3">
        <v>66277</v>
      </c>
      <c r="J579" s="4"/>
    </row>
    <row r="580" spans="1:10" ht="15" customHeight="1">
      <c r="A580" s="1">
        <v>5</v>
      </c>
      <c r="B580" s="2" t="s">
        <v>1397</v>
      </c>
      <c r="C580" s="1" t="s">
        <v>1</v>
      </c>
      <c r="D580" s="2" t="s">
        <v>1398</v>
      </c>
      <c r="E580" s="3">
        <v>0</v>
      </c>
      <c r="F580" s="4"/>
      <c r="G580" s="3">
        <v>0</v>
      </c>
      <c r="H580" s="3">
        <v>84</v>
      </c>
      <c r="I580" s="3">
        <v>84</v>
      </c>
      <c r="J580" s="4"/>
    </row>
    <row r="581" spans="1:10" ht="15" customHeight="1">
      <c r="A581" s="1">
        <v>6</v>
      </c>
      <c r="B581" s="2" t="s">
        <v>1399</v>
      </c>
      <c r="C581" s="1" t="s">
        <v>1400</v>
      </c>
      <c r="D581" s="2" t="s">
        <v>1401</v>
      </c>
      <c r="E581" s="3">
        <v>0</v>
      </c>
      <c r="F581" s="4"/>
      <c r="G581" s="3">
        <v>0</v>
      </c>
      <c r="H581" s="3">
        <v>84</v>
      </c>
      <c r="I581" s="3">
        <v>84</v>
      </c>
      <c r="J581" s="4"/>
    </row>
    <row r="582" spans="1:10" ht="15" customHeight="1">
      <c r="A582" s="1">
        <v>5</v>
      </c>
      <c r="B582" s="2" t="s">
        <v>1402</v>
      </c>
      <c r="C582" s="1" t="s">
        <v>1</v>
      </c>
      <c r="D582" s="2" t="s">
        <v>1403</v>
      </c>
      <c r="E582" s="3">
        <v>0</v>
      </c>
      <c r="F582" s="4"/>
      <c r="G582" s="3">
        <v>0</v>
      </c>
      <c r="H582" s="3">
        <v>20.32</v>
      </c>
      <c r="I582" s="3">
        <v>20.32</v>
      </c>
      <c r="J582" s="4"/>
    </row>
    <row r="583" spans="1:10" ht="15" customHeight="1">
      <c r="A583" s="1">
        <v>6</v>
      </c>
      <c r="B583" s="2" t="s">
        <v>1404</v>
      </c>
      <c r="C583" s="1" t="s">
        <v>1405</v>
      </c>
      <c r="D583" s="2" t="s">
        <v>1406</v>
      </c>
      <c r="E583" s="3">
        <v>0</v>
      </c>
      <c r="F583" s="4"/>
      <c r="G583" s="3">
        <v>0</v>
      </c>
      <c r="H583" s="3">
        <v>20.32</v>
      </c>
      <c r="I583" s="3">
        <v>20.32</v>
      </c>
      <c r="J583" s="4"/>
    </row>
    <row r="584" spans="1:10" ht="15" customHeight="1">
      <c r="A584" s="1">
        <v>5</v>
      </c>
      <c r="B584" s="2" t="s">
        <v>1407</v>
      </c>
      <c r="C584" s="1" t="s">
        <v>1</v>
      </c>
      <c r="D584" s="2" t="s">
        <v>1408</v>
      </c>
      <c r="E584" s="3">
        <v>0</v>
      </c>
      <c r="F584" s="4"/>
      <c r="G584" s="3">
        <v>19625.37</v>
      </c>
      <c r="H584" s="3">
        <v>89202.5</v>
      </c>
      <c r="I584" s="3">
        <v>69577.13</v>
      </c>
      <c r="J584" s="4"/>
    </row>
    <row r="585" spans="1:10" ht="15" customHeight="1">
      <c r="A585" s="1">
        <v>6</v>
      </c>
      <c r="B585" s="2" t="s">
        <v>1409</v>
      </c>
      <c r="C585" s="1" t="s">
        <v>1410</v>
      </c>
      <c r="D585" s="2" t="s">
        <v>1411</v>
      </c>
      <c r="E585" s="3">
        <v>0</v>
      </c>
      <c r="F585" s="4"/>
      <c r="G585" s="3">
        <v>19625.37</v>
      </c>
      <c r="H585" s="3">
        <v>89202.5</v>
      </c>
      <c r="I585" s="3">
        <v>69577.13</v>
      </c>
      <c r="J585" s="4"/>
    </row>
    <row r="586" spans="1:10" ht="15" customHeight="1">
      <c r="A586" s="1">
        <v>4</v>
      </c>
      <c r="B586" s="2" t="s">
        <v>1412</v>
      </c>
      <c r="C586" s="1" t="s">
        <v>1</v>
      </c>
      <c r="D586" s="2" t="s">
        <v>1413</v>
      </c>
      <c r="E586" s="3">
        <v>0</v>
      </c>
      <c r="F586" s="4"/>
      <c r="G586" s="3">
        <v>0</v>
      </c>
      <c r="H586" s="3">
        <v>27131.05</v>
      </c>
      <c r="I586" s="3">
        <v>27131.05</v>
      </c>
      <c r="J586" s="4"/>
    </row>
    <row r="587" spans="1:10" ht="15" customHeight="1">
      <c r="A587" s="1">
        <v>5</v>
      </c>
      <c r="B587" s="2" t="s">
        <v>1414</v>
      </c>
      <c r="C587" s="1" t="s">
        <v>1</v>
      </c>
      <c r="D587" s="2" t="s">
        <v>1415</v>
      </c>
      <c r="E587" s="3">
        <v>0</v>
      </c>
      <c r="F587" s="4"/>
      <c r="G587" s="3">
        <v>0</v>
      </c>
      <c r="H587" s="3">
        <v>27131.05</v>
      </c>
      <c r="I587" s="3">
        <v>27131.05</v>
      </c>
      <c r="J587" s="4"/>
    </row>
    <row r="588" spans="1:10" ht="15" customHeight="1">
      <c r="A588" s="1">
        <v>6</v>
      </c>
      <c r="B588" s="2" t="s">
        <v>1416</v>
      </c>
      <c r="C588" s="1" t="s">
        <v>1417</v>
      </c>
      <c r="D588" s="2" t="s">
        <v>1418</v>
      </c>
      <c r="E588" s="3">
        <v>0</v>
      </c>
      <c r="F588" s="4"/>
      <c r="G588" s="3">
        <v>0</v>
      </c>
      <c r="H588" s="3">
        <v>27011.05</v>
      </c>
      <c r="I588" s="3">
        <v>27011.05</v>
      </c>
      <c r="J588" s="4"/>
    </row>
    <row r="589" spans="1:10" ht="15" customHeight="1">
      <c r="A589" s="1">
        <v>6</v>
      </c>
      <c r="B589" s="2" t="s">
        <v>1419</v>
      </c>
      <c r="C589" s="1" t="s">
        <v>1420</v>
      </c>
      <c r="D589" s="2" t="s">
        <v>1421</v>
      </c>
      <c r="E589" s="3">
        <v>0</v>
      </c>
      <c r="F589" s="4"/>
      <c r="G589" s="3">
        <v>0</v>
      </c>
      <c r="H589" s="3">
        <v>120</v>
      </c>
      <c r="I589" s="3">
        <v>120</v>
      </c>
      <c r="J589" s="4"/>
    </row>
    <row r="590" spans="1:10" ht="15" customHeight="1">
      <c r="A590" s="1">
        <v>4</v>
      </c>
      <c r="B590" s="2" t="s">
        <v>1422</v>
      </c>
      <c r="C590" s="1" t="s">
        <v>1</v>
      </c>
      <c r="D590" s="2" t="s">
        <v>1423</v>
      </c>
      <c r="E590" s="3">
        <v>0</v>
      </c>
      <c r="F590" s="4"/>
      <c r="G590" s="3">
        <v>0</v>
      </c>
      <c r="H590" s="3">
        <v>1322280.82</v>
      </c>
      <c r="I590" s="3">
        <v>1322280.82</v>
      </c>
      <c r="J590" s="4"/>
    </row>
    <row r="591" spans="1:10" ht="15" customHeight="1">
      <c r="A591" s="1">
        <v>5</v>
      </c>
      <c r="B591" s="2" t="s">
        <v>1424</v>
      </c>
      <c r="C591" s="1" t="s">
        <v>1</v>
      </c>
      <c r="D591" s="2" t="s">
        <v>1425</v>
      </c>
      <c r="E591" s="3">
        <v>0</v>
      </c>
      <c r="F591" s="4"/>
      <c r="G591" s="3">
        <v>0</v>
      </c>
      <c r="H591" s="3">
        <v>18580</v>
      </c>
      <c r="I591" s="3">
        <v>18580</v>
      </c>
      <c r="J591" s="4"/>
    </row>
    <row r="592" spans="1:10" ht="15" customHeight="1">
      <c r="A592" s="1">
        <v>6</v>
      </c>
      <c r="B592" s="2" t="s">
        <v>1426</v>
      </c>
      <c r="C592" s="1" t="s">
        <v>1427</v>
      </c>
      <c r="D592" s="2" t="s">
        <v>1428</v>
      </c>
      <c r="E592" s="3">
        <v>0</v>
      </c>
      <c r="F592" s="4"/>
      <c r="G592" s="3">
        <v>0</v>
      </c>
      <c r="H592" s="3">
        <v>10620</v>
      </c>
      <c r="I592" s="3">
        <v>10620</v>
      </c>
      <c r="J592" s="4"/>
    </row>
    <row r="593" spans="1:10" ht="15" customHeight="1">
      <c r="A593" s="1">
        <v>6</v>
      </c>
      <c r="B593" s="2" t="s">
        <v>1429</v>
      </c>
      <c r="C593" s="1" t="s">
        <v>1430</v>
      </c>
      <c r="D593" s="2" t="s">
        <v>1431</v>
      </c>
      <c r="E593" s="3">
        <v>0</v>
      </c>
      <c r="F593" s="4"/>
      <c r="G593" s="3">
        <v>0</v>
      </c>
      <c r="H593" s="3">
        <v>7960</v>
      </c>
      <c r="I593" s="3">
        <v>7960</v>
      </c>
      <c r="J593" s="4"/>
    </row>
    <row r="594" spans="1:10" ht="15" customHeight="1">
      <c r="A594" s="1">
        <v>5</v>
      </c>
      <c r="B594" s="2" t="s">
        <v>1432</v>
      </c>
      <c r="C594" s="1" t="s">
        <v>1</v>
      </c>
      <c r="D594" s="2" t="s">
        <v>1433</v>
      </c>
      <c r="E594" s="3">
        <v>0</v>
      </c>
      <c r="F594" s="4"/>
      <c r="G594" s="3">
        <v>0</v>
      </c>
      <c r="H594" s="3">
        <v>322169.03000000003</v>
      </c>
      <c r="I594" s="3">
        <v>322169.03000000003</v>
      </c>
      <c r="J594" s="4"/>
    </row>
    <row r="595" spans="1:10" ht="15" customHeight="1">
      <c r="A595" s="1">
        <v>6</v>
      </c>
      <c r="B595" s="2" t="s">
        <v>1434</v>
      </c>
      <c r="C595" s="1" t="s">
        <v>1435</v>
      </c>
      <c r="D595" s="2" t="s">
        <v>1383</v>
      </c>
      <c r="E595" s="3">
        <v>0</v>
      </c>
      <c r="F595" s="4"/>
      <c r="G595" s="3">
        <v>0</v>
      </c>
      <c r="H595" s="3">
        <v>1596.5</v>
      </c>
      <c r="I595" s="3">
        <v>1596.5</v>
      </c>
      <c r="J595" s="4"/>
    </row>
    <row r="596" spans="1:10" ht="15" customHeight="1">
      <c r="A596" s="1">
        <v>6</v>
      </c>
      <c r="B596" s="2" t="s">
        <v>1436</v>
      </c>
      <c r="C596" s="1" t="s">
        <v>1437</v>
      </c>
      <c r="D596" s="2" t="s">
        <v>1386</v>
      </c>
      <c r="E596" s="3">
        <v>0</v>
      </c>
      <c r="F596" s="4"/>
      <c r="G596" s="3">
        <v>0</v>
      </c>
      <c r="H596" s="3">
        <v>1609.5</v>
      </c>
      <c r="I596" s="3">
        <v>1609.5</v>
      </c>
      <c r="J596" s="4"/>
    </row>
    <row r="597" spans="1:10" ht="15" customHeight="1">
      <c r="A597" s="1">
        <v>6</v>
      </c>
      <c r="B597" s="2" t="s">
        <v>1438</v>
      </c>
      <c r="C597" s="1" t="s">
        <v>1439</v>
      </c>
      <c r="D597" s="2" t="s">
        <v>1373</v>
      </c>
      <c r="E597" s="3">
        <v>0</v>
      </c>
      <c r="F597" s="4"/>
      <c r="G597" s="3">
        <v>0</v>
      </c>
      <c r="H597" s="3">
        <v>40970</v>
      </c>
      <c r="I597" s="3">
        <v>40970</v>
      </c>
      <c r="J597" s="4"/>
    </row>
    <row r="598" spans="1:10" ht="15" customHeight="1">
      <c r="A598" s="1">
        <v>6</v>
      </c>
      <c r="B598" s="2" t="s">
        <v>1440</v>
      </c>
      <c r="C598" s="1" t="s">
        <v>1441</v>
      </c>
      <c r="D598" s="2" t="s">
        <v>1442</v>
      </c>
      <c r="E598" s="3">
        <v>0</v>
      </c>
      <c r="F598" s="4"/>
      <c r="G598" s="3">
        <v>0</v>
      </c>
      <c r="H598" s="3">
        <v>3640</v>
      </c>
      <c r="I598" s="3">
        <v>3640</v>
      </c>
      <c r="J598" s="4"/>
    </row>
    <row r="599" spans="1:10" ht="15" customHeight="1">
      <c r="A599" s="1">
        <v>6</v>
      </c>
      <c r="B599" s="2" t="s">
        <v>1443</v>
      </c>
      <c r="C599" s="1" t="s">
        <v>1444</v>
      </c>
      <c r="D599" s="2" t="s">
        <v>1445</v>
      </c>
      <c r="E599" s="3">
        <v>0</v>
      </c>
      <c r="F599" s="4"/>
      <c r="G599" s="3">
        <v>0</v>
      </c>
      <c r="H599" s="3">
        <v>38663.03</v>
      </c>
      <c r="I599" s="3">
        <v>38663.03</v>
      </c>
      <c r="J599" s="4"/>
    </row>
    <row r="600" spans="1:10" ht="15" customHeight="1">
      <c r="A600" s="1">
        <v>6</v>
      </c>
      <c r="B600" s="2" t="s">
        <v>1446</v>
      </c>
      <c r="C600" s="1" t="s">
        <v>1447</v>
      </c>
      <c r="D600" s="2" t="s">
        <v>1448</v>
      </c>
      <c r="E600" s="3">
        <v>0</v>
      </c>
      <c r="F600" s="4"/>
      <c r="G600" s="3">
        <v>0</v>
      </c>
      <c r="H600" s="3">
        <v>76515</v>
      </c>
      <c r="I600" s="3">
        <v>76515</v>
      </c>
      <c r="J600" s="4"/>
    </row>
    <row r="601" spans="1:10" ht="15" customHeight="1">
      <c r="A601" s="1">
        <v>6</v>
      </c>
      <c r="B601" s="2" t="s">
        <v>1449</v>
      </c>
      <c r="C601" s="1" t="s">
        <v>1450</v>
      </c>
      <c r="D601" s="2" t="s">
        <v>1451</v>
      </c>
      <c r="E601" s="3">
        <v>0</v>
      </c>
      <c r="F601" s="4"/>
      <c r="G601" s="3">
        <v>0</v>
      </c>
      <c r="H601" s="3">
        <v>159175</v>
      </c>
      <c r="I601" s="3">
        <v>159175</v>
      </c>
      <c r="J601" s="4"/>
    </row>
    <row r="602" spans="1:10" ht="15" customHeight="1">
      <c r="A602" s="1">
        <v>5</v>
      </c>
      <c r="B602" s="2" t="s">
        <v>1452</v>
      </c>
      <c r="C602" s="1" t="s">
        <v>1</v>
      </c>
      <c r="D602" s="2" t="s">
        <v>1453</v>
      </c>
      <c r="E602" s="3">
        <v>0</v>
      </c>
      <c r="F602" s="4"/>
      <c r="G602" s="3">
        <v>0</v>
      </c>
      <c r="H602" s="3">
        <v>175705</v>
      </c>
      <c r="I602" s="3">
        <v>175705</v>
      </c>
      <c r="J602" s="4"/>
    </row>
    <row r="603" spans="1:10" ht="15" customHeight="1">
      <c r="A603" s="1">
        <v>6</v>
      </c>
      <c r="B603" s="2" t="s">
        <v>1454</v>
      </c>
      <c r="C603" s="1" t="s">
        <v>1455</v>
      </c>
      <c r="D603" s="2" t="s">
        <v>1456</v>
      </c>
      <c r="E603" s="3">
        <v>0</v>
      </c>
      <c r="F603" s="4"/>
      <c r="G603" s="3">
        <v>0</v>
      </c>
      <c r="H603" s="3">
        <v>774</v>
      </c>
      <c r="I603" s="3">
        <v>774</v>
      </c>
      <c r="J603" s="4"/>
    </row>
    <row r="604" spans="1:10" ht="15" customHeight="1">
      <c r="A604" s="1">
        <v>6</v>
      </c>
      <c r="B604" s="2" t="s">
        <v>1457</v>
      </c>
      <c r="C604" s="1" t="s">
        <v>1458</v>
      </c>
      <c r="D604" s="2" t="s">
        <v>1396</v>
      </c>
      <c r="E604" s="3">
        <v>0</v>
      </c>
      <c r="F604" s="4"/>
      <c r="G604" s="3">
        <v>0</v>
      </c>
      <c r="H604" s="3">
        <v>174931</v>
      </c>
      <c r="I604" s="3">
        <v>174931</v>
      </c>
      <c r="J604" s="4"/>
    </row>
    <row r="605" spans="1:10" ht="15" customHeight="1">
      <c r="A605" s="1">
        <v>5</v>
      </c>
      <c r="B605" s="2" t="s">
        <v>1459</v>
      </c>
      <c r="C605" s="1" t="s">
        <v>1</v>
      </c>
      <c r="D605" s="2" t="s">
        <v>1460</v>
      </c>
      <c r="E605" s="3">
        <v>0</v>
      </c>
      <c r="F605" s="4"/>
      <c r="G605" s="3">
        <v>0</v>
      </c>
      <c r="H605" s="3">
        <v>152190.64000000001</v>
      </c>
      <c r="I605" s="3">
        <v>152190.64000000001</v>
      </c>
      <c r="J605" s="4"/>
    </row>
    <row r="606" spans="1:10" ht="15" customHeight="1">
      <c r="A606" s="1">
        <v>6</v>
      </c>
      <c r="B606" s="2" t="s">
        <v>1461</v>
      </c>
      <c r="C606" s="1" t="s">
        <v>1462</v>
      </c>
      <c r="D606" s="2" t="s">
        <v>1463</v>
      </c>
      <c r="E606" s="3">
        <v>0</v>
      </c>
      <c r="F606" s="4"/>
      <c r="G606" s="3">
        <v>0</v>
      </c>
      <c r="H606" s="3">
        <v>152190.64000000001</v>
      </c>
      <c r="I606" s="3">
        <v>152190.64000000001</v>
      </c>
      <c r="J606" s="4"/>
    </row>
    <row r="607" spans="1:10" ht="15" customHeight="1">
      <c r="A607" s="1">
        <v>5</v>
      </c>
      <c r="B607" s="2" t="s">
        <v>1464</v>
      </c>
      <c r="C607" s="1" t="s">
        <v>1</v>
      </c>
      <c r="D607" s="2" t="s">
        <v>1465</v>
      </c>
      <c r="E607" s="3">
        <v>0</v>
      </c>
      <c r="F607" s="4"/>
      <c r="G607" s="3">
        <v>0</v>
      </c>
      <c r="H607" s="3">
        <v>653636.15</v>
      </c>
      <c r="I607" s="3">
        <v>653636.15</v>
      </c>
      <c r="J607" s="4"/>
    </row>
    <row r="608" spans="1:10" ht="15" customHeight="1">
      <c r="A608" s="1">
        <v>6</v>
      </c>
      <c r="B608" s="2" t="s">
        <v>1466</v>
      </c>
      <c r="C608" s="1" t="s">
        <v>1467</v>
      </c>
      <c r="D608" s="2" t="s">
        <v>1391</v>
      </c>
      <c r="E608" s="3">
        <v>0</v>
      </c>
      <c r="F608" s="4"/>
      <c r="G608" s="3">
        <v>0</v>
      </c>
      <c r="H608" s="3">
        <v>2110</v>
      </c>
      <c r="I608" s="3">
        <v>2110</v>
      </c>
      <c r="J608" s="4"/>
    </row>
    <row r="609" spans="1:10" ht="15" customHeight="1">
      <c r="A609" s="1">
        <v>6</v>
      </c>
      <c r="B609" s="2" t="s">
        <v>1468</v>
      </c>
      <c r="C609" s="1" t="s">
        <v>1469</v>
      </c>
      <c r="D609" s="2" t="s">
        <v>1368</v>
      </c>
      <c r="E609" s="3">
        <v>0</v>
      </c>
      <c r="F609" s="4"/>
      <c r="G609" s="3">
        <v>0</v>
      </c>
      <c r="H609" s="3">
        <v>6483</v>
      </c>
      <c r="I609" s="3">
        <v>6483</v>
      </c>
      <c r="J609" s="4"/>
    </row>
    <row r="610" spans="1:10" ht="15" customHeight="1">
      <c r="A610" s="1">
        <v>6</v>
      </c>
      <c r="B610" s="2" t="s">
        <v>1470</v>
      </c>
      <c r="C610" s="1" t="s">
        <v>1471</v>
      </c>
      <c r="D610" s="2" t="s">
        <v>1472</v>
      </c>
      <c r="E610" s="3">
        <v>0</v>
      </c>
      <c r="F610" s="4"/>
      <c r="G610" s="3">
        <v>0</v>
      </c>
      <c r="H610" s="3">
        <v>32937.9</v>
      </c>
      <c r="I610" s="3">
        <v>32937.9</v>
      </c>
      <c r="J610" s="4"/>
    </row>
    <row r="611" spans="1:10" ht="15" customHeight="1">
      <c r="A611" s="1">
        <v>6</v>
      </c>
      <c r="B611" s="2" t="s">
        <v>1473</v>
      </c>
      <c r="C611" s="1" t="s">
        <v>1474</v>
      </c>
      <c r="D611" s="2" t="s">
        <v>1378</v>
      </c>
      <c r="E611" s="3">
        <v>0</v>
      </c>
      <c r="F611" s="4"/>
      <c r="G611" s="3">
        <v>0</v>
      </c>
      <c r="H611" s="3">
        <v>14026</v>
      </c>
      <c r="I611" s="3">
        <v>14026</v>
      </c>
      <c r="J611" s="4"/>
    </row>
    <row r="612" spans="1:10" ht="15" customHeight="1">
      <c r="A612" s="1">
        <v>6</v>
      </c>
      <c r="B612" s="2" t="s">
        <v>1475</v>
      </c>
      <c r="C612" s="1" t="s">
        <v>1476</v>
      </c>
      <c r="D612" s="2" t="s">
        <v>1477</v>
      </c>
      <c r="E612" s="3">
        <v>0</v>
      </c>
      <c r="F612" s="4"/>
      <c r="G612" s="3">
        <v>0</v>
      </c>
      <c r="H612" s="3">
        <v>10</v>
      </c>
      <c r="I612" s="3">
        <v>10</v>
      </c>
      <c r="J612" s="4"/>
    </row>
    <row r="613" spans="1:10" ht="15" customHeight="1">
      <c r="A613" s="1">
        <v>6</v>
      </c>
      <c r="B613" s="2" t="s">
        <v>1478</v>
      </c>
      <c r="C613" s="1" t="s">
        <v>1479</v>
      </c>
      <c r="D613" s="2" t="s">
        <v>1480</v>
      </c>
      <c r="E613" s="3">
        <v>0</v>
      </c>
      <c r="F613" s="4"/>
      <c r="G613" s="3">
        <v>0</v>
      </c>
      <c r="H613" s="3">
        <v>476518</v>
      </c>
      <c r="I613" s="3">
        <v>476518</v>
      </c>
      <c r="J613" s="4"/>
    </row>
    <row r="614" spans="1:10" ht="15" customHeight="1">
      <c r="A614" s="1">
        <v>6</v>
      </c>
      <c r="B614" s="2" t="s">
        <v>1481</v>
      </c>
      <c r="C614" s="1" t="s">
        <v>1482</v>
      </c>
      <c r="D614" s="2" t="s">
        <v>1483</v>
      </c>
      <c r="E614" s="3">
        <v>0</v>
      </c>
      <c r="F614" s="4"/>
      <c r="G614" s="3">
        <v>0</v>
      </c>
      <c r="H614" s="3">
        <v>100</v>
      </c>
      <c r="I614" s="3">
        <v>100</v>
      </c>
      <c r="J614" s="4"/>
    </row>
    <row r="615" spans="1:10" ht="15" customHeight="1">
      <c r="A615" s="1">
        <v>6</v>
      </c>
      <c r="B615" s="2" t="s">
        <v>1484</v>
      </c>
      <c r="C615" s="1" t="s">
        <v>1485</v>
      </c>
      <c r="D615" s="2" t="s">
        <v>1486</v>
      </c>
      <c r="E615" s="3">
        <v>0</v>
      </c>
      <c r="F615" s="4"/>
      <c r="G615" s="3">
        <v>0</v>
      </c>
      <c r="H615" s="3">
        <v>121451.25</v>
      </c>
      <c r="I615" s="3">
        <v>121451.25</v>
      </c>
      <c r="J615" s="4"/>
    </row>
    <row r="616" spans="1:10" ht="15" customHeight="1">
      <c r="A616" s="1">
        <v>4</v>
      </c>
      <c r="B616" s="2" t="s">
        <v>1487</v>
      </c>
      <c r="C616" s="1" t="s">
        <v>1</v>
      </c>
      <c r="D616" s="2" t="s">
        <v>1488</v>
      </c>
      <c r="E616" s="3">
        <v>0</v>
      </c>
      <c r="F616" s="4"/>
      <c r="G616" s="3">
        <v>2477.71</v>
      </c>
      <c r="H616" s="3">
        <v>1532786.14</v>
      </c>
      <c r="I616" s="3">
        <v>1530308.43</v>
      </c>
      <c r="J616" s="4"/>
    </row>
    <row r="617" spans="1:10" ht="15" customHeight="1">
      <c r="A617" s="1">
        <v>6</v>
      </c>
      <c r="B617" s="2" t="s">
        <v>1489</v>
      </c>
      <c r="C617" s="1" t="s">
        <v>1490</v>
      </c>
      <c r="D617" s="2" t="s">
        <v>1491</v>
      </c>
      <c r="E617" s="3">
        <v>0</v>
      </c>
      <c r="F617" s="4"/>
      <c r="G617" s="3">
        <v>0</v>
      </c>
      <c r="H617" s="3">
        <v>801856.71</v>
      </c>
      <c r="I617" s="3">
        <v>801856.71</v>
      </c>
      <c r="J617" s="4"/>
    </row>
    <row r="618" spans="1:10" ht="15" customHeight="1">
      <c r="A618" s="1">
        <v>6</v>
      </c>
      <c r="B618" s="2" t="s">
        <v>1492</v>
      </c>
      <c r="C618" s="1" t="s">
        <v>1493</v>
      </c>
      <c r="D618" s="2" t="s">
        <v>1494</v>
      </c>
      <c r="E618" s="3">
        <v>0</v>
      </c>
      <c r="F618" s="4"/>
      <c r="G618" s="3">
        <v>34.5</v>
      </c>
      <c r="H618" s="3">
        <v>9605.2800000000007</v>
      </c>
      <c r="I618" s="3">
        <v>9570.7800000000007</v>
      </c>
      <c r="J618" s="4"/>
    </row>
    <row r="619" spans="1:10" ht="15" customHeight="1">
      <c r="A619" s="1">
        <v>6</v>
      </c>
      <c r="B619" s="2" t="s">
        <v>1495</v>
      </c>
      <c r="C619" s="1" t="s">
        <v>1496</v>
      </c>
      <c r="D619" s="2" t="s">
        <v>1497</v>
      </c>
      <c r="E619" s="3">
        <v>0</v>
      </c>
      <c r="F619" s="4"/>
      <c r="G619" s="3">
        <v>472.24</v>
      </c>
      <c r="H619" s="3">
        <v>13345.5</v>
      </c>
      <c r="I619" s="3">
        <v>12873.26</v>
      </c>
      <c r="J619" s="4"/>
    </row>
    <row r="620" spans="1:10" ht="15" customHeight="1">
      <c r="A620" s="1">
        <v>6</v>
      </c>
      <c r="B620" s="2" t="s">
        <v>1498</v>
      </c>
      <c r="C620" s="1" t="s">
        <v>1499</v>
      </c>
      <c r="D620" s="2" t="s">
        <v>1500</v>
      </c>
      <c r="E620" s="3">
        <v>0</v>
      </c>
      <c r="F620" s="4"/>
      <c r="G620" s="3">
        <v>280.73</v>
      </c>
      <c r="H620" s="3">
        <v>9055.66</v>
      </c>
      <c r="I620" s="3">
        <v>8774.93</v>
      </c>
      <c r="J620" s="4"/>
    </row>
    <row r="621" spans="1:10" ht="15" customHeight="1">
      <c r="A621" s="1">
        <v>6</v>
      </c>
      <c r="B621" s="2" t="s">
        <v>1501</v>
      </c>
      <c r="C621" s="1" t="s">
        <v>1502</v>
      </c>
      <c r="D621" s="2" t="s">
        <v>1503</v>
      </c>
      <c r="E621" s="3">
        <v>0</v>
      </c>
      <c r="F621" s="4"/>
      <c r="G621" s="3">
        <v>0</v>
      </c>
      <c r="H621" s="3">
        <v>3688.68</v>
      </c>
      <c r="I621" s="3">
        <v>3688.68</v>
      </c>
      <c r="J621" s="4"/>
    </row>
    <row r="622" spans="1:10" ht="15" customHeight="1">
      <c r="A622" s="1">
        <v>6</v>
      </c>
      <c r="B622" s="2" t="s">
        <v>1504</v>
      </c>
      <c r="C622" s="1" t="s">
        <v>1505</v>
      </c>
      <c r="D622" s="2" t="s">
        <v>1506</v>
      </c>
      <c r="E622" s="3">
        <v>0</v>
      </c>
      <c r="F622" s="4"/>
      <c r="G622" s="3">
        <v>35.42</v>
      </c>
      <c r="H622" s="3">
        <v>17784.25</v>
      </c>
      <c r="I622" s="3">
        <v>17748.830000000002</v>
      </c>
      <c r="J622" s="4"/>
    </row>
    <row r="623" spans="1:10" ht="15" customHeight="1">
      <c r="A623" s="1">
        <v>6</v>
      </c>
      <c r="B623" s="2" t="s">
        <v>1507</v>
      </c>
      <c r="C623" s="1" t="s">
        <v>1508</v>
      </c>
      <c r="D623" s="2" t="s">
        <v>1509</v>
      </c>
      <c r="E623" s="3">
        <v>0</v>
      </c>
      <c r="F623" s="4"/>
      <c r="G623" s="3">
        <v>355.73</v>
      </c>
      <c r="H623" s="3">
        <v>8386.16</v>
      </c>
      <c r="I623" s="3">
        <v>8030.43</v>
      </c>
      <c r="J623" s="4"/>
    </row>
    <row r="624" spans="1:10" ht="15" customHeight="1">
      <c r="A624" s="1">
        <v>6</v>
      </c>
      <c r="B624" s="2" t="s">
        <v>1510</v>
      </c>
      <c r="C624" s="1" t="s">
        <v>1511</v>
      </c>
      <c r="D624" s="2" t="s">
        <v>1512</v>
      </c>
      <c r="E624" s="3">
        <v>0</v>
      </c>
      <c r="F624" s="4"/>
      <c r="G624" s="3">
        <v>0</v>
      </c>
      <c r="H624" s="3">
        <v>1488.72</v>
      </c>
      <c r="I624" s="3">
        <v>1488.72</v>
      </c>
      <c r="J624" s="4"/>
    </row>
    <row r="625" spans="1:10" ht="15" customHeight="1">
      <c r="A625" s="1">
        <v>6</v>
      </c>
      <c r="B625" s="2" t="s">
        <v>1513</v>
      </c>
      <c r="C625" s="1" t="s">
        <v>1514</v>
      </c>
      <c r="D625" s="2" t="s">
        <v>1515</v>
      </c>
      <c r="E625" s="3">
        <v>0</v>
      </c>
      <c r="F625" s="4"/>
      <c r="G625" s="3">
        <v>0</v>
      </c>
      <c r="H625" s="3">
        <v>6747.79</v>
      </c>
      <c r="I625" s="3">
        <v>6747.79</v>
      </c>
      <c r="J625" s="4"/>
    </row>
    <row r="626" spans="1:10" ht="15" customHeight="1">
      <c r="A626" s="1">
        <v>6</v>
      </c>
      <c r="B626" s="2" t="s">
        <v>1516</v>
      </c>
      <c r="C626" s="1" t="s">
        <v>1517</v>
      </c>
      <c r="D626" s="2" t="s">
        <v>1518</v>
      </c>
      <c r="E626" s="3">
        <v>0</v>
      </c>
      <c r="F626" s="4"/>
      <c r="G626" s="3">
        <v>0</v>
      </c>
      <c r="H626" s="3">
        <v>87187.09</v>
      </c>
      <c r="I626" s="3">
        <v>87187.09</v>
      </c>
      <c r="J626" s="4"/>
    </row>
    <row r="627" spans="1:10" ht="15" customHeight="1">
      <c r="A627" s="1">
        <v>6</v>
      </c>
      <c r="B627" s="2" t="s">
        <v>1519</v>
      </c>
      <c r="C627" s="1" t="s">
        <v>1520</v>
      </c>
      <c r="D627" s="2" t="s">
        <v>1521</v>
      </c>
      <c r="E627" s="3">
        <v>0</v>
      </c>
      <c r="F627" s="4"/>
      <c r="G627" s="3">
        <v>0</v>
      </c>
      <c r="H627" s="3">
        <v>751.26</v>
      </c>
      <c r="I627" s="3">
        <v>751.26</v>
      </c>
      <c r="J627" s="4"/>
    </row>
    <row r="628" spans="1:10" ht="15" customHeight="1">
      <c r="A628" s="1">
        <v>6</v>
      </c>
      <c r="B628" s="2" t="s">
        <v>1522</v>
      </c>
      <c r="C628" s="1" t="s">
        <v>1523</v>
      </c>
      <c r="D628" s="2" t="s">
        <v>1524</v>
      </c>
      <c r="E628" s="3">
        <v>0</v>
      </c>
      <c r="F628" s="4"/>
      <c r="G628" s="3">
        <v>0</v>
      </c>
      <c r="H628" s="3">
        <v>248.82</v>
      </c>
      <c r="I628" s="3">
        <v>248.82</v>
      </c>
      <c r="J628" s="4"/>
    </row>
    <row r="629" spans="1:10" ht="15" customHeight="1">
      <c r="A629" s="1">
        <v>6</v>
      </c>
      <c r="B629" s="2" t="s">
        <v>1525</v>
      </c>
      <c r="C629" s="1" t="s">
        <v>1526</v>
      </c>
      <c r="D629" s="2" t="s">
        <v>1527</v>
      </c>
      <c r="E629" s="3">
        <v>0</v>
      </c>
      <c r="F629" s="4"/>
      <c r="G629" s="3">
        <v>0</v>
      </c>
      <c r="H629" s="3">
        <v>10705.1</v>
      </c>
      <c r="I629" s="3">
        <v>10705.1</v>
      </c>
      <c r="J629" s="4"/>
    </row>
    <row r="630" spans="1:10" ht="15" customHeight="1">
      <c r="A630" s="1">
        <v>6</v>
      </c>
      <c r="B630" s="2" t="s">
        <v>1528</v>
      </c>
      <c r="C630" s="1" t="s">
        <v>1529</v>
      </c>
      <c r="D630" s="2" t="s">
        <v>1530</v>
      </c>
      <c r="E630" s="3">
        <v>0</v>
      </c>
      <c r="F630" s="4"/>
      <c r="G630" s="3">
        <v>0</v>
      </c>
      <c r="H630" s="3">
        <v>3.87</v>
      </c>
      <c r="I630" s="3">
        <v>3.87</v>
      </c>
      <c r="J630" s="4"/>
    </row>
    <row r="631" spans="1:10" ht="15" customHeight="1">
      <c r="A631" s="1">
        <v>6</v>
      </c>
      <c r="B631" s="2" t="s">
        <v>1531</v>
      </c>
      <c r="C631" s="1" t="s">
        <v>1532</v>
      </c>
      <c r="D631" s="2" t="s">
        <v>1533</v>
      </c>
      <c r="E631" s="3">
        <v>0</v>
      </c>
      <c r="F631" s="4"/>
      <c r="G631" s="3">
        <v>0</v>
      </c>
      <c r="H631" s="3">
        <v>18444.57</v>
      </c>
      <c r="I631" s="3">
        <v>18444.57</v>
      </c>
      <c r="J631" s="4"/>
    </row>
    <row r="632" spans="1:10" ht="15" customHeight="1">
      <c r="A632" s="1">
        <v>6</v>
      </c>
      <c r="B632" s="2" t="s">
        <v>1534</v>
      </c>
      <c r="C632" s="1" t="s">
        <v>1535</v>
      </c>
      <c r="D632" s="2" t="s">
        <v>1536</v>
      </c>
      <c r="E632" s="3">
        <v>0</v>
      </c>
      <c r="F632" s="4"/>
      <c r="G632" s="3">
        <v>422.4</v>
      </c>
      <c r="H632" s="3">
        <v>2719.07</v>
      </c>
      <c r="I632" s="3">
        <v>2296.67</v>
      </c>
      <c r="J632" s="4"/>
    </row>
    <row r="633" spans="1:10" ht="15" customHeight="1">
      <c r="A633" s="1">
        <v>6</v>
      </c>
      <c r="B633" s="2" t="s">
        <v>1537</v>
      </c>
      <c r="C633" s="1" t="s">
        <v>1538</v>
      </c>
      <c r="D633" s="2" t="s">
        <v>1539</v>
      </c>
      <c r="E633" s="3">
        <v>0</v>
      </c>
      <c r="F633" s="4"/>
      <c r="G633" s="3">
        <v>43.8</v>
      </c>
      <c r="H633" s="3">
        <v>853.72</v>
      </c>
      <c r="I633" s="3">
        <v>809.92</v>
      </c>
      <c r="J633" s="4"/>
    </row>
    <row r="634" spans="1:10" ht="15" customHeight="1">
      <c r="A634" s="1">
        <v>6</v>
      </c>
      <c r="B634" s="2" t="s">
        <v>1540</v>
      </c>
      <c r="C634" s="1" t="s">
        <v>1541</v>
      </c>
      <c r="D634" s="2" t="s">
        <v>1542</v>
      </c>
      <c r="E634" s="3">
        <v>0</v>
      </c>
      <c r="F634" s="4"/>
      <c r="G634" s="3">
        <v>0</v>
      </c>
      <c r="H634" s="3">
        <v>2000.95</v>
      </c>
      <c r="I634" s="3">
        <v>2000.95</v>
      </c>
      <c r="J634" s="4"/>
    </row>
    <row r="635" spans="1:10" ht="15" customHeight="1">
      <c r="A635" s="1">
        <v>6</v>
      </c>
      <c r="B635" s="2" t="s">
        <v>1543</v>
      </c>
      <c r="C635" s="1" t="s">
        <v>1544</v>
      </c>
      <c r="D635" s="2" t="s">
        <v>1545</v>
      </c>
      <c r="E635" s="3">
        <v>0</v>
      </c>
      <c r="F635" s="4"/>
      <c r="G635" s="3">
        <v>0</v>
      </c>
      <c r="H635" s="3">
        <v>200682.76</v>
      </c>
      <c r="I635" s="3">
        <v>200682.76</v>
      </c>
      <c r="J635" s="4"/>
    </row>
    <row r="636" spans="1:10" ht="15" customHeight="1">
      <c r="A636" s="1">
        <v>6</v>
      </c>
      <c r="B636" s="2" t="s">
        <v>1546</v>
      </c>
      <c r="C636" s="1" t="s">
        <v>1547</v>
      </c>
      <c r="D636" s="2" t="s">
        <v>1548</v>
      </c>
      <c r="E636" s="3">
        <v>0</v>
      </c>
      <c r="F636" s="4"/>
      <c r="G636" s="3">
        <v>0</v>
      </c>
      <c r="H636" s="3">
        <v>200917.45</v>
      </c>
      <c r="I636" s="3">
        <v>200917.45</v>
      </c>
      <c r="J636" s="4"/>
    </row>
    <row r="637" spans="1:10" ht="15" customHeight="1">
      <c r="A637" s="1">
        <v>6</v>
      </c>
      <c r="B637" s="2" t="s">
        <v>1549</v>
      </c>
      <c r="C637" s="1" t="s">
        <v>1550</v>
      </c>
      <c r="D637" s="2" t="s">
        <v>1551</v>
      </c>
      <c r="E637" s="3">
        <v>0</v>
      </c>
      <c r="F637" s="4"/>
      <c r="G637" s="3">
        <v>0</v>
      </c>
      <c r="H637" s="3">
        <v>91456.960000000006</v>
      </c>
      <c r="I637" s="3">
        <v>91456.960000000006</v>
      </c>
      <c r="J637" s="4"/>
    </row>
    <row r="638" spans="1:10" ht="15" customHeight="1">
      <c r="A638" s="1">
        <v>6</v>
      </c>
      <c r="B638" s="2" t="s">
        <v>1552</v>
      </c>
      <c r="C638" s="1" t="s">
        <v>1553</v>
      </c>
      <c r="D638" s="2" t="s">
        <v>1554</v>
      </c>
      <c r="E638" s="3">
        <v>0</v>
      </c>
      <c r="F638" s="4"/>
      <c r="G638" s="3">
        <v>0</v>
      </c>
      <c r="H638" s="3">
        <v>34290.870000000003</v>
      </c>
      <c r="I638" s="3">
        <v>34290.870000000003</v>
      </c>
      <c r="J638" s="4"/>
    </row>
    <row r="639" spans="1:10" ht="15" customHeight="1">
      <c r="A639" s="1">
        <v>6</v>
      </c>
      <c r="B639" s="2" t="s">
        <v>1555</v>
      </c>
      <c r="C639" s="1" t="s">
        <v>1556</v>
      </c>
      <c r="D639" s="2" t="s">
        <v>1557</v>
      </c>
      <c r="E639" s="3">
        <v>0</v>
      </c>
      <c r="F639" s="4"/>
      <c r="G639" s="3">
        <v>832.89</v>
      </c>
      <c r="H639" s="3">
        <v>10564.9</v>
      </c>
      <c r="I639" s="3">
        <v>9732.01</v>
      </c>
      <c r="J639" s="4"/>
    </row>
    <row r="640" spans="1:10" ht="15" customHeight="1">
      <c r="A640" s="1">
        <v>3</v>
      </c>
      <c r="B640" s="2" t="s">
        <v>1558</v>
      </c>
      <c r="C640" s="1" t="s">
        <v>1</v>
      </c>
      <c r="D640" s="2" t="s">
        <v>1559</v>
      </c>
      <c r="E640" s="3">
        <v>0</v>
      </c>
      <c r="F640" s="4"/>
      <c r="G640" s="3">
        <v>21881.89</v>
      </c>
      <c r="H640" s="3">
        <v>8685751.5500000007</v>
      </c>
      <c r="I640" s="3">
        <v>8663869.6600000001</v>
      </c>
      <c r="J640" s="4"/>
    </row>
    <row r="641" spans="1:10" ht="15" customHeight="1">
      <c r="A641" s="1">
        <v>4</v>
      </c>
      <c r="B641" s="2" t="s">
        <v>1560</v>
      </c>
      <c r="C641" s="1" t="s">
        <v>1</v>
      </c>
      <c r="D641" s="2" t="s">
        <v>1561</v>
      </c>
      <c r="E641" s="3">
        <v>0</v>
      </c>
      <c r="F641" s="4"/>
      <c r="G641" s="3">
        <v>1164.52</v>
      </c>
      <c r="H641" s="3">
        <v>4278401.38</v>
      </c>
      <c r="I641" s="3">
        <v>4277236.8600000003</v>
      </c>
      <c r="J641" s="4"/>
    </row>
    <row r="642" spans="1:10" ht="15" customHeight="1">
      <c r="A642" s="1">
        <v>6</v>
      </c>
      <c r="B642" s="2" t="s">
        <v>1562</v>
      </c>
      <c r="C642" s="1" t="s">
        <v>1563</v>
      </c>
      <c r="D642" s="2" t="s">
        <v>1564</v>
      </c>
      <c r="E642" s="3">
        <v>0</v>
      </c>
      <c r="F642" s="4"/>
      <c r="G642" s="3">
        <v>0</v>
      </c>
      <c r="H642" s="3">
        <v>1711145.3</v>
      </c>
      <c r="I642" s="3">
        <v>1711145.3</v>
      </c>
      <c r="J642" s="4"/>
    </row>
    <row r="643" spans="1:10" ht="15" customHeight="1">
      <c r="A643" s="1">
        <v>6</v>
      </c>
      <c r="B643" s="2" t="s">
        <v>1565</v>
      </c>
      <c r="C643" s="1" t="s">
        <v>1566</v>
      </c>
      <c r="D643" s="2" t="s">
        <v>1567</v>
      </c>
      <c r="E643" s="3">
        <v>0</v>
      </c>
      <c r="F643" s="4"/>
      <c r="G643" s="3">
        <v>664.52</v>
      </c>
      <c r="H643" s="3">
        <v>1698410.52</v>
      </c>
      <c r="I643" s="3">
        <v>1697746</v>
      </c>
      <c r="J643" s="4"/>
    </row>
    <row r="644" spans="1:10" ht="15" customHeight="1">
      <c r="A644" s="1">
        <v>6</v>
      </c>
      <c r="B644" s="2" t="s">
        <v>1568</v>
      </c>
      <c r="C644" s="1" t="s">
        <v>1569</v>
      </c>
      <c r="D644" s="2" t="s">
        <v>1570</v>
      </c>
      <c r="E644" s="3">
        <v>0</v>
      </c>
      <c r="F644" s="4"/>
      <c r="G644" s="3">
        <v>500</v>
      </c>
      <c r="H644" s="3">
        <v>868845.56</v>
      </c>
      <c r="I644" s="3">
        <v>868345.56</v>
      </c>
      <c r="J644" s="4"/>
    </row>
    <row r="645" spans="1:10" ht="15" customHeight="1">
      <c r="A645" s="1">
        <v>4</v>
      </c>
      <c r="B645" s="2" t="s">
        <v>1571</v>
      </c>
      <c r="C645" s="1" t="s">
        <v>1</v>
      </c>
      <c r="D645" s="2" t="s">
        <v>1572</v>
      </c>
      <c r="E645" s="3">
        <v>0</v>
      </c>
      <c r="F645" s="4"/>
      <c r="G645" s="3">
        <v>2110</v>
      </c>
      <c r="H645" s="3">
        <v>72286.55</v>
      </c>
      <c r="I645" s="3">
        <v>70176.55</v>
      </c>
      <c r="J645" s="4"/>
    </row>
    <row r="646" spans="1:10" ht="15" customHeight="1">
      <c r="A646" s="1">
        <v>6</v>
      </c>
      <c r="B646" s="2" t="s">
        <v>1573</v>
      </c>
      <c r="C646" s="1" t="s">
        <v>1574</v>
      </c>
      <c r="D646" s="2" t="s">
        <v>337</v>
      </c>
      <c r="E646" s="3">
        <v>0</v>
      </c>
      <c r="F646" s="4"/>
      <c r="G646" s="3">
        <v>2110</v>
      </c>
      <c r="H646" s="3">
        <v>72286.55</v>
      </c>
      <c r="I646" s="3">
        <v>70176.55</v>
      </c>
      <c r="J646" s="4"/>
    </row>
    <row r="647" spans="1:10" ht="15" customHeight="1">
      <c r="A647" s="1">
        <v>4</v>
      </c>
      <c r="B647" s="2" t="s">
        <v>1575</v>
      </c>
      <c r="C647" s="1" t="s">
        <v>1</v>
      </c>
      <c r="D647" s="2" t="s">
        <v>1576</v>
      </c>
      <c r="E647" s="3">
        <v>0</v>
      </c>
      <c r="F647" s="4"/>
      <c r="G647" s="3">
        <v>0</v>
      </c>
      <c r="H647" s="3">
        <v>3791951.08</v>
      </c>
      <c r="I647" s="3">
        <v>3791951.08</v>
      </c>
      <c r="J647" s="4"/>
    </row>
    <row r="648" spans="1:10" ht="15" customHeight="1">
      <c r="A648" s="1">
        <v>6</v>
      </c>
      <c r="B648" s="2" t="s">
        <v>1577</v>
      </c>
      <c r="C648" s="1" t="s">
        <v>1578</v>
      </c>
      <c r="D648" s="2" t="s">
        <v>1579</v>
      </c>
      <c r="E648" s="3">
        <v>0</v>
      </c>
      <c r="F648" s="4"/>
      <c r="G648" s="3">
        <v>0</v>
      </c>
      <c r="H648" s="3">
        <v>3791951.08</v>
      </c>
      <c r="I648" s="3">
        <v>3791951.08</v>
      </c>
      <c r="J648" s="4"/>
    </row>
    <row r="649" spans="1:10" ht="15" customHeight="1">
      <c r="A649" s="1">
        <v>4</v>
      </c>
      <c r="B649" s="2" t="s">
        <v>1580</v>
      </c>
      <c r="C649" s="1" t="s">
        <v>1</v>
      </c>
      <c r="D649" s="2" t="s">
        <v>1581</v>
      </c>
      <c r="E649" s="3">
        <v>0</v>
      </c>
      <c r="F649" s="4"/>
      <c r="G649" s="3">
        <v>0</v>
      </c>
      <c r="H649" s="3">
        <v>103653.48</v>
      </c>
      <c r="I649" s="3">
        <v>103653.48</v>
      </c>
      <c r="J649" s="4"/>
    </row>
    <row r="650" spans="1:10" ht="15" customHeight="1">
      <c r="A650" s="1">
        <v>5</v>
      </c>
      <c r="B650" s="2" t="s">
        <v>1582</v>
      </c>
      <c r="C650" s="1" t="s">
        <v>1</v>
      </c>
      <c r="D650" s="2" t="s">
        <v>1583</v>
      </c>
      <c r="E650" s="3">
        <v>0</v>
      </c>
      <c r="F650" s="4"/>
      <c r="G650" s="3">
        <v>0</v>
      </c>
      <c r="H650" s="3">
        <v>6779.38</v>
      </c>
      <c r="I650" s="3">
        <v>6779.38</v>
      </c>
      <c r="J650" s="4"/>
    </row>
    <row r="651" spans="1:10" ht="15" customHeight="1">
      <c r="A651" s="1">
        <v>6</v>
      </c>
      <c r="B651" s="2" t="s">
        <v>1584</v>
      </c>
      <c r="C651" s="1" t="s">
        <v>1585</v>
      </c>
      <c r="D651" s="2" t="s">
        <v>32</v>
      </c>
      <c r="E651" s="3">
        <v>0</v>
      </c>
      <c r="F651" s="4"/>
      <c r="G651" s="3">
        <v>0</v>
      </c>
      <c r="H651" s="3">
        <v>57.18</v>
      </c>
      <c r="I651" s="3">
        <v>57.18</v>
      </c>
      <c r="J651" s="4"/>
    </row>
    <row r="652" spans="1:10" ht="15" customHeight="1">
      <c r="A652" s="1">
        <v>6</v>
      </c>
      <c r="B652" s="2" t="s">
        <v>1586</v>
      </c>
      <c r="C652" s="1" t="s">
        <v>1587</v>
      </c>
      <c r="D652" s="2" t="s">
        <v>40</v>
      </c>
      <c r="E652" s="3">
        <v>0</v>
      </c>
      <c r="F652" s="4"/>
      <c r="G652" s="3">
        <v>0</v>
      </c>
      <c r="H652" s="3">
        <v>6722.2</v>
      </c>
      <c r="I652" s="3">
        <v>6722.2</v>
      </c>
      <c r="J652" s="4"/>
    </row>
    <row r="653" spans="1:10" ht="15" customHeight="1">
      <c r="A653" s="1">
        <v>5</v>
      </c>
      <c r="B653" s="2" t="s">
        <v>1588</v>
      </c>
      <c r="C653" s="1" t="s">
        <v>1</v>
      </c>
      <c r="D653" s="2" t="s">
        <v>1589</v>
      </c>
      <c r="E653" s="3">
        <v>0</v>
      </c>
      <c r="F653" s="4"/>
      <c r="G653" s="3">
        <v>0</v>
      </c>
      <c r="H653" s="3">
        <v>96874.1</v>
      </c>
      <c r="I653" s="3">
        <v>96874.1</v>
      </c>
      <c r="J653" s="4"/>
    </row>
    <row r="654" spans="1:10" ht="15" customHeight="1">
      <c r="A654" s="1">
        <v>6</v>
      </c>
      <c r="B654" s="2" t="s">
        <v>1590</v>
      </c>
      <c r="C654" s="1" t="s">
        <v>1591</v>
      </c>
      <c r="D654" s="2" t="s">
        <v>1592</v>
      </c>
      <c r="E654" s="3">
        <v>0</v>
      </c>
      <c r="F654" s="4"/>
      <c r="G654" s="3">
        <v>0</v>
      </c>
      <c r="H654" s="3">
        <v>70000</v>
      </c>
      <c r="I654" s="3">
        <v>70000</v>
      </c>
      <c r="J654" s="4"/>
    </row>
    <row r="655" spans="1:10" ht="15" customHeight="1">
      <c r="A655" s="1">
        <v>6</v>
      </c>
      <c r="B655" s="2" t="s">
        <v>1593</v>
      </c>
      <c r="C655" s="1" t="s">
        <v>1594</v>
      </c>
      <c r="D655" s="2" t="s">
        <v>1595</v>
      </c>
      <c r="E655" s="3">
        <v>0</v>
      </c>
      <c r="F655" s="4"/>
      <c r="G655" s="3">
        <v>0</v>
      </c>
      <c r="H655" s="3">
        <v>26874.1</v>
      </c>
      <c r="I655" s="3">
        <v>26874.1</v>
      </c>
      <c r="J655" s="4"/>
    </row>
    <row r="656" spans="1:10" ht="15" customHeight="1">
      <c r="A656" s="1">
        <v>4</v>
      </c>
      <c r="B656" s="2" t="s">
        <v>1596</v>
      </c>
      <c r="C656" s="1" t="s">
        <v>1</v>
      </c>
      <c r="D656" s="2" t="s">
        <v>1597</v>
      </c>
      <c r="E656" s="3">
        <v>0</v>
      </c>
      <c r="F656" s="4"/>
      <c r="G656" s="3">
        <v>18607.37</v>
      </c>
      <c r="H656" s="3">
        <v>439459.06</v>
      </c>
      <c r="I656" s="3">
        <v>420851.69</v>
      </c>
      <c r="J656" s="4"/>
    </row>
    <row r="657" spans="1:10" ht="15" customHeight="1">
      <c r="A657" s="1">
        <v>6</v>
      </c>
      <c r="B657" s="2" t="s">
        <v>1598</v>
      </c>
      <c r="C657" s="1" t="s">
        <v>1599</v>
      </c>
      <c r="D657" s="2" t="s">
        <v>1600</v>
      </c>
      <c r="E657" s="3">
        <v>0</v>
      </c>
      <c r="F657" s="4"/>
      <c r="G657" s="3">
        <v>0</v>
      </c>
      <c r="H657" s="3">
        <v>18607.37</v>
      </c>
      <c r="I657" s="3">
        <v>18607.37</v>
      </c>
      <c r="J657" s="4"/>
    </row>
    <row r="658" spans="1:10" ht="15" customHeight="1">
      <c r="A658" s="1">
        <v>6</v>
      </c>
      <c r="B658" s="2" t="s">
        <v>1601</v>
      </c>
      <c r="C658" s="1" t="s">
        <v>1602</v>
      </c>
      <c r="D658" s="2" t="s">
        <v>1603</v>
      </c>
      <c r="E658" s="3">
        <v>0</v>
      </c>
      <c r="F658" s="4"/>
      <c r="G658" s="3">
        <v>0</v>
      </c>
      <c r="H658" s="3">
        <v>24133.05</v>
      </c>
      <c r="I658" s="3">
        <v>24133.05</v>
      </c>
      <c r="J658" s="4"/>
    </row>
    <row r="659" spans="1:10" ht="15" customHeight="1">
      <c r="A659" s="1">
        <v>6</v>
      </c>
      <c r="B659" s="2" t="s">
        <v>1604</v>
      </c>
      <c r="C659" s="1" t="s">
        <v>1605</v>
      </c>
      <c r="D659" s="2" t="s">
        <v>1606</v>
      </c>
      <c r="E659" s="3">
        <v>0</v>
      </c>
      <c r="F659" s="4"/>
      <c r="G659" s="3">
        <v>0</v>
      </c>
      <c r="H659" s="3">
        <v>8063.35</v>
      </c>
      <c r="I659" s="3">
        <v>8063.35</v>
      </c>
      <c r="J659" s="4"/>
    </row>
    <row r="660" spans="1:10" ht="15" customHeight="1">
      <c r="A660" s="1">
        <v>6</v>
      </c>
      <c r="B660" s="2" t="s">
        <v>1607</v>
      </c>
      <c r="C660" s="1" t="s">
        <v>1608</v>
      </c>
      <c r="D660" s="2" t="s">
        <v>1609</v>
      </c>
      <c r="E660" s="3">
        <v>0</v>
      </c>
      <c r="F660" s="4"/>
      <c r="G660" s="3">
        <v>0</v>
      </c>
      <c r="H660" s="3">
        <v>15287.18</v>
      </c>
      <c r="I660" s="3">
        <v>15287.18</v>
      </c>
      <c r="J660" s="4"/>
    </row>
    <row r="661" spans="1:10" ht="15" customHeight="1">
      <c r="A661" s="1">
        <v>6</v>
      </c>
      <c r="B661" s="2" t="s">
        <v>1610</v>
      </c>
      <c r="C661" s="1" t="s">
        <v>1611</v>
      </c>
      <c r="D661" s="2" t="s">
        <v>1612</v>
      </c>
      <c r="E661" s="3">
        <v>0</v>
      </c>
      <c r="F661" s="4"/>
      <c r="G661" s="3">
        <v>0</v>
      </c>
      <c r="H661" s="3">
        <v>354760.74</v>
      </c>
      <c r="I661" s="3">
        <v>354760.74</v>
      </c>
      <c r="J661" s="4"/>
    </row>
    <row r="662" spans="1:10" ht="15" customHeight="1">
      <c r="A662" s="1">
        <v>2</v>
      </c>
      <c r="B662" s="2" t="s">
        <v>1613</v>
      </c>
      <c r="C662" s="1" t="s">
        <v>1</v>
      </c>
      <c r="D662" s="2" t="s">
        <v>1614</v>
      </c>
      <c r="E662" s="3">
        <v>0</v>
      </c>
      <c r="F662" s="4"/>
      <c r="G662" s="3">
        <v>0</v>
      </c>
      <c r="H662" s="3">
        <v>7817.76</v>
      </c>
      <c r="I662" s="3">
        <v>7817.76</v>
      </c>
      <c r="J662" s="4"/>
    </row>
    <row r="663" spans="1:10" ht="15" customHeight="1">
      <c r="A663" s="1">
        <v>3</v>
      </c>
      <c r="B663" s="2" t="s">
        <v>1615</v>
      </c>
      <c r="C663" s="1" t="s">
        <v>1</v>
      </c>
      <c r="D663" s="2" t="s">
        <v>1616</v>
      </c>
      <c r="E663" s="3">
        <v>0</v>
      </c>
      <c r="F663" s="4"/>
      <c r="G663" s="3">
        <v>0</v>
      </c>
      <c r="H663" s="3">
        <v>7817.76</v>
      </c>
      <c r="I663" s="3">
        <v>7817.76</v>
      </c>
      <c r="J663" s="4"/>
    </row>
    <row r="664" spans="1:10" ht="15" customHeight="1">
      <c r="A664" s="1">
        <v>4</v>
      </c>
      <c r="B664" s="2" t="s">
        <v>1617</v>
      </c>
      <c r="C664" s="1" t="s">
        <v>1</v>
      </c>
      <c r="D664" s="2" t="s">
        <v>1618</v>
      </c>
      <c r="E664" s="3">
        <v>0</v>
      </c>
      <c r="F664" s="4"/>
      <c r="G664" s="3">
        <v>0</v>
      </c>
      <c r="H664" s="3">
        <v>7817.76</v>
      </c>
      <c r="I664" s="3">
        <v>7817.76</v>
      </c>
      <c r="J664" s="4"/>
    </row>
    <row r="665" spans="1:10" ht="15" customHeight="1">
      <c r="A665" s="1">
        <v>6</v>
      </c>
      <c r="B665" s="2" t="s">
        <v>1619</v>
      </c>
      <c r="C665" s="1" t="s">
        <v>1620</v>
      </c>
      <c r="D665" s="2" t="s">
        <v>1621</v>
      </c>
      <c r="E665" s="3">
        <v>0</v>
      </c>
      <c r="F665" s="4"/>
      <c r="G665" s="3">
        <v>0</v>
      </c>
      <c r="H665" s="3">
        <v>7817.76</v>
      </c>
      <c r="I665" s="3">
        <v>7817.76</v>
      </c>
      <c r="J665" s="4"/>
    </row>
    <row r="666" spans="1:10" ht="15" customHeight="1">
      <c r="A666" s="1">
        <v>1</v>
      </c>
      <c r="B666" s="2" t="s">
        <v>1622</v>
      </c>
      <c r="C666" s="1" t="s">
        <v>1</v>
      </c>
      <c r="D666" s="2" t="s">
        <v>1623</v>
      </c>
      <c r="E666" s="3">
        <v>0</v>
      </c>
      <c r="F666" s="4"/>
      <c r="G666" s="3">
        <v>99487954.790000007</v>
      </c>
      <c r="H666" s="3">
        <v>77568544.189999998</v>
      </c>
      <c r="I666" s="3">
        <v>-21919410.600000001</v>
      </c>
      <c r="J666" s="4"/>
    </row>
    <row r="667" spans="1:10" ht="15" customHeight="1">
      <c r="A667" s="1">
        <v>2</v>
      </c>
      <c r="B667" s="2" t="s">
        <v>1624</v>
      </c>
      <c r="C667" s="1" t="s">
        <v>1</v>
      </c>
      <c r="D667" s="2" t="s">
        <v>1625</v>
      </c>
      <c r="E667" s="3">
        <v>0</v>
      </c>
      <c r="F667" s="4"/>
      <c r="G667" s="3">
        <v>99353532.540000007</v>
      </c>
      <c r="H667" s="3">
        <v>77568544.189999998</v>
      </c>
      <c r="I667" s="3">
        <v>-21784988.350000001</v>
      </c>
      <c r="J667" s="4"/>
    </row>
    <row r="668" spans="1:10" ht="15" customHeight="1">
      <c r="A668" s="1">
        <v>3</v>
      </c>
      <c r="B668" s="2" t="s">
        <v>1626</v>
      </c>
      <c r="C668" s="1" t="s">
        <v>1</v>
      </c>
      <c r="D668" s="2" t="s">
        <v>1627</v>
      </c>
      <c r="E668" s="3">
        <v>0</v>
      </c>
      <c r="F668" s="4"/>
      <c r="G668" s="3">
        <v>3540013.82</v>
      </c>
      <c r="H668" s="3">
        <v>0</v>
      </c>
      <c r="I668" s="3">
        <v>-3540013.82</v>
      </c>
      <c r="J668" s="4"/>
    </row>
    <row r="669" spans="1:10" ht="15" customHeight="1">
      <c r="A669" s="1">
        <v>4</v>
      </c>
      <c r="B669" s="2" t="s">
        <v>1628</v>
      </c>
      <c r="C669" s="1" t="s">
        <v>1</v>
      </c>
      <c r="D669" s="2" t="s">
        <v>1629</v>
      </c>
      <c r="E669" s="3">
        <v>0</v>
      </c>
      <c r="F669" s="4"/>
      <c r="G669" s="3">
        <v>47841.62</v>
      </c>
      <c r="H669" s="3">
        <v>0</v>
      </c>
      <c r="I669" s="3">
        <v>-47841.62</v>
      </c>
      <c r="J669" s="4"/>
    </row>
    <row r="670" spans="1:10" ht="15" customHeight="1">
      <c r="A670" s="1">
        <v>6</v>
      </c>
      <c r="B670" s="2" t="s">
        <v>1630</v>
      </c>
      <c r="C670" s="1" t="s">
        <v>1631</v>
      </c>
      <c r="D670" s="2" t="s">
        <v>1632</v>
      </c>
      <c r="E670" s="3">
        <v>0</v>
      </c>
      <c r="F670" s="4"/>
      <c r="G670" s="3">
        <v>47841.62</v>
      </c>
      <c r="H670" s="3">
        <v>0</v>
      </c>
      <c r="I670" s="3">
        <v>-47841.62</v>
      </c>
      <c r="J670" s="4"/>
    </row>
    <row r="671" spans="1:10" ht="15" customHeight="1">
      <c r="A671" s="1">
        <v>4</v>
      </c>
      <c r="B671" s="2" t="s">
        <v>1633</v>
      </c>
      <c r="C671" s="1" t="s">
        <v>1</v>
      </c>
      <c r="D671" s="2" t="s">
        <v>1634</v>
      </c>
      <c r="E671" s="3">
        <v>0</v>
      </c>
      <c r="F671" s="4"/>
      <c r="G671" s="3">
        <v>3372092.51</v>
      </c>
      <c r="H671" s="3">
        <v>0</v>
      </c>
      <c r="I671" s="3">
        <v>-3372092.51</v>
      </c>
      <c r="J671" s="4"/>
    </row>
    <row r="672" spans="1:10" ht="15" customHeight="1">
      <c r="A672" s="1">
        <v>6</v>
      </c>
      <c r="B672" s="2" t="s">
        <v>1635</v>
      </c>
      <c r="C672" s="1" t="s">
        <v>1636</v>
      </c>
      <c r="D672" s="2" t="s">
        <v>1637</v>
      </c>
      <c r="E672" s="3">
        <v>0</v>
      </c>
      <c r="F672" s="4"/>
      <c r="G672" s="3">
        <v>3372092.51</v>
      </c>
      <c r="H672" s="3">
        <v>0</v>
      </c>
      <c r="I672" s="3">
        <v>-3372092.51</v>
      </c>
      <c r="J672" s="4"/>
    </row>
    <row r="673" spans="1:10" ht="15" customHeight="1">
      <c r="A673" s="1">
        <v>4</v>
      </c>
      <c r="B673" s="2" t="s">
        <v>1638</v>
      </c>
      <c r="C673" s="1" t="s">
        <v>1</v>
      </c>
      <c r="D673" s="2" t="s">
        <v>1639</v>
      </c>
      <c r="E673" s="3">
        <v>0</v>
      </c>
      <c r="F673" s="4"/>
      <c r="G673" s="3">
        <v>120079.69</v>
      </c>
      <c r="H673" s="3">
        <v>0</v>
      </c>
      <c r="I673" s="3">
        <v>-120079.69</v>
      </c>
      <c r="J673" s="4"/>
    </row>
    <row r="674" spans="1:10" ht="15" customHeight="1">
      <c r="A674" s="1">
        <v>5</v>
      </c>
      <c r="B674" s="2" t="s">
        <v>1640</v>
      </c>
      <c r="C674" s="1" t="s">
        <v>1</v>
      </c>
      <c r="D674" s="2" t="s">
        <v>1641</v>
      </c>
      <c r="E674" s="3">
        <v>0</v>
      </c>
      <c r="F674" s="4"/>
      <c r="G674" s="3">
        <v>120079.69</v>
      </c>
      <c r="H674" s="3">
        <v>0</v>
      </c>
      <c r="I674" s="3">
        <v>-120079.69</v>
      </c>
      <c r="J674" s="4"/>
    </row>
    <row r="675" spans="1:10" ht="15" customHeight="1">
      <c r="A675" s="1">
        <v>6</v>
      </c>
      <c r="B675" s="2" t="s">
        <v>1642</v>
      </c>
      <c r="C675" s="1" t="s">
        <v>1643</v>
      </c>
      <c r="D675" s="2" t="s">
        <v>1644</v>
      </c>
      <c r="E675" s="3">
        <v>0</v>
      </c>
      <c r="F675" s="4"/>
      <c r="G675" s="3">
        <v>120079.69</v>
      </c>
      <c r="H675" s="3">
        <v>0</v>
      </c>
      <c r="I675" s="3">
        <v>-120079.69</v>
      </c>
      <c r="J675" s="4"/>
    </row>
    <row r="676" spans="1:10" ht="15" customHeight="1">
      <c r="A676" s="1">
        <v>3</v>
      </c>
      <c r="B676" s="2" t="s">
        <v>1645</v>
      </c>
      <c r="C676" s="1" t="s">
        <v>1</v>
      </c>
      <c r="D676" s="2" t="s">
        <v>1646</v>
      </c>
      <c r="E676" s="3">
        <v>0</v>
      </c>
      <c r="F676" s="4"/>
      <c r="G676" s="3">
        <v>249055.69</v>
      </c>
      <c r="H676" s="3">
        <v>20870.29</v>
      </c>
      <c r="I676" s="3">
        <v>-228185.4</v>
      </c>
      <c r="J676" s="4"/>
    </row>
    <row r="677" spans="1:10" ht="15" customHeight="1">
      <c r="A677" s="1">
        <v>4</v>
      </c>
      <c r="B677" s="2" t="s">
        <v>1647</v>
      </c>
      <c r="C677" s="1" t="s">
        <v>1</v>
      </c>
      <c r="D677" s="2" t="s">
        <v>1648</v>
      </c>
      <c r="E677" s="3">
        <v>0</v>
      </c>
      <c r="F677" s="4"/>
      <c r="G677" s="3">
        <v>249055.69</v>
      </c>
      <c r="H677" s="3">
        <v>20870.29</v>
      </c>
      <c r="I677" s="3">
        <v>-228185.4</v>
      </c>
      <c r="J677" s="4"/>
    </row>
    <row r="678" spans="1:10" ht="15" customHeight="1">
      <c r="A678" s="1">
        <v>6</v>
      </c>
      <c r="B678" s="2" t="s">
        <v>1649</v>
      </c>
      <c r="C678" s="1" t="s">
        <v>1650</v>
      </c>
      <c r="D678" s="2" t="s">
        <v>1651</v>
      </c>
      <c r="E678" s="3">
        <v>0</v>
      </c>
      <c r="F678" s="4"/>
      <c r="G678" s="3">
        <v>249055.69</v>
      </c>
      <c r="H678" s="3">
        <v>20870.29</v>
      </c>
      <c r="I678" s="3">
        <v>-228185.4</v>
      </c>
      <c r="J678" s="4"/>
    </row>
    <row r="679" spans="1:10" ht="15" customHeight="1">
      <c r="A679" s="1">
        <v>3</v>
      </c>
      <c r="B679" s="2" t="s">
        <v>1652</v>
      </c>
      <c r="C679" s="1" t="s">
        <v>1</v>
      </c>
      <c r="D679" s="2" t="s">
        <v>1653</v>
      </c>
      <c r="E679" s="3">
        <v>0</v>
      </c>
      <c r="F679" s="4"/>
      <c r="G679" s="3">
        <v>10585880.84</v>
      </c>
      <c r="H679" s="3">
        <v>835344.71</v>
      </c>
      <c r="I679" s="3">
        <v>-9750536.1300000008</v>
      </c>
      <c r="J679" s="4"/>
    </row>
    <row r="680" spans="1:10" ht="15" customHeight="1">
      <c r="A680" s="1">
        <v>4</v>
      </c>
      <c r="B680" s="2" t="s">
        <v>1654</v>
      </c>
      <c r="C680" s="1" t="s">
        <v>1</v>
      </c>
      <c r="D680" s="2" t="s">
        <v>1655</v>
      </c>
      <c r="E680" s="3">
        <v>0</v>
      </c>
      <c r="F680" s="4"/>
      <c r="G680" s="3">
        <v>351873.73</v>
      </c>
      <c r="H680" s="3">
        <v>199271.64</v>
      </c>
      <c r="I680" s="3">
        <v>-152602.09</v>
      </c>
      <c r="J680" s="4"/>
    </row>
    <row r="681" spans="1:10" ht="15" customHeight="1">
      <c r="A681" s="1">
        <v>6</v>
      </c>
      <c r="B681" s="2" t="s">
        <v>1656</v>
      </c>
      <c r="C681" s="1" t="s">
        <v>1657</v>
      </c>
      <c r="D681" s="2" t="s">
        <v>1658</v>
      </c>
      <c r="E681" s="3">
        <v>0</v>
      </c>
      <c r="F681" s="4"/>
      <c r="G681" s="3">
        <v>351873.73</v>
      </c>
      <c r="H681" s="3">
        <v>199271.64</v>
      </c>
      <c r="I681" s="3">
        <v>-152602.09</v>
      </c>
      <c r="J681" s="4"/>
    </row>
    <row r="682" spans="1:10" ht="15" customHeight="1">
      <c r="A682" s="1">
        <v>4</v>
      </c>
      <c r="B682" s="2" t="s">
        <v>1659</v>
      </c>
      <c r="C682" s="1" t="s">
        <v>1</v>
      </c>
      <c r="D682" s="2" t="s">
        <v>1660</v>
      </c>
      <c r="E682" s="3">
        <v>0</v>
      </c>
      <c r="F682" s="4"/>
      <c r="G682" s="3">
        <v>734302.73</v>
      </c>
      <c r="H682" s="3">
        <v>402053.91</v>
      </c>
      <c r="I682" s="3">
        <v>-332248.82</v>
      </c>
      <c r="J682" s="4"/>
    </row>
    <row r="683" spans="1:10" ht="15" customHeight="1">
      <c r="A683" s="1">
        <v>6</v>
      </c>
      <c r="B683" s="2" t="s">
        <v>1661</v>
      </c>
      <c r="C683" s="1" t="s">
        <v>1662</v>
      </c>
      <c r="D683" s="2" t="s">
        <v>1663</v>
      </c>
      <c r="E683" s="3">
        <v>0</v>
      </c>
      <c r="F683" s="4"/>
      <c r="G683" s="3">
        <v>412947.55</v>
      </c>
      <c r="H683" s="3">
        <v>236562.56</v>
      </c>
      <c r="I683" s="3">
        <v>-176384.99</v>
      </c>
      <c r="J683" s="4"/>
    </row>
    <row r="684" spans="1:10" ht="15" customHeight="1">
      <c r="A684" s="1">
        <v>6</v>
      </c>
      <c r="B684" s="2" t="s">
        <v>1664</v>
      </c>
      <c r="C684" s="1" t="s">
        <v>1665</v>
      </c>
      <c r="D684" s="2" t="s">
        <v>1666</v>
      </c>
      <c r="E684" s="3">
        <v>0</v>
      </c>
      <c r="F684" s="4"/>
      <c r="G684" s="3">
        <v>1100</v>
      </c>
      <c r="H684" s="3">
        <v>0</v>
      </c>
      <c r="I684" s="3">
        <v>-1100</v>
      </c>
      <c r="J684" s="4"/>
    </row>
    <row r="685" spans="1:10" ht="15" customHeight="1">
      <c r="A685" s="1">
        <v>6</v>
      </c>
      <c r="B685" s="2" t="s">
        <v>1667</v>
      </c>
      <c r="C685" s="1" t="s">
        <v>1668</v>
      </c>
      <c r="D685" s="2" t="s">
        <v>1669</v>
      </c>
      <c r="E685" s="3">
        <v>0</v>
      </c>
      <c r="F685" s="4"/>
      <c r="G685" s="3">
        <v>287156.90999999997</v>
      </c>
      <c r="H685" s="3">
        <v>132393.07999999999</v>
      </c>
      <c r="I685" s="3">
        <v>-154763.82999999999</v>
      </c>
      <c r="J685" s="4"/>
    </row>
    <row r="686" spans="1:10" ht="15" customHeight="1">
      <c r="A686" s="1">
        <v>4</v>
      </c>
      <c r="B686" s="2" t="s">
        <v>1670</v>
      </c>
      <c r="C686" s="1" t="s">
        <v>1</v>
      </c>
      <c r="D686" s="2" t="s">
        <v>1671</v>
      </c>
      <c r="E686" s="3">
        <v>0</v>
      </c>
      <c r="F686" s="4"/>
      <c r="G686" s="3">
        <v>273561.78000000003</v>
      </c>
      <c r="H686" s="3">
        <v>79570.899999999994</v>
      </c>
      <c r="I686" s="3">
        <v>-193990.88</v>
      </c>
      <c r="J686" s="4"/>
    </row>
    <row r="687" spans="1:10" ht="15" customHeight="1">
      <c r="A687" s="1">
        <v>6</v>
      </c>
      <c r="B687" s="2" t="s">
        <v>1672</v>
      </c>
      <c r="C687" s="1" t="s">
        <v>1673</v>
      </c>
      <c r="D687" s="2" t="s">
        <v>1674</v>
      </c>
      <c r="E687" s="3">
        <v>0</v>
      </c>
      <c r="F687" s="4"/>
      <c r="G687" s="3">
        <v>145399.32</v>
      </c>
      <c r="H687" s="3">
        <v>76370.740000000005</v>
      </c>
      <c r="I687" s="3">
        <v>-69028.58</v>
      </c>
      <c r="J687" s="4"/>
    </row>
    <row r="688" spans="1:10" ht="15" customHeight="1">
      <c r="A688" s="1">
        <v>6</v>
      </c>
      <c r="B688" s="2" t="s">
        <v>1675</v>
      </c>
      <c r="C688" s="1" t="s">
        <v>1676</v>
      </c>
      <c r="D688" s="2" t="s">
        <v>1677</v>
      </c>
      <c r="E688" s="3">
        <v>0</v>
      </c>
      <c r="F688" s="4"/>
      <c r="G688" s="3">
        <v>33999.93</v>
      </c>
      <c r="H688" s="3">
        <v>3079.96</v>
      </c>
      <c r="I688" s="3">
        <v>-30919.97</v>
      </c>
      <c r="J688" s="4"/>
    </row>
    <row r="689" spans="1:10" ht="15" customHeight="1">
      <c r="A689" s="1">
        <v>6</v>
      </c>
      <c r="B689" s="2" t="s">
        <v>1678</v>
      </c>
      <c r="C689" s="1" t="s">
        <v>1679</v>
      </c>
      <c r="D689" s="2" t="s">
        <v>1680</v>
      </c>
      <c r="E689" s="3">
        <v>0</v>
      </c>
      <c r="F689" s="4"/>
      <c r="G689" s="3">
        <v>27639.07</v>
      </c>
      <c r="H689" s="3">
        <v>120.2</v>
      </c>
      <c r="I689" s="3">
        <v>-27518.87</v>
      </c>
      <c r="J689" s="4"/>
    </row>
    <row r="690" spans="1:10" ht="15" customHeight="1">
      <c r="A690" s="1">
        <v>6</v>
      </c>
      <c r="B690" s="2" t="s">
        <v>1681</v>
      </c>
      <c r="C690" s="1" t="s">
        <v>1682</v>
      </c>
      <c r="D690" s="2" t="s">
        <v>1683</v>
      </c>
      <c r="E690" s="3">
        <v>0</v>
      </c>
      <c r="F690" s="4"/>
      <c r="G690" s="3">
        <v>1966.79</v>
      </c>
      <c r="H690" s="3">
        <v>0</v>
      </c>
      <c r="I690" s="3">
        <v>-1966.79</v>
      </c>
      <c r="J690" s="4"/>
    </row>
    <row r="691" spans="1:10" ht="15" customHeight="1">
      <c r="A691" s="1">
        <v>6</v>
      </c>
      <c r="B691" s="2" t="s">
        <v>1684</v>
      </c>
      <c r="C691" s="1" t="s">
        <v>1685</v>
      </c>
      <c r="D691" s="2" t="s">
        <v>1686</v>
      </c>
      <c r="E691" s="3">
        <v>0</v>
      </c>
      <c r="F691" s="4"/>
      <c r="G691" s="3">
        <v>64556.67</v>
      </c>
      <c r="H691" s="3">
        <v>0</v>
      </c>
      <c r="I691" s="3">
        <v>-64556.67</v>
      </c>
      <c r="J691" s="4"/>
    </row>
    <row r="692" spans="1:10" ht="15" customHeight="1">
      <c r="A692" s="1">
        <v>4</v>
      </c>
      <c r="B692" s="2" t="s">
        <v>1687</v>
      </c>
      <c r="C692" s="1" t="s">
        <v>1</v>
      </c>
      <c r="D692" s="2" t="s">
        <v>1688</v>
      </c>
      <c r="E692" s="3">
        <v>0</v>
      </c>
      <c r="F692" s="4"/>
      <c r="G692" s="3">
        <v>797481.43</v>
      </c>
      <c r="H692" s="3">
        <v>7657.19</v>
      </c>
      <c r="I692" s="3">
        <v>-789824.24</v>
      </c>
      <c r="J692" s="4"/>
    </row>
    <row r="693" spans="1:10" ht="15" customHeight="1">
      <c r="A693" s="1">
        <v>5</v>
      </c>
      <c r="B693" s="2" t="s">
        <v>1689</v>
      </c>
      <c r="C693" s="1" t="s">
        <v>1</v>
      </c>
      <c r="D693" s="2" t="s">
        <v>1690</v>
      </c>
      <c r="E693" s="3">
        <v>0</v>
      </c>
      <c r="F693" s="4"/>
      <c r="G693" s="3">
        <v>28258.03</v>
      </c>
      <c r="H693" s="3">
        <v>151.13999999999999</v>
      </c>
      <c r="I693" s="3">
        <v>-28106.89</v>
      </c>
      <c r="J693" s="4"/>
    </row>
    <row r="694" spans="1:10" ht="15" customHeight="1">
      <c r="A694" s="1">
        <v>6</v>
      </c>
      <c r="B694" s="2" t="s">
        <v>1691</v>
      </c>
      <c r="C694" s="1" t="s">
        <v>1692</v>
      </c>
      <c r="D694" s="2" t="s">
        <v>1693</v>
      </c>
      <c r="E694" s="3">
        <v>0</v>
      </c>
      <c r="F694" s="4"/>
      <c r="G694" s="3">
        <v>28258.03</v>
      </c>
      <c r="H694" s="3">
        <v>151.13999999999999</v>
      </c>
      <c r="I694" s="3">
        <v>-28106.89</v>
      </c>
      <c r="J694" s="4"/>
    </row>
    <row r="695" spans="1:10" ht="15" customHeight="1">
      <c r="A695" s="1">
        <v>5</v>
      </c>
      <c r="B695" s="2" t="s">
        <v>1694</v>
      </c>
      <c r="C695" s="1" t="s">
        <v>1</v>
      </c>
      <c r="D695" s="2" t="s">
        <v>1695</v>
      </c>
      <c r="E695" s="3">
        <v>0</v>
      </c>
      <c r="F695" s="4"/>
      <c r="G695" s="3">
        <v>769223.4</v>
      </c>
      <c r="H695" s="3">
        <v>7506.05</v>
      </c>
      <c r="I695" s="3">
        <v>-761717.35</v>
      </c>
      <c r="J695" s="4"/>
    </row>
    <row r="696" spans="1:10" ht="15" customHeight="1">
      <c r="A696" s="1">
        <v>6</v>
      </c>
      <c r="B696" s="2" t="s">
        <v>1696</v>
      </c>
      <c r="C696" s="1" t="s">
        <v>1697</v>
      </c>
      <c r="D696" s="2" t="s">
        <v>1698</v>
      </c>
      <c r="E696" s="3">
        <v>0</v>
      </c>
      <c r="F696" s="4"/>
      <c r="G696" s="3">
        <v>680109.59</v>
      </c>
      <c r="H696" s="3">
        <v>6336</v>
      </c>
      <c r="I696" s="3">
        <v>-673773.59</v>
      </c>
      <c r="J696" s="4"/>
    </row>
    <row r="697" spans="1:10" ht="15" customHeight="1">
      <c r="A697" s="1">
        <v>6</v>
      </c>
      <c r="B697" s="2" t="s">
        <v>1699</v>
      </c>
      <c r="C697" s="1" t="s">
        <v>1700</v>
      </c>
      <c r="D697" s="2" t="s">
        <v>1701</v>
      </c>
      <c r="E697" s="3">
        <v>0</v>
      </c>
      <c r="F697" s="4"/>
      <c r="G697" s="3">
        <v>53710.05</v>
      </c>
      <c r="H697" s="3">
        <v>1018.91</v>
      </c>
      <c r="I697" s="3">
        <v>-52691.14</v>
      </c>
      <c r="J697" s="4"/>
    </row>
    <row r="698" spans="1:10" ht="15" customHeight="1">
      <c r="A698" s="1">
        <v>6</v>
      </c>
      <c r="B698" s="2" t="s">
        <v>1702</v>
      </c>
      <c r="C698" s="1" t="s">
        <v>1703</v>
      </c>
      <c r="D698" s="2" t="s">
        <v>1704</v>
      </c>
      <c r="E698" s="3">
        <v>0</v>
      </c>
      <c r="F698" s="4"/>
      <c r="G698" s="3">
        <v>35403.760000000002</v>
      </c>
      <c r="H698" s="3">
        <v>151.13999999999999</v>
      </c>
      <c r="I698" s="3">
        <v>-35252.620000000003</v>
      </c>
      <c r="J698" s="4"/>
    </row>
    <row r="699" spans="1:10" ht="15" customHeight="1">
      <c r="A699" s="1">
        <v>4</v>
      </c>
      <c r="B699" s="2" t="s">
        <v>1705</v>
      </c>
      <c r="C699" s="1" t="s">
        <v>1</v>
      </c>
      <c r="D699" s="2" t="s">
        <v>1706</v>
      </c>
      <c r="E699" s="3">
        <v>0</v>
      </c>
      <c r="F699" s="4"/>
      <c r="G699" s="3">
        <v>145800.09</v>
      </c>
      <c r="H699" s="3">
        <v>0</v>
      </c>
      <c r="I699" s="3">
        <v>-145800.09</v>
      </c>
      <c r="J699" s="4"/>
    </row>
    <row r="700" spans="1:10" ht="15" customHeight="1">
      <c r="A700" s="1">
        <v>6</v>
      </c>
      <c r="B700" s="2" t="s">
        <v>1707</v>
      </c>
      <c r="C700" s="1" t="s">
        <v>1708</v>
      </c>
      <c r="D700" s="2" t="s">
        <v>1709</v>
      </c>
      <c r="E700" s="3">
        <v>0</v>
      </c>
      <c r="F700" s="4"/>
      <c r="G700" s="3">
        <v>145800.09</v>
      </c>
      <c r="H700" s="3">
        <v>0</v>
      </c>
      <c r="I700" s="3">
        <v>-145800.09</v>
      </c>
      <c r="J700" s="4"/>
    </row>
    <row r="701" spans="1:10" ht="15" customHeight="1">
      <c r="A701" s="1">
        <v>4</v>
      </c>
      <c r="B701" s="2" t="s">
        <v>1710</v>
      </c>
      <c r="C701" s="1" t="s">
        <v>1</v>
      </c>
      <c r="D701" s="2" t="s">
        <v>1711</v>
      </c>
      <c r="E701" s="3">
        <v>0</v>
      </c>
      <c r="F701" s="4"/>
      <c r="G701" s="3">
        <v>45890.51</v>
      </c>
      <c r="H701" s="3">
        <v>0</v>
      </c>
      <c r="I701" s="3">
        <v>-45890.51</v>
      </c>
      <c r="J701" s="4"/>
    </row>
    <row r="702" spans="1:10" ht="15" customHeight="1">
      <c r="A702" s="1">
        <v>6</v>
      </c>
      <c r="B702" s="2" t="s">
        <v>1712</v>
      </c>
      <c r="C702" s="1" t="s">
        <v>1713</v>
      </c>
      <c r="D702" s="2" t="s">
        <v>1714</v>
      </c>
      <c r="E702" s="3">
        <v>0</v>
      </c>
      <c r="F702" s="4"/>
      <c r="G702" s="3">
        <v>44126.41</v>
      </c>
      <c r="H702" s="3">
        <v>0</v>
      </c>
      <c r="I702" s="3">
        <v>-44126.41</v>
      </c>
      <c r="J702" s="4"/>
    </row>
    <row r="703" spans="1:10" ht="15" customHeight="1">
      <c r="A703" s="1">
        <v>6</v>
      </c>
      <c r="B703" s="2" t="s">
        <v>1715</v>
      </c>
      <c r="C703" s="1" t="s">
        <v>1716</v>
      </c>
      <c r="D703" s="2" t="s">
        <v>1717</v>
      </c>
      <c r="E703" s="3">
        <v>0</v>
      </c>
      <c r="F703" s="4"/>
      <c r="G703" s="3">
        <v>1764.1</v>
      </c>
      <c r="H703" s="3">
        <v>0</v>
      </c>
      <c r="I703" s="3">
        <v>-1764.1</v>
      </c>
      <c r="J703" s="4"/>
    </row>
    <row r="704" spans="1:10" ht="15" customHeight="1">
      <c r="A704" s="1">
        <v>4</v>
      </c>
      <c r="B704" s="2" t="s">
        <v>1718</v>
      </c>
      <c r="C704" s="1" t="s">
        <v>1</v>
      </c>
      <c r="D704" s="2" t="s">
        <v>1719</v>
      </c>
      <c r="E704" s="3">
        <v>0</v>
      </c>
      <c r="F704" s="4"/>
      <c r="G704" s="3">
        <v>732053.93</v>
      </c>
      <c r="H704" s="3">
        <v>0</v>
      </c>
      <c r="I704" s="3">
        <v>-732053.93</v>
      </c>
      <c r="J704" s="4"/>
    </row>
    <row r="705" spans="1:10" ht="15" customHeight="1">
      <c r="A705" s="1">
        <v>6</v>
      </c>
      <c r="B705" s="2" t="s">
        <v>1720</v>
      </c>
      <c r="C705" s="1" t="s">
        <v>1721</v>
      </c>
      <c r="D705" s="2" t="s">
        <v>1722</v>
      </c>
      <c r="E705" s="3">
        <v>0</v>
      </c>
      <c r="F705" s="4"/>
      <c r="G705" s="3">
        <v>39660.089999999997</v>
      </c>
      <c r="H705" s="3">
        <v>0</v>
      </c>
      <c r="I705" s="3">
        <v>-39660.089999999997</v>
      </c>
      <c r="J705" s="4"/>
    </row>
    <row r="706" spans="1:10" ht="15" customHeight="1">
      <c r="A706" s="1">
        <v>6</v>
      </c>
      <c r="B706" s="2" t="s">
        <v>1723</v>
      </c>
      <c r="C706" s="1" t="s">
        <v>1724</v>
      </c>
      <c r="D706" s="2" t="s">
        <v>1725</v>
      </c>
      <c r="E706" s="3">
        <v>0</v>
      </c>
      <c r="F706" s="4"/>
      <c r="G706" s="3">
        <v>629969.82999999996</v>
      </c>
      <c r="H706" s="3">
        <v>0</v>
      </c>
      <c r="I706" s="3">
        <v>-629969.82999999996</v>
      </c>
      <c r="J706" s="4"/>
    </row>
    <row r="707" spans="1:10" ht="15" customHeight="1">
      <c r="A707" s="1">
        <v>6</v>
      </c>
      <c r="B707" s="2" t="s">
        <v>1726</v>
      </c>
      <c r="C707" s="1" t="s">
        <v>1727</v>
      </c>
      <c r="D707" s="2" t="s">
        <v>1728</v>
      </c>
      <c r="E707" s="3">
        <v>0</v>
      </c>
      <c r="F707" s="4"/>
      <c r="G707" s="3">
        <v>13570.05</v>
      </c>
      <c r="H707" s="3">
        <v>0</v>
      </c>
      <c r="I707" s="3">
        <v>-13570.05</v>
      </c>
      <c r="J707" s="4"/>
    </row>
    <row r="708" spans="1:10" ht="15" customHeight="1">
      <c r="A708" s="1">
        <v>6</v>
      </c>
      <c r="B708" s="2" t="s">
        <v>1729</v>
      </c>
      <c r="C708" s="1" t="s">
        <v>1730</v>
      </c>
      <c r="D708" s="2" t="s">
        <v>1731</v>
      </c>
      <c r="E708" s="3">
        <v>0</v>
      </c>
      <c r="F708" s="4"/>
      <c r="G708" s="3">
        <v>29068.720000000001</v>
      </c>
      <c r="H708" s="3">
        <v>0</v>
      </c>
      <c r="I708" s="3">
        <v>-29068.720000000001</v>
      </c>
      <c r="J708" s="4"/>
    </row>
    <row r="709" spans="1:10" ht="15" customHeight="1">
      <c r="A709" s="1">
        <v>6</v>
      </c>
      <c r="B709" s="2" t="s">
        <v>1732</v>
      </c>
      <c r="C709" s="1" t="s">
        <v>1733</v>
      </c>
      <c r="D709" s="2" t="s">
        <v>1734</v>
      </c>
      <c r="E709" s="3">
        <v>0</v>
      </c>
      <c r="F709" s="4"/>
      <c r="G709" s="3">
        <v>19785.240000000002</v>
      </c>
      <c r="H709" s="3">
        <v>0</v>
      </c>
      <c r="I709" s="3">
        <v>-19785.240000000002</v>
      </c>
      <c r="J709" s="4"/>
    </row>
    <row r="710" spans="1:10" ht="15" customHeight="1">
      <c r="A710" s="1">
        <v>4</v>
      </c>
      <c r="B710" s="2" t="s">
        <v>1735</v>
      </c>
      <c r="C710" s="1" t="s">
        <v>1</v>
      </c>
      <c r="D710" s="2" t="s">
        <v>1736</v>
      </c>
      <c r="E710" s="3">
        <v>0</v>
      </c>
      <c r="F710" s="4"/>
      <c r="G710" s="3">
        <v>1216935.19</v>
      </c>
      <c r="H710" s="3">
        <v>7563.39</v>
      </c>
      <c r="I710" s="3">
        <v>-1209371.8</v>
      </c>
      <c r="J710" s="4"/>
    </row>
    <row r="711" spans="1:10" ht="15" customHeight="1">
      <c r="A711" s="1">
        <v>5</v>
      </c>
      <c r="B711" s="2" t="s">
        <v>1737</v>
      </c>
      <c r="C711" s="1" t="s">
        <v>1</v>
      </c>
      <c r="D711" s="2" t="s">
        <v>1738</v>
      </c>
      <c r="E711" s="3">
        <v>0</v>
      </c>
      <c r="F711" s="4"/>
      <c r="G711" s="3">
        <v>286756.95</v>
      </c>
      <c r="H711" s="3">
        <v>1263.68</v>
      </c>
      <c r="I711" s="3">
        <v>-285493.27</v>
      </c>
      <c r="J711" s="4"/>
    </row>
    <row r="712" spans="1:10" ht="15" customHeight="1">
      <c r="A712" s="1">
        <v>6</v>
      </c>
      <c r="B712" s="2" t="s">
        <v>1739</v>
      </c>
      <c r="C712" s="1" t="s">
        <v>1740</v>
      </c>
      <c r="D712" s="2" t="s">
        <v>1741</v>
      </c>
      <c r="E712" s="3">
        <v>0</v>
      </c>
      <c r="F712" s="4"/>
      <c r="G712" s="3">
        <v>233068.54</v>
      </c>
      <c r="H712" s="3">
        <v>1263.68</v>
      </c>
      <c r="I712" s="3">
        <v>-231804.86</v>
      </c>
      <c r="J712" s="4"/>
    </row>
    <row r="713" spans="1:10" ht="15" customHeight="1">
      <c r="A713" s="1">
        <v>6</v>
      </c>
      <c r="B713" s="2" t="s">
        <v>1742</v>
      </c>
      <c r="C713" s="1" t="s">
        <v>1743</v>
      </c>
      <c r="D713" s="2" t="s">
        <v>1744</v>
      </c>
      <c r="E713" s="3">
        <v>0</v>
      </c>
      <c r="F713" s="4"/>
      <c r="G713" s="3">
        <v>53688.41</v>
      </c>
      <c r="H713" s="3">
        <v>0</v>
      </c>
      <c r="I713" s="3">
        <v>-53688.41</v>
      </c>
      <c r="J713" s="4"/>
    </row>
    <row r="714" spans="1:10" ht="15" customHeight="1">
      <c r="A714" s="1">
        <v>5</v>
      </c>
      <c r="B714" s="2" t="s">
        <v>1745</v>
      </c>
      <c r="C714" s="1" t="s">
        <v>1</v>
      </c>
      <c r="D714" s="2" t="s">
        <v>1746</v>
      </c>
      <c r="E714" s="3">
        <v>0</v>
      </c>
      <c r="F714" s="4"/>
      <c r="G714" s="3">
        <v>930178.24</v>
      </c>
      <c r="H714" s="3">
        <v>6299.71</v>
      </c>
      <c r="I714" s="3">
        <v>-923878.53</v>
      </c>
      <c r="J714" s="4"/>
    </row>
    <row r="715" spans="1:10" ht="15" customHeight="1">
      <c r="A715" s="1">
        <v>6</v>
      </c>
      <c r="B715" s="2" t="s">
        <v>1747</v>
      </c>
      <c r="C715" s="1" t="s">
        <v>1748</v>
      </c>
      <c r="D715" s="2" t="s">
        <v>1749</v>
      </c>
      <c r="E715" s="3">
        <v>0</v>
      </c>
      <c r="F715" s="4"/>
      <c r="G715" s="3">
        <v>770147.76</v>
      </c>
      <c r="H715" s="3">
        <v>6299.63</v>
      </c>
      <c r="I715" s="3">
        <v>-763848.13</v>
      </c>
      <c r="J715" s="4"/>
    </row>
    <row r="716" spans="1:10" ht="15" customHeight="1">
      <c r="A716" s="1">
        <v>6</v>
      </c>
      <c r="B716" s="2" t="s">
        <v>1750</v>
      </c>
      <c r="C716" s="1" t="s">
        <v>1751</v>
      </c>
      <c r="D716" s="2" t="s">
        <v>1752</v>
      </c>
      <c r="E716" s="3">
        <v>0</v>
      </c>
      <c r="F716" s="4"/>
      <c r="G716" s="3">
        <v>160030.48000000001</v>
      </c>
      <c r="H716" s="3">
        <v>0.08</v>
      </c>
      <c r="I716" s="3">
        <v>-160030.39999999999</v>
      </c>
      <c r="J716" s="4"/>
    </row>
    <row r="717" spans="1:10" ht="15" customHeight="1">
      <c r="A717" s="1">
        <v>4</v>
      </c>
      <c r="B717" s="2" t="s">
        <v>1753</v>
      </c>
      <c r="C717" s="1" t="s">
        <v>1</v>
      </c>
      <c r="D717" s="2" t="s">
        <v>1754</v>
      </c>
      <c r="E717" s="3">
        <v>0</v>
      </c>
      <c r="F717" s="4"/>
      <c r="G717" s="3">
        <v>3057247.2</v>
      </c>
      <c r="H717" s="3">
        <v>78719.72</v>
      </c>
      <c r="I717" s="3">
        <v>-2978527.48</v>
      </c>
      <c r="J717" s="4"/>
    </row>
    <row r="718" spans="1:10" ht="15" customHeight="1">
      <c r="A718" s="1">
        <v>6</v>
      </c>
      <c r="B718" s="2" t="s">
        <v>1755</v>
      </c>
      <c r="C718" s="1" t="s">
        <v>1756</v>
      </c>
      <c r="D718" s="2" t="s">
        <v>1131</v>
      </c>
      <c r="E718" s="3">
        <v>0</v>
      </c>
      <c r="F718" s="4"/>
      <c r="G718" s="3">
        <v>1919033.1</v>
      </c>
      <c r="H718" s="3">
        <v>36306.949999999997</v>
      </c>
      <c r="I718" s="3">
        <v>-1882726.15</v>
      </c>
      <c r="J718" s="4"/>
    </row>
    <row r="719" spans="1:10" ht="15" customHeight="1">
      <c r="A719" s="1">
        <v>6</v>
      </c>
      <c r="B719" s="2" t="s">
        <v>1757</v>
      </c>
      <c r="C719" s="1" t="s">
        <v>1758</v>
      </c>
      <c r="D719" s="2" t="s">
        <v>1759</v>
      </c>
      <c r="E719" s="3">
        <v>0</v>
      </c>
      <c r="F719" s="4"/>
      <c r="G719" s="3">
        <v>320893.63</v>
      </c>
      <c r="H719" s="3">
        <v>0</v>
      </c>
      <c r="I719" s="3">
        <v>-320893.63</v>
      </c>
      <c r="J719" s="4"/>
    </row>
    <row r="720" spans="1:10" ht="15" customHeight="1">
      <c r="A720" s="1">
        <v>6</v>
      </c>
      <c r="B720" s="2" t="s">
        <v>1760</v>
      </c>
      <c r="C720" s="1" t="s">
        <v>1761</v>
      </c>
      <c r="D720" s="2" t="s">
        <v>1762</v>
      </c>
      <c r="E720" s="3">
        <v>0</v>
      </c>
      <c r="F720" s="4"/>
      <c r="G720" s="3">
        <v>75821.73</v>
      </c>
      <c r="H720" s="3">
        <v>0</v>
      </c>
      <c r="I720" s="3">
        <v>-75821.73</v>
      </c>
      <c r="J720" s="4"/>
    </row>
    <row r="721" spans="1:10" ht="15" customHeight="1">
      <c r="A721" s="1">
        <v>6</v>
      </c>
      <c r="B721" s="2" t="s">
        <v>1763</v>
      </c>
      <c r="C721" s="1" t="s">
        <v>1764</v>
      </c>
      <c r="D721" s="2" t="s">
        <v>1765</v>
      </c>
      <c r="E721" s="3">
        <v>0</v>
      </c>
      <c r="F721" s="4"/>
      <c r="G721" s="3">
        <v>2693.35</v>
      </c>
      <c r="H721" s="3">
        <v>0</v>
      </c>
      <c r="I721" s="3">
        <v>-2693.35</v>
      </c>
      <c r="J721" s="4"/>
    </row>
    <row r="722" spans="1:10" ht="15" customHeight="1">
      <c r="A722" s="1">
        <v>6</v>
      </c>
      <c r="B722" s="2" t="s">
        <v>1766</v>
      </c>
      <c r="C722" s="1" t="s">
        <v>1767</v>
      </c>
      <c r="D722" s="2" t="s">
        <v>1768</v>
      </c>
      <c r="E722" s="3">
        <v>0</v>
      </c>
      <c r="F722" s="4"/>
      <c r="G722" s="3">
        <v>71665.119999999995</v>
      </c>
      <c r="H722" s="3">
        <v>0</v>
      </c>
      <c r="I722" s="3">
        <v>-71665.119999999995</v>
      </c>
      <c r="J722" s="4"/>
    </row>
    <row r="723" spans="1:10" ht="15" customHeight="1">
      <c r="A723" s="1">
        <v>6</v>
      </c>
      <c r="B723" s="2" t="s">
        <v>1769</v>
      </c>
      <c r="C723" s="1" t="s">
        <v>1770</v>
      </c>
      <c r="D723" s="2" t="s">
        <v>1771</v>
      </c>
      <c r="E723" s="3">
        <v>0</v>
      </c>
      <c r="F723" s="4"/>
      <c r="G723" s="3">
        <v>2836.33</v>
      </c>
      <c r="H723" s="3">
        <v>0</v>
      </c>
      <c r="I723" s="3">
        <v>-2836.33</v>
      </c>
      <c r="J723" s="4"/>
    </row>
    <row r="724" spans="1:10" ht="15" customHeight="1">
      <c r="A724" s="1">
        <v>6</v>
      </c>
      <c r="B724" s="2" t="s">
        <v>1772</v>
      </c>
      <c r="C724" s="1" t="s">
        <v>1773</v>
      </c>
      <c r="D724" s="2" t="s">
        <v>1155</v>
      </c>
      <c r="E724" s="3">
        <v>0</v>
      </c>
      <c r="F724" s="4"/>
      <c r="G724" s="3">
        <v>219254.52</v>
      </c>
      <c r="H724" s="3">
        <v>2543.06</v>
      </c>
      <c r="I724" s="3">
        <v>-216711.46</v>
      </c>
      <c r="J724" s="4"/>
    </row>
    <row r="725" spans="1:10" ht="15" customHeight="1">
      <c r="A725" s="1">
        <v>6</v>
      </c>
      <c r="B725" s="2" t="s">
        <v>1774</v>
      </c>
      <c r="C725" s="1" t="s">
        <v>1775</v>
      </c>
      <c r="D725" s="2" t="s">
        <v>1776</v>
      </c>
      <c r="E725" s="3">
        <v>0</v>
      </c>
      <c r="F725" s="4"/>
      <c r="G725" s="3">
        <v>6362.46</v>
      </c>
      <c r="H725" s="3">
        <v>0</v>
      </c>
      <c r="I725" s="3">
        <v>-6362.46</v>
      </c>
      <c r="J725" s="4"/>
    </row>
    <row r="726" spans="1:10" ht="15" customHeight="1">
      <c r="A726" s="1">
        <v>6</v>
      </c>
      <c r="B726" s="2" t="s">
        <v>1777</v>
      </c>
      <c r="C726" s="1" t="s">
        <v>1778</v>
      </c>
      <c r="D726" s="2" t="s">
        <v>1143</v>
      </c>
      <c r="E726" s="3">
        <v>0</v>
      </c>
      <c r="F726" s="4"/>
      <c r="G726" s="3">
        <v>336907.22</v>
      </c>
      <c r="H726" s="3">
        <v>39869.71</v>
      </c>
      <c r="I726" s="3">
        <v>-297037.51</v>
      </c>
      <c r="J726" s="4"/>
    </row>
    <row r="727" spans="1:10" ht="15" customHeight="1">
      <c r="A727" s="1">
        <v>6</v>
      </c>
      <c r="B727" s="2" t="s">
        <v>1779</v>
      </c>
      <c r="C727" s="1" t="s">
        <v>1780</v>
      </c>
      <c r="D727" s="2" t="s">
        <v>1781</v>
      </c>
      <c r="E727" s="3">
        <v>0</v>
      </c>
      <c r="F727" s="4"/>
      <c r="G727" s="3">
        <v>9192.1200000000008</v>
      </c>
      <c r="H727" s="3">
        <v>0</v>
      </c>
      <c r="I727" s="3">
        <v>-9192.1200000000008</v>
      </c>
      <c r="J727" s="4"/>
    </row>
    <row r="728" spans="1:10" ht="15" customHeight="1">
      <c r="A728" s="1">
        <v>6</v>
      </c>
      <c r="B728" s="2" t="s">
        <v>1782</v>
      </c>
      <c r="C728" s="1" t="s">
        <v>1783</v>
      </c>
      <c r="D728" s="2" t="s">
        <v>1784</v>
      </c>
      <c r="E728" s="3">
        <v>0</v>
      </c>
      <c r="F728" s="4"/>
      <c r="G728" s="3">
        <v>61054.33</v>
      </c>
      <c r="H728" s="3">
        <v>0</v>
      </c>
      <c r="I728" s="3">
        <v>-61054.33</v>
      </c>
      <c r="J728" s="4"/>
    </row>
    <row r="729" spans="1:10" ht="15" customHeight="1">
      <c r="A729" s="1">
        <v>6</v>
      </c>
      <c r="B729" s="2" t="s">
        <v>1785</v>
      </c>
      <c r="C729" s="1" t="s">
        <v>1786</v>
      </c>
      <c r="D729" s="2" t="s">
        <v>1787</v>
      </c>
      <c r="E729" s="3">
        <v>0</v>
      </c>
      <c r="F729" s="4"/>
      <c r="G729" s="3">
        <v>31533.29</v>
      </c>
      <c r="H729" s="3">
        <v>0</v>
      </c>
      <c r="I729" s="3">
        <v>-31533.29</v>
      </c>
      <c r="J729" s="4"/>
    </row>
    <row r="730" spans="1:10" ht="15" customHeight="1">
      <c r="A730" s="1">
        <v>4</v>
      </c>
      <c r="B730" s="2" t="s">
        <v>1788</v>
      </c>
      <c r="C730" s="1" t="s">
        <v>1</v>
      </c>
      <c r="D730" s="2" t="s">
        <v>1789</v>
      </c>
      <c r="E730" s="3">
        <v>0</v>
      </c>
      <c r="F730" s="4"/>
      <c r="G730" s="3">
        <v>2100</v>
      </c>
      <c r="H730" s="3">
        <v>0</v>
      </c>
      <c r="I730" s="3">
        <v>-2100</v>
      </c>
      <c r="J730" s="4"/>
    </row>
    <row r="731" spans="1:10" ht="15" customHeight="1">
      <c r="A731" s="1">
        <v>6</v>
      </c>
      <c r="B731" s="2" t="s">
        <v>1790</v>
      </c>
      <c r="C731" s="1" t="s">
        <v>1791</v>
      </c>
      <c r="D731" s="2" t="s">
        <v>1792</v>
      </c>
      <c r="E731" s="3">
        <v>0</v>
      </c>
      <c r="F731" s="4"/>
      <c r="G731" s="3">
        <v>2100</v>
      </c>
      <c r="H731" s="3">
        <v>0</v>
      </c>
      <c r="I731" s="3">
        <v>-2100</v>
      </c>
      <c r="J731" s="4"/>
    </row>
    <row r="732" spans="1:10" ht="15" customHeight="1">
      <c r="A732" s="1">
        <v>4</v>
      </c>
      <c r="B732" s="2" t="s">
        <v>1793</v>
      </c>
      <c r="C732" s="1" t="s">
        <v>1</v>
      </c>
      <c r="D732" s="2" t="s">
        <v>1794</v>
      </c>
      <c r="E732" s="3">
        <v>0</v>
      </c>
      <c r="F732" s="4"/>
      <c r="G732" s="3">
        <v>3059.42</v>
      </c>
      <c r="H732" s="3">
        <v>0</v>
      </c>
      <c r="I732" s="3">
        <v>-3059.42</v>
      </c>
      <c r="J732" s="4"/>
    </row>
    <row r="733" spans="1:10" ht="15" customHeight="1">
      <c r="A733" s="1">
        <v>6</v>
      </c>
      <c r="B733" s="2" t="s">
        <v>1795</v>
      </c>
      <c r="C733" s="1" t="s">
        <v>1796</v>
      </c>
      <c r="D733" s="2" t="s">
        <v>1797</v>
      </c>
      <c r="E733" s="3">
        <v>0</v>
      </c>
      <c r="F733" s="4"/>
      <c r="G733" s="3">
        <v>3059.42</v>
      </c>
      <c r="H733" s="3">
        <v>0</v>
      </c>
      <c r="I733" s="3">
        <v>-3059.42</v>
      </c>
      <c r="J733" s="4"/>
    </row>
    <row r="734" spans="1:10" ht="15" customHeight="1">
      <c r="A734" s="1">
        <v>4</v>
      </c>
      <c r="B734" s="2" t="s">
        <v>1798</v>
      </c>
      <c r="C734" s="1" t="s">
        <v>1</v>
      </c>
      <c r="D734" s="2" t="s">
        <v>1799</v>
      </c>
      <c r="E734" s="3">
        <v>0</v>
      </c>
      <c r="F734" s="4"/>
      <c r="G734" s="3">
        <v>107939.19</v>
      </c>
      <c r="H734" s="3">
        <v>0</v>
      </c>
      <c r="I734" s="3">
        <v>-107939.19</v>
      </c>
      <c r="J734" s="4"/>
    </row>
    <row r="735" spans="1:10" ht="15" customHeight="1">
      <c r="A735" s="1">
        <v>6</v>
      </c>
      <c r="B735" s="2" t="s">
        <v>1800</v>
      </c>
      <c r="C735" s="1" t="s">
        <v>1801</v>
      </c>
      <c r="D735" s="2" t="s">
        <v>1802</v>
      </c>
      <c r="E735" s="3">
        <v>0</v>
      </c>
      <c r="F735" s="4"/>
      <c r="G735" s="3">
        <v>16511.73</v>
      </c>
      <c r="H735" s="3">
        <v>0</v>
      </c>
      <c r="I735" s="3">
        <v>-16511.73</v>
      </c>
      <c r="J735" s="4"/>
    </row>
    <row r="736" spans="1:10" ht="15" customHeight="1">
      <c r="A736" s="1">
        <v>6</v>
      </c>
      <c r="B736" s="2" t="s">
        <v>1803</v>
      </c>
      <c r="C736" s="1" t="s">
        <v>1804</v>
      </c>
      <c r="D736" s="2" t="s">
        <v>1805</v>
      </c>
      <c r="E736" s="3">
        <v>0</v>
      </c>
      <c r="F736" s="4"/>
      <c r="G736" s="3">
        <v>91427.46</v>
      </c>
      <c r="H736" s="3">
        <v>0</v>
      </c>
      <c r="I736" s="3">
        <v>-91427.46</v>
      </c>
      <c r="J736" s="4"/>
    </row>
    <row r="737" spans="1:10" ht="15" customHeight="1">
      <c r="A737" s="1">
        <v>4</v>
      </c>
      <c r="B737" s="2" t="s">
        <v>1806</v>
      </c>
      <c r="C737" s="1" t="s">
        <v>1</v>
      </c>
      <c r="D737" s="2" t="s">
        <v>1807</v>
      </c>
      <c r="E737" s="3">
        <v>0</v>
      </c>
      <c r="F737" s="4"/>
      <c r="G737" s="3">
        <v>33145.14</v>
      </c>
      <c r="H737" s="3">
        <v>0</v>
      </c>
      <c r="I737" s="3">
        <v>-33145.14</v>
      </c>
      <c r="J737" s="4"/>
    </row>
    <row r="738" spans="1:10" ht="15" customHeight="1">
      <c r="A738" s="1">
        <v>6</v>
      </c>
      <c r="B738" s="2" t="s">
        <v>1808</v>
      </c>
      <c r="C738" s="1" t="s">
        <v>1809</v>
      </c>
      <c r="D738" s="2" t="s">
        <v>1810</v>
      </c>
      <c r="E738" s="3">
        <v>0</v>
      </c>
      <c r="F738" s="4"/>
      <c r="G738" s="3">
        <v>1676.14</v>
      </c>
      <c r="H738" s="3">
        <v>0</v>
      </c>
      <c r="I738" s="3">
        <v>-1676.14</v>
      </c>
      <c r="J738" s="4"/>
    </row>
    <row r="739" spans="1:10" ht="15" customHeight="1">
      <c r="A739" s="1">
        <v>6</v>
      </c>
      <c r="B739" s="2" t="s">
        <v>1811</v>
      </c>
      <c r="C739" s="1" t="s">
        <v>1812</v>
      </c>
      <c r="D739" s="2" t="s">
        <v>1813</v>
      </c>
      <c r="E739" s="3">
        <v>0</v>
      </c>
      <c r="F739" s="4"/>
      <c r="G739" s="3">
        <v>490</v>
      </c>
      <c r="H739" s="3">
        <v>0</v>
      </c>
      <c r="I739" s="3">
        <v>-490</v>
      </c>
      <c r="J739" s="4"/>
    </row>
    <row r="740" spans="1:10" ht="15" customHeight="1">
      <c r="A740" s="1">
        <v>6</v>
      </c>
      <c r="B740" s="2" t="s">
        <v>1814</v>
      </c>
      <c r="C740" s="1" t="s">
        <v>1815</v>
      </c>
      <c r="D740" s="2" t="s">
        <v>1816</v>
      </c>
      <c r="E740" s="3">
        <v>0</v>
      </c>
      <c r="F740" s="4"/>
      <c r="G740" s="3">
        <v>30979</v>
      </c>
      <c r="H740" s="3">
        <v>0</v>
      </c>
      <c r="I740" s="3">
        <v>-30979</v>
      </c>
      <c r="J740" s="4"/>
    </row>
    <row r="741" spans="1:10" ht="15" customHeight="1">
      <c r="A741" s="1">
        <v>4</v>
      </c>
      <c r="B741" s="2" t="s">
        <v>1817</v>
      </c>
      <c r="C741" s="1" t="s">
        <v>1</v>
      </c>
      <c r="D741" s="2" t="s">
        <v>1818</v>
      </c>
      <c r="E741" s="3">
        <v>0</v>
      </c>
      <c r="F741" s="4"/>
      <c r="G741" s="3">
        <v>9250</v>
      </c>
      <c r="H741" s="3">
        <v>0</v>
      </c>
      <c r="I741" s="3">
        <v>-9250</v>
      </c>
      <c r="J741" s="4"/>
    </row>
    <row r="742" spans="1:10" ht="15" customHeight="1">
      <c r="A742" s="1">
        <v>6</v>
      </c>
      <c r="B742" s="2" t="s">
        <v>1819</v>
      </c>
      <c r="C742" s="1" t="s">
        <v>1820</v>
      </c>
      <c r="D742" s="2" t="s">
        <v>1821</v>
      </c>
      <c r="E742" s="3">
        <v>0</v>
      </c>
      <c r="F742" s="4"/>
      <c r="G742" s="3">
        <v>9250</v>
      </c>
      <c r="H742" s="3">
        <v>0</v>
      </c>
      <c r="I742" s="3">
        <v>-9250</v>
      </c>
      <c r="J742" s="4"/>
    </row>
    <row r="743" spans="1:10" ht="15" customHeight="1">
      <c r="A743" s="1">
        <v>4</v>
      </c>
      <c r="B743" s="2" t="s">
        <v>1822</v>
      </c>
      <c r="C743" s="1" t="s">
        <v>1</v>
      </c>
      <c r="D743" s="2" t="s">
        <v>1823</v>
      </c>
      <c r="E743" s="3">
        <v>0</v>
      </c>
      <c r="F743" s="4"/>
      <c r="G743" s="3">
        <v>280</v>
      </c>
      <c r="H743" s="3">
        <v>0</v>
      </c>
      <c r="I743" s="3">
        <v>-280</v>
      </c>
      <c r="J743" s="4"/>
    </row>
    <row r="744" spans="1:10" ht="15" customHeight="1">
      <c r="A744" s="1">
        <v>6</v>
      </c>
      <c r="B744" s="2" t="s">
        <v>1824</v>
      </c>
      <c r="C744" s="1" t="s">
        <v>1825</v>
      </c>
      <c r="D744" s="2" t="s">
        <v>1826</v>
      </c>
      <c r="E744" s="3">
        <v>0</v>
      </c>
      <c r="F744" s="4"/>
      <c r="G744" s="3">
        <v>280</v>
      </c>
      <c r="H744" s="3">
        <v>0</v>
      </c>
      <c r="I744" s="3">
        <v>-280</v>
      </c>
      <c r="J744" s="4"/>
    </row>
    <row r="745" spans="1:10" ht="15" customHeight="1">
      <c r="A745" s="1">
        <v>4</v>
      </c>
      <c r="B745" s="2" t="s">
        <v>1827</v>
      </c>
      <c r="C745" s="1" t="s">
        <v>1</v>
      </c>
      <c r="D745" s="2" t="s">
        <v>1828</v>
      </c>
      <c r="E745" s="3">
        <v>0</v>
      </c>
      <c r="F745" s="4"/>
      <c r="G745" s="3">
        <v>114351.89</v>
      </c>
      <c r="H745" s="3">
        <v>0</v>
      </c>
      <c r="I745" s="3">
        <v>-114351.89</v>
      </c>
      <c r="J745" s="4"/>
    </row>
    <row r="746" spans="1:10" ht="15" customHeight="1">
      <c r="A746" s="1">
        <v>6</v>
      </c>
      <c r="B746" s="2" t="s">
        <v>1829</v>
      </c>
      <c r="C746" s="1" t="s">
        <v>1830</v>
      </c>
      <c r="D746" s="2" t="s">
        <v>1831</v>
      </c>
      <c r="E746" s="3">
        <v>0</v>
      </c>
      <c r="F746" s="4"/>
      <c r="G746" s="3">
        <v>19399.89</v>
      </c>
      <c r="H746" s="3">
        <v>0</v>
      </c>
      <c r="I746" s="3">
        <v>-19399.89</v>
      </c>
      <c r="J746" s="4"/>
    </row>
    <row r="747" spans="1:10" ht="15" customHeight="1">
      <c r="A747" s="1">
        <v>6</v>
      </c>
      <c r="B747" s="2" t="s">
        <v>1832</v>
      </c>
      <c r="C747" s="1" t="s">
        <v>1833</v>
      </c>
      <c r="D747" s="2" t="s">
        <v>1834</v>
      </c>
      <c r="E747" s="3">
        <v>0</v>
      </c>
      <c r="F747" s="4"/>
      <c r="G747" s="3">
        <v>7213.94</v>
      </c>
      <c r="H747" s="3">
        <v>0</v>
      </c>
      <c r="I747" s="3">
        <v>-7213.94</v>
      </c>
      <c r="J747" s="4"/>
    </row>
    <row r="748" spans="1:10" ht="15" customHeight="1">
      <c r="A748" s="1">
        <v>6</v>
      </c>
      <c r="B748" s="2" t="s">
        <v>1835</v>
      </c>
      <c r="C748" s="1" t="s">
        <v>1836</v>
      </c>
      <c r="D748" s="2" t="s">
        <v>1837</v>
      </c>
      <c r="E748" s="3">
        <v>0</v>
      </c>
      <c r="F748" s="4"/>
      <c r="G748" s="3">
        <v>66419.05</v>
      </c>
      <c r="H748" s="3">
        <v>0</v>
      </c>
      <c r="I748" s="3">
        <v>-66419.05</v>
      </c>
      <c r="J748" s="4"/>
    </row>
    <row r="749" spans="1:10" ht="15" customHeight="1">
      <c r="A749" s="1">
        <v>6</v>
      </c>
      <c r="B749" s="2" t="s">
        <v>1838</v>
      </c>
      <c r="C749" s="1" t="s">
        <v>1839</v>
      </c>
      <c r="D749" s="2" t="s">
        <v>1840</v>
      </c>
      <c r="E749" s="3">
        <v>0</v>
      </c>
      <c r="F749" s="4"/>
      <c r="G749" s="3">
        <v>10509.2</v>
      </c>
      <c r="H749" s="3">
        <v>0</v>
      </c>
      <c r="I749" s="3">
        <v>-10509.2</v>
      </c>
      <c r="J749" s="4"/>
    </row>
    <row r="750" spans="1:10" ht="15" customHeight="1">
      <c r="A750" s="1">
        <v>6</v>
      </c>
      <c r="B750" s="2" t="s">
        <v>1841</v>
      </c>
      <c r="C750" s="1" t="s">
        <v>1842</v>
      </c>
      <c r="D750" s="2" t="s">
        <v>1843</v>
      </c>
      <c r="E750" s="3">
        <v>0</v>
      </c>
      <c r="F750" s="4"/>
      <c r="G750" s="3">
        <v>10809.81</v>
      </c>
      <c r="H750" s="3">
        <v>0</v>
      </c>
      <c r="I750" s="3">
        <v>-10809.81</v>
      </c>
      <c r="J750" s="4"/>
    </row>
    <row r="751" spans="1:10" ht="15" customHeight="1">
      <c r="A751" s="1">
        <v>4</v>
      </c>
      <c r="B751" s="2" t="s">
        <v>1844</v>
      </c>
      <c r="C751" s="1" t="s">
        <v>1</v>
      </c>
      <c r="D751" s="2" t="s">
        <v>1845</v>
      </c>
      <c r="E751" s="3">
        <v>0</v>
      </c>
      <c r="F751" s="4"/>
      <c r="G751" s="3">
        <v>641724.43999999994</v>
      </c>
      <c r="H751" s="3">
        <v>8681.82</v>
      </c>
      <c r="I751" s="3">
        <v>-633042.62</v>
      </c>
      <c r="J751" s="4"/>
    </row>
    <row r="752" spans="1:10" ht="15" customHeight="1">
      <c r="A752" s="1">
        <v>6</v>
      </c>
      <c r="B752" s="2" t="s">
        <v>1846</v>
      </c>
      <c r="C752" s="1" t="s">
        <v>1847</v>
      </c>
      <c r="D752" s="2" t="s">
        <v>1848</v>
      </c>
      <c r="E752" s="3">
        <v>0</v>
      </c>
      <c r="F752" s="4"/>
      <c r="G752" s="3">
        <v>46.79</v>
      </c>
      <c r="H752" s="3">
        <v>0</v>
      </c>
      <c r="I752" s="3">
        <v>-46.79</v>
      </c>
      <c r="J752" s="4"/>
    </row>
    <row r="753" spans="1:10" ht="15" customHeight="1">
      <c r="A753" s="1">
        <v>6</v>
      </c>
      <c r="B753" s="2" t="s">
        <v>1849</v>
      </c>
      <c r="C753" s="1" t="s">
        <v>1850</v>
      </c>
      <c r="D753" s="2" t="s">
        <v>1851</v>
      </c>
      <c r="E753" s="3">
        <v>0</v>
      </c>
      <c r="F753" s="4"/>
      <c r="G753" s="3">
        <v>891.1</v>
      </c>
      <c r="H753" s="3">
        <v>0</v>
      </c>
      <c r="I753" s="3">
        <v>-891.1</v>
      </c>
      <c r="J753" s="4"/>
    </row>
    <row r="754" spans="1:10" ht="15" customHeight="1">
      <c r="A754" s="1">
        <v>6</v>
      </c>
      <c r="B754" s="2" t="s">
        <v>1852</v>
      </c>
      <c r="C754" s="1" t="s">
        <v>1853</v>
      </c>
      <c r="D754" s="2" t="s">
        <v>1854</v>
      </c>
      <c r="E754" s="3">
        <v>0</v>
      </c>
      <c r="F754" s="4"/>
      <c r="G754" s="3">
        <v>332812.84000000003</v>
      </c>
      <c r="H754" s="3">
        <v>8659.3700000000008</v>
      </c>
      <c r="I754" s="3">
        <v>-324153.46999999997</v>
      </c>
      <c r="J754" s="4"/>
    </row>
    <row r="755" spans="1:10" ht="15" customHeight="1">
      <c r="A755" s="1">
        <v>6</v>
      </c>
      <c r="B755" s="2" t="s">
        <v>1855</v>
      </c>
      <c r="C755" s="1" t="s">
        <v>1856</v>
      </c>
      <c r="D755" s="2" t="s">
        <v>1857</v>
      </c>
      <c r="E755" s="3">
        <v>0</v>
      </c>
      <c r="F755" s="4"/>
      <c r="G755" s="3">
        <v>127135.16</v>
      </c>
      <c r="H755" s="3">
        <v>0</v>
      </c>
      <c r="I755" s="3">
        <v>-127135.16</v>
      </c>
      <c r="J755" s="4"/>
    </row>
    <row r="756" spans="1:10" ht="15" customHeight="1">
      <c r="A756" s="1">
        <v>6</v>
      </c>
      <c r="B756" s="2" t="s">
        <v>1858</v>
      </c>
      <c r="C756" s="1" t="s">
        <v>1859</v>
      </c>
      <c r="D756" s="2" t="s">
        <v>1860</v>
      </c>
      <c r="E756" s="3">
        <v>0</v>
      </c>
      <c r="F756" s="4"/>
      <c r="G756" s="3">
        <v>859.1</v>
      </c>
      <c r="H756" s="3">
        <v>0</v>
      </c>
      <c r="I756" s="3">
        <v>-859.1</v>
      </c>
      <c r="J756" s="4"/>
    </row>
    <row r="757" spans="1:10" ht="15" customHeight="1">
      <c r="A757" s="1">
        <v>6</v>
      </c>
      <c r="B757" s="2" t="s">
        <v>1861</v>
      </c>
      <c r="C757" s="1" t="s">
        <v>1862</v>
      </c>
      <c r="D757" s="2" t="s">
        <v>1863</v>
      </c>
      <c r="E757" s="3">
        <v>0</v>
      </c>
      <c r="F757" s="4"/>
      <c r="G757" s="3">
        <v>28055.8</v>
      </c>
      <c r="H757" s="3">
        <v>22.45</v>
      </c>
      <c r="I757" s="3">
        <v>-28033.35</v>
      </c>
      <c r="J757" s="4"/>
    </row>
    <row r="758" spans="1:10" ht="15" customHeight="1">
      <c r="A758" s="1">
        <v>6</v>
      </c>
      <c r="B758" s="2" t="s">
        <v>1864</v>
      </c>
      <c r="C758" s="1" t="s">
        <v>1865</v>
      </c>
      <c r="D758" s="2" t="s">
        <v>1866</v>
      </c>
      <c r="E758" s="3">
        <v>0</v>
      </c>
      <c r="F758" s="4"/>
      <c r="G758" s="3">
        <v>58781.66</v>
      </c>
      <c r="H758" s="3">
        <v>0</v>
      </c>
      <c r="I758" s="3">
        <v>-58781.66</v>
      </c>
      <c r="J758" s="4"/>
    </row>
    <row r="759" spans="1:10" ht="15" customHeight="1">
      <c r="A759" s="1">
        <v>6</v>
      </c>
      <c r="B759" s="2" t="s">
        <v>1867</v>
      </c>
      <c r="C759" s="1" t="s">
        <v>1868</v>
      </c>
      <c r="D759" s="2" t="s">
        <v>1869</v>
      </c>
      <c r="E759" s="3">
        <v>0</v>
      </c>
      <c r="F759" s="4"/>
      <c r="G759" s="3">
        <v>2902.73</v>
      </c>
      <c r="H759" s="3">
        <v>0</v>
      </c>
      <c r="I759" s="3">
        <v>-2902.73</v>
      </c>
      <c r="J759" s="4"/>
    </row>
    <row r="760" spans="1:10" ht="15" customHeight="1">
      <c r="A760" s="1">
        <v>6</v>
      </c>
      <c r="B760" s="2" t="s">
        <v>1870</v>
      </c>
      <c r="C760" s="1" t="s">
        <v>1871</v>
      </c>
      <c r="D760" s="2" t="s">
        <v>1872</v>
      </c>
      <c r="E760" s="3">
        <v>0</v>
      </c>
      <c r="F760" s="4"/>
      <c r="G760" s="3">
        <v>14257.2</v>
      </c>
      <c r="H760" s="3">
        <v>0</v>
      </c>
      <c r="I760" s="3">
        <v>-14257.2</v>
      </c>
      <c r="J760" s="4"/>
    </row>
    <row r="761" spans="1:10" ht="15" customHeight="1">
      <c r="A761" s="1">
        <v>6</v>
      </c>
      <c r="B761" s="2" t="s">
        <v>1873</v>
      </c>
      <c r="C761" s="1" t="s">
        <v>1874</v>
      </c>
      <c r="D761" s="2" t="s">
        <v>1875</v>
      </c>
      <c r="E761" s="3">
        <v>0</v>
      </c>
      <c r="F761" s="4"/>
      <c r="G761" s="3">
        <v>6253.41</v>
      </c>
      <c r="H761" s="3">
        <v>0</v>
      </c>
      <c r="I761" s="3">
        <v>-6253.41</v>
      </c>
      <c r="J761" s="4"/>
    </row>
    <row r="762" spans="1:10" ht="15" customHeight="1">
      <c r="A762" s="1">
        <v>6</v>
      </c>
      <c r="B762" s="2" t="s">
        <v>1876</v>
      </c>
      <c r="C762" s="1" t="s">
        <v>1877</v>
      </c>
      <c r="D762" s="2" t="s">
        <v>1878</v>
      </c>
      <c r="E762" s="3">
        <v>0</v>
      </c>
      <c r="F762" s="4"/>
      <c r="G762" s="3">
        <v>10268.549999999999</v>
      </c>
      <c r="H762" s="3">
        <v>0</v>
      </c>
      <c r="I762" s="3">
        <v>-10268.549999999999</v>
      </c>
      <c r="J762" s="4"/>
    </row>
    <row r="763" spans="1:10" ht="15" customHeight="1">
      <c r="A763" s="1">
        <v>6</v>
      </c>
      <c r="B763" s="2" t="s">
        <v>1879</v>
      </c>
      <c r="C763" s="1" t="s">
        <v>1880</v>
      </c>
      <c r="D763" s="2" t="s">
        <v>1881</v>
      </c>
      <c r="E763" s="3">
        <v>0</v>
      </c>
      <c r="F763" s="4"/>
      <c r="G763" s="3">
        <v>59460.1</v>
      </c>
      <c r="H763" s="3">
        <v>0</v>
      </c>
      <c r="I763" s="3">
        <v>-59460.1</v>
      </c>
      <c r="J763" s="4"/>
    </row>
    <row r="764" spans="1:10" ht="15" customHeight="1">
      <c r="A764" s="1">
        <v>4</v>
      </c>
      <c r="B764" s="2" t="s">
        <v>1882</v>
      </c>
      <c r="C764" s="1" t="s">
        <v>1</v>
      </c>
      <c r="D764" s="2" t="s">
        <v>1883</v>
      </c>
      <c r="E764" s="3">
        <v>0</v>
      </c>
      <c r="F764" s="4"/>
      <c r="G764" s="3">
        <v>257025.62</v>
      </c>
      <c r="H764" s="3">
        <v>0</v>
      </c>
      <c r="I764" s="3">
        <v>-257025.62</v>
      </c>
      <c r="J764" s="4"/>
    </row>
    <row r="765" spans="1:10" ht="15" customHeight="1">
      <c r="A765" s="1">
        <v>6</v>
      </c>
      <c r="B765" s="2" t="s">
        <v>1884</v>
      </c>
      <c r="C765" s="1" t="s">
        <v>1885</v>
      </c>
      <c r="D765" s="2" t="s">
        <v>1886</v>
      </c>
      <c r="E765" s="3">
        <v>0</v>
      </c>
      <c r="F765" s="4"/>
      <c r="G765" s="3">
        <v>33221.25</v>
      </c>
      <c r="H765" s="3">
        <v>0</v>
      </c>
      <c r="I765" s="3">
        <v>-33221.25</v>
      </c>
      <c r="J765" s="4"/>
    </row>
    <row r="766" spans="1:10" ht="15" customHeight="1">
      <c r="A766" s="1">
        <v>6</v>
      </c>
      <c r="B766" s="2" t="s">
        <v>1887</v>
      </c>
      <c r="C766" s="1" t="s">
        <v>1888</v>
      </c>
      <c r="D766" s="2" t="s">
        <v>1889</v>
      </c>
      <c r="E766" s="3">
        <v>0</v>
      </c>
      <c r="F766" s="4"/>
      <c r="G766" s="3">
        <v>170987.1</v>
      </c>
      <c r="H766" s="3">
        <v>0</v>
      </c>
      <c r="I766" s="3">
        <v>-170987.1</v>
      </c>
      <c r="J766" s="4"/>
    </row>
    <row r="767" spans="1:10" ht="15" customHeight="1">
      <c r="A767" s="1">
        <v>6</v>
      </c>
      <c r="B767" s="2" t="s">
        <v>1890</v>
      </c>
      <c r="C767" s="1" t="s">
        <v>1891</v>
      </c>
      <c r="D767" s="2" t="s">
        <v>1892</v>
      </c>
      <c r="E767" s="3">
        <v>0</v>
      </c>
      <c r="F767" s="4"/>
      <c r="G767" s="3">
        <v>27710.09</v>
      </c>
      <c r="H767" s="3">
        <v>0</v>
      </c>
      <c r="I767" s="3">
        <v>-27710.09</v>
      </c>
      <c r="J767" s="4"/>
    </row>
    <row r="768" spans="1:10" ht="15" customHeight="1">
      <c r="A768" s="1">
        <v>6</v>
      </c>
      <c r="B768" s="2" t="s">
        <v>1893</v>
      </c>
      <c r="C768" s="1" t="s">
        <v>1894</v>
      </c>
      <c r="D768" s="2" t="s">
        <v>1895</v>
      </c>
      <c r="E768" s="3">
        <v>0</v>
      </c>
      <c r="F768" s="4"/>
      <c r="G768" s="3">
        <v>25107.18</v>
      </c>
      <c r="H768" s="3">
        <v>0</v>
      </c>
      <c r="I768" s="3">
        <v>-25107.18</v>
      </c>
      <c r="J768" s="4"/>
    </row>
    <row r="769" spans="1:10" ht="15" customHeight="1">
      <c r="A769" s="1">
        <v>4</v>
      </c>
      <c r="B769" s="2" t="s">
        <v>1896</v>
      </c>
      <c r="C769" s="1" t="s">
        <v>1</v>
      </c>
      <c r="D769" s="2" t="s">
        <v>1897</v>
      </c>
      <c r="E769" s="3">
        <v>0</v>
      </c>
      <c r="F769" s="4"/>
      <c r="G769" s="3">
        <v>516760.91</v>
      </c>
      <c r="H769" s="3">
        <v>0</v>
      </c>
      <c r="I769" s="3">
        <v>-516760.91</v>
      </c>
      <c r="J769" s="4"/>
    </row>
    <row r="770" spans="1:10" ht="15" customHeight="1">
      <c r="A770" s="1">
        <v>6</v>
      </c>
      <c r="B770" s="2" t="s">
        <v>1898</v>
      </c>
      <c r="C770" s="1" t="s">
        <v>1899</v>
      </c>
      <c r="D770" s="2" t="s">
        <v>1900</v>
      </c>
      <c r="E770" s="3">
        <v>0</v>
      </c>
      <c r="F770" s="4"/>
      <c r="G770" s="3">
        <v>516760.91</v>
      </c>
      <c r="H770" s="3">
        <v>0</v>
      </c>
      <c r="I770" s="3">
        <v>-516760.91</v>
      </c>
      <c r="J770" s="4"/>
    </row>
    <row r="771" spans="1:10" ht="15" customHeight="1">
      <c r="A771" s="1">
        <v>4</v>
      </c>
      <c r="B771" s="2" t="s">
        <v>1901</v>
      </c>
      <c r="C771" s="1" t="s">
        <v>1</v>
      </c>
      <c r="D771" s="2" t="s">
        <v>1902</v>
      </c>
      <c r="E771" s="3">
        <v>0</v>
      </c>
      <c r="F771" s="4"/>
      <c r="G771" s="3">
        <v>237322.55</v>
      </c>
      <c r="H771" s="3">
        <v>11561.64</v>
      </c>
      <c r="I771" s="3">
        <v>-225760.91</v>
      </c>
      <c r="J771" s="4"/>
    </row>
    <row r="772" spans="1:10" ht="15" customHeight="1">
      <c r="A772" s="1">
        <v>6</v>
      </c>
      <c r="B772" s="2" t="s">
        <v>1903</v>
      </c>
      <c r="C772" s="1" t="s">
        <v>1904</v>
      </c>
      <c r="D772" s="2" t="s">
        <v>1177</v>
      </c>
      <c r="E772" s="3">
        <v>0</v>
      </c>
      <c r="F772" s="4"/>
      <c r="G772" s="3">
        <v>7423.27</v>
      </c>
      <c r="H772" s="3">
        <v>0</v>
      </c>
      <c r="I772" s="3">
        <v>-7423.27</v>
      </c>
      <c r="J772" s="4"/>
    </row>
    <row r="773" spans="1:10" ht="15" customHeight="1">
      <c r="A773" s="1">
        <v>6</v>
      </c>
      <c r="B773" s="2" t="s">
        <v>1905</v>
      </c>
      <c r="C773" s="1" t="s">
        <v>1906</v>
      </c>
      <c r="D773" s="2" t="s">
        <v>1907</v>
      </c>
      <c r="E773" s="3">
        <v>0</v>
      </c>
      <c r="F773" s="4"/>
      <c r="G773" s="3">
        <v>1602</v>
      </c>
      <c r="H773" s="3">
        <v>0</v>
      </c>
      <c r="I773" s="3">
        <v>-1602</v>
      </c>
      <c r="J773" s="4"/>
    </row>
    <row r="774" spans="1:10" ht="15" customHeight="1">
      <c r="A774" s="1">
        <v>6</v>
      </c>
      <c r="B774" s="2" t="s">
        <v>1908</v>
      </c>
      <c r="C774" s="1" t="s">
        <v>1909</v>
      </c>
      <c r="D774" s="2" t="s">
        <v>1910</v>
      </c>
      <c r="E774" s="3">
        <v>0</v>
      </c>
      <c r="F774" s="4"/>
      <c r="G774" s="3">
        <v>16822.84</v>
      </c>
      <c r="H774" s="3">
        <v>0</v>
      </c>
      <c r="I774" s="3">
        <v>-16822.84</v>
      </c>
      <c r="J774" s="4"/>
    </row>
    <row r="775" spans="1:10" ht="15" customHeight="1">
      <c r="A775" s="1">
        <v>6</v>
      </c>
      <c r="B775" s="2" t="s">
        <v>1911</v>
      </c>
      <c r="C775" s="1" t="s">
        <v>1912</v>
      </c>
      <c r="D775" s="2" t="s">
        <v>1913</v>
      </c>
      <c r="E775" s="3">
        <v>0</v>
      </c>
      <c r="F775" s="4"/>
      <c r="G775" s="3">
        <v>110252.74</v>
      </c>
      <c r="H775" s="3">
        <v>0</v>
      </c>
      <c r="I775" s="3">
        <v>-110252.74</v>
      </c>
      <c r="J775" s="4"/>
    </row>
    <row r="776" spans="1:10" ht="15" customHeight="1">
      <c r="A776" s="1">
        <v>6</v>
      </c>
      <c r="B776" s="2" t="s">
        <v>1914</v>
      </c>
      <c r="C776" s="1" t="s">
        <v>1915</v>
      </c>
      <c r="D776" s="2" t="s">
        <v>1916</v>
      </c>
      <c r="E776" s="3">
        <v>0</v>
      </c>
      <c r="F776" s="4"/>
      <c r="G776" s="3">
        <v>15663.17</v>
      </c>
      <c r="H776" s="3">
        <v>0</v>
      </c>
      <c r="I776" s="3">
        <v>-15663.17</v>
      </c>
      <c r="J776" s="4"/>
    </row>
    <row r="777" spans="1:10" ht="15" customHeight="1">
      <c r="A777" s="1">
        <v>6</v>
      </c>
      <c r="B777" s="2" t="s">
        <v>1917</v>
      </c>
      <c r="C777" s="1" t="s">
        <v>1918</v>
      </c>
      <c r="D777" s="2" t="s">
        <v>1919</v>
      </c>
      <c r="E777" s="3">
        <v>0</v>
      </c>
      <c r="F777" s="4"/>
      <c r="G777" s="3">
        <v>11045.48</v>
      </c>
      <c r="H777" s="3">
        <v>0</v>
      </c>
      <c r="I777" s="3">
        <v>-11045.48</v>
      </c>
      <c r="J777" s="4"/>
    </row>
    <row r="778" spans="1:10" ht="15" customHeight="1">
      <c r="A778" s="1">
        <v>6</v>
      </c>
      <c r="B778" s="2" t="s">
        <v>1920</v>
      </c>
      <c r="C778" s="1" t="s">
        <v>1921</v>
      </c>
      <c r="D778" s="2" t="s">
        <v>1922</v>
      </c>
      <c r="E778" s="3">
        <v>0</v>
      </c>
      <c r="F778" s="4"/>
      <c r="G778" s="3">
        <v>31076.74</v>
      </c>
      <c r="H778" s="3">
        <v>11561.64</v>
      </c>
      <c r="I778" s="3">
        <v>-19515.099999999999</v>
      </c>
      <c r="J778" s="4"/>
    </row>
    <row r="779" spans="1:10" ht="15" customHeight="1">
      <c r="A779" s="1">
        <v>6</v>
      </c>
      <c r="B779" s="2" t="s">
        <v>1923</v>
      </c>
      <c r="C779" s="1" t="s">
        <v>1924</v>
      </c>
      <c r="D779" s="2" t="s">
        <v>1925</v>
      </c>
      <c r="E779" s="3">
        <v>0</v>
      </c>
      <c r="F779" s="4"/>
      <c r="G779" s="3">
        <v>43436.31</v>
      </c>
      <c r="H779" s="3">
        <v>0</v>
      </c>
      <c r="I779" s="3">
        <v>-43436.31</v>
      </c>
      <c r="J779" s="4"/>
    </row>
    <row r="780" spans="1:10" ht="15" customHeight="1">
      <c r="A780" s="1">
        <v>4</v>
      </c>
      <c r="B780" s="2" t="s">
        <v>1926</v>
      </c>
      <c r="C780" s="1" t="s">
        <v>1</v>
      </c>
      <c r="D780" s="2" t="s">
        <v>1927</v>
      </c>
      <c r="E780" s="3">
        <v>0</v>
      </c>
      <c r="F780" s="4"/>
      <c r="G780" s="3">
        <v>298071.58</v>
      </c>
      <c r="H780" s="3">
        <v>0</v>
      </c>
      <c r="I780" s="3">
        <v>-298071.58</v>
      </c>
      <c r="J780" s="4"/>
    </row>
    <row r="781" spans="1:10" ht="15" customHeight="1">
      <c r="A781" s="1">
        <v>6</v>
      </c>
      <c r="B781" s="2" t="s">
        <v>1928</v>
      </c>
      <c r="C781" s="1" t="s">
        <v>1929</v>
      </c>
      <c r="D781" s="2" t="s">
        <v>1930</v>
      </c>
      <c r="E781" s="3">
        <v>0</v>
      </c>
      <c r="F781" s="4"/>
      <c r="G781" s="3">
        <v>1598</v>
      </c>
      <c r="H781" s="3">
        <v>0</v>
      </c>
      <c r="I781" s="3">
        <v>-1598</v>
      </c>
      <c r="J781" s="4"/>
    </row>
    <row r="782" spans="1:10" ht="15" customHeight="1">
      <c r="A782" s="1">
        <v>6</v>
      </c>
      <c r="B782" s="2" t="s">
        <v>1931</v>
      </c>
      <c r="C782" s="1" t="s">
        <v>1932</v>
      </c>
      <c r="D782" s="2" t="s">
        <v>1933</v>
      </c>
      <c r="E782" s="3">
        <v>0</v>
      </c>
      <c r="F782" s="4"/>
      <c r="G782" s="3">
        <v>10279</v>
      </c>
      <c r="H782" s="3">
        <v>0</v>
      </c>
      <c r="I782" s="3">
        <v>-10279</v>
      </c>
      <c r="J782" s="4"/>
    </row>
    <row r="783" spans="1:10" ht="15" customHeight="1">
      <c r="A783" s="1">
        <v>6</v>
      </c>
      <c r="B783" s="2" t="s">
        <v>1934</v>
      </c>
      <c r="C783" s="1" t="s">
        <v>1935</v>
      </c>
      <c r="D783" s="2" t="s">
        <v>1936</v>
      </c>
      <c r="E783" s="3">
        <v>0</v>
      </c>
      <c r="F783" s="4"/>
      <c r="G783" s="3">
        <v>19934.07</v>
      </c>
      <c r="H783" s="3">
        <v>0</v>
      </c>
      <c r="I783" s="3">
        <v>-19934.07</v>
      </c>
      <c r="J783" s="4"/>
    </row>
    <row r="784" spans="1:10" ht="15" customHeight="1">
      <c r="A784" s="1">
        <v>6</v>
      </c>
      <c r="B784" s="2" t="s">
        <v>1937</v>
      </c>
      <c r="C784" s="1" t="s">
        <v>1938</v>
      </c>
      <c r="D784" s="2" t="s">
        <v>1939</v>
      </c>
      <c r="E784" s="3">
        <v>0</v>
      </c>
      <c r="F784" s="4"/>
      <c r="G784" s="3">
        <v>15906.75</v>
      </c>
      <c r="H784" s="3">
        <v>0</v>
      </c>
      <c r="I784" s="3">
        <v>-15906.75</v>
      </c>
      <c r="J784" s="4"/>
    </row>
    <row r="785" spans="1:10" ht="15" customHeight="1">
      <c r="A785" s="1">
        <v>6</v>
      </c>
      <c r="B785" s="2" t="s">
        <v>1940</v>
      </c>
      <c r="C785" s="1" t="s">
        <v>1941</v>
      </c>
      <c r="D785" s="2" t="s">
        <v>1942</v>
      </c>
      <c r="E785" s="3">
        <v>0</v>
      </c>
      <c r="F785" s="4"/>
      <c r="G785" s="3">
        <v>250353.76</v>
      </c>
      <c r="H785" s="3">
        <v>0</v>
      </c>
      <c r="I785" s="3">
        <v>-250353.76</v>
      </c>
      <c r="J785" s="4"/>
    </row>
    <row r="786" spans="1:10" ht="15" customHeight="1">
      <c r="A786" s="1">
        <v>4</v>
      </c>
      <c r="B786" s="2" t="s">
        <v>1943</v>
      </c>
      <c r="C786" s="1" t="s">
        <v>1</v>
      </c>
      <c r="D786" s="2" t="s">
        <v>1944</v>
      </c>
      <c r="E786" s="3">
        <v>0</v>
      </c>
      <c r="F786" s="4"/>
      <c r="G786" s="3">
        <v>91933.36</v>
      </c>
      <c r="H786" s="3">
        <v>0</v>
      </c>
      <c r="I786" s="3">
        <v>-91933.36</v>
      </c>
      <c r="J786" s="4"/>
    </row>
    <row r="787" spans="1:10" ht="15" customHeight="1">
      <c r="A787" s="1">
        <v>6</v>
      </c>
      <c r="B787" s="2" t="s">
        <v>1945</v>
      </c>
      <c r="C787" s="1" t="s">
        <v>1946</v>
      </c>
      <c r="D787" s="2" t="s">
        <v>1947</v>
      </c>
      <c r="E787" s="3">
        <v>0</v>
      </c>
      <c r="F787" s="4"/>
      <c r="G787" s="3">
        <v>14745.34</v>
      </c>
      <c r="H787" s="3">
        <v>0</v>
      </c>
      <c r="I787" s="3">
        <v>-14745.34</v>
      </c>
      <c r="J787" s="4"/>
    </row>
    <row r="788" spans="1:10" ht="15" customHeight="1">
      <c r="A788" s="1">
        <v>6</v>
      </c>
      <c r="B788" s="2" t="s">
        <v>1948</v>
      </c>
      <c r="C788" s="1" t="s">
        <v>1949</v>
      </c>
      <c r="D788" s="2" t="s">
        <v>1950</v>
      </c>
      <c r="E788" s="3">
        <v>0</v>
      </c>
      <c r="F788" s="4"/>
      <c r="G788" s="3">
        <v>1056.26</v>
      </c>
      <c r="H788" s="3">
        <v>0</v>
      </c>
      <c r="I788" s="3">
        <v>-1056.26</v>
      </c>
      <c r="J788" s="4"/>
    </row>
    <row r="789" spans="1:10" ht="15" customHeight="1">
      <c r="A789" s="1">
        <v>6</v>
      </c>
      <c r="B789" s="2" t="s">
        <v>1951</v>
      </c>
      <c r="C789" s="1" t="s">
        <v>1952</v>
      </c>
      <c r="D789" s="2" t="s">
        <v>1953</v>
      </c>
      <c r="E789" s="3">
        <v>0</v>
      </c>
      <c r="F789" s="4"/>
      <c r="G789" s="3">
        <v>4367.71</v>
      </c>
      <c r="H789" s="3">
        <v>0</v>
      </c>
      <c r="I789" s="3">
        <v>-4367.71</v>
      </c>
      <c r="J789" s="4"/>
    </row>
    <row r="790" spans="1:10" ht="15" customHeight="1">
      <c r="A790" s="1">
        <v>6</v>
      </c>
      <c r="B790" s="2" t="s">
        <v>1954</v>
      </c>
      <c r="C790" s="1" t="s">
        <v>1955</v>
      </c>
      <c r="D790" s="2" t="s">
        <v>1956</v>
      </c>
      <c r="E790" s="3">
        <v>0</v>
      </c>
      <c r="F790" s="4"/>
      <c r="G790" s="3">
        <v>4704.8</v>
      </c>
      <c r="H790" s="3">
        <v>0</v>
      </c>
      <c r="I790" s="3">
        <v>-4704.8</v>
      </c>
      <c r="J790" s="4"/>
    </row>
    <row r="791" spans="1:10" ht="15" customHeight="1">
      <c r="A791" s="1">
        <v>6</v>
      </c>
      <c r="B791" s="2" t="s">
        <v>1957</v>
      </c>
      <c r="C791" s="1" t="s">
        <v>1958</v>
      </c>
      <c r="D791" s="2" t="s">
        <v>1959</v>
      </c>
      <c r="E791" s="3">
        <v>0</v>
      </c>
      <c r="F791" s="4"/>
      <c r="G791" s="3">
        <v>27091.29</v>
      </c>
      <c r="H791" s="3">
        <v>0</v>
      </c>
      <c r="I791" s="3">
        <v>-27091.29</v>
      </c>
      <c r="J791" s="4"/>
    </row>
    <row r="792" spans="1:10" ht="15" customHeight="1">
      <c r="A792" s="1">
        <v>6</v>
      </c>
      <c r="B792" s="2" t="s">
        <v>1960</v>
      </c>
      <c r="C792" s="1" t="s">
        <v>1961</v>
      </c>
      <c r="D792" s="2" t="s">
        <v>1962</v>
      </c>
      <c r="E792" s="3">
        <v>0</v>
      </c>
      <c r="F792" s="4"/>
      <c r="G792" s="3">
        <v>39967.96</v>
      </c>
      <c r="H792" s="3">
        <v>0</v>
      </c>
      <c r="I792" s="3">
        <v>-39967.96</v>
      </c>
      <c r="J792" s="4"/>
    </row>
    <row r="793" spans="1:10" ht="15" customHeight="1">
      <c r="A793" s="1">
        <v>4</v>
      </c>
      <c r="B793" s="2" t="s">
        <v>1963</v>
      </c>
      <c r="C793" s="1" t="s">
        <v>1</v>
      </c>
      <c r="D793" s="2" t="s">
        <v>1964</v>
      </c>
      <c r="E793" s="3">
        <v>0</v>
      </c>
      <c r="F793" s="4"/>
      <c r="G793" s="3">
        <v>34490.269999999997</v>
      </c>
      <c r="H793" s="3">
        <v>0</v>
      </c>
      <c r="I793" s="3">
        <v>-34490.269999999997</v>
      </c>
      <c r="J793" s="4"/>
    </row>
    <row r="794" spans="1:10" ht="15" customHeight="1">
      <c r="A794" s="1">
        <v>6</v>
      </c>
      <c r="B794" s="2" t="s">
        <v>1965</v>
      </c>
      <c r="C794" s="1" t="s">
        <v>1966</v>
      </c>
      <c r="D794" s="2" t="s">
        <v>1967</v>
      </c>
      <c r="E794" s="3">
        <v>0</v>
      </c>
      <c r="F794" s="4"/>
      <c r="G794" s="3">
        <v>34490.269999999997</v>
      </c>
      <c r="H794" s="3">
        <v>0</v>
      </c>
      <c r="I794" s="3">
        <v>-34490.269999999997</v>
      </c>
      <c r="J794" s="4"/>
    </row>
    <row r="795" spans="1:10" ht="15" customHeight="1">
      <c r="A795" s="1">
        <v>4</v>
      </c>
      <c r="B795" s="2" t="s">
        <v>1968</v>
      </c>
      <c r="C795" s="1" t="s">
        <v>1</v>
      </c>
      <c r="D795" s="2" t="s">
        <v>1969</v>
      </c>
      <c r="E795" s="3">
        <v>0</v>
      </c>
      <c r="F795" s="4"/>
      <c r="G795" s="3">
        <v>883279.88</v>
      </c>
      <c r="H795" s="3">
        <v>40264.5</v>
      </c>
      <c r="I795" s="3">
        <v>-843015.38</v>
      </c>
      <c r="J795" s="4"/>
    </row>
    <row r="796" spans="1:10" ht="15" customHeight="1">
      <c r="A796" s="1">
        <v>6</v>
      </c>
      <c r="B796" s="2" t="s">
        <v>1970</v>
      </c>
      <c r="C796" s="1" t="s">
        <v>1971</v>
      </c>
      <c r="D796" s="2" t="s">
        <v>1972</v>
      </c>
      <c r="E796" s="3">
        <v>0</v>
      </c>
      <c r="F796" s="4"/>
      <c r="G796" s="3">
        <v>2294.56</v>
      </c>
      <c r="H796" s="3">
        <v>0</v>
      </c>
      <c r="I796" s="3">
        <v>-2294.56</v>
      </c>
      <c r="J796" s="4"/>
    </row>
    <row r="797" spans="1:10" ht="15" customHeight="1">
      <c r="A797" s="1">
        <v>6</v>
      </c>
      <c r="B797" s="2" t="s">
        <v>1973</v>
      </c>
      <c r="C797" s="1" t="s">
        <v>1974</v>
      </c>
      <c r="D797" s="2" t="s">
        <v>1975</v>
      </c>
      <c r="E797" s="3">
        <v>0</v>
      </c>
      <c r="F797" s="4"/>
      <c r="G797" s="3">
        <v>5165.6000000000004</v>
      </c>
      <c r="H797" s="3">
        <v>0</v>
      </c>
      <c r="I797" s="3">
        <v>-5165.6000000000004</v>
      </c>
      <c r="J797" s="4"/>
    </row>
    <row r="798" spans="1:10" ht="15" customHeight="1">
      <c r="A798" s="1">
        <v>6</v>
      </c>
      <c r="B798" s="2" t="s">
        <v>1976</v>
      </c>
      <c r="C798" s="1" t="s">
        <v>1977</v>
      </c>
      <c r="D798" s="2" t="s">
        <v>334</v>
      </c>
      <c r="E798" s="3">
        <v>0</v>
      </c>
      <c r="F798" s="4"/>
      <c r="G798" s="3">
        <v>10900.86</v>
      </c>
      <c r="H798" s="3">
        <v>0</v>
      </c>
      <c r="I798" s="3">
        <v>-10900.86</v>
      </c>
      <c r="J798" s="4"/>
    </row>
    <row r="799" spans="1:10" ht="15" customHeight="1">
      <c r="A799" s="1">
        <v>6</v>
      </c>
      <c r="B799" s="2" t="s">
        <v>1978</v>
      </c>
      <c r="C799" s="1" t="s">
        <v>1979</v>
      </c>
      <c r="D799" s="2" t="s">
        <v>1980</v>
      </c>
      <c r="E799" s="3">
        <v>0</v>
      </c>
      <c r="F799" s="4"/>
      <c r="G799" s="3">
        <v>322940.94</v>
      </c>
      <c r="H799" s="3">
        <v>31943.57</v>
      </c>
      <c r="I799" s="3">
        <v>-290997.37</v>
      </c>
      <c r="J799" s="4"/>
    </row>
    <row r="800" spans="1:10" ht="15" customHeight="1">
      <c r="A800" s="1">
        <v>6</v>
      </c>
      <c r="B800" s="2" t="s">
        <v>1981</v>
      </c>
      <c r="C800" s="1" t="s">
        <v>1982</v>
      </c>
      <c r="D800" s="2" t="s">
        <v>1983</v>
      </c>
      <c r="E800" s="3">
        <v>0</v>
      </c>
      <c r="F800" s="4"/>
      <c r="G800" s="3">
        <v>31415.19</v>
      </c>
      <c r="H800" s="3">
        <v>0</v>
      </c>
      <c r="I800" s="3">
        <v>-31415.19</v>
      </c>
      <c r="J800" s="4"/>
    </row>
    <row r="801" spans="1:10" ht="15" customHeight="1">
      <c r="A801" s="1">
        <v>6</v>
      </c>
      <c r="B801" s="2" t="s">
        <v>1984</v>
      </c>
      <c r="C801" s="1" t="s">
        <v>1985</v>
      </c>
      <c r="D801" s="2" t="s">
        <v>1986</v>
      </c>
      <c r="E801" s="3">
        <v>0</v>
      </c>
      <c r="F801" s="4"/>
      <c r="G801" s="3">
        <v>38121.839999999997</v>
      </c>
      <c r="H801" s="3">
        <v>0</v>
      </c>
      <c r="I801" s="3">
        <v>-38121.839999999997</v>
      </c>
      <c r="J801" s="4"/>
    </row>
    <row r="802" spans="1:10" ht="15" customHeight="1">
      <c r="A802" s="1">
        <v>6</v>
      </c>
      <c r="B802" s="2" t="s">
        <v>1987</v>
      </c>
      <c r="C802" s="1" t="s">
        <v>1988</v>
      </c>
      <c r="D802" s="2" t="s">
        <v>1989</v>
      </c>
      <c r="E802" s="3">
        <v>0</v>
      </c>
      <c r="F802" s="4"/>
      <c r="G802" s="3">
        <v>21559.57</v>
      </c>
      <c r="H802" s="3">
        <v>1838.42</v>
      </c>
      <c r="I802" s="3">
        <v>-19721.150000000001</v>
      </c>
      <c r="J802" s="4"/>
    </row>
    <row r="803" spans="1:10" ht="15" customHeight="1">
      <c r="A803" s="1">
        <v>6</v>
      </c>
      <c r="B803" s="2" t="s">
        <v>1990</v>
      </c>
      <c r="C803" s="1" t="s">
        <v>1991</v>
      </c>
      <c r="D803" s="2" t="s">
        <v>1992</v>
      </c>
      <c r="E803" s="3">
        <v>0</v>
      </c>
      <c r="F803" s="4"/>
      <c r="G803" s="3">
        <v>838.74</v>
      </c>
      <c r="H803" s="3">
        <v>0</v>
      </c>
      <c r="I803" s="3">
        <v>-838.74</v>
      </c>
      <c r="J803" s="4"/>
    </row>
    <row r="804" spans="1:10" ht="15" customHeight="1">
      <c r="A804" s="1">
        <v>6</v>
      </c>
      <c r="B804" s="2" t="s">
        <v>1993</v>
      </c>
      <c r="C804" s="1" t="s">
        <v>1994</v>
      </c>
      <c r="D804" s="2" t="s">
        <v>1995</v>
      </c>
      <c r="E804" s="3">
        <v>0</v>
      </c>
      <c r="F804" s="4"/>
      <c r="G804" s="3">
        <v>742.45</v>
      </c>
      <c r="H804" s="3">
        <v>0</v>
      </c>
      <c r="I804" s="3">
        <v>-742.45</v>
      </c>
      <c r="J804" s="4"/>
    </row>
    <row r="805" spans="1:10" ht="15" customHeight="1">
      <c r="A805" s="1">
        <v>6</v>
      </c>
      <c r="B805" s="2" t="s">
        <v>1996</v>
      </c>
      <c r="C805" s="1" t="s">
        <v>1997</v>
      </c>
      <c r="D805" s="2" t="s">
        <v>1998</v>
      </c>
      <c r="E805" s="3">
        <v>0</v>
      </c>
      <c r="F805" s="4"/>
      <c r="G805" s="3">
        <v>702.47</v>
      </c>
      <c r="H805" s="3">
        <v>0</v>
      </c>
      <c r="I805" s="3">
        <v>-702.47</v>
      </c>
      <c r="J805" s="4"/>
    </row>
    <row r="806" spans="1:10" ht="15" customHeight="1">
      <c r="A806" s="1">
        <v>6</v>
      </c>
      <c r="B806" s="2" t="s">
        <v>1999</v>
      </c>
      <c r="C806" s="1" t="s">
        <v>2000</v>
      </c>
      <c r="D806" s="2" t="s">
        <v>2001</v>
      </c>
      <c r="E806" s="3">
        <v>0</v>
      </c>
      <c r="F806" s="4"/>
      <c r="G806" s="3">
        <v>641.66</v>
      </c>
      <c r="H806" s="3">
        <v>0</v>
      </c>
      <c r="I806" s="3">
        <v>-641.66</v>
      </c>
      <c r="J806" s="4"/>
    </row>
    <row r="807" spans="1:10" ht="15" customHeight="1">
      <c r="A807" s="1">
        <v>6</v>
      </c>
      <c r="B807" s="2" t="s">
        <v>2002</v>
      </c>
      <c r="C807" s="1" t="s">
        <v>2003</v>
      </c>
      <c r="D807" s="2" t="s">
        <v>2004</v>
      </c>
      <c r="E807" s="3">
        <v>0</v>
      </c>
      <c r="F807" s="4"/>
      <c r="G807" s="3">
        <v>26183.7</v>
      </c>
      <c r="H807" s="3">
        <v>0</v>
      </c>
      <c r="I807" s="3">
        <v>-26183.7</v>
      </c>
      <c r="J807" s="4"/>
    </row>
    <row r="808" spans="1:10" ht="15" customHeight="1">
      <c r="A808" s="1">
        <v>6</v>
      </c>
      <c r="B808" s="2" t="s">
        <v>2005</v>
      </c>
      <c r="C808" s="1" t="s">
        <v>2006</v>
      </c>
      <c r="D808" s="2" t="s">
        <v>2007</v>
      </c>
      <c r="E808" s="3">
        <v>0</v>
      </c>
      <c r="F808" s="4"/>
      <c r="G808" s="3">
        <v>3532.54</v>
      </c>
      <c r="H808" s="3">
        <v>0</v>
      </c>
      <c r="I808" s="3">
        <v>-3532.54</v>
      </c>
      <c r="J808" s="4"/>
    </row>
    <row r="809" spans="1:10" ht="15" customHeight="1">
      <c r="A809" s="1">
        <v>6</v>
      </c>
      <c r="B809" s="2" t="s">
        <v>2008</v>
      </c>
      <c r="C809" s="1" t="s">
        <v>2009</v>
      </c>
      <c r="D809" s="2" t="s">
        <v>2010</v>
      </c>
      <c r="E809" s="3">
        <v>0</v>
      </c>
      <c r="F809" s="4"/>
      <c r="G809" s="3">
        <v>266369.84000000003</v>
      </c>
      <c r="H809" s="3">
        <v>5580.89</v>
      </c>
      <c r="I809" s="3">
        <v>-260788.95</v>
      </c>
      <c r="J809" s="4"/>
    </row>
    <row r="810" spans="1:10" ht="15" customHeight="1">
      <c r="A810" s="1">
        <v>6</v>
      </c>
      <c r="B810" s="2" t="s">
        <v>2011</v>
      </c>
      <c r="C810" s="1" t="s">
        <v>2012</v>
      </c>
      <c r="D810" s="2" t="s">
        <v>2013</v>
      </c>
      <c r="E810" s="3">
        <v>0</v>
      </c>
      <c r="F810" s="4"/>
      <c r="G810" s="3">
        <v>880.97</v>
      </c>
      <c r="H810" s="3">
        <v>0</v>
      </c>
      <c r="I810" s="3">
        <v>-880.97</v>
      </c>
      <c r="J810" s="4"/>
    </row>
    <row r="811" spans="1:10" ht="15" customHeight="1">
      <c r="A811" s="1">
        <v>6</v>
      </c>
      <c r="B811" s="2" t="s">
        <v>2014</v>
      </c>
      <c r="C811" s="1" t="s">
        <v>2015</v>
      </c>
      <c r="D811" s="2" t="s">
        <v>2016</v>
      </c>
      <c r="E811" s="3">
        <v>0</v>
      </c>
      <c r="F811" s="4"/>
      <c r="G811" s="3">
        <v>47446.2</v>
      </c>
      <c r="H811" s="3">
        <v>0</v>
      </c>
      <c r="I811" s="3">
        <v>-47446.2</v>
      </c>
      <c r="J811" s="4"/>
    </row>
    <row r="812" spans="1:10" ht="15" customHeight="1">
      <c r="A812" s="1">
        <v>6</v>
      </c>
      <c r="B812" s="2" t="s">
        <v>2017</v>
      </c>
      <c r="C812" s="1" t="s">
        <v>2018</v>
      </c>
      <c r="D812" s="2" t="s">
        <v>2019</v>
      </c>
      <c r="E812" s="3">
        <v>0</v>
      </c>
      <c r="F812" s="4"/>
      <c r="G812" s="3">
        <v>103542.75</v>
      </c>
      <c r="H812" s="3">
        <v>901.62</v>
      </c>
      <c r="I812" s="3">
        <v>-102641.13</v>
      </c>
      <c r="J812" s="4"/>
    </row>
    <row r="813" spans="1:10" ht="15" customHeight="1">
      <c r="A813" s="1">
        <v>3</v>
      </c>
      <c r="B813" s="2" t="s">
        <v>2020</v>
      </c>
      <c r="C813" s="1" t="s">
        <v>1</v>
      </c>
      <c r="D813" s="2" t="s">
        <v>2021</v>
      </c>
      <c r="E813" s="3">
        <v>0</v>
      </c>
      <c r="F813" s="4"/>
      <c r="G813" s="3">
        <v>84176588.959999993</v>
      </c>
      <c r="H813" s="3">
        <v>76681056.049999997</v>
      </c>
      <c r="I813" s="3">
        <v>-7495532.9100000001</v>
      </c>
      <c r="J813" s="4"/>
    </row>
    <row r="814" spans="1:10" ht="15" customHeight="1">
      <c r="A814" s="1">
        <v>4</v>
      </c>
      <c r="B814" s="2" t="s">
        <v>2022</v>
      </c>
      <c r="C814" s="1" t="s">
        <v>1</v>
      </c>
      <c r="D814" s="2" t="s">
        <v>2023</v>
      </c>
      <c r="E814" s="3">
        <v>0</v>
      </c>
      <c r="F814" s="4"/>
      <c r="G814" s="3">
        <v>193074.73</v>
      </c>
      <c r="H814" s="3">
        <v>0</v>
      </c>
      <c r="I814" s="3">
        <v>-193074.73</v>
      </c>
      <c r="J814" s="4"/>
    </row>
    <row r="815" spans="1:10" ht="15" customHeight="1">
      <c r="A815" s="1">
        <v>6</v>
      </c>
      <c r="B815" s="2" t="s">
        <v>2024</v>
      </c>
      <c r="C815" s="1" t="s">
        <v>2025</v>
      </c>
      <c r="D815" s="2" t="s">
        <v>2026</v>
      </c>
      <c r="E815" s="3">
        <v>0</v>
      </c>
      <c r="F815" s="4"/>
      <c r="G815" s="3">
        <v>193074.73</v>
      </c>
      <c r="H815" s="3">
        <v>0</v>
      </c>
      <c r="I815" s="3">
        <v>-193074.73</v>
      </c>
      <c r="J815" s="4"/>
    </row>
    <row r="816" spans="1:10" ht="15" customHeight="1">
      <c r="A816" s="1">
        <v>4</v>
      </c>
      <c r="B816" s="2" t="s">
        <v>2027</v>
      </c>
      <c r="C816" s="1" t="s">
        <v>1</v>
      </c>
      <c r="D816" s="2" t="s">
        <v>2028</v>
      </c>
      <c r="E816" s="3">
        <v>0</v>
      </c>
      <c r="F816" s="4"/>
      <c r="G816" s="3">
        <v>83418324.670000002</v>
      </c>
      <c r="H816" s="3">
        <v>76133509.25</v>
      </c>
      <c r="I816" s="3">
        <v>-7284815.4199999999</v>
      </c>
      <c r="J816" s="4"/>
    </row>
    <row r="817" spans="1:10" ht="15" customHeight="1">
      <c r="A817" s="1">
        <v>5</v>
      </c>
      <c r="B817" s="2" t="s">
        <v>2029</v>
      </c>
      <c r="C817" s="1" t="s">
        <v>1</v>
      </c>
      <c r="D817" s="2" t="s">
        <v>2030</v>
      </c>
      <c r="E817" s="3">
        <v>0</v>
      </c>
      <c r="F817" s="4"/>
      <c r="G817" s="3">
        <v>83023952.109999999</v>
      </c>
      <c r="H817" s="3">
        <v>75835123.219999999</v>
      </c>
      <c r="I817" s="3">
        <v>-7188828.8899999997</v>
      </c>
      <c r="J817" s="4"/>
    </row>
    <row r="818" spans="1:10" ht="15" customHeight="1">
      <c r="A818" s="1">
        <v>6</v>
      </c>
      <c r="B818" s="2" t="s">
        <v>2031</v>
      </c>
      <c r="C818" s="1" t="s">
        <v>2032</v>
      </c>
      <c r="D818" s="2" t="s">
        <v>2033</v>
      </c>
      <c r="E818" s="3">
        <v>0</v>
      </c>
      <c r="F818" s="4"/>
      <c r="G818" s="3">
        <v>80823314.980000004</v>
      </c>
      <c r="H818" s="3">
        <v>73641635.590000004</v>
      </c>
      <c r="I818" s="3">
        <v>-7181679.3899999997</v>
      </c>
      <c r="J818" s="4"/>
    </row>
    <row r="819" spans="1:10" ht="15" customHeight="1">
      <c r="A819" s="1">
        <v>6</v>
      </c>
      <c r="B819" s="2" t="s">
        <v>2034</v>
      </c>
      <c r="C819" s="1" t="s">
        <v>2035</v>
      </c>
      <c r="D819" s="2" t="s">
        <v>2036</v>
      </c>
      <c r="E819" s="3">
        <v>0</v>
      </c>
      <c r="F819" s="4"/>
      <c r="G819" s="3">
        <v>1110174.8899999999</v>
      </c>
      <c r="H819" s="3">
        <v>1109189.45</v>
      </c>
      <c r="I819" s="3">
        <v>-985.44</v>
      </c>
      <c r="J819" s="4"/>
    </row>
    <row r="820" spans="1:10" ht="15" customHeight="1">
      <c r="A820" s="1">
        <v>6</v>
      </c>
      <c r="B820" s="2" t="s">
        <v>2037</v>
      </c>
      <c r="C820" s="1" t="s">
        <v>2038</v>
      </c>
      <c r="D820" s="2" t="s">
        <v>2039</v>
      </c>
      <c r="E820" s="3">
        <v>0</v>
      </c>
      <c r="F820" s="4"/>
      <c r="G820" s="3">
        <v>383374.07</v>
      </c>
      <c r="H820" s="3">
        <v>377210.01</v>
      </c>
      <c r="I820" s="3">
        <v>-6164.06</v>
      </c>
      <c r="J820" s="4"/>
    </row>
    <row r="821" spans="1:10" ht="15" customHeight="1">
      <c r="A821" s="1">
        <v>5</v>
      </c>
      <c r="B821" s="2" t="s">
        <v>2040</v>
      </c>
      <c r="C821" s="1" t="s">
        <v>1</v>
      </c>
      <c r="D821" s="2" t="s">
        <v>2041</v>
      </c>
      <c r="E821" s="3">
        <v>0</v>
      </c>
      <c r="F821" s="4"/>
      <c r="G821" s="3">
        <v>336734.89</v>
      </c>
      <c r="H821" s="3">
        <v>279086.81</v>
      </c>
      <c r="I821" s="3">
        <v>-57648.08</v>
      </c>
      <c r="J821" s="4"/>
    </row>
    <row r="822" spans="1:10" ht="15" customHeight="1">
      <c r="A822" s="1">
        <v>6</v>
      </c>
      <c r="B822" s="2" t="s">
        <v>2042</v>
      </c>
      <c r="C822" s="1" t="s">
        <v>2043</v>
      </c>
      <c r="D822" s="2" t="s">
        <v>2044</v>
      </c>
      <c r="E822" s="3">
        <v>0</v>
      </c>
      <c r="F822" s="4"/>
      <c r="G822" s="3">
        <v>336734.89</v>
      </c>
      <c r="H822" s="3">
        <v>279086.81</v>
      </c>
      <c r="I822" s="3">
        <v>-57648.08</v>
      </c>
      <c r="J822" s="4"/>
    </row>
    <row r="823" spans="1:10" ht="15" customHeight="1">
      <c r="A823" s="1">
        <v>5</v>
      </c>
      <c r="B823" s="2" t="s">
        <v>2045</v>
      </c>
      <c r="C823" s="1" t="s">
        <v>1</v>
      </c>
      <c r="D823" s="2" t="s">
        <v>2046</v>
      </c>
      <c r="E823" s="3">
        <v>0</v>
      </c>
      <c r="F823" s="4"/>
      <c r="G823" s="3">
        <v>57637.67</v>
      </c>
      <c r="H823" s="3">
        <v>19299.22</v>
      </c>
      <c r="I823" s="3">
        <v>-38338.449999999997</v>
      </c>
      <c r="J823" s="4"/>
    </row>
    <row r="824" spans="1:10" ht="15" customHeight="1">
      <c r="A824" s="1">
        <v>6</v>
      </c>
      <c r="B824" s="2" t="s">
        <v>2047</v>
      </c>
      <c r="C824" s="1" t="s">
        <v>2048</v>
      </c>
      <c r="D824" s="2" t="s">
        <v>2049</v>
      </c>
      <c r="E824" s="3">
        <v>0</v>
      </c>
      <c r="F824" s="4"/>
      <c r="G824" s="3">
        <v>38492.559999999998</v>
      </c>
      <c r="H824" s="3">
        <v>19299.22</v>
      </c>
      <c r="I824" s="3">
        <v>-19193.34</v>
      </c>
      <c r="J824" s="4"/>
    </row>
    <row r="825" spans="1:10" ht="15" customHeight="1">
      <c r="A825" s="1">
        <v>6</v>
      </c>
      <c r="B825" s="2" t="s">
        <v>2050</v>
      </c>
      <c r="C825" s="1" t="s">
        <v>2051</v>
      </c>
      <c r="D825" s="2" t="s">
        <v>2052</v>
      </c>
      <c r="E825" s="3">
        <v>0</v>
      </c>
      <c r="F825" s="4"/>
      <c r="G825" s="3">
        <v>19145.11</v>
      </c>
      <c r="H825" s="3">
        <v>0</v>
      </c>
      <c r="I825" s="3">
        <v>-19145.11</v>
      </c>
      <c r="J825" s="4"/>
    </row>
    <row r="826" spans="1:10" ht="15" customHeight="1">
      <c r="A826" s="1">
        <v>4</v>
      </c>
      <c r="B826" s="2" t="s">
        <v>2053</v>
      </c>
      <c r="C826" s="1" t="s">
        <v>1</v>
      </c>
      <c r="D826" s="2" t="s">
        <v>2054</v>
      </c>
      <c r="E826" s="3">
        <v>0</v>
      </c>
      <c r="F826" s="4"/>
      <c r="G826" s="3">
        <v>565189.56000000006</v>
      </c>
      <c r="H826" s="3">
        <v>547546.80000000005</v>
      </c>
      <c r="I826" s="3">
        <v>-17642.759999999998</v>
      </c>
      <c r="J826" s="4"/>
    </row>
    <row r="827" spans="1:10" ht="15" customHeight="1">
      <c r="A827" s="1">
        <v>5</v>
      </c>
      <c r="B827" s="2" t="s">
        <v>2055</v>
      </c>
      <c r="C827" s="1" t="s">
        <v>1</v>
      </c>
      <c r="D827" s="2" t="s">
        <v>2056</v>
      </c>
      <c r="E827" s="3">
        <v>0</v>
      </c>
      <c r="F827" s="4"/>
      <c r="G827" s="3">
        <v>9672.32</v>
      </c>
      <c r="H827" s="3">
        <v>0</v>
      </c>
      <c r="I827" s="3">
        <v>-9672.32</v>
      </c>
      <c r="J827" s="4"/>
    </row>
    <row r="828" spans="1:10" ht="15" customHeight="1">
      <c r="A828" s="1">
        <v>6</v>
      </c>
      <c r="B828" s="2" t="s">
        <v>2057</v>
      </c>
      <c r="C828" s="1" t="s">
        <v>2058</v>
      </c>
      <c r="D828" s="2" t="s">
        <v>1201</v>
      </c>
      <c r="E828" s="3">
        <v>0</v>
      </c>
      <c r="F828" s="4"/>
      <c r="G828" s="3">
        <v>9672.32</v>
      </c>
      <c r="H828" s="3">
        <v>0</v>
      </c>
      <c r="I828" s="3">
        <v>-9672.32</v>
      </c>
      <c r="J828" s="4"/>
    </row>
    <row r="829" spans="1:10" ht="15" customHeight="1">
      <c r="A829" s="1">
        <v>5</v>
      </c>
      <c r="B829" s="2" t="s">
        <v>2059</v>
      </c>
      <c r="C829" s="1" t="s">
        <v>1</v>
      </c>
      <c r="D829" s="2" t="s">
        <v>2060</v>
      </c>
      <c r="E829" s="3">
        <v>0</v>
      </c>
      <c r="F829" s="4"/>
      <c r="G829" s="3">
        <v>555517.24</v>
      </c>
      <c r="H829" s="3">
        <v>547546.80000000005</v>
      </c>
      <c r="I829" s="3">
        <v>-7970.44</v>
      </c>
      <c r="J829" s="4"/>
    </row>
    <row r="830" spans="1:10" ht="15" customHeight="1">
      <c r="A830" s="1">
        <v>6</v>
      </c>
      <c r="B830" s="2" t="s">
        <v>2061</v>
      </c>
      <c r="C830" s="1" t="s">
        <v>2062</v>
      </c>
      <c r="D830" s="2" t="s">
        <v>1221</v>
      </c>
      <c r="E830" s="3">
        <v>0</v>
      </c>
      <c r="F830" s="4"/>
      <c r="G830" s="3">
        <v>555517.24</v>
      </c>
      <c r="H830" s="3">
        <v>547546.80000000005</v>
      </c>
      <c r="I830" s="3">
        <v>-7970.44</v>
      </c>
      <c r="J830" s="4"/>
    </row>
    <row r="831" spans="1:10" ht="15" customHeight="1">
      <c r="A831" s="1">
        <v>3</v>
      </c>
      <c r="B831" s="2" t="s">
        <v>2063</v>
      </c>
      <c r="C831" s="1" t="s">
        <v>1</v>
      </c>
      <c r="D831" s="2" t="s">
        <v>2064</v>
      </c>
      <c r="E831" s="3">
        <v>0</v>
      </c>
      <c r="F831" s="4"/>
      <c r="G831" s="3">
        <v>801993.23</v>
      </c>
      <c r="H831" s="3">
        <v>31273.14</v>
      </c>
      <c r="I831" s="3">
        <v>-770720.09</v>
      </c>
      <c r="J831" s="4"/>
    </row>
    <row r="832" spans="1:10" ht="15" customHeight="1">
      <c r="A832" s="1">
        <v>4</v>
      </c>
      <c r="B832" s="2" t="s">
        <v>2065</v>
      </c>
      <c r="C832" s="1" t="s">
        <v>1</v>
      </c>
      <c r="D832" s="2" t="s">
        <v>2066</v>
      </c>
      <c r="E832" s="3">
        <v>0</v>
      </c>
      <c r="F832" s="4"/>
      <c r="G832" s="3">
        <v>32779.040000000001</v>
      </c>
      <c r="H832" s="3">
        <v>2114.33</v>
      </c>
      <c r="I832" s="3">
        <v>-30664.71</v>
      </c>
      <c r="J832" s="4"/>
    </row>
    <row r="833" spans="1:10" ht="15" customHeight="1">
      <c r="A833" s="1">
        <v>6</v>
      </c>
      <c r="B833" s="2" t="s">
        <v>2067</v>
      </c>
      <c r="C833" s="1" t="s">
        <v>2068</v>
      </c>
      <c r="D833" s="2" t="s">
        <v>2069</v>
      </c>
      <c r="E833" s="3">
        <v>0</v>
      </c>
      <c r="F833" s="4"/>
      <c r="G833" s="3">
        <v>32779.040000000001</v>
      </c>
      <c r="H833" s="3">
        <v>2114.33</v>
      </c>
      <c r="I833" s="3">
        <v>-30664.71</v>
      </c>
      <c r="J833" s="4"/>
    </row>
    <row r="834" spans="1:10" ht="15" customHeight="1">
      <c r="A834" s="1">
        <v>4</v>
      </c>
      <c r="B834" s="2" t="s">
        <v>2070</v>
      </c>
      <c r="C834" s="1" t="s">
        <v>1</v>
      </c>
      <c r="D834" s="2" t="s">
        <v>2071</v>
      </c>
      <c r="E834" s="3">
        <v>0</v>
      </c>
      <c r="F834" s="4"/>
      <c r="G834" s="3">
        <v>29749.56</v>
      </c>
      <c r="H834" s="3">
        <v>0</v>
      </c>
      <c r="I834" s="3">
        <v>-29749.56</v>
      </c>
      <c r="J834" s="4"/>
    </row>
    <row r="835" spans="1:10" ht="15" customHeight="1">
      <c r="A835" s="1">
        <v>6</v>
      </c>
      <c r="B835" s="2" t="s">
        <v>2072</v>
      </c>
      <c r="C835" s="1" t="s">
        <v>2073</v>
      </c>
      <c r="D835" s="2" t="s">
        <v>2074</v>
      </c>
      <c r="E835" s="3">
        <v>0</v>
      </c>
      <c r="F835" s="4"/>
      <c r="G835" s="3">
        <v>29749.56</v>
      </c>
      <c r="H835" s="3">
        <v>0</v>
      </c>
      <c r="I835" s="3">
        <v>-29749.56</v>
      </c>
      <c r="J835" s="4"/>
    </row>
    <row r="836" spans="1:10" ht="15" customHeight="1">
      <c r="A836" s="1">
        <v>4</v>
      </c>
      <c r="B836" s="2" t="s">
        <v>2075</v>
      </c>
      <c r="C836" s="1" t="s">
        <v>1</v>
      </c>
      <c r="D836" s="2" t="s">
        <v>2076</v>
      </c>
      <c r="E836" s="3">
        <v>0</v>
      </c>
      <c r="F836" s="4"/>
      <c r="G836" s="3">
        <v>33993.120000000003</v>
      </c>
      <c r="H836" s="3">
        <v>29158.81</v>
      </c>
      <c r="I836" s="3">
        <v>-4834.3100000000004</v>
      </c>
      <c r="J836" s="4"/>
    </row>
    <row r="837" spans="1:10" ht="15" customHeight="1">
      <c r="A837" s="1">
        <v>6</v>
      </c>
      <c r="B837" s="2" t="s">
        <v>2077</v>
      </c>
      <c r="C837" s="1" t="s">
        <v>2078</v>
      </c>
      <c r="D837" s="2" t="s">
        <v>2079</v>
      </c>
      <c r="E837" s="3">
        <v>0</v>
      </c>
      <c r="F837" s="4"/>
      <c r="G837" s="3">
        <v>4834.3100000000004</v>
      </c>
      <c r="H837" s="3">
        <v>0</v>
      </c>
      <c r="I837" s="3">
        <v>-4834.3100000000004</v>
      </c>
      <c r="J837" s="4"/>
    </row>
    <row r="838" spans="1:10" ht="15" customHeight="1">
      <c r="A838" s="1">
        <v>4</v>
      </c>
      <c r="B838" s="2" t="s">
        <v>2080</v>
      </c>
      <c r="C838" s="1" t="s">
        <v>1</v>
      </c>
      <c r="D838" s="2" t="s">
        <v>2081</v>
      </c>
      <c r="E838" s="3">
        <v>0</v>
      </c>
      <c r="F838" s="4"/>
      <c r="G838" s="3">
        <v>14128.29</v>
      </c>
      <c r="H838" s="3">
        <v>0</v>
      </c>
      <c r="I838" s="3">
        <v>-14128.29</v>
      </c>
      <c r="J838" s="4"/>
    </row>
    <row r="839" spans="1:10" ht="15" customHeight="1">
      <c r="A839" s="1">
        <v>5</v>
      </c>
      <c r="B839" s="2" t="s">
        <v>2082</v>
      </c>
      <c r="C839" s="1" t="s">
        <v>1</v>
      </c>
      <c r="D839" s="2" t="s">
        <v>1460</v>
      </c>
      <c r="E839" s="3">
        <v>0</v>
      </c>
      <c r="F839" s="4"/>
      <c r="G839" s="3">
        <v>14128.29</v>
      </c>
      <c r="H839" s="3">
        <v>0</v>
      </c>
      <c r="I839" s="3">
        <v>-14128.29</v>
      </c>
      <c r="J839" s="4"/>
    </row>
    <row r="840" spans="1:10" ht="15" customHeight="1">
      <c r="A840" s="1">
        <v>6</v>
      </c>
      <c r="B840" s="2" t="s">
        <v>2083</v>
      </c>
      <c r="C840" s="1" t="s">
        <v>2084</v>
      </c>
      <c r="D840" s="2" t="s">
        <v>2085</v>
      </c>
      <c r="E840" s="3">
        <v>0</v>
      </c>
      <c r="F840" s="4"/>
      <c r="G840" s="3">
        <v>14128.29</v>
      </c>
      <c r="H840" s="3">
        <v>0</v>
      </c>
      <c r="I840" s="3">
        <v>-14128.29</v>
      </c>
      <c r="J840" s="4"/>
    </row>
    <row r="841" spans="1:10" ht="15" customHeight="1">
      <c r="A841" s="1">
        <v>4</v>
      </c>
      <c r="B841" s="2" t="s">
        <v>2086</v>
      </c>
      <c r="C841" s="1" t="s">
        <v>1</v>
      </c>
      <c r="D841" s="2" t="s">
        <v>2087</v>
      </c>
      <c r="E841" s="3">
        <v>0</v>
      </c>
      <c r="F841" s="4"/>
      <c r="G841" s="3">
        <v>691343.22</v>
      </c>
      <c r="H841" s="3">
        <v>0</v>
      </c>
      <c r="I841" s="3">
        <v>-691343.22</v>
      </c>
      <c r="J841" s="4"/>
    </row>
    <row r="842" spans="1:10" ht="15" customHeight="1">
      <c r="A842" s="1">
        <v>6</v>
      </c>
      <c r="B842" s="2" t="s">
        <v>2088</v>
      </c>
      <c r="C842" s="1" t="s">
        <v>2089</v>
      </c>
      <c r="D842" s="2" t="s">
        <v>2090</v>
      </c>
      <c r="E842" s="3">
        <v>0</v>
      </c>
      <c r="F842" s="4"/>
      <c r="G842" s="3">
        <v>6082.84</v>
      </c>
      <c r="H842" s="3">
        <v>0</v>
      </c>
      <c r="I842" s="3">
        <v>-6082.84</v>
      </c>
      <c r="J842" s="4"/>
    </row>
    <row r="843" spans="1:10" ht="15" customHeight="1">
      <c r="A843" s="1">
        <v>6</v>
      </c>
      <c r="B843" s="2" t="s">
        <v>2091</v>
      </c>
      <c r="C843" s="1" t="s">
        <v>2092</v>
      </c>
      <c r="D843" s="2" t="s">
        <v>2093</v>
      </c>
      <c r="E843" s="3">
        <v>0</v>
      </c>
      <c r="F843" s="4"/>
      <c r="G843" s="3">
        <v>6862.77</v>
      </c>
      <c r="H843" s="3">
        <v>0</v>
      </c>
      <c r="I843" s="3">
        <v>-6862.77</v>
      </c>
      <c r="J843" s="4"/>
    </row>
    <row r="844" spans="1:10" ht="15" customHeight="1">
      <c r="A844" s="1">
        <v>6</v>
      </c>
      <c r="B844" s="2" t="s">
        <v>2094</v>
      </c>
      <c r="C844" s="1" t="s">
        <v>2095</v>
      </c>
      <c r="D844" s="2" t="s">
        <v>2096</v>
      </c>
      <c r="E844" s="3">
        <v>0</v>
      </c>
      <c r="F844" s="4"/>
      <c r="G844" s="3">
        <v>29.6</v>
      </c>
      <c r="H844" s="3">
        <v>0</v>
      </c>
      <c r="I844" s="3">
        <v>-29.6</v>
      </c>
      <c r="J844" s="4"/>
    </row>
    <row r="845" spans="1:10" ht="15" customHeight="1">
      <c r="A845" s="1">
        <v>6</v>
      </c>
      <c r="B845" s="2" t="s">
        <v>2097</v>
      </c>
      <c r="C845" s="1" t="s">
        <v>2098</v>
      </c>
      <c r="D845" s="2" t="s">
        <v>2099</v>
      </c>
      <c r="E845" s="3">
        <v>0</v>
      </c>
      <c r="F845" s="4"/>
      <c r="G845" s="3">
        <v>216819.61</v>
      </c>
      <c r="H845" s="3">
        <v>0</v>
      </c>
      <c r="I845" s="3">
        <v>-216819.61</v>
      </c>
      <c r="J845" s="4"/>
    </row>
    <row r="846" spans="1:10" ht="15" customHeight="1">
      <c r="A846" s="1">
        <v>6</v>
      </c>
      <c r="B846" s="2" t="s">
        <v>2100</v>
      </c>
      <c r="C846" s="1" t="s">
        <v>2101</v>
      </c>
      <c r="D846" s="2" t="s">
        <v>2102</v>
      </c>
      <c r="E846" s="3">
        <v>0</v>
      </c>
      <c r="F846" s="4"/>
      <c r="G846" s="3">
        <v>22.5</v>
      </c>
      <c r="H846" s="3">
        <v>0</v>
      </c>
      <c r="I846" s="3">
        <v>-22.5</v>
      </c>
      <c r="J846" s="4"/>
    </row>
    <row r="847" spans="1:10" ht="15" customHeight="1">
      <c r="A847" s="1">
        <v>6</v>
      </c>
      <c r="B847" s="2" t="s">
        <v>2103</v>
      </c>
      <c r="C847" s="1" t="s">
        <v>2104</v>
      </c>
      <c r="D847" s="2" t="s">
        <v>2105</v>
      </c>
      <c r="E847" s="3">
        <v>0</v>
      </c>
      <c r="F847" s="4"/>
      <c r="G847" s="3">
        <v>4602.87</v>
      </c>
      <c r="H847" s="3">
        <v>0</v>
      </c>
      <c r="I847" s="3">
        <v>-4602.87</v>
      </c>
      <c r="J847" s="4"/>
    </row>
    <row r="848" spans="1:10" ht="15" customHeight="1">
      <c r="A848" s="1">
        <v>6</v>
      </c>
      <c r="B848" s="2" t="s">
        <v>2106</v>
      </c>
      <c r="C848" s="1" t="s">
        <v>2107</v>
      </c>
      <c r="D848" s="2" t="s">
        <v>2108</v>
      </c>
      <c r="E848" s="3">
        <v>0</v>
      </c>
      <c r="F848" s="4"/>
      <c r="G848" s="3">
        <v>2712.81</v>
      </c>
      <c r="H848" s="3">
        <v>0</v>
      </c>
      <c r="I848" s="3">
        <v>-2712.81</v>
      </c>
      <c r="J848" s="4"/>
    </row>
    <row r="849" spans="1:10" ht="15" customHeight="1">
      <c r="A849" s="1">
        <v>6</v>
      </c>
      <c r="B849" s="2" t="s">
        <v>2109</v>
      </c>
      <c r="C849" s="1" t="s">
        <v>2110</v>
      </c>
      <c r="D849" s="2" t="s">
        <v>2111</v>
      </c>
      <c r="E849" s="3">
        <v>0</v>
      </c>
      <c r="F849" s="4"/>
      <c r="G849" s="3">
        <v>19498.689999999999</v>
      </c>
      <c r="H849" s="3">
        <v>0</v>
      </c>
      <c r="I849" s="3">
        <v>-19498.689999999999</v>
      </c>
      <c r="J849" s="4"/>
    </row>
    <row r="850" spans="1:10" ht="15" customHeight="1">
      <c r="A850" s="1">
        <v>6</v>
      </c>
      <c r="B850" s="2" t="s">
        <v>2112</v>
      </c>
      <c r="C850" s="1" t="s">
        <v>2113</v>
      </c>
      <c r="D850" s="2" t="s">
        <v>2114</v>
      </c>
      <c r="E850" s="3">
        <v>0</v>
      </c>
      <c r="F850" s="4"/>
      <c r="G850" s="3">
        <v>434456.58</v>
      </c>
      <c r="H850" s="3">
        <v>0</v>
      </c>
      <c r="I850" s="3">
        <v>-434456.58</v>
      </c>
      <c r="J850" s="4"/>
    </row>
    <row r="851" spans="1:10" ht="15" customHeight="1">
      <c r="A851" s="1">
        <v>6</v>
      </c>
      <c r="B851" s="2" t="s">
        <v>2115</v>
      </c>
      <c r="C851" s="1" t="s">
        <v>2116</v>
      </c>
      <c r="D851" s="2" t="s">
        <v>2117</v>
      </c>
      <c r="E851" s="3">
        <v>0</v>
      </c>
      <c r="F851" s="4"/>
      <c r="G851" s="3">
        <v>15.95</v>
      </c>
      <c r="H851" s="3">
        <v>0</v>
      </c>
      <c r="I851" s="3">
        <v>-15.95</v>
      </c>
      <c r="J851" s="4"/>
    </row>
    <row r="852" spans="1:10" ht="15" customHeight="1">
      <c r="A852" s="1">
        <v>6</v>
      </c>
      <c r="B852" s="2" t="s">
        <v>2118</v>
      </c>
      <c r="C852" s="1" t="s">
        <v>2119</v>
      </c>
      <c r="D852" s="2" t="s">
        <v>2120</v>
      </c>
      <c r="E852" s="3">
        <v>0</v>
      </c>
      <c r="F852" s="4"/>
      <c r="G852" s="3">
        <v>239</v>
      </c>
      <c r="H852" s="3">
        <v>0</v>
      </c>
      <c r="I852" s="3">
        <v>-239</v>
      </c>
      <c r="J852" s="4"/>
    </row>
    <row r="853" spans="1:10" ht="15" customHeight="1">
      <c r="A853" s="1">
        <v>2</v>
      </c>
      <c r="B853" s="2" t="s">
        <v>2121</v>
      </c>
      <c r="C853" s="1" t="s">
        <v>1</v>
      </c>
      <c r="D853" s="2" t="s">
        <v>2122</v>
      </c>
      <c r="E853" s="3">
        <v>0</v>
      </c>
      <c r="F853" s="4"/>
      <c r="G853" s="3">
        <v>1500</v>
      </c>
      <c r="H853" s="3">
        <v>0</v>
      </c>
      <c r="I853" s="3">
        <v>-1500</v>
      </c>
      <c r="J853" s="4"/>
    </row>
    <row r="854" spans="1:10" ht="15" customHeight="1">
      <c r="A854" s="1">
        <v>3</v>
      </c>
      <c r="B854" s="2" t="s">
        <v>2123</v>
      </c>
      <c r="C854" s="1" t="s">
        <v>1</v>
      </c>
      <c r="D854" s="2" t="s">
        <v>2124</v>
      </c>
      <c r="E854" s="3">
        <v>0</v>
      </c>
      <c r="F854" s="4"/>
      <c r="G854" s="3">
        <v>1500</v>
      </c>
      <c r="H854" s="3">
        <v>0</v>
      </c>
      <c r="I854" s="3">
        <v>-1500</v>
      </c>
      <c r="J854" s="4"/>
    </row>
    <row r="855" spans="1:10" ht="15" customHeight="1">
      <c r="A855" s="1">
        <v>4</v>
      </c>
      <c r="B855" s="2" t="s">
        <v>2125</v>
      </c>
      <c r="C855" s="1" t="s">
        <v>1</v>
      </c>
      <c r="D855" s="2" t="s">
        <v>2126</v>
      </c>
      <c r="E855" s="3">
        <v>0</v>
      </c>
      <c r="F855" s="4"/>
      <c r="G855" s="3">
        <v>1500</v>
      </c>
      <c r="H855" s="3">
        <v>0</v>
      </c>
      <c r="I855" s="3">
        <v>-1500</v>
      </c>
      <c r="J855" s="4"/>
    </row>
    <row r="856" spans="1:10" ht="15" customHeight="1">
      <c r="A856" s="1">
        <v>6</v>
      </c>
      <c r="B856" s="2" t="s">
        <v>2127</v>
      </c>
      <c r="C856" s="1" t="s">
        <v>2128</v>
      </c>
      <c r="D856" s="2" t="s">
        <v>2129</v>
      </c>
      <c r="E856" s="3">
        <v>0</v>
      </c>
      <c r="F856" s="4"/>
      <c r="G856" s="3">
        <v>1500</v>
      </c>
      <c r="H856" s="3">
        <v>0</v>
      </c>
      <c r="I856" s="3">
        <v>-1500</v>
      </c>
      <c r="J856" s="4"/>
    </row>
    <row r="857" spans="1:10" ht="15" customHeight="1">
      <c r="A857" s="1">
        <v>2</v>
      </c>
      <c r="B857" s="2" t="s">
        <v>2130</v>
      </c>
      <c r="C857" s="1" t="s">
        <v>1</v>
      </c>
      <c r="D857" s="2" t="s">
        <v>2131</v>
      </c>
      <c r="E857" s="3">
        <v>0</v>
      </c>
      <c r="F857" s="4"/>
      <c r="G857" s="3">
        <v>132922.25</v>
      </c>
      <c r="H857" s="3">
        <v>0</v>
      </c>
      <c r="I857" s="3">
        <v>-132922.25</v>
      </c>
      <c r="J857" s="4"/>
    </row>
    <row r="858" spans="1:10" ht="15" customHeight="1">
      <c r="A858" s="1">
        <v>3</v>
      </c>
      <c r="B858" s="2" t="s">
        <v>2132</v>
      </c>
      <c r="C858" s="1" t="s">
        <v>1</v>
      </c>
      <c r="D858" s="2" t="s">
        <v>2133</v>
      </c>
      <c r="E858" s="3">
        <v>0</v>
      </c>
      <c r="F858" s="4"/>
      <c r="G858" s="3">
        <v>132922.25</v>
      </c>
      <c r="H858" s="3">
        <v>0</v>
      </c>
      <c r="I858" s="3">
        <v>-132922.25</v>
      </c>
      <c r="J858" s="4"/>
    </row>
    <row r="859" spans="1:10" ht="15" customHeight="1">
      <c r="A859" s="1">
        <v>4</v>
      </c>
      <c r="B859" s="2" t="s">
        <v>2134</v>
      </c>
      <c r="C859" s="1" t="s">
        <v>1</v>
      </c>
      <c r="D859" s="2" t="s">
        <v>2135</v>
      </c>
      <c r="E859" s="3">
        <v>0</v>
      </c>
      <c r="F859" s="4"/>
      <c r="G859" s="3">
        <v>74263.240000000005</v>
      </c>
      <c r="H859" s="3">
        <v>0</v>
      </c>
      <c r="I859" s="3">
        <v>-74263.240000000005</v>
      </c>
      <c r="J859" s="4"/>
    </row>
    <row r="860" spans="1:10" ht="15" customHeight="1">
      <c r="A860" s="1">
        <v>5</v>
      </c>
      <c r="B860" s="2" t="s">
        <v>2136</v>
      </c>
      <c r="C860" s="1" t="s">
        <v>1</v>
      </c>
      <c r="D860" s="2" t="s">
        <v>2137</v>
      </c>
      <c r="E860" s="3">
        <v>0</v>
      </c>
      <c r="F860" s="4"/>
      <c r="G860" s="3">
        <v>74263.240000000005</v>
      </c>
      <c r="H860" s="3">
        <v>0</v>
      </c>
      <c r="I860" s="3">
        <v>-74263.240000000005</v>
      </c>
      <c r="J860" s="4"/>
    </row>
    <row r="861" spans="1:10" ht="15" customHeight="1">
      <c r="A861" s="1">
        <v>6</v>
      </c>
      <c r="B861" s="2" t="s">
        <v>2138</v>
      </c>
      <c r="C861" s="1" t="s">
        <v>2139</v>
      </c>
      <c r="D861" s="2" t="s">
        <v>2140</v>
      </c>
      <c r="E861" s="3">
        <v>0</v>
      </c>
      <c r="F861" s="4"/>
      <c r="G861" s="3">
        <v>74263.240000000005</v>
      </c>
      <c r="H861" s="3">
        <v>0</v>
      </c>
      <c r="I861" s="3">
        <v>-74263.240000000005</v>
      </c>
      <c r="J861" s="4"/>
    </row>
    <row r="862" spans="1:10" ht="15" customHeight="1">
      <c r="A862" s="1">
        <v>4</v>
      </c>
      <c r="B862" s="2" t="s">
        <v>2141</v>
      </c>
      <c r="C862" s="1" t="s">
        <v>1</v>
      </c>
      <c r="D862" s="2" t="s">
        <v>2142</v>
      </c>
      <c r="E862" s="3">
        <v>0</v>
      </c>
      <c r="F862" s="4"/>
      <c r="G862" s="3">
        <v>58659.01</v>
      </c>
      <c r="H862" s="3">
        <v>0</v>
      </c>
      <c r="I862" s="3">
        <v>-58659.01</v>
      </c>
      <c r="J862" s="4"/>
    </row>
    <row r="863" spans="1:10" ht="15" customHeight="1">
      <c r="A863" s="1">
        <v>5</v>
      </c>
      <c r="B863" s="2" t="s">
        <v>2143</v>
      </c>
      <c r="C863" s="1" t="s">
        <v>1</v>
      </c>
      <c r="D863" s="2" t="s">
        <v>2144</v>
      </c>
      <c r="E863" s="3">
        <v>0</v>
      </c>
      <c r="F863" s="4"/>
      <c r="G863" s="3">
        <v>58659.01</v>
      </c>
      <c r="H863" s="3">
        <v>0</v>
      </c>
      <c r="I863" s="3">
        <v>-58659.01</v>
      </c>
      <c r="J863" s="4"/>
    </row>
    <row r="864" spans="1:10" ht="15" customHeight="1">
      <c r="A864" s="1">
        <v>6</v>
      </c>
      <c r="B864" s="2" t="s">
        <v>2145</v>
      </c>
      <c r="C864" s="1" t="s">
        <v>2146</v>
      </c>
      <c r="D864" s="2" t="s">
        <v>2147</v>
      </c>
      <c r="E864" s="3">
        <v>0</v>
      </c>
      <c r="F864" s="4"/>
      <c r="G864" s="3">
        <v>58659.01</v>
      </c>
      <c r="H864" s="3">
        <v>0</v>
      </c>
      <c r="I864" s="3">
        <v>-58659.01</v>
      </c>
      <c r="J864" s="4"/>
    </row>
    <row r="865" spans="1:10" ht="15" customHeight="1">
      <c r="A865" s="1">
        <v>1</v>
      </c>
      <c r="B865" s="2" t="s">
        <v>2148</v>
      </c>
      <c r="C865" s="1" t="s">
        <v>1</v>
      </c>
      <c r="D865" s="2" t="s">
        <v>488</v>
      </c>
      <c r="E865" s="3">
        <v>423376236.70999998</v>
      </c>
      <c r="F865" s="4"/>
      <c r="G865" s="3">
        <v>893873926.51999998</v>
      </c>
      <c r="H865" s="3">
        <v>920240488.40999997</v>
      </c>
      <c r="I865" s="3">
        <v>449742798.60000002</v>
      </c>
      <c r="J865" s="4"/>
    </row>
    <row r="866" spans="1:10" ht="15" customHeight="1">
      <c r="A866" s="1">
        <v>3</v>
      </c>
      <c r="B866" s="2" t="s">
        <v>2149</v>
      </c>
      <c r="C866" s="1" t="s">
        <v>1</v>
      </c>
      <c r="D866" s="2" t="s">
        <v>490</v>
      </c>
      <c r="E866" s="3">
        <v>4378066.83</v>
      </c>
      <c r="F866" s="4"/>
      <c r="G866" s="3">
        <v>34025761.399999999</v>
      </c>
      <c r="H866" s="3">
        <v>33674037.82</v>
      </c>
      <c r="I866" s="3">
        <v>4026343.25</v>
      </c>
      <c r="J866" s="4"/>
    </row>
    <row r="867" spans="1:10" ht="15" customHeight="1">
      <c r="A867" s="1">
        <v>4</v>
      </c>
      <c r="B867" s="2" t="s">
        <v>2150</v>
      </c>
      <c r="C867" s="1" t="s">
        <v>1</v>
      </c>
      <c r="D867" s="2" t="s">
        <v>2151</v>
      </c>
      <c r="E867" s="3">
        <v>4378066.83</v>
      </c>
      <c r="F867" s="4"/>
      <c r="G867" s="3">
        <v>34025761.399999999</v>
      </c>
      <c r="H867" s="3">
        <v>33674037.82</v>
      </c>
      <c r="I867" s="3">
        <v>4026343.25</v>
      </c>
      <c r="J867" s="4"/>
    </row>
    <row r="868" spans="1:10" ht="15" customHeight="1">
      <c r="A868" s="1">
        <v>5</v>
      </c>
      <c r="B868" s="2" t="s">
        <v>2152</v>
      </c>
      <c r="C868" s="1" t="s">
        <v>1</v>
      </c>
      <c r="D868" s="2" t="s">
        <v>2153</v>
      </c>
      <c r="E868" s="3">
        <v>4378066.83</v>
      </c>
      <c r="F868" s="4"/>
      <c r="G868" s="3">
        <v>34025761.399999999</v>
      </c>
      <c r="H868" s="3">
        <v>33674037.82</v>
      </c>
      <c r="I868" s="3">
        <v>4026343.25</v>
      </c>
      <c r="J868" s="4"/>
    </row>
    <row r="869" spans="1:10" ht="15" customHeight="1">
      <c r="A869" s="1">
        <v>6</v>
      </c>
      <c r="B869" s="2" t="s">
        <v>2154</v>
      </c>
      <c r="C869" s="1" t="s">
        <v>2155</v>
      </c>
      <c r="D869" s="2" t="s">
        <v>2156</v>
      </c>
      <c r="E869" s="3">
        <v>4378066.83</v>
      </c>
      <c r="F869" s="4"/>
      <c r="G869" s="3">
        <v>34025761.399999999</v>
      </c>
      <c r="H869" s="3">
        <v>33674037.82</v>
      </c>
      <c r="I869" s="3">
        <v>4026343.25</v>
      </c>
      <c r="J869" s="4"/>
    </row>
    <row r="870" spans="1:10" ht="15" customHeight="1">
      <c r="A870" s="1">
        <v>3</v>
      </c>
      <c r="B870" s="2" t="s">
        <v>2157</v>
      </c>
      <c r="C870" s="1" t="s">
        <v>1</v>
      </c>
      <c r="D870" s="2" t="s">
        <v>499</v>
      </c>
      <c r="E870" s="3">
        <v>7368126.8200000003</v>
      </c>
      <c r="F870" s="4"/>
      <c r="G870" s="3">
        <v>20325911.18</v>
      </c>
      <c r="H870" s="3">
        <v>18419992.120000001</v>
      </c>
      <c r="I870" s="3">
        <v>5462207.7599999998</v>
      </c>
      <c r="J870" s="4"/>
    </row>
    <row r="871" spans="1:10" ht="15" customHeight="1">
      <c r="A871" s="1">
        <v>4</v>
      </c>
      <c r="B871" s="2" t="s">
        <v>2158</v>
      </c>
      <c r="C871" s="1" t="s">
        <v>1</v>
      </c>
      <c r="D871" s="2" t="s">
        <v>2159</v>
      </c>
      <c r="E871" s="3">
        <v>7368126.8200000003</v>
      </c>
      <c r="F871" s="4"/>
      <c r="G871" s="3">
        <v>20325911.18</v>
      </c>
      <c r="H871" s="3">
        <v>18419992.120000001</v>
      </c>
      <c r="I871" s="3">
        <v>5462207.7599999998</v>
      </c>
      <c r="J871" s="4"/>
    </row>
    <row r="872" spans="1:10" ht="15" customHeight="1">
      <c r="A872" s="1">
        <v>6</v>
      </c>
      <c r="B872" s="2" t="s">
        <v>2160</v>
      </c>
      <c r="C872" s="1" t="s">
        <v>2161</v>
      </c>
      <c r="D872" s="2" t="s">
        <v>2162</v>
      </c>
      <c r="E872" s="3">
        <v>10</v>
      </c>
      <c r="F872" s="4"/>
      <c r="G872" s="3">
        <v>0</v>
      </c>
      <c r="H872" s="3">
        <v>0</v>
      </c>
      <c r="I872" s="3">
        <v>10</v>
      </c>
      <c r="J872" s="4"/>
    </row>
    <row r="873" spans="1:10" ht="15" customHeight="1">
      <c r="A873" s="1">
        <v>6</v>
      </c>
      <c r="B873" s="2" t="s">
        <v>2163</v>
      </c>
      <c r="C873" s="1" t="s">
        <v>2164</v>
      </c>
      <c r="D873" s="2" t="s">
        <v>2165</v>
      </c>
      <c r="E873" s="3">
        <v>7368116.8200000003</v>
      </c>
      <c r="F873" s="4"/>
      <c r="G873" s="3">
        <v>20325911.18</v>
      </c>
      <c r="H873" s="3">
        <v>18419992.120000001</v>
      </c>
      <c r="I873" s="3">
        <v>5462197.7599999998</v>
      </c>
      <c r="J873" s="4"/>
    </row>
    <row r="874" spans="1:10" ht="15" customHeight="1">
      <c r="A874" s="1">
        <v>3</v>
      </c>
      <c r="B874" s="2" t="s">
        <v>2166</v>
      </c>
      <c r="C874" s="1" t="s">
        <v>1</v>
      </c>
      <c r="D874" s="2" t="s">
        <v>511</v>
      </c>
      <c r="E874" s="3">
        <v>80944502.019999996</v>
      </c>
      <c r="F874" s="4"/>
      <c r="G874" s="3">
        <v>226698898.00999999</v>
      </c>
      <c r="H874" s="3">
        <v>250943179.11000001</v>
      </c>
      <c r="I874" s="3">
        <v>105188783.12</v>
      </c>
      <c r="J874" s="4"/>
    </row>
    <row r="875" spans="1:10" ht="15" customHeight="1">
      <c r="A875" s="1">
        <v>4</v>
      </c>
      <c r="B875" s="2" t="s">
        <v>2167</v>
      </c>
      <c r="C875" s="1" t="s">
        <v>1</v>
      </c>
      <c r="D875" s="2" t="s">
        <v>2168</v>
      </c>
      <c r="E875" s="3">
        <v>80944502.019999996</v>
      </c>
      <c r="F875" s="4"/>
      <c r="G875" s="3">
        <v>210260060.86000001</v>
      </c>
      <c r="H875" s="3">
        <v>234504341.96000001</v>
      </c>
      <c r="I875" s="3">
        <v>105188783.12</v>
      </c>
      <c r="J875" s="4"/>
    </row>
    <row r="876" spans="1:10" ht="15" customHeight="1">
      <c r="A876" s="1">
        <v>5</v>
      </c>
      <c r="B876" s="2" t="s">
        <v>2169</v>
      </c>
      <c r="C876" s="1" t="s">
        <v>1</v>
      </c>
      <c r="D876" s="2" t="s">
        <v>2170</v>
      </c>
      <c r="E876" s="3">
        <v>80944502.019999996</v>
      </c>
      <c r="F876" s="4"/>
      <c r="G876" s="3">
        <v>210260060.86000001</v>
      </c>
      <c r="H876" s="3">
        <v>234504341.96000001</v>
      </c>
      <c r="I876" s="3">
        <v>105188783.12</v>
      </c>
      <c r="J876" s="4"/>
    </row>
    <row r="877" spans="1:10" ht="15" customHeight="1">
      <c r="A877" s="1">
        <v>6</v>
      </c>
      <c r="B877" s="2" t="s">
        <v>2171</v>
      </c>
      <c r="C877" s="1" t="s">
        <v>2172</v>
      </c>
      <c r="D877" s="2" t="s">
        <v>2173</v>
      </c>
      <c r="E877" s="3">
        <v>80944502.019999996</v>
      </c>
      <c r="F877" s="4"/>
      <c r="G877" s="3">
        <v>210260060.86000001</v>
      </c>
      <c r="H877" s="3">
        <v>234504341.96000001</v>
      </c>
      <c r="I877" s="3">
        <v>105188783.12</v>
      </c>
      <c r="J877" s="4"/>
    </row>
    <row r="878" spans="1:10" ht="15" customHeight="1">
      <c r="A878" s="1">
        <v>3</v>
      </c>
      <c r="B878" s="2" t="s">
        <v>2174</v>
      </c>
      <c r="C878" s="1" t="s">
        <v>1</v>
      </c>
      <c r="D878" s="2" t="s">
        <v>520</v>
      </c>
      <c r="E878" s="3">
        <v>21970872</v>
      </c>
      <c r="F878" s="4"/>
      <c r="G878" s="3">
        <v>0</v>
      </c>
      <c r="H878" s="3">
        <v>1805388</v>
      </c>
      <c r="I878" s="3">
        <v>23776260</v>
      </c>
      <c r="J878" s="4"/>
    </row>
    <row r="879" spans="1:10" ht="15" customHeight="1">
      <c r="A879" s="1">
        <v>4</v>
      </c>
      <c r="B879" s="2" t="s">
        <v>2175</v>
      </c>
      <c r="C879" s="1" t="s">
        <v>1</v>
      </c>
      <c r="D879" s="2" t="s">
        <v>2176</v>
      </c>
      <c r="E879" s="3">
        <v>21970872</v>
      </c>
      <c r="F879" s="4"/>
      <c r="G879" s="3">
        <v>0</v>
      </c>
      <c r="H879" s="3">
        <v>1805388</v>
      </c>
      <c r="I879" s="3">
        <v>23776260</v>
      </c>
      <c r="J879" s="4"/>
    </row>
    <row r="880" spans="1:10" ht="15" customHeight="1">
      <c r="A880" s="1">
        <v>6</v>
      </c>
      <c r="B880" s="2" t="s">
        <v>2177</v>
      </c>
      <c r="C880" s="1" t="s">
        <v>2178</v>
      </c>
      <c r="D880" s="2" t="s">
        <v>525</v>
      </c>
      <c r="E880" s="3">
        <v>5200000</v>
      </c>
      <c r="F880" s="4"/>
      <c r="G880" s="3">
        <v>0</v>
      </c>
      <c r="H880" s="3">
        <v>0</v>
      </c>
      <c r="I880" s="3">
        <v>5200000</v>
      </c>
      <c r="J880" s="4"/>
    </row>
    <row r="881" spans="1:10" ht="15" customHeight="1">
      <c r="A881" s="1">
        <v>6</v>
      </c>
      <c r="B881" s="2" t="s">
        <v>2179</v>
      </c>
      <c r="C881" s="1" t="s">
        <v>2180</v>
      </c>
      <c r="D881" s="2" t="s">
        <v>452</v>
      </c>
      <c r="E881" s="3">
        <v>1540000</v>
      </c>
      <c r="F881" s="4"/>
      <c r="G881" s="3">
        <v>0</v>
      </c>
      <c r="H881" s="3">
        <v>220000</v>
      </c>
      <c r="I881" s="3">
        <v>1760000</v>
      </c>
      <c r="J881" s="4"/>
    </row>
    <row r="882" spans="1:10" ht="15" customHeight="1">
      <c r="A882" s="1">
        <v>6</v>
      </c>
      <c r="B882" s="2" t="s">
        <v>2181</v>
      </c>
      <c r="C882" s="1" t="s">
        <v>2182</v>
      </c>
      <c r="D882" s="2" t="s">
        <v>530</v>
      </c>
      <c r="E882" s="3">
        <v>3168000</v>
      </c>
      <c r="F882" s="4"/>
      <c r="G882" s="3">
        <v>0</v>
      </c>
      <c r="H882" s="3">
        <v>300000</v>
      </c>
      <c r="I882" s="3">
        <v>3468000</v>
      </c>
      <c r="J882" s="4"/>
    </row>
    <row r="883" spans="1:10" ht="15" customHeight="1">
      <c r="A883" s="1">
        <v>6</v>
      </c>
      <c r="B883" s="2" t="s">
        <v>2183</v>
      </c>
      <c r="C883" s="1" t="s">
        <v>2184</v>
      </c>
      <c r="D883" s="2" t="s">
        <v>533</v>
      </c>
      <c r="E883" s="3">
        <v>12062872</v>
      </c>
      <c r="F883" s="4"/>
      <c r="G883" s="3">
        <v>0</v>
      </c>
      <c r="H883" s="3">
        <v>1285388</v>
      </c>
      <c r="I883" s="3">
        <v>13348260</v>
      </c>
      <c r="J883" s="4"/>
    </row>
    <row r="884" spans="1:10" ht="15" customHeight="1">
      <c r="A884" s="1">
        <v>3</v>
      </c>
      <c r="B884" s="2" t="s">
        <v>2185</v>
      </c>
      <c r="C884" s="1" t="s">
        <v>1</v>
      </c>
      <c r="D884" s="2" t="s">
        <v>535</v>
      </c>
      <c r="E884" s="3">
        <v>230142397.12</v>
      </c>
      <c r="F884" s="4"/>
      <c r="G884" s="3">
        <v>144621353.27000001</v>
      </c>
      <c r="H884" s="3">
        <v>150237124.44</v>
      </c>
      <c r="I884" s="3">
        <v>235758168.28999999</v>
      </c>
      <c r="J884" s="4"/>
    </row>
    <row r="885" spans="1:10" ht="15" customHeight="1">
      <c r="A885" s="1">
        <v>4</v>
      </c>
      <c r="B885" s="2" t="s">
        <v>2186</v>
      </c>
      <c r="C885" s="1" t="s">
        <v>1</v>
      </c>
      <c r="D885" s="2" t="s">
        <v>2187</v>
      </c>
      <c r="E885" s="3">
        <v>149367116.96000001</v>
      </c>
      <c r="F885" s="4"/>
      <c r="G885" s="3">
        <v>42377682.090000004</v>
      </c>
      <c r="H885" s="3">
        <v>39326846.799999997</v>
      </c>
      <c r="I885" s="3">
        <v>146316281.66999999</v>
      </c>
      <c r="J885" s="4"/>
    </row>
    <row r="886" spans="1:10" ht="15" customHeight="1">
      <c r="A886" s="1">
        <v>6</v>
      </c>
      <c r="B886" s="2" t="s">
        <v>2188</v>
      </c>
      <c r="C886" s="1" t="s">
        <v>2189</v>
      </c>
      <c r="D886" s="2" t="s">
        <v>2190</v>
      </c>
      <c r="E886" s="3">
        <v>149367116.96000001</v>
      </c>
      <c r="F886" s="4"/>
      <c r="G886" s="3">
        <v>42377682.090000004</v>
      </c>
      <c r="H886" s="3">
        <v>39326846.799999997</v>
      </c>
      <c r="I886" s="3">
        <v>146316281.66999999</v>
      </c>
      <c r="J886" s="4"/>
    </row>
    <row r="887" spans="1:10" ht="15" customHeight="1">
      <c r="A887" s="1">
        <v>4</v>
      </c>
      <c r="B887" s="2" t="s">
        <v>2191</v>
      </c>
      <c r="C887" s="1" t="s">
        <v>1</v>
      </c>
      <c r="D887" s="2" t="s">
        <v>2192</v>
      </c>
      <c r="E887" s="3">
        <v>0</v>
      </c>
      <c r="F887" s="4"/>
      <c r="G887" s="3">
        <v>96805.2</v>
      </c>
      <c r="H887" s="3">
        <v>10914976.17</v>
      </c>
      <c r="I887" s="3">
        <v>10818170.970000001</v>
      </c>
      <c r="J887" s="4"/>
    </row>
    <row r="888" spans="1:10" ht="15" customHeight="1">
      <c r="A888" s="1">
        <v>6</v>
      </c>
      <c r="B888" s="2" t="s">
        <v>2193</v>
      </c>
      <c r="C888" s="1" t="s">
        <v>2194</v>
      </c>
      <c r="D888" s="2" t="s">
        <v>2195</v>
      </c>
      <c r="E888" s="3">
        <v>0</v>
      </c>
      <c r="F888" s="4"/>
      <c r="G888" s="3">
        <v>96805.2</v>
      </c>
      <c r="H888" s="3">
        <v>10914976.17</v>
      </c>
      <c r="I888" s="3">
        <v>10818170.970000001</v>
      </c>
      <c r="J888" s="4"/>
    </row>
    <row r="889" spans="1:10" ht="15" customHeight="1">
      <c r="A889" s="1">
        <v>4</v>
      </c>
      <c r="B889" s="2" t="s">
        <v>2196</v>
      </c>
      <c r="C889" s="1" t="s">
        <v>1</v>
      </c>
      <c r="D889" s="2" t="s">
        <v>2197</v>
      </c>
      <c r="E889" s="3">
        <v>0</v>
      </c>
      <c r="F889" s="4"/>
      <c r="G889" s="3">
        <v>3540013.82</v>
      </c>
      <c r="H889" s="3">
        <v>0</v>
      </c>
      <c r="I889" s="3">
        <v>-3540013.82</v>
      </c>
      <c r="J889" s="4"/>
    </row>
    <row r="890" spans="1:10" ht="15" customHeight="1">
      <c r="A890" s="1">
        <v>6</v>
      </c>
      <c r="B890" s="2" t="s">
        <v>2198</v>
      </c>
      <c r="C890" s="1" t="s">
        <v>2199</v>
      </c>
      <c r="D890" s="2" t="s">
        <v>2200</v>
      </c>
      <c r="E890" s="3">
        <v>0</v>
      </c>
      <c r="F890" s="4"/>
      <c r="G890" s="3">
        <v>3540013.82</v>
      </c>
      <c r="H890" s="3">
        <v>0</v>
      </c>
      <c r="I890" s="3">
        <v>-3540013.82</v>
      </c>
      <c r="J890" s="4"/>
    </row>
    <row r="891" spans="1:10" ht="15" customHeight="1">
      <c r="A891" s="1">
        <v>4</v>
      </c>
      <c r="B891" s="2" t="s">
        <v>2201</v>
      </c>
      <c r="C891" s="1" t="s">
        <v>1</v>
      </c>
      <c r="D891" s="2" t="s">
        <v>2202</v>
      </c>
      <c r="E891" s="3">
        <v>0</v>
      </c>
      <c r="F891" s="4"/>
      <c r="G891" s="3">
        <v>249055.69</v>
      </c>
      <c r="H891" s="3">
        <v>20870.29</v>
      </c>
      <c r="I891" s="3">
        <v>-228185.4</v>
      </c>
      <c r="J891" s="4"/>
    </row>
    <row r="892" spans="1:10" ht="15" customHeight="1">
      <c r="A892" s="1">
        <v>6</v>
      </c>
      <c r="B892" s="2" t="s">
        <v>2203</v>
      </c>
      <c r="C892" s="1" t="s">
        <v>2204</v>
      </c>
      <c r="D892" s="2" t="s">
        <v>2205</v>
      </c>
      <c r="E892" s="3">
        <v>0</v>
      </c>
      <c r="F892" s="4"/>
      <c r="G892" s="3">
        <v>249055.69</v>
      </c>
      <c r="H892" s="3">
        <v>20870.29</v>
      </c>
      <c r="I892" s="3">
        <v>-228185.4</v>
      </c>
      <c r="J892" s="4"/>
    </row>
    <row r="893" spans="1:10" ht="15" customHeight="1">
      <c r="A893" s="1">
        <v>4</v>
      </c>
      <c r="B893" s="2" t="s">
        <v>2206</v>
      </c>
      <c r="C893" s="1" t="s">
        <v>1</v>
      </c>
      <c r="D893" s="2" t="s">
        <v>2207</v>
      </c>
      <c r="E893" s="3">
        <v>27453519.940000001</v>
      </c>
      <c r="F893" s="4"/>
      <c r="G893" s="3">
        <v>8690581.4700000007</v>
      </c>
      <c r="H893" s="3">
        <v>7462695.1900000004</v>
      </c>
      <c r="I893" s="3">
        <v>26225633.66</v>
      </c>
      <c r="J893" s="4"/>
    </row>
    <row r="894" spans="1:10" ht="15" customHeight="1">
      <c r="A894" s="1">
        <v>5</v>
      </c>
      <c r="B894" s="2" t="s">
        <v>2208</v>
      </c>
      <c r="C894" s="1" t="s">
        <v>1</v>
      </c>
      <c r="D894" s="2" t="s">
        <v>2209</v>
      </c>
      <c r="E894" s="3">
        <v>14984845.92</v>
      </c>
      <c r="F894" s="4"/>
      <c r="G894" s="3">
        <v>6311703.9500000002</v>
      </c>
      <c r="H894" s="3">
        <v>4024400.58</v>
      </c>
      <c r="I894" s="3">
        <v>12697542.550000001</v>
      </c>
      <c r="J894" s="4"/>
    </row>
    <row r="895" spans="1:10" ht="15" customHeight="1">
      <c r="A895" s="1">
        <v>6</v>
      </c>
      <c r="B895" s="2" t="s">
        <v>2210</v>
      </c>
      <c r="C895" s="1" t="s">
        <v>2211</v>
      </c>
      <c r="D895" s="2" t="s">
        <v>569</v>
      </c>
      <c r="E895" s="3">
        <v>14984845.92</v>
      </c>
      <c r="F895" s="4"/>
      <c r="G895" s="3">
        <v>6311703.9500000002</v>
      </c>
      <c r="H895" s="3">
        <v>4024400.58</v>
      </c>
      <c r="I895" s="3">
        <v>12697542.550000001</v>
      </c>
      <c r="J895" s="4"/>
    </row>
    <row r="896" spans="1:10" ht="15" customHeight="1">
      <c r="A896" s="1">
        <v>5</v>
      </c>
      <c r="B896" s="2" t="s">
        <v>2212</v>
      </c>
      <c r="C896" s="1" t="s">
        <v>1</v>
      </c>
      <c r="D896" s="2" t="s">
        <v>2213</v>
      </c>
      <c r="E896" s="3">
        <v>5782096.5099999998</v>
      </c>
      <c r="F896" s="4"/>
      <c r="G896" s="3">
        <v>589242.57999999996</v>
      </c>
      <c r="H896" s="3">
        <v>3051470.07</v>
      </c>
      <c r="I896" s="3">
        <v>8244324</v>
      </c>
      <c r="J896" s="4"/>
    </row>
    <row r="897" spans="1:10" ht="15" customHeight="1">
      <c r="A897" s="1">
        <v>6</v>
      </c>
      <c r="B897" s="2" t="s">
        <v>2214</v>
      </c>
      <c r="C897" s="1" t="s">
        <v>2215</v>
      </c>
      <c r="D897" s="2" t="s">
        <v>572</v>
      </c>
      <c r="E897" s="3">
        <v>5782096.5099999998</v>
      </c>
      <c r="F897" s="4"/>
      <c r="G897" s="3">
        <v>589242.57999999996</v>
      </c>
      <c r="H897" s="3">
        <v>3051470.07</v>
      </c>
      <c r="I897" s="3">
        <v>8244324</v>
      </c>
      <c r="J897" s="4"/>
    </row>
    <row r="898" spans="1:10" ht="15" customHeight="1">
      <c r="A898" s="1">
        <v>5</v>
      </c>
      <c r="B898" s="2" t="s">
        <v>2216</v>
      </c>
      <c r="C898" s="1" t="s">
        <v>1</v>
      </c>
      <c r="D898" s="2" t="s">
        <v>2217</v>
      </c>
      <c r="E898" s="3">
        <v>6686577.5099999998</v>
      </c>
      <c r="F898" s="4"/>
      <c r="G898" s="3">
        <v>1789634.94</v>
      </c>
      <c r="H898" s="3">
        <v>386824.54</v>
      </c>
      <c r="I898" s="3">
        <v>5283767.1100000003</v>
      </c>
      <c r="J898" s="4"/>
    </row>
    <row r="899" spans="1:10" ht="15" customHeight="1">
      <c r="A899" s="1">
        <v>6</v>
      </c>
      <c r="B899" s="2" t="s">
        <v>2218</v>
      </c>
      <c r="C899" s="1" t="s">
        <v>2219</v>
      </c>
      <c r="D899" s="2" t="s">
        <v>575</v>
      </c>
      <c r="E899" s="3">
        <v>6686577.5099999998</v>
      </c>
      <c r="F899" s="4"/>
      <c r="G899" s="3">
        <v>1789634.94</v>
      </c>
      <c r="H899" s="3">
        <v>386824.54</v>
      </c>
      <c r="I899" s="3">
        <v>5283767.1100000003</v>
      </c>
      <c r="J899" s="4"/>
    </row>
    <row r="900" spans="1:10" ht="15" customHeight="1">
      <c r="A900" s="1">
        <v>4</v>
      </c>
      <c r="B900" s="2" t="s">
        <v>2220</v>
      </c>
      <c r="C900" s="1" t="s">
        <v>1</v>
      </c>
      <c r="D900" s="2" t="s">
        <v>2221</v>
      </c>
      <c r="E900" s="3">
        <v>2188628.04</v>
      </c>
      <c r="F900" s="4"/>
      <c r="G900" s="3">
        <v>12988040.970000001</v>
      </c>
      <c r="H900" s="3">
        <v>13211563.18</v>
      </c>
      <c r="I900" s="3">
        <v>2412150.25</v>
      </c>
      <c r="J900" s="4"/>
    </row>
    <row r="901" spans="1:10" ht="15" customHeight="1">
      <c r="A901" s="1">
        <v>6</v>
      </c>
      <c r="B901" s="2" t="s">
        <v>2222</v>
      </c>
      <c r="C901" s="1" t="s">
        <v>2223</v>
      </c>
      <c r="D901" s="2" t="s">
        <v>2224</v>
      </c>
      <c r="E901" s="3">
        <v>2188628.04</v>
      </c>
      <c r="F901" s="4"/>
      <c r="G901" s="3">
        <v>12988040.970000001</v>
      </c>
      <c r="H901" s="3">
        <v>13211563.18</v>
      </c>
      <c r="I901" s="3">
        <v>2412150.25</v>
      </c>
      <c r="J901" s="4"/>
    </row>
    <row r="902" spans="1:10" ht="15" customHeight="1">
      <c r="A902" s="1">
        <v>4</v>
      </c>
      <c r="B902" s="2" t="s">
        <v>2225</v>
      </c>
      <c r="C902" s="1" t="s">
        <v>1</v>
      </c>
      <c r="D902" s="2" t="s">
        <v>2226</v>
      </c>
      <c r="E902" s="3">
        <v>9612550.8300000001</v>
      </c>
      <c r="F902" s="4"/>
      <c r="G902" s="3">
        <v>73026063.280000001</v>
      </c>
      <c r="H902" s="3">
        <v>74159798.859999999</v>
      </c>
      <c r="I902" s="3">
        <v>10746286.41</v>
      </c>
      <c r="J902" s="4"/>
    </row>
    <row r="903" spans="1:10" ht="15" customHeight="1">
      <c r="A903" s="1">
        <v>6</v>
      </c>
      <c r="B903" s="2" t="s">
        <v>2227</v>
      </c>
      <c r="C903" s="1" t="s">
        <v>2228</v>
      </c>
      <c r="D903" s="2" t="s">
        <v>2229</v>
      </c>
      <c r="E903" s="3">
        <v>9612550.8300000001</v>
      </c>
      <c r="F903" s="4"/>
      <c r="G903" s="3">
        <v>73026063.280000001</v>
      </c>
      <c r="H903" s="3">
        <v>74159798.859999999</v>
      </c>
      <c r="I903" s="3">
        <v>10746286.41</v>
      </c>
      <c r="J903" s="4"/>
    </row>
    <row r="904" spans="1:10" ht="15" customHeight="1">
      <c r="A904" s="1">
        <v>4</v>
      </c>
      <c r="B904" s="2" t="s">
        <v>2230</v>
      </c>
      <c r="C904" s="1" t="s">
        <v>1</v>
      </c>
      <c r="D904" s="2" t="s">
        <v>2231</v>
      </c>
      <c r="E904" s="3">
        <v>4195.1000000000004</v>
      </c>
      <c r="F904" s="4"/>
      <c r="G904" s="3">
        <v>654.5</v>
      </c>
      <c r="H904" s="3">
        <v>187.2</v>
      </c>
      <c r="I904" s="3">
        <v>3727.8</v>
      </c>
      <c r="J904" s="4"/>
    </row>
    <row r="905" spans="1:10" ht="15" customHeight="1">
      <c r="A905" s="1">
        <v>6</v>
      </c>
      <c r="B905" s="2" t="s">
        <v>2232</v>
      </c>
      <c r="C905" s="1" t="s">
        <v>2233</v>
      </c>
      <c r="D905" s="2" t="s">
        <v>2234</v>
      </c>
      <c r="E905" s="3">
        <v>4195.1000000000004</v>
      </c>
      <c r="F905" s="4"/>
      <c r="G905" s="3">
        <v>654.5</v>
      </c>
      <c r="H905" s="3">
        <v>187.2</v>
      </c>
      <c r="I905" s="3">
        <v>3727.8</v>
      </c>
      <c r="J905" s="4"/>
    </row>
    <row r="906" spans="1:10" ht="15" customHeight="1">
      <c r="A906" s="1">
        <v>4</v>
      </c>
      <c r="B906" s="2" t="s">
        <v>2235</v>
      </c>
      <c r="C906" s="1" t="s">
        <v>1</v>
      </c>
      <c r="D906" s="2" t="s">
        <v>2236</v>
      </c>
      <c r="E906" s="3">
        <v>41516386.25</v>
      </c>
      <c r="F906" s="4"/>
      <c r="G906" s="3">
        <v>3652456.25</v>
      </c>
      <c r="H906" s="3">
        <v>5140186.75</v>
      </c>
      <c r="I906" s="3">
        <v>43004116.75</v>
      </c>
      <c r="J906" s="4"/>
    </row>
    <row r="907" spans="1:10" ht="15" customHeight="1">
      <c r="A907" s="1">
        <v>6</v>
      </c>
      <c r="B907" s="2" t="s">
        <v>2237</v>
      </c>
      <c r="C907" s="1" t="s">
        <v>2238</v>
      </c>
      <c r="D907" s="2" t="s">
        <v>2239</v>
      </c>
      <c r="E907" s="3">
        <v>3727370</v>
      </c>
      <c r="F907" s="4"/>
      <c r="G907" s="3">
        <v>159800</v>
      </c>
      <c r="H907" s="3">
        <v>365800</v>
      </c>
      <c r="I907" s="3">
        <v>3933370</v>
      </c>
      <c r="J907" s="4"/>
    </row>
    <row r="908" spans="1:10" ht="15" customHeight="1">
      <c r="A908" s="1">
        <v>6</v>
      </c>
      <c r="B908" s="2" t="s">
        <v>2240</v>
      </c>
      <c r="C908" s="1" t="s">
        <v>2241</v>
      </c>
      <c r="D908" s="2" t="s">
        <v>2242</v>
      </c>
      <c r="E908" s="3">
        <v>2800959.25</v>
      </c>
      <c r="F908" s="4"/>
      <c r="G908" s="3">
        <v>2823799.25</v>
      </c>
      <c r="H908" s="3">
        <v>2922186.75</v>
      </c>
      <c r="I908" s="3">
        <v>2899346.75</v>
      </c>
      <c r="J908" s="4"/>
    </row>
    <row r="909" spans="1:10" ht="15" customHeight="1">
      <c r="A909" s="1">
        <v>6</v>
      </c>
      <c r="B909" s="2" t="s">
        <v>2243</v>
      </c>
      <c r="C909" s="1" t="s">
        <v>2244</v>
      </c>
      <c r="D909" s="2" t="s">
        <v>2245</v>
      </c>
      <c r="E909" s="3">
        <v>10070200</v>
      </c>
      <c r="F909" s="4"/>
      <c r="G909" s="3">
        <v>275000</v>
      </c>
      <c r="H909" s="3">
        <v>1369200</v>
      </c>
      <c r="I909" s="3">
        <v>11164400</v>
      </c>
      <c r="J909" s="4"/>
    </row>
    <row r="910" spans="1:10" ht="15" customHeight="1">
      <c r="A910" s="1">
        <v>6</v>
      </c>
      <c r="B910" s="2" t="s">
        <v>2246</v>
      </c>
      <c r="C910" s="1" t="s">
        <v>2247</v>
      </c>
      <c r="D910" s="2" t="s">
        <v>2248</v>
      </c>
      <c r="E910" s="3">
        <v>24917857</v>
      </c>
      <c r="F910" s="4"/>
      <c r="G910" s="3">
        <v>393857</v>
      </c>
      <c r="H910" s="3">
        <v>483000</v>
      </c>
      <c r="I910" s="3">
        <v>25007000</v>
      </c>
      <c r="J910" s="4"/>
    </row>
    <row r="911" spans="1:10" ht="15" customHeight="1">
      <c r="A911" s="1">
        <v>2</v>
      </c>
      <c r="B911" s="2" t="s">
        <v>2249</v>
      </c>
      <c r="C911" s="1" t="s">
        <v>1</v>
      </c>
      <c r="D911" s="2" t="s">
        <v>616</v>
      </c>
      <c r="E911" s="3">
        <v>78572271.920000002</v>
      </c>
      <c r="F911" s="4"/>
      <c r="G911" s="3">
        <v>468202002.66000003</v>
      </c>
      <c r="H911" s="3">
        <v>465160766.92000002</v>
      </c>
      <c r="I911" s="3">
        <v>75531036.180000007</v>
      </c>
      <c r="J911" s="4"/>
    </row>
    <row r="912" spans="1:10" ht="15" customHeight="1">
      <c r="A912" s="1">
        <v>3</v>
      </c>
      <c r="B912" s="2" t="s">
        <v>2250</v>
      </c>
      <c r="C912" s="1" t="s">
        <v>1</v>
      </c>
      <c r="D912" s="2" t="s">
        <v>2251</v>
      </c>
      <c r="E912" s="3">
        <v>78572271.920000002</v>
      </c>
      <c r="F912" s="4"/>
      <c r="G912" s="3">
        <v>468202002.66000003</v>
      </c>
      <c r="H912" s="3">
        <v>465160766.92000002</v>
      </c>
      <c r="I912" s="3">
        <v>75531036.180000007</v>
      </c>
      <c r="J912" s="4"/>
    </row>
    <row r="913" spans="1:10" ht="15" customHeight="1">
      <c r="A913" s="1">
        <v>4</v>
      </c>
      <c r="B913" s="2" t="s">
        <v>2252</v>
      </c>
      <c r="C913" s="1" t="s">
        <v>1</v>
      </c>
      <c r="D913" s="2" t="s">
        <v>2253</v>
      </c>
      <c r="E913" s="3">
        <v>78572271.920000002</v>
      </c>
      <c r="F913" s="4"/>
      <c r="G913" s="3">
        <v>468202002.66000003</v>
      </c>
      <c r="H913" s="3">
        <v>465160766.92000002</v>
      </c>
      <c r="I913" s="3">
        <v>75531036.180000007</v>
      </c>
      <c r="J913" s="4"/>
    </row>
    <row r="914" spans="1:10" ht="15" customHeight="1">
      <c r="A914" s="1">
        <v>6</v>
      </c>
      <c r="B914" s="2" t="s">
        <v>2254</v>
      </c>
      <c r="C914" s="1" t="s">
        <v>2255</v>
      </c>
      <c r="D914" s="2" t="s">
        <v>2256</v>
      </c>
      <c r="E914" s="3">
        <v>78572271.920000002</v>
      </c>
      <c r="F914" s="4"/>
      <c r="G914" s="3">
        <v>468202002.66000003</v>
      </c>
      <c r="H914" s="3">
        <v>465160766.92000002</v>
      </c>
      <c r="I914" s="3">
        <v>75531036.180000007</v>
      </c>
      <c r="J914" s="4"/>
    </row>
    <row r="915" spans="1:10" ht="15" customHeight="1">
      <c r="A915" s="1">
        <v>0</v>
      </c>
      <c r="B915" s="2" t="s">
        <v>2257</v>
      </c>
      <c r="C915" s="1" t="s">
        <v>1</v>
      </c>
      <c r="D915" s="2" t="s">
        <v>2258</v>
      </c>
      <c r="E915" s="3">
        <v>615570184.78999996</v>
      </c>
      <c r="F915" s="4"/>
      <c r="G915" s="3">
        <v>3363235500.1399999</v>
      </c>
      <c r="H915" s="3">
        <v>3410587200.8000002</v>
      </c>
      <c r="I915" s="3">
        <v>662921885.45000005</v>
      </c>
      <c r="J915" s="4"/>
    </row>
  </sheetData>
  <autoFilter ref="A12:J915" xr:uid="{5A514D7A-FB67-489D-BA72-7AAB074D8C3A}">
    <filterColumn colId="4" showButton="0"/>
    <filterColumn colId="8" showButton="0"/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75A9D-4BFA-42FA-9EB5-29BF23446E39}">
  <dimension ref="A1:K1033"/>
  <sheetViews>
    <sheetView showGridLines="0" workbookViewId="0">
      <selection activeCell="I10" sqref="I10:I1047"/>
    </sheetView>
  </sheetViews>
  <sheetFormatPr defaultColWidth="9.140625" defaultRowHeight="15"/>
  <cols>
    <col min="1" max="1" width="3.85546875" customWidth="1"/>
    <col min="2" max="2" width="15.28515625" customWidth="1"/>
    <col min="3" max="3" width="15" customWidth="1"/>
    <col min="4" max="4" width="63.85546875" customWidth="1"/>
    <col min="5" max="5" width="19.140625" customWidth="1"/>
    <col min="6" max="6" width="1" customWidth="1"/>
    <col min="7" max="8" width="20.140625" customWidth="1"/>
    <col min="9" max="9" width="19.140625" customWidth="1"/>
    <col min="10" max="10" width="14.140625" style="5" bestFit="1" customWidth="1"/>
    <col min="11" max="11" width="10" style="5" bestFit="1" customWidth="1"/>
    <col min="12" max="16384" width="9.140625" style="5"/>
  </cols>
  <sheetData>
    <row r="1" spans="1:10">
      <c r="A1" s="475"/>
      <c r="B1" s="475"/>
      <c r="C1" s="475"/>
      <c r="D1" s="488" t="s">
        <v>5884</v>
      </c>
      <c r="E1" s="488"/>
      <c r="F1" s="488"/>
      <c r="G1" s="488"/>
      <c r="H1" s="154"/>
      <c r="I1" s="157" t="s">
        <v>5885</v>
      </c>
    </row>
    <row r="2" spans="1:10">
      <c r="A2" s="475"/>
      <c r="B2" s="475"/>
      <c r="C2" s="475"/>
      <c r="D2" s="489" t="s">
        <v>5886</v>
      </c>
      <c r="E2" s="489"/>
      <c r="F2" s="489"/>
      <c r="G2" s="489"/>
      <c r="H2" s="154"/>
      <c r="I2" s="158">
        <v>43861.329778599538</v>
      </c>
    </row>
    <row r="3" spans="1:10" ht="11.25" customHeight="1">
      <c r="A3" s="490" t="s">
        <v>6130</v>
      </c>
      <c r="B3" s="490"/>
      <c r="C3" s="490"/>
      <c r="D3" s="490"/>
      <c r="E3" s="490"/>
      <c r="F3" s="490"/>
      <c r="G3" s="490"/>
      <c r="H3" s="154"/>
      <c r="I3" s="157" t="s">
        <v>5888</v>
      </c>
    </row>
    <row r="4" spans="1:10" ht="12.75">
      <c r="A4" s="154"/>
      <c r="B4" s="486" t="s">
        <v>1</v>
      </c>
      <c r="C4" s="486"/>
      <c r="D4" s="154"/>
      <c r="E4" s="154"/>
      <c r="F4" s="154"/>
      <c r="G4" s="154"/>
      <c r="H4" s="154"/>
      <c r="I4" s="159">
        <v>43861.329778599538</v>
      </c>
    </row>
    <row r="5" spans="1:10" ht="11.25" customHeight="1">
      <c r="A5" s="486" t="s">
        <v>5889</v>
      </c>
      <c r="B5" s="486"/>
      <c r="C5" s="486"/>
      <c r="D5" s="160" t="s">
        <v>5890</v>
      </c>
      <c r="E5" s="157" t="s">
        <v>5891</v>
      </c>
      <c r="F5" s="154"/>
      <c r="G5" s="487" t="s">
        <v>14497</v>
      </c>
      <c r="H5" s="487"/>
      <c r="I5" s="487"/>
    </row>
    <row r="6" spans="1:10" ht="11.25" customHeight="1">
      <c r="A6" s="486" t="s">
        <v>5893</v>
      </c>
      <c r="B6" s="486"/>
      <c r="C6" s="486"/>
      <c r="D6" s="160" t="s">
        <v>5887</v>
      </c>
      <c r="E6" s="157" t="s">
        <v>5894</v>
      </c>
      <c r="F6" s="154"/>
      <c r="G6" s="487" t="s">
        <v>5895</v>
      </c>
      <c r="H6" s="487"/>
      <c r="I6" s="487"/>
    </row>
    <row r="7" spans="1:10" ht="24">
      <c r="A7" s="486" t="s">
        <v>5896</v>
      </c>
      <c r="B7" s="486"/>
      <c r="C7" s="486"/>
      <c r="D7" s="160" t="s">
        <v>5897</v>
      </c>
      <c r="E7" s="157" t="s">
        <v>5898</v>
      </c>
      <c r="F7" s="154"/>
      <c r="G7" s="487" t="s">
        <v>14540</v>
      </c>
      <c r="H7" s="487"/>
      <c r="I7" s="487"/>
    </row>
    <row r="8" spans="1:10" ht="11.25" customHeight="1">
      <c r="A8" s="486" t="s">
        <v>5900</v>
      </c>
      <c r="B8" s="486"/>
      <c r="C8" s="486"/>
      <c r="D8" s="161" t="s">
        <v>5901</v>
      </c>
      <c r="E8" s="154"/>
      <c r="F8" s="154"/>
      <c r="G8" s="154"/>
      <c r="H8" s="154"/>
      <c r="I8" s="154"/>
    </row>
    <row r="9" spans="1:10" ht="12.75">
      <c r="A9" s="162" t="s">
        <v>5902</v>
      </c>
      <c r="B9" s="163" t="s">
        <v>5903</v>
      </c>
      <c r="C9" s="162" t="s">
        <v>14498</v>
      </c>
      <c r="D9" s="163" t="s">
        <v>5905</v>
      </c>
      <c r="E9" s="164" t="s">
        <v>5906</v>
      </c>
      <c r="F9" s="165" t="s">
        <v>1</v>
      </c>
      <c r="G9" s="162" t="s">
        <v>5907</v>
      </c>
      <c r="H9" s="162" t="s">
        <v>5908</v>
      </c>
      <c r="I9" s="162" t="s">
        <v>5909</v>
      </c>
    </row>
    <row r="10" spans="1:10" ht="12.75">
      <c r="A10" s="166">
        <v>1</v>
      </c>
      <c r="B10" s="167" t="s">
        <v>2959</v>
      </c>
      <c r="C10" s="167" t="s">
        <v>1</v>
      </c>
      <c r="D10" s="167" t="s">
        <v>2960</v>
      </c>
      <c r="E10" s="168">
        <v>244453659.05000001</v>
      </c>
      <c r="F10" s="154"/>
      <c r="G10" s="168">
        <v>1448095861.9300001</v>
      </c>
      <c r="H10" s="168">
        <v>1448013955.1099999</v>
      </c>
      <c r="I10" s="168">
        <v>244535565.87</v>
      </c>
      <c r="J10" s="5" t="str">
        <f>VLOOKUP(B10,'LEAD 2019'!$B:$B,1,0)</f>
        <v>1.0.0.00.00-7</v>
      </c>
    </row>
    <row r="11" spans="1:10" ht="12.75">
      <c r="A11" s="166">
        <v>2</v>
      </c>
      <c r="B11" s="167" t="s">
        <v>2961</v>
      </c>
      <c r="C11" s="167" t="s">
        <v>1</v>
      </c>
      <c r="D11" s="167" t="s">
        <v>2962</v>
      </c>
      <c r="E11" s="168">
        <v>2964254.48</v>
      </c>
      <c r="F11" s="154"/>
      <c r="G11" s="168">
        <v>476411171.39999998</v>
      </c>
      <c r="H11" s="168">
        <v>473761080.38</v>
      </c>
      <c r="I11" s="168">
        <v>5614345.5</v>
      </c>
      <c r="J11" s="5" t="str">
        <f>VLOOKUP(B11,'LEAD 2019'!$B:$B,1,0)</f>
        <v>1.1.0.00.00-6</v>
      </c>
    </row>
    <row r="12" spans="1:10" ht="12.75">
      <c r="A12" s="166">
        <v>3</v>
      </c>
      <c r="B12" s="167" t="s">
        <v>2963</v>
      </c>
      <c r="C12" s="167" t="s">
        <v>1</v>
      </c>
      <c r="D12" s="167" t="s">
        <v>2964</v>
      </c>
      <c r="E12" s="168">
        <v>2964254.48</v>
      </c>
      <c r="F12" s="154"/>
      <c r="G12" s="168">
        <v>186436018.81</v>
      </c>
      <c r="H12" s="168">
        <v>183785927.78999999</v>
      </c>
      <c r="I12" s="168">
        <v>5614345.5</v>
      </c>
      <c r="J12" s="5" t="str">
        <f>VLOOKUP(B12,'LEAD 2019'!$B:$B,1,0)</f>
        <v>1.1.1.00.00-9</v>
      </c>
    </row>
    <row r="13" spans="1:10" ht="12.75">
      <c r="A13" s="166">
        <v>4</v>
      </c>
      <c r="B13" s="167" t="s">
        <v>2965</v>
      </c>
      <c r="C13" s="167" t="s">
        <v>1</v>
      </c>
      <c r="D13" s="167" t="s">
        <v>2966</v>
      </c>
      <c r="E13" s="168">
        <v>2964254.48</v>
      </c>
      <c r="F13" s="154"/>
      <c r="G13" s="168">
        <v>186436018.81</v>
      </c>
      <c r="H13" s="168">
        <v>183785927.78999999</v>
      </c>
      <c r="I13" s="168">
        <v>5614345.5</v>
      </c>
      <c r="J13" s="5" t="str">
        <f>VLOOKUP(B13,'LEAD 2019'!$B:$B,1,0)</f>
        <v>1.1.1.10.00-6</v>
      </c>
    </row>
    <row r="14" spans="1:10" ht="12.75">
      <c r="A14" s="166">
        <v>6</v>
      </c>
      <c r="B14" s="167" t="s">
        <v>2967</v>
      </c>
      <c r="C14" s="167" t="s">
        <v>2968</v>
      </c>
      <c r="D14" s="167" t="s">
        <v>2969</v>
      </c>
      <c r="E14" s="168">
        <v>1858628.48</v>
      </c>
      <c r="F14" s="154"/>
      <c r="G14" s="168">
        <v>172741515.94</v>
      </c>
      <c r="H14" s="168">
        <v>171290775.41999999</v>
      </c>
      <c r="I14" s="168">
        <v>3309369</v>
      </c>
      <c r="J14" s="5" t="str">
        <f>VLOOKUP(B14,'LEAD 2019'!$B:$B,1,0)</f>
        <v>1.1.1.10.00.0001-9</v>
      </c>
    </row>
    <row r="15" spans="1:10" ht="12.75">
      <c r="A15" s="166">
        <v>6</v>
      </c>
      <c r="B15" s="167" t="s">
        <v>2970</v>
      </c>
      <c r="C15" s="167" t="s">
        <v>2971</v>
      </c>
      <c r="D15" s="167" t="s">
        <v>2972</v>
      </c>
      <c r="E15" s="168">
        <v>1105626</v>
      </c>
      <c r="F15" s="154"/>
      <c r="G15" s="168">
        <v>13694502.869999999</v>
      </c>
      <c r="H15" s="168">
        <v>12495152.369999999</v>
      </c>
      <c r="I15" s="168">
        <v>2304976.5</v>
      </c>
      <c r="J15" s="5" t="str">
        <f>VLOOKUP(B15,'LEAD 2019'!$B:$B,1,0)</f>
        <v>1.1.1.10.00.0002-6</v>
      </c>
    </row>
    <row r="16" spans="1:10" ht="12.75">
      <c r="A16" s="166">
        <v>2</v>
      </c>
      <c r="B16" s="167" t="s">
        <v>2973</v>
      </c>
      <c r="C16" s="167" t="s">
        <v>1</v>
      </c>
      <c r="D16" s="167" t="s">
        <v>2974</v>
      </c>
      <c r="E16" s="168">
        <v>139443872.90000001</v>
      </c>
      <c r="F16" s="154"/>
      <c r="G16" s="168">
        <v>18104348.739999998</v>
      </c>
      <c r="H16" s="168">
        <v>25900937.309999999</v>
      </c>
      <c r="I16" s="168">
        <v>131647284.33</v>
      </c>
      <c r="J16" s="5" t="str">
        <f>VLOOKUP(B16,'LEAD 2019'!$B:$B,1,0)</f>
        <v>1.4.0.00.00-3</v>
      </c>
    </row>
    <row r="17" spans="1:10" ht="12.75">
      <c r="A17" s="166">
        <v>3</v>
      </c>
      <c r="B17" s="167" t="s">
        <v>2975</v>
      </c>
      <c r="C17" s="167" t="s">
        <v>1</v>
      </c>
      <c r="D17" s="167" t="s">
        <v>2976</v>
      </c>
      <c r="E17" s="168">
        <v>139443872.90000001</v>
      </c>
      <c r="F17" s="154"/>
      <c r="G17" s="168">
        <v>18104348.739999998</v>
      </c>
      <c r="H17" s="168">
        <v>25900937.309999999</v>
      </c>
      <c r="I17" s="168">
        <v>131647284.33</v>
      </c>
      <c r="J17" s="5" t="str">
        <f>VLOOKUP(B17,'LEAD 2019'!$B:$B,1,0)</f>
        <v>1.4.5.00.00-8</v>
      </c>
    </row>
    <row r="18" spans="1:10" ht="12.75">
      <c r="A18" s="166">
        <v>4</v>
      </c>
      <c r="B18" s="167" t="s">
        <v>2977</v>
      </c>
      <c r="C18" s="167" t="s">
        <v>1</v>
      </c>
      <c r="D18" s="167" t="s">
        <v>2978</v>
      </c>
      <c r="E18" s="168">
        <v>139443872.90000001</v>
      </c>
      <c r="F18" s="154"/>
      <c r="G18" s="168">
        <v>18104348.739999998</v>
      </c>
      <c r="H18" s="168">
        <v>25900937.309999999</v>
      </c>
      <c r="I18" s="168">
        <v>131647284.33</v>
      </c>
      <c r="J18" s="5" t="str">
        <f>VLOOKUP(B18,'LEAD 2019'!$B:$B,1,0)</f>
        <v>1.4.5.10.00-5</v>
      </c>
    </row>
    <row r="19" spans="1:10" ht="12.75">
      <c r="A19" s="166">
        <v>6</v>
      </c>
      <c r="B19" s="167" t="s">
        <v>2979</v>
      </c>
      <c r="C19" s="167" t="s">
        <v>2980</v>
      </c>
      <c r="D19" s="167" t="s">
        <v>2981</v>
      </c>
      <c r="E19" s="168">
        <v>139443872.90000001</v>
      </c>
      <c r="F19" s="154"/>
      <c r="G19" s="168">
        <v>18104348.739999998</v>
      </c>
      <c r="H19" s="168">
        <v>25900937.309999999</v>
      </c>
      <c r="I19" s="168">
        <v>131647284.33</v>
      </c>
      <c r="J19" s="5" t="str">
        <f>VLOOKUP(B19,'LEAD 2019'!$B:$B,1,0)</f>
        <v>1.4.5.10.00.0001-6</v>
      </c>
    </row>
    <row r="20" spans="1:10" ht="12.75">
      <c r="A20" s="166">
        <v>2</v>
      </c>
      <c r="B20" s="167" t="s">
        <v>2982</v>
      </c>
      <c r="C20" s="167" t="s">
        <v>1</v>
      </c>
      <c r="D20" s="167" t="s">
        <v>2983</v>
      </c>
      <c r="E20" s="168">
        <v>92331571.909999996</v>
      </c>
      <c r="F20" s="154"/>
      <c r="G20" s="168">
        <v>39068370.060000002</v>
      </c>
      <c r="H20" s="168">
        <v>34191279.859999999</v>
      </c>
      <c r="I20" s="168">
        <v>97208662.109999999</v>
      </c>
      <c r="J20" s="5" t="str">
        <f>VLOOKUP(B20,'LEAD 2019'!$B:$B,1,0)</f>
        <v>1.6.0.00.00-1</v>
      </c>
    </row>
    <row r="21" spans="1:10" ht="12.75">
      <c r="A21" s="166">
        <v>3</v>
      </c>
      <c r="B21" s="167" t="s">
        <v>2984</v>
      </c>
      <c r="C21" s="167" t="s">
        <v>1</v>
      </c>
      <c r="D21" s="167" t="s">
        <v>2985</v>
      </c>
      <c r="E21" s="168">
        <v>70709973.579999998</v>
      </c>
      <c r="F21" s="154"/>
      <c r="G21" s="168">
        <v>32296270.91</v>
      </c>
      <c r="H21" s="168">
        <v>29408077.550000001</v>
      </c>
      <c r="I21" s="168">
        <v>73598166.939999998</v>
      </c>
      <c r="J21" s="5" t="str">
        <f>VLOOKUP(B21,'LEAD 2019'!$B:$B,1,0)</f>
        <v>1.6.1.00.00-4</v>
      </c>
    </row>
    <row r="22" spans="1:10" ht="12.75">
      <c r="A22" s="166">
        <v>4</v>
      </c>
      <c r="B22" s="167" t="s">
        <v>2986</v>
      </c>
      <c r="C22" s="167" t="s">
        <v>1</v>
      </c>
      <c r="D22" s="167" t="s">
        <v>2987</v>
      </c>
      <c r="E22" s="168">
        <v>323466.45</v>
      </c>
      <c r="F22" s="154"/>
      <c r="G22" s="168">
        <v>3152169.31</v>
      </c>
      <c r="H22" s="168">
        <v>3290291.84</v>
      </c>
      <c r="I22" s="168">
        <v>185343.92</v>
      </c>
      <c r="J22" s="5" t="str">
        <f>VLOOKUP(B22,'LEAD 2019'!$B:$B,1,0)</f>
        <v>1.6.1.10.00-1</v>
      </c>
    </row>
    <row r="23" spans="1:10" ht="12.75">
      <c r="A23" s="166">
        <v>6</v>
      </c>
      <c r="B23" s="167" t="s">
        <v>2988</v>
      </c>
      <c r="C23" s="167" t="s">
        <v>2989</v>
      </c>
      <c r="D23" s="167" t="s">
        <v>2990</v>
      </c>
      <c r="E23" s="168">
        <v>358787.99</v>
      </c>
      <c r="F23" s="154"/>
      <c r="G23" s="168">
        <v>3136957.92</v>
      </c>
      <c r="H23" s="168">
        <v>3279224.73</v>
      </c>
      <c r="I23" s="168">
        <v>216521.18</v>
      </c>
      <c r="J23" s="5" t="str">
        <f>VLOOKUP(B23,'LEAD 2019'!$B:$B,1,0)</f>
        <v>1.6.1.10.00.0001-4</v>
      </c>
    </row>
    <row r="24" spans="1:10" ht="12.75">
      <c r="A24" s="166">
        <v>6</v>
      </c>
      <c r="B24" s="167" t="s">
        <v>2991</v>
      </c>
      <c r="C24" s="167" t="s">
        <v>2992</v>
      </c>
      <c r="D24" s="167" t="s">
        <v>2993</v>
      </c>
      <c r="E24" s="168">
        <v>-35321.54</v>
      </c>
      <c r="F24" s="154"/>
      <c r="G24" s="168">
        <v>15211.39</v>
      </c>
      <c r="H24" s="168">
        <v>11067.11</v>
      </c>
      <c r="I24" s="168">
        <v>-31177.26</v>
      </c>
      <c r="J24" s="5" t="str">
        <f>VLOOKUP(B24,'LEAD 2019'!$B:$B,1,0)</f>
        <v>1.6.1.10.00.0002-1</v>
      </c>
    </row>
    <row r="25" spans="1:10" ht="12.75">
      <c r="A25" s="166">
        <v>4</v>
      </c>
      <c r="B25" s="167" t="s">
        <v>2994</v>
      </c>
      <c r="C25" s="167" t="s">
        <v>1</v>
      </c>
      <c r="D25" s="167" t="s">
        <v>2995</v>
      </c>
      <c r="E25" s="168">
        <v>65253445.729999997</v>
      </c>
      <c r="F25" s="154"/>
      <c r="G25" s="168">
        <v>26160698.390000001</v>
      </c>
      <c r="H25" s="168">
        <v>23093847.989999998</v>
      </c>
      <c r="I25" s="168">
        <v>68320296.129999995</v>
      </c>
      <c r="J25" s="5" t="str">
        <f>VLOOKUP(B25,'LEAD 2019'!$B:$B,1,0)</f>
        <v>1.6.1.20.00-8</v>
      </c>
    </row>
    <row r="26" spans="1:10" ht="12.75">
      <c r="A26" s="166">
        <v>5</v>
      </c>
      <c r="B26" s="167" t="s">
        <v>2996</v>
      </c>
      <c r="C26" s="167" t="s">
        <v>1</v>
      </c>
      <c r="D26" s="167" t="s">
        <v>2997</v>
      </c>
      <c r="E26" s="168">
        <v>65253445.729999997</v>
      </c>
      <c r="F26" s="154"/>
      <c r="G26" s="168">
        <v>26160698.390000001</v>
      </c>
      <c r="H26" s="168">
        <v>23093847.989999998</v>
      </c>
      <c r="I26" s="168">
        <v>68320296.129999995</v>
      </c>
      <c r="J26" s="5" t="str">
        <f>VLOOKUP(B26,'LEAD 2019'!$B:$B,1,0)</f>
        <v>1.6.1.20.99-8</v>
      </c>
    </row>
    <row r="27" spans="1:10" ht="12.75">
      <c r="A27" s="166">
        <v>6</v>
      </c>
      <c r="B27" s="167" t="s">
        <v>2998</v>
      </c>
      <c r="C27" s="167" t="s">
        <v>2999</v>
      </c>
      <c r="D27" s="167" t="s">
        <v>3000</v>
      </c>
      <c r="E27" s="168">
        <v>15259325.58</v>
      </c>
      <c r="F27" s="154"/>
      <c r="G27" s="168">
        <v>1416516.44</v>
      </c>
      <c r="H27" s="168">
        <v>1148876.71</v>
      </c>
      <c r="I27" s="168">
        <v>15526965.310000001</v>
      </c>
      <c r="J27" s="5" t="str">
        <f>VLOOKUP(B27,'LEAD 2019'!$B:$B,1,0)</f>
        <v>1.6.1.20.99.0005-3</v>
      </c>
    </row>
    <row r="28" spans="1:10" ht="12.75">
      <c r="A28" s="166">
        <v>6</v>
      </c>
      <c r="B28" s="167" t="s">
        <v>3001</v>
      </c>
      <c r="C28" s="167" t="s">
        <v>3002</v>
      </c>
      <c r="D28" s="167" t="s">
        <v>3003</v>
      </c>
      <c r="E28" s="168">
        <v>-2967895.69</v>
      </c>
      <c r="F28" s="154"/>
      <c r="G28" s="168">
        <v>295255.57</v>
      </c>
      <c r="H28" s="168">
        <v>344289.75</v>
      </c>
      <c r="I28" s="168">
        <v>-3016929.87</v>
      </c>
      <c r="J28" s="5" t="str">
        <f>VLOOKUP(B28,'LEAD 2019'!$B:$B,1,0)</f>
        <v>1.6.1.20.99.0006-0</v>
      </c>
    </row>
    <row r="29" spans="1:10" ht="12.75">
      <c r="A29" s="166">
        <v>6</v>
      </c>
      <c r="B29" s="167" t="s">
        <v>3004</v>
      </c>
      <c r="C29" s="167" t="s">
        <v>3005</v>
      </c>
      <c r="D29" s="167" t="s">
        <v>3006</v>
      </c>
      <c r="E29" s="168">
        <v>-67579.05</v>
      </c>
      <c r="F29" s="154"/>
      <c r="G29" s="168">
        <v>794.78</v>
      </c>
      <c r="H29" s="168">
        <v>18638.5</v>
      </c>
      <c r="I29" s="168">
        <v>-85422.77</v>
      </c>
      <c r="J29" s="5" t="str">
        <f>VLOOKUP(B29,'LEAD 2019'!$B:$B,1,0)</f>
        <v>1.6.1.20.99.0007-7</v>
      </c>
    </row>
    <row r="30" spans="1:10" ht="12.75">
      <c r="A30" s="166">
        <v>6</v>
      </c>
      <c r="B30" s="167" t="s">
        <v>3007</v>
      </c>
      <c r="C30" s="167" t="s">
        <v>3008</v>
      </c>
      <c r="D30" s="167" t="s">
        <v>3009</v>
      </c>
      <c r="E30" s="168">
        <v>-58867.3</v>
      </c>
      <c r="F30" s="154"/>
      <c r="G30" s="168">
        <v>894.41</v>
      </c>
      <c r="H30" s="168">
        <v>10352.61</v>
      </c>
      <c r="I30" s="168">
        <v>-68325.5</v>
      </c>
      <c r="J30" s="5" t="str">
        <f>VLOOKUP(B30,'LEAD 2019'!$B:$B,1,0)</f>
        <v>1.6.1.20.99.0008-4</v>
      </c>
    </row>
    <row r="31" spans="1:10" ht="12.75">
      <c r="A31" s="166">
        <v>6</v>
      </c>
      <c r="B31" s="167" t="s">
        <v>3010</v>
      </c>
      <c r="C31" s="167" t="s">
        <v>3011</v>
      </c>
      <c r="D31" s="167" t="s">
        <v>3012</v>
      </c>
      <c r="E31" s="168">
        <v>-35875.019999999997</v>
      </c>
      <c r="F31" s="154"/>
      <c r="G31" s="168">
        <v>1777.86</v>
      </c>
      <c r="H31" s="168">
        <v>92.31</v>
      </c>
      <c r="I31" s="168">
        <v>-34189.47</v>
      </c>
      <c r="J31" s="5" t="str">
        <f>VLOOKUP(B31,'LEAD 2019'!$B:$B,1,0)</f>
        <v>1.6.1.20.99.0009-1</v>
      </c>
    </row>
    <row r="32" spans="1:10" ht="12.75">
      <c r="A32" s="166">
        <v>6</v>
      </c>
      <c r="B32" s="167" t="s">
        <v>3013</v>
      </c>
      <c r="C32" s="167" t="s">
        <v>3014</v>
      </c>
      <c r="D32" s="167" t="s">
        <v>3015</v>
      </c>
      <c r="E32" s="168">
        <v>1302258.44</v>
      </c>
      <c r="F32" s="154"/>
      <c r="G32" s="168">
        <v>2475495.25</v>
      </c>
      <c r="H32" s="168">
        <v>2486094.7400000002</v>
      </c>
      <c r="I32" s="168">
        <v>1291658.95</v>
      </c>
      <c r="J32" s="5" t="str">
        <f>VLOOKUP(B32,'LEAD 2019'!$B:$B,1,0)</f>
        <v>1.6.1.20.99.0037-6</v>
      </c>
    </row>
    <row r="33" spans="1:10" ht="12.75">
      <c r="A33" s="166">
        <v>6</v>
      </c>
      <c r="B33" s="167" t="s">
        <v>3016</v>
      </c>
      <c r="C33" s="167" t="s">
        <v>3017</v>
      </c>
      <c r="D33" s="167" t="s">
        <v>3018</v>
      </c>
      <c r="E33" s="168">
        <v>-14216.71</v>
      </c>
      <c r="F33" s="154"/>
      <c r="G33" s="168">
        <v>2007.51</v>
      </c>
      <c r="H33" s="168">
        <v>5231.01</v>
      </c>
      <c r="I33" s="168">
        <v>-17440.21</v>
      </c>
      <c r="J33" s="5" t="str">
        <f>VLOOKUP(B33,'LEAD 2019'!$B:$B,1,0)</f>
        <v>1.6.1.20.99.0038-3</v>
      </c>
    </row>
    <row r="34" spans="1:10" ht="12.75">
      <c r="A34" s="166">
        <v>6</v>
      </c>
      <c r="B34" s="167" t="s">
        <v>3019</v>
      </c>
      <c r="C34" s="167" t="s">
        <v>3020</v>
      </c>
      <c r="D34" s="167" t="s">
        <v>3021</v>
      </c>
      <c r="E34" s="168">
        <v>58532703.68</v>
      </c>
      <c r="F34" s="154"/>
      <c r="G34" s="168">
        <v>11010999.59</v>
      </c>
      <c r="H34" s="168">
        <v>7335866.8399999999</v>
      </c>
      <c r="I34" s="168">
        <v>62207836.43</v>
      </c>
      <c r="J34" s="5" t="str">
        <f>VLOOKUP(B34,'LEAD 2019'!$B:$B,1,0)</f>
        <v>1.6.1.20.99.0039-0</v>
      </c>
    </row>
    <row r="35" spans="1:10" ht="12.75">
      <c r="A35" s="166">
        <v>6</v>
      </c>
      <c r="B35" s="167" t="s">
        <v>3022</v>
      </c>
      <c r="C35" s="167" t="s">
        <v>3023</v>
      </c>
      <c r="D35" s="167" t="s">
        <v>3024</v>
      </c>
      <c r="E35" s="168">
        <v>-11011288.720000001</v>
      </c>
      <c r="F35" s="154"/>
      <c r="G35" s="168">
        <v>1038262.25</v>
      </c>
      <c r="H35" s="168">
        <v>1859805.03</v>
      </c>
      <c r="I35" s="168">
        <v>-11832831.5</v>
      </c>
      <c r="J35" s="5" t="str">
        <f>VLOOKUP(B35,'LEAD 2019'!$B:$B,1,0)</f>
        <v>1.6.1.20.99.0040-0</v>
      </c>
    </row>
    <row r="36" spans="1:10" ht="12.75">
      <c r="A36" s="166">
        <v>6</v>
      </c>
      <c r="B36" s="167" t="s">
        <v>3025</v>
      </c>
      <c r="C36" s="167" t="s">
        <v>3026</v>
      </c>
      <c r="D36" s="167" t="s">
        <v>3027</v>
      </c>
      <c r="E36" s="168">
        <v>-113940.13</v>
      </c>
      <c r="F36" s="154"/>
      <c r="G36" s="168">
        <v>51881.440000000002</v>
      </c>
      <c r="H36" s="168">
        <v>17739.59</v>
      </c>
      <c r="I36" s="168">
        <v>-79798.28</v>
      </c>
      <c r="J36" s="5" t="str">
        <f>VLOOKUP(B36,'LEAD 2019'!$B:$B,1,0)</f>
        <v>1.6.1.20.99.0041-7</v>
      </c>
    </row>
    <row r="37" spans="1:10" ht="12.75">
      <c r="A37" s="166">
        <v>6</v>
      </c>
      <c r="B37" s="167" t="s">
        <v>3028</v>
      </c>
      <c r="C37" s="167" t="s">
        <v>3029</v>
      </c>
      <c r="D37" s="167" t="s">
        <v>3030</v>
      </c>
      <c r="E37" s="168">
        <v>-78940.66</v>
      </c>
      <c r="F37" s="154"/>
      <c r="G37" s="168">
        <v>11441.51</v>
      </c>
      <c r="H37" s="168">
        <v>18244.849999999999</v>
      </c>
      <c r="I37" s="168">
        <v>-85744</v>
      </c>
      <c r="J37" s="5" t="str">
        <f>VLOOKUP(B37,'LEAD 2019'!$B:$B,1,0)</f>
        <v>1.6.1.20.99.0042-4</v>
      </c>
    </row>
    <row r="38" spans="1:10" ht="12.75">
      <c r="A38" s="166">
        <v>6</v>
      </c>
      <c r="B38" s="167" t="s">
        <v>3031</v>
      </c>
      <c r="C38" s="167" t="s">
        <v>3032</v>
      </c>
      <c r="D38" s="167" t="s">
        <v>3033</v>
      </c>
      <c r="E38" s="168">
        <v>-35974.47</v>
      </c>
      <c r="F38" s="154"/>
      <c r="G38" s="168">
        <v>17355.650000000001</v>
      </c>
      <c r="H38" s="168">
        <v>15847.83</v>
      </c>
      <c r="I38" s="168">
        <v>-34466.65</v>
      </c>
      <c r="J38" s="5" t="str">
        <f>VLOOKUP(B38,'LEAD 2019'!$B:$B,1,0)</f>
        <v>1.6.1.20.99.0043-1</v>
      </c>
    </row>
    <row r="39" spans="1:10" ht="12.75">
      <c r="A39" s="166">
        <v>6</v>
      </c>
      <c r="B39" s="167" t="s">
        <v>3034</v>
      </c>
      <c r="C39" s="167" t="s">
        <v>3035</v>
      </c>
      <c r="D39" s="167" t="s">
        <v>3036</v>
      </c>
      <c r="E39" s="168">
        <v>4242535.76</v>
      </c>
      <c r="F39" s="154"/>
      <c r="G39" s="168">
        <v>9708131.0299999993</v>
      </c>
      <c r="H39" s="168">
        <v>9761445.7599999998</v>
      </c>
      <c r="I39" s="168">
        <v>4189221.03</v>
      </c>
      <c r="J39" s="5" t="str">
        <f>VLOOKUP(B39,'LEAD 2019'!$B:$B,1,0)</f>
        <v>1.6.1.20.99.0044-8</v>
      </c>
    </row>
    <row r="40" spans="1:10" ht="12.75">
      <c r="A40" s="166">
        <v>6</v>
      </c>
      <c r="B40" s="167" t="s">
        <v>3037</v>
      </c>
      <c r="C40" s="167" t="s">
        <v>3038</v>
      </c>
      <c r="D40" s="167" t="s">
        <v>3039</v>
      </c>
      <c r="E40" s="168">
        <v>-29370.6</v>
      </c>
      <c r="F40" s="154"/>
      <c r="G40" s="168">
        <v>8981.98</v>
      </c>
      <c r="H40" s="168">
        <v>7999.18</v>
      </c>
      <c r="I40" s="168">
        <v>-28387.8</v>
      </c>
      <c r="J40" s="5" t="str">
        <f>VLOOKUP(B40,'LEAD 2019'!$B:$B,1,0)</f>
        <v>1.6.1.20.99.0045-5</v>
      </c>
    </row>
    <row r="41" spans="1:10" ht="12.75">
      <c r="A41" s="166">
        <v>6</v>
      </c>
      <c r="B41" s="167" t="s">
        <v>3040</v>
      </c>
      <c r="C41" s="167" t="s">
        <v>3041</v>
      </c>
      <c r="D41" s="167" t="s">
        <v>3042</v>
      </c>
      <c r="E41" s="168">
        <v>411546.45</v>
      </c>
      <c r="F41" s="154"/>
      <c r="G41" s="168">
        <v>115540.03</v>
      </c>
      <c r="H41" s="168">
        <v>26256.240000000002</v>
      </c>
      <c r="I41" s="168">
        <v>500830.24</v>
      </c>
      <c r="J41" s="5" t="str">
        <f>VLOOKUP(B41,'LEAD 2019'!$B:$B,1,0)</f>
        <v>1.6.1.20.99.0046-2</v>
      </c>
    </row>
    <row r="42" spans="1:10" ht="12.75">
      <c r="A42" s="166">
        <v>6</v>
      </c>
      <c r="B42" s="167" t="s">
        <v>3043</v>
      </c>
      <c r="C42" s="167" t="s">
        <v>3044</v>
      </c>
      <c r="D42" s="167" t="s">
        <v>3045</v>
      </c>
      <c r="E42" s="168">
        <v>-80975.83</v>
      </c>
      <c r="F42" s="154"/>
      <c r="G42" s="168">
        <v>5363.09</v>
      </c>
      <c r="H42" s="168">
        <v>37067.040000000001</v>
      </c>
      <c r="I42" s="168">
        <v>-112679.78</v>
      </c>
      <c r="J42" s="5" t="str">
        <f>VLOOKUP(B42,'LEAD 2019'!$B:$B,1,0)</f>
        <v>1.6.1.20.99.0047-9</v>
      </c>
    </row>
    <row r="43" spans="1:10" ht="12.75">
      <c r="A43" s="166">
        <v>4</v>
      </c>
      <c r="B43" s="167" t="s">
        <v>3046</v>
      </c>
      <c r="C43" s="167" t="s">
        <v>1</v>
      </c>
      <c r="D43" s="167" t="s">
        <v>3047</v>
      </c>
      <c r="E43" s="168">
        <v>5133061.4000000004</v>
      </c>
      <c r="F43" s="154"/>
      <c r="G43" s="168">
        <v>2983403.21</v>
      </c>
      <c r="H43" s="168">
        <v>3023937.72</v>
      </c>
      <c r="I43" s="168">
        <v>5092526.8899999997</v>
      </c>
      <c r="J43" s="5" t="str">
        <f>VLOOKUP(B43,'LEAD 2019'!$B:$B,1,0)</f>
        <v>1.6.1.30.00-5</v>
      </c>
    </row>
    <row r="44" spans="1:10" ht="12.75">
      <c r="A44" s="166">
        <v>5</v>
      </c>
      <c r="B44" s="167" t="s">
        <v>3048</v>
      </c>
      <c r="C44" s="167" t="s">
        <v>1</v>
      </c>
      <c r="D44" s="167" t="s">
        <v>3049</v>
      </c>
      <c r="E44" s="168">
        <v>5133061.4000000004</v>
      </c>
      <c r="F44" s="154"/>
      <c r="G44" s="168">
        <v>2983403.21</v>
      </c>
      <c r="H44" s="168">
        <v>3023937.72</v>
      </c>
      <c r="I44" s="168">
        <v>5092526.8899999997</v>
      </c>
      <c r="J44" s="5" t="str">
        <f>VLOOKUP(B44,'LEAD 2019'!$B:$B,1,0)</f>
        <v>1.6.1.30.10-8</v>
      </c>
    </row>
    <row r="45" spans="1:10" ht="12.75">
      <c r="A45" s="166">
        <v>6</v>
      </c>
      <c r="B45" s="167" t="s">
        <v>3050</v>
      </c>
      <c r="C45" s="167" t="s">
        <v>3051</v>
      </c>
      <c r="D45" s="167" t="s">
        <v>3052</v>
      </c>
      <c r="E45" s="168">
        <v>690480.79</v>
      </c>
      <c r="F45" s="154"/>
      <c r="G45" s="168">
        <v>477232.43</v>
      </c>
      <c r="H45" s="168">
        <v>527498.51</v>
      </c>
      <c r="I45" s="168">
        <v>640214.71</v>
      </c>
      <c r="J45" s="5" t="str">
        <f>VLOOKUP(B45,'LEAD 2019'!$B:$B,1,0)</f>
        <v>1.6.1.30.10.0001-9</v>
      </c>
    </row>
    <row r="46" spans="1:10" ht="12.75">
      <c r="A46" s="166">
        <v>6</v>
      </c>
      <c r="B46" s="167" t="s">
        <v>3053</v>
      </c>
      <c r="C46" s="167" t="s">
        <v>3054</v>
      </c>
      <c r="D46" s="167" t="s">
        <v>3055</v>
      </c>
      <c r="E46" s="168">
        <v>-16934.740000000002</v>
      </c>
      <c r="F46" s="154"/>
      <c r="G46" s="168">
        <v>17714.37</v>
      </c>
      <c r="H46" s="168">
        <v>15980.61</v>
      </c>
      <c r="I46" s="168">
        <v>-15200.98</v>
      </c>
      <c r="J46" s="5" t="str">
        <f>VLOOKUP(B46,'LEAD 2019'!$B:$B,1,0)</f>
        <v>1.6.1.30.10.0002-6</v>
      </c>
    </row>
    <row r="47" spans="1:10" ht="12.75">
      <c r="A47" s="166">
        <v>6</v>
      </c>
      <c r="B47" s="167" t="s">
        <v>3056</v>
      </c>
      <c r="C47" s="167" t="s">
        <v>3057</v>
      </c>
      <c r="D47" s="167" t="s">
        <v>3058</v>
      </c>
      <c r="E47" s="168">
        <v>4624876.21</v>
      </c>
      <c r="F47" s="154"/>
      <c r="G47" s="168">
        <v>2371133.98</v>
      </c>
      <c r="H47" s="168">
        <v>2358904.58</v>
      </c>
      <c r="I47" s="168">
        <v>4637105.6100000003</v>
      </c>
      <c r="J47" s="5" t="str">
        <f>VLOOKUP(B47,'LEAD 2019'!$B:$B,1,0)</f>
        <v>1.6.1.30.10.0009-5</v>
      </c>
    </row>
    <row r="48" spans="1:10" ht="12.75">
      <c r="A48" s="166">
        <v>6</v>
      </c>
      <c r="B48" s="167" t="s">
        <v>3059</v>
      </c>
      <c r="C48" s="167" t="s">
        <v>3060</v>
      </c>
      <c r="D48" s="167" t="s">
        <v>3061</v>
      </c>
      <c r="E48" s="168">
        <v>-148239.28</v>
      </c>
      <c r="F48" s="154"/>
      <c r="G48" s="168">
        <v>117322.43</v>
      </c>
      <c r="H48" s="168">
        <v>118462.1</v>
      </c>
      <c r="I48" s="168">
        <v>-149378.95000000001</v>
      </c>
      <c r="J48" s="5" t="str">
        <f>VLOOKUP(B48,'LEAD 2019'!$B:$B,1,0)</f>
        <v>1.6.1.30.10.0010-5</v>
      </c>
    </row>
    <row r="49" spans="1:10" ht="12.75">
      <c r="A49" s="166">
        <v>6</v>
      </c>
      <c r="B49" s="167" t="s">
        <v>3062</v>
      </c>
      <c r="C49" s="167" t="s">
        <v>3063</v>
      </c>
      <c r="D49" s="167" t="s">
        <v>3064</v>
      </c>
      <c r="E49" s="168">
        <v>-17121.580000000002</v>
      </c>
      <c r="F49" s="154"/>
      <c r="G49" s="168">
        <v>0</v>
      </c>
      <c r="H49" s="168">
        <v>3091.92</v>
      </c>
      <c r="I49" s="168">
        <v>-20213.5</v>
      </c>
      <c r="J49" s="5" t="str">
        <f>VLOOKUP(B49,'LEAD 2019'!$B:$B,1,0)</f>
        <v>1.6.1.30.10.0011-2</v>
      </c>
    </row>
    <row r="50" spans="1:10" ht="12.75">
      <c r="A50" s="166">
        <v>3</v>
      </c>
      <c r="B50" s="167" t="s">
        <v>3065</v>
      </c>
      <c r="C50" s="167" t="s">
        <v>1</v>
      </c>
      <c r="D50" s="167" t="s">
        <v>3066</v>
      </c>
      <c r="E50" s="168">
        <v>25101138.289999999</v>
      </c>
      <c r="F50" s="154"/>
      <c r="G50" s="168">
        <v>4768509.54</v>
      </c>
      <c r="H50" s="168">
        <v>2241624.9700000002</v>
      </c>
      <c r="I50" s="168">
        <v>27628022.859999999</v>
      </c>
      <c r="J50" s="5" t="str">
        <f>VLOOKUP(B50,'LEAD 2019'!$B:$B,1,0)</f>
        <v>1.6.2.00.00-7</v>
      </c>
    </row>
    <row r="51" spans="1:10" ht="12.75">
      <c r="A51" s="166">
        <v>4</v>
      </c>
      <c r="B51" s="167" t="s">
        <v>3067</v>
      </c>
      <c r="C51" s="167" t="s">
        <v>1</v>
      </c>
      <c r="D51" s="167" t="s">
        <v>3068</v>
      </c>
      <c r="E51" s="168">
        <v>25101138.289999999</v>
      </c>
      <c r="F51" s="154"/>
      <c r="G51" s="168">
        <v>4768509.54</v>
      </c>
      <c r="H51" s="168">
        <v>2241624.9700000002</v>
      </c>
      <c r="I51" s="168">
        <v>27628022.859999999</v>
      </c>
      <c r="J51" s="5" t="str">
        <f>VLOOKUP(B51,'LEAD 2019'!$B:$B,1,0)</f>
        <v>1.6.2.10.00-4</v>
      </c>
    </row>
    <row r="52" spans="1:10" ht="12.75">
      <c r="A52" s="166">
        <v>6</v>
      </c>
      <c r="B52" s="167" t="s">
        <v>3069</v>
      </c>
      <c r="C52" s="167" t="s">
        <v>3070</v>
      </c>
      <c r="D52" s="167" t="s">
        <v>3071</v>
      </c>
      <c r="E52" s="168">
        <v>31722920.32</v>
      </c>
      <c r="F52" s="154"/>
      <c r="G52" s="168">
        <v>4408223.62</v>
      </c>
      <c r="H52" s="168">
        <v>1153186.8999999999</v>
      </c>
      <c r="I52" s="168">
        <v>34977957.039999999</v>
      </c>
      <c r="J52" s="5" t="str">
        <f>VLOOKUP(B52,'LEAD 2019'!$B:$B,1,0)</f>
        <v>1.6.2.10.00.0008-2</v>
      </c>
    </row>
    <row r="53" spans="1:10" ht="12.75">
      <c r="A53" s="166">
        <v>6</v>
      </c>
      <c r="B53" s="167" t="s">
        <v>3072</v>
      </c>
      <c r="C53" s="167" t="s">
        <v>3073</v>
      </c>
      <c r="D53" s="167" t="s">
        <v>3074</v>
      </c>
      <c r="E53" s="168">
        <v>-6618122.54</v>
      </c>
      <c r="F53" s="154"/>
      <c r="G53" s="168">
        <v>359182.82</v>
      </c>
      <c r="H53" s="168">
        <v>1083444.1000000001</v>
      </c>
      <c r="I53" s="168">
        <v>-7342383.8200000003</v>
      </c>
      <c r="J53" s="5" t="str">
        <f>VLOOKUP(B53,'LEAD 2019'!$B:$B,1,0)</f>
        <v>1.6.2.10.00.0009-9</v>
      </c>
    </row>
    <row r="54" spans="1:10" ht="12.75">
      <c r="A54" s="166">
        <v>6</v>
      </c>
      <c r="B54" s="167" t="s">
        <v>3075</v>
      </c>
      <c r="C54" s="167" t="s">
        <v>3076</v>
      </c>
      <c r="D54" s="167" t="s">
        <v>3077</v>
      </c>
      <c r="E54" s="168">
        <v>-1030</v>
      </c>
      <c r="F54" s="154"/>
      <c r="G54" s="168">
        <v>376.96</v>
      </c>
      <c r="H54" s="168">
        <v>1361.81</v>
      </c>
      <c r="I54" s="168">
        <v>-2014.85</v>
      </c>
      <c r="J54" s="5" t="str">
        <f>VLOOKUP(B54,'LEAD 2019'!$B:$B,1,0)</f>
        <v>1.6.2.10.00.0010-9</v>
      </c>
    </row>
    <row r="55" spans="1:10" ht="12.75">
      <c r="A55" s="166">
        <v>6</v>
      </c>
      <c r="B55" s="167" t="s">
        <v>3078</v>
      </c>
      <c r="C55" s="167" t="s">
        <v>3079</v>
      </c>
      <c r="D55" s="167" t="s">
        <v>3080</v>
      </c>
      <c r="E55" s="168">
        <v>-2629.49</v>
      </c>
      <c r="F55" s="154"/>
      <c r="G55" s="168">
        <v>726.14</v>
      </c>
      <c r="H55" s="168">
        <v>3632.16</v>
      </c>
      <c r="I55" s="168">
        <v>-5535.51</v>
      </c>
      <c r="J55" s="5" t="str">
        <f>VLOOKUP(B55,'LEAD 2019'!$B:$B,1,0)</f>
        <v>1.6.2.10.00.0011-6</v>
      </c>
    </row>
    <row r="56" spans="1:10" ht="12.75">
      <c r="A56" s="166">
        <v>3</v>
      </c>
      <c r="B56" s="167" t="s">
        <v>3081</v>
      </c>
      <c r="C56" s="167" t="s">
        <v>1</v>
      </c>
      <c r="D56" s="167" t="s">
        <v>3082</v>
      </c>
      <c r="E56" s="168">
        <v>7607238.96</v>
      </c>
      <c r="F56" s="154"/>
      <c r="G56" s="168">
        <v>1066309.7</v>
      </c>
      <c r="H56" s="168">
        <v>1497484.43</v>
      </c>
      <c r="I56" s="168">
        <v>7176064.2300000004</v>
      </c>
      <c r="J56" s="5" t="str">
        <f>VLOOKUP(B56,'LEAD 2019'!$B:$B,1,0)</f>
        <v>1.6.3.00.00-0</v>
      </c>
    </row>
    <row r="57" spans="1:10" ht="12.75">
      <c r="A57" s="166">
        <v>4</v>
      </c>
      <c r="B57" s="167" t="s">
        <v>3083</v>
      </c>
      <c r="C57" s="167" t="s">
        <v>1</v>
      </c>
      <c r="D57" s="167" t="s">
        <v>3084</v>
      </c>
      <c r="E57" s="168">
        <v>2741716.54</v>
      </c>
      <c r="F57" s="154"/>
      <c r="G57" s="168">
        <v>1033052.49</v>
      </c>
      <c r="H57" s="168">
        <v>321542.05</v>
      </c>
      <c r="I57" s="168">
        <v>3453226.98</v>
      </c>
      <c r="J57" s="5" t="str">
        <f>VLOOKUP(B57,'LEAD 2019'!$B:$B,1,0)</f>
        <v>1.6.3.05.00-5</v>
      </c>
    </row>
    <row r="58" spans="1:10" ht="12.75">
      <c r="A58" s="166">
        <v>5</v>
      </c>
      <c r="B58" s="167" t="s">
        <v>3085</v>
      </c>
      <c r="C58" s="167" t="s">
        <v>1</v>
      </c>
      <c r="D58" s="167" t="s">
        <v>3086</v>
      </c>
      <c r="E58" s="168">
        <v>116621.68</v>
      </c>
      <c r="F58" s="154"/>
      <c r="G58" s="168">
        <v>1420.98</v>
      </c>
      <c r="H58" s="168">
        <v>14533.2</v>
      </c>
      <c r="I58" s="168">
        <v>103509.46</v>
      </c>
      <c r="J58" s="5" t="str">
        <f>VLOOKUP(B58,'LEAD 2019'!$B:$B,1,0)</f>
        <v>1.6.3.05.10-8</v>
      </c>
    </row>
    <row r="59" spans="1:10" ht="12.75">
      <c r="A59" s="166">
        <v>6</v>
      </c>
      <c r="B59" s="167" t="s">
        <v>3087</v>
      </c>
      <c r="C59" s="167" t="s">
        <v>3088</v>
      </c>
      <c r="D59" s="167" t="s">
        <v>3089</v>
      </c>
      <c r="E59" s="168">
        <v>123229.96</v>
      </c>
      <c r="F59" s="154"/>
      <c r="G59" s="168">
        <v>8.74</v>
      </c>
      <c r="H59" s="168">
        <v>14533.2</v>
      </c>
      <c r="I59" s="168">
        <v>108705.5</v>
      </c>
      <c r="J59" s="5" t="str">
        <f>VLOOKUP(B59,'LEAD 2019'!$B:$B,1,0)</f>
        <v>1.6.3.05.10.0001-3</v>
      </c>
    </row>
    <row r="60" spans="1:10" ht="12.75">
      <c r="A60" s="166">
        <v>6</v>
      </c>
      <c r="B60" s="167" t="s">
        <v>3090</v>
      </c>
      <c r="C60" s="167" t="s">
        <v>3091</v>
      </c>
      <c r="D60" s="167" t="s">
        <v>3092</v>
      </c>
      <c r="E60" s="168">
        <v>-6608.28</v>
      </c>
      <c r="F60" s="154"/>
      <c r="G60" s="168">
        <v>1412.24</v>
      </c>
      <c r="H60" s="168">
        <v>0</v>
      </c>
      <c r="I60" s="168">
        <v>-5196.04</v>
      </c>
      <c r="J60" s="5" t="str">
        <f>VLOOKUP(B60,'LEAD 2019'!$B:$B,1,0)</f>
        <v>1.6.3.05.10.0002-0</v>
      </c>
    </row>
    <row r="61" spans="1:10" ht="12.75">
      <c r="A61" s="166">
        <v>5</v>
      </c>
      <c r="B61" s="167" t="s">
        <v>3093</v>
      </c>
      <c r="C61" s="167" t="s">
        <v>1</v>
      </c>
      <c r="D61" s="167" t="s">
        <v>3094</v>
      </c>
      <c r="E61" s="168">
        <v>2625094.86</v>
      </c>
      <c r="F61" s="154"/>
      <c r="G61" s="168">
        <v>1031631.51</v>
      </c>
      <c r="H61" s="168">
        <v>307008.84999999998</v>
      </c>
      <c r="I61" s="168">
        <v>3349717.52</v>
      </c>
      <c r="J61" s="5" t="str">
        <f>VLOOKUP(B61,'LEAD 2019'!$B:$B,1,0)</f>
        <v>1.6.3.05.20-1</v>
      </c>
    </row>
    <row r="62" spans="1:10" ht="12.75">
      <c r="A62" s="166">
        <v>6</v>
      </c>
      <c r="B62" s="167" t="s">
        <v>3095</v>
      </c>
      <c r="C62" s="167" t="s">
        <v>3096</v>
      </c>
      <c r="D62" s="167" t="s">
        <v>3097</v>
      </c>
      <c r="E62" s="168">
        <v>3125962.51</v>
      </c>
      <c r="F62" s="154"/>
      <c r="G62" s="168">
        <v>1003821.2</v>
      </c>
      <c r="H62" s="168">
        <v>37303.1</v>
      </c>
      <c r="I62" s="168">
        <v>4092480.61</v>
      </c>
      <c r="J62" s="5" t="str">
        <f>VLOOKUP(B62,'LEAD 2019'!$B:$B,1,0)</f>
        <v>1.6.3.05.20.0001-2</v>
      </c>
    </row>
    <row r="63" spans="1:10" ht="12.75">
      <c r="A63" s="166">
        <v>6</v>
      </c>
      <c r="B63" s="167" t="s">
        <v>3098</v>
      </c>
      <c r="C63" s="167" t="s">
        <v>3099</v>
      </c>
      <c r="D63" s="167" t="s">
        <v>3100</v>
      </c>
      <c r="E63" s="168">
        <v>-500867.65</v>
      </c>
      <c r="F63" s="154"/>
      <c r="G63" s="168">
        <v>27810.31</v>
      </c>
      <c r="H63" s="168">
        <v>269705.75</v>
      </c>
      <c r="I63" s="168">
        <v>-742763.09</v>
      </c>
      <c r="J63" s="5" t="str">
        <f>VLOOKUP(B63,'LEAD 2019'!$B:$B,1,0)</f>
        <v>1.6.3.05.20.0002-9</v>
      </c>
    </row>
    <row r="64" spans="1:10" ht="22.5">
      <c r="A64" s="166">
        <v>4</v>
      </c>
      <c r="B64" s="167" t="s">
        <v>3116</v>
      </c>
      <c r="C64" s="167" t="s">
        <v>1</v>
      </c>
      <c r="D64" s="167" t="s">
        <v>3117</v>
      </c>
      <c r="E64" s="168">
        <v>3928096.99</v>
      </c>
      <c r="F64" s="154"/>
      <c r="G64" s="168">
        <v>28554.5</v>
      </c>
      <c r="H64" s="168">
        <v>652091.9</v>
      </c>
      <c r="I64" s="168">
        <v>3304559.59</v>
      </c>
      <c r="J64" s="5" t="str">
        <f>VLOOKUP(B64,'LEAD 2019'!$B:$B,1,0)</f>
        <v>1.6.3.25.00-9</v>
      </c>
    </row>
    <row r="65" spans="1:10" ht="12.75">
      <c r="A65" s="166">
        <v>5</v>
      </c>
      <c r="B65" s="167" t="s">
        <v>3118</v>
      </c>
      <c r="C65" s="167" t="s">
        <v>1</v>
      </c>
      <c r="D65" s="167" t="s">
        <v>3086</v>
      </c>
      <c r="E65" s="168">
        <v>409205.49</v>
      </c>
      <c r="F65" s="154"/>
      <c r="G65" s="168">
        <v>3166.23</v>
      </c>
      <c r="H65" s="168">
        <v>0</v>
      </c>
      <c r="I65" s="168">
        <v>412371.72</v>
      </c>
      <c r="J65" s="5" t="str">
        <f>VLOOKUP(B65,'LEAD 2019'!$B:$B,1,0)</f>
        <v>1.6.3.25.10-2</v>
      </c>
    </row>
    <row r="66" spans="1:10" ht="12.75">
      <c r="A66" s="166">
        <v>6</v>
      </c>
      <c r="B66" s="167" t="s">
        <v>3119</v>
      </c>
      <c r="C66" s="167" t="s">
        <v>3120</v>
      </c>
      <c r="D66" s="167" t="s">
        <v>3121</v>
      </c>
      <c r="E66" s="168">
        <v>419612.09</v>
      </c>
      <c r="F66" s="154"/>
      <c r="G66" s="168">
        <v>0</v>
      </c>
      <c r="H66" s="168">
        <v>0</v>
      </c>
      <c r="I66" s="168">
        <v>419612.09</v>
      </c>
      <c r="J66" s="5" t="str">
        <f>VLOOKUP(B66,'LEAD 2019'!$B:$B,1,0)</f>
        <v>1.6.3.25.10.0001-9</v>
      </c>
    </row>
    <row r="67" spans="1:10" ht="12.75">
      <c r="A67" s="166">
        <v>6</v>
      </c>
      <c r="B67" s="167" t="s">
        <v>3122</v>
      </c>
      <c r="C67" s="167" t="s">
        <v>3123</v>
      </c>
      <c r="D67" s="167" t="s">
        <v>3124</v>
      </c>
      <c r="E67" s="168">
        <v>-10406.6</v>
      </c>
      <c r="F67" s="154"/>
      <c r="G67" s="168">
        <v>3166.23</v>
      </c>
      <c r="H67" s="168">
        <v>0</v>
      </c>
      <c r="I67" s="168">
        <v>-7240.37</v>
      </c>
      <c r="J67" s="5" t="str">
        <f>VLOOKUP(B67,'LEAD 2019'!$B:$B,1,0)</f>
        <v>1.6.3.25.10.0002-6</v>
      </c>
    </row>
    <row r="68" spans="1:10" ht="12.75">
      <c r="A68" s="166">
        <v>5</v>
      </c>
      <c r="B68" s="167" t="s">
        <v>3125</v>
      </c>
      <c r="C68" s="167" t="s">
        <v>1</v>
      </c>
      <c r="D68" s="167" t="s">
        <v>3094</v>
      </c>
      <c r="E68" s="168">
        <v>3518891.5</v>
      </c>
      <c r="F68" s="154"/>
      <c r="G68" s="168">
        <v>25388.27</v>
      </c>
      <c r="H68" s="168">
        <v>652091.9</v>
      </c>
      <c r="I68" s="168">
        <v>2892187.87</v>
      </c>
      <c r="J68" s="5" t="str">
        <f>VLOOKUP(B68,'LEAD 2019'!$B:$B,1,0)</f>
        <v>1.6.3.25.20-5</v>
      </c>
    </row>
    <row r="69" spans="1:10" ht="12.75">
      <c r="A69" s="166">
        <v>6</v>
      </c>
      <c r="B69" s="167" t="s">
        <v>3126</v>
      </c>
      <c r="C69" s="167" t="s">
        <v>3127</v>
      </c>
      <c r="D69" s="167" t="s">
        <v>3128</v>
      </c>
      <c r="E69" s="168">
        <v>3741560.06</v>
      </c>
      <c r="F69" s="154"/>
      <c r="G69" s="168">
        <v>1144.28</v>
      </c>
      <c r="H69" s="168">
        <v>652091.9</v>
      </c>
      <c r="I69" s="168">
        <v>3090612.44</v>
      </c>
      <c r="J69" s="5" t="str">
        <f>VLOOKUP(B69,'LEAD 2019'!$B:$B,1,0)</f>
        <v>1.6.3.25.20.0001-8</v>
      </c>
    </row>
    <row r="70" spans="1:10" ht="12.75">
      <c r="A70" s="166">
        <v>6</v>
      </c>
      <c r="B70" s="167" t="s">
        <v>3129</v>
      </c>
      <c r="C70" s="167" t="s">
        <v>3130</v>
      </c>
      <c r="D70" s="167" t="s">
        <v>3131</v>
      </c>
      <c r="E70" s="168">
        <v>-222668.56</v>
      </c>
      <c r="F70" s="154"/>
      <c r="G70" s="168">
        <v>24243.99</v>
      </c>
      <c r="H70" s="168">
        <v>0</v>
      </c>
      <c r="I70" s="168">
        <v>-198424.57</v>
      </c>
      <c r="J70" s="5" t="str">
        <f>VLOOKUP(B70,'LEAD 2019'!$B:$B,1,0)</f>
        <v>1.6.3.25.20.0002-5</v>
      </c>
    </row>
    <row r="71" spans="1:10" ht="22.5">
      <c r="A71" s="166">
        <v>4</v>
      </c>
      <c r="B71" s="167" t="s">
        <v>3132</v>
      </c>
      <c r="C71" s="167" t="s">
        <v>1</v>
      </c>
      <c r="D71" s="167" t="s">
        <v>3133</v>
      </c>
      <c r="E71" s="168">
        <v>937425.43</v>
      </c>
      <c r="F71" s="154"/>
      <c r="G71" s="168">
        <v>4702.71</v>
      </c>
      <c r="H71" s="168">
        <v>523850.48</v>
      </c>
      <c r="I71" s="168">
        <v>418277.66</v>
      </c>
      <c r="J71" s="5" t="str">
        <f>VLOOKUP(B71,'LEAD 2019'!$B:$B,1,0)</f>
        <v>1.6.3.35.00-6</v>
      </c>
    </row>
    <row r="72" spans="1:10" ht="12.75">
      <c r="A72" s="166">
        <v>5</v>
      </c>
      <c r="B72" s="167" t="s">
        <v>3134</v>
      </c>
      <c r="C72" s="167" t="s">
        <v>1</v>
      </c>
      <c r="D72" s="167" t="s">
        <v>3086</v>
      </c>
      <c r="E72" s="168">
        <v>937425.43</v>
      </c>
      <c r="F72" s="154"/>
      <c r="G72" s="168">
        <v>4702.71</v>
      </c>
      <c r="H72" s="168">
        <v>523850.48</v>
      </c>
      <c r="I72" s="168">
        <v>418277.66</v>
      </c>
      <c r="J72" s="5" t="str">
        <f>VLOOKUP(B72,'LEAD 2019'!$B:$B,1,0)</f>
        <v>1.6.3.35.10-9</v>
      </c>
    </row>
    <row r="73" spans="1:10" ht="12.75">
      <c r="A73" s="166">
        <v>6</v>
      </c>
      <c r="B73" s="167" t="s">
        <v>3135</v>
      </c>
      <c r="C73" s="167" t="s">
        <v>3136</v>
      </c>
      <c r="D73" s="167" t="s">
        <v>3137</v>
      </c>
      <c r="E73" s="168">
        <v>957722.65</v>
      </c>
      <c r="F73" s="154"/>
      <c r="G73" s="168">
        <v>840.38</v>
      </c>
      <c r="H73" s="168">
        <v>523850.48</v>
      </c>
      <c r="I73" s="168">
        <v>434712.55</v>
      </c>
      <c r="J73" s="5" t="str">
        <f>VLOOKUP(B73,'LEAD 2019'!$B:$B,1,0)</f>
        <v>1.6.3.35.10.0001-2</v>
      </c>
    </row>
    <row r="74" spans="1:10" ht="12.75">
      <c r="A74" s="166">
        <v>6</v>
      </c>
      <c r="B74" s="167" t="s">
        <v>3138</v>
      </c>
      <c r="C74" s="167" t="s">
        <v>3139</v>
      </c>
      <c r="D74" s="167" t="s">
        <v>3140</v>
      </c>
      <c r="E74" s="168">
        <v>-20297.22</v>
      </c>
      <c r="F74" s="154"/>
      <c r="G74" s="168">
        <v>3862.33</v>
      </c>
      <c r="H74" s="168">
        <v>0</v>
      </c>
      <c r="I74" s="168">
        <v>-16434.89</v>
      </c>
      <c r="J74" s="5" t="str">
        <f>VLOOKUP(B74,'LEAD 2019'!$B:$B,1,0)</f>
        <v>1.6.3.35.10.0002-9</v>
      </c>
    </row>
    <row r="75" spans="1:10" ht="12.75">
      <c r="A75" s="166">
        <v>3</v>
      </c>
      <c r="B75" s="167" t="s">
        <v>3141</v>
      </c>
      <c r="C75" s="167" t="s">
        <v>1</v>
      </c>
      <c r="D75" s="167" t="s">
        <v>3142</v>
      </c>
      <c r="E75" s="168">
        <v>-11086778.92</v>
      </c>
      <c r="F75" s="154"/>
      <c r="G75" s="168">
        <v>937279.91</v>
      </c>
      <c r="H75" s="168">
        <v>1044092.91</v>
      </c>
      <c r="I75" s="168">
        <v>-11193591.92</v>
      </c>
      <c r="J75" s="5" t="str">
        <f>VLOOKUP(B75,'LEAD 2019'!$B:$B,1,0)</f>
        <v>1.6.9.00.00-8</v>
      </c>
    </row>
    <row r="76" spans="1:10" ht="12.75">
      <c r="A76" s="166">
        <v>4</v>
      </c>
      <c r="B76" s="167" t="s">
        <v>3143</v>
      </c>
      <c r="C76" s="167" t="s">
        <v>1</v>
      </c>
      <c r="D76" s="167" t="s">
        <v>3144</v>
      </c>
      <c r="E76" s="168">
        <v>-10097253.630000001</v>
      </c>
      <c r="F76" s="154"/>
      <c r="G76" s="168">
        <v>745206.53</v>
      </c>
      <c r="H76" s="168">
        <v>866648.4</v>
      </c>
      <c r="I76" s="168">
        <v>-10218695.5</v>
      </c>
      <c r="J76" s="5" t="str">
        <f>VLOOKUP(B76,'LEAD 2019'!$B:$B,1,0)</f>
        <v>1.6.9.20.00-2</v>
      </c>
    </row>
    <row r="77" spans="1:10" ht="12.75">
      <c r="A77" s="166">
        <v>6</v>
      </c>
      <c r="B77" s="167" t="s">
        <v>3145</v>
      </c>
      <c r="C77" s="167" t="s">
        <v>3146</v>
      </c>
      <c r="D77" s="167" t="s">
        <v>3147</v>
      </c>
      <c r="E77" s="168">
        <v>-71987.899999999994</v>
      </c>
      <c r="F77" s="154"/>
      <c r="G77" s="168">
        <v>40414.959999999999</v>
      </c>
      <c r="H77" s="168">
        <v>22347.46</v>
      </c>
      <c r="I77" s="168">
        <v>-53920.4</v>
      </c>
      <c r="J77" s="5" t="str">
        <f>VLOOKUP(B77,'LEAD 2019'!$B:$B,1,0)</f>
        <v>1.6.9.20.00.0001-9</v>
      </c>
    </row>
    <row r="78" spans="1:10" ht="12.75">
      <c r="A78" s="166">
        <v>6</v>
      </c>
      <c r="B78" s="167" t="s">
        <v>3148</v>
      </c>
      <c r="C78" s="167" t="s">
        <v>3149</v>
      </c>
      <c r="D78" s="167" t="s">
        <v>3150</v>
      </c>
      <c r="E78" s="168">
        <v>-9511362.5500000007</v>
      </c>
      <c r="F78" s="154"/>
      <c r="G78" s="168">
        <v>590177.07999999996</v>
      </c>
      <c r="H78" s="168">
        <v>715273.88</v>
      </c>
      <c r="I78" s="168">
        <v>-9636459.3499999996</v>
      </c>
      <c r="J78" s="5" t="str">
        <f>VLOOKUP(B78,'LEAD 2019'!$B:$B,1,0)</f>
        <v>1.6.9.20.00.0002-6</v>
      </c>
    </row>
    <row r="79" spans="1:10" ht="12.75">
      <c r="A79" s="166">
        <v>6</v>
      </c>
      <c r="B79" s="167" t="s">
        <v>3151</v>
      </c>
      <c r="C79" s="167" t="s">
        <v>3152</v>
      </c>
      <c r="D79" s="167" t="s">
        <v>3153</v>
      </c>
      <c r="E79" s="168">
        <v>-123218.79</v>
      </c>
      <c r="F79" s="154"/>
      <c r="G79" s="168">
        <v>21450.05</v>
      </c>
      <c r="H79" s="168">
        <v>31446.49</v>
      </c>
      <c r="I79" s="168">
        <v>-133215.23000000001</v>
      </c>
      <c r="J79" s="5" t="str">
        <f>VLOOKUP(B79,'LEAD 2019'!$B:$B,1,0)</f>
        <v>1.6.9.20.00.0003-3</v>
      </c>
    </row>
    <row r="80" spans="1:10" ht="12.75">
      <c r="A80" s="166">
        <v>6</v>
      </c>
      <c r="B80" s="167" t="s">
        <v>3154</v>
      </c>
      <c r="C80" s="167" t="s">
        <v>3155</v>
      </c>
      <c r="D80" s="167" t="s">
        <v>3156</v>
      </c>
      <c r="E80" s="168">
        <v>-116473.79</v>
      </c>
      <c r="F80" s="154"/>
      <c r="G80" s="168">
        <v>32439.27</v>
      </c>
      <c r="H80" s="168">
        <v>39304.99</v>
      </c>
      <c r="I80" s="168">
        <v>-123339.51</v>
      </c>
      <c r="J80" s="5" t="str">
        <f>VLOOKUP(B80,'LEAD 2019'!$B:$B,1,0)</f>
        <v>1.6.9.20.00.0005-7</v>
      </c>
    </row>
    <row r="81" spans="1:10" ht="12.75">
      <c r="A81" s="166">
        <v>6</v>
      </c>
      <c r="B81" s="167" t="s">
        <v>3157</v>
      </c>
      <c r="C81" s="167" t="s">
        <v>3158</v>
      </c>
      <c r="D81" s="167" t="s">
        <v>3159</v>
      </c>
      <c r="E81" s="168">
        <v>-274210.59999999998</v>
      </c>
      <c r="F81" s="154"/>
      <c r="G81" s="168">
        <v>60725.17</v>
      </c>
      <c r="H81" s="168">
        <v>58275.58</v>
      </c>
      <c r="I81" s="168">
        <v>-271761.01</v>
      </c>
      <c r="J81" s="5" t="str">
        <f>VLOOKUP(B81,'LEAD 2019'!$B:$B,1,0)</f>
        <v>1.6.9.20.00.0007-1</v>
      </c>
    </row>
    <row r="82" spans="1:10" ht="12.75">
      <c r="A82" s="166">
        <v>4</v>
      </c>
      <c r="B82" s="167" t="s">
        <v>3160</v>
      </c>
      <c r="C82" s="167" t="s">
        <v>1</v>
      </c>
      <c r="D82" s="167" t="s">
        <v>3161</v>
      </c>
      <c r="E82" s="168">
        <v>-693296.94</v>
      </c>
      <c r="F82" s="154"/>
      <c r="G82" s="168">
        <v>171954.95</v>
      </c>
      <c r="H82" s="168">
        <v>166384.85999999999</v>
      </c>
      <c r="I82" s="168">
        <v>-687726.85</v>
      </c>
      <c r="J82" s="5" t="str">
        <f>VLOOKUP(B82,'LEAD 2019'!$B:$B,1,0)</f>
        <v>1.6.9.30.00-9</v>
      </c>
    </row>
    <row r="83" spans="1:10" ht="12.75">
      <c r="A83" s="166">
        <v>6</v>
      </c>
      <c r="B83" s="167" t="s">
        <v>3162</v>
      </c>
      <c r="C83" s="167" t="s">
        <v>3163</v>
      </c>
      <c r="D83" s="167" t="s">
        <v>3164</v>
      </c>
      <c r="E83" s="168">
        <v>-693296.94</v>
      </c>
      <c r="F83" s="154"/>
      <c r="G83" s="168">
        <v>171954.95</v>
      </c>
      <c r="H83" s="168">
        <v>166384.85999999999</v>
      </c>
      <c r="I83" s="168">
        <v>-687726.85</v>
      </c>
      <c r="J83" s="5" t="str">
        <f>VLOOKUP(B83,'LEAD 2019'!$B:$B,1,0)</f>
        <v>1.6.9.30.00.0003-6</v>
      </c>
    </row>
    <row r="84" spans="1:10" ht="12.75">
      <c r="A84" s="166">
        <v>4</v>
      </c>
      <c r="B84" s="167" t="s">
        <v>3165</v>
      </c>
      <c r="C84" s="167" t="s">
        <v>1</v>
      </c>
      <c r="D84" s="167" t="s">
        <v>3166</v>
      </c>
      <c r="E84" s="168">
        <v>-296228.34999999998</v>
      </c>
      <c r="F84" s="154"/>
      <c r="G84" s="168">
        <v>20118.43</v>
      </c>
      <c r="H84" s="168">
        <v>11059.65</v>
      </c>
      <c r="I84" s="168">
        <v>-287169.57</v>
      </c>
      <c r="J84" s="5" t="str">
        <f>VLOOKUP(B84,'LEAD 2019'!$B:$B,1,0)</f>
        <v>1.6.9.40.00-6</v>
      </c>
    </row>
    <row r="85" spans="1:10" ht="12.75">
      <c r="A85" s="166">
        <v>6</v>
      </c>
      <c r="B85" s="167" t="s">
        <v>3167</v>
      </c>
      <c r="C85" s="167" t="s">
        <v>3168</v>
      </c>
      <c r="D85" s="167" t="s">
        <v>3169</v>
      </c>
      <c r="E85" s="168">
        <v>-30997.18</v>
      </c>
      <c r="F85" s="154"/>
      <c r="G85" s="168">
        <v>1320.64</v>
      </c>
      <c r="H85" s="168">
        <v>8443.82</v>
      </c>
      <c r="I85" s="168">
        <v>-38120.36</v>
      </c>
      <c r="J85" s="5" t="str">
        <f>VLOOKUP(B85,'LEAD 2019'!$B:$B,1,0)</f>
        <v>1.6.9.40.00.0026-6</v>
      </c>
    </row>
    <row r="86" spans="1:10" ht="12.75">
      <c r="A86" s="166">
        <v>6</v>
      </c>
      <c r="B86" s="167" t="s">
        <v>3173</v>
      </c>
      <c r="C86" s="167" t="s">
        <v>3174</v>
      </c>
      <c r="D86" s="167" t="s">
        <v>3175</v>
      </c>
      <c r="E86" s="168">
        <v>-253437.04</v>
      </c>
      <c r="F86" s="154"/>
      <c r="G86" s="168">
        <v>11313.3</v>
      </c>
      <c r="H86" s="168">
        <v>2007.31</v>
      </c>
      <c r="I86" s="168">
        <v>-244131.05</v>
      </c>
      <c r="J86" s="5" t="str">
        <f>VLOOKUP(B86,'LEAD 2019'!$B:$B,1,0)</f>
        <v>1.6.9.40.00.0028-0</v>
      </c>
    </row>
    <row r="87" spans="1:10" ht="12.75">
      <c r="A87" s="166">
        <v>6</v>
      </c>
      <c r="B87" s="167" t="s">
        <v>3176</v>
      </c>
      <c r="C87" s="167" t="s">
        <v>3177</v>
      </c>
      <c r="D87" s="167" t="s">
        <v>3178</v>
      </c>
      <c r="E87" s="168">
        <v>-11794.13</v>
      </c>
      <c r="F87" s="154"/>
      <c r="G87" s="168">
        <v>7484.49</v>
      </c>
      <c r="H87" s="168">
        <v>608.52</v>
      </c>
      <c r="I87" s="168">
        <v>-4918.16</v>
      </c>
      <c r="J87" s="5" t="str">
        <f>VLOOKUP(B87,'LEAD 2019'!$B:$B,1,0)</f>
        <v>1.6.9.40.00.0029-7</v>
      </c>
    </row>
    <row r="88" spans="1:10" ht="12.75">
      <c r="A88" s="166">
        <v>2</v>
      </c>
      <c r="B88" s="167" t="s">
        <v>3179</v>
      </c>
      <c r="C88" s="167" t="s">
        <v>1</v>
      </c>
      <c r="D88" s="167" t="s">
        <v>3180</v>
      </c>
      <c r="E88" s="168">
        <v>4354151.95</v>
      </c>
      <c r="F88" s="154"/>
      <c r="G88" s="168">
        <v>914374504.52999997</v>
      </c>
      <c r="H88" s="168">
        <v>914072021.91999996</v>
      </c>
      <c r="I88" s="168">
        <v>4656634.5599999996</v>
      </c>
      <c r="J88" s="5" t="str">
        <f>VLOOKUP(B88,'LEAD 2019'!$B:$B,1,0)</f>
        <v>1.8.0.00.00-9</v>
      </c>
    </row>
    <row r="89" spans="1:10" ht="12.75">
      <c r="A89" s="166">
        <v>3</v>
      </c>
      <c r="B89" s="167" t="s">
        <v>3181</v>
      </c>
      <c r="C89" s="167" t="s">
        <v>1</v>
      </c>
      <c r="D89" s="167" t="s">
        <v>3182</v>
      </c>
      <c r="E89" s="168">
        <v>176750.93</v>
      </c>
      <c r="F89" s="154"/>
      <c r="G89" s="168">
        <v>53044.78</v>
      </c>
      <c r="H89" s="168">
        <v>79106.5</v>
      </c>
      <c r="I89" s="168">
        <v>150689.21</v>
      </c>
      <c r="J89" s="5" t="str">
        <f>VLOOKUP(B89,'LEAD 2019'!$B:$B,1,0)</f>
        <v>1.8.1.00.00-2</v>
      </c>
    </row>
    <row r="90" spans="1:10" ht="12.75">
      <c r="A90" s="166">
        <v>4</v>
      </c>
      <c r="B90" s="167" t="s">
        <v>3183</v>
      </c>
      <c r="C90" s="167" t="s">
        <v>1</v>
      </c>
      <c r="D90" s="167" t="s">
        <v>3184</v>
      </c>
      <c r="E90" s="168">
        <v>176750.93</v>
      </c>
      <c r="F90" s="154"/>
      <c r="G90" s="168">
        <v>53044.78</v>
      </c>
      <c r="H90" s="168">
        <v>79106.5</v>
      </c>
      <c r="I90" s="168">
        <v>150689.21</v>
      </c>
      <c r="J90" s="5" t="str">
        <f>VLOOKUP(B90,'LEAD 2019'!$B:$B,1,0)</f>
        <v>1.8.1.10.00-9</v>
      </c>
    </row>
    <row r="91" spans="1:10" ht="12.75">
      <c r="A91" s="166">
        <v>6</v>
      </c>
      <c r="B91" s="167" t="s">
        <v>3185</v>
      </c>
      <c r="C91" s="167" t="s">
        <v>3186</v>
      </c>
      <c r="D91" s="167" t="s">
        <v>3187</v>
      </c>
      <c r="E91" s="168">
        <v>176750.93</v>
      </c>
      <c r="F91" s="154"/>
      <c r="G91" s="168">
        <v>53044.78</v>
      </c>
      <c r="H91" s="168">
        <v>79106.5</v>
      </c>
      <c r="I91" s="168">
        <v>150689.21</v>
      </c>
      <c r="J91" s="5" t="str">
        <f>VLOOKUP(B91,'LEAD 2019'!$B:$B,1,0)</f>
        <v>1.8.1.10.00.0001-8</v>
      </c>
    </row>
    <row r="92" spans="1:10" ht="12.75">
      <c r="A92" s="166">
        <v>3</v>
      </c>
      <c r="B92" s="167" t="s">
        <v>3188</v>
      </c>
      <c r="C92" s="167" t="s">
        <v>1</v>
      </c>
      <c r="D92" s="167" t="s">
        <v>3189</v>
      </c>
      <c r="E92" s="168">
        <v>96938.66</v>
      </c>
      <c r="F92" s="154"/>
      <c r="G92" s="168">
        <v>908176.21</v>
      </c>
      <c r="H92" s="168">
        <v>447381.36</v>
      </c>
      <c r="I92" s="168">
        <v>557733.51</v>
      </c>
      <c r="J92" s="5" t="str">
        <f>VLOOKUP(B92,'LEAD 2019'!$B:$B,1,0)</f>
        <v>1.8.3.00.00-8</v>
      </c>
    </row>
    <row r="93" spans="1:10" ht="12.75">
      <c r="A93" s="166">
        <v>4</v>
      </c>
      <c r="B93" s="167" t="s">
        <v>3190</v>
      </c>
      <c r="C93" s="167" t="s">
        <v>1</v>
      </c>
      <c r="D93" s="167" t="s">
        <v>3191</v>
      </c>
      <c r="E93" s="168">
        <v>40921.599999999999</v>
      </c>
      <c r="F93" s="154"/>
      <c r="G93" s="168">
        <v>216617.55</v>
      </c>
      <c r="H93" s="168">
        <v>222388.77</v>
      </c>
      <c r="I93" s="168">
        <v>35150.379999999997</v>
      </c>
      <c r="J93" s="5" t="str">
        <f>VLOOKUP(B93,'LEAD 2019'!$B:$B,1,0)</f>
        <v>1.8.3.70.00-7</v>
      </c>
    </row>
    <row r="94" spans="1:10" ht="12.75">
      <c r="A94" s="166">
        <v>6</v>
      </c>
      <c r="B94" s="167" t="s">
        <v>3192</v>
      </c>
      <c r="C94" s="167" t="s">
        <v>3193</v>
      </c>
      <c r="D94" s="167" t="s">
        <v>3194</v>
      </c>
      <c r="E94" s="168">
        <v>2549.52</v>
      </c>
      <c r="F94" s="154"/>
      <c r="G94" s="168">
        <v>2562.48</v>
      </c>
      <c r="H94" s="168">
        <v>2549.52</v>
      </c>
      <c r="I94" s="168">
        <v>2562.48</v>
      </c>
      <c r="J94" s="5" t="str">
        <f>VLOOKUP(B94,'LEAD 2019'!$B:$B,1,0)</f>
        <v>1.8.3.70.00.0004-5</v>
      </c>
    </row>
    <row r="95" spans="1:10" ht="12.75">
      <c r="A95" s="166">
        <v>6</v>
      </c>
      <c r="B95" s="167" t="s">
        <v>3195</v>
      </c>
      <c r="C95" s="167" t="s">
        <v>3196</v>
      </c>
      <c r="D95" s="167" t="s">
        <v>3197</v>
      </c>
      <c r="E95" s="168">
        <v>24688.07</v>
      </c>
      <c r="F95" s="154"/>
      <c r="G95" s="168">
        <v>1979.93</v>
      </c>
      <c r="H95" s="168">
        <v>2955.21</v>
      </c>
      <c r="I95" s="168">
        <v>23712.79</v>
      </c>
      <c r="J95" s="5" t="str">
        <f>VLOOKUP(B95,'LEAD 2019'!$B:$B,1,0)</f>
        <v>1.8.3.70.00.0005-2</v>
      </c>
    </row>
    <row r="96" spans="1:10" ht="12.75">
      <c r="A96" s="166">
        <v>6</v>
      </c>
      <c r="B96" s="167" t="s">
        <v>3198</v>
      </c>
      <c r="C96" s="167" t="s">
        <v>3199</v>
      </c>
      <c r="D96" s="167" t="s">
        <v>3200</v>
      </c>
      <c r="E96" s="168">
        <v>141.94</v>
      </c>
      <c r="F96" s="154"/>
      <c r="G96" s="168">
        <v>462.44</v>
      </c>
      <c r="H96" s="168">
        <v>486.22</v>
      </c>
      <c r="I96" s="168">
        <v>118.16</v>
      </c>
      <c r="J96" s="5" t="str">
        <f>VLOOKUP(B96,'LEAD 2019'!$B:$B,1,0)</f>
        <v>1.8.3.70.00.0006-9</v>
      </c>
    </row>
    <row r="97" spans="1:10" ht="12.75">
      <c r="A97" s="166">
        <v>6</v>
      </c>
      <c r="B97" s="167" t="s">
        <v>3201</v>
      </c>
      <c r="C97" s="167" t="s">
        <v>3202</v>
      </c>
      <c r="D97" s="167" t="s">
        <v>3203</v>
      </c>
      <c r="E97" s="168">
        <v>8730.25</v>
      </c>
      <c r="F97" s="154"/>
      <c r="G97" s="168">
        <v>3767.05</v>
      </c>
      <c r="H97" s="168">
        <v>8730.25</v>
      </c>
      <c r="I97" s="168">
        <v>3767.05</v>
      </c>
      <c r="J97" s="5" t="str">
        <f>VLOOKUP(B97,'LEAD 2019'!$B:$B,1,0)</f>
        <v>1.8.3.70.00.0013-1</v>
      </c>
    </row>
    <row r="98" spans="1:10" ht="12.75">
      <c r="A98" s="166">
        <v>6</v>
      </c>
      <c r="B98" s="167" t="s">
        <v>3204</v>
      </c>
      <c r="C98" s="167" t="s">
        <v>3205</v>
      </c>
      <c r="D98" s="167" t="s">
        <v>3206</v>
      </c>
      <c r="E98" s="168">
        <v>4811.82</v>
      </c>
      <c r="F98" s="154"/>
      <c r="G98" s="168">
        <v>192.78</v>
      </c>
      <c r="H98" s="168">
        <v>14.7</v>
      </c>
      <c r="I98" s="168">
        <v>4989.8999999999996</v>
      </c>
      <c r="J98" s="5" t="str">
        <f>VLOOKUP(B98,'LEAD 2019'!$B:$B,1,0)</f>
        <v>1.8.3.70.00.0015-5</v>
      </c>
    </row>
    <row r="99" spans="1:10" ht="12.75">
      <c r="A99" s="166">
        <v>4</v>
      </c>
      <c r="B99" s="167" t="s">
        <v>3207</v>
      </c>
      <c r="C99" s="167" t="s">
        <v>1</v>
      </c>
      <c r="D99" s="167" t="s">
        <v>3208</v>
      </c>
      <c r="E99" s="168">
        <v>56017.06</v>
      </c>
      <c r="F99" s="154"/>
      <c r="G99" s="168">
        <v>691558.66</v>
      </c>
      <c r="H99" s="168">
        <v>224992.59</v>
      </c>
      <c r="I99" s="168">
        <v>522583.13</v>
      </c>
      <c r="J99" s="5" t="str">
        <f>VLOOKUP(B99,'LEAD 2019'!$B:$B,1,0)</f>
        <v>1.8.3.90.00-1</v>
      </c>
    </row>
    <row r="100" spans="1:10" ht="12.75">
      <c r="A100" s="166">
        <v>6</v>
      </c>
      <c r="B100" s="167" t="s">
        <v>3209</v>
      </c>
      <c r="C100" s="167" t="s">
        <v>3210</v>
      </c>
      <c r="D100" s="167" t="s">
        <v>3211</v>
      </c>
      <c r="E100" s="168">
        <v>54923.85</v>
      </c>
      <c r="F100" s="154"/>
      <c r="G100" s="168">
        <v>520506.28</v>
      </c>
      <c r="H100" s="168">
        <v>54923.85</v>
      </c>
      <c r="I100" s="168">
        <v>520506.28</v>
      </c>
      <c r="J100" s="5" t="str">
        <f>VLOOKUP(B100,'LEAD 2019'!$B:$B,1,0)</f>
        <v>1.8.3.90.00.0001-0</v>
      </c>
    </row>
    <row r="101" spans="1:10" ht="12.75">
      <c r="A101" s="166">
        <v>6</v>
      </c>
      <c r="B101" s="167" t="s">
        <v>3212</v>
      </c>
      <c r="C101" s="167" t="s">
        <v>3213</v>
      </c>
      <c r="D101" s="167" t="s">
        <v>3214</v>
      </c>
      <c r="E101" s="168">
        <v>1093.21</v>
      </c>
      <c r="F101" s="154"/>
      <c r="G101" s="168">
        <v>2227.2800000000002</v>
      </c>
      <c r="H101" s="168">
        <v>1243.6400000000001</v>
      </c>
      <c r="I101" s="168">
        <v>2076.85</v>
      </c>
      <c r="J101" s="5" t="str">
        <f>VLOOKUP(B101,'LEAD 2019'!$B:$B,1,0)</f>
        <v>1.8.3.90.00.0007-2</v>
      </c>
    </row>
    <row r="102" spans="1:10" ht="12.75">
      <c r="A102" s="166">
        <v>3</v>
      </c>
      <c r="B102" s="167" t="s">
        <v>3215</v>
      </c>
      <c r="C102" s="167" t="s">
        <v>1</v>
      </c>
      <c r="D102" s="167" t="s">
        <v>3216</v>
      </c>
      <c r="E102" s="168">
        <v>4185137.75</v>
      </c>
      <c r="F102" s="154"/>
      <c r="G102" s="168">
        <v>913391758.84000003</v>
      </c>
      <c r="H102" s="168">
        <v>913524768.52999997</v>
      </c>
      <c r="I102" s="168">
        <v>4052128.06</v>
      </c>
      <c r="J102" s="5" t="str">
        <f>VLOOKUP(B102,'LEAD 2019'!$B:$B,1,0)</f>
        <v>1.8.8.00.00-3</v>
      </c>
    </row>
    <row r="103" spans="1:10" ht="12.75">
      <c r="A103" s="166">
        <v>4</v>
      </c>
      <c r="B103" s="167" t="s">
        <v>3234</v>
      </c>
      <c r="C103" s="167" t="s">
        <v>1</v>
      </c>
      <c r="D103" s="167" t="s">
        <v>3235</v>
      </c>
      <c r="E103" s="168">
        <v>127260.81</v>
      </c>
      <c r="F103" s="154"/>
      <c r="G103" s="168">
        <v>499059.53</v>
      </c>
      <c r="H103" s="168">
        <v>471678.55</v>
      </c>
      <c r="I103" s="168">
        <v>154641.79</v>
      </c>
      <c r="J103" s="5" t="str">
        <f>VLOOKUP(B103,'LEAD 2019'!$B:$B,1,0)</f>
        <v>1.8.8.05.00-8</v>
      </c>
    </row>
    <row r="104" spans="1:10" ht="12.75">
      <c r="A104" s="166">
        <v>6</v>
      </c>
      <c r="B104" s="167" t="s">
        <v>3236</v>
      </c>
      <c r="C104" s="167" t="s">
        <v>3237</v>
      </c>
      <c r="D104" s="167" t="s">
        <v>3238</v>
      </c>
      <c r="E104" s="168">
        <v>16905.96</v>
      </c>
      <c r="F104" s="154"/>
      <c r="G104" s="168">
        <v>24983.279999999999</v>
      </c>
      <c r="H104" s="168">
        <v>26285.26</v>
      </c>
      <c r="I104" s="168">
        <v>15603.98</v>
      </c>
      <c r="J104" s="5" t="str">
        <f>VLOOKUP(B104,'LEAD 2019'!$B:$B,1,0)</f>
        <v>1.8.8.05.00.0001-3</v>
      </c>
    </row>
    <row r="105" spans="1:10" ht="12.75">
      <c r="A105" s="166">
        <v>6</v>
      </c>
      <c r="B105" s="167" t="s">
        <v>3242</v>
      </c>
      <c r="C105" s="167" t="s">
        <v>3243</v>
      </c>
      <c r="D105" s="167" t="s">
        <v>3244</v>
      </c>
      <c r="E105" s="168">
        <v>109974.49</v>
      </c>
      <c r="F105" s="154"/>
      <c r="G105" s="168">
        <v>410069.25</v>
      </c>
      <c r="H105" s="168">
        <v>383421.13</v>
      </c>
      <c r="I105" s="168">
        <v>136622.60999999999</v>
      </c>
      <c r="J105" s="5" t="str">
        <f>VLOOKUP(B105,'LEAD 2019'!$B:$B,1,0)</f>
        <v>1.8.8.05.00.0004-4</v>
      </c>
    </row>
    <row r="106" spans="1:10" ht="12.75">
      <c r="A106" s="166">
        <v>6</v>
      </c>
      <c r="B106" s="167" t="s">
        <v>5949</v>
      </c>
      <c r="C106" s="167" t="s">
        <v>5950</v>
      </c>
      <c r="D106" s="167" t="s">
        <v>5951</v>
      </c>
      <c r="E106" s="168">
        <v>380.36</v>
      </c>
      <c r="F106" s="154"/>
      <c r="G106" s="168">
        <v>64007</v>
      </c>
      <c r="H106" s="168">
        <v>61972.160000000003</v>
      </c>
      <c r="I106" s="168">
        <v>2415.1999999999998</v>
      </c>
      <c r="J106" s="5" t="str">
        <f>VLOOKUP(B106,'LEAD 2019'!$B:$B,1,0)</f>
        <v>1.8.8.05.00.0005-1</v>
      </c>
    </row>
    <row r="107" spans="1:10" ht="12.75">
      <c r="A107" s="166">
        <v>4</v>
      </c>
      <c r="B107" s="167" t="s">
        <v>3248</v>
      </c>
      <c r="C107" s="167" t="s">
        <v>1</v>
      </c>
      <c r="D107" s="167" t="s">
        <v>3249</v>
      </c>
      <c r="E107" s="168">
        <v>259023.43</v>
      </c>
      <c r="F107" s="154"/>
      <c r="G107" s="168">
        <v>0</v>
      </c>
      <c r="H107" s="168">
        <v>0</v>
      </c>
      <c r="I107" s="168">
        <v>259023.43</v>
      </c>
      <c r="J107" s="5" t="str">
        <f>VLOOKUP(B107,'LEAD 2019'!$B:$B,1,0)</f>
        <v>1.8.8.10.00-0</v>
      </c>
    </row>
    <row r="108" spans="1:10" ht="12.75">
      <c r="A108" s="166">
        <v>6</v>
      </c>
      <c r="B108" s="167" t="s">
        <v>3250</v>
      </c>
      <c r="C108" s="167" t="s">
        <v>3251</v>
      </c>
      <c r="D108" s="167" t="s">
        <v>3252</v>
      </c>
      <c r="E108" s="168">
        <v>259023.43</v>
      </c>
      <c r="F108" s="154"/>
      <c r="G108" s="168">
        <v>0</v>
      </c>
      <c r="H108" s="168">
        <v>0</v>
      </c>
      <c r="I108" s="168">
        <v>259023.43</v>
      </c>
      <c r="J108" s="5" t="str">
        <f>VLOOKUP(B108,'LEAD 2019'!$B:$B,1,0)</f>
        <v>1.8.8.10.00.0001-1</v>
      </c>
    </row>
    <row r="109" spans="1:10" ht="12.75">
      <c r="A109" s="166">
        <v>4</v>
      </c>
      <c r="B109" s="167" t="s">
        <v>14500</v>
      </c>
      <c r="C109" s="167" t="s">
        <v>1</v>
      </c>
      <c r="D109" s="167" t="s">
        <v>14501</v>
      </c>
      <c r="E109" s="168">
        <v>0</v>
      </c>
      <c r="F109" s="154"/>
      <c r="G109" s="168">
        <v>44834.65</v>
      </c>
      <c r="H109" s="168">
        <v>8800.2000000000007</v>
      </c>
      <c r="I109" s="168">
        <v>36034.449999999997</v>
      </c>
      <c r="J109" s="5" t="str">
        <f>VLOOKUP(B109,'LEAD 2019'!$B:$B,1,0)</f>
        <v>1.8.8.35.00-9</v>
      </c>
    </row>
    <row r="110" spans="1:10" ht="12.75">
      <c r="A110" s="166">
        <v>6</v>
      </c>
      <c r="B110" s="167" t="s">
        <v>9086</v>
      </c>
      <c r="C110" s="167" t="s">
        <v>14502</v>
      </c>
      <c r="D110" s="167" t="s">
        <v>14503</v>
      </c>
      <c r="E110" s="168">
        <v>0</v>
      </c>
      <c r="F110" s="154"/>
      <c r="G110" s="168">
        <v>34.450000000000003</v>
      </c>
      <c r="H110" s="168">
        <v>8800.2000000000007</v>
      </c>
      <c r="I110" s="168">
        <v>-8765.75</v>
      </c>
      <c r="J110" s="5" t="str">
        <f>VLOOKUP(B110,'LEAD 2019'!$B:$B,1,0)</f>
        <v>1.8.8.35.00.0010-8</v>
      </c>
    </row>
    <row r="111" spans="1:10" ht="12.75">
      <c r="A111" s="166">
        <v>6</v>
      </c>
      <c r="B111" s="167" t="s">
        <v>9089</v>
      </c>
      <c r="C111" s="167" t="s">
        <v>14504</v>
      </c>
      <c r="D111" s="167" t="s">
        <v>3337</v>
      </c>
      <c r="E111" s="168">
        <v>0</v>
      </c>
      <c r="F111" s="154"/>
      <c r="G111" s="168">
        <v>44800.2</v>
      </c>
      <c r="H111" s="168">
        <v>0</v>
      </c>
      <c r="I111" s="168">
        <v>44800.2</v>
      </c>
      <c r="J111" s="5" t="str">
        <f>VLOOKUP(B111,'LEAD 2019'!$B:$B,1,0)</f>
        <v>1.8.8.35.00.9999-9</v>
      </c>
    </row>
    <row r="112" spans="1:10" ht="12.75">
      <c r="A112" s="166">
        <v>4</v>
      </c>
      <c r="B112" s="167" t="s">
        <v>3253</v>
      </c>
      <c r="C112" s="167" t="s">
        <v>1</v>
      </c>
      <c r="D112" s="167" t="s">
        <v>3254</v>
      </c>
      <c r="E112" s="168">
        <v>2032720.92</v>
      </c>
      <c r="F112" s="154"/>
      <c r="G112" s="168">
        <v>8970.2999999999993</v>
      </c>
      <c r="H112" s="168">
        <v>0</v>
      </c>
      <c r="I112" s="168">
        <v>2041691.22</v>
      </c>
      <c r="J112" s="5" t="str">
        <f>VLOOKUP(B112,'LEAD 2019'!$B:$B,1,0)</f>
        <v>1.8.8.40.00-1</v>
      </c>
    </row>
    <row r="113" spans="1:10" ht="12.75">
      <c r="A113" s="166">
        <v>5</v>
      </c>
      <c r="B113" s="167" t="s">
        <v>3255</v>
      </c>
      <c r="C113" s="167" t="s">
        <v>1</v>
      </c>
      <c r="D113" s="167" t="s">
        <v>3256</v>
      </c>
      <c r="E113" s="168">
        <v>2032720.92</v>
      </c>
      <c r="F113" s="154"/>
      <c r="G113" s="168">
        <v>8970.2999999999993</v>
      </c>
      <c r="H113" s="168">
        <v>0</v>
      </c>
      <c r="I113" s="168">
        <v>2041691.22</v>
      </c>
      <c r="J113" s="5" t="str">
        <f>VLOOKUP(B113,'LEAD 2019'!$B:$B,1,0)</f>
        <v>1.8.8.40.05-6</v>
      </c>
    </row>
    <row r="114" spans="1:10" ht="12.75">
      <c r="A114" s="166">
        <v>6</v>
      </c>
      <c r="B114" s="167" t="s">
        <v>3257</v>
      </c>
      <c r="C114" s="167" t="s">
        <v>3258</v>
      </c>
      <c r="D114" s="167" t="s">
        <v>3259</v>
      </c>
      <c r="E114" s="168">
        <v>440209.77</v>
      </c>
      <c r="F114" s="154"/>
      <c r="G114" s="168">
        <v>1822.6</v>
      </c>
      <c r="H114" s="168">
        <v>0</v>
      </c>
      <c r="I114" s="168">
        <v>442032.37</v>
      </c>
      <c r="J114" s="5" t="str">
        <f>VLOOKUP(B114,'LEAD 2019'!$B:$B,1,0)</f>
        <v>1.8.8.40.05.0002-2</v>
      </c>
    </row>
    <row r="115" spans="1:10" ht="12.75">
      <c r="A115" s="166">
        <v>6</v>
      </c>
      <c r="B115" s="167" t="s">
        <v>3260</v>
      </c>
      <c r="C115" s="167" t="s">
        <v>3261</v>
      </c>
      <c r="D115" s="167" t="s">
        <v>3262</v>
      </c>
      <c r="E115" s="168">
        <v>1592511.15</v>
      </c>
      <c r="F115" s="154"/>
      <c r="G115" s="168">
        <v>7147.7</v>
      </c>
      <c r="H115" s="168">
        <v>0</v>
      </c>
      <c r="I115" s="168">
        <v>1599658.85</v>
      </c>
      <c r="J115" s="5" t="str">
        <f>VLOOKUP(B115,'LEAD 2019'!$B:$B,1,0)</f>
        <v>1.8.8.40.05.0003-9</v>
      </c>
    </row>
    <row r="116" spans="1:10" ht="12.75">
      <c r="A116" s="166">
        <v>4</v>
      </c>
      <c r="B116" s="167" t="s">
        <v>3268</v>
      </c>
      <c r="C116" s="167" t="s">
        <v>1</v>
      </c>
      <c r="D116" s="167" t="s">
        <v>3269</v>
      </c>
      <c r="E116" s="168">
        <v>1516821.63</v>
      </c>
      <c r="F116" s="154"/>
      <c r="G116" s="168">
        <v>448911.92</v>
      </c>
      <c r="H116" s="168">
        <v>467269.11</v>
      </c>
      <c r="I116" s="168">
        <v>1498464.44</v>
      </c>
      <c r="J116" s="5" t="str">
        <f>VLOOKUP(B116,'LEAD 2019'!$B:$B,1,0)</f>
        <v>1.8.8.80.00-9</v>
      </c>
    </row>
    <row r="117" spans="1:10" ht="12.75">
      <c r="A117" s="166">
        <v>5</v>
      </c>
      <c r="B117" s="167" t="s">
        <v>3270</v>
      </c>
      <c r="C117" s="167" t="s">
        <v>1</v>
      </c>
      <c r="D117" s="167" t="s">
        <v>3271</v>
      </c>
      <c r="E117" s="168">
        <v>1516821.63</v>
      </c>
      <c r="F117" s="154"/>
      <c r="G117" s="168">
        <v>448911.92</v>
      </c>
      <c r="H117" s="168">
        <v>467269.11</v>
      </c>
      <c r="I117" s="168">
        <v>1498464.44</v>
      </c>
      <c r="J117" s="5" t="str">
        <f>VLOOKUP(B117,'LEAD 2019'!$B:$B,1,0)</f>
        <v>1.8.8.80.20-5</v>
      </c>
    </row>
    <row r="118" spans="1:10" ht="12.75">
      <c r="A118" s="166">
        <v>6</v>
      </c>
      <c r="B118" s="167" t="s">
        <v>3272</v>
      </c>
      <c r="C118" s="167" t="s">
        <v>3273</v>
      </c>
      <c r="D118" s="167" t="s">
        <v>3274</v>
      </c>
      <c r="E118" s="168">
        <v>1235000</v>
      </c>
      <c r="F118" s="154"/>
      <c r="G118" s="168">
        <v>0</v>
      </c>
      <c r="H118" s="168">
        <v>20500</v>
      </c>
      <c r="I118" s="168">
        <v>1214500</v>
      </c>
      <c r="J118" s="5" t="str">
        <f>VLOOKUP(B118,'LEAD 2019'!$B:$B,1,0)</f>
        <v>1.8.8.80.20.0001-0</v>
      </c>
    </row>
    <row r="119" spans="1:10" ht="12.75">
      <c r="A119" s="166">
        <v>6</v>
      </c>
      <c r="B119" s="167" t="s">
        <v>3275</v>
      </c>
      <c r="C119" s="167" t="s">
        <v>3276</v>
      </c>
      <c r="D119" s="167" t="s">
        <v>3277</v>
      </c>
      <c r="E119" s="168">
        <v>281821.63</v>
      </c>
      <c r="F119" s="154"/>
      <c r="G119" s="168">
        <v>448911.92</v>
      </c>
      <c r="H119" s="168">
        <v>446769.11</v>
      </c>
      <c r="I119" s="168">
        <v>283964.44</v>
      </c>
      <c r="J119" s="5" t="str">
        <f>VLOOKUP(B119,'LEAD 2019'!$B:$B,1,0)</f>
        <v>1.8.8.80.20.0011-3</v>
      </c>
    </row>
    <row r="120" spans="1:10" ht="12.75">
      <c r="A120" s="166">
        <v>4</v>
      </c>
      <c r="B120" s="167" t="s">
        <v>3278</v>
      </c>
      <c r="C120" s="167" t="s">
        <v>1</v>
      </c>
      <c r="D120" s="167" t="s">
        <v>3279</v>
      </c>
      <c r="E120" s="168">
        <v>36628.1</v>
      </c>
      <c r="F120" s="154"/>
      <c r="G120" s="168">
        <v>912112435.44000006</v>
      </c>
      <c r="H120" s="168">
        <v>912086790.80999994</v>
      </c>
      <c r="I120" s="168">
        <v>62272.73</v>
      </c>
      <c r="J120" s="5" t="str">
        <f>VLOOKUP(B120,'LEAD 2019'!$B:$B,1,0)</f>
        <v>1.8.8.92.00-4</v>
      </c>
    </row>
    <row r="121" spans="1:10" ht="12.75">
      <c r="A121" s="166">
        <v>6</v>
      </c>
      <c r="B121" s="167" t="s">
        <v>3280</v>
      </c>
      <c r="C121" s="167" t="s">
        <v>3281</v>
      </c>
      <c r="D121" s="167" t="s">
        <v>3282</v>
      </c>
      <c r="E121" s="168">
        <v>3419.37</v>
      </c>
      <c r="F121" s="154"/>
      <c r="G121" s="168">
        <v>52580.18</v>
      </c>
      <c r="H121" s="168">
        <v>54794.79</v>
      </c>
      <c r="I121" s="168">
        <v>1204.76</v>
      </c>
      <c r="J121" s="5" t="str">
        <f>VLOOKUP(B121,'LEAD 2019'!$B:$B,1,0)</f>
        <v>1.8.8.92.00.0005-7</v>
      </c>
    </row>
    <row r="122" spans="1:10" ht="12.75">
      <c r="A122" s="166">
        <v>6</v>
      </c>
      <c r="B122" s="167" t="s">
        <v>3283</v>
      </c>
      <c r="C122" s="167" t="s">
        <v>3284</v>
      </c>
      <c r="D122" s="167" t="s">
        <v>3285</v>
      </c>
      <c r="E122" s="168">
        <v>4382.62</v>
      </c>
      <c r="F122" s="154"/>
      <c r="G122" s="168">
        <v>12018.92</v>
      </c>
      <c r="H122" s="168">
        <v>66.41</v>
      </c>
      <c r="I122" s="168">
        <v>16335.13</v>
      </c>
      <c r="J122" s="5" t="str">
        <f>VLOOKUP(B122,'LEAD 2019'!$B:$B,1,0)</f>
        <v>1.8.8.92.00.0006-4</v>
      </c>
    </row>
    <row r="123" spans="1:10" ht="12.75">
      <c r="A123" s="166">
        <v>6</v>
      </c>
      <c r="B123" s="167" t="s">
        <v>3286</v>
      </c>
      <c r="C123" s="167" t="s">
        <v>3287</v>
      </c>
      <c r="D123" s="167" t="s">
        <v>3288</v>
      </c>
      <c r="E123" s="168">
        <v>28826.11</v>
      </c>
      <c r="F123" s="154"/>
      <c r="G123" s="168">
        <v>129885.42</v>
      </c>
      <c r="H123" s="168">
        <v>113978.69</v>
      </c>
      <c r="I123" s="168">
        <v>44732.84</v>
      </c>
      <c r="J123" s="5" t="str">
        <f>VLOOKUP(B123,'LEAD 2019'!$B:$B,1,0)</f>
        <v>1.8.8.92.00.0016-7</v>
      </c>
    </row>
    <row r="124" spans="1:10" ht="12.75">
      <c r="A124" s="166">
        <v>3</v>
      </c>
      <c r="B124" s="167" t="s">
        <v>3289</v>
      </c>
      <c r="C124" s="167" t="s">
        <v>1</v>
      </c>
      <c r="D124" s="167" t="s">
        <v>3290</v>
      </c>
      <c r="E124" s="168">
        <v>-104675.39</v>
      </c>
      <c r="F124" s="154"/>
      <c r="G124" s="168">
        <v>21524.7</v>
      </c>
      <c r="H124" s="168">
        <v>20765.53</v>
      </c>
      <c r="I124" s="168">
        <v>-103916.22</v>
      </c>
      <c r="J124" s="5" t="str">
        <f>VLOOKUP(B124,'LEAD 2019'!$B:$B,1,0)</f>
        <v>1.8.9.00.00-6</v>
      </c>
    </row>
    <row r="125" spans="1:10" ht="12.75">
      <c r="A125" s="166">
        <v>4</v>
      </c>
      <c r="B125" s="167" t="s">
        <v>3291</v>
      </c>
      <c r="C125" s="167" t="s">
        <v>1</v>
      </c>
      <c r="D125" s="167" t="s">
        <v>3292</v>
      </c>
      <c r="E125" s="168">
        <v>-104675.39</v>
      </c>
      <c r="F125" s="154"/>
      <c r="G125" s="168">
        <v>21524.7</v>
      </c>
      <c r="H125" s="168">
        <v>20765.53</v>
      </c>
      <c r="I125" s="168">
        <v>-103916.22</v>
      </c>
      <c r="J125" s="5" t="str">
        <f>VLOOKUP(B125,'LEAD 2019'!$B:$B,1,0)</f>
        <v>1.8.9.99.00-0</v>
      </c>
    </row>
    <row r="126" spans="1:10" ht="12.75">
      <c r="A126" s="166">
        <v>5</v>
      </c>
      <c r="B126" s="167" t="s">
        <v>3293</v>
      </c>
      <c r="C126" s="167" t="s">
        <v>1</v>
      </c>
      <c r="D126" s="167" t="s">
        <v>3294</v>
      </c>
      <c r="E126" s="168">
        <v>-104675.39</v>
      </c>
      <c r="F126" s="154"/>
      <c r="G126" s="168">
        <v>21524.7</v>
      </c>
      <c r="H126" s="168">
        <v>20765.53</v>
      </c>
      <c r="I126" s="168">
        <v>-103916.22</v>
      </c>
      <c r="J126" s="5" t="str">
        <f>VLOOKUP(B126,'LEAD 2019'!$B:$B,1,0)</f>
        <v>1.8.9.99.10-3</v>
      </c>
    </row>
    <row r="127" spans="1:10" ht="12.75">
      <c r="A127" s="166">
        <v>6</v>
      </c>
      <c r="B127" s="167" t="s">
        <v>3295</v>
      </c>
      <c r="C127" s="167" t="s">
        <v>3296</v>
      </c>
      <c r="D127" s="167" t="s">
        <v>3297</v>
      </c>
      <c r="E127" s="168">
        <v>-104675.39</v>
      </c>
      <c r="F127" s="154"/>
      <c r="G127" s="168">
        <v>21164.36</v>
      </c>
      <c r="H127" s="168">
        <v>20405.189999999999</v>
      </c>
      <c r="I127" s="168">
        <v>-103916.22</v>
      </c>
      <c r="J127" s="5" t="str">
        <f>VLOOKUP(B127,'LEAD 2019'!$B:$B,1,0)</f>
        <v>1.8.9.99.10.0002-3</v>
      </c>
    </row>
    <row r="128" spans="1:10" ht="12.75">
      <c r="A128" s="166">
        <v>2</v>
      </c>
      <c r="B128" s="167" t="s">
        <v>3298</v>
      </c>
      <c r="C128" s="167" t="s">
        <v>1</v>
      </c>
      <c r="D128" s="167" t="s">
        <v>3299</v>
      </c>
      <c r="E128" s="168">
        <v>5359807.8099999996</v>
      </c>
      <c r="F128" s="154"/>
      <c r="G128" s="168">
        <v>137467.20000000001</v>
      </c>
      <c r="H128" s="168">
        <v>88635.64</v>
      </c>
      <c r="I128" s="168">
        <v>5408639.3700000001</v>
      </c>
      <c r="J128" s="5" t="str">
        <f>VLOOKUP(B128,'LEAD 2019'!$B:$B,1,0)</f>
        <v>1.9.0.00.00-8</v>
      </c>
    </row>
    <row r="129" spans="1:10" ht="12.75">
      <c r="A129" s="166">
        <v>3</v>
      </c>
      <c r="B129" s="167" t="s">
        <v>3300</v>
      </c>
      <c r="C129" s="167" t="s">
        <v>1</v>
      </c>
      <c r="D129" s="167" t="s">
        <v>3301</v>
      </c>
      <c r="E129" s="168">
        <v>5282573.12</v>
      </c>
      <c r="F129" s="154"/>
      <c r="G129" s="168">
        <v>88967.96</v>
      </c>
      <c r="H129" s="168">
        <v>61097.41</v>
      </c>
      <c r="I129" s="168">
        <v>5310443.67</v>
      </c>
      <c r="J129" s="5" t="str">
        <f>VLOOKUP(B129,'LEAD 2019'!$B:$B,1,0)</f>
        <v>1.9.8.00.00-2</v>
      </c>
    </row>
    <row r="130" spans="1:10" ht="12.75">
      <c r="A130" s="166">
        <v>4</v>
      </c>
      <c r="B130" s="167" t="s">
        <v>3302</v>
      </c>
      <c r="C130" s="167" t="s">
        <v>1</v>
      </c>
      <c r="D130" s="167" t="s">
        <v>3303</v>
      </c>
      <c r="E130" s="168">
        <v>5282573.12</v>
      </c>
      <c r="F130" s="154"/>
      <c r="G130" s="168">
        <v>88960.960000000006</v>
      </c>
      <c r="H130" s="168">
        <v>61090.41</v>
      </c>
      <c r="I130" s="168">
        <v>5310443.67</v>
      </c>
      <c r="J130" s="5" t="str">
        <f>VLOOKUP(B130,'LEAD 2019'!$B:$B,1,0)</f>
        <v>1.9.8.10.00-9</v>
      </c>
    </row>
    <row r="131" spans="1:10" ht="12.75">
      <c r="A131" s="166">
        <v>5</v>
      </c>
      <c r="B131" s="167" t="s">
        <v>3304</v>
      </c>
      <c r="C131" s="167" t="s">
        <v>1</v>
      </c>
      <c r="D131" s="167" t="s">
        <v>3305</v>
      </c>
      <c r="E131" s="168">
        <v>4630555.1500000004</v>
      </c>
      <c r="F131" s="154"/>
      <c r="G131" s="168">
        <v>54660.959999999999</v>
      </c>
      <c r="H131" s="168">
        <v>0</v>
      </c>
      <c r="I131" s="168">
        <v>4685216.1100000003</v>
      </c>
      <c r="J131" s="5" t="str">
        <f>VLOOKUP(B131,'LEAD 2019'!$B:$B,1,0)</f>
        <v>1.9.8.10.10-2</v>
      </c>
    </row>
    <row r="132" spans="1:10" ht="12.75">
      <c r="A132" s="166">
        <v>6</v>
      </c>
      <c r="B132" s="167" t="s">
        <v>3306</v>
      </c>
      <c r="C132" s="167" t="s">
        <v>3307</v>
      </c>
      <c r="D132" s="167" t="s">
        <v>3308</v>
      </c>
      <c r="E132" s="168">
        <v>4985216.1100000003</v>
      </c>
      <c r="F132" s="154"/>
      <c r="G132" s="168">
        <v>0</v>
      </c>
      <c r="H132" s="168">
        <v>0</v>
      </c>
      <c r="I132" s="168">
        <v>4985216.1100000003</v>
      </c>
      <c r="J132" s="5" t="str">
        <f>VLOOKUP(B132,'LEAD 2019'!$B:$B,1,0)</f>
        <v>1.9.8.10.10.0001-7</v>
      </c>
    </row>
    <row r="133" spans="1:10" ht="12.75">
      <c r="A133" s="166">
        <v>6</v>
      </c>
      <c r="B133" s="167" t="s">
        <v>3309</v>
      </c>
      <c r="C133" s="167" t="s">
        <v>3310</v>
      </c>
      <c r="D133" s="167" t="s">
        <v>3311</v>
      </c>
      <c r="E133" s="168">
        <v>-354660.96</v>
      </c>
      <c r="F133" s="154"/>
      <c r="G133" s="168">
        <v>54660.959999999999</v>
      </c>
      <c r="H133" s="168">
        <v>0</v>
      </c>
      <c r="I133" s="168">
        <v>-300000</v>
      </c>
      <c r="J133" s="5" t="str">
        <f>VLOOKUP(B133,'LEAD 2019'!$B:$B,1,0)</f>
        <v>1.9.8.10.10.0002-4</v>
      </c>
    </row>
    <row r="134" spans="1:10" ht="12.75">
      <c r="A134" s="166">
        <v>5</v>
      </c>
      <c r="B134" s="167" t="s">
        <v>3312</v>
      </c>
      <c r="C134" s="167" t="s">
        <v>1</v>
      </c>
      <c r="D134" s="167" t="s">
        <v>3313</v>
      </c>
      <c r="E134" s="168">
        <v>137017.97</v>
      </c>
      <c r="F134" s="154"/>
      <c r="G134" s="168">
        <v>34300</v>
      </c>
      <c r="H134" s="168">
        <v>36090.410000000003</v>
      </c>
      <c r="I134" s="168">
        <v>135227.56</v>
      </c>
      <c r="J134" s="5" t="str">
        <f>VLOOKUP(B134,'LEAD 2019'!$B:$B,1,0)</f>
        <v>1.9.8.10.30-8</v>
      </c>
    </row>
    <row r="135" spans="1:10" ht="12.75">
      <c r="A135" s="166">
        <v>6</v>
      </c>
      <c r="B135" s="167" t="s">
        <v>3314</v>
      </c>
      <c r="C135" s="167" t="s">
        <v>3315</v>
      </c>
      <c r="D135" s="167" t="s">
        <v>3316</v>
      </c>
      <c r="E135" s="168">
        <v>141485.32999999999</v>
      </c>
      <c r="F135" s="154"/>
      <c r="G135" s="168">
        <v>34300</v>
      </c>
      <c r="H135" s="168">
        <v>36090.410000000003</v>
      </c>
      <c r="I135" s="168">
        <v>139694.92000000001</v>
      </c>
      <c r="J135" s="5" t="str">
        <f>VLOOKUP(B135,'LEAD 2019'!$B:$B,1,0)</f>
        <v>1.9.8.10.30.0001-5</v>
      </c>
    </row>
    <row r="136" spans="1:10" ht="12.75">
      <c r="A136" s="166">
        <v>6</v>
      </c>
      <c r="B136" s="167" t="s">
        <v>5680</v>
      </c>
      <c r="C136" s="167" t="s">
        <v>5681</v>
      </c>
      <c r="D136" s="167" t="s">
        <v>5682</v>
      </c>
      <c r="E136" s="168">
        <v>-4467.3599999999997</v>
      </c>
      <c r="F136" s="154"/>
      <c r="G136" s="168">
        <v>0</v>
      </c>
      <c r="H136" s="168">
        <v>0</v>
      </c>
      <c r="I136" s="168">
        <v>-4467.3599999999997</v>
      </c>
      <c r="J136" s="5" t="str">
        <f>VLOOKUP(B136,'LEAD 2019'!$B:$B,1,0)</f>
        <v>1.9.8.10.30.0002-2</v>
      </c>
    </row>
    <row r="137" spans="1:10" ht="12.75">
      <c r="A137" s="166">
        <v>5</v>
      </c>
      <c r="B137" s="167" t="s">
        <v>3317</v>
      </c>
      <c r="C137" s="167" t="s">
        <v>1</v>
      </c>
      <c r="D137" s="167" t="s">
        <v>3318</v>
      </c>
      <c r="E137" s="168">
        <v>515000</v>
      </c>
      <c r="F137" s="154"/>
      <c r="G137" s="168">
        <v>0</v>
      </c>
      <c r="H137" s="168">
        <v>25000</v>
      </c>
      <c r="I137" s="168">
        <v>490000</v>
      </c>
      <c r="J137" s="5" t="str">
        <f>VLOOKUP(B137,'LEAD 2019'!$B:$B,1,0)</f>
        <v>1.9.8.10.50-4</v>
      </c>
    </row>
    <row r="138" spans="1:10" ht="12.75">
      <c r="A138" s="166">
        <v>6</v>
      </c>
      <c r="B138" s="167" t="s">
        <v>3319</v>
      </c>
      <c r="C138" s="167" t="s">
        <v>3320</v>
      </c>
      <c r="D138" s="167" t="s">
        <v>3321</v>
      </c>
      <c r="E138" s="168">
        <v>584000</v>
      </c>
      <c r="F138" s="154"/>
      <c r="G138" s="168">
        <v>0</v>
      </c>
      <c r="H138" s="168">
        <v>0</v>
      </c>
      <c r="I138" s="168">
        <v>584000</v>
      </c>
      <c r="J138" s="5" t="str">
        <f>VLOOKUP(B138,'LEAD 2019'!$B:$B,1,0)</f>
        <v>1.9.8.10.50.0001-3</v>
      </c>
    </row>
    <row r="139" spans="1:10" ht="12.75">
      <c r="A139" s="166">
        <v>6</v>
      </c>
      <c r="B139" s="167" t="s">
        <v>3322</v>
      </c>
      <c r="C139" s="167" t="s">
        <v>3323</v>
      </c>
      <c r="D139" s="167" t="s">
        <v>3324</v>
      </c>
      <c r="E139" s="168">
        <v>-69000</v>
      </c>
      <c r="F139" s="154"/>
      <c r="G139" s="168">
        <v>0</v>
      </c>
      <c r="H139" s="168">
        <v>25000</v>
      </c>
      <c r="I139" s="168">
        <v>-94000</v>
      </c>
      <c r="J139" s="5" t="str">
        <f>VLOOKUP(B139,'LEAD 2019'!$B:$B,1,0)</f>
        <v>1.9.8.10.50.0003-7</v>
      </c>
    </row>
    <row r="140" spans="1:10" ht="12.75">
      <c r="A140" s="166">
        <v>3</v>
      </c>
      <c r="B140" s="167" t="s">
        <v>3325</v>
      </c>
      <c r="C140" s="167" t="s">
        <v>1</v>
      </c>
      <c r="D140" s="167" t="s">
        <v>3326</v>
      </c>
      <c r="E140" s="168">
        <v>77234.69</v>
      </c>
      <c r="F140" s="154"/>
      <c r="G140" s="168">
        <v>48499.24</v>
      </c>
      <c r="H140" s="168">
        <v>27538.23</v>
      </c>
      <c r="I140" s="168">
        <v>98195.7</v>
      </c>
      <c r="J140" s="5" t="str">
        <f>VLOOKUP(B140,'LEAD 2019'!$B:$B,1,0)</f>
        <v>1.9.9.00.00-5</v>
      </c>
    </row>
    <row r="141" spans="1:10" ht="12.75">
      <c r="A141" s="166">
        <v>4</v>
      </c>
      <c r="B141" s="167" t="s">
        <v>3327</v>
      </c>
      <c r="C141" s="167" t="s">
        <v>1</v>
      </c>
      <c r="D141" s="167" t="s">
        <v>3328</v>
      </c>
      <c r="E141" s="168">
        <v>77234.69</v>
      </c>
      <c r="F141" s="154"/>
      <c r="G141" s="168">
        <v>48499.24</v>
      </c>
      <c r="H141" s="168">
        <v>27538.23</v>
      </c>
      <c r="I141" s="168">
        <v>98195.7</v>
      </c>
      <c r="J141" s="5" t="str">
        <f>VLOOKUP(B141,'LEAD 2019'!$B:$B,1,0)</f>
        <v>1.9.9.10.00-2</v>
      </c>
    </row>
    <row r="142" spans="1:10" ht="12.75">
      <c r="A142" s="166">
        <v>6</v>
      </c>
      <c r="B142" s="167" t="s">
        <v>3329</v>
      </c>
      <c r="C142" s="167" t="s">
        <v>3330</v>
      </c>
      <c r="D142" s="167" t="s">
        <v>3331</v>
      </c>
      <c r="E142" s="168">
        <v>49782.2</v>
      </c>
      <c r="F142" s="154"/>
      <c r="G142" s="168">
        <v>48499.24</v>
      </c>
      <c r="H142" s="168">
        <v>17045.740000000002</v>
      </c>
      <c r="I142" s="168">
        <v>81235.7</v>
      </c>
      <c r="J142" s="5" t="str">
        <f>VLOOKUP(B142,'LEAD 2019'!$B:$B,1,0)</f>
        <v>1.9.9.10.00.0001-7</v>
      </c>
    </row>
    <row r="143" spans="1:10" ht="12.75">
      <c r="A143" s="166">
        <v>6</v>
      </c>
      <c r="B143" s="167" t="s">
        <v>3335</v>
      </c>
      <c r="C143" s="167" t="s">
        <v>3336</v>
      </c>
      <c r="D143" s="167" t="s">
        <v>3337</v>
      </c>
      <c r="E143" s="168">
        <v>25955.65</v>
      </c>
      <c r="F143" s="154"/>
      <c r="G143" s="168">
        <v>0</v>
      </c>
      <c r="H143" s="168">
        <v>8995.65</v>
      </c>
      <c r="I143" s="168">
        <v>16960</v>
      </c>
      <c r="J143" s="5" t="str">
        <f>VLOOKUP(B143,'LEAD 2019'!$B:$B,1,0)</f>
        <v>1.9.9.10.00.9999-4</v>
      </c>
    </row>
    <row r="144" spans="1:10" ht="12.75">
      <c r="A144" s="166">
        <v>1</v>
      </c>
      <c r="B144" s="167" t="s">
        <v>3338</v>
      </c>
      <c r="C144" s="167" t="s">
        <v>1</v>
      </c>
      <c r="D144" s="167" t="s">
        <v>3339</v>
      </c>
      <c r="E144" s="168">
        <v>22746051.719999999</v>
      </c>
      <c r="F144" s="154"/>
      <c r="G144" s="168">
        <v>872787</v>
      </c>
      <c r="H144" s="168">
        <v>239726.71</v>
      </c>
      <c r="I144" s="168">
        <v>23379112.010000002</v>
      </c>
      <c r="J144" s="5" t="str">
        <f>VLOOKUP(B144,'LEAD 2019'!$B:$B,1,0)</f>
        <v>2.0.0.00.00-4</v>
      </c>
    </row>
    <row r="145" spans="1:10" ht="12.75">
      <c r="A145" s="166">
        <v>2</v>
      </c>
      <c r="B145" s="167" t="s">
        <v>3340</v>
      </c>
      <c r="C145" s="167" t="s">
        <v>1</v>
      </c>
      <c r="D145" s="167" t="s">
        <v>3341</v>
      </c>
      <c r="E145" s="168">
        <v>4660523.55</v>
      </c>
      <c r="F145" s="154"/>
      <c r="G145" s="168">
        <v>157715.53</v>
      </c>
      <c r="H145" s="168">
        <v>0</v>
      </c>
      <c r="I145" s="168">
        <v>4818239.08</v>
      </c>
      <c r="J145" s="5" t="str">
        <f>VLOOKUP(B145,'LEAD 2019'!$B:$B,1,0)</f>
        <v>2.1.0.00.00-3</v>
      </c>
    </row>
    <row r="146" spans="1:10" ht="12.75">
      <c r="A146" s="166">
        <v>3</v>
      </c>
      <c r="B146" s="167" t="s">
        <v>3342</v>
      </c>
      <c r="C146" s="167" t="s">
        <v>1</v>
      </c>
      <c r="D146" s="167" t="s">
        <v>3343</v>
      </c>
      <c r="E146" s="168">
        <v>4660523.55</v>
      </c>
      <c r="F146" s="154"/>
      <c r="G146" s="168">
        <v>157715.53</v>
      </c>
      <c r="H146" s="168">
        <v>0</v>
      </c>
      <c r="I146" s="168">
        <v>4818239.08</v>
      </c>
      <c r="J146" s="5" t="str">
        <f>VLOOKUP(B146,'LEAD 2019'!$B:$B,1,0)</f>
        <v>2.1.5.00.00-8</v>
      </c>
    </row>
    <row r="147" spans="1:10" ht="12.75">
      <c r="A147" s="166">
        <v>4</v>
      </c>
      <c r="B147" s="167" t="s">
        <v>3344</v>
      </c>
      <c r="C147" s="167" t="s">
        <v>1</v>
      </c>
      <c r="D147" s="167" t="s">
        <v>3345</v>
      </c>
      <c r="E147" s="168">
        <v>4660523.55</v>
      </c>
      <c r="F147" s="154"/>
      <c r="G147" s="168">
        <v>157715.53</v>
      </c>
      <c r="H147" s="168">
        <v>0</v>
      </c>
      <c r="I147" s="168">
        <v>4818239.08</v>
      </c>
      <c r="J147" s="5" t="str">
        <f>VLOOKUP(B147,'LEAD 2019'!$B:$B,1,0)</f>
        <v>2.1.5.30.00-9</v>
      </c>
    </row>
    <row r="148" spans="1:10" ht="12.75">
      <c r="A148" s="166">
        <v>5</v>
      </c>
      <c r="B148" s="167" t="s">
        <v>3346</v>
      </c>
      <c r="C148" s="167" t="s">
        <v>1</v>
      </c>
      <c r="D148" s="167" t="s">
        <v>3347</v>
      </c>
      <c r="E148" s="168">
        <v>4586457</v>
      </c>
      <c r="F148" s="154"/>
      <c r="G148" s="168">
        <v>157715.53</v>
      </c>
      <c r="H148" s="168">
        <v>0</v>
      </c>
      <c r="I148" s="168">
        <v>4744172.53</v>
      </c>
      <c r="J148" s="5" t="str">
        <f>VLOOKUP(B148,'LEAD 2019'!$B:$B,1,0)</f>
        <v>2.1.5.30.05-4</v>
      </c>
    </row>
    <row r="149" spans="1:10" ht="12.75">
      <c r="A149" s="166">
        <v>6</v>
      </c>
      <c r="B149" s="167" t="s">
        <v>3348</v>
      </c>
      <c r="C149" s="167" t="s">
        <v>3349</v>
      </c>
      <c r="D149" s="167" t="s">
        <v>3350</v>
      </c>
      <c r="E149" s="168">
        <v>4586457</v>
      </c>
      <c r="F149" s="154"/>
      <c r="G149" s="168">
        <v>157715.53</v>
      </c>
      <c r="H149" s="168">
        <v>0</v>
      </c>
      <c r="I149" s="168">
        <v>4744172.53</v>
      </c>
      <c r="J149" s="5" t="str">
        <f>VLOOKUP(B149,'LEAD 2019'!$B:$B,1,0)</f>
        <v>2.1.5.30.05.0001-9</v>
      </c>
    </row>
    <row r="150" spans="1:10" ht="12.75">
      <c r="A150" s="166">
        <v>5</v>
      </c>
      <c r="B150" s="167" t="s">
        <v>3351</v>
      </c>
      <c r="C150" s="167" t="s">
        <v>1</v>
      </c>
      <c r="D150" s="167" t="s">
        <v>3352</v>
      </c>
      <c r="E150" s="168">
        <v>74066.55</v>
      </c>
      <c r="F150" s="154"/>
      <c r="G150" s="168">
        <v>0</v>
      </c>
      <c r="H150" s="168">
        <v>0</v>
      </c>
      <c r="I150" s="168">
        <v>74066.55</v>
      </c>
      <c r="J150" s="5" t="str">
        <f>VLOOKUP(B150,'LEAD 2019'!$B:$B,1,0)</f>
        <v>2.1.5.30.10-2</v>
      </c>
    </row>
    <row r="151" spans="1:10" ht="12.75">
      <c r="A151" s="166">
        <v>6</v>
      </c>
      <c r="B151" s="167" t="s">
        <v>3353</v>
      </c>
      <c r="C151" s="167" t="s">
        <v>3354</v>
      </c>
      <c r="D151" s="167" t="s">
        <v>3355</v>
      </c>
      <c r="E151" s="168">
        <v>74066.55</v>
      </c>
      <c r="F151" s="154"/>
      <c r="G151" s="168">
        <v>0</v>
      </c>
      <c r="H151" s="168">
        <v>0</v>
      </c>
      <c r="I151" s="168">
        <v>74066.55</v>
      </c>
      <c r="J151" s="5" t="str">
        <f>VLOOKUP(B151,'LEAD 2019'!$B:$B,1,0)</f>
        <v>2.1.5.30.10.0001-3</v>
      </c>
    </row>
    <row r="152" spans="1:10" ht="12.75">
      <c r="A152" s="166">
        <v>2</v>
      </c>
      <c r="B152" s="167" t="s">
        <v>3356</v>
      </c>
      <c r="C152" s="167" t="s">
        <v>1</v>
      </c>
      <c r="D152" s="167" t="s">
        <v>3357</v>
      </c>
      <c r="E152" s="168">
        <v>18085528.170000002</v>
      </c>
      <c r="F152" s="154"/>
      <c r="G152" s="168">
        <v>715071.47</v>
      </c>
      <c r="H152" s="168">
        <v>239726.71</v>
      </c>
      <c r="I152" s="168">
        <v>18560872.93</v>
      </c>
      <c r="J152" s="5" t="str">
        <f>VLOOKUP(B152,'LEAD 2019'!$B:$B,1,0)</f>
        <v>2.2.0.00.00-2</v>
      </c>
    </row>
    <row r="153" spans="1:10" ht="12.75">
      <c r="A153" s="166">
        <v>3</v>
      </c>
      <c r="B153" s="167" t="s">
        <v>3358</v>
      </c>
      <c r="C153" s="167" t="s">
        <v>1</v>
      </c>
      <c r="D153" s="167" t="s">
        <v>3359</v>
      </c>
      <c r="E153" s="168">
        <v>15704809.949999999</v>
      </c>
      <c r="F153" s="154"/>
      <c r="G153" s="168">
        <v>639407.79</v>
      </c>
      <c r="H153" s="168">
        <v>157518.21</v>
      </c>
      <c r="I153" s="168">
        <v>16186699.529999999</v>
      </c>
      <c r="J153" s="5" t="str">
        <f>VLOOKUP(B153,'LEAD 2019'!$B:$B,1,0)</f>
        <v>2.2.2.00.00-8</v>
      </c>
    </row>
    <row r="154" spans="1:10" ht="12.75">
      <c r="A154" s="166">
        <v>4</v>
      </c>
      <c r="B154" s="167" t="s">
        <v>3360</v>
      </c>
      <c r="C154" s="167" t="s">
        <v>1</v>
      </c>
      <c r="D154" s="167" t="s">
        <v>3361</v>
      </c>
      <c r="E154" s="168">
        <v>15704809.949999999</v>
      </c>
      <c r="F154" s="154"/>
      <c r="G154" s="168">
        <v>639407.79</v>
      </c>
      <c r="H154" s="168">
        <v>157518.21</v>
      </c>
      <c r="I154" s="168">
        <v>16186699.529999999</v>
      </c>
      <c r="J154" s="5" t="str">
        <f>VLOOKUP(B154,'LEAD 2019'!$B:$B,1,0)</f>
        <v>2.2.2.10.00-5</v>
      </c>
    </row>
    <row r="155" spans="1:10" ht="12.75">
      <c r="A155" s="166">
        <v>5</v>
      </c>
      <c r="B155" s="167" t="s">
        <v>3362</v>
      </c>
      <c r="C155" s="167" t="s">
        <v>1</v>
      </c>
      <c r="D155" s="167" t="s">
        <v>3305</v>
      </c>
      <c r="E155" s="168">
        <v>15704809.949999999</v>
      </c>
      <c r="F155" s="154"/>
      <c r="G155" s="168">
        <v>639407.79</v>
      </c>
      <c r="H155" s="168">
        <v>157518.21</v>
      </c>
      <c r="I155" s="168">
        <v>16186699.529999999</v>
      </c>
      <c r="J155" s="5" t="str">
        <f>VLOOKUP(B155,'LEAD 2019'!$B:$B,1,0)</f>
        <v>2.2.2.10.10-8</v>
      </c>
    </row>
    <row r="156" spans="1:10" ht="12.75">
      <c r="A156" s="166">
        <v>6</v>
      </c>
      <c r="B156" s="167" t="s">
        <v>3363</v>
      </c>
      <c r="C156" s="167" t="s">
        <v>3364</v>
      </c>
      <c r="D156" s="167" t="s">
        <v>3308</v>
      </c>
      <c r="E156" s="168">
        <v>15704809.949999999</v>
      </c>
      <c r="F156" s="154"/>
      <c r="G156" s="168">
        <v>639407.79</v>
      </c>
      <c r="H156" s="168">
        <v>157518.21</v>
      </c>
      <c r="I156" s="168">
        <v>16186699.529999999</v>
      </c>
      <c r="J156" s="5" t="str">
        <f>VLOOKUP(B156,'LEAD 2019'!$B:$B,1,0)</f>
        <v>2.2.2.10.10.0001-7</v>
      </c>
    </row>
    <row r="157" spans="1:10" ht="12.75">
      <c r="A157" s="166">
        <v>3</v>
      </c>
      <c r="B157" s="167" t="s">
        <v>3365</v>
      </c>
      <c r="C157" s="167" t="s">
        <v>1</v>
      </c>
      <c r="D157" s="167" t="s">
        <v>3366</v>
      </c>
      <c r="E157" s="168">
        <v>136427.57999999999</v>
      </c>
      <c r="F157" s="154"/>
      <c r="G157" s="168">
        <v>0</v>
      </c>
      <c r="H157" s="168">
        <v>58.28</v>
      </c>
      <c r="I157" s="168">
        <v>136369.29999999999</v>
      </c>
      <c r="J157" s="5" t="str">
        <f>VLOOKUP(B157,'LEAD 2019'!$B:$B,1,0)</f>
        <v>2.2.3.00.00-1</v>
      </c>
    </row>
    <row r="158" spans="1:10" ht="12.75">
      <c r="A158" s="166">
        <v>4</v>
      </c>
      <c r="B158" s="167" t="s">
        <v>3367</v>
      </c>
      <c r="C158" s="167" t="s">
        <v>1</v>
      </c>
      <c r="D158" s="167" t="s">
        <v>3368</v>
      </c>
      <c r="E158" s="168">
        <v>1364501.2</v>
      </c>
      <c r="F158" s="154"/>
      <c r="G158" s="168">
        <v>0</v>
      </c>
      <c r="H158" s="168">
        <v>0</v>
      </c>
      <c r="I158" s="168">
        <v>1364501.2</v>
      </c>
      <c r="J158" s="5" t="str">
        <f>VLOOKUP(B158,'LEAD 2019'!$B:$B,1,0)</f>
        <v>2.2.3.10.00-8</v>
      </c>
    </row>
    <row r="159" spans="1:10" ht="12.75">
      <c r="A159" s="166">
        <v>5</v>
      </c>
      <c r="B159" s="167" t="s">
        <v>3369</v>
      </c>
      <c r="C159" s="167" t="s">
        <v>1</v>
      </c>
      <c r="D159" s="167" t="s">
        <v>3370</v>
      </c>
      <c r="E159" s="168">
        <v>130000</v>
      </c>
      <c r="F159" s="154"/>
      <c r="G159" s="168">
        <v>0</v>
      </c>
      <c r="H159" s="168">
        <v>0</v>
      </c>
      <c r="I159" s="168">
        <v>130000</v>
      </c>
      <c r="J159" s="5" t="str">
        <f>VLOOKUP(B159,'LEAD 2019'!$B:$B,1,0)</f>
        <v>2.2.3.10.10-1</v>
      </c>
    </row>
    <row r="160" spans="1:10" ht="12.75">
      <c r="A160" s="166">
        <v>6</v>
      </c>
      <c r="B160" s="167" t="s">
        <v>3371</v>
      </c>
      <c r="C160" s="167" t="s">
        <v>3372</v>
      </c>
      <c r="D160" s="167" t="s">
        <v>3373</v>
      </c>
      <c r="E160" s="168">
        <v>130000</v>
      </c>
      <c r="F160" s="154"/>
      <c r="G160" s="168">
        <v>0</v>
      </c>
      <c r="H160" s="168">
        <v>0</v>
      </c>
      <c r="I160" s="168">
        <v>130000</v>
      </c>
      <c r="J160" s="5" t="str">
        <f>VLOOKUP(B160,'LEAD 2019'!$B:$B,1,0)</f>
        <v>2.2.3.10.10.0001-6</v>
      </c>
    </row>
    <row r="161" spans="1:10" ht="12.75">
      <c r="A161" s="166">
        <v>5</v>
      </c>
      <c r="B161" s="167" t="s">
        <v>3374</v>
      </c>
      <c r="C161" s="167" t="s">
        <v>1</v>
      </c>
      <c r="D161" s="167" t="s">
        <v>3375</v>
      </c>
      <c r="E161" s="168">
        <v>1234501.2</v>
      </c>
      <c r="F161" s="154"/>
      <c r="G161" s="168">
        <v>0</v>
      </c>
      <c r="H161" s="168">
        <v>0</v>
      </c>
      <c r="I161" s="168">
        <v>1234501.2</v>
      </c>
      <c r="J161" s="5" t="str">
        <f>VLOOKUP(B161,'LEAD 2019'!$B:$B,1,0)</f>
        <v>2.2.3.10.20-4</v>
      </c>
    </row>
    <row r="162" spans="1:10" ht="12.75">
      <c r="A162" s="166">
        <v>6</v>
      </c>
      <c r="B162" s="167" t="s">
        <v>3376</v>
      </c>
      <c r="C162" s="167" t="s">
        <v>3377</v>
      </c>
      <c r="D162" s="167" t="s">
        <v>3378</v>
      </c>
      <c r="E162" s="168">
        <v>1234501.2</v>
      </c>
      <c r="F162" s="154"/>
      <c r="G162" s="168">
        <v>0</v>
      </c>
      <c r="H162" s="168">
        <v>0</v>
      </c>
      <c r="I162" s="168">
        <v>1234501.2</v>
      </c>
      <c r="J162" s="5" t="str">
        <f>VLOOKUP(B162,'LEAD 2019'!$B:$B,1,0)</f>
        <v>2.2.3.10.20.0001-5</v>
      </c>
    </row>
    <row r="163" spans="1:10" ht="12.75">
      <c r="A163" s="166">
        <v>4</v>
      </c>
      <c r="B163" s="167" t="s">
        <v>3379</v>
      </c>
      <c r="C163" s="167" t="s">
        <v>1</v>
      </c>
      <c r="D163" s="167" t="s">
        <v>3380</v>
      </c>
      <c r="E163" s="168">
        <v>-1228073.6200000001</v>
      </c>
      <c r="F163" s="154"/>
      <c r="G163" s="168">
        <v>0</v>
      </c>
      <c r="H163" s="168">
        <v>58.28</v>
      </c>
      <c r="I163" s="168">
        <v>-1228131.8999999999</v>
      </c>
      <c r="J163" s="5" t="str">
        <f>VLOOKUP(B163,'LEAD 2019'!$B:$B,1,0)</f>
        <v>2.2.3.99.00-5</v>
      </c>
    </row>
    <row r="164" spans="1:10" ht="12.75">
      <c r="A164" s="166">
        <v>6</v>
      </c>
      <c r="B164" s="167" t="s">
        <v>3381</v>
      </c>
      <c r="C164" s="167" t="s">
        <v>3382</v>
      </c>
      <c r="D164" s="167" t="s">
        <v>3383</v>
      </c>
      <c r="E164" s="168">
        <v>-1228073.6200000001</v>
      </c>
      <c r="F164" s="154"/>
      <c r="G164" s="168">
        <v>0</v>
      </c>
      <c r="H164" s="168">
        <v>58.28</v>
      </c>
      <c r="I164" s="168">
        <v>-1228131.8999999999</v>
      </c>
      <c r="J164" s="5" t="str">
        <f>VLOOKUP(B164,'LEAD 2019'!$B:$B,1,0)</f>
        <v>2.2.3.99.00.0001-4</v>
      </c>
    </row>
    <row r="165" spans="1:10" ht="12.75">
      <c r="A165" s="166">
        <v>3</v>
      </c>
      <c r="B165" s="167" t="s">
        <v>3384</v>
      </c>
      <c r="C165" s="167" t="s">
        <v>1</v>
      </c>
      <c r="D165" s="167" t="s">
        <v>3385</v>
      </c>
      <c r="E165" s="168">
        <v>1673472.48</v>
      </c>
      <c r="F165" s="154"/>
      <c r="G165" s="168">
        <v>44213.91</v>
      </c>
      <c r="H165" s="168">
        <v>58531.22</v>
      </c>
      <c r="I165" s="168">
        <v>1659155.17</v>
      </c>
      <c r="J165" s="5" t="str">
        <f>VLOOKUP(B165,'LEAD 2019'!$B:$B,1,0)</f>
        <v>2.2.4.00.00-4</v>
      </c>
    </row>
    <row r="166" spans="1:10" ht="12.75">
      <c r="A166" s="166">
        <v>4</v>
      </c>
      <c r="B166" s="167" t="s">
        <v>3386</v>
      </c>
      <c r="C166" s="167" t="s">
        <v>1</v>
      </c>
      <c r="D166" s="167" t="s">
        <v>3387</v>
      </c>
      <c r="E166" s="168">
        <v>1200829.03</v>
      </c>
      <c r="F166" s="154"/>
      <c r="G166" s="168">
        <v>0</v>
      </c>
      <c r="H166" s="168">
        <v>1458.64</v>
      </c>
      <c r="I166" s="168">
        <v>1199370.3899999999</v>
      </c>
      <c r="J166" s="5" t="str">
        <f>VLOOKUP(B166,'LEAD 2019'!$B:$B,1,0)</f>
        <v>2.2.4.10.00-1</v>
      </c>
    </row>
    <row r="167" spans="1:10" ht="12.75">
      <c r="A167" s="166">
        <v>6</v>
      </c>
      <c r="B167" s="167" t="s">
        <v>3388</v>
      </c>
      <c r="C167" s="167" t="s">
        <v>3389</v>
      </c>
      <c r="D167" s="167" t="s">
        <v>3390</v>
      </c>
      <c r="E167" s="168">
        <v>1200829.03</v>
      </c>
      <c r="F167" s="154"/>
      <c r="G167" s="168">
        <v>0</v>
      </c>
      <c r="H167" s="168">
        <v>1458.64</v>
      </c>
      <c r="I167" s="168">
        <v>1199370.3899999999</v>
      </c>
      <c r="J167" s="5" t="str">
        <f>VLOOKUP(B167,'LEAD 2019'!$B:$B,1,0)</f>
        <v>2.2.4.10.00.0001-6</v>
      </c>
    </row>
    <row r="168" spans="1:10" ht="12.75">
      <c r="A168" s="166">
        <v>4</v>
      </c>
      <c r="B168" s="167" t="s">
        <v>3391</v>
      </c>
      <c r="C168" s="167" t="s">
        <v>1</v>
      </c>
      <c r="D168" s="167" t="s">
        <v>3392</v>
      </c>
      <c r="E168" s="168">
        <v>1922327.37</v>
      </c>
      <c r="F168" s="154"/>
      <c r="G168" s="168">
        <v>26131.200000000001</v>
      </c>
      <c r="H168" s="168">
        <v>31118.75</v>
      </c>
      <c r="I168" s="168">
        <v>1917339.82</v>
      </c>
      <c r="J168" s="5" t="str">
        <f>VLOOKUP(B168,'LEAD 2019'!$B:$B,1,0)</f>
        <v>2.2.4.20.00-8</v>
      </c>
    </row>
    <row r="169" spans="1:10" ht="12.75">
      <c r="A169" s="166">
        <v>6</v>
      </c>
      <c r="B169" s="167" t="s">
        <v>3393</v>
      </c>
      <c r="C169" s="167" t="s">
        <v>3394</v>
      </c>
      <c r="D169" s="167" t="s">
        <v>3395</v>
      </c>
      <c r="E169" s="168">
        <v>165140.69</v>
      </c>
      <c r="F169" s="154"/>
      <c r="G169" s="168">
        <v>2293.1999999999998</v>
      </c>
      <c r="H169" s="168">
        <v>4672.8</v>
      </c>
      <c r="I169" s="168">
        <v>162761.09</v>
      </c>
      <c r="J169" s="5" t="str">
        <f>VLOOKUP(B169,'LEAD 2019'!$B:$B,1,0)</f>
        <v>2.2.4.20.00.0001-9</v>
      </c>
    </row>
    <row r="170" spans="1:10" ht="12.75">
      <c r="A170" s="166">
        <v>6</v>
      </c>
      <c r="B170" s="167" t="s">
        <v>3396</v>
      </c>
      <c r="C170" s="167" t="s">
        <v>3397</v>
      </c>
      <c r="D170" s="167" t="s">
        <v>3398</v>
      </c>
      <c r="E170" s="168">
        <v>460290.72</v>
      </c>
      <c r="F170" s="154"/>
      <c r="G170" s="168">
        <v>14888</v>
      </c>
      <c r="H170" s="168">
        <v>12591.59</v>
      </c>
      <c r="I170" s="168">
        <v>462587.13</v>
      </c>
      <c r="J170" s="5" t="str">
        <f>VLOOKUP(B170,'LEAD 2019'!$B:$B,1,0)</f>
        <v>2.2.4.20.00.0002-6</v>
      </c>
    </row>
    <row r="171" spans="1:10" ht="12.75">
      <c r="A171" s="166">
        <v>6</v>
      </c>
      <c r="B171" s="167" t="s">
        <v>3399</v>
      </c>
      <c r="C171" s="167" t="s">
        <v>3400</v>
      </c>
      <c r="D171" s="167" t="s">
        <v>3401</v>
      </c>
      <c r="E171" s="168">
        <v>1296895.96</v>
      </c>
      <c r="F171" s="154"/>
      <c r="G171" s="168">
        <v>8950</v>
      </c>
      <c r="H171" s="168">
        <v>13854.36</v>
      </c>
      <c r="I171" s="168">
        <v>1291991.6000000001</v>
      </c>
      <c r="J171" s="5" t="str">
        <f>VLOOKUP(B171,'LEAD 2019'!$B:$B,1,0)</f>
        <v>2.2.4.20.00.0003-3</v>
      </c>
    </row>
    <row r="172" spans="1:10" ht="12.75">
      <c r="A172" s="166">
        <v>4</v>
      </c>
      <c r="B172" s="167" t="s">
        <v>3402</v>
      </c>
      <c r="C172" s="167" t="s">
        <v>1</v>
      </c>
      <c r="D172" s="167" t="s">
        <v>3403</v>
      </c>
      <c r="E172" s="168">
        <v>-771427.83</v>
      </c>
      <c r="F172" s="154"/>
      <c r="G172" s="168">
        <v>1458.65</v>
      </c>
      <c r="H172" s="168">
        <v>10794.95</v>
      </c>
      <c r="I172" s="168">
        <v>-780764.13</v>
      </c>
      <c r="J172" s="5" t="str">
        <f>VLOOKUP(B172,'LEAD 2019'!$B:$B,1,0)</f>
        <v>2.2.4.96.00-1</v>
      </c>
    </row>
    <row r="173" spans="1:10" ht="12.75">
      <c r="A173" s="166">
        <v>6</v>
      </c>
      <c r="B173" s="167" t="s">
        <v>3404</v>
      </c>
      <c r="C173" s="167" t="s">
        <v>3405</v>
      </c>
      <c r="D173" s="167" t="s">
        <v>3406</v>
      </c>
      <c r="E173" s="168">
        <v>-771427.83</v>
      </c>
      <c r="F173" s="154"/>
      <c r="G173" s="168">
        <v>1458.65</v>
      </c>
      <c r="H173" s="168">
        <v>10794.95</v>
      </c>
      <c r="I173" s="168">
        <v>-780764.13</v>
      </c>
      <c r="J173" s="5" t="str">
        <f>VLOOKUP(B173,'LEAD 2019'!$B:$B,1,0)</f>
        <v>2.2.4.96.00.0001-2</v>
      </c>
    </row>
    <row r="174" spans="1:10" ht="12.75">
      <c r="A174" s="166">
        <v>4</v>
      </c>
      <c r="B174" s="167" t="s">
        <v>3407</v>
      </c>
      <c r="C174" s="167" t="s">
        <v>1</v>
      </c>
      <c r="D174" s="167" t="s">
        <v>3408</v>
      </c>
      <c r="E174" s="168">
        <v>-678256.09</v>
      </c>
      <c r="F174" s="154"/>
      <c r="G174" s="168">
        <v>16624.060000000001</v>
      </c>
      <c r="H174" s="168">
        <v>15158.88</v>
      </c>
      <c r="I174" s="168">
        <v>-676790.91</v>
      </c>
      <c r="J174" s="5" t="str">
        <f>VLOOKUP(B174,'LEAD 2019'!$B:$B,1,0)</f>
        <v>2.2.4.99.00-8</v>
      </c>
    </row>
    <row r="175" spans="1:10" ht="12.75">
      <c r="A175" s="166">
        <v>6</v>
      </c>
      <c r="B175" s="167" t="s">
        <v>3409</v>
      </c>
      <c r="C175" s="167" t="s">
        <v>3410</v>
      </c>
      <c r="D175" s="167" t="s">
        <v>3411</v>
      </c>
      <c r="E175" s="168">
        <v>-87421.24</v>
      </c>
      <c r="F175" s="154"/>
      <c r="G175" s="168">
        <v>4672.8</v>
      </c>
      <c r="H175" s="168">
        <v>1202.04</v>
      </c>
      <c r="I175" s="168">
        <v>-83950.48</v>
      </c>
      <c r="J175" s="5" t="str">
        <f>VLOOKUP(B175,'LEAD 2019'!$B:$B,1,0)</f>
        <v>2.2.4.99.00.0001-3</v>
      </c>
    </row>
    <row r="176" spans="1:10" ht="12.75">
      <c r="A176" s="166">
        <v>6</v>
      </c>
      <c r="B176" s="167" t="s">
        <v>3412</v>
      </c>
      <c r="C176" s="167" t="s">
        <v>3413</v>
      </c>
      <c r="D176" s="167" t="s">
        <v>3414</v>
      </c>
      <c r="E176" s="168">
        <v>-102701.16</v>
      </c>
      <c r="F176" s="154"/>
      <c r="G176" s="168">
        <v>5716.64</v>
      </c>
      <c r="H176" s="168">
        <v>3700.37</v>
      </c>
      <c r="I176" s="168">
        <v>-100684.89</v>
      </c>
      <c r="J176" s="5" t="str">
        <f>VLOOKUP(B176,'LEAD 2019'!$B:$B,1,0)</f>
        <v>2.2.4.99.00.0002-0</v>
      </c>
    </row>
    <row r="177" spans="1:10" ht="12.75">
      <c r="A177" s="166">
        <v>6</v>
      </c>
      <c r="B177" s="167" t="s">
        <v>3415</v>
      </c>
      <c r="C177" s="167" t="s">
        <v>3416</v>
      </c>
      <c r="D177" s="167" t="s">
        <v>3417</v>
      </c>
      <c r="E177" s="168">
        <v>-488133.69</v>
      </c>
      <c r="F177" s="154"/>
      <c r="G177" s="168">
        <v>6234.62</v>
      </c>
      <c r="H177" s="168">
        <v>10256.469999999999</v>
      </c>
      <c r="I177" s="168">
        <v>-492155.54</v>
      </c>
      <c r="J177" s="5" t="str">
        <f>VLOOKUP(B177,'LEAD 2019'!$B:$B,1,0)</f>
        <v>2.2.4.99.00.0003-7</v>
      </c>
    </row>
    <row r="178" spans="1:10" ht="12.75">
      <c r="A178" s="166">
        <v>3</v>
      </c>
      <c r="B178" s="167" t="s">
        <v>3418</v>
      </c>
      <c r="C178" s="167" t="s">
        <v>1</v>
      </c>
      <c r="D178" s="167" t="s">
        <v>3419</v>
      </c>
      <c r="E178" s="168">
        <v>570818.16</v>
      </c>
      <c r="F178" s="154"/>
      <c r="G178" s="168">
        <v>31449.77</v>
      </c>
      <c r="H178" s="168">
        <v>23619</v>
      </c>
      <c r="I178" s="168">
        <v>578648.93000000005</v>
      </c>
      <c r="J178" s="5" t="str">
        <f>VLOOKUP(B178,'LEAD 2019'!$B:$B,1,0)</f>
        <v>2.2.9.00.00-9</v>
      </c>
    </row>
    <row r="179" spans="1:10" ht="12.75">
      <c r="A179" s="166">
        <v>4</v>
      </c>
      <c r="B179" s="167" t="s">
        <v>3420</v>
      </c>
      <c r="C179" s="167" t="s">
        <v>1</v>
      </c>
      <c r="D179" s="167" t="s">
        <v>3421</v>
      </c>
      <c r="E179" s="168">
        <v>25206.7</v>
      </c>
      <c r="F179" s="154"/>
      <c r="G179" s="168">
        <v>23489</v>
      </c>
      <c r="H179" s="168">
        <v>1500</v>
      </c>
      <c r="I179" s="168">
        <v>47195.7</v>
      </c>
      <c r="J179" s="5" t="str">
        <f>VLOOKUP(B179,'LEAD 2019'!$B:$B,1,0)</f>
        <v>2.2.9.10.00-6</v>
      </c>
    </row>
    <row r="180" spans="1:10" ht="12.75">
      <c r="A180" s="166">
        <v>5</v>
      </c>
      <c r="B180" s="167" t="s">
        <v>3422</v>
      </c>
      <c r="C180" s="167" t="s">
        <v>1</v>
      </c>
      <c r="D180" s="167" t="s">
        <v>3423</v>
      </c>
      <c r="E180" s="168">
        <v>25206.7</v>
      </c>
      <c r="F180" s="154"/>
      <c r="G180" s="168">
        <v>23489</v>
      </c>
      <c r="H180" s="168">
        <v>1500</v>
      </c>
      <c r="I180" s="168">
        <v>47195.7</v>
      </c>
      <c r="J180" s="5" t="str">
        <f>VLOOKUP(B180,'LEAD 2019'!$B:$B,1,0)</f>
        <v>2.2.9.10.10-9</v>
      </c>
    </row>
    <row r="181" spans="1:10" ht="12.75">
      <c r="A181" s="166">
        <v>6</v>
      </c>
      <c r="B181" s="167" t="s">
        <v>3424</v>
      </c>
      <c r="C181" s="167" t="s">
        <v>3425</v>
      </c>
      <c r="D181" s="167" t="s">
        <v>3426</v>
      </c>
      <c r="E181" s="168">
        <v>25206.7</v>
      </c>
      <c r="F181" s="154"/>
      <c r="G181" s="168">
        <v>23489</v>
      </c>
      <c r="H181" s="168">
        <v>1500</v>
      </c>
      <c r="I181" s="168">
        <v>47195.7</v>
      </c>
      <c r="J181" s="5" t="str">
        <f>VLOOKUP(B181,'LEAD 2019'!$B:$B,1,0)</f>
        <v>2.2.9.10.10.0001-0</v>
      </c>
    </row>
    <row r="182" spans="1:10" ht="12.75">
      <c r="A182" s="166">
        <v>4</v>
      </c>
      <c r="B182" s="167" t="s">
        <v>3427</v>
      </c>
      <c r="C182" s="167" t="s">
        <v>1</v>
      </c>
      <c r="D182" s="167" t="s">
        <v>3428</v>
      </c>
      <c r="E182" s="168">
        <v>936249.62</v>
      </c>
      <c r="F182" s="154"/>
      <c r="G182" s="168">
        <v>0</v>
      </c>
      <c r="H182" s="168">
        <v>280</v>
      </c>
      <c r="I182" s="168">
        <v>935969.62</v>
      </c>
      <c r="J182" s="5" t="str">
        <f>VLOOKUP(B182,'LEAD 2019'!$B:$B,1,0)</f>
        <v>2.2.9.30.00-0</v>
      </c>
    </row>
    <row r="183" spans="1:10" ht="12.75">
      <c r="A183" s="166">
        <v>6</v>
      </c>
      <c r="B183" s="167" t="s">
        <v>3429</v>
      </c>
      <c r="C183" s="167" t="s">
        <v>3430</v>
      </c>
      <c r="D183" s="167" t="s">
        <v>3426</v>
      </c>
      <c r="E183" s="168">
        <v>936249.62</v>
      </c>
      <c r="F183" s="154"/>
      <c r="G183" s="168">
        <v>0</v>
      </c>
      <c r="H183" s="168">
        <v>280</v>
      </c>
      <c r="I183" s="168">
        <v>935969.62</v>
      </c>
      <c r="J183" s="5" t="str">
        <f>VLOOKUP(B183,'LEAD 2019'!$B:$B,1,0)</f>
        <v>2.2.9.30.00.0001-7</v>
      </c>
    </row>
    <row r="184" spans="1:10" ht="12.75">
      <c r="A184" s="166">
        <v>4</v>
      </c>
      <c r="B184" s="167" t="s">
        <v>3431</v>
      </c>
      <c r="C184" s="167" t="s">
        <v>1</v>
      </c>
      <c r="D184" s="167" t="s">
        <v>3432</v>
      </c>
      <c r="E184" s="168">
        <v>287621.21999999997</v>
      </c>
      <c r="F184" s="154"/>
      <c r="G184" s="168">
        <v>0</v>
      </c>
      <c r="H184" s="168">
        <v>7680.56</v>
      </c>
      <c r="I184" s="168">
        <v>279940.65999999997</v>
      </c>
      <c r="J184" s="5" t="str">
        <f>VLOOKUP(B184,'LEAD 2019'!$B:$B,1,0)</f>
        <v>2.2.9.50.00-4</v>
      </c>
    </row>
    <row r="185" spans="1:10" ht="12.75">
      <c r="A185" s="166">
        <v>6</v>
      </c>
      <c r="B185" s="167" t="s">
        <v>3433</v>
      </c>
      <c r="C185" s="167" t="s">
        <v>3434</v>
      </c>
      <c r="D185" s="167" t="s">
        <v>3435</v>
      </c>
      <c r="E185" s="168">
        <v>50841.37</v>
      </c>
      <c r="F185" s="154"/>
      <c r="G185" s="168">
        <v>0</v>
      </c>
      <c r="H185" s="168">
        <v>7680.56</v>
      </c>
      <c r="I185" s="168">
        <v>43160.81</v>
      </c>
      <c r="J185" s="5" t="str">
        <f>VLOOKUP(B185,'LEAD 2019'!$B:$B,1,0)</f>
        <v>2.2.9.50.00.0001-3</v>
      </c>
    </row>
    <row r="186" spans="1:10" ht="12.75">
      <c r="A186" s="166">
        <v>6</v>
      </c>
      <c r="B186" s="167" t="s">
        <v>3436</v>
      </c>
      <c r="C186" s="167" t="s">
        <v>3437</v>
      </c>
      <c r="D186" s="167" t="s">
        <v>3438</v>
      </c>
      <c r="E186" s="168">
        <v>6200</v>
      </c>
      <c r="F186" s="154"/>
      <c r="G186" s="168">
        <v>0</v>
      </c>
      <c r="H186" s="168">
        <v>0</v>
      </c>
      <c r="I186" s="168">
        <v>6200</v>
      </c>
      <c r="J186" s="5" t="str">
        <f>VLOOKUP(B186,'LEAD 2019'!$B:$B,1,0)</f>
        <v>2.2.9.50.00.0002-0</v>
      </c>
    </row>
    <row r="187" spans="1:10" ht="12.75">
      <c r="A187" s="166">
        <v>6</v>
      </c>
      <c r="B187" s="167" t="s">
        <v>3439</v>
      </c>
      <c r="C187" s="167" t="s">
        <v>3440</v>
      </c>
      <c r="D187" s="167" t="s">
        <v>3441</v>
      </c>
      <c r="E187" s="168">
        <v>86166.86</v>
      </c>
      <c r="F187" s="154"/>
      <c r="G187" s="168">
        <v>0</v>
      </c>
      <c r="H187" s="168">
        <v>0</v>
      </c>
      <c r="I187" s="168">
        <v>86166.86</v>
      </c>
      <c r="J187" s="5" t="str">
        <f>VLOOKUP(B187,'LEAD 2019'!$B:$B,1,0)</f>
        <v>2.2.9.50.00.0003-7</v>
      </c>
    </row>
    <row r="188" spans="1:10" ht="12.75">
      <c r="A188" s="166">
        <v>6</v>
      </c>
      <c r="B188" s="167" t="s">
        <v>3442</v>
      </c>
      <c r="C188" s="167" t="s">
        <v>3443</v>
      </c>
      <c r="D188" s="167" t="s">
        <v>3444</v>
      </c>
      <c r="E188" s="168">
        <v>68005.240000000005</v>
      </c>
      <c r="F188" s="154"/>
      <c r="G188" s="168">
        <v>0</v>
      </c>
      <c r="H188" s="168">
        <v>0</v>
      </c>
      <c r="I188" s="168">
        <v>68005.240000000005</v>
      </c>
      <c r="J188" s="5" t="str">
        <f>VLOOKUP(B188,'LEAD 2019'!$B:$B,1,0)</f>
        <v>2.2.9.50.00.0004-4</v>
      </c>
    </row>
    <row r="189" spans="1:10" ht="12.75">
      <c r="A189" s="166">
        <v>6</v>
      </c>
      <c r="B189" s="167" t="s">
        <v>3445</v>
      </c>
      <c r="C189" s="167" t="s">
        <v>3446</v>
      </c>
      <c r="D189" s="167" t="s">
        <v>3447</v>
      </c>
      <c r="E189" s="168">
        <v>76407.75</v>
      </c>
      <c r="F189" s="154"/>
      <c r="G189" s="168">
        <v>0</v>
      </c>
      <c r="H189" s="168">
        <v>0</v>
      </c>
      <c r="I189" s="168">
        <v>76407.75</v>
      </c>
      <c r="J189" s="5" t="str">
        <f>VLOOKUP(B189,'LEAD 2019'!$B:$B,1,0)</f>
        <v>2.2.9.50.00.9999-0</v>
      </c>
    </row>
    <row r="190" spans="1:10" ht="12.75">
      <c r="A190" s="166">
        <v>4</v>
      </c>
      <c r="B190" s="167" t="s">
        <v>3448</v>
      </c>
      <c r="C190" s="167" t="s">
        <v>1</v>
      </c>
      <c r="D190" s="167" t="s">
        <v>3449</v>
      </c>
      <c r="E190" s="168">
        <v>349401</v>
      </c>
      <c r="F190" s="154"/>
      <c r="G190" s="168">
        <v>0</v>
      </c>
      <c r="H190" s="168">
        <v>0</v>
      </c>
      <c r="I190" s="168">
        <v>349401</v>
      </c>
      <c r="J190" s="5" t="str">
        <f>VLOOKUP(B190,'LEAD 2019'!$B:$B,1,0)</f>
        <v>2.2.9.70.00-8</v>
      </c>
    </row>
    <row r="191" spans="1:10" ht="12.75">
      <c r="A191" s="166">
        <v>6</v>
      </c>
      <c r="B191" s="167" t="s">
        <v>3450</v>
      </c>
      <c r="C191" s="167" t="s">
        <v>3451</v>
      </c>
      <c r="D191" s="167" t="s">
        <v>3452</v>
      </c>
      <c r="E191" s="168">
        <v>349401</v>
      </c>
      <c r="F191" s="154"/>
      <c r="G191" s="168">
        <v>0</v>
      </c>
      <c r="H191" s="168">
        <v>0</v>
      </c>
      <c r="I191" s="168">
        <v>349401</v>
      </c>
      <c r="J191" s="5" t="str">
        <f>VLOOKUP(B191,'LEAD 2019'!$B:$B,1,0)</f>
        <v>2.2.9.70.00.0001-9</v>
      </c>
    </row>
    <row r="192" spans="1:10" ht="12.75">
      <c r="A192" s="166">
        <v>4</v>
      </c>
      <c r="B192" s="167" t="s">
        <v>3453</v>
      </c>
      <c r="C192" s="167" t="s">
        <v>1</v>
      </c>
      <c r="D192" s="167" t="s">
        <v>3454</v>
      </c>
      <c r="E192" s="168">
        <v>-1027660.38</v>
      </c>
      <c r="F192" s="154"/>
      <c r="G192" s="168">
        <v>7960.77</v>
      </c>
      <c r="H192" s="168">
        <v>14158.44</v>
      </c>
      <c r="I192" s="168">
        <v>-1033858.05</v>
      </c>
      <c r="J192" s="5" t="str">
        <f>VLOOKUP(B192,'LEAD 2019'!$B:$B,1,0)</f>
        <v>2.2.9.99.00-3</v>
      </c>
    </row>
    <row r="193" spans="1:10" ht="12.75">
      <c r="A193" s="166">
        <v>5</v>
      </c>
      <c r="B193" s="167" t="s">
        <v>3455</v>
      </c>
      <c r="C193" s="167" t="s">
        <v>1</v>
      </c>
      <c r="D193" s="167" t="s">
        <v>3456</v>
      </c>
      <c r="E193" s="168">
        <v>-21188.51</v>
      </c>
      <c r="F193" s="154"/>
      <c r="G193" s="168">
        <v>0</v>
      </c>
      <c r="H193" s="168">
        <v>245.87</v>
      </c>
      <c r="I193" s="168">
        <v>-21434.38</v>
      </c>
      <c r="J193" s="5" t="str">
        <f>VLOOKUP(B193,'LEAD 2019'!$B:$B,1,0)</f>
        <v>2.2.9.99.10-6</v>
      </c>
    </row>
    <row r="194" spans="1:10" ht="12.75">
      <c r="A194" s="166">
        <v>6</v>
      </c>
      <c r="B194" s="167" t="s">
        <v>3457</v>
      </c>
      <c r="C194" s="167" t="s">
        <v>3458</v>
      </c>
      <c r="D194" s="167" t="s">
        <v>3459</v>
      </c>
      <c r="E194" s="168">
        <v>-21188.51</v>
      </c>
      <c r="F194" s="154"/>
      <c r="G194" s="168">
        <v>0</v>
      </c>
      <c r="H194" s="168">
        <v>245.87</v>
      </c>
      <c r="I194" s="168">
        <v>-21434.38</v>
      </c>
      <c r="J194" s="5" t="str">
        <f>VLOOKUP(B194,'LEAD 2019'!$B:$B,1,0)</f>
        <v>2.2.9.99.10.0001-7</v>
      </c>
    </row>
    <row r="195" spans="1:10" ht="12.75">
      <c r="A195" s="166">
        <v>5</v>
      </c>
      <c r="B195" s="167" t="s">
        <v>3460</v>
      </c>
      <c r="C195" s="167" t="s">
        <v>1</v>
      </c>
      <c r="D195" s="167" t="s">
        <v>3461</v>
      </c>
      <c r="E195" s="168">
        <v>-759838.42</v>
      </c>
      <c r="F195" s="154"/>
      <c r="G195" s="168">
        <v>280</v>
      </c>
      <c r="H195" s="168">
        <v>6452.88</v>
      </c>
      <c r="I195" s="168">
        <v>-766011.3</v>
      </c>
      <c r="J195" s="5" t="str">
        <f>VLOOKUP(B195,'LEAD 2019'!$B:$B,1,0)</f>
        <v>2.2.9.99.30-2</v>
      </c>
    </row>
    <row r="196" spans="1:10" ht="12.75">
      <c r="A196" s="166">
        <v>6</v>
      </c>
      <c r="B196" s="167" t="s">
        <v>3462</v>
      </c>
      <c r="C196" s="167" t="s">
        <v>3463</v>
      </c>
      <c r="D196" s="167" t="s">
        <v>3464</v>
      </c>
      <c r="E196" s="168">
        <v>-759838.42</v>
      </c>
      <c r="F196" s="154"/>
      <c r="G196" s="168">
        <v>280</v>
      </c>
      <c r="H196" s="168">
        <v>6452.88</v>
      </c>
      <c r="I196" s="168">
        <v>-766011.3</v>
      </c>
      <c r="J196" s="5" t="str">
        <f>VLOOKUP(B196,'LEAD 2019'!$B:$B,1,0)</f>
        <v>2.2.9.99.30.0001-5</v>
      </c>
    </row>
    <row r="197" spans="1:10" ht="12.75">
      <c r="A197" s="166">
        <v>5</v>
      </c>
      <c r="B197" s="167" t="s">
        <v>3465</v>
      </c>
      <c r="C197" s="167" t="s">
        <v>1</v>
      </c>
      <c r="D197" s="167" t="s">
        <v>3466</v>
      </c>
      <c r="E197" s="168">
        <v>-117326.41</v>
      </c>
      <c r="F197" s="154"/>
      <c r="G197" s="168">
        <v>7680.77</v>
      </c>
      <c r="H197" s="168">
        <v>2151.02</v>
      </c>
      <c r="I197" s="168">
        <v>-111796.66</v>
      </c>
      <c r="J197" s="5" t="str">
        <f>VLOOKUP(B197,'LEAD 2019'!$B:$B,1,0)</f>
        <v>2.2.9.99.50-8</v>
      </c>
    </row>
    <row r="198" spans="1:10" ht="12.75">
      <c r="A198" s="166">
        <v>6</v>
      </c>
      <c r="B198" s="167" t="s">
        <v>3467</v>
      </c>
      <c r="C198" s="167" t="s">
        <v>3468</v>
      </c>
      <c r="D198" s="167" t="s">
        <v>3469</v>
      </c>
      <c r="E198" s="168">
        <v>-46280.12</v>
      </c>
      <c r="F198" s="154"/>
      <c r="G198" s="168">
        <v>7680.76</v>
      </c>
      <c r="H198" s="168">
        <v>229.55</v>
      </c>
      <c r="I198" s="168">
        <v>-38828.910000000003</v>
      </c>
      <c r="J198" s="5" t="str">
        <f>VLOOKUP(B198,'LEAD 2019'!$B:$B,1,0)</f>
        <v>2.2.9.99.50.0001-3</v>
      </c>
    </row>
    <row r="199" spans="1:10" ht="12.75">
      <c r="A199" s="166">
        <v>6</v>
      </c>
      <c r="B199" s="167" t="s">
        <v>3470</v>
      </c>
      <c r="C199" s="167" t="s">
        <v>3471</v>
      </c>
      <c r="D199" s="167" t="s">
        <v>3472</v>
      </c>
      <c r="E199" s="168">
        <v>-6200</v>
      </c>
      <c r="F199" s="154"/>
      <c r="G199" s="168">
        <v>0</v>
      </c>
      <c r="H199" s="168">
        <v>0</v>
      </c>
      <c r="I199" s="168">
        <v>-6200</v>
      </c>
      <c r="J199" s="5" t="str">
        <f>VLOOKUP(B199,'LEAD 2019'!$B:$B,1,0)</f>
        <v>2.2.9.99.50.0002-0</v>
      </c>
    </row>
    <row r="200" spans="1:10" ht="12.75">
      <c r="A200" s="166">
        <v>6</v>
      </c>
      <c r="B200" s="167" t="s">
        <v>3473</v>
      </c>
      <c r="C200" s="167" t="s">
        <v>3474</v>
      </c>
      <c r="D200" s="167" t="s">
        <v>3475</v>
      </c>
      <c r="E200" s="168">
        <v>-18989.259999999998</v>
      </c>
      <c r="F200" s="154"/>
      <c r="G200" s="168">
        <v>0.01</v>
      </c>
      <c r="H200" s="168">
        <v>718.05</v>
      </c>
      <c r="I200" s="168">
        <v>-19707.3</v>
      </c>
      <c r="J200" s="5" t="str">
        <f>VLOOKUP(B200,'LEAD 2019'!$B:$B,1,0)</f>
        <v>2.2.9.99.50.0003-7</v>
      </c>
    </row>
    <row r="201" spans="1:10" ht="12.75">
      <c r="A201" s="166">
        <v>6</v>
      </c>
      <c r="B201" s="167" t="s">
        <v>3476</v>
      </c>
      <c r="C201" s="167" t="s">
        <v>3477</v>
      </c>
      <c r="D201" s="167" t="s">
        <v>3478</v>
      </c>
      <c r="E201" s="168">
        <v>-33744.480000000003</v>
      </c>
      <c r="F201" s="154"/>
      <c r="G201" s="168">
        <v>0</v>
      </c>
      <c r="H201" s="168">
        <v>566.69000000000005</v>
      </c>
      <c r="I201" s="168">
        <v>-34311.17</v>
      </c>
      <c r="J201" s="5" t="str">
        <f>VLOOKUP(B201,'LEAD 2019'!$B:$B,1,0)</f>
        <v>2.2.9.99.50.0004-4</v>
      </c>
    </row>
    <row r="202" spans="1:10" ht="12.75">
      <c r="A202" s="166">
        <v>6</v>
      </c>
      <c r="B202" s="167" t="s">
        <v>3479</v>
      </c>
      <c r="C202" s="167" t="s">
        <v>3480</v>
      </c>
      <c r="D202" s="167" t="s">
        <v>3481</v>
      </c>
      <c r="E202" s="168">
        <v>-12112.55</v>
      </c>
      <c r="F202" s="154"/>
      <c r="G202" s="168">
        <v>0</v>
      </c>
      <c r="H202" s="168">
        <v>636.73</v>
      </c>
      <c r="I202" s="168">
        <v>-12749.28</v>
      </c>
      <c r="J202" s="5" t="str">
        <f>VLOOKUP(B202,'LEAD 2019'!$B:$B,1,0)</f>
        <v>2.2.9.99.50.9999-0</v>
      </c>
    </row>
    <row r="203" spans="1:10" ht="12.75">
      <c r="A203" s="166">
        <v>5</v>
      </c>
      <c r="B203" s="167" t="s">
        <v>3482</v>
      </c>
      <c r="C203" s="167" t="s">
        <v>1</v>
      </c>
      <c r="D203" s="167" t="s">
        <v>3483</v>
      </c>
      <c r="E203" s="168">
        <v>-129307.04</v>
      </c>
      <c r="F203" s="154"/>
      <c r="G203" s="168">
        <v>0</v>
      </c>
      <c r="H203" s="168">
        <v>5308.67</v>
      </c>
      <c r="I203" s="168">
        <v>-134615.71</v>
      </c>
      <c r="J203" s="5" t="str">
        <f>VLOOKUP(B203,'LEAD 2019'!$B:$B,1,0)</f>
        <v>2.2.9.99.70-4</v>
      </c>
    </row>
    <row r="204" spans="1:10" ht="12.75">
      <c r="A204" s="166">
        <v>6</v>
      </c>
      <c r="B204" s="167" t="s">
        <v>3484</v>
      </c>
      <c r="C204" s="167" t="s">
        <v>3485</v>
      </c>
      <c r="D204" s="167" t="s">
        <v>3486</v>
      </c>
      <c r="E204" s="168">
        <v>-129307.04</v>
      </c>
      <c r="F204" s="154"/>
      <c r="G204" s="168">
        <v>0</v>
      </c>
      <c r="H204" s="168">
        <v>5308.67</v>
      </c>
      <c r="I204" s="168">
        <v>-134615.71</v>
      </c>
      <c r="J204" s="5" t="str">
        <f>VLOOKUP(B204,'LEAD 2019'!$B:$B,1,0)</f>
        <v>2.2.9.99.70.0001-1</v>
      </c>
    </row>
    <row r="205" spans="1:10" ht="12.75">
      <c r="A205" s="166">
        <v>1</v>
      </c>
      <c r="B205" s="167" t="s">
        <v>3487</v>
      </c>
      <c r="C205" s="167" t="s">
        <v>1</v>
      </c>
      <c r="D205" s="167" t="s">
        <v>3488</v>
      </c>
      <c r="E205" s="168">
        <v>544965559.14999998</v>
      </c>
      <c r="F205" s="154"/>
      <c r="G205" s="168">
        <v>304807061.00999999</v>
      </c>
      <c r="H205" s="168">
        <v>287823416.94</v>
      </c>
      <c r="I205" s="168">
        <v>561949203.22000003</v>
      </c>
      <c r="J205" s="5" t="str">
        <f>VLOOKUP(B205,'LEAD 2019'!$B:$B,1,0)</f>
        <v>3.0.0.00.00-1</v>
      </c>
    </row>
    <row r="206" spans="1:10" ht="12.75">
      <c r="A206" s="166">
        <v>3</v>
      </c>
      <c r="B206" s="167" t="s">
        <v>3489</v>
      </c>
      <c r="C206" s="167" t="s">
        <v>1</v>
      </c>
      <c r="D206" s="167" t="s">
        <v>3490</v>
      </c>
      <c r="E206" s="168">
        <v>7214446.79</v>
      </c>
      <c r="F206" s="154"/>
      <c r="G206" s="168">
        <v>7745563.5</v>
      </c>
      <c r="H206" s="168">
        <v>7214446.79</v>
      </c>
      <c r="I206" s="168">
        <v>7745563.5</v>
      </c>
      <c r="J206" s="5" t="str">
        <f>VLOOKUP(B206,'LEAD 2019'!$B:$B,1,0)</f>
        <v>3.0.1.00.00-4</v>
      </c>
    </row>
    <row r="207" spans="1:10" ht="12.75">
      <c r="A207" s="166">
        <v>4</v>
      </c>
      <c r="B207" s="167" t="s">
        <v>3491</v>
      </c>
      <c r="C207" s="167" t="s">
        <v>1</v>
      </c>
      <c r="D207" s="167" t="s">
        <v>5914</v>
      </c>
      <c r="E207" s="168">
        <v>7214446.79</v>
      </c>
      <c r="F207" s="154"/>
      <c r="G207" s="168">
        <v>7745563.5</v>
      </c>
      <c r="H207" s="168">
        <v>7214446.79</v>
      </c>
      <c r="I207" s="168">
        <v>7745563.5</v>
      </c>
      <c r="J207" s="5" t="str">
        <f>VLOOKUP(B207,'LEAD 2019'!$B:$B,1,0)</f>
        <v>3.0.1.30.00-5</v>
      </c>
    </row>
    <row r="208" spans="1:10" ht="12.75">
      <c r="A208" s="166">
        <v>5</v>
      </c>
      <c r="B208" s="167" t="s">
        <v>3493</v>
      </c>
      <c r="C208" s="167" t="s">
        <v>1</v>
      </c>
      <c r="D208" s="167" t="s">
        <v>3494</v>
      </c>
      <c r="E208" s="168">
        <v>7214446.79</v>
      </c>
      <c r="F208" s="154"/>
      <c r="G208" s="168">
        <v>7745563.5</v>
      </c>
      <c r="H208" s="168">
        <v>7214446.79</v>
      </c>
      <c r="I208" s="168">
        <v>7745563.5</v>
      </c>
      <c r="J208" s="5" t="str">
        <f>VLOOKUP(B208,'LEAD 2019'!$B:$B,1,0)</f>
        <v>3.0.1.30.90-2</v>
      </c>
    </row>
    <row r="209" spans="1:10" ht="12.75">
      <c r="A209" s="166">
        <v>6</v>
      </c>
      <c r="B209" s="167" t="s">
        <v>3495</v>
      </c>
      <c r="C209" s="167" t="s">
        <v>3496</v>
      </c>
      <c r="D209" s="167" t="s">
        <v>3497</v>
      </c>
      <c r="E209" s="168">
        <v>7214446.79</v>
      </c>
      <c r="F209" s="154"/>
      <c r="G209" s="168">
        <v>7745563.5</v>
      </c>
      <c r="H209" s="168">
        <v>7214446.79</v>
      </c>
      <c r="I209" s="168">
        <v>7745563.5</v>
      </c>
      <c r="J209" s="5" t="str">
        <f>VLOOKUP(B209,'LEAD 2019'!$B:$B,1,0)</f>
        <v>3.0.1.30.90.0006-0</v>
      </c>
    </row>
    <row r="210" spans="1:10" ht="12.75">
      <c r="A210" s="166">
        <v>3</v>
      </c>
      <c r="B210" s="167" t="s">
        <v>3498</v>
      </c>
      <c r="C210" s="167" t="s">
        <v>1</v>
      </c>
      <c r="D210" s="167" t="s">
        <v>3499</v>
      </c>
      <c r="E210" s="168">
        <v>10138057.76</v>
      </c>
      <c r="F210" s="154"/>
      <c r="G210" s="168">
        <v>72578903.689999998</v>
      </c>
      <c r="H210" s="168">
        <v>72759840.670000002</v>
      </c>
      <c r="I210" s="168">
        <v>9957120.7799999993</v>
      </c>
      <c r="J210" s="5" t="str">
        <f>VLOOKUP(B210,'LEAD 2019'!$B:$B,1,0)</f>
        <v>3.0.4.00.00-3</v>
      </c>
    </row>
    <row r="211" spans="1:10" ht="12.75">
      <c r="A211" s="166">
        <v>4</v>
      </c>
      <c r="B211" s="167" t="s">
        <v>3500</v>
      </c>
      <c r="C211" s="167" t="s">
        <v>1</v>
      </c>
      <c r="D211" s="167" t="s">
        <v>3501</v>
      </c>
      <c r="E211" s="168">
        <v>10138057.76</v>
      </c>
      <c r="F211" s="154"/>
      <c r="G211" s="168">
        <v>72578903.689999998</v>
      </c>
      <c r="H211" s="168">
        <v>72759840.670000002</v>
      </c>
      <c r="I211" s="168">
        <v>9957120.7799999993</v>
      </c>
      <c r="J211" s="5" t="str">
        <f>VLOOKUP(B211,'LEAD 2019'!$B:$B,1,0)</f>
        <v>3.0.4.30.00-4</v>
      </c>
    </row>
    <row r="212" spans="1:10" ht="12.75">
      <c r="A212" s="166">
        <v>5</v>
      </c>
      <c r="B212" s="167" t="s">
        <v>3502</v>
      </c>
      <c r="C212" s="167" t="s">
        <v>1</v>
      </c>
      <c r="D212" s="167" t="s">
        <v>3503</v>
      </c>
      <c r="E212" s="168">
        <v>10138057.76</v>
      </c>
      <c r="F212" s="154"/>
      <c r="G212" s="168">
        <v>72578903.689999998</v>
      </c>
      <c r="H212" s="168">
        <v>72759840.670000002</v>
      </c>
      <c r="I212" s="168">
        <v>9957120.7799999993</v>
      </c>
      <c r="J212" s="5" t="str">
        <f>VLOOKUP(B212,'LEAD 2019'!$B:$B,1,0)</f>
        <v>3.0.4.30.10-7</v>
      </c>
    </row>
    <row r="213" spans="1:10" ht="12.75">
      <c r="A213" s="166">
        <v>6</v>
      </c>
      <c r="B213" s="167" t="s">
        <v>3504</v>
      </c>
      <c r="C213" s="167" t="s">
        <v>3505</v>
      </c>
      <c r="D213" s="167" t="s">
        <v>3506</v>
      </c>
      <c r="E213" s="168">
        <v>10</v>
      </c>
      <c r="F213" s="154"/>
      <c r="G213" s="168">
        <v>0</v>
      </c>
      <c r="H213" s="168">
        <v>0</v>
      </c>
      <c r="I213" s="168">
        <v>10</v>
      </c>
      <c r="J213" s="5" t="str">
        <f>VLOOKUP(B213,'LEAD 2019'!$B:$B,1,0)</f>
        <v>3.0.4.30.10.0001-0</v>
      </c>
    </row>
    <row r="214" spans="1:10" ht="12.75">
      <c r="A214" s="166">
        <v>6</v>
      </c>
      <c r="B214" s="167" t="s">
        <v>3507</v>
      </c>
      <c r="C214" s="167" t="s">
        <v>3508</v>
      </c>
      <c r="D214" s="167" t="s">
        <v>3509</v>
      </c>
      <c r="E214" s="168">
        <v>6954447.4000000004</v>
      </c>
      <c r="F214" s="154"/>
      <c r="G214" s="168">
        <v>5719533.79</v>
      </c>
      <c r="H214" s="168">
        <v>5880769.29</v>
      </c>
      <c r="I214" s="168">
        <v>6793211.9000000004</v>
      </c>
      <c r="J214" s="5" t="str">
        <f>VLOOKUP(B214,'LEAD 2019'!$B:$B,1,0)</f>
        <v>3.0.4.30.10.0003-4</v>
      </c>
    </row>
    <row r="215" spans="1:10" ht="12.75">
      <c r="A215" s="166">
        <v>6</v>
      </c>
      <c r="B215" s="167" t="s">
        <v>3513</v>
      </c>
      <c r="C215" s="167" t="s">
        <v>3514</v>
      </c>
      <c r="D215" s="167" t="s">
        <v>3515</v>
      </c>
      <c r="E215" s="168">
        <v>3183600.36</v>
      </c>
      <c r="F215" s="154"/>
      <c r="G215" s="168">
        <v>66859369.899999999</v>
      </c>
      <c r="H215" s="168">
        <v>66879071.380000003</v>
      </c>
      <c r="I215" s="168">
        <v>3163898.88</v>
      </c>
      <c r="J215" s="5" t="str">
        <f>VLOOKUP(B215,'LEAD 2019'!$B:$B,1,0)</f>
        <v>3.0.4.30.10.0006-5</v>
      </c>
    </row>
    <row r="216" spans="1:10" ht="12.75">
      <c r="A216" s="166">
        <v>3</v>
      </c>
      <c r="B216" s="167" t="s">
        <v>3516</v>
      </c>
      <c r="C216" s="167" t="s">
        <v>1</v>
      </c>
      <c r="D216" s="167" t="s">
        <v>3517</v>
      </c>
      <c r="E216" s="168">
        <v>111121262.28</v>
      </c>
      <c r="F216" s="154"/>
      <c r="G216" s="168">
        <v>85563557.269999996</v>
      </c>
      <c r="H216" s="168">
        <v>92105463.989999995</v>
      </c>
      <c r="I216" s="168">
        <v>104579355.56</v>
      </c>
      <c r="J216" s="5" t="str">
        <f>VLOOKUP(B216,'LEAD 2019'!$B:$B,1,0)</f>
        <v>3.0.5.00.00-6</v>
      </c>
    </row>
    <row r="217" spans="1:10" ht="12.75">
      <c r="A217" s="166">
        <v>4</v>
      </c>
      <c r="B217" s="167" t="s">
        <v>3518</v>
      </c>
      <c r="C217" s="167" t="s">
        <v>1</v>
      </c>
      <c r="D217" s="167" t="s">
        <v>3519</v>
      </c>
      <c r="E217" s="168">
        <v>111121262.28</v>
      </c>
      <c r="F217" s="154"/>
      <c r="G217" s="168">
        <v>85563557.269999996</v>
      </c>
      <c r="H217" s="168">
        <v>92105463.989999995</v>
      </c>
      <c r="I217" s="168">
        <v>104579355.56</v>
      </c>
      <c r="J217" s="5" t="str">
        <f>VLOOKUP(B217,'LEAD 2019'!$B:$B,1,0)</f>
        <v>3.0.5.30.00-7</v>
      </c>
    </row>
    <row r="218" spans="1:10" ht="12.75">
      <c r="A218" s="166">
        <v>5</v>
      </c>
      <c r="B218" s="167" t="s">
        <v>3520</v>
      </c>
      <c r="C218" s="167" t="s">
        <v>1</v>
      </c>
      <c r="D218" s="167" t="s">
        <v>3521</v>
      </c>
      <c r="E218" s="168">
        <v>111121262.28</v>
      </c>
      <c r="F218" s="154"/>
      <c r="G218" s="168">
        <v>85563557.269999996</v>
      </c>
      <c r="H218" s="168">
        <v>92105463.989999995</v>
      </c>
      <c r="I218" s="168">
        <v>104579355.56</v>
      </c>
      <c r="J218" s="5" t="str">
        <f>VLOOKUP(B218,'LEAD 2019'!$B:$B,1,0)</f>
        <v>3.0.5.30.10-0</v>
      </c>
    </row>
    <row r="219" spans="1:10" ht="12.75">
      <c r="A219" s="166">
        <v>6</v>
      </c>
      <c r="B219" s="167" t="s">
        <v>3522</v>
      </c>
      <c r="C219" s="167" t="s">
        <v>3523</v>
      </c>
      <c r="D219" s="167" t="s">
        <v>3524</v>
      </c>
      <c r="E219" s="168">
        <v>111121262.28</v>
      </c>
      <c r="F219" s="154"/>
      <c r="G219" s="168">
        <v>85563557.269999996</v>
      </c>
      <c r="H219" s="168">
        <v>92105463.989999995</v>
      </c>
      <c r="I219" s="168">
        <v>104579355.56</v>
      </c>
      <c r="J219" s="5" t="str">
        <f>VLOOKUP(B219,'LEAD 2019'!$B:$B,1,0)</f>
        <v>3.0.5.30.10.0001-9</v>
      </c>
    </row>
    <row r="220" spans="1:10" ht="12.75">
      <c r="A220" s="166">
        <v>3</v>
      </c>
      <c r="B220" s="167" t="s">
        <v>3525</v>
      </c>
      <c r="C220" s="167" t="s">
        <v>1</v>
      </c>
      <c r="D220" s="167" t="s">
        <v>3526</v>
      </c>
      <c r="E220" s="168">
        <v>26410640.5</v>
      </c>
      <c r="F220" s="154"/>
      <c r="G220" s="168">
        <v>5510000</v>
      </c>
      <c r="H220" s="168">
        <v>426497.08</v>
      </c>
      <c r="I220" s="168">
        <v>31494143.420000002</v>
      </c>
      <c r="J220" s="5" t="str">
        <f>VLOOKUP(B220,'LEAD 2019'!$B:$B,1,0)</f>
        <v>3.0.8.00.00-5</v>
      </c>
    </row>
    <row r="221" spans="1:10" ht="12.75">
      <c r="A221" s="166">
        <v>4</v>
      </c>
      <c r="B221" s="167" t="s">
        <v>3527</v>
      </c>
      <c r="C221" s="167" t="s">
        <v>1</v>
      </c>
      <c r="D221" s="167" t="s">
        <v>3528</v>
      </c>
      <c r="E221" s="168">
        <v>26410640.5</v>
      </c>
      <c r="F221" s="154"/>
      <c r="G221" s="168">
        <v>5510000</v>
      </c>
      <c r="H221" s="168">
        <v>426497.08</v>
      </c>
      <c r="I221" s="168">
        <v>31494143.420000002</v>
      </c>
      <c r="J221" s="5" t="str">
        <f>VLOOKUP(B221,'LEAD 2019'!$B:$B,1,0)</f>
        <v>3.0.8.70.00-4</v>
      </c>
    </row>
    <row r="222" spans="1:10" ht="12.75">
      <c r="A222" s="166">
        <v>6</v>
      </c>
      <c r="B222" s="167" t="s">
        <v>3529</v>
      </c>
      <c r="C222" s="167" t="s">
        <v>3530</v>
      </c>
      <c r="D222" s="167" t="s">
        <v>3531</v>
      </c>
      <c r="E222" s="168">
        <v>5200000</v>
      </c>
      <c r="F222" s="154"/>
      <c r="G222" s="168">
        <v>0</v>
      </c>
      <c r="H222" s="168">
        <v>0</v>
      </c>
      <c r="I222" s="168">
        <v>5200000</v>
      </c>
      <c r="J222" s="5" t="str">
        <f>VLOOKUP(B222,'LEAD 2019'!$B:$B,1,0)</f>
        <v>3.0.8.70.00.0001-9</v>
      </c>
    </row>
    <row r="223" spans="1:10" ht="12.75">
      <c r="A223" s="166">
        <v>6</v>
      </c>
      <c r="B223" s="167" t="s">
        <v>3532</v>
      </c>
      <c r="C223" s="167" t="s">
        <v>3533</v>
      </c>
      <c r="D223" s="167" t="s">
        <v>3452</v>
      </c>
      <c r="E223" s="168">
        <v>1760000</v>
      </c>
      <c r="F223" s="154"/>
      <c r="G223" s="168">
        <v>220000</v>
      </c>
      <c r="H223" s="168">
        <v>0</v>
      </c>
      <c r="I223" s="168">
        <v>1980000</v>
      </c>
      <c r="J223" s="5" t="str">
        <f>VLOOKUP(B223,'LEAD 2019'!$B:$B,1,0)</f>
        <v>3.0.8.70.00.0002-6</v>
      </c>
    </row>
    <row r="224" spans="1:10" ht="12.75">
      <c r="A224" s="166">
        <v>6</v>
      </c>
      <c r="B224" s="167" t="s">
        <v>3534</v>
      </c>
      <c r="C224" s="167" t="s">
        <v>3535</v>
      </c>
      <c r="D224" s="167" t="s">
        <v>3536</v>
      </c>
      <c r="E224" s="168">
        <v>3457000</v>
      </c>
      <c r="F224" s="154"/>
      <c r="G224" s="168">
        <v>290000</v>
      </c>
      <c r="H224" s="168">
        <v>0</v>
      </c>
      <c r="I224" s="168">
        <v>3747000</v>
      </c>
      <c r="J224" s="5" t="str">
        <f>VLOOKUP(B224,'LEAD 2019'!$B:$B,1,0)</f>
        <v>3.0.8.70.00.0003-3</v>
      </c>
    </row>
    <row r="225" spans="1:10" ht="12.75">
      <c r="A225" s="166">
        <v>6</v>
      </c>
      <c r="B225" s="167" t="s">
        <v>3537</v>
      </c>
      <c r="C225" s="167" t="s">
        <v>3538</v>
      </c>
      <c r="D225" s="167" t="s">
        <v>3539</v>
      </c>
      <c r="E225" s="168">
        <v>15993640.5</v>
      </c>
      <c r="F225" s="154"/>
      <c r="G225" s="168">
        <v>0</v>
      </c>
      <c r="H225" s="168">
        <v>426497.08</v>
      </c>
      <c r="I225" s="168">
        <v>15567143.42</v>
      </c>
      <c r="J225" s="5" t="str">
        <f>VLOOKUP(B225,'LEAD 2019'!$B:$B,1,0)</f>
        <v>3.0.8.70.00.0004-0</v>
      </c>
    </row>
    <row r="226" spans="1:10" ht="12.75">
      <c r="A226" s="166">
        <v>6</v>
      </c>
      <c r="B226" s="167" t="s">
        <v>10080</v>
      </c>
      <c r="C226" s="167" t="s">
        <v>14507</v>
      </c>
      <c r="D226" s="167" t="s">
        <v>3337</v>
      </c>
      <c r="E226" s="168">
        <v>0</v>
      </c>
      <c r="F226" s="154"/>
      <c r="G226" s="168">
        <v>5000000</v>
      </c>
      <c r="H226" s="168">
        <v>0</v>
      </c>
      <c r="I226" s="168">
        <v>5000000</v>
      </c>
      <c r="J226" s="5" t="str">
        <f>VLOOKUP(B226,'LEAD 2019'!$B:$B,1,0)</f>
        <v>3.0.8.70.00.9999-6</v>
      </c>
    </row>
    <row r="227" spans="1:10" ht="12.75">
      <c r="A227" s="166">
        <v>3</v>
      </c>
      <c r="B227" s="167" t="s">
        <v>3540</v>
      </c>
      <c r="C227" s="167" t="s">
        <v>1</v>
      </c>
      <c r="D227" s="167" t="s">
        <v>3541</v>
      </c>
      <c r="E227" s="168">
        <v>286486050.06</v>
      </c>
      <c r="F227" s="154"/>
      <c r="G227" s="168">
        <v>106503433.73</v>
      </c>
      <c r="H227" s="168">
        <v>93405441.519999996</v>
      </c>
      <c r="I227" s="168">
        <v>299584042.26999998</v>
      </c>
      <c r="J227" s="5" t="str">
        <f>VLOOKUP(B227,'LEAD 2019'!$B:$B,1,0)</f>
        <v>3.0.9.00.00-8</v>
      </c>
    </row>
    <row r="228" spans="1:10" ht="12.75">
      <c r="A228" s="166">
        <v>4</v>
      </c>
      <c r="B228" s="167" t="s">
        <v>3542</v>
      </c>
      <c r="C228" s="167" t="s">
        <v>1</v>
      </c>
      <c r="D228" s="167" t="s">
        <v>3543</v>
      </c>
      <c r="E228" s="168">
        <v>186311765</v>
      </c>
      <c r="F228" s="154"/>
      <c r="G228" s="168">
        <v>18691625.370000001</v>
      </c>
      <c r="H228" s="168">
        <v>8554393.8599999994</v>
      </c>
      <c r="I228" s="168">
        <v>196448996.50999999</v>
      </c>
      <c r="J228" s="5" t="str">
        <f>VLOOKUP(B228,'LEAD 2019'!$B:$B,1,0)</f>
        <v>3.0.9.10.00-5</v>
      </c>
    </row>
    <row r="229" spans="1:10" ht="12.75">
      <c r="A229" s="166">
        <v>6</v>
      </c>
      <c r="B229" s="167" t="s">
        <v>3544</v>
      </c>
      <c r="C229" s="167" t="s">
        <v>3545</v>
      </c>
      <c r="D229" s="167" t="s">
        <v>3546</v>
      </c>
      <c r="E229" s="168">
        <v>57406399.640000001</v>
      </c>
      <c r="F229" s="154"/>
      <c r="G229" s="168">
        <v>4486536.5199999996</v>
      </c>
      <c r="H229" s="168">
        <v>1282217.25</v>
      </c>
      <c r="I229" s="168">
        <v>60610718.909999996</v>
      </c>
      <c r="J229" s="5" t="str">
        <f>VLOOKUP(B229,'LEAD 2019'!$B:$B,1,0)</f>
        <v>3.0.9.10.00.0001-0</v>
      </c>
    </row>
    <row r="230" spans="1:10" ht="12.75">
      <c r="A230" s="166">
        <v>6</v>
      </c>
      <c r="B230" s="167" t="s">
        <v>3547</v>
      </c>
      <c r="C230" s="167" t="s">
        <v>3548</v>
      </c>
      <c r="D230" s="167" t="s">
        <v>3549</v>
      </c>
      <c r="E230" s="168">
        <v>128905365.36</v>
      </c>
      <c r="F230" s="154"/>
      <c r="G230" s="168">
        <v>14205088.85</v>
      </c>
      <c r="H230" s="168">
        <v>7272176.6100000003</v>
      </c>
      <c r="I230" s="168">
        <v>135838277.59999999</v>
      </c>
      <c r="J230" s="5" t="str">
        <f>VLOOKUP(B230,'LEAD 2019'!$B:$B,1,0)</f>
        <v>3.0.9.10.00.0003-4</v>
      </c>
    </row>
    <row r="231" spans="1:10" ht="12.75">
      <c r="A231" s="166">
        <v>4</v>
      </c>
      <c r="B231" s="167" t="s">
        <v>3550</v>
      </c>
      <c r="C231" s="167" t="s">
        <v>1</v>
      </c>
      <c r="D231" s="167" t="s">
        <v>3551</v>
      </c>
      <c r="E231" s="168">
        <v>3300820.17</v>
      </c>
      <c r="F231" s="154"/>
      <c r="G231" s="168">
        <v>19016.72</v>
      </c>
      <c r="H231" s="168">
        <v>213285.3</v>
      </c>
      <c r="I231" s="168">
        <v>3106551.59</v>
      </c>
      <c r="J231" s="5" t="str">
        <f>VLOOKUP(B231,'LEAD 2019'!$B:$B,1,0)</f>
        <v>3.0.9.16.00-9</v>
      </c>
    </row>
    <row r="232" spans="1:10" ht="12.75">
      <c r="A232" s="166">
        <v>5</v>
      </c>
      <c r="B232" s="167" t="s">
        <v>3552</v>
      </c>
      <c r="C232" s="167" t="s">
        <v>1</v>
      </c>
      <c r="D232" s="167" t="s">
        <v>3553</v>
      </c>
      <c r="E232" s="168">
        <v>1716464.93</v>
      </c>
      <c r="F232" s="154"/>
      <c r="G232" s="168">
        <v>0</v>
      </c>
      <c r="H232" s="168">
        <v>213285.3</v>
      </c>
      <c r="I232" s="168">
        <v>1503179.63</v>
      </c>
      <c r="J232" s="5" t="str">
        <f>VLOOKUP(B232,'LEAD 2019'!$B:$B,1,0)</f>
        <v>3.0.9.16.20-5</v>
      </c>
    </row>
    <row r="233" spans="1:10" ht="12.75">
      <c r="A233" s="166">
        <v>6</v>
      </c>
      <c r="B233" s="167" t="s">
        <v>3554</v>
      </c>
      <c r="C233" s="167" t="s">
        <v>3555</v>
      </c>
      <c r="D233" s="167" t="s">
        <v>3556</v>
      </c>
      <c r="E233" s="168">
        <v>1716464.93</v>
      </c>
      <c r="F233" s="154"/>
      <c r="G233" s="168">
        <v>0</v>
      </c>
      <c r="H233" s="168">
        <v>213285.3</v>
      </c>
      <c r="I233" s="168">
        <v>1503179.63</v>
      </c>
      <c r="J233" s="5" t="str">
        <f>VLOOKUP(B233,'LEAD 2019'!$B:$B,1,0)</f>
        <v>3.0.9.16.20.0001-0</v>
      </c>
    </row>
    <row r="234" spans="1:10" ht="12.75">
      <c r="A234" s="166">
        <v>5</v>
      </c>
      <c r="B234" s="167" t="s">
        <v>3557</v>
      </c>
      <c r="C234" s="167" t="s">
        <v>1</v>
      </c>
      <c r="D234" s="167" t="s">
        <v>3558</v>
      </c>
      <c r="E234" s="168">
        <v>1584355.24</v>
      </c>
      <c r="F234" s="154"/>
      <c r="G234" s="168">
        <v>19016.72</v>
      </c>
      <c r="H234" s="168">
        <v>0</v>
      </c>
      <c r="I234" s="168">
        <v>1603371.96</v>
      </c>
      <c r="J234" s="5" t="str">
        <f>VLOOKUP(B234,'LEAD 2019'!$B:$B,1,0)</f>
        <v>3.0.9.16.40-1</v>
      </c>
    </row>
    <row r="235" spans="1:10" ht="12.75">
      <c r="A235" s="166">
        <v>6</v>
      </c>
      <c r="B235" s="167" t="s">
        <v>3559</v>
      </c>
      <c r="C235" s="167" t="s">
        <v>3560</v>
      </c>
      <c r="D235" s="167" t="s">
        <v>3561</v>
      </c>
      <c r="E235" s="168">
        <v>1584355.24</v>
      </c>
      <c r="F235" s="154"/>
      <c r="G235" s="168">
        <v>19016.72</v>
      </c>
      <c r="H235" s="168">
        <v>0</v>
      </c>
      <c r="I235" s="168">
        <v>1603371.96</v>
      </c>
      <c r="J235" s="5" t="str">
        <f>VLOOKUP(B235,'LEAD 2019'!$B:$B,1,0)</f>
        <v>3.0.9.16.40.0001-8</v>
      </c>
    </row>
    <row r="236" spans="1:10" ht="12.75">
      <c r="A236" s="166">
        <v>4</v>
      </c>
      <c r="B236" s="167" t="s">
        <v>3562</v>
      </c>
      <c r="C236" s="167" t="s">
        <v>1</v>
      </c>
      <c r="D236" s="167" t="s">
        <v>3563</v>
      </c>
      <c r="E236" s="168">
        <v>8684716.7200000007</v>
      </c>
      <c r="F236" s="154"/>
      <c r="G236" s="168">
        <v>1925619.15</v>
      </c>
      <c r="H236" s="168">
        <v>3766.46</v>
      </c>
      <c r="I236" s="168">
        <v>10606569.41</v>
      </c>
      <c r="J236" s="5" t="str">
        <f>VLOOKUP(B236,'LEAD 2019'!$B:$B,1,0)</f>
        <v>3.0.9.21.00-1</v>
      </c>
    </row>
    <row r="237" spans="1:10" ht="12.75">
      <c r="A237" s="166">
        <v>5</v>
      </c>
      <c r="B237" s="167" t="s">
        <v>3564</v>
      </c>
      <c r="C237" s="167" t="s">
        <v>1</v>
      </c>
      <c r="D237" s="167" t="s">
        <v>3565</v>
      </c>
      <c r="E237" s="168">
        <v>8684716.7200000007</v>
      </c>
      <c r="F237" s="154"/>
      <c r="G237" s="168">
        <v>1925619.15</v>
      </c>
      <c r="H237" s="168">
        <v>3766.46</v>
      </c>
      <c r="I237" s="168">
        <v>10606569.41</v>
      </c>
      <c r="J237" s="5" t="str">
        <f>VLOOKUP(B237,'LEAD 2019'!$B:$B,1,0)</f>
        <v>3.0.9.21.10-4</v>
      </c>
    </row>
    <row r="238" spans="1:10" ht="12.75">
      <c r="A238" s="166">
        <v>6</v>
      </c>
      <c r="B238" s="167" t="s">
        <v>3566</v>
      </c>
      <c r="C238" s="167" t="s">
        <v>3567</v>
      </c>
      <c r="D238" s="167" t="s">
        <v>3568</v>
      </c>
      <c r="E238" s="168">
        <v>8684716.7200000007</v>
      </c>
      <c r="F238" s="154"/>
      <c r="G238" s="168">
        <v>1925619.15</v>
      </c>
      <c r="H238" s="168">
        <v>3766.46</v>
      </c>
      <c r="I238" s="168">
        <v>10606569.41</v>
      </c>
      <c r="J238" s="5" t="str">
        <f>VLOOKUP(B238,'LEAD 2019'!$B:$B,1,0)</f>
        <v>3.0.9.21.10.0001-9</v>
      </c>
    </row>
    <row r="239" spans="1:10" ht="12.75">
      <c r="A239" s="166">
        <v>4</v>
      </c>
      <c r="B239" s="167" t="s">
        <v>3569</v>
      </c>
      <c r="C239" s="167" t="s">
        <v>1</v>
      </c>
      <c r="D239" s="167" t="s">
        <v>3570</v>
      </c>
      <c r="E239" s="168">
        <v>-3366238.98</v>
      </c>
      <c r="F239" s="154"/>
      <c r="G239" s="168">
        <v>0</v>
      </c>
      <c r="H239" s="168">
        <v>554833.69999999995</v>
      </c>
      <c r="I239" s="168">
        <v>-3921072.68</v>
      </c>
      <c r="J239" s="5" t="str">
        <f>VLOOKUP(B239,'LEAD 2019'!$B:$B,1,0)</f>
        <v>3.0.9.25.00-7</v>
      </c>
    </row>
    <row r="240" spans="1:10" ht="12.75">
      <c r="A240" s="166">
        <v>5</v>
      </c>
      <c r="B240" s="167" t="s">
        <v>3571</v>
      </c>
      <c r="C240" s="167" t="s">
        <v>1</v>
      </c>
      <c r="D240" s="167" t="s">
        <v>3572</v>
      </c>
      <c r="E240" s="168">
        <v>-3366238.98</v>
      </c>
      <c r="F240" s="154"/>
      <c r="G240" s="168">
        <v>0</v>
      </c>
      <c r="H240" s="168">
        <v>554833.69999999995</v>
      </c>
      <c r="I240" s="168">
        <v>-3921072.68</v>
      </c>
      <c r="J240" s="5" t="str">
        <f>VLOOKUP(B240,'LEAD 2019'!$B:$B,1,0)</f>
        <v>3.0.9.25.10-0</v>
      </c>
    </row>
    <row r="241" spans="1:10" ht="12.75">
      <c r="A241" s="166">
        <v>6</v>
      </c>
      <c r="B241" s="167" t="s">
        <v>3573</v>
      </c>
      <c r="C241" s="167" t="s">
        <v>3574</v>
      </c>
      <c r="D241" s="167" t="s">
        <v>3575</v>
      </c>
      <c r="E241" s="168">
        <v>-3366238.98</v>
      </c>
      <c r="F241" s="154"/>
      <c r="G241" s="168">
        <v>0</v>
      </c>
      <c r="H241" s="168">
        <v>554833.69999999995</v>
      </c>
      <c r="I241" s="168">
        <v>-3921072.68</v>
      </c>
      <c r="J241" s="5" t="str">
        <f>VLOOKUP(B241,'LEAD 2019'!$B:$B,1,0)</f>
        <v>3.0.9.25.10.0001-7</v>
      </c>
    </row>
    <row r="242" spans="1:10" ht="12.75">
      <c r="A242" s="166">
        <v>5</v>
      </c>
      <c r="B242" s="167" t="s">
        <v>3576</v>
      </c>
      <c r="C242" s="167" t="s">
        <v>1</v>
      </c>
      <c r="D242" s="167" t="s">
        <v>3577</v>
      </c>
      <c r="E242" s="168">
        <v>-219977.57</v>
      </c>
      <c r="F242" s="154"/>
      <c r="G242" s="168">
        <v>0</v>
      </c>
      <c r="H242" s="168">
        <v>38690.67</v>
      </c>
      <c r="I242" s="168">
        <v>-258668.24</v>
      </c>
      <c r="J242" s="5" t="str">
        <f>VLOOKUP(B242,'LEAD 2019'!$B:$B,1,0)</f>
        <v>3.0.9.26.10-9</v>
      </c>
    </row>
    <row r="243" spans="1:10" ht="12.75">
      <c r="A243" s="166">
        <v>6</v>
      </c>
      <c r="B243" s="167" t="s">
        <v>3578</v>
      </c>
      <c r="C243" s="167" t="s">
        <v>3579</v>
      </c>
      <c r="D243" s="167" t="s">
        <v>3580</v>
      </c>
      <c r="E243" s="168">
        <v>-219977.57</v>
      </c>
      <c r="F243" s="154"/>
      <c r="G243" s="168">
        <v>0</v>
      </c>
      <c r="H243" s="168">
        <v>38690.67</v>
      </c>
      <c r="I243" s="168">
        <v>-258668.24</v>
      </c>
      <c r="J243" s="5" t="str">
        <f>VLOOKUP(B243,'LEAD 2019'!$B:$B,1,0)</f>
        <v>3.0.9.26.10.0001-4</v>
      </c>
    </row>
    <row r="244" spans="1:10" ht="12.75">
      <c r="A244" s="166">
        <v>4</v>
      </c>
      <c r="B244" s="167" t="s">
        <v>3581</v>
      </c>
      <c r="C244" s="167" t="s">
        <v>1</v>
      </c>
      <c r="D244" s="167" t="s">
        <v>3582</v>
      </c>
      <c r="E244" s="168">
        <v>26064798.870000001</v>
      </c>
      <c r="F244" s="154"/>
      <c r="G244" s="168">
        <v>319356.06</v>
      </c>
      <c r="H244" s="168">
        <v>116310.61</v>
      </c>
      <c r="I244" s="168">
        <v>26267844.32</v>
      </c>
      <c r="J244" s="5" t="str">
        <f>VLOOKUP(B244,'LEAD 2019'!$B:$B,1,0)</f>
        <v>3.0.9.60.00-0</v>
      </c>
    </row>
    <row r="245" spans="1:10" ht="12.75">
      <c r="A245" s="166">
        <v>5</v>
      </c>
      <c r="B245" s="167" t="s">
        <v>3583</v>
      </c>
      <c r="C245" s="167" t="s">
        <v>1</v>
      </c>
      <c r="D245" s="167" t="s">
        <v>3584</v>
      </c>
      <c r="E245" s="168">
        <v>26064798.870000001</v>
      </c>
      <c r="F245" s="154"/>
      <c r="G245" s="168">
        <v>319356.06</v>
      </c>
      <c r="H245" s="168">
        <v>116310.61</v>
      </c>
      <c r="I245" s="168">
        <v>26267844.32</v>
      </c>
      <c r="J245" s="5" t="str">
        <f>VLOOKUP(B245,'LEAD 2019'!$B:$B,1,0)</f>
        <v>3.0.9.60.10-3</v>
      </c>
    </row>
    <row r="246" spans="1:10" ht="12.75">
      <c r="A246" s="166">
        <v>6</v>
      </c>
      <c r="B246" s="167" t="s">
        <v>3585</v>
      </c>
      <c r="C246" s="167" t="s">
        <v>3586</v>
      </c>
      <c r="D246" s="167" t="s">
        <v>3587</v>
      </c>
      <c r="E246" s="168">
        <v>4424834.3600000003</v>
      </c>
      <c r="F246" s="154"/>
      <c r="G246" s="168">
        <v>209280.05</v>
      </c>
      <c r="H246" s="168">
        <v>86017.96</v>
      </c>
      <c r="I246" s="168">
        <v>4548096.45</v>
      </c>
      <c r="J246" s="5" t="str">
        <f>VLOOKUP(B246,'LEAD 2019'!$B:$B,1,0)</f>
        <v>3.0.9.60.10.0001-4</v>
      </c>
    </row>
    <row r="247" spans="1:10" ht="12.75">
      <c r="A247" s="166">
        <v>6</v>
      </c>
      <c r="B247" s="167" t="s">
        <v>3588</v>
      </c>
      <c r="C247" s="167" t="s">
        <v>3589</v>
      </c>
      <c r="D247" s="167" t="s">
        <v>3590</v>
      </c>
      <c r="E247" s="168">
        <v>16661353.49</v>
      </c>
      <c r="F247" s="154"/>
      <c r="G247" s="168">
        <v>85517.96</v>
      </c>
      <c r="H247" s="168">
        <v>25113.55</v>
      </c>
      <c r="I247" s="168">
        <v>16721757.9</v>
      </c>
      <c r="J247" s="5" t="str">
        <f>VLOOKUP(B247,'LEAD 2019'!$B:$B,1,0)</f>
        <v>3.0.9.60.10.0002-1</v>
      </c>
    </row>
    <row r="248" spans="1:10" ht="12.75">
      <c r="A248" s="166">
        <v>6</v>
      </c>
      <c r="B248" s="167" t="s">
        <v>3591</v>
      </c>
      <c r="C248" s="167" t="s">
        <v>3592</v>
      </c>
      <c r="D248" s="167" t="s">
        <v>3593</v>
      </c>
      <c r="E248" s="168">
        <v>4978611.0199999996</v>
      </c>
      <c r="F248" s="154"/>
      <c r="G248" s="168">
        <v>24558.05</v>
      </c>
      <c r="H248" s="168">
        <v>5179.1000000000004</v>
      </c>
      <c r="I248" s="168">
        <v>4997989.97</v>
      </c>
      <c r="J248" s="5" t="str">
        <f>VLOOKUP(B248,'LEAD 2019'!$B:$B,1,0)</f>
        <v>3.0.9.60.10.0003-8</v>
      </c>
    </row>
    <row r="249" spans="1:10" ht="12.75">
      <c r="A249" s="166">
        <v>4</v>
      </c>
      <c r="B249" s="167" t="s">
        <v>3594</v>
      </c>
      <c r="C249" s="167" t="s">
        <v>1</v>
      </c>
      <c r="D249" s="167" t="s">
        <v>3595</v>
      </c>
      <c r="E249" s="168">
        <v>2653209.8199999998</v>
      </c>
      <c r="F249" s="154"/>
      <c r="G249" s="168">
        <v>2582422.35</v>
      </c>
      <c r="H249" s="168">
        <v>2579143.27</v>
      </c>
      <c r="I249" s="168">
        <v>2656488.9</v>
      </c>
      <c r="J249" s="5" t="str">
        <f>VLOOKUP(B249,'LEAD 2019'!$B:$B,1,0)</f>
        <v>3.0.9.73.00-4</v>
      </c>
    </row>
    <row r="250" spans="1:10" ht="12.75">
      <c r="A250" s="166">
        <v>5</v>
      </c>
      <c r="B250" s="167" t="s">
        <v>3596</v>
      </c>
      <c r="C250" s="167" t="s">
        <v>1</v>
      </c>
      <c r="D250" s="167" t="s">
        <v>3597</v>
      </c>
      <c r="E250" s="168">
        <v>2653209.8199999998</v>
      </c>
      <c r="F250" s="154"/>
      <c r="G250" s="168">
        <v>2582422.35</v>
      </c>
      <c r="H250" s="168">
        <v>2579143.27</v>
      </c>
      <c r="I250" s="168">
        <v>2656488.9</v>
      </c>
      <c r="J250" s="5" t="str">
        <f>VLOOKUP(B250,'LEAD 2019'!$B:$B,1,0)</f>
        <v>3.0.9.73.12-1</v>
      </c>
    </row>
    <row r="251" spans="1:10" ht="12.75">
      <c r="A251" s="166">
        <v>6</v>
      </c>
      <c r="B251" s="167" t="s">
        <v>3598</v>
      </c>
      <c r="C251" s="167" t="s">
        <v>3599</v>
      </c>
      <c r="D251" s="167" t="s">
        <v>3600</v>
      </c>
      <c r="E251" s="168">
        <v>2653209.8199999998</v>
      </c>
      <c r="F251" s="154"/>
      <c r="G251" s="168">
        <v>2582422.35</v>
      </c>
      <c r="H251" s="168">
        <v>2579143.27</v>
      </c>
      <c r="I251" s="168">
        <v>2656488.9</v>
      </c>
      <c r="J251" s="5" t="str">
        <f>VLOOKUP(B251,'LEAD 2019'!$B:$B,1,0)</f>
        <v>3.0.9.73.12.0001-4</v>
      </c>
    </row>
    <row r="252" spans="1:10" ht="12.75">
      <c r="A252" s="166">
        <v>4</v>
      </c>
      <c r="B252" s="167" t="s">
        <v>3601</v>
      </c>
      <c r="C252" s="167" t="s">
        <v>1</v>
      </c>
      <c r="D252" s="167" t="s">
        <v>3602</v>
      </c>
      <c r="E252" s="168">
        <v>15589183.300000001</v>
      </c>
      <c r="F252" s="154"/>
      <c r="G252" s="168">
        <v>15966798.74</v>
      </c>
      <c r="H252" s="168">
        <v>15087936.27</v>
      </c>
      <c r="I252" s="168">
        <v>16468045.77</v>
      </c>
      <c r="J252" s="5" t="str">
        <f>VLOOKUP(B252,'LEAD 2019'!$B:$B,1,0)</f>
        <v>3.0.9.86.00-8</v>
      </c>
    </row>
    <row r="253" spans="1:10" ht="12.75">
      <c r="A253" s="166">
        <v>5</v>
      </c>
      <c r="B253" s="167" t="s">
        <v>3603</v>
      </c>
      <c r="C253" s="167" t="s">
        <v>1</v>
      </c>
      <c r="D253" s="167" t="s">
        <v>3604</v>
      </c>
      <c r="E253" s="168">
        <v>11913213.73</v>
      </c>
      <c r="F253" s="154"/>
      <c r="G253" s="168">
        <v>13481177.66</v>
      </c>
      <c r="H253" s="168">
        <v>12685777.68</v>
      </c>
      <c r="I253" s="168">
        <v>12708613.710000001</v>
      </c>
      <c r="J253" s="5" t="str">
        <f>VLOOKUP(B253,'LEAD 2019'!$B:$B,1,0)</f>
        <v>3.0.9.86.10-1</v>
      </c>
    </row>
    <row r="254" spans="1:10" ht="12.75">
      <c r="A254" s="166">
        <v>6</v>
      </c>
      <c r="B254" s="167" t="s">
        <v>3605</v>
      </c>
      <c r="C254" s="167" t="s">
        <v>3606</v>
      </c>
      <c r="D254" s="167" t="s">
        <v>3607</v>
      </c>
      <c r="E254" s="168">
        <v>1513531.92</v>
      </c>
      <c r="F254" s="154"/>
      <c r="G254" s="168">
        <v>3651757.16</v>
      </c>
      <c r="H254" s="168">
        <v>3069252.08</v>
      </c>
      <c r="I254" s="168">
        <v>2096037</v>
      </c>
      <c r="J254" s="5" t="str">
        <f>VLOOKUP(B254,'LEAD 2019'!$B:$B,1,0)</f>
        <v>3.0.9.86.10.0001-2</v>
      </c>
    </row>
    <row r="255" spans="1:10" ht="12.75">
      <c r="A255" s="166">
        <v>6</v>
      </c>
      <c r="B255" s="167" t="s">
        <v>3608</v>
      </c>
      <c r="C255" s="167" t="s">
        <v>3609</v>
      </c>
      <c r="D255" s="167" t="s">
        <v>3036</v>
      </c>
      <c r="E255" s="168">
        <v>10399681.810000001</v>
      </c>
      <c r="F255" s="154"/>
      <c r="G255" s="168">
        <v>9829420.5</v>
      </c>
      <c r="H255" s="168">
        <v>9616525.5999999996</v>
      </c>
      <c r="I255" s="168">
        <v>10612576.710000001</v>
      </c>
      <c r="J255" s="5" t="str">
        <f>VLOOKUP(B255,'LEAD 2019'!$B:$B,1,0)</f>
        <v>3.0.9.86.10.0003-6</v>
      </c>
    </row>
    <row r="256" spans="1:10" ht="12.75">
      <c r="A256" s="166">
        <v>5</v>
      </c>
      <c r="B256" s="167" t="s">
        <v>3610</v>
      </c>
      <c r="C256" s="167" t="s">
        <v>1</v>
      </c>
      <c r="D256" s="167" t="s">
        <v>3611</v>
      </c>
      <c r="E256" s="168">
        <v>3675969.57</v>
      </c>
      <c r="F256" s="154"/>
      <c r="G256" s="168">
        <v>2485621.08</v>
      </c>
      <c r="H256" s="168">
        <v>2402158.59</v>
      </c>
      <c r="I256" s="168">
        <v>3759432.06</v>
      </c>
      <c r="J256" s="5" t="str">
        <f>VLOOKUP(B256,'LEAD 2019'!$B:$B,1,0)</f>
        <v>3.0.9.86.20-4</v>
      </c>
    </row>
    <row r="257" spans="1:10" ht="12.75">
      <c r="A257" s="166">
        <v>6</v>
      </c>
      <c r="B257" s="167" t="s">
        <v>3612</v>
      </c>
      <c r="C257" s="167" t="s">
        <v>3613</v>
      </c>
      <c r="D257" s="167" t="s">
        <v>3015</v>
      </c>
      <c r="E257" s="168">
        <v>3675969.57</v>
      </c>
      <c r="F257" s="154"/>
      <c r="G257" s="168">
        <v>2485621.08</v>
      </c>
      <c r="H257" s="168">
        <v>2402158.59</v>
      </c>
      <c r="I257" s="168">
        <v>3759432.06</v>
      </c>
      <c r="J257" s="5" t="str">
        <f>VLOOKUP(B257,'LEAD 2019'!$B:$B,1,0)</f>
        <v>3.0.9.86.20.0002-8</v>
      </c>
    </row>
    <row r="258" spans="1:10" ht="12.75">
      <c r="A258" s="166">
        <v>4</v>
      </c>
      <c r="B258" s="167" t="s">
        <v>3614</v>
      </c>
      <c r="C258" s="167" t="s">
        <v>1</v>
      </c>
      <c r="D258" s="167" t="s">
        <v>3615</v>
      </c>
      <c r="E258" s="168">
        <v>3516.6</v>
      </c>
      <c r="F258" s="154"/>
      <c r="G258" s="168">
        <v>95.7</v>
      </c>
      <c r="H258" s="168">
        <v>0</v>
      </c>
      <c r="I258" s="168">
        <v>3612.3</v>
      </c>
      <c r="J258" s="5" t="str">
        <f>VLOOKUP(B258,'LEAD 2019'!$B:$B,1,0)</f>
        <v>3.0.9.96.00-5</v>
      </c>
    </row>
    <row r="259" spans="1:10" ht="12.75">
      <c r="A259" s="166">
        <v>6</v>
      </c>
      <c r="B259" s="167" t="s">
        <v>3616</v>
      </c>
      <c r="C259" s="167" t="s">
        <v>3617</v>
      </c>
      <c r="D259" s="167" t="s">
        <v>3618</v>
      </c>
      <c r="E259" s="168">
        <v>3516.6</v>
      </c>
      <c r="F259" s="154"/>
      <c r="G259" s="168">
        <v>95.7</v>
      </c>
      <c r="H259" s="168">
        <v>0</v>
      </c>
      <c r="I259" s="168">
        <v>3612.3</v>
      </c>
      <c r="J259" s="5" t="str">
        <f>VLOOKUP(B259,'LEAD 2019'!$B:$B,1,0)</f>
        <v>3.0.9.96.00.0001-6</v>
      </c>
    </row>
    <row r="260" spans="1:10" ht="12.75">
      <c r="A260" s="166">
        <v>4</v>
      </c>
      <c r="B260" s="167" t="s">
        <v>3619</v>
      </c>
      <c r="C260" s="167" t="s">
        <v>1</v>
      </c>
      <c r="D260" s="167" t="s">
        <v>3620</v>
      </c>
      <c r="E260" s="168">
        <v>47464256.130000003</v>
      </c>
      <c r="F260" s="154"/>
      <c r="G260" s="168">
        <v>66998499.640000001</v>
      </c>
      <c r="H260" s="168">
        <v>66257081.380000003</v>
      </c>
      <c r="I260" s="168">
        <v>48205674.390000001</v>
      </c>
      <c r="J260" s="5" t="str">
        <f>VLOOKUP(B260,'LEAD 2019'!$B:$B,1,0)</f>
        <v>3.0.9.99.00-2</v>
      </c>
    </row>
    <row r="261" spans="1:10" ht="12.75">
      <c r="A261" s="166">
        <v>6</v>
      </c>
      <c r="B261" s="167" t="s">
        <v>3621</v>
      </c>
      <c r="C261" s="167" t="s">
        <v>3622</v>
      </c>
      <c r="D261" s="167" t="s">
        <v>3623</v>
      </c>
      <c r="E261" s="168">
        <v>2605552.9700000002</v>
      </c>
      <c r="F261" s="154"/>
      <c r="G261" s="168">
        <v>8416.48</v>
      </c>
      <c r="H261" s="168">
        <v>0</v>
      </c>
      <c r="I261" s="168">
        <v>2613969.4500000002</v>
      </c>
      <c r="J261" s="5" t="str">
        <f>VLOOKUP(B261,'LEAD 2019'!$B:$B,1,0)</f>
        <v>3.0.9.99.00.0001-7</v>
      </c>
    </row>
    <row r="262" spans="1:10" ht="12.75">
      <c r="A262" s="166">
        <v>6</v>
      </c>
      <c r="B262" s="167" t="s">
        <v>3624</v>
      </c>
      <c r="C262" s="167" t="s">
        <v>3625</v>
      </c>
      <c r="D262" s="167" t="s">
        <v>3626</v>
      </c>
      <c r="E262" s="168">
        <v>3126663.56</v>
      </c>
      <c r="F262" s="154"/>
      <c r="G262" s="168">
        <v>65773726.159999996</v>
      </c>
      <c r="H262" s="168">
        <v>65763626.380000003</v>
      </c>
      <c r="I262" s="168">
        <v>3136763.34</v>
      </c>
      <c r="J262" s="5" t="str">
        <f>VLOOKUP(B262,'LEAD 2019'!$B:$B,1,0)</f>
        <v>3.0.9.99.00.0015-8</v>
      </c>
    </row>
    <row r="263" spans="1:10" ht="12.75">
      <c r="A263" s="166">
        <v>6</v>
      </c>
      <c r="B263" s="167" t="s">
        <v>3627</v>
      </c>
      <c r="C263" s="167" t="s">
        <v>3628</v>
      </c>
      <c r="D263" s="167" t="s">
        <v>3629</v>
      </c>
      <c r="E263" s="168">
        <v>4886936.5999999996</v>
      </c>
      <c r="F263" s="154"/>
      <c r="G263" s="168">
        <v>103300</v>
      </c>
      <c r="H263" s="168">
        <v>35700</v>
      </c>
      <c r="I263" s="168">
        <v>4954536.5999999996</v>
      </c>
      <c r="J263" s="5" t="str">
        <f>VLOOKUP(B263,'LEAD 2019'!$B:$B,1,0)</f>
        <v>3.0.9.99.00.0028-2</v>
      </c>
    </row>
    <row r="264" spans="1:10" ht="12.75">
      <c r="A264" s="166">
        <v>6</v>
      </c>
      <c r="B264" s="167" t="s">
        <v>3630</v>
      </c>
      <c r="C264" s="167" t="s">
        <v>3631</v>
      </c>
      <c r="D264" s="167" t="s">
        <v>3632</v>
      </c>
      <c r="E264" s="168">
        <v>2909103</v>
      </c>
      <c r="F264" s="154"/>
      <c r="G264" s="168">
        <v>722057</v>
      </c>
      <c r="H264" s="168">
        <v>212255</v>
      </c>
      <c r="I264" s="168">
        <v>3418905</v>
      </c>
      <c r="J264" s="5" t="str">
        <f>VLOOKUP(B264,'LEAD 2019'!$B:$B,1,0)</f>
        <v>3.0.9.99.00.0030-9</v>
      </c>
    </row>
    <row r="265" spans="1:10" ht="12.75">
      <c r="A265" s="166">
        <v>6</v>
      </c>
      <c r="B265" s="167" t="s">
        <v>3633</v>
      </c>
      <c r="C265" s="167" t="s">
        <v>3634</v>
      </c>
      <c r="D265" s="167" t="s">
        <v>3635</v>
      </c>
      <c r="E265" s="168">
        <v>14428500</v>
      </c>
      <c r="F265" s="154"/>
      <c r="G265" s="168">
        <v>391000</v>
      </c>
      <c r="H265" s="168">
        <v>245500</v>
      </c>
      <c r="I265" s="168">
        <v>14574000</v>
      </c>
      <c r="J265" s="5" t="str">
        <f>VLOOKUP(B265,'LEAD 2019'!$B:$B,1,0)</f>
        <v>3.0.9.99.00.0031-6</v>
      </c>
    </row>
    <row r="266" spans="1:10" ht="12.75">
      <c r="A266" s="166">
        <v>6</v>
      </c>
      <c r="B266" s="167" t="s">
        <v>3636</v>
      </c>
      <c r="C266" s="167" t="s">
        <v>3637</v>
      </c>
      <c r="D266" s="167" t="s">
        <v>3638</v>
      </c>
      <c r="E266" s="168">
        <v>19507500</v>
      </c>
      <c r="F266" s="154"/>
      <c r="G266" s="168">
        <v>0</v>
      </c>
      <c r="H266" s="168">
        <v>0</v>
      </c>
      <c r="I266" s="168">
        <v>19507500</v>
      </c>
      <c r="J266" s="5" t="str">
        <f>VLOOKUP(B266,'LEAD 2019'!$B:$B,1,0)</f>
        <v>3.0.9.99.00.9999-4</v>
      </c>
    </row>
    <row r="267" spans="1:10" ht="12.75">
      <c r="A267" s="166">
        <v>2</v>
      </c>
      <c r="B267" s="167" t="s">
        <v>3639</v>
      </c>
      <c r="C267" s="167" t="s">
        <v>1</v>
      </c>
      <c r="D267" s="167" t="s">
        <v>3640</v>
      </c>
      <c r="E267" s="168">
        <v>103595101.76000001</v>
      </c>
      <c r="F267" s="154"/>
      <c r="G267" s="168">
        <v>26905602.82</v>
      </c>
      <c r="H267" s="168">
        <v>21911726.890000001</v>
      </c>
      <c r="I267" s="168">
        <v>108588977.69</v>
      </c>
      <c r="J267" s="5" t="str">
        <f>VLOOKUP(B267,'LEAD 2019'!$B:$B,1,0)</f>
        <v>3.1.0.00.00-0</v>
      </c>
    </row>
    <row r="268" spans="1:10" ht="12.75">
      <c r="A268" s="166">
        <v>3</v>
      </c>
      <c r="B268" s="167" t="s">
        <v>3641</v>
      </c>
      <c r="C268" s="167" t="s">
        <v>1</v>
      </c>
      <c r="D268" s="167" t="s">
        <v>3642</v>
      </c>
      <c r="E268" s="168">
        <v>1746290.83</v>
      </c>
      <c r="F268" s="154"/>
      <c r="G268" s="168">
        <v>650481.89</v>
      </c>
      <c r="H268" s="168">
        <v>566208.34</v>
      </c>
      <c r="I268" s="168">
        <v>1830564.38</v>
      </c>
      <c r="J268" s="5" t="str">
        <f>VLOOKUP(B268,'LEAD 2019'!$B:$B,1,0)</f>
        <v>3.1.1.00.00-3</v>
      </c>
    </row>
    <row r="269" spans="1:10" ht="12.75">
      <c r="A269" s="166">
        <v>4</v>
      </c>
      <c r="B269" s="167" t="s">
        <v>3643</v>
      </c>
      <c r="C269" s="167" t="s">
        <v>1</v>
      </c>
      <c r="D269" s="167" t="s">
        <v>3644</v>
      </c>
      <c r="E269" s="168">
        <v>1746290.83</v>
      </c>
      <c r="F269" s="154"/>
      <c r="G269" s="168">
        <v>650481.89</v>
      </c>
      <c r="H269" s="168">
        <v>566208.34</v>
      </c>
      <c r="I269" s="168">
        <v>1830564.38</v>
      </c>
      <c r="J269" s="5" t="str">
        <f>VLOOKUP(B269,'LEAD 2019'!$B:$B,1,0)</f>
        <v>3.1.1.10.00-0</v>
      </c>
    </row>
    <row r="270" spans="1:10" ht="12.75">
      <c r="A270" s="166">
        <v>6</v>
      </c>
      <c r="B270" s="167" t="s">
        <v>3645</v>
      </c>
      <c r="C270" s="167" t="s">
        <v>3646</v>
      </c>
      <c r="D270" s="167" t="s">
        <v>3647</v>
      </c>
      <c r="E270" s="168">
        <v>251333.21</v>
      </c>
      <c r="F270" s="154"/>
      <c r="G270" s="168">
        <v>317704.53000000003</v>
      </c>
      <c r="H270" s="168">
        <v>87577.45</v>
      </c>
      <c r="I270" s="168">
        <v>481460.29</v>
      </c>
      <c r="J270" s="5" t="str">
        <f>VLOOKUP(B270,'LEAD 2019'!$B:$B,1,0)</f>
        <v>3.1.1.10.00.0002-2</v>
      </c>
    </row>
    <row r="271" spans="1:10" ht="12.75">
      <c r="A271" s="166">
        <v>6</v>
      </c>
      <c r="B271" s="167" t="s">
        <v>3648</v>
      </c>
      <c r="C271" s="167" t="s">
        <v>3649</v>
      </c>
      <c r="D271" s="167" t="s">
        <v>3650</v>
      </c>
      <c r="E271" s="168">
        <v>339574.83</v>
      </c>
      <c r="F271" s="154"/>
      <c r="G271" s="168">
        <v>595.22</v>
      </c>
      <c r="H271" s="168">
        <v>17764.96</v>
      </c>
      <c r="I271" s="168">
        <v>322405.09000000003</v>
      </c>
      <c r="J271" s="5" t="str">
        <f>VLOOKUP(B271,'LEAD 2019'!$B:$B,1,0)</f>
        <v>3.1.1.10.00.0003-9</v>
      </c>
    </row>
    <row r="272" spans="1:10" ht="12.75">
      <c r="A272" s="166">
        <v>6</v>
      </c>
      <c r="B272" s="167" t="s">
        <v>3651</v>
      </c>
      <c r="C272" s="167" t="s">
        <v>3652</v>
      </c>
      <c r="D272" s="167" t="s">
        <v>3653</v>
      </c>
      <c r="E272" s="168">
        <v>717316.18</v>
      </c>
      <c r="F272" s="154"/>
      <c r="G272" s="168">
        <v>330652.09000000003</v>
      </c>
      <c r="H272" s="168">
        <v>216225.19</v>
      </c>
      <c r="I272" s="168">
        <v>831743.08</v>
      </c>
      <c r="J272" s="5" t="str">
        <f>VLOOKUP(B272,'LEAD 2019'!$B:$B,1,0)</f>
        <v>3.1.1.10.00.0008-4</v>
      </c>
    </row>
    <row r="273" spans="1:10" ht="12.75">
      <c r="A273" s="166">
        <v>6</v>
      </c>
      <c r="B273" s="167" t="s">
        <v>5967</v>
      </c>
      <c r="C273" s="167" t="s">
        <v>5968</v>
      </c>
      <c r="D273" s="167" t="s">
        <v>5969</v>
      </c>
      <c r="E273" s="168">
        <v>2645.66</v>
      </c>
      <c r="F273" s="154"/>
      <c r="G273" s="168">
        <v>33.409999999999997</v>
      </c>
      <c r="H273" s="168">
        <v>2645.66</v>
      </c>
      <c r="I273" s="168">
        <v>33.409999999999997</v>
      </c>
      <c r="J273" s="5" t="str">
        <f>VLOOKUP(B273,'LEAD 2019'!$B:$B,1,0)</f>
        <v>3.1.1.10.00.0009-1</v>
      </c>
    </row>
    <row r="274" spans="1:10" ht="12.75">
      <c r="A274" s="166">
        <v>6</v>
      </c>
      <c r="B274" s="167" t="s">
        <v>3654</v>
      </c>
      <c r="C274" s="167" t="s">
        <v>3655</v>
      </c>
      <c r="D274" s="167" t="s">
        <v>3656</v>
      </c>
      <c r="E274" s="168">
        <v>435420.95</v>
      </c>
      <c r="F274" s="154"/>
      <c r="G274" s="168">
        <v>1496.64</v>
      </c>
      <c r="H274" s="168">
        <v>241995.08</v>
      </c>
      <c r="I274" s="168">
        <v>194922.51</v>
      </c>
      <c r="J274" s="5" t="str">
        <f>VLOOKUP(B274,'LEAD 2019'!$B:$B,1,0)</f>
        <v>3.1.1.10.00.0014-9</v>
      </c>
    </row>
    <row r="275" spans="1:10" ht="12.75">
      <c r="A275" s="166">
        <v>3</v>
      </c>
      <c r="B275" s="167" t="s">
        <v>3657</v>
      </c>
      <c r="C275" s="167" t="s">
        <v>1</v>
      </c>
      <c r="D275" s="167" t="s">
        <v>3658</v>
      </c>
      <c r="E275" s="168">
        <v>24793219.379999999</v>
      </c>
      <c r="F275" s="154"/>
      <c r="G275" s="168">
        <v>4396923.3600000003</v>
      </c>
      <c r="H275" s="168">
        <v>4876774.8099999996</v>
      </c>
      <c r="I275" s="168">
        <v>24313367.93</v>
      </c>
      <c r="J275" s="5" t="str">
        <f>VLOOKUP(B275,'LEAD 2019'!$B:$B,1,0)</f>
        <v>3.1.2.00.00-6</v>
      </c>
    </row>
    <row r="276" spans="1:10" ht="12.75">
      <c r="A276" s="166">
        <v>4</v>
      </c>
      <c r="B276" s="167" t="s">
        <v>3659</v>
      </c>
      <c r="C276" s="167" t="s">
        <v>1</v>
      </c>
      <c r="D276" s="167" t="s">
        <v>3660</v>
      </c>
      <c r="E276" s="168">
        <v>24793219.379999999</v>
      </c>
      <c r="F276" s="154"/>
      <c r="G276" s="168">
        <v>4396923.3600000003</v>
      </c>
      <c r="H276" s="168">
        <v>4876774.8099999996</v>
      </c>
      <c r="I276" s="168">
        <v>24313367.93</v>
      </c>
      <c r="J276" s="5" t="str">
        <f>VLOOKUP(B276,'LEAD 2019'!$B:$B,1,0)</f>
        <v>3.1.2.10.00-3</v>
      </c>
    </row>
    <row r="277" spans="1:10" ht="12.75">
      <c r="A277" s="166">
        <v>6</v>
      </c>
      <c r="B277" s="167" t="s">
        <v>3661</v>
      </c>
      <c r="C277" s="167" t="s">
        <v>3662</v>
      </c>
      <c r="D277" s="167" t="s">
        <v>3663</v>
      </c>
      <c r="E277" s="168">
        <v>54653.34</v>
      </c>
      <c r="F277" s="154"/>
      <c r="G277" s="168">
        <v>11361.32</v>
      </c>
      <c r="H277" s="168">
        <v>53157.81</v>
      </c>
      <c r="I277" s="168">
        <v>12856.85</v>
      </c>
      <c r="J277" s="5" t="str">
        <f>VLOOKUP(B277,'LEAD 2019'!$B:$B,1,0)</f>
        <v>3.1.2.10.00.0001-4</v>
      </c>
    </row>
    <row r="278" spans="1:10" ht="12.75">
      <c r="A278" s="166">
        <v>6</v>
      </c>
      <c r="B278" s="167" t="s">
        <v>3664</v>
      </c>
      <c r="C278" s="167" t="s">
        <v>3665</v>
      </c>
      <c r="D278" s="167" t="s">
        <v>3666</v>
      </c>
      <c r="E278" s="168">
        <v>11504797.300000001</v>
      </c>
      <c r="F278" s="154"/>
      <c r="G278" s="168">
        <v>1460322.57</v>
      </c>
      <c r="H278" s="168">
        <v>1862153.96</v>
      </c>
      <c r="I278" s="168">
        <v>11102965.91</v>
      </c>
      <c r="J278" s="5" t="str">
        <f>VLOOKUP(B278,'LEAD 2019'!$B:$B,1,0)</f>
        <v>3.1.2.10.00.0002-1</v>
      </c>
    </row>
    <row r="279" spans="1:10" ht="12.75">
      <c r="A279" s="166">
        <v>6</v>
      </c>
      <c r="B279" s="167" t="s">
        <v>3667</v>
      </c>
      <c r="C279" s="167" t="s">
        <v>3668</v>
      </c>
      <c r="D279" s="167" t="s">
        <v>3669</v>
      </c>
      <c r="E279" s="168">
        <v>6880069.1299999999</v>
      </c>
      <c r="F279" s="154"/>
      <c r="G279" s="168">
        <v>870071.13</v>
      </c>
      <c r="H279" s="168">
        <v>597569.64</v>
      </c>
      <c r="I279" s="168">
        <v>7152570.6200000001</v>
      </c>
      <c r="J279" s="5" t="str">
        <f>VLOOKUP(B279,'LEAD 2019'!$B:$B,1,0)</f>
        <v>3.1.2.10.00.0003-8</v>
      </c>
    </row>
    <row r="280" spans="1:10" ht="12.75">
      <c r="A280" s="166">
        <v>6</v>
      </c>
      <c r="B280" s="167" t="s">
        <v>3670</v>
      </c>
      <c r="C280" s="167" t="s">
        <v>3671</v>
      </c>
      <c r="D280" s="167" t="s">
        <v>3672</v>
      </c>
      <c r="E280" s="168">
        <v>2066449.74</v>
      </c>
      <c r="F280" s="154"/>
      <c r="G280" s="168">
        <v>1124812.02</v>
      </c>
      <c r="H280" s="168">
        <v>1192317.1399999999</v>
      </c>
      <c r="I280" s="168">
        <v>1998944.62</v>
      </c>
      <c r="J280" s="5" t="str">
        <f>VLOOKUP(B280,'LEAD 2019'!$B:$B,1,0)</f>
        <v>3.1.2.10.00.0008-3</v>
      </c>
    </row>
    <row r="281" spans="1:10" ht="12.75">
      <c r="A281" s="166">
        <v>6</v>
      </c>
      <c r="B281" s="167" t="s">
        <v>3673</v>
      </c>
      <c r="C281" s="167" t="s">
        <v>3674</v>
      </c>
      <c r="D281" s="167" t="s">
        <v>3675</v>
      </c>
      <c r="E281" s="168">
        <v>473115.95</v>
      </c>
      <c r="F281" s="154"/>
      <c r="G281" s="168">
        <v>160775.10999999999</v>
      </c>
      <c r="H281" s="168">
        <v>173793.78</v>
      </c>
      <c r="I281" s="168">
        <v>460097.28000000003</v>
      </c>
      <c r="J281" s="5" t="str">
        <f>VLOOKUP(B281,'LEAD 2019'!$B:$B,1,0)</f>
        <v>3.1.2.10.00.0009-0</v>
      </c>
    </row>
    <row r="282" spans="1:10" ht="12.75">
      <c r="A282" s="166">
        <v>6</v>
      </c>
      <c r="B282" s="167" t="s">
        <v>3676</v>
      </c>
      <c r="C282" s="167" t="s">
        <v>3677</v>
      </c>
      <c r="D282" s="167" t="s">
        <v>3678</v>
      </c>
      <c r="E282" s="168">
        <v>651158.52</v>
      </c>
      <c r="F282" s="154"/>
      <c r="G282" s="168">
        <v>441201.85</v>
      </c>
      <c r="H282" s="168">
        <v>267683.03999999998</v>
      </c>
      <c r="I282" s="168">
        <v>824677.33</v>
      </c>
      <c r="J282" s="5" t="str">
        <f>VLOOKUP(B282,'LEAD 2019'!$B:$B,1,0)</f>
        <v>3.1.2.10.00.0010-0</v>
      </c>
    </row>
    <row r="283" spans="1:10" ht="12.75">
      <c r="A283" s="166">
        <v>6</v>
      </c>
      <c r="B283" s="167" t="s">
        <v>3679</v>
      </c>
      <c r="C283" s="167" t="s">
        <v>3680</v>
      </c>
      <c r="D283" s="167" t="s">
        <v>3681</v>
      </c>
      <c r="E283" s="168">
        <v>3162975.4</v>
      </c>
      <c r="F283" s="154"/>
      <c r="G283" s="168">
        <v>328379.36</v>
      </c>
      <c r="H283" s="168">
        <v>730099.44</v>
      </c>
      <c r="I283" s="168">
        <v>2761255.32</v>
      </c>
      <c r="J283" s="5" t="str">
        <f>VLOOKUP(B283,'LEAD 2019'!$B:$B,1,0)</f>
        <v>3.1.2.10.00.0014-8</v>
      </c>
    </row>
    <row r="284" spans="1:10" ht="12.75">
      <c r="A284" s="166">
        <v>3</v>
      </c>
      <c r="B284" s="167" t="s">
        <v>3682</v>
      </c>
      <c r="C284" s="167" t="s">
        <v>1</v>
      </c>
      <c r="D284" s="167" t="s">
        <v>3683</v>
      </c>
      <c r="E284" s="168">
        <v>31895158.780000001</v>
      </c>
      <c r="F284" s="154"/>
      <c r="G284" s="168">
        <v>5947155.6299999999</v>
      </c>
      <c r="H284" s="168">
        <v>5411315.6299999999</v>
      </c>
      <c r="I284" s="168">
        <v>32430998.780000001</v>
      </c>
      <c r="J284" s="5" t="str">
        <f>VLOOKUP(B284,'LEAD 2019'!$B:$B,1,0)</f>
        <v>3.1.3.00.00-9</v>
      </c>
    </row>
    <row r="285" spans="1:10" ht="12.75">
      <c r="A285" s="166">
        <v>4</v>
      </c>
      <c r="B285" s="167" t="s">
        <v>3684</v>
      </c>
      <c r="C285" s="167" t="s">
        <v>1</v>
      </c>
      <c r="D285" s="167" t="s">
        <v>3685</v>
      </c>
      <c r="E285" s="168">
        <v>31895158.780000001</v>
      </c>
      <c r="F285" s="154"/>
      <c r="G285" s="168">
        <v>5911121.1799999997</v>
      </c>
      <c r="H285" s="168">
        <v>5411315.6299999999</v>
      </c>
      <c r="I285" s="168">
        <v>32394964.329999998</v>
      </c>
      <c r="J285" s="5" t="str">
        <f>VLOOKUP(B285,'LEAD 2019'!$B:$B,1,0)</f>
        <v>3.1.3.10.00-6</v>
      </c>
    </row>
    <row r="286" spans="1:10" ht="12.75">
      <c r="A286" s="166">
        <v>5</v>
      </c>
      <c r="B286" s="167" t="s">
        <v>3686</v>
      </c>
      <c r="C286" s="167" t="s">
        <v>1</v>
      </c>
      <c r="D286" s="167" t="s">
        <v>3687</v>
      </c>
      <c r="E286" s="168">
        <v>12009602.300000001</v>
      </c>
      <c r="F286" s="154"/>
      <c r="G286" s="168">
        <v>5685278.3300000001</v>
      </c>
      <c r="H286" s="168">
        <v>5253476.84</v>
      </c>
      <c r="I286" s="168">
        <v>12441403.789999999</v>
      </c>
      <c r="J286" s="5" t="str">
        <f>VLOOKUP(B286,'LEAD 2019'!$B:$B,1,0)</f>
        <v>3.1.3.10.10-9</v>
      </c>
    </row>
    <row r="287" spans="1:10" ht="12.75">
      <c r="A287" s="166">
        <v>6</v>
      </c>
      <c r="B287" s="167" t="s">
        <v>3688</v>
      </c>
      <c r="C287" s="167" t="s">
        <v>3689</v>
      </c>
      <c r="D287" s="167" t="s">
        <v>3690</v>
      </c>
      <c r="E287" s="168">
        <v>8893.17</v>
      </c>
      <c r="F287" s="154"/>
      <c r="G287" s="168">
        <v>5686.69</v>
      </c>
      <c r="H287" s="168">
        <v>8877.7000000000007</v>
      </c>
      <c r="I287" s="168">
        <v>5702.16</v>
      </c>
      <c r="J287" s="5" t="str">
        <f>VLOOKUP(B287,'LEAD 2019'!$B:$B,1,0)</f>
        <v>3.1.3.10.10.0001-2</v>
      </c>
    </row>
    <row r="288" spans="1:10" ht="12.75">
      <c r="A288" s="166">
        <v>6</v>
      </c>
      <c r="B288" s="167" t="s">
        <v>3691</v>
      </c>
      <c r="C288" s="167" t="s">
        <v>3692</v>
      </c>
      <c r="D288" s="167" t="s">
        <v>3693</v>
      </c>
      <c r="E288" s="168">
        <v>341409.01</v>
      </c>
      <c r="F288" s="154"/>
      <c r="G288" s="168">
        <v>2990227.69</v>
      </c>
      <c r="H288" s="168">
        <v>2191715</v>
      </c>
      <c r="I288" s="168">
        <v>1139921.7</v>
      </c>
      <c r="J288" s="5" t="str">
        <f>VLOOKUP(B288,'LEAD 2019'!$B:$B,1,0)</f>
        <v>3.1.3.10.10.0002-9</v>
      </c>
    </row>
    <row r="289" spans="1:10" ht="12.75">
      <c r="A289" s="166">
        <v>6</v>
      </c>
      <c r="B289" s="167" t="s">
        <v>3694</v>
      </c>
      <c r="C289" s="167" t="s">
        <v>3695</v>
      </c>
      <c r="D289" s="167" t="s">
        <v>3696</v>
      </c>
      <c r="E289" s="168">
        <v>9448866.6400000006</v>
      </c>
      <c r="F289" s="154"/>
      <c r="G289" s="168">
        <v>1056664.07</v>
      </c>
      <c r="H289" s="168">
        <v>1540303.8</v>
      </c>
      <c r="I289" s="168">
        <v>8965226.9100000001</v>
      </c>
      <c r="J289" s="5" t="str">
        <f>VLOOKUP(B289,'LEAD 2019'!$B:$B,1,0)</f>
        <v>3.1.3.10.10.0003-6</v>
      </c>
    </row>
    <row r="290" spans="1:10" ht="12.75">
      <c r="A290" s="166">
        <v>6</v>
      </c>
      <c r="B290" s="167" t="s">
        <v>3697</v>
      </c>
      <c r="C290" s="167" t="s">
        <v>3698</v>
      </c>
      <c r="D290" s="167" t="s">
        <v>3699</v>
      </c>
      <c r="E290" s="168">
        <v>1054809.98</v>
      </c>
      <c r="F290" s="154"/>
      <c r="G290" s="168">
        <v>441075.39</v>
      </c>
      <c r="H290" s="168">
        <v>694432.26</v>
      </c>
      <c r="I290" s="168">
        <v>801453.11</v>
      </c>
      <c r="J290" s="5" t="str">
        <f>VLOOKUP(B290,'LEAD 2019'!$B:$B,1,0)</f>
        <v>3.1.3.10.10.0008-1</v>
      </c>
    </row>
    <row r="291" spans="1:10" ht="12.75">
      <c r="A291" s="166">
        <v>6</v>
      </c>
      <c r="B291" s="167" t="s">
        <v>3700</v>
      </c>
      <c r="C291" s="167" t="s">
        <v>3701</v>
      </c>
      <c r="D291" s="167" t="s">
        <v>3702</v>
      </c>
      <c r="E291" s="168">
        <v>0</v>
      </c>
      <c r="F291" s="154"/>
      <c r="G291" s="168">
        <v>761135.49</v>
      </c>
      <c r="H291" s="168">
        <v>307443.67</v>
      </c>
      <c r="I291" s="168">
        <v>453691.82</v>
      </c>
      <c r="J291" s="5" t="str">
        <f>VLOOKUP(B291,'LEAD 2019'!$B:$B,1,0)</f>
        <v>3.1.3.10.10.0011-5</v>
      </c>
    </row>
    <row r="292" spans="1:10" ht="12.75">
      <c r="A292" s="166">
        <v>6</v>
      </c>
      <c r="B292" s="167" t="s">
        <v>3703</v>
      </c>
      <c r="C292" s="167" t="s">
        <v>3704</v>
      </c>
      <c r="D292" s="167" t="s">
        <v>3705</v>
      </c>
      <c r="E292" s="168">
        <v>438443.75</v>
      </c>
      <c r="F292" s="154"/>
      <c r="G292" s="168">
        <v>93390.31</v>
      </c>
      <c r="H292" s="168">
        <v>109341.52</v>
      </c>
      <c r="I292" s="168">
        <v>422492.54</v>
      </c>
      <c r="J292" s="5" t="str">
        <f>VLOOKUP(B292,'LEAD 2019'!$B:$B,1,0)</f>
        <v>3.1.3.10.10.0013-9</v>
      </c>
    </row>
    <row r="293" spans="1:10" ht="12.75">
      <c r="A293" s="166">
        <v>6</v>
      </c>
      <c r="B293" s="167" t="s">
        <v>3706</v>
      </c>
      <c r="C293" s="167" t="s">
        <v>3707</v>
      </c>
      <c r="D293" s="167" t="s">
        <v>3708</v>
      </c>
      <c r="E293" s="168">
        <v>717179.75</v>
      </c>
      <c r="F293" s="154"/>
      <c r="G293" s="168">
        <v>337098.69</v>
      </c>
      <c r="H293" s="168">
        <v>401362.89</v>
      </c>
      <c r="I293" s="168">
        <v>652915.55000000005</v>
      </c>
      <c r="J293" s="5" t="str">
        <f>VLOOKUP(B293,'LEAD 2019'!$B:$B,1,0)</f>
        <v>3.1.3.10.10.0014-6</v>
      </c>
    </row>
    <row r="294" spans="1:10" ht="12.75">
      <c r="A294" s="166">
        <v>5</v>
      </c>
      <c r="B294" s="167" t="s">
        <v>3709</v>
      </c>
      <c r="C294" s="167" t="s">
        <v>1</v>
      </c>
      <c r="D294" s="167" t="s">
        <v>3710</v>
      </c>
      <c r="E294" s="168">
        <v>19885556.48</v>
      </c>
      <c r="F294" s="154"/>
      <c r="G294" s="168">
        <v>225842.85</v>
      </c>
      <c r="H294" s="168">
        <v>157838.79</v>
      </c>
      <c r="I294" s="168">
        <v>19953560.539999999</v>
      </c>
      <c r="J294" s="5" t="str">
        <f>VLOOKUP(B294,'LEAD 2019'!$B:$B,1,0)</f>
        <v>3.1.3.10.20-2</v>
      </c>
    </row>
    <row r="295" spans="1:10" ht="12.75">
      <c r="A295" s="166">
        <v>6</v>
      </c>
      <c r="B295" s="167" t="s">
        <v>3711</v>
      </c>
      <c r="C295" s="167" t="s">
        <v>3712</v>
      </c>
      <c r="D295" s="167" t="s">
        <v>3713</v>
      </c>
      <c r="E295" s="168">
        <v>5435.2</v>
      </c>
      <c r="F295" s="154"/>
      <c r="G295" s="168">
        <v>2894.88</v>
      </c>
      <c r="H295" s="168">
        <v>5420.85</v>
      </c>
      <c r="I295" s="168">
        <v>2909.23</v>
      </c>
      <c r="J295" s="5" t="str">
        <f>VLOOKUP(B295,'LEAD 2019'!$B:$B,1,0)</f>
        <v>3.1.3.10.20.0001-1</v>
      </c>
    </row>
    <row r="296" spans="1:10" ht="12.75">
      <c r="A296" s="166">
        <v>6</v>
      </c>
      <c r="B296" s="167" t="s">
        <v>3714</v>
      </c>
      <c r="C296" s="167" t="s">
        <v>3715</v>
      </c>
      <c r="D296" s="167" t="s">
        <v>3693</v>
      </c>
      <c r="E296" s="168">
        <v>16029013.859999999</v>
      </c>
      <c r="F296" s="154"/>
      <c r="G296" s="168">
        <v>198311.83</v>
      </c>
      <c r="H296" s="168">
        <v>109935.27</v>
      </c>
      <c r="I296" s="168">
        <v>16117390.42</v>
      </c>
      <c r="J296" s="5" t="str">
        <f>VLOOKUP(B296,'LEAD 2019'!$B:$B,1,0)</f>
        <v>3.1.3.10.20.0002-8</v>
      </c>
    </row>
    <row r="297" spans="1:10" ht="12.75">
      <c r="A297" s="166">
        <v>6</v>
      </c>
      <c r="B297" s="167" t="s">
        <v>3716</v>
      </c>
      <c r="C297" s="167" t="s">
        <v>3717</v>
      </c>
      <c r="D297" s="167" t="s">
        <v>3718</v>
      </c>
      <c r="E297" s="168">
        <v>1720434.51</v>
      </c>
      <c r="F297" s="154"/>
      <c r="G297" s="168">
        <v>7323.9</v>
      </c>
      <c r="H297" s="168">
        <v>0</v>
      </c>
      <c r="I297" s="168">
        <v>1727758.41</v>
      </c>
      <c r="J297" s="5" t="str">
        <f>VLOOKUP(B297,'LEAD 2019'!$B:$B,1,0)</f>
        <v>3.1.3.10.20.0003-5</v>
      </c>
    </row>
    <row r="298" spans="1:10" ht="12.75">
      <c r="A298" s="166">
        <v>6</v>
      </c>
      <c r="B298" s="167" t="s">
        <v>3719</v>
      </c>
      <c r="C298" s="167" t="s">
        <v>3720</v>
      </c>
      <c r="D298" s="167" t="s">
        <v>3699</v>
      </c>
      <c r="E298" s="168">
        <v>130600.8</v>
      </c>
      <c r="F298" s="154"/>
      <c r="G298" s="168">
        <v>6220.39</v>
      </c>
      <c r="H298" s="168">
        <v>18496.009999999998</v>
      </c>
      <c r="I298" s="168">
        <v>118325.18</v>
      </c>
      <c r="J298" s="5" t="str">
        <f>VLOOKUP(B298,'LEAD 2019'!$B:$B,1,0)</f>
        <v>3.1.3.10.20.0008-0</v>
      </c>
    </row>
    <row r="299" spans="1:10" ht="12.75">
      <c r="A299" s="166">
        <v>6</v>
      </c>
      <c r="B299" s="167" t="s">
        <v>3721</v>
      </c>
      <c r="C299" s="167" t="s">
        <v>3722</v>
      </c>
      <c r="D299" s="167" t="s">
        <v>3705</v>
      </c>
      <c r="E299" s="168">
        <v>20835.830000000002</v>
      </c>
      <c r="F299" s="154"/>
      <c r="G299" s="168">
        <v>8461.35</v>
      </c>
      <c r="H299" s="168">
        <v>20835.830000000002</v>
      </c>
      <c r="I299" s="168">
        <v>8461.35</v>
      </c>
      <c r="J299" s="5" t="str">
        <f>VLOOKUP(B299,'LEAD 2019'!$B:$B,1,0)</f>
        <v>3.1.3.10.20.0010-7</v>
      </c>
    </row>
    <row r="300" spans="1:10" ht="12.75">
      <c r="A300" s="166">
        <v>6</v>
      </c>
      <c r="B300" s="167" t="s">
        <v>3723</v>
      </c>
      <c r="C300" s="167" t="s">
        <v>3724</v>
      </c>
      <c r="D300" s="167" t="s">
        <v>3708</v>
      </c>
      <c r="E300" s="168">
        <v>3150.83</v>
      </c>
      <c r="F300" s="154"/>
      <c r="G300" s="168">
        <v>2630.5</v>
      </c>
      <c r="H300" s="168">
        <v>3150.83</v>
      </c>
      <c r="I300" s="168">
        <v>2630.5</v>
      </c>
      <c r="J300" s="5" t="str">
        <f>VLOOKUP(B300,'LEAD 2019'!$B:$B,1,0)</f>
        <v>3.1.3.10.20.0011-4</v>
      </c>
    </row>
    <row r="301" spans="1:10" ht="12.75">
      <c r="A301" s="166">
        <v>6</v>
      </c>
      <c r="B301" s="167" t="s">
        <v>3725</v>
      </c>
      <c r="C301" s="167" t="s">
        <v>3726</v>
      </c>
      <c r="D301" s="167" t="s">
        <v>3727</v>
      </c>
      <c r="E301" s="168">
        <v>1976085.45</v>
      </c>
      <c r="F301" s="154"/>
      <c r="G301" s="168">
        <v>0</v>
      </c>
      <c r="H301" s="168">
        <v>0</v>
      </c>
      <c r="I301" s="168">
        <v>1976085.45</v>
      </c>
      <c r="J301" s="5" t="str">
        <f>VLOOKUP(B301,'LEAD 2019'!$B:$B,1,0)</f>
        <v>3.1.3.10.20.0012-1</v>
      </c>
    </row>
    <row r="302" spans="1:10" ht="12.75">
      <c r="A302" s="166">
        <v>4</v>
      </c>
      <c r="B302" s="167" t="s">
        <v>14508</v>
      </c>
      <c r="C302" s="167" t="s">
        <v>1</v>
      </c>
      <c r="D302" s="167" t="s">
        <v>14509</v>
      </c>
      <c r="E302" s="168">
        <v>0</v>
      </c>
      <c r="F302" s="154"/>
      <c r="G302" s="168">
        <v>36034.449999999997</v>
      </c>
      <c r="H302" s="168">
        <v>0</v>
      </c>
      <c r="I302" s="168">
        <v>36034.449999999997</v>
      </c>
      <c r="J302" s="5" t="str">
        <f>VLOOKUP(B302,'LEAD 2019'!$B:$B,1,0)</f>
        <v>3.1.3.30.00-0</v>
      </c>
    </row>
    <row r="303" spans="1:10" ht="12.75">
      <c r="A303" s="166">
        <v>5</v>
      </c>
      <c r="B303" s="167" t="s">
        <v>14510</v>
      </c>
      <c r="C303" s="167" t="s">
        <v>1</v>
      </c>
      <c r="D303" s="167" t="s">
        <v>3687</v>
      </c>
      <c r="E303" s="168">
        <v>0</v>
      </c>
      <c r="F303" s="154"/>
      <c r="G303" s="168">
        <v>36034.449999999997</v>
      </c>
      <c r="H303" s="168">
        <v>0</v>
      </c>
      <c r="I303" s="168">
        <v>36034.449999999997</v>
      </c>
      <c r="J303" s="5" t="str">
        <f>VLOOKUP(B303,'LEAD 2019'!$B:$B,1,0)</f>
        <v>3.1.3.30.10-3</v>
      </c>
    </row>
    <row r="304" spans="1:10" ht="12.75">
      <c r="A304" s="166">
        <v>6</v>
      </c>
      <c r="B304" s="167" t="s">
        <v>10486</v>
      </c>
      <c r="C304" s="167" t="s">
        <v>14511</v>
      </c>
      <c r="D304" s="167" t="s">
        <v>14512</v>
      </c>
      <c r="E304" s="168">
        <v>0</v>
      </c>
      <c r="F304" s="154"/>
      <c r="G304" s="168">
        <v>36034.449999999997</v>
      </c>
      <c r="H304" s="168">
        <v>0</v>
      </c>
      <c r="I304" s="168">
        <v>36034.449999999997</v>
      </c>
      <c r="J304" s="5" t="str">
        <f>VLOOKUP(B304,'LEAD 2019'!$B:$B,1,0)</f>
        <v>3.1.3.30.10.0001-8</v>
      </c>
    </row>
    <row r="305" spans="1:10" ht="12.75">
      <c r="A305" s="166">
        <v>3</v>
      </c>
      <c r="B305" s="167" t="s">
        <v>3730</v>
      </c>
      <c r="C305" s="167" t="s">
        <v>1</v>
      </c>
      <c r="D305" s="167" t="s">
        <v>3731</v>
      </c>
      <c r="E305" s="168">
        <v>28016441.289999999</v>
      </c>
      <c r="F305" s="154"/>
      <c r="G305" s="168">
        <v>10188555.689999999</v>
      </c>
      <c r="H305" s="168">
        <v>6927948.7699999996</v>
      </c>
      <c r="I305" s="168">
        <v>31277048.210000001</v>
      </c>
      <c r="J305" s="5" t="str">
        <f>VLOOKUP(B305,'LEAD 2019'!$B:$B,1,0)</f>
        <v>3.1.4.00.00-2</v>
      </c>
    </row>
    <row r="306" spans="1:10" ht="12.75">
      <c r="A306" s="166">
        <v>4</v>
      </c>
      <c r="B306" s="167" t="s">
        <v>3732</v>
      </c>
      <c r="C306" s="167" t="s">
        <v>1</v>
      </c>
      <c r="D306" s="167" t="s">
        <v>3733</v>
      </c>
      <c r="E306" s="168">
        <v>28016441.289999999</v>
      </c>
      <c r="F306" s="154"/>
      <c r="G306" s="168">
        <v>10188555.689999999</v>
      </c>
      <c r="H306" s="168">
        <v>6927948.7699999996</v>
      </c>
      <c r="I306" s="168">
        <v>31277048.210000001</v>
      </c>
      <c r="J306" s="5" t="str">
        <f>VLOOKUP(B306,'LEAD 2019'!$B:$B,1,0)</f>
        <v>3.1.4.10.00-9</v>
      </c>
    </row>
    <row r="307" spans="1:10" ht="12.75">
      <c r="A307" s="166">
        <v>5</v>
      </c>
      <c r="B307" s="167" t="s">
        <v>3734</v>
      </c>
      <c r="C307" s="167" t="s">
        <v>1</v>
      </c>
      <c r="D307" s="167" t="s">
        <v>3687</v>
      </c>
      <c r="E307" s="168">
        <v>24469208.27</v>
      </c>
      <c r="F307" s="154"/>
      <c r="G307" s="168">
        <v>9737643.6099999994</v>
      </c>
      <c r="H307" s="168">
        <v>4965997.0999999996</v>
      </c>
      <c r="I307" s="168">
        <v>29240854.780000001</v>
      </c>
      <c r="J307" s="5" t="str">
        <f>VLOOKUP(B307,'LEAD 2019'!$B:$B,1,0)</f>
        <v>3.1.4.10.10-2</v>
      </c>
    </row>
    <row r="308" spans="1:10" ht="12.75">
      <c r="A308" s="166">
        <v>6</v>
      </c>
      <c r="B308" s="167" t="s">
        <v>3735</v>
      </c>
      <c r="C308" s="167" t="s">
        <v>3736</v>
      </c>
      <c r="D308" s="167" t="s">
        <v>3737</v>
      </c>
      <c r="E308" s="168">
        <v>82455.48</v>
      </c>
      <c r="F308" s="154"/>
      <c r="G308" s="168">
        <v>39029.33</v>
      </c>
      <c r="H308" s="168">
        <v>53080.14</v>
      </c>
      <c r="I308" s="168">
        <v>68404.67</v>
      </c>
      <c r="J308" s="5" t="str">
        <f>VLOOKUP(B308,'LEAD 2019'!$B:$B,1,0)</f>
        <v>3.1.4.10.10.0001-1</v>
      </c>
    </row>
    <row r="309" spans="1:10" ht="12.75">
      <c r="A309" s="166">
        <v>6</v>
      </c>
      <c r="B309" s="167" t="s">
        <v>3738</v>
      </c>
      <c r="C309" s="167" t="s">
        <v>3739</v>
      </c>
      <c r="D309" s="167" t="s">
        <v>3740</v>
      </c>
      <c r="E309" s="168">
        <v>15213674.210000001</v>
      </c>
      <c r="F309" s="154"/>
      <c r="G309" s="168">
        <v>5555064.0899999999</v>
      </c>
      <c r="H309" s="168">
        <v>2829590.03</v>
      </c>
      <c r="I309" s="168">
        <v>17939148.27</v>
      </c>
      <c r="J309" s="5" t="str">
        <f>VLOOKUP(B309,'LEAD 2019'!$B:$B,1,0)</f>
        <v>3.1.4.10.10.0002-8</v>
      </c>
    </row>
    <row r="310" spans="1:10" ht="12.75">
      <c r="A310" s="166">
        <v>6</v>
      </c>
      <c r="B310" s="167" t="s">
        <v>3741</v>
      </c>
      <c r="C310" s="167" t="s">
        <v>3742</v>
      </c>
      <c r="D310" s="167" t="s">
        <v>3743</v>
      </c>
      <c r="E310" s="168">
        <v>4711430.8499999996</v>
      </c>
      <c r="F310" s="154"/>
      <c r="G310" s="168">
        <v>2687339.84</v>
      </c>
      <c r="H310" s="168">
        <v>476350.24</v>
      </c>
      <c r="I310" s="168">
        <v>6922420.4500000002</v>
      </c>
      <c r="J310" s="5" t="str">
        <f>VLOOKUP(B310,'LEAD 2019'!$B:$B,1,0)</f>
        <v>3.1.4.10.10.0003-5</v>
      </c>
    </row>
    <row r="311" spans="1:10" ht="12.75">
      <c r="A311" s="166">
        <v>6</v>
      </c>
      <c r="B311" s="167" t="s">
        <v>3744</v>
      </c>
      <c r="C311" s="167" t="s">
        <v>3745</v>
      </c>
      <c r="D311" s="167" t="s">
        <v>3746</v>
      </c>
      <c r="E311" s="168">
        <v>919431.4</v>
      </c>
      <c r="F311" s="154"/>
      <c r="G311" s="168">
        <v>682278.59</v>
      </c>
      <c r="H311" s="168">
        <v>557372.30000000005</v>
      </c>
      <c r="I311" s="168">
        <v>1044337.69</v>
      </c>
      <c r="J311" s="5" t="str">
        <f>VLOOKUP(B311,'LEAD 2019'!$B:$B,1,0)</f>
        <v>3.1.4.10.10.0008-0</v>
      </c>
    </row>
    <row r="312" spans="1:10" ht="12.75">
      <c r="A312" s="166">
        <v>6</v>
      </c>
      <c r="B312" s="167" t="s">
        <v>3747</v>
      </c>
      <c r="C312" s="167" t="s">
        <v>3748</v>
      </c>
      <c r="D312" s="167" t="s">
        <v>3749</v>
      </c>
      <c r="E312" s="168">
        <v>1465954.88</v>
      </c>
      <c r="F312" s="154"/>
      <c r="G312" s="168">
        <v>41984.55</v>
      </c>
      <c r="H312" s="168">
        <v>205676.97</v>
      </c>
      <c r="I312" s="168">
        <v>1302262.46</v>
      </c>
      <c r="J312" s="5" t="str">
        <f>VLOOKUP(B312,'LEAD 2019'!$B:$B,1,0)</f>
        <v>3.1.4.10.10.0011-4</v>
      </c>
    </row>
    <row r="313" spans="1:10" ht="12.75">
      <c r="A313" s="166">
        <v>6</v>
      </c>
      <c r="B313" s="167" t="s">
        <v>3750</v>
      </c>
      <c r="C313" s="167" t="s">
        <v>3751</v>
      </c>
      <c r="D313" s="167" t="s">
        <v>3752</v>
      </c>
      <c r="E313" s="168">
        <v>300092</v>
      </c>
      <c r="F313" s="154"/>
      <c r="G313" s="168">
        <v>132918.10999999999</v>
      </c>
      <c r="H313" s="168">
        <v>114991.53</v>
      </c>
      <c r="I313" s="168">
        <v>318018.58</v>
      </c>
      <c r="J313" s="5" t="str">
        <f>VLOOKUP(B313,'LEAD 2019'!$B:$B,1,0)</f>
        <v>3.1.4.10.10.0013-8</v>
      </c>
    </row>
    <row r="314" spans="1:10" ht="12.75">
      <c r="A314" s="166">
        <v>6</v>
      </c>
      <c r="B314" s="167" t="s">
        <v>3753</v>
      </c>
      <c r="C314" s="167" t="s">
        <v>3754</v>
      </c>
      <c r="D314" s="167" t="s">
        <v>3755</v>
      </c>
      <c r="E314" s="168">
        <v>1776169.45</v>
      </c>
      <c r="F314" s="154"/>
      <c r="G314" s="168">
        <v>599029.1</v>
      </c>
      <c r="H314" s="168">
        <v>728935.89</v>
      </c>
      <c r="I314" s="168">
        <v>1646262.66</v>
      </c>
      <c r="J314" s="5" t="str">
        <f>VLOOKUP(B314,'LEAD 2019'!$B:$B,1,0)</f>
        <v>3.1.4.10.10.0014-5</v>
      </c>
    </row>
    <row r="315" spans="1:10" ht="12.75">
      <c r="A315" s="166">
        <v>5</v>
      </c>
      <c r="B315" s="167" t="s">
        <v>3756</v>
      </c>
      <c r="C315" s="167" t="s">
        <v>1</v>
      </c>
      <c r="D315" s="167" t="s">
        <v>3710</v>
      </c>
      <c r="E315" s="168">
        <v>3547233.02</v>
      </c>
      <c r="F315" s="154"/>
      <c r="G315" s="168">
        <v>450912.08</v>
      </c>
      <c r="H315" s="168">
        <v>1961951.67</v>
      </c>
      <c r="I315" s="168">
        <v>2036193.43</v>
      </c>
      <c r="J315" s="5" t="str">
        <f>VLOOKUP(B315,'LEAD 2019'!$B:$B,1,0)</f>
        <v>3.1.4.10.20-5</v>
      </c>
    </row>
    <row r="316" spans="1:10" ht="12.75">
      <c r="A316" s="166">
        <v>6</v>
      </c>
      <c r="B316" s="167" t="s">
        <v>3757</v>
      </c>
      <c r="C316" s="167" t="s">
        <v>3758</v>
      </c>
      <c r="D316" s="167" t="s">
        <v>3737</v>
      </c>
      <c r="E316" s="168">
        <v>27354.39</v>
      </c>
      <c r="F316" s="154"/>
      <c r="G316" s="168">
        <v>14212.64</v>
      </c>
      <c r="H316" s="168">
        <v>27279.21</v>
      </c>
      <c r="I316" s="168">
        <v>14287.82</v>
      </c>
      <c r="J316" s="5" t="str">
        <f>VLOOKUP(B316,'LEAD 2019'!$B:$B,1,0)</f>
        <v>3.1.4.10.20.0001-0</v>
      </c>
    </row>
    <row r="317" spans="1:10" ht="12.75">
      <c r="A317" s="166">
        <v>6</v>
      </c>
      <c r="B317" s="167" t="s">
        <v>3759</v>
      </c>
      <c r="C317" s="167" t="s">
        <v>3760</v>
      </c>
      <c r="D317" s="167" t="s">
        <v>3761</v>
      </c>
      <c r="E317" s="168">
        <v>2961248.99</v>
      </c>
      <c r="F317" s="154"/>
      <c r="G317" s="168">
        <v>400778.51</v>
      </c>
      <c r="H317" s="168">
        <v>1886975.97</v>
      </c>
      <c r="I317" s="168">
        <v>1475051.53</v>
      </c>
      <c r="J317" s="5" t="str">
        <f>VLOOKUP(B317,'LEAD 2019'!$B:$B,1,0)</f>
        <v>3.1.4.10.20.0002-7</v>
      </c>
    </row>
    <row r="318" spans="1:10" ht="12.75">
      <c r="A318" s="166">
        <v>6</v>
      </c>
      <c r="B318" s="167" t="s">
        <v>3762</v>
      </c>
      <c r="C318" s="167" t="s">
        <v>3763</v>
      </c>
      <c r="D318" s="167" t="s">
        <v>3764</v>
      </c>
      <c r="E318" s="168">
        <v>261232.67</v>
      </c>
      <c r="F318" s="154"/>
      <c r="G318" s="168">
        <v>1533.02</v>
      </c>
      <c r="H318" s="168">
        <v>8885.4500000000007</v>
      </c>
      <c r="I318" s="168">
        <v>253880.24</v>
      </c>
      <c r="J318" s="5" t="str">
        <f>VLOOKUP(B318,'LEAD 2019'!$B:$B,1,0)</f>
        <v>3.1.4.10.20.0003-4</v>
      </c>
    </row>
    <row r="319" spans="1:10" ht="12.75">
      <c r="A319" s="166">
        <v>6</v>
      </c>
      <c r="B319" s="167" t="s">
        <v>3765</v>
      </c>
      <c r="C319" s="167" t="s">
        <v>3766</v>
      </c>
      <c r="D319" s="167" t="s">
        <v>3746</v>
      </c>
      <c r="E319" s="168">
        <v>105104.31</v>
      </c>
      <c r="F319" s="154"/>
      <c r="G319" s="168">
        <v>15050.38</v>
      </c>
      <c r="H319" s="168">
        <v>10339.48</v>
      </c>
      <c r="I319" s="168">
        <v>109815.21</v>
      </c>
      <c r="J319" s="5" t="str">
        <f>VLOOKUP(B319,'LEAD 2019'!$B:$B,1,0)</f>
        <v>3.1.4.10.20.0008-9</v>
      </c>
    </row>
    <row r="320" spans="1:10" ht="12.75">
      <c r="A320" s="166">
        <v>6</v>
      </c>
      <c r="B320" s="167" t="s">
        <v>3767</v>
      </c>
      <c r="C320" s="167" t="s">
        <v>3768</v>
      </c>
      <c r="D320" s="167" t="s">
        <v>3752</v>
      </c>
      <c r="E320" s="168">
        <v>12715.64</v>
      </c>
      <c r="F320" s="154"/>
      <c r="G320" s="168">
        <v>10917.82</v>
      </c>
      <c r="H320" s="168">
        <v>12715.64</v>
      </c>
      <c r="I320" s="168">
        <v>10917.82</v>
      </c>
      <c r="J320" s="5" t="str">
        <f>VLOOKUP(B320,'LEAD 2019'!$B:$B,1,0)</f>
        <v>3.1.4.10.20.0010-6</v>
      </c>
    </row>
    <row r="321" spans="1:10" ht="12.75">
      <c r="A321" s="166">
        <v>6</v>
      </c>
      <c r="B321" s="167" t="s">
        <v>3769</v>
      </c>
      <c r="C321" s="167" t="s">
        <v>3770</v>
      </c>
      <c r="D321" s="167" t="s">
        <v>3755</v>
      </c>
      <c r="E321" s="168">
        <v>16806.009999999998</v>
      </c>
      <c r="F321" s="154"/>
      <c r="G321" s="168">
        <v>8419.7099999999991</v>
      </c>
      <c r="H321" s="168">
        <v>15755.92</v>
      </c>
      <c r="I321" s="168">
        <v>9469.7999999999993</v>
      </c>
      <c r="J321" s="5" t="str">
        <f>VLOOKUP(B321,'LEAD 2019'!$B:$B,1,0)</f>
        <v>3.1.4.10.20.0011-3</v>
      </c>
    </row>
    <row r="322" spans="1:10" ht="12.75">
      <c r="A322" s="166">
        <v>6</v>
      </c>
      <c r="B322" s="167" t="s">
        <v>3771</v>
      </c>
      <c r="C322" s="167" t="s">
        <v>3772</v>
      </c>
      <c r="D322" s="167" t="s">
        <v>3773</v>
      </c>
      <c r="E322" s="168">
        <v>162771.01</v>
      </c>
      <c r="F322" s="154"/>
      <c r="G322" s="168">
        <v>0</v>
      </c>
      <c r="H322" s="168">
        <v>0</v>
      </c>
      <c r="I322" s="168">
        <v>162771.01</v>
      </c>
      <c r="J322" s="5" t="str">
        <f>VLOOKUP(B322,'LEAD 2019'!$B:$B,1,0)</f>
        <v>3.1.4.10.20.0012-0</v>
      </c>
    </row>
    <row r="323" spans="1:10" ht="12.75">
      <c r="A323" s="166">
        <v>3</v>
      </c>
      <c r="B323" s="167" t="s">
        <v>3774</v>
      </c>
      <c r="C323" s="167" t="s">
        <v>1</v>
      </c>
      <c r="D323" s="167" t="s">
        <v>3775</v>
      </c>
      <c r="E323" s="168">
        <v>5767298.0499999998</v>
      </c>
      <c r="F323" s="154"/>
      <c r="G323" s="168">
        <v>3619377.23</v>
      </c>
      <c r="H323" s="168">
        <v>1823744.39</v>
      </c>
      <c r="I323" s="168">
        <v>7562930.8899999997</v>
      </c>
      <c r="J323" s="5" t="str">
        <f>VLOOKUP(B323,'LEAD 2019'!$B:$B,1,0)</f>
        <v>3.1.5.00.00-5</v>
      </c>
    </row>
    <row r="324" spans="1:10" ht="12.75">
      <c r="A324" s="166">
        <v>4</v>
      </c>
      <c r="B324" s="167" t="s">
        <v>3776</v>
      </c>
      <c r="C324" s="167" t="s">
        <v>1</v>
      </c>
      <c r="D324" s="167" t="s">
        <v>3777</v>
      </c>
      <c r="E324" s="168">
        <v>5767298.0499999998</v>
      </c>
      <c r="F324" s="154"/>
      <c r="G324" s="168">
        <v>3619377.23</v>
      </c>
      <c r="H324" s="168">
        <v>1823744.39</v>
      </c>
      <c r="I324" s="168">
        <v>7562930.8899999997</v>
      </c>
      <c r="J324" s="5" t="str">
        <f>VLOOKUP(B324,'LEAD 2019'!$B:$B,1,0)</f>
        <v>3.1.5.10.00-2</v>
      </c>
    </row>
    <row r="325" spans="1:10" ht="12.75">
      <c r="A325" s="166">
        <v>5</v>
      </c>
      <c r="B325" s="167" t="s">
        <v>3778</v>
      </c>
      <c r="C325" s="167" t="s">
        <v>1</v>
      </c>
      <c r="D325" s="167" t="s">
        <v>3687</v>
      </c>
      <c r="E325" s="168">
        <v>5210206.97</v>
      </c>
      <c r="F325" s="154"/>
      <c r="G325" s="168">
        <v>2994125.34</v>
      </c>
      <c r="H325" s="168">
        <v>1472758.59</v>
      </c>
      <c r="I325" s="168">
        <v>6731573.7199999997</v>
      </c>
      <c r="J325" s="5" t="str">
        <f>VLOOKUP(B325,'LEAD 2019'!$B:$B,1,0)</f>
        <v>3.1.5.10.10-5</v>
      </c>
    </row>
    <row r="326" spans="1:10" ht="12.75">
      <c r="A326" s="166">
        <v>6</v>
      </c>
      <c r="B326" s="167" t="s">
        <v>3779</v>
      </c>
      <c r="C326" s="167" t="s">
        <v>3780</v>
      </c>
      <c r="D326" s="167" t="s">
        <v>3781</v>
      </c>
      <c r="E326" s="168">
        <v>55726.58</v>
      </c>
      <c r="F326" s="154"/>
      <c r="G326" s="168">
        <v>9378.5499999999993</v>
      </c>
      <c r="H326" s="168">
        <v>53281.55</v>
      </c>
      <c r="I326" s="168">
        <v>11823.58</v>
      </c>
      <c r="J326" s="5" t="str">
        <f>VLOOKUP(B326,'LEAD 2019'!$B:$B,1,0)</f>
        <v>3.1.5.10.10.0001-0</v>
      </c>
    </row>
    <row r="327" spans="1:10" ht="12.75">
      <c r="A327" s="166">
        <v>6</v>
      </c>
      <c r="B327" s="167" t="s">
        <v>3782</v>
      </c>
      <c r="C327" s="167" t="s">
        <v>3783</v>
      </c>
      <c r="D327" s="167" t="s">
        <v>3784</v>
      </c>
      <c r="E327" s="168">
        <v>3093678.86</v>
      </c>
      <c r="F327" s="154"/>
      <c r="G327" s="168">
        <v>1811367.07</v>
      </c>
      <c r="H327" s="168">
        <v>904620.7</v>
      </c>
      <c r="I327" s="168">
        <v>4000425.23</v>
      </c>
      <c r="J327" s="5" t="str">
        <f>VLOOKUP(B327,'LEAD 2019'!$B:$B,1,0)</f>
        <v>3.1.5.10.10.0002-7</v>
      </c>
    </row>
    <row r="328" spans="1:10" ht="12.75">
      <c r="A328" s="166">
        <v>6</v>
      </c>
      <c r="B328" s="167" t="s">
        <v>3785</v>
      </c>
      <c r="C328" s="167" t="s">
        <v>3786</v>
      </c>
      <c r="D328" s="167" t="s">
        <v>3787</v>
      </c>
      <c r="E328" s="168">
        <v>1196793.6100000001</v>
      </c>
      <c r="F328" s="154"/>
      <c r="G328" s="168">
        <v>917123.16</v>
      </c>
      <c r="H328" s="168">
        <v>217815.96</v>
      </c>
      <c r="I328" s="168">
        <v>1896100.81</v>
      </c>
      <c r="J328" s="5" t="str">
        <f>VLOOKUP(B328,'LEAD 2019'!$B:$B,1,0)</f>
        <v>3.1.5.10.10.0003-4</v>
      </c>
    </row>
    <row r="329" spans="1:10" ht="12.75">
      <c r="A329" s="166">
        <v>6</v>
      </c>
      <c r="B329" s="167" t="s">
        <v>3788</v>
      </c>
      <c r="C329" s="167" t="s">
        <v>3789</v>
      </c>
      <c r="D329" s="167" t="s">
        <v>3790</v>
      </c>
      <c r="E329" s="168">
        <v>78990.33</v>
      </c>
      <c r="F329" s="154"/>
      <c r="G329" s="168">
        <v>77052.91</v>
      </c>
      <c r="H329" s="168">
        <v>29543.33</v>
      </c>
      <c r="I329" s="168">
        <v>126499.91</v>
      </c>
      <c r="J329" s="5" t="str">
        <f>VLOOKUP(B329,'LEAD 2019'!$B:$B,1,0)</f>
        <v>3.1.5.10.10.0008-9</v>
      </c>
    </row>
    <row r="330" spans="1:10" ht="12.75">
      <c r="A330" s="166">
        <v>6</v>
      </c>
      <c r="B330" s="167" t="s">
        <v>3791</v>
      </c>
      <c r="C330" s="167" t="s">
        <v>3792</v>
      </c>
      <c r="D330" s="167" t="s">
        <v>3793</v>
      </c>
      <c r="E330" s="168">
        <v>180654.95</v>
      </c>
      <c r="F330" s="154"/>
      <c r="G330" s="168">
        <v>679.41</v>
      </c>
      <c r="H330" s="168">
        <v>80828.929999999993</v>
      </c>
      <c r="I330" s="168">
        <v>100505.43</v>
      </c>
      <c r="J330" s="5" t="str">
        <f>VLOOKUP(B330,'LEAD 2019'!$B:$B,1,0)</f>
        <v>3.1.5.10.10.0011-3</v>
      </c>
    </row>
    <row r="331" spans="1:10" ht="12.75">
      <c r="A331" s="166">
        <v>6</v>
      </c>
      <c r="B331" s="167" t="s">
        <v>3794</v>
      </c>
      <c r="C331" s="167" t="s">
        <v>3795</v>
      </c>
      <c r="D331" s="167" t="s">
        <v>3796</v>
      </c>
      <c r="E331" s="168">
        <v>122327.18</v>
      </c>
      <c r="F331" s="154"/>
      <c r="G331" s="168">
        <v>27877.85</v>
      </c>
      <c r="H331" s="168">
        <v>35050.5</v>
      </c>
      <c r="I331" s="168">
        <v>115154.53</v>
      </c>
      <c r="J331" s="5" t="str">
        <f>VLOOKUP(B331,'LEAD 2019'!$B:$B,1,0)</f>
        <v>3.1.5.10.10.0013-7</v>
      </c>
    </row>
    <row r="332" spans="1:10" ht="12.75">
      <c r="A332" s="166">
        <v>6</v>
      </c>
      <c r="B332" s="167" t="s">
        <v>3797</v>
      </c>
      <c r="C332" s="167" t="s">
        <v>3798</v>
      </c>
      <c r="D332" s="167" t="s">
        <v>3799</v>
      </c>
      <c r="E332" s="168">
        <v>482035.46</v>
      </c>
      <c r="F332" s="154"/>
      <c r="G332" s="168">
        <v>150646.39000000001</v>
      </c>
      <c r="H332" s="168">
        <v>151617.62</v>
      </c>
      <c r="I332" s="168">
        <v>481064.23</v>
      </c>
      <c r="J332" s="5" t="str">
        <f>VLOOKUP(B332,'LEAD 2019'!$B:$B,1,0)</f>
        <v>3.1.5.10.10.0014-4</v>
      </c>
    </row>
    <row r="333" spans="1:10" ht="12.75">
      <c r="A333" s="166">
        <v>5</v>
      </c>
      <c r="B333" s="167" t="s">
        <v>3800</v>
      </c>
      <c r="C333" s="167" t="s">
        <v>1</v>
      </c>
      <c r="D333" s="167" t="s">
        <v>3710</v>
      </c>
      <c r="E333" s="168">
        <v>557091.07999999996</v>
      </c>
      <c r="F333" s="154"/>
      <c r="G333" s="168">
        <v>625251.89</v>
      </c>
      <c r="H333" s="168">
        <v>350985.8</v>
      </c>
      <c r="I333" s="168">
        <v>831357.17</v>
      </c>
      <c r="J333" s="5" t="str">
        <f>VLOOKUP(B333,'LEAD 2019'!$B:$B,1,0)</f>
        <v>3.1.5.10.20-8</v>
      </c>
    </row>
    <row r="334" spans="1:10" ht="12.75">
      <c r="A334" s="166">
        <v>6</v>
      </c>
      <c r="B334" s="167" t="s">
        <v>3801</v>
      </c>
      <c r="C334" s="167" t="s">
        <v>3802</v>
      </c>
      <c r="D334" s="167" t="s">
        <v>3803</v>
      </c>
      <c r="E334" s="168">
        <v>17518.5</v>
      </c>
      <c r="F334" s="154"/>
      <c r="G334" s="168">
        <v>3343.55</v>
      </c>
      <c r="H334" s="168">
        <v>16834.72</v>
      </c>
      <c r="I334" s="168">
        <v>4027.33</v>
      </c>
      <c r="J334" s="5" t="str">
        <f>VLOOKUP(B334,'LEAD 2019'!$B:$B,1,0)</f>
        <v>3.1.5.10.20.0001-9</v>
      </c>
    </row>
    <row r="335" spans="1:10" ht="12.75">
      <c r="A335" s="166">
        <v>6</v>
      </c>
      <c r="B335" s="167" t="s">
        <v>3804</v>
      </c>
      <c r="C335" s="167" t="s">
        <v>3805</v>
      </c>
      <c r="D335" s="167" t="s">
        <v>3806</v>
      </c>
      <c r="E335" s="168">
        <v>397300.12</v>
      </c>
      <c r="F335" s="154"/>
      <c r="G335" s="168">
        <v>501147.4</v>
      </c>
      <c r="H335" s="168">
        <v>205864.04</v>
      </c>
      <c r="I335" s="168">
        <v>692583.48</v>
      </c>
      <c r="J335" s="5" t="str">
        <f>VLOOKUP(B335,'LEAD 2019'!$B:$B,1,0)</f>
        <v>3.1.5.10.20.0002-6</v>
      </c>
    </row>
    <row r="336" spans="1:10" ht="12.75">
      <c r="A336" s="166">
        <v>6</v>
      </c>
      <c r="B336" s="167" t="s">
        <v>3807</v>
      </c>
      <c r="C336" s="167" t="s">
        <v>3808</v>
      </c>
      <c r="D336" s="167" t="s">
        <v>3809</v>
      </c>
      <c r="E336" s="168">
        <v>113792.44</v>
      </c>
      <c r="F336" s="154"/>
      <c r="G336" s="168">
        <v>94000.13</v>
      </c>
      <c r="H336" s="168">
        <v>100125.13</v>
      </c>
      <c r="I336" s="168">
        <v>107667.44</v>
      </c>
      <c r="J336" s="5" t="str">
        <f>VLOOKUP(B336,'LEAD 2019'!$B:$B,1,0)</f>
        <v>3.1.5.10.20.0003-3</v>
      </c>
    </row>
    <row r="337" spans="1:10" ht="12.75">
      <c r="A337" s="166">
        <v>6</v>
      </c>
      <c r="B337" s="167" t="s">
        <v>3810</v>
      </c>
      <c r="C337" s="167" t="s">
        <v>3811</v>
      </c>
      <c r="D337" s="167" t="s">
        <v>3790</v>
      </c>
      <c r="E337" s="168">
        <v>2429.25</v>
      </c>
      <c r="F337" s="154"/>
      <c r="G337" s="168">
        <v>3360</v>
      </c>
      <c r="H337" s="168">
        <v>2429.25</v>
      </c>
      <c r="I337" s="168">
        <v>3360</v>
      </c>
      <c r="J337" s="5" t="str">
        <f>VLOOKUP(B337,'LEAD 2019'!$B:$B,1,0)</f>
        <v>3.1.5.10.20.0008-8</v>
      </c>
    </row>
    <row r="338" spans="1:10" ht="12.75">
      <c r="A338" s="166">
        <v>6</v>
      </c>
      <c r="B338" s="167" t="s">
        <v>3812</v>
      </c>
      <c r="C338" s="167" t="s">
        <v>3813</v>
      </c>
      <c r="D338" s="167" t="s">
        <v>3796</v>
      </c>
      <c r="E338" s="168">
        <v>7050.77</v>
      </c>
      <c r="F338" s="154"/>
      <c r="G338" s="168">
        <v>16400.810000000001</v>
      </c>
      <c r="H338" s="168">
        <v>6732.66</v>
      </c>
      <c r="I338" s="168">
        <v>16718.919999999998</v>
      </c>
      <c r="J338" s="5" t="str">
        <f>VLOOKUP(B338,'LEAD 2019'!$B:$B,1,0)</f>
        <v>3.1.5.10.20.0012-9</v>
      </c>
    </row>
    <row r="339" spans="1:10" ht="12.75">
      <c r="A339" s="166">
        <v>6</v>
      </c>
      <c r="B339" s="167" t="s">
        <v>3814</v>
      </c>
      <c r="C339" s="167" t="s">
        <v>3815</v>
      </c>
      <c r="D339" s="167" t="s">
        <v>3799</v>
      </c>
      <c r="E339" s="168">
        <v>19000</v>
      </c>
      <c r="F339" s="154"/>
      <c r="G339" s="168">
        <v>7000</v>
      </c>
      <c r="H339" s="168">
        <v>19000</v>
      </c>
      <c r="I339" s="168">
        <v>7000</v>
      </c>
      <c r="J339" s="5" t="str">
        <f>VLOOKUP(B339,'LEAD 2019'!$B:$B,1,0)</f>
        <v>3.1.5.10.20.0013-6</v>
      </c>
    </row>
    <row r="340" spans="1:10" ht="12.75">
      <c r="A340" s="166">
        <v>3</v>
      </c>
      <c r="B340" s="167" t="s">
        <v>3818</v>
      </c>
      <c r="C340" s="167" t="s">
        <v>1</v>
      </c>
      <c r="D340" s="167" t="s">
        <v>3819</v>
      </c>
      <c r="E340" s="168">
        <v>2284230.19</v>
      </c>
      <c r="F340" s="154"/>
      <c r="G340" s="168">
        <v>539866.66</v>
      </c>
      <c r="H340" s="168">
        <v>935710.94</v>
      </c>
      <c r="I340" s="168">
        <v>1888385.91</v>
      </c>
      <c r="J340" s="5" t="str">
        <f>VLOOKUP(B340,'LEAD 2019'!$B:$B,1,0)</f>
        <v>3.1.6.00.00-8</v>
      </c>
    </row>
    <row r="341" spans="1:10" ht="12.75">
      <c r="A341" s="166">
        <v>4</v>
      </c>
      <c r="B341" s="167" t="s">
        <v>3820</v>
      </c>
      <c r="C341" s="167" t="s">
        <v>1</v>
      </c>
      <c r="D341" s="167" t="s">
        <v>3821</v>
      </c>
      <c r="E341" s="168">
        <v>2212095.17</v>
      </c>
      <c r="F341" s="154"/>
      <c r="G341" s="168">
        <v>500608.51</v>
      </c>
      <c r="H341" s="168">
        <v>863575.92</v>
      </c>
      <c r="I341" s="168">
        <v>1849127.76</v>
      </c>
      <c r="J341" s="5" t="str">
        <f>VLOOKUP(B341,'LEAD 2019'!$B:$B,1,0)</f>
        <v>3.1.6.10.00-5</v>
      </c>
    </row>
    <row r="342" spans="1:10" ht="12.75">
      <c r="A342" s="166">
        <v>5</v>
      </c>
      <c r="B342" s="167" t="s">
        <v>3822</v>
      </c>
      <c r="C342" s="167" t="s">
        <v>1</v>
      </c>
      <c r="D342" s="167" t="s">
        <v>3687</v>
      </c>
      <c r="E342" s="168">
        <v>1503113.87</v>
      </c>
      <c r="F342" s="154"/>
      <c r="G342" s="168">
        <v>250401.53</v>
      </c>
      <c r="H342" s="168">
        <v>604859.46</v>
      </c>
      <c r="I342" s="168">
        <v>1148655.94</v>
      </c>
      <c r="J342" s="5" t="str">
        <f>VLOOKUP(B342,'LEAD 2019'!$B:$B,1,0)</f>
        <v>3.1.6.10.10-8</v>
      </c>
    </row>
    <row r="343" spans="1:10" ht="12.75">
      <c r="A343" s="166">
        <v>6</v>
      </c>
      <c r="B343" s="167" t="s">
        <v>3823</v>
      </c>
      <c r="C343" s="167" t="s">
        <v>3824</v>
      </c>
      <c r="D343" s="167" t="s">
        <v>3825</v>
      </c>
      <c r="E343" s="168">
        <v>1156.77</v>
      </c>
      <c r="F343" s="154"/>
      <c r="G343" s="168">
        <v>1201.07</v>
      </c>
      <c r="H343" s="168">
        <v>1098.9000000000001</v>
      </c>
      <c r="I343" s="168">
        <v>1258.94</v>
      </c>
      <c r="J343" s="5" t="str">
        <f>VLOOKUP(B343,'LEAD 2019'!$B:$B,1,0)</f>
        <v>3.1.6.10.10.0001-9</v>
      </c>
    </row>
    <row r="344" spans="1:10" ht="12.75">
      <c r="A344" s="166">
        <v>6</v>
      </c>
      <c r="B344" s="167" t="s">
        <v>3826</v>
      </c>
      <c r="C344" s="167" t="s">
        <v>3827</v>
      </c>
      <c r="D344" s="167" t="s">
        <v>3828</v>
      </c>
      <c r="E344" s="168">
        <v>1099762.3700000001</v>
      </c>
      <c r="F344" s="154"/>
      <c r="G344" s="168">
        <v>181938.22</v>
      </c>
      <c r="H344" s="168">
        <v>459202.67</v>
      </c>
      <c r="I344" s="168">
        <v>822497.92</v>
      </c>
      <c r="J344" s="5" t="str">
        <f>VLOOKUP(B344,'LEAD 2019'!$B:$B,1,0)</f>
        <v>3.1.6.10.10.0002-6</v>
      </c>
    </row>
    <row r="345" spans="1:10" ht="12.75">
      <c r="A345" s="166">
        <v>6</v>
      </c>
      <c r="B345" s="167" t="s">
        <v>3829</v>
      </c>
      <c r="C345" s="167" t="s">
        <v>3830</v>
      </c>
      <c r="D345" s="167" t="s">
        <v>3831</v>
      </c>
      <c r="E345" s="168">
        <v>165796.51</v>
      </c>
      <c r="F345" s="154"/>
      <c r="G345" s="168">
        <v>36973.35</v>
      </c>
      <c r="H345" s="168">
        <v>55838.17</v>
      </c>
      <c r="I345" s="168">
        <v>146931.69</v>
      </c>
      <c r="J345" s="5" t="str">
        <f>VLOOKUP(B345,'LEAD 2019'!$B:$B,1,0)</f>
        <v>3.1.6.10.10.0003-3</v>
      </c>
    </row>
    <row r="346" spans="1:10" ht="12.75">
      <c r="A346" s="166">
        <v>6</v>
      </c>
      <c r="B346" s="167" t="s">
        <v>3832</v>
      </c>
      <c r="C346" s="167" t="s">
        <v>3833</v>
      </c>
      <c r="D346" s="167" t="s">
        <v>3834</v>
      </c>
      <c r="E346" s="168">
        <v>42358.52</v>
      </c>
      <c r="F346" s="154"/>
      <c r="G346" s="168">
        <v>95.42</v>
      </c>
      <c r="H346" s="168">
        <v>302.14</v>
      </c>
      <c r="I346" s="168">
        <v>42151.8</v>
      </c>
      <c r="J346" s="5" t="str">
        <f>VLOOKUP(B346,'LEAD 2019'!$B:$B,1,0)</f>
        <v>3.1.6.10.10.0011-2</v>
      </c>
    </row>
    <row r="347" spans="1:10" ht="12.75">
      <c r="A347" s="166">
        <v>6</v>
      </c>
      <c r="B347" s="167" t="s">
        <v>3835</v>
      </c>
      <c r="C347" s="167" t="s">
        <v>3836</v>
      </c>
      <c r="D347" s="167" t="s">
        <v>3837</v>
      </c>
      <c r="E347" s="168">
        <v>61191.06</v>
      </c>
      <c r="F347" s="154"/>
      <c r="G347" s="168">
        <v>18375.82</v>
      </c>
      <c r="H347" s="168">
        <v>32158.84</v>
      </c>
      <c r="I347" s="168">
        <v>47408.04</v>
      </c>
      <c r="J347" s="5" t="str">
        <f>VLOOKUP(B347,'LEAD 2019'!$B:$B,1,0)</f>
        <v>3.1.6.10.10.0013-6</v>
      </c>
    </row>
    <row r="348" spans="1:10" ht="12.75">
      <c r="A348" s="166">
        <v>6</v>
      </c>
      <c r="B348" s="167" t="s">
        <v>3838</v>
      </c>
      <c r="C348" s="167" t="s">
        <v>3839</v>
      </c>
      <c r="D348" s="167" t="s">
        <v>3840</v>
      </c>
      <c r="E348" s="168">
        <v>132848.64000000001</v>
      </c>
      <c r="F348" s="154"/>
      <c r="G348" s="168">
        <v>11817.65</v>
      </c>
      <c r="H348" s="168">
        <v>56258.74</v>
      </c>
      <c r="I348" s="168">
        <v>88407.55</v>
      </c>
      <c r="J348" s="5" t="str">
        <f>VLOOKUP(B348,'LEAD 2019'!$B:$B,1,0)</f>
        <v>3.1.6.10.10.0014-3</v>
      </c>
    </row>
    <row r="349" spans="1:10" ht="12.75">
      <c r="A349" s="166">
        <v>5</v>
      </c>
      <c r="B349" s="167" t="s">
        <v>3841</v>
      </c>
      <c r="C349" s="167" t="s">
        <v>1</v>
      </c>
      <c r="D349" s="167" t="s">
        <v>3710</v>
      </c>
      <c r="E349" s="168">
        <v>708981.3</v>
      </c>
      <c r="F349" s="154"/>
      <c r="G349" s="168">
        <v>250206.98</v>
      </c>
      <c r="H349" s="168">
        <v>258716.46</v>
      </c>
      <c r="I349" s="168">
        <v>700471.82</v>
      </c>
      <c r="J349" s="5" t="str">
        <f>VLOOKUP(B349,'LEAD 2019'!$B:$B,1,0)</f>
        <v>3.1.6.10.20-1</v>
      </c>
    </row>
    <row r="350" spans="1:10" ht="12.75">
      <c r="A350" s="166">
        <v>6</v>
      </c>
      <c r="B350" s="167" t="s">
        <v>3842</v>
      </c>
      <c r="C350" s="167" t="s">
        <v>3843</v>
      </c>
      <c r="D350" s="167" t="s">
        <v>3825</v>
      </c>
      <c r="E350" s="168">
        <v>5888.43</v>
      </c>
      <c r="F350" s="154"/>
      <c r="G350" s="168">
        <v>14034.1</v>
      </c>
      <c r="H350" s="168">
        <v>5058.28</v>
      </c>
      <c r="I350" s="168">
        <v>14864.25</v>
      </c>
      <c r="J350" s="5" t="str">
        <f>VLOOKUP(B350,'LEAD 2019'!$B:$B,1,0)</f>
        <v>3.1.6.10.20.0001-8</v>
      </c>
    </row>
    <row r="351" spans="1:10" ht="12.75">
      <c r="A351" s="166">
        <v>6</v>
      </c>
      <c r="B351" s="167" t="s">
        <v>3844</v>
      </c>
      <c r="C351" s="167" t="s">
        <v>3845</v>
      </c>
      <c r="D351" s="167" t="s">
        <v>3846</v>
      </c>
      <c r="E351" s="168">
        <v>649662.78</v>
      </c>
      <c r="F351" s="154"/>
      <c r="G351" s="168">
        <v>179894.5</v>
      </c>
      <c r="H351" s="168">
        <v>202148.81</v>
      </c>
      <c r="I351" s="168">
        <v>627408.47</v>
      </c>
      <c r="J351" s="5" t="str">
        <f>VLOOKUP(B351,'LEAD 2019'!$B:$B,1,0)</f>
        <v>3.1.6.10.20.0002-5</v>
      </c>
    </row>
    <row r="352" spans="1:10" ht="12.75">
      <c r="A352" s="166">
        <v>6</v>
      </c>
      <c r="B352" s="167" t="s">
        <v>3847</v>
      </c>
      <c r="C352" s="167" t="s">
        <v>3848</v>
      </c>
      <c r="D352" s="167" t="s">
        <v>3849</v>
      </c>
      <c r="E352" s="168">
        <v>0</v>
      </c>
      <c r="F352" s="154"/>
      <c r="G352" s="168">
        <v>27147.1</v>
      </c>
      <c r="H352" s="168">
        <v>0</v>
      </c>
      <c r="I352" s="168">
        <v>27147.1</v>
      </c>
      <c r="J352" s="5" t="str">
        <f>VLOOKUP(B352,'LEAD 2019'!$B:$B,1,0)</f>
        <v>3.1.6.10.20.0003-2</v>
      </c>
    </row>
    <row r="353" spans="1:10" ht="12.75">
      <c r="A353" s="166">
        <v>6</v>
      </c>
      <c r="B353" s="167" t="s">
        <v>3853</v>
      </c>
      <c r="C353" s="167" t="s">
        <v>3854</v>
      </c>
      <c r="D353" s="167" t="s">
        <v>3837</v>
      </c>
      <c r="E353" s="168">
        <v>15371.69</v>
      </c>
      <c r="F353" s="154"/>
      <c r="G353" s="168">
        <v>6974.68</v>
      </c>
      <c r="H353" s="168">
        <v>14450.97</v>
      </c>
      <c r="I353" s="168">
        <v>7895.4</v>
      </c>
      <c r="J353" s="5" t="str">
        <f>VLOOKUP(B353,'LEAD 2019'!$B:$B,1,0)</f>
        <v>3.1.6.10.20.0012-8</v>
      </c>
    </row>
    <row r="354" spans="1:10" ht="12.75">
      <c r="A354" s="166">
        <v>6</v>
      </c>
      <c r="B354" s="167" t="s">
        <v>3855</v>
      </c>
      <c r="C354" s="167" t="s">
        <v>3856</v>
      </c>
      <c r="D354" s="167" t="s">
        <v>3840</v>
      </c>
      <c r="E354" s="168">
        <v>38058.400000000001</v>
      </c>
      <c r="F354" s="154"/>
      <c r="G354" s="168">
        <v>22156.6</v>
      </c>
      <c r="H354" s="168">
        <v>37058.400000000001</v>
      </c>
      <c r="I354" s="168">
        <v>23156.6</v>
      </c>
      <c r="J354" s="5" t="str">
        <f>VLOOKUP(B354,'LEAD 2019'!$B:$B,1,0)</f>
        <v>3.1.6.10.20.0013-5</v>
      </c>
    </row>
    <row r="355" spans="1:10" ht="12.75">
      <c r="A355" s="166">
        <v>4</v>
      </c>
      <c r="B355" s="167" t="s">
        <v>3859</v>
      </c>
      <c r="C355" s="167" t="s">
        <v>1</v>
      </c>
      <c r="D355" s="167" t="s">
        <v>3860</v>
      </c>
      <c r="E355" s="168">
        <v>72135.02</v>
      </c>
      <c r="F355" s="154"/>
      <c r="G355" s="168">
        <v>39258.15</v>
      </c>
      <c r="H355" s="168">
        <v>72135.02</v>
      </c>
      <c r="I355" s="168">
        <v>39258.15</v>
      </c>
      <c r="J355" s="5" t="str">
        <f>VLOOKUP(B355,'LEAD 2019'!$B:$B,1,0)</f>
        <v>3.1.6.30.00-9</v>
      </c>
    </row>
    <row r="356" spans="1:10" ht="12.75">
      <c r="A356" s="166">
        <v>5</v>
      </c>
      <c r="B356" s="167" t="s">
        <v>3861</v>
      </c>
      <c r="C356" s="167" t="s">
        <v>1</v>
      </c>
      <c r="D356" s="167" t="s">
        <v>3687</v>
      </c>
      <c r="E356" s="168">
        <v>44482.6</v>
      </c>
      <c r="F356" s="154"/>
      <c r="G356" s="168">
        <v>15433.56</v>
      </c>
      <c r="H356" s="168">
        <v>44482.6</v>
      </c>
      <c r="I356" s="168">
        <v>15433.56</v>
      </c>
      <c r="J356" s="5" t="str">
        <f>VLOOKUP(B356,'LEAD 2019'!$B:$B,1,0)</f>
        <v>3.1.6.30.10-2</v>
      </c>
    </row>
    <row r="357" spans="1:10" ht="12.75">
      <c r="A357" s="166">
        <v>6</v>
      </c>
      <c r="B357" s="167" t="s">
        <v>3862</v>
      </c>
      <c r="C357" s="167" t="s">
        <v>3863</v>
      </c>
      <c r="D357" s="167" t="s">
        <v>3864</v>
      </c>
      <c r="E357" s="168">
        <v>44482.6</v>
      </c>
      <c r="F357" s="154"/>
      <c r="G357" s="168">
        <v>15433.56</v>
      </c>
      <c r="H357" s="168">
        <v>44482.6</v>
      </c>
      <c r="I357" s="168">
        <v>15433.56</v>
      </c>
      <c r="J357" s="5" t="str">
        <f>VLOOKUP(B357,'LEAD 2019'!$B:$B,1,0)</f>
        <v>3.1.6.30.10.0001-5</v>
      </c>
    </row>
    <row r="358" spans="1:10" ht="12.75">
      <c r="A358" s="166">
        <v>5</v>
      </c>
      <c r="B358" s="167" t="s">
        <v>3865</v>
      </c>
      <c r="C358" s="167" t="s">
        <v>1</v>
      </c>
      <c r="D358" s="167" t="s">
        <v>3710</v>
      </c>
      <c r="E358" s="168">
        <v>27652.42</v>
      </c>
      <c r="F358" s="154"/>
      <c r="G358" s="168">
        <v>23824.59</v>
      </c>
      <c r="H358" s="168">
        <v>27652.42</v>
      </c>
      <c r="I358" s="168">
        <v>23824.59</v>
      </c>
      <c r="J358" s="5" t="str">
        <f>VLOOKUP(B358,'LEAD 2019'!$B:$B,1,0)</f>
        <v>3.1.6.30.20-5</v>
      </c>
    </row>
    <row r="359" spans="1:10" ht="12.75">
      <c r="A359" s="166">
        <v>6</v>
      </c>
      <c r="B359" s="167" t="s">
        <v>3866</v>
      </c>
      <c r="C359" s="167" t="s">
        <v>3867</v>
      </c>
      <c r="D359" s="167" t="s">
        <v>3864</v>
      </c>
      <c r="E359" s="168">
        <v>27652.42</v>
      </c>
      <c r="F359" s="154"/>
      <c r="G359" s="168">
        <v>23824.59</v>
      </c>
      <c r="H359" s="168">
        <v>27652.42</v>
      </c>
      <c r="I359" s="168">
        <v>23824.59</v>
      </c>
      <c r="J359" s="5" t="str">
        <f>VLOOKUP(B359,'LEAD 2019'!$B:$B,1,0)</f>
        <v>3.1.6.30.20.0001-4</v>
      </c>
    </row>
    <row r="360" spans="1:10" ht="12.75">
      <c r="A360" s="166">
        <v>3</v>
      </c>
      <c r="B360" s="167" t="s">
        <v>3868</v>
      </c>
      <c r="C360" s="167" t="s">
        <v>1</v>
      </c>
      <c r="D360" s="167" t="s">
        <v>3869</v>
      </c>
      <c r="E360" s="168">
        <v>776463.9</v>
      </c>
      <c r="F360" s="154"/>
      <c r="G360" s="168">
        <v>764908.43</v>
      </c>
      <c r="H360" s="168">
        <v>310923.11</v>
      </c>
      <c r="I360" s="168">
        <v>1230449.22</v>
      </c>
      <c r="J360" s="5" t="str">
        <f>VLOOKUP(B360,'LEAD 2019'!$B:$B,1,0)</f>
        <v>3.1.7.00.00-1</v>
      </c>
    </row>
    <row r="361" spans="1:10" ht="12.75">
      <c r="A361" s="166">
        <v>4</v>
      </c>
      <c r="B361" s="167" t="s">
        <v>3870</v>
      </c>
      <c r="C361" s="167" t="s">
        <v>1</v>
      </c>
      <c r="D361" s="167" t="s">
        <v>3871</v>
      </c>
      <c r="E361" s="168">
        <v>736804.44</v>
      </c>
      <c r="F361" s="154"/>
      <c r="G361" s="168">
        <v>751712.21</v>
      </c>
      <c r="H361" s="168">
        <v>271263.65000000002</v>
      </c>
      <c r="I361" s="168">
        <v>1217253</v>
      </c>
      <c r="J361" s="5" t="str">
        <f>VLOOKUP(B361,'LEAD 2019'!$B:$B,1,0)</f>
        <v>3.1.7.10.00-8</v>
      </c>
    </row>
    <row r="362" spans="1:10" ht="12.75">
      <c r="A362" s="166">
        <v>5</v>
      </c>
      <c r="B362" s="167" t="s">
        <v>3872</v>
      </c>
      <c r="C362" s="167" t="s">
        <v>1</v>
      </c>
      <c r="D362" s="167" t="s">
        <v>3687</v>
      </c>
      <c r="E362" s="168">
        <v>386200.47</v>
      </c>
      <c r="F362" s="154"/>
      <c r="G362" s="168">
        <v>410193.81</v>
      </c>
      <c r="H362" s="168">
        <v>134580.16</v>
      </c>
      <c r="I362" s="168">
        <v>661814.12</v>
      </c>
      <c r="J362" s="5" t="str">
        <f>VLOOKUP(B362,'LEAD 2019'!$B:$B,1,0)</f>
        <v>3.1.7.10.10-1</v>
      </c>
    </row>
    <row r="363" spans="1:10" ht="12.75">
      <c r="A363" s="166">
        <v>6</v>
      </c>
      <c r="B363" s="167" t="s">
        <v>3873</v>
      </c>
      <c r="C363" s="167" t="s">
        <v>3874</v>
      </c>
      <c r="D363" s="167" t="s">
        <v>3875</v>
      </c>
      <c r="E363" s="168">
        <v>330.9</v>
      </c>
      <c r="F363" s="154"/>
      <c r="G363" s="168">
        <v>45.78</v>
      </c>
      <c r="H363" s="168">
        <v>315.66000000000003</v>
      </c>
      <c r="I363" s="168">
        <v>61.02</v>
      </c>
      <c r="J363" s="5" t="str">
        <f>VLOOKUP(B363,'LEAD 2019'!$B:$B,1,0)</f>
        <v>3.1.7.10.10.0001-8</v>
      </c>
    </row>
    <row r="364" spans="1:10" ht="12.75">
      <c r="A364" s="166">
        <v>6</v>
      </c>
      <c r="B364" s="167" t="s">
        <v>3876</v>
      </c>
      <c r="C364" s="167" t="s">
        <v>3877</v>
      </c>
      <c r="D364" s="167" t="s">
        <v>3878</v>
      </c>
      <c r="E364" s="168">
        <v>314399.46000000002</v>
      </c>
      <c r="F364" s="154"/>
      <c r="G364" s="168">
        <v>346990.53</v>
      </c>
      <c r="H364" s="168">
        <v>111077.66</v>
      </c>
      <c r="I364" s="168">
        <v>550312.32999999996</v>
      </c>
      <c r="J364" s="5" t="str">
        <f>VLOOKUP(B364,'LEAD 2019'!$B:$B,1,0)</f>
        <v>3.1.7.10.10.0002-5</v>
      </c>
    </row>
    <row r="365" spans="1:10" ht="12.75">
      <c r="A365" s="166">
        <v>6</v>
      </c>
      <c r="B365" s="167" t="s">
        <v>3879</v>
      </c>
      <c r="C365" s="167" t="s">
        <v>3880</v>
      </c>
      <c r="D365" s="167" t="s">
        <v>3881</v>
      </c>
      <c r="E365" s="168">
        <v>39201.83</v>
      </c>
      <c r="F365" s="154"/>
      <c r="G365" s="168">
        <v>2685.68</v>
      </c>
      <c r="H365" s="168">
        <v>2196.62</v>
      </c>
      <c r="I365" s="168">
        <v>39690.89</v>
      </c>
      <c r="J365" s="5" t="str">
        <f>VLOOKUP(B365,'LEAD 2019'!$B:$B,1,0)</f>
        <v>3.1.7.10.10.0003-2</v>
      </c>
    </row>
    <row r="366" spans="1:10" ht="12.75">
      <c r="A366" s="166">
        <v>6</v>
      </c>
      <c r="B366" s="167" t="s">
        <v>3885</v>
      </c>
      <c r="C366" s="167" t="s">
        <v>3886</v>
      </c>
      <c r="D366" s="167" t="s">
        <v>3887</v>
      </c>
      <c r="E366" s="168">
        <v>0</v>
      </c>
      <c r="F366" s="154"/>
      <c r="G366" s="168">
        <v>28050.79</v>
      </c>
      <c r="H366" s="168">
        <v>0</v>
      </c>
      <c r="I366" s="168">
        <v>28050.79</v>
      </c>
      <c r="J366" s="5" t="str">
        <f>VLOOKUP(B366,'LEAD 2019'!$B:$B,1,0)</f>
        <v>3.1.7.10.10.0013-5</v>
      </c>
    </row>
    <row r="367" spans="1:10" ht="12.75">
      <c r="A367" s="166">
        <v>6</v>
      </c>
      <c r="B367" s="167" t="s">
        <v>3888</v>
      </c>
      <c r="C367" s="167" t="s">
        <v>3889</v>
      </c>
      <c r="D367" s="167" t="s">
        <v>3890</v>
      </c>
      <c r="E367" s="168">
        <v>32268.28</v>
      </c>
      <c r="F367" s="154"/>
      <c r="G367" s="168">
        <v>32421.03</v>
      </c>
      <c r="H367" s="168">
        <v>20990.22</v>
      </c>
      <c r="I367" s="168">
        <v>43699.09</v>
      </c>
      <c r="J367" s="5" t="str">
        <f>VLOOKUP(B367,'LEAD 2019'!$B:$B,1,0)</f>
        <v>3.1.7.10.10.0014-2</v>
      </c>
    </row>
    <row r="368" spans="1:10" ht="12.75">
      <c r="A368" s="166">
        <v>5</v>
      </c>
      <c r="B368" s="167" t="s">
        <v>3891</v>
      </c>
      <c r="C368" s="167" t="s">
        <v>1</v>
      </c>
      <c r="D368" s="167" t="s">
        <v>3710</v>
      </c>
      <c r="E368" s="168">
        <v>350603.97</v>
      </c>
      <c r="F368" s="154"/>
      <c r="G368" s="168">
        <v>341518.4</v>
      </c>
      <c r="H368" s="168">
        <v>136683.49</v>
      </c>
      <c r="I368" s="168">
        <v>555438.88</v>
      </c>
      <c r="J368" s="5" t="str">
        <f>VLOOKUP(B368,'LEAD 2019'!$B:$B,1,0)</f>
        <v>3.1.7.10.20-4</v>
      </c>
    </row>
    <row r="369" spans="1:10" ht="12.75">
      <c r="A369" s="166">
        <v>6</v>
      </c>
      <c r="B369" s="167" t="s">
        <v>3892</v>
      </c>
      <c r="C369" s="167" t="s">
        <v>3893</v>
      </c>
      <c r="D369" s="167" t="s">
        <v>3875</v>
      </c>
      <c r="E369" s="168">
        <v>3389.82</v>
      </c>
      <c r="F369" s="154"/>
      <c r="G369" s="168">
        <v>5470.95</v>
      </c>
      <c r="H369" s="168">
        <v>3109.34</v>
      </c>
      <c r="I369" s="168">
        <v>5751.43</v>
      </c>
      <c r="J369" s="5" t="str">
        <f>VLOOKUP(B369,'LEAD 2019'!$B:$B,1,0)</f>
        <v>3.1.7.10.20.0001-7</v>
      </c>
    </row>
    <row r="370" spans="1:10" ht="12.75">
      <c r="A370" s="166">
        <v>6</v>
      </c>
      <c r="B370" s="167" t="s">
        <v>3894</v>
      </c>
      <c r="C370" s="167" t="s">
        <v>3895</v>
      </c>
      <c r="D370" s="167" t="s">
        <v>3896</v>
      </c>
      <c r="E370" s="168">
        <v>283323.62</v>
      </c>
      <c r="F370" s="154"/>
      <c r="G370" s="168">
        <v>270775.52</v>
      </c>
      <c r="H370" s="168">
        <v>69683.62</v>
      </c>
      <c r="I370" s="168">
        <v>484415.52</v>
      </c>
      <c r="J370" s="5" t="str">
        <f>VLOOKUP(B370,'LEAD 2019'!$B:$B,1,0)</f>
        <v>3.1.7.10.20.0002-4</v>
      </c>
    </row>
    <row r="371" spans="1:10" ht="12.75">
      <c r="A371" s="166">
        <v>6</v>
      </c>
      <c r="B371" s="167" t="s">
        <v>3900</v>
      </c>
      <c r="C371" s="167" t="s">
        <v>3901</v>
      </c>
      <c r="D371" s="167" t="s">
        <v>3887</v>
      </c>
      <c r="E371" s="168">
        <v>10000</v>
      </c>
      <c r="F371" s="154"/>
      <c r="G371" s="168">
        <v>13227.93</v>
      </c>
      <c r="H371" s="168">
        <v>10000</v>
      </c>
      <c r="I371" s="168">
        <v>13227.93</v>
      </c>
      <c r="J371" s="5" t="str">
        <f>VLOOKUP(B371,'LEAD 2019'!$B:$B,1,0)</f>
        <v>3.1.7.10.20.0012-7</v>
      </c>
    </row>
    <row r="372" spans="1:10" ht="12.75">
      <c r="A372" s="166">
        <v>6</v>
      </c>
      <c r="B372" s="167" t="s">
        <v>3902</v>
      </c>
      <c r="C372" s="167" t="s">
        <v>3903</v>
      </c>
      <c r="D372" s="167" t="s">
        <v>3890</v>
      </c>
      <c r="E372" s="168">
        <v>14500</v>
      </c>
      <c r="F372" s="154"/>
      <c r="G372" s="168">
        <v>52044</v>
      </c>
      <c r="H372" s="168">
        <v>14500</v>
      </c>
      <c r="I372" s="168">
        <v>52044</v>
      </c>
      <c r="J372" s="5" t="str">
        <f>VLOOKUP(B372,'LEAD 2019'!$B:$B,1,0)</f>
        <v>3.1.7.10.20.0013-4</v>
      </c>
    </row>
    <row r="373" spans="1:10" ht="12.75">
      <c r="A373" s="166">
        <v>4</v>
      </c>
      <c r="B373" s="167" t="s">
        <v>3906</v>
      </c>
      <c r="C373" s="167" t="s">
        <v>1</v>
      </c>
      <c r="D373" s="167" t="s">
        <v>3907</v>
      </c>
      <c r="E373" s="168">
        <v>39659.46</v>
      </c>
      <c r="F373" s="154"/>
      <c r="G373" s="168">
        <v>13196.22</v>
      </c>
      <c r="H373" s="168">
        <v>39659.46</v>
      </c>
      <c r="I373" s="168">
        <v>13196.22</v>
      </c>
      <c r="J373" s="5" t="str">
        <f>VLOOKUP(B373,'LEAD 2019'!$B:$B,1,0)</f>
        <v>3.1.7.30.00-2</v>
      </c>
    </row>
    <row r="374" spans="1:10" ht="12.75">
      <c r="A374" s="166">
        <v>5</v>
      </c>
      <c r="B374" s="167" t="s">
        <v>3912</v>
      </c>
      <c r="C374" s="167" t="s">
        <v>1</v>
      </c>
      <c r="D374" s="167" t="s">
        <v>3710</v>
      </c>
      <c r="E374" s="168">
        <v>39659.46</v>
      </c>
      <c r="F374" s="154"/>
      <c r="G374" s="168">
        <v>13196.22</v>
      </c>
      <c r="H374" s="168">
        <v>39659.46</v>
      </c>
      <c r="I374" s="168">
        <v>13196.22</v>
      </c>
      <c r="J374" s="5" t="str">
        <f>VLOOKUP(B374,'LEAD 2019'!$B:$B,1,0)</f>
        <v>3.1.7.30.20-8</v>
      </c>
    </row>
    <row r="375" spans="1:10" ht="12.75">
      <c r="A375" s="166">
        <v>6</v>
      </c>
      <c r="B375" s="167" t="s">
        <v>3913</v>
      </c>
      <c r="C375" s="167" t="s">
        <v>3914</v>
      </c>
      <c r="D375" s="167" t="s">
        <v>3911</v>
      </c>
      <c r="E375" s="168">
        <v>39659.46</v>
      </c>
      <c r="F375" s="154"/>
      <c r="G375" s="168">
        <v>13196.22</v>
      </c>
      <c r="H375" s="168">
        <v>39659.46</v>
      </c>
      <c r="I375" s="168">
        <v>13196.22</v>
      </c>
      <c r="J375" s="5" t="str">
        <f>VLOOKUP(B375,'LEAD 2019'!$B:$B,1,0)</f>
        <v>3.1.7.30.20.0001-3</v>
      </c>
    </row>
    <row r="376" spans="1:10" ht="12.75">
      <c r="A376" s="166">
        <v>3</v>
      </c>
      <c r="B376" s="167" t="s">
        <v>3915</v>
      </c>
      <c r="C376" s="167" t="s">
        <v>1</v>
      </c>
      <c r="D376" s="167" t="s">
        <v>3916</v>
      </c>
      <c r="E376" s="168">
        <v>193957.14</v>
      </c>
      <c r="F376" s="154"/>
      <c r="G376" s="168">
        <v>208786.42</v>
      </c>
      <c r="H376" s="168">
        <v>136255</v>
      </c>
      <c r="I376" s="168">
        <v>266488.56</v>
      </c>
      <c r="J376" s="5" t="str">
        <f>VLOOKUP(B376,'LEAD 2019'!$B:$B,1,0)</f>
        <v>3.1.8.00.00-4</v>
      </c>
    </row>
    <row r="377" spans="1:10" ht="12.75">
      <c r="A377" s="166">
        <v>4</v>
      </c>
      <c r="B377" s="167" t="s">
        <v>3917</v>
      </c>
      <c r="C377" s="167" t="s">
        <v>1</v>
      </c>
      <c r="D377" s="167" t="s">
        <v>3918</v>
      </c>
      <c r="E377" s="168">
        <v>188119.5</v>
      </c>
      <c r="F377" s="154"/>
      <c r="G377" s="168">
        <v>169126.96</v>
      </c>
      <c r="H377" s="168">
        <v>134273.06</v>
      </c>
      <c r="I377" s="168">
        <v>222973.4</v>
      </c>
      <c r="J377" s="5" t="str">
        <f>VLOOKUP(B377,'LEAD 2019'!$B:$B,1,0)</f>
        <v>3.1.8.10.00-1</v>
      </c>
    </row>
    <row r="378" spans="1:10" ht="12.75">
      <c r="A378" s="166">
        <v>5</v>
      </c>
      <c r="B378" s="167" t="s">
        <v>3919</v>
      </c>
      <c r="C378" s="167" t="s">
        <v>1</v>
      </c>
      <c r="D378" s="167" t="s">
        <v>3687</v>
      </c>
      <c r="E378" s="168">
        <v>66466.460000000006</v>
      </c>
      <c r="F378" s="154"/>
      <c r="G378" s="168">
        <v>91315.81</v>
      </c>
      <c r="H378" s="168">
        <v>12571.85</v>
      </c>
      <c r="I378" s="168">
        <v>145210.42000000001</v>
      </c>
      <c r="J378" s="5" t="str">
        <f>VLOOKUP(B378,'LEAD 2019'!$B:$B,1,0)</f>
        <v>3.1.8.10.10-4</v>
      </c>
    </row>
    <row r="379" spans="1:10" ht="12.75">
      <c r="A379" s="166">
        <v>6</v>
      </c>
      <c r="B379" s="167" t="s">
        <v>3920</v>
      </c>
      <c r="C379" s="167" t="s">
        <v>3921</v>
      </c>
      <c r="D379" s="167" t="s">
        <v>3922</v>
      </c>
      <c r="E379" s="168">
        <v>10894.95</v>
      </c>
      <c r="F379" s="154"/>
      <c r="G379" s="168">
        <v>26.24</v>
      </c>
      <c r="H379" s="168">
        <v>10772.14</v>
      </c>
      <c r="I379" s="168">
        <v>149.05000000000001</v>
      </c>
      <c r="J379" s="5" t="str">
        <f>VLOOKUP(B379,'LEAD 2019'!$B:$B,1,0)</f>
        <v>3.1.8.10.10.0001-7</v>
      </c>
    </row>
    <row r="380" spans="1:10" ht="12.75">
      <c r="A380" s="166">
        <v>6</v>
      </c>
      <c r="B380" s="167" t="s">
        <v>3923</v>
      </c>
      <c r="C380" s="167" t="s">
        <v>3924</v>
      </c>
      <c r="D380" s="167" t="s">
        <v>3925</v>
      </c>
      <c r="E380" s="168">
        <v>24054.74</v>
      </c>
      <c r="F380" s="154"/>
      <c r="G380" s="168">
        <v>91271.18</v>
      </c>
      <c r="H380" s="168">
        <v>1063.4000000000001</v>
      </c>
      <c r="I380" s="168">
        <v>114262.52</v>
      </c>
      <c r="J380" s="5" t="str">
        <f>VLOOKUP(B380,'LEAD 2019'!$B:$B,1,0)</f>
        <v>3.1.8.10.10.0002-4</v>
      </c>
    </row>
    <row r="381" spans="1:10" ht="12.75">
      <c r="A381" s="166">
        <v>6</v>
      </c>
      <c r="B381" s="167" t="s">
        <v>3926</v>
      </c>
      <c r="C381" s="167" t="s">
        <v>3927</v>
      </c>
      <c r="D381" s="167" t="s">
        <v>3928</v>
      </c>
      <c r="E381" s="168">
        <v>30483.19</v>
      </c>
      <c r="F381" s="154"/>
      <c r="G381" s="168">
        <v>0</v>
      </c>
      <c r="H381" s="168">
        <v>736.31</v>
      </c>
      <c r="I381" s="168">
        <v>29746.880000000001</v>
      </c>
      <c r="J381" s="5" t="str">
        <f>VLOOKUP(B381,'LEAD 2019'!$B:$B,1,0)</f>
        <v>3.1.8.10.10.0003-1</v>
      </c>
    </row>
    <row r="382" spans="1:10" ht="12.75">
      <c r="A382" s="166">
        <v>6</v>
      </c>
      <c r="B382" s="167" t="s">
        <v>3932</v>
      </c>
      <c r="C382" s="167" t="s">
        <v>3933</v>
      </c>
      <c r="D382" s="167" t="s">
        <v>3934</v>
      </c>
      <c r="E382" s="168">
        <v>1033.58</v>
      </c>
      <c r="F382" s="154"/>
      <c r="G382" s="168">
        <v>18.39</v>
      </c>
      <c r="H382" s="168">
        <v>0</v>
      </c>
      <c r="I382" s="168">
        <v>1051.97</v>
      </c>
      <c r="J382" s="5" t="str">
        <f>VLOOKUP(B382,'LEAD 2019'!$B:$B,1,0)</f>
        <v>3.1.8.10.10.0014-1</v>
      </c>
    </row>
    <row r="383" spans="1:10" ht="12.75">
      <c r="A383" s="166">
        <v>5</v>
      </c>
      <c r="B383" s="167" t="s">
        <v>3935</v>
      </c>
      <c r="C383" s="167" t="s">
        <v>1</v>
      </c>
      <c r="D383" s="167" t="s">
        <v>3710</v>
      </c>
      <c r="E383" s="168">
        <v>121653.04</v>
      </c>
      <c r="F383" s="154"/>
      <c r="G383" s="168">
        <v>77811.149999999994</v>
      </c>
      <c r="H383" s="168">
        <v>121701.21</v>
      </c>
      <c r="I383" s="168">
        <v>77762.98</v>
      </c>
      <c r="J383" s="5" t="str">
        <f>VLOOKUP(B383,'LEAD 2019'!$B:$B,1,0)</f>
        <v>3.1.8.10.20-7</v>
      </c>
    </row>
    <row r="384" spans="1:10" ht="12.75">
      <c r="A384" s="166">
        <v>6</v>
      </c>
      <c r="B384" s="167" t="s">
        <v>3936</v>
      </c>
      <c r="C384" s="167" t="s">
        <v>3937</v>
      </c>
      <c r="D384" s="167" t="s">
        <v>3922</v>
      </c>
      <c r="E384" s="168">
        <v>1389.38</v>
      </c>
      <c r="F384" s="154"/>
      <c r="G384" s="168">
        <v>4134.8100000000004</v>
      </c>
      <c r="H384" s="168">
        <v>887.49</v>
      </c>
      <c r="I384" s="168">
        <v>4636.7</v>
      </c>
      <c r="J384" s="5" t="str">
        <f>VLOOKUP(B384,'LEAD 2019'!$B:$B,1,0)</f>
        <v>3.1.8.10.20.0001-6</v>
      </c>
    </row>
    <row r="385" spans="1:10" ht="12.75">
      <c r="A385" s="166">
        <v>6</v>
      </c>
      <c r="B385" s="167" t="s">
        <v>3938</v>
      </c>
      <c r="C385" s="167" t="s">
        <v>3939</v>
      </c>
      <c r="D385" s="167" t="s">
        <v>3940</v>
      </c>
      <c r="E385" s="168">
        <v>111063.66</v>
      </c>
      <c r="F385" s="154"/>
      <c r="G385" s="168">
        <v>44136.34</v>
      </c>
      <c r="H385" s="168">
        <v>111613.72</v>
      </c>
      <c r="I385" s="168">
        <v>43586.28</v>
      </c>
      <c r="J385" s="5" t="str">
        <f>VLOOKUP(B385,'LEAD 2019'!$B:$B,1,0)</f>
        <v>3.1.8.10.20.0002-3</v>
      </c>
    </row>
    <row r="386" spans="1:10" ht="12.75">
      <c r="A386" s="166">
        <v>6</v>
      </c>
      <c r="B386" s="167" t="s">
        <v>3941</v>
      </c>
      <c r="C386" s="167" t="s">
        <v>3942</v>
      </c>
      <c r="D386" s="167" t="s">
        <v>3943</v>
      </c>
      <c r="E386" s="168">
        <v>0</v>
      </c>
      <c r="F386" s="154"/>
      <c r="G386" s="168">
        <v>5040</v>
      </c>
      <c r="H386" s="168">
        <v>0</v>
      </c>
      <c r="I386" s="168">
        <v>5040</v>
      </c>
      <c r="J386" s="5" t="str">
        <f>VLOOKUP(B386,'LEAD 2019'!$B:$B,1,0)</f>
        <v>3.1.8.10.20.0008-5</v>
      </c>
    </row>
    <row r="387" spans="1:10" ht="12.75">
      <c r="A387" s="166">
        <v>6</v>
      </c>
      <c r="B387" s="167" t="s">
        <v>3944</v>
      </c>
      <c r="C387" s="167" t="s">
        <v>3945</v>
      </c>
      <c r="D387" s="167" t="s">
        <v>3931</v>
      </c>
      <c r="E387" s="168">
        <v>6200</v>
      </c>
      <c r="F387" s="154"/>
      <c r="G387" s="168">
        <v>10000</v>
      </c>
      <c r="H387" s="168">
        <v>6200</v>
      </c>
      <c r="I387" s="168">
        <v>10000</v>
      </c>
      <c r="J387" s="5" t="str">
        <f>VLOOKUP(B387,'LEAD 2019'!$B:$B,1,0)</f>
        <v>3.1.8.10.20.0010-2</v>
      </c>
    </row>
    <row r="388" spans="1:10" ht="12.75">
      <c r="A388" s="166">
        <v>6</v>
      </c>
      <c r="B388" s="167" t="s">
        <v>3946</v>
      </c>
      <c r="C388" s="167" t="s">
        <v>3947</v>
      </c>
      <c r="D388" s="167" t="s">
        <v>3934</v>
      </c>
      <c r="E388" s="168">
        <v>3000</v>
      </c>
      <c r="F388" s="154"/>
      <c r="G388" s="168">
        <v>14500</v>
      </c>
      <c r="H388" s="168">
        <v>3000</v>
      </c>
      <c r="I388" s="168">
        <v>14500</v>
      </c>
      <c r="J388" s="5" t="str">
        <f>VLOOKUP(B388,'LEAD 2019'!$B:$B,1,0)</f>
        <v>3.1.8.10.20.0011-9</v>
      </c>
    </row>
    <row r="389" spans="1:10" ht="12.75">
      <c r="A389" s="166">
        <v>4</v>
      </c>
      <c r="B389" s="167" t="s">
        <v>3951</v>
      </c>
      <c r="C389" s="167" t="s">
        <v>1</v>
      </c>
      <c r="D389" s="167" t="s">
        <v>3952</v>
      </c>
      <c r="E389" s="168">
        <v>5837.64</v>
      </c>
      <c r="F389" s="154"/>
      <c r="G389" s="168">
        <v>39659.46</v>
      </c>
      <c r="H389" s="168">
        <v>1981.94</v>
      </c>
      <c r="I389" s="168">
        <v>43515.16</v>
      </c>
      <c r="J389" s="5" t="str">
        <f>VLOOKUP(B389,'LEAD 2019'!$B:$B,1,0)</f>
        <v>3.1.8.30.00-5</v>
      </c>
    </row>
    <row r="390" spans="1:10" ht="12.75">
      <c r="A390" s="166">
        <v>5</v>
      </c>
      <c r="B390" s="167" t="s">
        <v>3957</v>
      </c>
      <c r="C390" s="167" t="s">
        <v>1</v>
      </c>
      <c r="D390" s="167" t="s">
        <v>3710</v>
      </c>
      <c r="E390" s="168">
        <v>5837.64</v>
      </c>
      <c r="F390" s="154"/>
      <c r="G390" s="168">
        <v>39659.46</v>
      </c>
      <c r="H390" s="168">
        <v>1981.94</v>
      </c>
      <c r="I390" s="168">
        <v>43515.16</v>
      </c>
      <c r="J390" s="5" t="str">
        <f>VLOOKUP(B390,'LEAD 2019'!$B:$B,1,0)</f>
        <v>3.1.8.30.20-1</v>
      </c>
    </row>
    <row r="391" spans="1:10" ht="12.75">
      <c r="A391" s="166">
        <v>6</v>
      </c>
      <c r="B391" s="167" t="s">
        <v>3958</v>
      </c>
      <c r="C391" s="167" t="s">
        <v>3959</v>
      </c>
      <c r="D391" s="167" t="s">
        <v>3956</v>
      </c>
      <c r="E391" s="168">
        <v>5837.64</v>
      </c>
      <c r="F391" s="154"/>
      <c r="G391" s="168">
        <v>39659.46</v>
      </c>
      <c r="H391" s="168">
        <v>1981.94</v>
      </c>
      <c r="I391" s="168">
        <v>43515.16</v>
      </c>
      <c r="J391" s="5" t="str">
        <f>VLOOKUP(B391,'LEAD 2019'!$B:$B,1,0)</f>
        <v>3.1.8.30.20.0001-2</v>
      </c>
    </row>
    <row r="392" spans="1:10" ht="12.75">
      <c r="A392" s="166">
        <v>3</v>
      </c>
      <c r="B392" s="167" t="s">
        <v>3960</v>
      </c>
      <c r="C392" s="167" t="s">
        <v>1</v>
      </c>
      <c r="D392" s="167" t="s">
        <v>3961</v>
      </c>
      <c r="E392" s="168">
        <v>8122042.2000000002</v>
      </c>
      <c r="F392" s="154"/>
      <c r="G392" s="168">
        <v>589547.51</v>
      </c>
      <c r="H392" s="168">
        <v>922845.9</v>
      </c>
      <c r="I392" s="168">
        <v>7788743.8099999996</v>
      </c>
      <c r="J392" s="5" t="str">
        <f>VLOOKUP(B392,'LEAD 2019'!$B:$B,1,0)</f>
        <v>3.1.9.00.00-7</v>
      </c>
    </row>
    <row r="393" spans="1:10" ht="12.75">
      <c r="A393" s="166">
        <v>4</v>
      </c>
      <c r="B393" s="167" t="s">
        <v>3962</v>
      </c>
      <c r="C393" s="167" t="s">
        <v>1</v>
      </c>
      <c r="D393" s="167" t="s">
        <v>3963</v>
      </c>
      <c r="E393" s="168">
        <v>8062923.3899999997</v>
      </c>
      <c r="F393" s="154"/>
      <c r="G393" s="168">
        <v>586563.83999999997</v>
      </c>
      <c r="H393" s="168">
        <v>915463.1</v>
      </c>
      <c r="I393" s="168">
        <v>7734024.1299999999</v>
      </c>
      <c r="J393" s="5" t="str">
        <f>VLOOKUP(B393,'LEAD 2019'!$B:$B,1,0)</f>
        <v>3.1.9.10.00-4</v>
      </c>
    </row>
    <row r="394" spans="1:10" ht="12.75">
      <c r="A394" s="166">
        <v>5</v>
      </c>
      <c r="B394" s="167" t="s">
        <v>3964</v>
      </c>
      <c r="C394" s="167" t="s">
        <v>1</v>
      </c>
      <c r="D394" s="167" t="s">
        <v>3687</v>
      </c>
      <c r="E394" s="168">
        <v>4724323.5999999996</v>
      </c>
      <c r="F394" s="154"/>
      <c r="G394" s="168">
        <v>350151.3</v>
      </c>
      <c r="H394" s="168">
        <v>324949.96999999997</v>
      </c>
      <c r="I394" s="168">
        <v>4749524.93</v>
      </c>
      <c r="J394" s="5" t="str">
        <f>VLOOKUP(B394,'LEAD 2019'!$B:$B,1,0)</f>
        <v>3.1.9.10.10-7</v>
      </c>
    </row>
    <row r="395" spans="1:10" ht="12.75">
      <c r="A395" s="166">
        <v>6</v>
      </c>
      <c r="B395" s="167" t="s">
        <v>3965</v>
      </c>
      <c r="C395" s="167" t="s">
        <v>3966</v>
      </c>
      <c r="D395" s="167" t="s">
        <v>3967</v>
      </c>
      <c r="E395" s="168">
        <v>3253.73</v>
      </c>
      <c r="F395" s="154"/>
      <c r="G395" s="168">
        <v>159.86000000000001</v>
      </c>
      <c r="H395" s="168">
        <v>3227.55</v>
      </c>
      <c r="I395" s="168">
        <v>186.04</v>
      </c>
      <c r="J395" s="5" t="str">
        <f>VLOOKUP(B395,'LEAD 2019'!$B:$B,1,0)</f>
        <v>3.1.9.10.10.0001-6</v>
      </c>
    </row>
    <row r="396" spans="1:10" ht="12.75">
      <c r="A396" s="166">
        <v>6</v>
      </c>
      <c r="B396" s="167" t="s">
        <v>3968</v>
      </c>
      <c r="C396" s="167" t="s">
        <v>3969</v>
      </c>
      <c r="D396" s="167" t="s">
        <v>3970</v>
      </c>
      <c r="E396" s="168">
        <v>4462668.43</v>
      </c>
      <c r="F396" s="154"/>
      <c r="G396" s="168">
        <v>339673.42</v>
      </c>
      <c r="H396" s="168">
        <v>312285.56</v>
      </c>
      <c r="I396" s="168">
        <v>4490056.29</v>
      </c>
      <c r="J396" s="5" t="str">
        <f>VLOOKUP(B396,'LEAD 2019'!$B:$B,1,0)</f>
        <v>3.1.9.10.10.0002-3</v>
      </c>
    </row>
    <row r="397" spans="1:10" ht="12.75">
      <c r="A397" s="166">
        <v>6</v>
      </c>
      <c r="B397" s="167" t="s">
        <v>3971</v>
      </c>
      <c r="C397" s="167" t="s">
        <v>3972</v>
      </c>
      <c r="D397" s="167" t="s">
        <v>3973</v>
      </c>
      <c r="E397" s="168">
        <v>26618.9</v>
      </c>
      <c r="F397" s="154"/>
      <c r="G397" s="168">
        <v>0</v>
      </c>
      <c r="H397" s="168">
        <v>1832.22</v>
      </c>
      <c r="I397" s="168">
        <v>24786.68</v>
      </c>
      <c r="J397" s="5" t="str">
        <f>VLOOKUP(B397,'LEAD 2019'!$B:$B,1,0)</f>
        <v>3.1.9.10.10.0003-0</v>
      </c>
    </row>
    <row r="398" spans="1:10" ht="12.75">
      <c r="A398" s="166">
        <v>6</v>
      </c>
      <c r="B398" s="167" t="s">
        <v>5970</v>
      </c>
      <c r="C398" s="167" t="s">
        <v>5971</v>
      </c>
      <c r="D398" s="167" t="s">
        <v>3991</v>
      </c>
      <c r="E398" s="168">
        <v>1586.71</v>
      </c>
      <c r="F398" s="154"/>
      <c r="G398" s="168">
        <v>70.28</v>
      </c>
      <c r="H398" s="168">
        <v>0</v>
      </c>
      <c r="I398" s="168">
        <v>1656.99</v>
      </c>
      <c r="J398" s="5" t="str">
        <f>VLOOKUP(B398,'LEAD 2019'!$B:$B,1,0)</f>
        <v>3.1.9.10.10.0008-5</v>
      </c>
    </row>
    <row r="399" spans="1:10" ht="12.75">
      <c r="A399" s="166">
        <v>6</v>
      </c>
      <c r="B399" s="167" t="s">
        <v>5799</v>
      </c>
      <c r="C399" s="167" t="s">
        <v>5800</v>
      </c>
      <c r="D399" s="167" t="s">
        <v>3998</v>
      </c>
      <c r="E399" s="168">
        <v>181017.8</v>
      </c>
      <c r="F399" s="154"/>
      <c r="G399" s="168">
        <v>1400.63</v>
      </c>
      <c r="H399" s="168">
        <v>0</v>
      </c>
      <c r="I399" s="168">
        <v>182418.43</v>
      </c>
      <c r="J399" s="5" t="str">
        <f>VLOOKUP(B399,'LEAD 2019'!$B:$B,1,0)</f>
        <v>3.1.9.10.10.0011-9</v>
      </c>
    </row>
    <row r="400" spans="1:10" ht="12.75">
      <c r="A400" s="166">
        <v>6</v>
      </c>
      <c r="B400" s="167" t="s">
        <v>3974</v>
      </c>
      <c r="C400" s="167" t="s">
        <v>3975</v>
      </c>
      <c r="D400" s="167" t="s">
        <v>3976</v>
      </c>
      <c r="E400" s="168">
        <v>33578.980000000003</v>
      </c>
      <c r="F400" s="154"/>
      <c r="G400" s="168">
        <v>5507.61</v>
      </c>
      <c r="H400" s="168">
        <v>5260.95</v>
      </c>
      <c r="I400" s="168">
        <v>33825.64</v>
      </c>
      <c r="J400" s="5" t="str">
        <f>VLOOKUP(B400,'LEAD 2019'!$B:$B,1,0)</f>
        <v>3.1.9.10.10.0013-3</v>
      </c>
    </row>
    <row r="401" spans="1:10" ht="12.75">
      <c r="A401" s="166">
        <v>6</v>
      </c>
      <c r="B401" s="167" t="s">
        <v>3977</v>
      </c>
      <c r="C401" s="167" t="s">
        <v>3978</v>
      </c>
      <c r="D401" s="167" t="s">
        <v>3979</v>
      </c>
      <c r="E401" s="168">
        <v>15599.05</v>
      </c>
      <c r="F401" s="154"/>
      <c r="G401" s="168">
        <v>3339.5</v>
      </c>
      <c r="H401" s="168">
        <v>2343.69</v>
      </c>
      <c r="I401" s="168">
        <v>16594.86</v>
      </c>
      <c r="J401" s="5" t="str">
        <f>VLOOKUP(B401,'LEAD 2019'!$B:$B,1,0)</f>
        <v>3.1.9.10.10.0014-0</v>
      </c>
    </row>
    <row r="402" spans="1:10" ht="12.75">
      <c r="A402" s="166">
        <v>5</v>
      </c>
      <c r="B402" s="167" t="s">
        <v>3980</v>
      </c>
      <c r="C402" s="167" t="s">
        <v>1</v>
      </c>
      <c r="D402" s="167" t="s">
        <v>3710</v>
      </c>
      <c r="E402" s="168">
        <v>3338599.79</v>
      </c>
      <c r="F402" s="154"/>
      <c r="G402" s="168">
        <v>236412.54</v>
      </c>
      <c r="H402" s="168">
        <v>590513.13</v>
      </c>
      <c r="I402" s="168">
        <v>2984499.2000000002</v>
      </c>
      <c r="J402" s="5" t="str">
        <f>VLOOKUP(B402,'LEAD 2019'!$B:$B,1,0)</f>
        <v>3.1.9.10.20-0</v>
      </c>
    </row>
    <row r="403" spans="1:10" ht="12.75">
      <c r="A403" s="166">
        <v>6</v>
      </c>
      <c r="B403" s="167" t="s">
        <v>3981</v>
      </c>
      <c r="C403" s="167" t="s">
        <v>3982</v>
      </c>
      <c r="D403" s="167" t="s">
        <v>3967</v>
      </c>
      <c r="E403" s="168">
        <v>45125.81</v>
      </c>
      <c r="F403" s="154"/>
      <c r="G403" s="168">
        <v>14038.71</v>
      </c>
      <c r="H403" s="168">
        <v>20739.669999999998</v>
      </c>
      <c r="I403" s="168">
        <v>38424.85</v>
      </c>
      <c r="J403" s="5" t="str">
        <f>VLOOKUP(B403,'LEAD 2019'!$B:$B,1,0)</f>
        <v>3.1.9.10.20.0001-5</v>
      </c>
    </row>
    <row r="404" spans="1:10" ht="12.75">
      <c r="A404" s="166">
        <v>6</v>
      </c>
      <c r="B404" s="167" t="s">
        <v>3983</v>
      </c>
      <c r="C404" s="167" t="s">
        <v>3984</v>
      </c>
      <c r="D404" s="167" t="s">
        <v>3985</v>
      </c>
      <c r="E404" s="168">
        <v>3014848.22</v>
      </c>
      <c r="F404" s="154"/>
      <c r="G404" s="168">
        <v>209462.24</v>
      </c>
      <c r="H404" s="168">
        <v>420552.46</v>
      </c>
      <c r="I404" s="168">
        <v>2803758</v>
      </c>
      <c r="J404" s="5" t="str">
        <f>VLOOKUP(B404,'LEAD 2019'!$B:$B,1,0)</f>
        <v>3.1.9.10.20.0002-2</v>
      </c>
    </row>
    <row r="405" spans="1:10" ht="12.75">
      <c r="A405" s="166">
        <v>6</v>
      </c>
      <c r="B405" s="167" t="s">
        <v>3986</v>
      </c>
      <c r="C405" s="167" t="s">
        <v>3987</v>
      </c>
      <c r="D405" s="167" t="s">
        <v>3988</v>
      </c>
      <c r="E405" s="168">
        <v>132492.65</v>
      </c>
      <c r="F405" s="154"/>
      <c r="G405" s="168">
        <v>0</v>
      </c>
      <c r="H405" s="168">
        <v>120803</v>
      </c>
      <c r="I405" s="168">
        <v>11689.65</v>
      </c>
      <c r="J405" s="5" t="str">
        <f>VLOOKUP(B405,'LEAD 2019'!$B:$B,1,0)</f>
        <v>3.1.9.10.20.0003-9</v>
      </c>
    </row>
    <row r="406" spans="1:10" ht="12.75">
      <c r="A406" s="166">
        <v>6</v>
      </c>
      <c r="B406" s="167" t="s">
        <v>3989</v>
      </c>
      <c r="C406" s="167" t="s">
        <v>3990</v>
      </c>
      <c r="D406" s="167" t="s">
        <v>3991</v>
      </c>
      <c r="E406" s="168">
        <v>51302.7</v>
      </c>
      <c r="F406" s="154"/>
      <c r="G406" s="168">
        <v>48.4</v>
      </c>
      <c r="H406" s="168">
        <v>0</v>
      </c>
      <c r="I406" s="168">
        <v>51351.1</v>
      </c>
      <c r="J406" s="5" t="str">
        <f>VLOOKUP(B406,'LEAD 2019'!$B:$B,1,0)</f>
        <v>3.1.9.10.20.0008-4</v>
      </c>
    </row>
    <row r="407" spans="1:10" ht="12.75">
      <c r="A407" s="166">
        <v>6</v>
      </c>
      <c r="B407" s="167" t="s">
        <v>3992</v>
      </c>
      <c r="C407" s="167" t="s">
        <v>3993</v>
      </c>
      <c r="D407" s="167" t="s">
        <v>3976</v>
      </c>
      <c r="E407" s="168">
        <v>31780.11</v>
      </c>
      <c r="F407" s="154"/>
      <c r="G407" s="168">
        <v>9861.2900000000009</v>
      </c>
      <c r="H407" s="168">
        <v>12418</v>
      </c>
      <c r="I407" s="168">
        <v>29223.4</v>
      </c>
      <c r="J407" s="5" t="str">
        <f>VLOOKUP(B407,'LEAD 2019'!$B:$B,1,0)</f>
        <v>3.1.9.10.20.0012-5</v>
      </c>
    </row>
    <row r="408" spans="1:10" ht="12.75">
      <c r="A408" s="166">
        <v>6</v>
      </c>
      <c r="B408" s="167" t="s">
        <v>3994</v>
      </c>
      <c r="C408" s="167" t="s">
        <v>3995</v>
      </c>
      <c r="D408" s="167" t="s">
        <v>3979</v>
      </c>
      <c r="E408" s="168">
        <v>63050.3</v>
      </c>
      <c r="F408" s="154"/>
      <c r="G408" s="168">
        <v>3001.9</v>
      </c>
      <c r="H408" s="168">
        <v>16000</v>
      </c>
      <c r="I408" s="168">
        <v>50052.2</v>
      </c>
      <c r="J408" s="5" t="str">
        <f>VLOOKUP(B408,'LEAD 2019'!$B:$B,1,0)</f>
        <v>3.1.9.10.20.0013-2</v>
      </c>
    </row>
    <row r="409" spans="1:10" ht="12.75">
      <c r="A409" s="166">
        <v>4</v>
      </c>
      <c r="B409" s="167" t="s">
        <v>3999</v>
      </c>
      <c r="C409" s="167" t="s">
        <v>1</v>
      </c>
      <c r="D409" s="167" t="s">
        <v>4000</v>
      </c>
      <c r="E409" s="168">
        <v>59118.81</v>
      </c>
      <c r="F409" s="154"/>
      <c r="G409" s="168">
        <v>2983.67</v>
      </c>
      <c r="H409" s="168">
        <v>7382.8</v>
      </c>
      <c r="I409" s="168">
        <v>54719.68</v>
      </c>
      <c r="J409" s="5" t="str">
        <f>VLOOKUP(B409,'LEAD 2019'!$B:$B,1,0)</f>
        <v>3.1.9.30.00-8</v>
      </c>
    </row>
    <row r="410" spans="1:10" ht="12.75">
      <c r="A410" s="166">
        <v>5</v>
      </c>
      <c r="B410" s="167" t="s">
        <v>4001</v>
      </c>
      <c r="C410" s="167" t="s">
        <v>1</v>
      </c>
      <c r="D410" s="167" t="s">
        <v>3687</v>
      </c>
      <c r="E410" s="168">
        <v>0</v>
      </c>
      <c r="F410" s="154"/>
      <c r="G410" s="168">
        <v>1001.73</v>
      </c>
      <c r="H410" s="168">
        <v>0</v>
      </c>
      <c r="I410" s="168">
        <v>1001.73</v>
      </c>
      <c r="J410" s="5" t="str">
        <f>VLOOKUP(B410,'LEAD 2019'!$B:$B,1,0)</f>
        <v>3.1.9.30.10-1</v>
      </c>
    </row>
    <row r="411" spans="1:10" ht="12.75">
      <c r="A411" s="166">
        <v>6</v>
      </c>
      <c r="B411" s="167" t="s">
        <v>4002</v>
      </c>
      <c r="C411" s="167" t="s">
        <v>4003</v>
      </c>
      <c r="D411" s="167" t="s">
        <v>4004</v>
      </c>
      <c r="E411" s="168">
        <v>0</v>
      </c>
      <c r="F411" s="154"/>
      <c r="G411" s="168">
        <v>1001.73</v>
      </c>
      <c r="H411" s="168">
        <v>0</v>
      </c>
      <c r="I411" s="168">
        <v>1001.73</v>
      </c>
      <c r="J411" s="5" t="str">
        <f>VLOOKUP(B411,'LEAD 2019'!$B:$B,1,0)</f>
        <v>3.1.9.30.10.0001-2</v>
      </c>
    </row>
    <row r="412" spans="1:10" ht="12.75">
      <c r="A412" s="166">
        <v>5</v>
      </c>
      <c r="B412" s="167" t="s">
        <v>4005</v>
      </c>
      <c r="C412" s="167" t="s">
        <v>1</v>
      </c>
      <c r="D412" s="167" t="s">
        <v>3710</v>
      </c>
      <c r="E412" s="168">
        <v>59118.81</v>
      </c>
      <c r="F412" s="154"/>
      <c r="G412" s="168">
        <v>1981.94</v>
      </c>
      <c r="H412" s="168">
        <v>7382.8</v>
      </c>
      <c r="I412" s="168">
        <v>53717.95</v>
      </c>
      <c r="J412" s="5" t="str">
        <f>VLOOKUP(B412,'LEAD 2019'!$B:$B,1,0)</f>
        <v>3.1.9.30.20-4</v>
      </c>
    </row>
    <row r="413" spans="1:10" ht="12.75">
      <c r="A413" s="166">
        <v>6</v>
      </c>
      <c r="B413" s="167" t="s">
        <v>4006</v>
      </c>
      <c r="C413" s="167" t="s">
        <v>4007</v>
      </c>
      <c r="D413" s="167" t="s">
        <v>4004</v>
      </c>
      <c r="E413" s="168">
        <v>59118.81</v>
      </c>
      <c r="F413" s="154"/>
      <c r="G413" s="168">
        <v>1981.94</v>
      </c>
      <c r="H413" s="168">
        <v>7382.8</v>
      </c>
      <c r="I413" s="168">
        <v>53717.95</v>
      </c>
      <c r="J413" s="5" t="str">
        <f>VLOOKUP(B413,'LEAD 2019'!$B:$B,1,0)</f>
        <v>3.1.9.30.20.0001-1</v>
      </c>
    </row>
    <row r="414" spans="1:10" ht="12.75">
      <c r="A414" s="166">
        <v>0</v>
      </c>
      <c r="B414" s="167" t="s">
        <v>4008</v>
      </c>
      <c r="C414" s="167" t="s">
        <v>1</v>
      </c>
      <c r="D414" s="167" t="s">
        <v>4009</v>
      </c>
      <c r="E414" s="168">
        <v>812165269.91999996</v>
      </c>
      <c r="F414" s="154"/>
      <c r="G414" s="168">
        <v>1753775709.9400001</v>
      </c>
      <c r="H414" s="168">
        <v>1736077098.76</v>
      </c>
      <c r="I414" s="168">
        <v>829863881.10000002</v>
      </c>
      <c r="J414" s="5" t="str">
        <f>VLOOKUP(B414,'LEAD 2019'!$B:$B,1,0)</f>
        <v>3.9.9.99.99-3</v>
      </c>
    </row>
    <row r="415" spans="1:10" ht="12.75">
      <c r="A415" s="166">
        <v>1</v>
      </c>
      <c r="B415" s="167" t="s">
        <v>4010</v>
      </c>
      <c r="C415" s="167" t="s">
        <v>1</v>
      </c>
      <c r="D415" s="167" t="s">
        <v>4011</v>
      </c>
      <c r="E415" s="168">
        <v>224465813.71000001</v>
      </c>
      <c r="F415" s="154"/>
      <c r="G415" s="168">
        <v>463761715.39999998</v>
      </c>
      <c r="H415" s="168">
        <v>463969571.74000001</v>
      </c>
      <c r="I415" s="168">
        <v>224673670.05000001</v>
      </c>
      <c r="J415" s="5" t="str">
        <f>VLOOKUP(B415,'LEAD 2019'!$B:$B,1,0)</f>
        <v>4.0.0.00.00-8</v>
      </c>
    </row>
    <row r="416" spans="1:10" ht="12.75">
      <c r="A416" s="166">
        <v>2</v>
      </c>
      <c r="B416" s="167" t="s">
        <v>4012</v>
      </c>
      <c r="C416" s="167" t="s">
        <v>1</v>
      </c>
      <c r="D416" s="167" t="s">
        <v>4013</v>
      </c>
      <c r="E416" s="168">
        <v>205813446.86000001</v>
      </c>
      <c r="F416" s="154"/>
      <c r="G416" s="168">
        <v>377035130.13999999</v>
      </c>
      <c r="H416" s="168">
        <v>378869477.92000002</v>
      </c>
      <c r="I416" s="168">
        <v>207647794.63999999</v>
      </c>
      <c r="J416" s="5" t="str">
        <f>VLOOKUP(B416,'LEAD 2019'!$B:$B,1,0)</f>
        <v>4.1.0.00.00-7</v>
      </c>
    </row>
    <row r="417" spans="1:10" ht="12.75">
      <c r="A417" s="166">
        <v>3</v>
      </c>
      <c r="B417" s="167" t="s">
        <v>4014</v>
      </c>
      <c r="C417" s="167" t="s">
        <v>1</v>
      </c>
      <c r="D417" s="167" t="s">
        <v>4015</v>
      </c>
      <c r="E417" s="168">
        <v>61381463.030000001</v>
      </c>
      <c r="F417" s="154"/>
      <c r="G417" s="168">
        <v>367544996.08999997</v>
      </c>
      <c r="H417" s="168">
        <v>370079976.44999999</v>
      </c>
      <c r="I417" s="168">
        <v>63916443.390000001</v>
      </c>
      <c r="J417" s="5" t="str">
        <f>VLOOKUP(B417,'LEAD 2019'!$B:$B,1,0)</f>
        <v>4.1.1.00.00-0</v>
      </c>
    </row>
    <row r="418" spans="1:10" ht="12.75">
      <c r="A418" s="166">
        <v>4</v>
      </c>
      <c r="B418" s="167" t="s">
        <v>4016</v>
      </c>
      <c r="C418" s="167" t="s">
        <v>1</v>
      </c>
      <c r="D418" s="167" t="s">
        <v>4017</v>
      </c>
      <c r="E418" s="168">
        <v>23588564.789999999</v>
      </c>
      <c r="F418" s="154"/>
      <c r="G418" s="168">
        <v>97897742.379999995</v>
      </c>
      <c r="H418" s="168">
        <v>98224074.579999998</v>
      </c>
      <c r="I418" s="168">
        <v>23914896.989999998</v>
      </c>
      <c r="J418" s="5" t="str">
        <f>VLOOKUP(B418,'LEAD 2019'!$B:$B,1,0)</f>
        <v>4.1.1.10.00-7</v>
      </c>
    </row>
    <row r="419" spans="1:10" ht="12.75">
      <c r="A419" s="166">
        <v>6</v>
      </c>
      <c r="B419" s="167" t="s">
        <v>4018</v>
      </c>
      <c r="C419" s="167" t="s">
        <v>4019</v>
      </c>
      <c r="D419" s="167" t="s">
        <v>4020</v>
      </c>
      <c r="E419" s="168">
        <v>23436834.370000001</v>
      </c>
      <c r="F419" s="154"/>
      <c r="G419" s="168">
        <v>97818858.609999999</v>
      </c>
      <c r="H419" s="168">
        <v>98193076.909999996</v>
      </c>
      <c r="I419" s="168">
        <v>23811052.670000002</v>
      </c>
      <c r="J419" s="5" t="str">
        <f>VLOOKUP(B419,'LEAD 2019'!$B:$B,1,0)</f>
        <v>4.1.1.10.00.0001-8</v>
      </c>
    </row>
    <row r="420" spans="1:10" ht="12.75">
      <c r="A420" s="166">
        <v>6</v>
      </c>
      <c r="B420" s="167" t="s">
        <v>4021</v>
      </c>
      <c r="C420" s="167" t="s">
        <v>4022</v>
      </c>
      <c r="D420" s="167" t="s">
        <v>4023</v>
      </c>
      <c r="E420" s="168">
        <v>151730.42000000001</v>
      </c>
      <c r="F420" s="154"/>
      <c r="G420" s="168">
        <v>78883.77</v>
      </c>
      <c r="H420" s="168">
        <v>30997.67</v>
      </c>
      <c r="I420" s="168">
        <v>103844.32</v>
      </c>
      <c r="J420" s="5" t="str">
        <f>VLOOKUP(B420,'LEAD 2019'!$B:$B,1,0)</f>
        <v>4.1.1.10.00.0002-5</v>
      </c>
    </row>
    <row r="421" spans="1:10" ht="12.75">
      <c r="A421" s="166">
        <v>4</v>
      </c>
      <c r="B421" s="167" t="s">
        <v>4024</v>
      </c>
      <c r="C421" s="167" t="s">
        <v>1</v>
      </c>
      <c r="D421" s="167" t="s">
        <v>4025</v>
      </c>
      <c r="E421" s="168">
        <v>37709080.710000001</v>
      </c>
      <c r="F421" s="154"/>
      <c r="G421" s="168">
        <v>269591458.68000001</v>
      </c>
      <c r="H421" s="168">
        <v>271853263.5</v>
      </c>
      <c r="I421" s="168">
        <v>39970885.530000001</v>
      </c>
      <c r="J421" s="5" t="str">
        <f>VLOOKUP(B421,'LEAD 2019'!$B:$B,1,0)</f>
        <v>4.1.1.20.00-4</v>
      </c>
    </row>
    <row r="422" spans="1:10" ht="12.75">
      <c r="A422" s="166">
        <v>6</v>
      </c>
      <c r="B422" s="167" t="s">
        <v>4026</v>
      </c>
      <c r="C422" s="167" t="s">
        <v>4027</v>
      </c>
      <c r="D422" s="167" t="s">
        <v>4028</v>
      </c>
      <c r="E422" s="168">
        <v>37346525.600000001</v>
      </c>
      <c r="F422" s="154"/>
      <c r="G422" s="168">
        <v>269558476.14999998</v>
      </c>
      <c r="H422" s="168">
        <v>271786301.12</v>
      </c>
      <c r="I422" s="168">
        <v>39574350.57</v>
      </c>
      <c r="J422" s="5" t="str">
        <f>VLOOKUP(B422,'LEAD 2019'!$B:$B,1,0)</f>
        <v>4.1.1.20.00.0001-1</v>
      </c>
    </row>
    <row r="423" spans="1:10" ht="12.75">
      <c r="A423" s="166">
        <v>6</v>
      </c>
      <c r="B423" s="167" t="s">
        <v>4029</v>
      </c>
      <c r="C423" s="167" t="s">
        <v>4030</v>
      </c>
      <c r="D423" s="167" t="s">
        <v>4031</v>
      </c>
      <c r="E423" s="168">
        <v>362555.11</v>
      </c>
      <c r="F423" s="154"/>
      <c r="G423" s="168">
        <v>32982.53</v>
      </c>
      <c r="H423" s="168">
        <v>66962.38</v>
      </c>
      <c r="I423" s="168">
        <v>396534.96</v>
      </c>
      <c r="J423" s="5" t="str">
        <f>VLOOKUP(B423,'LEAD 2019'!$B:$B,1,0)</f>
        <v>4.1.1.20.00.0002-8</v>
      </c>
    </row>
    <row r="424" spans="1:10" ht="12.75">
      <c r="A424" s="166">
        <v>4</v>
      </c>
      <c r="B424" s="167" t="s">
        <v>4032</v>
      </c>
      <c r="C424" s="167" t="s">
        <v>1</v>
      </c>
      <c r="D424" s="167" t="s">
        <v>4033</v>
      </c>
      <c r="E424" s="168">
        <v>83817.53</v>
      </c>
      <c r="F424" s="154"/>
      <c r="G424" s="168">
        <v>55795.03</v>
      </c>
      <c r="H424" s="168">
        <v>2638.37</v>
      </c>
      <c r="I424" s="168">
        <v>30660.87</v>
      </c>
      <c r="J424" s="5" t="str">
        <f>VLOOKUP(B424,'LEAD 2019'!$B:$B,1,0)</f>
        <v>4.1.1.98.00-5</v>
      </c>
    </row>
    <row r="425" spans="1:10" ht="12.75">
      <c r="A425" s="166">
        <v>5</v>
      </c>
      <c r="B425" s="167" t="s">
        <v>4034</v>
      </c>
      <c r="C425" s="167" t="s">
        <v>1</v>
      </c>
      <c r="D425" s="167" t="s">
        <v>4035</v>
      </c>
      <c r="E425" s="168">
        <v>76567.97</v>
      </c>
      <c r="F425" s="154"/>
      <c r="G425" s="168">
        <v>55795.03</v>
      </c>
      <c r="H425" s="168">
        <v>2563.09</v>
      </c>
      <c r="I425" s="168">
        <v>23336.03</v>
      </c>
      <c r="J425" s="5" t="str">
        <f>VLOOKUP(B425,'LEAD 2019'!$B:$B,1,0)</f>
        <v>4.1.1.98.10-8</v>
      </c>
    </row>
    <row r="426" spans="1:10" ht="12.75">
      <c r="A426" s="166">
        <v>6</v>
      </c>
      <c r="B426" s="167" t="s">
        <v>4036</v>
      </c>
      <c r="C426" s="167" t="s">
        <v>4037</v>
      </c>
      <c r="D426" s="167" t="s">
        <v>4038</v>
      </c>
      <c r="E426" s="168">
        <v>76567.97</v>
      </c>
      <c r="F426" s="154"/>
      <c r="G426" s="168">
        <v>55795.03</v>
      </c>
      <c r="H426" s="168">
        <v>2563.09</v>
      </c>
      <c r="I426" s="168">
        <v>23336.03</v>
      </c>
      <c r="J426" s="5" t="str">
        <f>VLOOKUP(B426,'LEAD 2019'!$B:$B,1,0)</f>
        <v>4.1.1.98.10.0001-7</v>
      </c>
    </row>
    <row r="427" spans="1:10" ht="12.75">
      <c r="A427" s="166">
        <v>5</v>
      </c>
      <c r="B427" s="167" t="s">
        <v>4039</v>
      </c>
      <c r="C427" s="167" t="s">
        <v>1</v>
      </c>
      <c r="D427" s="167" t="s">
        <v>4040</v>
      </c>
      <c r="E427" s="168">
        <v>7249.56</v>
      </c>
      <c r="F427" s="154"/>
      <c r="G427" s="168">
        <v>0</v>
      </c>
      <c r="H427" s="168">
        <v>75.28</v>
      </c>
      <c r="I427" s="168">
        <v>7324.84</v>
      </c>
      <c r="J427" s="5" t="str">
        <f>VLOOKUP(B427,'LEAD 2019'!$B:$B,1,0)</f>
        <v>4.1.1.98.20-1</v>
      </c>
    </row>
    <row r="428" spans="1:10" ht="12.75">
      <c r="A428" s="166">
        <v>6</v>
      </c>
      <c r="B428" s="167" t="s">
        <v>4041</v>
      </c>
      <c r="C428" s="167" t="s">
        <v>4042</v>
      </c>
      <c r="D428" s="167" t="s">
        <v>4043</v>
      </c>
      <c r="E428" s="168">
        <v>7249.56</v>
      </c>
      <c r="F428" s="154"/>
      <c r="G428" s="168">
        <v>0</v>
      </c>
      <c r="H428" s="168">
        <v>75.28</v>
      </c>
      <c r="I428" s="168">
        <v>7324.84</v>
      </c>
      <c r="J428" s="5" t="str">
        <f>VLOOKUP(B428,'LEAD 2019'!$B:$B,1,0)</f>
        <v>4.1.1.98.20.0001-6</v>
      </c>
    </row>
    <row r="429" spans="1:10" ht="12.75">
      <c r="A429" s="166">
        <v>3</v>
      </c>
      <c r="B429" s="167" t="s">
        <v>4044</v>
      </c>
      <c r="C429" s="167" t="s">
        <v>1</v>
      </c>
      <c r="D429" s="167" t="s">
        <v>4045</v>
      </c>
      <c r="E429" s="168">
        <v>1690189.87</v>
      </c>
      <c r="F429" s="154"/>
      <c r="G429" s="168">
        <v>0</v>
      </c>
      <c r="H429" s="168">
        <v>6321.78</v>
      </c>
      <c r="I429" s="168">
        <v>1696511.65</v>
      </c>
      <c r="J429" s="5" t="str">
        <f>VLOOKUP(B429,'LEAD 2019'!$B:$B,1,0)</f>
        <v>4.1.4.00.00-9</v>
      </c>
    </row>
    <row r="430" spans="1:10" ht="12.75">
      <c r="A430" s="166">
        <v>4</v>
      </c>
      <c r="B430" s="167" t="s">
        <v>4046</v>
      </c>
      <c r="C430" s="167" t="s">
        <v>1</v>
      </c>
      <c r="D430" s="167" t="s">
        <v>4047</v>
      </c>
      <c r="E430" s="168">
        <v>1690189.87</v>
      </c>
      <c r="F430" s="154"/>
      <c r="G430" s="168">
        <v>0</v>
      </c>
      <c r="H430" s="168">
        <v>6321.78</v>
      </c>
      <c r="I430" s="168">
        <v>1696511.65</v>
      </c>
      <c r="J430" s="5" t="str">
        <f>VLOOKUP(B430,'LEAD 2019'!$B:$B,1,0)</f>
        <v>4.1.4.10.00-6</v>
      </c>
    </row>
    <row r="431" spans="1:10" ht="12.75">
      <c r="A431" s="166">
        <v>5</v>
      </c>
      <c r="B431" s="167" t="s">
        <v>4048</v>
      </c>
      <c r="C431" s="167" t="s">
        <v>1</v>
      </c>
      <c r="D431" s="167" t="s">
        <v>4049</v>
      </c>
      <c r="E431" s="168">
        <v>1690189.87</v>
      </c>
      <c r="F431" s="154"/>
      <c r="G431" s="168">
        <v>0</v>
      </c>
      <c r="H431" s="168">
        <v>6321.78</v>
      </c>
      <c r="I431" s="168">
        <v>1696511.65</v>
      </c>
      <c r="J431" s="5" t="str">
        <f>VLOOKUP(B431,'LEAD 2019'!$B:$B,1,0)</f>
        <v>4.1.4.10.20-2</v>
      </c>
    </row>
    <row r="432" spans="1:10" ht="12.75">
      <c r="A432" s="166">
        <v>6</v>
      </c>
      <c r="B432" s="167" t="s">
        <v>4050</v>
      </c>
      <c r="C432" s="167" t="s">
        <v>4051</v>
      </c>
      <c r="D432" s="167" t="s">
        <v>4052</v>
      </c>
      <c r="E432" s="168">
        <v>1690189.87</v>
      </c>
      <c r="F432" s="154"/>
      <c r="G432" s="168">
        <v>0</v>
      </c>
      <c r="H432" s="168">
        <v>6321.78</v>
      </c>
      <c r="I432" s="168">
        <v>1696511.65</v>
      </c>
      <c r="J432" s="5" t="str">
        <f>VLOOKUP(B432,'LEAD 2019'!$B:$B,1,0)</f>
        <v>4.1.4.10.20.0001-3</v>
      </c>
    </row>
    <row r="433" spans="1:10" ht="12.75">
      <c r="A433" s="166">
        <v>3</v>
      </c>
      <c r="B433" s="167" t="s">
        <v>4053</v>
      </c>
      <c r="C433" s="167" t="s">
        <v>1</v>
      </c>
      <c r="D433" s="167" t="s">
        <v>4054</v>
      </c>
      <c r="E433" s="168">
        <v>142741793.96000001</v>
      </c>
      <c r="F433" s="154"/>
      <c r="G433" s="168">
        <v>9490134.0500000007</v>
      </c>
      <c r="H433" s="168">
        <v>8783179.6899999995</v>
      </c>
      <c r="I433" s="168">
        <v>142034839.59999999</v>
      </c>
      <c r="J433" s="5" t="str">
        <f>VLOOKUP(B433,'LEAD 2019'!$B:$B,1,0)</f>
        <v>4.1.5.00.00-2</v>
      </c>
    </row>
    <row r="434" spans="1:10" ht="12.75">
      <c r="A434" s="166">
        <v>4</v>
      </c>
      <c r="B434" s="167" t="s">
        <v>4055</v>
      </c>
      <c r="C434" s="167" t="s">
        <v>1</v>
      </c>
      <c r="D434" s="167" t="s">
        <v>4056</v>
      </c>
      <c r="E434" s="168">
        <v>142741793.96000001</v>
      </c>
      <c r="F434" s="154"/>
      <c r="G434" s="168">
        <v>9490134.0500000007</v>
      </c>
      <c r="H434" s="168">
        <v>8783179.6899999995</v>
      </c>
      <c r="I434" s="168">
        <v>142034839.59999999</v>
      </c>
      <c r="J434" s="5" t="str">
        <f>VLOOKUP(B434,'LEAD 2019'!$B:$B,1,0)</f>
        <v>4.1.5.10.00-9</v>
      </c>
    </row>
    <row r="435" spans="1:10" ht="12.75">
      <c r="A435" s="166">
        <v>5</v>
      </c>
      <c r="B435" s="167" t="s">
        <v>4057</v>
      </c>
      <c r="C435" s="167" t="s">
        <v>1</v>
      </c>
      <c r="D435" s="167" t="s">
        <v>4058</v>
      </c>
      <c r="E435" s="168">
        <v>142741793.96000001</v>
      </c>
      <c r="F435" s="154"/>
      <c r="G435" s="168">
        <v>9490134.0500000007</v>
      </c>
      <c r="H435" s="168">
        <v>8783179.6899999995</v>
      </c>
      <c r="I435" s="168">
        <v>142034839.59999999</v>
      </c>
      <c r="J435" s="5" t="str">
        <f>VLOOKUP(B435,'LEAD 2019'!$B:$B,1,0)</f>
        <v>4.1.5.10.20-5</v>
      </c>
    </row>
    <row r="436" spans="1:10" ht="12.75">
      <c r="A436" s="166">
        <v>6</v>
      </c>
      <c r="B436" s="167" t="s">
        <v>4059</v>
      </c>
      <c r="C436" s="167" t="s">
        <v>4060</v>
      </c>
      <c r="D436" s="167" t="s">
        <v>4061</v>
      </c>
      <c r="E436" s="168">
        <v>142741793.96000001</v>
      </c>
      <c r="F436" s="154"/>
      <c r="G436" s="168">
        <v>9490134.0500000007</v>
      </c>
      <c r="H436" s="168">
        <v>8783179.6899999995</v>
      </c>
      <c r="I436" s="168">
        <v>142034839.59999999</v>
      </c>
      <c r="J436" s="5" t="str">
        <f>VLOOKUP(B436,'LEAD 2019'!$B:$B,1,0)</f>
        <v>4.1.5.10.20.0001-2</v>
      </c>
    </row>
    <row r="437" spans="1:10" ht="12.75">
      <c r="A437" s="166">
        <v>2</v>
      </c>
      <c r="B437" s="167" t="s">
        <v>4062</v>
      </c>
      <c r="C437" s="167" t="s">
        <v>1</v>
      </c>
      <c r="D437" s="167" t="s">
        <v>4063</v>
      </c>
      <c r="E437" s="168">
        <v>2605552.9700000002</v>
      </c>
      <c r="F437" s="154"/>
      <c r="G437" s="168">
        <v>0</v>
      </c>
      <c r="H437" s="168">
        <v>8416.48</v>
      </c>
      <c r="I437" s="168">
        <v>2613969.4500000002</v>
      </c>
      <c r="J437" s="5" t="str">
        <f>VLOOKUP(B437,'LEAD 2019'!$B:$B,1,0)</f>
        <v>4.3.0.00.00-5</v>
      </c>
    </row>
    <row r="438" spans="1:10" ht="12.75">
      <c r="A438" s="166">
        <v>3</v>
      </c>
      <c r="B438" s="167" t="s">
        <v>4064</v>
      </c>
      <c r="C438" s="167" t="s">
        <v>1</v>
      </c>
      <c r="D438" s="167" t="s">
        <v>4065</v>
      </c>
      <c r="E438" s="168">
        <v>2605552.9700000002</v>
      </c>
      <c r="F438" s="154"/>
      <c r="G438" s="168">
        <v>0</v>
      </c>
      <c r="H438" s="168">
        <v>8416.48</v>
      </c>
      <c r="I438" s="168">
        <v>2613969.4500000002</v>
      </c>
      <c r="J438" s="5" t="str">
        <f>VLOOKUP(B438,'LEAD 2019'!$B:$B,1,0)</f>
        <v>4.3.2.00.00-1</v>
      </c>
    </row>
    <row r="439" spans="1:10" ht="12.75">
      <c r="A439" s="166">
        <v>4</v>
      </c>
      <c r="B439" s="167" t="s">
        <v>4066</v>
      </c>
      <c r="C439" s="167" t="s">
        <v>1</v>
      </c>
      <c r="D439" s="167" t="s">
        <v>4067</v>
      </c>
      <c r="E439" s="168">
        <v>2605552.9700000002</v>
      </c>
      <c r="F439" s="154"/>
      <c r="G439" s="168">
        <v>0</v>
      </c>
      <c r="H439" s="168">
        <v>8416.48</v>
      </c>
      <c r="I439" s="168">
        <v>2613969.4500000002</v>
      </c>
      <c r="J439" s="5" t="str">
        <f>VLOOKUP(B439,'LEAD 2019'!$B:$B,1,0)</f>
        <v>4.3.2.40.00-9</v>
      </c>
    </row>
    <row r="440" spans="1:10" ht="12.75">
      <c r="A440" s="166">
        <v>5</v>
      </c>
      <c r="B440" s="167" t="s">
        <v>4068</v>
      </c>
      <c r="C440" s="167" t="s">
        <v>1</v>
      </c>
      <c r="D440" s="167" t="s">
        <v>4069</v>
      </c>
      <c r="E440" s="168">
        <v>2605552.9700000002</v>
      </c>
      <c r="F440" s="154"/>
      <c r="G440" s="168">
        <v>0</v>
      </c>
      <c r="H440" s="168">
        <v>8416.48</v>
      </c>
      <c r="I440" s="168">
        <v>2613969.4500000002</v>
      </c>
      <c r="J440" s="5" t="str">
        <f>VLOOKUP(B440,'LEAD 2019'!$B:$B,1,0)</f>
        <v>4.3.2.40.10-2</v>
      </c>
    </row>
    <row r="441" spans="1:10" ht="12.75">
      <c r="A441" s="166">
        <v>6</v>
      </c>
      <c r="B441" s="167" t="s">
        <v>4070</v>
      </c>
      <c r="C441" s="167" t="s">
        <v>4071</v>
      </c>
      <c r="D441" s="167" t="s">
        <v>4072</v>
      </c>
      <c r="E441" s="168">
        <v>2605552.9700000002</v>
      </c>
      <c r="F441" s="154"/>
      <c r="G441" s="168">
        <v>0</v>
      </c>
      <c r="H441" s="168">
        <v>8416.48</v>
      </c>
      <c r="I441" s="168">
        <v>2613969.4500000002</v>
      </c>
      <c r="J441" s="5" t="str">
        <f>VLOOKUP(B441,'LEAD 2019'!$B:$B,1,0)</f>
        <v>4.3.2.40.10.0003-3</v>
      </c>
    </row>
    <row r="442" spans="1:10" ht="12.75">
      <c r="A442" s="166">
        <v>2</v>
      </c>
      <c r="B442" s="167" t="s">
        <v>4073</v>
      </c>
      <c r="C442" s="167" t="s">
        <v>1</v>
      </c>
      <c r="D442" s="167" t="s">
        <v>2974</v>
      </c>
      <c r="E442" s="168">
        <v>5971255.8600000003</v>
      </c>
      <c r="F442" s="154"/>
      <c r="G442" s="168">
        <v>1278605.05</v>
      </c>
      <c r="H442" s="168">
        <v>38834.85</v>
      </c>
      <c r="I442" s="168">
        <v>4731485.66</v>
      </c>
      <c r="J442" s="5" t="str">
        <f>VLOOKUP(B442,'LEAD 2019'!$B:$B,1,0)</f>
        <v>4.4.0.00.00-4</v>
      </c>
    </row>
    <row r="443" spans="1:10" ht="12.75">
      <c r="A443" s="166">
        <v>3</v>
      </c>
      <c r="B443" s="167" t="s">
        <v>4074</v>
      </c>
      <c r="C443" s="167" t="s">
        <v>1</v>
      </c>
      <c r="D443" s="167" t="s">
        <v>4075</v>
      </c>
      <c r="E443" s="168">
        <v>5971255.8600000003</v>
      </c>
      <c r="F443" s="154"/>
      <c r="G443" s="168">
        <v>1278605.05</v>
      </c>
      <c r="H443" s="168">
        <v>38834.85</v>
      </c>
      <c r="I443" s="168">
        <v>4731485.66</v>
      </c>
      <c r="J443" s="5" t="str">
        <f>VLOOKUP(B443,'LEAD 2019'!$B:$B,1,0)</f>
        <v>4.4.3.00.00-3</v>
      </c>
    </row>
    <row r="444" spans="1:10" ht="12.75">
      <c r="A444" s="166">
        <v>4</v>
      </c>
      <c r="B444" s="167" t="s">
        <v>4076</v>
      </c>
      <c r="C444" s="167" t="s">
        <v>1</v>
      </c>
      <c r="D444" s="167" t="s">
        <v>4077</v>
      </c>
      <c r="E444" s="168">
        <v>5971255.8600000003</v>
      </c>
      <c r="F444" s="154"/>
      <c r="G444" s="168">
        <v>1278605.05</v>
      </c>
      <c r="H444" s="168">
        <v>38834.85</v>
      </c>
      <c r="I444" s="168">
        <v>4731485.66</v>
      </c>
      <c r="J444" s="5" t="str">
        <f>VLOOKUP(B444,'LEAD 2019'!$B:$B,1,0)</f>
        <v>4.4.3.10.00-0</v>
      </c>
    </row>
    <row r="445" spans="1:10" ht="12.75">
      <c r="A445" s="166">
        <v>5</v>
      </c>
      <c r="B445" s="167" t="s">
        <v>4078</v>
      </c>
      <c r="C445" s="167" t="s">
        <v>1</v>
      </c>
      <c r="D445" s="167" t="s">
        <v>4079</v>
      </c>
      <c r="E445" s="168">
        <v>5971255.8600000003</v>
      </c>
      <c r="F445" s="154"/>
      <c r="G445" s="168">
        <v>1278605.05</v>
      </c>
      <c r="H445" s="168">
        <v>38834.85</v>
      </c>
      <c r="I445" s="168">
        <v>4731485.66</v>
      </c>
      <c r="J445" s="5" t="str">
        <f>VLOOKUP(B445,'LEAD 2019'!$B:$B,1,0)</f>
        <v>4.4.3.10.99-0</v>
      </c>
    </row>
    <row r="446" spans="1:10" ht="12.75">
      <c r="A446" s="166">
        <v>6</v>
      </c>
      <c r="B446" s="167" t="s">
        <v>4080</v>
      </c>
      <c r="C446" s="167" t="s">
        <v>4081</v>
      </c>
      <c r="D446" s="167" t="s">
        <v>4082</v>
      </c>
      <c r="E446" s="168">
        <v>6368941.1600000001</v>
      </c>
      <c r="F446" s="154"/>
      <c r="G446" s="168">
        <v>1278605.05</v>
      </c>
      <c r="H446" s="168">
        <v>0</v>
      </c>
      <c r="I446" s="168">
        <v>5090336.1100000003</v>
      </c>
      <c r="J446" s="5" t="str">
        <f>VLOOKUP(B446,'LEAD 2019'!$B:$B,1,0)</f>
        <v>4.4.3.10.99.0003-9</v>
      </c>
    </row>
    <row r="447" spans="1:10" ht="12.75">
      <c r="A447" s="166">
        <v>6</v>
      </c>
      <c r="B447" s="167" t="s">
        <v>4083</v>
      </c>
      <c r="C447" s="167" t="s">
        <v>4084</v>
      </c>
      <c r="D447" s="167" t="s">
        <v>4085</v>
      </c>
      <c r="E447" s="168">
        <v>-397685.3</v>
      </c>
      <c r="F447" s="154"/>
      <c r="G447" s="168">
        <v>0</v>
      </c>
      <c r="H447" s="168">
        <v>38834.85</v>
      </c>
      <c r="I447" s="168">
        <v>-358850.45</v>
      </c>
      <c r="J447" s="5" t="str">
        <f>VLOOKUP(B447,'LEAD 2019'!$B:$B,1,0)</f>
        <v>4.4.3.10.99.0004-6</v>
      </c>
    </row>
    <row r="448" spans="1:10" ht="12.75">
      <c r="A448" s="166">
        <v>2</v>
      </c>
      <c r="B448" s="167" t="s">
        <v>4086</v>
      </c>
      <c r="C448" s="167" t="s">
        <v>1</v>
      </c>
      <c r="D448" s="167" t="s">
        <v>4087</v>
      </c>
      <c r="E448" s="168">
        <v>493904</v>
      </c>
      <c r="F448" s="154"/>
      <c r="G448" s="168">
        <v>8962415.7699999996</v>
      </c>
      <c r="H448" s="168">
        <v>9686537.6199999992</v>
      </c>
      <c r="I448" s="168">
        <v>1218025.8500000001</v>
      </c>
      <c r="J448" s="5" t="str">
        <f>VLOOKUP(B448,'LEAD 2019'!$B:$B,1,0)</f>
        <v>4.5.0.00.00-3</v>
      </c>
    </row>
    <row r="449" spans="1:10" ht="12.75">
      <c r="A449" s="166">
        <v>3</v>
      </c>
      <c r="B449" s="167" t="s">
        <v>4088</v>
      </c>
      <c r="C449" s="167" t="s">
        <v>1</v>
      </c>
      <c r="D449" s="167" t="s">
        <v>4089</v>
      </c>
      <c r="E449" s="168">
        <v>493904</v>
      </c>
      <c r="F449" s="154"/>
      <c r="G449" s="168">
        <v>8962415.7699999996</v>
      </c>
      <c r="H449" s="168">
        <v>9686537.6199999992</v>
      </c>
      <c r="I449" s="168">
        <v>1218025.8500000001</v>
      </c>
      <c r="J449" s="5" t="str">
        <f>VLOOKUP(B449,'LEAD 2019'!$B:$B,1,0)</f>
        <v>4.5.1.00.00-6</v>
      </c>
    </row>
    <row r="450" spans="1:10" ht="12.75">
      <c r="A450" s="166">
        <v>4</v>
      </c>
      <c r="B450" s="167" t="s">
        <v>4090</v>
      </c>
      <c r="C450" s="167" t="s">
        <v>1</v>
      </c>
      <c r="D450" s="167" t="s">
        <v>4091</v>
      </c>
      <c r="E450" s="168">
        <v>348552</v>
      </c>
      <c r="F450" s="154"/>
      <c r="G450" s="168">
        <v>57886</v>
      </c>
      <c r="H450" s="168">
        <v>766182</v>
      </c>
      <c r="I450" s="168">
        <v>1056848</v>
      </c>
      <c r="J450" s="5" t="str">
        <f>VLOOKUP(B450,'LEAD 2019'!$B:$B,1,0)</f>
        <v>4.5.1.40.00-4</v>
      </c>
    </row>
    <row r="451" spans="1:10" ht="12.75">
      <c r="A451" s="166">
        <v>6</v>
      </c>
      <c r="B451" s="167" t="s">
        <v>4092</v>
      </c>
      <c r="C451" s="167" t="s">
        <v>4093</v>
      </c>
      <c r="D451" s="167" t="s">
        <v>4094</v>
      </c>
      <c r="E451" s="168">
        <v>348552</v>
      </c>
      <c r="F451" s="154"/>
      <c r="G451" s="168">
        <v>57886</v>
      </c>
      <c r="H451" s="168">
        <v>766182</v>
      </c>
      <c r="I451" s="168">
        <v>1056848</v>
      </c>
      <c r="J451" s="5" t="str">
        <f>VLOOKUP(B451,'LEAD 2019'!$B:$B,1,0)</f>
        <v>4.5.1.40.00.0001-5</v>
      </c>
    </row>
    <row r="452" spans="1:10" ht="12.75">
      <c r="A452" s="166">
        <v>4</v>
      </c>
      <c r="B452" s="167" t="s">
        <v>4095</v>
      </c>
      <c r="C452" s="167" t="s">
        <v>1</v>
      </c>
      <c r="D452" s="167" t="s">
        <v>4096</v>
      </c>
      <c r="E452" s="168">
        <v>145352</v>
      </c>
      <c r="F452" s="154"/>
      <c r="G452" s="168">
        <v>8904529.7699999996</v>
      </c>
      <c r="H452" s="168">
        <v>8920355.6199999992</v>
      </c>
      <c r="I452" s="168">
        <v>161177.85</v>
      </c>
      <c r="J452" s="5" t="str">
        <f>VLOOKUP(B452,'LEAD 2019'!$B:$B,1,0)</f>
        <v>4.5.1.80.00-2</v>
      </c>
    </row>
    <row r="453" spans="1:10" ht="12.75">
      <c r="A453" s="166">
        <v>5</v>
      </c>
      <c r="B453" s="167" t="s">
        <v>4097</v>
      </c>
      <c r="C453" s="167" t="s">
        <v>1</v>
      </c>
      <c r="D453" s="167" t="s">
        <v>4098</v>
      </c>
      <c r="E453" s="168">
        <v>145352</v>
      </c>
      <c r="F453" s="154"/>
      <c r="G453" s="168">
        <v>4030206.6</v>
      </c>
      <c r="H453" s="168">
        <v>4046032.45</v>
      </c>
      <c r="I453" s="168">
        <v>161177.85</v>
      </c>
      <c r="J453" s="5" t="str">
        <f>VLOOKUP(B453,'LEAD 2019'!$B:$B,1,0)</f>
        <v>4.5.1.80.10-5</v>
      </c>
    </row>
    <row r="454" spans="1:10" ht="12.75">
      <c r="A454" s="166">
        <v>6</v>
      </c>
      <c r="B454" s="167" t="s">
        <v>4099</v>
      </c>
      <c r="C454" s="167" t="s">
        <v>4100</v>
      </c>
      <c r="D454" s="167" t="s">
        <v>4101</v>
      </c>
      <c r="E454" s="168">
        <v>123307.09</v>
      </c>
      <c r="F454" s="154"/>
      <c r="G454" s="168">
        <v>2657366</v>
      </c>
      <c r="H454" s="168">
        <v>2687035.4</v>
      </c>
      <c r="I454" s="168">
        <v>152976.49</v>
      </c>
      <c r="J454" s="5" t="str">
        <f>VLOOKUP(B454,'LEAD 2019'!$B:$B,1,0)</f>
        <v>4.5.1.80.10.0001-6</v>
      </c>
    </row>
    <row r="455" spans="1:10" ht="12.75">
      <c r="A455" s="166">
        <v>6</v>
      </c>
      <c r="B455" s="167" t="s">
        <v>4102</v>
      </c>
      <c r="C455" s="167" t="s">
        <v>4103</v>
      </c>
      <c r="D455" s="167" t="s">
        <v>4104</v>
      </c>
      <c r="E455" s="168">
        <v>6580.3</v>
      </c>
      <c r="F455" s="154"/>
      <c r="G455" s="168">
        <v>539352.06999999995</v>
      </c>
      <c r="H455" s="168">
        <v>540973.13</v>
      </c>
      <c r="I455" s="168">
        <v>8201.36</v>
      </c>
      <c r="J455" s="5" t="str">
        <f>VLOOKUP(B455,'LEAD 2019'!$B:$B,1,0)</f>
        <v>4.5.1.80.10.0002-3</v>
      </c>
    </row>
    <row r="456" spans="1:10" ht="12.75">
      <c r="A456" s="166">
        <v>2</v>
      </c>
      <c r="B456" s="167" t="s">
        <v>4111</v>
      </c>
      <c r="C456" s="167" t="s">
        <v>1</v>
      </c>
      <c r="D456" s="167" t="s">
        <v>4112</v>
      </c>
      <c r="E456" s="168">
        <v>9581654.0199999996</v>
      </c>
      <c r="F456" s="154"/>
      <c r="G456" s="168">
        <v>76485564.439999998</v>
      </c>
      <c r="H456" s="168">
        <v>75366304.870000005</v>
      </c>
      <c r="I456" s="168">
        <v>8462394.4499999993</v>
      </c>
      <c r="J456" s="5" t="str">
        <f>VLOOKUP(B456,'LEAD 2019'!$B:$B,1,0)</f>
        <v>4.9.0.00.00-9</v>
      </c>
    </row>
    <row r="457" spans="1:10" ht="12.75">
      <c r="A457" s="166">
        <v>3</v>
      </c>
      <c r="B457" s="167" t="s">
        <v>4113</v>
      </c>
      <c r="C457" s="167" t="s">
        <v>1</v>
      </c>
      <c r="D457" s="167" t="s">
        <v>4114</v>
      </c>
      <c r="E457" s="168">
        <v>114082.52</v>
      </c>
      <c r="F457" s="154"/>
      <c r="G457" s="168">
        <v>11879801.41</v>
      </c>
      <c r="H457" s="168">
        <v>11812859.619999999</v>
      </c>
      <c r="I457" s="168">
        <v>47140.73</v>
      </c>
      <c r="J457" s="5" t="str">
        <f>VLOOKUP(B457,'LEAD 2019'!$B:$B,1,0)</f>
        <v>4.9.1.00.00-2</v>
      </c>
    </row>
    <row r="458" spans="1:10" ht="12.75">
      <c r="A458" s="166">
        <v>4</v>
      </c>
      <c r="B458" s="167" t="s">
        <v>4115</v>
      </c>
      <c r="C458" s="167" t="s">
        <v>1</v>
      </c>
      <c r="D458" s="167" t="s">
        <v>4116</v>
      </c>
      <c r="E458" s="168">
        <v>68937.41</v>
      </c>
      <c r="F458" s="154"/>
      <c r="G458" s="168">
        <v>357874.67</v>
      </c>
      <c r="H458" s="168">
        <v>333068.59999999998</v>
      </c>
      <c r="I458" s="168">
        <v>44131.34</v>
      </c>
      <c r="J458" s="5" t="str">
        <f>VLOOKUP(B458,'LEAD 2019'!$B:$B,1,0)</f>
        <v>4.9.1.10.00-9</v>
      </c>
    </row>
    <row r="459" spans="1:10" ht="12.75">
      <c r="A459" s="166">
        <v>5</v>
      </c>
      <c r="B459" s="167" t="s">
        <v>4117</v>
      </c>
      <c r="C459" s="167" t="s">
        <v>1</v>
      </c>
      <c r="D459" s="167" t="s">
        <v>4118</v>
      </c>
      <c r="E459" s="168">
        <v>68204.84</v>
      </c>
      <c r="F459" s="154"/>
      <c r="G459" s="168">
        <v>355557.21</v>
      </c>
      <c r="H459" s="168">
        <v>331185.73</v>
      </c>
      <c r="I459" s="168">
        <v>43833.36</v>
      </c>
      <c r="J459" s="5" t="str">
        <f>VLOOKUP(B459,'LEAD 2019'!$B:$B,1,0)</f>
        <v>4.9.1.10.10-2</v>
      </c>
    </row>
    <row r="460" spans="1:10" ht="12.75">
      <c r="A460" s="166">
        <v>6</v>
      </c>
      <c r="B460" s="167" t="s">
        <v>4119</v>
      </c>
      <c r="C460" s="167" t="s">
        <v>4120</v>
      </c>
      <c r="D460" s="167" t="s">
        <v>4121</v>
      </c>
      <c r="E460" s="168">
        <v>68204.84</v>
      </c>
      <c r="F460" s="154"/>
      <c r="G460" s="168">
        <v>355557.21</v>
      </c>
      <c r="H460" s="168">
        <v>331185.73</v>
      </c>
      <c r="I460" s="168">
        <v>43833.36</v>
      </c>
      <c r="J460" s="5" t="str">
        <f>VLOOKUP(B460,'LEAD 2019'!$B:$B,1,0)</f>
        <v>4.9.1.10.10.0001-3</v>
      </c>
    </row>
    <row r="461" spans="1:10" ht="12.75">
      <c r="A461" s="166">
        <v>5</v>
      </c>
      <c r="B461" s="167" t="s">
        <v>4122</v>
      </c>
      <c r="C461" s="167" t="s">
        <v>1</v>
      </c>
      <c r="D461" s="167" t="s">
        <v>4123</v>
      </c>
      <c r="E461" s="168">
        <v>732.57</v>
      </c>
      <c r="F461" s="154"/>
      <c r="G461" s="168">
        <v>2317.46</v>
      </c>
      <c r="H461" s="168">
        <v>1882.87</v>
      </c>
      <c r="I461" s="168">
        <v>297.98</v>
      </c>
      <c r="J461" s="5" t="str">
        <f>VLOOKUP(B461,'LEAD 2019'!$B:$B,1,0)</f>
        <v>4.9.1.10.40-1</v>
      </c>
    </row>
    <row r="462" spans="1:10" ht="12.75">
      <c r="A462" s="166">
        <v>6</v>
      </c>
      <c r="B462" s="167" t="s">
        <v>4124</v>
      </c>
      <c r="C462" s="167" t="s">
        <v>4125</v>
      </c>
      <c r="D462" s="167" t="s">
        <v>4126</v>
      </c>
      <c r="E462" s="168">
        <v>732.57</v>
      </c>
      <c r="F462" s="154"/>
      <c r="G462" s="168">
        <v>2317.46</v>
      </c>
      <c r="H462" s="168">
        <v>1882.87</v>
      </c>
      <c r="I462" s="168">
        <v>297.98</v>
      </c>
      <c r="J462" s="5" t="str">
        <f>VLOOKUP(B462,'LEAD 2019'!$B:$B,1,0)</f>
        <v>4.9.1.10.40.0001-0</v>
      </c>
    </row>
    <row r="463" spans="1:10" ht="12.75">
      <c r="A463" s="166">
        <v>4</v>
      </c>
      <c r="B463" s="167" t="s">
        <v>4127</v>
      </c>
      <c r="C463" s="167" t="s">
        <v>1</v>
      </c>
      <c r="D463" s="167" t="s">
        <v>4128</v>
      </c>
      <c r="E463" s="168">
        <v>45145.11</v>
      </c>
      <c r="F463" s="154"/>
      <c r="G463" s="168">
        <v>2739243.92</v>
      </c>
      <c r="H463" s="168">
        <v>2697108.2</v>
      </c>
      <c r="I463" s="168">
        <v>3009.39</v>
      </c>
      <c r="J463" s="5" t="str">
        <f>VLOOKUP(B463,'LEAD 2019'!$B:$B,1,0)</f>
        <v>4.9.1.40.00-0</v>
      </c>
    </row>
    <row r="464" spans="1:10" ht="12.75">
      <c r="A464" s="166">
        <v>5</v>
      </c>
      <c r="B464" s="167" t="s">
        <v>4134</v>
      </c>
      <c r="C464" s="167" t="s">
        <v>1</v>
      </c>
      <c r="D464" s="167" t="s">
        <v>4135</v>
      </c>
      <c r="E464" s="168">
        <v>938.44</v>
      </c>
      <c r="F464" s="154"/>
      <c r="G464" s="168">
        <v>151138.29999999999</v>
      </c>
      <c r="H464" s="168">
        <v>153209.25</v>
      </c>
      <c r="I464" s="168">
        <v>3009.39</v>
      </c>
      <c r="J464" s="5" t="str">
        <f>VLOOKUP(B464,'LEAD 2019'!$B:$B,1,0)</f>
        <v>4.9.1.40.20-6</v>
      </c>
    </row>
    <row r="465" spans="1:10" ht="12.75">
      <c r="A465" s="166">
        <v>6</v>
      </c>
      <c r="B465" s="167" t="s">
        <v>4136</v>
      </c>
      <c r="C465" s="167" t="s">
        <v>4137</v>
      </c>
      <c r="D465" s="167" t="s">
        <v>4138</v>
      </c>
      <c r="E465" s="168">
        <v>938.44</v>
      </c>
      <c r="F465" s="154"/>
      <c r="G465" s="168">
        <v>151138.29999999999</v>
      </c>
      <c r="H465" s="168">
        <v>153209.25</v>
      </c>
      <c r="I465" s="168">
        <v>3009.39</v>
      </c>
      <c r="J465" s="5" t="str">
        <f>VLOOKUP(B465,'LEAD 2019'!$B:$B,1,0)</f>
        <v>4.9.1.40.20.0001-1</v>
      </c>
    </row>
    <row r="466" spans="1:10" ht="12.75">
      <c r="A466" s="166">
        <v>3</v>
      </c>
      <c r="B466" s="167" t="s">
        <v>4139</v>
      </c>
      <c r="C466" s="167" t="s">
        <v>1</v>
      </c>
      <c r="D466" s="167" t="s">
        <v>4140</v>
      </c>
      <c r="E466" s="168">
        <v>860019.15</v>
      </c>
      <c r="F466" s="154"/>
      <c r="G466" s="168">
        <v>292766.84000000003</v>
      </c>
      <c r="H466" s="168">
        <v>372285.82</v>
      </c>
      <c r="I466" s="168">
        <v>939538.13</v>
      </c>
      <c r="J466" s="5" t="str">
        <f>VLOOKUP(B466,'LEAD 2019'!$B:$B,1,0)</f>
        <v>4.9.3.00.00-8</v>
      </c>
    </row>
    <row r="467" spans="1:10" ht="12.75">
      <c r="A467" s="166">
        <v>4</v>
      </c>
      <c r="B467" s="167" t="s">
        <v>4141</v>
      </c>
      <c r="C467" s="167" t="s">
        <v>1</v>
      </c>
      <c r="D467" s="167" t="s">
        <v>4142</v>
      </c>
      <c r="E467" s="168">
        <v>212460.6</v>
      </c>
      <c r="F467" s="154"/>
      <c r="G467" s="168">
        <v>251580.63</v>
      </c>
      <c r="H467" s="168">
        <v>109325.26</v>
      </c>
      <c r="I467" s="168">
        <v>70205.23</v>
      </c>
      <c r="J467" s="5" t="str">
        <f>VLOOKUP(B467,'LEAD 2019'!$B:$B,1,0)</f>
        <v>4.9.3.20.00-2</v>
      </c>
    </row>
    <row r="468" spans="1:10" ht="12.75">
      <c r="A468" s="166">
        <v>5</v>
      </c>
      <c r="B468" s="167" t="s">
        <v>4143</v>
      </c>
      <c r="C468" s="167" t="s">
        <v>1</v>
      </c>
      <c r="D468" s="167" t="s">
        <v>4144</v>
      </c>
      <c r="E468" s="168">
        <v>210289.72</v>
      </c>
      <c r="F468" s="154"/>
      <c r="G468" s="168">
        <v>140584.49</v>
      </c>
      <c r="H468" s="168">
        <v>500</v>
      </c>
      <c r="I468" s="168">
        <v>70205.23</v>
      </c>
      <c r="J468" s="5" t="str">
        <f>VLOOKUP(B468,'LEAD 2019'!$B:$B,1,0)</f>
        <v>4.9.3.20.10-5</v>
      </c>
    </row>
    <row r="469" spans="1:10" ht="12.75">
      <c r="A469" s="166">
        <v>6</v>
      </c>
      <c r="B469" s="167" t="s">
        <v>4145</v>
      </c>
      <c r="C469" s="167" t="s">
        <v>4146</v>
      </c>
      <c r="D469" s="167" t="s">
        <v>4147</v>
      </c>
      <c r="E469" s="168">
        <v>210289.72</v>
      </c>
      <c r="F469" s="154"/>
      <c r="G469" s="168">
        <v>140584.49</v>
      </c>
      <c r="H469" s="168">
        <v>500</v>
      </c>
      <c r="I469" s="168">
        <v>70205.23</v>
      </c>
      <c r="J469" s="5" t="str">
        <f>VLOOKUP(B469,'LEAD 2019'!$B:$B,1,0)</f>
        <v>4.9.3.20.10.0001-4</v>
      </c>
    </row>
    <row r="470" spans="1:10" ht="12.75">
      <c r="A470" s="166">
        <v>4</v>
      </c>
      <c r="B470" s="167" t="s">
        <v>4153</v>
      </c>
      <c r="C470" s="167" t="s">
        <v>1</v>
      </c>
      <c r="D470" s="167" t="s">
        <v>4154</v>
      </c>
      <c r="E470" s="168">
        <v>401924.89</v>
      </c>
      <c r="F470" s="154"/>
      <c r="G470" s="168">
        <v>17951.78</v>
      </c>
      <c r="H470" s="168">
        <v>253059.95</v>
      </c>
      <c r="I470" s="168">
        <v>637033.06000000006</v>
      </c>
      <c r="J470" s="5" t="str">
        <f>VLOOKUP(B470,'LEAD 2019'!$B:$B,1,0)</f>
        <v>4.9.3.30.00-9</v>
      </c>
    </row>
    <row r="471" spans="1:10" ht="12.75">
      <c r="A471" s="166">
        <v>6</v>
      </c>
      <c r="B471" s="167" t="s">
        <v>4158</v>
      </c>
      <c r="C471" s="167" t="s">
        <v>4159</v>
      </c>
      <c r="D471" s="167" t="s">
        <v>4160</v>
      </c>
      <c r="E471" s="168">
        <v>388541.22</v>
      </c>
      <c r="F471" s="154"/>
      <c r="G471" s="168">
        <v>0</v>
      </c>
      <c r="H471" s="168">
        <v>248491.84</v>
      </c>
      <c r="I471" s="168">
        <v>637033.06000000006</v>
      </c>
      <c r="J471" s="5" t="str">
        <f>VLOOKUP(B471,'LEAD 2019'!$B:$B,1,0)</f>
        <v>4.9.3.30.00.0002-5</v>
      </c>
    </row>
    <row r="472" spans="1:10" ht="12.75">
      <c r="A472" s="166">
        <v>4</v>
      </c>
      <c r="B472" s="167" t="s">
        <v>4161</v>
      </c>
      <c r="C472" s="167" t="s">
        <v>1</v>
      </c>
      <c r="D472" s="167" t="s">
        <v>4162</v>
      </c>
      <c r="E472" s="168">
        <v>245633.66</v>
      </c>
      <c r="F472" s="154"/>
      <c r="G472" s="168">
        <v>23234.43</v>
      </c>
      <c r="H472" s="168">
        <v>9900.61</v>
      </c>
      <c r="I472" s="168">
        <v>232299.84</v>
      </c>
      <c r="J472" s="5" t="str">
        <f>VLOOKUP(B472,'LEAD 2019'!$B:$B,1,0)</f>
        <v>4.9.3.80.00-4</v>
      </c>
    </row>
    <row r="473" spans="1:10" ht="12.75">
      <c r="A473" s="166">
        <v>6</v>
      </c>
      <c r="B473" s="167" t="s">
        <v>4163</v>
      </c>
      <c r="C473" s="167" t="s">
        <v>4164</v>
      </c>
      <c r="D473" s="167" t="s">
        <v>4165</v>
      </c>
      <c r="E473" s="168">
        <v>245633.66</v>
      </c>
      <c r="F473" s="154"/>
      <c r="G473" s="168">
        <v>23234.43</v>
      </c>
      <c r="H473" s="168">
        <v>9900.61</v>
      </c>
      <c r="I473" s="168">
        <v>232299.84</v>
      </c>
      <c r="J473" s="5" t="str">
        <f>VLOOKUP(B473,'LEAD 2019'!$B:$B,1,0)</f>
        <v>4.9.3.80.00.0001-3</v>
      </c>
    </row>
    <row r="474" spans="1:10" ht="12.75">
      <c r="A474" s="166">
        <v>3</v>
      </c>
      <c r="B474" s="167" t="s">
        <v>4166</v>
      </c>
      <c r="C474" s="167" t="s">
        <v>1</v>
      </c>
      <c r="D474" s="167" t="s">
        <v>4167</v>
      </c>
      <c r="E474" s="168">
        <v>468461.41</v>
      </c>
      <c r="F474" s="154"/>
      <c r="G474" s="168">
        <v>846104.97</v>
      </c>
      <c r="H474" s="168">
        <v>950313.28</v>
      </c>
      <c r="I474" s="168">
        <v>572669.72</v>
      </c>
      <c r="J474" s="5" t="str">
        <f>VLOOKUP(B474,'LEAD 2019'!$B:$B,1,0)</f>
        <v>4.9.4.00.00-1</v>
      </c>
    </row>
    <row r="475" spans="1:10" ht="12.75">
      <c r="A475" s="166">
        <v>4</v>
      </c>
      <c r="B475" s="167" t="s">
        <v>4168</v>
      </c>
      <c r="C475" s="167" t="s">
        <v>1</v>
      </c>
      <c r="D475" s="167" t="s">
        <v>4169</v>
      </c>
      <c r="E475" s="168">
        <v>0</v>
      </c>
      <c r="F475" s="154"/>
      <c r="G475" s="168">
        <v>1911.61</v>
      </c>
      <c r="H475" s="168">
        <v>86047.679999999993</v>
      </c>
      <c r="I475" s="168">
        <v>84136.07</v>
      </c>
      <c r="J475" s="5" t="str">
        <f>VLOOKUP(B475,'LEAD 2019'!$B:$B,1,0)</f>
        <v>4.9.4.10.00-8</v>
      </c>
    </row>
    <row r="476" spans="1:10" ht="12.75">
      <c r="A476" s="166">
        <v>6</v>
      </c>
      <c r="B476" s="167" t="s">
        <v>4170</v>
      </c>
      <c r="C476" s="167" t="s">
        <v>4171</v>
      </c>
      <c r="D476" s="167" t="s">
        <v>4172</v>
      </c>
      <c r="E476" s="168">
        <v>0</v>
      </c>
      <c r="F476" s="154"/>
      <c r="G476" s="168">
        <v>1911.61</v>
      </c>
      <c r="H476" s="168">
        <v>51529.8</v>
      </c>
      <c r="I476" s="168">
        <v>49618.19</v>
      </c>
      <c r="J476" s="5" t="str">
        <f>VLOOKUP(B476,'LEAD 2019'!$B:$B,1,0)</f>
        <v>4.9.4.10.00.0001-1</v>
      </c>
    </row>
    <row r="477" spans="1:10" ht="12.75">
      <c r="A477" s="166">
        <v>6</v>
      </c>
      <c r="B477" s="167" t="s">
        <v>4173</v>
      </c>
      <c r="C477" s="167" t="s">
        <v>4174</v>
      </c>
      <c r="D477" s="167" t="s">
        <v>4175</v>
      </c>
      <c r="E477" s="168">
        <v>0</v>
      </c>
      <c r="F477" s="154"/>
      <c r="G477" s="168">
        <v>0</v>
      </c>
      <c r="H477" s="168">
        <v>34517.879999999997</v>
      </c>
      <c r="I477" s="168">
        <v>34517.879999999997</v>
      </c>
      <c r="J477" s="5" t="str">
        <f>VLOOKUP(B477,'LEAD 2019'!$B:$B,1,0)</f>
        <v>4.9.4.10.00.0002-8</v>
      </c>
    </row>
    <row r="478" spans="1:10" ht="12.75">
      <c r="A478" s="166">
        <v>4</v>
      </c>
      <c r="B478" s="167" t="s">
        <v>4176</v>
      </c>
      <c r="C478" s="167" t="s">
        <v>1</v>
      </c>
      <c r="D478" s="167" t="s">
        <v>4177</v>
      </c>
      <c r="E478" s="168">
        <v>468461.41</v>
      </c>
      <c r="F478" s="154"/>
      <c r="G478" s="168">
        <v>844193.36</v>
      </c>
      <c r="H478" s="168">
        <v>864265.6</v>
      </c>
      <c r="I478" s="168">
        <v>488533.65</v>
      </c>
      <c r="J478" s="5" t="str">
        <f>VLOOKUP(B478,'LEAD 2019'!$B:$B,1,0)</f>
        <v>4.9.4.20.00-5</v>
      </c>
    </row>
    <row r="479" spans="1:10" ht="12.75">
      <c r="A479" s="166">
        <v>5</v>
      </c>
      <c r="B479" s="167" t="s">
        <v>4178</v>
      </c>
      <c r="C479" s="167" t="s">
        <v>1</v>
      </c>
      <c r="D479" s="167" t="s">
        <v>4179</v>
      </c>
      <c r="E479" s="168">
        <v>42398.86</v>
      </c>
      <c r="F479" s="154"/>
      <c r="G479" s="168">
        <v>58403.74</v>
      </c>
      <c r="H479" s="168">
        <v>55363.89</v>
      </c>
      <c r="I479" s="168">
        <v>39359.01</v>
      </c>
      <c r="J479" s="5" t="str">
        <f>VLOOKUP(B479,'LEAD 2019'!$B:$B,1,0)</f>
        <v>4.9.4.20.10-8</v>
      </c>
    </row>
    <row r="480" spans="1:10" ht="12.75">
      <c r="A480" s="166">
        <v>6</v>
      </c>
      <c r="B480" s="167" t="s">
        <v>4180</v>
      </c>
      <c r="C480" s="167" t="s">
        <v>4181</v>
      </c>
      <c r="D480" s="167" t="s">
        <v>4182</v>
      </c>
      <c r="E480" s="168">
        <v>5220.47</v>
      </c>
      <c r="F480" s="154"/>
      <c r="G480" s="168">
        <v>5082.4799999999996</v>
      </c>
      <c r="H480" s="168">
        <v>4901.6499999999996</v>
      </c>
      <c r="I480" s="168">
        <v>5039.6400000000003</v>
      </c>
      <c r="J480" s="5" t="str">
        <f>VLOOKUP(B480,'LEAD 2019'!$B:$B,1,0)</f>
        <v>4.9.4.20.10.0001-3</v>
      </c>
    </row>
    <row r="481" spans="1:10" ht="12.75">
      <c r="A481" s="166">
        <v>6</v>
      </c>
      <c r="B481" s="167" t="s">
        <v>4183</v>
      </c>
      <c r="C481" s="167" t="s">
        <v>4184</v>
      </c>
      <c r="D481" s="167" t="s">
        <v>4185</v>
      </c>
      <c r="E481" s="168">
        <v>23565.56</v>
      </c>
      <c r="F481" s="154"/>
      <c r="G481" s="168">
        <v>26599.05</v>
      </c>
      <c r="H481" s="168">
        <v>24207.96</v>
      </c>
      <c r="I481" s="168">
        <v>21174.47</v>
      </c>
      <c r="J481" s="5" t="str">
        <f>VLOOKUP(B481,'LEAD 2019'!$B:$B,1,0)</f>
        <v>4.9.4.20.10.0002-0</v>
      </c>
    </row>
    <row r="482" spans="1:10" ht="12.75">
      <c r="A482" s="166">
        <v>6</v>
      </c>
      <c r="B482" s="167" t="s">
        <v>4186</v>
      </c>
      <c r="C482" s="167" t="s">
        <v>4187</v>
      </c>
      <c r="D482" s="167" t="s">
        <v>4188</v>
      </c>
      <c r="E482" s="168">
        <v>2129.67</v>
      </c>
      <c r="F482" s="154"/>
      <c r="G482" s="168">
        <v>2155.16</v>
      </c>
      <c r="H482" s="168">
        <v>2085.25</v>
      </c>
      <c r="I482" s="168">
        <v>2059.7600000000002</v>
      </c>
      <c r="J482" s="5" t="str">
        <f>VLOOKUP(B482,'LEAD 2019'!$B:$B,1,0)</f>
        <v>4.9.4.20.10.0003-7</v>
      </c>
    </row>
    <row r="483" spans="1:10" ht="12.75">
      <c r="A483" s="166">
        <v>6</v>
      </c>
      <c r="B483" s="167" t="s">
        <v>4189</v>
      </c>
      <c r="C483" s="167" t="s">
        <v>4190</v>
      </c>
      <c r="D483" s="167" t="s">
        <v>4191</v>
      </c>
      <c r="E483" s="168">
        <v>9251.4500000000007</v>
      </c>
      <c r="F483" s="154"/>
      <c r="G483" s="168">
        <v>9321.64</v>
      </c>
      <c r="H483" s="168">
        <v>8921.39</v>
      </c>
      <c r="I483" s="168">
        <v>8851.2000000000007</v>
      </c>
      <c r="J483" s="5" t="str">
        <f>VLOOKUP(B483,'LEAD 2019'!$B:$B,1,0)</f>
        <v>4.9.4.20.10.0008-2</v>
      </c>
    </row>
    <row r="484" spans="1:10" ht="12.75">
      <c r="A484" s="166">
        <v>6</v>
      </c>
      <c r="B484" s="167" t="s">
        <v>4192</v>
      </c>
      <c r="C484" s="167" t="s">
        <v>4193</v>
      </c>
      <c r="D484" s="167" t="s">
        <v>4194</v>
      </c>
      <c r="E484" s="168">
        <v>2231.71</v>
      </c>
      <c r="F484" s="154"/>
      <c r="G484" s="168">
        <v>2233.94</v>
      </c>
      <c r="H484" s="168">
        <v>2236.17</v>
      </c>
      <c r="I484" s="168">
        <v>2233.94</v>
      </c>
      <c r="J484" s="5" t="str">
        <f>VLOOKUP(B484,'LEAD 2019'!$B:$B,1,0)</f>
        <v>4.9.4.20.10.0009-9</v>
      </c>
    </row>
    <row r="485" spans="1:10" ht="12.75">
      <c r="A485" s="166">
        <v>5</v>
      </c>
      <c r="B485" s="167" t="s">
        <v>4195</v>
      </c>
      <c r="C485" s="167" t="s">
        <v>1</v>
      </c>
      <c r="D485" s="167" t="s">
        <v>4196</v>
      </c>
      <c r="E485" s="168">
        <v>381144.7</v>
      </c>
      <c r="F485" s="154"/>
      <c r="G485" s="168">
        <v>652026.24</v>
      </c>
      <c r="H485" s="168">
        <v>676379.4</v>
      </c>
      <c r="I485" s="168">
        <v>405497.86</v>
      </c>
      <c r="J485" s="5" t="str">
        <f>VLOOKUP(B485,'LEAD 2019'!$B:$B,1,0)</f>
        <v>4.9.4.20.20-1</v>
      </c>
    </row>
    <row r="486" spans="1:10" ht="12.75">
      <c r="A486" s="166">
        <v>6</v>
      </c>
      <c r="B486" s="167" t="s">
        <v>4197</v>
      </c>
      <c r="C486" s="167" t="s">
        <v>4198</v>
      </c>
      <c r="D486" s="167" t="s">
        <v>4188</v>
      </c>
      <c r="E486" s="168">
        <v>93876.83</v>
      </c>
      <c r="F486" s="154"/>
      <c r="G486" s="168">
        <v>71334.81</v>
      </c>
      <c r="H486" s="168">
        <v>104308.91</v>
      </c>
      <c r="I486" s="168">
        <v>126850.93</v>
      </c>
      <c r="J486" s="5" t="str">
        <f>VLOOKUP(B486,'LEAD 2019'!$B:$B,1,0)</f>
        <v>4.9.4.20.20.0001-2</v>
      </c>
    </row>
    <row r="487" spans="1:10" ht="12.75">
      <c r="A487" s="166">
        <v>6</v>
      </c>
      <c r="B487" s="167" t="s">
        <v>4199</v>
      </c>
      <c r="C487" s="167" t="s">
        <v>4200</v>
      </c>
      <c r="D487" s="167" t="s">
        <v>4185</v>
      </c>
      <c r="E487" s="168">
        <v>229964.31</v>
      </c>
      <c r="F487" s="154"/>
      <c r="G487" s="168">
        <v>518733.01</v>
      </c>
      <c r="H487" s="168">
        <v>496942.35</v>
      </c>
      <c r="I487" s="168">
        <v>208173.65</v>
      </c>
      <c r="J487" s="5" t="str">
        <f>VLOOKUP(B487,'LEAD 2019'!$B:$B,1,0)</f>
        <v>4.9.4.20.20.0002-9</v>
      </c>
    </row>
    <row r="488" spans="1:10" ht="12.75">
      <c r="A488" s="166">
        <v>6</v>
      </c>
      <c r="B488" s="167" t="s">
        <v>4201</v>
      </c>
      <c r="C488" s="167" t="s">
        <v>4202</v>
      </c>
      <c r="D488" s="167" t="s">
        <v>4203</v>
      </c>
      <c r="E488" s="168">
        <v>56303.56</v>
      </c>
      <c r="F488" s="154"/>
      <c r="G488" s="168">
        <v>56377.06</v>
      </c>
      <c r="H488" s="168">
        <v>69538.78</v>
      </c>
      <c r="I488" s="168">
        <v>69465.279999999999</v>
      </c>
      <c r="J488" s="5" t="str">
        <f>VLOOKUP(B488,'LEAD 2019'!$B:$B,1,0)</f>
        <v>4.9.4.20.20.0003-6</v>
      </c>
    </row>
    <row r="489" spans="1:10" ht="12.75">
      <c r="A489" s="166">
        <v>6</v>
      </c>
      <c r="B489" s="167" t="s">
        <v>4207</v>
      </c>
      <c r="C489" s="167" t="s">
        <v>4208</v>
      </c>
      <c r="D489" s="167" t="s">
        <v>4209</v>
      </c>
      <c r="E489" s="168">
        <v>1000</v>
      </c>
      <c r="F489" s="154"/>
      <c r="G489" s="168">
        <v>1000</v>
      </c>
      <c r="H489" s="168">
        <v>1008</v>
      </c>
      <c r="I489" s="168">
        <v>1008</v>
      </c>
      <c r="J489" s="5" t="str">
        <f>VLOOKUP(B489,'LEAD 2019'!$B:$B,1,0)</f>
        <v>4.9.4.20.20.0005-0</v>
      </c>
    </row>
    <row r="490" spans="1:10" ht="12.75">
      <c r="A490" s="166">
        <v>5</v>
      </c>
      <c r="B490" s="167" t="s">
        <v>4210</v>
      </c>
      <c r="C490" s="167" t="s">
        <v>1</v>
      </c>
      <c r="D490" s="167" t="s">
        <v>2997</v>
      </c>
      <c r="E490" s="168">
        <v>44917.85</v>
      </c>
      <c r="F490" s="154"/>
      <c r="G490" s="168">
        <v>133763.38</v>
      </c>
      <c r="H490" s="168">
        <v>132522.31</v>
      </c>
      <c r="I490" s="168">
        <v>43676.78</v>
      </c>
      <c r="J490" s="5" t="str">
        <f>VLOOKUP(B490,'LEAD 2019'!$B:$B,1,0)</f>
        <v>4.9.4.20.90-2</v>
      </c>
    </row>
    <row r="491" spans="1:10" ht="12.75">
      <c r="A491" s="166">
        <v>6</v>
      </c>
      <c r="B491" s="167" t="s">
        <v>4211</v>
      </c>
      <c r="C491" s="167" t="s">
        <v>4212</v>
      </c>
      <c r="D491" s="167" t="s">
        <v>4213</v>
      </c>
      <c r="E491" s="168">
        <v>18781.68</v>
      </c>
      <c r="F491" s="154"/>
      <c r="G491" s="168">
        <v>103337.60000000001</v>
      </c>
      <c r="H491" s="168">
        <v>104641.16</v>
      </c>
      <c r="I491" s="168">
        <v>20085.240000000002</v>
      </c>
      <c r="J491" s="5" t="str">
        <f>VLOOKUP(B491,'LEAD 2019'!$B:$B,1,0)</f>
        <v>4.9.4.20.90.0002-2</v>
      </c>
    </row>
    <row r="492" spans="1:10" ht="12.75">
      <c r="A492" s="166">
        <v>6</v>
      </c>
      <c r="B492" s="167" t="s">
        <v>4214</v>
      </c>
      <c r="C492" s="167" t="s">
        <v>4215</v>
      </c>
      <c r="D492" s="167" t="s">
        <v>4182</v>
      </c>
      <c r="E492" s="168">
        <v>13675.74</v>
      </c>
      <c r="F492" s="154"/>
      <c r="G492" s="168">
        <v>15359.52</v>
      </c>
      <c r="H492" s="168">
        <v>14157.08</v>
      </c>
      <c r="I492" s="168">
        <v>12473.3</v>
      </c>
      <c r="J492" s="5" t="str">
        <f>VLOOKUP(B492,'LEAD 2019'!$B:$B,1,0)</f>
        <v>4.9.4.20.90.0003-9</v>
      </c>
    </row>
    <row r="493" spans="1:10" ht="12.75">
      <c r="A493" s="166">
        <v>6</v>
      </c>
      <c r="B493" s="167" t="s">
        <v>4216</v>
      </c>
      <c r="C493" s="167" t="s">
        <v>4217</v>
      </c>
      <c r="D493" s="167" t="s">
        <v>4218</v>
      </c>
      <c r="E493" s="168">
        <v>1725.55</v>
      </c>
      <c r="F493" s="154"/>
      <c r="G493" s="168">
        <v>3607.87</v>
      </c>
      <c r="H493" s="168">
        <v>3402.76</v>
      </c>
      <c r="I493" s="168">
        <v>1520.44</v>
      </c>
      <c r="J493" s="5" t="str">
        <f>VLOOKUP(B493,'LEAD 2019'!$B:$B,1,0)</f>
        <v>4.9.4.20.90.0004-6</v>
      </c>
    </row>
    <row r="494" spans="1:10" ht="12.75">
      <c r="A494" s="166">
        <v>6</v>
      </c>
      <c r="B494" s="167" t="s">
        <v>4219</v>
      </c>
      <c r="C494" s="167" t="s">
        <v>4220</v>
      </c>
      <c r="D494" s="167" t="s">
        <v>4221</v>
      </c>
      <c r="E494" s="168">
        <v>10734.88</v>
      </c>
      <c r="F494" s="154"/>
      <c r="G494" s="168">
        <v>11458.39</v>
      </c>
      <c r="H494" s="168">
        <v>10321.31</v>
      </c>
      <c r="I494" s="168">
        <v>9597.7999999999993</v>
      </c>
      <c r="J494" s="5" t="str">
        <f>VLOOKUP(B494,'LEAD 2019'!$B:$B,1,0)</f>
        <v>4.9.4.20.90.0005-3</v>
      </c>
    </row>
    <row r="495" spans="1:10" ht="12.75">
      <c r="A495" s="166">
        <v>3</v>
      </c>
      <c r="B495" s="167" t="s">
        <v>4222</v>
      </c>
      <c r="C495" s="167" t="s">
        <v>1</v>
      </c>
      <c r="D495" s="167" t="s">
        <v>4223</v>
      </c>
      <c r="E495" s="168">
        <v>8139090.9400000004</v>
      </c>
      <c r="F495" s="154"/>
      <c r="G495" s="168">
        <v>63466891.219999999</v>
      </c>
      <c r="H495" s="168">
        <v>62230846.149999999</v>
      </c>
      <c r="I495" s="168">
        <v>6903045.8700000001</v>
      </c>
      <c r="J495" s="5" t="str">
        <f>VLOOKUP(B495,'LEAD 2019'!$B:$B,1,0)</f>
        <v>4.9.9.00.00-6</v>
      </c>
    </row>
    <row r="496" spans="1:10" ht="12.75">
      <c r="A496" s="166">
        <v>4</v>
      </c>
      <c r="B496" s="167" t="s">
        <v>5976</v>
      </c>
      <c r="C496" s="167" t="s">
        <v>1</v>
      </c>
      <c r="D496" s="167" t="s">
        <v>5977</v>
      </c>
      <c r="E496" s="168">
        <v>228832.37</v>
      </c>
      <c r="F496" s="154"/>
      <c r="G496" s="168">
        <v>763434.87</v>
      </c>
      <c r="H496" s="168">
        <v>761078.79</v>
      </c>
      <c r="I496" s="168">
        <v>226476.29</v>
      </c>
      <c r="J496" s="5" t="str">
        <f>VLOOKUP(B496,'LEAD 2019'!$B:$B,1,0)</f>
        <v>4.9.9.20.00-0</v>
      </c>
    </row>
    <row r="497" spans="1:10" ht="12.75">
      <c r="A497" s="166">
        <v>6</v>
      </c>
      <c r="B497" s="167" t="s">
        <v>5978</v>
      </c>
      <c r="C497" s="167" t="s">
        <v>5979</v>
      </c>
      <c r="D497" s="167" t="s">
        <v>5980</v>
      </c>
      <c r="E497" s="168">
        <v>228832.37</v>
      </c>
      <c r="F497" s="154"/>
      <c r="G497" s="168">
        <v>763434.87</v>
      </c>
      <c r="H497" s="168">
        <v>749666.48</v>
      </c>
      <c r="I497" s="168">
        <v>215063.98</v>
      </c>
      <c r="J497" s="5" t="str">
        <f>VLOOKUP(B497,'LEAD 2019'!$B:$B,1,0)</f>
        <v>4.9.9.20.00.0001-9</v>
      </c>
    </row>
    <row r="498" spans="1:10" ht="12.75">
      <c r="A498" s="166">
        <v>6</v>
      </c>
      <c r="B498" s="167" t="s">
        <v>5981</v>
      </c>
      <c r="C498" s="167" t="s">
        <v>5982</v>
      </c>
      <c r="D498" s="167" t="s">
        <v>3337</v>
      </c>
      <c r="E498" s="168">
        <v>0</v>
      </c>
      <c r="F498" s="154"/>
      <c r="G498" s="168">
        <v>0</v>
      </c>
      <c r="H498" s="168">
        <v>11412.31</v>
      </c>
      <c r="I498" s="168">
        <v>11412.31</v>
      </c>
      <c r="J498" s="5" t="str">
        <f>VLOOKUP(B498,'LEAD 2019'!$B:$B,1,0)</f>
        <v>4.9.9.20.00.9999-6</v>
      </c>
    </row>
    <row r="499" spans="1:10" ht="12.75">
      <c r="A499" s="166">
        <v>4</v>
      </c>
      <c r="B499" s="167" t="s">
        <v>4224</v>
      </c>
      <c r="C499" s="167" t="s">
        <v>1</v>
      </c>
      <c r="D499" s="167" t="s">
        <v>4225</v>
      </c>
      <c r="E499" s="168">
        <v>1857904.94</v>
      </c>
      <c r="F499" s="154"/>
      <c r="G499" s="168">
        <v>10103629.5</v>
      </c>
      <c r="H499" s="168">
        <v>10130042.199999999</v>
      </c>
      <c r="I499" s="168">
        <v>1884317.64</v>
      </c>
      <c r="J499" s="5" t="str">
        <f>VLOOKUP(B499,'LEAD 2019'!$B:$B,1,0)</f>
        <v>4.9.9.27.00-3</v>
      </c>
    </row>
    <row r="500" spans="1:10" ht="12.75">
      <c r="A500" s="166">
        <v>5</v>
      </c>
      <c r="B500" s="167" t="s">
        <v>4226</v>
      </c>
      <c r="C500" s="167" t="s">
        <v>1</v>
      </c>
      <c r="D500" s="167" t="s">
        <v>4227</v>
      </c>
      <c r="E500" s="168">
        <v>1857904.94</v>
      </c>
      <c r="F500" s="154"/>
      <c r="G500" s="168">
        <v>10092217.189999999</v>
      </c>
      <c r="H500" s="168">
        <v>10118629.890000001</v>
      </c>
      <c r="I500" s="168">
        <v>1884317.64</v>
      </c>
      <c r="J500" s="5" t="str">
        <f>VLOOKUP(B500,'LEAD 2019'!$B:$B,1,0)</f>
        <v>4.9.9.27.05-8</v>
      </c>
    </row>
    <row r="501" spans="1:10" ht="12.75">
      <c r="A501" s="166">
        <v>6</v>
      </c>
      <c r="B501" s="167" t="s">
        <v>4228</v>
      </c>
      <c r="C501" s="167" t="s">
        <v>4229</v>
      </c>
      <c r="D501" s="167" t="s">
        <v>4230</v>
      </c>
      <c r="E501" s="168">
        <v>1857904.94</v>
      </c>
      <c r="F501" s="154"/>
      <c r="G501" s="168">
        <v>10092217.189999999</v>
      </c>
      <c r="H501" s="168">
        <v>10118629.890000001</v>
      </c>
      <c r="I501" s="168">
        <v>1884317.64</v>
      </c>
      <c r="J501" s="5" t="str">
        <f>VLOOKUP(B501,'LEAD 2019'!$B:$B,1,0)</f>
        <v>4.9.9.27.05.0001-3</v>
      </c>
    </row>
    <row r="502" spans="1:10" ht="12.75">
      <c r="A502" s="166">
        <v>4</v>
      </c>
      <c r="B502" s="167" t="s">
        <v>4231</v>
      </c>
      <c r="C502" s="167" t="s">
        <v>1</v>
      </c>
      <c r="D502" s="167" t="s">
        <v>4232</v>
      </c>
      <c r="E502" s="168">
        <v>2028677.31</v>
      </c>
      <c r="F502" s="154"/>
      <c r="G502" s="168">
        <v>2988195.7</v>
      </c>
      <c r="H502" s="168">
        <v>2439676.75</v>
      </c>
      <c r="I502" s="168">
        <v>1480158.36</v>
      </c>
      <c r="J502" s="5" t="str">
        <f>VLOOKUP(B502,'LEAD 2019'!$B:$B,1,0)</f>
        <v>4.9.9.30.00-7</v>
      </c>
    </row>
    <row r="503" spans="1:10" ht="12.75">
      <c r="A503" s="166">
        <v>5</v>
      </c>
      <c r="B503" s="167" t="s">
        <v>4233</v>
      </c>
      <c r="C503" s="167" t="s">
        <v>1</v>
      </c>
      <c r="D503" s="167" t="s">
        <v>4234</v>
      </c>
      <c r="E503" s="168">
        <v>1562435.45</v>
      </c>
      <c r="F503" s="154"/>
      <c r="G503" s="168">
        <v>1678319.54</v>
      </c>
      <c r="H503" s="168">
        <v>1072704.2</v>
      </c>
      <c r="I503" s="168">
        <v>956820.11</v>
      </c>
      <c r="J503" s="5" t="str">
        <f>VLOOKUP(B503,'LEAD 2019'!$B:$B,1,0)</f>
        <v>4.9.9.30.10-0</v>
      </c>
    </row>
    <row r="504" spans="1:10" ht="12.75">
      <c r="A504" s="166">
        <v>6</v>
      </c>
      <c r="B504" s="167" t="s">
        <v>4235</v>
      </c>
      <c r="C504" s="167" t="s">
        <v>4236</v>
      </c>
      <c r="D504" s="167" t="s">
        <v>4230</v>
      </c>
      <c r="E504" s="168">
        <v>222954.3</v>
      </c>
      <c r="F504" s="154"/>
      <c r="G504" s="168">
        <v>587288.88</v>
      </c>
      <c r="H504" s="168">
        <v>575705.34</v>
      </c>
      <c r="I504" s="168">
        <v>211370.76</v>
      </c>
      <c r="J504" s="5" t="str">
        <f>VLOOKUP(B504,'LEAD 2019'!$B:$B,1,0)</f>
        <v>4.9.9.30.10.0001-1</v>
      </c>
    </row>
    <row r="505" spans="1:10" ht="12.75">
      <c r="A505" s="166">
        <v>6</v>
      </c>
      <c r="B505" s="167" t="s">
        <v>4237</v>
      </c>
      <c r="C505" s="167" t="s">
        <v>4238</v>
      </c>
      <c r="D505" s="167" t="s">
        <v>4239</v>
      </c>
      <c r="E505" s="168">
        <v>143545.63</v>
      </c>
      <c r="F505" s="154"/>
      <c r="G505" s="168">
        <v>203340.13</v>
      </c>
      <c r="H505" s="168">
        <v>139068.68</v>
      </c>
      <c r="I505" s="168">
        <v>79274.179999999993</v>
      </c>
      <c r="J505" s="5" t="str">
        <f>VLOOKUP(B505,'LEAD 2019'!$B:$B,1,0)</f>
        <v>4.9.9.30.10.0002-8</v>
      </c>
    </row>
    <row r="506" spans="1:10" ht="12.75">
      <c r="A506" s="166">
        <v>6</v>
      </c>
      <c r="B506" s="167" t="s">
        <v>4240</v>
      </c>
      <c r="C506" s="167" t="s">
        <v>4241</v>
      </c>
      <c r="D506" s="167" t="s">
        <v>4242</v>
      </c>
      <c r="E506" s="168">
        <v>487654.52</v>
      </c>
      <c r="F506" s="154"/>
      <c r="G506" s="168">
        <v>51230.68</v>
      </c>
      <c r="H506" s="168">
        <v>55637.95</v>
      </c>
      <c r="I506" s="168">
        <v>492061.79</v>
      </c>
      <c r="J506" s="5" t="str">
        <f>VLOOKUP(B506,'LEAD 2019'!$B:$B,1,0)</f>
        <v>4.9.9.30.10.0003-5</v>
      </c>
    </row>
    <row r="507" spans="1:10" ht="12.75">
      <c r="A507" s="166">
        <v>6</v>
      </c>
      <c r="B507" s="167" t="s">
        <v>4243</v>
      </c>
      <c r="C507" s="167" t="s">
        <v>4244</v>
      </c>
      <c r="D507" s="167" t="s">
        <v>4245</v>
      </c>
      <c r="E507" s="168">
        <v>125479.88</v>
      </c>
      <c r="F507" s="154"/>
      <c r="G507" s="168">
        <v>13166.29</v>
      </c>
      <c r="H507" s="168">
        <v>14304.44</v>
      </c>
      <c r="I507" s="168">
        <v>126618.03</v>
      </c>
      <c r="J507" s="5" t="str">
        <f>VLOOKUP(B507,'LEAD 2019'!$B:$B,1,0)</f>
        <v>4.9.9.30.10.0004-2</v>
      </c>
    </row>
    <row r="508" spans="1:10" ht="12.75">
      <c r="A508" s="166">
        <v>6</v>
      </c>
      <c r="B508" s="167" t="s">
        <v>4246</v>
      </c>
      <c r="C508" s="167" t="s">
        <v>4247</v>
      </c>
      <c r="D508" s="167" t="s">
        <v>4248</v>
      </c>
      <c r="E508" s="168">
        <v>38843.410000000003</v>
      </c>
      <c r="F508" s="154"/>
      <c r="G508" s="168">
        <v>4098.4399999999996</v>
      </c>
      <c r="H508" s="168">
        <v>4419.3999999999996</v>
      </c>
      <c r="I508" s="168">
        <v>39164.370000000003</v>
      </c>
      <c r="J508" s="5" t="str">
        <f>VLOOKUP(B508,'LEAD 2019'!$B:$B,1,0)</f>
        <v>4.9.9.30.10.0005-9</v>
      </c>
    </row>
    <row r="509" spans="1:10" ht="12.75">
      <c r="A509" s="166">
        <v>6</v>
      </c>
      <c r="B509" s="167" t="s">
        <v>4249</v>
      </c>
      <c r="C509" s="167" t="s">
        <v>4250</v>
      </c>
      <c r="D509" s="167" t="s">
        <v>4251</v>
      </c>
      <c r="E509" s="168">
        <v>4876.53</v>
      </c>
      <c r="F509" s="154"/>
      <c r="G509" s="168">
        <v>512.27</v>
      </c>
      <c r="H509" s="168">
        <v>556.41</v>
      </c>
      <c r="I509" s="168">
        <v>4920.67</v>
      </c>
      <c r="J509" s="5" t="str">
        <f>VLOOKUP(B509,'LEAD 2019'!$B:$B,1,0)</f>
        <v>4.9.9.30.10.0006-6</v>
      </c>
    </row>
    <row r="510" spans="1:10" ht="12.75">
      <c r="A510" s="166">
        <v>6</v>
      </c>
      <c r="B510" s="167" t="s">
        <v>5747</v>
      </c>
      <c r="C510" s="167" t="s">
        <v>5748</v>
      </c>
      <c r="D510" s="167" t="s">
        <v>5749</v>
      </c>
      <c r="E510" s="168">
        <v>0</v>
      </c>
      <c r="F510" s="154"/>
      <c r="G510" s="168">
        <v>736.02</v>
      </c>
      <c r="H510" s="168">
        <v>1537.47</v>
      </c>
      <c r="I510" s="168">
        <v>801.45</v>
      </c>
      <c r="J510" s="5" t="str">
        <f>VLOOKUP(B510,'LEAD 2019'!$B:$B,1,0)</f>
        <v>4.9.9.30.10.0011-4</v>
      </c>
    </row>
    <row r="511" spans="1:10" ht="12.75">
      <c r="A511" s="166">
        <v>6</v>
      </c>
      <c r="B511" s="167" t="s">
        <v>4264</v>
      </c>
      <c r="C511" s="167" t="s">
        <v>4265</v>
      </c>
      <c r="D511" s="167" t="s">
        <v>3337</v>
      </c>
      <c r="E511" s="168">
        <v>2613.1</v>
      </c>
      <c r="F511" s="154"/>
      <c r="G511" s="168">
        <v>9162.52</v>
      </c>
      <c r="H511" s="168">
        <v>9158.2800000000007</v>
      </c>
      <c r="I511" s="168">
        <v>2608.86</v>
      </c>
      <c r="J511" s="5" t="str">
        <f>VLOOKUP(B511,'LEAD 2019'!$B:$B,1,0)</f>
        <v>4.9.9.30.10.9999-8</v>
      </c>
    </row>
    <row r="512" spans="1:10" ht="12.75">
      <c r="A512" s="166">
        <v>5</v>
      </c>
      <c r="B512" s="167" t="s">
        <v>4266</v>
      </c>
      <c r="C512" s="167" t="s">
        <v>1</v>
      </c>
      <c r="D512" s="167" t="s">
        <v>4267</v>
      </c>
      <c r="E512" s="168">
        <v>328654.92</v>
      </c>
      <c r="F512" s="154"/>
      <c r="G512" s="168">
        <v>1309876.1599999999</v>
      </c>
      <c r="H512" s="168">
        <v>1366972.55</v>
      </c>
      <c r="I512" s="168">
        <v>385751.31</v>
      </c>
      <c r="J512" s="5" t="str">
        <f>VLOOKUP(B512,'LEAD 2019'!$B:$B,1,0)</f>
        <v>4.9.9.30.50-2</v>
      </c>
    </row>
    <row r="513" spans="1:10" ht="12.75">
      <c r="A513" s="166">
        <v>6</v>
      </c>
      <c r="B513" s="167" t="s">
        <v>4268</v>
      </c>
      <c r="C513" s="167" t="s">
        <v>4269</v>
      </c>
      <c r="D513" s="167" t="s">
        <v>4270</v>
      </c>
      <c r="E513" s="168">
        <v>15524.97</v>
      </c>
      <c r="F513" s="154"/>
      <c r="G513" s="168">
        <v>40742.550000000003</v>
      </c>
      <c r="H513" s="168">
        <v>39218.550000000003</v>
      </c>
      <c r="I513" s="168">
        <v>14000.97</v>
      </c>
      <c r="J513" s="5" t="str">
        <f>VLOOKUP(B513,'LEAD 2019'!$B:$B,1,0)</f>
        <v>4.9.9.30.50.0001-7</v>
      </c>
    </row>
    <row r="514" spans="1:10" ht="12.75">
      <c r="A514" s="166">
        <v>6</v>
      </c>
      <c r="B514" s="167" t="s">
        <v>4271</v>
      </c>
      <c r="C514" s="167" t="s">
        <v>4272</v>
      </c>
      <c r="D514" s="167" t="s">
        <v>4273</v>
      </c>
      <c r="E514" s="168">
        <v>66039.5</v>
      </c>
      <c r="F514" s="154"/>
      <c r="G514" s="168">
        <v>133249.75</v>
      </c>
      <c r="H514" s="168">
        <v>129140.58</v>
      </c>
      <c r="I514" s="168">
        <v>61930.33</v>
      </c>
      <c r="J514" s="5" t="str">
        <f>VLOOKUP(B514,'LEAD 2019'!$B:$B,1,0)</f>
        <v>4.9.9.30.50.0002-4</v>
      </c>
    </row>
    <row r="515" spans="1:10" ht="12.75">
      <c r="A515" s="166">
        <v>6</v>
      </c>
      <c r="B515" s="167" t="s">
        <v>4274</v>
      </c>
      <c r="C515" s="167" t="s">
        <v>4275</v>
      </c>
      <c r="D515" s="167" t="s">
        <v>4276</v>
      </c>
      <c r="E515" s="168">
        <v>21200</v>
      </c>
      <c r="F515" s="154"/>
      <c r="G515" s="168">
        <v>4240</v>
      </c>
      <c r="H515" s="168">
        <v>0</v>
      </c>
      <c r="I515" s="168">
        <v>16960</v>
      </c>
      <c r="J515" s="5" t="str">
        <f>VLOOKUP(B515,'LEAD 2019'!$B:$B,1,0)</f>
        <v>4.9.9.30.50.0004-8</v>
      </c>
    </row>
    <row r="516" spans="1:10" ht="12.75">
      <c r="A516" s="166">
        <v>6</v>
      </c>
      <c r="B516" s="167" t="s">
        <v>4277</v>
      </c>
      <c r="C516" s="167" t="s">
        <v>4278</v>
      </c>
      <c r="D516" s="167" t="s">
        <v>4279</v>
      </c>
      <c r="E516" s="168">
        <v>24631.13</v>
      </c>
      <c r="F516" s="154"/>
      <c r="G516" s="168">
        <v>61737.2</v>
      </c>
      <c r="H516" s="168">
        <v>62835.65</v>
      </c>
      <c r="I516" s="168">
        <v>25729.58</v>
      </c>
      <c r="J516" s="5" t="str">
        <f>VLOOKUP(B516,'LEAD 2019'!$B:$B,1,0)</f>
        <v>4.9.9.30.50.0006-2</v>
      </c>
    </row>
    <row r="517" spans="1:10" ht="12.75">
      <c r="A517" s="166">
        <v>6</v>
      </c>
      <c r="B517" s="167" t="s">
        <v>5983</v>
      </c>
      <c r="C517" s="167" t="s">
        <v>5984</v>
      </c>
      <c r="D517" s="167" t="s">
        <v>4999</v>
      </c>
      <c r="E517" s="168">
        <v>2500</v>
      </c>
      <c r="F517" s="154"/>
      <c r="G517" s="168">
        <v>9650</v>
      </c>
      <c r="H517" s="168">
        <v>9150</v>
      </c>
      <c r="I517" s="168">
        <v>2000</v>
      </c>
      <c r="J517" s="5" t="str">
        <f>VLOOKUP(B517,'LEAD 2019'!$B:$B,1,0)</f>
        <v>4.9.9.30.50.0009-3</v>
      </c>
    </row>
    <row r="518" spans="1:10" ht="12.75">
      <c r="A518" s="166">
        <v>6</v>
      </c>
      <c r="B518" s="167" t="s">
        <v>5753</v>
      </c>
      <c r="C518" s="167" t="s">
        <v>5754</v>
      </c>
      <c r="D518" s="167" t="s">
        <v>5755</v>
      </c>
      <c r="E518" s="168">
        <v>6303.61</v>
      </c>
      <c r="F518" s="154"/>
      <c r="G518" s="168">
        <v>85326.73</v>
      </c>
      <c r="H518" s="168">
        <v>87756.42</v>
      </c>
      <c r="I518" s="168">
        <v>8733.2999999999993</v>
      </c>
      <c r="J518" s="5" t="str">
        <f>VLOOKUP(B518,'LEAD 2019'!$B:$B,1,0)</f>
        <v>4.9.9.30.50.0012-7</v>
      </c>
    </row>
    <row r="519" spans="1:10" ht="12.75">
      <c r="A519" s="166">
        <v>6</v>
      </c>
      <c r="B519" s="167" t="s">
        <v>5756</v>
      </c>
      <c r="C519" s="167" t="s">
        <v>5757</v>
      </c>
      <c r="D519" s="167" t="s">
        <v>5758</v>
      </c>
      <c r="E519" s="168">
        <v>2014.58</v>
      </c>
      <c r="F519" s="154"/>
      <c r="G519" s="168">
        <v>37397.33</v>
      </c>
      <c r="H519" s="168">
        <v>52449.77</v>
      </c>
      <c r="I519" s="168">
        <v>17067.02</v>
      </c>
      <c r="J519" s="5" t="str">
        <f>VLOOKUP(B519,'LEAD 2019'!$B:$B,1,0)</f>
        <v>4.9.9.30.50.0013-4</v>
      </c>
    </row>
    <row r="520" spans="1:10" ht="12.75">
      <c r="A520" s="166">
        <v>6</v>
      </c>
      <c r="B520" s="167" t="s">
        <v>4280</v>
      </c>
      <c r="C520" s="167" t="s">
        <v>4281</v>
      </c>
      <c r="D520" s="167" t="s">
        <v>4282</v>
      </c>
      <c r="E520" s="168">
        <v>3338.08</v>
      </c>
      <c r="F520" s="154"/>
      <c r="G520" s="168">
        <v>16295.64</v>
      </c>
      <c r="H520" s="168">
        <v>54860.74</v>
      </c>
      <c r="I520" s="168">
        <v>41903.18</v>
      </c>
      <c r="J520" s="5" t="str">
        <f>VLOOKUP(B520,'LEAD 2019'!$B:$B,1,0)</f>
        <v>4.9.9.30.50.0014-1</v>
      </c>
    </row>
    <row r="521" spans="1:10" ht="12.75">
      <c r="A521" s="166">
        <v>6</v>
      </c>
      <c r="B521" s="167" t="s">
        <v>5988</v>
      </c>
      <c r="C521" s="167" t="s">
        <v>5989</v>
      </c>
      <c r="D521" s="167" t="s">
        <v>5156</v>
      </c>
      <c r="E521" s="168">
        <v>1075</v>
      </c>
      <c r="F521" s="154"/>
      <c r="G521" s="168">
        <v>6481.24</v>
      </c>
      <c r="H521" s="168">
        <v>7691.83</v>
      </c>
      <c r="I521" s="168">
        <v>2285.59</v>
      </c>
      <c r="J521" s="5" t="str">
        <f>VLOOKUP(B521,'LEAD 2019'!$B:$B,1,0)</f>
        <v>4.9.9.30.50.0016-5</v>
      </c>
    </row>
    <row r="522" spans="1:10" ht="12.75">
      <c r="A522" s="166">
        <v>6</v>
      </c>
      <c r="B522" s="167" t="s">
        <v>4286</v>
      </c>
      <c r="C522" s="167" t="s">
        <v>4287</v>
      </c>
      <c r="D522" s="167" t="s">
        <v>4288</v>
      </c>
      <c r="E522" s="168">
        <v>5939.5</v>
      </c>
      <c r="F522" s="154"/>
      <c r="G522" s="168">
        <v>5939.5</v>
      </c>
      <c r="H522" s="168">
        <v>4242.5</v>
      </c>
      <c r="I522" s="168">
        <v>4242.5</v>
      </c>
      <c r="J522" s="5" t="str">
        <f>VLOOKUP(B522,'LEAD 2019'!$B:$B,1,0)</f>
        <v>4.9.9.30.50.0024-4</v>
      </c>
    </row>
    <row r="523" spans="1:10" ht="12.75">
      <c r="A523" s="166">
        <v>6</v>
      </c>
      <c r="B523" s="167" t="s">
        <v>4289</v>
      </c>
      <c r="C523" s="167" t="s">
        <v>4290</v>
      </c>
      <c r="D523" s="167" t="s">
        <v>4291</v>
      </c>
      <c r="E523" s="168">
        <v>106730.9</v>
      </c>
      <c r="F523" s="154"/>
      <c r="G523" s="168">
        <v>106730.9</v>
      </c>
      <c r="H523" s="168">
        <v>126555</v>
      </c>
      <c r="I523" s="168">
        <v>126555</v>
      </c>
      <c r="J523" s="5" t="str">
        <f>VLOOKUP(B523,'LEAD 2019'!$B:$B,1,0)</f>
        <v>4.9.9.30.50.0026-8</v>
      </c>
    </row>
    <row r="524" spans="1:10" ht="12.75">
      <c r="A524" s="166">
        <v>6</v>
      </c>
      <c r="B524" s="167" t="s">
        <v>4292</v>
      </c>
      <c r="C524" s="167" t="s">
        <v>4293</v>
      </c>
      <c r="D524" s="167" t="s">
        <v>4294</v>
      </c>
      <c r="E524" s="168">
        <v>73357.649999999994</v>
      </c>
      <c r="F524" s="154"/>
      <c r="G524" s="168">
        <v>581227.55000000005</v>
      </c>
      <c r="H524" s="168">
        <v>572213.74</v>
      </c>
      <c r="I524" s="168">
        <v>64343.839999999997</v>
      </c>
      <c r="J524" s="5" t="str">
        <f>VLOOKUP(B524,'LEAD 2019'!$B:$B,1,0)</f>
        <v>4.9.9.30.50.9999-4</v>
      </c>
    </row>
    <row r="525" spans="1:10" ht="12.75">
      <c r="A525" s="166">
        <v>5</v>
      </c>
      <c r="B525" s="167" t="s">
        <v>4295</v>
      </c>
      <c r="C525" s="167" t="s">
        <v>1</v>
      </c>
      <c r="D525" s="167" t="s">
        <v>4296</v>
      </c>
      <c r="E525" s="168">
        <v>137586.94</v>
      </c>
      <c r="F525" s="154"/>
      <c r="G525" s="168">
        <v>0</v>
      </c>
      <c r="H525" s="168">
        <v>0</v>
      </c>
      <c r="I525" s="168">
        <v>137586.94</v>
      </c>
      <c r="J525" s="5" t="str">
        <f>VLOOKUP(B525,'LEAD 2019'!$B:$B,1,0)</f>
        <v>4.9.9.30.90-4</v>
      </c>
    </row>
    <row r="526" spans="1:10" ht="12.75">
      <c r="A526" s="166">
        <v>6</v>
      </c>
      <c r="B526" s="167" t="s">
        <v>4297</v>
      </c>
      <c r="C526" s="167" t="s">
        <v>4298</v>
      </c>
      <c r="D526" s="167" t="s">
        <v>4299</v>
      </c>
      <c r="E526" s="168">
        <v>3171.65</v>
      </c>
      <c r="F526" s="154"/>
      <c r="G526" s="168">
        <v>0</v>
      </c>
      <c r="H526" s="168">
        <v>0</v>
      </c>
      <c r="I526" s="168">
        <v>3171.65</v>
      </c>
      <c r="J526" s="5" t="str">
        <f>VLOOKUP(B526,'LEAD 2019'!$B:$B,1,0)</f>
        <v>4.9.9.30.90.0022-6</v>
      </c>
    </row>
    <row r="527" spans="1:10" ht="12.75">
      <c r="A527" s="166">
        <v>6</v>
      </c>
      <c r="B527" s="167" t="s">
        <v>4300</v>
      </c>
      <c r="C527" s="167" t="s">
        <v>4301</v>
      </c>
      <c r="D527" s="167" t="s">
        <v>4302</v>
      </c>
      <c r="E527" s="168">
        <v>134415.29</v>
      </c>
      <c r="F527" s="154"/>
      <c r="G527" s="168">
        <v>0</v>
      </c>
      <c r="H527" s="168">
        <v>0</v>
      </c>
      <c r="I527" s="168">
        <v>134415.29</v>
      </c>
      <c r="J527" s="5" t="str">
        <f>VLOOKUP(B527,'LEAD 2019'!$B:$B,1,0)</f>
        <v>4.9.9.30.90.9999-0</v>
      </c>
    </row>
    <row r="528" spans="1:10" ht="12.75">
      <c r="A528" s="166">
        <v>4</v>
      </c>
      <c r="B528" s="167" t="s">
        <v>4303</v>
      </c>
      <c r="C528" s="167" t="s">
        <v>1</v>
      </c>
      <c r="D528" s="167" t="s">
        <v>4304</v>
      </c>
      <c r="E528" s="168">
        <v>2367185.59</v>
      </c>
      <c r="F528" s="154"/>
      <c r="G528" s="168">
        <v>46798.37</v>
      </c>
      <c r="H528" s="168">
        <v>18499.95</v>
      </c>
      <c r="I528" s="168">
        <v>2338887.17</v>
      </c>
      <c r="J528" s="5" t="str">
        <f>VLOOKUP(B528,'LEAD 2019'!$B:$B,1,0)</f>
        <v>4.9.9.35.00-2</v>
      </c>
    </row>
    <row r="529" spans="1:10" ht="22.5">
      <c r="A529" s="166">
        <v>5</v>
      </c>
      <c r="B529" s="167" t="s">
        <v>4310</v>
      </c>
      <c r="C529" s="167" t="s">
        <v>1</v>
      </c>
      <c r="D529" s="167" t="s">
        <v>5915</v>
      </c>
      <c r="E529" s="168">
        <v>2316191.31</v>
      </c>
      <c r="F529" s="154"/>
      <c r="G529" s="168">
        <v>0</v>
      </c>
      <c r="H529" s="168">
        <v>18499.95</v>
      </c>
      <c r="I529" s="168">
        <v>2334691.2599999998</v>
      </c>
      <c r="J529" s="5" t="str">
        <f>VLOOKUP(B529,'LEAD 2019'!$B:$B,1,0)</f>
        <v>4.9.9.35.20-8</v>
      </c>
    </row>
    <row r="530" spans="1:10" ht="12.75">
      <c r="A530" s="166">
        <v>6</v>
      </c>
      <c r="B530" s="167" t="s">
        <v>4312</v>
      </c>
      <c r="C530" s="167" t="s">
        <v>4313</v>
      </c>
      <c r="D530" s="167" t="s">
        <v>4314</v>
      </c>
      <c r="E530" s="168">
        <v>723680.16</v>
      </c>
      <c r="F530" s="154"/>
      <c r="G530" s="168">
        <v>0</v>
      </c>
      <c r="H530" s="168">
        <v>11352.25</v>
      </c>
      <c r="I530" s="168">
        <v>735032.41</v>
      </c>
      <c r="J530" s="5" t="str">
        <f>VLOOKUP(B530,'LEAD 2019'!$B:$B,1,0)</f>
        <v>4.9.9.35.20.0001-5</v>
      </c>
    </row>
    <row r="531" spans="1:10" ht="12.75">
      <c r="A531" s="166">
        <v>6</v>
      </c>
      <c r="B531" s="167" t="s">
        <v>4315</v>
      </c>
      <c r="C531" s="167" t="s">
        <v>4316</v>
      </c>
      <c r="D531" s="167" t="s">
        <v>4317</v>
      </c>
      <c r="E531" s="168">
        <v>1592511.15</v>
      </c>
      <c r="F531" s="154"/>
      <c r="G531" s="168">
        <v>0</v>
      </c>
      <c r="H531" s="168">
        <v>7147.7</v>
      </c>
      <c r="I531" s="168">
        <v>1599658.85</v>
      </c>
      <c r="J531" s="5" t="str">
        <f>VLOOKUP(B531,'LEAD 2019'!$B:$B,1,0)</f>
        <v>4.9.9.35.20.0002-2</v>
      </c>
    </row>
    <row r="532" spans="1:10" ht="12.75">
      <c r="A532" s="166">
        <v>5</v>
      </c>
      <c r="B532" s="167" t="s">
        <v>4318</v>
      </c>
      <c r="C532" s="167" t="s">
        <v>1</v>
      </c>
      <c r="D532" s="167" t="s">
        <v>4319</v>
      </c>
      <c r="E532" s="168">
        <v>50994.28</v>
      </c>
      <c r="F532" s="154"/>
      <c r="G532" s="168">
        <v>46798.37</v>
      </c>
      <c r="H532" s="168">
        <v>0</v>
      </c>
      <c r="I532" s="168">
        <v>4195.91</v>
      </c>
      <c r="J532" s="5" t="str">
        <f>VLOOKUP(B532,'LEAD 2019'!$B:$B,1,0)</f>
        <v>4.9.9.35.90-9</v>
      </c>
    </row>
    <row r="533" spans="1:10" ht="12.75">
      <c r="A533" s="166">
        <v>6</v>
      </c>
      <c r="B533" s="167" t="s">
        <v>4320</v>
      </c>
      <c r="C533" s="167" t="s">
        <v>4321</v>
      </c>
      <c r="D533" s="167" t="s">
        <v>4322</v>
      </c>
      <c r="E533" s="168">
        <v>50994.28</v>
      </c>
      <c r="F533" s="154"/>
      <c r="G533" s="168">
        <v>46798.37</v>
      </c>
      <c r="H533" s="168">
        <v>0</v>
      </c>
      <c r="I533" s="168">
        <v>4195.91</v>
      </c>
      <c r="J533" s="5" t="str">
        <f>VLOOKUP(B533,'LEAD 2019'!$B:$B,1,0)</f>
        <v>4.9.9.35.90.0001-8</v>
      </c>
    </row>
    <row r="534" spans="1:10" ht="12.75">
      <c r="A534" s="166">
        <v>4</v>
      </c>
      <c r="B534" s="167" t="s">
        <v>4323</v>
      </c>
      <c r="C534" s="167" t="s">
        <v>1</v>
      </c>
      <c r="D534" s="167" t="s">
        <v>4324</v>
      </c>
      <c r="E534" s="168">
        <v>200496.7</v>
      </c>
      <c r="F534" s="154"/>
      <c r="G534" s="168">
        <v>45302.93</v>
      </c>
      <c r="H534" s="168">
        <v>62691.47</v>
      </c>
      <c r="I534" s="168">
        <v>217885.24</v>
      </c>
      <c r="J534" s="5" t="str">
        <f>VLOOKUP(B534,'LEAD 2019'!$B:$B,1,0)</f>
        <v>4.9.9.45.00-9</v>
      </c>
    </row>
    <row r="535" spans="1:10" ht="12.75">
      <c r="A535" s="166">
        <v>5</v>
      </c>
      <c r="B535" s="167" t="s">
        <v>4325</v>
      </c>
      <c r="C535" s="167" t="s">
        <v>1</v>
      </c>
      <c r="D535" s="167" t="s">
        <v>4326</v>
      </c>
      <c r="E535" s="168">
        <v>200496.7</v>
      </c>
      <c r="F535" s="154"/>
      <c r="G535" s="168">
        <v>45302.93</v>
      </c>
      <c r="H535" s="168">
        <v>62691.47</v>
      </c>
      <c r="I535" s="168">
        <v>217885.24</v>
      </c>
      <c r="J535" s="5" t="str">
        <f>VLOOKUP(B535,'LEAD 2019'!$B:$B,1,0)</f>
        <v>4.9.9.45.90-6</v>
      </c>
    </row>
    <row r="536" spans="1:10" ht="12.75">
      <c r="A536" s="166">
        <v>6</v>
      </c>
      <c r="B536" s="167" t="s">
        <v>4327</v>
      </c>
      <c r="C536" s="167" t="s">
        <v>4328</v>
      </c>
      <c r="D536" s="167" t="s">
        <v>4329</v>
      </c>
      <c r="E536" s="168">
        <v>200496.7</v>
      </c>
      <c r="F536" s="154"/>
      <c r="G536" s="168">
        <v>45302.93</v>
      </c>
      <c r="H536" s="168">
        <v>62691.47</v>
      </c>
      <c r="I536" s="168">
        <v>217885.24</v>
      </c>
      <c r="J536" s="5" t="str">
        <f>VLOOKUP(B536,'LEAD 2019'!$B:$B,1,0)</f>
        <v>4.9.9.45.90.0001-1</v>
      </c>
    </row>
    <row r="537" spans="1:10" ht="12.75">
      <c r="A537" s="166">
        <v>4</v>
      </c>
      <c r="B537" s="167" t="s">
        <v>4330</v>
      </c>
      <c r="C537" s="167" t="s">
        <v>1</v>
      </c>
      <c r="D537" s="167" t="s">
        <v>4331</v>
      </c>
      <c r="E537" s="168">
        <v>1455994.03</v>
      </c>
      <c r="F537" s="154"/>
      <c r="G537" s="168">
        <v>48343355.140000001</v>
      </c>
      <c r="H537" s="168">
        <v>47642682.280000001</v>
      </c>
      <c r="I537" s="168">
        <v>755321.17</v>
      </c>
      <c r="J537" s="5" t="str">
        <f>VLOOKUP(B537,'LEAD 2019'!$B:$B,1,0)</f>
        <v>4.9.9.92.00-7</v>
      </c>
    </row>
    <row r="538" spans="1:10" ht="12.75">
      <c r="A538" s="166">
        <v>6</v>
      </c>
      <c r="B538" s="167" t="s">
        <v>4332</v>
      </c>
      <c r="C538" s="167" t="s">
        <v>4333</v>
      </c>
      <c r="D538" s="167" t="s">
        <v>3285</v>
      </c>
      <c r="E538" s="168">
        <v>4558.99</v>
      </c>
      <c r="F538" s="154"/>
      <c r="G538" s="168">
        <v>952322.44</v>
      </c>
      <c r="H538" s="168">
        <v>1020625.54</v>
      </c>
      <c r="I538" s="168">
        <v>72862.09</v>
      </c>
      <c r="J538" s="5" t="str">
        <f>VLOOKUP(B538,'LEAD 2019'!$B:$B,1,0)</f>
        <v>4.9.9.92.00.0002-1</v>
      </c>
    </row>
    <row r="539" spans="1:10" ht="12.75">
      <c r="A539" s="166">
        <v>6</v>
      </c>
      <c r="B539" s="167" t="s">
        <v>4334</v>
      </c>
      <c r="C539" s="167" t="s">
        <v>4335</v>
      </c>
      <c r="D539" s="167" t="s">
        <v>3282</v>
      </c>
      <c r="E539" s="168">
        <v>13337.03</v>
      </c>
      <c r="F539" s="154"/>
      <c r="G539" s="168">
        <v>17015.580000000002</v>
      </c>
      <c r="H539" s="168">
        <v>3708.55</v>
      </c>
      <c r="I539" s="168">
        <v>30</v>
      </c>
      <c r="J539" s="5" t="str">
        <f>VLOOKUP(B539,'LEAD 2019'!$B:$B,1,0)</f>
        <v>4.9.9.92.00.0004-5</v>
      </c>
    </row>
    <row r="540" spans="1:10" ht="12.75">
      <c r="A540" s="166">
        <v>6</v>
      </c>
      <c r="B540" s="167" t="s">
        <v>4336</v>
      </c>
      <c r="C540" s="167" t="s">
        <v>4337</v>
      </c>
      <c r="D540" s="167" t="s">
        <v>4338</v>
      </c>
      <c r="E540" s="168">
        <v>23782.6</v>
      </c>
      <c r="F540" s="154"/>
      <c r="G540" s="168">
        <v>4557784.8899999997</v>
      </c>
      <c r="H540" s="168">
        <v>4960678.78</v>
      </c>
      <c r="I540" s="168">
        <v>426676.49</v>
      </c>
      <c r="J540" s="5" t="str">
        <f>VLOOKUP(B540,'LEAD 2019'!$B:$B,1,0)</f>
        <v>4.9.9.92.00.0014-8</v>
      </c>
    </row>
    <row r="541" spans="1:10" ht="12.75">
      <c r="A541" s="166">
        <v>6</v>
      </c>
      <c r="B541" s="167" t="s">
        <v>4339</v>
      </c>
      <c r="C541" s="167" t="s">
        <v>4340</v>
      </c>
      <c r="D541" s="167" t="s">
        <v>4341</v>
      </c>
      <c r="E541" s="168">
        <v>5580</v>
      </c>
      <c r="F541" s="154"/>
      <c r="G541" s="168">
        <v>125662.65</v>
      </c>
      <c r="H541" s="168">
        <v>134922.65</v>
      </c>
      <c r="I541" s="168">
        <v>14840</v>
      </c>
      <c r="J541" s="5" t="str">
        <f>VLOOKUP(B541,'LEAD 2019'!$B:$B,1,0)</f>
        <v>4.9.9.92.00.0017-9</v>
      </c>
    </row>
    <row r="542" spans="1:10" ht="12.75">
      <c r="A542" s="166">
        <v>6</v>
      </c>
      <c r="B542" s="167" t="s">
        <v>4342</v>
      </c>
      <c r="C542" s="167" t="s">
        <v>4343</v>
      </c>
      <c r="D542" s="167" t="s">
        <v>4344</v>
      </c>
      <c r="E542" s="168">
        <v>47688.78</v>
      </c>
      <c r="F542" s="154"/>
      <c r="G542" s="168">
        <v>47688.78</v>
      </c>
      <c r="H542" s="168">
        <v>48505.81</v>
      </c>
      <c r="I542" s="168">
        <v>48505.81</v>
      </c>
      <c r="J542" s="5" t="str">
        <f>VLOOKUP(B542,'LEAD 2019'!$B:$B,1,0)</f>
        <v>4.9.9.92.00.0026-5</v>
      </c>
    </row>
    <row r="543" spans="1:10" ht="12.75">
      <c r="A543" s="166">
        <v>6</v>
      </c>
      <c r="B543" s="167" t="s">
        <v>4345</v>
      </c>
      <c r="C543" s="167" t="s">
        <v>4346</v>
      </c>
      <c r="D543" s="167" t="s">
        <v>4347</v>
      </c>
      <c r="E543" s="168">
        <v>51982.58</v>
      </c>
      <c r="F543" s="154"/>
      <c r="G543" s="168">
        <v>2310558.19</v>
      </c>
      <c r="H543" s="168">
        <v>2450982.39</v>
      </c>
      <c r="I543" s="168">
        <v>192406.78</v>
      </c>
      <c r="J543" s="5" t="str">
        <f>VLOOKUP(B543,'LEAD 2019'!$B:$B,1,0)</f>
        <v>4.9.9.92.00.0047-8</v>
      </c>
    </row>
    <row r="544" spans="1:10" ht="12.75">
      <c r="A544" s="166">
        <v>1</v>
      </c>
      <c r="B544" s="167" t="s">
        <v>4351</v>
      </c>
      <c r="C544" s="167" t="s">
        <v>1</v>
      </c>
      <c r="D544" s="167" t="s">
        <v>4352</v>
      </c>
      <c r="E544" s="168">
        <v>38642811.280000001</v>
      </c>
      <c r="F544" s="154"/>
      <c r="G544" s="168">
        <v>88486.81</v>
      </c>
      <c r="H544" s="168">
        <v>150262.56</v>
      </c>
      <c r="I544" s="168">
        <v>38704587.030000001</v>
      </c>
      <c r="J544" s="5" t="str">
        <f>VLOOKUP(B544,'LEAD 2019'!$B:$B,1,0)</f>
        <v>6.0.0.00.00-2</v>
      </c>
    </row>
    <row r="545" spans="1:10" ht="12.75">
      <c r="A545" s="166">
        <v>2</v>
      </c>
      <c r="B545" s="167" t="s">
        <v>4353</v>
      </c>
      <c r="C545" s="167" t="s">
        <v>1</v>
      </c>
      <c r="D545" s="167" t="s">
        <v>4354</v>
      </c>
      <c r="E545" s="168">
        <v>38642811.280000001</v>
      </c>
      <c r="F545" s="154"/>
      <c r="G545" s="168">
        <v>88486.81</v>
      </c>
      <c r="H545" s="168">
        <v>150262.56</v>
      </c>
      <c r="I545" s="168">
        <v>38704587.030000001</v>
      </c>
      <c r="J545" s="5" t="str">
        <f>VLOOKUP(B545,'LEAD 2019'!$B:$B,1,0)</f>
        <v>6.1.0.00.00-1</v>
      </c>
    </row>
    <row r="546" spans="1:10" ht="12.75">
      <c r="A546" s="166">
        <v>3</v>
      </c>
      <c r="B546" s="167" t="s">
        <v>4355</v>
      </c>
      <c r="C546" s="167" t="s">
        <v>1</v>
      </c>
      <c r="D546" s="167" t="s">
        <v>4356</v>
      </c>
      <c r="E546" s="168">
        <v>21934762.359999999</v>
      </c>
      <c r="F546" s="154"/>
      <c r="G546" s="168">
        <v>88486.81</v>
      </c>
      <c r="H546" s="168">
        <v>150262.56</v>
      </c>
      <c r="I546" s="168">
        <v>21996538.109999999</v>
      </c>
      <c r="J546" s="5" t="str">
        <f>VLOOKUP(B546,'LEAD 2019'!$B:$B,1,0)</f>
        <v>6.1.1.00.00-4</v>
      </c>
    </row>
    <row r="547" spans="1:10" ht="12.75">
      <c r="A547" s="166">
        <v>4</v>
      </c>
      <c r="B547" s="167" t="s">
        <v>4357</v>
      </c>
      <c r="C547" s="167" t="s">
        <v>1</v>
      </c>
      <c r="D547" s="167" t="s">
        <v>4358</v>
      </c>
      <c r="E547" s="168">
        <v>22027983.629999999</v>
      </c>
      <c r="F547" s="154"/>
      <c r="G547" s="168">
        <v>13888.11</v>
      </c>
      <c r="H547" s="168">
        <v>74598.7</v>
      </c>
      <c r="I547" s="168">
        <v>22088694.219999999</v>
      </c>
      <c r="J547" s="5" t="str">
        <f>VLOOKUP(B547,'LEAD 2019'!$B:$B,1,0)</f>
        <v>6.1.1.10.00-1</v>
      </c>
    </row>
    <row r="548" spans="1:10" ht="12.75">
      <c r="A548" s="166">
        <v>5</v>
      </c>
      <c r="B548" s="167" t="s">
        <v>4359</v>
      </c>
      <c r="C548" s="167" t="s">
        <v>1</v>
      </c>
      <c r="D548" s="167" t="s">
        <v>4360</v>
      </c>
      <c r="E548" s="168">
        <v>22027983.629999999</v>
      </c>
      <c r="F548" s="154"/>
      <c r="G548" s="168">
        <v>13888.11</v>
      </c>
      <c r="H548" s="168">
        <v>74598.7</v>
      </c>
      <c r="I548" s="168">
        <v>22088694.219999999</v>
      </c>
      <c r="J548" s="5" t="str">
        <f>VLOOKUP(B548,'LEAD 2019'!$B:$B,1,0)</f>
        <v>6.1.1.10.28-3</v>
      </c>
    </row>
    <row r="549" spans="1:10" ht="12.75">
      <c r="A549" s="166">
        <v>6</v>
      </c>
      <c r="B549" s="167" t="s">
        <v>4361</v>
      </c>
      <c r="C549" s="167" t="s">
        <v>4362</v>
      </c>
      <c r="D549" s="167" t="s">
        <v>4363</v>
      </c>
      <c r="E549" s="168">
        <v>22027983.629999999</v>
      </c>
      <c r="F549" s="154"/>
      <c r="G549" s="168">
        <v>13888.11</v>
      </c>
      <c r="H549" s="168">
        <v>74598.7</v>
      </c>
      <c r="I549" s="168">
        <v>22088694.219999999</v>
      </c>
      <c r="J549" s="5" t="str">
        <f>VLOOKUP(B549,'LEAD 2019'!$B:$B,1,0)</f>
        <v>6.1.1.10.28.0001-6</v>
      </c>
    </row>
    <row r="550" spans="1:10" ht="12.75">
      <c r="A550" s="166">
        <v>4</v>
      </c>
      <c r="B550" s="167" t="s">
        <v>4364</v>
      </c>
      <c r="C550" s="167" t="s">
        <v>1</v>
      </c>
      <c r="D550" s="167" t="s">
        <v>4365</v>
      </c>
      <c r="E550" s="168">
        <v>-93221.27</v>
      </c>
      <c r="F550" s="154"/>
      <c r="G550" s="168">
        <v>74598.7</v>
      </c>
      <c r="H550" s="168">
        <v>75663.86</v>
      </c>
      <c r="I550" s="168">
        <v>-92156.11</v>
      </c>
      <c r="J550" s="5" t="str">
        <f>VLOOKUP(B550,'LEAD 2019'!$B:$B,1,0)</f>
        <v>6.1.1.50.00-9</v>
      </c>
    </row>
    <row r="551" spans="1:10" ht="12.75">
      <c r="A551" s="166">
        <v>6</v>
      </c>
      <c r="B551" s="167" t="s">
        <v>4366</v>
      </c>
      <c r="C551" s="167" t="s">
        <v>4367</v>
      </c>
      <c r="D551" s="167" t="s">
        <v>4368</v>
      </c>
      <c r="E551" s="168">
        <v>-93221.27</v>
      </c>
      <c r="F551" s="154"/>
      <c r="G551" s="168">
        <v>74598.7</v>
      </c>
      <c r="H551" s="168">
        <v>75663.86</v>
      </c>
      <c r="I551" s="168">
        <v>-92156.11</v>
      </c>
      <c r="J551" s="5" t="str">
        <f>VLOOKUP(B551,'LEAD 2019'!$B:$B,1,0)</f>
        <v>6.1.1.50.00.0001-6</v>
      </c>
    </row>
    <row r="552" spans="1:10" ht="12.75">
      <c r="A552" s="166">
        <v>3</v>
      </c>
      <c r="B552" s="167" t="s">
        <v>4369</v>
      </c>
      <c r="C552" s="167" t="s">
        <v>1</v>
      </c>
      <c r="D552" s="167" t="s">
        <v>4370</v>
      </c>
      <c r="E552" s="168">
        <v>13616134.4</v>
      </c>
      <c r="F552" s="154"/>
      <c r="G552" s="168">
        <v>0</v>
      </c>
      <c r="H552" s="168">
        <v>0</v>
      </c>
      <c r="I552" s="168">
        <v>13616134.4</v>
      </c>
      <c r="J552" s="5" t="str">
        <f>VLOOKUP(B552,'LEAD 2019'!$B:$B,1,0)</f>
        <v>6.1.5.00.00-6</v>
      </c>
    </row>
    <row r="553" spans="1:10" ht="12.75">
      <c r="A553" s="166">
        <v>4</v>
      </c>
      <c r="B553" s="167" t="s">
        <v>4371</v>
      </c>
      <c r="C553" s="167" t="s">
        <v>1</v>
      </c>
      <c r="D553" s="167" t="s">
        <v>4372</v>
      </c>
      <c r="E553" s="168">
        <v>13616134.4</v>
      </c>
      <c r="F553" s="154"/>
      <c r="G553" s="168">
        <v>0</v>
      </c>
      <c r="H553" s="168">
        <v>0</v>
      </c>
      <c r="I553" s="168">
        <v>13616134.4</v>
      </c>
      <c r="J553" s="5" t="str">
        <f>VLOOKUP(B553,'LEAD 2019'!$B:$B,1,0)</f>
        <v>6.1.5.10.00-3</v>
      </c>
    </row>
    <row r="554" spans="1:10" ht="12.75">
      <c r="A554" s="166">
        <v>6</v>
      </c>
      <c r="B554" s="167" t="s">
        <v>4373</v>
      </c>
      <c r="C554" s="167" t="s">
        <v>4374</v>
      </c>
      <c r="D554" s="167" t="s">
        <v>4375</v>
      </c>
      <c r="E554" s="168">
        <v>13616134.4</v>
      </c>
      <c r="F554" s="154"/>
      <c r="G554" s="168">
        <v>0</v>
      </c>
      <c r="H554" s="168">
        <v>0</v>
      </c>
      <c r="I554" s="168">
        <v>13616134.4</v>
      </c>
      <c r="J554" s="5" t="str">
        <f>VLOOKUP(B554,'LEAD 2019'!$B:$B,1,0)</f>
        <v>6.1.5.10.00.0002-7</v>
      </c>
    </row>
    <row r="555" spans="1:10" ht="12.75">
      <c r="A555" s="166">
        <v>3</v>
      </c>
      <c r="B555" s="167" t="s">
        <v>5780</v>
      </c>
      <c r="C555" s="167" t="s">
        <v>1</v>
      </c>
      <c r="D555" s="167" t="s">
        <v>5781</v>
      </c>
      <c r="E555" s="168">
        <v>3091914.52</v>
      </c>
      <c r="F555" s="154"/>
      <c r="G555" s="168">
        <v>0</v>
      </c>
      <c r="H555" s="168">
        <v>0</v>
      </c>
      <c r="I555" s="168">
        <v>3091914.52</v>
      </c>
      <c r="J555" s="5" t="str">
        <f>VLOOKUP(B555,'LEAD 2019'!$B:$B,1,0)</f>
        <v>6.1.7.00.00-2</v>
      </c>
    </row>
    <row r="556" spans="1:10" ht="12.75">
      <c r="A556" s="166">
        <v>4</v>
      </c>
      <c r="B556" s="167" t="s">
        <v>5782</v>
      </c>
      <c r="C556" s="167" t="s">
        <v>1</v>
      </c>
      <c r="D556" s="167" t="s">
        <v>5783</v>
      </c>
      <c r="E556" s="168">
        <v>3091914.52</v>
      </c>
      <c r="F556" s="154"/>
      <c r="G556" s="168">
        <v>0</v>
      </c>
      <c r="H556" s="168">
        <v>0</v>
      </c>
      <c r="I556" s="168">
        <v>3091914.52</v>
      </c>
      <c r="J556" s="5" t="str">
        <f>VLOOKUP(B556,'LEAD 2019'!$B:$B,1,0)</f>
        <v>6.1.7.10.00-9</v>
      </c>
    </row>
    <row r="557" spans="1:10" ht="12.75">
      <c r="A557" s="166">
        <v>6</v>
      </c>
      <c r="B557" s="167" t="s">
        <v>5784</v>
      </c>
      <c r="C557" s="167" t="s">
        <v>5785</v>
      </c>
      <c r="D557" s="167" t="s">
        <v>5786</v>
      </c>
      <c r="E557" s="168">
        <v>3091914.52</v>
      </c>
      <c r="F557" s="154"/>
      <c r="G557" s="168">
        <v>0</v>
      </c>
      <c r="H557" s="168">
        <v>0</v>
      </c>
      <c r="I557" s="168">
        <v>3091914.52</v>
      </c>
      <c r="J557" s="5" t="str">
        <f>VLOOKUP(B557,'LEAD 2019'!$B:$B,1,0)</f>
        <v>6.1.7.10.00.0001-8</v>
      </c>
    </row>
    <row r="558" spans="1:10" ht="12.75">
      <c r="A558" s="166">
        <v>1</v>
      </c>
      <c r="B558" s="167" t="s">
        <v>4376</v>
      </c>
      <c r="C558" s="167" t="s">
        <v>1</v>
      </c>
      <c r="D558" s="167" t="s">
        <v>4377</v>
      </c>
      <c r="E558" s="168">
        <v>23091413.129999999</v>
      </c>
      <c r="F558" s="154"/>
      <c r="G558" s="168">
        <v>11743.92</v>
      </c>
      <c r="H558" s="168">
        <v>4154454.63</v>
      </c>
      <c r="I558" s="168">
        <v>27234123.84</v>
      </c>
      <c r="J558" s="5" t="str">
        <f>VLOOKUP(B558,'LEAD 2019'!$B:$B,1,0)</f>
        <v>7.0.0.00.00-9</v>
      </c>
    </row>
    <row r="559" spans="1:10" ht="12.75">
      <c r="A559" s="166">
        <v>2</v>
      </c>
      <c r="B559" s="167" t="s">
        <v>4378</v>
      </c>
      <c r="C559" s="167" t="s">
        <v>1</v>
      </c>
      <c r="D559" s="167" t="s">
        <v>4379</v>
      </c>
      <c r="E559" s="168">
        <v>22877083.829999998</v>
      </c>
      <c r="F559" s="154"/>
      <c r="G559" s="168">
        <v>11743.92</v>
      </c>
      <c r="H559" s="168">
        <v>4085646.08</v>
      </c>
      <c r="I559" s="168">
        <v>26950985.989999998</v>
      </c>
      <c r="J559" s="5" t="str">
        <f>VLOOKUP(B559,'LEAD 2019'!$B:$B,1,0)</f>
        <v>7.1.0.00.00-8</v>
      </c>
    </row>
    <row r="560" spans="1:10" ht="12.75">
      <c r="A560" s="166">
        <v>3</v>
      </c>
      <c r="B560" s="167" t="s">
        <v>4380</v>
      </c>
      <c r="C560" s="167" t="s">
        <v>1</v>
      </c>
      <c r="D560" s="167" t="s">
        <v>4381</v>
      </c>
      <c r="E560" s="168">
        <v>8684716.7200000007</v>
      </c>
      <c r="F560" s="154"/>
      <c r="G560" s="168">
        <v>3766.46</v>
      </c>
      <c r="H560" s="168">
        <v>1925619.15</v>
      </c>
      <c r="I560" s="168">
        <v>10606569.41</v>
      </c>
      <c r="J560" s="5" t="str">
        <f>VLOOKUP(B560,'LEAD 2019'!$B:$B,1,0)</f>
        <v>7.1.1.00.00-1</v>
      </c>
    </row>
    <row r="561" spans="1:11" ht="12.75">
      <c r="A561" s="166">
        <v>4</v>
      </c>
      <c r="B561" s="167" t="s">
        <v>4382</v>
      </c>
      <c r="C561" s="167" t="s">
        <v>1</v>
      </c>
      <c r="D561" s="167" t="s">
        <v>4383</v>
      </c>
      <c r="E561" s="168">
        <v>199881.22</v>
      </c>
      <c r="F561" s="154"/>
      <c r="G561" s="168">
        <v>807.48</v>
      </c>
      <c r="H561" s="168">
        <v>50985.89</v>
      </c>
      <c r="I561" s="168">
        <v>250059.63</v>
      </c>
      <c r="J561" s="5" t="str">
        <f>VLOOKUP(B561,'LEAD 2019'!$B:$B,1,0)</f>
        <v>7.1.1.03.00-8</v>
      </c>
    </row>
    <row r="562" spans="1:11" ht="12.75">
      <c r="A562" s="166">
        <v>6</v>
      </c>
      <c r="B562" s="167" t="s">
        <v>4384</v>
      </c>
      <c r="C562" s="167" t="s">
        <v>4385</v>
      </c>
      <c r="D562" s="167" t="s">
        <v>4386</v>
      </c>
      <c r="E562" s="168">
        <v>199881.22</v>
      </c>
      <c r="F562" s="154"/>
      <c r="G562" s="168">
        <v>807.48</v>
      </c>
      <c r="H562" s="168">
        <v>50985.89</v>
      </c>
      <c r="I562" s="168">
        <v>250059.63</v>
      </c>
      <c r="J562" s="5" t="str">
        <f>VLOOKUP(B562,'LEAD 2019'!$B:$B,1,0)</f>
        <v>7.1.1.03.00.0001-5</v>
      </c>
    </row>
    <row r="563" spans="1:11" ht="12.75">
      <c r="A563" s="166">
        <v>4</v>
      </c>
      <c r="B563" s="167" t="s">
        <v>4387</v>
      </c>
      <c r="C563" s="167" t="s">
        <v>1</v>
      </c>
      <c r="D563" s="167" t="s">
        <v>4388</v>
      </c>
      <c r="E563" s="168">
        <v>6196484.25</v>
      </c>
      <c r="F563" s="154"/>
      <c r="G563" s="168">
        <v>2939.21</v>
      </c>
      <c r="H563" s="168">
        <v>1341710.57</v>
      </c>
      <c r="I563" s="168">
        <v>7535255.6100000003</v>
      </c>
      <c r="J563" s="5" t="str">
        <f>VLOOKUP(B563,'LEAD 2019'!$B:$B,1,0)</f>
        <v>7.1.1.05.00-6</v>
      </c>
    </row>
    <row r="564" spans="1:11" ht="12.75">
      <c r="A564" s="166">
        <v>6</v>
      </c>
      <c r="B564" s="167" t="s">
        <v>4389</v>
      </c>
      <c r="C564" s="167" t="s">
        <v>4390</v>
      </c>
      <c r="D564" s="167" t="s">
        <v>4391</v>
      </c>
      <c r="E564" s="168">
        <v>8405.64</v>
      </c>
      <c r="F564" s="154"/>
      <c r="G564" s="168">
        <v>0</v>
      </c>
      <c r="H564" s="168">
        <v>2653.06</v>
      </c>
      <c r="I564" s="168">
        <v>11058.7</v>
      </c>
      <c r="J564" s="5" t="str">
        <f>VLOOKUP(B564,'LEAD 2019'!$B:$B,1,0)</f>
        <v>7.1.1.05.00.0001-9</v>
      </c>
      <c r="K564" s="131"/>
    </row>
    <row r="565" spans="1:11" ht="12.75">
      <c r="A565" s="166">
        <v>6</v>
      </c>
      <c r="B565" s="167" t="s">
        <v>4392</v>
      </c>
      <c r="C565" s="167" t="s">
        <v>4393</v>
      </c>
      <c r="D565" s="167" t="s">
        <v>3015</v>
      </c>
      <c r="E565" s="168">
        <v>434326.87</v>
      </c>
      <c r="F565" s="154"/>
      <c r="G565" s="168">
        <v>595.99</v>
      </c>
      <c r="H565" s="168">
        <v>89883.41</v>
      </c>
      <c r="I565" s="168">
        <v>523614.29</v>
      </c>
      <c r="J565" s="5" t="str">
        <f>VLOOKUP(B565,'LEAD 2019'!$B:$B,1,0)</f>
        <v>7.1.1.05.00.0003-3</v>
      </c>
    </row>
    <row r="566" spans="1:11" ht="12.75">
      <c r="A566" s="166">
        <v>6</v>
      </c>
      <c r="B566" s="167" t="s">
        <v>4394</v>
      </c>
      <c r="C566" s="167" t="s">
        <v>4395</v>
      </c>
      <c r="D566" s="167" t="s">
        <v>3036</v>
      </c>
      <c r="E566" s="168">
        <v>1021783.51</v>
      </c>
      <c r="F566" s="154"/>
      <c r="G566" s="168">
        <v>1078.2</v>
      </c>
      <c r="H566" s="168">
        <v>232162.79</v>
      </c>
      <c r="I566" s="168">
        <v>1252868.1000000001</v>
      </c>
      <c r="J566" s="5" t="str">
        <f>VLOOKUP(B566,'LEAD 2019'!$B:$B,1,0)</f>
        <v>7.1.1.05.00.0004-0</v>
      </c>
    </row>
    <row r="567" spans="1:11" ht="12.75">
      <c r="A567" s="166">
        <v>6</v>
      </c>
      <c r="B567" s="167" t="s">
        <v>5801</v>
      </c>
      <c r="C567" s="167" t="s">
        <v>5802</v>
      </c>
      <c r="D567" s="167" t="s">
        <v>5803</v>
      </c>
      <c r="E567" s="168">
        <v>49721.42</v>
      </c>
      <c r="F567" s="154"/>
      <c r="G567" s="168">
        <v>0</v>
      </c>
      <c r="H567" s="168">
        <v>0</v>
      </c>
      <c r="I567" s="168">
        <v>49721.42</v>
      </c>
      <c r="J567" s="5" t="str">
        <f>VLOOKUP(B567,'LEAD 2019'!$B:$B,1,0)</f>
        <v>7.1.1.05.00.0007-1</v>
      </c>
    </row>
    <row r="568" spans="1:11" ht="12.75">
      <c r="A568" s="166">
        <v>6</v>
      </c>
      <c r="B568" s="167" t="s">
        <v>4396</v>
      </c>
      <c r="C568" s="167" t="s">
        <v>4397</v>
      </c>
      <c r="D568" s="167" t="s">
        <v>4398</v>
      </c>
      <c r="E568" s="168">
        <v>129844.99</v>
      </c>
      <c r="F568" s="154"/>
      <c r="G568" s="168">
        <v>1044.3699999999999</v>
      </c>
      <c r="H568" s="168">
        <v>17422.25</v>
      </c>
      <c r="I568" s="168">
        <v>146222.87</v>
      </c>
      <c r="J568" s="5" t="str">
        <f>VLOOKUP(B568,'LEAD 2019'!$B:$B,1,0)</f>
        <v>7.1.1.05.00.0008-8</v>
      </c>
    </row>
    <row r="569" spans="1:11" ht="12.75">
      <c r="A569" s="166">
        <v>6</v>
      </c>
      <c r="B569" s="167" t="s">
        <v>4399</v>
      </c>
      <c r="C569" s="167" t="s">
        <v>4400</v>
      </c>
      <c r="D569" s="167" t="s">
        <v>4401</v>
      </c>
      <c r="E569" s="168">
        <v>91935.7</v>
      </c>
      <c r="F569" s="154"/>
      <c r="G569" s="168">
        <v>0</v>
      </c>
      <c r="H569" s="168">
        <v>3053.72</v>
      </c>
      <c r="I569" s="168">
        <v>94989.42</v>
      </c>
      <c r="J569" s="5" t="str">
        <f>VLOOKUP(B569,'LEAD 2019'!$B:$B,1,0)</f>
        <v>7.1.1.05.00.0018-1</v>
      </c>
    </row>
    <row r="570" spans="1:11" ht="12.75">
      <c r="A570" s="166">
        <v>6</v>
      </c>
      <c r="B570" s="167" t="s">
        <v>4402</v>
      </c>
      <c r="C570" s="167" t="s">
        <v>4403</v>
      </c>
      <c r="D570" s="167" t="s">
        <v>3000</v>
      </c>
      <c r="E570" s="168">
        <v>1176764.72</v>
      </c>
      <c r="F570" s="154"/>
      <c r="G570" s="168">
        <v>220.65</v>
      </c>
      <c r="H570" s="168">
        <v>240828.23</v>
      </c>
      <c r="I570" s="168">
        <v>1417372.3</v>
      </c>
      <c r="J570" s="5" t="str">
        <f>VLOOKUP(B570,'LEAD 2019'!$B:$B,1,0)</f>
        <v>7.1.1.05.00.0021-5</v>
      </c>
    </row>
    <row r="571" spans="1:11" ht="12.75">
      <c r="A571" s="166">
        <v>6</v>
      </c>
      <c r="B571" s="167" t="s">
        <v>4404</v>
      </c>
      <c r="C571" s="167" t="s">
        <v>4405</v>
      </c>
      <c r="D571" s="167" t="s">
        <v>3021</v>
      </c>
      <c r="E571" s="168">
        <v>3255797.9</v>
      </c>
      <c r="F571" s="154"/>
      <c r="G571" s="168">
        <v>0</v>
      </c>
      <c r="H571" s="168">
        <v>750344.02</v>
      </c>
      <c r="I571" s="168">
        <v>4006141.92</v>
      </c>
      <c r="J571" s="5" t="str">
        <f>VLOOKUP(B571,'LEAD 2019'!$B:$B,1,0)</f>
        <v>7.1.1.05.00.0023-9</v>
      </c>
    </row>
    <row r="572" spans="1:11" ht="12.75">
      <c r="A572" s="166">
        <v>6</v>
      </c>
      <c r="B572" s="167" t="s">
        <v>4406</v>
      </c>
      <c r="C572" s="167" t="s">
        <v>4407</v>
      </c>
      <c r="D572" s="167" t="s">
        <v>3042</v>
      </c>
      <c r="E572" s="168">
        <v>27903.5</v>
      </c>
      <c r="F572" s="154"/>
      <c r="G572" s="168">
        <v>0</v>
      </c>
      <c r="H572" s="168">
        <v>5363.09</v>
      </c>
      <c r="I572" s="168">
        <v>33266.589999999997</v>
      </c>
      <c r="J572" s="5" t="str">
        <f>VLOOKUP(B572,'LEAD 2019'!$B:$B,1,0)</f>
        <v>7.1.1.05.00.0025-3</v>
      </c>
    </row>
    <row r="573" spans="1:11" ht="12.75">
      <c r="A573" s="166">
        <v>4</v>
      </c>
      <c r="B573" s="167" t="s">
        <v>4408</v>
      </c>
      <c r="C573" s="167" t="s">
        <v>1</v>
      </c>
      <c r="D573" s="167" t="s">
        <v>4409</v>
      </c>
      <c r="E573" s="168">
        <v>627240.47</v>
      </c>
      <c r="F573" s="154"/>
      <c r="G573" s="168">
        <v>0</v>
      </c>
      <c r="H573" s="168">
        <v>140029.76999999999</v>
      </c>
      <c r="I573" s="168">
        <v>767270.24</v>
      </c>
      <c r="J573" s="5" t="str">
        <f>VLOOKUP(B573,'LEAD 2019'!$B:$B,1,0)</f>
        <v>7.1.1.10.00-8</v>
      </c>
    </row>
    <row r="574" spans="1:11" ht="12.75">
      <c r="A574" s="166">
        <v>6</v>
      </c>
      <c r="B574" s="167" t="s">
        <v>4410</v>
      </c>
      <c r="C574" s="167" t="s">
        <v>4411</v>
      </c>
      <c r="D574" s="167" t="s">
        <v>4412</v>
      </c>
      <c r="E574" s="168">
        <v>75203.899999999994</v>
      </c>
      <c r="F574" s="154"/>
      <c r="G574" s="168">
        <v>0</v>
      </c>
      <c r="H574" s="168">
        <v>17714.37</v>
      </c>
      <c r="I574" s="168">
        <v>92918.27</v>
      </c>
      <c r="J574" s="5" t="str">
        <f>VLOOKUP(B574,'LEAD 2019'!$B:$B,1,0)</f>
        <v>7.1.1.10.00.0001-7</v>
      </c>
    </row>
    <row r="575" spans="1:11" ht="12.75">
      <c r="A575" s="166">
        <v>6</v>
      </c>
      <c r="B575" s="167" t="s">
        <v>4413</v>
      </c>
      <c r="C575" s="167" t="s">
        <v>4414</v>
      </c>
      <c r="D575" s="167" t="s">
        <v>3058</v>
      </c>
      <c r="E575" s="168">
        <v>522563.12</v>
      </c>
      <c r="F575" s="154"/>
      <c r="G575" s="168">
        <v>0</v>
      </c>
      <c r="H575" s="168">
        <v>116324.95</v>
      </c>
      <c r="I575" s="168">
        <v>638888.06999999995</v>
      </c>
      <c r="J575" s="5" t="str">
        <f>VLOOKUP(B575,'LEAD 2019'!$B:$B,1,0)</f>
        <v>7.1.1.10.00.0003-1</v>
      </c>
    </row>
    <row r="576" spans="1:11" ht="12.75">
      <c r="A576" s="166">
        <v>6</v>
      </c>
      <c r="B576" s="167" t="s">
        <v>4415</v>
      </c>
      <c r="C576" s="167" t="s">
        <v>4416</v>
      </c>
      <c r="D576" s="167" t="s">
        <v>4398</v>
      </c>
      <c r="E576" s="168">
        <v>29473.45</v>
      </c>
      <c r="F576" s="154"/>
      <c r="G576" s="168">
        <v>0</v>
      </c>
      <c r="H576" s="168">
        <v>5990.45</v>
      </c>
      <c r="I576" s="168">
        <v>35463.9</v>
      </c>
      <c r="J576" s="5" t="str">
        <f>VLOOKUP(B576,'LEAD 2019'!$B:$B,1,0)</f>
        <v>7.1.1.10.00.0004-8</v>
      </c>
    </row>
    <row r="577" spans="1:10" ht="12.75">
      <c r="A577" s="166">
        <v>4</v>
      </c>
      <c r="B577" s="167" t="s">
        <v>4417</v>
      </c>
      <c r="C577" s="167" t="s">
        <v>1</v>
      </c>
      <c r="D577" s="167" t="s">
        <v>4418</v>
      </c>
      <c r="E577" s="168">
        <v>1267334.96</v>
      </c>
      <c r="F577" s="154"/>
      <c r="G577" s="168">
        <v>19.77</v>
      </c>
      <c r="H577" s="168">
        <v>330446.24</v>
      </c>
      <c r="I577" s="168">
        <v>1597761.43</v>
      </c>
      <c r="J577" s="5" t="str">
        <f>VLOOKUP(B577,'LEAD 2019'!$B:$B,1,0)</f>
        <v>7.1.1.15.00-3</v>
      </c>
    </row>
    <row r="578" spans="1:10" ht="12.75">
      <c r="A578" s="166">
        <v>6</v>
      </c>
      <c r="B578" s="167" t="s">
        <v>4419</v>
      </c>
      <c r="C578" s="167" t="s">
        <v>4420</v>
      </c>
      <c r="D578" s="167" t="s">
        <v>4421</v>
      </c>
      <c r="E578" s="168">
        <v>1256820.1599999999</v>
      </c>
      <c r="F578" s="154"/>
      <c r="G578" s="168">
        <v>0</v>
      </c>
      <c r="H578" s="168">
        <v>329078.93</v>
      </c>
      <c r="I578" s="168">
        <v>1585899.09</v>
      </c>
      <c r="J578" s="5" t="str">
        <f>VLOOKUP(B578,'LEAD 2019'!$B:$B,1,0)</f>
        <v>7.1.1.15.00.0003-6</v>
      </c>
    </row>
    <row r="579" spans="1:10" ht="12.75">
      <c r="A579" s="166">
        <v>6</v>
      </c>
      <c r="B579" s="167" t="s">
        <v>4422</v>
      </c>
      <c r="C579" s="167" t="s">
        <v>4423</v>
      </c>
      <c r="D579" s="167" t="s">
        <v>4398</v>
      </c>
      <c r="E579" s="168">
        <v>10514.8</v>
      </c>
      <c r="F579" s="154"/>
      <c r="G579" s="168">
        <v>19.77</v>
      </c>
      <c r="H579" s="168">
        <v>1367.31</v>
      </c>
      <c r="I579" s="168">
        <v>11862.34</v>
      </c>
      <c r="J579" s="5" t="str">
        <f>VLOOKUP(B579,'LEAD 2019'!$B:$B,1,0)</f>
        <v>7.1.1.15.00.0008-1</v>
      </c>
    </row>
    <row r="580" spans="1:10" ht="12.75">
      <c r="A580" s="166">
        <v>4</v>
      </c>
      <c r="B580" s="167" t="s">
        <v>4424</v>
      </c>
      <c r="C580" s="167" t="s">
        <v>1</v>
      </c>
      <c r="D580" s="167" t="s">
        <v>4425</v>
      </c>
      <c r="E580" s="168">
        <v>203924.13</v>
      </c>
      <c r="F580" s="154"/>
      <c r="G580" s="168">
        <v>0</v>
      </c>
      <c r="H580" s="168">
        <v>29346.74</v>
      </c>
      <c r="I580" s="168">
        <v>233270.87</v>
      </c>
      <c r="J580" s="5" t="str">
        <f>VLOOKUP(B580,'LEAD 2019'!$B:$B,1,0)</f>
        <v>7.1.1.41.00-8</v>
      </c>
    </row>
    <row r="581" spans="1:10" ht="12.75">
      <c r="A581" s="166">
        <v>6</v>
      </c>
      <c r="B581" s="167" t="s">
        <v>4426</v>
      </c>
      <c r="C581" s="167" t="s">
        <v>4427</v>
      </c>
      <c r="D581" s="167" t="s">
        <v>3089</v>
      </c>
      <c r="E581" s="168">
        <v>9392.2199999999993</v>
      </c>
      <c r="F581" s="154"/>
      <c r="G581" s="168">
        <v>0</v>
      </c>
      <c r="H581" s="168">
        <v>1412.24</v>
      </c>
      <c r="I581" s="168">
        <v>10804.46</v>
      </c>
      <c r="J581" s="5" t="str">
        <f>VLOOKUP(B581,'LEAD 2019'!$B:$B,1,0)</f>
        <v>7.1.1.41.00.0002-0</v>
      </c>
    </row>
    <row r="582" spans="1:10" ht="12.75">
      <c r="A582" s="166">
        <v>6</v>
      </c>
      <c r="B582" s="167" t="s">
        <v>4428</v>
      </c>
      <c r="C582" s="167" t="s">
        <v>4429</v>
      </c>
      <c r="D582" s="167" t="s">
        <v>3097</v>
      </c>
      <c r="E582" s="168">
        <v>191940.4</v>
      </c>
      <c r="F582" s="154"/>
      <c r="G582" s="168">
        <v>0</v>
      </c>
      <c r="H582" s="168">
        <v>27810.31</v>
      </c>
      <c r="I582" s="168">
        <v>219750.71</v>
      </c>
      <c r="J582" s="5" t="str">
        <f>VLOOKUP(B582,'LEAD 2019'!$B:$B,1,0)</f>
        <v>7.1.1.41.00.0004-4</v>
      </c>
    </row>
    <row r="583" spans="1:10" ht="12.75">
      <c r="A583" s="166">
        <v>6</v>
      </c>
      <c r="B583" s="167" t="s">
        <v>4430</v>
      </c>
      <c r="C583" s="167" t="s">
        <v>4431</v>
      </c>
      <c r="D583" s="167" t="s">
        <v>4432</v>
      </c>
      <c r="E583" s="168">
        <v>2591.5100000000002</v>
      </c>
      <c r="F583" s="154"/>
      <c r="G583" s="168">
        <v>0</v>
      </c>
      <c r="H583" s="168">
        <v>124.19</v>
      </c>
      <c r="I583" s="168">
        <v>2715.7</v>
      </c>
      <c r="J583" s="5" t="str">
        <f>VLOOKUP(B583,'LEAD 2019'!$B:$B,1,0)</f>
        <v>7.1.1.41.00.0009-9</v>
      </c>
    </row>
    <row r="584" spans="1:10" ht="22.5">
      <c r="A584" s="166">
        <v>4</v>
      </c>
      <c r="B584" s="167" t="s">
        <v>4433</v>
      </c>
      <c r="C584" s="167" t="s">
        <v>1</v>
      </c>
      <c r="D584" s="167" t="s">
        <v>5916</v>
      </c>
      <c r="E584" s="168">
        <v>232.9</v>
      </c>
      <c r="F584" s="154"/>
      <c r="G584" s="168">
        <v>0</v>
      </c>
      <c r="H584" s="168">
        <v>0</v>
      </c>
      <c r="I584" s="168">
        <v>232.9</v>
      </c>
      <c r="J584" s="5" t="str">
        <f>VLOOKUP(B584,'LEAD 2019'!$B:$B,1,0)</f>
        <v>7.1.1.42.00-7</v>
      </c>
    </row>
    <row r="585" spans="1:10" ht="12.75">
      <c r="A585" s="166">
        <v>6</v>
      </c>
      <c r="B585" s="167" t="s">
        <v>4437</v>
      </c>
      <c r="C585" s="167" t="s">
        <v>4438</v>
      </c>
      <c r="D585" s="167" t="s">
        <v>4439</v>
      </c>
      <c r="E585" s="168">
        <v>232.9</v>
      </c>
      <c r="F585" s="154"/>
      <c r="G585" s="168">
        <v>0</v>
      </c>
      <c r="H585" s="168">
        <v>0</v>
      </c>
      <c r="I585" s="168">
        <v>232.9</v>
      </c>
      <c r="J585" s="5" t="str">
        <f>VLOOKUP(B585,'LEAD 2019'!$B:$B,1,0)</f>
        <v>7.1.1.42.00.0009-6</v>
      </c>
    </row>
    <row r="586" spans="1:10" ht="22.5">
      <c r="A586" s="166">
        <v>4</v>
      </c>
      <c r="B586" s="167" t="s">
        <v>4440</v>
      </c>
      <c r="C586" s="167" t="s">
        <v>1</v>
      </c>
      <c r="D586" s="167" t="s">
        <v>5917</v>
      </c>
      <c r="E586" s="168">
        <v>145029.72</v>
      </c>
      <c r="F586" s="154"/>
      <c r="G586" s="168">
        <v>0</v>
      </c>
      <c r="H586" s="168">
        <v>28397.23</v>
      </c>
      <c r="I586" s="168">
        <v>173426.95</v>
      </c>
      <c r="J586" s="5" t="str">
        <f>VLOOKUP(B586,'LEAD 2019'!$B:$B,1,0)</f>
        <v>7.1.1.43.00-6</v>
      </c>
    </row>
    <row r="587" spans="1:10" ht="12.75">
      <c r="A587" s="166">
        <v>6</v>
      </c>
      <c r="B587" s="167" t="s">
        <v>4442</v>
      </c>
      <c r="C587" s="167" t="s">
        <v>4443</v>
      </c>
      <c r="D587" s="167" t="s">
        <v>3121</v>
      </c>
      <c r="E587" s="168">
        <v>15274.36</v>
      </c>
      <c r="F587" s="154"/>
      <c r="G587" s="168">
        <v>0</v>
      </c>
      <c r="H587" s="168">
        <v>3166.23</v>
      </c>
      <c r="I587" s="168">
        <v>18440.59</v>
      </c>
      <c r="J587" s="5" t="str">
        <f>VLOOKUP(B587,'LEAD 2019'!$B:$B,1,0)</f>
        <v>7.1.1.43.00.0002-4</v>
      </c>
    </row>
    <row r="588" spans="1:10" ht="12.75">
      <c r="A588" s="166">
        <v>6</v>
      </c>
      <c r="B588" s="167" t="s">
        <v>4444</v>
      </c>
      <c r="C588" s="167" t="s">
        <v>4445</v>
      </c>
      <c r="D588" s="167" t="s">
        <v>3128</v>
      </c>
      <c r="E588" s="168">
        <v>129755.36</v>
      </c>
      <c r="F588" s="154"/>
      <c r="G588" s="168">
        <v>0</v>
      </c>
      <c r="H588" s="168">
        <v>24086.720000000001</v>
      </c>
      <c r="I588" s="168">
        <v>153842.07999999999</v>
      </c>
      <c r="J588" s="5" t="str">
        <f>VLOOKUP(B588,'LEAD 2019'!$B:$B,1,0)</f>
        <v>7.1.1.43.00.0004-8</v>
      </c>
    </row>
    <row r="589" spans="1:10" ht="12.75">
      <c r="A589" s="166">
        <v>6</v>
      </c>
      <c r="B589" s="167" t="s">
        <v>5806</v>
      </c>
      <c r="C589" s="167" t="s">
        <v>5807</v>
      </c>
      <c r="D589" s="167" t="s">
        <v>5808</v>
      </c>
      <c r="E589" s="168">
        <v>0</v>
      </c>
      <c r="F589" s="154"/>
      <c r="G589" s="168">
        <v>0</v>
      </c>
      <c r="H589" s="168">
        <v>1144.28</v>
      </c>
      <c r="I589" s="168">
        <v>1144.28</v>
      </c>
      <c r="J589" s="5" t="str">
        <f>VLOOKUP(B589,'LEAD 2019'!$B:$B,1,0)</f>
        <v>7.1.1.43.00.0009-3</v>
      </c>
    </row>
    <row r="590" spans="1:10" ht="22.5">
      <c r="A590" s="166">
        <v>4</v>
      </c>
      <c r="B590" s="167" t="s">
        <v>4446</v>
      </c>
      <c r="C590" s="167" t="s">
        <v>1</v>
      </c>
      <c r="D590" s="167" t="s">
        <v>5918</v>
      </c>
      <c r="E590" s="168">
        <v>44589.07</v>
      </c>
      <c r="F590" s="154"/>
      <c r="G590" s="168">
        <v>0</v>
      </c>
      <c r="H590" s="168">
        <v>4702.71</v>
      </c>
      <c r="I590" s="168">
        <v>49291.78</v>
      </c>
      <c r="J590" s="5" t="str">
        <f>VLOOKUP(B590,'LEAD 2019'!$B:$B,1,0)</f>
        <v>7.1.1.44.00-5</v>
      </c>
    </row>
    <row r="591" spans="1:10" ht="12.75">
      <c r="A591" s="166">
        <v>6</v>
      </c>
      <c r="B591" s="167" t="s">
        <v>4448</v>
      </c>
      <c r="C591" s="167" t="s">
        <v>4449</v>
      </c>
      <c r="D591" s="167" t="s">
        <v>3137</v>
      </c>
      <c r="E591" s="168">
        <v>42211.49</v>
      </c>
      <c r="F591" s="154"/>
      <c r="G591" s="168">
        <v>0</v>
      </c>
      <c r="H591" s="168">
        <v>3862.33</v>
      </c>
      <c r="I591" s="168">
        <v>46073.82</v>
      </c>
      <c r="J591" s="5" t="str">
        <f>VLOOKUP(B591,'LEAD 2019'!$B:$B,1,0)</f>
        <v>7.1.1.44.00.0002-1</v>
      </c>
    </row>
    <row r="592" spans="1:10" ht="12.75">
      <c r="A592" s="166">
        <v>6</v>
      </c>
      <c r="B592" s="167" t="s">
        <v>5919</v>
      </c>
      <c r="C592" s="167" t="s">
        <v>5920</v>
      </c>
      <c r="D592" s="167" t="s">
        <v>5921</v>
      </c>
      <c r="E592" s="168">
        <v>2377.58</v>
      </c>
      <c r="F592" s="154"/>
      <c r="G592" s="168">
        <v>0</v>
      </c>
      <c r="H592" s="168">
        <v>840.38</v>
      </c>
      <c r="I592" s="168">
        <v>3217.96</v>
      </c>
      <c r="J592" s="5" t="str">
        <f>VLOOKUP(B592,'LEAD 2019'!$B:$B,1,0)</f>
        <v>7.1.1.44.00.0009-0</v>
      </c>
    </row>
    <row r="593" spans="1:10" ht="12.75">
      <c r="A593" s="166">
        <v>3</v>
      </c>
      <c r="B593" s="167" t="s">
        <v>4450</v>
      </c>
      <c r="C593" s="167" t="s">
        <v>1</v>
      </c>
      <c r="D593" s="167" t="s">
        <v>4451</v>
      </c>
      <c r="E593" s="168">
        <v>5159426.28</v>
      </c>
      <c r="F593" s="154"/>
      <c r="G593" s="168">
        <v>7977.46</v>
      </c>
      <c r="H593" s="168">
        <v>1095251.56</v>
      </c>
      <c r="I593" s="168">
        <v>6246700.3799999999</v>
      </c>
      <c r="J593" s="5" t="str">
        <f>VLOOKUP(B593,'LEAD 2019'!$B:$B,1,0)</f>
        <v>7.1.7.00.00-9</v>
      </c>
    </row>
    <row r="594" spans="1:10" ht="12.75">
      <c r="A594" s="166">
        <v>4</v>
      </c>
      <c r="B594" s="167" t="s">
        <v>4452</v>
      </c>
      <c r="C594" s="167" t="s">
        <v>1</v>
      </c>
      <c r="D594" s="167" t="s">
        <v>4453</v>
      </c>
      <c r="E594" s="168">
        <v>934401.75</v>
      </c>
      <c r="F594" s="154"/>
      <c r="G594" s="168">
        <v>0</v>
      </c>
      <c r="H594" s="168">
        <v>207382.39999999999</v>
      </c>
      <c r="I594" s="168">
        <v>1141784.1499999999</v>
      </c>
      <c r="J594" s="5" t="str">
        <f>VLOOKUP(B594,'LEAD 2019'!$B:$B,1,0)</f>
        <v>7.1.7.40.00-7</v>
      </c>
    </row>
    <row r="595" spans="1:10" ht="12.75">
      <c r="A595" s="166">
        <v>6</v>
      </c>
      <c r="B595" s="167" t="s">
        <v>4454</v>
      </c>
      <c r="C595" s="167" t="s">
        <v>4455</v>
      </c>
      <c r="D595" s="167" t="s">
        <v>4456</v>
      </c>
      <c r="E595" s="168">
        <v>934401.75</v>
      </c>
      <c r="F595" s="154"/>
      <c r="G595" s="168">
        <v>0</v>
      </c>
      <c r="H595" s="168">
        <v>207382.39999999999</v>
      </c>
      <c r="I595" s="168">
        <v>1141784.1499999999</v>
      </c>
      <c r="J595" s="5" t="str">
        <f>VLOOKUP(B595,'LEAD 2019'!$B:$B,1,0)</f>
        <v>7.1.7.40.00.0001-0</v>
      </c>
    </row>
    <row r="596" spans="1:10" ht="12.75">
      <c r="A596" s="166">
        <v>4</v>
      </c>
      <c r="B596" s="167" t="s">
        <v>4457</v>
      </c>
      <c r="C596" s="167" t="s">
        <v>1</v>
      </c>
      <c r="D596" s="167" t="s">
        <v>4458</v>
      </c>
      <c r="E596" s="168">
        <v>693214.6</v>
      </c>
      <c r="F596" s="154"/>
      <c r="G596" s="168">
        <v>0</v>
      </c>
      <c r="H596" s="168">
        <v>142059.6</v>
      </c>
      <c r="I596" s="168">
        <v>835274.2</v>
      </c>
      <c r="J596" s="5" t="str">
        <f>VLOOKUP(B596,'LEAD 2019'!$B:$B,1,0)</f>
        <v>7.1.7.94.00-8</v>
      </c>
    </row>
    <row r="597" spans="1:10" ht="12.75">
      <c r="A597" s="166">
        <v>6</v>
      </c>
      <c r="B597" s="167" t="s">
        <v>4459</v>
      </c>
      <c r="C597" s="167" t="s">
        <v>4460</v>
      </c>
      <c r="D597" s="167" t="s">
        <v>4461</v>
      </c>
      <c r="E597" s="168">
        <v>693214.6</v>
      </c>
      <c r="F597" s="154"/>
      <c r="G597" s="168">
        <v>0</v>
      </c>
      <c r="H597" s="168">
        <v>142059.6</v>
      </c>
      <c r="I597" s="168">
        <v>835274.2</v>
      </c>
      <c r="J597" s="5" t="str">
        <f>VLOOKUP(B597,'LEAD 2019'!$B:$B,1,0)</f>
        <v>7.1.7.94.00.0001-3</v>
      </c>
    </row>
    <row r="598" spans="1:10" ht="12.75">
      <c r="A598" s="166">
        <v>4</v>
      </c>
      <c r="B598" s="167" t="s">
        <v>4462</v>
      </c>
      <c r="C598" s="167" t="s">
        <v>1</v>
      </c>
      <c r="D598" s="167" t="s">
        <v>4463</v>
      </c>
      <c r="E598" s="168">
        <v>240802.93</v>
      </c>
      <c r="F598" s="154"/>
      <c r="G598" s="168">
        <v>912.53</v>
      </c>
      <c r="H598" s="168">
        <v>51768.800000000003</v>
      </c>
      <c r="I598" s="168">
        <v>291659.2</v>
      </c>
      <c r="J598" s="5" t="str">
        <f>VLOOKUP(B598,'LEAD 2019'!$B:$B,1,0)</f>
        <v>7.1.7.95.00-7</v>
      </c>
    </row>
    <row r="599" spans="1:10" ht="12.75">
      <c r="A599" s="166">
        <v>5</v>
      </c>
      <c r="B599" s="167" t="s">
        <v>4464</v>
      </c>
      <c r="C599" s="167" t="s">
        <v>1</v>
      </c>
      <c r="D599" s="167" t="s">
        <v>4465</v>
      </c>
      <c r="E599" s="168">
        <v>9140</v>
      </c>
      <c r="F599" s="154"/>
      <c r="G599" s="168">
        <v>0</v>
      </c>
      <c r="H599" s="168">
        <v>1760</v>
      </c>
      <c r="I599" s="168">
        <v>10900</v>
      </c>
      <c r="J599" s="5" t="str">
        <f>VLOOKUP(B599,'LEAD 2019'!$B:$B,1,0)</f>
        <v>7.1.7.95.01-4</v>
      </c>
    </row>
    <row r="600" spans="1:10" ht="12.75">
      <c r="A600" s="166">
        <v>6</v>
      </c>
      <c r="B600" s="167" t="s">
        <v>4466</v>
      </c>
      <c r="C600" s="167" t="s">
        <v>4467</v>
      </c>
      <c r="D600" s="167" t="s">
        <v>4468</v>
      </c>
      <c r="E600" s="168">
        <v>9140</v>
      </c>
      <c r="F600" s="154"/>
      <c r="G600" s="168">
        <v>0</v>
      </c>
      <c r="H600" s="168">
        <v>1760</v>
      </c>
      <c r="I600" s="168">
        <v>10900</v>
      </c>
      <c r="J600" s="5" t="str">
        <f>VLOOKUP(B600,'LEAD 2019'!$B:$B,1,0)</f>
        <v>7.1.7.95.01.0001-3</v>
      </c>
    </row>
    <row r="601" spans="1:10" ht="12.75">
      <c r="A601" s="166">
        <v>5</v>
      </c>
      <c r="B601" s="167" t="s">
        <v>4469</v>
      </c>
      <c r="C601" s="167" t="s">
        <v>1</v>
      </c>
      <c r="D601" s="167" t="s">
        <v>4470</v>
      </c>
      <c r="E601" s="168">
        <v>24847</v>
      </c>
      <c r="F601" s="154"/>
      <c r="G601" s="168">
        <v>0</v>
      </c>
      <c r="H601" s="168">
        <v>6030</v>
      </c>
      <c r="I601" s="168">
        <v>30877</v>
      </c>
      <c r="J601" s="5" t="str">
        <f>VLOOKUP(B601,'LEAD 2019'!$B:$B,1,0)</f>
        <v>7.1.7.95.05-2</v>
      </c>
    </row>
    <row r="602" spans="1:10" ht="12.75">
      <c r="A602" s="166">
        <v>6</v>
      </c>
      <c r="B602" s="167" t="s">
        <v>4471</v>
      </c>
      <c r="C602" s="167" t="s">
        <v>4472</v>
      </c>
      <c r="D602" s="167" t="s">
        <v>4473</v>
      </c>
      <c r="E602" s="168">
        <v>24847</v>
      </c>
      <c r="F602" s="154"/>
      <c r="G602" s="168">
        <v>0</v>
      </c>
      <c r="H602" s="168">
        <v>6030</v>
      </c>
      <c r="I602" s="168">
        <v>30877</v>
      </c>
      <c r="J602" s="5" t="str">
        <f>VLOOKUP(B602,'LEAD 2019'!$B:$B,1,0)</f>
        <v>7.1.7.95.05.0001-5</v>
      </c>
    </row>
    <row r="603" spans="1:10" ht="12.75">
      <c r="A603" s="166">
        <v>5</v>
      </c>
      <c r="B603" s="167" t="s">
        <v>4474</v>
      </c>
      <c r="C603" s="167" t="s">
        <v>1</v>
      </c>
      <c r="D603" s="167" t="s">
        <v>4475</v>
      </c>
      <c r="E603" s="168">
        <v>12160</v>
      </c>
      <c r="F603" s="154"/>
      <c r="G603" s="168">
        <v>0</v>
      </c>
      <c r="H603" s="168">
        <v>2900</v>
      </c>
      <c r="I603" s="168">
        <v>15060</v>
      </c>
      <c r="J603" s="5" t="str">
        <f>VLOOKUP(B603,'LEAD 2019'!$B:$B,1,0)</f>
        <v>7.1.7.95.06-9</v>
      </c>
    </row>
    <row r="604" spans="1:10" ht="12.75">
      <c r="A604" s="166">
        <v>6</v>
      </c>
      <c r="B604" s="167" t="s">
        <v>4476</v>
      </c>
      <c r="C604" s="167" t="s">
        <v>4477</v>
      </c>
      <c r="D604" s="167" t="s">
        <v>4478</v>
      </c>
      <c r="E604" s="168">
        <v>12160</v>
      </c>
      <c r="F604" s="154"/>
      <c r="G604" s="168">
        <v>0</v>
      </c>
      <c r="H604" s="168">
        <v>2900</v>
      </c>
      <c r="I604" s="168">
        <v>15060</v>
      </c>
      <c r="J604" s="5" t="str">
        <f>VLOOKUP(B604,'LEAD 2019'!$B:$B,1,0)</f>
        <v>7.1.7.95.06.0001-8</v>
      </c>
    </row>
    <row r="605" spans="1:10" ht="12.75">
      <c r="A605" s="166">
        <v>5</v>
      </c>
      <c r="B605" s="167" t="s">
        <v>4479</v>
      </c>
      <c r="C605" s="167" t="s">
        <v>1</v>
      </c>
      <c r="D605" s="167" t="s">
        <v>4480</v>
      </c>
      <c r="E605" s="168">
        <v>42000</v>
      </c>
      <c r="F605" s="154"/>
      <c r="G605" s="168">
        <v>0</v>
      </c>
      <c r="H605" s="168">
        <v>5190</v>
      </c>
      <c r="I605" s="168">
        <v>47190</v>
      </c>
      <c r="J605" s="5" t="str">
        <f>VLOOKUP(B605,'LEAD 2019'!$B:$B,1,0)</f>
        <v>7.1.7.95.07-6</v>
      </c>
    </row>
    <row r="606" spans="1:10" ht="12.75">
      <c r="A606" s="166">
        <v>6</v>
      </c>
      <c r="B606" s="167" t="s">
        <v>4481</v>
      </c>
      <c r="C606" s="167" t="s">
        <v>4482</v>
      </c>
      <c r="D606" s="167" t="s">
        <v>4483</v>
      </c>
      <c r="E606" s="168">
        <v>42000</v>
      </c>
      <c r="F606" s="154"/>
      <c r="G606" s="168">
        <v>0</v>
      </c>
      <c r="H606" s="168">
        <v>5190</v>
      </c>
      <c r="I606" s="168">
        <v>47190</v>
      </c>
      <c r="J606" s="5" t="str">
        <f>VLOOKUP(B606,'LEAD 2019'!$B:$B,1,0)</f>
        <v>7.1.7.95.07.0001-1</v>
      </c>
    </row>
    <row r="607" spans="1:10" ht="12.75">
      <c r="A607" s="166">
        <v>5</v>
      </c>
      <c r="B607" s="167" t="s">
        <v>4484</v>
      </c>
      <c r="C607" s="167" t="s">
        <v>1</v>
      </c>
      <c r="D607" s="167" t="s">
        <v>4485</v>
      </c>
      <c r="E607" s="168">
        <v>6287.1</v>
      </c>
      <c r="F607" s="154"/>
      <c r="G607" s="168">
        <v>0</v>
      </c>
      <c r="H607" s="168">
        <v>935.8</v>
      </c>
      <c r="I607" s="168">
        <v>7222.9</v>
      </c>
      <c r="J607" s="5" t="str">
        <f>VLOOKUP(B607,'LEAD 2019'!$B:$B,1,0)</f>
        <v>7.1.7.95.11-7</v>
      </c>
    </row>
    <row r="608" spans="1:10" ht="12.75">
      <c r="A608" s="166">
        <v>6</v>
      </c>
      <c r="B608" s="167" t="s">
        <v>4486</v>
      </c>
      <c r="C608" s="167" t="s">
        <v>4487</v>
      </c>
      <c r="D608" s="167" t="s">
        <v>4488</v>
      </c>
      <c r="E608" s="168">
        <v>6287.1</v>
      </c>
      <c r="F608" s="154"/>
      <c r="G608" s="168">
        <v>0</v>
      </c>
      <c r="H608" s="168">
        <v>935.8</v>
      </c>
      <c r="I608" s="168">
        <v>7222.9</v>
      </c>
      <c r="J608" s="5" t="str">
        <f>VLOOKUP(B608,'LEAD 2019'!$B:$B,1,0)</f>
        <v>7.1.7.95.11.0001-2</v>
      </c>
    </row>
    <row r="609" spans="1:10" ht="12.75">
      <c r="A609" s="166">
        <v>5</v>
      </c>
      <c r="B609" s="167" t="s">
        <v>4489</v>
      </c>
      <c r="C609" s="167" t="s">
        <v>1</v>
      </c>
      <c r="D609" s="167" t="s">
        <v>4490</v>
      </c>
      <c r="E609" s="168">
        <v>4231.5</v>
      </c>
      <c r="F609" s="154"/>
      <c r="G609" s="168">
        <v>0</v>
      </c>
      <c r="H609" s="168">
        <v>985</v>
      </c>
      <c r="I609" s="168">
        <v>5216.5</v>
      </c>
      <c r="J609" s="5" t="str">
        <f>VLOOKUP(B609,'LEAD 2019'!$B:$B,1,0)</f>
        <v>7.1.7.95.13-1</v>
      </c>
    </row>
    <row r="610" spans="1:10" ht="12.75">
      <c r="A610" s="166">
        <v>6</v>
      </c>
      <c r="B610" s="167" t="s">
        <v>4491</v>
      </c>
      <c r="C610" s="167" t="s">
        <v>4492</v>
      </c>
      <c r="D610" s="167" t="s">
        <v>4493</v>
      </c>
      <c r="E610" s="168">
        <v>2230</v>
      </c>
      <c r="F610" s="154"/>
      <c r="G610" s="168">
        <v>0</v>
      </c>
      <c r="H610" s="168">
        <v>394</v>
      </c>
      <c r="I610" s="168">
        <v>2624</v>
      </c>
      <c r="J610" s="5" t="str">
        <f>VLOOKUP(B610,'LEAD 2019'!$B:$B,1,0)</f>
        <v>7.1.7.95.13.0001-8</v>
      </c>
    </row>
    <row r="611" spans="1:10" ht="12.75">
      <c r="A611" s="166">
        <v>6</v>
      </c>
      <c r="B611" s="167" t="s">
        <v>4494</v>
      </c>
      <c r="C611" s="167" t="s">
        <v>4495</v>
      </c>
      <c r="D611" s="167" t="s">
        <v>4496</v>
      </c>
      <c r="E611" s="168">
        <v>2001.5</v>
      </c>
      <c r="F611" s="154"/>
      <c r="G611" s="168">
        <v>0</v>
      </c>
      <c r="H611" s="168">
        <v>591</v>
      </c>
      <c r="I611" s="168">
        <v>2592.5</v>
      </c>
      <c r="J611" s="5" t="str">
        <f>VLOOKUP(B611,'LEAD 2019'!$B:$B,1,0)</f>
        <v>7.1.7.95.13.0002-5</v>
      </c>
    </row>
    <row r="612" spans="1:10" ht="12.75">
      <c r="A612" s="166">
        <v>5</v>
      </c>
      <c r="B612" s="167" t="s">
        <v>4497</v>
      </c>
      <c r="C612" s="167" t="s">
        <v>1</v>
      </c>
      <c r="D612" s="167" t="s">
        <v>4498</v>
      </c>
      <c r="E612" s="168">
        <v>1470.09</v>
      </c>
      <c r="F612" s="154"/>
      <c r="G612" s="168">
        <v>0</v>
      </c>
      <c r="H612" s="168">
        <v>830</v>
      </c>
      <c r="I612" s="168">
        <v>2300.09</v>
      </c>
      <c r="J612" s="5" t="str">
        <f>VLOOKUP(B612,'LEAD 2019'!$B:$B,1,0)</f>
        <v>7.1.7.95.14-8</v>
      </c>
    </row>
    <row r="613" spans="1:10" ht="12.75">
      <c r="A613" s="166">
        <v>6</v>
      </c>
      <c r="B613" s="167" t="s">
        <v>4499</v>
      </c>
      <c r="C613" s="167" t="s">
        <v>4500</v>
      </c>
      <c r="D613" s="167" t="s">
        <v>4501</v>
      </c>
      <c r="E613" s="168">
        <v>1470.09</v>
      </c>
      <c r="F613" s="154"/>
      <c r="G613" s="168">
        <v>0</v>
      </c>
      <c r="H613" s="168">
        <v>830</v>
      </c>
      <c r="I613" s="168">
        <v>2300.09</v>
      </c>
      <c r="J613" s="5" t="str">
        <f>VLOOKUP(B613,'LEAD 2019'!$B:$B,1,0)</f>
        <v>7.1.7.95.14.0001-1</v>
      </c>
    </row>
    <row r="614" spans="1:10" ht="12.75">
      <c r="A614" s="166">
        <v>5</v>
      </c>
      <c r="B614" s="167" t="s">
        <v>4502</v>
      </c>
      <c r="C614" s="167" t="s">
        <v>1</v>
      </c>
      <c r="D614" s="167" t="s">
        <v>4503</v>
      </c>
      <c r="E614" s="168">
        <v>92226</v>
      </c>
      <c r="F614" s="154"/>
      <c r="G614" s="168">
        <v>0</v>
      </c>
      <c r="H614" s="168">
        <v>19562</v>
      </c>
      <c r="I614" s="168">
        <v>111788</v>
      </c>
      <c r="J614" s="5" t="str">
        <f>VLOOKUP(B614,'LEAD 2019'!$B:$B,1,0)</f>
        <v>7.1.7.95.15-5</v>
      </c>
    </row>
    <row r="615" spans="1:10" ht="12.75">
      <c r="A615" s="166">
        <v>6</v>
      </c>
      <c r="B615" s="167" t="s">
        <v>4504</v>
      </c>
      <c r="C615" s="167" t="s">
        <v>4505</v>
      </c>
      <c r="D615" s="167" t="s">
        <v>4506</v>
      </c>
      <c r="E615" s="168">
        <v>92226</v>
      </c>
      <c r="F615" s="154"/>
      <c r="G615" s="168">
        <v>0</v>
      </c>
      <c r="H615" s="168">
        <v>19562</v>
      </c>
      <c r="I615" s="168">
        <v>111788</v>
      </c>
      <c r="J615" s="5" t="str">
        <f>VLOOKUP(B615,'LEAD 2019'!$B:$B,1,0)</f>
        <v>7.1.7.95.15.0003-8</v>
      </c>
    </row>
    <row r="616" spans="1:10" ht="12.75">
      <c r="A616" s="166">
        <v>5</v>
      </c>
      <c r="B616" s="167" t="s">
        <v>5922</v>
      </c>
      <c r="C616" s="167" t="s">
        <v>1</v>
      </c>
      <c r="D616" s="167" t="s">
        <v>5923</v>
      </c>
      <c r="E616" s="168">
        <v>28</v>
      </c>
      <c r="F616" s="154"/>
      <c r="G616" s="168">
        <v>0</v>
      </c>
      <c r="H616" s="168">
        <v>14</v>
      </c>
      <c r="I616" s="168">
        <v>42</v>
      </c>
      <c r="J616" s="5" t="str">
        <f>VLOOKUP(B616,'LEAD 2019'!$B:$B,1,0)</f>
        <v>7.1.7.95.16-2</v>
      </c>
    </row>
    <row r="617" spans="1:10" ht="12.75">
      <c r="A617" s="166">
        <v>6</v>
      </c>
      <c r="B617" s="167" t="s">
        <v>5924</v>
      </c>
      <c r="C617" s="167" t="s">
        <v>5925</v>
      </c>
      <c r="D617" s="167" t="s">
        <v>5926</v>
      </c>
      <c r="E617" s="168">
        <v>28</v>
      </c>
      <c r="F617" s="154"/>
      <c r="G617" s="168">
        <v>0</v>
      </c>
      <c r="H617" s="168">
        <v>14</v>
      </c>
      <c r="I617" s="168">
        <v>42</v>
      </c>
      <c r="J617" s="5" t="str">
        <f>VLOOKUP(B617,'LEAD 2019'!$B:$B,1,0)</f>
        <v>7.1.7.95.16.0001-7</v>
      </c>
    </row>
    <row r="618" spans="1:10" ht="12.75">
      <c r="A618" s="166">
        <v>5</v>
      </c>
      <c r="B618" s="167" t="s">
        <v>4507</v>
      </c>
      <c r="C618" s="167" t="s">
        <v>1</v>
      </c>
      <c r="D618" s="167" t="s">
        <v>4508</v>
      </c>
      <c r="E618" s="168">
        <v>105</v>
      </c>
      <c r="F618" s="154"/>
      <c r="G618" s="168">
        <v>0</v>
      </c>
      <c r="H618" s="168">
        <v>42</v>
      </c>
      <c r="I618" s="168">
        <v>147</v>
      </c>
      <c r="J618" s="5" t="str">
        <f>VLOOKUP(B618,'LEAD 2019'!$B:$B,1,0)</f>
        <v>7.1.7.95.17-9</v>
      </c>
    </row>
    <row r="619" spans="1:10" ht="12.75">
      <c r="A619" s="166">
        <v>6</v>
      </c>
      <c r="B619" s="167" t="s">
        <v>4509</v>
      </c>
      <c r="C619" s="167" t="s">
        <v>4510</v>
      </c>
      <c r="D619" s="167" t="s">
        <v>4511</v>
      </c>
      <c r="E619" s="168">
        <v>105</v>
      </c>
      <c r="F619" s="154"/>
      <c r="G619" s="168">
        <v>0</v>
      </c>
      <c r="H619" s="168">
        <v>42</v>
      </c>
      <c r="I619" s="168">
        <v>147</v>
      </c>
      <c r="J619" s="5" t="str">
        <f>VLOOKUP(B619,'LEAD 2019'!$B:$B,1,0)</f>
        <v>7.1.7.95.17.0001-0</v>
      </c>
    </row>
    <row r="620" spans="1:10" ht="12.75">
      <c r="A620" s="166">
        <v>5</v>
      </c>
      <c r="B620" s="167" t="s">
        <v>4512</v>
      </c>
      <c r="C620" s="167" t="s">
        <v>1</v>
      </c>
      <c r="D620" s="167" t="s">
        <v>4513</v>
      </c>
      <c r="E620" s="168">
        <v>48308.24</v>
      </c>
      <c r="F620" s="154"/>
      <c r="G620" s="168">
        <v>912.53</v>
      </c>
      <c r="H620" s="168">
        <v>13520</v>
      </c>
      <c r="I620" s="168">
        <v>60915.71</v>
      </c>
      <c r="J620" s="5" t="str">
        <f>VLOOKUP(B620,'LEAD 2019'!$B:$B,1,0)</f>
        <v>7.1.7.95.19-3</v>
      </c>
    </row>
    <row r="621" spans="1:10" ht="12.75">
      <c r="A621" s="166">
        <v>6</v>
      </c>
      <c r="B621" s="167" t="s">
        <v>4514</v>
      </c>
      <c r="C621" s="167" t="s">
        <v>4515</v>
      </c>
      <c r="D621" s="167" t="s">
        <v>4516</v>
      </c>
      <c r="E621" s="168">
        <v>48308.24</v>
      </c>
      <c r="F621" s="154"/>
      <c r="G621" s="168">
        <v>912.53</v>
      </c>
      <c r="H621" s="168">
        <v>13520</v>
      </c>
      <c r="I621" s="168">
        <v>60915.71</v>
      </c>
      <c r="J621" s="5" t="str">
        <f>VLOOKUP(B621,'LEAD 2019'!$B:$B,1,0)</f>
        <v>7.1.7.95.19.0001-6</v>
      </c>
    </row>
    <row r="622" spans="1:10" ht="12.75">
      <c r="A622" s="166">
        <v>4</v>
      </c>
      <c r="B622" s="167" t="s">
        <v>4517</v>
      </c>
      <c r="C622" s="167" t="s">
        <v>1</v>
      </c>
      <c r="D622" s="167" t="s">
        <v>4518</v>
      </c>
      <c r="E622" s="168">
        <v>39639.879999999997</v>
      </c>
      <c r="F622" s="154"/>
      <c r="G622" s="168">
        <v>0</v>
      </c>
      <c r="H622" s="168">
        <v>9795.14</v>
      </c>
      <c r="I622" s="168">
        <v>49435.02</v>
      </c>
      <c r="J622" s="5" t="str">
        <f>VLOOKUP(B622,'LEAD 2019'!$B:$B,1,0)</f>
        <v>7.1.7.96.00-6</v>
      </c>
    </row>
    <row r="623" spans="1:10" ht="12.75">
      <c r="A623" s="166">
        <v>5</v>
      </c>
      <c r="B623" s="167" t="s">
        <v>4519</v>
      </c>
      <c r="C623" s="167" t="s">
        <v>1</v>
      </c>
      <c r="D623" s="167" t="s">
        <v>4520</v>
      </c>
      <c r="E623" s="168">
        <v>39639.879999999997</v>
      </c>
      <c r="F623" s="154"/>
      <c r="G623" s="168">
        <v>0</v>
      </c>
      <c r="H623" s="168">
        <v>9795.14</v>
      </c>
      <c r="I623" s="168">
        <v>49435.02</v>
      </c>
      <c r="J623" s="5" t="str">
        <f>VLOOKUP(B623,'LEAD 2019'!$B:$B,1,0)</f>
        <v>7.1.7.96.99-6</v>
      </c>
    </row>
    <row r="624" spans="1:10" ht="12.75">
      <c r="A624" s="166">
        <v>6</v>
      </c>
      <c r="B624" s="167" t="s">
        <v>4521</v>
      </c>
      <c r="C624" s="167" t="s">
        <v>4522</v>
      </c>
      <c r="D624" s="167" t="s">
        <v>4523</v>
      </c>
      <c r="E624" s="168">
        <v>39579.879999999997</v>
      </c>
      <c r="F624" s="154"/>
      <c r="G624" s="168">
        <v>0</v>
      </c>
      <c r="H624" s="168">
        <v>9675.14</v>
      </c>
      <c r="I624" s="168">
        <v>49255.02</v>
      </c>
      <c r="J624" s="5" t="str">
        <f>VLOOKUP(B624,'LEAD 2019'!$B:$B,1,0)</f>
        <v>7.1.7.96.99.0001-5</v>
      </c>
    </row>
    <row r="625" spans="1:10" ht="12.75">
      <c r="A625" s="166">
        <v>6</v>
      </c>
      <c r="B625" s="167" t="s">
        <v>4524</v>
      </c>
      <c r="C625" s="167" t="s">
        <v>4525</v>
      </c>
      <c r="D625" s="167" t="s">
        <v>4526</v>
      </c>
      <c r="E625" s="168">
        <v>60</v>
      </c>
      <c r="F625" s="154"/>
      <c r="G625" s="168">
        <v>0</v>
      </c>
      <c r="H625" s="168">
        <v>120</v>
      </c>
      <c r="I625" s="168">
        <v>180</v>
      </c>
      <c r="J625" s="5" t="str">
        <f>VLOOKUP(B625,'LEAD 2019'!$B:$B,1,0)</f>
        <v>7.1.7.96.99.0011-8</v>
      </c>
    </row>
    <row r="626" spans="1:10" ht="12.75">
      <c r="A626" s="166">
        <v>4</v>
      </c>
      <c r="B626" s="167" t="s">
        <v>4527</v>
      </c>
      <c r="C626" s="167" t="s">
        <v>1</v>
      </c>
      <c r="D626" s="167" t="s">
        <v>4528</v>
      </c>
      <c r="E626" s="168">
        <v>1472972.78</v>
      </c>
      <c r="F626" s="154"/>
      <c r="G626" s="168">
        <v>30</v>
      </c>
      <c r="H626" s="168">
        <v>311959.8</v>
      </c>
      <c r="I626" s="168">
        <v>1784902.58</v>
      </c>
      <c r="J626" s="5" t="str">
        <f>VLOOKUP(B626,'LEAD 2019'!$B:$B,1,0)</f>
        <v>7.1.7.98.00-4</v>
      </c>
    </row>
    <row r="627" spans="1:10" ht="12.75">
      <c r="A627" s="166">
        <v>5</v>
      </c>
      <c r="B627" s="167" t="s">
        <v>4529</v>
      </c>
      <c r="C627" s="167" t="s">
        <v>1</v>
      </c>
      <c r="D627" s="167" t="s">
        <v>4530</v>
      </c>
      <c r="E627" s="168">
        <v>22500</v>
      </c>
      <c r="F627" s="154"/>
      <c r="G627" s="168">
        <v>0</v>
      </c>
      <c r="H627" s="168">
        <v>5160</v>
      </c>
      <c r="I627" s="168">
        <v>27660</v>
      </c>
      <c r="J627" s="5" t="str">
        <f>VLOOKUP(B627,'LEAD 2019'!$B:$B,1,0)</f>
        <v>7.1.7.98.01-1</v>
      </c>
    </row>
    <row r="628" spans="1:10" ht="12.75">
      <c r="A628" s="166">
        <v>6</v>
      </c>
      <c r="B628" s="167" t="s">
        <v>4531</v>
      </c>
      <c r="C628" s="167" t="s">
        <v>4532</v>
      </c>
      <c r="D628" s="167" t="s">
        <v>4533</v>
      </c>
      <c r="E628" s="168">
        <v>14760</v>
      </c>
      <c r="F628" s="154"/>
      <c r="G628" s="168">
        <v>0</v>
      </c>
      <c r="H628" s="168">
        <v>2250</v>
      </c>
      <c r="I628" s="168">
        <v>17010</v>
      </c>
      <c r="J628" s="5" t="str">
        <f>VLOOKUP(B628,'LEAD 2019'!$B:$B,1,0)</f>
        <v>7.1.7.98.01.0001-4</v>
      </c>
    </row>
    <row r="629" spans="1:10" ht="12.75">
      <c r="A629" s="166">
        <v>6</v>
      </c>
      <c r="B629" s="167" t="s">
        <v>4534</v>
      </c>
      <c r="C629" s="167" t="s">
        <v>4535</v>
      </c>
      <c r="D629" s="167" t="s">
        <v>4536</v>
      </c>
      <c r="E629" s="168">
        <v>7740</v>
      </c>
      <c r="F629" s="154"/>
      <c r="G629" s="168">
        <v>0</v>
      </c>
      <c r="H629" s="168">
        <v>2910</v>
      </c>
      <c r="I629" s="168">
        <v>10650</v>
      </c>
      <c r="J629" s="5" t="str">
        <f>VLOOKUP(B629,'LEAD 2019'!$B:$B,1,0)</f>
        <v>7.1.7.98.01.0002-1</v>
      </c>
    </row>
    <row r="630" spans="1:10" ht="12.75">
      <c r="A630" s="166">
        <v>5</v>
      </c>
      <c r="B630" s="167" t="s">
        <v>4537</v>
      </c>
      <c r="C630" s="167" t="s">
        <v>1</v>
      </c>
      <c r="D630" s="167" t="s">
        <v>4538</v>
      </c>
      <c r="E630" s="168">
        <v>343147.33</v>
      </c>
      <c r="F630" s="154"/>
      <c r="G630" s="168">
        <v>0</v>
      </c>
      <c r="H630" s="168">
        <v>71290.820000000007</v>
      </c>
      <c r="I630" s="168">
        <v>414438.15</v>
      </c>
      <c r="J630" s="5" t="str">
        <f>VLOOKUP(B630,'LEAD 2019'!$B:$B,1,0)</f>
        <v>7.1.7.98.02-8</v>
      </c>
    </row>
    <row r="631" spans="1:10" ht="12.75">
      <c r="A631" s="166">
        <v>6</v>
      </c>
      <c r="B631" s="167" t="s">
        <v>4539</v>
      </c>
      <c r="C631" s="167" t="s">
        <v>4540</v>
      </c>
      <c r="D631" s="167" t="s">
        <v>4493</v>
      </c>
      <c r="E631" s="168">
        <v>1194.5</v>
      </c>
      <c r="F631" s="154"/>
      <c r="G631" s="168">
        <v>0</v>
      </c>
      <c r="H631" s="168">
        <v>141.5</v>
      </c>
      <c r="I631" s="168">
        <v>1336</v>
      </c>
      <c r="J631" s="5" t="str">
        <f>VLOOKUP(B631,'LEAD 2019'!$B:$B,1,0)</f>
        <v>7.1.7.98.02.0004-8</v>
      </c>
    </row>
    <row r="632" spans="1:10" ht="12.75">
      <c r="A632" s="166">
        <v>6</v>
      </c>
      <c r="B632" s="167" t="s">
        <v>4541</v>
      </c>
      <c r="C632" s="167" t="s">
        <v>4542</v>
      </c>
      <c r="D632" s="167" t="s">
        <v>4496</v>
      </c>
      <c r="E632" s="168">
        <v>1436.5</v>
      </c>
      <c r="F632" s="154"/>
      <c r="G632" s="168">
        <v>0</v>
      </c>
      <c r="H632" s="168">
        <v>216</v>
      </c>
      <c r="I632" s="168">
        <v>1652.5</v>
      </c>
      <c r="J632" s="5" t="str">
        <f>VLOOKUP(B632,'LEAD 2019'!$B:$B,1,0)</f>
        <v>7.1.7.98.02.0005-5</v>
      </c>
    </row>
    <row r="633" spans="1:10" ht="12.75">
      <c r="A633" s="166">
        <v>6</v>
      </c>
      <c r="B633" s="167" t="s">
        <v>4543</v>
      </c>
      <c r="C633" s="167" t="s">
        <v>4544</v>
      </c>
      <c r="D633" s="167" t="s">
        <v>4483</v>
      </c>
      <c r="E633" s="168">
        <v>47955</v>
      </c>
      <c r="F633" s="154"/>
      <c r="G633" s="168">
        <v>0</v>
      </c>
      <c r="H633" s="168">
        <v>12555</v>
      </c>
      <c r="I633" s="168">
        <v>60510</v>
      </c>
      <c r="J633" s="5" t="str">
        <f>VLOOKUP(B633,'LEAD 2019'!$B:$B,1,0)</f>
        <v>7.1.7.98.02.0006-2</v>
      </c>
    </row>
    <row r="634" spans="1:10" ht="12.75">
      <c r="A634" s="166">
        <v>6</v>
      </c>
      <c r="B634" s="167" t="s">
        <v>4545</v>
      </c>
      <c r="C634" s="167" t="s">
        <v>4546</v>
      </c>
      <c r="D634" s="167" t="s">
        <v>4547</v>
      </c>
      <c r="E634" s="168">
        <v>1796</v>
      </c>
      <c r="F634" s="154"/>
      <c r="G634" s="168">
        <v>0</v>
      </c>
      <c r="H634" s="168">
        <v>332</v>
      </c>
      <c r="I634" s="168">
        <v>2128</v>
      </c>
      <c r="J634" s="5" t="str">
        <f>VLOOKUP(B634,'LEAD 2019'!$B:$B,1,0)</f>
        <v>7.1.7.98.02.0008-6</v>
      </c>
    </row>
    <row r="635" spans="1:10" ht="12.75">
      <c r="A635" s="166">
        <v>6</v>
      </c>
      <c r="B635" s="167" t="s">
        <v>4548</v>
      </c>
      <c r="C635" s="167" t="s">
        <v>4549</v>
      </c>
      <c r="D635" s="167" t="s">
        <v>4550</v>
      </c>
      <c r="E635" s="168">
        <v>70295.33</v>
      </c>
      <c r="F635" s="154"/>
      <c r="G635" s="168">
        <v>0</v>
      </c>
      <c r="H635" s="168">
        <v>14416.32</v>
      </c>
      <c r="I635" s="168">
        <v>84711.65</v>
      </c>
      <c r="J635" s="5" t="str">
        <f>VLOOKUP(B635,'LEAD 2019'!$B:$B,1,0)</f>
        <v>7.1.7.98.02.0013-4</v>
      </c>
    </row>
    <row r="636" spans="1:10" ht="12.75">
      <c r="A636" s="166">
        <v>6</v>
      </c>
      <c r="B636" s="167" t="s">
        <v>4551</v>
      </c>
      <c r="C636" s="167" t="s">
        <v>4552</v>
      </c>
      <c r="D636" s="167" t="s">
        <v>4553</v>
      </c>
      <c r="E636" s="168">
        <v>69655</v>
      </c>
      <c r="F636" s="154"/>
      <c r="G636" s="168">
        <v>0</v>
      </c>
      <c r="H636" s="168">
        <v>14265</v>
      </c>
      <c r="I636" s="168">
        <v>83920</v>
      </c>
      <c r="J636" s="5" t="str">
        <f>VLOOKUP(B636,'LEAD 2019'!$B:$B,1,0)</f>
        <v>7.1.7.98.02.0014-1</v>
      </c>
    </row>
    <row r="637" spans="1:10" ht="12.75">
      <c r="A637" s="166">
        <v>6</v>
      </c>
      <c r="B637" s="167" t="s">
        <v>4554</v>
      </c>
      <c r="C637" s="167" t="s">
        <v>4555</v>
      </c>
      <c r="D637" s="167" t="s">
        <v>4556</v>
      </c>
      <c r="E637" s="168">
        <v>150815</v>
      </c>
      <c r="F637" s="154"/>
      <c r="G637" s="168">
        <v>0</v>
      </c>
      <c r="H637" s="168">
        <v>29365</v>
      </c>
      <c r="I637" s="168">
        <v>180180</v>
      </c>
      <c r="J637" s="5" t="str">
        <f>VLOOKUP(B637,'LEAD 2019'!$B:$B,1,0)</f>
        <v>7.1.7.98.02.0015-8</v>
      </c>
    </row>
    <row r="638" spans="1:10" ht="12.75">
      <c r="A638" s="166">
        <v>5</v>
      </c>
      <c r="B638" s="167" t="s">
        <v>4557</v>
      </c>
      <c r="C638" s="167" t="s">
        <v>1</v>
      </c>
      <c r="D638" s="167" t="s">
        <v>4558</v>
      </c>
      <c r="E638" s="168">
        <v>212950</v>
      </c>
      <c r="F638" s="154"/>
      <c r="G638" s="168">
        <v>0</v>
      </c>
      <c r="H638" s="168">
        <v>43326</v>
      </c>
      <c r="I638" s="168">
        <v>256276</v>
      </c>
      <c r="J638" s="5" t="str">
        <f>VLOOKUP(B638,'LEAD 2019'!$B:$B,1,0)</f>
        <v>7.1.7.98.03-5</v>
      </c>
    </row>
    <row r="639" spans="1:10" ht="12.75">
      <c r="A639" s="166">
        <v>6</v>
      </c>
      <c r="B639" s="167" t="s">
        <v>4559</v>
      </c>
      <c r="C639" s="167" t="s">
        <v>4560</v>
      </c>
      <c r="D639" s="167" t="s">
        <v>4561</v>
      </c>
      <c r="E639" s="168">
        <v>1127</v>
      </c>
      <c r="F639" s="154"/>
      <c r="G639" s="168">
        <v>0</v>
      </c>
      <c r="H639" s="168">
        <v>259</v>
      </c>
      <c r="I639" s="168">
        <v>1386</v>
      </c>
      <c r="J639" s="5" t="str">
        <f>VLOOKUP(B639,'LEAD 2019'!$B:$B,1,0)</f>
        <v>7.1.7.98.03.0002-7</v>
      </c>
    </row>
    <row r="640" spans="1:10" ht="12.75">
      <c r="A640" s="166">
        <v>6</v>
      </c>
      <c r="B640" s="167" t="s">
        <v>4562</v>
      </c>
      <c r="C640" s="167" t="s">
        <v>4563</v>
      </c>
      <c r="D640" s="167" t="s">
        <v>4506</v>
      </c>
      <c r="E640" s="168">
        <v>211823</v>
      </c>
      <c r="F640" s="154"/>
      <c r="G640" s="168">
        <v>0</v>
      </c>
      <c r="H640" s="168">
        <v>43067</v>
      </c>
      <c r="I640" s="168">
        <v>254890</v>
      </c>
      <c r="J640" s="5" t="str">
        <f>VLOOKUP(B640,'LEAD 2019'!$B:$B,1,0)</f>
        <v>7.1.7.98.03.0003-4</v>
      </c>
    </row>
    <row r="641" spans="1:10" ht="12.75">
      <c r="A641" s="166">
        <v>5</v>
      </c>
      <c r="B641" s="167" t="s">
        <v>4564</v>
      </c>
      <c r="C641" s="167" t="s">
        <v>1</v>
      </c>
      <c r="D641" s="167" t="s">
        <v>4565</v>
      </c>
      <c r="E641" s="168">
        <v>155126.82</v>
      </c>
      <c r="F641" s="154"/>
      <c r="G641" s="168">
        <v>0</v>
      </c>
      <c r="H641" s="168">
        <v>39701.800000000003</v>
      </c>
      <c r="I641" s="168">
        <v>194828.62</v>
      </c>
      <c r="J641" s="5" t="str">
        <f>VLOOKUP(B641,'LEAD 2019'!$B:$B,1,0)</f>
        <v>7.1.7.98.04-2</v>
      </c>
    </row>
    <row r="642" spans="1:10" ht="12.75">
      <c r="A642" s="166">
        <v>6</v>
      </c>
      <c r="B642" s="167" t="s">
        <v>4566</v>
      </c>
      <c r="C642" s="167" t="s">
        <v>4567</v>
      </c>
      <c r="D642" s="167" t="s">
        <v>4568</v>
      </c>
      <c r="E642" s="168">
        <v>155126.82</v>
      </c>
      <c r="F642" s="154"/>
      <c r="G642" s="168">
        <v>0</v>
      </c>
      <c r="H642" s="168">
        <v>39701.800000000003</v>
      </c>
      <c r="I642" s="168">
        <v>194828.62</v>
      </c>
      <c r="J642" s="5" t="str">
        <f>VLOOKUP(B642,'LEAD 2019'!$B:$B,1,0)</f>
        <v>7.1.7.98.04.0001-3</v>
      </c>
    </row>
    <row r="643" spans="1:10" ht="12.75">
      <c r="A643" s="166">
        <v>5</v>
      </c>
      <c r="B643" s="167" t="s">
        <v>4569</v>
      </c>
      <c r="C643" s="167" t="s">
        <v>1</v>
      </c>
      <c r="D643" s="167" t="s">
        <v>4570</v>
      </c>
      <c r="E643" s="168">
        <v>739248.63</v>
      </c>
      <c r="F643" s="154"/>
      <c r="G643" s="168">
        <v>30</v>
      </c>
      <c r="H643" s="168">
        <v>152481.18</v>
      </c>
      <c r="I643" s="168">
        <v>891699.81</v>
      </c>
      <c r="J643" s="5" t="str">
        <f>VLOOKUP(B643,'LEAD 2019'!$B:$B,1,0)</f>
        <v>7.1.7.98.99-4</v>
      </c>
    </row>
    <row r="644" spans="1:10" ht="12.75">
      <c r="A644" s="166">
        <v>6</v>
      </c>
      <c r="B644" s="167" t="s">
        <v>4571</v>
      </c>
      <c r="C644" s="167" t="s">
        <v>4572</v>
      </c>
      <c r="D644" s="167" t="s">
        <v>4501</v>
      </c>
      <c r="E644" s="168">
        <v>1160</v>
      </c>
      <c r="F644" s="154"/>
      <c r="G644" s="168">
        <v>0</v>
      </c>
      <c r="H644" s="168">
        <v>340</v>
      </c>
      <c r="I644" s="168">
        <v>1500</v>
      </c>
      <c r="J644" s="5" t="str">
        <f>VLOOKUP(B644,'LEAD 2019'!$B:$B,1,0)</f>
        <v>7.1.7.98.99.0013-6</v>
      </c>
    </row>
    <row r="645" spans="1:10" ht="12.75">
      <c r="A645" s="166">
        <v>6</v>
      </c>
      <c r="B645" s="167" t="s">
        <v>4573</v>
      </c>
      <c r="C645" s="167" t="s">
        <v>4574</v>
      </c>
      <c r="D645" s="167" t="s">
        <v>4478</v>
      </c>
      <c r="E645" s="168">
        <v>8672</v>
      </c>
      <c r="F645" s="154"/>
      <c r="G645" s="168">
        <v>0</v>
      </c>
      <c r="H645" s="168">
        <v>542.5</v>
      </c>
      <c r="I645" s="168">
        <v>9214.5</v>
      </c>
      <c r="J645" s="5" t="str">
        <f>VLOOKUP(B645,'LEAD 2019'!$B:$B,1,0)</f>
        <v>7.1.7.98.99.0015-0</v>
      </c>
    </row>
    <row r="646" spans="1:10" ht="12.75">
      <c r="A646" s="166">
        <v>6</v>
      </c>
      <c r="B646" s="167" t="s">
        <v>4575</v>
      </c>
      <c r="C646" s="167" t="s">
        <v>4576</v>
      </c>
      <c r="D646" s="167" t="s">
        <v>4577</v>
      </c>
      <c r="E646" s="168">
        <v>40041.800000000003</v>
      </c>
      <c r="F646" s="154"/>
      <c r="G646" s="168">
        <v>0</v>
      </c>
      <c r="H646" s="168">
        <v>12734.8</v>
      </c>
      <c r="I646" s="168">
        <v>52776.6</v>
      </c>
      <c r="J646" s="5" t="str">
        <f>VLOOKUP(B646,'LEAD 2019'!$B:$B,1,0)</f>
        <v>7.1.7.98.99.0018-1</v>
      </c>
    </row>
    <row r="647" spans="1:10" ht="12.75">
      <c r="A647" s="166">
        <v>6</v>
      </c>
      <c r="B647" s="167" t="s">
        <v>4578</v>
      </c>
      <c r="C647" s="167" t="s">
        <v>4579</v>
      </c>
      <c r="D647" s="167" t="s">
        <v>4488</v>
      </c>
      <c r="E647" s="168">
        <v>23375.8</v>
      </c>
      <c r="F647" s="154"/>
      <c r="G647" s="168">
        <v>0</v>
      </c>
      <c r="H647" s="168">
        <v>4178.7</v>
      </c>
      <c r="I647" s="168">
        <v>27554.5</v>
      </c>
      <c r="J647" s="5" t="str">
        <f>VLOOKUP(B647,'LEAD 2019'!$B:$B,1,0)</f>
        <v>7.1.7.98.99.0028-4</v>
      </c>
    </row>
    <row r="648" spans="1:10" ht="12.75">
      <c r="A648" s="166">
        <v>6</v>
      </c>
      <c r="B648" s="167" t="s">
        <v>4580</v>
      </c>
      <c r="C648" s="167" t="s">
        <v>4581</v>
      </c>
      <c r="D648" s="167" t="s">
        <v>4582</v>
      </c>
      <c r="E648" s="168">
        <v>220</v>
      </c>
      <c r="F648" s="154"/>
      <c r="G648" s="168">
        <v>0</v>
      </c>
      <c r="H648" s="168">
        <v>0</v>
      </c>
      <c r="I648" s="168">
        <v>220</v>
      </c>
      <c r="J648" s="5" t="str">
        <f>VLOOKUP(B648,'LEAD 2019'!$B:$B,1,0)</f>
        <v>7.1.7.98.99.0031-8</v>
      </c>
    </row>
    <row r="649" spans="1:10" ht="12.75">
      <c r="A649" s="166">
        <v>6</v>
      </c>
      <c r="B649" s="167" t="s">
        <v>4583</v>
      </c>
      <c r="C649" s="167" t="s">
        <v>4584</v>
      </c>
      <c r="D649" s="167" t="s">
        <v>4585</v>
      </c>
      <c r="E649" s="168">
        <v>10</v>
      </c>
      <c r="F649" s="154"/>
      <c r="G649" s="168">
        <v>0</v>
      </c>
      <c r="H649" s="168">
        <v>0</v>
      </c>
      <c r="I649" s="168">
        <v>10</v>
      </c>
      <c r="J649" s="5" t="str">
        <f>VLOOKUP(B649,'LEAD 2019'!$B:$B,1,0)</f>
        <v>7.1.7.98.99.0034-9</v>
      </c>
    </row>
    <row r="650" spans="1:10" ht="12.75">
      <c r="A650" s="166">
        <v>6</v>
      </c>
      <c r="B650" s="167" t="s">
        <v>4586</v>
      </c>
      <c r="C650" s="167" t="s">
        <v>4587</v>
      </c>
      <c r="D650" s="167" t="s">
        <v>4588</v>
      </c>
      <c r="E650" s="168">
        <v>580830</v>
      </c>
      <c r="F650" s="154"/>
      <c r="G650" s="168">
        <v>0</v>
      </c>
      <c r="H650" s="168">
        <v>120128</v>
      </c>
      <c r="I650" s="168">
        <v>700958</v>
      </c>
      <c r="J650" s="5" t="str">
        <f>VLOOKUP(B650,'LEAD 2019'!$B:$B,1,0)</f>
        <v>7.1.7.98.99.0044-2</v>
      </c>
    </row>
    <row r="651" spans="1:10" ht="12.75">
      <c r="A651" s="166">
        <v>6</v>
      </c>
      <c r="B651" s="167" t="s">
        <v>4589</v>
      </c>
      <c r="C651" s="167" t="s">
        <v>4590</v>
      </c>
      <c r="D651" s="167" t="s">
        <v>4591</v>
      </c>
      <c r="E651" s="168">
        <v>80</v>
      </c>
      <c r="F651" s="154"/>
      <c r="G651" s="168">
        <v>0</v>
      </c>
      <c r="H651" s="168">
        <v>0</v>
      </c>
      <c r="I651" s="168">
        <v>80</v>
      </c>
      <c r="J651" s="5" t="str">
        <f>VLOOKUP(B651,'LEAD 2019'!$B:$B,1,0)</f>
        <v>7.1.7.98.99.0045-9</v>
      </c>
    </row>
    <row r="652" spans="1:10" ht="12.75">
      <c r="A652" s="166">
        <v>6</v>
      </c>
      <c r="B652" s="167" t="s">
        <v>4592</v>
      </c>
      <c r="C652" s="167" t="s">
        <v>4593</v>
      </c>
      <c r="D652" s="167" t="s">
        <v>4594</v>
      </c>
      <c r="E652" s="168">
        <v>84859.03</v>
      </c>
      <c r="F652" s="154"/>
      <c r="G652" s="168">
        <v>30</v>
      </c>
      <c r="H652" s="168">
        <v>14557.18</v>
      </c>
      <c r="I652" s="168">
        <v>99386.21</v>
      </c>
      <c r="J652" s="5" t="str">
        <f>VLOOKUP(B652,'LEAD 2019'!$B:$B,1,0)</f>
        <v>7.1.7.98.99.9999-6</v>
      </c>
    </row>
    <row r="653" spans="1:10" ht="12.75">
      <c r="A653" s="166">
        <v>4</v>
      </c>
      <c r="B653" s="167" t="s">
        <v>4595</v>
      </c>
      <c r="C653" s="167" t="s">
        <v>1</v>
      </c>
      <c r="D653" s="167" t="s">
        <v>4596</v>
      </c>
      <c r="E653" s="168">
        <v>1778394.34</v>
      </c>
      <c r="F653" s="154"/>
      <c r="G653" s="168">
        <v>7034.93</v>
      </c>
      <c r="H653" s="168">
        <v>372285.82</v>
      </c>
      <c r="I653" s="168">
        <v>2143645.23</v>
      </c>
      <c r="J653" s="5" t="str">
        <f>VLOOKUP(B653,'LEAD 2019'!$B:$B,1,0)</f>
        <v>7.1.7.99.00-3</v>
      </c>
    </row>
    <row r="654" spans="1:10" ht="12.75">
      <c r="A654" s="166">
        <v>6</v>
      </c>
      <c r="B654" s="167" t="s">
        <v>12434</v>
      </c>
      <c r="C654" s="167" t="s">
        <v>14514</v>
      </c>
      <c r="D654" s="167" t="s">
        <v>14515</v>
      </c>
      <c r="E654" s="168">
        <v>0</v>
      </c>
      <c r="F654" s="154"/>
      <c r="G654" s="168">
        <v>0</v>
      </c>
      <c r="H654" s="168">
        <v>19336.21</v>
      </c>
      <c r="I654" s="168">
        <v>19336.21</v>
      </c>
      <c r="J654" s="5" t="str">
        <f>VLOOKUP(B654,'LEAD 2019'!$B:$B,1,0)</f>
        <v>7.1.7.99.00.0023-8</v>
      </c>
    </row>
    <row r="655" spans="1:10" ht="12.75">
      <c r="A655" s="166">
        <v>6</v>
      </c>
      <c r="B655" s="167" t="s">
        <v>12492</v>
      </c>
      <c r="C655" s="167" t="s">
        <v>14516</v>
      </c>
      <c r="D655" s="167" t="s">
        <v>14517</v>
      </c>
      <c r="E655" s="168">
        <v>0</v>
      </c>
      <c r="F655" s="154"/>
      <c r="G655" s="168">
        <v>0</v>
      </c>
      <c r="H655" s="168">
        <v>105</v>
      </c>
      <c r="I655" s="168">
        <v>105</v>
      </c>
      <c r="J655" s="5" t="str">
        <f>VLOOKUP(B655,'LEAD 2019'!$B:$B,1,0)</f>
        <v>7.1.7.99.00.0057-5</v>
      </c>
    </row>
    <row r="656" spans="1:10" ht="12.75">
      <c r="A656" s="166">
        <v>6</v>
      </c>
      <c r="B656" s="167" t="s">
        <v>4597</v>
      </c>
      <c r="C656" s="167" t="s">
        <v>4598</v>
      </c>
      <c r="D656" s="167" t="s">
        <v>4599</v>
      </c>
      <c r="E656" s="168">
        <v>412164.15</v>
      </c>
      <c r="F656" s="154"/>
      <c r="G656" s="168">
        <v>0</v>
      </c>
      <c r="H656" s="168">
        <v>87776.82</v>
      </c>
      <c r="I656" s="168">
        <v>499940.97</v>
      </c>
      <c r="J656" s="5" t="str">
        <f>VLOOKUP(B656,'LEAD 2019'!$B:$B,1,0)</f>
        <v>7.1.7.99.00.5000-6</v>
      </c>
    </row>
    <row r="657" spans="1:10" ht="12.75">
      <c r="A657" s="166">
        <v>6</v>
      </c>
      <c r="B657" s="167" t="s">
        <v>4600</v>
      </c>
      <c r="C657" s="167" t="s">
        <v>4601</v>
      </c>
      <c r="D657" s="167" t="s">
        <v>4602</v>
      </c>
      <c r="E657" s="168">
        <v>10975.31</v>
      </c>
      <c r="F657" s="154"/>
      <c r="G657" s="168">
        <v>0.96</v>
      </c>
      <c r="H657" s="168">
        <v>2745.84</v>
      </c>
      <c r="I657" s="168">
        <v>13720.19</v>
      </c>
      <c r="J657" s="5" t="str">
        <f>VLOOKUP(B657,'LEAD 2019'!$B:$B,1,0)</f>
        <v>7.1.7.99.00.5001-3</v>
      </c>
    </row>
    <row r="658" spans="1:10" ht="12.75">
      <c r="A658" s="166">
        <v>6</v>
      </c>
      <c r="B658" s="167" t="s">
        <v>4603</v>
      </c>
      <c r="C658" s="167" t="s">
        <v>4604</v>
      </c>
      <c r="D658" s="167" t="s">
        <v>4605</v>
      </c>
      <c r="E658" s="168">
        <v>13511.93</v>
      </c>
      <c r="F658" s="154"/>
      <c r="G658" s="168">
        <v>44.93</v>
      </c>
      <c r="H658" s="168">
        <v>2860.56</v>
      </c>
      <c r="I658" s="168">
        <v>16327.56</v>
      </c>
      <c r="J658" s="5" t="str">
        <f>VLOOKUP(B658,'LEAD 2019'!$B:$B,1,0)</f>
        <v>7.1.7.99.00.5002-0</v>
      </c>
    </row>
    <row r="659" spans="1:10" ht="12.75">
      <c r="A659" s="166">
        <v>6</v>
      </c>
      <c r="B659" s="167" t="s">
        <v>4606</v>
      </c>
      <c r="C659" s="167" t="s">
        <v>4607</v>
      </c>
      <c r="D659" s="167" t="s">
        <v>4608</v>
      </c>
      <c r="E659" s="168">
        <v>8564.8700000000008</v>
      </c>
      <c r="F659" s="154"/>
      <c r="G659" s="168">
        <v>1.71</v>
      </c>
      <c r="H659" s="168">
        <v>2066.12</v>
      </c>
      <c r="I659" s="168">
        <v>10629.28</v>
      </c>
      <c r="J659" s="5" t="str">
        <f>VLOOKUP(B659,'LEAD 2019'!$B:$B,1,0)</f>
        <v>7.1.7.99.00.5003-7</v>
      </c>
    </row>
    <row r="660" spans="1:10" ht="12.75">
      <c r="A660" s="166">
        <v>6</v>
      </c>
      <c r="B660" s="167" t="s">
        <v>4609</v>
      </c>
      <c r="C660" s="167" t="s">
        <v>4610</v>
      </c>
      <c r="D660" s="167" t="s">
        <v>4611</v>
      </c>
      <c r="E660" s="168">
        <v>2276.65</v>
      </c>
      <c r="F660" s="154"/>
      <c r="G660" s="168">
        <v>0</v>
      </c>
      <c r="H660" s="168">
        <v>462.44</v>
      </c>
      <c r="I660" s="168">
        <v>2739.09</v>
      </c>
      <c r="J660" s="5" t="str">
        <f>VLOOKUP(B660,'LEAD 2019'!$B:$B,1,0)</f>
        <v>7.1.7.99.00.5004-4</v>
      </c>
    </row>
    <row r="661" spans="1:10" ht="12.75">
      <c r="A661" s="166">
        <v>6</v>
      </c>
      <c r="B661" s="167" t="s">
        <v>4612</v>
      </c>
      <c r="C661" s="167" t="s">
        <v>4613</v>
      </c>
      <c r="D661" s="167" t="s">
        <v>4614</v>
      </c>
      <c r="E661" s="168">
        <v>8127.5</v>
      </c>
      <c r="F661" s="154"/>
      <c r="G661" s="168">
        <v>0</v>
      </c>
      <c r="H661" s="168">
        <v>1979.93</v>
      </c>
      <c r="I661" s="168">
        <v>10107.43</v>
      </c>
      <c r="J661" s="5" t="str">
        <f>VLOOKUP(B661,'LEAD 2019'!$B:$B,1,0)</f>
        <v>7.1.7.99.00.5005-1</v>
      </c>
    </row>
    <row r="662" spans="1:10" ht="12.75">
      <c r="A662" s="166">
        <v>6</v>
      </c>
      <c r="B662" s="167" t="s">
        <v>5990</v>
      </c>
      <c r="C662" s="167" t="s">
        <v>5991</v>
      </c>
      <c r="D662" s="167" t="s">
        <v>5992</v>
      </c>
      <c r="E662" s="168">
        <v>13015.78</v>
      </c>
      <c r="F662" s="154"/>
      <c r="G662" s="168">
        <v>3663.91</v>
      </c>
      <c r="H662" s="168">
        <v>10327.82</v>
      </c>
      <c r="I662" s="168">
        <v>19679.689999999999</v>
      </c>
      <c r="J662" s="5" t="str">
        <f>VLOOKUP(B662,'LEAD 2019'!$B:$B,1,0)</f>
        <v>7.1.7.99.00.5009-9</v>
      </c>
    </row>
    <row r="663" spans="1:10" ht="12.75">
      <c r="A663" s="166">
        <v>6</v>
      </c>
      <c r="B663" s="167" t="s">
        <v>5993</v>
      </c>
      <c r="C663" s="167" t="s">
        <v>5994</v>
      </c>
      <c r="D663" s="167" t="s">
        <v>5995</v>
      </c>
      <c r="E663" s="168">
        <v>68</v>
      </c>
      <c r="F663" s="154"/>
      <c r="G663" s="168">
        <v>0</v>
      </c>
      <c r="H663" s="168">
        <v>51</v>
      </c>
      <c r="I663" s="168">
        <v>119</v>
      </c>
      <c r="J663" s="5" t="str">
        <f>VLOOKUP(B663,'LEAD 2019'!$B:$B,1,0)</f>
        <v>7.1.7.99.00.5012-3</v>
      </c>
    </row>
    <row r="664" spans="1:10" ht="12.75">
      <c r="A664" s="166">
        <v>6</v>
      </c>
      <c r="B664" s="167" t="s">
        <v>4615</v>
      </c>
      <c r="C664" s="167" t="s">
        <v>4616</v>
      </c>
      <c r="D664" s="167" t="s">
        <v>4617</v>
      </c>
      <c r="E664" s="168">
        <v>1158.03</v>
      </c>
      <c r="F664" s="154"/>
      <c r="G664" s="168">
        <v>0</v>
      </c>
      <c r="H664" s="168">
        <v>208.28</v>
      </c>
      <c r="I664" s="168">
        <v>1366.31</v>
      </c>
      <c r="J664" s="5" t="str">
        <f>VLOOKUP(B664,'LEAD 2019'!$B:$B,1,0)</f>
        <v>7.1.7.99.00.5013-0</v>
      </c>
    </row>
    <row r="665" spans="1:10" ht="12.75">
      <c r="A665" s="166">
        <v>6</v>
      </c>
      <c r="B665" s="167" t="s">
        <v>4618</v>
      </c>
      <c r="C665" s="167" t="s">
        <v>4619</v>
      </c>
      <c r="D665" s="167" t="s">
        <v>4620</v>
      </c>
      <c r="E665" s="168">
        <v>1095.26</v>
      </c>
      <c r="F665" s="154"/>
      <c r="G665" s="168">
        <v>0</v>
      </c>
      <c r="H665" s="168">
        <v>0</v>
      </c>
      <c r="I665" s="168">
        <v>1095.26</v>
      </c>
      <c r="J665" s="5" t="str">
        <f>VLOOKUP(B665,'LEAD 2019'!$B:$B,1,0)</f>
        <v>7.1.7.99.00.5016-1</v>
      </c>
    </row>
    <row r="666" spans="1:10" ht="12.75">
      <c r="A666" s="166">
        <v>6</v>
      </c>
      <c r="B666" s="167" t="s">
        <v>4621</v>
      </c>
      <c r="C666" s="167" t="s">
        <v>4622</v>
      </c>
      <c r="D666" s="167" t="s">
        <v>4623</v>
      </c>
      <c r="E666" s="168">
        <v>6557.91</v>
      </c>
      <c r="F666" s="154"/>
      <c r="G666" s="168">
        <v>0.54</v>
      </c>
      <c r="H666" s="168">
        <v>2227.8200000000002</v>
      </c>
      <c r="I666" s="168">
        <v>8785.19</v>
      </c>
      <c r="J666" s="5" t="str">
        <f>VLOOKUP(B666,'LEAD 2019'!$B:$B,1,0)</f>
        <v>7.1.7.99.00.5017-8</v>
      </c>
    </row>
    <row r="667" spans="1:10" ht="12.75">
      <c r="A667" s="166">
        <v>6</v>
      </c>
      <c r="B667" s="167" t="s">
        <v>4624</v>
      </c>
      <c r="C667" s="167" t="s">
        <v>4625</v>
      </c>
      <c r="D667" s="167" t="s">
        <v>4626</v>
      </c>
      <c r="E667" s="168">
        <v>128282.17</v>
      </c>
      <c r="F667" s="154"/>
      <c r="G667" s="168">
        <v>0</v>
      </c>
      <c r="H667" s="168">
        <v>29666.1</v>
      </c>
      <c r="I667" s="168">
        <v>157948.26999999999</v>
      </c>
      <c r="J667" s="5" t="str">
        <f>VLOOKUP(B667,'LEAD 2019'!$B:$B,1,0)</f>
        <v>7.1.7.99.00.5018-5</v>
      </c>
    </row>
    <row r="668" spans="1:10" ht="12.75">
      <c r="A668" s="166">
        <v>6</v>
      </c>
      <c r="B668" s="167" t="s">
        <v>4627</v>
      </c>
      <c r="C668" s="167" t="s">
        <v>4628</v>
      </c>
      <c r="D668" s="167" t="s">
        <v>4629</v>
      </c>
      <c r="E668" s="168">
        <v>1206.5</v>
      </c>
      <c r="F668" s="154"/>
      <c r="G668" s="168">
        <v>0</v>
      </c>
      <c r="H668" s="168">
        <v>192.78</v>
      </c>
      <c r="I668" s="168">
        <v>1399.28</v>
      </c>
      <c r="J668" s="5" t="str">
        <f>VLOOKUP(B668,'LEAD 2019'!$B:$B,1,0)</f>
        <v>7.1.7.99.00.5019-2</v>
      </c>
    </row>
    <row r="669" spans="1:10" ht="12.75">
      <c r="A669" s="166">
        <v>6</v>
      </c>
      <c r="B669" s="167" t="s">
        <v>12534</v>
      </c>
      <c r="C669" s="167" t="s">
        <v>14518</v>
      </c>
      <c r="D669" s="167" t="s">
        <v>14519</v>
      </c>
      <c r="E669" s="168">
        <v>0</v>
      </c>
      <c r="F669" s="154"/>
      <c r="G669" s="168">
        <v>0</v>
      </c>
      <c r="H669" s="168">
        <v>19623.25</v>
      </c>
      <c r="I669" s="168">
        <v>19623.25</v>
      </c>
      <c r="J669" s="5" t="str">
        <f>VLOOKUP(B669,'LEAD 2019'!$B:$B,1,0)</f>
        <v>7.1.7.99.00.5022-6</v>
      </c>
    </row>
    <row r="670" spans="1:10" ht="12.75">
      <c r="A670" s="166">
        <v>6</v>
      </c>
      <c r="B670" s="167" t="s">
        <v>12536</v>
      </c>
      <c r="C670" s="167" t="s">
        <v>14520</v>
      </c>
      <c r="D670" s="167" t="s">
        <v>14521</v>
      </c>
      <c r="E670" s="168">
        <v>0</v>
      </c>
      <c r="F670" s="154"/>
      <c r="G670" s="168">
        <v>0</v>
      </c>
      <c r="H670" s="168">
        <v>14154.59</v>
      </c>
      <c r="I670" s="168">
        <v>14154.59</v>
      </c>
      <c r="J670" s="5" t="str">
        <f>VLOOKUP(B670,'LEAD 2019'!$B:$B,1,0)</f>
        <v>7.1.7.99.00.5023-3</v>
      </c>
    </row>
    <row r="671" spans="1:10" ht="12.75">
      <c r="A671" s="166">
        <v>6</v>
      </c>
      <c r="B671" s="167" t="s">
        <v>5927</v>
      </c>
      <c r="C671" s="167" t="s">
        <v>5928</v>
      </c>
      <c r="D671" s="167" t="s">
        <v>5929</v>
      </c>
      <c r="E671" s="168">
        <v>2769.29</v>
      </c>
      <c r="F671" s="154"/>
      <c r="G671" s="168">
        <v>769.48</v>
      </c>
      <c r="H671" s="168">
        <v>1538.96</v>
      </c>
      <c r="I671" s="168">
        <v>3538.77</v>
      </c>
      <c r="J671" s="5" t="str">
        <f>VLOOKUP(B671,'LEAD 2019'!$B:$B,1,0)</f>
        <v>7.1.7.99.00.5031-2</v>
      </c>
    </row>
    <row r="672" spans="1:10" ht="12.75">
      <c r="A672" s="166">
        <v>6</v>
      </c>
      <c r="B672" s="167" t="s">
        <v>4630</v>
      </c>
      <c r="C672" s="167" t="s">
        <v>4631</v>
      </c>
      <c r="D672" s="167" t="s">
        <v>4632</v>
      </c>
      <c r="E672" s="168">
        <v>225.11</v>
      </c>
      <c r="F672" s="154"/>
      <c r="G672" s="168">
        <v>0</v>
      </c>
      <c r="H672" s="168">
        <v>30.86</v>
      </c>
      <c r="I672" s="168">
        <v>255.97</v>
      </c>
      <c r="J672" s="5" t="str">
        <f>VLOOKUP(B672,'LEAD 2019'!$B:$B,1,0)</f>
        <v>7.1.7.99.00.5033-6</v>
      </c>
    </row>
    <row r="673" spans="1:10" ht="12.75">
      <c r="A673" s="166">
        <v>6</v>
      </c>
      <c r="B673" s="167" t="s">
        <v>4633</v>
      </c>
      <c r="C673" s="167" t="s">
        <v>4634</v>
      </c>
      <c r="D673" s="167" t="s">
        <v>4635</v>
      </c>
      <c r="E673" s="168">
        <v>12347.39</v>
      </c>
      <c r="F673" s="154"/>
      <c r="G673" s="168">
        <v>0</v>
      </c>
      <c r="H673" s="168">
        <v>2562.48</v>
      </c>
      <c r="I673" s="168">
        <v>14909.87</v>
      </c>
      <c r="J673" s="5" t="str">
        <f>VLOOKUP(B673,'LEAD 2019'!$B:$B,1,0)</f>
        <v>7.1.7.99.00.5034-3</v>
      </c>
    </row>
    <row r="674" spans="1:10" ht="12.75">
      <c r="A674" s="166">
        <v>6</v>
      </c>
      <c r="B674" s="167" t="s">
        <v>4636</v>
      </c>
      <c r="C674" s="167" t="s">
        <v>4637</v>
      </c>
      <c r="D674" s="167" t="s">
        <v>4638</v>
      </c>
      <c r="E674" s="168">
        <v>2.2000000000000002</v>
      </c>
      <c r="F674" s="154"/>
      <c r="G674" s="168">
        <v>0</v>
      </c>
      <c r="H674" s="168">
        <v>0</v>
      </c>
      <c r="I674" s="168">
        <v>2.2000000000000002</v>
      </c>
      <c r="J674" s="5" t="str">
        <f>VLOOKUP(B674,'LEAD 2019'!$B:$B,1,0)</f>
        <v>7.1.7.99.00.5041-5</v>
      </c>
    </row>
    <row r="675" spans="1:10" ht="12.75">
      <c r="A675" s="166">
        <v>6</v>
      </c>
      <c r="B675" s="167" t="s">
        <v>4639</v>
      </c>
      <c r="C675" s="167" t="s">
        <v>4640</v>
      </c>
      <c r="D675" s="167" t="s">
        <v>4641</v>
      </c>
      <c r="E675" s="168">
        <v>18669.990000000002</v>
      </c>
      <c r="F675" s="154"/>
      <c r="G675" s="168">
        <v>0</v>
      </c>
      <c r="H675" s="168">
        <v>3767.05</v>
      </c>
      <c r="I675" s="168">
        <v>22437.040000000001</v>
      </c>
      <c r="J675" s="5" t="str">
        <f>VLOOKUP(B675,'LEAD 2019'!$B:$B,1,0)</f>
        <v>7.1.7.99.00.5042-2</v>
      </c>
    </row>
    <row r="676" spans="1:10" ht="12.75">
      <c r="A676" s="166">
        <v>6</v>
      </c>
      <c r="B676" s="167" t="s">
        <v>4642</v>
      </c>
      <c r="C676" s="167" t="s">
        <v>4643</v>
      </c>
      <c r="D676" s="167" t="s">
        <v>4644</v>
      </c>
      <c r="E676" s="168">
        <v>2705.17</v>
      </c>
      <c r="F676" s="154"/>
      <c r="G676" s="168">
        <v>36.76</v>
      </c>
      <c r="H676" s="168">
        <v>565.9</v>
      </c>
      <c r="I676" s="168">
        <v>3234.31</v>
      </c>
      <c r="J676" s="5" t="str">
        <f>VLOOKUP(B676,'LEAD 2019'!$B:$B,1,0)</f>
        <v>7.1.7.99.00.5043-9</v>
      </c>
    </row>
    <row r="677" spans="1:10" ht="12.75">
      <c r="A677" s="166">
        <v>6</v>
      </c>
      <c r="B677" s="167" t="s">
        <v>4645</v>
      </c>
      <c r="C677" s="167" t="s">
        <v>4646</v>
      </c>
      <c r="D677" s="167" t="s">
        <v>4647</v>
      </c>
      <c r="E677" s="168">
        <v>745.13</v>
      </c>
      <c r="F677" s="154"/>
      <c r="G677" s="168">
        <v>11.73</v>
      </c>
      <c r="H677" s="168">
        <v>174.29</v>
      </c>
      <c r="I677" s="168">
        <v>907.69</v>
      </c>
      <c r="J677" s="5" t="str">
        <f>VLOOKUP(B677,'LEAD 2019'!$B:$B,1,0)</f>
        <v>7.1.7.99.00.5044-6</v>
      </c>
    </row>
    <row r="678" spans="1:10" ht="12.75">
      <c r="A678" s="166">
        <v>6</v>
      </c>
      <c r="B678" s="167" t="s">
        <v>4648</v>
      </c>
      <c r="C678" s="167" t="s">
        <v>4649</v>
      </c>
      <c r="D678" s="167" t="s">
        <v>4650</v>
      </c>
      <c r="E678" s="168">
        <v>2284.16</v>
      </c>
      <c r="F678" s="154"/>
      <c r="G678" s="168">
        <v>2.48</v>
      </c>
      <c r="H678" s="168">
        <v>514.70000000000005</v>
      </c>
      <c r="I678" s="168">
        <v>2796.38</v>
      </c>
      <c r="J678" s="5" t="str">
        <f>VLOOKUP(B678,'LEAD 2019'!$B:$B,1,0)</f>
        <v>7.1.7.99.00.5046-0</v>
      </c>
    </row>
    <row r="679" spans="1:10" ht="12.75">
      <c r="A679" s="166">
        <v>6</v>
      </c>
      <c r="B679" s="167" t="s">
        <v>4651</v>
      </c>
      <c r="C679" s="167" t="s">
        <v>4652</v>
      </c>
      <c r="D679" s="167" t="s">
        <v>4653</v>
      </c>
      <c r="E679" s="168">
        <v>531995.30000000005</v>
      </c>
      <c r="F679" s="154"/>
      <c r="G679" s="168">
        <v>0</v>
      </c>
      <c r="H679" s="168">
        <v>2507.13</v>
      </c>
      <c r="I679" s="168">
        <v>534502.43000000005</v>
      </c>
      <c r="J679" s="5" t="str">
        <f>VLOOKUP(B679,'LEAD 2019'!$B:$B,1,0)</f>
        <v>7.1.7.99.00.5048-4</v>
      </c>
    </row>
    <row r="680" spans="1:10" ht="12.75">
      <c r="A680" s="166">
        <v>6</v>
      </c>
      <c r="B680" s="167" t="s">
        <v>4654</v>
      </c>
      <c r="C680" s="167" t="s">
        <v>4655</v>
      </c>
      <c r="D680" s="167" t="s">
        <v>4656</v>
      </c>
      <c r="E680" s="168">
        <v>213992.7</v>
      </c>
      <c r="F680" s="154"/>
      <c r="G680" s="168">
        <v>0</v>
      </c>
      <c r="H680" s="168">
        <v>83887.26</v>
      </c>
      <c r="I680" s="168">
        <v>297879.96000000002</v>
      </c>
      <c r="J680" s="5" t="str">
        <f>VLOOKUP(B680,'LEAD 2019'!$B:$B,1,0)</f>
        <v>7.1.7.99.00.5051-8</v>
      </c>
    </row>
    <row r="681" spans="1:10" ht="12.75">
      <c r="A681" s="166">
        <v>6</v>
      </c>
      <c r="B681" s="167" t="s">
        <v>4657</v>
      </c>
      <c r="C681" s="167" t="s">
        <v>4658</v>
      </c>
      <c r="D681" s="167" t="s">
        <v>4659</v>
      </c>
      <c r="E681" s="168">
        <v>252844.31</v>
      </c>
      <c r="F681" s="154"/>
      <c r="G681" s="168">
        <v>2502.4299999999998</v>
      </c>
      <c r="H681" s="168">
        <v>59496.65</v>
      </c>
      <c r="I681" s="168">
        <v>309838.53000000003</v>
      </c>
      <c r="J681" s="5" t="str">
        <f>VLOOKUP(B681,'LEAD 2019'!$B:$B,1,0)</f>
        <v>7.1.7.99.00.5053-2</v>
      </c>
    </row>
    <row r="682" spans="1:10" ht="12.75">
      <c r="A682" s="166">
        <v>6</v>
      </c>
      <c r="B682" s="167" t="s">
        <v>4660</v>
      </c>
      <c r="C682" s="167" t="s">
        <v>4661</v>
      </c>
      <c r="D682" s="167" t="s">
        <v>4662</v>
      </c>
      <c r="E682" s="168">
        <v>97516.61</v>
      </c>
      <c r="F682" s="154"/>
      <c r="G682" s="168">
        <v>0</v>
      </c>
      <c r="H682" s="168">
        <v>19671.93</v>
      </c>
      <c r="I682" s="168">
        <v>117188.54</v>
      </c>
      <c r="J682" s="5" t="str">
        <f>VLOOKUP(B682,'LEAD 2019'!$B:$B,1,0)</f>
        <v>7.1.7.99.00.5056-3</v>
      </c>
    </row>
    <row r="683" spans="1:10" ht="12.75">
      <c r="A683" s="166">
        <v>6</v>
      </c>
      <c r="B683" s="167" t="s">
        <v>4663</v>
      </c>
      <c r="C683" s="167" t="s">
        <v>4664</v>
      </c>
      <c r="D683" s="167" t="s">
        <v>4665</v>
      </c>
      <c r="E683" s="168">
        <v>25556.959999999999</v>
      </c>
      <c r="F683" s="154"/>
      <c r="G683" s="168">
        <v>0</v>
      </c>
      <c r="H683" s="168">
        <v>1331.26</v>
      </c>
      <c r="I683" s="168">
        <v>26888.22</v>
      </c>
      <c r="J683" s="5" t="str">
        <f>VLOOKUP(B683,'LEAD 2019'!$B:$B,1,0)</f>
        <v>7.1.7.99.00.5058-7</v>
      </c>
    </row>
    <row r="684" spans="1:10" ht="12.75">
      <c r="A684" s="166">
        <v>6</v>
      </c>
      <c r="B684" s="167" t="s">
        <v>12602</v>
      </c>
      <c r="C684" s="167" t="s">
        <v>14484</v>
      </c>
      <c r="D684" s="167" t="s">
        <v>14485</v>
      </c>
      <c r="E684" s="168">
        <v>4.41</v>
      </c>
      <c r="F684" s="154"/>
      <c r="G684" s="168">
        <v>0</v>
      </c>
      <c r="H684" s="168">
        <v>0.06</v>
      </c>
      <c r="I684" s="168">
        <v>4.47</v>
      </c>
      <c r="J684" s="5" t="str">
        <f>VLOOKUP(B684,'LEAD 2019'!$B:$B,1,0)</f>
        <v>7.1.7.99.00.5063-5</v>
      </c>
    </row>
    <row r="685" spans="1:10" ht="12.75">
      <c r="A685" s="166">
        <v>6</v>
      </c>
      <c r="B685" s="167" t="s">
        <v>4669</v>
      </c>
      <c r="C685" s="167" t="s">
        <v>4670</v>
      </c>
      <c r="D685" s="167" t="s">
        <v>4671</v>
      </c>
      <c r="E685" s="168">
        <v>9731.5499999999993</v>
      </c>
      <c r="F685" s="154"/>
      <c r="G685" s="168">
        <v>0</v>
      </c>
      <c r="H685" s="168">
        <v>2452.73</v>
      </c>
      <c r="I685" s="168">
        <v>12184.28</v>
      </c>
      <c r="J685" s="5" t="str">
        <f>VLOOKUP(B685,'LEAD 2019'!$B:$B,1,0)</f>
        <v>7.1.7.99.00.9999-5</v>
      </c>
    </row>
    <row r="686" spans="1:10" ht="12.75">
      <c r="A686" s="166">
        <v>3</v>
      </c>
      <c r="B686" s="167" t="s">
        <v>4672</v>
      </c>
      <c r="C686" s="167" t="s">
        <v>1</v>
      </c>
      <c r="D686" s="167" t="s">
        <v>4673</v>
      </c>
      <c r="E686" s="168">
        <v>9032940.8300000001</v>
      </c>
      <c r="F686" s="154"/>
      <c r="G686" s="168">
        <v>0</v>
      </c>
      <c r="H686" s="168">
        <v>1064775.3700000001</v>
      </c>
      <c r="I686" s="168">
        <v>10097716.199999999</v>
      </c>
      <c r="J686" s="5" t="str">
        <f>VLOOKUP(B686,'LEAD 2019'!$B:$B,1,0)</f>
        <v>7.1.9.00.00-5</v>
      </c>
    </row>
    <row r="687" spans="1:10" ht="12.75">
      <c r="A687" s="166">
        <v>4</v>
      </c>
      <c r="B687" s="167" t="s">
        <v>4674</v>
      </c>
      <c r="C687" s="167" t="s">
        <v>1</v>
      </c>
      <c r="D687" s="167" t="s">
        <v>4675</v>
      </c>
      <c r="E687" s="168">
        <v>2967481.33</v>
      </c>
      <c r="F687" s="154"/>
      <c r="G687" s="168">
        <v>0</v>
      </c>
      <c r="H687" s="168">
        <v>4991.1000000000004</v>
      </c>
      <c r="I687" s="168">
        <v>2972472.43</v>
      </c>
      <c r="J687" s="5" t="str">
        <f>VLOOKUP(B687,'LEAD 2019'!$B:$B,1,0)</f>
        <v>7.1.9.20.00-9</v>
      </c>
    </row>
    <row r="688" spans="1:10" ht="12.75">
      <c r="A688" s="166">
        <v>6</v>
      </c>
      <c r="B688" s="167" t="s">
        <v>4676</v>
      </c>
      <c r="C688" s="167" t="s">
        <v>4677</v>
      </c>
      <c r="D688" s="167" t="s">
        <v>4678</v>
      </c>
      <c r="E688" s="168">
        <v>631403.44999999995</v>
      </c>
      <c r="F688" s="154"/>
      <c r="G688" s="168">
        <v>0</v>
      </c>
      <c r="H688" s="168">
        <v>500</v>
      </c>
      <c r="I688" s="168">
        <v>631903.44999999995</v>
      </c>
      <c r="J688" s="5" t="str">
        <f>VLOOKUP(B688,'LEAD 2019'!$B:$B,1,0)</f>
        <v>7.1.9.20.00.0001-2</v>
      </c>
    </row>
    <row r="689" spans="1:10" ht="12.75">
      <c r="A689" s="166">
        <v>6</v>
      </c>
      <c r="B689" s="167" t="s">
        <v>4679</v>
      </c>
      <c r="C689" s="167" t="s">
        <v>4680</v>
      </c>
      <c r="D689" s="167" t="s">
        <v>4681</v>
      </c>
      <c r="E689" s="168">
        <v>1138369.5900000001</v>
      </c>
      <c r="F689" s="154"/>
      <c r="G689" s="168">
        <v>0</v>
      </c>
      <c r="H689" s="168">
        <v>0</v>
      </c>
      <c r="I689" s="168">
        <v>1138369.5900000001</v>
      </c>
      <c r="J689" s="5" t="str">
        <f>VLOOKUP(B689,'LEAD 2019'!$B:$B,1,0)</f>
        <v>7.1.9.20.00.0002-9</v>
      </c>
    </row>
    <row r="690" spans="1:10" ht="12.75">
      <c r="A690" s="166">
        <v>6</v>
      </c>
      <c r="B690" s="167" t="s">
        <v>4682</v>
      </c>
      <c r="C690" s="167" t="s">
        <v>4683</v>
      </c>
      <c r="D690" s="167" t="s">
        <v>4684</v>
      </c>
      <c r="E690" s="168">
        <v>1197708.29</v>
      </c>
      <c r="F690" s="154"/>
      <c r="G690" s="168">
        <v>0</v>
      </c>
      <c r="H690" s="168">
        <v>4491.1000000000004</v>
      </c>
      <c r="I690" s="168">
        <v>1202199.3899999999</v>
      </c>
      <c r="J690" s="5" t="str">
        <f>VLOOKUP(B690,'LEAD 2019'!$B:$B,1,0)</f>
        <v>7.1.9.20.00.0003-6</v>
      </c>
    </row>
    <row r="691" spans="1:10" ht="12.75">
      <c r="A691" s="166">
        <v>4</v>
      </c>
      <c r="B691" s="167" t="s">
        <v>4685</v>
      </c>
      <c r="C691" s="167" t="s">
        <v>1</v>
      </c>
      <c r="D691" s="167" t="s">
        <v>4686</v>
      </c>
      <c r="E691" s="168">
        <v>14912.04</v>
      </c>
      <c r="F691" s="154"/>
      <c r="G691" s="168">
        <v>0</v>
      </c>
      <c r="H691" s="168">
        <v>542.35</v>
      </c>
      <c r="I691" s="168">
        <v>15454.39</v>
      </c>
      <c r="J691" s="5" t="str">
        <f>VLOOKUP(B691,'LEAD 2019'!$B:$B,1,0)</f>
        <v>7.1.9.30.00-6</v>
      </c>
    </row>
    <row r="692" spans="1:10" ht="12.75">
      <c r="A692" s="166">
        <v>6</v>
      </c>
      <c r="B692" s="167" t="s">
        <v>4687</v>
      </c>
      <c r="C692" s="167" t="s">
        <v>4688</v>
      </c>
      <c r="D692" s="167" t="s">
        <v>3337</v>
      </c>
      <c r="E692" s="168">
        <v>14912.04</v>
      </c>
      <c r="F692" s="154"/>
      <c r="G692" s="168">
        <v>0</v>
      </c>
      <c r="H692" s="168">
        <v>542.35</v>
      </c>
      <c r="I692" s="168">
        <v>15454.39</v>
      </c>
      <c r="J692" s="5" t="str">
        <f>VLOOKUP(B692,'LEAD 2019'!$B:$B,1,0)</f>
        <v>7.1.9.30.00.9999-2</v>
      </c>
    </row>
    <row r="693" spans="1:10" ht="12.75">
      <c r="A693" s="166">
        <v>4</v>
      </c>
      <c r="B693" s="167" t="s">
        <v>4689</v>
      </c>
      <c r="C693" s="167" t="s">
        <v>1</v>
      </c>
      <c r="D693" s="167" t="s">
        <v>4690</v>
      </c>
      <c r="E693" s="168">
        <v>3484921.36</v>
      </c>
      <c r="F693" s="154"/>
      <c r="G693" s="168">
        <v>0</v>
      </c>
      <c r="H693" s="168">
        <v>520506.28</v>
      </c>
      <c r="I693" s="168">
        <v>4005427.64</v>
      </c>
      <c r="J693" s="5" t="str">
        <f>VLOOKUP(B693,'LEAD 2019'!$B:$B,1,0)</f>
        <v>7.1.9.86.00-5</v>
      </c>
    </row>
    <row r="694" spans="1:10" ht="12.75">
      <c r="A694" s="166">
        <v>6</v>
      </c>
      <c r="B694" s="167" t="s">
        <v>4691</v>
      </c>
      <c r="C694" s="167" t="s">
        <v>4692</v>
      </c>
      <c r="D694" s="167" t="s">
        <v>4693</v>
      </c>
      <c r="E694" s="168">
        <v>3484921.36</v>
      </c>
      <c r="F694" s="154"/>
      <c r="G694" s="168">
        <v>0</v>
      </c>
      <c r="H694" s="168">
        <v>520506.28</v>
      </c>
      <c r="I694" s="168">
        <v>4005427.64</v>
      </c>
      <c r="J694" s="5" t="str">
        <f>VLOOKUP(B694,'LEAD 2019'!$B:$B,1,0)</f>
        <v>7.1.9.86.00.0001-2</v>
      </c>
    </row>
    <row r="695" spans="1:10" ht="12.75">
      <c r="A695" s="166">
        <v>4</v>
      </c>
      <c r="B695" s="167" t="s">
        <v>4694</v>
      </c>
      <c r="C695" s="167" t="s">
        <v>1</v>
      </c>
      <c r="D695" s="167" t="s">
        <v>4695</v>
      </c>
      <c r="E695" s="168">
        <v>2550592.2200000002</v>
      </c>
      <c r="F695" s="154"/>
      <c r="G695" s="168">
        <v>0</v>
      </c>
      <c r="H695" s="168">
        <v>316319.81</v>
      </c>
      <c r="I695" s="168">
        <v>2866912.03</v>
      </c>
      <c r="J695" s="5" t="str">
        <f>VLOOKUP(B695,'LEAD 2019'!$B:$B,1,0)</f>
        <v>7.1.9.90.00-8</v>
      </c>
    </row>
    <row r="696" spans="1:10" ht="12.75">
      <c r="A696" s="166">
        <v>5</v>
      </c>
      <c r="B696" s="167" t="s">
        <v>4696</v>
      </c>
      <c r="C696" s="167" t="s">
        <v>1</v>
      </c>
      <c r="D696" s="167" t="s">
        <v>4697</v>
      </c>
      <c r="E696" s="168">
        <v>2412089.2000000002</v>
      </c>
      <c r="F696" s="154"/>
      <c r="G696" s="168">
        <v>0</v>
      </c>
      <c r="H696" s="168">
        <v>265099.09000000003</v>
      </c>
      <c r="I696" s="168">
        <v>2677188.29</v>
      </c>
      <c r="J696" s="5" t="str">
        <f>VLOOKUP(B696,'LEAD 2019'!$B:$B,1,0)</f>
        <v>7.1.9.90.30-7</v>
      </c>
    </row>
    <row r="697" spans="1:10" ht="12.75">
      <c r="A697" s="166">
        <v>6</v>
      </c>
      <c r="B697" s="167" t="s">
        <v>4700</v>
      </c>
      <c r="C697" s="167" t="s">
        <v>4701</v>
      </c>
      <c r="D697" s="167" t="s">
        <v>4702</v>
      </c>
      <c r="E697" s="168">
        <v>26945.97</v>
      </c>
      <c r="F697" s="154"/>
      <c r="G697" s="168">
        <v>0</v>
      </c>
      <c r="H697" s="168">
        <v>539.79999999999995</v>
      </c>
      <c r="I697" s="168">
        <v>27485.77</v>
      </c>
      <c r="J697" s="5" t="str">
        <f>VLOOKUP(B697,'LEAD 2019'!$B:$B,1,0)</f>
        <v>7.1.9.90.30.0070-4</v>
      </c>
    </row>
    <row r="698" spans="1:10" ht="12.75">
      <c r="A698" s="166">
        <v>6</v>
      </c>
      <c r="B698" s="167" t="s">
        <v>4703</v>
      </c>
      <c r="C698" s="167" t="s">
        <v>4704</v>
      </c>
      <c r="D698" s="167" t="s">
        <v>4705</v>
      </c>
      <c r="E698" s="168">
        <v>7015.85</v>
      </c>
      <c r="F698" s="154"/>
      <c r="G698" s="168">
        <v>0</v>
      </c>
      <c r="H698" s="168">
        <v>0</v>
      </c>
      <c r="I698" s="168">
        <v>7015.85</v>
      </c>
      <c r="J698" s="5" t="str">
        <f>VLOOKUP(B698,'LEAD 2019'!$B:$B,1,0)</f>
        <v>7.1.9.90.30.0071-1</v>
      </c>
    </row>
    <row r="699" spans="1:10" ht="12.75">
      <c r="A699" s="166">
        <v>6</v>
      </c>
      <c r="B699" s="167" t="s">
        <v>4706</v>
      </c>
      <c r="C699" s="167" t="s">
        <v>4707</v>
      </c>
      <c r="D699" s="167" t="s">
        <v>4708</v>
      </c>
      <c r="E699" s="168">
        <v>11582.85</v>
      </c>
      <c r="F699" s="154"/>
      <c r="G699" s="168">
        <v>0</v>
      </c>
      <c r="H699" s="168">
        <v>10165.58</v>
      </c>
      <c r="I699" s="168">
        <v>21748.43</v>
      </c>
      <c r="J699" s="5" t="str">
        <f>VLOOKUP(B699,'LEAD 2019'!$B:$B,1,0)</f>
        <v>7.1.9.90.30.0072-8</v>
      </c>
    </row>
    <row r="700" spans="1:10" ht="12.75">
      <c r="A700" s="166">
        <v>6</v>
      </c>
      <c r="B700" s="167" t="s">
        <v>4709</v>
      </c>
      <c r="C700" s="167" t="s">
        <v>4710</v>
      </c>
      <c r="D700" s="167" t="s">
        <v>4711</v>
      </c>
      <c r="E700" s="168">
        <v>16862.2</v>
      </c>
      <c r="F700" s="154"/>
      <c r="G700" s="168">
        <v>0</v>
      </c>
      <c r="H700" s="168">
        <v>6396.21</v>
      </c>
      <c r="I700" s="168">
        <v>23258.41</v>
      </c>
      <c r="J700" s="5" t="str">
        <f>VLOOKUP(B700,'LEAD 2019'!$B:$B,1,0)</f>
        <v>7.1.9.90.30.0073-5</v>
      </c>
    </row>
    <row r="701" spans="1:10" ht="12.75">
      <c r="A701" s="166">
        <v>6</v>
      </c>
      <c r="B701" s="167" t="s">
        <v>4712</v>
      </c>
      <c r="C701" s="167" t="s">
        <v>4713</v>
      </c>
      <c r="D701" s="167" t="s">
        <v>4714</v>
      </c>
      <c r="E701" s="168">
        <v>390051.36</v>
      </c>
      <c r="F701" s="154"/>
      <c r="G701" s="168">
        <v>0</v>
      </c>
      <c r="H701" s="168">
        <v>30198.18</v>
      </c>
      <c r="I701" s="168">
        <v>420249.54</v>
      </c>
      <c r="J701" s="5" t="str">
        <f>VLOOKUP(B701,'LEAD 2019'!$B:$B,1,0)</f>
        <v>7.1.9.90.30.0076-6</v>
      </c>
    </row>
    <row r="702" spans="1:10" ht="12.75">
      <c r="A702" s="166">
        <v>6</v>
      </c>
      <c r="B702" s="167" t="s">
        <v>4715</v>
      </c>
      <c r="C702" s="167" t="s">
        <v>4716</v>
      </c>
      <c r="D702" s="167" t="s">
        <v>4717</v>
      </c>
      <c r="E702" s="168">
        <v>720909.39</v>
      </c>
      <c r="F702" s="154"/>
      <c r="G702" s="168">
        <v>0</v>
      </c>
      <c r="H702" s="168">
        <v>44692.7</v>
      </c>
      <c r="I702" s="168">
        <v>765602.09</v>
      </c>
      <c r="J702" s="5" t="str">
        <f>VLOOKUP(B702,'LEAD 2019'!$B:$B,1,0)</f>
        <v>7.1.9.90.30.0078-0</v>
      </c>
    </row>
    <row r="703" spans="1:10" ht="12.75">
      <c r="A703" s="166">
        <v>6</v>
      </c>
      <c r="B703" s="167" t="s">
        <v>4718</v>
      </c>
      <c r="C703" s="167" t="s">
        <v>4719</v>
      </c>
      <c r="D703" s="167" t="s">
        <v>4720</v>
      </c>
      <c r="E703" s="168">
        <v>1235060.6599999999</v>
      </c>
      <c r="F703" s="154"/>
      <c r="G703" s="168">
        <v>0</v>
      </c>
      <c r="H703" s="168">
        <v>173094.25</v>
      </c>
      <c r="I703" s="168">
        <v>1408154.91</v>
      </c>
      <c r="J703" s="5" t="str">
        <f>VLOOKUP(B703,'LEAD 2019'!$B:$B,1,0)</f>
        <v>7.1.9.90.30.0080-7</v>
      </c>
    </row>
    <row r="704" spans="1:10" ht="12.75">
      <c r="A704" s="166">
        <v>6</v>
      </c>
      <c r="B704" s="167" t="s">
        <v>4721</v>
      </c>
      <c r="C704" s="167" t="s">
        <v>4722</v>
      </c>
      <c r="D704" s="167" t="s">
        <v>4723</v>
      </c>
      <c r="E704" s="168">
        <v>3660.92</v>
      </c>
      <c r="F704" s="154"/>
      <c r="G704" s="168">
        <v>0</v>
      </c>
      <c r="H704" s="168">
        <v>12.37</v>
      </c>
      <c r="I704" s="168">
        <v>3673.29</v>
      </c>
      <c r="J704" s="5" t="str">
        <f>VLOOKUP(B704,'LEAD 2019'!$B:$B,1,0)</f>
        <v>7.1.9.90.30.0082-1</v>
      </c>
    </row>
    <row r="705" spans="1:10" ht="12.75">
      <c r="A705" s="166">
        <v>5</v>
      </c>
      <c r="B705" s="167" t="s">
        <v>4724</v>
      </c>
      <c r="C705" s="167" t="s">
        <v>1</v>
      </c>
      <c r="D705" s="167" t="s">
        <v>4725</v>
      </c>
      <c r="E705" s="168">
        <v>44753.59</v>
      </c>
      <c r="F705" s="154"/>
      <c r="G705" s="168">
        <v>0</v>
      </c>
      <c r="H705" s="168">
        <v>0</v>
      </c>
      <c r="I705" s="168">
        <v>44753.59</v>
      </c>
      <c r="J705" s="5" t="str">
        <f>VLOOKUP(B705,'LEAD 2019'!$B:$B,1,0)</f>
        <v>7.1.9.90.60-6</v>
      </c>
    </row>
    <row r="706" spans="1:10" ht="12.75">
      <c r="A706" s="166">
        <v>6</v>
      </c>
      <c r="B706" s="167" t="s">
        <v>4726</v>
      </c>
      <c r="C706" s="167" t="s">
        <v>4727</v>
      </c>
      <c r="D706" s="167" t="s">
        <v>4728</v>
      </c>
      <c r="E706" s="168">
        <v>44753.59</v>
      </c>
      <c r="F706" s="154"/>
      <c r="G706" s="168">
        <v>0</v>
      </c>
      <c r="H706" s="168">
        <v>0</v>
      </c>
      <c r="I706" s="168">
        <v>44753.59</v>
      </c>
      <c r="J706" s="5" t="str">
        <f>VLOOKUP(B706,'LEAD 2019'!$B:$B,1,0)</f>
        <v>7.1.9.90.60.0001-7</v>
      </c>
    </row>
    <row r="707" spans="1:10" ht="12.75">
      <c r="A707" s="166">
        <v>5</v>
      </c>
      <c r="B707" s="167" t="s">
        <v>4729</v>
      </c>
      <c r="C707" s="167" t="s">
        <v>1</v>
      </c>
      <c r="D707" s="167" t="s">
        <v>4730</v>
      </c>
      <c r="E707" s="168">
        <v>93749.43</v>
      </c>
      <c r="F707" s="154"/>
      <c r="G707" s="168">
        <v>0</v>
      </c>
      <c r="H707" s="168">
        <v>51220.72</v>
      </c>
      <c r="I707" s="168">
        <v>144970.15</v>
      </c>
      <c r="J707" s="5" t="str">
        <f>VLOOKUP(B707,'LEAD 2019'!$B:$B,1,0)</f>
        <v>7.1.9.90.99-8</v>
      </c>
    </row>
    <row r="708" spans="1:10" ht="12.75">
      <c r="A708" s="166">
        <v>6</v>
      </c>
      <c r="B708" s="167" t="s">
        <v>4731</v>
      </c>
      <c r="C708" s="167" t="s">
        <v>4732</v>
      </c>
      <c r="D708" s="167" t="s">
        <v>4733</v>
      </c>
      <c r="E708" s="168">
        <v>93749.43</v>
      </c>
      <c r="F708" s="154"/>
      <c r="G708" s="168">
        <v>0</v>
      </c>
      <c r="H708" s="168">
        <v>5220.72</v>
      </c>
      <c r="I708" s="168">
        <v>98970.15</v>
      </c>
      <c r="J708" s="5" t="str">
        <f>VLOOKUP(B708,'LEAD 2019'!$B:$B,1,0)</f>
        <v>7.1.9.90.99.0002-8</v>
      </c>
    </row>
    <row r="709" spans="1:10" ht="12.75">
      <c r="A709" s="166">
        <v>6</v>
      </c>
      <c r="B709" s="167" t="s">
        <v>4734</v>
      </c>
      <c r="C709" s="167" t="s">
        <v>4735</v>
      </c>
      <c r="D709" s="167" t="s">
        <v>4736</v>
      </c>
      <c r="E709" s="168">
        <v>0</v>
      </c>
      <c r="F709" s="154"/>
      <c r="G709" s="168">
        <v>0</v>
      </c>
      <c r="H709" s="168">
        <v>46000</v>
      </c>
      <c r="I709" s="168">
        <v>46000</v>
      </c>
      <c r="J709" s="5" t="str">
        <f>VLOOKUP(B709,'LEAD 2019'!$B:$B,1,0)</f>
        <v>7.1.9.90.99.0003-5</v>
      </c>
    </row>
    <row r="710" spans="1:10" ht="12.75">
      <c r="A710" s="166">
        <v>4</v>
      </c>
      <c r="B710" s="167" t="s">
        <v>4737</v>
      </c>
      <c r="C710" s="167" t="s">
        <v>1</v>
      </c>
      <c r="D710" s="167" t="s">
        <v>4738</v>
      </c>
      <c r="E710" s="168">
        <v>15033.88</v>
      </c>
      <c r="F710" s="154"/>
      <c r="G710" s="168">
        <v>0</v>
      </c>
      <c r="H710" s="168">
        <v>222415.83</v>
      </c>
      <c r="I710" s="168">
        <v>237449.71</v>
      </c>
      <c r="J710" s="5" t="str">
        <f>VLOOKUP(B710,'LEAD 2019'!$B:$B,1,0)</f>
        <v>7.1.9.99.00-9</v>
      </c>
    </row>
    <row r="711" spans="1:10" ht="12.75">
      <c r="A711" s="166">
        <v>6</v>
      </c>
      <c r="B711" s="167" t="s">
        <v>4742</v>
      </c>
      <c r="C711" s="167" t="s">
        <v>4743</v>
      </c>
      <c r="D711" s="167" t="s">
        <v>4744</v>
      </c>
      <c r="E711" s="168">
        <v>11158.18</v>
      </c>
      <c r="F711" s="154"/>
      <c r="G711" s="168">
        <v>0</v>
      </c>
      <c r="H711" s="168">
        <v>8970.2999999999993</v>
      </c>
      <c r="I711" s="168">
        <v>20128.48</v>
      </c>
      <c r="J711" s="5" t="str">
        <f>VLOOKUP(B711,'LEAD 2019'!$B:$B,1,0)</f>
        <v>7.1.9.99.00.0010-2</v>
      </c>
    </row>
    <row r="712" spans="1:10" ht="12.75">
      <c r="A712" s="166">
        <v>6</v>
      </c>
      <c r="B712" s="167" t="s">
        <v>4745</v>
      </c>
      <c r="C712" s="167" t="s">
        <v>4746</v>
      </c>
      <c r="D712" s="167" t="s">
        <v>4747</v>
      </c>
      <c r="E712" s="168">
        <v>3142.58</v>
      </c>
      <c r="F712" s="154"/>
      <c r="G712" s="168">
        <v>0</v>
      </c>
      <c r="H712" s="168">
        <v>101.28</v>
      </c>
      <c r="I712" s="168">
        <v>3243.86</v>
      </c>
      <c r="J712" s="5" t="str">
        <f>VLOOKUP(B712,'LEAD 2019'!$B:$B,1,0)</f>
        <v>7.1.9.99.00.0011-9</v>
      </c>
    </row>
    <row r="713" spans="1:10" ht="12.75">
      <c r="A713" s="166">
        <v>6</v>
      </c>
      <c r="B713" s="167" t="s">
        <v>12911</v>
      </c>
      <c r="C713" s="167" t="s">
        <v>14522</v>
      </c>
      <c r="D713" s="167" t="s">
        <v>14523</v>
      </c>
      <c r="E713" s="168">
        <v>0</v>
      </c>
      <c r="F713" s="154"/>
      <c r="G713" s="168">
        <v>0</v>
      </c>
      <c r="H713" s="168">
        <v>48285.74</v>
      </c>
      <c r="I713" s="168">
        <v>48285.74</v>
      </c>
      <c r="J713" s="5" t="str">
        <f>VLOOKUP(B713,'LEAD 2019'!$B:$B,1,0)</f>
        <v>7.1.9.99.00.0012-6</v>
      </c>
    </row>
    <row r="714" spans="1:10" ht="12.75">
      <c r="A714" s="166">
        <v>6</v>
      </c>
      <c r="B714" s="167" t="s">
        <v>12912</v>
      </c>
      <c r="C714" s="167" t="s">
        <v>14524</v>
      </c>
      <c r="D714" s="167" t="s">
        <v>14525</v>
      </c>
      <c r="E714" s="168">
        <v>0</v>
      </c>
      <c r="F714" s="154"/>
      <c r="G714" s="168">
        <v>0</v>
      </c>
      <c r="H714" s="168">
        <v>7342.98</v>
      </c>
      <c r="I714" s="168">
        <v>7342.98</v>
      </c>
      <c r="J714" s="5" t="str">
        <f>VLOOKUP(B714,'LEAD 2019'!$B:$B,1,0)</f>
        <v>7.1.9.99.00.0013-3</v>
      </c>
    </row>
    <row r="715" spans="1:10" ht="12.75">
      <c r="A715" s="166">
        <v>6</v>
      </c>
      <c r="B715" s="167" t="s">
        <v>5930</v>
      </c>
      <c r="C715" s="167" t="s">
        <v>5931</v>
      </c>
      <c r="D715" s="167" t="s">
        <v>5932</v>
      </c>
      <c r="E715" s="168">
        <v>733.12</v>
      </c>
      <c r="F715" s="154"/>
      <c r="G715" s="168">
        <v>0</v>
      </c>
      <c r="H715" s="168">
        <v>0</v>
      </c>
      <c r="I715" s="168">
        <v>733.12</v>
      </c>
      <c r="J715" s="5" t="str">
        <f>VLOOKUP(B715,'LEAD 2019'!$B:$B,1,0)</f>
        <v>7.1.9.99.00.5004-2</v>
      </c>
    </row>
    <row r="716" spans="1:10" ht="12.75">
      <c r="A716" s="166">
        <v>6</v>
      </c>
      <c r="B716" s="167" t="s">
        <v>5865</v>
      </c>
      <c r="C716" s="167" t="s">
        <v>5866</v>
      </c>
      <c r="D716" s="167" t="s">
        <v>5867</v>
      </c>
      <c r="E716" s="168">
        <v>0</v>
      </c>
      <c r="F716" s="154"/>
      <c r="G716" s="168">
        <v>0</v>
      </c>
      <c r="H716" s="168">
        <v>157715.53</v>
      </c>
      <c r="I716" s="168">
        <v>157715.53</v>
      </c>
      <c r="J716" s="5" t="str">
        <f>VLOOKUP(B716,'LEAD 2019'!$B:$B,1,0)</f>
        <v>7.1.9.99.00.5008-0</v>
      </c>
    </row>
    <row r="717" spans="1:10" ht="12.75">
      <c r="A717" s="166">
        <v>2</v>
      </c>
      <c r="B717" s="167" t="s">
        <v>4754</v>
      </c>
      <c r="C717" s="167" t="s">
        <v>1</v>
      </c>
      <c r="D717" s="167" t="s">
        <v>4755</v>
      </c>
      <c r="E717" s="168">
        <v>214329.3</v>
      </c>
      <c r="F717" s="154"/>
      <c r="G717" s="168">
        <v>0</v>
      </c>
      <c r="H717" s="168">
        <v>68808.55</v>
      </c>
      <c r="I717" s="168">
        <v>283137.84999999998</v>
      </c>
      <c r="J717" s="5" t="str">
        <f>VLOOKUP(B717,'LEAD 2019'!$B:$B,1,0)</f>
        <v>7.3.0.00.00-6</v>
      </c>
    </row>
    <row r="718" spans="1:10" ht="12.75">
      <c r="A718" s="166">
        <v>3</v>
      </c>
      <c r="B718" s="167" t="s">
        <v>4756</v>
      </c>
      <c r="C718" s="167" t="s">
        <v>1</v>
      </c>
      <c r="D718" s="167" t="s">
        <v>4757</v>
      </c>
      <c r="E718" s="168">
        <v>52099.76</v>
      </c>
      <c r="F718" s="154"/>
      <c r="G718" s="168">
        <v>0</v>
      </c>
      <c r="H718" s="168">
        <v>0</v>
      </c>
      <c r="I718" s="168">
        <v>52099.76</v>
      </c>
      <c r="J718" s="5" t="str">
        <f>VLOOKUP(B718,'LEAD 2019'!$B:$B,1,0)</f>
        <v>7.3.1.00.00-9</v>
      </c>
    </row>
    <row r="719" spans="1:10" ht="12.75">
      <c r="A719" s="166">
        <v>4</v>
      </c>
      <c r="B719" s="167" t="s">
        <v>4758</v>
      </c>
      <c r="C719" s="167" t="s">
        <v>1</v>
      </c>
      <c r="D719" s="167" t="s">
        <v>4759</v>
      </c>
      <c r="E719" s="168">
        <v>52099.76</v>
      </c>
      <c r="F719" s="154"/>
      <c r="G719" s="168">
        <v>0</v>
      </c>
      <c r="H719" s="168">
        <v>0</v>
      </c>
      <c r="I719" s="168">
        <v>52099.76</v>
      </c>
      <c r="J719" s="5" t="str">
        <f>VLOOKUP(B719,'LEAD 2019'!$B:$B,1,0)</f>
        <v>7.3.1.50.00-4</v>
      </c>
    </row>
    <row r="720" spans="1:10" ht="12.75">
      <c r="A720" s="166">
        <v>6</v>
      </c>
      <c r="B720" s="167" t="s">
        <v>4760</v>
      </c>
      <c r="C720" s="167" t="s">
        <v>4761</v>
      </c>
      <c r="D720" s="167" t="s">
        <v>4762</v>
      </c>
      <c r="E720" s="168">
        <v>25000</v>
      </c>
      <c r="F720" s="154"/>
      <c r="G720" s="168">
        <v>0</v>
      </c>
      <c r="H720" s="168">
        <v>0</v>
      </c>
      <c r="I720" s="168">
        <v>25000</v>
      </c>
      <c r="J720" s="5" t="str">
        <f>VLOOKUP(B720,'LEAD 2019'!$B:$B,1,0)</f>
        <v>7.3.1.50.00.0002-0</v>
      </c>
    </row>
    <row r="721" spans="1:10" ht="12.75">
      <c r="A721" s="166">
        <v>6</v>
      </c>
      <c r="B721" s="167" t="s">
        <v>4763</v>
      </c>
      <c r="C721" s="167" t="s">
        <v>4764</v>
      </c>
      <c r="D721" s="167" t="s">
        <v>4765</v>
      </c>
      <c r="E721" s="168">
        <v>27099.759999999998</v>
      </c>
      <c r="F721" s="154"/>
      <c r="G721" s="168">
        <v>0</v>
      </c>
      <c r="H721" s="168">
        <v>0</v>
      </c>
      <c r="I721" s="168">
        <v>27099.759999999998</v>
      </c>
      <c r="J721" s="5" t="str">
        <f>VLOOKUP(B721,'LEAD 2019'!$B:$B,1,0)</f>
        <v>7.3.1.50.00.0003-7</v>
      </c>
    </row>
    <row r="722" spans="1:10" ht="12.75">
      <c r="A722" s="166">
        <v>3</v>
      </c>
      <c r="B722" s="167" t="s">
        <v>4766</v>
      </c>
      <c r="C722" s="167" t="s">
        <v>1</v>
      </c>
      <c r="D722" s="167" t="s">
        <v>4767</v>
      </c>
      <c r="E722" s="168">
        <v>162229.54</v>
      </c>
      <c r="F722" s="154"/>
      <c r="G722" s="168">
        <v>0</v>
      </c>
      <c r="H722" s="168">
        <v>68808.55</v>
      </c>
      <c r="I722" s="168">
        <v>231038.09</v>
      </c>
      <c r="J722" s="5" t="str">
        <f>VLOOKUP(B722,'LEAD 2019'!$B:$B,1,0)</f>
        <v>7.3.9.00.00-3</v>
      </c>
    </row>
    <row r="723" spans="1:10" ht="12.75">
      <c r="A723" s="166">
        <v>4</v>
      </c>
      <c r="B723" s="167" t="s">
        <v>4768</v>
      </c>
      <c r="C723" s="167" t="s">
        <v>1</v>
      </c>
      <c r="D723" s="167" t="s">
        <v>4769</v>
      </c>
      <c r="E723" s="168">
        <v>0</v>
      </c>
      <c r="F723" s="154"/>
      <c r="G723" s="168">
        <v>0</v>
      </c>
      <c r="H723" s="168">
        <v>14113.14</v>
      </c>
      <c r="I723" s="168">
        <v>14113.14</v>
      </c>
      <c r="J723" s="5" t="str">
        <f>VLOOKUP(B723,'LEAD 2019'!$B:$B,1,0)</f>
        <v>7.3.9.10.00-0</v>
      </c>
    </row>
    <row r="724" spans="1:10" ht="12.75">
      <c r="A724" s="166">
        <v>6</v>
      </c>
      <c r="B724" s="167" t="s">
        <v>4770</v>
      </c>
      <c r="C724" s="167" t="s">
        <v>4771</v>
      </c>
      <c r="D724" s="167" t="s">
        <v>4772</v>
      </c>
      <c r="E724" s="168">
        <v>0</v>
      </c>
      <c r="F724" s="154"/>
      <c r="G724" s="168">
        <v>0</v>
      </c>
      <c r="H724" s="168">
        <v>14113.14</v>
      </c>
      <c r="I724" s="168">
        <v>14113.14</v>
      </c>
      <c r="J724" s="5" t="str">
        <f>VLOOKUP(B724,'LEAD 2019'!$B:$B,1,0)</f>
        <v>7.3.9.10.00.0001-3</v>
      </c>
    </row>
    <row r="725" spans="1:10" ht="12.75">
      <c r="A725" s="166">
        <v>4</v>
      </c>
      <c r="B725" s="167" t="s">
        <v>4773</v>
      </c>
      <c r="C725" s="167" t="s">
        <v>1</v>
      </c>
      <c r="D725" s="167" t="s">
        <v>4774</v>
      </c>
      <c r="E725" s="168">
        <v>229.54</v>
      </c>
      <c r="F725" s="154"/>
      <c r="G725" s="168">
        <v>0</v>
      </c>
      <c r="H725" s="168">
        <v>0</v>
      </c>
      <c r="I725" s="168">
        <v>229.54</v>
      </c>
      <c r="J725" s="5" t="str">
        <f>VLOOKUP(B725,'LEAD 2019'!$B:$B,1,0)</f>
        <v>7.3.9.20.00-7</v>
      </c>
    </row>
    <row r="726" spans="1:10" ht="12.75">
      <c r="A726" s="166">
        <v>6</v>
      </c>
      <c r="B726" s="167" t="s">
        <v>4775</v>
      </c>
      <c r="C726" s="167" t="s">
        <v>4776</v>
      </c>
      <c r="D726" s="167" t="s">
        <v>4777</v>
      </c>
      <c r="E726" s="168">
        <v>229.54</v>
      </c>
      <c r="F726" s="154"/>
      <c r="G726" s="168">
        <v>0</v>
      </c>
      <c r="H726" s="168">
        <v>0</v>
      </c>
      <c r="I726" s="168">
        <v>229.54</v>
      </c>
      <c r="J726" s="5" t="str">
        <f>VLOOKUP(B726,'LEAD 2019'!$B:$B,1,0)</f>
        <v>7.3.9.20.00.0001-6</v>
      </c>
    </row>
    <row r="727" spans="1:10" ht="12.75">
      <c r="A727" s="166">
        <v>4</v>
      </c>
      <c r="B727" s="167" t="s">
        <v>4778</v>
      </c>
      <c r="C727" s="167" t="s">
        <v>1</v>
      </c>
      <c r="D727" s="167" t="s">
        <v>4779</v>
      </c>
      <c r="E727" s="168">
        <v>162000</v>
      </c>
      <c r="F727" s="154"/>
      <c r="G727" s="168">
        <v>0</v>
      </c>
      <c r="H727" s="168">
        <v>54660.959999999999</v>
      </c>
      <c r="I727" s="168">
        <v>216660.96</v>
      </c>
      <c r="J727" s="5" t="str">
        <f>VLOOKUP(B727,'LEAD 2019'!$B:$B,1,0)</f>
        <v>7.3.9.90.00-6</v>
      </c>
    </row>
    <row r="728" spans="1:10" ht="12.75">
      <c r="A728" s="166">
        <v>5</v>
      </c>
      <c r="B728" s="167" t="s">
        <v>4780</v>
      </c>
      <c r="C728" s="167" t="s">
        <v>1</v>
      </c>
      <c r="D728" s="167" t="s">
        <v>4781</v>
      </c>
      <c r="E728" s="168">
        <v>162000</v>
      </c>
      <c r="F728" s="154"/>
      <c r="G728" s="168">
        <v>0</v>
      </c>
      <c r="H728" s="168">
        <v>54660.959999999999</v>
      </c>
      <c r="I728" s="168">
        <v>216660.96</v>
      </c>
      <c r="J728" s="5" t="str">
        <f>VLOOKUP(B728,'LEAD 2019'!$B:$B,1,0)</f>
        <v>7.3.9.90.10-9</v>
      </c>
    </row>
    <row r="729" spans="1:10" ht="12.75">
      <c r="A729" s="166">
        <v>6</v>
      </c>
      <c r="B729" s="167" t="s">
        <v>4782</v>
      </c>
      <c r="C729" s="167" t="s">
        <v>4783</v>
      </c>
      <c r="D729" s="167" t="s">
        <v>4784</v>
      </c>
      <c r="E729" s="168">
        <v>162000</v>
      </c>
      <c r="F729" s="154"/>
      <c r="G729" s="168">
        <v>0</v>
      </c>
      <c r="H729" s="168">
        <v>54660.959999999999</v>
      </c>
      <c r="I729" s="168">
        <v>216660.96</v>
      </c>
      <c r="J729" s="5" t="str">
        <f>VLOOKUP(B729,'LEAD 2019'!$B:$B,1,0)</f>
        <v>7.3.9.90.10.0001-6</v>
      </c>
    </row>
    <row r="730" spans="1:10" ht="12.75">
      <c r="A730" s="166">
        <v>4</v>
      </c>
      <c r="B730" s="167" t="s">
        <v>14526</v>
      </c>
      <c r="C730" s="167" t="s">
        <v>1</v>
      </c>
      <c r="D730" s="167" t="s">
        <v>14527</v>
      </c>
      <c r="E730" s="168">
        <v>0</v>
      </c>
      <c r="F730" s="154"/>
      <c r="G730" s="168">
        <v>0</v>
      </c>
      <c r="H730" s="168">
        <v>34.450000000000003</v>
      </c>
      <c r="I730" s="168">
        <v>34.450000000000003</v>
      </c>
      <c r="J730" s="5" t="str">
        <f>VLOOKUP(B730,'LEAD 2019'!$B:$B,1,0)</f>
        <v>7.3.9.99.00-7</v>
      </c>
    </row>
    <row r="731" spans="1:10" ht="12.75">
      <c r="A731" s="166">
        <v>6</v>
      </c>
      <c r="B731" s="167" t="s">
        <v>12967</v>
      </c>
      <c r="C731" s="167" t="s">
        <v>14528</v>
      </c>
      <c r="D731" s="167" t="s">
        <v>14529</v>
      </c>
      <c r="E731" s="168">
        <v>0</v>
      </c>
      <c r="F731" s="154"/>
      <c r="G731" s="168">
        <v>0</v>
      </c>
      <c r="H731" s="168">
        <v>34.450000000000003</v>
      </c>
      <c r="I731" s="168">
        <v>34.450000000000003</v>
      </c>
      <c r="J731" s="5" t="str">
        <f>VLOOKUP(B731,'LEAD 2019'!$B:$B,1,0)</f>
        <v>7.3.9.99.00.0001-0</v>
      </c>
    </row>
    <row r="732" spans="1:10" ht="12.75">
      <c r="A732" s="166">
        <v>1</v>
      </c>
      <c r="B732" s="167" t="s">
        <v>4785</v>
      </c>
      <c r="C732" s="167" t="s">
        <v>1</v>
      </c>
      <c r="D732" s="167" t="s">
        <v>4786</v>
      </c>
      <c r="E732" s="168">
        <v>-19000327.350000001</v>
      </c>
      <c r="F732" s="154"/>
      <c r="G732" s="168">
        <v>6011848.0599999996</v>
      </c>
      <c r="H732" s="168">
        <v>2314472.37</v>
      </c>
      <c r="I732" s="168">
        <v>-22697703.039999999</v>
      </c>
      <c r="J732" s="5" t="str">
        <f>VLOOKUP(B732,'LEAD 2019'!$B:$B,1,0)</f>
        <v>8.0.0.00.00-6</v>
      </c>
    </row>
    <row r="733" spans="1:10" ht="12.75">
      <c r="A733" s="166">
        <v>2</v>
      </c>
      <c r="B733" s="167" t="s">
        <v>4787</v>
      </c>
      <c r="C733" s="167" t="s">
        <v>1</v>
      </c>
      <c r="D733" s="167" t="s">
        <v>4788</v>
      </c>
      <c r="E733" s="168">
        <v>-17863773.699999999</v>
      </c>
      <c r="F733" s="154"/>
      <c r="G733" s="168">
        <v>5406909.2800000003</v>
      </c>
      <c r="H733" s="168">
        <v>2071373.61</v>
      </c>
      <c r="I733" s="168">
        <v>-21199309.370000001</v>
      </c>
      <c r="J733" s="5" t="str">
        <f>VLOOKUP(B733,'LEAD 2019'!$B:$B,1,0)</f>
        <v>8.1.0.00.00-5</v>
      </c>
    </row>
    <row r="734" spans="1:10" ht="12.75">
      <c r="A734" s="166">
        <v>3</v>
      </c>
      <c r="B734" s="167" t="s">
        <v>4789</v>
      </c>
      <c r="C734" s="167" t="s">
        <v>1</v>
      </c>
      <c r="D734" s="167" t="s">
        <v>4790</v>
      </c>
      <c r="E734" s="168">
        <v>-3366238.98</v>
      </c>
      <c r="F734" s="154"/>
      <c r="G734" s="168">
        <v>554833.71</v>
      </c>
      <c r="H734" s="168">
        <v>0.01</v>
      </c>
      <c r="I734" s="168">
        <v>-3921072.68</v>
      </c>
      <c r="J734" s="5" t="str">
        <f>VLOOKUP(B734,'LEAD 2019'!$B:$B,1,0)</f>
        <v>8.1.1.00.00-8</v>
      </c>
    </row>
    <row r="735" spans="1:10" ht="12.75">
      <c r="A735" s="166">
        <v>4</v>
      </c>
      <c r="B735" s="167" t="s">
        <v>4791</v>
      </c>
      <c r="C735" s="167" t="s">
        <v>1</v>
      </c>
      <c r="D735" s="167" t="s">
        <v>4792</v>
      </c>
      <c r="E735" s="168">
        <v>-48676.77</v>
      </c>
      <c r="F735" s="154"/>
      <c r="G735" s="168">
        <v>8116.61</v>
      </c>
      <c r="H735" s="168">
        <v>0</v>
      </c>
      <c r="I735" s="168">
        <v>-56793.38</v>
      </c>
      <c r="J735" s="5" t="str">
        <f>VLOOKUP(B735,'LEAD 2019'!$B:$B,1,0)</f>
        <v>8.1.1.25.00-7</v>
      </c>
    </row>
    <row r="736" spans="1:10" ht="12.75">
      <c r="A736" s="166">
        <v>6</v>
      </c>
      <c r="B736" s="167" t="s">
        <v>4793</v>
      </c>
      <c r="C736" s="167" t="s">
        <v>4794</v>
      </c>
      <c r="D736" s="167" t="s">
        <v>4795</v>
      </c>
      <c r="E736" s="168">
        <v>-48676.77</v>
      </c>
      <c r="F736" s="154"/>
      <c r="G736" s="168">
        <v>8116.61</v>
      </c>
      <c r="H736" s="168">
        <v>0</v>
      </c>
      <c r="I736" s="168">
        <v>-56793.38</v>
      </c>
      <c r="J736" s="5" t="str">
        <f>VLOOKUP(B736,'LEAD 2019'!$B:$B,1,0)</f>
        <v>8.1.1.25.00.0001-8</v>
      </c>
    </row>
    <row r="737" spans="1:11" ht="12.75">
      <c r="A737" s="166">
        <v>4</v>
      </c>
      <c r="B737" s="167" t="s">
        <v>4796</v>
      </c>
      <c r="C737" s="167" t="s">
        <v>1</v>
      </c>
      <c r="D737" s="167" t="s">
        <v>4797</v>
      </c>
      <c r="E737" s="168">
        <v>-3135715.99</v>
      </c>
      <c r="F737" s="154"/>
      <c r="G737" s="168">
        <v>512016.01</v>
      </c>
      <c r="H737" s="168">
        <v>0.01</v>
      </c>
      <c r="I737" s="168">
        <v>-3647731.99</v>
      </c>
      <c r="J737" s="5" t="str">
        <f>VLOOKUP(B737,'LEAD 2019'!$B:$B,1,0)</f>
        <v>8.1.1.30.00-9</v>
      </c>
    </row>
    <row r="738" spans="1:11" ht="12.75">
      <c r="A738" s="166">
        <v>6</v>
      </c>
      <c r="B738" s="167" t="s">
        <v>4798</v>
      </c>
      <c r="C738" s="167" t="s">
        <v>4799</v>
      </c>
      <c r="D738" s="167" t="s">
        <v>4800</v>
      </c>
      <c r="E738" s="168">
        <v>-3135715.99</v>
      </c>
      <c r="F738" s="154"/>
      <c r="G738" s="168">
        <v>512016.01</v>
      </c>
      <c r="H738" s="168">
        <v>0.01</v>
      </c>
      <c r="I738" s="168">
        <v>-3647731.99</v>
      </c>
      <c r="J738" s="5" t="str">
        <f>VLOOKUP(B738,'LEAD 2019'!$B:$B,1,0)</f>
        <v>8.1.1.30.00.0001-6</v>
      </c>
      <c r="K738" s="131"/>
    </row>
    <row r="739" spans="1:11" ht="12.75">
      <c r="A739" s="166">
        <v>4</v>
      </c>
      <c r="B739" s="167" t="s">
        <v>4801</v>
      </c>
      <c r="C739" s="167" t="s">
        <v>1</v>
      </c>
      <c r="D739" s="167" t="s">
        <v>4802</v>
      </c>
      <c r="E739" s="168">
        <v>-55667.6</v>
      </c>
      <c r="F739" s="154"/>
      <c r="G739" s="168">
        <v>8416.48</v>
      </c>
      <c r="H739" s="168">
        <v>0</v>
      </c>
      <c r="I739" s="168">
        <v>-64084.08</v>
      </c>
      <c r="J739" s="5" t="str">
        <f>VLOOKUP(B739,'LEAD 2019'!$B:$B,1,0)</f>
        <v>8.1.1.65.00-5</v>
      </c>
    </row>
    <row r="740" spans="1:11" ht="12.75">
      <c r="A740" s="166">
        <v>6</v>
      </c>
      <c r="B740" s="167" t="s">
        <v>4803</v>
      </c>
      <c r="C740" s="167" t="s">
        <v>4804</v>
      </c>
      <c r="D740" s="167" t="s">
        <v>4805</v>
      </c>
      <c r="E740" s="168">
        <v>-55667.6</v>
      </c>
      <c r="F740" s="154"/>
      <c r="G740" s="168">
        <v>8416.48</v>
      </c>
      <c r="H740" s="168">
        <v>0</v>
      </c>
      <c r="I740" s="168">
        <v>-64084.08</v>
      </c>
      <c r="J740" s="5" t="str">
        <f>VLOOKUP(B740,'LEAD 2019'!$B:$B,1,0)</f>
        <v>8.1.1.65.00.0002-7</v>
      </c>
    </row>
    <row r="741" spans="1:11" ht="12.75">
      <c r="A741" s="166">
        <v>4</v>
      </c>
      <c r="B741" s="167" t="s">
        <v>4806</v>
      </c>
      <c r="C741" s="167" t="s">
        <v>1</v>
      </c>
      <c r="D741" s="167" t="s">
        <v>4807</v>
      </c>
      <c r="E741" s="168">
        <v>-126178.62</v>
      </c>
      <c r="F741" s="154"/>
      <c r="G741" s="168">
        <v>26284.61</v>
      </c>
      <c r="H741" s="168">
        <v>0</v>
      </c>
      <c r="I741" s="168">
        <v>-152463.23000000001</v>
      </c>
      <c r="J741" s="5" t="str">
        <f>VLOOKUP(B741,'LEAD 2019'!$B:$B,1,0)</f>
        <v>8.1.1.85.00-9</v>
      </c>
    </row>
    <row r="742" spans="1:11" ht="12.75">
      <c r="A742" s="166">
        <v>5</v>
      </c>
      <c r="B742" s="167" t="s">
        <v>4808</v>
      </c>
      <c r="C742" s="167" t="s">
        <v>1</v>
      </c>
      <c r="D742" s="167" t="s">
        <v>4809</v>
      </c>
      <c r="E742" s="168">
        <v>-126178.62</v>
      </c>
      <c r="F742" s="154"/>
      <c r="G742" s="168">
        <v>26284.61</v>
      </c>
      <c r="H742" s="168">
        <v>0</v>
      </c>
      <c r="I742" s="168">
        <v>-152463.23000000001</v>
      </c>
      <c r="J742" s="5" t="str">
        <f>VLOOKUP(B742,'LEAD 2019'!$B:$B,1,0)</f>
        <v>8.1.1.85.10-2</v>
      </c>
    </row>
    <row r="743" spans="1:11" ht="12.75">
      <c r="A743" s="166">
        <v>6</v>
      </c>
      <c r="B743" s="167" t="s">
        <v>4810</v>
      </c>
      <c r="C743" s="167" t="s">
        <v>4811</v>
      </c>
      <c r="D743" s="167" t="s">
        <v>4812</v>
      </c>
      <c r="E743" s="168">
        <v>-126178.62</v>
      </c>
      <c r="F743" s="154"/>
      <c r="G743" s="168">
        <v>26284.61</v>
      </c>
      <c r="H743" s="168">
        <v>0</v>
      </c>
      <c r="I743" s="168">
        <v>-152463.23000000001</v>
      </c>
      <c r="J743" s="5" t="str">
        <f>VLOOKUP(B743,'LEAD 2019'!$B:$B,1,0)</f>
        <v>8.1.1.85.10.0002-2</v>
      </c>
    </row>
    <row r="744" spans="1:11" ht="12.75">
      <c r="A744" s="166">
        <v>3</v>
      </c>
      <c r="B744" s="167" t="s">
        <v>4813</v>
      </c>
      <c r="C744" s="167" t="s">
        <v>1</v>
      </c>
      <c r="D744" s="167" t="s">
        <v>4814</v>
      </c>
      <c r="E744" s="168">
        <v>-219977.57</v>
      </c>
      <c r="F744" s="154"/>
      <c r="G744" s="168">
        <v>38690.67</v>
      </c>
      <c r="H744" s="168">
        <v>0</v>
      </c>
      <c r="I744" s="168">
        <v>-258668.24</v>
      </c>
      <c r="J744" s="5" t="str">
        <f>VLOOKUP(B744,'LEAD 2019'!$B:$B,1,0)</f>
        <v>8.1.2.00.00-1</v>
      </c>
    </row>
    <row r="745" spans="1:11" ht="12.75">
      <c r="A745" s="166">
        <v>4</v>
      </c>
      <c r="B745" s="167" t="s">
        <v>4815</v>
      </c>
      <c r="C745" s="167" t="s">
        <v>1</v>
      </c>
      <c r="D745" s="167" t="s">
        <v>4816</v>
      </c>
      <c r="E745" s="168">
        <v>-219977.57</v>
      </c>
      <c r="F745" s="154"/>
      <c r="G745" s="168">
        <v>38690.67</v>
      </c>
      <c r="H745" s="168">
        <v>0</v>
      </c>
      <c r="I745" s="168">
        <v>-258668.24</v>
      </c>
      <c r="J745" s="5" t="str">
        <f>VLOOKUP(B745,'LEAD 2019'!$B:$B,1,0)</f>
        <v>8.1.2.80.00-7</v>
      </c>
    </row>
    <row r="746" spans="1:11" ht="12.75">
      <c r="A746" s="166">
        <v>6</v>
      </c>
      <c r="B746" s="167" t="s">
        <v>4817</v>
      </c>
      <c r="C746" s="167" t="s">
        <v>4818</v>
      </c>
      <c r="D746" s="167" t="s">
        <v>4819</v>
      </c>
      <c r="E746" s="168">
        <v>-219977.57</v>
      </c>
      <c r="F746" s="154"/>
      <c r="G746" s="168">
        <v>38690.67</v>
      </c>
      <c r="H746" s="168">
        <v>0</v>
      </c>
      <c r="I746" s="168">
        <v>-258668.24</v>
      </c>
      <c r="J746" s="5" t="str">
        <f>VLOOKUP(B746,'LEAD 2019'!$B:$B,1,0)</f>
        <v>8.1.2.80.00.0002-7</v>
      </c>
    </row>
    <row r="747" spans="1:11" ht="12.75">
      <c r="A747" s="166">
        <v>3</v>
      </c>
      <c r="B747" s="167" t="s">
        <v>4820</v>
      </c>
      <c r="C747" s="167" t="s">
        <v>1</v>
      </c>
      <c r="D747" s="167" t="s">
        <v>4821</v>
      </c>
      <c r="E747" s="168">
        <v>-9649396.3800000008</v>
      </c>
      <c r="F747" s="154"/>
      <c r="G747" s="168">
        <v>3422452.66</v>
      </c>
      <c r="H747" s="168">
        <v>1538866.63</v>
      </c>
      <c r="I747" s="168">
        <v>-11532982.41</v>
      </c>
      <c r="J747" s="5" t="str">
        <f>VLOOKUP(B747,'LEAD 2019'!$B:$B,1,0)</f>
        <v>8.1.7.00.00-6</v>
      </c>
    </row>
    <row r="748" spans="1:11" ht="12.75">
      <c r="A748" s="166">
        <v>4</v>
      </c>
      <c r="B748" s="167" t="s">
        <v>4822</v>
      </c>
      <c r="C748" s="167" t="s">
        <v>1</v>
      </c>
      <c r="D748" s="167" t="s">
        <v>4823</v>
      </c>
      <c r="E748" s="168">
        <v>-118818.36</v>
      </c>
      <c r="F748" s="154"/>
      <c r="G748" s="168">
        <v>39198.75</v>
      </c>
      <c r="H748" s="168">
        <v>10022.35</v>
      </c>
      <c r="I748" s="168">
        <v>-147994.76</v>
      </c>
      <c r="J748" s="5" t="str">
        <f>VLOOKUP(B748,'LEAD 2019'!$B:$B,1,0)</f>
        <v>8.1.7.03.00-3</v>
      </c>
    </row>
    <row r="749" spans="1:11" ht="12.75">
      <c r="A749" s="166">
        <v>6</v>
      </c>
      <c r="B749" s="167" t="s">
        <v>4824</v>
      </c>
      <c r="C749" s="167" t="s">
        <v>4825</v>
      </c>
      <c r="D749" s="167" t="s">
        <v>4826</v>
      </c>
      <c r="E749" s="168">
        <v>-118818.36</v>
      </c>
      <c r="F749" s="154"/>
      <c r="G749" s="168">
        <v>39198.75</v>
      </c>
      <c r="H749" s="168">
        <v>10022.35</v>
      </c>
      <c r="I749" s="168">
        <v>-147994.76</v>
      </c>
      <c r="J749" s="5" t="str">
        <f>VLOOKUP(B749,'LEAD 2019'!$B:$B,1,0)</f>
        <v>8.1.7.03.00.0001-2</v>
      </c>
    </row>
    <row r="750" spans="1:11" ht="12.75">
      <c r="A750" s="166">
        <v>4</v>
      </c>
      <c r="B750" s="167" t="s">
        <v>4827</v>
      </c>
      <c r="C750" s="167" t="s">
        <v>1</v>
      </c>
      <c r="D750" s="167" t="s">
        <v>4828</v>
      </c>
      <c r="E750" s="168">
        <v>-326754.32</v>
      </c>
      <c r="F750" s="154"/>
      <c r="G750" s="168">
        <v>141379.59</v>
      </c>
      <c r="H750" s="168">
        <v>66039.5</v>
      </c>
      <c r="I750" s="168">
        <v>-402094.41</v>
      </c>
      <c r="J750" s="5" t="str">
        <f>VLOOKUP(B750,'LEAD 2019'!$B:$B,1,0)</f>
        <v>8.1.7.06.00-0</v>
      </c>
    </row>
    <row r="751" spans="1:11" ht="12.75">
      <c r="A751" s="166">
        <v>6</v>
      </c>
      <c r="B751" s="167" t="s">
        <v>4829</v>
      </c>
      <c r="C751" s="167" t="s">
        <v>4830</v>
      </c>
      <c r="D751" s="167" t="s">
        <v>4831</v>
      </c>
      <c r="E751" s="168">
        <v>-159272.67000000001</v>
      </c>
      <c r="F751" s="154"/>
      <c r="G751" s="168">
        <v>95249.14</v>
      </c>
      <c r="H751" s="168">
        <v>65929.5</v>
      </c>
      <c r="I751" s="168">
        <v>-188592.31</v>
      </c>
      <c r="J751" s="5" t="str">
        <f>VLOOKUP(B751,'LEAD 2019'!$B:$B,1,0)</f>
        <v>8.1.7.06.00.0001-3</v>
      </c>
    </row>
    <row r="752" spans="1:11" ht="12.75">
      <c r="A752" s="166">
        <v>6</v>
      </c>
      <c r="B752" s="167" t="s">
        <v>4832</v>
      </c>
      <c r="C752" s="167" t="s">
        <v>4833</v>
      </c>
      <c r="D752" s="167" t="s">
        <v>4834</v>
      </c>
      <c r="E752" s="168">
        <v>-22003</v>
      </c>
      <c r="F752" s="154"/>
      <c r="G752" s="168">
        <v>5445.4</v>
      </c>
      <c r="H752" s="168">
        <v>0</v>
      </c>
      <c r="I752" s="168">
        <v>-27448.400000000001</v>
      </c>
      <c r="J752" s="5" t="str">
        <f>VLOOKUP(B752,'LEAD 2019'!$B:$B,1,0)</f>
        <v>8.1.7.06.00.0008-2</v>
      </c>
    </row>
    <row r="753" spans="1:10" ht="12.75">
      <c r="A753" s="166">
        <v>6</v>
      </c>
      <c r="B753" s="167" t="s">
        <v>4835</v>
      </c>
      <c r="C753" s="167" t="s">
        <v>4836</v>
      </c>
      <c r="D753" s="167" t="s">
        <v>4837</v>
      </c>
      <c r="E753" s="168">
        <v>-145478.65</v>
      </c>
      <c r="F753" s="154"/>
      <c r="G753" s="168">
        <v>40685.050000000003</v>
      </c>
      <c r="H753" s="168">
        <v>110</v>
      </c>
      <c r="I753" s="168">
        <v>-186053.7</v>
      </c>
      <c r="J753" s="5" t="str">
        <f>VLOOKUP(B753,'LEAD 2019'!$B:$B,1,0)</f>
        <v>8.1.7.06.00.9999-0</v>
      </c>
    </row>
    <row r="754" spans="1:10" ht="12.75">
      <c r="A754" s="166">
        <v>4</v>
      </c>
      <c r="B754" s="167" t="s">
        <v>4838</v>
      </c>
      <c r="C754" s="167" t="s">
        <v>1</v>
      </c>
      <c r="D754" s="167" t="s">
        <v>4839</v>
      </c>
      <c r="E754" s="168">
        <v>-197222.93</v>
      </c>
      <c r="F754" s="154"/>
      <c r="G754" s="168">
        <v>65438.16</v>
      </c>
      <c r="H754" s="168">
        <v>24631.13</v>
      </c>
      <c r="I754" s="168">
        <v>-238029.96</v>
      </c>
      <c r="J754" s="5" t="str">
        <f>VLOOKUP(B754,'LEAD 2019'!$B:$B,1,0)</f>
        <v>8.1.7.12.00-1</v>
      </c>
    </row>
    <row r="755" spans="1:10" ht="12.75">
      <c r="A755" s="166">
        <v>6</v>
      </c>
      <c r="B755" s="167" t="s">
        <v>4840</v>
      </c>
      <c r="C755" s="167" t="s">
        <v>4841</v>
      </c>
      <c r="D755" s="167" t="s">
        <v>4842</v>
      </c>
      <c r="E755" s="168">
        <v>-108771.08</v>
      </c>
      <c r="F755" s="154"/>
      <c r="G755" s="168">
        <v>42610.34</v>
      </c>
      <c r="H755" s="168">
        <v>24631.13</v>
      </c>
      <c r="I755" s="168">
        <v>-126750.29</v>
      </c>
      <c r="J755" s="5" t="str">
        <f>VLOOKUP(B755,'LEAD 2019'!$B:$B,1,0)</f>
        <v>8.1.7.12.00.0001-8</v>
      </c>
    </row>
    <row r="756" spans="1:10" ht="12.75">
      <c r="A756" s="166">
        <v>6</v>
      </c>
      <c r="B756" s="167" t="s">
        <v>4843</v>
      </c>
      <c r="C756" s="167" t="s">
        <v>4844</v>
      </c>
      <c r="D756" s="167" t="s">
        <v>4845</v>
      </c>
      <c r="E756" s="168">
        <v>-33485.61</v>
      </c>
      <c r="F756" s="154"/>
      <c r="G756" s="168">
        <v>3445.06</v>
      </c>
      <c r="H756" s="168">
        <v>0</v>
      </c>
      <c r="I756" s="168">
        <v>-36930.67</v>
      </c>
      <c r="J756" s="5" t="str">
        <f>VLOOKUP(B756,'LEAD 2019'!$B:$B,1,0)</f>
        <v>8.1.7.12.00.0002-5</v>
      </c>
    </row>
    <row r="757" spans="1:10" ht="12.75">
      <c r="A757" s="166">
        <v>6</v>
      </c>
      <c r="B757" s="167" t="s">
        <v>4846</v>
      </c>
      <c r="C757" s="167" t="s">
        <v>4847</v>
      </c>
      <c r="D757" s="167" t="s">
        <v>4848</v>
      </c>
      <c r="E757" s="168">
        <v>-19326.099999999999</v>
      </c>
      <c r="F757" s="154"/>
      <c r="G757" s="168">
        <v>10032.76</v>
      </c>
      <c r="H757" s="168">
        <v>0</v>
      </c>
      <c r="I757" s="168">
        <v>-29358.86</v>
      </c>
      <c r="J757" s="5" t="str">
        <f>VLOOKUP(B757,'LEAD 2019'!$B:$B,1,0)</f>
        <v>8.1.7.12.00.0003-2</v>
      </c>
    </row>
    <row r="758" spans="1:10" ht="12.75">
      <c r="A758" s="166">
        <v>6</v>
      </c>
      <c r="B758" s="167" t="s">
        <v>4849</v>
      </c>
      <c r="C758" s="167" t="s">
        <v>4850</v>
      </c>
      <c r="D758" s="167" t="s">
        <v>4851</v>
      </c>
      <c r="E758" s="168">
        <v>-249.51</v>
      </c>
      <c r="F758" s="154"/>
      <c r="G758" s="168">
        <v>0</v>
      </c>
      <c r="H758" s="168">
        <v>0</v>
      </c>
      <c r="I758" s="168">
        <v>-249.51</v>
      </c>
      <c r="J758" s="5" t="str">
        <f>VLOOKUP(B758,'LEAD 2019'!$B:$B,1,0)</f>
        <v>8.1.7.12.00.0004-9</v>
      </c>
    </row>
    <row r="759" spans="1:10" ht="12.75">
      <c r="A759" s="166">
        <v>6</v>
      </c>
      <c r="B759" s="167" t="s">
        <v>13146</v>
      </c>
      <c r="C759" s="167" t="s">
        <v>14530</v>
      </c>
      <c r="D759" s="167" t="s">
        <v>14531</v>
      </c>
      <c r="E759" s="168">
        <v>0</v>
      </c>
      <c r="F759" s="154"/>
      <c r="G759" s="168">
        <v>9350</v>
      </c>
      <c r="H759" s="168">
        <v>0</v>
      </c>
      <c r="I759" s="168">
        <v>-9350</v>
      </c>
      <c r="J759" s="5" t="str">
        <f>VLOOKUP(B759,'LEAD 2019'!$B:$B,1,0)</f>
        <v>8.1.7.12.00.0005-6</v>
      </c>
    </row>
    <row r="760" spans="1:10" ht="12.75">
      <c r="A760" s="166">
        <v>6</v>
      </c>
      <c r="B760" s="167" t="s">
        <v>4852</v>
      </c>
      <c r="C760" s="167" t="s">
        <v>4853</v>
      </c>
      <c r="D760" s="167" t="s">
        <v>4854</v>
      </c>
      <c r="E760" s="168">
        <v>-35390.629999999997</v>
      </c>
      <c r="F760" s="154"/>
      <c r="G760" s="168">
        <v>0</v>
      </c>
      <c r="H760" s="168">
        <v>0</v>
      </c>
      <c r="I760" s="168">
        <v>-35390.629999999997</v>
      </c>
      <c r="J760" s="5" t="str">
        <f>VLOOKUP(B760,'LEAD 2019'!$B:$B,1,0)</f>
        <v>8.1.7.12.00.9999-5</v>
      </c>
    </row>
    <row r="761" spans="1:10" ht="12.75">
      <c r="A761" s="166">
        <v>4</v>
      </c>
      <c r="B761" s="167" t="s">
        <v>4855</v>
      </c>
      <c r="C761" s="167" t="s">
        <v>1</v>
      </c>
      <c r="D761" s="167" t="s">
        <v>4856</v>
      </c>
      <c r="E761" s="168">
        <v>-833781.95</v>
      </c>
      <c r="F761" s="154"/>
      <c r="G761" s="168">
        <v>319346.24</v>
      </c>
      <c r="H761" s="168">
        <v>176122.13</v>
      </c>
      <c r="I761" s="168">
        <v>-977006.06</v>
      </c>
      <c r="J761" s="5" t="str">
        <f>VLOOKUP(B761,'LEAD 2019'!$B:$B,1,0)</f>
        <v>8.1.7.18.00-5</v>
      </c>
    </row>
    <row r="762" spans="1:10" ht="12.75">
      <c r="A762" s="166">
        <v>5</v>
      </c>
      <c r="B762" s="167" t="s">
        <v>4857</v>
      </c>
      <c r="C762" s="167" t="s">
        <v>1</v>
      </c>
      <c r="D762" s="167" t="s">
        <v>4858</v>
      </c>
      <c r="E762" s="168">
        <v>-37686.239999999998</v>
      </c>
      <c r="F762" s="154"/>
      <c r="G762" s="168">
        <v>15434.16</v>
      </c>
      <c r="H762" s="168">
        <v>7717.08</v>
      </c>
      <c r="I762" s="168">
        <v>-45403.32</v>
      </c>
      <c r="J762" s="5" t="str">
        <f>VLOOKUP(B762,'LEAD 2019'!$B:$B,1,0)</f>
        <v>8.1.7.18.10-8</v>
      </c>
    </row>
    <row r="763" spans="1:10" ht="12.75">
      <c r="A763" s="166">
        <v>6</v>
      </c>
      <c r="B763" s="167" t="s">
        <v>4859</v>
      </c>
      <c r="C763" s="167" t="s">
        <v>4860</v>
      </c>
      <c r="D763" s="167" t="s">
        <v>4861</v>
      </c>
      <c r="E763" s="168">
        <v>-37686.239999999998</v>
      </c>
      <c r="F763" s="154"/>
      <c r="G763" s="168">
        <v>15434.16</v>
      </c>
      <c r="H763" s="168">
        <v>7717.08</v>
      </c>
      <c r="I763" s="168">
        <v>-45403.32</v>
      </c>
      <c r="J763" s="5" t="str">
        <f>VLOOKUP(B763,'LEAD 2019'!$B:$B,1,0)</f>
        <v>8.1.7.18.10.0002-6</v>
      </c>
    </row>
    <row r="764" spans="1:10" ht="12.75">
      <c r="A764" s="166">
        <v>5</v>
      </c>
      <c r="B764" s="167" t="s">
        <v>4862</v>
      </c>
      <c r="C764" s="167" t="s">
        <v>1</v>
      </c>
      <c r="D764" s="167" t="s">
        <v>4863</v>
      </c>
      <c r="E764" s="168">
        <v>-796095.71</v>
      </c>
      <c r="F764" s="154"/>
      <c r="G764" s="168">
        <v>303912.08</v>
      </c>
      <c r="H764" s="168">
        <v>168405.05</v>
      </c>
      <c r="I764" s="168">
        <v>-931602.74</v>
      </c>
      <c r="J764" s="5" t="str">
        <f>VLOOKUP(B764,'LEAD 2019'!$B:$B,1,0)</f>
        <v>8.1.7.18.30-4</v>
      </c>
    </row>
    <row r="765" spans="1:10" ht="12.75">
      <c r="A765" s="166">
        <v>6</v>
      </c>
      <c r="B765" s="167" t="s">
        <v>4864</v>
      </c>
      <c r="C765" s="167" t="s">
        <v>4865</v>
      </c>
      <c r="D765" s="167" t="s">
        <v>4866</v>
      </c>
      <c r="E765" s="168">
        <v>-477964.89</v>
      </c>
      <c r="F765" s="154"/>
      <c r="G765" s="168">
        <v>269242.88</v>
      </c>
      <c r="H765" s="168">
        <v>137686.78</v>
      </c>
      <c r="I765" s="168">
        <v>-609520.99</v>
      </c>
      <c r="J765" s="5" t="str">
        <f>VLOOKUP(B765,'LEAD 2019'!$B:$B,1,0)</f>
        <v>8.1.7.18.30.0001-7</v>
      </c>
    </row>
    <row r="766" spans="1:10" ht="12.75">
      <c r="A766" s="166">
        <v>6</v>
      </c>
      <c r="B766" s="167" t="s">
        <v>4867</v>
      </c>
      <c r="C766" s="167" t="s">
        <v>4868</v>
      </c>
      <c r="D766" s="167" t="s">
        <v>4869</v>
      </c>
      <c r="E766" s="168">
        <v>-43472.94</v>
      </c>
      <c r="F766" s="154"/>
      <c r="G766" s="168">
        <v>3800.88</v>
      </c>
      <c r="H766" s="168">
        <v>1900.44</v>
      </c>
      <c r="I766" s="168">
        <v>-45373.38</v>
      </c>
      <c r="J766" s="5" t="str">
        <f>VLOOKUP(B766,'LEAD 2019'!$B:$B,1,0)</f>
        <v>8.1.7.18.30.0003-1</v>
      </c>
    </row>
    <row r="767" spans="1:10" ht="12.75">
      <c r="A767" s="166">
        <v>6</v>
      </c>
      <c r="B767" s="167" t="s">
        <v>4870</v>
      </c>
      <c r="C767" s="167" t="s">
        <v>4871</v>
      </c>
      <c r="D767" s="167" t="s">
        <v>4872</v>
      </c>
      <c r="E767" s="168">
        <v>-254830.66</v>
      </c>
      <c r="F767" s="154"/>
      <c r="G767" s="168">
        <v>30868.32</v>
      </c>
      <c r="H767" s="168">
        <v>15434.16</v>
      </c>
      <c r="I767" s="168">
        <v>-270264.82</v>
      </c>
      <c r="J767" s="5" t="str">
        <f>VLOOKUP(B767,'LEAD 2019'!$B:$B,1,0)</f>
        <v>8.1.7.18.30.0006-2</v>
      </c>
    </row>
    <row r="768" spans="1:10" ht="12.75">
      <c r="A768" s="166">
        <v>6</v>
      </c>
      <c r="B768" s="167" t="s">
        <v>4873</v>
      </c>
      <c r="C768" s="167" t="s">
        <v>4874</v>
      </c>
      <c r="D768" s="167" t="s">
        <v>4875</v>
      </c>
      <c r="E768" s="168">
        <v>-19827.22</v>
      </c>
      <c r="F768" s="154"/>
      <c r="G768" s="168">
        <v>0</v>
      </c>
      <c r="H768" s="168">
        <v>13383.67</v>
      </c>
      <c r="I768" s="168">
        <v>-6443.55</v>
      </c>
      <c r="J768" s="5" t="str">
        <f>VLOOKUP(B768,'LEAD 2019'!$B:$B,1,0)</f>
        <v>8.1.7.18.30.9999-4</v>
      </c>
    </row>
    <row r="769" spans="1:10" ht="12.75">
      <c r="A769" s="166">
        <v>4</v>
      </c>
      <c r="B769" s="167" t="s">
        <v>4876</v>
      </c>
      <c r="C769" s="167" t="s">
        <v>1</v>
      </c>
      <c r="D769" s="167" t="s">
        <v>4877</v>
      </c>
      <c r="E769" s="168">
        <v>-206772.87</v>
      </c>
      <c r="F769" s="154"/>
      <c r="G769" s="168">
        <v>78533.17</v>
      </c>
      <c r="H769" s="168">
        <v>6032.76</v>
      </c>
      <c r="I769" s="168">
        <v>-279273.28000000003</v>
      </c>
      <c r="J769" s="5" t="str">
        <f>VLOOKUP(B769,'LEAD 2019'!$B:$B,1,0)</f>
        <v>8.1.7.21.00-9</v>
      </c>
    </row>
    <row r="770" spans="1:10" ht="12.75">
      <c r="A770" s="166">
        <v>6</v>
      </c>
      <c r="B770" s="167" t="s">
        <v>4878</v>
      </c>
      <c r="C770" s="167" t="s">
        <v>4879</v>
      </c>
      <c r="D770" s="167" t="s">
        <v>4880</v>
      </c>
      <c r="E770" s="168">
        <v>-127511.75</v>
      </c>
      <c r="F770" s="154"/>
      <c r="G770" s="168">
        <v>25541.35</v>
      </c>
      <c r="H770" s="168">
        <v>0</v>
      </c>
      <c r="I770" s="168">
        <v>-153053.1</v>
      </c>
      <c r="J770" s="5" t="str">
        <f>VLOOKUP(B770,'LEAD 2019'!$B:$B,1,0)</f>
        <v>8.1.7.21.00.0001-4</v>
      </c>
    </row>
    <row r="771" spans="1:10" ht="12.75">
      <c r="A771" s="166">
        <v>6</v>
      </c>
      <c r="B771" s="167" t="s">
        <v>5996</v>
      </c>
      <c r="C771" s="167" t="s">
        <v>5997</v>
      </c>
      <c r="D771" s="167" t="s">
        <v>5998</v>
      </c>
      <c r="E771" s="168">
        <v>-2383</v>
      </c>
      <c r="F771" s="154"/>
      <c r="G771" s="168">
        <v>211.62</v>
      </c>
      <c r="H771" s="168">
        <v>0</v>
      </c>
      <c r="I771" s="168">
        <v>-2594.62</v>
      </c>
      <c r="J771" s="5" t="str">
        <f>VLOOKUP(B771,'LEAD 2019'!$B:$B,1,0)</f>
        <v>8.1.7.21.00.0002-1</v>
      </c>
    </row>
    <row r="772" spans="1:10" ht="12.75">
      <c r="A772" s="166">
        <v>6</v>
      </c>
      <c r="B772" s="167" t="s">
        <v>5999</v>
      </c>
      <c r="C772" s="167" t="s">
        <v>6000</v>
      </c>
      <c r="D772" s="167" t="s">
        <v>6001</v>
      </c>
      <c r="E772" s="168">
        <v>-25247.34</v>
      </c>
      <c r="F772" s="154"/>
      <c r="G772" s="168">
        <v>28402.62</v>
      </c>
      <c r="H772" s="168">
        <v>2032.4</v>
      </c>
      <c r="I772" s="168">
        <v>-51617.56</v>
      </c>
      <c r="J772" s="5" t="str">
        <f>VLOOKUP(B772,'LEAD 2019'!$B:$B,1,0)</f>
        <v>8.1.7.21.00.0003-8</v>
      </c>
    </row>
    <row r="773" spans="1:10" ht="12.75">
      <c r="A773" s="166">
        <v>6</v>
      </c>
      <c r="B773" s="167" t="s">
        <v>6002</v>
      </c>
      <c r="C773" s="167" t="s">
        <v>6003</v>
      </c>
      <c r="D773" s="167" t="s">
        <v>6004</v>
      </c>
      <c r="E773" s="168">
        <v>-4860.3599999999997</v>
      </c>
      <c r="F773" s="154"/>
      <c r="G773" s="168">
        <v>0</v>
      </c>
      <c r="H773" s="168">
        <v>0</v>
      </c>
      <c r="I773" s="168">
        <v>-4860.3599999999997</v>
      </c>
      <c r="J773" s="5" t="str">
        <f>VLOOKUP(B773,'LEAD 2019'!$B:$B,1,0)</f>
        <v>8.1.7.21.00.0004-5</v>
      </c>
    </row>
    <row r="774" spans="1:10" ht="12.75">
      <c r="A774" s="166">
        <v>6</v>
      </c>
      <c r="B774" s="167" t="s">
        <v>6005</v>
      </c>
      <c r="C774" s="167" t="s">
        <v>6006</v>
      </c>
      <c r="D774" s="167" t="s">
        <v>6007</v>
      </c>
      <c r="E774" s="168">
        <v>-33917.43</v>
      </c>
      <c r="F774" s="154"/>
      <c r="G774" s="168">
        <v>23484.93</v>
      </c>
      <c r="H774" s="168">
        <v>4000.36</v>
      </c>
      <c r="I774" s="168">
        <v>-53402</v>
      </c>
      <c r="J774" s="5" t="str">
        <f>VLOOKUP(B774,'LEAD 2019'!$B:$B,1,0)</f>
        <v>8.1.7.21.00.0005-2</v>
      </c>
    </row>
    <row r="775" spans="1:10" ht="12.75">
      <c r="A775" s="166">
        <v>6</v>
      </c>
      <c r="B775" s="167" t="s">
        <v>6008</v>
      </c>
      <c r="C775" s="167" t="s">
        <v>6009</v>
      </c>
      <c r="D775" s="167" t="s">
        <v>6010</v>
      </c>
      <c r="E775" s="168">
        <v>-12852.99</v>
      </c>
      <c r="F775" s="154"/>
      <c r="G775" s="168">
        <v>892.65</v>
      </c>
      <c r="H775" s="168">
        <v>0</v>
      </c>
      <c r="I775" s="168">
        <v>-13745.64</v>
      </c>
      <c r="J775" s="5" t="str">
        <f>VLOOKUP(B775,'LEAD 2019'!$B:$B,1,0)</f>
        <v>8.1.7.21.00.9999-1</v>
      </c>
    </row>
    <row r="776" spans="1:10" ht="12.75">
      <c r="A776" s="166">
        <v>4</v>
      </c>
      <c r="B776" s="167" t="s">
        <v>4881</v>
      </c>
      <c r="C776" s="167" t="s">
        <v>1</v>
      </c>
      <c r="D776" s="167" t="s">
        <v>4882</v>
      </c>
      <c r="E776" s="168">
        <v>-53061.51</v>
      </c>
      <c r="F776" s="154"/>
      <c r="G776" s="168">
        <v>21021.82</v>
      </c>
      <c r="H776" s="168">
        <v>2074.5</v>
      </c>
      <c r="I776" s="168">
        <v>-72008.83</v>
      </c>
      <c r="J776" s="5" t="str">
        <f>VLOOKUP(B776,'LEAD 2019'!$B:$B,1,0)</f>
        <v>8.1.7.24.00-6</v>
      </c>
    </row>
    <row r="777" spans="1:10" ht="12.75">
      <c r="A777" s="166">
        <v>6</v>
      </c>
      <c r="B777" s="167" t="s">
        <v>4883</v>
      </c>
      <c r="C777" s="167" t="s">
        <v>4884</v>
      </c>
      <c r="D777" s="167" t="s">
        <v>4885</v>
      </c>
      <c r="E777" s="168">
        <v>-38321.83</v>
      </c>
      <c r="F777" s="154"/>
      <c r="G777" s="168">
        <v>8026.26</v>
      </c>
      <c r="H777" s="168">
        <v>0</v>
      </c>
      <c r="I777" s="168">
        <v>-46348.09</v>
      </c>
      <c r="J777" s="5" t="str">
        <f>VLOOKUP(B777,'LEAD 2019'!$B:$B,1,0)</f>
        <v>8.1.7.24.00.0001-5</v>
      </c>
    </row>
    <row r="778" spans="1:10" ht="12.75">
      <c r="A778" s="166">
        <v>6</v>
      </c>
      <c r="B778" s="167" t="s">
        <v>4886</v>
      </c>
      <c r="C778" s="167" t="s">
        <v>4887</v>
      </c>
      <c r="D778" s="167" t="s">
        <v>4888</v>
      </c>
      <c r="E778" s="168">
        <v>-10321.040000000001</v>
      </c>
      <c r="F778" s="154"/>
      <c r="G778" s="168">
        <v>10904.16</v>
      </c>
      <c r="H778" s="168">
        <v>0</v>
      </c>
      <c r="I778" s="168">
        <v>-21225.200000000001</v>
      </c>
      <c r="J778" s="5" t="str">
        <f>VLOOKUP(B778,'LEAD 2019'!$B:$B,1,0)</f>
        <v>8.1.7.24.00.0002-2</v>
      </c>
    </row>
    <row r="779" spans="1:10" ht="12.75">
      <c r="A779" s="166">
        <v>6</v>
      </c>
      <c r="B779" s="167" t="s">
        <v>6011</v>
      </c>
      <c r="C779" s="167" t="s">
        <v>6012</v>
      </c>
      <c r="D779" s="167" t="s">
        <v>6013</v>
      </c>
      <c r="E779" s="168">
        <v>-4303.6400000000003</v>
      </c>
      <c r="F779" s="154"/>
      <c r="G779" s="168">
        <v>2091.4</v>
      </c>
      <c r="H779" s="168">
        <v>2074.5</v>
      </c>
      <c r="I779" s="168">
        <v>-4320.54</v>
      </c>
      <c r="J779" s="5" t="str">
        <f>VLOOKUP(B779,'LEAD 2019'!$B:$B,1,0)</f>
        <v>8.1.7.24.00.0003-9</v>
      </c>
    </row>
    <row r="780" spans="1:10" ht="12.75">
      <c r="A780" s="166">
        <v>6</v>
      </c>
      <c r="B780" s="167" t="s">
        <v>6014</v>
      </c>
      <c r="C780" s="167" t="s">
        <v>6015</v>
      </c>
      <c r="D780" s="167" t="s">
        <v>6016</v>
      </c>
      <c r="E780" s="168">
        <v>-115</v>
      </c>
      <c r="F780" s="154"/>
      <c r="G780" s="168">
        <v>0</v>
      </c>
      <c r="H780" s="168">
        <v>0</v>
      </c>
      <c r="I780" s="168">
        <v>-115</v>
      </c>
      <c r="J780" s="5" t="str">
        <f>VLOOKUP(B780,'LEAD 2019'!$B:$B,1,0)</f>
        <v>8.1.7.24.00.9999-2</v>
      </c>
    </row>
    <row r="781" spans="1:10" ht="12.75">
      <c r="A781" s="166">
        <v>4</v>
      </c>
      <c r="B781" s="167" t="s">
        <v>4889</v>
      </c>
      <c r="C781" s="167" t="s">
        <v>1</v>
      </c>
      <c r="D781" s="167" t="s">
        <v>4890</v>
      </c>
      <c r="E781" s="168">
        <v>-680980.19</v>
      </c>
      <c r="F781" s="154"/>
      <c r="G781" s="168">
        <v>500098.54</v>
      </c>
      <c r="H781" s="168">
        <v>352060.95</v>
      </c>
      <c r="I781" s="168">
        <v>-829017.78</v>
      </c>
      <c r="J781" s="5" t="str">
        <f>VLOOKUP(B781,'LEAD 2019'!$B:$B,1,0)</f>
        <v>8.1.7.27.00-3</v>
      </c>
    </row>
    <row r="782" spans="1:10" ht="12.75">
      <c r="A782" s="166">
        <v>6</v>
      </c>
      <c r="B782" s="167" t="s">
        <v>4891</v>
      </c>
      <c r="C782" s="167" t="s">
        <v>4892</v>
      </c>
      <c r="D782" s="167" t="s">
        <v>4893</v>
      </c>
      <c r="E782" s="168">
        <v>-52292.77</v>
      </c>
      <c r="F782" s="154"/>
      <c r="G782" s="168">
        <v>70750.66</v>
      </c>
      <c r="H782" s="168">
        <v>41391.129999999997</v>
      </c>
      <c r="I782" s="168">
        <v>-81652.3</v>
      </c>
      <c r="J782" s="5" t="str">
        <f>VLOOKUP(B782,'LEAD 2019'!$B:$B,1,0)</f>
        <v>8.1.7.27.00.0002-3</v>
      </c>
    </row>
    <row r="783" spans="1:10" ht="12.75">
      <c r="A783" s="166">
        <v>6</v>
      </c>
      <c r="B783" s="167" t="s">
        <v>4894</v>
      </c>
      <c r="C783" s="167" t="s">
        <v>4895</v>
      </c>
      <c r="D783" s="167" t="s">
        <v>4896</v>
      </c>
      <c r="E783" s="168">
        <v>-578302.05000000005</v>
      </c>
      <c r="F783" s="154"/>
      <c r="G783" s="168">
        <v>420330.47</v>
      </c>
      <c r="H783" s="168">
        <v>306330.46999999997</v>
      </c>
      <c r="I783" s="168">
        <v>-692302.05</v>
      </c>
      <c r="J783" s="5" t="str">
        <f>VLOOKUP(B783,'LEAD 2019'!$B:$B,1,0)</f>
        <v>8.1.7.27.00.0004-7</v>
      </c>
    </row>
    <row r="784" spans="1:10" ht="12.75">
      <c r="A784" s="166">
        <v>6</v>
      </c>
      <c r="B784" s="167" t="s">
        <v>4897</v>
      </c>
      <c r="C784" s="167" t="s">
        <v>4898</v>
      </c>
      <c r="D784" s="167" t="s">
        <v>4899</v>
      </c>
      <c r="E784" s="168">
        <v>-15696.8</v>
      </c>
      <c r="F784" s="154"/>
      <c r="G784" s="168">
        <v>2465.09</v>
      </c>
      <c r="H784" s="168">
        <v>1327.99</v>
      </c>
      <c r="I784" s="168">
        <v>-16833.900000000001</v>
      </c>
      <c r="J784" s="5" t="str">
        <f>VLOOKUP(B784,'LEAD 2019'!$B:$B,1,0)</f>
        <v>8.1.7.27.00.0005-4</v>
      </c>
    </row>
    <row r="785" spans="1:10" ht="12.75">
      <c r="A785" s="166">
        <v>6</v>
      </c>
      <c r="B785" s="167" t="s">
        <v>4900</v>
      </c>
      <c r="C785" s="167" t="s">
        <v>4901</v>
      </c>
      <c r="D785" s="167" t="s">
        <v>4902</v>
      </c>
      <c r="E785" s="168">
        <v>-19156.43</v>
      </c>
      <c r="F785" s="154"/>
      <c r="G785" s="168">
        <v>1140</v>
      </c>
      <c r="H785" s="168">
        <v>1140</v>
      </c>
      <c r="I785" s="168">
        <v>-19156.43</v>
      </c>
      <c r="J785" s="5" t="str">
        <f>VLOOKUP(B785,'LEAD 2019'!$B:$B,1,0)</f>
        <v>8.1.7.27.00.0006-1</v>
      </c>
    </row>
    <row r="786" spans="1:10" ht="12.75">
      <c r="A786" s="166">
        <v>6</v>
      </c>
      <c r="B786" s="167" t="s">
        <v>4903</v>
      </c>
      <c r="C786" s="167" t="s">
        <v>4904</v>
      </c>
      <c r="D786" s="167" t="s">
        <v>4905</v>
      </c>
      <c r="E786" s="168">
        <v>-15532.14</v>
      </c>
      <c r="F786" s="154"/>
      <c r="G786" s="168">
        <v>4912.32</v>
      </c>
      <c r="H786" s="168">
        <v>1871.36</v>
      </c>
      <c r="I786" s="168">
        <v>-18573.099999999999</v>
      </c>
      <c r="J786" s="5" t="str">
        <f>VLOOKUP(B786,'LEAD 2019'!$B:$B,1,0)</f>
        <v>8.1.7.27.00.0007-8</v>
      </c>
    </row>
    <row r="787" spans="1:10" ht="12.75">
      <c r="A787" s="166">
        <v>6</v>
      </c>
      <c r="B787" s="167" t="s">
        <v>13207</v>
      </c>
      <c r="C787" s="167" t="s">
        <v>14534</v>
      </c>
      <c r="D787" s="167" t="s">
        <v>14535</v>
      </c>
      <c r="E787" s="168">
        <v>0</v>
      </c>
      <c r="F787" s="154"/>
      <c r="G787" s="168">
        <v>500</v>
      </c>
      <c r="H787" s="168">
        <v>0</v>
      </c>
      <c r="I787" s="168">
        <v>-500</v>
      </c>
      <c r="J787" s="5" t="str">
        <f>VLOOKUP(B787,'LEAD 2019'!$B:$B,1,0)</f>
        <v>8.1.7.27.00.9999-3</v>
      </c>
    </row>
    <row r="788" spans="1:10" ht="12.75">
      <c r="A788" s="166">
        <v>4</v>
      </c>
      <c r="B788" s="167" t="s">
        <v>4906</v>
      </c>
      <c r="C788" s="167" t="s">
        <v>1</v>
      </c>
      <c r="D788" s="167" t="s">
        <v>4907</v>
      </c>
      <c r="E788" s="168">
        <v>-1120786.78</v>
      </c>
      <c r="F788" s="154"/>
      <c r="G788" s="168">
        <v>573425.5</v>
      </c>
      <c r="H788" s="168">
        <v>350539.14</v>
      </c>
      <c r="I788" s="168">
        <v>-1343673.14</v>
      </c>
      <c r="J788" s="5" t="str">
        <f>VLOOKUP(B788,'LEAD 2019'!$B:$B,1,0)</f>
        <v>8.1.7.30.00-7</v>
      </c>
    </row>
    <row r="789" spans="1:10" ht="12.75">
      <c r="A789" s="166">
        <v>5</v>
      </c>
      <c r="B789" s="167" t="s">
        <v>4908</v>
      </c>
      <c r="C789" s="167" t="s">
        <v>1</v>
      </c>
      <c r="D789" s="167" t="s">
        <v>4909</v>
      </c>
      <c r="E789" s="168">
        <v>-265015.86</v>
      </c>
      <c r="F789" s="154"/>
      <c r="G789" s="168">
        <v>104713.92</v>
      </c>
      <c r="H789" s="168">
        <v>51138.99</v>
      </c>
      <c r="I789" s="168">
        <v>-318590.78999999998</v>
      </c>
      <c r="J789" s="5" t="str">
        <f>VLOOKUP(B789,'LEAD 2019'!$B:$B,1,0)</f>
        <v>8.1.7.30.10-0</v>
      </c>
    </row>
    <row r="790" spans="1:10" ht="12.75">
      <c r="A790" s="166">
        <v>6</v>
      </c>
      <c r="B790" s="167" t="s">
        <v>4910</v>
      </c>
      <c r="C790" s="167" t="s">
        <v>4911</v>
      </c>
      <c r="D790" s="167" t="s">
        <v>4912</v>
      </c>
      <c r="E790" s="168">
        <v>-209529.74</v>
      </c>
      <c r="F790" s="154"/>
      <c r="G790" s="168">
        <v>93792.18</v>
      </c>
      <c r="H790" s="168">
        <v>51138.99</v>
      </c>
      <c r="I790" s="168">
        <v>-252182.93</v>
      </c>
      <c r="J790" s="5" t="str">
        <f>VLOOKUP(B790,'LEAD 2019'!$B:$B,1,0)</f>
        <v>8.1.7.30.10.0001-9</v>
      </c>
    </row>
    <row r="791" spans="1:10" ht="12.75">
      <c r="A791" s="166">
        <v>6</v>
      </c>
      <c r="B791" s="167" t="s">
        <v>4913</v>
      </c>
      <c r="C791" s="167" t="s">
        <v>4914</v>
      </c>
      <c r="D791" s="167" t="s">
        <v>4915</v>
      </c>
      <c r="E791" s="168">
        <v>-55486.12</v>
      </c>
      <c r="F791" s="154"/>
      <c r="G791" s="168">
        <v>10921.74</v>
      </c>
      <c r="H791" s="168">
        <v>0</v>
      </c>
      <c r="I791" s="168">
        <v>-66407.86</v>
      </c>
      <c r="J791" s="5" t="str">
        <f>VLOOKUP(B791,'LEAD 2019'!$B:$B,1,0)</f>
        <v>8.1.7.30.10.0002-6</v>
      </c>
    </row>
    <row r="792" spans="1:10" ht="12.75">
      <c r="A792" s="166">
        <v>5</v>
      </c>
      <c r="B792" s="167" t="s">
        <v>4916</v>
      </c>
      <c r="C792" s="167" t="s">
        <v>1</v>
      </c>
      <c r="D792" s="167" t="s">
        <v>4917</v>
      </c>
      <c r="E792" s="168">
        <v>-855770.92</v>
      </c>
      <c r="F792" s="154"/>
      <c r="G792" s="168">
        <v>468711.58</v>
      </c>
      <c r="H792" s="168">
        <v>299400.15000000002</v>
      </c>
      <c r="I792" s="168">
        <v>-1025082.35</v>
      </c>
      <c r="J792" s="5" t="str">
        <f>VLOOKUP(B792,'LEAD 2019'!$B:$B,1,0)</f>
        <v>8.1.7.30.50-2</v>
      </c>
    </row>
    <row r="793" spans="1:10" ht="12.75">
      <c r="A793" s="166">
        <v>6</v>
      </c>
      <c r="B793" s="167" t="s">
        <v>4918</v>
      </c>
      <c r="C793" s="167" t="s">
        <v>4919</v>
      </c>
      <c r="D793" s="167" t="s">
        <v>4920</v>
      </c>
      <c r="E793" s="168">
        <v>-741777.16</v>
      </c>
      <c r="F793" s="154"/>
      <c r="G793" s="168">
        <v>403170.51</v>
      </c>
      <c r="H793" s="168">
        <v>266748.94</v>
      </c>
      <c r="I793" s="168">
        <v>-878198.73</v>
      </c>
      <c r="J793" s="5" t="str">
        <f>VLOOKUP(B793,'LEAD 2019'!$B:$B,1,0)</f>
        <v>8.1.7.30.50.0001-5</v>
      </c>
    </row>
    <row r="794" spans="1:10" ht="12.75">
      <c r="A794" s="166">
        <v>6</v>
      </c>
      <c r="B794" s="167" t="s">
        <v>4921</v>
      </c>
      <c r="C794" s="167" t="s">
        <v>4922</v>
      </c>
      <c r="D794" s="167" t="s">
        <v>4923</v>
      </c>
      <c r="E794" s="168">
        <v>-113993.76</v>
      </c>
      <c r="F794" s="154"/>
      <c r="G794" s="168">
        <v>65541.070000000007</v>
      </c>
      <c r="H794" s="168">
        <v>32651.21</v>
      </c>
      <c r="I794" s="168">
        <v>-146883.62</v>
      </c>
      <c r="J794" s="5" t="str">
        <f>VLOOKUP(B794,'LEAD 2019'!$B:$B,1,0)</f>
        <v>8.1.7.30.50.0002-2</v>
      </c>
    </row>
    <row r="795" spans="1:10" ht="12.75">
      <c r="A795" s="166">
        <v>4</v>
      </c>
      <c r="B795" s="167" t="s">
        <v>4924</v>
      </c>
      <c r="C795" s="167" t="s">
        <v>1</v>
      </c>
      <c r="D795" s="167" t="s">
        <v>4925</v>
      </c>
      <c r="E795" s="168">
        <v>-2830640.13</v>
      </c>
      <c r="F795" s="154"/>
      <c r="G795" s="168">
        <v>952419.71</v>
      </c>
      <c r="H795" s="168">
        <v>383132.2</v>
      </c>
      <c r="I795" s="168">
        <v>-3399927.64</v>
      </c>
      <c r="J795" s="5" t="str">
        <f>VLOOKUP(B795,'LEAD 2019'!$B:$B,1,0)</f>
        <v>8.1.7.33.00-4</v>
      </c>
    </row>
    <row r="796" spans="1:10" ht="12.75">
      <c r="A796" s="166">
        <v>6</v>
      </c>
      <c r="B796" s="167" t="s">
        <v>4926</v>
      </c>
      <c r="C796" s="167" t="s">
        <v>4927</v>
      </c>
      <c r="D796" s="167" t="s">
        <v>4230</v>
      </c>
      <c r="E796" s="168">
        <v>-1739838.96</v>
      </c>
      <c r="F796" s="154"/>
      <c r="G796" s="168">
        <v>539872.98</v>
      </c>
      <c r="H796" s="168">
        <v>186993.91</v>
      </c>
      <c r="I796" s="168">
        <v>-2092718.03</v>
      </c>
      <c r="J796" s="5" t="str">
        <f>VLOOKUP(B796,'LEAD 2019'!$B:$B,1,0)</f>
        <v>8.1.7.33.00.0001-1</v>
      </c>
    </row>
    <row r="797" spans="1:10" ht="12.75">
      <c r="A797" s="166">
        <v>6</v>
      </c>
      <c r="B797" s="167" t="s">
        <v>4928</v>
      </c>
      <c r="C797" s="167" t="s">
        <v>4929</v>
      </c>
      <c r="D797" s="167" t="s">
        <v>4930</v>
      </c>
      <c r="E797" s="168">
        <v>-303559.62</v>
      </c>
      <c r="F797" s="154"/>
      <c r="G797" s="168">
        <v>101173.15</v>
      </c>
      <c r="H797" s="168">
        <v>33248.910000000003</v>
      </c>
      <c r="I797" s="168">
        <v>-371483.86</v>
      </c>
      <c r="J797" s="5" t="str">
        <f>VLOOKUP(B797,'LEAD 2019'!$B:$B,1,0)</f>
        <v>8.1.7.33.00.0002-8</v>
      </c>
    </row>
    <row r="798" spans="1:10" ht="12.75">
      <c r="A798" s="166">
        <v>6</v>
      </c>
      <c r="B798" s="167" t="s">
        <v>4931</v>
      </c>
      <c r="C798" s="167" t="s">
        <v>4932</v>
      </c>
      <c r="D798" s="167" t="s">
        <v>4933</v>
      </c>
      <c r="E798" s="168">
        <v>-76857.83</v>
      </c>
      <c r="F798" s="154"/>
      <c r="G798" s="168">
        <v>23196.57</v>
      </c>
      <c r="H798" s="168">
        <v>7447.29</v>
      </c>
      <c r="I798" s="168">
        <v>-92607.11</v>
      </c>
      <c r="J798" s="5" t="str">
        <f>VLOOKUP(B798,'LEAD 2019'!$B:$B,1,0)</f>
        <v>8.1.7.33.00.0003-5</v>
      </c>
    </row>
    <row r="799" spans="1:10" ht="12.75">
      <c r="A799" s="166">
        <v>6</v>
      </c>
      <c r="B799" s="167" t="s">
        <v>4934</v>
      </c>
      <c r="C799" s="167" t="s">
        <v>4935</v>
      </c>
      <c r="D799" s="167" t="s">
        <v>4936</v>
      </c>
      <c r="E799" s="168">
        <v>-12718.92</v>
      </c>
      <c r="F799" s="154"/>
      <c r="G799" s="168">
        <v>720.54</v>
      </c>
      <c r="H799" s="168">
        <v>0</v>
      </c>
      <c r="I799" s="168">
        <v>-13439.46</v>
      </c>
      <c r="J799" s="5" t="str">
        <f>VLOOKUP(B799,'LEAD 2019'!$B:$B,1,0)</f>
        <v>8.1.7.33.00.0004-2</v>
      </c>
    </row>
    <row r="800" spans="1:10" ht="12.75">
      <c r="A800" s="166">
        <v>6</v>
      </c>
      <c r="B800" s="167" t="s">
        <v>13224</v>
      </c>
      <c r="C800" s="167" t="s">
        <v>14536</v>
      </c>
      <c r="D800" s="167" t="s">
        <v>14537</v>
      </c>
      <c r="E800" s="168">
        <v>0</v>
      </c>
      <c r="F800" s="154"/>
      <c r="G800" s="168">
        <v>10360.98</v>
      </c>
      <c r="H800" s="168">
        <v>0</v>
      </c>
      <c r="I800" s="168">
        <v>-10360.98</v>
      </c>
      <c r="J800" s="5" t="str">
        <f>VLOOKUP(B800,'LEAD 2019'!$B:$B,1,0)</f>
        <v>8.1.7.33.00.0005-9</v>
      </c>
    </row>
    <row r="801" spans="1:10" ht="12.75">
      <c r="A801" s="166">
        <v>6</v>
      </c>
      <c r="B801" s="167" t="s">
        <v>4937</v>
      </c>
      <c r="C801" s="167" t="s">
        <v>4938</v>
      </c>
      <c r="D801" s="167" t="s">
        <v>4939</v>
      </c>
      <c r="E801" s="168">
        <v>-53904.04</v>
      </c>
      <c r="F801" s="154"/>
      <c r="G801" s="168">
        <v>0</v>
      </c>
      <c r="H801" s="168">
        <v>0</v>
      </c>
      <c r="I801" s="168">
        <v>-53904.04</v>
      </c>
      <c r="J801" s="5" t="str">
        <f>VLOOKUP(B801,'LEAD 2019'!$B:$B,1,0)</f>
        <v>8.1.7.33.00.0006-6</v>
      </c>
    </row>
    <row r="802" spans="1:10" ht="12.75">
      <c r="A802" s="166">
        <v>6</v>
      </c>
      <c r="B802" s="167" t="s">
        <v>4940</v>
      </c>
      <c r="C802" s="167" t="s">
        <v>4941</v>
      </c>
      <c r="D802" s="167" t="s">
        <v>4942</v>
      </c>
      <c r="E802" s="168">
        <v>-4459.99</v>
      </c>
      <c r="F802" s="154"/>
      <c r="G802" s="168">
        <v>0</v>
      </c>
      <c r="H802" s="168">
        <v>0</v>
      </c>
      <c r="I802" s="168">
        <v>-4459.99</v>
      </c>
      <c r="J802" s="5" t="str">
        <f>VLOOKUP(B802,'LEAD 2019'!$B:$B,1,0)</f>
        <v>8.1.7.33.00.0009-7</v>
      </c>
    </row>
    <row r="803" spans="1:10" ht="12.75">
      <c r="A803" s="166">
        <v>6</v>
      </c>
      <c r="B803" s="167" t="s">
        <v>4943</v>
      </c>
      <c r="C803" s="167" t="s">
        <v>4944</v>
      </c>
      <c r="D803" s="167" t="s">
        <v>4254</v>
      </c>
      <c r="E803" s="168">
        <v>-207230.16</v>
      </c>
      <c r="F803" s="154"/>
      <c r="G803" s="168">
        <v>133344.29</v>
      </c>
      <c r="H803" s="168">
        <v>120622.39999999999</v>
      </c>
      <c r="I803" s="168">
        <v>-219952.05</v>
      </c>
      <c r="J803" s="5" t="str">
        <f>VLOOKUP(B803,'LEAD 2019'!$B:$B,1,0)</f>
        <v>8.1.7.33.00.0010-7</v>
      </c>
    </row>
    <row r="804" spans="1:10" ht="12.75">
      <c r="A804" s="166">
        <v>6</v>
      </c>
      <c r="B804" s="167" t="s">
        <v>4945</v>
      </c>
      <c r="C804" s="167" t="s">
        <v>4946</v>
      </c>
      <c r="D804" s="167" t="s">
        <v>4947</v>
      </c>
      <c r="E804" s="168">
        <v>0</v>
      </c>
      <c r="F804" s="154"/>
      <c r="G804" s="168">
        <v>17596.189999999999</v>
      </c>
      <c r="H804" s="168">
        <v>0</v>
      </c>
      <c r="I804" s="168">
        <v>-17596.189999999999</v>
      </c>
      <c r="J804" s="5" t="str">
        <f>VLOOKUP(B804,'LEAD 2019'!$B:$B,1,0)</f>
        <v>8.1.7.33.00.0011-4</v>
      </c>
    </row>
    <row r="805" spans="1:10" ht="12.75">
      <c r="A805" s="166">
        <v>6</v>
      </c>
      <c r="B805" s="167" t="s">
        <v>4948</v>
      </c>
      <c r="C805" s="167" t="s">
        <v>4949</v>
      </c>
      <c r="D805" s="167" t="s">
        <v>4242</v>
      </c>
      <c r="E805" s="168">
        <v>-249398.92</v>
      </c>
      <c r="F805" s="154"/>
      <c r="G805" s="168">
        <v>80104.490000000005</v>
      </c>
      <c r="H805" s="168">
        <v>34819.69</v>
      </c>
      <c r="I805" s="168">
        <v>-294683.71999999997</v>
      </c>
      <c r="J805" s="5" t="str">
        <f>VLOOKUP(B805,'LEAD 2019'!$B:$B,1,0)</f>
        <v>8.1.7.33.00.0012-1</v>
      </c>
    </row>
    <row r="806" spans="1:10" ht="12.75">
      <c r="A806" s="166">
        <v>6</v>
      </c>
      <c r="B806" s="167" t="s">
        <v>4950</v>
      </c>
      <c r="C806" s="167" t="s">
        <v>4951</v>
      </c>
      <c r="D806" s="167" t="s">
        <v>4952</v>
      </c>
      <c r="E806" s="168">
        <v>-2669.98</v>
      </c>
      <c r="F806" s="154"/>
      <c r="G806" s="168">
        <v>0</v>
      </c>
      <c r="H806" s="168">
        <v>0</v>
      </c>
      <c r="I806" s="168">
        <v>-2669.98</v>
      </c>
      <c r="J806" s="5" t="str">
        <f>VLOOKUP(B806,'LEAD 2019'!$B:$B,1,0)</f>
        <v>8.1.7.33.00.0016-9</v>
      </c>
    </row>
    <row r="807" spans="1:10" ht="12.75">
      <c r="A807" s="166">
        <v>6</v>
      </c>
      <c r="B807" s="167" t="s">
        <v>5868</v>
      </c>
      <c r="C807" s="167" t="s">
        <v>5869</v>
      </c>
      <c r="D807" s="167" t="s">
        <v>5870</v>
      </c>
      <c r="E807" s="168">
        <v>-2528.6</v>
      </c>
      <c r="F807" s="154"/>
      <c r="G807" s="168">
        <v>0</v>
      </c>
      <c r="H807" s="168">
        <v>0</v>
      </c>
      <c r="I807" s="168">
        <v>-2528.6</v>
      </c>
      <c r="J807" s="5" t="str">
        <f>VLOOKUP(B807,'LEAD 2019'!$B:$B,1,0)</f>
        <v>8.1.7.33.00.0020-0</v>
      </c>
    </row>
    <row r="808" spans="1:10" ht="12.75">
      <c r="A808" s="166">
        <v>6</v>
      </c>
      <c r="B808" s="167" t="s">
        <v>4956</v>
      </c>
      <c r="C808" s="167" t="s">
        <v>4957</v>
      </c>
      <c r="D808" s="167" t="s">
        <v>4958</v>
      </c>
      <c r="E808" s="168">
        <v>-49681.61</v>
      </c>
      <c r="F808" s="154"/>
      <c r="G808" s="168">
        <v>9543.2199999999993</v>
      </c>
      <c r="H808" s="168">
        <v>0</v>
      </c>
      <c r="I808" s="168">
        <v>-59224.83</v>
      </c>
      <c r="J808" s="5" t="str">
        <f>VLOOKUP(B808,'LEAD 2019'!$B:$B,1,0)</f>
        <v>8.1.7.33.00.0022-4</v>
      </c>
    </row>
    <row r="809" spans="1:10" ht="12.75">
      <c r="A809" s="166">
        <v>6</v>
      </c>
      <c r="B809" s="167" t="s">
        <v>4959</v>
      </c>
      <c r="C809" s="167" t="s">
        <v>4960</v>
      </c>
      <c r="D809" s="167" t="s">
        <v>4961</v>
      </c>
      <c r="E809" s="168">
        <v>-48583.8</v>
      </c>
      <c r="F809" s="154"/>
      <c r="G809" s="168">
        <v>36507.300000000003</v>
      </c>
      <c r="H809" s="168">
        <v>0</v>
      </c>
      <c r="I809" s="168">
        <v>-85091.1</v>
      </c>
      <c r="J809" s="5" t="str">
        <f>VLOOKUP(B809,'LEAD 2019'!$B:$B,1,0)</f>
        <v>8.1.7.33.00.0023-1</v>
      </c>
    </row>
    <row r="810" spans="1:10" ht="12.75">
      <c r="A810" s="166">
        <v>6</v>
      </c>
      <c r="B810" s="167" t="s">
        <v>4962</v>
      </c>
      <c r="C810" s="167" t="s">
        <v>4963</v>
      </c>
      <c r="D810" s="167" t="s">
        <v>4964</v>
      </c>
      <c r="E810" s="168">
        <v>-79207.7</v>
      </c>
      <c r="F810" s="154"/>
      <c r="G810" s="168">
        <v>0</v>
      </c>
      <c r="H810" s="168">
        <v>0</v>
      </c>
      <c r="I810" s="168">
        <v>-79207.7</v>
      </c>
      <c r="J810" s="5" t="str">
        <f>VLOOKUP(B810,'LEAD 2019'!$B:$B,1,0)</f>
        <v>8.1.7.33.00.0028-6</v>
      </c>
    </row>
    <row r="811" spans="1:10" ht="12.75">
      <c r="A811" s="166">
        <v>4</v>
      </c>
      <c r="B811" s="167" t="s">
        <v>4965</v>
      </c>
      <c r="C811" s="167" t="s">
        <v>1</v>
      </c>
      <c r="D811" s="167" t="s">
        <v>4966</v>
      </c>
      <c r="E811" s="168">
        <v>-22230.55</v>
      </c>
      <c r="F811" s="154"/>
      <c r="G811" s="168">
        <v>6187.61</v>
      </c>
      <c r="H811" s="168">
        <v>736.03</v>
      </c>
      <c r="I811" s="168">
        <v>-27682.13</v>
      </c>
      <c r="J811" s="5" t="str">
        <f>VLOOKUP(B811,'LEAD 2019'!$B:$B,1,0)</f>
        <v>8.1.7.37.00-0</v>
      </c>
    </row>
    <row r="812" spans="1:10" ht="12.75">
      <c r="A812" s="166">
        <v>6</v>
      </c>
      <c r="B812" s="167" t="s">
        <v>4967</v>
      </c>
      <c r="C812" s="167" t="s">
        <v>4968</v>
      </c>
      <c r="D812" s="167" t="s">
        <v>4969</v>
      </c>
      <c r="E812" s="168">
        <v>-22230.55</v>
      </c>
      <c r="F812" s="154"/>
      <c r="G812" s="168">
        <v>6187.61</v>
      </c>
      <c r="H812" s="168">
        <v>736.03</v>
      </c>
      <c r="I812" s="168">
        <v>-27682.13</v>
      </c>
      <c r="J812" s="5" t="str">
        <f>VLOOKUP(B812,'LEAD 2019'!$B:$B,1,0)</f>
        <v>8.1.7.37.00.0001-9</v>
      </c>
    </row>
    <row r="813" spans="1:10" ht="12.75">
      <c r="A813" s="166">
        <v>4</v>
      </c>
      <c r="B813" s="167" t="s">
        <v>4970</v>
      </c>
      <c r="C813" s="167" t="s">
        <v>1</v>
      </c>
      <c r="D813" s="167" t="s">
        <v>4971</v>
      </c>
      <c r="E813" s="168">
        <v>-74624.160000000003</v>
      </c>
      <c r="F813" s="154"/>
      <c r="G813" s="168">
        <v>5668.9</v>
      </c>
      <c r="H813" s="168">
        <v>0</v>
      </c>
      <c r="I813" s="168">
        <v>-80293.06</v>
      </c>
      <c r="J813" s="5" t="str">
        <f>VLOOKUP(B813,'LEAD 2019'!$B:$B,1,0)</f>
        <v>8.1.7.39.00-8</v>
      </c>
    </row>
    <row r="814" spans="1:10" ht="12.75">
      <c r="A814" s="166">
        <v>6</v>
      </c>
      <c r="B814" s="167" t="s">
        <v>4972</v>
      </c>
      <c r="C814" s="167" t="s">
        <v>4973</v>
      </c>
      <c r="D814" s="167" t="s">
        <v>4974</v>
      </c>
      <c r="E814" s="168">
        <v>-16374.51</v>
      </c>
      <c r="F814" s="154"/>
      <c r="G814" s="168">
        <v>3648</v>
      </c>
      <c r="H814" s="168">
        <v>0</v>
      </c>
      <c r="I814" s="168">
        <v>-20022.509999999998</v>
      </c>
      <c r="J814" s="5" t="str">
        <f>VLOOKUP(B814,'LEAD 2019'!$B:$B,1,0)</f>
        <v>8.1.7.39.00.0002-0</v>
      </c>
    </row>
    <row r="815" spans="1:10" ht="12.75">
      <c r="A815" s="166">
        <v>6</v>
      </c>
      <c r="B815" s="167" t="s">
        <v>4975</v>
      </c>
      <c r="C815" s="167" t="s">
        <v>4976</v>
      </c>
      <c r="D815" s="167" t="s">
        <v>4977</v>
      </c>
      <c r="E815" s="168">
        <v>-56900.14</v>
      </c>
      <c r="F815" s="154"/>
      <c r="G815" s="168">
        <v>2020.9</v>
      </c>
      <c r="H815" s="168">
        <v>0</v>
      </c>
      <c r="I815" s="168">
        <v>-58921.04</v>
      </c>
      <c r="J815" s="5" t="str">
        <f>VLOOKUP(B815,'LEAD 2019'!$B:$B,1,0)</f>
        <v>8.1.7.39.00.0005-1</v>
      </c>
    </row>
    <row r="816" spans="1:10" ht="12.75">
      <c r="A816" s="166">
        <v>6</v>
      </c>
      <c r="B816" s="167" t="s">
        <v>4978</v>
      </c>
      <c r="C816" s="167" t="s">
        <v>4979</v>
      </c>
      <c r="D816" s="167" t="s">
        <v>4980</v>
      </c>
      <c r="E816" s="168">
        <v>-780</v>
      </c>
      <c r="F816" s="154"/>
      <c r="G816" s="168">
        <v>0</v>
      </c>
      <c r="H816" s="168">
        <v>0</v>
      </c>
      <c r="I816" s="168">
        <v>-780</v>
      </c>
      <c r="J816" s="5" t="str">
        <f>VLOOKUP(B816,'LEAD 2019'!$B:$B,1,0)</f>
        <v>8.1.7.39.00.0006-8</v>
      </c>
    </row>
    <row r="817" spans="1:10" ht="12.75">
      <c r="A817" s="166">
        <v>6</v>
      </c>
      <c r="B817" s="167" t="s">
        <v>4981</v>
      </c>
      <c r="C817" s="167" t="s">
        <v>4982</v>
      </c>
      <c r="D817" s="167" t="s">
        <v>4983</v>
      </c>
      <c r="E817" s="168">
        <v>-569.51</v>
      </c>
      <c r="F817" s="154"/>
      <c r="G817" s="168">
        <v>0</v>
      </c>
      <c r="H817" s="168">
        <v>0</v>
      </c>
      <c r="I817" s="168">
        <v>-569.51</v>
      </c>
      <c r="J817" s="5" t="str">
        <f>VLOOKUP(B817,'LEAD 2019'!$B:$B,1,0)</f>
        <v>8.1.7.39.00.0007-5</v>
      </c>
    </row>
    <row r="818" spans="1:10" ht="12.75">
      <c r="A818" s="166">
        <v>4</v>
      </c>
      <c r="B818" s="167" t="s">
        <v>4984</v>
      </c>
      <c r="C818" s="167" t="s">
        <v>1</v>
      </c>
      <c r="D818" s="167" t="s">
        <v>4985</v>
      </c>
      <c r="E818" s="168">
        <v>-151182.41</v>
      </c>
      <c r="F818" s="154"/>
      <c r="G818" s="168">
        <v>41532.199999999997</v>
      </c>
      <c r="H818" s="168">
        <v>41625.39</v>
      </c>
      <c r="I818" s="168">
        <v>-151089.22</v>
      </c>
      <c r="J818" s="5" t="str">
        <f>VLOOKUP(B818,'LEAD 2019'!$B:$B,1,0)</f>
        <v>8.1.7.42.00-2</v>
      </c>
    </row>
    <row r="819" spans="1:10" ht="12.75">
      <c r="A819" s="166">
        <v>6</v>
      </c>
      <c r="B819" s="167" t="s">
        <v>4986</v>
      </c>
      <c r="C819" s="167" t="s">
        <v>4987</v>
      </c>
      <c r="D819" s="167" t="s">
        <v>4988</v>
      </c>
      <c r="E819" s="168">
        <v>-19773.88</v>
      </c>
      <c r="F819" s="154"/>
      <c r="G819" s="168">
        <v>2658.65</v>
      </c>
      <c r="H819" s="168">
        <v>0</v>
      </c>
      <c r="I819" s="168">
        <v>-22432.53</v>
      </c>
      <c r="J819" s="5" t="str">
        <f>VLOOKUP(B819,'LEAD 2019'!$B:$B,1,0)</f>
        <v>8.1.7.42.00.0003-1</v>
      </c>
    </row>
    <row r="820" spans="1:10" ht="12.75">
      <c r="A820" s="166">
        <v>6</v>
      </c>
      <c r="B820" s="167" t="s">
        <v>4992</v>
      </c>
      <c r="C820" s="167" t="s">
        <v>4993</v>
      </c>
      <c r="D820" s="167" t="s">
        <v>4994</v>
      </c>
      <c r="E820" s="168">
        <v>-123408.53</v>
      </c>
      <c r="F820" s="154"/>
      <c r="G820" s="168">
        <v>6924.31</v>
      </c>
      <c r="H820" s="168">
        <v>1676.15</v>
      </c>
      <c r="I820" s="168">
        <v>-128656.69</v>
      </c>
      <c r="J820" s="5" t="str">
        <f>VLOOKUP(B820,'LEAD 2019'!$B:$B,1,0)</f>
        <v>8.1.7.42.00.0007-9</v>
      </c>
    </row>
    <row r="821" spans="1:10" ht="12.75">
      <c r="A821" s="166">
        <v>4</v>
      </c>
      <c r="B821" s="167" t="s">
        <v>4995</v>
      </c>
      <c r="C821" s="167" t="s">
        <v>1</v>
      </c>
      <c r="D821" s="167" t="s">
        <v>4996</v>
      </c>
      <c r="E821" s="168">
        <v>-53183.5</v>
      </c>
      <c r="F821" s="154"/>
      <c r="G821" s="168">
        <v>15150</v>
      </c>
      <c r="H821" s="168">
        <v>3500</v>
      </c>
      <c r="I821" s="168">
        <v>-64833.5</v>
      </c>
      <c r="J821" s="5" t="str">
        <f>VLOOKUP(B821,'LEAD 2019'!$B:$B,1,0)</f>
        <v>8.1.7.45.00-9</v>
      </c>
    </row>
    <row r="822" spans="1:10" ht="12.75">
      <c r="A822" s="166">
        <v>6</v>
      </c>
      <c r="B822" s="167" t="s">
        <v>4997</v>
      </c>
      <c r="C822" s="167" t="s">
        <v>4998</v>
      </c>
      <c r="D822" s="167" t="s">
        <v>4999</v>
      </c>
      <c r="E822" s="168">
        <v>-51615.4</v>
      </c>
      <c r="F822" s="154"/>
      <c r="G822" s="168">
        <v>15150</v>
      </c>
      <c r="H822" s="168">
        <v>3500</v>
      </c>
      <c r="I822" s="168">
        <v>-63265.4</v>
      </c>
      <c r="J822" s="5" t="str">
        <f>VLOOKUP(B822,'LEAD 2019'!$B:$B,1,0)</f>
        <v>8.1.7.45.00.0001-8</v>
      </c>
    </row>
    <row r="823" spans="1:10" ht="12.75">
      <c r="A823" s="166">
        <v>6</v>
      </c>
      <c r="B823" s="167" t="s">
        <v>6020</v>
      </c>
      <c r="C823" s="167" t="s">
        <v>6021</v>
      </c>
      <c r="D823" s="167" t="s">
        <v>6022</v>
      </c>
      <c r="E823" s="168">
        <v>-1568.1</v>
      </c>
      <c r="F823" s="154"/>
      <c r="G823" s="168">
        <v>0</v>
      </c>
      <c r="H823" s="168">
        <v>0</v>
      </c>
      <c r="I823" s="168">
        <v>-1568.1</v>
      </c>
      <c r="J823" s="5" t="str">
        <f>VLOOKUP(B823,'LEAD 2019'!$B:$B,1,0)</f>
        <v>8.1.7.45.00.0002-5</v>
      </c>
    </row>
    <row r="824" spans="1:10" ht="12.75">
      <c r="A824" s="166">
        <v>4</v>
      </c>
      <c r="B824" s="167" t="s">
        <v>5000</v>
      </c>
      <c r="C824" s="167" t="s">
        <v>1</v>
      </c>
      <c r="D824" s="167" t="s">
        <v>5001</v>
      </c>
      <c r="E824" s="168">
        <v>-5800</v>
      </c>
      <c r="F824" s="154"/>
      <c r="G824" s="168">
        <v>0</v>
      </c>
      <c r="H824" s="168">
        <v>0</v>
      </c>
      <c r="I824" s="168">
        <v>-5800</v>
      </c>
      <c r="J824" s="5" t="str">
        <f>VLOOKUP(B824,'LEAD 2019'!$B:$B,1,0)</f>
        <v>8.1.7.48.00-6</v>
      </c>
    </row>
    <row r="825" spans="1:10" ht="12.75">
      <c r="A825" s="166">
        <v>6</v>
      </c>
      <c r="B825" s="167" t="s">
        <v>5002</v>
      </c>
      <c r="C825" s="167" t="s">
        <v>5003</v>
      </c>
      <c r="D825" s="167" t="s">
        <v>5004</v>
      </c>
      <c r="E825" s="168">
        <v>-5800</v>
      </c>
      <c r="F825" s="154"/>
      <c r="G825" s="168">
        <v>0</v>
      </c>
      <c r="H825" s="168">
        <v>0</v>
      </c>
      <c r="I825" s="168">
        <v>-5800</v>
      </c>
      <c r="J825" s="5" t="str">
        <f>VLOOKUP(B825,'LEAD 2019'!$B:$B,1,0)</f>
        <v>8.1.7.48.00.0001-9</v>
      </c>
    </row>
    <row r="826" spans="1:10" ht="12.75">
      <c r="A826" s="166">
        <v>4</v>
      </c>
      <c r="B826" s="167" t="s">
        <v>5005</v>
      </c>
      <c r="C826" s="167" t="s">
        <v>1</v>
      </c>
      <c r="D826" s="167" t="s">
        <v>5006</v>
      </c>
      <c r="E826" s="168">
        <v>-96965.45</v>
      </c>
      <c r="F826" s="154"/>
      <c r="G826" s="168">
        <v>36848.5</v>
      </c>
      <c r="H826" s="168">
        <v>11694.96</v>
      </c>
      <c r="I826" s="168">
        <v>-122118.99</v>
      </c>
      <c r="J826" s="5" t="str">
        <f>VLOOKUP(B826,'LEAD 2019'!$B:$B,1,0)</f>
        <v>8.1.7.51.00-0</v>
      </c>
    </row>
    <row r="827" spans="1:10" ht="12.75">
      <c r="A827" s="166">
        <v>6</v>
      </c>
      <c r="B827" s="167" t="s">
        <v>5007</v>
      </c>
      <c r="C827" s="167" t="s">
        <v>5008</v>
      </c>
      <c r="D827" s="167" t="s">
        <v>5009</v>
      </c>
      <c r="E827" s="168">
        <v>0</v>
      </c>
      <c r="F827" s="154"/>
      <c r="G827" s="168">
        <v>2198.71</v>
      </c>
      <c r="H827" s="168">
        <v>0</v>
      </c>
      <c r="I827" s="168">
        <v>-2198.71</v>
      </c>
      <c r="J827" s="5" t="str">
        <f>VLOOKUP(B827,'LEAD 2019'!$B:$B,1,0)</f>
        <v>8.1.7.51.00.0001-3</v>
      </c>
    </row>
    <row r="828" spans="1:10" ht="12.75">
      <c r="A828" s="166">
        <v>6</v>
      </c>
      <c r="B828" s="167" t="s">
        <v>5010</v>
      </c>
      <c r="C828" s="167" t="s">
        <v>5011</v>
      </c>
      <c r="D828" s="167" t="s">
        <v>5012</v>
      </c>
      <c r="E828" s="168">
        <v>-22852.880000000001</v>
      </c>
      <c r="F828" s="154"/>
      <c r="G828" s="168">
        <v>1622.76</v>
      </c>
      <c r="H828" s="168">
        <v>0</v>
      </c>
      <c r="I828" s="168">
        <v>-24475.64</v>
      </c>
      <c r="J828" s="5" t="str">
        <f>VLOOKUP(B828,'LEAD 2019'!$B:$B,1,0)</f>
        <v>8.1.7.51.00.0002-0</v>
      </c>
    </row>
    <row r="829" spans="1:10" ht="12.75">
      <c r="A829" s="166">
        <v>6</v>
      </c>
      <c r="B829" s="167" t="s">
        <v>5013</v>
      </c>
      <c r="C829" s="167" t="s">
        <v>5014</v>
      </c>
      <c r="D829" s="167" t="s">
        <v>5015</v>
      </c>
      <c r="E829" s="168">
        <v>-59221.29</v>
      </c>
      <c r="F829" s="154"/>
      <c r="G829" s="168">
        <v>14165.75</v>
      </c>
      <c r="H829" s="168">
        <v>0</v>
      </c>
      <c r="I829" s="168">
        <v>-73387.039999999994</v>
      </c>
      <c r="J829" s="5" t="str">
        <f>VLOOKUP(B829,'LEAD 2019'!$B:$B,1,0)</f>
        <v>8.1.7.51.00.0003-7</v>
      </c>
    </row>
    <row r="830" spans="1:10" ht="12.75">
      <c r="A830" s="166">
        <v>6</v>
      </c>
      <c r="B830" s="167" t="s">
        <v>5016</v>
      </c>
      <c r="C830" s="167" t="s">
        <v>5017</v>
      </c>
      <c r="D830" s="167" t="s">
        <v>5018</v>
      </c>
      <c r="E830" s="168">
        <v>-14891.28</v>
      </c>
      <c r="F830" s="154"/>
      <c r="G830" s="168">
        <v>18861.28</v>
      </c>
      <c r="H830" s="168">
        <v>11694.96</v>
      </c>
      <c r="I830" s="168">
        <v>-22057.599999999999</v>
      </c>
      <c r="J830" s="5" t="str">
        <f>VLOOKUP(B830,'LEAD 2019'!$B:$B,1,0)</f>
        <v>8.1.7.51.00.0004-4</v>
      </c>
    </row>
    <row r="831" spans="1:10" ht="12.75">
      <c r="A831" s="166">
        <v>4</v>
      </c>
      <c r="B831" s="167" t="s">
        <v>5019</v>
      </c>
      <c r="C831" s="167" t="s">
        <v>1</v>
      </c>
      <c r="D831" s="167" t="s">
        <v>5020</v>
      </c>
      <c r="E831" s="168">
        <v>-547008.1</v>
      </c>
      <c r="F831" s="154"/>
      <c r="G831" s="168">
        <v>158318.88</v>
      </c>
      <c r="H831" s="168">
        <v>28780.39</v>
      </c>
      <c r="I831" s="168">
        <v>-676546.59</v>
      </c>
      <c r="J831" s="5" t="str">
        <f>VLOOKUP(B831,'LEAD 2019'!$B:$B,1,0)</f>
        <v>8.1.7.54.00-7</v>
      </c>
    </row>
    <row r="832" spans="1:10" ht="12.75">
      <c r="A832" s="166">
        <v>6</v>
      </c>
      <c r="B832" s="167" t="s">
        <v>5021</v>
      </c>
      <c r="C832" s="167" t="s">
        <v>5022</v>
      </c>
      <c r="D832" s="167" t="s">
        <v>5023</v>
      </c>
      <c r="E832" s="168">
        <v>-163959.73000000001</v>
      </c>
      <c r="F832" s="154"/>
      <c r="G832" s="168">
        <v>46170.21</v>
      </c>
      <c r="H832" s="168">
        <v>28095.21</v>
      </c>
      <c r="I832" s="168">
        <v>-182034.73</v>
      </c>
      <c r="J832" s="5" t="str">
        <f>VLOOKUP(B832,'LEAD 2019'!$B:$B,1,0)</f>
        <v>8.1.7.54.00.0005-2</v>
      </c>
    </row>
    <row r="833" spans="1:10" ht="12.75">
      <c r="A833" s="166">
        <v>6</v>
      </c>
      <c r="B833" s="167" t="s">
        <v>5024</v>
      </c>
      <c r="C833" s="167" t="s">
        <v>5025</v>
      </c>
      <c r="D833" s="167" t="s">
        <v>5026</v>
      </c>
      <c r="E833" s="168">
        <v>-173940.29</v>
      </c>
      <c r="F833" s="154"/>
      <c r="G833" s="168">
        <v>42759.5</v>
      </c>
      <c r="H833" s="168">
        <v>0</v>
      </c>
      <c r="I833" s="168">
        <v>-216699.79</v>
      </c>
      <c r="J833" s="5" t="str">
        <f>VLOOKUP(B833,'LEAD 2019'!$B:$B,1,0)</f>
        <v>8.1.7.54.00.0006-9</v>
      </c>
    </row>
    <row r="834" spans="1:10" ht="12.75">
      <c r="A834" s="166">
        <v>6</v>
      </c>
      <c r="B834" s="167" t="s">
        <v>5832</v>
      </c>
      <c r="C834" s="167" t="s">
        <v>5833</v>
      </c>
      <c r="D834" s="167" t="s">
        <v>5834</v>
      </c>
      <c r="E834" s="168">
        <v>-23970.71</v>
      </c>
      <c r="F834" s="154"/>
      <c r="G834" s="168">
        <v>10317.65</v>
      </c>
      <c r="H834" s="168">
        <v>0</v>
      </c>
      <c r="I834" s="168">
        <v>-34288.36</v>
      </c>
      <c r="J834" s="5" t="str">
        <f>VLOOKUP(B834,'LEAD 2019'!$B:$B,1,0)</f>
        <v>8.1.7.54.00.0007-6</v>
      </c>
    </row>
    <row r="835" spans="1:10" ht="12.75">
      <c r="A835" s="166">
        <v>6</v>
      </c>
      <c r="B835" s="167" t="s">
        <v>5027</v>
      </c>
      <c r="C835" s="167" t="s">
        <v>5028</v>
      </c>
      <c r="D835" s="167" t="s">
        <v>5029</v>
      </c>
      <c r="E835" s="168">
        <v>-25975.78</v>
      </c>
      <c r="F835" s="154"/>
      <c r="G835" s="168">
        <v>6663.36</v>
      </c>
      <c r="H835" s="168">
        <v>294.24</v>
      </c>
      <c r="I835" s="168">
        <v>-32344.9</v>
      </c>
      <c r="J835" s="5" t="str">
        <f>VLOOKUP(B835,'LEAD 2019'!$B:$B,1,0)</f>
        <v>8.1.7.54.00.0010-0</v>
      </c>
    </row>
    <row r="836" spans="1:10" ht="12.75">
      <c r="A836" s="166">
        <v>6</v>
      </c>
      <c r="B836" s="167" t="s">
        <v>5871</v>
      </c>
      <c r="C836" s="167" t="s">
        <v>5872</v>
      </c>
      <c r="D836" s="167" t="s">
        <v>5873</v>
      </c>
      <c r="E836" s="168">
        <v>-32407.86</v>
      </c>
      <c r="F836" s="154"/>
      <c r="G836" s="168">
        <v>12340.21</v>
      </c>
      <c r="H836" s="168">
        <v>0</v>
      </c>
      <c r="I836" s="168">
        <v>-44748.07</v>
      </c>
      <c r="J836" s="5" t="str">
        <f>VLOOKUP(B836,'LEAD 2019'!$B:$B,1,0)</f>
        <v>8.1.7.54.00.0014-8</v>
      </c>
    </row>
    <row r="837" spans="1:10" ht="12.75">
      <c r="A837" s="166">
        <v>6</v>
      </c>
      <c r="B837" s="167" t="s">
        <v>5030</v>
      </c>
      <c r="C837" s="167" t="s">
        <v>5031</v>
      </c>
      <c r="D837" s="167" t="s">
        <v>5032</v>
      </c>
      <c r="E837" s="168">
        <v>-84262.7</v>
      </c>
      <c r="F837" s="154"/>
      <c r="G837" s="168">
        <v>19275.96</v>
      </c>
      <c r="H837" s="168">
        <v>0</v>
      </c>
      <c r="I837" s="168">
        <v>-103538.66</v>
      </c>
      <c r="J837" s="5" t="str">
        <f>VLOOKUP(B837,'LEAD 2019'!$B:$B,1,0)</f>
        <v>8.1.7.54.00.0017-9</v>
      </c>
    </row>
    <row r="838" spans="1:10" ht="12.75">
      <c r="A838" s="166">
        <v>6</v>
      </c>
      <c r="B838" s="167" t="s">
        <v>6023</v>
      </c>
      <c r="C838" s="167" t="s">
        <v>6024</v>
      </c>
      <c r="D838" s="167" t="s">
        <v>6025</v>
      </c>
      <c r="E838" s="168">
        <v>-2850</v>
      </c>
      <c r="F838" s="154"/>
      <c r="G838" s="168">
        <v>0</v>
      </c>
      <c r="H838" s="168">
        <v>0</v>
      </c>
      <c r="I838" s="168">
        <v>-2850</v>
      </c>
      <c r="J838" s="5" t="str">
        <f>VLOOKUP(B838,'LEAD 2019'!$B:$B,1,0)</f>
        <v>8.1.7.54.00.0018-6</v>
      </c>
    </row>
    <row r="839" spans="1:10" ht="12.75">
      <c r="A839" s="166">
        <v>6</v>
      </c>
      <c r="B839" s="167" t="s">
        <v>5033</v>
      </c>
      <c r="C839" s="167" t="s">
        <v>5034</v>
      </c>
      <c r="D839" s="167" t="s">
        <v>5035</v>
      </c>
      <c r="E839" s="168">
        <v>-7559.89</v>
      </c>
      <c r="F839" s="154"/>
      <c r="G839" s="168">
        <v>1527.57</v>
      </c>
      <c r="H839" s="168">
        <v>0</v>
      </c>
      <c r="I839" s="168">
        <v>-9087.4599999999991</v>
      </c>
      <c r="J839" s="5" t="str">
        <f>VLOOKUP(B839,'LEAD 2019'!$B:$B,1,0)</f>
        <v>8.1.7.54.00.0019-3</v>
      </c>
    </row>
    <row r="840" spans="1:10" ht="12.75">
      <c r="A840" s="166">
        <v>6</v>
      </c>
      <c r="B840" s="167" t="s">
        <v>5036</v>
      </c>
      <c r="C840" s="167" t="s">
        <v>5037</v>
      </c>
      <c r="D840" s="167" t="s">
        <v>5038</v>
      </c>
      <c r="E840" s="168">
        <v>-21766.240000000002</v>
      </c>
      <c r="F840" s="154"/>
      <c r="G840" s="168">
        <v>3765.16</v>
      </c>
      <c r="H840" s="168">
        <v>0</v>
      </c>
      <c r="I840" s="168">
        <v>-25531.4</v>
      </c>
      <c r="J840" s="5" t="str">
        <f>VLOOKUP(B840,'LEAD 2019'!$B:$B,1,0)</f>
        <v>8.1.7.54.00.0021-0</v>
      </c>
    </row>
    <row r="841" spans="1:10" ht="12.75">
      <c r="A841" s="166">
        <v>6</v>
      </c>
      <c r="B841" s="167" t="s">
        <v>5039</v>
      </c>
      <c r="C841" s="167" t="s">
        <v>5040</v>
      </c>
      <c r="D841" s="167" t="s">
        <v>5041</v>
      </c>
      <c r="E841" s="168">
        <v>-405.94</v>
      </c>
      <c r="F841" s="154"/>
      <c r="G841" s="168">
        <v>62.64</v>
      </c>
      <c r="H841" s="168">
        <v>0</v>
      </c>
      <c r="I841" s="168">
        <v>-468.58</v>
      </c>
      <c r="J841" s="5" t="str">
        <f>VLOOKUP(B841,'LEAD 2019'!$B:$B,1,0)</f>
        <v>8.1.7.54.00.0022-7</v>
      </c>
    </row>
    <row r="842" spans="1:10" ht="12.75">
      <c r="A842" s="166">
        <v>6</v>
      </c>
      <c r="B842" s="167" t="s">
        <v>6026</v>
      </c>
      <c r="C842" s="167" t="s">
        <v>6027</v>
      </c>
      <c r="D842" s="167" t="s">
        <v>6028</v>
      </c>
      <c r="E842" s="168">
        <v>-6799.25</v>
      </c>
      <c r="F842" s="154"/>
      <c r="G842" s="168">
        <v>2314.0100000000002</v>
      </c>
      <c r="H842" s="168">
        <v>0</v>
      </c>
      <c r="I842" s="168">
        <v>-9113.26</v>
      </c>
      <c r="J842" s="5" t="str">
        <f>VLOOKUP(B842,'LEAD 2019'!$B:$B,1,0)</f>
        <v>8.1.7.54.00.0023-4</v>
      </c>
    </row>
    <row r="843" spans="1:10" ht="12.75">
      <c r="A843" s="166">
        <v>6</v>
      </c>
      <c r="B843" s="167" t="s">
        <v>5042</v>
      </c>
      <c r="C843" s="167" t="s">
        <v>5043</v>
      </c>
      <c r="D843" s="167" t="s">
        <v>5044</v>
      </c>
      <c r="E843" s="168">
        <v>0</v>
      </c>
      <c r="F843" s="154"/>
      <c r="G843" s="168">
        <v>12746.09</v>
      </c>
      <c r="H843" s="168">
        <v>0</v>
      </c>
      <c r="I843" s="168">
        <v>-12746.09</v>
      </c>
      <c r="J843" s="5" t="str">
        <f>VLOOKUP(B843,'LEAD 2019'!$B:$B,1,0)</f>
        <v>8.1.7.54.00.0026-5</v>
      </c>
    </row>
    <row r="844" spans="1:10" ht="12.75">
      <c r="A844" s="166">
        <v>6</v>
      </c>
      <c r="B844" s="167" t="s">
        <v>5045</v>
      </c>
      <c r="C844" s="167" t="s">
        <v>5046</v>
      </c>
      <c r="D844" s="167" t="s">
        <v>5047</v>
      </c>
      <c r="E844" s="168">
        <v>-1289.0899999999999</v>
      </c>
      <c r="F844" s="154"/>
      <c r="G844" s="168">
        <v>7</v>
      </c>
      <c r="H844" s="168">
        <v>385</v>
      </c>
      <c r="I844" s="168">
        <v>-911.09</v>
      </c>
      <c r="J844" s="5" t="str">
        <f>VLOOKUP(B844,'LEAD 2019'!$B:$B,1,0)</f>
        <v>8.1.7.54.00.0028-9</v>
      </c>
    </row>
    <row r="845" spans="1:10" ht="12.75">
      <c r="A845" s="166">
        <v>6</v>
      </c>
      <c r="B845" s="167" t="s">
        <v>5048</v>
      </c>
      <c r="C845" s="167" t="s">
        <v>5049</v>
      </c>
      <c r="D845" s="167" t="s">
        <v>5050</v>
      </c>
      <c r="E845" s="168">
        <v>-1820.62</v>
      </c>
      <c r="F845" s="154"/>
      <c r="G845" s="168">
        <v>369.52</v>
      </c>
      <c r="H845" s="168">
        <v>5.94</v>
      </c>
      <c r="I845" s="168">
        <v>-2184.1999999999998</v>
      </c>
      <c r="J845" s="5" t="str">
        <f>VLOOKUP(B845,'LEAD 2019'!$B:$B,1,0)</f>
        <v>8.1.7.54.00.9999-1</v>
      </c>
    </row>
    <row r="846" spans="1:10" ht="12.75">
      <c r="A846" s="166">
        <v>4</v>
      </c>
      <c r="B846" s="167" t="s">
        <v>5051</v>
      </c>
      <c r="C846" s="167" t="s">
        <v>1</v>
      </c>
      <c r="D846" s="167" t="s">
        <v>5052</v>
      </c>
      <c r="E846" s="168">
        <v>-297477.90999999997</v>
      </c>
      <c r="F846" s="154"/>
      <c r="G846" s="168">
        <v>53611.5</v>
      </c>
      <c r="H846" s="168">
        <v>7236.87</v>
      </c>
      <c r="I846" s="168">
        <v>-343852.54</v>
      </c>
      <c r="J846" s="5" t="str">
        <f>VLOOKUP(B846,'LEAD 2019'!$B:$B,1,0)</f>
        <v>8.1.7.57.00-4</v>
      </c>
    </row>
    <row r="847" spans="1:10" ht="12.75">
      <c r="A847" s="166">
        <v>6</v>
      </c>
      <c r="B847" s="167" t="s">
        <v>5933</v>
      </c>
      <c r="C847" s="167" t="s">
        <v>5934</v>
      </c>
      <c r="D847" s="167" t="s">
        <v>5935</v>
      </c>
      <c r="E847" s="168">
        <v>-292.2</v>
      </c>
      <c r="F847" s="154"/>
      <c r="G847" s="168">
        <v>0</v>
      </c>
      <c r="H847" s="168">
        <v>0</v>
      </c>
      <c r="I847" s="168">
        <v>-292.2</v>
      </c>
      <c r="J847" s="5" t="str">
        <f>VLOOKUP(B847,'LEAD 2019'!$B:$B,1,0)</f>
        <v>8.1.7.57.00.0002-2</v>
      </c>
    </row>
    <row r="848" spans="1:10" ht="12.75">
      <c r="A848" s="166">
        <v>6</v>
      </c>
      <c r="B848" s="167" t="s">
        <v>6029</v>
      </c>
      <c r="C848" s="167" t="s">
        <v>6030</v>
      </c>
      <c r="D848" s="167" t="s">
        <v>6031</v>
      </c>
      <c r="E848" s="168">
        <v>-2067.0100000000002</v>
      </c>
      <c r="F848" s="154"/>
      <c r="G848" s="168">
        <v>1657.33</v>
      </c>
      <c r="H848" s="168">
        <v>0</v>
      </c>
      <c r="I848" s="168">
        <v>-3724.34</v>
      </c>
      <c r="J848" s="5" t="str">
        <f>VLOOKUP(B848,'LEAD 2019'!$B:$B,1,0)</f>
        <v>8.1.7.57.00.0004-6</v>
      </c>
    </row>
    <row r="849" spans="1:10" ht="12.75">
      <c r="A849" s="166">
        <v>6</v>
      </c>
      <c r="B849" s="167" t="s">
        <v>5053</v>
      </c>
      <c r="C849" s="167" t="s">
        <v>5054</v>
      </c>
      <c r="D849" s="167" t="s">
        <v>5055</v>
      </c>
      <c r="E849" s="168">
        <v>-535.4</v>
      </c>
      <c r="F849" s="154"/>
      <c r="G849" s="168">
        <v>0</v>
      </c>
      <c r="H849" s="168">
        <v>0</v>
      </c>
      <c r="I849" s="168">
        <v>-535.4</v>
      </c>
      <c r="J849" s="5" t="str">
        <f>VLOOKUP(B849,'LEAD 2019'!$B:$B,1,0)</f>
        <v>8.1.7.57.00.0005-3</v>
      </c>
    </row>
    <row r="850" spans="1:10" ht="12.75">
      <c r="A850" s="166">
        <v>6</v>
      </c>
      <c r="B850" s="167" t="s">
        <v>5056</v>
      </c>
      <c r="C850" s="167" t="s">
        <v>5057</v>
      </c>
      <c r="D850" s="167" t="s">
        <v>5058</v>
      </c>
      <c r="E850" s="168">
        <v>-28166.83</v>
      </c>
      <c r="F850" s="154"/>
      <c r="G850" s="168">
        <v>6293.89</v>
      </c>
      <c r="H850" s="168">
        <v>949.12</v>
      </c>
      <c r="I850" s="168">
        <v>-33511.599999999999</v>
      </c>
      <c r="J850" s="5" t="str">
        <f>VLOOKUP(B850,'LEAD 2019'!$B:$B,1,0)</f>
        <v>8.1.7.57.00.0006-0</v>
      </c>
    </row>
    <row r="851" spans="1:10" ht="12.75">
      <c r="A851" s="166">
        <v>6</v>
      </c>
      <c r="B851" s="167" t="s">
        <v>5059</v>
      </c>
      <c r="C851" s="167" t="s">
        <v>5060</v>
      </c>
      <c r="D851" s="167" t="s">
        <v>5061</v>
      </c>
      <c r="E851" s="168">
        <v>-158064.94</v>
      </c>
      <c r="F851" s="154"/>
      <c r="G851" s="168">
        <v>28616.3</v>
      </c>
      <c r="H851" s="168">
        <v>136.5</v>
      </c>
      <c r="I851" s="168">
        <v>-186544.74</v>
      </c>
      <c r="J851" s="5" t="str">
        <f>VLOOKUP(B851,'LEAD 2019'!$B:$B,1,0)</f>
        <v>8.1.7.57.00.0007-7</v>
      </c>
    </row>
    <row r="852" spans="1:10" ht="12.75">
      <c r="A852" s="166">
        <v>6</v>
      </c>
      <c r="B852" s="167" t="s">
        <v>5062</v>
      </c>
      <c r="C852" s="167" t="s">
        <v>5063</v>
      </c>
      <c r="D852" s="167" t="s">
        <v>5064</v>
      </c>
      <c r="E852" s="168">
        <v>-106876.53</v>
      </c>
      <c r="F852" s="154"/>
      <c r="G852" s="168">
        <v>16967.98</v>
      </c>
      <c r="H852" s="168">
        <v>6151.25</v>
      </c>
      <c r="I852" s="168">
        <v>-117693.26</v>
      </c>
      <c r="J852" s="5" t="str">
        <f>VLOOKUP(B852,'LEAD 2019'!$B:$B,1,0)</f>
        <v>8.1.7.57.00.0010-1</v>
      </c>
    </row>
    <row r="853" spans="1:10" ht="12.75">
      <c r="A853" s="166">
        <v>6</v>
      </c>
      <c r="B853" s="167" t="s">
        <v>5065</v>
      </c>
      <c r="C853" s="167" t="s">
        <v>5066</v>
      </c>
      <c r="D853" s="167" t="s">
        <v>5067</v>
      </c>
      <c r="E853" s="168">
        <v>-1435</v>
      </c>
      <c r="F853" s="154"/>
      <c r="G853" s="168">
        <v>0</v>
      </c>
      <c r="H853" s="168">
        <v>0</v>
      </c>
      <c r="I853" s="168">
        <v>-1435</v>
      </c>
      <c r="J853" s="5" t="str">
        <f>VLOOKUP(B853,'LEAD 2019'!$B:$B,1,0)</f>
        <v>8.1.7.57.00.0011-8</v>
      </c>
    </row>
    <row r="854" spans="1:10" ht="12.75">
      <c r="A854" s="166">
        <v>6</v>
      </c>
      <c r="B854" s="167" t="s">
        <v>6032</v>
      </c>
      <c r="C854" s="167" t="s">
        <v>6033</v>
      </c>
      <c r="D854" s="167" t="s">
        <v>4974</v>
      </c>
      <c r="E854" s="168">
        <v>-40</v>
      </c>
      <c r="F854" s="154"/>
      <c r="G854" s="168">
        <v>76</v>
      </c>
      <c r="H854" s="168">
        <v>0</v>
      </c>
      <c r="I854" s="168">
        <v>-116</v>
      </c>
      <c r="J854" s="5" t="str">
        <f>VLOOKUP(B854,'LEAD 2019'!$B:$B,1,0)</f>
        <v>8.1.7.57.00.0013-2</v>
      </c>
    </row>
    <row r="855" spans="1:10" ht="12.75">
      <c r="A855" s="166">
        <v>4</v>
      </c>
      <c r="B855" s="167" t="s">
        <v>5068</v>
      </c>
      <c r="C855" s="167" t="s">
        <v>1</v>
      </c>
      <c r="D855" s="167" t="s">
        <v>5069</v>
      </c>
      <c r="E855" s="168">
        <v>-448098.36</v>
      </c>
      <c r="F855" s="154"/>
      <c r="G855" s="168">
        <v>90493.77</v>
      </c>
      <c r="H855" s="168">
        <v>0</v>
      </c>
      <c r="I855" s="168">
        <v>-538592.13</v>
      </c>
      <c r="J855" s="5" t="str">
        <f>VLOOKUP(B855,'LEAD 2019'!$B:$B,1,0)</f>
        <v>8.1.7.60.00-8</v>
      </c>
    </row>
    <row r="856" spans="1:10" ht="12.75">
      <c r="A856" s="166">
        <v>6</v>
      </c>
      <c r="B856" s="167" t="s">
        <v>5070</v>
      </c>
      <c r="C856" s="167" t="s">
        <v>5071</v>
      </c>
      <c r="D856" s="167" t="s">
        <v>5072</v>
      </c>
      <c r="E856" s="168">
        <v>-448098.36</v>
      </c>
      <c r="F856" s="154"/>
      <c r="G856" s="168">
        <v>90493.77</v>
      </c>
      <c r="H856" s="168">
        <v>0</v>
      </c>
      <c r="I856" s="168">
        <v>-538592.13</v>
      </c>
      <c r="J856" s="5" t="str">
        <f>VLOOKUP(B856,'LEAD 2019'!$B:$B,1,0)</f>
        <v>8.1.7.60.00.0001-9</v>
      </c>
    </row>
    <row r="857" spans="1:10" ht="12.75">
      <c r="A857" s="166">
        <v>4</v>
      </c>
      <c r="B857" s="167" t="s">
        <v>5073</v>
      </c>
      <c r="C857" s="167" t="s">
        <v>1</v>
      </c>
      <c r="D857" s="167" t="s">
        <v>5074</v>
      </c>
      <c r="E857" s="168">
        <v>-403259.69</v>
      </c>
      <c r="F857" s="154"/>
      <c r="G857" s="168">
        <v>66295.94</v>
      </c>
      <c r="H857" s="168">
        <v>7743.25</v>
      </c>
      <c r="I857" s="168">
        <v>-461812.38</v>
      </c>
      <c r="J857" s="5" t="str">
        <f>VLOOKUP(B857,'LEAD 2019'!$B:$B,1,0)</f>
        <v>8.1.7.63.00-5</v>
      </c>
    </row>
    <row r="858" spans="1:10" ht="12.75">
      <c r="A858" s="166">
        <v>6</v>
      </c>
      <c r="B858" s="167" t="s">
        <v>5075</v>
      </c>
      <c r="C858" s="167" t="s">
        <v>5076</v>
      </c>
      <c r="D858" s="167" t="s">
        <v>4276</v>
      </c>
      <c r="E858" s="168">
        <v>-3866.65</v>
      </c>
      <c r="F858" s="154"/>
      <c r="G858" s="168">
        <v>773.33</v>
      </c>
      <c r="H858" s="168">
        <v>0</v>
      </c>
      <c r="I858" s="168">
        <v>-4639.9799999999996</v>
      </c>
      <c r="J858" s="5" t="str">
        <f>VLOOKUP(B858,'LEAD 2019'!$B:$B,1,0)</f>
        <v>8.1.7.63.00.0001-0</v>
      </c>
    </row>
    <row r="859" spans="1:10" ht="12.75">
      <c r="A859" s="166">
        <v>6</v>
      </c>
      <c r="B859" s="167" t="s">
        <v>5936</v>
      </c>
      <c r="C859" s="167" t="s">
        <v>5937</v>
      </c>
      <c r="D859" s="167" t="s">
        <v>5938</v>
      </c>
      <c r="E859" s="168">
        <v>-3679.41</v>
      </c>
      <c r="F859" s="154"/>
      <c r="G859" s="168">
        <v>0</v>
      </c>
      <c r="H859" s="168">
        <v>0</v>
      </c>
      <c r="I859" s="168">
        <v>-3679.41</v>
      </c>
      <c r="J859" s="5" t="str">
        <f>VLOOKUP(B859,'LEAD 2019'!$B:$B,1,0)</f>
        <v>8.1.7.63.00.0002-7</v>
      </c>
    </row>
    <row r="860" spans="1:10" ht="12.75">
      <c r="A860" s="166">
        <v>6</v>
      </c>
      <c r="B860" s="167" t="s">
        <v>5080</v>
      </c>
      <c r="C860" s="167" t="s">
        <v>5081</v>
      </c>
      <c r="D860" s="167" t="s">
        <v>5082</v>
      </c>
      <c r="E860" s="168">
        <v>-15820.82</v>
      </c>
      <c r="F860" s="154"/>
      <c r="G860" s="168">
        <v>11182.02</v>
      </c>
      <c r="H860" s="168">
        <v>998</v>
      </c>
      <c r="I860" s="168">
        <v>-26004.84</v>
      </c>
      <c r="J860" s="5" t="str">
        <f>VLOOKUP(B860,'LEAD 2019'!$B:$B,1,0)</f>
        <v>8.1.7.63.00.0004-1</v>
      </c>
    </row>
    <row r="861" spans="1:10" ht="12.75">
      <c r="A861" s="166">
        <v>6</v>
      </c>
      <c r="B861" s="167" t="s">
        <v>5083</v>
      </c>
      <c r="C861" s="167" t="s">
        <v>5084</v>
      </c>
      <c r="D861" s="167" t="s">
        <v>5085</v>
      </c>
      <c r="E861" s="168">
        <v>-180578.26</v>
      </c>
      <c r="F861" s="154"/>
      <c r="G861" s="168">
        <v>30836.65</v>
      </c>
      <c r="H861" s="168">
        <v>109.3</v>
      </c>
      <c r="I861" s="168">
        <v>-211305.61</v>
      </c>
      <c r="J861" s="5" t="str">
        <f>VLOOKUP(B861,'LEAD 2019'!$B:$B,1,0)</f>
        <v>8.1.7.63.00.0005-8</v>
      </c>
    </row>
    <row r="862" spans="1:10" ht="12.75">
      <c r="A862" s="166">
        <v>6</v>
      </c>
      <c r="B862" s="167" t="s">
        <v>5086</v>
      </c>
      <c r="C862" s="167" t="s">
        <v>5087</v>
      </c>
      <c r="D862" s="167" t="s">
        <v>5088</v>
      </c>
      <c r="E862" s="168">
        <v>-2878.6</v>
      </c>
      <c r="F862" s="154"/>
      <c r="G862" s="168">
        <v>5100</v>
      </c>
      <c r="H862" s="168">
        <v>216</v>
      </c>
      <c r="I862" s="168">
        <v>-7762.6</v>
      </c>
      <c r="J862" s="5" t="str">
        <f>VLOOKUP(B862,'LEAD 2019'!$B:$B,1,0)</f>
        <v>8.1.7.63.00.0007-2</v>
      </c>
    </row>
    <row r="863" spans="1:10" ht="12.75">
      <c r="A863" s="166">
        <v>6</v>
      </c>
      <c r="B863" s="167" t="s">
        <v>5089</v>
      </c>
      <c r="C863" s="167" t="s">
        <v>5090</v>
      </c>
      <c r="D863" s="167" t="s">
        <v>5091</v>
      </c>
      <c r="E863" s="168">
        <v>-17333.349999999999</v>
      </c>
      <c r="F863" s="154"/>
      <c r="G863" s="168">
        <v>3466.67</v>
      </c>
      <c r="H863" s="168">
        <v>0</v>
      </c>
      <c r="I863" s="168">
        <v>-20800.02</v>
      </c>
      <c r="J863" s="5" t="str">
        <f>VLOOKUP(B863,'LEAD 2019'!$B:$B,1,0)</f>
        <v>8.1.7.63.00.0011-3</v>
      </c>
    </row>
    <row r="864" spans="1:10" ht="12.75">
      <c r="A864" s="166">
        <v>6</v>
      </c>
      <c r="B864" s="167" t="s">
        <v>5092</v>
      </c>
      <c r="C864" s="167" t="s">
        <v>5093</v>
      </c>
      <c r="D864" s="167" t="s">
        <v>5094</v>
      </c>
      <c r="E864" s="168">
        <v>-2249.91</v>
      </c>
      <c r="F864" s="154"/>
      <c r="G864" s="168">
        <v>0</v>
      </c>
      <c r="H864" s="168">
        <v>0</v>
      </c>
      <c r="I864" s="168">
        <v>-2249.91</v>
      </c>
      <c r="J864" s="5" t="str">
        <f>VLOOKUP(B864,'LEAD 2019'!$B:$B,1,0)</f>
        <v>8.1.7.63.00.0012-0</v>
      </c>
    </row>
    <row r="865" spans="1:10" ht="12.75">
      <c r="A865" s="166">
        <v>6</v>
      </c>
      <c r="B865" s="167" t="s">
        <v>5095</v>
      </c>
      <c r="C865" s="167" t="s">
        <v>5096</v>
      </c>
      <c r="D865" s="167" t="s">
        <v>5097</v>
      </c>
      <c r="E865" s="168">
        <v>-17556</v>
      </c>
      <c r="F865" s="154"/>
      <c r="G865" s="168">
        <v>3316.66</v>
      </c>
      <c r="H865" s="168">
        <v>0</v>
      </c>
      <c r="I865" s="168">
        <v>-20872.66</v>
      </c>
      <c r="J865" s="5" t="str">
        <f>VLOOKUP(B865,'LEAD 2019'!$B:$B,1,0)</f>
        <v>8.1.7.63.00.0013-7</v>
      </c>
    </row>
    <row r="866" spans="1:10" ht="12.75">
      <c r="A866" s="166">
        <v>6</v>
      </c>
      <c r="B866" s="167" t="s">
        <v>5098</v>
      </c>
      <c r="C866" s="167" t="s">
        <v>5099</v>
      </c>
      <c r="D866" s="167" t="s">
        <v>5100</v>
      </c>
      <c r="E866" s="168">
        <v>-38878.69</v>
      </c>
      <c r="F866" s="154"/>
      <c r="G866" s="168">
        <v>5200.66</v>
      </c>
      <c r="H866" s="168">
        <v>0</v>
      </c>
      <c r="I866" s="168">
        <v>-44079.35</v>
      </c>
      <c r="J866" s="5" t="str">
        <f>VLOOKUP(B866,'LEAD 2019'!$B:$B,1,0)</f>
        <v>8.1.7.63.00.0014-4</v>
      </c>
    </row>
    <row r="867" spans="1:10" ht="12.75">
      <c r="A867" s="166">
        <v>6</v>
      </c>
      <c r="B867" s="167" t="s">
        <v>5101</v>
      </c>
      <c r="C867" s="167" t="s">
        <v>5102</v>
      </c>
      <c r="D867" s="167" t="s">
        <v>5103</v>
      </c>
      <c r="E867" s="168">
        <v>-120418</v>
      </c>
      <c r="F867" s="154"/>
      <c r="G867" s="168">
        <v>6419.95</v>
      </c>
      <c r="H867" s="168">
        <v>6419.95</v>
      </c>
      <c r="I867" s="168">
        <v>-120418</v>
      </c>
      <c r="J867" s="5" t="str">
        <f>VLOOKUP(B867,'LEAD 2019'!$B:$B,1,0)</f>
        <v>8.1.7.63.00.9999-7</v>
      </c>
    </row>
    <row r="868" spans="1:10" ht="12.75">
      <c r="A868" s="166">
        <v>4</v>
      </c>
      <c r="B868" s="167" t="s">
        <v>5104</v>
      </c>
      <c r="C868" s="167" t="s">
        <v>1</v>
      </c>
      <c r="D868" s="167" t="s">
        <v>5105</v>
      </c>
      <c r="E868" s="168">
        <v>-225180.03</v>
      </c>
      <c r="F868" s="154"/>
      <c r="G868" s="168">
        <v>51873.84</v>
      </c>
      <c r="H868" s="168">
        <v>0</v>
      </c>
      <c r="I868" s="168">
        <v>-277053.87</v>
      </c>
      <c r="J868" s="5" t="str">
        <f>VLOOKUP(B868,'LEAD 2019'!$B:$B,1,0)</f>
        <v>8.1.7.66.00-2</v>
      </c>
    </row>
    <row r="869" spans="1:10" ht="12.75">
      <c r="A869" s="166">
        <v>6</v>
      </c>
      <c r="B869" s="167" t="s">
        <v>5106</v>
      </c>
      <c r="C869" s="167" t="s">
        <v>5107</v>
      </c>
      <c r="D869" s="167" t="s">
        <v>5108</v>
      </c>
      <c r="E869" s="168">
        <v>-4769.34</v>
      </c>
      <c r="F869" s="154"/>
      <c r="G869" s="168">
        <v>378.32</v>
      </c>
      <c r="H869" s="168">
        <v>0</v>
      </c>
      <c r="I869" s="168">
        <v>-5147.66</v>
      </c>
      <c r="J869" s="5" t="str">
        <f>VLOOKUP(B869,'LEAD 2019'!$B:$B,1,0)</f>
        <v>8.1.7.66.00.0001-1</v>
      </c>
    </row>
    <row r="870" spans="1:10" ht="12.75">
      <c r="A870" s="166">
        <v>6</v>
      </c>
      <c r="B870" s="167" t="s">
        <v>5109</v>
      </c>
      <c r="C870" s="167" t="s">
        <v>5110</v>
      </c>
      <c r="D870" s="167" t="s">
        <v>5111</v>
      </c>
      <c r="E870" s="168">
        <v>-8651</v>
      </c>
      <c r="F870" s="154"/>
      <c r="G870" s="168">
        <v>2283</v>
      </c>
      <c r="H870" s="168">
        <v>0</v>
      </c>
      <c r="I870" s="168">
        <v>-10934</v>
      </c>
      <c r="J870" s="5" t="str">
        <f>VLOOKUP(B870,'LEAD 2019'!$B:$B,1,0)</f>
        <v>8.1.7.66.00.0003-5</v>
      </c>
    </row>
    <row r="871" spans="1:10" ht="12.75">
      <c r="A871" s="166">
        <v>6</v>
      </c>
      <c r="B871" s="167" t="s">
        <v>5112</v>
      </c>
      <c r="C871" s="167" t="s">
        <v>5113</v>
      </c>
      <c r="D871" s="167" t="s">
        <v>5114</v>
      </c>
      <c r="E871" s="168">
        <v>-25394.66</v>
      </c>
      <c r="F871" s="154"/>
      <c r="G871" s="168">
        <v>265</v>
      </c>
      <c r="H871" s="168">
        <v>0</v>
      </c>
      <c r="I871" s="168">
        <v>-25659.66</v>
      </c>
      <c r="J871" s="5" t="str">
        <f>VLOOKUP(B871,'LEAD 2019'!$B:$B,1,0)</f>
        <v>8.1.7.66.00.0004-2</v>
      </c>
    </row>
    <row r="872" spans="1:10" ht="12.75">
      <c r="A872" s="166">
        <v>6</v>
      </c>
      <c r="B872" s="167" t="s">
        <v>5115</v>
      </c>
      <c r="C872" s="167" t="s">
        <v>5116</v>
      </c>
      <c r="D872" s="167" t="s">
        <v>5117</v>
      </c>
      <c r="E872" s="168">
        <v>-27021.31</v>
      </c>
      <c r="F872" s="154"/>
      <c r="G872" s="168">
        <v>8904.2000000000007</v>
      </c>
      <c r="H872" s="168">
        <v>0</v>
      </c>
      <c r="I872" s="168">
        <v>-35925.51</v>
      </c>
      <c r="J872" s="5" t="str">
        <f>VLOOKUP(B872,'LEAD 2019'!$B:$B,1,0)</f>
        <v>8.1.7.66.00.0005-9</v>
      </c>
    </row>
    <row r="873" spans="1:10" ht="12.75">
      <c r="A873" s="166">
        <v>6</v>
      </c>
      <c r="B873" s="167" t="s">
        <v>6034</v>
      </c>
      <c r="C873" s="167" t="s">
        <v>6035</v>
      </c>
      <c r="D873" s="167" t="s">
        <v>5171</v>
      </c>
      <c r="E873" s="168">
        <v>-901.88</v>
      </c>
      <c r="F873" s="154"/>
      <c r="G873" s="168">
        <v>0</v>
      </c>
      <c r="H873" s="168">
        <v>0</v>
      </c>
      <c r="I873" s="168">
        <v>-901.88</v>
      </c>
      <c r="J873" s="5" t="str">
        <f>VLOOKUP(B873,'LEAD 2019'!$B:$B,1,0)</f>
        <v>8.1.7.66.00.0006-6</v>
      </c>
    </row>
    <row r="874" spans="1:10" ht="12.75">
      <c r="A874" s="166">
        <v>6</v>
      </c>
      <c r="B874" s="167" t="s">
        <v>5118</v>
      </c>
      <c r="C874" s="167" t="s">
        <v>5119</v>
      </c>
      <c r="D874" s="167" t="s">
        <v>5120</v>
      </c>
      <c r="E874" s="168">
        <v>-158441.84</v>
      </c>
      <c r="F874" s="154"/>
      <c r="G874" s="168">
        <v>40043.32</v>
      </c>
      <c r="H874" s="168">
        <v>0</v>
      </c>
      <c r="I874" s="168">
        <v>-198485.16</v>
      </c>
      <c r="J874" s="5" t="str">
        <f>VLOOKUP(B874,'LEAD 2019'!$B:$B,1,0)</f>
        <v>8.1.7.66.00.0007-3</v>
      </c>
    </row>
    <row r="875" spans="1:10" ht="12.75">
      <c r="A875" s="166">
        <v>4</v>
      </c>
      <c r="B875" s="167" t="s">
        <v>5121</v>
      </c>
      <c r="C875" s="167" t="s">
        <v>1</v>
      </c>
      <c r="D875" s="167" t="s">
        <v>5122</v>
      </c>
      <c r="E875" s="168">
        <v>-10097.16</v>
      </c>
      <c r="F875" s="154"/>
      <c r="G875" s="168">
        <v>524.16999999999996</v>
      </c>
      <c r="H875" s="168">
        <v>0</v>
      </c>
      <c r="I875" s="168">
        <v>-10621.33</v>
      </c>
      <c r="J875" s="5" t="str">
        <f>VLOOKUP(B875,'LEAD 2019'!$B:$B,1,0)</f>
        <v>8.1.7.69.00-9</v>
      </c>
    </row>
    <row r="876" spans="1:10" ht="12.75">
      <c r="A876" s="166">
        <v>6</v>
      </c>
      <c r="B876" s="167" t="s">
        <v>5123</v>
      </c>
      <c r="C876" s="167" t="s">
        <v>5124</v>
      </c>
      <c r="D876" s="167" t="s">
        <v>5125</v>
      </c>
      <c r="E876" s="168">
        <v>-540.32000000000005</v>
      </c>
      <c r="F876" s="154"/>
      <c r="G876" s="168">
        <v>0</v>
      </c>
      <c r="H876" s="168">
        <v>0</v>
      </c>
      <c r="I876" s="168">
        <v>-540.32000000000005</v>
      </c>
      <c r="J876" s="5" t="str">
        <f>VLOOKUP(B876,'LEAD 2019'!$B:$B,1,0)</f>
        <v>8.1.7.69.00.0008-1</v>
      </c>
    </row>
    <row r="877" spans="1:10" ht="12.75">
      <c r="A877" s="166">
        <v>6</v>
      </c>
      <c r="B877" s="167" t="s">
        <v>5126</v>
      </c>
      <c r="C877" s="167" t="s">
        <v>5127</v>
      </c>
      <c r="D877" s="167" t="s">
        <v>5128</v>
      </c>
      <c r="E877" s="168">
        <v>-2951.33</v>
      </c>
      <c r="F877" s="154"/>
      <c r="G877" s="168">
        <v>156.18</v>
      </c>
      <c r="H877" s="168">
        <v>0</v>
      </c>
      <c r="I877" s="168">
        <v>-3107.51</v>
      </c>
      <c r="J877" s="5" t="str">
        <f>VLOOKUP(B877,'LEAD 2019'!$B:$B,1,0)</f>
        <v>8.1.7.69.00.0009-8</v>
      </c>
    </row>
    <row r="878" spans="1:10" ht="12.75">
      <c r="A878" s="166">
        <v>6</v>
      </c>
      <c r="B878" s="167" t="s">
        <v>5129</v>
      </c>
      <c r="C878" s="167" t="s">
        <v>5130</v>
      </c>
      <c r="D878" s="167" t="s">
        <v>5131</v>
      </c>
      <c r="E878" s="168">
        <v>-3493.77</v>
      </c>
      <c r="F878" s="154"/>
      <c r="G878" s="168">
        <v>10.78</v>
      </c>
      <c r="H878" s="168">
        <v>0</v>
      </c>
      <c r="I878" s="168">
        <v>-3504.55</v>
      </c>
      <c r="J878" s="5" t="str">
        <f>VLOOKUP(B878,'LEAD 2019'!$B:$B,1,0)</f>
        <v>8.1.7.69.00.0010-8</v>
      </c>
    </row>
    <row r="879" spans="1:10" ht="12.75">
      <c r="A879" s="166">
        <v>6</v>
      </c>
      <c r="B879" s="167" t="s">
        <v>5135</v>
      </c>
      <c r="C879" s="167" t="s">
        <v>5136</v>
      </c>
      <c r="D879" s="167" t="s">
        <v>5137</v>
      </c>
      <c r="E879" s="168">
        <v>-2749.18</v>
      </c>
      <c r="F879" s="154"/>
      <c r="G879" s="168">
        <v>357.21</v>
      </c>
      <c r="H879" s="168">
        <v>0</v>
      </c>
      <c r="I879" s="168">
        <v>-3106.39</v>
      </c>
      <c r="J879" s="5" t="str">
        <f>VLOOKUP(B879,'LEAD 2019'!$B:$B,1,0)</f>
        <v>8.1.7.69.00.0013-9</v>
      </c>
    </row>
    <row r="880" spans="1:10" ht="12.75">
      <c r="A880" s="166">
        <v>6</v>
      </c>
      <c r="B880" s="167" t="s">
        <v>5138</v>
      </c>
      <c r="C880" s="167" t="s">
        <v>5139</v>
      </c>
      <c r="D880" s="167" t="s">
        <v>5140</v>
      </c>
      <c r="E880" s="168">
        <v>-362.56</v>
      </c>
      <c r="F880" s="154"/>
      <c r="G880" s="168">
        <v>0</v>
      </c>
      <c r="H880" s="168">
        <v>0</v>
      </c>
      <c r="I880" s="168">
        <v>-362.56</v>
      </c>
      <c r="J880" s="5" t="str">
        <f>VLOOKUP(B880,'LEAD 2019'!$B:$B,1,0)</f>
        <v>8.1.7.69.00.0014-6</v>
      </c>
    </row>
    <row r="881" spans="1:10" ht="12.75">
      <c r="A881" s="166">
        <v>4</v>
      </c>
      <c r="B881" s="167" t="s">
        <v>6036</v>
      </c>
      <c r="C881" s="167" t="s">
        <v>1</v>
      </c>
      <c r="D881" s="167" t="s">
        <v>6037</v>
      </c>
      <c r="E881" s="168">
        <v>-4145.8599999999997</v>
      </c>
      <c r="F881" s="154"/>
      <c r="G881" s="168">
        <v>0</v>
      </c>
      <c r="H881" s="168">
        <v>0</v>
      </c>
      <c r="I881" s="168">
        <v>-4145.8599999999997</v>
      </c>
      <c r="J881" s="5" t="str">
        <f>VLOOKUP(B881,'LEAD 2019'!$B:$B,1,0)</f>
        <v>8.1.7.72.00-3</v>
      </c>
    </row>
    <row r="882" spans="1:10" ht="12.75">
      <c r="A882" s="166">
        <v>6</v>
      </c>
      <c r="B882" s="167" t="s">
        <v>6038</v>
      </c>
      <c r="C882" s="167" t="s">
        <v>6039</v>
      </c>
      <c r="D882" s="167" t="s">
        <v>5145</v>
      </c>
      <c r="E882" s="168">
        <v>-4145.8599999999997</v>
      </c>
      <c r="F882" s="154"/>
      <c r="G882" s="168">
        <v>0</v>
      </c>
      <c r="H882" s="168">
        <v>0</v>
      </c>
      <c r="I882" s="168">
        <v>-4145.8599999999997</v>
      </c>
      <c r="J882" s="5" t="str">
        <f>VLOOKUP(B882,'LEAD 2019'!$B:$B,1,0)</f>
        <v>8.1.7.72.00.0002-3</v>
      </c>
    </row>
    <row r="883" spans="1:10" ht="12.75">
      <c r="A883" s="166">
        <v>4</v>
      </c>
      <c r="B883" s="167" t="s">
        <v>5141</v>
      </c>
      <c r="C883" s="167" t="s">
        <v>1</v>
      </c>
      <c r="D883" s="167" t="s">
        <v>5142</v>
      </c>
      <c r="E883" s="168">
        <v>-44750.51</v>
      </c>
      <c r="F883" s="154"/>
      <c r="G883" s="168">
        <v>17480.41</v>
      </c>
      <c r="H883" s="168">
        <v>3772.06</v>
      </c>
      <c r="I883" s="168">
        <v>-58458.86</v>
      </c>
      <c r="J883" s="5" t="str">
        <f>VLOOKUP(B883,'LEAD 2019'!$B:$B,1,0)</f>
        <v>8.1.7.75.00-0</v>
      </c>
    </row>
    <row r="884" spans="1:10" ht="12.75">
      <c r="A884" s="166">
        <v>6</v>
      </c>
      <c r="B884" s="167" t="s">
        <v>5143</v>
      </c>
      <c r="C884" s="167" t="s">
        <v>5144</v>
      </c>
      <c r="D884" s="167" t="s">
        <v>5145</v>
      </c>
      <c r="E884" s="168">
        <v>-41933.089999999997</v>
      </c>
      <c r="F884" s="154"/>
      <c r="G884" s="168">
        <v>17462.810000000001</v>
      </c>
      <c r="H884" s="168">
        <v>3772.06</v>
      </c>
      <c r="I884" s="168">
        <v>-55623.839999999997</v>
      </c>
      <c r="J884" s="5" t="str">
        <f>VLOOKUP(B884,'LEAD 2019'!$B:$B,1,0)</f>
        <v>8.1.7.75.00.0003-1</v>
      </c>
    </row>
    <row r="885" spans="1:10" ht="12.75">
      <c r="A885" s="166">
        <v>6</v>
      </c>
      <c r="B885" s="167" t="s">
        <v>5146</v>
      </c>
      <c r="C885" s="167" t="s">
        <v>5147</v>
      </c>
      <c r="D885" s="167" t="s">
        <v>5148</v>
      </c>
      <c r="E885" s="168">
        <v>-2817.42</v>
      </c>
      <c r="F885" s="154"/>
      <c r="G885" s="168">
        <v>17.600000000000001</v>
      </c>
      <c r="H885" s="168">
        <v>0</v>
      </c>
      <c r="I885" s="168">
        <v>-2835.02</v>
      </c>
      <c r="J885" s="5" t="str">
        <f>VLOOKUP(B885,'LEAD 2019'!$B:$B,1,0)</f>
        <v>8.1.7.75.00.9999-4</v>
      </c>
    </row>
    <row r="886" spans="1:10" ht="12.75">
      <c r="A886" s="166">
        <v>4</v>
      </c>
      <c r="B886" s="167" t="s">
        <v>5149</v>
      </c>
      <c r="C886" s="167" t="s">
        <v>1</v>
      </c>
      <c r="D886" s="167" t="s">
        <v>5150</v>
      </c>
      <c r="E886" s="168">
        <v>-896573.65</v>
      </c>
      <c r="F886" s="154"/>
      <c r="G886" s="168">
        <v>187605.46</v>
      </c>
      <c r="H886" s="168">
        <v>63123.02</v>
      </c>
      <c r="I886" s="168">
        <v>-1021056.09</v>
      </c>
      <c r="J886" s="5" t="str">
        <f>VLOOKUP(B886,'LEAD 2019'!$B:$B,1,0)</f>
        <v>8.1.7.99.00-0</v>
      </c>
    </row>
    <row r="887" spans="1:10" ht="12.75">
      <c r="A887" s="166">
        <v>6</v>
      </c>
      <c r="B887" s="167" t="s">
        <v>5151</v>
      </c>
      <c r="C887" s="167" t="s">
        <v>5152</v>
      </c>
      <c r="D887" s="167" t="s">
        <v>5153</v>
      </c>
      <c r="E887" s="168">
        <v>-264.45</v>
      </c>
      <c r="F887" s="154"/>
      <c r="G887" s="168">
        <v>477.89</v>
      </c>
      <c r="H887" s="168">
        <v>0</v>
      </c>
      <c r="I887" s="168">
        <v>-742.34</v>
      </c>
      <c r="J887" s="5" t="str">
        <f>VLOOKUP(B887,'LEAD 2019'!$B:$B,1,0)</f>
        <v>8.1.7.99.00.0001-1</v>
      </c>
    </row>
    <row r="888" spans="1:10" ht="12.75">
      <c r="A888" s="166">
        <v>6</v>
      </c>
      <c r="B888" s="167" t="s">
        <v>5154</v>
      </c>
      <c r="C888" s="167" t="s">
        <v>5155</v>
      </c>
      <c r="D888" s="167" t="s">
        <v>5156</v>
      </c>
      <c r="E888" s="168">
        <v>-22475.77</v>
      </c>
      <c r="F888" s="154"/>
      <c r="G888" s="168">
        <v>6027.08</v>
      </c>
      <c r="H888" s="168">
        <v>675</v>
      </c>
      <c r="I888" s="168">
        <v>-27827.85</v>
      </c>
      <c r="J888" s="5" t="str">
        <f>VLOOKUP(B888,'LEAD 2019'!$B:$B,1,0)</f>
        <v>8.1.7.99.00.0002-8</v>
      </c>
    </row>
    <row r="889" spans="1:10" ht="12.75">
      <c r="A889" s="166">
        <v>6</v>
      </c>
      <c r="B889" s="167" t="s">
        <v>5838</v>
      </c>
      <c r="C889" s="167" t="s">
        <v>5839</v>
      </c>
      <c r="D889" s="167" t="s">
        <v>5798</v>
      </c>
      <c r="E889" s="168">
        <v>-544.67999999999995</v>
      </c>
      <c r="F889" s="154"/>
      <c r="G889" s="168">
        <v>0</v>
      </c>
      <c r="H889" s="168">
        <v>0</v>
      </c>
      <c r="I889" s="168">
        <v>-544.67999999999995</v>
      </c>
      <c r="J889" s="5" t="str">
        <f>VLOOKUP(B889,'LEAD 2019'!$B:$B,1,0)</f>
        <v>8.1.7.99.00.0003-5</v>
      </c>
    </row>
    <row r="890" spans="1:10" ht="12.75">
      <c r="A890" s="166">
        <v>6</v>
      </c>
      <c r="B890" s="167" t="s">
        <v>5157</v>
      </c>
      <c r="C890" s="167" t="s">
        <v>5158</v>
      </c>
      <c r="D890" s="167" t="s">
        <v>5159</v>
      </c>
      <c r="E890" s="168">
        <v>-294866.07</v>
      </c>
      <c r="F890" s="154"/>
      <c r="G890" s="168">
        <v>20947.82</v>
      </c>
      <c r="H890" s="168">
        <v>0</v>
      </c>
      <c r="I890" s="168">
        <v>-315813.89</v>
      </c>
      <c r="J890" s="5" t="str">
        <f>VLOOKUP(B890,'LEAD 2019'!$B:$B,1,0)</f>
        <v>8.1.7.99.00.0004-2</v>
      </c>
    </row>
    <row r="891" spans="1:10" ht="12.75">
      <c r="A891" s="166">
        <v>6</v>
      </c>
      <c r="B891" s="167" t="s">
        <v>5160</v>
      </c>
      <c r="C891" s="167" t="s">
        <v>5161</v>
      </c>
      <c r="D891" s="167" t="s">
        <v>5162</v>
      </c>
      <c r="E891" s="168">
        <v>-23746.43</v>
      </c>
      <c r="F891" s="154"/>
      <c r="G891" s="168">
        <v>5826.42</v>
      </c>
      <c r="H891" s="168">
        <v>1436.16</v>
      </c>
      <c r="I891" s="168">
        <v>-28136.69</v>
      </c>
      <c r="J891" s="5" t="str">
        <f>VLOOKUP(B891,'LEAD 2019'!$B:$B,1,0)</f>
        <v>8.1.7.99.00.0005-9</v>
      </c>
    </row>
    <row r="892" spans="1:10" ht="12.75">
      <c r="A892" s="166">
        <v>6</v>
      </c>
      <c r="B892" s="167" t="s">
        <v>5163</v>
      </c>
      <c r="C892" s="167" t="s">
        <v>5164</v>
      </c>
      <c r="D892" s="167" t="s">
        <v>5165</v>
      </c>
      <c r="E892" s="168">
        <v>-59532.83</v>
      </c>
      <c r="F892" s="154"/>
      <c r="G892" s="168">
        <v>12877.15</v>
      </c>
      <c r="H892" s="168">
        <v>4740.3900000000003</v>
      </c>
      <c r="I892" s="168">
        <v>-67669.59</v>
      </c>
      <c r="J892" s="5" t="str">
        <f>VLOOKUP(B892,'LEAD 2019'!$B:$B,1,0)</f>
        <v>8.1.7.99.00.0006-6</v>
      </c>
    </row>
    <row r="893" spans="1:10" ht="12.75">
      <c r="A893" s="166">
        <v>6</v>
      </c>
      <c r="B893" s="167" t="s">
        <v>5166</v>
      </c>
      <c r="C893" s="167" t="s">
        <v>5167</v>
      </c>
      <c r="D893" s="167" t="s">
        <v>5168</v>
      </c>
      <c r="E893" s="168">
        <v>-14654.1</v>
      </c>
      <c r="F893" s="154"/>
      <c r="G893" s="168">
        <v>1334</v>
      </c>
      <c r="H893" s="168">
        <v>0</v>
      </c>
      <c r="I893" s="168">
        <v>-15988.1</v>
      </c>
      <c r="J893" s="5" t="str">
        <f>VLOOKUP(B893,'LEAD 2019'!$B:$B,1,0)</f>
        <v>8.1.7.99.00.0007-3</v>
      </c>
    </row>
    <row r="894" spans="1:10" ht="12.75">
      <c r="A894" s="166">
        <v>6</v>
      </c>
      <c r="B894" s="167" t="s">
        <v>5169</v>
      </c>
      <c r="C894" s="167" t="s">
        <v>5170</v>
      </c>
      <c r="D894" s="167" t="s">
        <v>5171</v>
      </c>
      <c r="E894" s="168">
        <v>-1804.81</v>
      </c>
      <c r="F894" s="154"/>
      <c r="G894" s="168">
        <v>2565.69</v>
      </c>
      <c r="H894" s="168">
        <v>369.11</v>
      </c>
      <c r="I894" s="168">
        <v>-4001.39</v>
      </c>
      <c r="J894" s="5" t="str">
        <f>VLOOKUP(B894,'LEAD 2019'!$B:$B,1,0)</f>
        <v>8.1.7.99.00.0010-7</v>
      </c>
    </row>
    <row r="895" spans="1:10" ht="12.75">
      <c r="A895" s="166">
        <v>6</v>
      </c>
      <c r="B895" s="167" t="s">
        <v>5843</v>
      </c>
      <c r="C895" s="167" t="s">
        <v>5844</v>
      </c>
      <c r="D895" s="167" t="s">
        <v>5845</v>
      </c>
      <c r="E895" s="168">
        <v>-1935.71</v>
      </c>
      <c r="F895" s="154"/>
      <c r="G895" s="168">
        <v>0</v>
      </c>
      <c r="H895" s="168">
        <v>1150.25</v>
      </c>
      <c r="I895" s="168">
        <v>-785.46</v>
      </c>
      <c r="J895" s="5" t="str">
        <f>VLOOKUP(B895,'LEAD 2019'!$B:$B,1,0)</f>
        <v>8.1.7.99.00.0012-1</v>
      </c>
    </row>
    <row r="896" spans="1:10" ht="12.75">
      <c r="A896" s="166">
        <v>6</v>
      </c>
      <c r="B896" s="167" t="s">
        <v>5175</v>
      </c>
      <c r="C896" s="167" t="s">
        <v>5176</v>
      </c>
      <c r="D896" s="167" t="s">
        <v>5177</v>
      </c>
      <c r="E896" s="168">
        <v>-24246.75</v>
      </c>
      <c r="F896" s="154"/>
      <c r="G896" s="168">
        <v>5224.1499999999996</v>
      </c>
      <c r="H896" s="168">
        <v>0</v>
      </c>
      <c r="I896" s="168">
        <v>-29470.9</v>
      </c>
      <c r="J896" s="5" t="str">
        <f>VLOOKUP(B896,'LEAD 2019'!$B:$B,1,0)</f>
        <v>8.1.7.99.00.0015-2</v>
      </c>
    </row>
    <row r="897" spans="1:10" ht="12.75">
      <c r="A897" s="166">
        <v>6</v>
      </c>
      <c r="B897" s="167" t="s">
        <v>6040</v>
      </c>
      <c r="C897" s="167" t="s">
        <v>6041</v>
      </c>
      <c r="D897" s="167" t="s">
        <v>6042</v>
      </c>
      <c r="E897" s="168">
        <v>-143.97999999999999</v>
      </c>
      <c r="F897" s="154"/>
      <c r="G897" s="168">
        <v>0</v>
      </c>
      <c r="H897" s="168">
        <v>0</v>
      </c>
      <c r="I897" s="168">
        <v>-143.97999999999999</v>
      </c>
      <c r="J897" s="5" t="str">
        <f>VLOOKUP(B897,'LEAD 2019'!$B:$B,1,0)</f>
        <v>8.1.7.99.00.0016-9</v>
      </c>
    </row>
    <row r="898" spans="1:10" ht="12.75">
      <c r="A898" s="166">
        <v>6</v>
      </c>
      <c r="B898" s="167" t="s">
        <v>5178</v>
      </c>
      <c r="C898" s="167" t="s">
        <v>5179</v>
      </c>
      <c r="D898" s="167" t="s">
        <v>5180</v>
      </c>
      <c r="E898" s="168">
        <v>-3312.5</v>
      </c>
      <c r="F898" s="154"/>
      <c r="G898" s="168">
        <v>683.62</v>
      </c>
      <c r="H898" s="168">
        <v>0</v>
      </c>
      <c r="I898" s="168">
        <v>-3996.12</v>
      </c>
      <c r="J898" s="5" t="str">
        <f>VLOOKUP(B898,'LEAD 2019'!$B:$B,1,0)</f>
        <v>8.1.7.99.00.0017-6</v>
      </c>
    </row>
    <row r="899" spans="1:10" ht="12.75">
      <c r="A899" s="166">
        <v>6</v>
      </c>
      <c r="B899" s="167" t="s">
        <v>5181</v>
      </c>
      <c r="C899" s="167" t="s">
        <v>5182</v>
      </c>
      <c r="D899" s="167" t="s">
        <v>5183</v>
      </c>
      <c r="E899" s="168">
        <v>-231256.81</v>
      </c>
      <c r="F899" s="154"/>
      <c r="G899" s="168">
        <v>99900.27</v>
      </c>
      <c r="H899" s="168">
        <v>47688.78</v>
      </c>
      <c r="I899" s="168">
        <v>-283468.3</v>
      </c>
      <c r="J899" s="5" t="str">
        <f>VLOOKUP(B899,'LEAD 2019'!$B:$B,1,0)</f>
        <v>8.1.7.99.00.0018-3</v>
      </c>
    </row>
    <row r="900" spans="1:10" ht="12.75">
      <c r="A900" s="166">
        <v>6</v>
      </c>
      <c r="B900" s="167" t="s">
        <v>13473</v>
      </c>
      <c r="C900" s="167" t="s">
        <v>14488</v>
      </c>
      <c r="D900" s="167" t="s">
        <v>14489</v>
      </c>
      <c r="E900" s="168">
        <v>-2372.0300000000002</v>
      </c>
      <c r="F900" s="154"/>
      <c r="G900" s="168">
        <v>0</v>
      </c>
      <c r="H900" s="168">
        <v>0</v>
      </c>
      <c r="I900" s="168">
        <v>-2372.0300000000002</v>
      </c>
      <c r="J900" s="5" t="str">
        <f>VLOOKUP(B900,'LEAD 2019'!$B:$B,1,0)</f>
        <v>8.1.7.99.00.0023-1</v>
      </c>
    </row>
    <row r="901" spans="1:10" ht="12.75">
      <c r="A901" s="166">
        <v>6</v>
      </c>
      <c r="B901" s="167" t="s">
        <v>5184</v>
      </c>
      <c r="C901" s="167" t="s">
        <v>5185</v>
      </c>
      <c r="D901" s="167" t="s">
        <v>5186</v>
      </c>
      <c r="E901" s="168">
        <v>-4.04</v>
      </c>
      <c r="F901" s="154"/>
      <c r="G901" s="168">
        <v>0</v>
      </c>
      <c r="H901" s="168">
        <v>0</v>
      </c>
      <c r="I901" s="168">
        <v>-4.04</v>
      </c>
      <c r="J901" s="5" t="str">
        <f>VLOOKUP(B901,'LEAD 2019'!$B:$B,1,0)</f>
        <v>8.1.7.99.00.0024-8</v>
      </c>
    </row>
    <row r="902" spans="1:10" ht="12.75">
      <c r="A902" s="166">
        <v>6</v>
      </c>
      <c r="B902" s="167" t="s">
        <v>5187</v>
      </c>
      <c r="C902" s="167" t="s">
        <v>5188</v>
      </c>
      <c r="D902" s="167" t="s">
        <v>5189</v>
      </c>
      <c r="E902" s="168">
        <v>-67725.09</v>
      </c>
      <c r="F902" s="154"/>
      <c r="G902" s="168">
        <v>11140.68</v>
      </c>
      <c r="H902" s="168">
        <v>0</v>
      </c>
      <c r="I902" s="168">
        <v>-78865.77</v>
      </c>
      <c r="J902" s="5" t="str">
        <f>VLOOKUP(B902,'LEAD 2019'!$B:$B,1,0)</f>
        <v>8.1.7.99.00.0025-5</v>
      </c>
    </row>
    <row r="903" spans="1:10" ht="12.75">
      <c r="A903" s="166">
        <v>6</v>
      </c>
      <c r="B903" s="167" t="s">
        <v>5190</v>
      </c>
      <c r="C903" s="167" t="s">
        <v>5191</v>
      </c>
      <c r="D903" s="167" t="s">
        <v>3334</v>
      </c>
      <c r="E903" s="168">
        <v>-7484.2</v>
      </c>
      <c r="F903" s="154"/>
      <c r="G903" s="168">
        <v>1496.84</v>
      </c>
      <c r="H903" s="168">
        <v>0</v>
      </c>
      <c r="I903" s="168">
        <v>-8981.0400000000009</v>
      </c>
      <c r="J903" s="5" t="str">
        <f>VLOOKUP(B903,'LEAD 2019'!$B:$B,1,0)</f>
        <v>8.1.7.99.00.0027-9</v>
      </c>
    </row>
    <row r="904" spans="1:10" ht="12.75">
      <c r="A904" s="166">
        <v>6</v>
      </c>
      <c r="B904" s="167" t="s">
        <v>5192</v>
      </c>
      <c r="C904" s="167" t="s">
        <v>5193</v>
      </c>
      <c r="D904" s="167" t="s">
        <v>4294</v>
      </c>
      <c r="E904" s="168">
        <v>-140203.4</v>
      </c>
      <c r="F904" s="154"/>
      <c r="G904" s="168">
        <v>19103.849999999999</v>
      </c>
      <c r="H904" s="168">
        <v>7063.33</v>
      </c>
      <c r="I904" s="168">
        <v>-152243.92000000001</v>
      </c>
      <c r="J904" s="5" t="str">
        <f>VLOOKUP(B904,'LEAD 2019'!$B:$B,1,0)</f>
        <v>8.1.7.99.00.9999-8</v>
      </c>
    </row>
    <row r="905" spans="1:10" ht="12.75">
      <c r="A905" s="166">
        <v>3</v>
      </c>
      <c r="B905" s="167" t="s">
        <v>5194</v>
      </c>
      <c r="C905" s="167" t="s">
        <v>1</v>
      </c>
      <c r="D905" s="167" t="s">
        <v>5195</v>
      </c>
      <c r="E905" s="168">
        <v>-3772181.72</v>
      </c>
      <c r="F905" s="154"/>
      <c r="G905" s="168">
        <v>1176329.01</v>
      </c>
      <c r="H905" s="168">
        <v>526147.34</v>
      </c>
      <c r="I905" s="168">
        <v>-4422363.3899999997</v>
      </c>
      <c r="J905" s="5" t="str">
        <f>VLOOKUP(B905,'LEAD 2019'!$B:$B,1,0)</f>
        <v>8.1.8.00.00-9</v>
      </c>
    </row>
    <row r="906" spans="1:10" ht="12.75">
      <c r="A906" s="166">
        <v>4</v>
      </c>
      <c r="B906" s="167" t="s">
        <v>5196</v>
      </c>
      <c r="C906" s="167" t="s">
        <v>1</v>
      </c>
      <c r="D906" s="167" t="s">
        <v>5197</v>
      </c>
      <c r="E906" s="168">
        <v>-184902.85</v>
      </c>
      <c r="F906" s="154"/>
      <c r="G906" s="168">
        <v>40169.14</v>
      </c>
      <c r="H906" s="168">
        <v>0</v>
      </c>
      <c r="I906" s="168">
        <v>-225071.99</v>
      </c>
      <c r="J906" s="5" t="str">
        <f>VLOOKUP(B906,'LEAD 2019'!$B:$B,1,0)</f>
        <v>8.1.8.20.00-3</v>
      </c>
    </row>
    <row r="907" spans="1:10" ht="12.75">
      <c r="A907" s="166">
        <v>6</v>
      </c>
      <c r="B907" s="167" t="s">
        <v>5198</v>
      </c>
      <c r="C907" s="167" t="s">
        <v>5199</v>
      </c>
      <c r="D907" s="167" t="s">
        <v>5200</v>
      </c>
      <c r="E907" s="168">
        <v>-184902.85</v>
      </c>
      <c r="F907" s="154"/>
      <c r="G907" s="168">
        <v>40169.14</v>
      </c>
      <c r="H907" s="168">
        <v>0</v>
      </c>
      <c r="I907" s="168">
        <v>-225071.99</v>
      </c>
      <c r="J907" s="5" t="str">
        <f>VLOOKUP(B907,'LEAD 2019'!$B:$B,1,0)</f>
        <v>8.1.8.20.00.0001-6</v>
      </c>
    </row>
    <row r="908" spans="1:10" ht="12.75">
      <c r="A908" s="166">
        <v>4</v>
      </c>
      <c r="B908" s="167" t="s">
        <v>5201</v>
      </c>
      <c r="C908" s="167" t="s">
        <v>1</v>
      </c>
      <c r="D908" s="167" t="s">
        <v>5202</v>
      </c>
      <c r="E908" s="168">
        <v>-3444022.16</v>
      </c>
      <c r="F908" s="154"/>
      <c r="G908" s="168">
        <v>1073468.3999999999</v>
      </c>
      <c r="H908" s="168">
        <v>484065.13</v>
      </c>
      <c r="I908" s="168">
        <v>-4033425.43</v>
      </c>
      <c r="J908" s="5" t="str">
        <f>VLOOKUP(B908,'LEAD 2019'!$B:$B,1,0)</f>
        <v>8.1.8.30.00-0</v>
      </c>
    </row>
    <row r="909" spans="1:10" ht="12.75">
      <c r="A909" s="166">
        <v>5</v>
      </c>
      <c r="B909" s="167" t="s">
        <v>5203</v>
      </c>
      <c r="C909" s="167" t="s">
        <v>1</v>
      </c>
      <c r="D909" s="167" t="s">
        <v>5204</v>
      </c>
      <c r="E909" s="168">
        <v>-3340001.94</v>
      </c>
      <c r="F909" s="154"/>
      <c r="G909" s="168">
        <v>1044092.91</v>
      </c>
      <c r="H909" s="168">
        <v>470283.57</v>
      </c>
      <c r="I909" s="168">
        <v>-3913811.28</v>
      </c>
      <c r="J909" s="5" t="str">
        <f>VLOOKUP(B909,'LEAD 2019'!$B:$B,1,0)</f>
        <v>8.1.8.30.30-9</v>
      </c>
    </row>
    <row r="910" spans="1:10" ht="12.75">
      <c r="A910" s="166">
        <v>6</v>
      </c>
      <c r="B910" s="167" t="s">
        <v>5205</v>
      </c>
      <c r="C910" s="167" t="s">
        <v>5206</v>
      </c>
      <c r="D910" s="167" t="s">
        <v>4714</v>
      </c>
      <c r="E910" s="168">
        <v>-921856.62</v>
      </c>
      <c r="F910" s="154"/>
      <c r="G910" s="168">
        <v>317759.38</v>
      </c>
      <c r="H910" s="168">
        <v>261404.28</v>
      </c>
      <c r="I910" s="168">
        <v>-978211.72</v>
      </c>
      <c r="J910" s="5" t="str">
        <f>VLOOKUP(B910,'LEAD 2019'!$B:$B,1,0)</f>
        <v>8.1.8.30.30.0001-6</v>
      </c>
    </row>
    <row r="911" spans="1:10" ht="12.75">
      <c r="A911" s="166">
        <v>6</v>
      </c>
      <c r="B911" s="167" t="s">
        <v>5207</v>
      </c>
      <c r="C911" s="167" t="s">
        <v>5208</v>
      </c>
      <c r="D911" s="167" t="s">
        <v>5209</v>
      </c>
      <c r="E911" s="168">
        <v>-18122.57</v>
      </c>
      <c r="F911" s="154"/>
      <c r="G911" s="168">
        <v>8443.82</v>
      </c>
      <c r="H911" s="168">
        <v>780.84</v>
      </c>
      <c r="I911" s="168">
        <v>-25785.55</v>
      </c>
      <c r="J911" s="5" t="str">
        <f>VLOOKUP(B911,'LEAD 2019'!$B:$B,1,0)</f>
        <v>8.1.8.30.30.0140-0</v>
      </c>
    </row>
    <row r="912" spans="1:10" ht="12.75">
      <c r="A912" s="166">
        <v>6</v>
      </c>
      <c r="B912" s="167" t="s">
        <v>5213</v>
      </c>
      <c r="C912" s="167" t="s">
        <v>5214</v>
      </c>
      <c r="D912" s="167" t="s">
        <v>5215</v>
      </c>
      <c r="E912" s="168">
        <v>-105711.07</v>
      </c>
      <c r="F912" s="154"/>
      <c r="G912" s="168">
        <v>2007.31</v>
      </c>
      <c r="H912" s="168">
        <v>1147.72</v>
      </c>
      <c r="I912" s="168">
        <v>-106570.66</v>
      </c>
      <c r="J912" s="5" t="str">
        <f>VLOOKUP(B912,'LEAD 2019'!$B:$B,1,0)</f>
        <v>8.1.8.30.30.0142-4</v>
      </c>
    </row>
    <row r="913" spans="1:10" ht="12.75">
      <c r="A913" s="166">
        <v>6</v>
      </c>
      <c r="B913" s="167" t="s">
        <v>5216</v>
      </c>
      <c r="C913" s="167" t="s">
        <v>5217</v>
      </c>
      <c r="D913" s="167" t="s">
        <v>5218</v>
      </c>
      <c r="E913" s="168">
        <v>-4246.3900000000003</v>
      </c>
      <c r="F913" s="154"/>
      <c r="G913" s="168">
        <v>608.52</v>
      </c>
      <c r="H913" s="168">
        <v>1088.28</v>
      </c>
      <c r="I913" s="168">
        <v>-3766.63</v>
      </c>
      <c r="J913" s="5" t="str">
        <f>VLOOKUP(B913,'LEAD 2019'!$B:$B,1,0)</f>
        <v>8.1.8.30.30.0143-1</v>
      </c>
    </row>
    <row r="914" spans="1:10" ht="12.75">
      <c r="A914" s="166">
        <v>6</v>
      </c>
      <c r="B914" s="167" t="s">
        <v>5219</v>
      </c>
      <c r="C914" s="167" t="s">
        <v>5220</v>
      </c>
      <c r="D914" s="167" t="s">
        <v>5221</v>
      </c>
      <c r="E914" s="168">
        <v>-1330464.83</v>
      </c>
      <c r="F914" s="154"/>
      <c r="G914" s="168">
        <v>512014.73</v>
      </c>
      <c r="H914" s="168">
        <v>145439.99</v>
      </c>
      <c r="I914" s="168">
        <v>-1697039.57</v>
      </c>
      <c r="J914" s="5" t="str">
        <f>VLOOKUP(B914,'LEAD 2019'!$B:$B,1,0)</f>
        <v>8.1.8.30.30.0153-4</v>
      </c>
    </row>
    <row r="915" spans="1:10" ht="12.75">
      <c r="A915" s="166">
        <v>6</v>
      </c>
      <c r="B915" s="167" t="s">
        <v>5222</v>
      </c>
      <c r="C915" s="167" t="s">
        <v>5223</v>
      </c>
      <c r="D915" s="167" t="s">
        <v>5224</v>
      </c>
      <c r="E915" s="168">
        <v>-1023.59</v>
      </c>
      <c r="F915" s="154"/>
      <c r="G915" s="168">
        <v>921.56</v>
      </c>
      <c r="H915" s="168">
        <v>21.4</v>
      </c>
      <c r="I915" s="168">
        <v>-1923.75</v>
      </c>
      <c r="J915" s="5" t="str">
        <f>VLOOKUP(B915,'LEAD 2019'!$B:$B,1,0)</f>
        <v>8.1.8.30.30.0157-2</v>
      </c>
    </row>
    <row r="916" spans="1:10" ht="12.75">
      <c r="A916" s="166">
        <v>6</v>
      </c>
      <c r="B916" s="167" t="s">
        <v>5225</v>
      </c>
      <c r="C916" s="167" t="s">
        <v>5226</v>
      </c>
      <c r="D916" s="167" t="s">
        <v>5227</v>
      </c>
      <c r="E916" s="168">
        <v>-958576.87</v>
      </c>
      <c r="F916" s="154"/>
      <c r="G916" s="168">
        <v>202337.59</v>
      </c>
      <c r="H916" s="168">
        <v>60401.06</v>
      </c>
      <c r="I916" s="168">
        <v>-1100513.3999999999</v>
      </c>
      <c r="J916" s="5" t="str">
        <f>VLOOKUP(B916,'LEAD 2019'!$B:$B,1,0)</f>
        <v>8.1.8.30.30.0187-1</v>
      </c>
    </row>
    <row r="917" spans="1:10" ht="12.75">
      <c r="A917" s="166">
        <v>5</v>
      </c>
      <c r="B917" s="167" t="s">
        <v>5228</v>
      </c>
      <c r="C917" s="167" t="s">
        <v>1</v>
      </c>
      <c r="D917" s="167" t="s">
        <v>5229</v>
      </c>
      <c r="E917" s="168">
        <v>-67374.53</v>
      </c>
      <c r="F917" s="154"/>
      <c r="G917" s="168">
        <v>20405.189999999999</v>
      </c>
      <c r="H917" s="168">
        <v>13781.56</v>
      </c>
      <c r="I917" s="168">
        <v>-73998.16</v>
      </c>
      <c r="J917" s="5" t="str">
        <f>VLOOKUP(B917,'LEAD 2019'!$B:$B,1,0)</f>
        <v>8.1.8.30.60-8</v>
      </c>
    </row>
    <row r="918" spans="1:10" ht="12.75">
      <c r="A918" s="166">
        <v>6</v>
      </c>
      <c r="B918" s="167" t="s">
        <v>5230</v>
      </c>
      <c r="C918" s="167" t="s">
        <v>5231</v>
      </c>
      <c r="D918" s="167" t="s">
        <v>4728</v>
      </c>
      <c r="E918" s="168">
        <v>-67374.53</v>
      </c>
      <c r="F918" s="154"/>
      <c r="G918" s="168">
        <v>20405.189999999999</v>
      </c>
      <c r="H918" s="168">
        <v>13781.56</v>
      </c>
      <c r="I918" s="168">
        <v>-73998.16</v>
      </c>
      <c r="J918" s="5" t="str">
        <f>VLOOKUP(B918,'LEAD 2019'!$B:$B,1,0)</f>
        <v>8.1.8.30.60.0001-3</v>
      </c>
    </row>
    <row r="919" spans="1:10" ht="12.75">
      <c r="A919" s="166">
        <v>5</v>
      </c>
      <c r="B919" s="167" t="s">
        <v>5232</v>
      </c>
      <c r="C919" s="167" t="s">
        <v>1</v>
      </c>
      <c r="D919" s="167" t="s">
        <v>5233</v>
      </c>
      <c r="E919" s="168">
        <v>-36645.69</v>
      </c>
      <c r="F919" s="154"/>
      <c r="G919" s="168">
        <v>8970.2999999999993</v>
      </c>
      <c r="H919" s="168">
        <v>0</v>
      </c>
      <c r="I919" s="168">
        <v>-45615.99</v>
      </c>
      <c r="J919" s="5" t="str">
        <f>VLOOKUP(B919,'LEAD 2019'!$B:$B,1,0)</f>
        <v>8.1.8.30.99-0</v>
      </c>
    </row>
    <row r="920" spans="1:10" ht="12.75">
      <c r="A920" s="166">
        <v>6</v>
      </c>
      <c r="B920" s="167" t="s">
        <v>5234</v>
      </c>
      <c r="C920" s="167" t="s">
        <v>5235</v>
      </c>
      <c r="D920" s="167" t="s">
        <v>5236</v>
      </c>
      <c r="E920" s="168">
        <v>-27754.65</v>
      </c>
      <c r="F920" s="154"/>
      <c r="G920" s="168">
        <v>1822.6</v>
      </c>
      <c r="H920" s="168">
        <v>0</v>
      </c>
      <c r="I920" s="168">
        <v>-29577.25</v>
      </c>
      <c r="J920" s="5" t="str">
        <f>VLOOKUP(B920,'LEAD 2019'!$B:$B,1,0)</f>
        <v>8.1.8.30.99.0001-7</v>
      </c>
    </row>
    <row r="921" spans="1:10" ht="12.75">
      <c r="A921" s="166">
        <v>6</v>
      </c>
      <c r="B921" s="167" t="s">
        <v>5237</v>
      </c>
      <c r="C921" s="167" t="s">
        <v>5238</v>
      </c>
      <c r="D921" s="167" t="s">
        <v>5239</v>
      </c>
      <c r="E921" s="168">
        <v>-8891.0400000000009</v>
      </c>
      <c r="F921" s="154"/>
      <c r="G921" s="168">
        <v>7147.7</v>
      </c>
      <c r="H921" s="168">
        <v>0</v>
      </c>
      <c r="I921" s="168">
        <v>-16038.74</v>
      </c>
      <c r="J921" s="5" t="str">
        <f>VLOOKUP(B921,'LEAD 2019'!$B:$B,1,0)</f>
        <v>8.1.8.30.99.0002-4</v>
      </c>
    </row>
    <row r="922" spans="1:10" ht="12.75">
      <c r="A922" s="166">
        <v>4</v>
      </c>
      <c r="B922" s="167" t="s">
        <v>5242</v>
      </c>
      <c r="C922" s="167" t="s">
        <v>1</v>
      </c>
      <c r="D922" s="167" t="s">
        <v>5243</v>
      </c>
      <c r="E922" s="168">
        <v>-143256.71</v>
      </c>
      <c r="F922" s="154"/>
      <c r="G922" s="168">
        <v>62691.47</v>
      </c>
      <c r="H922" s="168">
        <v>42082.21</v>
      </c>
      <c r="I922" s="168">
        <v>-163865.97</v>
      </c>
      <c r="J922" s="5" t="str">
        <f>VLOOKUP(B922,'LEAD 2019'!$B:$B,1,0)</f>
        <v>8.1.8.40.00-7</v>
      </c>
    </row>
    <row r="923" spans="1:10" ht="12.75">
      <c r="A923" s="166">
        <v>5</v>
      </c>
      <c r="B923" s="167" t="s">
        <v>5244</v>
      </c>
      <c r="C923" s="167" t="s">
        <v>1</v>
      </c>
      <c r="D923" s="167" t="s">
        <v>5245</v>
      </c>
      <c r="E923" s="168">
        <v>-12946.68</v>
      </c>
      <c r="F923" s="154"/>
      <c r="G923" s="168">
        <v>0</v>
      </c>
      <c r="H923" s="168">
        <v>2000</v>
      </c>
      <c r="I923" s="168">
        <v>-10946.68</v>
      </c>
      <c r="J923" s="5" t="str">
        <f>VLOOKUP(B923,'LEAD 2019'!$B:$B,1,0)</f>
        <v>8.1.8.40.10-0</v>
      </c>
    </row>
    <row r="924" spans="1:10" ht="12.75">
      <c r="A924" s="166">
        <v>6</v>
      </c>
      <c r="B924" s="167" t="s">
        <v>13856</v>
      </c>
      <c r="C924" s="167" t="s">
        <v>14490</v>
      </c>
      <c r="D924" s="167" t="s">
        <v>14491</v>
      </c>
      <c r="E924" s="168">
        <v>-7600</v>
      </c>
      <c r="F924" s="154"/>
      <c r="G924" s="168">
        <v>0</v>
      </c>
      <c r="H924" s="168">
        <v>2000</v>
      </c>
      <c r="I924" s="168">
        <v>-5600</v>
      </c>
      <c r="J924" s="5" t="str">
        <f>VLOOKUP(B924,'LEAD 2019'!$B:$B,1,0)</f>
        <v>8.1.8.40.10.0001-1</v>
      </c>
    </row>
    <row r="925" spans="1:10" ht="12.75">
      <c r="A925" s="166">
        <v>6</v>
      </c>
      <c r="B925" s="167" t="s">
        <v>5246</v>
      </c>
      <c r="C925" s="167" t="s">
        <v>5247</v>
      </c>
      <c r="D925" s="167" t="s">
        <v>4309</v>
      </c>
      <c r="E925" s="168">
        <v>-5346.68</v>
      </c>
      <c r="F925" s="154"/>
      <c r="G925" s="168">
        <v>0</v>
      </c>
      <c r="H925" s="168">
        <v>0</v>
      </c>
      <c r="I925" s="168">
        <v>-5346.68</v>
      </c>
      <c r="J925" s="5" t="str">
        <f>VLOOKUP(B925,'LEAD 2019'!$B:$B,1,0)</f>
        <v>8.1.8.40.10.0002-8</v>
      </c>
    </row>
    <row r="926" spans="1:10" ht="12.75">
      <c r="A926" s="166">
        <v>5</v>
      </c>
      <c r="B926" s="167" t="s">
        <v>5248</v>
      </c>
      <c r="C926" s="167" t="s">
        <v>1</v>
      </c>
      <c r="D926" s="167" t="s">
        <v>5249</v>
      </c>
      <c r="E926" s="168">
        <v>-130310.03</v>
      </c>
      <c r="F926" s="154"/>
      <c r="G926" s="168">
        <v>62691.47</v>
      </c>
      <c r="H926" s="168">
        <v>40082.21</v>
      </c>
      <c r="I926" s="168">
        <v>-152919.29</v>
      </c>
      <c r="J926" s="5" t="str">
        <f>VLOOKUP(B926,'LEAD 2019'!$B:$B,1,0)</f>
        <v>8.1.8.40.20-3</v>
      </c>
    </row>
    <row r="927" spans="1:10" ht="12.75">
      <c r="A927" s="166">
        <v>6</v>
      </c>
      <c r="B927" s="167" t="s">
        <v>5250</v>
      </c>
      <c r="C927" s="167" t="s">
        <v>5251</v>
      </c>
      <c r="D927" s="167" t="s">
        <v>4329</v>
      </c>
      <c r="E927" s="168">
        <v>-130310.03</v>
      </c>
      <c r="F927" s="154"/>
      <c r="G927" s="168">
        <v>62691.47</v>
      </c>
      <c r="H927" s="168">
        <v>40082.21</v>
      </c>
      <c r="I927" s="168">
        <v>-152919.29</v>
      </c>
      <c r="J927" s="5" t="str">
        <f>VLOOKUP(B927,'LEAD 2019'!$B:$B,1,0)</f>
        <v>8.1.8.40.20.0001-0</v>
      </c>
    </row>
    <row r="928" spans="1:10" ht="12.75">
      <c r="A928" s="166">
        <v>3</v>
      </c>
      <c r="B928" s="167" t="s">
        <v>5252</v>
      </c>
      <c r="C928" s="167" t="s">
        <v>1</v>
      </c>
      <c r="D928" s="167" t="s">
        <v>5253</v>
      </c>
      <c r="E928" s="168">
        <v>-855979.05</v>
      </c>
      <c r="F928" s="154"/>
      <c r="G928" s="168">
        <v>214603.23</v>
      </c>
      <c r="H928" s="168">
        <v>6359.63</v>
      </c>
      <c r="I928" s="168">
        <v>-1064222.6499999999</v>
      </c>
      <c r="J928" s="5" t="str">
        <f>VLOOKUP(B928,'LEAD 2019'!$B:$B,1,0)</f>
        <v>8.1.9.00.00-2</v>
      </c>
    </row>
    <row r="929" spans="1:10" ht="12.75">
      <c r="A929" s="166">
        <v>4</v>
      </c>
      <c r="B929" s="167" t="s">
        <v>5254</v>
      </c>
      <c r="C929" s="167" t="s">
        <v>1</v>
      </c>
      <c r="D929" s="167" t="s">
        <v>5255</v>
      </c>
      <c r="E929" s="168">
        <v>-58051.48</v>
      </c>
      <c r="F929" s="154"/>
      <c r="G929" s="168">
        <v>11958.92</v>
      </c>
      <c r="H929" s="168">
        <v>798.37</v>
      </c>
      <c r="I929" s="168">
        <v>-69212.03</v>
      </c>
      <c r="J929" s="5" t="str">
        <f>VLOOKUP(B929,'LEAD 2019'!$B:$B,1,0)</f>
        <v>8.1.9.25.00-1</v>
      </c>
    </row>
    <row r="930" spans="1:10" ht="12.75">
      <c r="A930" s="166">
        <v>6</v>
      </c>
      <c r="B930" s="167" t="s">
        <v>5256</v>
      </c>
      <c r="C930" s="167" t="s">
        <v>5257</v>
      </c>
      <c r="D930" s="167" t="s">
        <v>5258</v>
      </c>
      <c r="E930" s="168">
        <v>-58051.48</v>
      </c>
      <c r="F930" s="154"/>
      <c r="G930" s="168">
        <v>11958.92</v>
      </c>
      <c r="H930" s="168">
        <v>798.37</v>
      </c>
      <c r="I930" s="168">
        <v>-69212.03</v>
      </c>
      <c r="J930" s="5" t="str">
        <f>VLOOKUP(B930,'LEAD 2019'!$B:$B,1,0)</f>
        <v>8.1.9.25.00.0001-0</v>
      </c>
    </row>
    <row r="931" spans="1:10" ht="12.75">
      <c r="A931" s="166">
        <v>4</v>
      </c>
      <c r="B931" s="167" t="s">
        <v>5259</v>
      </c>
      <c r="C931" s="167" t="s">
        <v>1</v>
      </c>
      <c r="D931" s="167" t="s">
        <v>5260</v>
      </c>
      <c r="E931" s="168">
        <v>-54649.21</v>
      </c>
      <c r="F931" s="154"/>
      <c r="G931" s="168">
        <v>10321.31</v>
      </c>
      <c r="H931" s="168">
        <v>0</v>
      </c>
      <c r="I931" s="168">
        <v>-64970.52</v>
      </c>
      <c r="J931" s="5" t="str">
        <f>VLOOKUP(B931,'LEAD 2019'!$B:$B,1,0)</f>
        <v>8.1.9.30.00-3</v>
      </c>
    </row>
    <row r="932" spans="1:10" ht="12.75">
      <c r="A932" s="166">
        <v>6</v>
      </c>
      <c r="B932" s="167" t="s">
        <v>5261</v>
      </c>
      <c r="C932" s="167" t="s">
        <v>5262</v>
      </c>
      <c r="D932" s="167" t="s">
        <v>5263</v>
      </c>
      <c r="E932" s="168">
        <v>-54649.21</v>
      </c>
      <c r="F932" s="154"/>
      <c r="G932" s="168">
        <v>10321.31</v>
      </c>
      <c r="H932" s="168">
        <v>0</v>
      </c>
      <c r="I932" s="168">
        <v>-64970.52</v>
      </c>
      <c r="J932" s="5" t="str">
        <f>VLOOKUP(B932,'LEAD 2019'!$B:$B,1,0)</f>
        <v>8.1.9.30.00.0001-8</v>
      </c>
    </row>
    <row r="933" spans="1:10" ht="12.75">
      <c r="A933" s="166">
        <v>4</v>
      </c>
      <c r="B933" s="167" t="s">
        <v>5264</v>
      </c>
      <c r="C933" s="167" t="s">
        <v>1</v>
      </c>
      <c r="D933" s="167" t="s">
        <v>5265</v>
      </c>
      <c r="E933" s="168">
        <v>-7132.4</v>
      </c>
      <c r="F933" s="154"/>
      <c r="G933" s="168">
        <v>10194.39</v>
      </c>
      <c r="H933" s="168">
        <v>3058.83</v>
      </c>
      <c r="I933" s="168">
        <v>-14267.96</v>
      </c>
      <c r="J933" s="5" t="str">
        <f>VLOOKUP(B933,'LEAD 2019'!$B:$B,1,0)</f>
        <v>8.1.9.33.00-0</v>
      </c>
    </row>
    <row r="934" spans="1:10" ht="11.25">
      <c r="A934" s="166">
        <v>6</v>
      </c>
      <c r="B934" s="167" t="s">
        <v>5266</v>
      </c>
      <c r="C934" s="167" t="s">
        <v>5267</v>
      </c>
      <c r="D934" s="167" t="s">
        <v>5268</v>
      </c>
      <c r="E934" s="168">
        <v>1748.1</v>
      </c>
      <c r="F934" s="169" t="s">
        <v>5961</v>
      </c>
      <c r="G934" s="168">
        <v>8517.18</v>
      </c>
      <c r="H934" s="168">
        <v>3058.83</v>
      </c>
      <c r="I934" s="168">
        <v>-3710.25</v>
      </c>
      <c r="J934" s="5" t="str">
        <f>VLOOKUP(B934,'LEAD 2019'!$B:$B,1,0)</f>
        <v>8.1.9.33.00.0001-9</v>
      </c>
    </row>
    <row r="935" spans="1:10" ht="12.75">
      <c r="A935" s="166">
        <v>6</v>
      </c>
      <c r="B935" s="167" t="s">
        <v>5269</v>
      </c>
      <c r="C935" s="167" t="s">
        <v>5270</v>
      </c>
      <c r="D935" s="167" t="s">
        <v>5271</v>
      </c>
      <c r="E935" s="168">
        <v>-8880.5</v>
      </c>
      <c r="F935" s="154"/>
      <c r="G935" s="168">
        <v>1677.21</v>
      </c>
      <c r="H935" s="168">
        <v>0</v>
      </c>
      <c r="I935" s="168">
        <v>-10557.71</v>
      </c>
      <c r="J935" s="5" t="str">
        <f>VLOOKUP(B935,'LEAD 2019'!$B:$B,1,0)</f>
        <v>8.1.9.33.00.0002-6</v>
      </c>
    </row>
    <row r="936" spans="1:10" ht="12.75">
      <c r="A936" s="166">
        <v>4</v>
      </c>
      <c r="B936" s="167" t="s">
        <v>5272</v>
      </c>
      <c r="C936" s="167" t="s">
        <v>1</v>
      </c>
      <c r="D936" s="167" t="s">
        <v>5273</v>
      </c>
      <c r="E936" s="168">
        <v>-11440.26</v>
      </c>
      <c r="F936" s="154"/>
      <c r="G936" s="168">
        <v>29065.22</v>
      </c>
      <c r="H936" s="168">
        <v>0</v>
      </c>
      <c r="I936" s="168">
        <v>-40505.480000000003</v>
      </c>
      <c r="J936" s="5" t="str">
        <f>VLOOKUP(B936,'LEAD 2019'!$B:$B,1,0)</f>
        <v>8.1.9.52.00-5</v>
      </c>
    </row>
    <row r="937" spans="1:10" ht="12.75">
      <c r="A937" s="166">
        <v>5</v>
      </c>
      <c r="B937" s="167" t="s">
        <v>5274</v>
      </c>
      <c r="C937" s="167" t="s">
        <v>1</v>
      </c>
      <c r="D937" s="167" t="s">
        <v>4565</v>
      </c>
      <c r="E937" s="168">
        <v>-11440.26</v>
      </c>
      <c r="F937" s="154"/>
      <c r="G937" s="168">
        <v>29065.22</v>
      </c>
      <c r="H937" s="168">
        <v>0</v>
      </c>
      <c r="I937" s="168">
        <v>-40505.480000000003</v>
      </c>
      <c r="J937" s="5" t="str">
        <f>VLOOKUP(B937,'LEAD 2019'!$B:$B,1,0)</f>
        <v>8.1.9.52.10-8</v>
      </c>
    </row>
    <row r="938" spans="1:10" ht="12.75">
      <c r="A938" s="166">
        <v>6</v>
      </c>
      <c r="B938" s="167" t="s">
        <v>5275</v>
      </c>
      <c r="C938" s="167" t="s">
        <v>5276</v>
      </c>
      <c r="D938" s="167" t="s">
        <v>5277</v>
      </c>
      <c r="E938" s="168">
        <v>-11440.26</v>
      </c>
      <c r="F938" s="154"/>
      <c r="G938" s="168">
        <v>29065.22</v>
      </c>
      <c r="H938" s="168">
        <v>0</v>
      </c>
      <c r="I938" s="168">
        <v>-40505.480000000003</v>
      </c>
      <c r="J938" s="5" t="str">
        <f>VLOOKUP(B938,'LEAD 2019'!$B:$B,1,0)</f>
        <v>8.1.9.52.10.0001-7</v>
      </c>
    </row>
    <row r="939" spans="1:10" ht="12.75">
      <c r="A939" s="166">
        <v>4</v>
      </c>
      <c r="B939" s="167" t="s">
        <v>5278</v>
      </c>
      <c r="C939" s="167" t="s">
        <v>1</v>
      </c>
      <c r="D939" s="167" t="s">
        <v>5279</v>
      </c>
      <c r="E939" s="168">
        <v>-724705.7</v>
      </c>
      <c r="F939" s="154"/>
      <c r="G939" s="168">
        <v>153063.39000000001</v>
      </c>
      <c r="H939" s="168">
        <v>2502.4299999999998</v>
      </c>
      <c r="I939" s="168">
        <v>-875266.66</v>
      </c>
      <c r="J939" s="5" t="str">
        <f>VLOOKUP(B939,'LEAD 2019'!$B:$B,1,0)</f>
        <v>8.1.9.99.00-6</v>
      </c>
    </row>
    <row r="940" spans="1:10" ht="12.75">
      <c r="A940" s="166">
        <v>6</v>
      </c>
      <c r="B940" s="167" t="s">
        <v>5280</v>
      </c>
      <c r="C940" s="167" t="s">
        <v>5281</v>
      </c>
      <c r="D940" s="167" t="s">
        <v>5282</v>
      </c>
      <c r="E940" s="168">
        <v>-3662.14</v>
      </c>
      <c r="F940" s="154"/>
      <c r="G940" s="168">
        <v>98.66</v>
      </c>
      <c r="H940" s="168">
        <v>0</v>
      </c>
      <c r="I940" s="168">
        <v>-3760.8</v>
      </c>
      <c r="J940" s="5" t="str">
        <f>VLOOKUP(B940,'LEAD 2019'!$B:$B,1,0)</f>
        <v>8.1.9.99.00.0001-9</v>
      </c>
    </row>
    <row r="941" spans="1:10" ht="12.75">
      <c r="A941" s="166">
        <v>6</v>
      </c>
      <c r="B941" s="167" t="s">
        <v>5283</v>
      </c>
      <c r="C941" s="167" t="s">
        <v>5284</v>
      </c>
      <c r="D941" s="167" t="s">
        <v>5285</v>
      </c>
      <c r="E941" s="168">
        <v>-2419.3200000000002</v>
      </c>
      <c r="F941" s="154"/>
      <c r="G941" s="168">
        <v>419.82</v>
      </c>
      <c r="H941" s="168">
        <v>0</v>
      </c>
      <c r="I941" s="168">
        <v>-2839.14</v>
      </c>
      <c r="J941" s="5" t="str">
        <f>VLOOKUP(B941,'LEAD 2019'!$B:$B,1,0)</f>
        <v>8.1.9.99.00.0009-5</v>
      </c>
    </row>
    <row r="942" spans="1:10" ht="12.75">
      <c r="A942" s="166">
        <v>6</v>
      </c>
      <c r="B942" s="167" t="s">
        <v>5286</v>
      </c>
      <c r="C942" s="167" t="s">
        <v>5287</v>
      </c>
      <c r="D942" s="167" t="s">
        <v>5288</v>
      </c>
      <c r="E942" s="168">
        <v>-3281.47</v>
      </c>
      <c r="F942" s="154"/>
      <c r="G942" s="168">
        <v>366.4</v>
      </c>
      <c r="H942" s="168">
        <v>0</v>
      </c>
      <c r="I942" s="168">
        <v>-3647.87</v>
      </c>
      <c r="J942" s="5" t="str">
        <f>VLOOKUP(B942,'LEAD 2019'!$B:$B,1,0)</f>
        <v>8.1.9.99.00.0012-9</v>
      </c>
    </row>
    <row r="943" spans="1:10" ht="12.75">
      <c r="A943" s="166">
        <v>6</v>
      </c>
      <c r="B943" s="167" t="s">
        <v>5939</v>
      </c>
      <c r="C943" s="167" t="s">
        <v>5940</v>
      </c>
      <c r="D943" s="167" t="s">
        <v>5941</v>
      </c>
      <c r="E943" s="168">
        <v>-302.5</v>
      </c>
      <c r="F943" s="154"/>
      <c r="G943" s="168">
        <v>66.08</v>
      </c>
      <c r="H943" s="168">
        <v>0</v>
      </c>
      <c r="I943" s="168">
        <v>-368.58</v>
      </c>
      <c r="J943" s="5" t="str">
        <f>VLOOKUP(B943,'LEAD 2019'!$B:$B,1,0)</f>
        <v>8.1.9.99.00.0013-6</v>
      </c>
    </row>
    <row r="944" spans="1:10" ht="12.75">
      <c r="A944" s="166">
        <v>6</v>
      </c>
      <c r="B944" s="167" t="s">
        <v>5289</v>
      </c>
      <c r="C944" s="167" t="s">
        <v>5290</v>
      </c>
      <c r="D944" s="167" t="s">
        <v>5291</v>
      </c>
      <c r="E944" s="168">
        <v>-23.5</v>
      </c>
      <c r="F944" s="154"/>
      <c r="G944" s="168">
        <v>0</v>
      </c>
      <c r="H944" s="168">
        <v>0</v>
      </c>
      <c r="I944" s="168">
        <v>-23.5</v>
      </c>
      <c r="J944" s="5" t="str">
        <f>VLOOKUP(B944,'LEAD 2019'!$B:$B,1,0)</f>
        <v>8.1.9.99.00.0017-4</v>
      </c>
    </row>
    <row r="945" spans="1:10" ht="12.75">
      <c r="A945" s="166">
        <v>6</v>
      </c>
      <c r="B945" s="167" t="s">
        <v>5292</v>
      </c>
      <c r="C945" s="167" t="s">
        <v>5293</v>
      </c>
      <c r="D945" s="167" t="s">
        <v>5294</v>
      </c>
      <c r="E945" s="168">
        <v>-222512.57</v>
      </c>
      <c r="F945" s="154"/>
      <c r="G945" s="168">
        <v>46734.82</v>
      </c>
      <c r="H945" s="168">
        <v>0</v>
      </c>
      <c r="I945" s="168">
        <v>-269247.39</v>
      </c>
      <c r="J945" s="5" t="str">
        <f>VLOOKUP(B945,'LEAD 2019'!$B:$B,1,0)</f>
        <v>8.1.9.99.00.0020-8</v>
      </c>
    </row>
    <row r="946" spans="1:10" ht="12.75">
      <c r="A946" s="166">
        <v>6</v>
      </c>
      <c r="B946" s="167" t="s">
        <v>5942</v>
      </c>
      <c r="C946" s="167" t="s">
        <v>5943</v>
      </c>
      <c r="D946" s="167" t="s">
        <v>5944</v>
      </c>
      <c r="E946" s="168">
        <v>-167.2</v>
      </c>
      <c r="F946" s="154"/>
      <c r="G946" s="168">
        <v>0</v>
      </c>
      <c r="H946" s="168">
        <v>0</v>
      </c>
      <c r="I946" s="168">
        <v>-167.2</v>
      </c>
      <c r="J946" s="5" t="str">
        <f>VLOOKUP(B946,'LEAD 2019'!$B:$B,1,0)</f>
        <v>8.1.9.99.00.0031-8</v>
      </c>
    </row>
    <row r="947" spans="1:10" ht="12.75">
      <c r="A947" s="166">
        <v>6</v>
      </c>
      <c r="B947" s="167" t="s">
        <v>5295</v>
      </c>
      <c r="C947" s="167" t="s">
        <v>5296</v>
      </c>
      <c r="D947" s="167" t="s">
        <v>5297</v>
      </c>
      <c r="E947" s="168">
        <v>-13126.04</v>
      </c>
      <c r="F947" s="154"/>
      <c r="G947" s="168">
        <v>11675.74</v>
      </c>
      <c r="H947" s="168">
        <v>0</v>
      </c>
      <c r="I947" s="168">
        <v>-24801.78</v>
      </c>
      <c r="J947" s="5" t="str">
        <f>VLOOKUP(B947,'LEAD 2019'!$B:$B,1,0)</f>
        <v>8.1.9.99.00.0050-7</v>
      </c>
    </row>
    <row r="948" spans="1:10" ht="12.75">
      <c r="A948" s="166">
        <v>6</v>
      </c>
      <c r="B948" s="167" t="s">
        <v>5301</v>
      </c>
      <c r="C948" s="167" t="s">
        <v>5302</v>
      </c>
      <c r="D948" s="167" t="s">
        <v>5303</v>
      </c>
      <c r="E948" s="168">
        <v>-954</v>
      </c>
      <c r="F948" s="154"/>
      <c r="G948" s="168">
        <v>238.5</v>
      </c>
      <c r="H948" s="168">
        <v>0</v>
      </c>
      <c r="I948" s="168">
        <v>-1192.5</v>
      </c>
      <c r="J948" s="5" t="str">
        <f>VLOOKUP(B948,'LEAD 2019'!$B:$B,1,0)</f>
        <v>8.1.9.99.00.0055-2</v>
      </c>
    </row>
    <row r="949" spans="1:10" ht="12.75">
      <c r="A949" s="166">
        <v>6</v>
      </c>
      <c r="B949" s="167" t="s">
        <v>5310</v>
      </c>
      <c r="C949" s="167" t="s">
        <v>5311</v>
      </c>
      <c r="D949" s="167" t="s">
        <v>5312</v>
      </c>
      <c r="E949" s="168">
        <v>-420253.19</v>
      </c>
      <c r="F949" s="154"/>
      <c r="G949" s="168">
        <v>86803.06</v>
      </c>
      <c r="H949" s="168">
        <v>0</v>
      </c>
      <c r="I949" s="168">
        <v>-507056.25</v>
      </c>
      <c r="J949" s="5" t="str">
        <f>VLOOKUP(B949,'LEAD 2019'!$B:$B,1,0)</f>
        <v>8.1.9.99.00.0078-9</v>
      </c>
    </row>
    <row r="950" spans="1:10" ht="12.75">
      <c r="A950" s="166">
        <v>6</v>
      </c>
      <c r="B950" s="167" t="s">
        <v>6043</v>
      </c>
      <c r="C950" s="167" t="s">
        <v>6044</v>
      </c>
      <c r="D950" s="167" t="s">
        <v>6045</v>
      </c>
      <c r="E950" s="168">
        <v>-48.35</v>
      </c>
      <c r="F950" s="154"/>
      <c r="G950" s="168">
        <v>0</v>
      </c>
      <c r="H950" s="168">
        <v>0</v>
      </c>
      <c r="I950" s="168">
        <v>-48.35</v>
      </c>
      <c r="J950" s="5" t="str">
        <f>VLOOKUP(B950,'LEAD 2019'!$B:$B,1,0)</f>
        <v>8.1.9.99.00.0142-7</v>
      </c>
    </row>
    <row r="951" spans="1:10" ht="12.75">
      <c r="A951" s="166">
        <v>6</v>
      </c>
      <c r="B951" s="167" t="s">
        <v>5855</v>
      </c>
      <c r="C951" s="167" t="s">
        <v>5856</v>
      </c>
      <c r="D951" s="167" t="s">
        <v>5857</v>
      </c>
      <c r="E951" s="168">
        <v>-12606.55</v>
      </c>
      <c r="F951" s="154"/>
      <c r="G951" s="168">
        <v>0</v>
      </c>
      <c r="H951" s="168">
        <v>0</v>
      </c>
      <c r="I951" s="168">
        <v>-12606.55</v>
      </c>
      <c r="J951" s="5" t="str">
        <f>VLOOKUP(B951,'LEAD 2019'!$B:$B,1,0)</f>
        <v>8.1.9.99.00.0151-3</v>
      </c>
    </row>
    <row r="952" spans="1:10" ht="12.75">
      <c r="A952" s="166">
        <v>6</v>
      </c>
      <c r="B952" s="167" t="s">
        <v>5313</v>
      </c>
      <c r="C952" s="167" t="s">
        <v>5314</v>
      </c>
      <c r="D952" s="167" t="s">
        <v>5315</v>
      </c>
      <c r="E952" s="168">
        <v>-1885.54</v>
      </c>
      <c r="F952" s="154"/>
      <c r="G952" s="168">
        <v>2597.5700000000002</v>
      </c>
      <c r="H952" s="168">
        <v>0</v>
      </c>
      <c r="I952" s="168">
        <v>-4483.1099999999997</v>
      </c>
      <c r="J952" s="5" t="str">
        <f>VLOOKUP(B952,'LEAD 2019'!$B:$B,1,0)</f>
        <v>8.1.9.99.00.0303-0</v>
      </c>
    </row>
    <row r="953" spans="1:10" ht="12.75">
      <c r="A953" s="166">
        <v>6</v>
      </c>
      <c r="B953" s="167" t="s">
        <v>5316</v>
      </c>
      <c r="C953" s="167" t="s">
        <v>5317</v>
      </c>
      <c r="D953" s="167" t="s">
        <v>5318</v>
      </c>
      <c r="E953" s="168">
        <v>-8196.89</v>
      </c>
      <c r="F953" s="154"/>
      <c r="G953" s="168">
        <v>1560.31</v>
      </c>
      <c r="H953" s="168">
        <v>0</v>
      </c>
      <c r="I953" s="168">
        <v>-9757.2000000000007</v>
      </c>
      <c r="J953" s="5" t="str">
        <f>VLOOKUP(B953,'LEAD 2019'!$B:$B,1,0)</f>
        <v>8.1.9.99.00.0308-5</v>
      </c>
    </row>
    <row r="954" spans="1:10" ht="12.75">
      <c r="A954" s="166">
        <v>6</v>
      </c>
      <c r="B954" s="167" t="s">
        <v>5322</v>
      </c>
      <c r="C954" s="167" t="s">
        <v>5323</v>
      </c>
      <c r="D954" s="167" t="s">
        <v>5324</v>
      </c>
      <c r="E954" s="168">
        <v>-35266.44</v>
      </c>
      <c r="F954" s="154"/>
      <c r="G954" s="168">
        <v>0</v>
      </c>
      <c r="H954" s="168">
        <v>0</v>
      </c>
      <c r="I954" s="168">
        <v>-35266.44</v>
      </c>
      <c r="J954" s="5" t="str">
        <f>VLOOKUP(B954,'LEAD 2019'!$B:$B,1,0)</f>
        <v>8.1.9.99.00.9999-6</v>
      </c>
    </row>
    <row r="955" spans="1:10" ht="12.75">
      <c r="A955" s="166">
        <v>2</v>
      </c>
      <c r="B955" s="167" t="s">
        <v>5325</v>
      </c>
      <c r="C955" s="167" t="s">
        <v>1</v>
      </c>
      <c r="D955" s="167" t="s">
        <v>5326</v>
      </c>
      <c r="E955" s="168">
        <v>-841320</v>
      </c>
      <c r="F955" s="154"/>
      <c r="G955" s="168">
        <v>27300.5</v>
      </c>
      <c r="H955" s="168">
        <v>0</v>
      </c>
      <c r="I955" s="168">
        <v>-868620.5</v>
      </c>
      <c r="J955" s="5" t="str">
        <f>VLOOKUP(B955,'LEAD 2019'!$B:$B,1,0)</f>
        <v>8.3.0.00.00-3</v>
      </c>
    </row>
    <row r="956" spans="1:10" ht="12.75">
      <c r="A956" s="166">
        <v>3</v>
      </c>
      <c r="B956" s="167" t="s">
        <v>5327</v>
      </c>
      <c r="C956" s="167" t="s">
        <v>1</v>
      </c>
      <c r="D956" s="167" t="s">
        <v>5328</v>
      </c>
      <c r="E956" s="168">
        <v>-541320</v>
      </c>
      <c r="F956" s="154"/>
      <c r="G956" s="168">
        <v>90.41</v>
      </c>
      <c r="H956" s="168">
        <v>0</v>
      </c>
      <c r="I956" s="168">
        <v>-541410.41</v>
      </c>
      <c r="J956" s="5" t="str">
        <f>VLOOKUP(B956,'LEAD 2019'!$B:$B,1,0)</f>
        <v>8.3.1.00.00-6</v>
      </c>
    </row>
    <row r="957" spans="1:10" ht="12.75">
      <c r="A957" s="166">
        <v>4</v>
      </c>
      <c r="B957" s="167" t="s">
        <v>5329</v>
      </c>
      <c r="C957" s="167" t="s">
        <v>1</v>
      </c>
      <c r="D957" s="167" t="s">
        <v>5330</v>
      </c>
      <c r="E957" s="168">
        <v>-541320</v>
      </c>
      <c r="F957" s="154"/>
      <c r="G957" s="168">
        <v>90.41</v>
      </c>
      <c r="H957" s="168">
        <v>0</v>
      </c>
      <c r="I957" s="168">
        <v>-541410.41</v>
      </c>
      <c r="J957" s="5" t="str">
        <f>VLOOKUP(B957,'LEAD 2019'!$B:$B,1,0)</f>
        <v>8.3.1.50.00-1</v>
      </c>
    </row>
    <row r="958" spans="1:10" ht="12.75">
      <c r="A958" s="166">
        <v>6</v>
      </c>
      <c r="B958" s="167" t="s">
        <v>5331</v>
      </c>
      <c r="C958" s="167" t="s">
        <v>5332</v>
      </c>
      <c r="D958" s="167" t="s">
        <v>5333</v>
      </c>
      <c r="E958" s="168">
        <v>-541320</v>
      </c>
      <c r="F958" s="154"/>
      <c r="G958" s="168">
        <v>90.41</v>
      </c>
      <c r="H958" s="168">
        <v>0</v>
      </c>
      <c r="I958" s="168">
        <v>-541410.41</v>
      </c>
      <c r="J958" s="5" t="str">
        <f>VLOOKUP(B958,'LEAD 2019'!$B:$B,1,0)</f>
        <v>8.3.1.50.00.0001-6</v>
      </c>
    </row>
    <row r="959" spans="1:10" ht="12.75">
      <c r="A959" s="166">
        <v>3</v>
      </c>
      <c r="B959" s="167" t="s">
        <v>5334</v>
      </c>
      <c r="C959" s="167" t="s">
        <v>1</v>
      </c>
      <c r="D959" s="167" t="s">
        <v>5335</v>
      </c>
      <c r="E959" s="168">
        <v>-300000</v>
      </c>
      <c r="F959" s="154"/>
      <c r="G959" s="168">
        <v>27210.09</v>
      </c>
      <c r="H959" s="168">
        <v>0</v>
      </c>
      <c r="I959" s="168">
        <v>-327210.09000000003</v>
      </c>
      <c r="J959" s="5" t="str">
        <f>VLOOKUP(B959,'LEAD 2019'!$B:$B,1,0)</f>
        <v>8.3.9.00.00-0</v>
      </c>
    </row>
    <row r="960" spans="1:10" ht="12.75">
      <c r="A960" s="166">
        <v>4</v>
      </c>
      <c r="B960" s="167" t="s">
        <v>5336</v>
      </c>
      <c r="C960" s="167" t="s">
        <v>1</v>
      </c>
      <c r="D960" s="167" t="s">
        <v>5337</v>
      </c>
      <c r="E960" s="168">
        <v>0</v>
      </c>
      <c r="F960" s="154"/>
      <c r="G960" s="168">
        <v>2210.09</v>
      </c>
      <c r="H960" s="168">
        <v>0</v>
      </c>
      <c r="I960" s="168">
        <v>-2210.09</v>
      </c>
      <c r="J960" s="5" t="str">
        <f>VLOOKUP(B960,'LEAD 2019'!$B:$B,1,0)</f>
        <v>8.3.9.10.00-7</v>
      </c>
    </row>
    <row r="961" spans="1:10" ht="12.75">
      <c r="A961" s="166">
        <v>6</v>
      </c>
      <c r="B961" s="167" t="s">
        <v>5338</v>
      </c>
      <c r="C961" s="167" t="s">
        <v>5339</v>
      </c>
      <c r="D961" s="167" t="s">
        <v>5340</v>
      </c>
      <c r="E961" s="168">
        <v>0</v>
      </c>
      <c r="F961" s="154"/>
      <c r="G961" s="168">
        <v>2210.09</v>
      </c>
      <c r="H961" s="168">
        <v>0</v>
      </c>
      <c r="I961" s="168">
        <v>-2210.09</v>
      </c>
      <c r="J961" s="5" t="str">
        <f>VLOOKUP(B961,'LEAD 2019'!$B:$B,1,0)</f>
        <v>8.3.9.10.00.0001-6</v>
      </c>
    </row>
    <row r="962" spans="1:10" ht="12.75">
      <c r="A962" s="166">
        <v>4</v>
      </c>
      <c r="B962" s="167" t="s">
        <v>5877</v>
      </c>
      <c r="C962" s="167" t="s">
        <v>1</v>
      </c>
      <c r="D962" s="167" t="s">
        <v>5878</v>
      </c>
      <c r="E962" s="168">
        <v>-300000</v>
      </c>
      <c r="F962" s="154"/>
      <c r="G962" s="168">
        <v>25000</v>
      </c>
      <c r="H962" s="168">
        <v>0</v>
      </c>
      <c r="I962" s="168">
        <v>-325000</v>
      </c>
      <c r="J962" s="5" t="str">
        <f>VLOOKUP(B962,'LEAD 2019'!$B:$B,1,0)</f>
        <v>8.3.9.90.00-3</v>
      </c>
    </row>
    <row r="963" spans="1:10" ht="12.75">
      <c r="A963" s="166">
        <v>5</v>
      </c>
      <c r="B963" s="167" t="s">
        <v>5879</v>
      </c>
      <c r="C963" s="167" t="s">
        <v>1</v>
      </c>
      <c r="D963" s="167" t="s">
        <v>5880</v>
      </c>
      <c r="E963" s="168">
        <v>-300000</v>
      </c>
      <c r="F963" s="154"/>
      <c r="G963" s="168">
        <v>25000</v>
      </c>
      <c r="H963" s="168">
        <v>0</v>
      </c>
      <c r="I963" s="168">
        <v>-325000</v>
      </c>
      <c r="J963" s="5" t="str">
        <f>VLOOKUP(B963,'LEAD 2019'!$B:$B,1,0)</f>
        <v>8.3.9.90.10-6</v>
      </c>
    </row>
    <row r="964" spans="1:10" ht="12.75">
      <c r="A964" s="166">
        <v>6</v>
      </c>
      <c r="B964" s="167" t="s">
        <v>5881</v>
      </c>
      <c r="C964" s="167" t="s">
        <v>5882</v>
      </c>
      <c r="D964" s="167" t="s">
        <v>4784</v>
      </c>
      <c r="E964" s="168">
        <v>-300000</v>
      </c>
      <c r="F964" s="154"/>
      <c r="G964" s="168">
        <v>25000</v>
      </c>
      <c r="H964" s="168">
        <v>0</v>
      </c>
      <c r="I964" s="168">
        <v>-325000</v>
      </c>
      <c r="J964" s="5" t="str">
        <f>VLOOKUP(B964,'LEAD 2019'!$B:$B,1,0)</f>
        <v>8.3.9.90.10.0001-9</v>
      </c>
    </row>
    <row r="965" spans="1:10" ht="12.75">
      <c r="A965" s="166">
        <v>2</v>
      </c>
      <c r="B965" s="167" t="s">
        <v>5341</v>
      </c>
      <c r="C965" s="167" t="s">
        <v>1</v>
      </c>
      <c r="D965" s="167" t="s">
        <v>5342</v>
      </c>
      <c r="E965" s="168">
        <v>-295233.65000000002</v>
      </c>
      <c r="F965" s="154"/>
      <c r="G965" s="168">
        <v>577638.28</v>
      </c>
      <c r="H965" s="168">
        <v>243098.76</v>
      </c>
      <c r="I965" s="168">
        <v>-629773.17000000004</v>
      </c>
      <c r="J965" s="5" t="str">
        <f>VLOOKUP(B965,'LEAD 2019'!$B:$B,1,0)</f>
        <v>8.9.0.00.00-7</v>
      </c>
    </row>
    <row r="966" spans="1:10" ht="12.75">
      <c r="A966" s="166">
        <v>3</v>
      </c>
      <c r="B966" s="167" t="s">
        <v>5343</v>
      </c>
      <c r="C966" s="167" t="s">
        <v>1</v>
      </c>
      <c r="D966" s="167" t="s">
        <v>5344</v>
      </c>
      <c r="E966" s="168">
        <v>-71205.41</v>
      </c>
      <c r="F966" s="154"/>
      <c r="G966" s="168">
        <v>86047.679999999993</v>
      </c>
      <c r="H966" s="168">
        <v>0</v>
      </c>
      <c r="I966" s="168">
        <v>-157253.09</v>
      </c>
      <c r="J966" s="5" t="str">
        <f>VLOOKUP(B966,'LEAD 2019'!$B:$B,1,0)</f>
        <v>8.9.4.00.00-9</v>
      </c>
    </row>
    <row r="967" spans="1:10" ht="12.75">
      <c r="A967" s="166">
        <v>4</v>
      </c>
      <c r="B967" s="167" t="s">
        <v>5345</v>
      </c>
      <c r="C967" s="167" t="s">
        <v>1</v>
      </c>
      <c r="D967" s="167" t="s">
        <v>5346</v>
      </c>
      <c r="E967" s="168">
        <v>-42253.38</v>
      </c>
      <c r="F967" s="154"/>
      <c r="G967" s="168">
        <v>51529.8</v>
      </c>
      <c r="H967" s="168">
        <v>0</v>
      </c>
      <c r="I967" s="168">
        <v>-93783.18</v>
      </c>
      <c r="J967" s="5" t="str">
        <f>VLOOKUP(B967,'LEAD 2019'!$B:$B,1,0)</f>
        <v>8.9.4.10.00-6</v>
      </c>
    </row>
    <row r="968" spans="1:10" ht="12.75">
      <c r="A968" s="166">
        <v>5</v>
      </c>
      <c r="B968" s="167" t="s">
        <v>5347</v>
      </c>
      <c r="C968" s="167" t="s">
        <v>1</v>
      </c>
      <c r="D968" s="167" t="s">
        <v>5348</v>
      </c>
      <c r="E968" s="168">
        <v>-42253.38</v>
      </c>
      <c r="F968" s="154"/>
      <c r="G968" s="168">
        <v>51529.8</v>
      </c>
      <c r="H968" s="168">
        <v>0</v>
      </c>
      <c r="I968" s="168">
        <v>-93783.18</v>
      </c>
      <c r="J968" s="5" t="str">
        <f>VLOOKUP(B968,'LEAD 2019'!$B:$B,1,0)</f>
        <v>8.9.4.10.10-9</v>
      </c>
    </row>
    <row r="969" spans="1:10" ht="12.75">
      <c r="A969" s="166">
        <v>6</v>
      </c>
      <c r="B969" s="167" t="s">
        <v>5349</v>
      </c>
      <c r="C969" s="167" t="s">
        <v>5350</v>
      </c>
      <c r="D969" s="167" t="s">
        <v>5351</v>
      </c>
      <c r="E969" s="168">
        <v>-42253.38</v>
      </c>
      <c r="F969" s="154"/>
      <c r="G969" s="168">
        <v>51529.8</v>
      </c>
      <c r="H969" s="168">
        <v>0</v>
      </c>
      <c r="I969" s="168">
        <v>-93783.18</v>
      </c>
      <c r="J969" s="5" t="str">
        <f>VLOOKUP(B969,'LEAD 2019'!$B:$B,1,0)</f>
        <v>8.9.4.10.10.0001-2</v>
      </c>
    </row>
    <row r="970" spans="1:10" ht="12.75">
      <c r="A970" s="166">
        <v>4</v>
      </c>
      <c r="B970" s="167" t="s">
        <v>5352</v>
      </c>
      <c r="C970" s="167" t="s">
        <v>1</v>
      </c>
      <c r="D970" s="167" t="s">
        <v>5353</v>
      </c>
      <c r="E970" s="168">
        <v>-28952.03</v>
      </c>
      <c r="F970" s="154"/>
      <c r="G970" s="168">
        <v>34517.879999999997</v>
      </c>
      <c r="H970" s="168">
        <v>0</v>
      </c>
      <c r="I970" s="168">
        <v>-63469.91</v>
      </c>
      <c r="J970" s="5" t="str">
        <f>VLOOKUP(B970,'LEAD 2019'!$B:$B,1,0)</f>
        <v>8.9.4.20.00-3</v>
      </c>
    </row>
    <row r="971" spans="1:10" ht="12.75">
      <c r="A971" s="166">
        <v>5</v>
      </c>
      <c r="B971" s="167" t="s">
        <v>5354</v>
      </c>
      <c r="C971" s="167" t="s">
        <v>1</v>
      </c>
      <c r="D971" s="167" t="s">
        <v>5355</v>
      </c>
      <c r="E971" s="168">
        <v>-28952.03</v>
      </c>
      <c r="F971" s="154"/>
      <c r="G971" s="168">
        <v>34517.879999999997</v>
      </c>
      <c r="H971" s="168">
        <v>0</v>
      </c>
      <c r="I971" s="168">
        <v>-63469.91</v>
      </c>
      <c r="J971" s="5" t="str">
        <f>VLOOKUP(B971,'LEAD 2019'!$B:$B,1,0)</f>
        <v>8.9.4.20.10-6</v>
      </c>
    </row>
    <row r="972" spans="1:10" ht="12.75">
      <c r="A972" s="166">
        <v>6</v>
      </c>
      <c r="B972" s="167" t="s">
        <v>5356</v>
      </c>
      <c r="C972" s="167" t="s">
        <v>5357</v>
      </c>
      <c r="D972" s="167" t="s">
        <v>5358</v>
      </c>
      <c r="E972" s="168">
        <v>-28952.03</v>
      </c>
      <c r="F972" s="154"/>
      <c r="G972" s="168">
        <v>34517.879999999997</v>
      </c>
      <c r="H972" s="168">
        <v>0</v>
      </c>
      <c r="I972" s="168">
        <v>-63469.91</v>
      </c>
      <c r="J972" s="5" t="str">
        <f>VLOOKUP(B972,'LEAD 2019'!$B:$B,1,0)</f>
        <v>8.9.4.20.10.0001-5</v>
      </c>
    </row>
    <row r="973" spans="1:10" ht="12.75">
      <c r="A973" s="166">
        <v>3</v>
      </c>
      <c r="B973" s="167" t="s">
        <v>5359</v>
      </c>
      <c r="C973" s="167" t="s">
        <v>1</v>
      </c>
      <c r="D973" s="167" t="s">
        <v>5360</v>
      </c>
      <c r="E973" s="168">
        <v>-224028.24</v>
      </c>
      <c r="F973" s="154"/>
      <c r="G973" s="168">
        <v>491590.6</v>
      </c>
      <c r="H973" s="168">
        <v>243098.76</v>
      </c>
      <c r="I973" s="168">
        <v>-472520.08</v>
      </c>
      <c r="J973" s="5" t="str">
        <f>VLOOKUP(B973,'LEAD 2019'!$B:$B,1,0)</f>
        <v>8.9.7.00.00-8</v>
      </c>
    </row>
    <row r="974" spans="1:10" ht="12.75">
      <c r="A974" s="166">
        <v>4</v>
      </c>
      <c r="B974" s="167" t="s">
        <v>5361</v>
      </c>
      <c r="C974" s="167" t="s">
        <v>1</v>
      </c>
      <c r="D974" s="167" t="s">
        <v>5362</v>
      </c>
      <c r="E974" s="168">
        <v>-224028.24</v>
      </c>
      <c r="F974" s="154"/>
      <c r="G974" s="168">
        <v>491590.6</v>
      </c>
      <c r="H974" s="168">
        <v>243098.76</v>
      </c>
      <c r="I974" s="168">
        <v>-472520.08</v>
      </c>
      <c r="J974" s="5" t="str">
        <f>VLOOKUP(B974,'LEAD 2019'!$B:$B,1,0)</f>
        <v>8.9.7.10.00-5</v>
      </c>
    </row>
    <row r="975" spans="1:10" ht="12.75">
      <c r="A975" s="166">
        <v>5</v>
      </c>
      <c r="B975" s="167" t="s">
        <v>5363</v>
      </c>
      <c r="C975" s="167" t="s">
        <v>1</v>
      </c>
      <c r="D975" s="167" t="s">
        <v>5364</v>
      </c>
      <c r="E975" s="168">
        <v>-224028.24</v>
      </c>
      <c r="F975" s="154"/>
      <c r="G975" s="168">
        <v>491590.6</v>
      </c>
      <c r="H975" s="168">
        <v>243098.76</v>
      </c>
      <c r="I975" s="168">
        <v>-472520.08</v>
      </c>
      <c r="J975" s="5" t="str">
        <f>VLOOKUP(B975,'LEAD 2019'!$B:$B,1,0)</f>
        <v>8.9.7.10.20-1</v>
      </c>
    </row>
    <row r="976" spans="1:10" ht="12.75">
      <c r="A976" s="166">
        <v>6</v>
      </c>
      <c r="B976" s="167" t="s">
        <v>5365</v>
      </c>
      <c r="C976" s="167" t="s">
        <v>5366</v>
      </c>
      <c r="D976" s="167" t="s">
        <v>5367</v>
      </c>
      <c r="E976" s="168">
        <v>-224028.24</v>
      </c>
      <c r="F976" s="154"/>
      <c r="G976" s="168">
        <v>491590.6</v>
      </c>
      <c r="H976" s="168">
        <v>243098.76</v>
      </c>
      <c r="I976" s="168">
        <v>-472520.08</v>
      </c>
      <c r="J976" s="5" t="str">
        <f>VLOOKUP(B976,'LEAD 2019'!$B:$B,1,0)</f>
        <v>8.9.7.10.20.0001-8</v>
      </c>
    </row>
    <row r="977" spans="1:10" ht="12.75">
      <c r="A977" s="166">
        <v>1</v>
      </c>
      <c r="B977" s="167" t="s">
        <v>5368</v>
      </c>
      <c r="C977" s="167" t="s">
        <v>1</v>
      </c>
      <c r="D977" s="167" t="s">
        <v>3488</v>
      </c>
      <c r="E977" s="168">
        <v>544965559.14999998</v>
      </c>
      <c r="F977" s="154"/>
      <c r="G977" s="168">
        <v>287823416.94</v>
      </c>
      <c r="H977" s="168">
        <v>304807061.00999999</v>
      </c>
      <c r="I977" s="168">
        <v>561949203.22000003</v>
      </c>
      <c r="J977" s="5" t="str">
        <f>VLOOKUP(B977,'LEAD 2019'!$B:$B,1,0)</f>
        <v>9.0.0.00.00-3</v>
      </c>
    </row>
    <row r="978" spans="1:10" ht="12.75">
      <c r="A978" s="166">
        <v>3</v>
      </c>
      <c r="B978" s="167" t="s">
        <v>5369</v>
      </c>
      <c r="C978" s="167" t="s">
        <v>1</v>
      </c>
      <c r="D978" s="167" t="s">
        <v>3490</v>
      </c>
      <c r="E978" s="168">
        <v>7214446.79</v>
      </c>
      <c r="F978" s="154"/>
      <c r="G978" s="168">
        <v>7214446.79</v>
      </c>
      <c r="H978" s="168">
        <v>7745563.5</v>
      </c>
      <c r="I978" s="168">
        <v>7745563.5</v>
      </c>
      <c r="J978" s="5" t="str">
        <f>VLOOKUP(B978,'LEAD 2019'!$B:$B,1,0)</f>
        <v>9.0.1.00.00-6</v>
      </c>
    </row>
    <row r="979" spans="1:10" ht="12.75">
      <c r="A979" s="166">
        <v>4</v>
      </c>
      <c r="B979" s="167" t="s">
        <v>5370</v>
      </c>
      <c r="C979" s="167" t="s">
        <v>1</v>
      </c>
      <c r="D979" s="167" t="s">
        <v>5371</v>
      </c>
      <c r="E979" s="168">
        <v>7214446.79</v>
      </c>
      <c r="F979" s="154"/>
      <c r="G979" s="168">
        <v>7214446.79</v>
      </c>
      <c r="H979" s="168">
        <v>7745563.5</v>
      </c>
      <c r="I979" s="168">
        <v>7745563.5</v>
      </c>
      <c r="J979" s="5" t="str">
        <f>VLOOKUP(B979,'LEAD 2019'!$B:$B,1,0)</f>
        <v>9.0.1.30.00-7</v>
      </c>
    </row>
    <row r="980" spans="1:10" ht="12.75">
      <c r="A980" s="166">
        <v>5</v>
      </c>
      <c r="B980" s="167" t="s">
        <v>5372</v>
      </c>
      <c r="C980" s="167" t="s">
        <v>1</v>
      </c>
      <c r="D980" s="167" t="s">
        <v>5373</v>
      </c>
      <c r="E980" s="168">
        <v>7214446.79</v>
      </c>
      <c r="F980" s="154"/>
      <c r="G980" s="168">
        <v>7214446.79</v>
      </c>
      <c r="H980" s="168">
        <v>7745563.5</v>
      </c>
      <c r="I980" s="168">
        <v>7745563.5</v>
      </c>
      <c r="J980" s="5" t="str">
        <f>VLOOKUP(B980,'LEAD 2019'!$B:$B,1,0)</f>
        <v>9.0.1.30.10-0</v>
      </c>
    </row>
    <row r="981" spans="1:10" ht="12.75">
      <c r="A981" s="166">
        <v>6</v>
      </c>
      <c r="B981" s="167" t="s">
        <v>5374</v>
      </c>
      <c r="C981" s="167" t="s">
        <v>5375</v>
      </c>
      <c r="D981" s="167" t="s">
        <v>5376</v>
      </c>
      <c r="E981" s="168">
        <v>7214446.79</v>
      </c>
      <c r="F981" s="154"/>
      <c r="G981" s="168">
        <v>7214446.79</v>
      </c>
      <c r="H981" s="168">
        <v>7745563.5</v>
      </c>
      <c r="I981" s="168">
        <v>7745563.5</v>
      </c>
      <c r="J981" s="5" t="str">
        <f>VLOOKUP(B981,'LEAD 2019'!$B:$B,1,0)</f>
        <v>9.0.1.30.10.0001-1</v>
      </c>
    </row>
    <row r="982" spans="1:10" ht="12.75">
      <c r="A982" s="166">
        <v>3</v>
      </c>
      <c r="B982" s="167" t="s">
        <v>5377</v>
      </c>
      <c r="C982" s="167" t="s">
        <v>1</v>
      </c>
      <c r="D982" s="167" t="s">
        <v>3499</v>
      </c>
      <c r="E982" s="168">
        <v>10138057.76</v>
      </c>
      <c r="F982" s="154"/>
      <c r="G982" s="168">
        <v>72759840.670000002</v>
      </c>
      <c r="H982" s="168">
        <v>72578903.689999998</v>
      </c>
      <c r="I982" s="168">
        <v>9957120.7799999993</v>
      </c>
      <c r="J982" s="5" t="str">
        <f>VLOOKUP(B982,'LEAD 2019'!$B:$B,1,0)</f>
        <v>9.0.4.00.00-5</v>
      </c>
    </row>
    <row r="983" spans="1:10" ht="12.75">
      <c r="A983" s="166">
        <v>4</v>
      </c>
      <c r="B983" s="167" t="s">
        <v>5378</v>
      </c>
      <c r="C983" s="167" t="s">
        <v>1</v>
      </c>
      <c r="D983" s="167" t="s">
        <v>5379</v>
      </c>
      <c r="E983" s="168">
        <v>10138057.76</v>
      </c>
      <c r="F983" s="154"/>
      <c r="G983" s="168">
        <v>72759840.670000002</v>
      </c>
      <c r="H983" s="168">
        <v>72578903.689999998</v>
      </c>
      <c r="I983" s="168">
        <v>9957120.7799999993</v>
      </c>
      <c r="J983" s="5" t="str">
        <f>VLOOKUP(B983,'LEAD 2019'!$B:$B,1,0)</f>
        <v>9.0.4.30.00-6</v>
      </c>
    </row>
    <row r="984" spans="1:10" ht="12.75">
      <c r="A984" s="166">
        <v>6</v>
      </c>
      <c r="B984" s="167" t="s">
        <v>5380</v>
      </c>
      <c r="C984" s="167" t="s">
        <v>5381</v>
      </c>
      <c r="D984" s="167" t="s">
        <v>5382</v>
      </c>
      <c r="E984" s="168">
        <v>10</v>
      </c>
      <c r="F984" s="154"/>
      <c r="G984" s="168">
        <v>0</v>
      </c>
      <c r="H984" s="168">
        <v>0</v>
      </c>
      <c r="I984" s="168">
        <v>10</v>
      </c>
      <c r="J984" s="5" t="str">
        <f>VLOOKUP(B984,'LEAD 2019'!$B:$B,1,0)</f>
        <v>9.0.4.30.00.0003-3</v>
      </c>
    </row>
    <row r="985" spans="1:10" ht="12.75">
      <c r="A985" s="166">
        <v>6</v>
      </c>
      <c r="B985" s="167" t="s">
        <v>5383</v>
      </c>
      <c r="C985" s="167" t="s">
        <v>5384</v>
      </c>
      <c r="D985" s="167" t="s">
        <v>5385</v>
      </c>
      <c r="E985" s="168">
        <v>6954447.4000000004</v>
      </c>
      <c r="F985" s="154"/>
      <c r="G985" s="168">
        <v>5880769.29</v>
      </c>
      <c r="H985" s="168">
        <v>5719533.79</v>
      </c>
      <c r="I985" s="168">
        <v>6793211.9000000004</v>
      </c>
      <c r="J985" s="5" t="str">
        <f>VLOOKUP(B985,'LEAD 2019'!$B:$B,1,0)</f>
        <v>9.0.4.30.00.0005-7</v>
      </c>
    </row>
    <row r="986" spans="1:10" ht="12.75">
      <c r="A986" s="166">
        <v>6</v>
      </c>
      <c r="B986" s="167" t="s">
        <v>5388</v>
      </c>
      <c r="C986" s="167" t="s">
        <v>5389</v>
      </c>
      <c r="D986" s="167" t="s">
        <v>3515</v>
      </c>
      <c r="E986" s="168">
        <v>3183600.36</v>
      </c>
      <c r="F986" s="154"/>
      <c r="G986" s="168">
        <v>66879071.380000003</v>
      </c>
      <c r="H986" s="168">
        <v>66859369.899999999</v>
      </c>
      <c r="I986" s="168">
        <v>3163898.88</v>
      </c>
      <c r="J986" s="5" t="str">
        <f>VLOOKUP(B986,'LEAD 2019'!$B:$B,1,0)</f>
        <v>9.0.4.30.00.0011-2</v>
      </c>
    </row>
    <row r="987" spans="1:10" ht="12.75">
      <c r="A987" s="166">
        <v>3</v>
      </c>
      <c r="B987" s="167" t="s">
        <v>5390</v>
      </c>
      <c r="C987" s="167" t="s">
        <v>1</v>
      </c>
      <c r="D987" s="167" t="s">
        <v>3517</v>
      </c>
      <c r="E987" s="168">
        <v>111121262.28</v>
      </c>
      <c r="F987" s="154"/>
      <c r="G987" s="168">
        <v>92105463.989999995</v>
      </c>
      <c r="H987" s="168">
        <v>85563557.269999996</v>
      </c>
      <c r="I987" s="168">
        <v>104579355.56</v>
      </c>
      <c r="J987" s="5" t="str">
        <f>VLOOKUP(B987,'LEAD 2019'!$B:$B,1,0)</f>
        <v>9.0.5.00.00-8</v>
      </c>
    </row>
    <row r="988" spans="1:10" ht="12.75">
      <c r="A988" s="166">
        <v>4</v>
      </c>
      <c r="B988" s="167" t="s">
        <v>5391</v>
      </c>
      <c r="C988" s="167" t="s">
        <v>1</v>
      </c>
      <c r="D988" s="167" t="s">
        <v>5392</v>
      </c>
      <c r="E988" s="168">
        <v>111121262.28</v>
      </c>
      <c r="F988" s="154"/>
      <c r="G988" s="168">
        <v>92105463.989999995</v>
      </c>
      <c r="H988" s="168">
        <v>85563557.269999996</v>
      </c>
      <c r="I988" s="168">
        <v>104579355.56</v>
      </c>
      <c r="J988" s="5" t="str">
        <f>VLOOKUP(B988,'LEAD 2019'!$B:$B,1,0)</f>
        <v>9.0.5.70.00-7</v>
      </c>
    </row>
    <row r="989" spans="1:10" ht="12.75">
      <c r="A989" s="166">
        <v>5</v>
      </c>
      <c r="B989" s="167" t="s">
        <v>5393</v>
      </c>
      <c r="C989" s="167" t="s">
        <v>1</v>
      </c>
      <c r="D989" s="167" t="s">
        <v>5394</v>
      </c>
      <c r="E989" s="168">
        <v>111121262.28</v>
      </c>
      <c r="F989" s="154"/>
      <c r="G989" s="168">
        <v>92105463.989999995</v>
      </c>
      <c r="H989" s="168">
        <v>85563557.269999996</v>
      </c>
      <c r="I989" s="168">
        <v>104579355.56</v>
      </c>
      <c r="J989" s="5" t="str">
        <f>VLOOKUP(B989,'LEAD 2019'!$B:$B,1,0)</f>
        <v>9.0.5.70.10-0</v>
      </c>
    </row>
    <row r="990" spans="1:10" ht="12.75">
      <c r="A990" s="166">
        <v>6</v>
      </c>
      <c r="B990" s="167" t="s">
        <v>5395</v>
      </c>
      <c r="C990" s="167" t="s">
        <v>5396</v>
      </c>
      <c r="D990" s="167" t="s">
        <v>5397</v>
      </c>
      <c r="E990" s="168">
        <v>111121262.28</v>
      </c>
      <c r="F990" s="154"/>
      <c r="G990" s="168">
        <v>92105463.989999995</v>
      </c>
      <c r="H990" s="168">
        <v>85563557.269999996</v>
      </c>
      <c r="I990" s="168">
        <v>104579355.56</v>
      </c>
      <c r="J990" s="5" t="str">
        <f>VLOOKUP(B990,'LEAD 2019'!$B:$B,1,0)</f>
        <v>9.0.5.70.10.0001-9</v>
      </c>
    </row>
    <row r="991" spans="1:10" ht="12.75">
      <c r="A991" s="166">
        <v>3</v>
      </c>
      <c r="B991" s="167" t="s">
        <v>5398</v>
      </c>
      <c r="C991" s="167" t="s">
        <v>1</v>
      </c>
      <c r="D991" s="167" t="s">
        <v>3526</v>
      </c>
      <c r="E991" s="168">
        <v>26410640.5</v>
      </c>
      <c r="F991" s="154"/>
      <c r="G991" s="168">
        <v>426497.08</v>
      </c>
      <c r="H991" s="168">
        <v>5510000</v>
      </c>
      <c r="I991" s="168">
        <v>31494143.420000002</v>
      </c>
      <c r="J991" s="5" t="str">
        <f>VLOOKUP(B991,'LEAD 2019'!$B:$B,1,0)</f>
        <v>9.0.8.00.00-7</v>
      </c>
    </row>
    <row r="992" spans="1:10" ht="12.75">
      <c r="A992" s="166">
        <v>4</v>
      </c>
      <c r="B992" s="167" t="s">
        <v>5399</v>
      </c>
      <c r="C992" s="167" t="s">
        <v>1</v>
      </c>
      <c r="D992" s="167" t="s">
        <v>5400</v>
      </c>
      <c r="E992" s="168">
        <v>26410640.5</v>
      </c>
      <c r="F992" s="154"/>
      <c r="G992" s="168">
        <v>426497.08</v>
      </c>
      <c r="H992" s="168">
        <v>5510000</v>
      </c>
      <c r="I992" s="168">
        <v>31494143.420000002</v>
      </c>
      <c r="J992" s="5" t="str">
        <f>VLOOKUP(B992,'LEAD 2019'!$B:$B,1,0)</f>
        <v>9.0.8.70.00-6</v>
      </c>
    </row>
    <row r="993" spans="1:10" ht="12.75">
      <c r="A993" s="166">
        <v>6</v>
      </c>
      <c r="B993" s="167" t="s">
        <v>5401</v>
      </c>
      <c r="C993" s="167" t="s">
        <v>5402</v>
      </c>
      <c r="D993" s="167" t="s">
        <v>3531</v>
      </c>
      <c r="E993" s="168">
        <v>5200000</v>
      </c>
      <c r="F993" s="154"/>
      <c r="G993" s="168">
        <v>0</v>
      </c>
      <c r="H993" s="168">
        <v>0</v>
      </c>
      <c r="I993" s="168">
        <v>5200000</v>
      </c>
      <c r="J993" s="5" t="str">
        <f>VLOOKUP(B993,'LEAD 2019'!$B:$B,1,0)</f>
        <v>9.0.8.70.00.0001-7</v>
      </c>
    </row>
    <row r="994" spans="1:10" ht="12.75">
      <c r="A994" s="166">
        <v>6</v>
      </c>
      <c r="B994" s="167" t="s">
        <v>5403</v>
      </c>
      <c r="C994" s="167" t="s">
        <v>5404</v>
      </c>
      <c r="D994" s="167" t="s">
        <v>3452</v>
      </c>
      <c r="E994" s="168">
        <v>1760000</v>
      </c>
      <c r="F994" s="154"/>
      <c r="G994" s="168">
        <v>0</v>
      </c>
      <c r="H994" s="168">
        <v>220000</v>
      </c>
      <c r="I994" s="168">
        <v>1980000</v>
      </c>
      <c r="J994" s="5" t="str">
        <f>VLOOKUP(B994,'LEAD 2019'!$B:$B,1,0)</f>
        <v>9.0.8.70.00.0002-4</v>
      </c>
    </row>
    <row r="995" spans="1:10" ht="12.75">
      <c r="A995" s="166">
        <v>6</v>
      </c>
      <c r="B995" s="167" t="s">
        <v>5405</v>
      </c>
      <c r="C995" s="167" t="s">
        <v>5406</v>
      </c>
      <c r="D995" s="167" t="s">
        <v>3536</v>
      </c>
      <c r="E995" s="168">
        <v>3457000</v>
      </c>
      <c r="F995" s="154"/>
      <c r="G995" s="168">
        <v>0</v>
      </c>
      <c r="H995" s="168">
        <v>290000</v>
      </c>
      <c r="I995" s="168">
        <v>3747000</v>
      </c>
      <c r="J995" s="5" t="str">
        <f>VLOOKUP(B995,'LEAD 2019'!$B:$B,1,0)</f>
        <v>9.0.8.70.00.0003-1</v>
      </c>
    </row>
    <row r="996" spans="1:10" ht="12.75">
      <c r="A996" s="166">
        <v>6</v>
      </c>
      <c r="B996" s="167" t="s">
        <v>5407</v>
      </c>
      <c r="C996" s="167" t="s">
        <v>5408</v>
      </c>
      <c r="D996" s="167" t="s">
        <v>3539</v>
      </c>
      <c r="E996" s="168">
        <v>15993640.5</v>
      </c>
      <c r="F996" s="154"/>
      <c r="G996" s="168">
        <v>426497.08</v>
      </c>
      <c r="H996" s="168">
        <v>0</v>
      </c>
      <c r="I996" s="168">
        <v>15567143.42</v>
      </c>
      <c r="J996" s="5" t="str">
        <f>VLOOKUP(B996,'LEAD 2019'!$B:$B,1,0)</f>
        <v>9.0.8.70.00.0004-8</v>
      </c>
    </row>
    <row r="997" spans="1:10" ht="12.75">
      <c r="A997" s="166">
        <v>6</v>
      </c>
      <c r="B997" s="167" t="s">
        <v>14363</v>
      </c>
      <c r="C997" s="167" t="s">
        <v>14538</v>
      </c>
      <c r="D997" s="167" t="s">
        <v>3337</v>
      </c>
      <c r="E997" s="168">
        <v>0</v>
      </c>
      <c r="F997" s="154"/>
      <c r="G997" s="168">
        <v>0</v>
      </c>
      <c r="H997" s="168">
        <v>5000000</v>
      </c>
      <c r="I997" s="168">
        <v>5000000</v>
      </c>
      <c r="J997" s="5" t="str">
        <f>VLOOKUP(B997,'LEAD 2019'!$B:$B,1,0)</f>
        <v>9.0.8.70.00.9999-4</v>
      </c>
    </row>
    <row r="998" spans="1:10" ht="12.75">
      <c r="A998" s="166">
        <v>3</v>
      </c>
      <c r="B998" s="167" t="s">
        <v>5409</v>
      </c>
      <c r="C998" s="167" t="s">
        <v>1</v>
      </c>
      <c r="D998" s="167" t="s">
        <v>3541</v>
      </c>
      <c r="E998" s="168">
        <v>286486050.06</v>
      </c>
      <c r="F998" s="154"/>
      <c r="G998" s="168">
        <v>93405441.519999996</v>
      </c>
      <c r="H998" s="168">
        <v>106503433.73</v>
      </c>
      <c r="I998" s="168">
        <v>299584042.26999998</v>
      </c>
      <c r="J998" s="5" t="str">
        <f>VLOOKUP(B998,'LEAD 2019'!$B:$B,1,0)</f>
        <v>9.0.9.00.00-0</v>
      </c>
    </row>
    <row r="999" spans="1:10" ht="12.75">
      <c r="A999" s="166">
        <v>4</v>
      </c>
      <c r="B999" s="167" t="s">
        <v>5410</v>
      </c>
      <c r="C999" s="167" t="s">
        <v>1</v>
      </c>
      <c r="D999" s="167" t="s">
        <v>5411</v>
      </c>
      <c r="E999" s="168">
        <v>186311765</v>
      </c>
      <c r="F999" s="154"/>
      <c r="G999" s="168">
        <v>8554393.8599999994</v>
      </c>
      <c r="H999" s="168">
        <v>18691625.370000001</v>
      </c>
      <c r="I999" s="168">
        <v>196448996.50999999</v>
      </c>
      <c r="J999" s="5" t="str">
        <f>VLOOKUP(B999,'LEAD 2019'!$B:$B,1,0)</f>
        <v>9.0.9.10.00-7</v>
      </c>
    </row>
    <row r="1000" spans="1:10" ht="12.75">
      <c r="A1000" s="166">
        <v>6</v>
      </c>
      <c r="B1000" s="167" t="s">
        <v>5412</v>
      </c>
      <c r="C1000" s="167" t="s">
        <v>5413</v>
      </c>
      <c r="D1000" s="167" t="s">
        <v>5414</v>
      </c>
      <c r="E1000" s="168">
        <v>186311765</v>
      </c>
      <c r="F1000" s="154"/>
      <c r="G1000" s="168">
        <v>8554393.8599999994</v>
      </c>
      <c r="H1000" s="168">
        <v>18691625.370000001</v>
      </c>
      <c r="I1000" s="168">
        <v>196448996.50999999</v>
      </c>
      <c r="J1000" s="5" t="str">
        <f>VLOOKUP(B1000,'LEAD 2019'!$B:$B,1,0)</f>
        <v>9.0.9.10.00.0001-8</v>
      </c>
    </row>
    <row r="1001" spans="1:10" ht="12.75">
      <c r="A1001" s="166">
        <v>4</v>
      </c>
      <c r="B1001" s="167" t="s">
        <v>5415</v>
      </c>
      <c r="C1001" s="167" t="s">
        <v>1</v>
      </c>
      <c r="D1001" s="167" t="s">
        <v>5416</v>
      </c>
      <c r="E1001" s="168">
        <v>3300820.17</v>
      </c>
      <c r="F1001" s="154"/>
      <c r="G1001" s="168">
        <v>213285.3</v>
      </c>
      <c r="H1001" s="168">
        <v>19016.72</v>
      </c>
      <c r="I1001" s="168">
        <v>3106551.59</v>
      </c>
      <c r="J1001" s="5" t="str">
        <f>VLOOKUP(B1001,'LEAD 2019'!$B:$B,1,0)</f>
        <v>9.0.9.16.00-1</v>
      </c>
    </row>
    <row r="1002" spans="1:10" ht="12.75">
      <c r="A1002" s="166">
        <v>6</v>
      </c>
      <c r="B1002" s="167" t="s">
        <v>5417</v>
      </c>
      <c r="C1002" s="167" t="s">
        <v>5418</v>
      </c>
      <c r="D1002" s="167" t="s">
        <v>5419</v>
      </c>
      <c r="E1002" s="168">
        <v>3300820.17</v>
      </c>
      <c r="F1002" s="154"/>
      <c r="G1002" s="168">
        <v>213285.3</v>
      </c>
      <c r="H1002" s="168">
        <v>19016.72</v>
      </c>
      <c r="I1002" s="168">
        <v>3106551.59</v>
      </c>
      <c r="J1002" s="5" t="str">
        <f>VLOOKUP(B1002,'LEAD 2019'!$B:$B,1,0)</f>
        <v>9.0.9.16.00.0001-0</v>
      </c>
    </row>
    <row r="1003" spans="1:10" ht="12.75">
      <c r="A1003" s="166">
        <v>4</v>
      </c>
      <c r="B1003" s="167" t="s">
        <v>5420</v>
      </c>
      <c r="C1003" s="167" t="s">
        <v>1</v>
      </c>
      <c r="D1003" s="167" t="s">
        <v>5421</v>
      </c>
      <c r="E1003" s="168">
        <v>8684716.7200000007</v>
      </c>
      <c r="F1003" s="154"/>
      <c r="G1003" s="168">
        <v>3766.46</v>
      </c>
      <c r="H1003" s="168">
        <v>1925619.15</v>
      </c>
      <c r="I1003" s="168">
        <v>10606569.41</v>
      </c>
      <c r="J1003" s="5" t="str">
        <f>VLOOKUP(B1003,'LEAD 2019'!$B:$B,1,0)</f>
        <v>9.0.9.21.00-3</v>
      </c>
    </row>
    <row r="1004" spans="1:10" ht="12.75">
      <c r="A1004" s="166">
        <v>6</v>
      </c>
      <c r="B1004" s="167" t="s">
        <v>5422</v>
      </c>
      <c r="C1004" s="167" t="s">
        <v>5423</v>
      </c>
      <c r="D1004" s="167" t="s">
        <v>5424</v>
      </c>
      <c r="E1004" s="168">
        <v>8684716.7200000007</v>
      </c>
      <c r="F1004" s="154"/>
      <c r="G1004" s="168">
        <v>3766.46</v>
      </c>
      <c r="H1004" s="168">
        <v>1925619.15</v>
      </c>
      <c r="I1004" s="168">
        <v>10606569.41</v>
      </c>
      <c r="J1004" s="5" t="str">
        <f>VLOOKUP(B1004,'LEAD 2019'!$B:$B,1,0)</f>
        <v>9.0.9.21.00.0001-8</v>
      </c>
    </row>
    <row r="1005" spans="1:10" ht="12.75">
      <c r="A1005" s="166">
        <v>4</v>
      </c>
      <c r="B1005" s="167" t="s">
        <v>5425</v>
      </c>
      <c r="C1005" s="167" t="s">
        <v>1</v>
      </c>
      <c r="D1005" s="167" t="s">
        <v>5426</v>
      </c>
      <c r="E1005" s="168">
        <v>-3366238.98</v>
      </c>
      <c r="F1005" s="154"/>
      <c r="G1005" s="168">
        <v>554833.69999999995</v>
      </c>
      <c r="H1005" s="168">
        <v>0</v>
      </c>
      <c r="I1005" s="168">
        <v>-3921072.68</v>
      </c>
      <c r="J1005" s="5" t="str">
        <f>VLOOKUP(B1005,'LEAD 2019'!$B:$B,1,0)</f>
        <v>9.0.9.25.00-9</v>
      </c>
    </row>
    <row r="1006" spans="1:10" ht="12.75">
      <c r="A1006" s="166">
        <v>6</v>
      </c>
      <c r="B1006" s="167" t="s">
        <v>5427</v>
      </c>
      <c r="C1006" s="167" t="s">
        <v>5428</v>
      </c>
      <c r="D1006" s="167" t="s">
        <v>5429</v>
      </c>
      <c r="E1006" s="168">
        <v>-3366238.98</v>
      </c>
      <c r="F1006" s="154"/>
      <c r="G1006" s="168">
        <v>554833.69999999995</v>
      </c>
      <c r="H1006" s="168">
        <v>0</v>
      </c>
      <c r="I1006" s="168">
        <v>-3921072.68</v>
      </c>
      <c r="J1006" s="5" t="str">
        <f>VLOOKUP(B1006,'LEAD 2019'!$B:$B,1,0)</f>
        <v>9.0.9.25.00.0001-6</v>
      </c>
    </row>
    <row r="1007" spans="1:10" ht="22.5">
      <c r="A1007" s="166">
        <v>4</v>
      </c>
      <c r="B1007" s="167" t="s">
        <v>5430</v>
      </c>
      <c r="C1007" s="167" t="s">
        <v>1</v>
      </c>
      <c r="D1007" s="167" t="s">
        <v>5431</v>
      </c>
      <c r="E1007" s="168">
        <v>-219977.57</v>
      </c>
      <c r="F1007" s="154"/>
      <c r="G1007" s="168">
        <v>38690.67</v>
      </c>
      <c r="H1007" s="168">
        <v>0</v>
      </c>
      <c r="I1007" s="168">
        <v>-258668.24</v>
      </c>
      <c r="J1007" s="5" t="str">
        <f>VLOOKUP(B1007,'LEAD 2019'!$B:$B,1,0)</f>
        <v>9.0.9.26.00-8</v>
      </c>
    </row>
    <row r="1008" spans="1:10" ht="12.75">
      <c r="A1008" s="166">
        <v>6</v>
      </c>
      <c r="B1008" s="167" t="s">
        <v>5432</v>
      </c>
      <c r="C1008" s="167" t="s">
        <v>5433</v>
      </c>
      <c r="D1008" s="167" t="s">
        <v>5434</v>
      </c>
      <c r="E1008" s="168">
        <v>-219977.57</v>
      </c>
      <c r="F1008" s="154"/>
      <c r="G1008" s="168">
        <v>38690.67</v>
      </c>
      <c r="H1008" s="168">
        <v>0</v>
      </c>
      <c r="I1008" s="168">
        <v>-258668.24</v>
      </c>
      <c r="J1008" s="5" t="str">
        <f>VLOOKUP(B1008,'LEAD 2019'!$B:$B,1,0)</f>
        <v>9.0.9.26.00.0001-3</v>
      </c>
    </row>
    <row r="1009" spans="1:10" ht="12.75">
      <c r="A1009" s="166">
        <v>4</v>
      </c>
      <c r="B1009" s="167" t="s">
        <v>5435</v>
      </c>
      <c r="C1009" s="167" t="s">
        <v>1</v>
      </c>
      <c r="D1009" s="167" t="s">
        <v>5436</v>
      </c>
      <c r="E1009" s="168">
        <v>26064798.870000001</v>
      </c>
      <c r="F1009" s="154"/>
      <c r="G1009" s="168">
        <v>116310.61</v>
      </c>
      <c r="H1009" s="168">
        <v>319356.06</v>
      </c>
      <c r="I1009" s="168">
        <v>26267844.32</v>
      </c>
      <c r="J1009" s="5" t="str">
        <f>VLOOKUP(B1009,'LEAD 2019'!$B:$B,1,0)</f>
        <v>9.0.9.60.00-2</v>
      </c>
    </row>
    <row r="1010" spans="1:10" ht="12.75">
      <c r="A1010" s="166">
        <v>5</v>
      </c>
      <c r="B1010" s="167" t="s">
        <v>5437</v>
      </c>
      <c r="C1010" s="167" t="s">
        <v>1</v>
      </c>
      <c r="D1010" s="167" t="s">
        <v>5438</v>
      </c>
      <c r="E1010" s="168">
        <v>4424834.3600000003</v>
      </c>
      <c r="F1010" s="154"/>
      <c r="G1010" s="168">
        <v>86017.96</v>
      </c>
      <c r="H1010" s="168">
        <v>209280.05</v>
      </c>
      <c r="I1010" s="168">
        <v>4548096.45</v>
      </c>
      <c r="J1010" s="5" t="str">
        <f>VLOOKUP(B1010,'LEAD 2019'!$B:$B,1,0)</f>
        <v>9.0.9.60.10-5</v>
      </c>
    </row>
    <row r="1011" spans="1:10" ht="12.75">
      <c r="A1011" s="166">
        <v>6</v>
      </c>
      <c r="B1011" s="167" t="s">
        <v>5439</v>
      </c>
      <c r="C1011" s="167" t="s">
        <v>5440</v>
      </c>
      <c r="D1011" s="167" t="s">
        <v>3587</v>
      </c>
      <c r="E1011" s="168">
        <v>4424834.3600000003</v>
      </c>
      <c r="F1011" s="154"/>
      <c r="G1011" s="168">
        <v>86017.96</v>
      </c>
      <c r="H1011" s="168">
        <v>209280.05</v>
      </c>
      <c r="I1011" s="168">
        <v>4548096.45</v>
      </c>
      <c r="J1011" s="5" t="str">
        <f>VLOOKUP(B1011,'LEAD 2019'!$B:$B,1,0)</f>
        <v>9.0.9.60.10.0001-2</v>
      </c>
    </row>
    <row r="1012" spans="1:10" ht="12.75">
      <c r="A1012" s="166">
        <v>5</v>
      </c>
      <c r="B1012" s="167" t="s">
        <v>5441</v>
      </c>
      <c r="C1012" s="167" t="s">
        <v>1</v>
      </c>
      <c r="D1012" s="167" t="s">
        <v>5442</v>
      </c>
      <c r="E1012" s="168">
        <v>16661353.49</v>
      </c>
      <c r="F1012" s="154"/>
      <c r="G1012" s="168">
        <v>25113.55</v>
      </c>
      <c r="H1012" s="168">
        <v>85517.96</v>
      </c>
      <c r="I1012" s="168">
        <v>16721757.9</v>
      </c>
      <c r="J1012" s="5" t="str">
        <f>VLOOKUP(B1012,'LEAD 2019'!$B:$B,1,0)</f>
        <v>9.0.9.60.15-0</v>
      </c>
    </row>
    <row r="1013" spans="1:10" ht="12.75">
      <c r="A1013" s="166">
        <v>6</v>
      </c>
      <c r="B1013" s="167" t="s">
        <v>5443</v>
      </c>
      <c r="C1013" s="167" t="s">
        <v>5444</v>
      </c>
      <c r="D1013" s="167" t="s">
        <v>3590</v>
      </c>
      <c r="E1013" s="168">
        <v>16661353.49</v>
      </c>
      <c r="F1013" s="154"/>
      <c r="G1013" s="168">
        <v>25113.55</v>
      </c>
      <c r="H1013" s="168">
        <v>85517.96</v>
      </c>
      <c r="I1013" s="168">
        <v>16721757.9</v>
      </c>
      <c r="J1013" s="5" t="str">
        <f>VLOOKUP(B1013,'LEAD 2019'!$B:$B,1,0)</f>
        <v>9.0.9.60.15.0001-7</v>
      </c>
    </row>
    <row r="1014" spans="1:10" ht="12.75">
      <c r="A1014" s="166">
        <v>5</v>
      </c>
      <c r="B1014" s="167" t="s">
        <v>5445</v>
      </c>
      <c r="C1014" s="167" t="s">
        <v>1</v>
      </c>
      <c r="D1014" s="167" t="s">
        <v>5446</v>
      </c>
      <c r="E1014" s="168">
        <v>4978611.0199999996</v>
      </c>
      <c r="F1014" s="154"/>
      <c r="G1014" s="168">
        <v>5179.1000000000004</v>
      </c>
      <c r="H1014" s="168">
        <v>24558.05</v>
      </c>
      <c r="I1014" s="168">
        <v>4997989.97</v>
      </c>
      <c r="J1014" s="5" t="str">
        <f>VLOOKUP(B1014,'LEAD 2019'!$B:$B,1,0)</f>
        <v>9.0.9.60.20-8</v>
      </c>
    </row>
    <row r="1015" spans="1:10" ht="12.75">
      <c r="A1015" s="166">
        <v>6</v>
      </c>
      <c r="B1015" s="167" t="s">
        <v>5447</v>
      </c>
      <c r="C1015" s="167" t="s">
        <v>5448</v>
      </c>
      <c r="D1015" s="167" t="s">
        <v>3593</v>
      </c>
      <c r="E1015" s="168">
        <v>4978611.0199999996</v>
      </c>
      <c r="F1015" s="154"/>
      <c r="G1015" s="168">
        <v>5179.1000000000004</v>
      </c>
      <c r="H1015" s="168">
        <v>24558.05</v>
      </c>
      <c r="I1015" s="168">
        <v>4997989.97</v>
      </c>
      <c r="J1015" s="5" t="str">
        <f>VLOOKUP(B1015,'LEAD 2019'!$B:$B,1,0)</f>
        <v>9.0.9.60.20.0001-1</v>
      </c>
    </row>
    <row r="1016" spans="1:10" ht="12.75">
      <c r="A1016" s="166">
        <v>4</v>
      </c>
      <c r="B1016" s="167" t="s">
        <v>5449</v>
      </c>
      <c r="C1016" s="167" t="s">
        <v>1</v>
      </c>
      <c r="D1016" s="167" t="s">
        <v>5450</v>
      </c>
      <c r="E1016" s="168">
        <v>2653209.8199999998</v>
      </c>
      <c r="F1016" s="154"/>
      <c r="G1016" s="168">
        <v>2579143.27</v>
      </c>
      <c r="H1016" s="168">
        <v>2582422.35</v>
      </c>
      <c r="I1016" s="168">
        <v>2656488.9</v>
      </c>
      <c r="J1016" s="5" t="str">
        <f>VLOOKUP(B1016,'LEAD 2019'!$B:$B,1,0)</f>
        <v>9.0.9.73.00-6</v>
      </c>
    </row>
    <row r="1017" spans="1:10" ht="12.75">
      <c r="A1017" s="166">
        <v>6</v>
      </c>
      <c r="B1017" s="167" t="s">
        <v>5451</v>
      </c>
      <c r="C1017" s="167" t="s">
        <v>5452</v>
      </c>
      <c r="D1017" s="167" t="s">
        <v>5453</v>
      </c>
      <c r="E1017" s="168">
        <v>2653209.8199999998</v>
      </c>
      <c r="F1017" s="154"/>
      <c r="G1017" s="168">
        <v>2579143.27</v>
      </c>
      <c r="H1017" s="168">
        <v>2582422.35</v>
      </c>
      <c r="I1017" s="168">
        <v>2656488.9</v>
      </c>
      <c r="J1017" s="5" t="str">
        <f>VLOOKUP(B1017,'LEAD 2019'!$B:$B,1,0)</f>
        <v>9.0.9.73.00.0001-7</v>
      </c>
    </row>
    <row r="1018" spans="1:10" ht="12.75">
      <c r="A1018" s="166">
        <v>4</v>
      </c>
      <c r="B1018" s="167" t="s">
        <v>5454</v>
      </c>
      <c r="C1018" s="167" t="s">
        <v>1</v>
      </c>
      <c r="D1018" s="167" t="s">
        <v>5455</v>
      </c>
      <c r="E1018" s="168">
        <v>15589183.300000001</v>
      </c>
      <c r="F1018" s="154"/>
      <c r="G1018" s="168">
        <v>15087936.27</v>
      </c>
      <c r="H1018" s="168">
        <v>15966798.74</v>
      </c>
      <c r="I1018" s="168">
        <v>16468045.77</v>
      </c>
      <c r="J1018" s="5" t="str">
        <f>VLOOKUP(B1018,'LEAD 2019'!$B:$B,1,0)</f>
        <v>9.0.9.86.00-0</v>
      </c>
    </row>
    <row r="1019" spans="1:10" ht="12.75">
      <c r="A1019" s="166">
        <v>6</v>
      </c>
      <c r="B1019" s="167" t="s">
        <v>5456</v>
      </c>
      <c r="C1019" s="167" t="s">
        <v>5457</v>
      </c>
      <c r="D1019" s="167" t="s">
        <v>5458</v>
      </c>
      <c r="E1019" s="168">
        <v>15589183.300000001</v>
      </c>
      <c r="F1019" s="154"/>
      <c r="G1019" s="168">
        <v>15087936.27</v>
      </c>
      <c r="H1019" s="168">
        <v>15966798.74</v>
      </c>
      <c r="I1019" s="168">
        <v>16468045.77</v>
      </c>
      <c r="J1019" s="5" t="str">
        <f>VLOOKUP(B1019,'LEAD 2019'!$B:$B,1,0)</f>
        <v>9.0.9.86.00.0001-1</v>
      </c>
    </row>
    <row r="1020" spans="1:10" ht="12.75">
      <c r="A1020" s="166">
        <v>4</v>
      </c>
      <c r="B1020" s="167" t="s">
        <v>5459</v>
      </c>
      <c r="C1020" s="167" t="s">
        <v>1</v>
      </c>
      <c r="D1020" s="167" t="s">
        <v>5460</v>
      </c>
      <c r="E1020" s="168">
        <v>3516.6</v>
      </c>
      <c r="F1020" s="154"/>
      <c r="G1020" s="168">
        <v>0</v>
      </c>
      <c r="H1020" s="168">
        <v>95.7</v>
      </c>
      <c r="I1020" s="168">
        <v>3612.3</v>
      </c>
      <c r="J1020" s="5" t="str">
        <f>VLOOKUP(B1020,'LEAD 2019'!$B:$B,1,0)</f>
        <v>9.0.9.96.00-7</v>
      </c>
    </row>
    <row r="1021" spans="1:10" ht="12.75">
      <c r="A1021" s="166">
        <v>6</v>
      </c>
      <c r="B1021" s="167" t="s">
        <v>5461</v>
      </c>
      <c r="C1021" s="167" t="s">
        <v>5462</v>
      </c>
      <c r="D1021" s="167" t="s">
        <v>5463</v>
      </c>
      <c r="E1021" s="168">
        <v>3516.6</v>
      </c>
      <c r="F1021" s="154"/>
      <c r="G1021" s="168">
        <v>0</v>
      </c>
      <c r="H1021" s="168">
        <v>95.7</v>
      </c>
      <c r="I1021" s="168">
        <v>3612.3</v>
      </c>
      <c r="J1021" s="5" t="str">
        <f>VLOOKUP(B1021,'LEAD 2019'!$B:$B,1,0)</f>
        <v>9.0.9.96.00.0001-4</v>
      </c>
    </row>
    <row r="1022" spans="1:10" ht="12.75">
      <c r="A1022" s="166">
        <v>4</v>
      </c>
      <c r="B1022" s="167" t="s">
        <v>5464</v>
      </c>
      <c r="C1022" s="167" t="s">
        <v>1</v>
      </c>
      <c r="D1022" s="167" t="s">
        <v>5465</v>
      </c>
      <c r="E1022" s="168">
        <v>47464256.130000003</v>
      </c>
      <c r="F1022" s="154"/>
      <c r="G1022" s="168">
        <v>66257081.380000003</v>
      </c>
      <c r="H1022" s="168">
        <v>66998499.640000001</v>
      </c>
      <c r="I1022" s="168">
        <v>48205674.390000001</v>
      </c>
      <c r="J1022" s="5" t="str">
        <f>VLOOKUP(B1022,'LEAD 2019'!$B:$B,1,0)</f>
        <v>9.0.9.99.00-4</v>
      </c>
    </row>
    <row r="1023" spans="1:10" ht="12.75">
      <c r="A1023" s="166">
        <v>6</v>
      </c>
      <c r="B1023" s="167" t="s">
        <v>5466</v>
      </c>
      <c r="C1023" s="167" t="s">
        <v>5467</v>
      </c>
      <c r="D1023" s="167" t="s">
        <v>5468</v>
      </c>
      <c r="E1023" s="168">
        <v>2605552.9700000002</v>
      </c>
      <c r="F1023" s="154"/>
      <c r="G1023" s="168">
        <v>0</v>
      </c>
      <c r="H1023" s="168">
        <v>8416.48</v>
      </c>
      <c r="I1023" s="168">
        <v>2613969.4500000002</v>
      </c>
      <c r="J1023" s="5" t="str">
        <f>VLOOKUP(B1023,'LEAD 2019'!$B:$B,1,0)</f>
        <v>9.0.9.99.00.0001-5</v>
      </c>
    </row>
    <row r="1024" spans="1:10" ht="12.75">
      <c r="A1024" s="166">
        <v>6</v>
      </c>
      <c r="B1024" s="167" t="s">
        <v>5469</v>
      </c>
      <c r="C1024" s="167" t="s">
        <v>5470</v>
      </c>
      <c r="D1024" s="167" t="s">
        <v>3626</v>
      </c>
      <c r="E1024" s="168">
        <v>3126663.56</v>
      </c>
      <c r="F1024" s="154"/>
      <c r="G1024" s="168">
        <v>65763626.380000003</v>
      </c>
      <c r="H1024" s="168">
        <v>65773726.159999996</v>
      </c>
      <c r="I1024" s="168">
        <v>3136763.34</v>
      </c>
      <c r="J1024" s="5" t="str">
        <f>VLOOKUP(B1024,'LEAD 2019'!$B:$B,1,0)</f>
        <v>9.0.9.99.00.0009-1</v>
      </c>
    </row>
    <row r="1025" spans="1:10" ht="12.75">
      <c r="A1025" s="166">
        <v>6</v>
      </c>
      <c r="B1025" s="167" t="s">
        <v>5471</v>
      </c>
      <c r="C1025" s="167" t="s">
        <v>5472</v>
      </c>
      <c r="D1025" s="167" t="s">
        <v>5473</v>
      </c>
      <c r="E1025" s="168">
        <v>4886936.5999999996</v>
      </c>
      <c r="F1025" s="154"/>
      <c r="G1025" s="168">
        <v>35700</v>
      </c>
      <c r="H1025" s="168">
        <v>103300</v>
      </c>
      <c r="I1025" s="168">
        <v>4954536.5999999996</v>
      </c>
      <c r="J1025" s="5" t="str">
        <f>VLOOKUP(B1025,'LEAD 2019'!$B:$B,1,0)</f>
        <v>9.0.9.99.00.0012-5</v>
      </c>
    </row>
    <row r="1026" spans="1:10" ht="12.75">
      <c r="A1026" s="166">
        <v>6</v>
      </c>
      <c r="B1026" s="167" t="s">
        <v>5474</v>
      </c>
      <c r="C1026" s="167" t="s">
        <v>5475</v>
      </c>
      <c r="D1026" s="167" t="s">
        <v>5476</v>
      </c>
      <c r="E1026" s="168">
        <v>2909103</v>
      </c>
      <c r="F1026" s="154"/>
      <c r="G1026" s="168">
        <v>212255</v>
      </c>
      <c r="H1026" s="168">
        <v>722057</v>
      </c>
      <c r="I1026" s="168">
        <v>3418905</v>
      </c>
      <c r="J1026" s="5" t="str">
        <f>VLOOKUP(B1026,'LEAD 2019'!$B:$B,1,0)</f>
        <v>9.0.9.99.00.0013-2</v>
      </c>
    </row>
    <row r="1027" spans="1:10" ht="12.75">
      <c r="A1027" s="166">
        <v>6</v>
      </c>
      <c r="B1027" s="167" t="s">
        <v>5477</v>
      </c>
      <c r="C1027" s="167" t="s">
        <v>5478</v>
      </c>
      <c r="D1027" s="167" t="s">
        <v>5479</v>
      </c>
      <c r="E1027" s="168">
        <v>14428500</v>
      </c>
      <c r="F1027" s="154"/>
      <c r="G1027" s="168">
        <v>245500</v>
      </c>
      <c r="H1027" s="168">
        <v>391000</v>
      </c>
      <c r="I1027" s="168">
        <v>14574000</v>
      </c>
      <c r="J1027" s="5" t="str">
        <f>VLOOKUP(B1027,'LEAD 2019'!$B:$B,1,0)</f>
        <v>9.0.9.99.00.0014-9</v>
      </c>
    </row>
    <row r="1028" spans="1:10" ht="12.75">
      <c r="A1028" s="166">
        <v>6</v>
      </c>
      <c r="B1028" s="167" t="s">
        <v>5480</v>
      </c>
      <c r="C1028" s="167" t="s">
        <v>5481</v>
      </c>
      <c r="D1028" s="167" t="s">
        <v>5482</v>
      </c>
      <c r="E1028" s="168">
        <v>19507500</v>
      </c>
      <c r="F1028" s="154"/>
      <c r="G1028" s="168">
        <v>0</v>
      </c>
      <c r="H1028" s="168">
        <v>0</v>
      </c>
      <c r="I1028" s="168">
        <v>19507500</v>
      </c>
      <c r="J1028" s="5" t="str">
        <f>VLOOKUP(B1028,'LEAD 2019'!$B:$B,1,0)</f>
        <v>9.0.9.99.00.9999-2</v>
      </c>
    </row>
    <row r="1029" spans="1:10" ht="12.75">
      <c r="A1029" s="166">
        <v>2</v>
      </c>
      <c r="B1029" s="167" t="s">
        <v>5483</v>
      </c>
      <c r="C1029" s="167" t="s">
        <v>1</v>
      </c>
      <c r="D1029" s="167" t="s">
        <v>3640</v>
      </c>
      <c r="E1029" s="168">
        <v>103595101.76000001</v>
      </c>
      <c r="F1029" s="154"/>
      <c r="G1029" s="168">
        <v>21911726.890000001</v>
      </c>
      <c r="H1029" s="168">
        <v>26905602.82</v>
      </c>
      <c r="I1029" s="168">
        <v>108588977.69</v>
      </c>
      <c r="J1029" s="5" t="str">
        <f>VLOOKUP(B1029,'LEAD 2019'!$B:$B,1,0)</f>
        <v>9.1.0.00.00-2</v>
      </c>
    </row>
    <row r="1030" spans="1:10" ht="12.75">
      <c r="A1030" s="166">
        <v>3</v>
      </c>
      <c r="B1030" s="167" t="s">
        <v>5484</v>
      </c>
      <c r="C1030" s="167" t="s">
        <v>1</v>
      </c>
      <c r="D1030" s="167" t="s">
        <v>5485</v>
      </c>
      <c r="E1030" s="168">
        <v>103595101.76000001</v>
      </c>
      <c r="F1030" s="154"/>
      <c r="G1030" s="168">
        <v>21911726.890000001</v>
      </c>
      <c r="H1030" s="168">
        <v>26905602.82</v>
      </c>
      <c r="I1030" s="168">
        <v>108588977.69</v>
      </c>
      <c r="J1030" s="5" t="str">
        <f>VLOOKUP(B1030,'LEAD 2019'!$B:$B,1,0)</f>
        <v>9.1.1.00.00-5</v>
      </c>
    </row>
    <row r="1031" spans="1:10" ht="12.75">
      <c r="A1031" s="166">
        <v>4</v>
      </c>
      <c r="B1031" s="167" t="s">
        <v>5486</v>
      </c>
      <c r="C1031" s="167" t="s">
        <v>1</v>
      </c>
      <c r="D1031" s="167" t="s">
        <v>5487</v>
      </c>
      <c r="E1031" s="168">
        <v>103595101.76000001</v>
      </c>
      <c r="F1031" s="154"/>
      <c r="G1031" s="168">
        <v>21911726.890000001</v>
      </c>
      <c r="H1031" s="168">
        <v>26905602.82</v>
      </c>
      <c r="I1031" s="168">
        <v>108588977.69</v>
      </c>
      <c r="J1031" s="5" t="str">
        <f>VLOOKUP(B1031,'LEAD 2019'!$B:$B,1,0)</f>
        <v>9.1.1.10.00-2</v>
      </c>
    </row>
    <row r="1032" spans="1:10" ht="12.75">
      <c r="A1032" s="166">
        <v>6</v>
      </c>
      <c r="B1032" s="167" t="s">
        <v>5488</v>
      </c>
      <c r="C1032" s="167" t="s">
        <v>5489</v>
      </c>
      <c r="D1032" s="167" t="s">
        <v>5490</v>
      </c>
      <c r="E1032" s="168">
        <v>103595101.76000001</v>
      </c>
      <c r="F1032" s="154"/>
      <c r="G1032" s="168">
        <v>21911726.890000001</v>
      </c>
      <c r="H1032" s="168">
        <v>26905602.82</v>
      </c>
      <c r="I1032" s="168">
        <v>108588977.69</v>
      </c>
      <c r="J1032" s="5" t="str">
        <f>VLOOKUP(B1032,'LEAD 2019'!$B:$B,1,0)</f>
        <v>9.1.1.10.00.0001-3</v>
      </c>
    </row>
    <row r="1033" spans="1:10" ht="12.75">
      <c r="A1033" s="166">
        <v>0</v>
      </c>
      <c r="B1033" s="167" t="s">
        <v>5491</v>
      </c>
      <c r="C1033" s="167" t="s">
        <v>1</v>
      </c>
      <c r="D1033" s="167" t="s">
        <v>5492</v>
      </c>
      <c r="E1033" s="168">
        <v>812165269.91999996</v>
      </c>
      <c r="F1033" s="154"/>
      <c r="G1033" s="168">
        <v>757697211.13</v>
      </c>
      <c r="H1033" s="168">
        <v>775395822.30999994</v>
      </c>
      <c r="I1033" s="168">
        <v>829863881.10000002</v>
      </c>
      <c r="J1033" s="5" t="str">
        <f>VLOOKUP(B1033,'LEAD 2019'!$B:$B,1,0)</f>
        <v>9.9.9.99.99-5</v>
      </c>
    </row>
  </sheetData>
  <autoFilter ref="A9:J1033" xr:uid="{F071151A-58D6-4083-B6B3-A672600AED64}"/>
  <mergeCells count="12">
    <mergeCell ref="A5:C5"/>
    <mergeCell ref="G5:I5"/>
    <mergeCell ref="A1:C2"/>
    <mergeCell ref="D1:G1"/>
    <mergeCell ref="D2:G2"/>
    <mergeCell ref="A3:G3"/>
    <mergeCell ref="B4:C4"/>
    <mergeCell ref="A6:C6"/>
    <mergeCell ref="G6:I6"/>
    <mergeCell ref="A7:C7"/>
    <mergeCell ref="G7:I7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6782-CB8E-46F8-A9AF-0667FAAC4444}">
  <dimension ref="A1:K1047"/>
  <sheetViews>
    <sheetView showGridLines="0" topLeftCell="A905" workbookViewId="0">
      <selection activeCell="A905" sqref="A1:XFD1048576"/>
    </sheetView>
  </sheetViews>
  <sheetFormatPr defaultRowHeight="15"/>
  <cols>
    <col min="1" max="1" width="3.85546875" customWidth="1"/>
    <col min="2" max="2" width="15.28515625" customWidth="1"/>
    <col min="3" max="3" width="15" customWidth="1"/>
    <col min="4" max="4" width="63.85546875" customWidth="1"/>
    <col min="5" max="5" width="19.140625" customWidth="1"/>
    <col min="6" max="6" width="1" customWidth="1"/>
    <col min="7" max="8" width="20.140625" customWidth="1"/>
    <col min="9" max="9" width="19.140625" customWidth="1"/>
    <col min="10" max="10" width="1" customWidth="1"/>
    <col min="11" max="11" width="14.140625" style="5" bestFit="1" customWidth="1"/>
    <col min="257" max="257" width="3.85546875" customWidth="1"/>
    <col min="258" max="258" width="15.28515625" customWidth="1"/>
    <col min="259" max="259" width="15" customWidth="1"/>
    <col min="260" max="260" width="63.85546875" customWidth="1"/>
    <col min="261" max="261" width="19.140625" customWidth="1"/>
    <col min="262" max="262" width="1" customWidth="1"/>
    <col min="263" max="264" width="20.140625" customWidth="1"/>
    <col min="265" max="265" width="19.140625" customWidth="1"/>
    <col min="266" max="266" width="1" customWidth="1"/>
    <col min="513" max="513" width="3.85546875" customWidth="1"/>
    <col min="514" max="514" width="15.28515625" customWidth="1"/>
    <col min="515" max="515" width="15" customWidth="1"/>
    <col min="516" max="516" width="63.85546875" customWidth="1"/>
    <col min="517" max="517" width="19.140625" customWidth="1"/>
    <col min="518" max="518" width="1" customWidth="1"/>
    <col min="519" max="520" width="20.140625" customWidth="1"/>
    <col min="521" max="521" width="19.140625" customWidth="1"/>
    <col min="522" max="522" width="1" customWidth="1"/>
    <col min="769" max="769" width="3.85546875" customWidth="1"/>
    <col min="770" max="770" width="15.28515625" customWidth="1"/>
    <col min="771" max="771" width="15" customWidth="1"/>
    <col min="772" max="772" width="63.85546875" customWidth="1"/>
    <col min="773" max="773" width="19.140625" customWidth="1"/>
    <col min="774" max="774" width="1" customWidth="1"/>
    <col min="775" max="776" width="20.140625" customWidth="1"/>
    <col min="777" max="777" width="19.140625" customWidth="1"/>
    <col min="778" max="778" width="1" customWidth="1"/>
    <col min="1025" max="1025" width="3.85546875" customWidth="1"/>
    <col min="1026" max="1026" width="15.28515625" customWidth="1"/>
    <col min="1027" max="1027" width="15" customWidth="1"/>
    <col min="1028" max="1028" width="63.85546875" customWidth="1"/>
    <col min="1029" max="1029" width="19.140625" customWidth="1"/>
    <col min="1030" max="1030" width="1" customWidth="1"/>
    <col min="1031" max="1032" width="20.140625" customWidth="1"/>
    <col min="1033" max="1033" width="19.140625" customWidth="1"/>
    <col min="1034" max="1034" width="1" customWidth="1"/>
    <col min="1281" max="1281" width="3.85546875" customWidth="1"/>
    <col min="1282" max="1282" width="15.28515625" customWidth="1"/>
    <col min="1283" max="1283" width="15" customWidth="1"/>
    <col min="1284" max="1284" width="63.85546875" customWidth="1"/>
    <col min="1285" max="1285" width="19.140625" customWidth="1"/>
    <col min="1286" max="1286" width="1" customWidth="1"/>
    <col min="1287" max="1288" width="20.140625" customWidth="1"/>
    <col min="1289" max="1289" width="19.140625" customWidth="1"/>
    <col min="1290" max="1290" width="1" customWidth="1"/>
    <col min="1537" max="1537" width="3.85546875" customWidth="1"/>
    <col min="1538" max="1538" width="15.28515625" customWidth="1"/>
    <col min="1539" max="1539" width="15" customWidth="1"/>
    <col min="1540" max="1540" width="63.85546875" customWidth="1"/>
    <col min="1541" max="1541" width="19.140625" customWidth="1"/>
    <col min="1542" max="1542" width="1" customWidth="1"/>
    <col min="1543" max="1544" width="20.140625" customWidth="1"/>
    <col min="1545" max="1545" width="19.140625" customWidth="1"/>
    <col min="1546" max="1546" width="1" customWidth="1"/>
    <col min="1793" max="1793" width="3.85546875" customWidth="1"/>
    <col min="1794" max="1794" width="15.28515625" customWidth="1"/>
    <col min="1795" max="1795" width="15" customWidth="1"/>
    <col min="1796" max="1796" width="63.85546875" customWidth="1"/>
    <col min="1797" max="1797" width="19.140625" customWidth="1"/>
    <col min="1798" max="1798" width="1" customWidth="1"/>
    <col min="1799" max="1800" width="20.140625" customWidth="1"/>
    <col min="1801" max="1801" width="19.140625" customWidth="1"/>
    <col min="1802" max="1802" width="1" customWidth="1"/>
    <col min="2049" max="2049" width="3.85546875" customWidth="1"/>
    <col min="2050" max="2050" width="15.28515625" customWidth="1"/>
    <col min="2051" max="2051" width="15" customWidth="1"/>
    <col min="2052" max="2052" width="63.85546875" customWidth="1"/>
    <col min="2053" max="2053" width="19.140625" customWidth="1"/>
    <col min="2054" max="2054" width="1" customWidth="1"/>
    <col min="2055" max="2056" width="20.140625" customWidth="1"/>
    <col min="2057" max="2057" width="19.140625" customWidth="1"/>
    <col min="2058" max="2058" width="1" customWidth="1"/>
    <col min="2305" max="2305" width="3.85546875" customWidth="1"/>
    <col min="2306" max="2306" width="15.28515625" customWidth="1"/>
    <col min="2307" max="2307" width="15" customWidth="1"/>
    <col min="2308" max="2308" width="63.85546875" customWidth="1"/>
    <col min="2309" max="2309" width="19.140625" customWidth="1"/>
    <col min="2310" max="2310" width="1" customWidth="1"/>
    <col min="2311" max="2312" width="20.140625" customWidth="1"/>
    <col min="2313" max="2313" width="19.140625" customWidth="1"/>
    <col min="2314" max="2314" width="1" customWidth="1"/>
    <col min="2561" max="2561" width="3.85546875" customWidth="1"/>
    <col min="2562" max="2562" width="15.28515625" customWidth="1"/>
    <col min="2563" max="2563" width="15" customWidth="1"/>
    <col min="2564" max="2564" width="63.85546875" customWidth="1"/>
    <col min="2565" max="2565" width="19.140625" customWidth="1"/>
    <col min="2566" max="2566" width="1" customWidth="1"/>
    <col min="2567" max="2568" width="20.140625" customWidth="1"/>
    <col min="2569" max="2569" width="19.140625" customWidth="1"/>
    <col min="2570" max="2570" width="1" customWidth="1"/>
    <col min="2817" max="2817" width="3.85546875" customWidth="1"/>
    <col min="2818" max="2818" width="15.28515625" customWidth="1"/>
    <col min="2819" max="2819" width="15" customWidth="1"/>
    <col min="2820" max="2820" width="63.85546875" customWidth="1"/>
    <col min="2821" max="2821" width="19.140625" customWidth="1"/>
    <col min="2822" max="2822" width="1" customWidth="1"/>
    <col min="2823" max="2824" width="20.140625" customWidth="1"/>
    <col min="2825" max="2825" width="19.140625" customWidth="1"/>
    <col min="2826" max="2826" width="1" customWidth="1"/>
    <col min="3073" max="3073" width="3.85546875" customWidth="1"/>
    <col min="3074" max="3074" width="15.28515625" customWidth="1"/>
    <col min="3075" max="3075" width="15" customWidth="1"/>
    <col min="3076" max="3076" width="63.85546875" customWidth="1"/>
    <col min="3077" max="3077" width="19.140625" customWidth="1"/>
    <col min="3078" max="3078" width="1" customWidth="1"/>
    <col min="3079" max="3080" width="20.140625" customWidth="1"/>
    <col min="3081" max="3081" width="19.140625" customWidth="1"/>
    <col min="3082" max="3082" width="1" customWidth="1"/>
    <col min="3329" max="3329" width="3.85546875" customWidth="1"/>
    <col min="3330" max="3330" width="15.28515625" customWidth="1"/>
    <col min="3331" max="3331" width="15" customWidth="1"/>
    <col min="3332" max="3332" width="63.85546875" customWidth="1"/>
    <col min="3333" max="3333" width="19.140625" customWidth="1"/>
    <col min="3334" max="3334" width="1" customWidth="1"/>
    <col min="3335" max="3336" width="20.140625" customWidth="1"/>
    <col min="3337" max="3337" width="19.140625" customWidth="1"/>
    <col min="3338" max="3338" width="1" customWidth="1"/>
    <col min="3585" max="3585" width="3.85546875" customWidth="1"/>
    <col min="3586" max="3586" width="15.28515625" customWidth="1"/>
    <col min="3587" max="3587" width="15" customWidth="1"/>
    <col min="3588" max="3588" width="63.85546875" customWidth="1"/>
    <col min="3589" max="3589" width="19.140625" customWidth="1"/>
    <col min="3590" max="3590" width="1" customWidth="1"/>
    <col min="3591" max="3592" width="20.140625" customWidth="1"/>
    <col min="3593" max="3593" width="19.140625" customWidth="1"/>
    <col min="3594" max="3594" width="1" customWidth="1"/>
    <col min="3841" max="3841" width="3.85546875" customWidth="1"/>
    <col min="3842" max="3842" width="15.28515625" customWidth="1"/>
    <col min="3843" max="3843" width="15" customWidth="1"/>
    <col min="3844" max="3844" width="63.85546875" customWidth="1"/>
    <col min="3845" max="3845" width="19.140625" customWidth="1"/>
    <col min="3846" max="3846" width="1" customWidth="1"/>
    <col min="3847" max="3848" width="20.140625" customWidth="1"/>
    <col min="3849" max="3849" width="19.140625" customWidth="1"/>
    <col min="3850" max="3850" width="1" customWidth="1"/>
    <col min="4097" max="4097" width="3.85546875" customWidth="1"/>
    <col min="4098" max="4098" width="15.28515625" customWidth="1"/>
    <col min="4099" max="4099" width="15" customWidth="1"/>
    <col min="4100" max="4100" width="63.85546875" customWidth="1"/>
    <col min="4101" max="4101" width="19.140625" customWidth="1"/>
    <col min="4102" max="4102" width="1" customWidth="1"/>
    <col min="4103" max="4104" width="20.140625" customWidth="1"/>
    <col min="4105" max="4105" width="19.140625" customWidth="1"/>
    <col min="4106" max="4106" width="1" customWidth="1"/>
    <col min="4353" max="4353" width="3.85546875" customWidth="1"/>
    <col min="4354" max="4354" width="15.28515625" customWidth="1"/>
    <col min="4355" max="4355" width="15" customWidth="1"/>
    <col min="4356" max="4356" width="63.85546875" customWidth="1"/>
    <col min="4357" max="4357" width="19.140625" customWidth="1"/>
    <col min="4358" max="4358" width="1" customWidth="1"/>
    <col min="4359" max="4360" width="20.140625" customWidth="1"/>
    <col min="4361" max="4361" width="19.140625" customWidth="1"/>
    <col min="4362" max="4362" width="1" customWidth="1"/>
    <col min="4609" max="4609" width="3.85546875" customWidth="1"/>
    <col min="4610" max="4610" width="15.28515625" customWidth="1"/>
    <col min="4611" max="4611" width="15" customWidth="1"/>
    <col min="4612" max="4612" width="63.85546875" customWidth="1"/>
    <col min="4613" max="4613" width="19.140625" customWidth="1"/>
    <col min="4614" max="4614" width="1" customWidth="1"/>
    <col min="4615" max="4616" width="20.140625" customWidth="1"/>
    <col min="4617" max="4617" width="19.140625" customWidth="1"/>
    <col min="4618" max="4618" width="1" customWidth="1"/>
    <col min="4865" max="4865" width="3.85546875" customWidth="1"/>
    <col min="4866" max="4866" width="15.28515625" customWidth="1"/>
    <col min="4867" max="4867" width="15" customWidth="1"/>
    <col min="4868" max="4868" width="63.85546875" customWidth="1"/>
    <col min="4869" max="4869" width="19.140625" customWidth="1"/>
    <col min="4870" max="4870" width="1" customWidth="1"/>
    <col min="4871" max="4872" width="20.140625" customWidth="1"/>
    <col min="4873" max="4873" width="19.140625" customWidth="1"/>
    <col min="4874" max="4874" width="1" customWidth="1"/>
    <col min="5121" max="5121" width="3.85546875" customWidth="1"/>
    <col min="5122" max="5122" width="15.28515625" customWidth="1"/>
    <col min="5123" max="5123" width="15" customWidth="1"/>
    <col min="5124" max="5124" width="63.85546875" customWidth="1"/>
    <col min="5125" max="5125" width="19.140625" customWidth="1"/>
    <col min="5126" max="5126" width="1" customWidth="1"/>
    <col min="5127" max="5128" width="20.140625" customWidth="1"/>
    <col min="5129" max="5129" width="19.140625" customWidth="1"/>
    <col min="5130" max="5130" width="1" customWidth="1"/>
    <col min="5377" max="5377" width="3.85546875" customWidth="1"/>
    <col min="5378" max="5378" width="15.28515625" customWidth="1"/>
    <col min="5379" max="5379" width="15" customWidth="1"/>
    <col min="5380" max="5380" width="63.85546875" customWidth="1"/>
    <col min="5381" max="5381" width="19.140625" customWidth="1"/>
    <col min="5382" max="5382" width="1" customWidth="1"/>
    <col min="5383" max="5384" width="20.140625" customWidth="1"/>
    <col min="5385" max="5385" width="19.140625" customWidth="1"/>
    <col min="5386" max="5386" width="1" customWidth="1"/>
    <col min="5633" max="5633" width="3.85546875" customWidth="1"/>
    <col min="5634" max="5634" width="15.28515625" customWidth="1"/>
    <col min="5635" max="5635" width="15" customWidth="1"/>
    <col min="5636" max="5636" width="63.85546875" customWidth="1"/>
    <col min="5637" max="5637" width="19.140625" customWidth="1"/>
    <col min="5638" max="5638" width="1" customWidth="1"/>
    <col min="5639" max="5640" width="20.140625" customWidth="1"/>
    <col min="5641" max="5641" width="19.140625" customWidth="1"/>
    <col min="5642" max="5642" width="1" customWidth="1"/>
    <col min="5889" max="5889" width="3.85546875" customWidth="1"/>
    <col min="5890" max="5890" width="15.28515625" customWidth="1"/>
    <col min="5891" max="5891" width="15" customWidth="1"/>
    <col min="5892" max="5892" width="63.85546875" customWidth="1"/>
    <col min="5893" max="5893" width="19.140625" customWidth="1"/>
    <col min="5894" max="5894" width="1" customWidth="1"/>
    <col min="5895" max="5896" width="20.140625" customWidth="1"/>
    <col min="5897" max="5897" width="19.140625" customWidth="1"/>
    <col min="5898" max="5898" width="1" customWidth="1"/>
    <col min="6145" max="6145" width="3.85546875" customWidth="1"/>
    <col min="6146" max="6146" width="15.28515625" customWidth="1"/>
    <col min="6147" max="6147" width="15" customWidth="1"/>
    <col min="6148" max="6148" width="63.85546875" customWidth="1"/>
    <col min="6149" max="6149" width="19.140625" customWidth="1"/>
    <col min="6150" max="6150" width="1" customWidth="1"/>
    <col min="6151" max="6152" width="20.140625" customWidth="1"/>
    <col min="6153" max="6153" width="19.140625" customWidth="1"/>
    <col min="6154" max="6154" width="1" customWidth="1"/>
    <col min="6401" max="6401" width="3.85546875" customWidth="1"/>
    <col min="6402" max="6402" width="15.28515625" customWidth="1"/>
    <col min="6403" max="6403" width="15" customWidth="1"/>
    <col min="6404" max="6404" width="63.85546875" customWidth="1"/>
    <col min="6405" max="6405" width="19.140625" customWidth="1"/>
    <col min="6406" max="6406" width="1" customWidth="1"/>
    <col min="6407" max="6408" width="20.140625" customWidth="1"/>
    <col min="6409" max="6409" width="19.140625" customWidth="1"/>
    <col min="6410" max="6410" width="1" customWidth="1"/>
    <col min="6657" max="6657" width="3.85546875" customWidth="1"/>
    <col min="6658" max="6658" width="15.28515625" customWidth="1"/>
    <col min="6659" max="6659" width="15" customWidth="1"/>
    <col min="6660" max="6660" width="63.85546875" customWidth="1"/>
    <col min="6661" max="6661" width="19.140625" customWidth="1"/>
    <col min="6662" max="6662" width="1" customWidth="1"/>
    <col min="6663" max="6664" width="20.140625" customWidth="1"/>
    <col min="6665" max="6665" width="19.140625" customWidth="1"/>
    <col min="6666" max="6666" width="1" customWidth="1"/>
    <col min="6913" max="6913" width="3.85546875" customWidth="1"/>
    <col min="6914" max="6914" width="15.28515625" customWidth="1"/>
    <col min="6915" max="6915" width="15" customWidth="1"/>
    <col min="6916" max="6916" width="63.85546875" customWidth="1"/>
    <col min="6917" max="6917" width="19.140625" customWidth="1"/>
    <col min="6918" max="6918" width="1" customWidth="1"/>
    <col min="6919" max="6920" width="20.140625" customWidth="1"/>
    <col min="6921" max="6921" width="19.140625" customWidth="1"/>
    <col min="6922" max="6922" width="1" customWidth="1"/>
    <col min="7169" max="7169" width="3.85546875" customWidth="1"/>
    <col min="7170" max="7170" width="15.28515625" customWidth="1"/>
    <col min="7171" max="7171" width="15" customWidth="1"/>
    <col min="7172" max="7172" width="63.85546875" customWidth="1"/>
    <col min="7173" max="7173" width="19.140625" customWidth="1"/>
    <col min="7174" max="7174" width="1" customWidth="1"/>
    <col min="7175" max="7176" width="20.140625" customWidth="1"/>
    <col min="7177" max="7177" width="19.140625" customWidth="1"/>
    <col min="7178" max="7178" width="1" customWidth="1"/>
    <col min="7425" max="7425" width="3.85546875" customWidth="1"/>
    <col min="7426" max="7426" width="15.28515625" customWidth="1"/>
    <col min="7427" max="7427" width="15" customWidth="1"/>
    <col min="7428" max="7428" width="63.85546875" customWidth="1"/>
    <col min="7429" max="7429" width="19.140625" customWidth="1"/>
    <col min="7430" max="7430" width="1" customWidth="1"/>
    <col min="7431" max="7432" width="20.140625" customWidth="1"/>
    <col min="7433" max="7433" width="19.140625" customWidth="1"/>
    <col min="7434" max="7434" width="1" customWidth="1"/>
    <col min="7681" max="7681" width="3.85546875" customWidth="1"/>
    <col min="7682" max="7682" width="15.28515625" customWidth="1"/>
    <col min="7683" max="7683" width="15" customWidth="1"/>
    <col min="7684" max="7684" width="63.85546875" customWidth="1"/>
    <col min="7685" max="7685" width="19.140625" customWidth="1"/>
    <col min="7686" max="7686" width="1" customWidth="1"/>
    <col min="7687" max="7688" width="20.140625" customWidth="1"/>
    <col min="7689" max="7689" width="19.140625" customWidth="1"/>
    <col min="7690" max="7690" width="1" customWidth="1"/>
    <col min="7937" max="7937" width="3.85546875" customWidth="1"/>
    <col min="7938" max="7938" width="15.28515625" customWidth="1"/>
    <col min="7939" max="7939" width="15" customWidth="1"/>
    <col min="7940" max="7940" width="63.85546875" customWidth="1"/>
    <col min="7941" max="7941" width="19.140625" customWidth="1"/>
    <col min="7942" max="7942" width="1" customWidth="1"/>
    <col min="7943" max="7944" width="20.140625" customWidth="1"/>
    <col min="7945" max="7945" width="19.140625" customWidth="1"/>
    <col min="7946" max="7946" width="1" customWidth="1"/>
    <col min="8193" max="8193" width="3.85546875" customWidth="1"/>
    <col min="8194" max="8194" width="15.28515625" customWidth="1"/>
    <col min="8195" max="8195" width="15" customWidth="1"/>
    <col min="8196" max="8196" width="63.85546875" customWidth="1"/>
    <col min="8197" max="8197" width="19.140625" customWidth="1"/>
    <col min="8198" max="8198" width="1" customWidth="1"/>
    <col min="8199" max="8200" width="20.140625" customWidth="1"/>
    <col min="8201" max="8201" width="19.140625" customWidth="1"/>
    <col min="8202" max="8202" width="1" customWidth="1"/>
    <col min="8449" max="8449" width="3.85546875" customWidth="1"/>
    <col min="8450" max="8450" width="15.28515625" customWidth="1"/>
    <col min="8451" max="8451" width="15" customWidth="1"/>
    <col min="8452" max="8452" width="63.85546875" customWidth="1"/>
    <col min="8453" max="8453" width="19.140625" customWidth="1"/>
    <col min="8454" max="8454" width="1" customWidth="1"/>
    <col min="8455" max="8456" width="20.140625" customWidth="1"/>
    <col min="8457" max="8457" width="19.140625" customWidth="1"/>
    <col min="8458" max="8458" width="1" customWidth="1"/>
    <col min="8705" max="8705" width="3.85546875" customWidth="1"/>
    <col min="8706" max="8706" width="15.28515625" customWidth="1"/>
    <col min="8707" max="8707" width="15" customWidth="1"/>
    <col min="8708" max="8708" width="63.85546875" customWidth="1"/>
    <col min="8709" max="8709" width="19.140625" customWidth="1"/>
    <col min="8710" max="8710" width="1" customWidth="1"/>
    <col min="8711" max="8712" width="20.140625" customWidth="1"/>
    <col min="8713" max="8713" width="19.140625" customWidth="1"/>
    <col min="8714" max="8714" width="1" customWidth="1"/>
    <col min="8961" max="8961" width="3.85546875" customWidth="1"/>
    <col min="8962" max="8962" width="15.28515625" customWidth="1"/>
    <col min="8963" max="8963" width="15" customWidth="1"/>
    <col min="8964" max="8964" width="63.85546875" customWidth="1"/>
    <col min="8965" max="8965" width="19.140625" customWidth="1"/>
    <col min="8966" max="8966" width="1" customWidth="1"/>
    <col min="8967" max="8968" width="20.140625" customWidth="1"/>
    <col min="8969" max="8969" width="19.140625" customWidth="1"/>
    <col min="8970" max="8970" width="1" customWidth="1"/>
    <col min="9217" max="9217" width="3.85546875" customWidth="1"/>
    <col min="9218" max="9218" width="15.28515625" customWidth="1"/>
    <col min="9219" max="9219" width="15" customWidth="1"/>
    <col min="9220" max="9220" width="63.85546875" customWidth="1"/>
    <col min="9221" max="9221" width="19.140625" customWidth="1"/>
    <col min="9222" max="9222" width="1" customWidth="1"/>
    <col min="9223" max="9224" width="20.140625" customWidth="1"/>
    <col min="9225" max="9225" width="19.140625" customWidth="1"/>
    <col min="9226" max="9226" width="1" customWidth="1"/>
    <col min="9473" max="9473" width="3.85546875" customWidth="1"/>
    <col min="9474" max="9474" width="15.28515625" customWidth="1"/>
    <col min="9475" max="9475" width="15" customWidth="1"/>
    <col min="9476" max="9476" width="63.85546875" customWidth="1"/>
    <col min="9477" max="9477" width="19.140625" customWidth="1"/>
    <col min="9478" max="9478" width="1" customWidth="1"/>
    <col min="9479" max="9480" width="20.140625" customWidth="1"/>
    <col min="9481" max="9481" width="19.140625" customWidth="1"/>
    <col min="9482" max="9482" width="1" customWidth="1"/>
    <col min="9729" max="9729" width="3.85546875" customWidth="1"/>
    <col min="9730" max="9730" width="15.28515625" customWidth="1"/>
    <col min="9731" max="9731" width="15" customWidth="1"/>
    <col min="9732" max="9732" width="63.85546875" customWidth="1"/>
    <col min="9733" max="9733" width="19.140625" customWidth="1"/>
    <col min="9734" max="9734" width="1" customWidth="1"/>
    <col min="9735" max="9736" width="20.140625" customWidth="1"/>
    <col min="9737" max="9737" width="19.140625" customWidth="1"/>
    <col min="9738" max="9738" width="1" customWidth="1"/>
    <col min="9985" max="9985" width="3.85546875" customWidth="1"/>
    <col min="9986" max="9986" width="15.28515625" customWidth="1"/>
    <col min="9987" max="9987" width="15" customWidth="1"/>
    <col min="9988" max="9988" width="63.85546875" customWidth="1"/>
    <col min="9989" max="9989" width="19.140625" customWidth="1"/>
    <col min="9990" max="9990" width="1" customWidth="1"/>
    <col min="9991" max="9992" width="20.140625" customWidth="1"/>
    <col min="9993" max="9993" width="19.140625" customWidth="1"/>
    <col min="9994" max="9994" width="1" customWidth="1"/>
    <col min="10241" max="10241" width="3.85546875" customWidth="1"/>
    <col min="10242" max="10242" width="15.28515625" customWidth="1"/>
    <col min="10243" max="10243" width="15" customWidth="1"/>
    <col min="10244" max="10244" width="63.85546875" customWidth="1"/>
    <col min="10245" max="10245" width="19.140625" customWidth="1"/>
    <col min="10246" max="10246" width="1" customWidth="1"/>
    <col min="10247" max="10248" width="20.140625" customWidth="1"/>
    <col min="10249" max="10249" width="19.140625" customWidth="1"/>
    <col min="10250" max="10250" width="1" customWidth="1"/>
    <col min="10497" max="10497" width="3.85546875" customWidth="1"/>
    <col min="10498" max="10498" width="15.28515625" customWidth="1"/>
    <col min="10499" max="10499" width="15" customWidth="1"/>
    <col min="10500" max="10500" width="63.85546875" customWidth="1"/>
    <col min="10501" max="10501" width="19.140625" customWidth="1"/>
    <col min="10502" max="10502" width="1" customWidth="1"/>
    <col min="10503" max="10504" width="20.140625" customWidth="1"/>
    <col min="10505" max="10505" width="19.140625" customWidth="1"/>
    <col min="10506" max="10506" width="1" customWidth="1"/>
    <col min="10753" max="10753" width="3.85546875" customWidth="1"/>
    <col min="10754" max="10754" width="15.28515625" customWidth="1"/>
    <col min="10755" max="10755" width="15" customWidth="1"/>
    <col min="10756" max="10756" width="63.85546875" customWidth="1"/>
    <col min="10757" max="10757" width="19.140625" customWidth="1"/>
    <col min="10758" max="10758" width="1" customWidth="1"/>
    <col min="10759" max="10760" width="20.140625" customWidth="1"/>
    <col min="10761" max="10761" width="19.140625" customWidth="1"/>
    <col min="10762" max="10762" width="1" customWidth="1"/>
    <col min="11009" max="11009" width="3.85546875" customWidth="1"/>
    <col min="11010" max="11010" width="15.28515625" customWidth="1"/>
    <col min="11011" max="11011" width="15" customWidth="1"/>
    <col min="11012" max="11012" width="63.85546875" customWidth="1"/>
    <col min="11013" max="11013" width="19.140625" customWidth="1"/>
    <col min="11014" max="11014" width="1" customWidth="1"/>
    <col min="11015" max="11016" width="20.140625" customWidth="1"/>
    <col min="11017" max="11017" width="19.140625" customWidth="1"/>
    <col min="11018" max="11018" width="1" customWidth="1"/>
    <col min="11265" max="11265" width="3.85546875" customWidth="1"/>
    <col min="11266" max="11266" width="15.28515625" customWidth="1"/>
    <col min="11267" max="11267" width="15" customWidth="1"/>
    <col min="11268" max="11268" width="63.85546875" customWidth="1"/>
    <col min="11269" max="11269" width="19.140625" customWidth="1"/>
    <col min="11270" max="11270" width="1" customWidth="1"/>
    <col min="11271" max="11272" width="20.140625" customWidth="1"/>
    <col min="11273" max="11273" width="19.140625" customWidth="1"/>
    <col min="11274" max="11274" width="1" customWidth="1"/>
    <col min="11521" max="11521" width="3.85546875" customWidth="1"/>
    <col min="11522" max="11522" width="15.28515625" customWidth="1"/>
    <col min="11523" max="11523" width="15" customWidth="1"/>
    <col min="11524" max="11524" width="63.85546875" customWidth="1"/>
    <col min="11525" max="11525" width="19.140625" customWidth="1"/>
    <col min="11526" max="11526" width="1" customWidth="1"/>
    <col min="11527" max="11528" width="20.140625" customWidth="1"/>
    <col min="11529" max="11529" width="19.140625" customWidth="1"/>
    <col min="11530" max="11530" width="1" customWidth="1"/>
    <col min="11777" max="11777" width="3.85546875" customWidth="1"/>
    <col min="11778" max="11778" width="15.28515625" customWidth="1"/>
    <col min="11779" max="11779" width="15" customWidth="1"/>
    <col min="11780" max="11780" width="63.85546875" customWidth="1"/>
    <col min="11781" max="11781" width="19.140625" customWidth="1"/>
    <col min="11782" max="11782" width="1" customWidth="1"/>
    <col min="11783" max="11784" width="20.140625" customWidth="1"/>
    <col min="11785" max="11785" width="19.140625" customWidth="1"/>
    <col min="11786" max="11786" width="1" customWidth="1"/>
    <col min="12033" max="12033" width="3.85546875" customWidth="1"/>
    <col min="12034" max="12034" width="15.28515625" customWidth="1"/>
    <col min="12035" max="12035" width="15" customWidth="1"/>
    <col min="12036" max="12036" width="63.85546875" customWidth="1"/>
    <col min="12037" max="12037" width="19.140625" customWidth="1"/>
    <col min="12038" max="12038" width="1" customWidth="1"/>
    <col min="12039" max="12040" width="20.140625" customWidth="1"/>
    <col min="12041" max="12041" width="19.140625" customWidth="1"/>
    <col min="12042" max="12042" width="1" customWidth="1"/>
    <col min="12289" max="12289" width="3.85546875" customWidth="1"/>
    <col min="12290" max="12290" width="15.28515625" customWidth="1"/>
    <col min="12291" max="12291" width="15" customWidth="1"/>
    <col min="12292" max="12292" width="63.85546875" customWidth="1"/>
    <col min="12293" max="12293" width="19.140625" customWidth="1"/>
    <col min="12294" max="12294" width="1" customWidth="1"/>
    <col min="12295" max="12296" width="20.140625" customWidth="1"/>
    <col min="12297" max="12297" width="19.140625" customWidth="1"/>
    <col min="12298" max="12298" width="1" customWidth="1"/>
    <col min="12545" max="12545" width="3.85546875" customWidth="1"/>
    <col min="12546" max="12546" width="15.28515625" customWidth="1"/>
    <col min="12547" max="12547" width="15" customWidth="1"/>
    <col min="12548" max="12548" width="63.85546875" customWidth="1"/>
    <col min="12549" max="12549" width="19.140625" customWidth="1"/>
    <col min="12550" max="12550" width="1" customWidth="1"/>
    <col min="12551" max="12552" width="20.140625" customWidth="1"/>
    <col min="12553" max="12553" width="19.140625" customWidth="1"/>
    <col min="12554" max="12554" width="1" customWidth="1"/>
    <col min="12801" max="12801" width="3.85546875" customWidth="1"/>
    <col min="12802" max="12802" width="15.28515625" customWidth="1"/>
    <col min="12803" max="12803" width="15" customWidth="1"/>
    <col min="12804" max="12804" width="63.85546875" customWidth="1"/>
    <col min="12805" max="12805" width="19.140625" customWidth="1"/>
    <col min="12806" max="12806" width="1" customWidth="1"/>
    <col min="12807" max="12808" width="20.140625" customWidth="1"/>
    <col min="12809" max="12809" width="19.140625" customWidth="1"/>
    <col min="12810" max="12810" width="1" customWidth="1"/>
    <col min="13057" max="13057" width="3.85546875" customWidth="1"/>
    <col min="13058" max="13058" width="15.28515625" customWidth="1"/>
    <col min="13059" max="13059" width="15" customWidth="1"/>
    <col min="13060" max="13060" width="63.85546875" customWidth="1"/>
    <col min="13061" max="13061" width="19.140625" customWidth="1"/>
    <col min="13062" max="13062" width="1" customWidth="1"/>
    <col min="13063" max="13064" width="20.140625" customWidth="1"/>
    <col min="13065" max="13065" width="19.140625" customWidth="1"/>
    <col min="13066" max="13066" width="1" customWidth="1"/>
    <col min="13313" max="13313" width="3.85546875" customWidth="1"/>
    <col min="13314" max="13314" width="15.28515625" customWidth="1"/>
    <col min="13315" max="13315" width="15" customWidth="1"/>
    <col min="13316" max="13316" width="63.85546875" customWidth="1"/>
    <col min="13317" max="13317" width="19.140625" customWidth="1"/>
    <col min="13318" max="13318" width="1" customWidth="1"/>
    <col min="13319" max="13320" width="20.140625" customWidth="1"/>
    <col min="13321" max="13321" width="19.140625" customWidth="1"/>
    <col min="13322" max="13322" width="1" customWidth="1"/>
    <col min="13569" max="13569" width="3.85546875" customWidth="1"/>
    <col min="13570" max="13570" width="15.28515625" customWidth="1"/>
    <col min="13571" max="13571" width="15" customWidth="1"/>
    <col min="13572" max="13572" width="63.85546875" customWidth="1"/>
    <col min="13573" max="13573" width="19.140625" customWidth="1"/>
    <col min="13574" max="13574" width="1" customWidth="1"/>
    <col min="13575" max="13576" width="20.140625" customWidth="1"/>
    <col min="13577" max="13577" width="19.140625" customWidth="1"/>
    <col min="13578" max="13578" width="1" customWidth="1"/>
    <col min="13825" max="13825" width="3.85546875" customWidth="1"/>
    <col min="13826" max="13826" width="15.28515625" customWidth="1"/>
    <col min="13827" max="13827" width="15" customWidth="1"/>
    <col min="13828" max="13828" width="63.85546875" customWidth="1"/>
    <col min="13829" max="13829" width="19.140625" customWidth="1"/>
    <col min="13830" max="13830" width="1" customWidth="1"/>
    <col min="13831" max="13832" width="20.140625" customWidth="1"/>
    <col min="13833" max="13833" width="19.140625" customWidth="1"/>
    <col min="13834" max="13834" width="1" customWidth="1"/>
    <col min="14081" max="14081" width="3.85546875" customWidth="1"/>
    <col min="14082" max="14082" width="15.28515625" customWidth="1"/>
    <col min="14083" max="14083" width="15" customWidth="1"/>
    <col min="14084" max="14084" width="63.85546875" customWidth="1"/>
    <col min="14085" max="14085" width="19.140625" customWidth="1"/>
    <col min="14086" max="14086" width="1" customWidth="1"/>
    <col min="14087" max="14088" width="20.140625" customWidth="1"/>
    <col min="14089" max="14089" width="19.140625" customWidth="1"/>
    <col min="14090" max="14090" width="1" customWidth="1"/>
    <col min="14337" max="14337" width="3.85546875" customWidth="1"/>
    <col min="14338" max="14338" width="15.28515625" customWidth="1"/>
    <col min="14339" max="14339" width="15" customWidth="1"/>
    <col min="14340" max="14340" width="63.85546875" customWidth="1"/>
    <col min="14341" max="14341" width="19.140625" customWidth="1"/>
    <col min="14342" max="14342" width="1" customWidth="1"/>
    <col min="14343" max="14344" width="20.140625" customWidth="1"/>
    <col min="14345" max="14345" width="19.140625" customWidth="1"/>
    <col min="14346" max="14346" width="1" customWidth="1"/>
    <col min="14593" max="14593" width="3.85546875" customWidth="1"/>
    <col min="14594" max="14594" width="15.28515625" customWidth="1"/>
    <col min="14595" max="14595" width="15" customWidth="1"/>
    <col min="14596" max="14596" width="63.85546875" customWidth="1"/>
    <col min="14597" max="14597" width="19.140625" customWidth="1"/>
    <col min="14598" max="14598" width="1" customWidth="1"/>
    <col min="14599" max="14600" width="20.140625" customWidth="1"/>
    <col min="14601" max="14601" width="19.140625" customWidth="1"/>
    <col min="14602" max="14602" width="1" customWidth="1"/>
    <col min="14849" max="14849" width="3.85546875" customWidth="1"/>
    <col min="14850" max="14850" width="15.28515625" customWidth="1"/>
    <col min="14851" max="14851" width="15" customWidth="1"/>
    <col min="14852" max="14852" width="63.85546875" customWidth="1"/>
    <col min="14853" max="14853" width="19.140625" customWidth="1"/>
    <col min="14854" max="14854" width="1" customWidth="1"/>
    <col min="14855" max="14856" width="20.140625" customWidth="1"/>
    <col min="14857" max="14857" width="19.140625" customWidth="1"/>
    <col min="14858" max="14858" width="1" customWidth="1"/>
    <col min="15105" max="15105" width="3.85546875" customWidth="1"/>
    <col min="15106" max="15106" width="15.28515625" customWidth="1"/>
    <col min="15107" max="15107" width="15" customWidth="1"/>
    <col min="15108" max="15108" width="63.85546875" customWidth="1"/>
    <col min="15109" max="15109" width="19.140625" customWidth="1"/>
    <col min="15110" max="15110" width="1" customWidth="1"/>
    <col min="15111" max="15112" width="20.140625" customWidth="1"/>
    <col min="15113" max="15113" width="19.140625" customWidth="1"/>
    <col min="15114" max="15114" width="1" customWidth="1"/>
    <col min="15361" max="15361" width="3.85546875" customWidth="1"/>
    <col min="15362" max="15362" width="15.28515625" customWidth="1"/>
    <col min="15363" max="15363" width="15" customWidth="1"/>
    <col min="15364" max="15364" width="63.85546875" customWidth="1"/>
    <col min="15365" max="15365" width="19.140625" customWidth="1"/>
    <col min="15366" max="15366" width="1" customWidth="1"/>
    <col min="15367" max="15368" width="20.140625" customWidth="1"/>
    <col min="15369" max="15369" width="19.140625" customWidth="1"/>
    <col min="15370" max="15370" width="1" customWidth="1"/>
    <col min="15617" max="15617" width="3.85546875" customWidth="1"/>
    <col min="15618" max="15618" width="15.28515625" customWidth="1"/>
    <col min="15619" max="15619" width="15" customWidth="1"/>
    <col min="15620" max="15620" width="63.85546875" customWidth="1"/>
    <col min="15621" max="15621" width="19.140625" customWidth="1"/>
    <col min="15622" max="15622" width="1" customWidth="1"/>
    <col min="15623" max="15624" width="20.140625" customWidth="1"/>
    <col min="15625" max="15625" width="19.140625" customWidth="1"/>
    <col min="15626" max="15626" width="1" customWidth="1"/>
    <col min="15873" max="15873" width="3.85546875" customWidth="1"/>
    <col min="15874" max="15874" width="15.28515625" customWidth="1"/>
    <col min="15875" max="15875" width="15" customWidth="1"/>
    <col min="15876" max="15876" width="63.85546875" customWidth="1"/>
    <col min="15877" max="15877" width="19.140625" customWidth="1"/>
    <col min="15878" max="15878" width="1" customWidth="1"/>
    <col min="15879" max="15880" width="20.140625" customWidth="1"/>
    <col min="15881" max="15881" width="19.140625" customWidth="1"/>
    <col min="15882" max="15882" width="1" customWidth="1"/>
    <col min="16129" max="16129" width="3.85546875" customWidth="1"/>
    <col min="16130" max="16130" width="15.28515625" customWidth="1"/>
    <col min="16131" max="16131" width="15" customWidth="1"/>
    <col min="16132" max="16132" width="63.85546875" customWidth="1"/>
    <col min="16133" max="16133" width="19.140625" customWidth="1"/>
    <col min="16134" max="16134" width="1" customWidth="1"/>
    <col min="16135" max="16136" width="20.140625" customWidth="1"/>
    <col min="16137" max="16137" width="19.140625" customWidth="1"/>
    <col min="16138" max="16138" width="1" customWidth="1"/>
  </cols>
  <sheetData>
    <row r="1" spans="1:11" ht="15" customHeight="1">
      <c r="A1" s="475"/>
      <c r="B1" s="475"/>
      <c r="C1" s="475"/>
      <c r="D1" s="476" t="s">
        <v>5884</v>
      </c>
      <c r="E1" s="476"/>
      <c r="F1" s="476"/>
      <c r="G1" s="476"/>
      <c r="H1" s="209"/>
      <c r="I1" s="207" t="s">
        <v>5885</v>
      </c>
      <c r="J1" s="209"/>
    </row>
    <row r="2" spans="1:11" ht="15" customHeight="1">
      <c r="A2" s="475"/>
      <c r="B2" s="475"/>
      <c r="C2" s="475"/>
      <c r="D2" s="477" t="s">
        <v>5886</v>
      </c>
      <c r="E2" s="477"/>
      <c r="F2" s="477"/>
      <c r="G2" s="477"/>
      <c r="H2" s="209"/>
      <c r="I2" s="210">
        <v>43861.818879837963</v>
      </c>
      <c r="J2" s="209"/>
    </row>
    <row r="3" spans="1:11" ht="15" customHeight="1">
      <c r="A3" s="479" t="s">
        <v>5887</v>
      </c>
      <c r="B3" s="479"/>
      <c r="C3" s="479"/>
      <c r="D3" s="479"/>
      <c r="E3" s="479"/>
      <c r="F3" s="479"/>
      <c r="G3" s="479"/>
      <c r="H3" s="209"/>
      <c r="I3" s="207" t="s">
        <v>5888</v>
      </c>
      <c r="J3" s="209"/>
    </row>
    <row r="4" spans="1:11" ht="15" customHeight="1">
      <c r="A4" s="209"/>
      <c r="B4" s="471" t="s">
        <v>1</v>
      </c>
      <c r="C4" s="471"/>
      <c r="D4" s="209"/>
      <c r="E4" s="209"/>
      <c r="F4" s="209"/>
      <c r="G4" s="209"/>
      <c r="H4" s="209"/>
      <c r="I4" s="211">
        <v>43861.818879837963</v>
      </c>
      <c r="J4" s="209"/>
    </row>
    <row r="5" spans="1:11" ht="12" customHeight="1">
      <c r="A5" s="471" t="s">
        <v>5889</v>
      </c>
      <c r="B5" s="471"/>
      <c r="C5" s="471"/>
      <c r="D5" s="206" t="s">
        <v>5890</v>
      </c>
      <c r="E5" s="207" t="s">
        <v>5891</v>
      </c>
      <c r="F5" s="209"/>
      <c r="G5" s="474" t="s">
        <v>14884</v>
      </c>
      <c r="H5" s="474"/>
      <c r="I5" s="474"/>
      <c r="J5" s="209"/>
    </row>
    <row r="6" spans="1:11" ht="12" customHeight="1">
      <c r="A6" s="471" t="s">
        <v>5893</v>
      </c>
      <c r="B6" s="471"/>
      <c r="C6" s="471"/>
      <c r="D6" s="206" t="s">
        <v>5887</v>
      </c>
      <c r="E6" s="207" t="s">
        <v>5894</v>
      </c>
      <c r="F6" s="209"/>
      <c r="G6" s="474" t="s">
        <v>5895</v>
      </c>
      <c r="H6" s="474"/>
      <c r="I6" s="474"/>
      <c r="J6" s="209"/>
    </row>
    <row r="7" spans="1:11" ht="12" customHeight="1">
      <c r="A7" s="471" t="s">
        <v>5896</v>
      </c>
      <c r="B7" s="471"/>
      <c r="C7" s="471"/>
      <c r="D7" s="206" t="s">
        <v>5897</v>
      </c>
      <c r="E7" s="207" t="s">
        <v>5898</v>
      </c>
      <c r="F7" s="209"/>
      <c r="G7" s="474" t="s">
        <v>14885</v>
      </c>
      <c r="H7" s="474"/>
      <c r="I7" s="474"/>
      <c r="J7" s="209"/>
    </row>
    <row r="8" spans="1:11" ht="20.100000000000001" customHeight="1">
      <c r="A8" s="471" t="s">
        <v>5900</v>
      </c>
      <c r="B8" s="471"/>
      <c r="C8" s="471"/>
      <c r="D8" s="208" t="s">
        <v>5901</v>
      </c>
      <c r="E8" s="209"/>
      <c r="F8" s="209"/>
      <c r="G8" s="209"/>
      <c r="H8" s="209"/>
      <c r="I8" s="209"/>
      <c r="J8" s="209"/>
    </row>
    <row r="9" spans="1:11" ht="20.100000000000001" customHeight="1">
      <c r="A9" s="205" t="s">
        <v>5902</v>
      </c>
      <c r="B9" s="33" t="s">
        <v>5903</v>
      </c>
      <c r="C9" s="205" t="s">
        <v>14498</v>
      </c>
      <c r="D9" s="33" t="s">
        <v>5905</v>
      </c>
      <c r="E9" s="224" t="s">
        <v>5906</v>
      </c>
      <c r="F9" s="225" t="s">
        <v>1</v>
      </c>
      <c r="G9" s="205" t="s">
        <v>5907</v>
      </c>
      <c r="H9" s="205" t="s">
        <v>5908</v>
      </c>
      <c r="I9" s="205" t="s">
        <v>5909</v>
      </c>
      <c r="J9" s="205" t="s">
        <v>1</v>
      </c>
    </row>
    <row r="10" spans="1:11" ht="15" customHeight="1">
      <c r="A10" s="34">
        <v>1</v>
      </c>
      <c r="B10" s="35" t="s">
        <v>2959</v>
      </c>
      <c r="C10" s="35" t="s">
        <v>1</v>
      </c>
      <c r="D10" s="35" t="s">
        <v>2960</v>
      </c>
      <c r="E10" s="36">
        <v>217635008.75999999</v>
      </c>
      <c r="F10" s="209"/>
      <c r="G10" s="36">
        <v>13609678126.59</v>
      </c>
      <c r="H10" s="36">
        <v>13582777569.48</v>
      </c>
      <c r="I10" s="36">
        <v>244535565.87</v>
      </c>
      <c r="J10" s="209"/>
      <c r="K10" s="5" t="str">
        <f>VLOOKUP(B10,'LEAD 2019'!$B:$B,1,0)</f>
        <v>1.0.0.00.00-7</v>
      </c>
    </row>
    <row r="11" spans="1:11" ht="15" customHeight="1">
      <c r="A11" s="34">
        <v>2</v>
      </c>
      <c r="B11" s="35" t="s">
        <v>2961</v>
      </c>
      <c r="C11" s="35" t="s">
        <v>1</v>
      </c>
      <c r="D11" s="35" t="s">
        <v>2962</v>
      </c>
      <c r="E11" s="36">
        <v>3784241.86</v>
      </c>
      <c r="F11" s="209"/>
      <c r="G11" s="36">
        <v>5150159175.2700005</v>
      </c>
      <c r="H11" s="36">
        <v>5148329071.6300001</v>
      </c>
      <c r="I11" s="36">
        <v>5614345.5</v>
      </c>
      <c r="J11" s="209"/>
      <c r="K11" s="5" t="str">
        <f>VLOOKUP(B11,'LEAD 2019'!$B:$B,1,0)</f>
        <v>1.1.0.00.00-6</v>
      </c>
    </row>
    <row r="12" spans="1:11" ht="15" customHeight="1">
      <c r="A12" s="34">
        <v>3</v>
      </c>
      <c r="B12" s="35" t="s">
        <v>2963</v>
      </c>
      <c r="C12" s="35" t="s">
        <v>1</v>
      </c>
      <c r="D12" s="35" t="s">
        <v>2964</v>
      </c>
      <c r="E12" s="36">
        <v>3784241.86</v>
      </c>
      <c r="F12" s="209"/>
      <c r="G12" s="36">
        <v>2045862304.22</v>
      </c>
      <c r="H12" s="36">
        <v>2044032200.5799999</v>
      </c>
      <c r="I12" s="36">
        <v>5614345.5</v>
      </c>
      <c r="J12" s="209"/>
      <c r="K12" s="5" t="str">
        <f>VLOOKUP(B12,'LEAD 2019'!$B:$B,1,0)</f>
        <v>1.1.1.00.00-9</v>
      </c>
    </row>
    <row r="13" spans="1:11" ht="15" customHeight="1">
      <c r="A13" s="34">
        <v>4</v>
      </c>
      <c r="B13" s="35" t="s">
        <v>2965</v>
      </c>
      <c r="C13" s="35" t="s">
        <v>1</v>
      </c>
      <c r="D13" s="35" t="s">
        <v>2966</v>
      </c>
      <c r="E13" s="36">
        <v>3784241.86</v>
      </c>
      <c r="F13" s="209"/>
      <c r="G13" s="36">
        <v>2045862304.22</v>
      </c>
      <c r="H13" s="36">
        <v>2044032200.5799999</v>
      </c>
      <c r="I13" s="36">
        <v>5614345.5</v>
      </c>
      <c r="J13" s="209"/>
      <c r="K13" s="5" t="str">
        <f>VLOOKUP(B13,'LEAD 2019'!$B:$B,1,0)</f>
        <v>1.1.1.10.00-6</v>
      </c>
    </row>
    <row r="14" spans="1:11" ht="15" customHeight="1">
      <c r="A14" s="34">
        <v>6</v>
      </c>
      <c r="B14" s="35" t="s">
        <v>2967</v>
      </c>
      <c r="C14" s="35" t="s">
        <v>2968</v>
      </c>
      <c r="D14" s="35" t="s">
        <v>2969</v>
      </c>
      <c r="E14" s="36">
        <v>2307147.86</v>
      </c>
      <c r="F14" s="209"/>
      <c r="G14" s="36">
        <v>1919954037.29</v>
      </c>
      <c r="H14" s="36">
        <v>1918951816.1500001</v>
      </c>
      <c r="I14" s="36">
        <v>3309369</v>
      </c>
      <c r="J14" s="209"/>
      <c r="K14" s="5" t="str">
        <f>VLOOKUP(B14,'LEAD 2019'!$B:$B,1,0)</f>
        <v>1.1.1.10.00.0001-9</v>
      </c>
    </row>
    <row r="15" spans="1:11" ht="15" customHeight="1">
      <c r="A15" s="34">
        <v>6</v>
      </c>
      <c r="B15" s="35" t="s">
        <v>2970</v>
      </c>
      <c r="C15" s="35" t="s">
        <v>2971</v>
      </c>
      <c r="D15" s="35" t="s">
        <v>2972</v>
      </c>
      <c r="E15" s="36">
        <v>1477094</v>
      </c>
      <c r="F15" s="209"/>
      <c r="G15" s="36">
        <v>125908266.93000001</v>
      </c>
      <c r="H15" s="36">
        <v>125080384.43000001</v>
      </c>
      <c r="I15" s="36">
        <v>2304976.5</v>
      </c>
      <c r="J15" s="209"/>
      <c r="K15" s="5" t="str">
        <f>VLOOKUP(B15,'LEAD 2019'!$B:$B,1,0)</f>
        <v>1.1.1.10.00.0002-6</v>
      </c>
    </row>
    <row r="16" spans="1:11" ht="15" customHeight="1">
      <c r="A16" s="34">
        <v>2</v>
      </c>
      <c r="B16" s="35" t="s">
        <v>2973</v>
      </c>
      <c r="C16" s="35" t="s">
        <v>1</v>
      </c>
      <c r="D16" s="35" t="s">
        <v>2974</v>
      </c>
      <c r="E16" s="36">
        <v>141095758.13</v>
      </c>
      <c r="F16" s="209"/>
      <c r="G16" s="36">
        <v>243779369.36000001</v>
      </c>
      <c r="H16" s="36">
        <v>253227843.16</v>
      </c>
      <c r="I16" s="36">
        <v>131647284.33</v>
      </c>
      <c r="J16" s="209"/>
      <c r="K16" s="5" t="str">
        <f>VLOOKUP(B16,'LEAD 2019'!$B:$B,1,0)</f>
        <v>1.4.0.00.00-3</v>
      </c>
    </row>
    <row r="17" spans="1:11" ht="15" customHeight="1">
      <c r="A17" s="34">
        <v>3</v>
      </c>
      <c r="B17" s="35" t="s">
        <v>2975</v>
      </c>
      <c r="C17" s="35" t="s">
        <v>1</v>
      </c>
      <c r="D17" s="35" t="s">
        <v>2976</v>
      </c>
      <c r="E17" s="36">
        <v>141095758.13</v>
      </c>
      <c r="F17" s="209"/>
      <c r="G17" s="36">
        <v>243779369.36000001</v>
      </c>
      <c r="H17" s="36">
        <v>253227843.16</v>
      </c>
      <c r="I17" s="36">
        <v>131647284.33</v>
      </c>
      <c r="J17" s="209"/>
      <c r="K17" s="5" t="str">
        <f>VLOOKUP(B17,'LEAD 2019'!$B:$B,1,0)</f>
        <v>1.4.5.00.00-8</v>
      </c>
    </row>
    <row r="18" spans="1:11" ht="15" customHeight="1">
      <c r="A18" s="34">
        <v>4</v>
      </c>
      <c r="B18" s="35" t="s">
        <v>2977</v>
      </c>
      <c r="C18" s="35" t="s">
        <v>1</v>
      </c>
      <c r="D18" s="35" t="s">
        <v>2978</v>
      </c>
      <c r="E18" s="36">
        <v>141095758.13</v>
      </c>
      <c r="F18" s="209"/>
      <c r="G18" s="36">
        <v>243779369.36000001</v>
      </c>
      <c r="H18" s="36">
        <v>253227843.16</v>
      </c>
      <c r="I18" s="36">
        <v>131647284.33</v>
      </c>
      <c r="J18" s="209"/>
      <c r="K18" s="5" t="str">
        <f>VLOOKUP(B18,'LEAD 2019'!$B:$B,1,0)</f>
        <v>1.4.5.10.00-5</v>
      </c>
    </row>
    <row r="19" spans="1:11" ht="15" customHeight="1">
      <c r="A19" s="34">
        <v>6</v>
      </c>
      <c r="B19" s="35" t="s">
        <v>2979</v>
      </c>
      <c r="C19" s="35" t="s">
        <v>2980</v>
      </c>
      <c r="D19" s="35" t="s">
        <v>2981</v>
      </c>
      <c r="E19" s="36">
        <v>141095758.13</v>
      </c>
      <c r="F19" s="209"/>
      <c r="G19" s="36">
        <v>243779369.36000001</v>
      </c>
      <c r="H19" s="36">
        <v>253227843.16</v>
      </c>
      <c r="I19" s="36">
        <v>131647284.33</v>
      </c>
      <c r="J19" s="209"/>
      <c r="K19" s="5" t="str">
        <f>VLOOKUP(B19,'LEAD 2019'!$B:$B,1,0)</f>
        <v>1.4.5.10.00.0001-6</v>
      </c>
    </row>
    <row r="20" spans="1:11" ht="15" customHeight="1">
      <c r="A20" s="34">
        <v>2</v>
      </c>
      <c r="B20" s="35" t="s">
        <v>2982</v>
      </c>
      <c r="C20" s="35" t="s">
        <v>1</v>
      </c>
      <c r="D20" s="35" t="s">
        <v>2983</v>
      </c>
      <c r="E20" s="36">
        <v>63287604.32</v>
      </c>
      <c r="F20" s="209"/>
      <c r="G20" s="36">
        <v>434635430.01999998</v>
      </c>
      <c r="H20" s="36">
        <v>400714372.23000002</v>
      </c>
      <c r="I20" s="36">
        <v>97208662.109999999</v>
      </c>
      <c r="J20" s="209"/>
      <c r="K20" s="5" t="str">
        <f>VLOOKUP(B20,'LEAD 2019'!$B:$B,1,0)</f>
        <v>1.6.0.00.00-1</v>
      </c>
    </row>
    <row r="21" spans="1:11" ht="15" customHeight="1">
      <c r="A21" s="34">
        <v>3</v>
      </c>
      <c r="B21" s="35" t="s">
        <v>2984</v>
      </c>
      <c r="C21" s="35" t="s">
        <v>1</v>
      </c>
      <c r="D21" s="35" t="s">
        <v>2985</v>
      </c>
      <c r="E21" s="36">
        <v>61670784.350000001</v>
      </c>
      <c r="F21" s="209"/>
      <c r="G21" s="36">
        <v>374700797.88999999</v>
      </c>
      <c r="H21" s="36">
        <v>362773415.30000001</v>
      </c>
      <c r="I21" s="36">
        <v>73598166.939999998</v>
      </c>
      <c r="J21" s="209"/>
      <c r="K21" s="5" t="str">
        <f>VLOOKUP(B21,'LEAD 2019'!$B:$B,1,0)</f>
        <v>1.6.1.00.00-4</v>
      </c>
    </row>
    <row r="22" spans="1:11" ht="15" customHeight="1">
      <c r="A22" s="34">
        <v>4</v>
      </c>
      <c r="B22" s="35" t="s">
        <v>2986</v>
      </c>
      <c r="C22" s="35" t="s">
        <v>1</v>
      </c>
      <c r="D22" s="35" t="s">
        <v>2987</v>
      </c>
      <c r="E22" s="36">
        <v>215024.85</v>
      </c>
      <c r="F22" s="209"/>
      <c r="G22" s="36">
        <v>33236606.550000001</v>
      </c>
      <c r="H22" s="36">
        <v>33266287.48</v>
      </c>
      <c r="I22" s="36">
        <v>185343.92</v>
      </c>
      <c r="J22" s="209"/>
      <c r="K22" s="5" t="str">
        <f>VLOOKUP(B22,'LEAD 2019'!$B:$B,1,0)</f>
        <v>1.6.1.10.00-1</v>
      </c>
    </row>
    <row r="23" spans="1:11" ht="15" customHeight="1">
      <c r="A23" s="34">
        <v>6</v>
      </c>
      <c r="B23" s="35" t="s">
        <v>2988</v>
      </c>
      <c r="C23" s="35" t="s">
        <v>2989</v>
      </c>
      <c r="D23" s="35" t="s">
        <v>2990</v>
      </c>
      <c r="E23" s="36">
        <v>233187.84</v>
      </c>
      <c r="F23" s="209"/>
      <c r="G23" s="36">
        <v>33119146.02</v>
      </c>
      <c r="H23" s="36">
        <v>33135812.68</v>
      </c>
      <c r="I23" s="36">
        <v>216521.18</v>
      </c>
      <c r="J23" s="209"/>
      <c r="K23" s="5" t="str">
        <f>VLOOKUP(B23,'LEAD 2019'!$B:$B,1,0)</f>
        <v>1.6.1.10.00.0001-4</v>
      </c>
    </row>
    <row r="24" spans="1:11" ht="15" customHeight="1">
      <c r="A24" s="34">
        <v>6</v>
      </c>
      <c r="B24" s="35" t="s">
        <v>2991</v>
      </c>
      <c r="C24" s="35" t="s">
        <v>2992</v>
      </c>
      <c r="D24" s="35" t="s">
        <v>2993</v>
      </c>
      <c r="E24" s="36">
        <v>-18162.990000000002</v>
      </c>
      <c r="F24" s="209"/>
      <c r="G24" s="36">
        <v>117460.53</v>
      </c>
      <c r="H24" s="36">
        <v>130474.8</v>
      </c>
      <c r="I24" s="36">
        <v>-31177.26</v>
      </c>
      <c r="J24" s="209"/>
      <c r="K24" s="5" t="str">
        <f>VLOOKUP(B24,'LEAD 2019'!$B:$B,1,0)</f>
        <v>1.6.1.10.00.0002-1</v>
      </c>
    </row>
    <row r="25" spans="1:11" ht="15" customHeight="1">
      <c r="A25" s="34">
        <v>4</v>
      </c>
      <c r="B25" s="35" t="s">
        <v>2994</v>
      </c>
      <c r="C25" s="35" t="s">
        <v>1</v>
      </c>
      <c r="D25" s="35" t="s">
        <v>2995</v>
      </c>
      <c r="E25" s="36">
        <v>57090332.5</v>
      </c>
      <c r="F25" s="209"/>
      <c r="G25" s="36">
        <v>308326305.19999999</v>
      </c>
      <c r="H25" s="36">
        <v>297096341.56999999</v>
      </c>
      <c r="I25" s="36">
        <v>68320296.129999995</v>
      </c>
      <c r="J25" s="209"/>
      <c r="K25" s="5" t="str">
        <f>VLOOKUP(B25,'LEAD 2019'!$B:$B,1,0)</f>
        <v>1.6.1.20.00-8</v>
      </c>
    </row>
    <row r="26" spans="1:11" ht="15" customHeight="1">
      <c r="A26" s="34">
        <v>5</v>
      </c>
      <c r="B26" s="35" t="s">
        <v>2996</v>
      </c>
      <c r="C26" s="35" t="s">
        <v>1</v>
      </c>
      <c r="D26" s="35" t="s">
        <v>2997</v>
      </c>
      <c r="E26" s="36">
        <v>0</v>
      </c>
      <c r="F26" s="209"/>
      <c r="G26" s="36">
        <v>295074900.44</v>
      </c>
      <c r="H26" s="36">
        <v>226754604.31</v>
      </c>
      <c r="I26" s="36">
        <v>68320296.129999995</v>
      </c>
      <c r="J26" s="209"/>
      <c r="K26" s="5" t="str">
        <f>VLOOKUP(B26,'LEAD 2019'!$B:$B,1,0)</f>
        <v>1.6.1.20.99-8</v>
      </c>
    </row>
    <row r="27" spans="1:11" ht="15" customHeight="1">
      <c r="A27" s="34">
        <v>6</v>
      </c>
      <c r="B27" s="35" t="s">
        <v>2998</v>
      </c>
      <c r="C27" s="35" t="s">
        <v>2999</v>
      </c>
      <c r="D27" s="35" t="s">
        <v>3000</v>
      </c>
      <c r="E27" s="36">
        <v>0</v>
      </c>
      <c r="F27" s="209"/>
      <c r="G27" s="36">
        <v>31646849.920000002</v>
      </c>
      <c r="H27" s="36">
        <v>16119884.609999999</v>
      </c>
      <c r="I27" s="36">
        <v>15526965.310000001</v>
      </c>
      <c r="J27" s="209"/>
      <c r="K27" s="5" t="str">
        <f>VLOOKUP(B27,'LEAD 2019'!$B:$B,1,0)</f>
        <v>1.6.1.20.99.0005-3</v>
      </c>
    </row>
    <row r="28" spans="1:11" ht="15" customHeight="1">
      <c r="A28" s="34">
        <v>6</v>
      </c>
      <c r="B28" s="35" t="s">
        <v>3001</v>
      </c>
      <c r="C28" s="35" t="s">
        <v>3002</v>
      </c>
      <c r="D28" s="35" t="s">
        <v>3003</v>
      </c>
      <c r="E28" s="36">
        <v>0</v>
      </c>
      <c r="F28" s="209"/>
      <c r="G28" s="36">
        <v>3309922.34</v>
      </c>
      <c r="H28" s="36">
        <v>6326852.21</v>
      </c>
      <c r="I28" s="36">
        <v>-3016929.87</v>
      </c>
      <c r="J28" s="209"/>
      <c r="K28" s="5" t="str">
        <f>VLOOKUP(B28,'LEAD 2019'!$B:$B,1,0)</f>
        <v>1.6.1.20.99.0006-0</v>
      </c>
    </row>
    <row r="29" spans="1:11" ht="15" customHeight="1">
      <c r="A29" s="34">
        <v>6</v>
      </c>
      <c r="B29" s="35" t="s">
        <v>3004</v>
      </c>
      <c r="C29" s="35" t="s">
        <v>3005</v>
      </c>
      <c r="D29" s="35" t="s">
        <v>3006</v>
      </c>
      <c r="E29" s="36">
        <v>0</v>
      </c>
      <c r="F29" s="209"/>
      <c r="G29" s="36">
        <v>119513.74</v>
      </c>
      <c r="H29" s="36">
        <v>204936.51</v>
      </c>
      <c r="I29" s="36">
        <v>-85422.77</v>
      </c>
      <c r="J29" s="209"/>
      <c r="K29" s="5" t="str">
        <f>VLOOKUP(B29,'LEAD 2019'!$B:$B,1,0)</f>
        <v>1.6.1.20.99.0007-7</v>
      </c>
    </row>
    <row r="30" spans="1:11" ht="15" customHeight="1">
      <c r="A30" s="34">
        <v>6</v>
      </c>
      <c r="B30" s="35" t="s">
        <v>3007</v>
      </c>
      <c r="C30" s="35" t="s">
        <v>3008</v>
      </c>
      <c r="D30" s="35" t="s">
        <v>3009</v>
      </c>
      <c r="E30" s="36">
        <v>0</v>
      </c>
      <c r="F30" s="209"/>
      <c r="G30" s="36">
        <v>157158.04999999999</v>
      </c>
      <c r="H30" s="36">
        <v>225483.55</v>
      </c>
      <c r="I30" s="36">
        <v>-68325.5</v>
      </c>
      <c r="J30" s="209"/>
      <c r="K30" s="5" t="str">
        <f>VLOOKUP(B30,'LEAD 2019'!$B:$B,1,0)</f>
        <v>1.6.1.20.99.0008-4</v>
      </c>
    </row>
    <row r="31" spans="1:11" ht="15" customHeight="1">
      <c r="A31" s="34">
        <v>6</v>
      </c>
      <c r="B31" s="35" t="s">
        <v>3010</v>
      </c>
      <c r="C31" s="35" t="s">
        <v>3011</v>
      </c>
      <c r="D31" s="35" t="s">
        <v>3012</v>
      </c>
      <c r="E31" s="36">
        <v>0</v>
      </c>
      <c r="F31" s="209"/>
      <c r="G31" s="36">
        <v>16356.49</v>
      </c>
      <c r="H31" s="36">
        <v>50545.96</v>
      </c>
      <c r="I31" s="36">
        <v>-34189.47</v>
      </c>
      <c r="J31" s="209"/>
      <c r="K31" s="5" t="str">
        <f>VLOOKUP(B31,'LEAD 2019'!$B:$B,1,0)</f>
        <v>1.6.1.20.99.0009-1</v>
      </c>
    </row>
    <row r="32" spans="1:11" ht="15" customHeight="1">
      <c r="A32" s="34">
        <v>6</v>
      </c>
      <c r="B32" s="35" t="s">
        <v>3013</v>
      </c>
      <c r="C32" s="35" t="s">
        <v>3014</v>
      </c>
      <c r="D32" s="35" t="s">
        <v>3015</v>
      </c>
      <c r="E32" s="36">
        <v>0</v>
      </c>
      <c r="F32" s="209"/>
      <c r="G32" s="36">
        <v>28641717.789999999</v>
      </c>
      <c r="H32" s="36">
        <v>27350058.84</v>
      </c>
      <c r="I32" s="36">
        <v>1291658.95</v>
      </c>
      <c r="J32" s="209"/>
      <c r="K32" s="5" t="str">
        <f>VLOOKUP(B32,'LEAD 2019'!$B:$B,1,0)</f>
        <v>1.6.1.20.99.0037-6</v>
      </c>
    </row>
    <row r="33" spans="1:11" ht="15" customHeight="1">
      <c r="A33" s="34">
        <v>6</v>
      </c>
      <c r="B33" s="35" t="s">
        <v>3016</v>
      </c>
      <c r="C33" s="35" t="s">
        <v>3017</v>
      </c>
      <c r="D33" s="35" t="s">
        <v>3018</v>
      </c>
      <c r="E33" s="36">
        <v>0</v>
      </c>
      <c r="F33" s="209"/>
      <c r="G33" s="36">
        <v>32227.19</v>
      </c>
      <c r="H33" s="36">
        <v>49667.4</v>
      </c>
      <c r="I33" s="36">
        <v>-17440.21</v>
      </c>
      <c r="J33" s="209"/>
      <c r="K33" s="5" t="str">
        <f>VLOOKUP(B33,'LEAD 2019'!$B:$B,1,0)</f>
        <v>1.6.1.20.99.0038-3</v>
      </c>
    </row>
    <row r="34" spans="1:11" ht="15" customHeight="1">
      <c r="A34" s="34">
        <v>6</v>
      </c>
      <c r="B34" s="35" t="s">
        <v>3019</v>
      </c>
      <c r="C34" s="35" t="s">
        <v>3020</v>
      </c>
      <c r="D34" s="35" t="s">
        <v>3021</v>
      </c>
      <c r="E34" s="36">
        <v>0</v>
      </c>
      <c r="F34" s="209"/>
      <c r="G34" s="36">
        <v>111381768.54000001</v>
      </c>
      <c r="H34" s="36">
        <v>49173932.109999999</v>
      </c>
      <c r="I34" s="36">
        <v>62207836.43</v>
      </c>
      <c r="J34" s="209"/>
      <c r="K34" s="5" t="str">
        <f>VLOOKUP(B34,'LEAD 2019'!$B:$B,1,0)</f>
        <v>1.6.1.20.99.0039-0</v>
      </c>
    </row>
    <row r="35" spans="1:11" ht="15" customHeight="1">
      <c r="A35" s="34">
        <v>6</v>
      </c>
      <c r="B35" s="35" t="s">
        <v>3022</v>
      </c>
      <c r="C35" s="35" t="s">
        <v>3023</v>
      </c>
      <c r="D35" s="35" t="s">
        <v>3024</v>
      </c>
      <c r="E35" s="36">
        <v>0</v>
      </c>
      <c r="F35" s="209"/>
      <c r="G35" s="36">
        <v>9189398.2100000009</v>
      </c>
      <c r="H35" s="36">
        <v>21022229.710000001</v>
      </c>
      <c r="I35" s="36">
        <v>-11832831.5</v>
      </c>
      <c r="J35" s="209"/>
      <c r="K35" s="5" t="str">
        <f>VLOOKUP(B35,'LEAD 2019'!$B:$B,1,0)</f>
        <v>1.6.1.20.99.0040-0</v>
      </c>
    </row>
    <row r="36" spans="1:11" ht="15" customHeight="1">
      <c r="A36" s="34">
        <v>6</v>
      </c>
      <c r="B36" s="35" t="s">
        <v>3025</v>
      </c>
      <c r="C36" s="35" t="s">
        <v>3026</v>
      </c>
      <c r="D36" s="35" t="s">
        <v>3027</v>
      </c>
      <c r="E36" s="36">
        <v>0</v>
      </c>
      <c r="F36" s="209"/>
      <c r="G36" s="36">
        <v>670191.4</v>
      </c>
      <c r="H36" s="36">
        <v>749989.68</v>
      </c>
      <c r="I36" s="36">
        <v>-79798.28</v>
      </c>
      <c r="J36" s="209"/>
      <c r="K36" s="5" t="str">
        <f>VLOOKUP(B36,'LEAD 2019'!$B:$B,1,0)</f>
        <v>1.6.1.20.99.0041-7</v>
      </c>
    </row>
    <row r="37" spans="1:11" ht="15" customHeight="1">
      <c r="A37" s="34">
        <v>6</v>
      </c>
      <c r="B37" s="35" t="s">
        <v>3028</v>
      </c>
      <c r="C37" s="35" t="s">
        <v>3029</v>
      </c>
      <c r="D37" s="35" t="s">
        <v>3030</v>
      </c>
      <c r="E37" s="36">
        <v>0</v>
      </c>
      <c r="F37" s="209"/>
      <c r="G37" s="36">
        <v>604867.27</v>
      </c>
      <c r="H37" s="36">
        <v>690611.27</v>
      </c>
      <c r="I37" s="36">
        <v>-85744</v>
      </c>
      <c r="J37" s="209"/>
      <c r="K37" s="5" t="str">
        <f>VLOOKUP(B37,'LEAD 2019'!$B:$B,1,0)</f>
        <v>1.6.1.20.99.0042-4</v>
      </c>
    </row>
    <row r="38" spans="1:11" ht="15" customHeight="1">
      <c r="A38" s="34">
        <v>6</v>
      </c>
      <c r="B38" s="35" t="s">
        <v>3031</v>
      </c>
      <c r="C38" s="35" t="s">
        <v>3032</v>
      </c>
      <c r="D38" s="35" t="s">
        <v>3033</v>
      </c>
      <c r="E38" s="36">
        <v>0</v>
      </c>
      <c r="F38" s="209"/>
      <c r="G38" s="36">
        <v>54527.19</v>
      </c>
      <c r="H38" s="36">
        <v>88993.84</v>
      </c>
      <c r="I38" s="36">
        <v>-34466.65</v>
      </c>
      <c r="J38" s="209"/>
      <c r="K38" s="5" t="str">
        <f>VLOOKUP(B38,'LEAD 2019'!$B:$B,1,0)</f>
        <v>1.6.1.20.99.0043-1</v>
      </c>
    </row>
    <row r="39" spans="1:11" ht="15" customHeight="1">
      <c r="A39" s="34">
        <v>6</v>
      </c>
      <c r="B39" s="35" t="s">
        <v>3034</v>
      </c>
      <c r="C39" s="35" t="s">
        <v>3035</v>
      </c>
      <c r="D39" s="35" t="s">
        <v>3036</v>
      </c>
      <c r="E39" s="36">
        <v>0</v>
      </c>
      <c r="F39" s="209"/>
      <c r="G39" s="36">
        <v>108196436.56999999</v>
      </c>
      <c r="H39" s="36">
        <v>104007215.54000001</v>
      </c>
      <c r="I39" s="36">
        <v>4189221.03</v>
      </c>
      <c r="J39" s="209"/>
      <c r="K39" s="5" t="str">
        <f>VLOOKUP(B39,'LEAD 2019'!$B:$B,1,0)</f>
        <v>1.6.1.20.99.0044-8</v>
      </c>
    </row>
    <row r="40" spans="1:11" ht="15" customHeight="1">
      <c r="A40" s="34">
        <v>6</v>
      </c>
      <c r="B40" s="35" t="s">
        <v>3037</v>
      </c>
      <c r="C40" s="35" t="s">
        <v>3038</v>
      </c>
      <c r="D40" s="35" t="s">
        <v>3039</v>
      </c>
      <c r="E40" s="36">
        <v>0</v>
      </c>
      <c r="F40" s="209"/>
      <c r="G40" s="36">
        <v>56854.86</v>
      </c>
      <c r="H40" s="36">
        <v>85242.66</v>
      </c>
      <c r="I40" s="36">
        <v>-28387.8</v>
      </c>
      <c r="J40" s="209"/>
      <c r="K40" s="5" t="str">
        <f>VLOOKUP(B40,'LEAD 2019'!$B:$B,1,0)</f>
        <v>1.6.1.20.99.0045-5</v>
      </c>
    </row>
    <row r="41" spans="1:11" ht="15" customHeight="1">
      <c r="A41" s="34">
        <v>6</v>
      </c>
      <c r="B41" s="35" t="s">
        <v>3040</v>
      </c>
      <c r="C41" s="35" t="s">
        <v>3041</v>
      </c>
      <c r="D41" s="35" t="s">
        <v>3042</v>
      </c>
      <c r="E41" s="36">
        <v>0</v>
      </c>
      <c r="F41" s="209"/>
      <c r="G41" s="36">
        <v>919437.91</v>
      </c>
      <c r="H41" s="36">
        <v>418607.67</v>
      </c>
      <c r="I41" s="36">
        <v>500830.24</v>
      </c>
      <c r="J41" s="209"/>
      <c r="K41" s="5" t="str">
        <f>VLOOKUP(B41,'LEAD 2019'!$B:$B,1,0)</f>
        <v>1.6.1.20.99.0046-2</v>
      </c>
    </row>
    <row r="42" spans="1:11" ht="15" customHeight="1">
      <c r="A42" s="34">
        <v>6</v>
      </c>
      <c r="B42" s="35" t="s">
        <v>3043</v>
      </c>
      <c r="C42" s="35" t="s">
        <v>3044</v>
      </c>
      <c r="D42" s="35" t="s">
        <v>3045</v>
      </c>
      <c r="E42" s="36">
        <v>0</v>
      </c>
      <c r="F42" s="209"/>
      <c r="G42" s="36">
        <v>77672.97</v>
      </c>
      <c r="H42" s="36">
        <v>190352.75</v>
      </c>
      <c r="I42" s="36">
        <v>-112679.78</v>
      </c>
      <c r="J42" s="209"/>
      <c r="K42" s="5" t="str">
        <f>VLOOKUP(B42,'LEAD 2019'!$B:$B,1,0)</f>
        <v>1.6.1.20.99.0047-9</v>
      </c>
    </row>
    <row r="43" spans="1:11" ht="15" customHeight="1">
      <c r="A43" s="34">
        <v>4</v>
      </c>
      <c r="B43" s="35" t="s">
        <v>3046</v>
      </c>
      <c r="C43" s="35" t="s">
        <v>1</v>
      </c>
      <c r="D43" s="35" t="s">
        <v>3047</v>
      </c>
      <c r="E43" s="36">
        <v>4365427</v>
      </c>
      <c r="F43" s="209"/>
      <c r="G43" s="36">
        <v>33137886.140000001</v>
      </c>
      <c r="H43" s="36">
        <v>32410786.25</v>
      </c>
      <c r="I43" s="36">
        <v>5092526.8899999997</v>
      </c>
      <c r="J43" s="209"/>
      <c r="K43" s="5" t="str">
        <f>VLOOKUP(B43,'LEAD 2019'!$B:$B,1,0)</f>
        <v>1.6.1.30.00-5</v>
      </c>
    </row>
    <row r="44" spans="1:11" ht="15" customHeight="1">
      <c r="A44" s="34">
        <v>5</v>
      </c>
      <c r="B44" s="35" t="s">
        <v>3048</v>
      </c>
      <c r="C44" s="35" t="s">
        <v>1</v>
      </c>
      <c r="D44" s="35" t="s">
        <v>3049</v>
      </c>
      <c r="E44" s="36">
        <v>4365427</v>
      </c>
      <c r="F44" s="209"/>
      <c r="G44" s="36">
        <v>33137886.140000001</v>
      </c>
      <c r="H44" s="36">
        <v>32410786.25</v>
      </c>
      <c r="I44" s="36">
        <v>5092526.8899999997</v>
      </c>
      <c r="J44" s="209"/>
      <c r="K44" s="5" t="str">
        <f>VLOOKUP(B44,'LEAD 2019'!$B:$B,1,0)</f>
        <v>1.6.1.30.10-8</v>
      </c>
    </row>
    <row r="45" spans="1:11" ht="15" customHeight="1">
      <c r="A45" s="34">
        <v>6</v>
      </c>
      <c r="B45" s="35" t="s">
        <v>3050</v>
      </c>
      <c r="C45" s="35" t="s">
        <v>3051</v>
      </c>
      <c r="D45" s="35" t="s">
        <v>3052</v>
      </c>
      <c r="E45" s="36">
        <v>534280.75</v>
      </c>
      <c r="F45" s="209"/>
      <c r="G45" s="36">
        <v>5620673.4800000004</v>
      </c>
      <c r="H45" s="36">
        <v>5514739.5199999996</v>
      </c>
      <c r="I45" s="36">
        <v>640214.71</v>
      </c>
      <c r="J45" s="209"/>
      <c r="K45" s="5" t="str">
        <f>VLOOKUP(B45,'LEAD 2019'!$B:$B,1,0)</f>
        <v>1.6.1.30.10.0001-9</v>
      </c>
    </row>
    <row r="46" spans="1:11" ht="15" customHeight="1">
      <c r="A46" s="34">
        <v>6</v>
      </c>
      <c r="B46" s="35" t="s">
        <v>3053</v>
      </c>
      <c r="C46" s="35" t="s">
        <v>3054</v>
      </c>
      <c r="D46" s="35" t="s">
        <v>3055</v>
      </c>
      <c r="E46" s="36">
        <v>-13403.21</v>
      </c>
      <c r="F46" s="209"/>
      <c r="G46" s="36">
        <v>172491.08</v>
      </c>
      <c r="H46" s="36">
        <v>174288.85</v>
      </c>
      <c r="I46" s="36">
        <v>-15200.98</v>
      </c>
      <c r="J46" s="209"/>
      <c r="K46" s="5" t="str">
        <f>VLOOKUP(B46,'LEAD 2019'!$B:$B,1,0)</f>
        <v>1.6.1.30.10.0002-6</v>
      </c>
    </row>
    <row r="47" spans="1:11" ht="15" customHeight="1">
      <c r="A47" s="34">
        <v>6</v>
      </c>
      <c r="B47" s="35" t="s">
        <v>3056</v>
      </c>
      <c r="C47" s="35" t="s">
        <v>3057</v>
      </c>
      <c r="D47" s="35" t="s">
        <v>3058</v>
      </c>
      <c r="E47" s="36">
        <v>4001899.84</v>
      </c>
      <c r="F47" s="209"/>
      <c r="G47" s="36">
        <v>26064994.629999999</v>
      </c>
      <c r="H47" s="36">
        <v>25429788.859999999</v>
      </c>
      <c r="I47" s="36">
        <v>4637105.6100000003</v>
      </c>
      <c r="J47" s="209"/>
      <c r="K47" s="5" t="str">
        <f>VLOOKUP(B47,'LEAD 2019'!$B:$B,1,0)</f>
        <v>1.6.1.30.10.0009-5</v>
      </c>
    </row>
    <row r="48" spans="1:11" ht="15" customHeight="1">
      <c r="A48" s="34">
        <v>6</v>
      </c>
      <c r="B48" s="35" t="s">
        <v>3059</v>
      </c>
      <c r="C48" s="35" t="s">
        <v>3060</v>
      </c>
      <c r="D48" s="35" t="s">
        <v>3061</v>
      </c>
      <c r="E48" s="36">
        <v>-131702.85</v>
      </c>
      <c r="F48" s="209"/>
      <c r="G48" s="36">
        <v>1226513.97</v>
      </c>
      <c r="H48" s="36">
        <v>1244190.07</v>
      </c>
      <c r="I48" s="36">
        <v>-149378.95000000001</v>
      </c>
      <c r="J48" s="209"/>
      <c r="K48" s="5" t="str">
        <f>VLOOKUP(B48,'LEAD 2019'!$B:$B,1,0)</f>
        <v>1.6.1.30.10.0010-5</v>
      </c>
    </row>
    <row r="49" spans="1:11" ht="15" customHeight="1">
      <c r="A49" s="34">
        <v>6</v>
      </c>
      <c r="B49" s="35" t="s">
        <v>3062</v>
      </c>
      <c r="C49" s="35" t="s">
        <v>3063</v>
      </c>
      <c r="D49" s="35" t="s">
        <v>3064</v>
      </c>
      <c r="E49" s="36">
        <v>-25647.53</v>
      </c>
      <c r="F49" s="209"/>
      <c r="G49" s="36">
        <v>53212.98</v>
      </c>
      <c r="H49" s="36">
        <v>47778.95</v>
      </c>
      <c r="I49" s="36">
        <v>-20213.5</v>
      </c>
      <c r="J49" s="209"/>
      <c r="K49" s="5" t="str">
        <f>VLOOKUP(B49,'LEAD 2019'!$B:$B,1,0)</f>
        <v>1.6.1.30.10.0011-2</v>
      </c>
    </row>
    <row r="50" spans="1:11" ht="15" customHeight="1">
      <c r="A50" s="34">
        <v>3</v>
      </c>
      <c r="B50" s="35" t="s">
        <v>3065</v>
      </c>
      <c r="C50" s="35" t="s">
        <v>1</v>
      </c>
      <c r="D50" s="35" t="s">
        <v>3066</v>
      </c>
      <c r="E50" s="36">
        <v>8996783.7200000007</v>
      </c>
      <c r="F50" s="209"/>
      <c r="G50" s="36">
        <v>36625978.140000001</v>
      </c>
      <c r="H50" s="36">
        <v>17994739</v>
      </c>
      <c r="I50" s="36">
        <v>27628022.859999999</v>
      </c>
      <c r="J50" s="209"/>
      <c r="K50" s="5" t="str">
        <f>VLOOKUP(B50,'LEAD 2019'!$B:$B,1,0)</f>
        <v>1.6.2.00.00-7</v>
      </c>
    </row>
    <row r="51" spans="1:11" ht="15" customHeight="1">
      <c r="A51" s="34">
        <v>4</v>
      </c>
      <c r="B51" s="35" t="s">
        <v>3067</v>
      </c>
      <c r="C51" s="35" t="s">
        <v>1</v>
      </c>
      <c r="D51" s="35" t="s">
        <v>3068</v>
      </c>
      <c r="E51" s="36">
        <v>8996783.7200000007</v>
      </c>
      <c r="F51" s="209"/>
      <c r="G51" s="36">
        <v>36625978.140000001</v>
      </c>
      <c r="H51" s="36">
        <v>17994739</v>
      </c>
      <c r="I51" s="36">
        <v>27628022.859999999</v>
      </c>
      <c r="J51" s="209"/>
      <c r="K51" s="5" t="str">
        <f>VLOOKUP(B51,'LEAD 2019'!$B:$B,1,0)</f>
        <v>1.6.2.10.00-4</v>
      </c>
    </row>
    <row r="52" spans="1:11" ht="15" customHeight="1">
      <c r="A52" s="34">
        <v>6</v>
      </c>
      <c r="B52" s="35" t="s">
        <v>3069</v>
      </c>
      <c r="C52" s="35" t="s">
        <v>3070</v>
      </c>
      <c r="D52" s="35" t="s">
        <v>3071</v>
      </c>
      <c r="E52" s="36">
        <v>11044679.199999999</v>
      </c>
      <c r="F52" s="209"/>
      <c r="G52" s="36">
        <v>33860754.719999999</v>
      </c>
      <c r="H52" s="36">
        <v>9927476.8800000008</v>
      </c>
      <c r="I52" s="36">
        <v>34977957.039999999</v>
      </c>
      <c r="J52" s="209"/>
      <c r="K52" s="5" t="str">
        <f>VLOOKUP(B52,'LEAD 2019'!$B:$B,1,0)</f>
        <v>1.6.2.10.00.0008-2</v>
      </c>
    </row>
    <row r="53" spans="1:11" ht="15" customHeight="1">
      <c r="A53" s="34">
        <v>6</v>
      </c>
      <c r="B53" s="35" t="s">
        <v>3072</v>
      </c>
      <c r="C53" s="35" t="s">
        <v>3073</v>
      </c>
      <c r="D53" s="35" t="s">
        <v>3074</v>
      </c>
      <c r="E53" s="36">
        <v>-2042390.16</v>
      </c>
      <c r="F53" s="209"/>
      <c r="G53" s="36">
        <v>2741434.85</v>
      </c>
      <c r="H53" s="36">
        <v>8041428.5099999998</v>
      </c>
      <c r="I53" s="36">
        <v>-7342383.8200000003</v>
      </c>
      <c r="J53" s="209"/>
      <c r="K53" s="5" t="str">
        <f>VLOOKUP(B53,'LEAD 2019'!$B:$B,1,0)</f>
        <v>1.6.2.10.00.0009-9</v>
      </c>
    </row>
    <row r="54" spans="1:11" ht="15" customHeight="1">
      <c r="A54" s="34">
        <v>6</v>
      </c>
      <c r="B54" s="35" t="s">
        <v>3075</v>
      </c>
      <c r="C54" s="35" t="s">
        <v>3076</v>
      </c>
      <c r="D54" s="35" t="s">
        <v>3077</v>
      </c>
      <c r="E54" s="36">
        <v>-4266.6899999999996</v>
      </c>
      <c r="F54" s="209"/>
      <c r="G54" s="36">
        <v>11957.12</v>
      </c>
      <c r="H54" s="36">
        <v>9705.2800000000007</v>
      </c>
      <c r="I54" s="36">
        <v>-2014.85</v>
      </c>
      <c r="J54" s="209"/>
      <c r="K54" s="5" t="str">
        <f>VLOOKUP(B54,'LEAD 2019'!$B:$B,1,0)</f>
        <v>1.6.2.10.00.0010-9</v>
      </c>
    </row>
    <row r="55" spans="1:11" ht="15" customHeight="1">
      <c r="A55" s="34">
        <v>6</v>
      </c>
      <c r="B55" s="35" t="s">
        <v>3078</v>
      </c>
      <c r="C55" s="35" t="s">
        <v>3079</v>
      </c>
      <c r="D55" s="35" t="s">
        <v>3080</v>
      </c>
      <c r="E55" s="36">
        <v>-1238.6300000000001</v>
      </c>
      <c r="F55" s="209"/>
      <c r="G55" s="36">
        <v>11831.45</v>
      </c>
      <c r="H55" s="36">
        <v>16128.33</v>
      </c>
      <c r="I55" s="36">
        <v>-5535.51</v>
      </c>
      <c r="J55" s="209"/>
      <c r="K55" s="5" t="str">
        <f>VLOOKUP(B55,'LEAD 2019'!$B:$B,1,0)</f>
        <v>1.6.2.10.00.0011-6</v>
      </c>
    </row>
    <row r="56" spans="1:11" ht="15" customHeight="1">
      <c r="A56" s="34">
        <v>3</v>
      </c>
      <c r="B56" s="35" t="s">
        <v>3081</v>
      </c>
      <c r="C56" s="35" t="s">
        <v>1</v>
      </c>
      <c r="D56" s="35" t="s">
        <v>3082</v>
      </c>
      <c r="E56" s="36">
        <v>6728295.2199999997</v>
      </c>
      <c r="F56" s="209"/>
      <c r="G56" s="36">
        <v>6347332.6600000001</v>
      </c>
      <c r="H56" s="36">
        <v>5899563.6500000004</v>
      </c>
      <c r="I56" s="36">
        <v>7176064.2300000004</v>
      </c>
      <c r="J56" s="209"/>
      <c r="K56" s="5" t="str">
        <f>VLOOKUP(B56,'LEAD 2019'!$B:$B,1,0)</f>
        <v>1.6.3.00.00-0</v>
      </c>
    </row>
    <row r="57" spans="1:11" ht="15" customHeight="1">
      <c r="A57" s="34">
        <v>4</v>
      </c>
      <c r="B57" s="35" t="s">
        <v>3083</v>
      </c>
      <c r="C57" s="35" t="s">
        <v>1</v>
      </c>
      <c r="D57" s="35" t="s">
        <v>3084</v>
      </c>
      <c r="E57" s="36">
        <v>1226865.96</v>
      </c>
      <c r="F57" s="209"/>
      <c r="G57" s="36">
        <v>4937733.67</v>
      </c>
      <c r="H57" s="36">
        <v>2711372.65</v>
      </c>
      <c r="I57" s="36">
        <v>3453226.98</v>
      </c>
      <c r="J57" s="209"/>
      <c r="K57" s="5" t="str">
        <f>VLOOKUP(B57,'LEAD 2019'!$B:$B,1,0)</f>
        <v>1.6.3.05.00-5</v>
      </c>
    </row>
    <row r="58" spans="1:11" ht="15" customHeight="1">
      <c r="A58" s="34">
        <v>5</v>
      </c>
      <c r="B58" s="35" t="s">
        <v>3085</v>
      </c>
      <c r="C58" s="35" t="s">
        <v>1</v>
      </c>
      <c r="D58" s="35" t="s">
        <v>3086</v>
      </c>
      <c r="E58" s="36">
        <v>163382.57</v>
      </c>
      <c r="F58" s="209"/>
      <c r="G58" s="36">
        <v>202231.09</v>
      </c>
      <c r="H58" s="36">
        <v>262104.2</v>
      </c>
      <c r="I58" s="36">
        <v>103509.46</v>
      </c>
      <c r="J58" s="209"/>
      <c r="K58" s="5" t="str">
        <f>VLOOKUP(B58,'LEAD 2019'!$B:$B,1,0)</f>
        <v>1.6.3.05.10-8</v>
      </c>
    </row>
    <row r="59" spans="1:11" ht="15" customHeight="1">
      <c r="A59" s="34">
        <v>6</v>
      </c>
      <c r="B59" s="35" t="s">
        <v>3087</v>
      </c>
      <c r="C59" s="35" t="s">
        <v>3088</v>
      </c>
      <c r="D59" s="35" t="s">
        <v>3089</v>
      </c>
      <c r="E59" s="36">
        <v>171885.78</v>
      </c>
      <c r="F59" s="209"/>
      <c r="G59" s="36">
        <v>179588.72</v>
      </c>
      <c r="H59" s="36">
        <v>242769</v>
      </c>
      <c r="I59" s="36">
        <v>108705.5</v>
      </c>
      <c r="J59" s="209"/>
      <c r="K59" s="5" t="str">
        <f>VLOOKUP(B59,'LEAD 2019'!$B:$B,1,0)</f>
        <v>1.6.3.05.10.0001-3</v>
      </c>
    </row>
    <row r="60" spans="1:11" ht="15" customHeight="1">
      <c r="A60" s="34">
        <v>6</v>
      </c>
      <c r="B60" s="35" t="s">
        <v>3090</v>
      </c>
      <c r="C60" s="35" t="s">
        <v>3091</v>
      </c>
      <c r="D60" s="35" t="s">
        <v>3092</v>
      </c>
      <c r="E60" s="36">
        <v>-8503.2099999999991</v>
      </c>
      <c r="F60" s="209"/>
      <c r="G60" s="36">
        <v>22642.37</v>
      </c>
      <c r="H60" s="36">
        <v>19335.2</v>
      </c>
      <c r="I60" s="36">
        <v>-5196.04</v>
      </c>
      <c r="J60" s="209"/>
      <c r="K60" s="5" t="str">
        <f>VLOOKUP(B60,'LEAD 2019'!$B:$B,1,0)</f>
        <v>1.6.3.05.10.0002-0</v>
      </c>
    </row>
    <row r="61" spans="1:11" ht="15" customHeight="1">
      <c r="A61" s="34">
        <v>5</v>
      </c>
      <c r="B61" s="35" t="s">
        <v>3093</v>
      </c>
      <c r="C61" s="35" t="s">
        <v>1</v>
      </c>
      <c r="D61" s="35" t="s">
        <v>3094</v>
      </c>
      <c r="E61" s="36">
        <v>1063483.3899999999</v>
      </c>
      <c r="F61" s="209"/>
      <c r="G61" s="36">
        <v>4735502.58</v>
      </c>
      <c r="H61" s="36">
        <v>2449268.4500000002</v>
      </c>
      <c r="I61" s="36">
        <v>3349717.52</v>
      </c>
      <c r="J61" s="209"/>
      <c r="K61" s="5" t="str">
        <f>VLOOKUP(B61,'LEAD 2019'!$B:$B,1,0)</f>
        <v>1.6.3.05.20-1</v>
      </c>
    </row>
    <row r="62" spans="1:11" ht="15" customHeight="1">
      <c r="A62" s="34">
        <v>6</v>
      </c>
      <c r="B62" s="35" t="s">
        <v>3095</v>
      </c>
      <c r="C62" s="35" t="s">
        <v>3096</v>
      </c>
      <c r="D62" s="35" t="s">
        <v>3097</v>
      </c>
      <c r="E62" s="36">
        <v>1214857.8500000001</v>
      </c>
      <c r="F62" s="209"/>
      <c r="G62" s="36">
        <v>4310729.8600000003</v>
      </c>
      <c r="H62" s="36">
        <v>1433107.1</v>
      </c>
      <c r="I62" s="36">
        <v>4092480.61</v>
      </c>
      <c r="J62" s="209"/>
      <c r="K62" s="5" t="str">
        <f>VLOOKUP(B62,'LEAD 2019'!$B:$B,1,0)</f>
        <v>1.6.3.05.20.0001-2</v>
      </c>
    </row>
    <row r="63" spans="1:11" ht="15" customHeight="1">
      <c r="A63" s="34">
        <v>6</v>
      </c>
      <c r="B63" s="35" t="s">
        <v>3098</v>
      </c>
      <c r="C63" s="35" t="s">
        <v>3099</v>
      </c>
      <c r="D63" s="35" t="s">
        <v>3100</v>
      </c>
      <c r="E63" s="36">
        <v>-150867.48000000001</v>
      </c>
      <c r="F63" s="209"/>
      <c r="G63" s="36">
        <v>421500.15999999997</v>
      </c>
      <c r="H63" s="36">
        <v>1013395.77</v>
      </c>
      <c r="I63" s="36">
        <v>-742763.09</v>
      </c>
      <c r="J63" s="209"/>
      <c r="K63" s="5" t="str">
        <f>VLOOKUP(B63,'LEAD 2019'!$B:$B,1,0)</f>
        <v>1.6.3.05.20.0002-9</v>
      </c>
    </row>
    <row r="64" spans="1:11" ht="15" customHeight="1">
      <c r="A64" s="34">
        <v>4</v>
      </c>
      <c r="B64" s="35" t="s">
        <v>3116</v>
      </c>
      <c r="C64" s="35" t="s">
        <v>1</v>
      </c>
      <c r="D64" s="35" t="s">
        <v>3117</v>
      </c>
      <c r="E64" s="36">
        <v>3298504.09</v>
      </c>
      <c r="F64" s="209"/>
      <c r="G64" s="36">
        <v>751239.28</v>
      </c>
      <c r="H64" s="36">
        <v>745183.78</v>
      </c>
      <c r="I64" s="36">
        <v>3304559.59</v>
      </c>
      <c r="J64" s="209"/>
      <c r="K64" s="5" t="str">
        <f>VLOOKUP(B64,'LEAD 2019'!$B:$B,1,0)</f>
        <v>1.6.3.25.00-9</v>
      </c>
    </row>
    <row r="65" spans="1:11" ht="15" customHeight="1">
      <c r="A65" s="34">
        <v>5</v>
      </c>
      <c r="B65" s="35" t="s">
        <v>3118</v>
      </c>
      <c r="C65" s="35" t="s">
        <v>1</v>
      </c>
      <c r="D65" s="35" t="s">
        <v>3086</v>
      </c>
      <c r="E65" s="36">
        <v>0</v>
      </c>
      <c r="F65" s="209"/>
      <c r="G65" s="36">
        <v>446904.24</v>
      </c>
      <c r="H65" s="36">
        <v>34532.519999999997</v>
      </c>
      <c r="I65" s="36">
        <v>412371.72</v>
      </c>
      <c r="J65" s="209"/>
      <c r="K65" s="5" t="str">
        <f>VLOOKUP(B65,'LEAD 2019'!$B:$B,1,0)</f>
        <v>1.6.3.25.10-2</v>
      </c>
    </row>
    <row r="66" spans="1:11" ht="15" customHeight="1">
      <c r="A66" s="34">
        <v>6</v>
      </c>
      <c r="B66" s="35" t="s">
        <v>3119</v>
      </c>
      <c r="C66" s="35" t="s">
        <v>3120</v>
      </c>
      <c r="D66" s="35" t="s">
        <v>3121</v>
      </c>
      <c r="E66" s="36">
        <v>0</v>
      </c>
      <c r="F66" s="209"/>
      <c r="G66" s="36">
        <v>419612.09</v>
      </c>
      <c r="H66" s="36">
        <v>0</v>
      </c>
      <c r="I66" s="36">
        <v>419612.09</v>
      </c>
      <c r="J66" s="209"/>
      <c r="K66" s="5" t="str">
        <f>VLOOKUP(B66,'LEAD 2019'!$B:$B,1,0)</f>
        <v>1.6.3.25.10.0001-9</v>
      </c>
    </row>
    <row r="67" spans="1:11" ht="15" customHeight="1">
      <c r="A67" s="34">
        <v>6</v>
      </c>
      <c r="B67" s="35" t="s">
        <v>3122</v>
      </c>
      <c r="C67" s="35" t="s">
        <v>3123</v>
      </c>
      <c r="D67" s="35" t="s">
        <v>3124</v>
      </c>
      <c r="E67" s="36">
        <v>0</v>
      </c>
      <c r="F67" s="209"/>
      <c r="G67" s="36">
        <v>27292.15</v>
      </c>
      <c r="H67" s="36">
        <v>34532.519999999997</v>
      </c>
      <c r="I67" s="36">
        <v>-7240.37</v>
      </c>
      <c r="J67" s="209"/>
      <c r="K67" s="5" t="str">
        <f>VLOOKUP(B67,'LEAD 2019'!$B:$B,1,0)</f>
        <v>1.6.3.25.10.0002-6</v>
      </c>
    </row>
    <row r="68" spans="1:11" ht="15" customHeight="1">
      <c r="A68" s="34">
        <v>5</v>
      </c>
      <c r="B68" s="35" t="s">
        <v>3125</v>
      </c>
      <c r="C68" s="35" t="s">
        <v>1</v>
      </c>
      <c r="D68" s="35" t="s">
        <v>3094</v>
      </c>
      <c r="E68" s="36">
        <v>3298504.09</v>
      </c>
      <c r="F68" s="209"/>
      <c r="G68" s="36">
        <v>304335.03999999998</v>
      </c>
      <c r="H68" s="36">
        <v>710651.26</v>
      </c>
      <c r="I68" s="36">
        <v>2892187.87</v>
      </c>
      <c r="J68" s="209"/>
      <c r="K68" s="5" t="str">
        <f>VLOOKUP(B68,'LEAD 2019'!$B:$B,1,0)</f>
        <v>1.6.3.25.20-5</v>
      </c>
    </row>
    <row r="69" spans="1:11" ht="15" customHeight="1">
      <c r="A69" s="34">
        <v>6</v>
      </c>
      <c r="B69" s="35" t="s">
        <v>3126</v>
      </c>
      <c r="C69" s="35" t="s">
        <v>3127</v>
      </c>
      <c r="D69" s="35" t="s">
        <v>3128</v>
      </c>
      <c r="E69" s="36">
        <v>3800119.42</v>
      </c>
      <c r="F69" s="209"/>
      <c r="G69" s="36">
        <v>1144.28</v>
      </c>
      <c r="H69" s="36">
        <v>710651.26</v>
      </c>
      <c r="I69" s="36">
        <v>3090612.44</v>
      </c>
      <c r="J69" s="209"/>
      <c r="K69" s="5" t="str">
        <f>VLOOKUP(B69,'LEAD 2019'!$B:$B,1,0)</f>
        <v>1.6.3.25.20.0001-8</v>
      </c>
    </row>
    <row r="70" spans="1:11" ht="15" customHeight="1">
      <c r="A70" s="34">
        <v>6</v>
      </c>
      <c r="B70" s="35" t="s">
        <v>3129</v>
      </c>
      <c r="C70" s="35" t="s">
        <v>3130</v>
      </c>
      <c r="D70" s="35" t="s">
        <v>3131</v>
      </c>
      <c r="E70" s="36">
        <v>-501615.33</v>
      </c>
      <c r="F70" s="209"/>
      <c r="G70" s="36">
        <v>303190.76</v>
      </c>
      <c r="H70" s="36">
        <v>0</v>
      </c>
      <c r="I70" s="36">
        <v>-198424.57</v>
      </c>
      <c r="J70" s="209"/>
      <c r="K70" s="5" t="str">
        <f>VLOOKUP(B70,'LEAD 2019'!$B:$B,1,0)</f>
        <v>1.6.3.25.20.0002-5</v>
      </c>
    </row>
    <row r="71" spans="1:11" ht="15" customHeight="1">
      <c r="A71" s="34">
        <v>4</v>
      </c>
      <c r="B71" s="35" t="s">
        <v>3132</v>
      </c>
      <c r="C71" s="35" t="s">
        <v>1</v>
      </c>
      <c r="D71" s="35" t="s">
        <v>3133</v>
      </c>
      <c r="E71" s="36">
        <v>1145951.06</v>
      </c>
      <c r="F71" s="209"/>
      <c r="G71" s="36">
        <v>622970.21</v>
      </c>
      <c r="H71" s="36">
        <v>1350643.61</v>
      </c>
      <c r="I71" s="36">
        <v>418277.66</v>
      </c>
      <c r="J71" s="209"/>
      <c r="K71" s="5" t="str">
        <f>VLOOKUP(B71,'LEAD 2019'!$B:$B,1,0)</f>
        <v>1.6.3.35.00-6</v>
      </c>
    </row>
    <row r="72" spans="1:11" ht="15" customHeight="1">
      <c r="A72" s="34">
        <v>5</v>
      </c>
      <c r="B72" s="35" t="s">
        <v>3134</v>
      </c>
      <c r="C72" s="35" t="s">
        <v>1</v>
      </c>
      <c r="D72" s="35" t="s">
        <v>3086</v>
      </c>
      <c r="E72" s="36">
        <v>1145951.06</v>
      </c>
      <c r="F72" s="209"/>
      <c r="G72" s="36">
        <v>622970.21</v>
      </c>
      <c r="H72" s="36">
        <v>1350643.61</v>
      </c>
      <c r="I72" s="36">
        <v>418277.66</v>
      </c>
      <c r="J72" s="209"/>
      <c r="K72" s="5" t="str">
        <f>VLOOKUP(B72,'LEAD 2019'!$B:$B,1,0)</f>
        <v>1.6.3.35.10-9</v>
      </c>
    </row>
    <row r="73" spans="1:11" ht="15" customHeight="1">
      <c r="A73" s="34">
        <v>6</v>
      </c>
      <c r="B73" s="35" t="s">
        <v>3135</v>
      </c>
      <c r="C73" s="35" t="s">
        <v>3136</v>
      </c>
      <c r="D73" s="35" t="s">
        <v>3137</v>
      </c>
      <c r="E73" s="36">
        <v>1224643.3799999999</v>
      </c>
      <c r="F73" s="209"/>
      <c r="G73" s="36">
        <v>519465.37</v>
      </c>
      <c r="H73" s="36">
        <v>1309396.2</v>
      </c>
      <c r="I73" s="36">
        <v>434712.55</v>
      </c>
      <c r="J73" s="209"/>
      <c r="K73" s="5" t="str">
        <f>VLOOKUP(B73,'LEAD 2019'!$B:$B,1,0)</f>
        <v>1.6.3.35.10.0001-2</v>
      </c>
    </row>
    <row r="74" spans="1:11" ht="15" customHeight="1">
      <c r="A74" s="34">
        <v>6</v>
      </c>
      <c r="B74" s="35" t="s">
        <v>3138</v>
      </c>
      <c r="C74" s="35" t="s">
        <v>3139</v>
      </c>
      <c r="D74" s="35" t="s">
        <v>3140</v>
      </c>
      <c r="E74" s="36">
        <v>-78692.320000000007</v>
      </c>
      <c r="F74" s="209"/>
      <c r="G74" s="36">
        <v>103504.84</v>
      </c>
      <c r="H74" s="36">
        <v>41247.410000000003</v>
      </c>
      <c r="I74" s="36">
        <v>-16434.89</v>
      </c>
      <c r="J74" s="209"/>
      <c r="K74" s="5" t="str">
        <f>VLOOKUP(B74,'LEAD 2019'!$B:$B,1,0)</f>
        <v>1.6.3.35.10.0002-9</v>
      </c>
    </row>
    <row r="75" spans="1:11" ht="15" customHeight="1">
      <c r="A75" s="34">
        <v>3</v>
      </c>
      <c r="B75" s="35" t="s">
        <v>3141</v>
      </c>
      <c r="C75" s="35" t="s">
        <v>1</v>
      </c>
      <c r="D75" s="35" t="s">
        <v>3142</v>
      </c>
      <c r="E75" s="36">
        <v>-14108258.970000001</v>
      </c>
      <c r="F75" s="209"/>
      <c r="G75" s="36">
        <v>16961321.329999998</v>
      </c>
      <c r="H75" s="36">
        <v>14046654.279999999</v>
      </c>
      <c r="I75" s="36">
        <v>-11193591.92</v>
      </c>
      <c r="J75" s="209"/>
      <c r="K75" s="5" t="str">
        <f>VLOOKUP(B75,'LEAD 2019'!$B:$B,1,0)</f>
        <v>1.6.9.00.00-8</v>
      </c>
    </row>
    <row r="76" spans="1:11" ht="15" customHeight="1">
      <c r="A76" s="34">
        <v>4</v>
      </c>
      <c r="B76" s="35" t="s">
        <v>3143</v>
      </c>
      <c r="C76" s="35" t="s">
        <v>1</v>
      </c>
      <c r="D76" s="35" t="s">
        <v>3144</v>
      </c>
      <c r="E76" s="36">
        <v>-13773923.060000001</v>
      </c>
      <c r="F76" s="209"/>
      <c r="G76" s="36">
        <v>16150871.800000001</v>
      </c>
      <c r="H76" s="36">
        <v>12595644.24</v>
      </c>
      <c r="I76" s="36">
        <v>-10218695.5</v>
      </c>
      <c r="J76" s="209"/>
      <c r="K76" s="5" t="str">
        <f>VLOOKUP(B76,'LEAD 2019'!$B:$B,1,0)</f>
        <v>1.6.9.20.00-2</v>
      </c>
    </row>
    <row r="77" spans="1:11" ht="15" customHeight="1">
      <c r="A77" s="34">
        <v>6</v>
      </c>
      <c r="B77" s="35" t="s">
        <v>3145</v>
      </c>
      <c r="C77" s="35" t="s">
        <v>3146</v>
      </c>
      <c r="D77" s="35" t="s">
        <v>3147</v>
      </c>
      <c r="E77" s="36">
        <v>-40212.19</v>
      </c>
      <c r="F77" s="209"/>
      <c r="G77" s="36">
        <v>420895.59</v>
      </c>
      <c r="H77" s="36">
        <v>434603.8</v>
      </c>
      <c r="I77" s="36">
        <v>-53920.4</v>
      </c>
      <c r="J77" s="209"/>
      <c r="K77" s="5" t="str">
        <f>VLOOKUP(B77,'LEAD 2019'!$B:$B,1,0)</f>
        <v>1.6.9.20.00.0001-9</v>
      </c>
    </row>
    <row r="78" spans="1:11" ht="15" customHeight="1">
      <c r="A78" s="34">
        <v>6</v>
      </c>
      <c r="B78" s="35" t="s">
        <v>3148</v>
      </c>
      <c r="C78" s="35" t="s">
        <v>3149</v>
      </c>
      <c r="D78" s="35" t="s">
        <v>3150</v>
      </c>
      <c r="E78" s="36">
        <v>-13330337.67</v>
      </c>
      <c r="F78" s="209"/>
      <c r="G78" s="36">
        <v>11628094.42</v>
      </c>
      <c r="H78" s="36">
        <v>7934216.0999999996</v>
      </c>
      <c r="I78" s="36">
        <v>-9636459.3499999996</v>
      </c>
      <c r="J78" s="209"/>
      <c r="K78" s="5" t="str">
        <f>VLOOKUP(B78,'LEAD 2019'!$B:$B,1,0)</f>
        <v>1.6.9.20.00.0002-6</v>
      </c>
    </row>
    <row r="79" spans="1:11" ht="15" customHeight="1">
      <c r="A79" s="34">
        <v>6</v>
      </c>
      <c r="B79" s="35" t="s">
        <v>3151</v>
      </c>
      <c r="C79" s="35" t="s">
        <v>3152</v>
      </c>
      <c r="D79" s="35" t="s">
        <v>3153</v>
      </c>
      <c r="E79" s="36">
        <v>-98584.45</v>
      </c>
      <c r="F79" s="209"/>
      <c r="G79" s="36">
        <v>300338.64</v>
      </c>
      <c r="H79" s="36">
        <v>334969.42</v>
      </c>
      <c r="I79" s="36">
        <v>-133215.23000000001</v>
      </c>
      <c r="J79" s="209"/>
      <c r="K79" s="5" t="str">
        <f>VLOOKUP(B79,'LEAD 2019'!$B:$B,1,0)</f>
        <v>1.6.9.20.00.0003-3</v>
      </c>
    </row>
    <row r="80" spans="1:11" ht="15" customHeight="1">
      <c r="A80" s="34">
        <v>6</v>
      </c>
      <c r="B80" s="35" t="s">
        <v>3154</v>
      </c>
      <c r="C80" s="35" t="s">
        <v>3155</v>
      </c>
      <c r="D80" s="35" t="s">
        <v>3156</v>
      </c>
      <c r="E80" s="36">
        <v>-118124.04</v>
      </c>
      <c r="F80" s="209"/>
      <c r="G80" s="36">
        <v>404932</v>
      </c>
      <c r="H80" s="36">
        <v>410147.47</v>
      </c>
      <c r="I80" s="36">
        <v>-123339.51</v>
      </c>
      <c r="J80" s="209"/>
      <c r="K80" s="5" t="str">
        <f>VLOOKUP(B80,'LEAD 2019'!$B:$B,1,0)</f>
        <v>1.6.9.20.00.0005-7</v>
      </c>
    </row>
    <row r="81" spans="1:11" ht="15" customHeight="1">
      <c r="A81" s="34">
        <v>6</v>
      </c>
      <c r="B81" s="35" t="s">
        <v>3157</v>
      </c>
      <c r="C81" s="35" t="s">
        <v>3158</v>
      </c>
      <c r="D81" s="35" t="s">
        <v>3159</v>
      </c>
      <c r="E81" s="36">
        <v>-175650.22</v>
      </c>
      <c r="F81" s="209"/>
      <c r="G81" s="36">
        <v>559365.65</v>
      </c>
      <c r="H81" s="36">
        <v>655476.43999999994</v>
      </c>
      <c r="I81" s="36">
        <v>-271761.01</v>
      </c>
      <c r="J81" s="209"/>
      <c r="K81" s="5" t="str">
        <f>VLOOKUP(B81,'LEAD 2019'!$B:$B,1,0)</f>
        <v>1.6.9.20.00.0007-1</v>
      </c>
    </row>
    <row r="82" spans="1:11" ht="15" customHeight="1">
      <c r="A82" s="34">
        <v>4</v>
      </c>
      <c r="B82" s="35" t="s">
        <v>3160</v>
      </c>
      <c r="C82" s="35" t="s">
        <v>1</v>
      </c>
      <c r="D82" s="35" t="s">
        <v>3161</v>
      </c>
      <c r="E82" s="36">
        <v>-176325.04</v>
      </c>
      <c r="F82" s="209"/>
      <c r="G82" s="36">
        <v>579778.18000000005</v>
      </c>
      <c r="H82" s="36">
        <v>1091179.99</v>
      </c>
      <c r="I82" s="36">
        <v>-687726.85</v>
      </c>
      <c r="J82" s="209"/>
      <c r="K82" s="5" t="str">
        <f>VLOOKUP(B82,'LEAD 2019'!$B:$B,1,0)</f>
        <v>1.6.9.30.00-9</v>
      </c>
    </row>
    <row r="83" spans="1:11" ht="15" customHeight="1">
      <c r="A83" s="34">
        <v>6</v>
      </c>
      <c r="B83" s="35" t="s">
        <v>3162</v>
      </c>
      <c r="C83" s="35" t="s">
        <v>3163</v>
      </c>
      <c r="D83" s="35" t="s">
        <v>3164</v>
      </c>
      <c r="E83" s="36">
        <v>-176325.04</v>
      </c>
      <c r="F83" s="209"/>
      <c r="G83" s="36">
        <v>579778.18000000005</v>
      </c>
      <c r="H83" s="36">
        <v>1091179.99</v>
      </c>
      <c r="I83" s="36">
        <v>-687726.85</v>
      </c>
      <c r="J83" s="209"/>
      <c r="K83" s="5" t="str">
        <f>VLOOKUP(B83,'LEAD 2019'!$B:$B,1,0)</f>
        <v>1.6.9.30.00.0003-6</v>
      </c>
    </row>
    <row r="84" spans="1:11" ht="15" customHeight="1">
      <c r="A84" s="34">
        <v>4</v>
      </c>
      <c r="B84" s="35" t="s">
        <v>3165</v>
      </c>
      <c r="C84" s="35" t="s">
        <v>1</v>
      </c>
      <c r="D84" s="35" t="s">
        <v>3166</v>
      </c>
      <c r="E84" s="36">
        <v>-158010.87</v>
      </c>
      <c r="F84" s="209"/>
      <c r="G84" s="36">
        <v>230671.35</v>
      </c>
      <c r="H84" s="36">
        <v>359830.05</v>
      </c>
      <c r="I84" s="36">
        <v>-287169.57</v>
      </c>
      <c r="J84" s="209"/>
      <c r="K84" s="5" t="str">
        <f>VLOOKUP(B84,'LEAD 2019'!$B:$B,1,0)</f>
        <v>1.6.9.40.00-6</v>
      </c>
    </row>
    <row r="85" spans="1:11" ht="15" customHeight="1">
      <c r="A85" s="34">
        <v>6</v>
      </c>
      <c r="B85" s="35" t="s">
        <v>3167</v>
      </c>
      <c r="C85" s="35" t="s">
        <v>3168</v>
      </c>
      <c r="D85" s="35" t="s">
        <v>3169</v>
      </c>
      <c r="E85" s="36">
        <v>-28320.23</v>
      </c>
      <c r="F85" s="209"/>
      <c r="G85" s="36">
        <v>70317.52</v>
      </c>
      <c r="H85" s="36">
        <v>80117.649999999994</v>
      </c>
      <c r="I85" s="36">
        <v>-38120.36</v>
      </c>
      <c r="J85" s="209"/>
      <c r="K85" s="5" t="str">
        <f>VLOOKUP(B85,'LEAD 2019'!$B:$B,1,0)</f>
        <v>1.6.9.40.00.0026-6</v>
      </c>
    </row>
    <row r="86" spans="1:11" ht="15" customHeight="1">
      <c r="A86" s="34">
        <v>6</v>
      </c>
      <c r="B86" s="35" t="s">
        <v>3173</v>
      </c>
      <c r="C86" s="35" t="s">
        <v>3174</v>
      </c>
      <c r="D86" s="35" t="s">
        <v>3175</v>
      </c>
      <c r="E86" s="36">
        <v>-39950.32</v>
      </c>
      <c r="F86" s="209"/>
      <c r="G86" s="36">
        <v>43296.88</v>
      </c>
      <c r="H86" s="36">
        <v>247477.61</v>
      </c>
      <c r="I86" s="36">
        <v>-244131.05</v>
      </c>
      <c r="J86" s="209"/>
      <c r="K86" s="5" t="str">
        <f>VLOOKUP(B86,'LEAD 2019'!$B:$B,1,0)</f>
        <v>1.6.9.40.00.0028-0</v>
      </c>
    </row>
    <row r="87" spans="1:11" ht="15" customHeight="1">
      <c r="A87" s="34">
        <v>6</v>
      </c>
      <c r="B87" s="35" t="s">
        <v>3176</v>
      </c>
      <c r="C87" s="35" t="s">
        <v>3177</v>
      </c>
      <c r="D87" s="35" t="s">
        <v>3178</v>
      </c>
      <c r="E87" s="36">
        <v>-14321.78</v>
      </c>
      <c r="F87" s="209"/>
      <c r="G87" s="36">
        <v>32264.82</v>
      </c>
      <c r="H87" s="36">
        <v>22861.200000000001</v>
      </c>
      <c r="I87" s="36">
        <v>-4918.16</v>
      </c>
      <c r="J87" s="209"/>
      <c r="K87" s="5" t="str">
        <f>VLOOKUP(B87,'LEAD 2019'!$B:$B,1,0)</f>
        <v>1.6.9.40.00.0029-7</v>
      </c>
    </row>
    <row r="88" spans="1:11" ht="15" customHeight="1">
      <c r="A88" s="34">
        <v>2</v>
      </c>
      <c r="B88" s="35" t="s">
        <v>3179</v>
      </c>
      <c r="C88" s="35" t="s">
        <v>1</v>
      </c>
      <c r="D88" s="35" t="s">
        <v>3180</v>
      </c>
      <c r="E88" s="36">
        <v>3248685.06</v>
      </c>
      <c r="F88" s="209"/>
      <c r="G88" s="36">
        <v>7776797361.54</v>
      </c>
      <c r="H88" s="36">
        <v>7775389412.04</v>
      </c>
      <c r="I88" s="36">
        <v>4656634.5599999996</v>
      </c>
      <c r="J88" s="209"/>
      <c r="K88" s="5" t="str">
        <f>VLOOKUP(B88,'LEAD 2019'!$B:$B,1,0)</f>
        <v>1.8.0.00.00-9</v>
      </c>
    </row>
    <row r="89" spans="1:11" ht="15" customHeight="1">
      <c r="A89" s="34">
        <v>3</v>
      </c>
      <c r="B89" s="35" t="s">
        <v>3181</v>
      </c>
      <c r="C89" s="35" t="s">
        <v>1</v>
      </c>
      <c r="D89" s="35" t="s">
        <v>3182</v>
      </c>
      <c r="E89" s="36">
        <v>83657.490000000005</v>
      </c>
      <c r="F89" s="209"/>
      <c r="G89" s="36">
        <v>675517.11</v>
      </c>
      <c r="H89" s="36">
        <v>608485.39</v>
      </c>
      <c r="I89" s="36">
        <v>150689.21</v>
      </c>
      <c r="J89" s="209"/>
      <c r="K89" s="5" t="str">
        <f>VLOOKUP(B89,'LEAD 2019'!$B:$B,1,0)</f>
        <v>1.8.1.00.00-2</v>
      </c>
    </row>
    <row r="90" spans="1:11" ht="15" customHeight="1">
      <c r="A90" s="34">
        <v>4</v>
      </c>
      <c r="B90" s="35" t="s">
        <v>3183</v>
      </c>
      <c r="C90" s="35" t="s">
        <v>1</v>
      </c>
      <c r="D90" s="35" t="s">
        <v>3184</v>
      </c>
      <c r="E90" s="36">
        <v>83657.490000000005</v>
      </c>
      <c r="F90" s="209"/>
      <c r="G90" s="36">
        <v>675517.11</v>
      </c>
      <c r="H90" s="36">
        <v>608485.39</v>
      </c>
      <c r="I90" s="36">
        <v>150689.21</v>
      </c>
      <c r="J90" s="209"/>
      <c r="K90" s="5" t="str">
        <f>VLOOKUP(B90,'LEAD 2019'!$B:$B,1,0)</f>
        <v>1.8.1.10.00-9</v>
      </c>
    </row>
    <row r="91" spans="1:11" ht="15" customHeight="1">
      <c r="A91" s="34">
        <v>6</v>
      </c>
      <c r="B91" s="35" t="s">
        <v>3185</v>
      </c>
      <c r="C91" s="35" t="s">
        <v>3186</v>
      </c>
      <c r="D91" s="35" t="s">
        <v>3187</v>
      </c>
      <c r="E91" s="36">
        <v>83657.490000000005</v>
      </c>
      <c r="F91" s="209"/>
      <c r="G91" s="36">
        <v>675517.11</v>
      </c>
      <c r="H91" s="36">
        <v>608485.39</v>
      </c>
      <c r="I91" s="36">
        <v>150689.21</v>
      </c>
      <c r="J91" s="209"/>
      <c r="K91" s="5" t="str">
        <f>VLOOKUP(B91,'LEAD 2019'!$B:$B,1,0)</f>
        <v>1.8.1.10.00.0001-8</v>
      </c>
    </row>
    <row r="92" spans="1:11" ht="15" customHeight="1">
      <c r="A92" s="34">
        <v>3</v>
      </c>
      <c r="B92" s="35" t="s">
        <v>3188</v>
      </c>
      <c r="C92" s="35" t="s">
        <v>1</v>
      </c>
      <c r="D92" s="35" t="s">
        <v>3189</v>
      </c>
      <c r="E92" s="36">
        <v>749754.68</v>
      </c>
      <c r="F92" s="209"/>
      <c r="G92" s="36">
        <v>5953602.2999999998</v>
      </c>
      <c r="H92" s="36">
        <v>6145623.4699999997</v>
      </c>
      <c r="I92" s="36">
        <v>557733.51</v>
      </c>
      <c r="J92" s="209"/>
      <c r="K92" s="5" t="str">
        <f>VLOOKUP(B92,'LEAD 2019'!$B:$B,1,0)</f>
        <v>1.8.3.00.00-8</v>
      </c>
    </row>
    <row r="93" spans="1:11" ht="15" customHeight="1">
      <c r="A93" s="34">
        <v>4</v>
      </c>
      <c r="B93" s="35" t="s">
        <v>3190</v>
      </c>
      <c r="C93" s="35" t="s">
        <v>1</v>
      </c>
      <c r="D93" s="35" t="s">
        <v>3191</v>
      </c>
      <c r="E93" s="36">
        <v>31702.47</v>
      </c>
      <c r="F93" s="209"/>
      <c r="G93" s="36">
        <v>2438084.62</v>
      </c>
      <c r="H93" s="36">
        <v>2434636.71</v>
      </c>
      <c r="I93" s="36">
        <v>35150.379999999997</v>
      </c>
      <c r="J93" s="209"/>
      <c r="K93" s="5" t="str">
        <f>VLOOKUP(B93,'LEAD 2019'!$B:$B,1,0)</f>
        <v>1.8.3.70.00-7</v>
      </c>
    </row>
    <row r="94" spans="1:11" ht="15" customHeight="1">
      <c r="A94" s="34">
        <v>6</v>
      </c>
      <c r="B94" s="35" t="s">
        <v>3192</v>
      </c>
      <c r="C94" s="35" t="s">
        <v>3193</v>
      </c>
      <c r="D94" s="35" t="s">
        <v>3194</v>
      </c>
      <c r="E94" s="36">
        <v>1827.32</v>
      </c>
      <c r="F94" s="209"/>
      <c r="G94" s="36">
        <v>26797.52</v>
      </c>
      <c r="H94" s="36">
        <v>26062.36</v>
      </c>
      <c r="I94" s="36">
        <v>2562.48</v>
      </c>
      <c r="J94" s="209"/>
      <c r="K94" s="5" t="str">
        <f>VLOOKUP(B94,'LEAD 2019'!$B:$B,1,0)</f>
        <v>1.8.3.70.00.0004-5</v>
      </c>
    </row>
    <row r="95" spans="1:11" ht="15" customHeight="1">
      <c r="A95" s="34">
        <v>6</v>
      </c>
      <c r="B95" s="35" t="s">
        <v>3195</v>
      </c>
      <c r="C95" s="35" t="s">
        <v>3196</v>
      </c>
      <c r="D95" s="35" t="s">
        <v>3197</v>
      </c>
      <c r="E95" s="36">
        <v>24327.3</v>
      </c>
      <c r="F95" s="209"/>
      <c r="G95" s="36">
        <v>34208.03</v>
      </c>
      <c r="H95" s="36">
        <v>34822.54</v>
      </c>
      <c r="I95" s="36">
        <v>23712.79</v>
      </c>
      <c r="J95" s="209"/>
      <c r="K95" s="5" t="str">
        <f>VLOOKUP(B95,'LEAD 2019'!$B:$B,1,0)</f>
        <v>1.8.3.70.00.0005-2</v>
      </c>
    </row>
    <row r="96" spans="1:11" ht="15" customHeight="1">
      <c r="A96" s="34">
        <v>6</v>
      </c>
      <c r="B96" s="35" t="s">
        <v>3198</v>
      </c>
      <c r="C96" s="35" t="s">
        <v>3199</v>
      </c>
      <c r="D96" s="35" t="s">
        <v>3200</v>
      </c>
      <c r="E96" s="36">
        <v>112.71</v>
      </c>
      <c r="F96" s="209"/>
      <c r="G96" s="36">
        <v>6232.46</v>
      </c>
      <c r="H96" s="36">
        <v>6227.01</v>
      </c>
      <c r="I96" s="36">
        <v>118.16</v>
      </c>
      <c r="J96" s="209"/>
      <c r="K96" s="5" t="str">
        <f>VLOOKUP(B96,'LEAD 2019'!$B:$B,1,0)</f>
        <v>1.8.3.70.00.0006-9</v>
      </c>
    </row>
    <row r="97" spans="1:11" ht="15" customHeight="1">
      <c r="A97" s="34">
        <v>6</v>
      </c>
      <c r="B97" s="35" t="s">
        <v>3201</v>
      </c>
      <c r="C97" s="35" t="s">
        <v>3202</v>
      </c>
      <c r="D97" s="35" t="s">
        <v>3203</v>
      </c>
      <c r="E97" s="36">
        <v>2887.74</v>
      </c>
      <c r="F97" s="209"/>
      <c r="G97" s="36">
        <v>40985.919999999998</v>
      </c>
      <c r="H97" s="36">
        <v>40106.61</v>
      </c>
      <c r="I97" s="36">
        <v>3767.05</v>
      </c>
      <c r="J97" s="209"/>
      <c r="K97" s="5" t="str">
        <f>VLOOKUP(B97,'LEAD 2019'!$B:$B,1,0)</f>
        <v>1.8.3.70.00.0013-1</v>
      </c>
    </row>
    <row r="98" spans="1:11" ht="15" customHeight="1">
      <c r="A98" s="34">
        <v>6</v>
      </c>
      <c r="B98" s="35" t="s">
        <v>3204</v>
      </c>
      <c r="C98" s="35" t="s">
        <v>3205</v>
      </c>
      <c r="D98" s="35" t="s">
        <v>3206</v>
      </c>
      <c r="E98" s="36">
        <v>2547.4</v>
      </c>
      <c r="F98" s="209"/>
      <c r="G98" s="36">
        <v>2486.64</v>
      </c>
      <c r="H98" s="36">
        <v>44.14</v>
      </c>
      <c r="I98" s="36">
        <v>4989.8999999999996</v>
      </c>
      <c r="J98" s="209"/>
      <c r="K98" s="5" t="str">
        <f>VLOOKUP(B98,'LEAD 2019'!$B:$B,1,0)</f>
        <v>1.8.3.70.00.0015-5</v>
      </c>
    </row>
    <row r="99" spans="1:11" ht="15" customHeight="1">
      <c r="A99" s="34">
        <v>4</v>
      </c>
      <c r="B99" s="35" t="s">
        <v>3207</v>
      </c>
      <c r="C99" s="35" t="s">
        <v>1</v>
      </c>
      <c r="D99" s="35" t="s">
        <v>3208</v>
      </c>
      <c r="E99" s="36">
        <v>718052.21</v>
      </c>
      <c r="F99" s="209"/>
      <c r="G99" s="36">
        <v>3515517.68</v>
      </c>
      <c r="H99" s="36">
        <v>3710986.76</v>
      </c>
      <c r="I99" s="36">
        <v>522583.13</v>
      </c>
      <c r="J99" s="209"/>
      <c r="K99" s="5" t="str">
        <f>VLOOKUP(B99,'LEAD 2019'!$B:$B,1,0)</f>
        <v>1.8.3.90.00-1</v>
      </c>
    </row>
    <row r="100" spans="1:11" ht="15" customHeight="1">
      <c r="A100" s="34">
        <v>6</v>
      </c>
      <c r="B100" s="35" t="s">
        <v>3209</v>
      </c>
      <c r="C100" s="35" t="s">
        <v>3210</v>
      </c>
      <c r="D100" s="35" t="s">
        <v>3211</v>
      </c>
      <c r="E100" s="36">
        <v>716360.12</v>
      </c>
      <c r="F100" s="209"/>
      <c r="G100" s="36">
        <v>2064788.73</v>
      </c>
      <c r="H100" s="36">
        <v>2260642.5699999998</v>
      </c>
      <c r="I100" s="36">
        <v>520506.28</v>
      </c>
      <c r="J100" s="209"/>
      <c r="K100" s="5" t="str">
        <f>VLOOKUP(B100,'LEAD 2019'!$B:$B,1,0)</f>
        <v>1.8.3.90.00.0001-0</v>
      </c>
    </row>
    <row r="101" spans="1:11" ht="15" customHeight="1">
      <c r="A101" s="34">
        <v>6</v>
      </c>
      <c r="B101" s="35" t="s">
        <v>3212</v>
      </c>
      <c r="C101" s="35" t="s">
        <v>3213</v>
      </c>
      <c r="D101" s="35" t="s">
        <v>3214</v>
      </c>
      <c r="E101" s="36">
        <v>1692.09</v>
      </c>
      <c r="F101" s="209"/>
      <c r="G101" s="36">
        <v>15573.87</v>
      </c>
      <c r="H101" s="36">
        <v>15189.11</v>
      </c>
      <c r="I101" s="36">
        <v>2076.85</v>
      </c>
      <c r="J101" s="209"/>
      <c r="K101" s="5" t="str">
        <f>VLOOKUP(B101,'LEAD 2019'!$B:$B,1,0)</f>
        <v>1.8.3.90.00.0007-2</v>
      </c>
    </row>
    <row r="102" spans="1:11" ht="15" customHeight="1">
      <c r="A102" s="34">
        <v>3</v>
      </c>
      <c r="B102" s="35" t="s">
        <v>3215</v>
      </c>
      <c r="C102" s="35" t="s">
        <v>1</v>
      </c>
      <c r="D102" s="35" t="s">
        <v>3216</v>
      </c>
      <c r="E102" s="36">
        <v>2476520.42</v>
      </c>
      <c r="F102" s="209"/>
      <c r="G102" s="36">
        <v>7769960624.1400003</v>
      </c>
      <c r="H102" s="36">
        <v>7768385016.5</v>
      </c>
      <c r="I102" s="36">
        <v>4052128.06</v>
      </c>
      <c r="J102" s="209"/>
      <c r="K102" s="5" t="str">
        <f>VLOOKUP(B102,'LEAD 2019'!$B:$B,1,0)</f>
        <v>1.8.8.00.00-3</v>
      </c>
    </row>
    <row r="103" spans="1:11" ht="15" customHeight="1">
      <c r="A103" s="34">
        <v>4</v>
      </c>
      <c r="B103" s="35" t="s">
        <v>3234</v>
      </c>
      <c r="C103" s="35" t="s">
        <v>1</v>
      </c>
      <c r="D103" s="35" t="s">
        <v>3235</v>
      </c>
      <c r="E103" s="36">
        <v>0</v>
      </c>
      <c r="F103" s="209"/>
      <c r="G103" s="36">
        <v>1505573.18</v>
      </c>
      <c r="H103" s="36">
        <v>1350931.39</v>
      </c>
      <c r="I103" s="36">
        <v>154641.79</v>
      </c>
      <c r="J103" s="209"/>
      <c r="K103" s="5" t="str">
        <f>VLOOKUP(B103,'LEAD 2019'!$B:$B,1,0)</f>
        <v>1.8.8.05.00-8</v>
      </c>
    </row>
    <row r="104" spans="1:11" ht="15" customHeight="1">
      <c r="A104" s="34">
        <v>6</v>
      </c>
      <c r="B104" s="35" t="s">
        <v>3236</v>
      </c>
      <c r="C104" s="35" t="s">
        <v>3237</v>
      </c>
      <c r="D104" s="35" t="s">
        <v>3238</v>
      </c>
      <c r="E104" s="36">
        <v>0</v>
      </c>
      <c r="F104" s="209"/>
      <c r="G104" s="36">
        <v>186029.49</v>
      </c>
      <c r="H104" s="36">
        <v>170425.51</v>
      </c>
      <c r="I104" s="36">
        <v>15603.98</v>
      </c>
      <c r="J104" s="209"/>
      <c r="K104" s="5" t="str">
        <f>VLOOKUP(B104,'LEAD 2019'!$B:$B,1,0)</f>
        <v>1.8.8.05.00.0001-3</v>
      </c>
    </row>
    <row r="105" spans="1:11" ht="15" customHeight="1">
      <c r="A105" s="34">
        <v>6</v>
      </c>
      <c r="B105" s="35" t="s">
        <v>3242</v>
      </c>
      <c r="C105" s="35" t="s">
        <v>3243</v>
      </c>
      <c r="D105" s="35" t="s">
        <v>3244</v>
      </c>
      <c r="E105" s="36">
        <v>0</v>
      </c>
      <c r="F105" s="209"/>
      <c r="G105" s="36">
        <v>740676.17</v>
      </c>
      <c r="H105" s="36">
        <v>604053.56000000006</v>
      </c>
      <c r="I105" s="36">
        <v>136622.60999999999</v>
      </c>
      <c r="J105" s="209"/>
      <c r="K105" s="5" t="str">
        <f>VLOOKUP(B105,'LEAD 2019'!$B:$B,1,0)</f>
        <v>1.8.8.05.00.0004-4</v>
      </c>
    </row>
    <row r="106" spans="1:11" ht="15" customHeight="1">
      <c r="A106" s="34">
        <v>6</v>
      </c>
      <c r="B106" s="35" t="s">
        <v>5949</v>
      </c>
      <c r="C106" s="35" t="s">
        <v>5950</v>
      </c>
      <c r="D106" s="35" t="s">
        <v>5951</v>
      </c>
      <c r="E106" s="36">
        <v>0</v>
      </c>
      <c r="F106" s="209"/>
      <c r="G106" s="36">
        <v>111853.87</v>
      </c>
      <c r="H106" s="36">
        <v>109438.67</v>
      </c>
      <c r="I106" s="36">
        <v>2415.1999999999998</v>
      </c>
      <c r="J106" s="209"/>
      <c r="K106" s="5" t="str">
        <f>VLOOKUP(B106,'LEAD 2019'!$B:$B,1,0)</f>
        <v>1.8.8.05.00.0005-1</v>
      </c>
    </row>
    <row r="107" spans="1:11" ht="15" customHeight="1">
      <c r="A107" s="34">
        <v>4</v>
      </c>
      <c r="B107" s="35" t="s">
        <v>3248</v>
      </c>
      <c r="C107" s="35" t="s">
        <v>1</v>
      </c>
      <c r="D107" s="35" t="s">
        <v>3249</v>
      </c>
      <c r="E107" s="36">
        <v>224210.14</v>
      </c>
      <c r="F107" s="209"/>
      <c r="G107" s="36">
        <v>542593.15</v>
      </c>
      <c r="H107" s="36">
        <v>507779.86</v>
      </c>
      <c r="I107" s="36">
        <v>259023.43</v>
      </c>
      <c r="J107" s="209"/>
      <c r="K107" s="5" t="str">
        <f>VLOOKUP(B107,'LEAD 2019'!$B:$B,1,0)</f>
        <v>1.8.8.10.00-0</v>
      </c>
    </row>
    <row r="108" spans="1:11" ht="15" customHeight="1">
      <c r="A108" s="34">
        <v>6</v>
      </c>
      <c r="B108" s="35" t="s">
        <v>3250</v>
      </c>
      <c r="C108" s="35" t="s">
        <v>3251</v>
      </c>
      <c r="D108" s="35" t="s">
        <v>3252</v>
      </c>
      <c r="E108" s="36">
        <v>224210.14</v>
      </c>
      <c r="F108" s="209"/>
      <c r="G108" s="36">
        <v>542593.15</v>
      </c>
      <c r="H108" s="36">
        <v>507779.86</v>
      </c>
      <c r="I108" s="36">
        <v>259023.43</v>
      </c>
      <c r="J108" s="209"/>
      <c r="K108" s="5" t="str">
        <f>VLOOKUP(B108,'LEAD 2019'!$B:$B,1,0)</f>
        <v>1.8.8.10.00.0001-1</v>
      </c>
    </row>
    <row r="109" spans="1:11" ht="15" customHeight="1">
      <c r="A109" s="34">
        <v>4</v>
      </c>
      <c r="B109" s="35" t="s">
        <v>14500</v>
      </c>
      <c r="C109" s="35" t="s">
        <v>1</v>
      </c>
      <c r="D109" s="35" t="s">
        <v>14501</v>
      </c>
      <c r="E109" s="36">
        <v>0</v>
      </c>
      <c r="F109" s="209"/>
      <c r="G109" s="36">
        <v>654834.65</v>
      </c>
      <c r="H109" s="36">
        <v>618800.19999999995</v>
      </c>
      <c r="I109" s="36">
        <v>36034.449999999997</v>
      </c>
      <c r="J109" s="209"/>
      <c r="K109" s="5" t="str">
        <f>VLOOKUP(B109,'LEAD 2019'!$B:$B,1,0)</f>
        <v>1.8.8.35.00-9</v>
      </c>
    </row>
    <row r="110" spans="1:11" ht="15" customHeight="1">
      <c r="A110" s="34">
        <v>6</v>
      </c>
      <c r="B110" s="35" t="s">
        <v>9086</v>
      </c>
      <c r="C110" s="35" t="s">
        <v>14502</v>
      </c>
      <c r="D110" s="35" t="s">
        <v>14503</v>
      </c>
      <c r="E110" s="36">
        <v>0</v>
      </c>
      <c r="F110" s="209"/>
      <c r="G110" s="36">
        <v>34.450000000000003</v>
      </c>
      <c r="H110" s="36">
        <v>8800.2000000000007</v>
      </c>
      <c r="I110" s="36">
        <v>-8765.75</v>
      </c>
      <c r="J110" s="209"/>
      <c r="K110" s="5" t="str">
        <f>VLOOKUP(B110,'LEAD 2019'!$B:$B,1,0)</f>
        <v>1.8.8.35.00.0010-8</v>
      </c>
    </row>
    <row r="111" spans="1:11" ht="15" customHeight="1">
      <c r="A111" s="34">
        <v>6</v>
      </c>
      <c r="B111" s="35" t="s">
        <v>9089</v>
      </c>
      <c r="C111" s="35" t="s">
        <v>14504</v>
      </c>
      <c r="D111" s="35" t="s">
        <v>3337</v>
      </c>
      <c r="E111" s="36">
        <v>0</v>
      </c>
      <c r="F111" s="209"/>
      <c r="G111" s="36">
        <v>44800.2</v>
      </c>
      <c r="H111" s="36">
        <v>0</v>
      </c>
      <c r="I111" s="36">
        <v>44800.2</v>
      </c>
      <c r="J111" s="209"/>
      <c r="K111" s="5" t="str">
        <f>VLOOKUP(B111,'LEAD 2019'!$B:$B,1,0)</f>
        <v>1.8.8.35.00.9999-9</v>
      </c>
    </row>
    <row r="112" spans="1:11" ht="15" customHeight="1">
      <c r="A112" s="34">
        <v>4</v>
      </c>
      <c r="B112" s="35" t="s">
        <v>3253</v>
      </c>
      <c r="C112" s="35" t="s">
        <v>1</v>
      </c>
      <c r="D112" s="35" t="s">
        <v>3254</v>
      </c>
      <c r="E112" s="36">
        <v>2012013.65</v>
      </c>
      <c r="F112" s="209"/>
      <c r="G112" s="36">
        <v>126599.24</v>
      </c>
      <c r="H112" s="36">
        <v>96921.67</v>
      </c>
      <c r="I112" s="36">
        <v>2041691.22</v>
      </c>
      <c r="J112" s="209"/>
      <c r="K112" s="5" t="str">
        <f>VLOOKUP(B112,'LEAD 2019'!$B:$B,1,0)</f>
        <v>1.8.8.40.00-1</v>
      </c>
    </row>
    <row r="113" spans="1:11" ht="15" customHeight="1">
      <c r="A113" s="34">
        <v>5</v>
      </c>
      <c r="B113" s="35" t="s">
        <v>3255</v>
      </c>
      <c r="C113" s="35" t="s">
        <v>1</v>
      </c>
      <c r="D113" s="35" t="s">
        <v>3256</v>
      </c>
      <c r="E113" s="36">
        <v>1999465.2</v>
      </c>
      <c r="F113" s="209"/>
      <c r="G113" s="36">
        <v>42226.02</v>
      </c>
      <c r="H113" s="36">
        <v>0</v>
      </c>
      <c r="I113" s="36">
        <v>2041691.22</v>
      </c>
      <c r="J113" s="209"/>
      <c r="K113" s="5" t="str">
        <f>VLOOKUP(B113,'LEAD 2019'!$B:$B,1,0)</f>
        <v>1.8.8.40.05-6</v>
      </c>
    </row>
    <row r="114" spans="1:11" ht="15" customHeight="1">
      <c r="A114" s="34">
        <v>6</v>
      </c>
      <c r="B114" s="35" t="s">
        <v>3257</v>
      </c>
      <c r="C114" s="35" t="s">
        <v>3258</v>
      </c>
      <c r="D114" s="35" t="s">
        <v>3259</v>
      </c>
      <c r="E114" s="36">
        <v>433452.82</v>
      </c>
      <c r="F114" s="209"/>
      <c r="G114" s="36">
        <v>8579.5499999999993</v>
      </c>
      <c r="H114" s="36">
        <v>0</v>
      </c>
      <c r="I114" s="36">
        <v>442032.37</v>
      </c>
      <c r="J114" s="209"/>
      <c r="K114" s="5" t="str">
        <f>VLOOKUP(B114,'LEAD 2019'!$B:$B,1,0)</f>
        <v>1.8.8.40.05.0002-2</v>
      </c>
    </row>
    <row r="115" spans="1:11" ht="15" customHeight="1">
      <c r="A115" s="34">
        <v>6</v>
      </c>
      <c r="B115" s="35" t="s">
        <v>3260</v>
      </c>
      <c r="C115" s="35" t="s">
        <v>3261</v>
      </c>
      <c r="D115" s="35" t="s">
        <v>3262</v>
      </c>
      <c r="E115" s="36">
        <v>1566012.38</v>
      </c>
      <c r="F115" s="209"/>
      <c r="G115" s="36">
        <v>33646.47</v>
      </c>
      <c r="H115" s="36">
        <v>0</v>
      </c>
      <c r="I115" s="36">
        <v>1599658.85</v>
      </c>
      <c r="J115" s="209"/>
      <c r="K115" s="5" t="str">
        <f>VLOOKUP(B115,'LEAD 2019'!$B:$B,1,0)</f>
        <v>1.8.8.40.05.0003-9</v>
      </c>
    </row>
    <row r="116" spans="1:11" ht="15" customHeight="1">
      <c r="A116" s="34">
        <v>4</v>
      </c>
      <c r="B116" s="35" t="s">
        <v>3268</v>
      </c>
      <c r="C116" s="35" t="s">
        <v>1</v>
      </c>
      <c r="D116" s="35" t="s">
        <v>3269</v>
      </c>
      <c r="E116" s="36">
        <v>219426.1</v>
      </c>
      <c r="F116" s="209"/>
      <c r="G116" s="36">
        <v>6563539.9500000002</v>
      </c>
      <c r="H116" s="36">
        <v>5284501.6100000003</v>
      </c>
      <c r="I116" s="36">
        <v>1498464.44</v>
      </c>
      <c r="J116" s="209"/>
      <c r="K116" s="5" t="str">
        <f>VLOOKUP(B116,'LEAD 2019'!$B:$B,1,0)</f>
        <v>1.8.8.80.00-9</v>
      </c>
    </row>
    <row r="117" spans="1:11" ht="15" customHeight="1">
      <c r="A117" s="34">
        <v>5</v>
      </c>
      <c r="B117" s="35" t="s">
        <v>3270</v>
      </c>
      <c r="C117" s="35" t="s">
        <v>1</v>
      </c>
      <c r="D117" s="35" t="s">
        <v>3271</v>
      </c>
      <c r="E117" s="36">
        <v>219426.1</v>
      </c>
      <c r="F117" s="209"/>
      <c r="G117" s="36">
        <v>6563539.9500000002</v>
      </c>
      <c r="H117" s="36">
        <v>5284501.6100000003</v>
      </c>
      <c r="I117" s="36">
        <v>1498464.44</v>
      </c>
      <c r="J117" s="209"/>
      <c r="K117" s="5" t="str">
        <f>VLOOKUP(B117,'LEAD 2019'!$B:$B,1,0)</f>
        <v>1.8.8.80.20-5</v>
      </c>
    </row>
    <row r="118" spans="1:11" ht="15" customHeight="1">
      <c r="A118" s="34">
        <v>6</v>
      </c>
      <c r="B118" s="35" t="s">
        <v>3272</v>
      </c>
      <c r="C118" s="35" t="s">
        <v>3273</v>
      </c>
      <c r="D118" s="35" t="s">
        <v>3274</v>
      </c>
      <c r="E118" s="36">
        <v>0</v>
      </c>
      <c r="F118" s="209"/>
      <c r="G118" s="36">
        <v>1630000</v>
      </c>
      <c r="H118" s="36">
        <v>415500</v>
      </c>
      <c r="I118" s="36">
        <v>1214500</v>
      </c>
      <c r="J118" s="209"/>
      <c r="K118" s="5" t="str">
        <f>VLOOKUP(B118,'LEAD 2019'!$B:$B,1,0)</f>
        <v>1.8.8.80.20.0001-0</v>
      </c>
    </row>
    <row r="119" spans="1:11" ht="15" customHeight="1">
      <c r="A119" s="34">
        <v>6</v>
      </c>
      <c r="B119" s="35" t="s">
        <v>3275</v>
      </c>
      <c r="C119" s="35" t="s">
        <v>3276</v>
      </c>
      <c r="D119" s="35" t="s">
        <v>3277</v>
      </c>
      <c r="E119" s="36">
        <v>219426.1</v>
      </c>
      <c r="F119" s="209"/>
      <c r="G119" s="36">
        <v>4933539.95</v>
      </c>
      <c r="H119" s="36">
        <v>4869001.6100000003</v>
      </c>
      <c r="I119" s="36">
        <v>283964.44</v>
      </c>
      <c r="J119" s="209"/>
      <c r="K119" s="5" t="str">
        <f>VLOOKUP(B119,'LEAD 2019'!$B:$B,1,0)</f>
        <v>1.8.8.80.20.0011-3</v>
      </c>
    </row>
    <row r="120" spans="1:11" ht="15" customHeight="1">
      <c r="A120" s="34">
        <v>4</v>
      </c>
      <c r="B120" s="35" t="s">
        <v>3278</v>
      </c>
      <c r="C120" s="35" t="s">
        <v>1</v>
      </c>
      <c r="D120" s="35" t="s">
        <v>3279</v>
      </c>
      <c r="E120" s="36">
        <v>20870.53</v>
      </c>
      <c r="F120" s="209"/>
      <c r="G120" s="36">
        <v>7757479257.0500002</v>
      </c>
      <c r="H120" s="36">
        <v>7757437854.8500004</v>
      </c>
      <c r="I120" s="36">
        <v>62272.73</v>
      </c>
      <c r="J120" s="209"/>
      <c r="K120" s="5" t="str">
        <f>VLOOKUP(B120,'LEAD 2019'!$B:$B,1,0)</f>
        <v>1.8.8.92.00-4</v>
      </c>
    </row>
    <row r="121" spans="1:11" ht="15" customHeight="1">
      <c r="A121" s="34">
        <v>6</v>
      </c>
      <c r="B121" s="35" t="s">
        <v>3280</v>
      </c>
      <c r="C121" s="35" t="s">
        <v>3281</v>
      </c>
      <c r="D121" s="35" t="s">
        <v>3282</v>
      </c>
      <c r="E121" s="36">
        <v>857.55</v>
      </c>
      <c r="F121" s="209"/>
      <c r="G121" s="36">
        <v>107743.63</v>
      </c>
      <c r="H121" s="36">
        <v>107396.42</v>
      </c>
      <c r="I121" s="36">
        <v>1204.76</v>
      </c>
      <c r="J121" s="209"/>
      <c r="K121" s="5" t="str">
        <f>VLOOKUP(B121,'LEAD 2019'!$B:$B,1,0)</f>
        <v>1.8.8.92.00.0005-7</v>
      </c>
    </row>
    <row r="122" spans="1:11" ht="15" customHeight="1">
      <c r="A122" s="34">
        <v>6</v>
      </c>
      <c r="B122" s="35" t="s">
        <v>3283</v>
      </c>
      <c r="C122" s="35" t="s">
        <v>3284</v>
      </c>
      <c r="D122" s="35" t="s">
        <v>3285</v>
      </c>
      <c r="E122" s="36">
        <v>0</v>
      </c>
      <c r="F122" s="209"/>
      <c r="G122" s="36">
        <v>3672074.03</v>
      </c>
      <c r="H122" s="36">
        <v>3655738.9</v>
      </c>
      <c r="I122" s="36">
        <v>16335.13</v>
      </c>
      <c r="J122" s="209"/>
      <c r="K122" s="5" t="str">
        <f>VLOOKUP(B122,'LEAD 2019'!$B:$B,1,0)</f>
        <v>1.8.8.92.00.0006-4</v>
      </c>
    </row>
    <row r="123" spans="1:11" ht="15" customHeight="1">
      <c r="A123" s="34">
        <v>6</v>
      </c>
      <c r="B123" s="35" t="s">
        <v>3286</v>
      </c>
      <c r="C123" s="35" t="s">
        <v>3287</v>
      </c>
      <c r="D123" s="35" t="s">
        <v>3288</v>
      </c>
      <c r="E123" s="36">
        <v>20012.98</v>
      </c>
      <c r="F123" s="209"/>
      <c r="G123" s="36">
        <v>2342237.79</v>
      </c>
      <c r="H123" s="36">
        <v>2317517.9300000002</v>
      </c>
      <c r="I123" s="36">
        <v>44732.84</v>
      </c>
      <c r="J123" s="209"/>
      <c r="K123" s="5" t="str">
        <f>VLOOKUP(B123,'LEAD 2019'!$B:$B,1,0)</f>
        <v>1.8.8.92.00.0016-7</v>
      </c>
    </row>
    <row r="124" spans="1:11" ht="15" customHeight="1">
      <c r="A124" s="34">
        <v>3</v>
      </c>
      <c r="B124" s="35" t="s">
        <v>3289</v>
      </c>
      <c r="C124" s="35" t="s">
        <v>1</v>
      </c>
      <c r="D124" s="35" t="s">
        <v>3290</v>
      </c>
      <c r="E124" s="36">
        <v>-61247.53</v>
      </c>
      <c r="F124" s="209"/>
      <c r="G124" s="36">
        <v>207617.99</v>
      </c>
      <c r="H124" s="36">
        <v>250286.68</v>
      </c>
      <c r="I124" s="36">
        <v>-103916.22</v>
      </c>
      <c r="J124" s="209"/>
      <c r="K124" s="5" t="str">
        <f>VLOOKUP(B124,'LEAD 2019'!$B:$B,1,0)</f>
        <v>1.8.9.00.00-6</v>
      </c>
    </row>
    <row r="125" spans="1:11" ht="15" customHeight="1">
      <c r="A125" s="34">
        <v>4</v>
      </c>
      <c r="B125" s="35" t="s">
        <v>3291</v>
      </c>
      <c r="C125" s="35" t="s">
        <v>1</v>
      </c>
      <c r="D125" s="35" t="s">
        <v>3292</v>
      </c>
      <c r="E125" s="36">
        <v>-61247.53</v>
      </c>
      <c r="F125" s="209"/>
      <c r="G125" s="36">
        <v>207617.99</v>
      </c>
      <c r="H125" s="36">
        <v>250286.68</v>
      </c>
      <c r="I125" s="36">
        <v>-103916.22</v>
      </c>
      <c r="J125" s="209"/>
      <c r="K125" s="5" t="str">
        <f>VLOOKUP(B125,'LEAD 2019'!$B:$B,1,0)</f>
        <v>1.8.9.99.00-0</v>
      </c>
    </row>
    <row r="126" spans="1:11" ht="15" customHeight="1">
      <c r="A126" s="34">
        <v>5</v>
      </c>
      <c r="B126" s="35" t="s">
        <v>3293</v>
      </c>
      <c r="C126" s="35" t="s">
        <v>1</v>
      </c>
      <c r="D126" s="35" t="s">
        <v>3294</v>
      </c>
      <c r="E126" s="36">
        <v>-61247.53</v>
      </c>
      <c r="F126" s="209"/>
      <c r="G126" s="36">
        <v>207617.99</v>
      </c>
      <c r="H126" s="36">
        <v>250286.68</v>
      </c>
      <c r="I126" s="36">
        <v>-103916.22</v>
      </c>
      <c r="J126" s="209"/>
      <c r="K126" s="5" t="str">
        <f>VLOOKUP(B126,'LEAD 2019'!$B:$B,1,0)</f>
        <v>1.8.9.99.10-3</v>
      </c>
    </row>
    <row r="127" spans="1:11" ht="15" customHeight="1">
      <c r="A127" s="34">
        <v>6</v>
      </c>
      <c r="B127" s="35" t="s">
        <v>3295</v>
      </c>
      <c r="C127" s="35" t="s">
        <v>3296</v>
      </c>
      <c r="D127" s="35" t="s">
        <v>3297</v>
      </c>
      <c r="E127" s="36">
        <v>-61247.53</v>
      </c>
      <c r="F127" s="209"/>
      <c r="G127" s="36">
        <v>207257.65</v>
      </c>
      <c r="H127" s="36">
        <v>249926.34</v>
      </c>
      <c r="I127" s="36">
        <v>-103916.22</v>
      </c>
      <c r="J127" s="209"/>
      <c r="K127" s="5" t="str">
        <f>VLOOKUP(B127,'LEAD 2019'!$B:$B,1,0)</f>
        <v>1.8.9.99.10.0002-3</v>
      </c>
    </row>
    <row r="128" spans="1:11" ht="15" customHeight="1">
      <c r="A128" s="34">
        <v>2</v>
      </c>
      <c r="B128" s="35" t="s">
        <v>3298</v>
      </c>
      <c r="C128" s="35" t="s">
        <v>1</v>
      </c>
      <c r="D128" s="35" t="s">
        <v>3299</v>
      </c>
      <c r="E128" s="36">
        <v>6218719.3899999997</v>
      </c>
      <c r="F128" s="209"/>
      <c r="G128" s="36">
        <v>4305530.4000000004</v>
      </c>
      <c r="H128" s="36">
        <v>5115610.42</v>
      </c>
      <c r="I128" s="36">
        <v>5408639.3700000001</v>
      </c>
      <c r="J128" s="209"/>
      <c r="K128" s="5" t="str">
        <f>VLOOKUP(B128,'LEAD 2019'!$B:$B,1,0)</f>
        <v>1.9.0.00.00-8</v>
      </c>
    </row>
    <row r="129" spans="1:11" ht="15" customHeight="1">
      <c r="A129" s="34">
        <v>3</v>
      </c>
      <c r="B129" s="35" t="s">
        <v>3300</v>
      </c>
      <c r="C129" s="35" t="s">
        <v>1</v>
      </c>
      <c r="D129" s="35" t="s">
        <v>3301</v>
      </c>
      <c r="E129" s="36">
        <v>6138603.8499999996</v>
      </c>
      <c r="F129" s="209"/>
      <c r="G129" s="36">
        <v>3956268.14</v>
      </c>
      <c r="H129" s="36">
        <v>4784428.32</v>
      </c>
      <c r="I129" s="36">
        <v>5310443.67</v>
      </c>
      <c r="J129" s="209"/>
      <c r="K129" s="5" t="str">
        <f>VLOOKUP(B129,'LEAD 2019'!$B:$B,1,0)</f>
        <v>1.9.8.00.00-2</v>
      </c>
    </row>
    <row r="130" spans="1:11" ht="15" customHeight="1">
      <c r="A130" s="34">
        <v>4</v>
      </c>
      <c r="B130" s="35" t="s">
        <v>3302</v>
      </c>
      <c r="C130" s="35" t="s">
        <v>1</v>
      </c>
      <c r="D130" s="35" t="s">
        <v>3303</v>
      </c>
      <c r="E130" s="36">
        <v>6138603.8499999996</v>
      </c>
      <c r="F130" s="209"/>
      <c r="G130" s="36">
        <v>3956114.14</v>
      </c>
      <c r="H130" s="36">
        <v>4784274.32</v>
      </c>
      <c r="I130" s="36">
        <v>5310443.67</v>
      </c>
      <c r="J130" s="209"/>
      <c r="K130" s="5" t="str">
        <f>VLOOKUP(B130,'LEAD 2019'!$B:$B,1,0)</f>
        <v>1.9.8.10.00-9</v>
      </c>
    </row>
    <row r="131" spans="1:11" ht="15" customHeight="1">
      <c r="A131" s="34">
        <v>5</v>
      </c>
      <c r="B131" s="35" t="s">
        <v>3304</v>
      </c>
      <c r="C131" s="35" t="s">
        <v>1</v>
      </c>
      <c r="D131" s="35" t="s">
        <v>3305</v>
      </c>
      <c r="E131" s="36">
        <v>5588603.8499999996</v>
      </c>
      <c r="F131" s="209"/>
      <c r="G131" s="36">
        <v>3615264.23</v>
      </c>
      <c r="H131" s="36">
        <v>4518651.97</v>
      </c>
      <c r="I131" s="36">
        <v>4685216.1100000003</v>
      </c>
      <c r="J131" s="209"/>
      <c r="K131" s="5" t="str">
        <f>VLOOKUP(B131,'LEAD 2019'!$B:$B,1,0)</f>
        <v>1.9.8.10.10-2</v>
      </c>
    </row>
    <row r="132" spans="1:11" ht="15" customHeight="1">
      <c r="A132" s="34">
        <v>6</v>
      </c>
      <c r="B132" s="35" t="s">
        <v>3306</v>
      </c>
      <c r="C132" s="35" t="s">
        <v>3307</v>
      </c>
      <c r="D132" s="35" t="s">
        <v>3308</v>
      </c>
      <c r="E132" s="36">
        <v>5805264.8099999996</v>
      </c>
      <c r="F132" s="209"/>
      <c r="G132" s="36">
        <v>3098603.27</v>
      </c>
      <c r="H132" s="36">
        <v>3918651.97</v>
      </c>
      <c r="I132" s="36">
        <v>4985216.1100000003</v>
      </c>
      <c r="J132" s="209"/>
      <c r="K132" s="5" t="str">
        <f>VLOOKUP(B132,'LEAD 2019'!$B:$B,1,0)</f>
        <v>1.9.8.10.10.0001-7</v>
      </c>
    </row>
    <row r="133" spans="1:11" ht="15" customHeight="1">
      <c r="A133" s="34">
        <v>6</v>
      </c>
      <c r="B133" s="35" t="s">
        <v>3309</v>
      </c>
      <c r="C133" s="35" t="s">
        <v>3310</v>
      </c>
      <c r="D133" s="35" t="s">
        <v>3311</v>
      </c>
      <c r="E133" s="36">
        <v>-216660.96</v>
      </c>
      <c r="F133" s="209"/>
      <c r="G133" s="36">
        <v>516660.96</v>
      </c>
      <c r="H133" s="36">
        <v>600000</v>
      </c>
      <c r="I133" s="36">
        <v>-300000</v>
      </c>
      <c r="J133" s="209"/>
      <c r="K133" s="5" t="str">
        <f>VLOOKUP(B133,'LEAD 2019'!$B:$B,1,0)</f>
        <v>1.9.8.10.10.0002-4</v>
      </c>
    </row>
    <row r="134" spans="1:11" ht="15" customHeight="1">
      <c r="A134" s="34">
        <v>5</v>
      </c>
      <c r="B134" s="35" t="s">
        <v>3312</v>
      </c>
      <c r="C134" s="35" t="s">
        <v>1</v>
      </c>
      <c r="D134" s="35" t="s">
        <v>3313</v>
      </c>
      <c r="E134" s="36">
        <v>35000</v>
      </c>
      <c r="F134" s="209"/>
      <c r="G134" s="36">
        <v>340849.91</v>
      </c>
      <c r="H134" s="36">
        <v>240622.35</v>
      </c>
      <c r="I134" s="36">
        <v>135227.56</v>
      </c>
      <c r="J134" s="209"/>
      <c r="K134" s="5" t="str">
        <f>VLOOKUP(B134,'LEAD 2019'!$B:$B,1,0)</f>
        <v>1.9.8.10.30-8</v>
      </c>
    </row>
    <row r="135" spans="1:11" ht="15" customHeight="1">
      <c r="A135" s="34">
        <v>6</v>
      </c>
      <c r="B135" s="35" t="s">
        <v>3314</v>
      </c>
      <c r="C135" s="35" t="s">
        <v>3315</v>
      </c>
      <c r="D135" s="35" t="s">
        <v>3316</v>
      </c>
      <c r="E135" s="36">
        <v>36090.410000000003</v>
      </c>
      <c r="F135" s="209"/>
      <c r="G135" s="36">
        <v>339759.5</v>
      </c>
      <c r="H135" s="36">
        <v>236154.99</v>
      </c>
      <c r="I135" s="36">
        <v>139694.92000000001</v>
      </c>
      <c r="J135" s="209"/>
      <c r="K135" s="5" t="str">
        <f>VLOOKUP(B135,'LEAD 2019'!$B:$B,1,0)</f>
        <v>1.9.8.10.30.0001-5</v>
      </c>
    </row>
    <row r="136" spans="1:11" ht="15" customHeight="1">
      <c r="A136" s="34">
        <v>6</v>
      </c>
      <c r="B136" s="35" t="s">
        <v>5680</v>
      </c>
      <c r="C136" s="35" t="s">
        <v>5681</v>
      </c>
      <c r="D136" s="35" t="s">
        <v>5682</v>
      </c>
      <c r="E136" s="36">
        <v>-1090.4100000000001</v>
      </c>
      <c r="F136" s="209"/>
      <c r="G136" s="36">
        <v>1090.4100000000001</v>
      </c>
      <c r="H136" s="36">
        <v>4467.3599999999997</v>
      </c>
      <c r="I136" s="36">
        <v>-4467.3599999999997</v>
      </c>
      <c r="J136" s="209"/>
      <c r="K136" s="5" t="str">
        <f>VLOOKUP(B136,'LEAD 2019'!$B:$B,1,0)</f>
        <v>1.9.8.10.30.0002-2</v>
      </c>
    </row>
    <row r="137" spans="1:11" ht="15" customHeight="1">
      <c r="A137" s="34">
        <v>5</v>
      </c>
      <c r="B137" s="35" t="s">
        <v>3317</v>
      </c>
      <c r="C137" s="35" t="s">
        <v>1</v>
      </c>
      <c r="D137" s="35" t="s">
        <v>3318</v>
      </c>
      <c r="E137" s="36">
        <v>515000</v>
      </c>
      <c r="F137" s="209"/>
      <c r="G137" s="36">
        <v>0</v>
      </c>
      <c r="H137" s="36">
        <v>25000</v>
      </c>
      <c r="I137" s="36">
        <v>490000</v>
      </c>
      <c r="J137" s="209"/>
      <c r="K137" s="5" t="str">
        <f>VLOOKUP(B137,'LEAD 2019'!$B:$B,1,0)</f>
        <v>1.9.8.10.50-4</v>
      </c>
    </row>
    <row r="138" spans="1:11" ht="15" customHeight="1">
      <c r="A138" s="34">
        <v>6</v>
      </c>
      <c r="B138" s="35" t="s">
        <v>3319</v>
      </c>
      <c r="C138" s="35" t="s">
        <v>3320</v>
      </c>
      <c r="D138" s="35" t="s">
        <v>3321</v>
      </c>
      <c r="E138" s="36">
        <v>584000</v>
      </c>
      <c r="F138" s="209"/>
      <c r="G138" s="36">
        <v>0</v>
      </c>
      <c r="H138" s="36">
        <v>0</v>
      </c>
      <c r="I138" s="36">
        <v>584000</v>
      </c>
      <c r="J138" s="209"/>
      <c r="K138" s="5" t="str">
        <f>VLOOKUP(B138,'LEAD 2019'!$B:$B,1,0)</f>
        <v>1.9.8.10.50.0001-3</v>
      </c>
    </row>
    <row r="139" spans="1:11" ht="15" customHeight="1">
      <c r="A139" s="34">
        <v>6</v>
      </c>
      <c r="B139" s="35" t="s">
        <v>3322</v>
      </c>
      <c r="C139" s="35" t="s">
        <v>3323</v>
      </c>
      <c r="D139" s="35" t="s">
        <v>3324</v>
      </c>
      <c r="E139" s="36">
        <v>-69000</v>
      </c>
      <c r="F139" s="209"/>
      <c r="G139" s="36">
        <v>0</v>
      </c>
      <c r="H139" s="36">
        <v>25000</v>
      </c>
      <c r="I139" s="36">
        <v>-94000</v>
      </c>
      <c r="J139" s="209"/>
      <c r="K139" s="5" t="str">
        <f>VLOOKUP(B139,'LEAD 2019'!$B:$B,1,0)</f>
        <v>1.9.8.10.50.0003-7</v>
      </c>
    </row>
    <row r="140" spans="1:11" ht="15" customHeight="1">
      <c r="A140" s="34">
        <v>3</v>
      </c>
      <c r="B140" s="35" t="s">
        <v>3325</v>
      </c>
      <c r="C140" s="35" t="s">
        <v>1</v>
      </c>
      <c r="D140" s="35" t="s">
        <v>3326</v>
      </c>
      <c r="E140" s="36">
        <v>80115.539999999994</v>
      </c>
      <c r="F140" s="209"/>
      <c r="G140" s="36">
        <v>349262.26</v>
      </c>
      <c r="H140" s="36">
        <v>331182.09999999998</v>
      </c>
      <c r="I140" s="36">
        <v>98195.7</v>
      </c>
      <c r="J140" s="209"/>
      <c r="K140" s="5" t="str">
        <f>VLOOKUP(B140,'LEAD 2019'!$B:$B,1,0)</f>
        <v>1.9.9.00.00-5</v>
      </c>
    </row>
    <row r="141" spans="1:11" ht="15" customHeight="1">
      <c r="A141" s="34">
        <v>4</v>
      </c>
      <c r="B141" s="35" t="s">
        <v>3327</v>
      </c>
      <c r="C141" s="35" t="s">
        <v>1</v>
      </c>
      <c r="D141" s="35" t="s">
        <v>3328</v>
      </c>
      <c r="E141" s="36">
        <v>80115.539999999994</v>
      </c>
      <c r="F141" s="209"/>
      <c r="G141" s="36">
        <v>349262.26</v>
      </c>
      <c r="H141" s="36">
        <v>331182.09999999998</v>
      </c>
      <c r="I141" s="36">
        <v>98195.7</v>
      </c>
      <c r="J141" s="209"/>
      <c r="K141" s="5" t="str">
        <f>VLOOKUP(B141,'LEAD 2019'!$B:$B,1,0)</f>
        <v>1.9.9.10.00-2</v>
      </c>
    </row>
    <row r="142" spans="1:11" ht="15" customHeight="1">
      <c r="A142" s="34">
        <v>6</v>
      </c>
      <c r="B142" s="35" t="s">
        <v>3329</v>
      </c>
      <c r="C142" s="35" t="s">
        <v>3330</v>
      </c>
      <c r="D142" s="35" t="s">
        <v>3331</v>
      </c>
      <c r="E142" s="36">
        <v>62755.49</v>
      </c>
      <c r="F142" s="209"/>
      <c r="G142" s="36">
        <v>223352.38</v>
      </c>
      <c r="H142" s="36">
        <v>204872.17</v>
      </c>
      <c r="I142" s="36">
        <v>81235.7</v>
      </c>
      <c r="J142" s="209"/>
      <c r="K142" s="5" t="str">
        <f>VLOOKUP(B142,'LEAD 2019'!$B:$B,1,0)</f>
        <v>1.9.9.10.00.0001-7</v>
      </c>
    </row>
    <row r="143" spans="1:11" ht="15" customHeight="1">
      <c r="A143" s="34">
        <v>6</v>
      </c>
      <c r="B143" s="35" t="s">
        <v>3335</v>
      </c>
      <c r="C143" s="35" t="s">
        <v>3336</v>
      </c>
      <c r="D143" s="35" t="s">
        <v>3337</v>
      </c>
      <c r="E143" s="36">
        <v>17360.05</v>
      </c>
      <c r="F143" s="209"/>
      <c r="G143" s="36">
        <v>107947.8</v>
      </c>
      <c r="H143" s="36">
        <v>108347.85</v>
      </c>
      <c r="I143" s="36">
        <v>16960</v>
      </c>
      <c r="J143" s="209"/>
      <c r="K143" s="5" t="str">
        <f>VLOOKUP(B143,'LEAD 2019'!$B:$B,1,0)</f>
        <v>1.9.9.10.00.9999-4</v>
      </c>
    </row>
    <row r="144" spans="1:11" ht="15" customHeight="1">
      <c r="A144" s="34">
        <v>1</v>
      </c>
      <c r="B144" s="35" t="s">
        <v>3338</v>
      </c>
      <c r="C144" s="35" t="s">
        <v>1</v>
      </c>
      <c r="D144" s="35" t="s">
        <v>3339</v>
      </c>
      <c r="E144" s="36">
        <v>15815318.220000001</v>
      </c>
      <c r="F144" s="209"/>
      <c r="G144" s="36">
        <v>9228279.6199999992</v>
      </c>
      <c r="H144" s="36">
        <v>1664485.83</v>
      </c>
      <c r="I144" s="36">
        <v>23379112.010000002</v>
      </c>
      <c r="J144" s="209"/>
      <c r="K144" s="5" t="str">
        <f>VLOOKUP(B144,'LEAD 2019'!$B:$B,1,0)</f>
        <v>2.0.0.00.00-4</v>
      </c>
    </row>
    <row r="145" spans="1:11" ht="15" customHeight="1">
      <c r="A145" s="34">
        <v>2</v>
      </c>
      <c r="B145" s="35" t="s">
        <v>3340</v>
      </c>
      <c r="C145" s="35" t="s">
        <v>1</v>
      </c>
      <c r="D145" s="35" t="s">
        <v>3341</v>
      </c>
      <c r="E145" s="36">
        <v>4276463</v>
      </c>
      <c r="F145" s="209"/>
      <c r="G145" s="36">
        <v>541776.07999999996</v>
      </c>
      <c r="H145" s="36">
        <v>0</v>
      </c>
      <c r="I145" s="36">
        <v>4818239.08</v>
      </c>
      <c r="J145" s="209"/>
      <c r="K145" s="5" t="str">
        <f>VLOOKUP(B145,'LEAD 2019'!$B:$B,1,0)</f>
        <v>2.1.0.00.00-3</v>
      </c>
    </row>
    <row r="146" spans="1:11" ht="15" customHeight="1">
      <c r="A146" s="34">
        <v>3</v>
      </c>
      <c r="B146" s="35" t="s">
        <v>3342</v>
      </c>
      <c r="C146" s="35" t="s">
        <v>1</v>
      </c>
      <c r="D146" s="35" t="s">
        <v>3343</v>
      </c>
      <c r="E146" s="36">
        <v>4276463</v>
      </c>
      <c r="F146" s="209"/>
      <c r="G146" s="36">
        <v>541776.07999999996</v>
      </c>
      <c r="H146" s="36">
        <v>0</v>
      </c>
      <c r="I146" s="36">
        <v>4818239.08</v>
      </c>
      <c r="J146" s="209"/>
      <c r="K146" s="5" t="str">
        <f>VLOOKUP(B146,'LEAD 2019'!$B:$B,1,0)</f>
        <v>2.1.5.00.00-8</v>
      </c>
    </row>
    <row r="147" spans="1:11" ht="15" customHeight="1">
      <c r="A147" s="34">
        <v>4</v>
      </c>
      <c r="B147" s="35" t="s">
        <v>3344</v>
      </c>
      <c r="C147" s="35" t="s">
        <v>1</v>
      </c>
      <c r="D147" s="35" t="s">
        <v>3345</v>
      </c>
      <c r="E147" s="36">
        <v>4276463</v>
      </c>
      <c r="F147" s="209"/>
      <c r="G147" s="36">
        <v>541776.07999999996</v>
      </c>
      <c r="H147" s="36">
        <v>0</v>
      </c>
      <c r="I147" s="36">
        <v>4818239.08</v>
      </c>
      <c r="J147" s="209"/>
      <c r="K147" s="5" t="str">
        <f>VLOOKUP(B147,'LEAD 2019'!$B:$B,1,0)</f>
        <v>2.1.5.30.00-9</v>
      </c>
    </row>
    <row r="148" spans="1:11" ht="15" customHeight="1">
      <c r="A148" s="34">
        <v>5</v>
      </c>
      <c r="B148" s="35" t="s">
        <v>3346</v>
      </c>
      <c r="C148" s="35" t="s">
        <v>1</v>
      </c>
      <c r="D148" s="35" t="s">
        <v>3347</v>
      </c>
      <c r="E148" s="36">
        <v>4202396.45</v>
      </c>
      <c r="F148" s="209"/>
      <c r="G148" s="36">
        <v>541776.07999999996</v>
      </c>
      <c r="H148" s="36">
        <v>0</v>
      </c>
      <c r="I148" s="36">
        <v>4744172.53</v>
      </c>
      <c r="J148" s="209"/>
      <c r="K148" s="5" t="str">
        <f>VLOOKUP(B148,'LEAD 2019'!$B:$B,1,0)</f>
        <v>2.1.5.30.05-4</v>
      </c>
    </row>
    <row r="149" spans="1:11" ht="15" customHeight="1">
      <c r="A149" s="34">
        <v>6</v>
      </c>
      <c r="B149" s="35" t="s">
        <v>3348</v>
      </c>
      <c r="C149" s="35" t="s">
        <v>3349</v>
      </c>
      <c r="D149" s="35" t="s">
        <v>3350</v>
      </c>
      <c r="E149" s="36">
        <v>4202396.45</v>
      </c>
      <c r="F149" s="209"/>
      <c r="G149" s="36">
        <v>541776.07999999996</v>
      </c>
      <c r="H149" s="36">
        <v>0</v>
      </c>
      <c r="I149" s="36">
        <v>4744172.53</v>
      </c>
      <c r="J149" s="209"/>
      <c r="K149" s="5" t="str">
        <f>VLOOKUP(B149,'LEAD 2019'!$B:$B,1,0)</f>
        <v>2.1.5.30.05.0001-9</v>
      </c>
    </row>
    <row r="150" spans="1:11" ht="15" customHeight="1">
      <c r="A150" s="34">
        <v>5</v>
      </c>
      <c r="B150" s="35" t="s">
        <v>3351</v>
      </c>
      <c r="C150" s="35" t="s">
        <v>1</v>
      </c>
      <c r="D150" s="35" t="s">
        <v>3352</v>
      </c>
      <c r="E150" s="36">
        <v>74066.55</v>
      </c>
      <c r="F150" s="209"/>
      <c r="G150" s="36">
        <v>0</v>
      </c>
      <c r="H150" s="36">
        <v>0</v>
      </c>
      <c r="I150" s="36">
        <v>74066.55</v>
      </c>
      <c r="J150" s="209"/>
      <c r="K150" s="5" t="str">
        <f>VLOOKUP(B150,'LEAD 2019'!$B:$B,1,0)</f>
        <v>2.1.5.30.10-2</v>
      </c>
    </row>
    <row r="151" spans="1:11" ht="15" customHeight="1">
      <c r="A151" s="34">
        <v>6</v>
      </c>
      <c r="B151" s="35" t="s">
        <v>3353</v>
      </c>
      <c r="C151" s="35" t="s">
        <v>3354</v>
      </c>
      <c r="D151" s="35" t="s">
        <v>3355</v>
      </c>
      <c r="E151" s="36">
        <v>74066.55</v>
      </c>
      <c r="F151" s="209"/>
      <c r="G151" s="36">
        <v>0</v>
      </c>
      <c r="H151" s="36">
        <v>0</v>
      </c>
      <c r="I151" s="36">
        <v>74066.55</v>
      </c>
      <c r="J151" s="209"/>
      <c r="K151" s="5" t="str">
        <f>VLOOKUP(B151,'LEAD 2019'!$B:$B,1,0)</f>
        <v>2.1.5.30.10.0001-3</v>
      </c>
    </row>
    <row r="152" spans="1:11" ht="15" customHeight="1">
      <c r="A152" s="34">
        <v>2</v>
      </c>
      <c r="B152" s="35" t="s">
        <v>3356</v>
      </c>
      <c r="C152" s="35" t="s">
        <v>1</v>
      </c>
      <c r="D152" s="35" t="s">
        <v>3357</v>
      </c>
      <c r="E152" s="36">
        <v>11538855.220000001</v>
      </c>
      <c r="F152" s="209"/>
      <c r="G152" s="36">
        <v>8686503.5399999991</v>
      </c>
      <c r="H152" s="36">
        <v>1664485.83</v>
      </c>
      <c r="I152" s="36">
        <v>18560872.93</v>
      </c>
      <c r="J152" s="209"/>
      <c r="K152" s="5" t="str">
        <f>VLOOKUP(B152,'LEAD 2019'!$B:$B,1,0)</f>
        <v>2.2.0.00.00-2</v>
      </c>
    </row>
    <row r="153" spans="1:11" ht="15" customHeight="1">
      <c r="A153" s="34">
        <v>3</v>
      </c>
      <c r="B153" s="35" t="s">
        <v>3358</v>
      </c>
      <c r="C153" s="35" t="s">
        <v>1</v>
      </c>
      <c r="D153" s="35" t="s">
        <v>3359</v>
      </c>
      <c r="E153" s="36">
        <v>9777304.7300000004</v>
      </c>
      <c r="F153" s="209"/>
      <c r="G153" s="36">
        <v>7284555.8700000001</v>
      </c>
      <c r="H153" s="36">
        <v>875161.07</v>
      </c>
      <c r="I153" s="36">
        <v>16186699.529999999</v>
      </c>
      <c r="J153" s="209"/>
      <c r="K153" s="5" t="str">
        <f>VLOOKUP(B153,'LEAD 2019'!$B:$B,1,0)</f>
        <v>2.2.2.00.00-8</v>
      </c>
    </row>
    <row r="154" spans="1:11" ht="15" customHeight="1">
      <c r="A154" s="34">
        <v>4</v>
      </c>
      <c r="B154" s="35" t="s">
        <v>3360</v>
      </c>
      <c r="C154" s="35" t="s">
        <v>1</v>
      </c>
      <c r="D154" s="35" t="s">
        <v>3361</v>
      </c>
      <c r="E154" s="36">
        <v>9777304.7300000004</v>
      </c>
      <c r="F154" s="209"/>
      <c r="G154" s="36">
        <v>7284555.8700000001</v>
      </c>
      <c r="H154" s="36">
        <v>875161.07</v>
      </c>
      <c r="I154" s="36">
        <v>16186699.529999999</v>
      </c>
      <c r="J154" s="209"/>
      <c r="K154" s="5" t="str">
        <f>VLOOKUP(B154,'LEAD 2019'!$B:$B,1,0)</f>
        <v>2.2.2.10.00-5</v>
      </c>
    </row>
    <row r="155" spans="1:11" ht="15" customHeight="1">
      <c r="A155" s="34">
        <v>5</v>
      </c>
      <c r="B155" s="35" t="s">
        <v>3362</v>
      </c>
      <c r="C155" s="35" t="s">
        <v>1</v>
      </c>
      <c r="D155" s="35" t="s">
        <v>3305</v>
      </c>
      <c r="E155" s="36">
        <v>9777304.7300000004</v>
      </c>
      <c r="F155" s="209"/>
      <c r="G155" s="36">
        <v>7189966.7400000002</v>
      </c>
      <c r="H155" s="36">
        <v>780571.94</v>
      </c>
      <c r="I155" s="36">
        <v>16186699.529999999</v>
      </c>
      <c r="J155" s="209"/>
      <c r="K155" s="5" t="str">
        <f>VLOOKUP(B155,'LEAD 2019'!$B:$B,1,0)</f>
        <v>2.2.2.10.10-8</v>
      </c>
    </row>
    <row r="156" spans="1:11" ht="15" customHeight="1">
      <c r="A156" s="34">
        <v>6</v>
      </c>
      <c r="B156" s="35" t="s">
        <v>3363</v>
      </c>
      <c r="C156" s="35" t="s">
        <v>3364</v>
      </c>
      <c r="D156" s="35" t="s">
        <v>3308</v>
      </c>
      <c r="E156" s="36">
        <v>9777304.7300000004</v>
      </c>
      <c r="F156" s="209"/>
      <c r="G156" s="36">
        <v>7189966.7400000002</v>
      </c>
      <c r="H156" s="36">
        <v>780571.94</v>
      </c>
      <c r="I156" s="36">
        <v>16186699.529999999</v>
      </c>
      <c r="J156" s="209"/>
      <c r="K156" s="5" t="str">
        <f>VLOOKUP(B156,'LEAD 2019'!$B:$B,1,0)</f>
        <v>2.2.2.10.10.0001-7</v>
      </c>
    </row>
    <row r="157" spans="1:11" ht="15" customHeight="1">
      <c r="A157" s="34">
        <v>3</v>
      </c>
      <c r="B157" s="35" t="s">
        <v>3365</v>
      </c>
      <c r="C157" s="35" t="s">
        <v>1</v>
      </c>
      <c r="D157" s="35" t="s">
        <v>3366</v>
      </c>
      <c r="E157" s="36">
        <v>137070.06</v>
      </c>
      <c r="F157" s="209"/>
      <c r="G157" s="36">
        <v>0</v>
      </c>
      <c r="H157" s="36">
        <v>700.76</v>
      </c>
      <c r="I157" s="36">
        <v>136369.29999999999</v>
      </c>
      <c r="J157" s="209"/>
      <c r="K157" s="5" t="str">
        <f>VLOOKUP(B157,'LEAD 2019'!$B:$B,1,0)</f>
        <v>2.2.3.00.00-1</v>
      </c>
    </row>
    <row r="158" spans="1:11" ht="15" customHeight="1">
      <c r="A158" s="34">
        <v>4</v>
      </c>
      <c r="B158" s="35" t="s">
        <v>3367</v>
      </c>
      <c r="C158" s="35" t="s">
        <v>1</v>
      </c>
      <c r="D158" s="35" t="s">
        <v>3368</v>
      </c>
      <c r="E158" s="36">
        <v>1364501.2</v>
      </c>
      <c r="F158" s="209"/>
      <c r="G158" s="36">
        <v>0</v>
      </c>
      <c r="H158" s="36">
        <v>0</v>
      </c>
      <c r="I158" s="36">
        <v>1364501.2</v>
      </c>
      <c r="J158" s="209"/>
      <c r="K158" s="5" t="str">
        <f>VLOOKUP(B158,'LEAD 2019'!$B:$B,1,0)</f>
        <v>2.2.3.10.00-8</v>
      </c>
    </row>
    <row r="159" spans="1:11" ht="15" customHeight="1">
      <c r="A159" s="34">
        <v>5</v>
      </c>
      <c r="B159" s="35" t="s">
        <v>3369</v>
      </c>
      <c r="C159" s="35" t="s">
        <v>1</v>
      </c>
      <c r="D159" s="35" t="s">
        <v>3370</v>
      </c>
      <c r="E159" s="36">
        <v>130000</v>
      </c>
      <c r="F159" s="209"/>
      <c r="G159" s="36">
        <v>0</v>
      </c>
      <c r="H159" s="36">
        <v>0</v>
      </c>
      <c r="I159" s="36">
        <v>130000</v>
      </c>
      <c r="J159" s="209"/>
      <c r="K159" s="5" t="str">
        <f>VLOOKUP(B159,'LEAD 2019'!$B:$B,1,0)</f>
        <v>2.2.3.10.10-1</v>
      </c>
    </row>
    <row r="160" spans="1:11" ht="15" customHeight="1">
      <c r="A160" s="34">
        <v>6</v>
      </c>
      <c r="B160" s="35" t="s">
        <v>3371</v>
      </c>
      <c r="C160" s="35" t="s">
        <v>3372</v>
      </c>
      <c r="D160" s="35" t="s">
        <v>3373</v>
      </c>
      <c r="E160" s="36">
        <v>130000</v>
      </c>
      <c r="F160" s="209"/>
      <c r="G160" s="36">
        <v>0</v>
      </c>
      <c r="H160" s="36">
        <v>0</v>
      </c>
      <c r="I160" s="36">
        <v>130000</v>
      </c>
      <c r="J160" s="209"/>
      <c r="K160" s="5" t="str">
        <f>VLOOKUP(B160,'LEAD 2019'!$B:$B,1,0)</f>
        <v>2.2.3.10.10.0001-6</v>
      </c>
    </row>
    <row r="161" spans="1:11" ht="15" customHeight="1">
      <c r="A161" s="34">
        <v>5</v>
      </c>
      <c r="B161" s="35" t="s">
        <v>3374</v>
      </c>
      <c r="C161" s="35" t="s">
        <v>1</v>
      </c>
      <c r="D161" s="35" t="s">
        <v>3375</v>
      </c>
      <c r="E161" s="36">
        <v>1234501.2</v>
      </c>
      <c r="F161" s="209"/>
      <c r="G161" s="36">
        <v>0</v>
      </c>
      <c r="H161" s="36">
        <v>0</v>
      </c>
      <c r="I161" s="36">
        <v>1234501.2</v>
      </c>
      <c r="J161" s="209"/>
      <c r="K161" s="5" t="str">
        <f>VLOOKUP(B161,'LEAD 2019'!$B:$B,1,0)</f>
        <v>2.2.3.10.20-4</v>
      </c>
    </row>
    <row r="162" spans="1:11" ht="15" customHeight="1">
      <c r="A162" s="34">
        <v>6</v>
      </c>
      <c r="B162" s="35" t="s">
        <v>3376</v>
      </c>
      <c r="C162" s="35" t="s">
        <v>3377</v>
      </c>
      <c r="D162" s="35" t="s">
        <v>3378</v>
      </c>
      <c r="E162" s="36">
        <v>1234501.2</v>
      </c>
      <c r="F162" s="209"/>
      <c r="G162" s="36">
        <v>0</v>
      </c>
      <c r="H162" s="36">
        <v>0</v>
      </c>
      <c r="I162" s="36">
        <v>1234501.2</v>
      </c>
      <c r="J162" s="209"/>
      <c r="K162" s="5" t="str">
        <f>VLOOKUP(B162,'LEAD 2019'!$B:$B,1,0)</f>
        <v>2.2.3.10.20.0001-5</v>
      </c>
    </row>
    <row r="163" spans="1:11" ht="15" customHeight="1">
      <c r="A163" s="34">
        <v>4</v>
      </c>
      <c r="B163" s="35" t="s">
        <v>3379</v>
      </c>
      <c r="C163" s="35" t="s">
        <v>1</v>
      </c>
      <c r="D163" s="35" t="s">
        <v>3380</v>
      </c>
      <c r="E163" s="36">
        <v>-1227431.1399999999</v>
      </c>
      <c r="F163" s="209"/>
      <c r="G163" s="36">
        <v>0</v>
      </c>
      <c r="H163" s="36">
        <v>700.76</v>
      </c>
      <c r="I163" s="36">
        <v>-1228131.8999999999</v>
      </c>
      <c r="J163" s="209"/>
      <c r="K163" s="5" t="str">
        <f>VLOOKUP(B163,'LEAD 2019'!$B:$B,1,0)</f>
        <v>2.2.3.99.00-5</v>
      </c>
    </row>
    <row r="164" spans="1:11" ht="15" customHeight="1">
      <c r="A164" s="34">
        <v>6</v>
      </c>
      <c r="B164" s="35" t="s">
        <v>3381</v>
      </c>
      <c r="C164" s="35" t="s">
        <v>3382</v>
      </c>
      <c r="D164" s="35" t="s">
        <v>3383</v>
      </c>
      <c r="E164" s="36">
        <v>-1227431.1399999999</v>
      </c>
      <c r="F164" s="209"/>
      <c r="G164" s="36">
        <v>0</v>
      </c>
      <c r="H164" s="36">
        <v>700.76</v>
      </c>
      <c r="I164" s="36">
        <v>-1228131.8999999999</v>
      </c>
      <c r="J164" s="209"/>
      <c r="K164" s="5" t="str">
        <f>VLOOKUP(B164,'LEAD 2019'!$B:$B,1,0)</f>
        <v>2.2.3.99.00.0001-4</v>
      </c>
    </row>
    <row r="165" spans="1:11" ht="15" customHeight="1">
      <c r="A165" s="34">
        <v>3</v>
      </c>
      <c r="B165" s="35" t="s">
        <v>3384</v>
      </c>
      <c r="C165" s="35" t="s">
        <v>1</v>
      </c>
      <c r="D165" s="35" t="s">
        <v>3385</v>
      </c>
      <c r="E165" s="36">
        <v>910459.54</v>
      </c>
      <c r="F165" s="209"/>
      <c r="G165" s="36">
        <v>1267491.78</v>
      </c>
      <c r="H165" s="36">
        <v>518796.15</v>
      </c>
      <c r="I165" s="36">
        <v>1659155.17</v>
      </c>
      <c r="J165" s="209"/>
      <c r="K165" s="5" t="str">
        <f>VLOOKUP(B165,'LEAD 2019'!$B:$B,1,0)</f>
        <v>2.2.4.00.00-4</v>
      </c>
    </row>
    <row r="166" spans="1:11" ht="15" customHeight="1">
      <c r="A166" s="34">
        <v>4</v>
      </c>
      <c r="B166" s="35" t="s">
        <v>3386</v>
      </c>
      <c r="C166" s="35" t="s">
        <v>1</v>
      </c>
      <c r="D166" s="35" t="s">
        <v>3387</v>
      </c>
      <c r="E166" s="36">
        <v>963384.91</v>
      </c>
      <c r="F166" s="209"/>
      <c r="G166" s="36">
        <v>237444.12</v>
      </c>
      <c r="H166" s="36">
        <v>1458.64</v>
      </c>
      <c r="I166" s="36">
        <v>1199370.3899999999</v>
      </c>
      <c r="J166" s="209"/>
      <c r="K166" s="5" t="str">
        <f>VLOOKUP(B166,'LEAD 2019'!$B:$B,1,0)</f>
        <v>2.2.4.10.00-1</v>
      </c>
    </row>
    <row r="167" spans="1:11" ht="15" customHeight="1">
      <c r="A167" s="34">
        <v>6</v>
      </c>
      <c r="B167" s="35" t="s">
        <v>3388</v>
      </c>
      <c r="C167" s="35" t="s">
        <v>3389</v>
      </c>
      <c r="D167" s="35" t="s">
        <v>3390</v>
      </c>
      <c r="E167" s="36">
        <v>963384.91</v>
      </c>
      <c r="F167" s="209"/>
      <c r="G167" s="36">
        <v>237444.12</v>
      </c>
      <c r="H167" s="36">
        <v>1458.64</v>
      </c>
      <c r="I167" s="36">
        <v>1199370.3899999999</v>
      </c>
      <c r="J167" s="209"/>
      <c r="K167" s="5" t="str">
        <f>VLOOKUP(B167,'LEAD 2019'!$B:$B,1,0)</f>
        <v>2.2.4.10.00.0001-6</v>
      </c>
    </row>
    <row r="168" spans="1:11" ht="15" customHeight="1">
      <c r="A168" s="34">
        <v>4</v>
      </c>
      <c r="B168" s="35" t="s">
        <v>3391</v>
      </c>
      <c r="C168" s="35" t="s">
        <v>1</v>
      </c>
      <c r="D168" s="35" t="s">
        <v>3392</v>
      </c>
      <c r="E168" s="36">
        <v>1165377.1299999999</v>
      </c>
      <c r="F168" s="209"/>
      <c r="G168" s="36">
        <v>970337.44</v>
      </c>
      <c r="H168" s="36">
        <v>218374.75</v>
      </c>
      <c r="I168" s="36">
        <v>1917339.82</v>
      </c>
      <c r="J168" s="209"/>
      <c r="K168" s="5" t="str">
        <f>VLOOKUP(B168,'LEAD 2019'!$B:$B,1,0)</f>
        <v>2.2.4.20.00-8</v>
      </c>
    </row>
    <row r="169" spans="1:11" ht="15" customHeight="1">
      <c r="A169" s="34">
        <v>6</v>
      </c>
      <c r="B169" s="35" t="s">
        <v>3393</v>
      </c>
      <c r="C169" s="35" t="s">
        <v>3394</v>
      </c>
      <c r="D169" s="35" t="s">
        <v>3395</v>
      </c>
      <c r="E169" s="36">
        <v>147963.62</v>
      </c>
      <c r="F169" s="209"/>
      <c r="G169" s="36">
        <v>19470.27</v>
      </c>
      <c r="H169" s="36">
        <v>4672.8</v>
      </c>
      <c r="I169" s="36">
        <v>162761.09</v>
      </c>
      <c r="J169" s="209"/>
      <c r="K169" s="5" t="str">
        <f>VLOOKUP(B169,'LEAD 2019'!$B:$B,1,0)</f>
        <v>2.2.4.20.00.0001-9</v>
      </c>
    </row>
    <row r="170" spans="1:11" ht="15" customHeight="1">
      <c r="A170" s="34">
        <v>6</v>
      </c>
      <c r="B170" s="35" t="s">
        <v>3396</v>
      </c>
      <c r="C170" s="35" t="s">
        <v>3397</v>
      </c>
      <c r="D170" s="35" t="s">
        <v>3398</v>
      </c>
      <c r="E170" s="36">
        <v>148861.01999999999</v>
      </c>
      <c r="F170" s="209"/>
      <c r="G170" s="36">
        <v>331816.7</v>
      </c>
      <c r="H170" s="36">
        <v>18090.59</v>
      </c>
      <c r="I170" s="36">
        <v>462587.13</v>
      </c>
      <c r="J170" s="209"/>
      <c r="K170" s="5" t="str">
        <f>VLOOKUP(B170,'LEAD 2019'!$B:$B,1,0)</f>
        <v>2.2.4.20.00.0002-6</v>
      </c>
    </row>
    <row r="171" spans="1:11" ht="15" customHeight="1">
      <c r="A171" s="34">
        <v>6</v>
      </c>
      <c r="B171" s="35" t="s">
        <v>3399</v>
      </c>
      <c r="C171" s="35" t="s">
        <v>3400</v>
      </c>
      <c r="D171" s="35" t="s">
        <v>3401</v>
      </c>
      <c r="E171" s="36">
        <v>868552.49</v>
      </c>
      <c r="F171" s="209"/>
      <c r="G171" s="36">
        <v>619050.47</v>
      </c>
      <c r="H171" s="36">
        <v>195611.36</v>
      </c>
      <c r="I171" s="36">
        <v>1291991.6000000001</v>
      </c>
      <c r="J171" s="209"/>
      <c r="K171" s="5" t="str">
        <f>VLOOKUP(B171,'LEAD 2019'!$B:$B,1,0)</f>
        <v>2.2.4.20.00.0003-3</v>
      </c>
    </row>
    <row r="172" spans="1:11" ht="15" customHeight="1">
      <c r="A172" s="34">
        <v>4</v>
      </c>
      <c r="B172" s="35" t="s">
        <v>3402</v>
      </c>
      <c r="C172" s="35" t="s">
        <v>1</v>
      </c>
      <c r="D172" s="35" t="s">
        <v>3403</v>
      </c>
      <c r="E172" s="36">
        <v>-656723</v>
      </c>
      <c r="F172" s="209"/>
      <c r="G172" s="36">
        <v>1458.65</v>
      </c>
      <c r="H172" s="36">
        <v>125499.78</v>
      </c>
      <c r="I172" s="36">
        <v>-780764.13</v>
      </c>
      <c r="J172" s="209"/>
      <c r="K172" s="5" t="str">
        <f>VLOOKUP(B172,'LEAD 2019'!$B:$B,1,0)</f>
        <v>2.2.4.96.00-1</v>
      </c>
    </row>
    <row r="173" spans="1:11" ht="15" customHeight="1">
      <c r="A173" s="34">
        <v>6</v>
      </c>
      <c r="B173" s="35" t="s">
        <v>3404</v>
      </c>
      <c r="C173" s="35" t="s">
        <v>3405</v>
      </c>
      <c r="D173" s="35" t="s">
        <v>3406</v>
      </c>
      <c r="E173" s="36">
        <v>-656723</v>
      </c>
      <c r="F173" s="209"/>
      <c r="G173" s="36">
        <v>1458.65</v>
      </c>
      <c r="H173" s="36">
        <v>125499.78</v>
      </c>
      <c r="I173" s="36">
        <v>-780764.13</v>
      </c>
      <c r="J173" s="209"/>
      <c r="K173" s="5" t="str">
        <f>VLOOKUP(B173,'LEAD 2019'!$B:$B,1,0)</f>
        <v>2.2.4.96.00.0001-2</v>
      </c>
    </row>
    <row r="174" spans="1:11" ht="15" customHeight="1">
      <c r="A174" s="34">
        <v>4</v>
      </c>
      <c r="B174" s="35" t="s">
        <v>3407</v>
      </c>
      <c r="C174" s="35" t="s">
        <v>1</v>
      </c>
      <c r="D174" s="35" t="s">
        <v>3408</v>
      </c>
      <c r="E174" s="36">
        <v>-561579.5</v>
      </c>
      <c r="F174" s="209"/>
      <c r="G174" s="36">
        <v>58251.57</v>
      </c>
      <c r="H174" s="36">
        <v>173462.98</v>
      </c>
      <c r="I174" s="36">
        <v>-676790.91</v>
      </c>
      <c r="J174" s="209"/>
      <c r="K174" s="5" t="str">
        <f>VLOOKUP(B174,'LEAD 2019'!$B:$B,1,0)</f>
        <v>2.2.4.99.00-8</v>
      </c>
    </row>
    <row r="175" spans="1:11" ht="15" customHeight="1">
      <c r="A175" s="34">
        <v>6</v>
      </c>
      <c r="B175" s="35" t="s">
        <v>3409</v>
      </c>
      <c r="C175" s="35" t="s">
        <v>3410</v>
      </c>
      <c r="D175" s="35" t="s">
        <v>3411</v>
      </c>
      <c r="E175" s="36">
        <v>-74761.179999999993</v>
      </c>
      <c r="F175" s="209"/>
      <c r="G175" s="36">
        <v>4672.8</v>
      </c>
      <c r="H175" s="36">
        <v>13862.1</v>
      </c>
      <c r="I175" s="36">
        <v>-83950.48</v>
      </c>
      <c r="J175" s="209"/>
      <c r="K175" s="5" t="str">
        <f>VLOOKUP(B175,'LEAD 2019'!$B:$B,1,0)</f>
        <v>2.2.4.99.00.0001-3</v>
      </c>
    </row>
    <row r="176" spans="1:11" ht="15" customHeight="1">
      <c r="A176" s="34">
        <v>6</v>
      </c>
      <c r="B176" s="35" t="s">
        <v>3412</v>
      </c>
      <c r="C176" s="35" t="s">
        <v>3413</v>
      </c>
      <c r="D176" s="35" t="s">
        <v>3414</v>
      </c>
      <c r="E176" s="36">
        <v>-80720.91</v>
      </c>
      <c r="F176" s="209"/>
      <c r="G176" s="36">
        <v>10253.32</v>
      </c>
      <c r="H176" s="36">
        <v>30217.3</v>
      </c>
      <c r="I176" s="36">
        <v>-100684.89</v>
      </c>
      <c r="J176" s="209"/>
      <c r="K176" s="5" t="str">
        <f>VLOOKUP(B176,'LEAD 2019'!$B:$B,1,0)</f>
        <v>2.2.4.99.00.0002-0</v>
      </c>
    </row>
    <row r="177" spans="1:11" ht="15" customHeight="1">
      <c r="A177" s="34">
        <v>6</v>
      </c>
      <c r="B177" s="35" t="s">
        <v>3415</v>
      </c>
      <c r="C177" s="35" t="s">
        <v>3416</v>
      </c>
      <c r="D177" s="35" t="s">
        <v>3417</v>
      </c>
      <c r="E177" s="36">
        <v>-406097.41</v>
      </c>
      <c r="F177" s="209"/>
      <c r="G177" s="36">
        <v>43325.45</v>
      </c>
      <c r="H177" s="36">
        <v>129383.58</v>
      </c>
      <c r="I177" s="36">
        <v>-492155.54</v>
      </c>
      <c r="J177" s="209"/>
      <c r="K177" s="5" t="str">
        <f>VLOOKUP(B177,'LEAD 2019'!$B:$B,1,0)</f>
        <v>2.2.4.99.00.0003-7</v>
      </c>
    </row>
    <row r="178" spans="1:11" ht="15" customHeight="1">
      <c r="A178" s="34">
        <v>3</v>
      </c>
      <c r="B178" s="35" t="s">
        <v>3418</v>
      </c>
      <c r="C178" s="35" t="s">
        <v>1</v>
      </c>
      <c r="D178" s="35" t="s">
        <v>3419</v>
      </c>
      <c r="E178" s="36">
        <v>714020.89</v>
      </c>
      <c r="F178" s="209"/>
      <c r="G178" s="36">
        <v>134455.89000000001</v>
      </c>
      <c r="H178" s="36">
        <v>269827.84999999998</v>
      </c>
      <c r="I178" s="36">
        <v>578648.93000000005</v>
      </c>
      <c r="J178" s="209"/>
      <c r="K178" s="5" t="str">
        <f>VLOOKUP(B178,'LEAD 2019'!$B:$B,1,0)</f>
        <v>2.2.9.00.00-9</v>
      </c>
    </row>
    <row r="179" spans="1:11" ht="15" customHeight="1">
      <c r="A179" s="34">
        <v>4</v>
      </c>
      <c r="B179" s="35" t="s">
        <v>3420</v>
      </c>
      <c r="C179" s="35" t="s">
        <v>1</v>
      </c>
      <c r="D179" s="35" t="s">
        <v>3421</v>
      </c>
      <c r="E179" s="36">
        <v>25206.7</v>
      </c>
      <c r="F179" s="209"/>
      <c r="G179" s="36">
        <v>23489</v>
      </c>
      <c r="H179" s="36">
        <v>1500</v>
      </c>
      <c r="I179" s="36">
        <v>47195.7</v>
      </c>
      <c r="J179" s="209"/>
      <c r="K179" s="5" t="str">
        <f>VLOOKUP(B179,'LEAD 2019'!$B:$B,1,0)</f>
        <v>2.2.9.10.00-6</v>
      </c>
    </row>
    <row r="180" spans="1:11" ht="15" customHeight="1">
      <c r="A180" s="34">
        <v>5</v>
      </c>
      <c r="B180" s="35" t="s">
        <v>3422</v>
      </c>
      <c r="C180" s="35" t="s">
        <v>1</v>
      </c>
      <c r="D180" s="35" t="s">
        <v>3423</v>
      </c>
      <c r="E180" s="36">
        <v>25206.7</v>
      </c>
      <c r="F180" s="209"/>
      <c r="G180" s="36">
        <v>23489</v>
      </c>
      <c r="H180" s="36">
        <v>1500</v>
      </c>
      <c r="I180" s="36">
        <v>47195.7</v>
      </c>
      <c r="J180" s="209"/>
      <c r="K180" s="5" t="str">
        <f>VLOOKUP(B180,'LEAD 2019'!$B:$B,1,0)</f>
        <v>2.2.9.10.10-9</v>
      </c>
    </row>
    <row r="181" spans="1:11" ht="15" customHeight="1">
      <c r="A181" s="34">
        <v>6</v>
      </c>
      <c r="B181" s="35" t="s">
        <v>3424</v>
      </c>
      <c r="C181" s="35" t="s">
        <v>3425</v>
      </c>
      <c r="D181" s="35" t="s">
        <v>3426</v>
      </c>
      <c r="E181" s="36">
        <v>25206.7</v>
      </c>
      <c r="F181" s="209"/>
      <c r="G181" s="36">
        <v>23489</v>
      </c>
      <c r="H181" s="36">
        <v>1500</v>
      </c>
      <c r="I181" s="36">
        <v>47195.7</v>
      </c>
      <c r="J181" s="209"/>
      <c r="K181" s="5" t="str">
        <f>VLOOKUP(B181,'LEAD 2019'!$B:$B,1,0)</f>
        <v>2.2.9.10.10.0001-0</v>
      </c>
    </row>
    <row r="182" spans="1:11" ht="15" customHeight="1">
      <c r="A182" s="34">
        <v>4</v>
      </c>
      <c r="B182" s="35" t="s">
        <v>3427</v>
      </c>
      <c r="C182" s="35" t="s">
        <v>1</v>
      </c>
      <c r="D182" s="35" t="s">
        <v>3428</v>
      </c>
      <c r="E182" s="36">
        <v>925152.61</v>
      </c>
      <c r="F182" s="209"/>
      <c r="G182" s="36">
        <v>11097.01</v>
      </c>
      <c r="H182" s="36">
        <v>280</v>
      </c>
      <c r="I182" s="36">
        <v>935969.62</v>
      </c>
      <c r="J182" s="209"/>
      <c r="K182" s="5" t="str">
        <f>VLOOKUP(B182,'LEAD 2019'!$B:$B,1,0)</f>
        <v>2.2.9.30.00-0</v>
      </c>
    </row>
    <row r="183" spans="1:11" ht="15" customHeight="1">
      <c r="A183" s="34">
        <v>6</v>
      </c>
      <c r="B183" s="35" t="s">
        <v>3429</v>
      </c>
      <c r="C183" s="35" t="s">
        <v>3430</v>
      </c>
      <c r="D183" s="35" t="s">
        <v>3426</v>
      </c>
      <c r="E183" s="36">
        <v>925152.61</v>
      </c>
      <c r="F183" s="209"/>
      <c r="G183" s="36">
        <v>11097.01</v>
      </c>
      <c r="H183" s="36">
        <v>280</v>
      </c>
      <c r="I183" s="36">
        <v>935969.62</v>
      </c>
      <c r="J183" s="209"/>
      <c r="K183" s="5" t="str">
        <f>VLOOKUP(B183,'LEAD 2019'!$B:$B,1,0)</f>
        <v>2.2.9.30.00.0001-7</v>
      </c>
    </row>
    <row r="184" spans="1:11" ht="15" customHeight="1">
      <c r="A184" s="34">
        <v>4</v>
      </c>
      <c r="B184" s="35" t="s">
        <v>3431</v>
      </c>
      <c r="C184" s="35" t="s">
        <v>1</v>
      </c>
      <c r="D184" s="35" t="s">
        <v>3432</v>
      </c>
      <c r="E184" s="36">
        <v>258151.49</v>
      </c>
      <c r="F184" s="209"/>
      <c r="G184" s="36">
        <v>34169.71</v>
      </c>
      <c r="H184" s="36">
        <v>12380.54</v>
      </c>
      <c r="I184" s="36">
        <v>279940.65999999997</v>
      </c>
      <c r="J184" s="209"/>
      <c r="K184" s="5" t="str">
        <f>VLOOKUP(B184,'LEAD 2019'!$B:$B,1,0)</f>
        <v>2.2.9.50.00-4</v>
      </c>
    </row>
    <row r="185" spans="1:11" ht="15" customHeight="1">
      <c r="A185" s="34">
        <v>6</v>
      </c>
      <c r="B185" s="35" t="s">
        <v>3433</v>
      </c>
      <c r="C185" s="35" t="s">
        <v>3434</v>
      </c>
      <c r="D185" s="35" t="s">
        <v>3435</v>
      </c>
      <c r="E185" s="36">
        <v>50841.37</v>
      </c>
      <c r="F185" s="209"/>
      <c r="G185" s="36">
        <v>0</v>
      </c>
      <c r="H185" s="36">
        <v>7680.56</v>
      </c>
      <c r="I185" s="36">
        <v>43160.81</v>
      </c>
      <c r="J185" s="209"/>
      <c r="K185" s="5" t="str">
        <f>VLOOKUP(B185,'LEAD 2019'!$B:$B,1,0)</f>
        <v>2.2.9.50.00.0001-3</v>
      </c>
    </row>
    <row r="186" spans="1:11" ht="15" customHeight="1">
      <c r="A186" s="34">
        <v>6</v>
      </c>
      <c r="B186" s="35" t="s">
        <v>3436</v>
      </c>
      <c r="C186" s="35" t="s">
        <v>3437</v>
      </c>
      <c r="D186" s="35" t="s">
        <v>3438</v>
      </c>
      <c r="E186" s="36">
        <v>6200</v>
      </c>
      <c r="F186" s="209"/>
      <c r="G186" s="36">
        <v>0</v>
      </c>
      <c r="H186" s="36">
        <v>0</v>
      </c>
      <c r="I186" s="36">
        <v>6200</v>
      </c>
      <c r="J186" s="209"/>
      <c r="K186" s="5" t="str">
        <f>VLOOKUP(B186,'LEAD 2019'!$B:$B,1,0)</f>
        <v>2.2.9.50.00.0002-0</v>
      </c>
    </row>
    <row r="187" spans="1:11" ht="15" customHeight="1">
      <c r="A187" s="34">
        <v>6</v>
      </c>
      <c r="B187" s="35" t="s">
        <v>3439</v>
      </c>
      <c r="C187" s="35" t="s">
        <v>3440</v>
      </c>
      <c r="D187" s="35" t="s">
        <v>3441</v>
      </c>
      <c r="E187" s="36">
        <v>81466.880000000005</v>
      </c>
      <c r="F187" s="209"/>
      <c r="G187" s="36">
        <v>9399.9599999999991</v>
      </c>
      <c r="H187" s="36">
        <v>4699.9799999999996</v>
      </c>
      <c r="I187" s="36">
        <v>86166.86</v>
      </c>
      <c r="J187" s="209"/>
      <c r="K187" s="5" t="str">
        <f>VLOOKUP(B187,'LEAD 2019'!$B:$B,1,0)</f>
        <v>2.2.9.50.00.0003-7</v>
      </c>
    </row>
    <row r="188" spans="1:11" ht="15" customHeight="1">
      <c r="A188" s="34">
        <v>6</v>
      </c>
      <c r="B188" s="35" t="s">
        <v>3442</v>
      </c>
      <c r="C188" s="35" t="s">
        <v>3443</v>
      </c>
      <c r="D188" s="35" t="s">
        <v>3444</v>
      </c>
      <c r="E188" s="36">
        <v>68005.240000000005</v>
      </c>
      <c r="F188" s="209"/>
      <c r="G188" s="36">
        <v>0</v>
      </c>
      <c r="H188" s="36">
        <v>0</v>
      </c>
      <c r="I188" s="36">
        <v>68005.240000000005</v>
      </c>
      <c r="J188" s="209"/>
      <c r="K188" s="5" t="str">
        <f>VLOOKUP(B188,'LEAD 2019'!$B:$B,1,0)</f>
        <v>2.2.9.50.00.0004-4</v>
      </c>
    </row>
    <row r="189" spans="1:11" ht="15" customHeight="1">
      <c r="A189" s="34">
        <v>6</v>
      </c>
      <c r="B189" s="35" t="s">
        <v>3445</v>
      </c>
      <c r="C189" s="35" t="s">
        <v>3446</v>
      </c>
      <c r="D189" s="35" t="s">
        <v>3447</v>
      </c>
      <c r="E189" s="36">
        <v>51638</v>
      </c>
      <c r="F189" s="209"/>
      <c r="G189" s="36">
        <v>24769.75</v>
      </c>
      <c r="H189" s="36">
        <v>0</v>
      </c>
      <c r="I189" s="36">
        <v>76407.75</v>
      </c>
      <c r="J189" s="209"/>
      <c r="K189" s="5" t="str">
        <f>VLOOKUP(B189,'LEAD 2019'!$B:$B,1,0)</f>
        <v>2.2.9.50.00.9999-0</v>
      </c>
    </row>
    <row r="190" spans="1:11" ht="15" customHeight="1">
      <c r="A190" s="34">
        <v>4</v>
      </c>
      <c r="B190" s="35" t="s">
        <v>3448</v>
      </c>
      <c r="C190" s="35" t="s">
        <v>1</v>
      </c>
      <c r="D190" s="35" t="s">
        <v>3449</v>
      </c>
      <c r="E190" s="36">
        <v>423831.96</v>
      </c>
      <c r="F190" s="209"/>
      <c r="G190" s="36">
        <v>1154.22</v>
      </c>
      <c r="H190" s="36">
        <v>75585.179999999993</v>
      </c>
      <c r="I190" s="36">
        <v>349401</v>
      </c>
      <c r="J190" s="209"/>
      <c r="K190" s="5" t="str">
        <f>VLOOKUP(B190,'LEAD 2019'!$B:$B,1,0)</f>
        <v>2.2.9.70.00-8</v>
      </c>
    </row>
    <row r="191" spans="1:11" ht="15" customHeight="1">
      <c r="A191" s="34">
        <v>6</v>
      </c>
      <c r="B191" s="35" t="s">
        <v>3450</v>
      </c>
      <c r="C191" s="35" t="s">
        <v>3451</v>
      </c>
      <c r="D191" s="35" t="s">
        <v>3452</v>
      </c>
      <c r="E191" s="36">
        <v>423831.96</v>
      </c>
      <c r="F191" s="209"/>
      <c r="G191" s="36">
        <v>1154.22</v>
      </c>
      <c r="H191" s="36">
        <v>75585.179999999993</v>
      </c>
      <c r="I191" s="36">
        <v>349401</v>
      </c>
      <c r="J191" s="209"/>
      <c r="K191" s="5" t="str">
        <f>VLOOKUP(B191,'LEAD 2019'!$B:$B,1,0)</f>
        <v>2.2.9.70.00.0001-9</v>
      </c>
    </row>
    <row r="192" spans="1:11" ht="15" customHeight="1">
      <c r="A192" s="34">
        <v>4</v>
      </c>
      <c r="B192" s="35" t="s">
        <v>3453</v>
      </c>
      <c r="C192" s="35" t="s">
        <v>1</v>
      </c>
      <c r="D192" s="35" t="s">
        <v>3454</v>
      </c>
      <c r="E192" s="36">
        <v>-918321.87</v>
      </c>
      <c r="F192" s="209"/>
      <c r="G192" s="36">
        <v>64545.95</v>
      </c>
      <c r="H192" s="36">
        <v>180082.13</v>
      </c>
      <c r="I192" s="36">
        <v>-1033858.05</v>
      </c>
      <c r="J192" s="209"/>
      <c r="K192" s="5" t="str">
        <f>VLOOKUP(B192,'LEAD 2019'!$B:$B,1,0)</f>
        <v>2.2.9.99.00-3</v>
      </c>
    </row>
    <row r="193" spans="1:11" ht="15" customHeight="1">
      <c r="A193" s="34">
        <v>5</v>
      </c>
      <c r="B193" s="35" t="s">
        <v>3455</v>
      </c>
      <c r="C193" s="35" t="s">
        <v>1</v>
      </c>
      <c r="D193" s="35" t="s">
        <v>3456</v>
      </c>
      <c r="E193" s="36">
        <v>-19711.8</v>
      </c>
      <c r="F193" s="209"/>
      <c r="G193" s="36">
        <v>0</v>
      </c>
      <c r="H193" s="36">
        <v>1722.58</v>
      </c>
      <c r="I193" s="36">
        <v>-21434.38</v>
      </c>
      <c r="J193" s="209"/>
      <c r="K193" s="5" t="str">
        <f>VLOOKUP(B193,'LEAD 2019'!$B:$B,1,0)</f>
        <v>2.2.9.99.10-6</v>
      </c>
    </row>
    <row r="194" spans="1:11" ht="15" customHeight="1">
      <c r="A194" s="34">
        <v>6</v>
      </c>
      <c r="B194" s="35" t="s">
        <v>3457</v>
      </c>
      <c r="C194" s="35" t="s">
        <v>3458</v>
      </c>
      <c r="D194" s="35" t="s">
        <v>3459</v>
      </c>
      <c r="E194" s="36">
        <v>-19711.8</v>
      </c>
      <c r="F194" s="209"/>
      <c r="G194" s="36">
        <v>0</v>
      </c>
      <c r="H194" s="36">
        <v>1722.58</v>
      </c>
      <c r="I194" s="36">
        <v>-21434.38</v>
      </c>
      <c r="J194" s="209"/>
      <c r="K194" s="5" t="str">
        <f>VLOOKUP(B194,'LEAD 2019'!$B:$B,1,0)</f>
        <v>2.2.9.99.10.0001-7</v>
      </c>
    </row>
    <row r="195" spans="1:11" ht="15" customHeight="1">
      <c r="A195" s="34">
        <v>5</v>
      </c>
      <c r="B195" s="35" t="s">
        <v>3460</v>
      </c>
      <c r="C195" s="35" t="s">
        <v>1</v>
      </c>
      <c r="D195" s="35" t="s">
        <v>3461</v>
      </c>
      <c r="E195" s="36">
        <v>-683735.75</v>
      </c>
      <c r="F195" s="209"/>
      <c r="G195" s="36">
        <v>280</v>
      </c>
      <c r="H195" s="36">
        <v>82555.55</v>
      </c>
      <c r="I195" s="36">
        <v>-766011.3</v>
      </c>
      <c r="J195" s="209"/>
      <c r="K195" s="5" t="str">
        <f>VLOOKUP(B195,'LEAD 2019'!$B:$B,1,0)</f>
        <v>2.2.9.99.30-2</v>
      </c>
    </row>
    <row r="196" spans="1:11" ht="15" customHeight="1">
      <c r="A196" s="34">
        <v>6</v>
      </c>
      <c r="B196" s="35" t="s">
        <v>3462</v>
      </c>
      <c r="C196" s="35" t="s">
        <v>3463</v>
      </c>
      <c r="D196" s="35" t="s">
        <v>3464</v>
      </c>
      <c r="E196" s="36">
        <v>-683735.75</v>
      </c>
      <c r="F196" s="209"/>
      <c r="G196" s="36">
        <v>280</v>
      </c>
      <c r="H196" s="36">
        <v>82555.55</v>
      </c>
      <c r="I196" s="36">
        <v>-766011.3</v>
      </c>
      <c r="J196" s="209"/>
      <c r="K196" s="5" t="str">
        <f>VLOOKUP(B196,'LEAD 2019'!$B:$B,1,0)</f>
        <v>2.2.9.99.30.0001-5</v>
      </c>
    </row>
    <row r="197" spans="1:11" ht="15" customHeight="1">
      <c r="A197" s="34">
        <v>5</v>
      </c>
      <c r="B197" s="35" t="s">
        <v>3465</v>
      </c>
      <c r="C197" s="35" t="s">
        <v>1</v>
      </c>
      <c r="D197" s="35" t="s">
        <v>3466</v>
      </c>
      <c r="E197" s="36">
        <v>-95082.57</v>
      </c>
      <c r="F197" s="209"/>
      <c r="G197" s="36">
        <v>7680.77</v>
      </c>
      <c r="H197" s="36">
        <v>24394.86</v>
      </c>
      <c r="I197" s="36">
        <v>-111796.66</v>
      </c>
      <c r="J197" s="209"/>
      <c r="K197" s="5" t="str">
        <f>VLOOKUP(B197,'LEAD 2019'!$B:$B,1,0)</f>
        <v>2.2.9.99.50-8</v>
      </c>
    </row>
    <row r="198" spans="1:11" ht="15" customHeight="1">
      <c r="A198" s="34">
        <v>6</v>
      </c>
      <c r="B198" s="35" t="s">
        <v>3467</v>
      </c>
      <c r="C198" s="35" t="s">
        <v>3468</v>
      </c>
      <c r="D198" s="35" t="s">
        <v>3469</v>
      </c>
      <c r="E198" s="36">
        <v>-43650.13</v>
      </c>
      <c r="F198" s="209"/>
      <c r="G198" s="36">
        <v>7680.76</v>
      </c>
      <c r="H198" s="36">
        <v>2859.54</v>
      </c>
      <c r="I198" s="36">
        <v>-38828.910000000003</v>
      </c>
      <c r="J198" s="209"/>
      <c r="K198" s="5" t="str">
        <f>VLOOKUP(B198,'LEAD 2019'!$B:$B,1,0)</f>
        <v>2.2.9.99.50.0001-3</v>
      </c>
    </row>
    <row r="199" spans="1:11" ht="15" customHeight="1">
      <c r="A199" s="34">
        <v>6</v>
      </c>
      <c r="B199" s="35" t="s">
        <v>3470</v>
      </c>
      <c r="C199" s="35" t="s">
        <v>3471</v>
      </c>
      <c r="D199" s="35" t="s">
        <v>3472</v>
      </c>
      <c r="E199" s="36">
        <v>-6200</v>
      </c>
      <c r="F199" s="209"/>
      <c r="G199" s="36">
        <v>0</v>
      </c>
      <c r="H199" s="36">
        <v>0</v>
      </c>
      <c r="I199" s="36">
        <v>-6200</v>
      </c>
      <c r="J199" s="209"/>
      <c r="K199" s="5" t="str">
        <f>VLOOKUP(B199,'LEAD 2019'!$B:$B,1,0)</f>
        <v>2.2.9.99.50.0002-0</v>
      </c>
    </row>
    <row r="200" spans="1:11" ht="15" customHeight="1">
      <c r="A200" s="34">
        <v>6</v>
      </c>
      <c r="B200" s="35" t="s">
        <v>3473</v>
      </c>
      <c r="C200" s="35" t="s">
        <v>3474</v>
      </c>
      <c r="D200" s="35" t="s">
        <v>3475</v>
      </c>
      <c r="E200" s="36">
        <v>-11464.72</v>
      </c>
      <c r="F200" s="209"/>
      <c r="G200" s="36">
        <v>0.01</v>
      </c>
      <c r="H200" s="36">
        <v>8242.59</v>
      </c>
      <c r="I200" s="36">
        <v>-19707.3</v>
      </c>
      <c r="J200" s="209"/>
      <c r="K200" s="5" t="str">
        <f>VLOOKUP(B200,'LEAD 2019'!$B:$B,1,0)</f>
        <v>2.2.9.99.50.0003-7</v>
      </c>
    </row>
    <row r="201" spans="1:11" ht="15" customHeight="1">
      <c r="A201" s="34">
        <v>6</v>
      </c>
      <c r="B201" s="35" t="s">
        <v>3476</v>
      </c>
      <c r="C201" s="35" t="s">
        <v>3477</v>
      </c>
      <c r="D201" s="35" t="s">
        <v>3478</v>
      </c>
      <c r="E201" s="36">
        <v>-27510.19</v>
      </c>
      <c r="F201" s="209"/>
      <c r="G201" s="36">
        <v>0</v>
      </c>
      <c r="H201" s="36">
        <v>6800.98</v>
      </c>
      <c r="I201" s="36">
        <v>-34311.17</v>
      </c>
      <c r="J201" s="209"/>
      <c r="K201" s="5" t="str">
        <f>VLOOKUP(B201,'LEAD 2019'!$B:$B,1,0)</f>
        <v>2.2.9.99.50.0004-4</v>
      </c>
    </row>
    <row r="202" spans="1:11" ht="15" customHeight="1">
      <c r="A202" s="34">
        <v>6</v>
      </c>
      <c r="B202" s="35" t="s">
        <v>3479</v>
      </c>
      <c r="C202" s="35" t="s">
        <v>3480</v>
      </c>
      <c r="D202" s="35" t="s">
        <v>3481</v>
      </c>
      <c r="E202" s="36">
        <v>-6257.53</v>
      </c>
      <c r="F202" s="209"/>
      <c r="G202" s="36">
        <v>0</v>
      </c>
      <c r="H202" s="36">
        <v>6491.75</v>
      </c>
      <c r="I202" s="36">
        <v>-12749.28</v>
      </c>
      <c r="J202" s="209"/>
      <c r="K202" s="5" t="str">
        <f>VLOOKUP(B202,'LEAD 2019'!$B:$B,1,0)</f>
        <v>2.2.9.99.50.9999-0</v>
      </c>
    </row>
    <row r="203" spans="1:11" ht="15" customHeight="1">
      <c r="A203" s="34">
        <v>5</v>
      </c>
      <c r="B203" s="35" t="s">
        <v>3482</v>
      </c>
      <c r="C203" s="35" t="s">
        <v>1</v>
      </c>
      <c r="D203" s="35" t="s">
        <v>3483</v>
      </c>
      <c r="E203" s="36">
        <v>-119791.75</v>
      </c>
      <c r="F203" s="209"/>
      <c r="G203" s="36">
        <v>56585.18</v>
      </c>
      <c r="H203" s="36">
        <v>71409.14</v>
      </c>
      <c r="I203" s="36">
        <v>-134615.71</v>
      </c>
      <c r="J203" s="209"/>
      <c r="K203" s="5" t="str">
        <f>VLOOKUP(B203,'LEAD 2019'!$B:$B,1,0)</f>
        <v>2.2.9.99.70-4</v>
      </c>
    </row>
    <row r="204" spans="1:11" ht="15" customHeight="1">
      <c r="A204" s="34">
        <v>6</v>
      </c>
      <c r="B204" s="35" t="s">
        <v>3484</v>
      </c>
      <c r="C204" s="35" t="s">
        <v>3485</v>
      </c>
      <c r="D204" s="35" t="s">
        <v>3486</v>
      </c>
      <c r="E204" s="36">
        <v>-119791.75</v>
      </c>
      <c r="F204" s="209"/>
      <c r="G204" s="36">
        <v>56585.18</v>
      </c>
      <c r="H204" s="36">
        <v>71409.14</v>
      </c>
      <c r="I204" s="36">
        <v>-134615.71</v>
      </c>
      <c r="J204" s="209"/>
      <c r="K204" s="5" t="str">
        <f>VLOOKUP(B204,'LEAD 2019'!$B:$B,1,0)</f>
        <v>2.2.9.99.70.0001-1</v>
      </c>
    </row>
    <row r="205" spans="1:11" ht="15" customHeight="1">
      <c r="A205" s="34">
        <v>1</v>
      </c>
      <c r="B205" s="35" t="s">
        <v>3487</v>
      </c>
      <c r="C205" s="35" t="s">
        <v>1</v>
      </c>
      <c r="D205" s="35" t="s">
        <v>3488</v>
      </c>
      <c r="E205" s="36">
        <v>444897209.42000002</v>
      </c>
      <c r="F205" s="209"/>
      <c r="G205" s="36">
        <v>3346708383.6900001</v>
      </c>
      <c r="H205" s="36">
        <v>3224266849.1199999</v>
      </c>
      <c r="I205" s="36">
        <v>567338743.99000001</v>
      </c>
      <c r="J205" s="209"/>
      <c r="K205" s="5" t="str">
        <f>VLOOKUP(B205,'LEAD 2019'!$B:$B,1,0)</f>
        <v>3.0.0.00.00-1</v>
      </c>
    </row>
    <row r="206" spans="1:11" ht="15" customHeight="1">
      <c r="A206" s="34">
        <v>3</v>
      </c>
      <c r="B206" s="35" t="s">
        <v>3489</v>
      </c>
      <c r="C206" s="35" t="s">
        <v>1</v>
      </c>
      <c r="D206" s="35" t="s">
        <v>3490</v>
      </c>
      <c r="E206" s="36">
        <v>4924349.91</v>
      </c>
      <c r="F206" s="209"/>
      <c r="G206" s="36">
        <v>86589889.939999998</v>
      </c>
      <c r="H206" s="36">
        <v>83768676.349999994</v>
      </c>
      <c r="I206" s="36">
        <v>7745563.5</v>
      </c>
      <c r="J206" s="209"/>
      <c r="K206" s="5" t="str">
        <f>VLOOKUP(B206,'LEAD 2019'!$B:$B,1,0)</f>
        <v>3.0.1.00.00-4</v>
      </c>
    </row>
    <row r="207" spans="1:11" ht="15" customHeight="1">
      <c r="A207" s="34">
        <v>4</v>
      </c>
      <c r="B207" s="35" t="s">
        <v>3491</v>
      </c>
      <c r="C207" s="35" t="s">
        <v>1</v>
      </c>
      <c r="D207" s="35" t="s">
        <v>5914</v>
      </c>
      <c r="E207" s="36">
        <v>4924349.91</v>
      </c>
      <c r="F207" s="209"/>
      <c r="G207" s="36">
        <v>86589889.939999998</v>
      </c>
      <c r="H207" s="36">
        <v>83768676.349999994</v>
      </c>
      <c r="I207" s="36">
        <v>7745563.5</v>
      </c>
      <c r="J207" s="209"/>
      <c r="K207" s="5" t="str">
        <f>VLOOKUP(B207,'LEAD 2019'!$B:$B,1,0)</f>
        <v>3.0.1.30.00-5</v>
      </c>
    </row>
    <row r="208" spans="1:11" ht="15" customHeight="1">
      <c r="A208" s="34">
        <v>5</v>
      </c>
      <c r="B208" s="35" t="s">
        <v>3493</v>
      </c>
      <c r="C208" s="35" t="s">
        <v>1</v>
      </c>
      <c r="D208" s="35" t="s">
        <v>3494</v>
      </c>
      <c r="E208" s="36">
        <v>4924349.91</v>
      </c>
      <c r="F208" s="209"/>
      <c r="G208" s="36">
        <v>86589889.939999998</v>
      </c>
      <c r="H208" s="36">
        <v>83768676.349999994</v>
      </c>
      <c r="I208" s="36">
        <v>7745563.5</v>
      </c>
      <c r="J208" s="209"/>
      <c r="K208" s="5" t="str">
        <f>VLOOKUP(B208,'LEAD 2019'!$B:$B,1,0)</f>
        <v>3.0.1.30.90-2</v>
      </c>
    </row>
    <row r="209" spans="1:11" ht="15" customHeight="1">
      <c r="A209" s="34">
        <v>6</v>
      </c>
      <c r="B209" s="35" t="s">
        <v>3495</v>
      </c>
      <c r="C209" s="35" t="s">
        <v>3496</v>
      </c>
      <c r="D209" s="35" t="s">
        <v>3497</v>
      </c>
      <c r="E209" s="36">
        <v>4924349.91</v>
      </c>
      <c r="F209" s="209"/>
      <c r="G209" s="36">
        <v>86589889.939999998</v>
      </c>
      <c r="H209" s="36">
        <v>83768676.349999994</v>
      </c>
      <c r="I209" s="36">
        <v>7745563.5</v>
      </c>
      <c r="J209" s="209"/>
      <c r="K209" s="5" t="str">
        <f>VLOOKUP(B209,'LEAD 2019'!$B:$B,1,0)</f>
        <v>3.0.1.30.90.0006-0</v>
      </c>
    </row>
    <row r="210" spans="1:11" ht="15" customHeight="1">
      <c r="A210" s="34">
        <v>3</v>
      </c>
      <c r="B210" s="35" t="s">
        <v>3498</v>
      </c>
      <c r="C210" s="35" t="s">
        <v>1</v>
      </c>
      <c r="D210" s="35" t="s">
        <v>3499</v>
      </c>
      <c r="E210" s="36">
        <v>10198800.369999999</v>
      </c>
      <c r="F210" s="209"/>
      <c r="G210" s="36">
        <v>1028448418.27</v>
      </c>
      <c r="H210" s="36">
        <v>1028690097.86</v>
      </c>
      <c r="I210" s="36">
        <v>9957120.7799999993</v>
      </c>
      <c r="J210" s="209"/>
      <c r="K210" s="5" t="str">
        <f>VLOOKUP(B210,'LEAD 2019'!$B:$B,1,0)</f>
        <v>3.0.4.00.00-3</v>
      </c>
    </row>
    <row r="211" spans="1:11" ht="15" customHeight="1">
      <c r="A211" s="34">
        <v>4</v>
      </c>
      <c r="B211" s="35" t="s">
        <v>3500</v>
      </c>
      <c r="C211" s="35" t="s">
        <v>1</v>
      </c>
      <c r="D211" s="35" t="s">
        <v>3501</v>
      </c>
      <c r="E211" s="36">
        <v>10198800.369999999</v>
      </c>
      <c r="F211" s="209"/>
      <c r="G211" s="36">
        <v>1028448418.27</v>
      </c>
      <c r="H211" s="36">
        <v>1028690097.86</v>
      </c>
      <c r="I211" s="36">
        <v>9957120.7799999993</v>
      </c>
      <c r="J211" s="209"/>
      <c r="K211" s="5" t="str">
        <f>VLOOKUP(B211,'LEAD 2019'!$B:$B,1,0)</f>
        <v>3.0.4.30.00-4</v>
      </c>
    </row>
    <row r="212" spans="1:11" ht="15" customHeight="1">
      <c r="A212" s="34">
        <v>5</v>
      </c>
      <c r="B212" s="35" t="s">
        <v>3502</v>
      </c>
      <c r="C212" s="35" t="s">
        <v>1</v>
      </c>
      <c r="D212" s="35" t="s">
        <v>3503</v>
      </c>
      <c r="E212" s="36">
        <v>10198800.369999999</v>
      </c>
      <c r="F212" s="209"/>
      <c r="G212" s="36">
        <v>1028448418.27</v>
      </c>
      <c r="H212" s="36">
        <v>1028690097.86</v>
      </c>
      <c r="I212" s="36">
        <v>9957120.7799999993</v>
      </c>
      <c r="J212" s="209"/>
      <c r="K212" s="5" t="str">
        <f>VLOOKUP(B212,'LEAD 2019'!$B:$B,1,0)</f>
        <v>3.0.4.30.10-7</v>
      </c>
    </row>
    <row r="213" spans="1:11" ht="15" customHeight="1">
      <c r="A213" s="34">
        <v>6</v>
      </c>
      <c r="B213" s="35" t="s">
        <v>3504</v>
      </c>
      <c r="C213" s="35" t="s">
        <v>3505</v>
      </c>
      <c r="D213" s="35" t="s">
        <v>3506</v>
      </c>
      <c r="E213" s="36">
        <v>10</v>
      </c>
      <c r="F213" s="209"/>
      <c r="G213" s="36">
        <v>0</v>
      </c>
      <c r="H213" s="36">
        <v>0</v>
      </c>
      <c r="I213" s="36">
        <v>10</v>
      </c>
      <c r="J213" s="209"/>
      <c r="K213" s="5" t="str">
        <f>VLOOKUP(B213,'LEAD 2019'!$B:$B,1,0)</f>
        <v>3.0.4.30.10.0001-0</v>
      </c>
    </row>
    <row r="214" spans="1:11" ht="15" customHeight="1">
      <c r="A214" s="34">
        <v>6</v>
      </c>
      <c r="B214" s="35" t="s">
        <v>3507</v>
      </c>
      <c r="C214" s="35" t="s">
        <v>3508</v>
      </c>
      <c r="D214" s="35" t="s">
        <v>3509</v>
      </c>
      <c r="E214" s="36">
        <v>5552827.25</v>
      </c>
      <c r="F214" s="209"/>
      <c r="G214" s="36">
        <v>63404110.159999996</v>
      </c>
      <c r="H214" s="36">
        <v>62163725.509999998</v>
      </c>
      <c r="I214" s="36">
        <v>6793211.9000000004</v>
      </c>
      <c r="J214" s="209"/>
      <c r="K214" s="5" t="str">
        <f>VLOOKUP(B214,'LEAD 2019'!$B:$B,1,0)</f>
        <v>3.0.4.30.10.0003-4</v>
      </c>
    </row>
    <row r="215" spans="1:11" ht="15" customHeight="1">
      <c r="A215" s="34">
        <v>6</v>
      </c>
      <c r="B215" s="35" t="s">
        <v>3513</v>
      </c>
      <c r="C215" s="35" t="s">
        <v>3514</v>
      </c>
      <c r="D215" s="35" t="s">
        <v>3515</v>
      </c>
      <c r="E215" s="36">
        <v>4645963.12</v>
      </c>
      <c r="F215" s="209"/>
      <c r="G215" s="36">
        <v>964844513.45000005</v>
      </c>
      <c r="H215" s="36">
        <v>966326577.69000006</v>
      </c>
      <c r="I215" s="36">
        <v>3163898.88</v>
      </c>
      <c r="J215" s="209"/>
      <c r="K215" s="5" t="str">
        <f>VLOOKUP(B215,'LEAD 2019'!$B:$B,1,0)</f>
        <v>3.0.4.30.10.0006-5</v>
      </c>
    </row>
    <row r="216" spans="1:11" ht="15" customHeight="1">
      <c r="A216" s="34">
        <v>3</v>
      </c>
      <c r="B216" s="35" t="s">
        <v>3516</v>
      </c>
      <c r="C216" s="35" t="s">
        <v>1</v>
      </c>
      <c r="D216" s="35" t="s">
        <v>3517</v>
      </c>
      <c r="E216" s="36">
        <v>84921463.989999995</v>
      </c>
      <c r="F216" s="209"/>
      <c r="G216" s="36">
        <v>637750603.71000004</v>
      </c>
      <c r="H216" s="36">
        <v>618092712.13999999</v>
      </c>
      <c r="I216" s="36">
        <v>104579355.56</v>
      </c>
      <c r="J216" s="209"/>
      <c r="K216" s="5" t="str">
        <f>VLOOKUP(B216,'LEAD 2019'!$B:$B,1,0)</f>
        <v>3.0.5.00.00-6</v>
      </c>
    </row>
    <row r="217" spans="1:11" ht="15" customHeight="1">
      <c r="A217" s="34">
        <v>4</v>
      </c>
      <c r="B217" s="35" t="s">
        <v>3518</v>
      </c>
      <c r="C217" s="35" t="s">
        <v>1</v>
      </c>
      <c r="D217" s="35" t="s">
        <v>3519</v>
      </c>
      <c r="E217" s="36">
        <v>84921463.989999995</v>
      </c>
      <c r="F217" s="209"/>
      <c r="G217" s="36">
        <v>637750603.71000004</v>
      </c>
      <c r="H217" s="36">
        <v>618092712.13999999</v>
      </c>
      <c r="I217" s="36">
        <v>104579355.56</v>
      </c>
      <c r="J217" s="209"/>
      <c r="K217" s="5" t="str">
        <f>VLOOKUP(B217,'LEAD 2019'!$B:$B,1,0)</f>
        <v>3.0.5.30.00-7</v>
      </c>
    </row>
    <row r="218" spans="1:11" ht="15" customHeight="1">
      <c r="A218" s="34">
        <v>5</v>
      </c>
      <c r="B218" s="35" t="s">
        <v>3520</v>
      </c>
      <c r="C218" s="35" t="s">
        <v>1</v>
      </c>
      <c r="D218" s="35" t="s">
        <v>3521</v>
      </c>
      <c r="E218" s="36">
        <v>84921463.989999995</v>
      </c>
      <c r="F218" s="209"/>
      <c r="G218" s="36">
        <v>637750603.71000004</v>
      </c>
      <c r="H218" s="36">
        <v>618092712.13999999</v>
      </c>
      <c r="I218" s="36">
        <v>104579355.56</v>
      </c>
      <c r="J218" s="209"/>
      <c r="K218" s="5" t="str">
        <f>VLOOKUP(B218,'LEAD 2019'!$B:$B,1,0)</f>
        <v>3.0.5.30.10-0</v>
      </c>
    </row>
    <row r="219" spans="1:11" ht="15" customHeight="1">
      <c r="A219" s="34">
        <v>6</v>
      </c>
      <c r="B219" s="35" t="s">
        <v>3522</v>
      </c>
      <c r="C219" s="35" t="s">
        <v>3523</v>
      </c>
      <c r="D219" s="35" t="s">
        <v>3524</v>
      </c>
      <c r="E219" s="36">
        <v>84921463.989999995</v>
      </c>
      <c r="F219" s="209"/>
      <c r="G219" s="36">
        <v>637750603.71000004</v>
      </c>
      <c r="H219" s="36">
        <v>618092712.13999999</v>
      </c>
      <c r="I219" s="36">
        <v>104579355.56</v>
      </c>
      <c r="J219" s="209"/>
      <c r="K219" s="5" t="str">
        <f>VLOOKUP(B219,'LEAD 2019'!$B:$B,1,0)</f>
        <v>3.0.5.30.10.0001-9</v>
      </c>
    </row>
    <row r="220" spans="1:11" ht="15" customHeight="1">
      <c r="A220" s="34">
        <v>3</v>
      </c>
      <c r="B220" s="35" t="s">
        <v>3525</v>
      </c>
      <c r="C220" s="35" t="s">
        <v>1</v>
      </c>
      <c r="D220" s="35" t="s">
        <v>3526</v>
      </c>
      <c r="E220" s="36">
        <v>24246277.280000001</v>
      </c>
      <c r="F220" s="209"/>
      <c r="G220" s="36">
        <v>8210178.1600000001</v>
      </c>
      <c r="H220" s="36">
        <v>962312.02</v>
      </c>
      <c r="I220" s="36">
        <v>31494143.420000002</v>
      </c>
      <c r="J220" s="209"/>
      <c r="K220" s="5" t="str">
        <f>VLOOKUP(B220,'LEAD 2019'!$B:$B,1,0)</f>
        <v>3.0.8.00.00-5</v>
      </c>
    </row>
    <row r="221" spans="1:11" ht="15" customHeight="1">
      <c r="A221" s="34">
        <v>4</v>
      </c>
      <c r="B221" s="35" t="s">
        <v>3527</v>
      </c>
      <c r="C221" s="35" t="s">
        <v>1</v>
      </c>
      <c r="D221" s="35" t="s">
        <v>3528</v>
      </c>
      <c r="E221" s="36">
        <v>24246277.280000001</v>
      </c>
      <c r="F221" s="209"/>
      <c r="G221" s="36">
        <v>8210178.1600000001</v>
      </c>
      <c r="H221" s="36">
        <v>962312.02</v>
      </c>
      <c r="I221" s="36">
        <v>31494143.420000002</v>
      </c>
      <c r="J221" s="209"/>
      <c r="K221" s="5" t="str">
        <f>VLOOKUP(B221,'LEAD 2019'!$B:$B,1,0)</f>
        <v>3.0.8.70.00-4</v>
      </c>
    </row>
    <row r="222" spans="1:11" ht="15" customHeight="1">
      <c r="A222" s="34">
        <v>6</v>
      </c>
      <c r="B222" s="35" t="s">
        <v>3529</v>
      </c>
      <c r="C222" s="35" t="s">
        <v>3530</v>
      </c>
      <c r="D222" s="35" t="s">
        <v>3531</v>
      </c>
      <c r="E222" s="36">
        <v>5200000</v>
      </c>
      <c r="F222" s="209"/>
      <c r="G222" s="36">
        <v>0</v>
      </c>
      <c r="H222" s="36">
        <v>0</v>
      </c>
      <c r="I222" s="36">
        <v>5200000</v>
      </c>
      <c r="J222" s="209"/>
      <c r="K222" s="5" t="str">
        <f>VLOOKUP(B222,'LEAD 2019'!$B:$B,1,0)</f>
        <v>3.0.8.70.00.0001-9</v>
      </c>
    </row>
    <row r="223" spans="1:11" ht="15" customHeight="1">
      <c r="A223" s="34">
        <v>6</v>
      </c>
      <c r="B223" s="35" t="s">
        <v>3532</v>
      </c>
      <c r="C223" s="35" t="s">
        <v>3533</v>
      </c>
      <c r="D223" s="35" t="s">
        <v>3452</v>
      </c>
      <c r="E223" s="36">
        <v>1760000</v>
      </c>
      <c r="F223" s="209"/>
      <c r="G223" s="36">
        <v>440000</v>
      </c>
      <c r="H223" s="36">
        <v>220000</v>
      </c>
      <c r="I223" s="36">
        <v>1980000</v>
      </c>
      <c r="J223" s="209"/>
      <c r="K223" s="5" t="str">
        <f>VLOOKUP(B223,'LEAD 2019'!$B:$B,1,0)</f>
        <v>3.0.8.70.00.0002-6</v>
      </c>
    </row>
    <row r="224" spans="1:11" ht="15" customHeight="1">
      <c r="A224" s="34">
        <v>6</v>
      </c>
      <c r="B224" s="35" t="s">
        <v>3534</v>
      </c>
      <c r="C224" s="35" t="s">
        <v>3535</v>
      </c>
      <c r="D224" s="35" t="s">
        <v>3536</v>
      </c>
      <c r="E224" s="36">
        <v>3468000</v>
      </c>
      <c r="F224" s="209"/>
      <c r="G224" s="36">
        <v>290000</v>
      </c>
      <c r="H224" s="36">
        <v>11000</v>
      </c>
      <c r="I224" s="36">
        <v>3747000</v>
      </c>
      <c r="J224" s="209"/>
      <c r="K224" s="5" t="str">
        <f>VLOOKUP(B224,'LEAD 2019'!$B:$B,1,0)</f>
        <v>3.0.8.70.00.0003-3</v>
      </c>
    </row>
    <row r="225" spans="1:11" ht="15" customHeight="1">
      <c r="A225" s="34">
        <v>6</v>
      </c>
      <c r="B225" s="35" t="s">
        <v>3537</v>
      </c>
      <c r="C225" s="35" t="s">
        <v>3538</v>
      </c>
      <c r="D225" s="35" t="s">
        <v>3539</v>
      </c>
      <c r="E225" s="36">
        <v>13818277.279999999</v>
      </c>
      <c r="F225" s="209"/>
      <c r="G225" s="36">
        <v>2480178.16</v>
      </c>
      <c r="H225" s="36">
        <v>731312.02</v>
      </c>
      <c r="I225" s="36">
        <v>15567143.42</v>
      </c>
      <c r="J225" s="209"/>
      <c r="K225" s="5" t="str">
        <f>VLOOKUP(B225,'LEAD 2019'!$B:$B,1,0)</f>
        <v>3.0.8.70.00.0004-0</v>
      </c>
    </row>
    <row r="226" spans="1:11" ht="15" customHeight="1">
      <c r="A226" s="34">
        <v>6</v>
      </c>
      <c r="B226" s="35" t="s">
        <v>10080</v>
      </c>
      <c r="C226" s="35" t="s">
        <v>14507</v>
      </c>
      <c r="D226" s="35" t="s">
        <v>3337</v>
      </c>
      <c r="E226" s="36">
        <v>0</v>
      </c>
      <c r="F226" s="209"/>
      <c r="G226" s="36">
        <v>5000000</v>
      </c>
      <c r="H226" s="36">
        <v>0</v>
      </c>
      <c r="I226" s="36">
        <v>5000000</v>
      </c>
      <c r="J226" s="209"/>
      <c r="K226" s="5" t="str">
        <f>VLOOKUP(B226,'LEAD 2019'!$B:$B,1,0)</f>
        <v>3.0.8.70.00.9999-6</v>
      </c>
    </row>
    <row r="227" spans="1:11" ht="15" customHeight="1">
      <c r="A227" s="34">
        <v>3</v>
      </c>
      <c r="B227" s="35" t="s">
        <v>3540</v>
      </c>
      <c r="C227" s="35" t="s">
        <v>1</v>
      </c>
      <c r="D227" s="35" t="s">
        <v>3541</v>
      </c>
      <c r="E227" s="36">
        <v>243126797.09</v>
      </c>
      <c r="F227" s="209"/>
      <c r="G227" s="36">
        <v>1336788608.3800001</v>
      </c>
      <c r="H227" s="36">
        <v>1274941822.4300001</v>
      </c>
      <c r="I227" s="36">
        <v>304973583.04000002</v>
      </c>
      <c r="J227" s="209"/>
      <c r="K227" s="5" t="str">
        <f>VLOOKUP(B227,'LEAD 2019'!$B:$B,1,0)</f>
        <v>3.0.9.00.00-8</v>
      </c>
    </row>
    <row r="228" spans="1:11" ht="15" customHeight="1">
      <c r="A228" s="34">
        <v>4</v>
      </c>
      <c r="B228" s="35" t="s">
        <v>3542</v>
      </c>
      <c r="C228" s="35" t="s">
        <v>1</v>
      </c>
      <c r="D228" s="35" t="s">
        <v>3543</v>
      </c>
      <c r="E228" s="36">
        <v>153724542.93000001</v>
      </c>
      <c r="F228" s="209"/>
      <c r="G228" s="36">
        <v>135177401.84</v>
      </c>
      <c r="H228" s="36">
        <v>92452948.260000005</v>
      </c>
      <c r="I228" s="36">
        <v>196448996.50999999</v>
      </c>
      <c r="J228" s="209"/>
      <c r="K228" s="5" t="str">
        <f>VLOOKUP(B228,'LEAD 2019'!$B:$B,1,0)</f>
        <v>3.0.9.10.00-5</v>
      </c>
    </row>
    <row r="229" spans="1:11" ht="15" customHeight="1">
      <c r="A229" s="34">
        <v>6</v>
      </c>
      <c r="B229" s="35" t="s">
        <v>3544</v>
      </c>
      <c r="C229" s="35" t="s">
        <v>3545</v>
      </c>
      <c r="D229" s="35" t="s">
        <v>3546</v>
      </c>
      <c r="E229" s="36">
        <v>47678492.229999997</v>
      </c>
      <c r="F229" s="209"/>
      <c r="G229" s="36">
        <v>40506458.450000003</v>
      </c>
      <c r="H229" s="36">
        <v>27574231.77</v>
      </c>
      <c r="I229" s="36">
        <v>60610718.909999996</v>
      </c>
      <c r="J229" s="209"/>
      <c r="K229" s="5" t="str">
        <f>VLOOKUP(B229,'LEAD 2019'!$B:$B,1,0)</f>
        <v>3.0.9.10.00.0001-0</v>
      </c>
    </row>
    <row r="230" spans="1:11" ht="15" customHeight="1">
      <c r="A230" s="34">
        <v>6</v>
      </c>
      <c r="B230" s="35" t="s">
        <v>3547</v>
      </c>
      <c r="C230" s="35" t="s">
        <v>3548</v>
      </c>
      <c r="D230" s="35" t="s">
        <v>3549</v>
      </c>
      <c r="E230" s="36">
        <v>106046050.7</v>
      </c>
      <c r="F230" s="209"/>
      <c r="G230" s="36">
        <v>94670943.390000001</v>
      </c>
      <c r="H230" s="36">
        <v>64878716.490000002</v>
      </c>
      <c r="I230" s="36">
        <v>135838277.59999999</v>
      </c>
      <c r="J230" s="209"/>
      <c r="K230" s="5" t="str">
        <f>VLOOKUP(B230,'LEAD 2019'!$B:$B,1,0)</f>
        <v>3.0.9.10.00.0003-4</v>
      </c>
    </row>
    <row r="231" spans="1:11" ht="15" customHeight="1">
      <c r="A231" s="34">
        <v>4</v>
      </c>
      <c r="B231" s="35" t="s">
        <v>3550</v>
      </c>
      <c r="C231" s="35" t="s">
        <v>1</v>
      </c>
      <c r="D231" s="35" t="s">
        <v>3551</v>
      </c>
      <c r="E231" s="36">
        <v>0</v>
      </c>
      <c r="F231" s="209"/>
      <c r="G231" s="36">
        <v>10192346.77</v>
      </c>
      <c r="H231" s="36">
        <v>7085795.1799999997</v>
      </c>
      <c r="I231" s="36">
        <v>3106551.59</v>
      </c>
      <c r="J231" s="209"/>
      <c r="K231" s="5" t="str">
        <f>VLOOKUP(B231,'LEAD 2019'!$B:$B,1,0)</f>
        <v>3.0.9.16.00-9</v>
      </c>
    </row>
    <row r="232" spans="1:11" ht="15" customHeight="1">
      <c r="A232" s="34">
        <v>5</v>
      </c>
      <c r="B232" s="35" t="s">
        <v>3552</v>
      </c>
      <c r="C232" s="35" t="s">
        <v>1</v>
      </c>
      <c r="D232" s="35" t="s">
        <v>3553</v>
      </c>
      <c r="E232" s="36">
        <v>0</v>
      </c>
      <c r="F232" s="209"/>
      <c r="G232" s="36">
        <v>4821688.88</v>
      </c>
      <c r="H232" s="36">
        <v>3318509.25</v>
      </c>
      <c r="I232" s="36">
        <v>1503179.63</v>
      </c>
      <c r="J232" s="209"/>
      <c r="K232" s="5" t="str">
        <f>VLOOKUP(B232,'LEAD 2019'!$B:$B,1,0)</f>
        <v>3.0.9.16.20-5</v>
      </c>
    </row>
    <row r="233" spans="1:11" ht="15" customHeight="1">
      <c r="A233" s="34">
        <v>6</v>
      </c>
      <c r="B233" s="35" t="s">
        <v>3554</v>
      </c>
      <c r="C233" s="35" t="s">
        <v>3555</v>
      </c>
      <c r="D233" s="35" t="s">
        <v>3556</v>
      </c>
      <c r="E233" s="36">
        <v>0</v>
      </c>
      <c r="F233" s="209"/>
      <c r="G233" s="36">
        <v>4821688.88</v>
      </c>
      <c r="H233" s="36">
        <v>3318509.25</v>
      </c>
      <c r="I233" s="36">
        <v>1503179.63</v>
      </c>
      <c r="J233" s="209"/>
      <c r="K233" s="5" t="str">
        <f>VLOOKUP(B233,'LEAD 2019'!$B:$B,1,0)</f>
        <v>3.0.9.16.20.0001-0</v>
      </c>
    </row>
    <row r="234" spans="1:11" ht="15" customHeight="1">
      <c r="A234" s="34">
        <v>5</v>
      </c>
      <c r="B234" s="35" t="s">
        <v>3557</v>
      </c>
      <c r="C234" s="35" t="s">
        <v>1</v>
      </c>
      <c r="D234" s="35" t="s">
        <v>3558</v>
      </c>
      <c r="E234" s="36">
        <v>0</v>
      </c>
      <c r="F234" s="209"/>
      <c r="G234" s="36">
        <v>5370657.8899999997</v>
      </c>
      <c r="H234" s="36">
        <v>3767285.93</v>
      </c>
      <c r="I234" s="36">
        <v>1603371.96</v>
      </c>
      <c r="J234" s="209"/>
      <c r="K234" s="5" t="str">
        <f>VLOOKUP(B234,'LEAD 2019'!$B:$B,1,0)</f>
        <v>3.0.9.16.40-1</v>
      </c>
    </row>
    <row r="235" spans="1:11" ht="15" customHeight="1">
      <c r="A235" s="34">
        <v>6</v>
      </c>
      <c r="B235" s="35" t="s">
        <v>3559</v>
      </c>
      <c r="C235" s="35" t="s">
        <v>3560</v>
      </c>
      <c r="D235" s="35" t="s">
        <v>3561</v>
      </c>
      <c r="E235" s="36">
        <v>0</v>
      </c>
      <c r="F235" s="209"/>
      <c r="G235" s="36">
        <v>5370657.8899999997</v>
      </c>
      <c r="H235" s="36">
        <v>3767285.93</v>
      </c>
      <c r="I235" s="36">
        <v>1603371.96</v>
      </c>
      <c r="J235" s="209"/>
      <c r="K235" s="5" t="str">
        <f>VLOOKUP(B235,'LEAD 2019'!$B:$B,1,0)</f>
        <v>3.0.9.16.40.0001-8</v>
      </c>
    </row>
    <row r="236" spans="1:11" ht="15" customHeight="1">
      <c r="A236" s="34">
        <v>4</v>
      </c>
      <c r="B236" s="35" t="s">
        <v>3562</v>
      </c>
      <c r="C236" s="35" t="s">
        <v>1</v>
      </c>
      <c r="D236" s="35" t="s">
        <v>3563</v>
      </c>
      <c r="E236" s="36">
        <v>0</v>
      </c>
      <c r="F236" s="209"/>
      <c r="G236" s="36">
        <v>20485063.329999998</v>
      </c>
      <c r="H236" s="36">
        <v>115368.6</v>
      </c>
      <c r="I236" s="36">
        <v>20369694.73</v>
      </c>
      <c r="J236" s="209"/>
      <c r="K236" s="5" t="str">
        <f>VLOOKUP(B236,'LEAD 2019'!$B:$B,1,0)</f>
        <v>3.0.9.21.00-1</v>
      </c>
    </row>
    <row r="237" spans="1:11" ht="15" customHeight="1">
      <c r="A237" s="34">
        <v>5</v>
      </c>
      <c r="B237" s="35" t="s">
        <v>3564</v>
      </c>
      <c r="C237" s="35" t="s">
        <v>1</v>
      </c>
      <c r="D237" s="35" t="s">
        <v>3565</v>
      </c>
      <c r="E237" s="36">
        <v>0</v>
      </c>
      <c r="F237" s="209"/>
      <c r="G237" s="36">
        <v>20485063.329999998</v>
      </c>
      <c r="H237" s="36">
        <v>115368.6</v>
      </c>
      <c r="I237" s="36">
        <v>20369694.73</v>
      </c>
      <c r="J237" s="209"/>
      <c r="K237" s="5" t="str">
        <f>VLOOKUP(B237,'LEAD 2019'!$B:$B,1,0)</f>
        <v>3.0.9.21.10-4</v>
      </c>
    </row>
    <row r="238" spans="1:11" ht="15" customHeight="1">
      <c r="A238" s="34">
        <v>6</v>
      </c>
      <c r="B238" s="35" t="s">
        <v>3566</v>
      </c>
      <c r="C238" s="35" t="s">
        <v>3567</v>
      </c>
      <c r="D238" s="35" t="s">
        <v>3568</v>
      </c>
      <c r="E238" s="36">
        <v>0</v>
      </c>
      <c r="F238" s="209"/>
      <c r="G238" s="36">
        <v>20485063.329999998</v>
      </c>
      <c r="H238" s="36">
        <v>115368.6</v>
      </c>
      <c r="I238" s="36">
        <v>20369694.73</v>
      </c>
      <c r="J238" s="209"/>
      <c r="K238" s="5" t="str">
        <f>VLOOKUP(B238,'LEAD 2019'!$B:$B,1,0)</f>
        <v>3.0.9.21.10.0001-9</v>
      </c>
    </row>
    <row r="239" spans="1:11" ht="15" customHeight="1">
      <c r="A239" s="34">
        <v>4</v>
      </c>
      <c r="B239" s="35" t="s">
        <v>3569</v>
      </c>
      <c r="C239" s="35" t="s">
        <v>1</v>
      </c>
      <c r="D239" s="35" t="s">
        <v>3570</v>
      </c>
      <c r="E239" s="36">
        <v>0</v>
      </c>
      <c r="F239" s="209"/>
      <c r="G239" s="36">
        <v>1381.26</v>
      </c>
      <c r="H239" s="36">
        <v>8048813.3600000003</v>
      </c>
      <c r="I239" s="36">
        <v>-8047432.0999999996</v>
      </c>
      <c r="J239" s="209"/>
      <c r="K239" s="5" t="str">
        <f>VLOOKUP(B239,'LEAD 2019'!$B:$B,1,0)</f>
        <v>3.0.9.25.00-7</v>
      </c>
    </row>
    <row r="240" spans="1:11" ht="15" customHeight="1">
      <c r="A240" s="34">
        <v>5</v>
      </c>
      <c r="B240" s="35" t="s">
        <v>3571</v>
      </c>
      <c r="C240" s="35" t="s">
        <v>1</v>
      </c>
      <c r="D240" s="35" t="s">
        <v>3572</v>
      </c>
      <c r="E240" s="36">
        <v>0</v>
      </c>
      <c r="F240" s="209"/>
      <c r="G240" s="36">
        <v>1381.26</v>
      </c>
      <c r="H240" s="36">
        <v>8048813.3600000003</v>
      </c>
      <c r="I240" s="36">
        <v>-8047432.0999999996</v>
      </c>
      <c r="J240" s="209"/>
      <c r="K240" s="5" t="str">
        <f>VLOOKUP(B240,'LEAD 2019'!$B:$B,1,0)</f>
        <v>3.0.9.25.10-0</v>
      </c>
    </row>
    <row r="241" spans="1:11" ht="15" customHeight="1">
      <c r="A241" s="34">
        <v>6</v>
      </c>
      <c r="B241" s="35" t="s">
        <v>3573</v>
      </c>
      <c r="C241" s="35" t="s">
        <v>3574</v>
      </c>
      <c r="D241" s="35" t="s">
        <v>3575</v>
      </c>
      <c r="E241" s="36">
        <v>0</v>
      </c>
      <c r="F241" s="209"/>
      <c r="G241" s="36">
        <v>1381.26</v>
      </c>
      <c r="H241" s="36">
        <v>8048813.3600000003</v>
      </c>
      <c r="I241" s="36">
        <v>-8047432.0999999996</v>
      </c>
      <c r="J241" s="209"/>
      <c r="K241" s="5" t="str">
        <f>VLOOKUP(B241,'LEAD 2019'!$B:$B,1,0)</f>
        <v>3.0.9.25.10.0001-7</v>
      </c>
    </row>
    <row r="242" spans="1:11" ht="15" customHeight="1">
      <c r="A242" s="34">
        <v>5</v>
      </c>
      <c r="B242" s="35" t="s">
        <v>3576</v>
      </c>
      <c r="C242" s="35" t="s">
        <v>1</v>
      </c>
      <c r="D242" s="35" t="s">
        <v>3577</v>
      </c>
      <c r="E242" s="36">
        <v>0</v>
      </c>
      <c r="F242" s="209"/>
      <c r="G242" s="36">
        <v>0</v>
      </c>
      <c r="H242" s="36">
        <v>505893.37</v>
      </c>
      <c r="I242" s="36">
        <v>-505893.37</v>
      </c>
      <c r="J242" s="209"/>
      <c r="K242" s="5" t="str">
        <f>VLOOKUP(B242,'LEAD 2019'!$B:$B,1,0)</f>
        <v>3.0.9.26.10-9</v>
      </c>
    </row>
    <row r="243" spans="1:11" ht="15" customHeight="1">
      <c r="A243" s="34">
        <v>6</v>
      </c>
      <c r="B243" s="35" t="s">
        <v>3578</v>
      </c>
      <c r="C243" s="35" t="s">
        <v>3579</v>
      </c>
      <c r="D243" s="35" t="s">
        <v>3580</v>
      </c>
      <c r="E243" s="36">
        <v>0</v>
      </c>
      <c r="F243" s="209"/>
      <c r="G243" s="36">
        <v>0</v>
      </c>
      <c r="H243" s="36">
        <v>505893.37</v>
      </c>
      <c r="I243" s="36">
        <v>-505893.37</v>
      </c>
      <c r="J243" s="209"/>
      <c r="K243" s="5" t="str">
        <f>VLOOKUP(B243,'LEAD 2019'!$B:$B,1,0)</f>
        <v>3.0.9.26.10.0001-4</v>
      </c>
    </row>
    <row r="244" spans="1:11" ht="15" customHeight="1">
      <c r="A244" s="34">
        <v>4</v>
      </c>
      <c r="B244" s="35" t="s">
        <v>3581</v>
      </c>
      <c r="C244" s="35" t="s">
        <v>1</v>
      </c>
      <c r="D244" s="35" t="s">
        <v>3582</v>
      </c>
      <c r="E244" s="36">
        <v>27907789.780000001</v>
      </c>
      <c r="F244" s="209"/>
      <c r="G244" s="36">
        <v>11003351.49</v>
      </c>
      <c r="H244" s="36">
        <v>12643296.949999999</v>
      </c>
      <c r="I244" s="36">
        <v>26267844.32</v>
      </c>
      <c r="J244" s="209"/>
      <c r="K244" s="5" t="str">
        <f>VLOOKUP(B244,'LEAD 2019'!$B:$B,1,0)</f>
        <v>3.0.9.60.00-0</v>
      </c>
    </row>
    <row r="245" spans="1:11" ht="15" customHeight="1">
      <c r="A245" s="34">
        <v>5</v>
      </c>
      <c r="B245" s="35" t="s">
        <v>3583</v>
      </c>
      <c r="C245" s="35" t="s">
        <v>1</v>
      </c>
      <c r="D245" s="35" t="s">
        <v>3584</v>
      </c>
      <c r="E245" s="36">
        <v>27907789.780000001</v>
      </c>
      <c r="F245" s="209"/>
      <c r="G245" s="36">
        <v>11003351.49</v>
      </c>
      <c r="H245" s="36">
        <v>12643296.949999999</v>
      </c>
      <c r="I245" s="36">
        <v>26267844.32</v>
      </c>
      <c r="J245" s="209"/>
      <c r="K245" s="5" t="str">
        <f>VLOOKUP(B245,'LEAD 2019'!$B:$B,1,0)</f>
        <v>3.0.9.60.10-3</v>
      </c>
    </row>
    <row r="246" spans="1:11" ht="15" customHeight="1">
      <c r="A246" s="34">
        <v>6</v>
      </c>
      <c r="B246" s="35" t="s">
        <v>3585</v>
      </c>
      <c r="C246" s="35" t="s">
        <v>3586</v>
      </c>
      <c r="D246" s="35" t="s">
        <v>3587</v>
      </c>
      <c r="E246" s="36">
        <v>6023369.2999999998</v>
      </c>
      <c r="F246" s="209"/>
      <c r="G246" s="36">
        <v>6690286.1799999997</v>
      </c>
      <c r="H246" s="36">
        <v>8165559.0300000003</v>
      </c>
      <c r="I246" s="36">
        <v>4548096.45</v>
      </c>
      <c r="J246" s="209"/>
      <c r="K246" s="5" t="str">
        <f>VLOOKUP(B246,'LEAD 2019'!$B:$B,1,0)</f>
        <v>3.0.9.60.10.0001-4</v>
      </c>
    </row>
    <row r="247" spans="1:11" ht="15" customHeight="1">
      <c r="A247" s="34">
        <v>6</v>
      </c>
      <c r="B247" s="35" t="s">
        <v>3588</v>
      </c>
      <c r="C247" s="35" t="s">
        <v>3589</v>
      </c>
      <c r="D247" s="35" t="s">
        <v>3590</v>
      </c>
      <c r="E247" s="36">
        <v>16688675.99</v>
      </c>
      <c r="F247" s="209"/>
      <c r="G247" s="36">
        <v>3158448.63</v>
      </c>
      <c r="H247" s="36">
        <v>3125366.72</v>
      </c>
      <c r="I247" s="36">
        <v>16721757.9</v>
      </c>
      <c r="J247" s="209"/>
      <c r="K247" s="5" t="str">
        <f>VLOOKUP(B247,'LEAD 2019'!$B:$B,1,0)</f>
        <v>3.0.9.60.10.0002-1</v>
      </c>
    </row>
    <row r="248" spans="1:11" ht="15" customHeight="1">
      <c r="A248" s="34">
        <v>6</v>
      </c>
      <c r="B248" s="35" t="s">
        <v>3591</v>
      </c>
      <c r="C248" s="35" t="s">
        <v>3592</v>
      </c>
      <c r="D248" s="35" t="s">
        <v>3593</v>
      </c>
      <c r="E248" s="36">
        <v>5195744.49</v>
      </c>
      <c r="F248" s="209"/>
      <c r="G248" s="36">
        <v>1154616.68</v>
      </c>
      <c r="H248" s="36">
        <v>1352371.2</v>
      </c>
      <c r="I248" s="36">
        <v>4997989.97</v>
      </c>
      <c r="J248" s="209"/>
      <c r="K248" s="5" t="str">
        <f>VLOOKUP(B248,'LEAD 2019'!$B:$B,1,0)</f>
        <v>3.0.9.60.10.0003-8</v>
      </c>
    </row>
    <row r="249" spans="1:11" ht="15" customHeight="1">
      <c r="A249" s="34">
        <v>4</v>
      </c>
      <c r="B249" s="35" t="s">
        <v>3594</v>
      </c>
      <c r="C249" s="35" t="s">
        <v>1</v>
      </c>
      <c r="D249" s="35" t="s">
        <v>3595</v>
      </c>
      <c r="E249" s="36">
        <v>2403687.2599999998</v>
      </c>
      <c r="F249" s="209"/>
      <c r="G249" s="36">
        <v>29516442.68</v>
      </c>
      <c r="H249" s="36">
        <v>29263641.039999999</v>
      </c>
      <c r="I249" s="36">
        <v>2656488.9</v>
      </c>
      <c r="J249" s="209"/>
      <c r="K249" s="5" t="str">
        <f>VLOOKUP(B249,'LEAD 2019'!$B:$B,1,0)</f>
        <v>3.0.9.73.00-4</v>
      </c>
    </row>
    <row r="250" spans="1:11" ht="15" customHeight="1">
      <c r="A250" s="34">
        <v>5</v>
      </c>
      <c r="B250" s="35" t="s">
        <v>3596</v>
      </c>
      <c r="C250" s="35" t="s">
        <v>1</v>
      </c>
      <c r="D250" s="35" t="s">
        <v>3597</v>
      </c>
      <c r="E250" s="36">
        <v>2403687.2599999998</v>
      </c>
      <c r="F250" s="209"/>
      <c r="G250" s="36">
        <v>29516442.68</v>
      </c>
      <c r="H250" s="36">
        <v>29263641.039999999</v>
      </c>
      <c r="I250" s="36">
        <v>2656488.9</v>
      </c>
      <c r="J250" s="209"/>
      <c r="K250" s="5" t="str">
        <f>VLOOKUP(B250,'LEAD 2019'!$B:$B,1,0)</f>
        <v>3.0.9.73.12-1</v>
      </c>
    </row>
    <row r="251" spans="1:11" ht="15" customHeight="1">
      <c r="A251" s="34">
        <v>6</v>
      </c>
      <c r="B251" s="35" t="s">
        <v>3598</v>
      </c>
      <c r="C251" s="35" t="s">
        <v>3599</v>
      </c>
      <c r="D251" s="35" t="s">
        <v>3600</v>
      </c>
      <c r="E251" s="36">
        <v>2403687.2599999998</v>
      </c>
      <c r="F251" s="209"/>
      <c r="G251" s="36">
        <v>29516442.68</v>
      </c>
      <c r="H251" s="36">
        <v>29263641.039999999</v>
      </c>
      <c r="I251" s="36">
        <v>2656488.9</v>
      </c>
      <c r="J251" s="209"/>
      <c r="K251" s="5" t="str">
        <f>VLOOKUP(B251,'LEAD 2019'!$B:$B,1,0)</f>
        <v>3.0.9.73.12.0001-4</v>
      </c>
    </row>
    <row r="252" spans="1:11" ht="15" customHeight="1">
      <c r="A252" s="34">
        <v>4</v>
      </c>
      <c r="B252" s="35" t="s">
        <v>3601</v>
      </c>
      <c r="C252" s="35" t="s">
        <v>1</v>
      </c>
      <c r="D252" s="35" t="s">
        <v>3602</v>
      </c>
      <c r="E252" s="36">
        <v>13303366.380000001</v>
      </c>
      <c r="F252" s="209"/>
      <c r="G252" s="36">
        <v>176402513.81</v>
      </c>
      <c r="H252" s="36">
        <v>173237834.41999999</v>
      </c>
      <c r="I252" s="36">
        <v>16468045.77</v>
      </c>
      <c r="J252" s="209"/>
      <c r="K252" s="5" t="str">
        <f>VLOOKUP(B252,'LEAD 2019'!$B:$B,1,0)</f>
        <v>3.0.9.86.00-8</v>
      </c>
    </row>
    <row r="253" spans="1:11" ht="15" customHeight="1">
      <c r="A253" s="34">
        <v>5</v>
      </c>
      <c r="B253" s="35" t="s">
        <v>3603</v>
      </c>
      <c r="C253" s="35" t="s">
        <v>1</v>
      </c>
      <c r="D253" s="35" t="s">
        <v>3604</v>
      </c>
      <c r="E253" s="36">
        <v>10398899.18</v>
      </c>
      <c r="F253" s="209"/>
      <c r="G253" s="36">
        <v>149146987.53</v>
      </c>
      <c r="H253" s="36">
        <v>146837273</v>
      </c>
      <c r="I253" s="36">
        <v>12708613.710000001</v>
      </c>
      <c r="J253" s="209"/>
      <c r="K253" s="5" t="str">
        <f>VLOOKUP(B253,'LEAD 2019'!$B:$B,1,0)</f>
        <v>3.0.9.86.10-1</v>
      </c>
    </row>
    <row r="254" spans="1:11" ht="15" customHeight="1">
      <c r="A254" s="34">
        <v>6</v>
      </c>
      <c r="B254" s="35" t="s">
        <v>3605</v>
      </c>
      <c r="C254" s="35" t="s">
        <v>3606</v>
      </c>
      <c r="D254" s="35" t="s">
        <v>3607</v>
      </c>
      <c r="E254" s="36">
        <v>1021331.1</v>
      </c>
      <c r="F254" s="209"/>
      <c r="G254" s="36">
        <v>44573892.789999999</v>
      </c>
      <c r="H254" s="36">
        <v>43499186.890000001</v>
      </c>
      <c r="I254" s="36">
        <v>2096037</v>
      </c>
      <c r="J254" s="209"/>
      <c r="K254" s="5" t="str">
        <f>VLOOKUP(B254,'LEAD 2019'!$B:$B,1,0)</f>
        <v>3.0.9.86.10.0001-2</v>
      </c>
    </row>
    <row r="255" spans="1:11" ht="15" customHeight="1">
      <c r="A255" s="34">
        <v>6</v>
      </c>
      <c r="B255" s="35" t="s">
        <v>3608</v>
      </c>
      <c r="C255" s="35" t="s">
        <v>3609</v>
      </c>
      <c r="D255" s="35" t="s">
        <v>3036</v>
      </c>
      <c r="E255" s="36">
        <v>9377568.0800000001</v>
      </c>
      <c r="F255" s="209"/>
      <c r="G255" s="36">
        <v>104573094.73999999</v>
      </c>
      <c r="H255" s="36">
        <v>103338086.11</v>
      </c>
      <c r="I255" s="36">
        <v>10612576.710000001</v>
      </c>
      <c r="J255" s="209"/>
      <c r="K255" s="5" t="str">
        <f>VLOOKUP(B255,'LEAD 2019'!$B:$B,1,0)</f>
        <v>3.0.9.86.10.0003-6</v>
      </c>
    </row>
    <row r="256" spans="1:11" ht="15" customHeight="1">
      <c r="A256" s="34">
        <v>5</v>
      </c>
      <c r="B256" s="35" t="s">
        <v>3610</v>
      </c>
      <c r="C256" s="35" t="s">
        <v>1</v>
      </c>
      <c r="D256" s="35" t="s">
        <v>3611</v>
      </c>
      <c r="E256" s="36">
        <v>2904467.2</v>
      </c>
      <c r="F256" s="209"/>
      <c r="G256" s="36">
        <v>27255526.280000001</v>
      </c>
      <c r="H256" s="36">
        <v>26400561.420000002</v>
      </c>
      <c r="I256" s="36">
        <v>3759432.06</v>
      </c>
      <c r="J256" s="209"/>
      <c r="K256" s="5" t="str">
        <f>VLOOKUP(B256,'LEAD 2019'!$B:$B,1,0)</f>
        <v>3.0.9.86.20-4</v>
      </c>
    </row>
    <row r="257" spans="1:11" ht="15" customHeight="1">
      <c r="A257" s="34">
        <v>6</v>
      </c>
      <c r="B257" s="35" t="s">
        <v>3612</v>
      </c>
      <c r="C257" s="35" t="s">
        <v>3613</v>
      </c>
      <c r="D257" s="35" t="s">
        <v>3015</v>
      </c>
      <c r="E257" s="36">
        <v>2904467.2</v>
      </c>
      <c r="F257" s="209"/>
      <c r="G257" s="36">
        <v>27255526.280000001</v>
      </c>
      <c r="H257" s="36">
        <v>26400561.420000002</v>
      </c>
      <c r="I257" s="36">
        <v>3759432.06</v>
      </c>
      <c r="J257" s="209"/>
      <c r="K257" s="5" t="str">
        <f>VLOOKUP(B257,'LEAD 2019'!$B:$B,1,0)</f>
        <v>3.0.9.86.20.0002-8</v>
      </c>
    </row>
    <row r="258" spans="1:11" ht="15" customHeight="1">
      <c r="A258" s="34">
        <v>4</v>
      </c>
      <c r="B258" s="35" t="s">
        <v>3614</v>
      </c>
      <c r="C258" s="35" t="s">
        <v>1</v>
      </c>
      <c r="D258" s="35" t="s">
        <v>3615</v>
      </c>
      <c r="E258" s="36">
        <v>3427.8</v>
      </c>
      <c r="F258" s="209"/>
      <c r="G258" s="36">
        <v>2530.14</v>
      </c>
      <c r="H258" s="36">
        <v>2345.64</v>
      </c>
      <c r="I258" s="36">
        <v>3612.3</v>
      </c>
      <c r="J258" s="209"/>
      <c r="K258" s="5" t="str">
        <f>VLOOKUP(B258,'LEAD 2019'!$B:$B,1,0)</f>
        <v>3.0.9.96.00-5</v>
      </c>
    </row>
    <row r="259" spans="1:11" ht="15" customHeight="1">
      <c r="A259" s="34">
        <v>6</v>
      </c>
      <c r="B259" s="35" t="s">
        <v>3616</v>
      </c>
      <c r="C259" s="35" t="s">
        <v>3617</v>
      </c>
      <c r="D259" s="35" t="s">
        <v>3618</v>
      </c>
      <c r="E259" s="36">
        <v>3427.8</v>
      </c>
      <c r="F259" s="209"/>
      <c r="G259" s="36">
        <v>2530.14</v>
      </c>
      <c r="H259" s="36">
        <v>2345.64</v>
      </c>
      <c r="I259" s="36">
        <v>3612.3</v>
      </c>
      <c r="J259" s="209"/>
      <c r="K259" s="5" t="str">
        <f>VLOOKUP(B259,'LEAD 2019'!$B:$B,1,0)</f>
        <v>3.0.9.96.00.0001-6</v>
      </c>
    </row>
    <row r="260" spans="1:11" ht="15" customHeight="1">
      <c r="A260" s="34">
        <v>4</v>
      </c>
      <c r="B260" s="35" t="s">
        <v>3619</v>
      </c>
      <c r="C260" s="35" t="s">
        <v>1</v>
      </c>
      <c r="D260" s="35" t="s">
        <v>3620</v>
      </c>
      <c r="E260" s="36">
        <v>45783982.939999998</v>
      </c>
      <c r="F260" s="209"/>
      <c r="G260" s="36">
        <v>954007577.05999994</v>
      </c>
      <c r="H260" s="36">
        <v>951585885.61000001</v>
      </c>
      <c r="I260" s="36">
        <v>48205674.390000001</v>
      </c>
      <c r="J260" s="209"/>
      <c r="K260" s="5" t="str">
        <f>VLOOKUP(B260,'LEAD 2019'!$B:$B,1,0)</f>
        <v>3.0.9.99.00-2</v>
      </c>
    </row>
    <row r="261" spans="1:11" ht="15" customHeight="1">
      <c r="A261" s="34">
        <v>6</v>
      </c>
      <c r="B261" s="35" t="s">
        <v>3621</v>
      </c>
      <c r="C261" s="35" t="s">
        <v>3622</v>
      </c>
      <c r="D261" s="35" t="s">
        <v>3623</v>
      </c>
      <c r="E261" s="36">
        <v>3826020.66</v>
      </c>
      <c r="F261" s="209"/>
      <c r="G261" s="36">
        <v>603197.31999999995</v>
      </c>
      <c r="H261" s="36">
        <v>1815248.53</v>
      </c>
      <c r="I261" s="36">
        <v>2613969.4500000002</v>
      </c>
      <c r="J261" s="209"/>
      <c r="K261" s="5" t="str">
        <f>VLOOKUP(B261,'LEAD 2019'!$B:$B,1,0)</f>
        <v>3.0.9.99.00.0001-7</v>
      </c>
    </row>
    <row r="262" spans="1:11" ht="15" customHeight="1">
      <c r="A262" s="34">
        <v>6</v>
      </c>
      <c r="B262" s="35" t="s">
        <v>3624</v>
      </c>
      <c r="C262" s="35" t="s">
        <v>3625</v>
      </c>
      <c r="D262" s="35" t="s">
        <v>3626</v>
      </c>
      <c r="E262" s="36">
        <v>4591224.78</v>
      </c>
      <c r="F262" s="209"/>
      <c r="G262" s="36">
        <v>941906378.94000006</v>
      </c>
      <c r="H262" s="36">
        <v>943360840.38</v>
      </c>
      <c r="I262" s="36">
        <v>3136763.34</v>
      </c>
      <c r="J262" s="209"/>
      <c r="K262" s="5" t="str">
        <f>VLOOKUP(B262,'LEAD 2019'!$B:$B,1,0)</f>
        <v>3.0.9.99.00.0015-8</v>
      </c>
    </row>
    <row r="263" spans="1:11" ht="15" customHeight="1">
      <c r="A263" s="34">
        <v>6</v>
      </c>
      <c r="B263" s="35" t="s">
        <v>3627</v>
      </c>
      <c r="C263" s="35" t="s">
        <v>3628</v>
      </c>
      <c r="D263" s="35" t="s">
        <v>3629</v>
      </c>
      <c r="E263" s="36">
        <v>3964610</v>
      </c>
      <c r="F263" s="209"/>
      <c r="G263" s="36">
        <v>1295837.05</v>
      </c>
      <c r="H263" s="36">
        <v>305910.45</v>
      </c>
      <c r="I263" s="36">
        <v>4954536.5999999996</v>
      </c>
      <c r="J263" s="209"/>
      <c r="K263" s="5" t="str">
        <f>VLOOKUP(B263,'LEAD 2019'!$B:$B,1,0)</f>
        <v>3.0.9.99.00.0028-2</v>
      </c>
    </row>
    <row r="264" spans="1:11" ht="15" customHeight="1">
      <c r="A264" s="34">
        <v>6</v>
      </c>
      <c r="B264" s="35" t="s">
        <v>3630</v>
      </c>
      <c r="C264" s="35" t="s">
        <v>3631</v>
      </c>
      <c r="D264" s="35" t="s">
        <v>3632</v>
      </c>
      <c r="E264" s="36">
        <v>1768227.5</v>
      </c>
      <c r="F264" s="209"/>
      <c r="G264" s="36">
        <v>6239863.75</v>
      </c>
      <c r="H264" s="36">
        <v>4589186.25</v>
      </c>
      <c r="I264" s="36">
        <v>3418905</v>
      </c>
      <c r="J264" s="209"/>
      <c r="K264" s="5" t="str">
        <f>VLOOKUP(B264,'LEAD 2019'!$B:$B,1,0)</f>
        <v>3.0.9.99.00.0030-9</v>
      </c>
    </row>
    <row r="265" spans="1:11" ht="15" customHeight="1">
      <c r="A265" s="34">
        <v>6</v>
      </c>
      <c r="B265" s="35" t="s">
        <v>3633</v>
      </c>
      <c r="C265" s="35" t="s">
        <v>3634</v>
      </c>
      <c r="D265" s="35" t="s">
        <v>3635</v>
      </c>
      <c r="E265" s="36">
        <v>12126400</v>
      </c>
      <c r="F265" s="209"/>
      <c r="G265" s="36">
        <v>3962300</v>
      </c>
      <c r="H265" s="36">
        <v>1514700</v>
      </c>
      <c r="I265" s="36">
        <v>14574000</v>
      </c>
      <c r="J265" s="209"/>
      <c r="K265" s="5" t="str">
        <f>VLOOKUP(B265,'LEAD 2019'!$B:$B,1,0)</f>
        <v>3.0.9.99.00.0031-6</v>
      </c>
    </row>
    <row r="266" spans="1:11" ht="15" customHeight="1">
      <c r="A266" s="34">
        <v>6</v>
      </c>
      <c r="B266" s="35" t="s">
        <v>3636</v>
      </c>
      <c r="C266" s="35" t="s">
        <v>3637</v>
      </c>
      <c r="D266" s="35" t="s">
        <v>3638</v>
      </c>
      <c r="E266" s="36">
        <v>19507500</v>
      </c>
      <c r="F266" s="209"/>
      <c r="G266" s="36">
        <v>0</v>
      </c>
      <c r="H266" s="36">
        <v>0</v>
      </c>
      <c r="I266" s="36">
        <v>19507500</v>
      </c>
      <c r="J266" s="209"/>
      <c r="K266" s="5" t="str">
        <f>VLOOKUP(B266,'LEAD 2019'!$B:$B,1,0)</f>
        <v>3.0.9.99.00.9999-4</v>
      </c>
    </row>
    <row r="267" spans="1:11" ht="15" customHeight="1">
      <c r="A267" s="34">
        <v>2</v>
      </c>
      <c r="B267" s="35" t="s">
        <v>3639</v>
      </c>
      <c r="C267" s="35" t="s">
        <v>1</v>
      </c>
      <c r="D267" s="35" t="s">
        <v>3640</v>
      </c>
      <c r="E267" s="36">
        <v>77479520.780000001</v>
      </c>
      <c r="F267" s="209"/>
      <c r="G267" s="36">
        <v>248920685.22999999</v>
      </c>
      <c r="H267" s="36">
        <v>217811228.31999999</v>
      </c>
      <c r="I267" s="36">
        <v>108588977.69</v>
      </c>
      <c r="J267" s="209"/>
      <c r="K267" s="5" t="str">
        <f>VLOOKUP(B267,'LEAD 2019'!$B:$B,1,0)</f>
        <v>3.1.0.00.00-0</v>
      </c>
    </row>
    <row r="268" spans="1:11" ht="15" customHeight="1">
      <c r="A268" s="34">
        <v>3</v>
      </c>
      <c r="B268" s="35" t="s">
        <v>3641</v>
      </c>
      <c r="C268" s="35" t="s">
        <v>1</v>
      </c>
      <c r="D268" s="35" t="s">
        <v>3642</v>
      </c>
      <c r="E268" s="36">
        <v>614032.1</v>
      </c>
      <c r="F268" s="209"/>
      <c r="G268" s="36">
        <v>3910863.09</v>
      </c>
      <c r="H268" s="36">
        <v>2694330.81</v>
      </c>
      <c r="I268" s="36">
        <v>1830564.38</v>
      </c>
      <c r="J268" s="209"/>
      <c r="K268" s="5" t="str">
        <f>VLOOKUP(B268,'LEAD 2019'!$B:$B,1,0)</f>
        <v>3.1.1.00.00-3</v>
      </c>
    </row>
    <row r="269" spans="1:11" ht="15" customHeight="1">
      <c r="A269" s="34">
        <v>4</v>
      </c>
      <c r="B269" s="35" t="s">
        <v>3643</v>
      </c>
      <c r="C269" s="35" t="s">
        <v>1</v>
      </c>
      <c r="D269" s="35" t="s">
        <v>3644</v>
      </c>
      <c r="E269" s="36">
        <v>614032.1</v>
      </c>
      <c r="F269" s="209"/>
      <c r="G269" s="36">
        <v>3910863.09</v>
      </c>
      <c r="H269" s="36">
        <v>2694330.81</v>
      </c>
      <c r="I269" s="36">
        <v>1830564.38</v>
      </c>
      <c r="J269" s="209"/>
      <c r="K269" s="5" t="str">
        <f>VLOOKUP(B269,'LEAD 2019'!$B:$B,1,0)</f>
        <v>3.1.1.10.00-0</v>
      </c>
    </row>
    <row r="270" spans="1:11" ht="15" customHeight="1">
      <c r="A270" s="34">
        <v>6</v>
      </c>
      <c r="B270" s="35" t="s">
        <v>3645</v>
      </c>
      <c r="C270" s="35" t="s">
        <v>3646</v>
      </c>
      <c r="D270" s="35" t="s">
        <v>3647</v>
      </c>
      <c r="E270" s="36">
        <v>411462.42</v>
      </c>
      <c r="F270" s="209"/>
      <c r="G270" s="36">
        <v>667784.56000000006</v>
      </c>
      <c r="H270" s="36">
        <v>597786.68999999994</v>
      </c>
      <c r="I270" s="36">
        <v>481460.29</v>
      </c>
      <c r="J270" s="209"/>
      <c r="K270" s="5" t="str">
        <f>VLOOKUP(B270,'LEAD 2019'!$B:$B,1,0)</f>
        <v>3.1.1.10.00.0002-2</v>
      </c>
    </row>
    <row r="271" spans="1:11" ht="15" customHeight="1">
      <c r="A271" s="34">
        <v>6</v>
      </c>
      <c r="B271" s="35" t="s">
        <v>3648</v>
      </c>
      <c r="C271" s="35" t="s">
        <v>3649</v>
      </c>
      <c r="D271" s="35" t="s">
        <v>3650</v>
      </c>
      <c r="E271" s="36">
        <v>0</v>
      </c>
      <c r="F271" s="209"/>
      <c r="G271" s="36">
        <v>390867.11</v>
      </c>
      <c r="H271" s="36">
        <v>68462.02</v>
      </c>
      <c r="I271" s="36">
        <v>322405.09000000003</v>
      </c>
      <c r="J271" s="209"/>
      <c r="K271" s="5" t="str">
        <f>VLOOKUP(B271,'LEAD 2019'!$B:$B,1,0)</f>
        <v>3.1.1.10.00.0003-9</v>
      </c>
    </row>
    <row r="272" spans="1:11" ht="15" customHeight="1">
      <c r="A272" s="34">
        <v>6</v>
      </c>
      <c r="B272" s="35" t="s">
        <v>3651</v>
      </c>
      <c r="C272" s="35" t="s">
        <v>3652</v>
      </c>
      <c r="D272" s="35" t="s">
        <v>3653</v>
      </c>
      <c r="E272" s="36">
        <v>202569.68</v>
      </c>
      <c r="F272" s="209"/>
      <c r="G272" s="36">
        <v>2245226.83</v>
      </c>
      <c r="H272" s="36">
        <v>1616053.43</v>
      </c>
      <c r="I272" s="36">
        <v>831743.08</v>
      </c>
      <c r="J272" s="209"/>
      <c r="K272" s="5" t="str">
        <f>VLOOKUP(B272,'LEAD 2019'!$B:$B,1,0)</f>
        <v>3.1.1.10.00.0008-4</v>
      </c>
    </row>
    <row r="273" spans="1:11" ht="15" customHeight="1">
      <c r="A273" s="34">
        <v>6</v>
      </c>
      <c r="B273" s="35" t="s">
        <v>5967</v>
      </c>
      <c r="C273" s="35" t="s">
        <v>5968</v>
      </c>
      <c r="D273" s="35" t="s">
        <v>5969</v>
      </c>
      <c r="E273" s="36">
        <v>0</v>
      </c>
      <c r="F273" s="209"/>
      <c r="G273" s="36">
        <v>2695.43</v>
      </c>
      <c r="H273" s="36">
        <v>2662.02</v>
      </c>
      <c r="I273" s="36">
        <v>33.409999999999997</v>
      </c>
      <c r="J273" s="209"/>
      <c r="K273" s="5" t="str">
        <f>VLOOKUP(B273,'LEAD 2019'!$B:$B,1,0)</f>
        <v>3.1.1.10.00.0009-1</v>
      </c>
    </row>
    <row r="274" spans="1:11" ht="15" customHeight="1">
      <c r="A274" s="34">
        <v>6</v>
      </c>
      <c r="B274" s="35" t="s">
        <v>3654</v>
      </c>
      <c r="C274" s="35" t="s">
        <v>3655</v>
      </c>
      <c r="D274" s="35" t="s">
        <v>3656</v>
      </c>
      <c r="E274" s="36">
        <v>0</v>
      </c>
      <c r="F274" s="209"/>
      <c r="G274" s="36">
        <v>604289.16</v>
      </c>
      <c r="H274" s="36">
        <v>409366.65</v>
      </c>
      <c r="I274" s="36">
        <v>194922.51</v>
      </c>
      <c r="J274" s="209"/>
      <c r="K274" s="5" t="str">
        <f>VLOOKUP(B274,'LEAD 2019'!$B:$B,1,0)</f>
        <v>3.1.1.10.00.0014-9</v>
      </c>
    </row>
    <row r="275" spans="1:11" ht="15" customHeight="1">
      <c r="A275" s="34">
        <v>3</v>
      </c>
      <c r="B275" s="35" t="s">
        <v>3657</v>
      </c>
      <c r="C275" s="35" t="s">
        <v>1</v>
      </c>
      <c r="D275" s="35" t="s">
        <v>3658</v>
      </c>
      <c r="E275" s="36">
        <v>13487114.18</v>
      </c>
      <c r="F275" s="209"/>
      <c r="G275" s="36">
        <v>51149990.140000001</v>
      </c>
      <c r="H275" s="36">
        <v>40323736.390000001</v>
      </c>
      <c r="I275" s="36">
        <v>24313367.93</v>
      </c>
      <c r="J275" s="209"/>
      <c r="K275" s="5" t="str">
        <f>VLOOKUP(B275,'LEAD 2019'!$B:$B,1,0)</f>
        <v>3.1.2.00.00-6</v>
      </c>
    </row>
    <row r="276" spans="1:11" ht="15" customHeight="1">
      <c r="A276" s="34">
        <v>4</v>
      </c>
      <c r="B276" s="35" t="s">
        <v>3659</v>
      </c>
      <c r="C276" s="35" t="s">
        <v>1</v>
      </c>
      <c r="D276" s="35" t="s">
        <v>3660</v>
      </c>
      <c r="E276" s="36">
        <v>13487114.18</v>
      </c>
      <c r="F276" s="209"/>
      <c r="G276" s="36">
        <v>51149990.140000001</v>
      </c>
      <c r="H276" s="36">
        <v>40323736.390000001</v>
      </c>
      <c r="I276" s="36">
        <v>24313367.93</v>
      </c>
      <c r="J276" s="209"/>
      <c r="K276" s="5" t="str">
        <f>VLOOKUP(B276,'LEAD 2019'!$B:$B,1,0)</f>
        <v>3.1.2.10.00-3</v>
      </c>
    </row>
    <row r="277" spans="1:11" ht="15" customHeight="1">
      <c r="A277" s="34">
        <v>6</v>
      </c>
      <c r="B277" s="35" t="s">
        <v>3661</v>
      </c>
      <c r="C277" s="35" t="s">
        <v>3662</v>
      </c>
      <c r="D277" s="35" t="s">
        <v>3663</v>
      </c>
      <c r="E277" s="36">
        <v>5096.75</v>
      </c>
      <c r="F277" s="209"/>
      <c r="G277" s="36">
        <v>141336.34</v>
      </c>
      <c r="H277" s="36">
        <v>133576.24</v>
      </c>
      <c r="I277" s="36">
        <v>12856.85</v>
      </c>
      <c r="J277" s="209"/>
      <c r="K277" s="5" t="str">
        <f>VLOOKUP(B277,'LEAD 2019'!$B:$B,1,0)</f>
        <v>3.1.2.10.00.0001-4</v>
      </c>
    </row>
    <row r="278" spans="1:11" ht="15" customHeight="1">
      <c r="A278" s="34">
        <v>6</v>
      </c>
      <c r="B278" s="35" t="s">
        <v>3664</v>
      </c>
      <c r="C278" s="35" t="s">
        <v>3665</v>
      </c>
      <c r="D278" s="35" t="s">
        <v>3666</v>
      </c>
      <c r="E278" s="36">
        <v>6991461</v>
      </c>
      <c r="F278" s="209"/>
      <c r="G278" s="36">
        <v>16399714.67</v>
      </c>
      <c r="H278" s="36">
        <v>12288209.76</v>
      </c>
      <c r="I278" s="36">
        <v>11102965.91</v>
      </c>
      <c r="J278" s="209"/>
      <c r="K278" s="5" t="str">
        <f>VLOOKUP(B278,'LEAD 2019'!$B:$B,1,0)</f>
        <v>3.1.2.10.00.0002-1</v>
      </c>
    </row>
    <row r="279" spans="1:11" ht="15" customHeight="1">
      <c r="A279" s="34">
        <v>6</v>
      </c>
      <c r="B279" s="35" t="s">
        <v>3667</v>
      </c>
      <c r="C279" s="35" t="s">
        <v>3668</v>
      </c>
      <c r="D279" s="35" t="s">
        <v>3669</v>
      </c>
      <c r="E279" s="36">
        <v>2475513.79</v>
      </c>
      <c r="F279" s="209"/>
      <c r="G279" s="36">
        <v>9361151.0099999998</v>
      </c>
      <c r="H279" s="36">
        <v>4684094.18</v>
      </c>
      <c r="I279" s="36">
        <v>7152570.6200000001</v>
      </c>
      <c r="J279" s="209"/>
      <c r="K279" s="5" t="str">
        <f>VLOOKUP(B279,'LEAD 2019'!$B:$B,1,0)</f>
        <v>3.1.2.10.00.0003-8</v>
      </c>
    </row>
    <row r="280" spans="1:11" ht="15" customHeight="1">
      <c r="A280" s="34">
        <v>6</v>
      </c>
      <c r="B280" s="35" t="s">
        <v>3670</v>
      </c>
      <c r="C280" s="35" t="s">
        <v>3671</v>
      </c>
      <c r="D280" s="35" t="s">
        <v>3672</v>
      </c>
      <c r="E280" s="36">
        <v>2856421.16</v>
      </c>
      <c r="F280" s="209"/>
      <c r="G280" s="36">
        <v>16849944.039999999</v>
      </c>
      <c r="H280" s="36">
        <v>17707420.579999998</v>
      </c>
      <c r="I280" s="36">
        <v>1998944.62</v>
      </c>
      <c r="J280" s="209"/>
      <c r="K280" s="5" t="str">
        <f>VLOOKUP(B280,'LEAD 2019'!$B:$B,1,0)</f>
        <v>3.1.2.10.00.0008-3</v>
      </c>
    </row>
    <row r="281" spans="1:11" ht="15" customHeight="1">
      <c r="A281" s="34">
        <v>6</v>
      </c>
      <c r="B281" s="35" t="s">
        <v>3673</v>
      </c>
      <c r="C281" s="35" t="s">
        <v>3674</v>
      </c>
      <c r="D281" s="35" t="s">
        <v>3675</v>
      </c>
      <c r="E281" s="36">
        <v>113605.17</v>
      </c>
      <c r="F281" s="209"/>
      <c r="G281" s="36">
        <v>1052952.18</v>
      </c>
      <c r="H281" s="36">
        <v>706460.07</v>
      </c>
      <c r="I281" s="36">
        <v>460097.28000000003</v>
      </c>
      <c r="J281" s="209"/>
      <c r="K281" s="5" t="str">
        <f>VLOOKUP(B281,'LEAD 2019'!$B:$B,1,0)</f>
        <v>3.1.2.10.00.0009-0</v>
      </c>
    </row>
    <row r="282" spans="1:11" ht="15" customHeight="1">
      <c r="A282" s="34">
        <v>6</v>
      </c>
      <c r="B282" s="35" t="s">
        <v>3676</v>
      </c>
      <c r="C282" s="35" t="s">
        <v>3677</v>
      </c>
      <c r="D282" s="35" t="s">
        <v>3678</v>
      </c>
      <c r="E282" s="36">
        <v>247262.49</v>
      </c>
      <c r="F282" s="209"/>
      <c r="G282" s="36">
        <v>2587145.83</v>
      </c>
      <c r="H282" s="36">
        <v>2009730.99</v>
      </c>
      <c r="I282" s="36">
        <v>824677.33</v>
      </c>
      <c r="J282" s="209"/>
      <c r="K282" s="5" t="str">
        <f>VLOOKUP(B282,'LEAD 2019'!$B:$B,1,0)</f>
        <v>3.1.2.10.00.0010-0</v>
      </c>
    </row>
    <row r="283" spans="1:11" ht="15" customHeight="1">
      <c r="A283" s="34">
        <v>6</v>
      </c>
      <c r="B283" s="35" t="s">
        <v>3679</v>
      </c>
      <c r="C283" s="35" t="s">
        <v>3680</v>
      </c>
      <c r="D283" s="35" t="s">
        <v>3681</v>
      </c>
      <c r="E283" s="36">
        <v>797753.82</v>
      </c>
      <c r="F283" s="209"/>
      <c r="G283" s="36">
        <v>4757746.07</v>
      </c>
      <c r="H283" s="36">
        <v>2794244.57</v>
      </c>
      <c r="I283" s="36">
        <v>2761255.32</v>
      </c>
      <c r="J283" s="209"/>
      <c r="K283" s="5" t="str">
        <f>VLOOKUP(B283,'LEAD 2019'!$B:$B,1,0)</f>
        <v>3.1.2.10.00.0014-8</v>
      </c>
    </row>
    <row r="284" spans="1:11" ht="15" customHeight="1">
      <c r="A284" s="34">
        <v>3</v>
      </c>
      <c r="B284" s="35" t="s">
        <v>3682</v>
      </c>
      <c r="C284" s="35" t="s">
        <v>1</v>
      </c>
      <c r="D284" s="35" t="s">
        <v>3683</v>
      </c>
      <c r="E284" s="36">
        <v>29160491.399999999</v>
      </c>
      <c r="F284" s="209"/>
      <c r="G284" s="36">
        <v>69111646.439999998</v>
      </c>
      <c r="H284" s="36">
        <v>65841139.060000002</v>
      </c>
      <c r="I284" s="36">
        <v>32430998.780000001</v>
      </c>
      <c r="J284" s="209"/>
      <c r="K284" s="5" t="str">
        <f>VLOOKUP(B284,'LEAD 2019'!$B:$B,1,0)</f>
        <v>3.1.3.00.00-9</v>
      </c>
    </row>
    <row r="285" spans="1:11" ht="15" customHeight="1">
      <c r="A285" s="34">
        <v>4</v>
      </c>
      <c r="B285" s="35" t="s">
        <v>3684</v>
      </c>
      <c r="C285" s="35" t="s">
        <v>1</v>
      </c>
      <c r="D285" s="35" t="s">
        <v>3685</v>
      </c>
      <c r="E285" s="36">
        <v>29160491.399999999</v>
      </c>
      <c r="F285" s="209"/>
      <c r="G285" s="36">
        <v>69075611.989999995</v>
      </c>
      <c r="H285" s="36">
        <v>65841139.060000002</v>
      </c>
      <c r="I285" s="36">
        <v>32394964.329999998</v>
      </c>
      <c r="J285" s="209"/>
      <c r="K285" s="5" t="str">
        <f>VLOOKUP(B285,'LEAD 2019'!$B:$B,1,0)</f>
        <v>3.1.3.10.00-6</v>
      </c>
    </row>
    <row r="286" spans="1:11" ht="15" customHeight="1">
      <c r="A286" s="34">
        <v>5</v>
      </c>
      <c r="B286" s="35" t="s">
        <v>3686</v>
      </c>
      <c r="C286" s="35" t="s">
        <v>1</v>
      </c>
      <c r="D286" s="35" t="s">
        <v>3687</v>
      </c>
      <c r="E286" s="36">
        <v>8454900.8499999996</v>
      </c>
      <c r="F286" s="209"/>
      <c r="G286" s="36">
        <v>65783910.75</v>
      </c>
      <c r="H286" s="36">
        <v>61797407.810000002</v>
      </c>
      <c r="I286" s="36">
        <v>12441403.789999999</v>
      </c>
      <c r="J286" s="209"/>
      <c r="K286" s="5" t="str">
        <f>VLOOKUP(B286,'LEAD 2019'!$B:$B,1,0)</f>
        <v>3.1.3.10.10-9</v>
      </c>
    </row>
    <row r="287" spans="1:11" ht="15" customHeight="1">
      <c r="A287" s="34">
        <v>6</v>
      </c>
      <c r="B287" s="35" t="s">
        <v>3688</v>
      </c>
      <c r="C287" s="35" t="s">
        <v>3689</v>
      </c>
      <c r="D287" s="35" t="s">
        <v>3690</v>
      </c>
      <c r="E287" s="36">
        <v>15665.9</v>
      </c>
      <c r="F287" s="209"/>
      <c r="G287" s="36">
        <v>341686.77</v>
      </c>
      <c r="H287" s="36">
        <v>351650.51</v>
      </c>
      <c r="I287" s="36">
        <v>5702.16</v>
      </c>
      <c r="J287" s="209"/>
      <c r="K287" s="5" t="str">
        <f>VLOOKUP(B287,'LEAD 2019'!$B:$B,1,0)</f>
        <v>3.1.3.10.10.0001-2</v>
      </c>
    </row>
    <row r="288" spans="1:11" ht="15" customHeight="1">
      <c r="A288" s="34">
        <v>6</v>
      </c>
      <c r="B288" s="35" t="s">
        <v>3691</v>
      </c>
      <c r="C288" s="35" t="s">
        <v>3692</v>
      </c>
      <c r="D288" s="35" t="s">
        <v>3693</v>
      </c>
      <c r="E288" s="36">
        <v>600345.07999999996</v>
      </c>
      <c r="F288" s="209"/>
      <c r="G288" s="36">
        <v>31984767.43</v>
      </c>
      <c r="H288" s="36">
        <v>31445190.809999999</v>
      </c>
      <c r="I288" s="36">
        <v>1139921.7</v>
      </c>
      <c r="J288" s="209"/>
      <c r="K288" s="5" t="str">
        <f>VLOOKUP(B288,'LEAD 2019'!$B:$B,1,0)</f>
        <v>3.1.3.10.10.0002-9</v>
      </c>
    </row>
    <row r="289" spans="1:11" ht="15" customHeight="1">
      <c r="A289" s="34">
        <v>6</v>
      </c>
      <c r="B289" s="35" t="s">
        <v>3694</v>
      </c>
      <c r="C289" s="35" t="s">
        <v>3695</v>
      </c>
      <c r="D289" s="35" t="s">
        <v>3696</v>
      </c>
      <c r="E289" s="36">
        <v>2935924.77</v>
      </c>
      <c r="F289" s="209"/>
      <c r="G289" s="36">
        <v>16393786.34</v>
      </c>
      <c r="H289" s="36">
        <v>10364484.199999999</v>
      </c>
      <c r="I289" s="36">
        <v>8965226.9100000001</v>
      </c>
      <c r="J289" s="209"/>
      <c r="K289" s="5" t="str">
        <f>VLOOKUP(B289,'LEAD 2019'!$B:$B,1,0)</f>
        <v>3.1.3.10.10.0003-6</v>
      </c>
    </row>
    <row r="290" spans="1:11" ht="15" customHeight="1">
      <c r="A290" s="34">
        <v>6</v>
      </c>
      <c r="B290" s="35" t="s">
        <v>3697</v>
      </c>
      <c r="C290" s="35" t="s">
        <v>3698</v>
      </c>
      <c r="D290" s="35" t="s">
        <v>3699</v>
      </c>
      <c r="E290" s="36">
        <v>685152.93</v>
      </c>
      <c r="F290" s="209"/>
      <c r="G290" s="36">
        <v>5699835.8700000001</v>
      </c>
      <c r="H290" s="36">
        <v>5583535.6900000004</v>
      </c>
      <c r="I290" s="36">
        <v>801453.11</v>
      </c>
      <c r="J290" s="209"/>
      <c r="K290" s="5" t="str">
        <f>VLOOKUP(B290,'LEAD 2019'!$B:$B,1,0)</f>
        <v>3.1.3.10.10.0008-1</v>
      </c>
    </row>
    <row r="291" spans="1:11" ht="15" customHeight="1">
      <c r="A291" s="34">
        <v>6</v>
      </c>
      <c r="B291" s="35" t="s">
        <v>3700</v>
      </c>
      <c r="C291" s="35" t="s">
        <v>3701</v>
      </c>
      <c r="D291" s="35" t="s">
        <v>3702</v>
      </c>
      <c r="E291" s="36">
        <v>2314673.56</v>
      </c>
      <c r="F291" s="209"/>
      <c r="G291" s="36">
        <v>4786150.46</v>
      </c>
      <c r="H291" s="36">
        <v>6647132.2000000002</v>
      </c>
      <c r="I291" s="36">
        <v>453691.82</v>
      </c>
      <c r="J291" s="209"/>
      <c r="K291" s="5" t="str">
        <f>VLOOKUP(B291,'LEAD 2019'!$B:$B,1,0)</f>
        <v>3.1.3.10.10.0011-5</v>
      </c>
    </row>
    <row r="292" spans="1:11" ht="15" customHeight="1">
      <c r="A292" s="34">
        <v>6</v>
      </c>
      <c r="B292" s="35" t="s">
        <v>3703</v>
      </c>
      <c r="C292" s="35" t="s">
        <v>3704</v>
      </c>
      <c r="D292" s="35" t="s">
        <v>3705</v>
      </c>
      <c r="E292" s="36">
        <v>526474.80000000005</v>
      </c>
      <c r="F292" s="209"/>
      <c r="G292" s="36">
        <v>1853191.16</v>
      </c>
      <c r="H292" s="36">
        <v>1957173.42</v>
      </c>
      <c r="I292" s="36">
        <v>422492.54</v>
      </c>
      <c r="J292" s="209"/>
      <c r="K292" s="5" t="str">
        <f>VLOOKUP(B292,'LEAD 2019'!$B:$B,1,0)</f>
        <v>3.1.3.10.10.0013-9</v>
      </c>
    </row>
    <row r="293" spans="1:11" ht="15" customHeight="1">
      <c r="A293" s="34">
        <v>6</v>
      </c>
      <c r="B293" s="35" t="s">
        <v>3706</v>
      </c>
      <c r="C293" s="35" t="s">
        <v>3707</v>
      </c>
      <c r="D293" s="35" t="s">
        <v>3708</v>
      </c>
      <c r="E293" s="36">
        <v>1376663.81</v>
      </c>
      <c r="F293" s="209"/>
      <c r="G293" s="36">
        <v>4724492.72</v>
      </c>
      <c r="H293" s="36">
        <v>5448240.9800000004</v>
      </c>
      <c r="I293" s="36">
        <v>652915.55000000005</v>
      </c>
      <c r="J293" s="209"/>
      <c r="K293" s="5" t="str">
        <f>VLOOKUP(B293,'LEAD 2019'!$B:$B,1,0)</f>
        <v>3.1.3.10.10.0014-6</v>
      </c>
    </row>
    <row r="294" spans="1:11" ht="15" customHeight="1">
      <c r="A294" s="34">
        <v>5</v>
      </c>
      <c r="B294" s="35" t="s">
        <v>3709</v>
      </c>
      <c r="C294" s="35" t="s">
        <v>1</v>
      </c>
      <c r="D294" s="35" t="s">
        <v>3710</v>
      </c>
      <c r="E294" s="36">
        <v>20705590.550000001</v>
      </c>
      <c r="F294" s="209"/>
      <c r="G294" s="36">
        <v>3291701.24</v>
      </c>
      <c r="H294" s="36">
        <v>4043731.25</v>
      </c>
      <c r="I294" s="36">
        <v>19953560.539999999</v>
      </c>
      <c r="J294" s="209"/>
      <c r="K294" s="5" t="str">
        <f>VLOOKUP(B294,'LEAD 2019'!$B:$B,1,0)</f>
        <v>3.1.3.10.20-2</v>
      </c>
    </row>
    <row r="295" spans="1:11" ht="15" customHeight="1">
      <c r="A295" s="34">
        <v>6</v>
      </c>
      <c r="B295" s="35" t="s">
        <v>3711</v>
      </c>
      <c r="C295" s="35" t="s">
        <v>3712</v>
      </c>
      <c r="D295" s="35" t="s">
        <v>3713</v>
      </c>
      <c r="E295" s="36">
        <v>479.18</v>
      </c>
      <c r="F295" s="209"/>
      <c r="G295" s="36">
        <v>28636.81</v>
      </c>
      <c r="H295" s="36">
        <v>26206.76</v>
      </c>
      <c r="I295" s="36">
        <v>2909.23</v>
      </c>
      <c r="J295" s="209"/>
      <c r="K295" s="5" t="str">
        <f>VLOOKUP(B295,'LEAD 2019'!$B:$B,1,0)</f>
        <v>3.1.3.10.20.0001-1</v>
      </c>
    </row>
    <row r="296" spans="1:11" ht="15" customHeight="1">
      <c r="A296" s="34">
        <v>6</v>
      </c>
      <c r="B296" s="35" t="s">
        <v>3714</v>
      </c>
      <c r="C296" s="35" t="s">
        <v>3715</v>
      </c>
      <c r="D296" s="35" t="s">
        <v>3693</v>
      </c>
      <c r="E296" s="36">
        <v>16494573.52</v>
      </c>
      <c r="F296" s="209"/>
      <c r="G296" s="36">
        <v>2548412.67</v>
      </c>
      <c r="H296" s="36">
        <v>2925595.77</v>
      </c>
      <c r="I296" s="36">
        <v>16117390.42</v>
      </c>
      <c r="J296" s="209"/>
      <c r="K296" s="5" t="str">
        <f>VLOOKUP(B296,'LEAD 2019'!$B:$B,1,0)</f>
        <v>3.1.3.10.20.0002-8</v>
      </c>
    </row>
    <row r="297" spans="1:11" ht="15" customHeight="1">
      <c r="A297" s="34">
        <v>6</v>
      </c>
      <c r="B297" s="35" t="s">
        <v>3716</v>
      </c>
      <c r="C297" s="35" t="s">
        <v>3717</v>
      </c>
      <c r="D297" s="35" t="s">
        <v>3718</v>
      </c>
      <c r="E297" s="36">
        <v>1720434.51</v>
      </c>
      <c r="F297" s="209"/>
      <c r="G297" s="36">
        <v>283988.88</v>
      </c>
      <c r="H297" s="36">
        <v>276664.98</v>
      </c>
      <c r="I297" s="36">
        <v>1727758.41</v>
      </c>
      <c r="J297" s="209"/>
      <c r="K297" s="5" t="str">
        <f>VLOOKUP(B297,'LEAD 2019'!$B:$B,1,0)</f>
        <v>3.1.3.10.20.0003-5</v>
      </c>
    </row>
    <row r="298" spans="1:11" ht="15" customHeight="1">
      <c r="A298" s="34">
        <v>6</v>
      </c>
      <c r="B298" s="35" t="s">
        <v>3719</v>
      </c>
      <c r="C298" s="35" t="s">
        <v>3720</v>
      </c>
      <c r="D298" s="35" t="s">
        <v>3699</v>
      </c>
      <c r="E298" s="36">
        <v>112104.79</v>
      </c>
      <c r="F298" s="209"/>
      <c r="G298" s="36">
        <v>89628.71</v>
      </c>
      <c r="H298" s="36">
        <v>83408.320000000007</v>
      </c>
      <c r="I298" s="36">
        <v>118325.18</v>
      </c>
      <c r="J298" s="209"/>
      <c r="K298" s="5" t="str">
        <f>VLOOKUP(B298,'LEAD 2019'!$B:$B,1,0)</f>
        <v>3.1.3.10.20.0008-0</v>
      </c>
    </row>
    <row r="299" spans="1:11" ht="15" customHeight="1">
      <c r="A299" s="34">
        <v>6</v>
      </c>
      <c r="B299" s="35" t="s">
        <v>3721</v>
      </c>
      <c r="C299" s="35" t="s">
        <v>3722</v>
      </c>
      <c r="D299" s="35" t="s">
        <v>3705</v>
      </c>
      <c r="E299" s="36">
        <v>960.21</v>
      </c>
      <c r="F299" s="209"/>
      <c r="G299" s="36">
        <v>78452.95</v>
      </c>
      <c r="H299" s="36">
        <v>70951.81</v>
      </c>
      <c r="I299" s="36">
        <v>8461.35</v>
      </c>
      <c r="J299" s="209"/>
      <c r="K299" s="5" t="str">
        <f>VLOOKUP(B299,'LEAD 2019'!$B:$B,1,0)</f>
        <v>3.1.3.10.20.0010-7</v>
      </c>
    </row>
    <row r="300" spans="1:11" ht="15" customHeight="1">
      <c r="A300" s="34">
        <v>6</v>
      </c>
      <c r="B300" s="35" t="s">
        <v>3723</v>
      </c>
      <c r="C300" s="35" t="s">
        <v>3724</v>
      </c>
      <c r="D300" s="35" t="s">
        <v>3708</v>
      </c>
      <c r="E300" s="36">
        <v>0</v>
      </c>
      <c r="F300" s="209"/>
      <c r="G300" s="36">
        <v>170127.5</v>
      </c>
      <c r="H300" s="36">
        <v>167497</v>
      </c>
      <c r="I300" s="36">
        <v>2630.5</v>
      </c>
      <c r="J300" s="209"/>
      <c r="K300" s="5" t="str">
        <f>VLOOKUP(B300,'LEAD 2019'!$B:$B,1,0)</f>
        <v>3.1.3.10.20.0011-4</v>
      </c>
    </row>
    <row r="301" spans="1:11" ht="15" customHeight="1">
      <c r="A301" s="34">
        <v>6</v>
      </c>
      <c r="B301" s="35" t="s">
        <v>3725</v>
      </c>
      <c r="C301" s="35" t="s">
        <v>3726</v>
      </c>
      <c r="D301" s="35" t="s">
        <v>3727</v>
      </c>
      <c r="E301" s="36">
        <v>2377038.34</v>
      </c>
      <c r="F301" s="209"/>
      <c r="G301" s="36">
        <v>0</v>
      </c>
      <c r="H301" s="36">
        <v>400952.89</v>
      </c>
      <c r="I301" s="36">
        <v>1976085.45</v>
      </c>
      <c r="J301" s="209"/>
      <c r="K301" s="5" t="str">
        <f>VLOOKUP(B301,'LEAD 2019'!$B:$B,1,0)</f>
        <v>3.1.3.10.20.0012-1</v>
      </c>
    </row>
    <row r="302" spans="1:11" ht="15" customHeight="1">
      <c r="A302" s="34">
        <v>4</v>
      </c>
      <c r="B302" s="35" t="s">
        <v>14508</v>
      </c>
      <c r="C302" s="35" t="s">
        <v>1</v>
      </c>
      <c r="D302" s="35" t="s">
        <v>14509</v>
      </c>
      <c r="E302" s="36">
        <v>0</v>
      </c>
      <c r="F302" s="209"/>
      <c r="G302" s="36">
        <v>36034.449999999997</v>
      </c>
      <c r="H302" s="36">
        <v>0</v>
      </c>
      <c r="I302" s="36">
        <v>36034.449999999997</v>
      </c>
      <c r="J302" s="209"/>
      <c r="K302" s="5" t="str">
        <f>VLOOKUP(B302,'LEAD 2019'!$B:$B,1,0)</f>
        <v>3.1.3.30.00-0</v>
      </c>
    </row>
    <row r="303" spans="1:11" ht="15" customHeight="1">
      <c r="A303" s="34">
        <v>5</v>
      </c>
      <c r="B303" s="35" t="s">
        <v>14510</v>
      </c>
      <c r="C303" s="35" t="s">
        <v>1</v>
      </c>
      <c r="D303" s="35" t="s">
        <v>3687</v>
      </c>
      <c r="E303" s="36">
        <v>0</v>
      </c>
      <c r="F303" s="209"/>
      <c r="G303" s="36">
        <v>36034.449999999997</v>
      </c>
      <c r="H303" s="36">
        <v>0</v>
      </c>
      <c r="I303" s="36">
        <v>36034.449999999997</v>
      </c>
      <c r="J303" s="209"/>
      <c r="K303" s="5" t="str">
        <f>VLOOKUP(B303,'LEAD 2019'!$B:$B,1,0)</f>
        <v>3.1.3.30.10-3</v>
      </c>
    </row>
    <row r="304" spans="1:11" ht="15" customHeight="1">
      <c r="A304" s="34">
        <v>6</v>
      </c>
      <c r="B304" s="35" t="s">
        <v>10486</v>
      </c>
      <c r="C304" s="35" t="s">
        <v>14511</v>
      </c>
      <c r="D304" s="35" t="s">
        <v>14512</v>
      </c>
      <c r="E304" s="36">
        <v>0</v>
      </c>
      <c r="F304" s="209"/>
      <c r="G304" s="36">
        <v>36034.449999999997</v>
      </c>
      <c r="H304" s="36">
        <v>0</v>
      </c>
      <c r="I304" s="36">
        <v>36034.449999999997</v>
      </c>
      <c r="J304" s="209"/>
      <c r="K304" s="5" t="str">
        <f>VLOOKUP(B304,'LEAD 2019'!$B:$B,1,0)</f>
        <v>3.1.3.30.10.0001-8</v>
      </c>
    </row>
    <row r="305" spans="1:11" ht="15" customHeight="1">
      <c r="A305" s="34">
        <v>3</v>
      </c>
      <c r="B305" s="35" t="s">
        <v>3730</v>
      </c>
      <c r="C305" s="35" t="s">
        <v>1</v>
      </c>
      <c r="D305" s="35" t="s">
        <v>3731</v>
      </c>
      <c r="E305" s="36">
        <v>16955313.530000001</v>
      </c>
      <c r="F305" s="209"/>
      <c r="G305" s="36">
        <v>67796284.890000001</v>
      </c>
      <c r="H305" s="36">
        <v>53474550.210000001</v>
      </c>
      <c r="I305" s="36">
        <v>31277048.210000001</v>
      </c>
      <c r="J305" s="209"/>
      <c r="K305" s="5" t="str">
        <f>VLOOKUP(B305,'LEAD 2019'!$B:$B,1,0)</f>
        <v>3.1.4.00.00-2</v>
      </c>
    </row>
    <row r="306" spans="1:11" ht="15" customHeight="1">
      <c r="A306" s="34">
        <v>4</v>
      </c>
      <c r="B306" s="35" t="s">
        <v>3732</v>
      </c>
      <c r="C306" s="35" t="s">
        <v>1</v>
      </c>
      <c r="D306" s="35" t="s">
        <v>3733</v>
      </c>
      <c r="E306" s="36">
        <v>16955313.530000001</v>
      </c>
      <c r="F306" s="209"/>
      <c r="G306" s="36">
        <v>67796284.890000001</v>
      </c>
      <c r="H306" s="36">
        <v>53474550.210000001</v>
      </c>
      <c r="I306" s="36">
        <v>31277048.210000001</v>
      </c>
      <c r="J306" s="209"/>
      <c r="K306" s="5" t="str">
        <f>VLOOKUP(B306,'LEAD 2019'!$B:$B,1,0)</f>
        <v>3.1.4.10.00-9</v>
      </c>
    </row>
    <row r="307" spans="1:11" ht="15" customHeight="1">
      <c r="A307" s="34">
        <v>5</v>
      </c>
      <c r="B307" s="35" t="s">
        <v>3734</v>
      </c>
      <c r="C307" s="35" t="s">
        <v>1</v>
      </c>
      <c r="D307" s="35" t="s">
        <v>3687</v>
      </c>
      <c r="E307" s="36">
        <v>14127500.02</v>
      </c>
      <c r="F307" s="209"/>
      <c r="G307" s="36">
        <v>59923228.039999999</v>
      </c>
      <c r="H307" s="36">
        <v>44809873.280000001</v>
      </c>
      <c r="I307" s="36">
        <v>29240854.780000001</v>
      </c>
      <c r="J307" s="209"/>
      <c r="K307" s="5" t="str">
        <f>VLOOKUP(B307,'LEAD 2019'!$B:$B,1,0)</f>
        <v>3.1.4.10.10-2</v>
      </c>
    </row>
    <row r="308" spans="1:11" ht="15" customHeight="1">
      <c r="A308" s="34">
        <v>6</v>
      </c>
      <c r="B308" s="35" t="s">
        <v>3735</v>
      </c>
      <c r="C308" s="35" t="s">
        <v>3736</v>
      </c>
      <c r="D308" s="35" t="s">
        <v>3737</v>
      </c>
      <c r="E308" s="36">
        <v>58585.2</v>
      </c>
      <c r="F308" s="209"/>
      <c r="G308" s="36">
        <v>974472.38</v>
      </c>
      <c r="H308" s="36">
        <v>964652.91</v>
      </c>
      <c r="I308" s="36">
        <v>68404.67</v>
      </c>
      <c r="J308" s="209"/>
      <c r="K308" s="5" t="str">
        <f>VLOOKUP(B308,'LEAD 2019'!$B:$B,1,0)</f>
        <v>3.1.4.10.10.0001-1</v>
      </c>
    </row>
    <row r="309" spans="1:11" ht="15" customHeight="1">
      <c r="A309" s="34">
        <v>6</v>
      </c>
      <c r="B309" s="35" t="s">
        <v>3738</v>
      </c>
      <c r="C309" s="35" t="s">
        <v>3739</v>
      </c>
      <c r="D309" s="35" t="s">
        <v>3740</v>
      </c>
      <c r="E309" s="36">
        <v>10477543.289999999</v>
      </c>
      <c r="F309" s="209"/>
      <c r="G309" s="36">
        <v>31827479.989999998</v>
      </c>
      <c r="H309" s="36">
        <v>24365875.010000002</v>
      </c>
      <c r="I309" s="36">
        <v>17939148.27</v>
      </c>
      <c r="J309" s="209"/>
      <c r="K309" s="5" t="str">
        <f>VLOOKUP(B309,'LEAD 2019'!$B:$B,1,0)</f>
        <v>3.1.4.10.10.0002-8</v>
      </c>
    </row>
    <row r="310" spans="1:11" ht="15" customHeight="1">
      <c r="A310" s="34">
        <v>6</v>
      </c>
      <c r="B310" s="35" t="s">
        <v>3741</v>
      </c>
      <c r="C310" s="35" t="s">
        <v>3742</v>
      </c>
      <c r="D310" s="35" t="s">
        <v>3743</v>
      </c>
      <c r="E310" s="36">
        <v>1357563.57</v>
      </c>
      <c r="F310" s="209"/>
      <c r="G310" s="36">
        <v>11288781.470000001</v>
      </c>
      <c r="H310" s="36">
        <v>5723924.5899999999</v>
      </c>
      <c r="I310" s="36">
        <v>6922420.4500000002</v>
      </c>
      <c r="J310" s="209"/>
      <c r="K310" s="5" t="str">
        <f>VLOOKUP(B310,'LEAD 2019'!$B:$B,1,0)</f>
        <v>3.1.4.10.10.0003-5</v>
      </c>
    </row>
    <row r="311" spans="1:11" ht="15" customHeight="1">
      <c r="A311" s="34">
        <v>6</v>
      </c>
      <c r="B311" s="35" t="s">
        <v>3744</v>
      </c>
      <c r="C311" s="35" t="s">
        <v>3745</v>
      </c>
      <c r="D311" s="35" t="s">
        <v>3746</v>
      </c>
      <c r="E311" s="36">
        <v>281167.88</v>
      </c>
      <c r="F311" s="209"/>
      <c r="G311" s="36">
        <v>4973570.1500000004</v>
      </c>
      <c r="H311" s="36">
        <v>4210400.34</v>
      </c>
      <c r="I311" s="36">
        <v>1044337.69</v>
      </c>
      <c r="J311" s="209"/>
      <c r="K311" s="5" t="str">
        <f>VLOOKUP(B311,'LEAD 2019'!$B:$B,1,0)</f>
        <v>3.1.4.10.10.0008-0</v>
      </c>
    </row>
    <row r="312" spans="1:11" ht="15" customHeight="1">
      <c r="A312" s="34">
        <v>6</v>
      </c>
      <c r="B312" s="35" t="s">
        <v>3747</v>
      </c>
      <c r="C312" s="35" t="s">
        <v>3748</v>
      </c>
      <c r="D312" s="35" t="s">
        <v>3749</v>
      </c>
      <c r="E312" s="36">
        <v>889912.61</v>
      </c>
      <c r="F312" s="209"/>
      <c r="G312" s="36">
        <v>2553702.71</v>
      </c>
      <c r="H312" s="36">
        <v>2141352.86</v>
      </c>
      <c r="I312" s="36">
        <v>1302262.46</v>
      </c>
      <c r="J312" s="209"/>
      <c r="K312" s="5" t="str">
        <f>VLOOKUP(B312,'LEAD 2019'!$B:$B,1,0)</f>
        <v>3.1.4.10.10.0011-4</v>
      </c>
    </row>
    <row r="313" spans="1:11" ht="15" customHeight="1">
      <c r="A313" s="34">
        <v>6</v>
      </c>
      <c r="B313" s="35" t="s">
        <v>3750</v>
      </c>
      <c r="C313" s="35" t="s">
        <v>3751</v>
      </c>
      <c r="D313" s="35" t="s">
        <v>3752</v>
      </c>
      <c r="E313" s="36">
        <v>434448.1</v>
      </c>
      <c r="F313" s="209"/>
      <c r="G313" s="36">
        <v>1732785.17</v>
      </c>
      <c r="H313" s="36">
        <v>1849214.69</v>
      </c>
      <c r="I313" s="36">
        <v>318018.58</v>
      </c>
      <c r="J313" s="209"/>
      <c r="K313" s="5" t="str">
        <f>VLOOKUP(B313,'LEAD 2019'!$B:$B,1,0)</f>
        <v>3.1.4.10.10.0013-8</v>
      </c>
    </row>
    <row r="314" spans="1:11" ht="15" customHeight="1">
      <c r="A314" s="34">
        <v>6</v>
      </c>
      <c r="B314" s="35" t="s">
        <v>3753</v>
      </c>
      <c r="C314" s="35" t="s">
        <v>3754</v>
      </c>
      <c r="D314" s="35" t="s">
        <v>3755</v>
      </c>
      <c r="E314" s="36">
        <v>628279.37</v>
      </c>
      <c r="F314" s="209"/>
      <c r="G314" s="36">
        <v>6572436.1699999999</v>
      </c>
      <c r="H314" s="36">
        <v>5554452.8799999999</v>
      </c>
      <c r="I314" s="36">
        <v>1646262.66</v>
      </c>
      <c r="J314" s="209"/>
      <c r="K314" s="5" t="str">
        <f>VLOOKUP(B314,'LEAD 2019'!$B:$B,1,0)</f>
        <v>3.1.4.10.10.0014-5</v>
      </c>
    </row>
    <row r="315" spans="1:11" ht="15" customHeight="1">
      <c r="A315" s="34">
        <v>5</v>
      </c>
      <c r="B315" s="35" t="s">
        <v>3756</v>
      </c>
      <c r="C315" s="35" t="s">
        <v>1</v>
      </c>
      <c r="D315" s="35" t="s">
        <v>3710</v>
      </c>
      <c r="E315" s="36">
        <v>2827813.51</v>
      </c>
      <c r="F315" s="209"/>
      <c r="G315" s="36">
        <v>7873056.8499999996</v>
      </c>
      <c r="H315" s="36">
        <v>8664676.9299999997</v>
      </c>
      <c r="I315" s="36">
        <v>2036193.43</v>
      </c>
      <c r="J315" s="209"/>
      <c r="K315" s="5" t="str">
        <f>VLOOKUP(B315,'LEAD 2019'!$B:$B,1,0)</f>
        <v>3.1.4.10.20-5</v>
      </c>
    </row>
    <row r="316" spans="1:11" ht="15" customHeight="1">
      <c r="A316" s="34">
        <v>6</v>
      </c>
      <c r="B316" s="35" t="s">
        <v>3757</v>
      </c>
      <c r="C316" s="35" t="s">
        <v>3758</v>
      </c>
      <c r="D316" s="35" t="s">
        <v>3737</v>
      </c>
      <c r="E316" s="36">
        <v>40684.89</v>
      </c>
      <c r="F316" s="209"/>
      <c r="G316" s="36">
        <v>190385.28</v>
      </c>
      <c r="H316" s="36">
        <v>216782.35</v>
      </c>
      <c r="I316" s="36">
        <v>14287.82</v>
      </c>
      <c r="J316" s="209"/>
      <c r="K316" s="5" t="str">
        <f>VLOOKUP(B316,'LEAD 2019'!$B:$B,1,0)</f>
        <v>3.1.4.10.20.0001-0</v>
      </c>
    </row>
    <row r="317" spans="1:11" ht="15" customHeight="1">
      <c r="A317" s="34">
        <v>6</v>
      </c>
      <c r="B317" s="35" t="s">
        <v>3759</v>
      </c>
      <c r="C317" s="35" t="s">
        <v>3760</v>
      </c>
      <c r="D317" s="35" t="s">
        <v>3761</v>
      </c>
      <c r="E317" s="36">
        <v>2250855.0099999998</v>
      </c>
      <c r="F317" s="209"/>
      <c r="G317" s="36">
        <v>6300302.0300000003</v>
      </c>
      <c r="H317" s="36">
        <v>7076105.5099999998</v>
      </c>
      <c r="I317" s="36">
        <v>1475051.53</v>
      </c>
      <c r="J317" s="209"/>
      <c r="K317" s="5" t="str">
        <f>VLOOKUP(B317,'LEAD 2019'!$B:$B,1,0)</f>
        <v>3.1.4.10.20.0002-7</v>
      </c>
    </row>
    <row r="318" spans="1:11" ht="15" customHeight="1">
      <c r="A318" s="34">
        <v>6</v>
      </c>
      <c r="B318" s="35" t="s">
        <v>3762</v>
      </c>
      <c r="C318" s="35" t="s">
        <v>3763</v>
      </c>
      <c r="D318" s="35" t="s">
        <v>3764</v>
      </c>
      <c r="E318" s="36">
        <v>154976.18</v>
      </c>
      <c r="F318" s="209"/>
      <c r="G318" s="36">
        <v>464360.9</v>
      </c>
      <c r="H318" s="36">
        <v>365456.84</v>
      </c>
      <c r="I318" s="36">
        <v>253880.24</v>
      </c>
      <c r="J318" s="209"/>
      <c r="K318" s="5" t="str">
        <f>VLOOKUP(B318,'LEAD 2019'!$B:$B,1,0)</f>
        <v>3.1.4.10.20.0003-4</v>
      </c>
    </row>
    <row r="319" spans="1:11" ht="15" customHeight="1">
      <c r="A319" s="34">
        <v>6</v>
      </c>
      <c r="B319" s="35" t="s">
        <v>3765</v>
      </c>
      <c r="C319" s="35" t="s">
        <v>3766</v>
      </c>
      <c r="D319" s="35" t="s">
        <v>3746</v>
      </c>
      <c r="E319" s="36">
        <v>116399.43</v>
      </c>
      <c r="F319" s="209"/>
      <c r="G319" s="36">
        <v>208426.8</v>
      </c>
      <c r="H319" s="36">
        <v>215011.02</v>
      </c>
      <c r="I319" s="36">
        <v>109815.21</v>
      </c>
      <c r="J319" s="209"/>
      <c r="K319" s="5" t="str">
        <f>VLOOKUP(B319,'LEAD 2019'!$B:$B,1,0)</f>
        <v>3.1.4.10.20.0008-9</v>
      </c>
    </row>
    <row r="320" spans="1:11" ht="15" customHeight="1">
      <c r="A320" s="34">
        <v>6</v>
      </c>
      <c r="B320" s="35" t="s">
        <v>3767</v>
      </c>
      <c r="C320" s="35" t="s">
        <v>3768</v>
      </c>
      <c r="D320" s="35" t="s">
        <v>3752</v>
      </c>
      <c r="E320" s="36">
        <v>31517.99</v>
      </c>
      <c r="F320" s="209"/>
      <c r="G320" s="36">
        <v>166460.82</v>
      </c>
      <c r="H320" s="36">
        <v>187060.99</v>
      </c>
      <c r="I320" s="36">
        <v>10917.82</v>
      </c>
      <c r="J320" s="209"/>
      <c r="K320" s="5" t="str">
        <f>VLOOKUP(B320,'LEAD 2019'!$B:$B,1,0)</f>
        <v>3.1.4.10.20.0010-6</v>
      </c>
    </row>
    <row r="321" spans="1:11" ht="15" customHeight="1">
      <c r="A321" s="34">
        <v>6</v>
      </c>
      <c r="B321" s="35" t="s">
        <v>3769</v>
      </c>
      <c r="C321" s="35" t="s">
        <v>3770</v>
      </c>
      <c r="D321" s="35" t="s">
        <v>3755</v>
      </c>
      <c r="E321" s="36">
        <v>27287.99</v>
      </c>
      <c r="F321" s="209"/>
      <c r="G321" s="36">
        <v>513297.15</v>
      </c>
      <c r="H321" s="36">
        <v>531115.34</v>
      </c>
      <c r="I321" s="36">
        <v>9469.7999999999993</v>
      </c>
      <c r="J321" s="209"/>
      <c r="K321" s="5" t="str">
        <f>VLOOKUP(B321,'LEAD 2019'!$B:$B,1,0)</f>
        <v>3.1.4.10.20.0011-3</v>
      </c>
    </row>
    <row r="322" spans="1:11" ht="15" customHeight="1">
      <c r="A322" s="34">
        <v>6</v>
      </c>
      <c r="B322" s="35" t="s">
        <v>3771</v>
      </c>
      <c r="C322" s="35" t="s">
        <v>3772</v>
      </c>
      <c r="D322" s="35" t="s">
        <v>3773</v>
      </c>
      <c r="E322" s="36">
        <v>162771.01</v>
      </c>
      <c r="F322" s="209"/>
      <c r="G322" s="36">
        <v>0</v>
      </c>
      <c r="H322" s="36">
        <v>0</v>
      </c>
      <c r="I322" s="36">
        <v>162771.01</v>
      </c>
      <c r="J322" s="209"/>
      <c r="K322" s="5" t="str">
        <f>VLOOKUP(B322,'LEAD 2019'!$B:$B,1,0)</f>
        <v>3.1.4.10.20.0012-0</v>
      </c>
    </row>
    <row r="323" spans="1:11" ht="15" customHeight="1">
      <c r="A323" s="34">
        <v>3</v>
      </c>
      <c r="B323" s="35" t="s">
        <v>3774</v>
      </c>
      <c r="C323" s="35" t="s">
        <v>1</v>
      </c>
      <c r="D323" s="35" t="s">
        <v>3775</v>
      </c>
      <c r="E323" s="36">
        <v>2423588.88</v>
      </c>
      <c r="F323" s="209"/>
      <c r="G323" s="36">
        <v>20846235.850000001</v>
      </c>
      <c r="H323" s="36">
        <v>15706893.84</v>
      </c>
      <c r="I323" s="36">
        <v>7562930.8899999997</v>
      </c>
      <c r="J323" s="209"/>
      <c r="K323" s="5" t="str">
        <f>VLOOKUP(B323,'LEAD 2019'!$B:$B,1,0)</f>
        <v>3.1.5.00.00-5</v>
      </c>
    </row>
    <row r="324" spans="1:11" ht="15" customHeight="1">
      <c r="A324" s="34">
        <v>4</v>
      </c>
      <c r="B324" s="35" t="s">
        <v>3776</v>
      </c>
      <c r="C324" s="35" t="s">
        <v>1</v>
      </c>
      <c r="D324" s="35" t="s">
        <v>3777</v>
      </c>
      <c r="E324" s="36">
        <v>2423588.88</v>
      </c>
      <c r="F324" s="209"/>
      <c r="G324" s="36">
        <v>20846235.850000001</v>
      </c>
      <c r="H324" s="36">
        <v>15706893.84</v>
      </c>
      <c r="I324" s="36">
        <v>7562930.8899999997</v>
      </c>
      <c r="J324" s="209"/>
      <c r="K324" s="5" t="str">
        <f>VLOOKUP(B324,'LEAD 2019'!$B:$B,1,0)</f>
        <v>3.1.5.10.00-2</v>
      </c>
    </row>
    <row r="325" spans="1:11" ht="15" customHeight="1">
      <c r="A325" s="34">
        <v>5</v>
      </c>
      <c r="B325" s="35" t="s">
        <v>3778</v>
      </c>
      <c r="C325" s="35" t="s">
        <v>1</v>
      </c>
      <c r="D325" s="35" t="s">
        <v>3687</v>
      </c>
      <c r="E325" s="36">
        <v>1480358.86</v>
      </c>
      <c r="F325" s="209"/>
      <c r="G325" s="36">
        <v>15599251.09</v>
      </c>
      <c r="H325" s="36">
        <v>10348036.23</v>
      </c>
      <c r="I325" s="36">
        <v>6731573.7199999997</v>
      </c>
      <c r="J325" s="209"/>
      <c r="K325" s="5" t="str">
        <f>VLOOKUP(B325,'LEAD 2019'!$B:$B,1,0)</f>
        <v>3.1.5.10.10-5</v>
      </c>
    </row>
    <row r="326" spans="1:11" ht="15" customHeight="1">
      <c r="A326" s="34">
        <v>6</v>
      </c>
      <c r="B326" s="35" t="s">
        <v>3779</v>
      </c>
      <c r="C326" s="35" t="s">
        <v>3780</v>
      </c>
      <c r="D326" s="35" t="s">
        <v>3781</v>
      </c>
      <c r="E326" s="36">
        <v>15625.58</v>
      </c>
      <c r="F326" s="209"/>
      <c r="G326" s="36">
        <v>410055.8</v>
      </c>
      <c r="H326" s="36">
        <v>413857.8</v>
      </c>
      <c r="I326" s="36">
        <v>11823.58</v>
      </c>
      <c r="J326" s="209"/>
      <c r="K326" s="5" t="str">
        <f>VLOOKUP(B326,'LEAD 2019'!$B:$B,1,0)</f>
        <v>3.1.5.10.10.0001-0</v>
      </c>
    </row>
    <row r="327" spans="1:11" ht="15" customHeight="1">
      <c r="A327" s="34">
        <v>6</v>
      </c>
      <c r="B327" s="35" t="s">
        <v>3782</v>
      </c>
      <c r="C327" s="35" t="s">
        <v>3783</v>
      </c>
      <c r="D327" s="35" t="s">
        <v>3784</v>
      </c>
      <c r="E327" s="36">
        <v>906659.57</v>
      </c>
      <c r="F327" s="209"/>
      <c r="G327" s="36">
        <v>8700432.5399999991</v>
      </c>
      <c r="H327" s="36">
        <v>5606666.8799999999</v>
      </c>
      <c r="I327" s="36">
        <v>4000425.23</v>
      </c>
      <c r="J327" s="209"/>
      <c r="K327" s="5" t="str">
        <f>VLOOKUP(B327,'LEAD 2019'!$B:$B,1,0)</f>
        <v>3.1.5.10.10.0002-7</v>
      </c>
    </row>
    <row r="328" spans="1:11" ht="15" customHeight="1">
      <c r="A328" s="34">
        <v>6</v>
      </c>
      <c r="B328" s="35" t="s">
        <v>3785</v>
      </c>
      <c r="C328" s="35" t="s">
        <v>3786</v>
      </c>
      <c r="D328" s="35" t="s">
        <v>3787</v>
      </c>
      <c r="E328" s="36">
        <v>230626.1</v>
      </c>
      <c r="F328" s="209"/>
      <c r="G328" s="36">
        <v>3355298.68</v>
      </c>
      <c r="H328" s="36">
        <v>1689823.97</v>
      </c>
      <c r="I328" s="36">
        <v>1896100.81</v>
      </c>
      <c r="J328" s="209"/>
      <c r="K328" s="5" t="str">
        <f>VLOOKUP(B328,'LEAD 2019'!$B:$B,1,0)</f>
        <v>3.1.5.10.10.0003-4</v>
      </c>
    </row>
    <row r="329" spans="1:11" ht="15" customHeight="1">
      <c r="A329" s="34">
        <v>6</v>
      </c>
      <c r="B329" s="35" t="s">
        <v>3788</v>
      </c>
      <c r="C329" s="35" t="s">
        <v>3789</v>
      </c>
      <c r="D329" s="35" t="s">
        <v>3790</v>
      </c>
      <c r="E329" s="36">
        <v>19109.77</v>
      </c>
      <c r="F329" s="209"/>
      <c r="G329" s="36">
        <v>329869.55</v>
      </c>
      <c r="H329" s="36">
        <v>222479.41</v>
      </c>
      <c r="I329" s="36">
        <v>126499.91</v>
      </c>
      <c r="J329" s="209"/>
      <c r="K329" s="5" t="str">
        <f>VLOOKUP(B329,'LEAD 2019'!$B:$B,1,0)</f>
        <v>3.1.5.10.10.0008-9</v>
      </c>
    </row>
    <row r="330" spans="1:11" ht="15" customHeight="1">
      <c r="A330" s="34">
        <v>6</v>
      </c>
      <c r="B330" s="35" t="s">
        <v>3791</v>
      </c>
      <c r="C330" s="35" t="s">
        <v>3792</v>
      </c>
      <c r="D330" s="35" t="s">
        <v>3793</v>
      </c>
      <c r="E330" s="36">
        <v>40740.39</v>
      </c>
      <c r="F330" s="209"/>
      <c r="G330" s="36">
        <v>567004.47</v>
      </c>
      <c r="H330" s="36">
        <v>507239.43</v>
      </c>
      <c r="I330" s="36">
        <v>100505.43</v>
      </c>
      <c r="J330" s="209"/>
      <c r="K330" s="5" t="str">
        <f>VLOOKUP(B330,'LEAD 2019'!$B:$B,1,0)</f>
        <v>3.1.5.10.10.0011-3</v>
      </c>
    </row>
    <row r="331" spans="1:11" ht="15" customHeight="1">
      <c r="A331" s="34">
        <v>6</v>
      </c>
      <c r="B331" s="35" t="s">
        <v>3794</v>
      </c>
      <c r="C331" s="35" t="s">
        <v>3795</v>
      </c>
      <c r="D331" s="35" t="s">
        <v>3796</v>
      </c>
      <c r="E331" s="36">
        <v>95033.71</v>
      </c>
      <c r="F331" s="209"/>
      <c r="G331" s="36">
        <v>624487.85</v>
      </c>
      <c r="H331" s="36">
        <v>604367.03</v>
      </c>
      <c r="I331" s="36">
        <v>115154.53</v>
      </c>
      <c r="J331" s="209"/>
      <c r="K331" s="5" t="str">
        <f>VLOOKUP(B331,'LEAD 2019'!$B:$B,1,0)</f>
        <v>3.1.5.10.10.0013-7</v>
      </c>
    </row>
    <row r="332" spans="1:11" ht="15" customHeight="1">
      <c r="A332" s="34">
        <v>6</v>
      </c>
      <c r="B332" s="35" t="s">
        <v>3797</v>
      </c>
      <c r="C332" s="35" t="s">
        <v>3798</v>
      </c>
      <c r="D332" s="35" t="s">
        <v>3799</v>
      </c>
      <c r="E332" s="36">
        <v>172563.74</v>
      </c>
      <c r="F332" s="209"/>
      <c r="G332" s="36">
        <v>1612102.2</v>
      </c>
      <c r="H332" s="36">
        <v>1303601.71</v>
      </c>
      <c r="I332" s="36">
        <v>481064.23</v>
      </c>
      <c r="J332" s="209"/>
      <c r="K332" s="5" t="str">
        <f>VLOOKUP(B332,'LEAD 2019'!$B:$B,1,0)</f>
        <v>3.1.5.10.10.0014-4</v>
      </c>
    </row>
    <row r="333" spans="1:11" ht="15" customHeight="1">
      <c r="A333" s="34">
        <v>5</v>
      </c>
      <c r="B333" s="35" t="s">
        <v>3800</v>
      </c>
      <c r="C333" s="35" t="s">
        <v>1</v>
      </c>
      <c r="D333" s="35" t="s">
        <v>3710</v>
      </c>
      <c r="E333" s="36">
        <v>943230.02</v>
      </c>
      <c r="F333" s="209"/>
      <c r="G333" s="36">
        <v>5246984.76</v>
      </c>
      <c r="H333" s="36">
        <v>5358857.6100000003</v>
      </c>
      <c r="I333" s="36">
        <v>831357.17</v>
      </c>
      <c r="J333" s="209"/>
      <c r="K333" s="5" t="str">
        <f>VLOOKUP(B333,'LEAD 2019'!$B:$B,1,0)</f>
        <v>3.1.5.10.20-8</v>
      </c>
    </row>
    <row r="334" spans="1:11" ht="15" customHeight="1">
      <c r="A334" s="34">
        <v>6</v>
      </c>
      <c r="B334" s="35" t="s">
        <v>3801</v>
      </c>
      <c r="C334" s="35" t="s">
        <v>3802</v>
      </c>
      <c r="D334" s="35" t="s">
        <v>3803</v>
      </c>
      <c r="E334" s="36">
        <v>29925.439999999999</v>
      </c>
      <c r="F334" s="209"/>
      <c r="G334" s="36">
        <v>150143.18</v>
      </c>
      <c r="H334" s="36">
        <v>176041.29</v>
      </c>
      <c r="I334" s="36">
        <v>4027.33</v>
      </c>
      <c r="J334" s="209"/>
      <c r="K334" s="5" t="str">
        <f>VLOOKUP(B334,'LEAD 2019'!$B:$B,1,0)</f>
        <v>3.1.5.10.20.0001-9</v>
      </c>
    </row>
    <row r="335" spans="1:11" ht="15" customHeight="1">
      <c r="A335" s="34">
        <v>6</v>
      </c>
      <c r="B335" s="35" t="s">
        <v>3804</v>
      </c>
      <c r="C335" s="35" t="s">
        <v>3805</v>
      </c>
      <c r="D335" s="35" t="s">
        <v>3806</v>
      </c>
      <c r="E335" s="36">
        <v>814746.63</v>
      </c>
      <c r="F335" s="209"/>
      <c r="G335" s="36">
        <v>3992328.71</v>
      </c>
      <c r="H335" s="36">
        <v>4114491.86</v>
      </c>
      <c r="I335" s="36">
        <v>692583.48</v>
      </c>
      <c r="J335" s="209"/>
      <c r="K335" s="5" t="str">
        <f>VLOOKUP(B335,'LEAD 2019'!$B:$B,1,0)</f>
        <v>3.1.5.10.20.0002-6</v>
      </c>
    </row>
    <row r="336" spans="1:11" ht="15" customHeight="1">
      <c r="A336" s="34">
        <v>6</v>
      </c>
      <c r="B336" s="35" t="s">
        <v>3807</v>
      </c>
      <c r="C336" s="35" t="s">
        <v>3808</v>
      </c>
      <c r="D336" s="35" t="s">
        <v>3809</v>
      </c>
      <c r="E336" s="36">
        <v>4263.0200000000004</v>
      </c>
      <c r="F336" s="209"/>
      <c r="G336" s="36">
        <v>530190.43000000005</v>
      </c>
      <c r="H336" s="36">
        <v>426786.01</v>
      </c>
      <c r="I336" s="36">
        <v>107667.44</v>
      </c>
      <c r="J336" s="209"/>
      <c r="K336" s="5" t="str">
        <f>VLOOKUP(B336,'LEAD 2019'!$B:$B,1,0)</f>
        <v>3.1.5.10.20.0003-3</v>
      </c>
    </row>
    <row r="337" spans="1:11" ht="15" customHeight="1">
      <c r="A337" s="34">
        <v>6</v>
      </c>
      <c r="B337" s="35" t="s">
        <v>3810</v>
      </c>
      <c r="C337" s="35" t="s">
        <v>3811</v>
      </c>
      <c r="D337" s="35" t="s">
        <v>3790</v>
      </c>
      <c r="E337" s="36">
        <v>3074.96</v>
      </c>
      <c r="F337" s="209"/>
      <c r="G337" s="36">
        <v>158724.60999999999</v>
      </c>
      <c r="H337" s="36">
        <v>158439.57</v>
      </c>
      <c r="I337" s="36">
        <v>3360</v>
      </c>
      <c r="J337" s="209"/>
      <c r="K337" s="5" t="str">
        <f>VLOOKUP(B337,'LEAD 2019'!$B:$B,1,0)</f>
        <v>3.1.5.10.20.0008-8</v>
      </c>
    </row>
    <row r="338" spans="1:11" ht="15" customHeight="1">
      <c r="A338" s="34">
        <v>6</v>
      </c>
      <c r="B338" s="35" t="s">
        <v>3812</v>
      </c>
      <c r="C338" s="35" t="s">
        <v>3813</v>
      </c>
      <c r="D338" s="35" t="s">
        <v>3796</v>
      </c>
      <c r="E338" s="36">
        <v>35382.410000000003</v>
      </c>
      <c r="F338" s="209"/>
      <c r="G338" s="36">
        <v>135671.03</v>
      </c>
      <c r="H338" s="36">
        <v>154334.51999999999</v>
      </c>
      <c r="I338" s="36">
        <v>16718.919999999998</v>
      </c>
      <c r="J338" s="209"/>
      <c r="K338" s="5" t="str">
        <f>VLOOKUP(B338,'LEAD 2019'!$B:$B,1,0)</f>
        <v>3.1.5.10.20.0012-9</v>
      </c>
    </row>
    <row r="339" spans="1:11" ht="15" customHeight="1">
      <c r="A339" s="34">
        <v>6</v>
      </c>
      <c r="B339" s="35" t="s">
        <v>3814</v>
      </c>
      <c r="C339" s="35" t="s">
        <v>3815</v>
      </c>
      <c r="D339" s="35" t="s">
        <v>3799</v>
      </c>
      <c r="E339" s="36">
        <v>39504</v>
      </c>
      <c r="F339" s="209"/>
      <c r="G339" s="36">
        <v>189680.29</v>
      </c>
      <c r="H339" s="36">
        <v>222184.29</v>
      </c>
      <c r="I339" s="36">
        <v>7000</v>
      </c>
      <c r="J339" s="209"/>
      <c r="K339" s="5" t="str">
        <f>VLOOKUP(B339,'LEAD 2019'!$B:$B,1,0)</f>
        <v>3.1.5.10.20.0013-6</v>
      </c>
    </row>
    <row r="340" spans="1:11" ht="15" customHeight="1">
      <c r="A340" s="34">
        <v>3</v>
      </c>
      <c r="B340" s="35" t="s">
        <v>3818</v>
      </c>
      <c r="C340" s="35" t="s">
        <v>1</v>
      </c>
      <c r="D340" s="35" t="s">
        <v>3819</v>
      </c>
      <c r="E340" s="36">
        <v>2000772.31</v>
      </c>
      <c r="F340" s="209"/>
      <c r="G340" s="36">
        <v>10263855.83</v>
      </c>
      <c r="H340" s="36">
        <v>10376242.23</v>
      </c>
      <c r="I340" s="36">
        <v>1888385.91</v>
      </c>
      <c r="J340" s="209"/>
      <c r="K340" s="5" t="str">
        <f>VLOOKUP(B340,'LEAD 2019'!$B:$B,1,0)</f>
        <v>3.1.6.00.00-8</v>
      </c>
    </row>
    <row r="341" spans="1:11" ht="15" customHeight="1">
      <c r="A341" s="34">
        <v>4</v>
      </c>
      <c r="B341" s="35" t="s">
        <v>3820</v>
      </c>
      <c r="C341" s="35" t="s">
        <v>1</v>
      </c>
      <c r="D341" s="35" t="s">
        <v>3821</v>
      </c>
      <c r="E341" s="36">
        <v>1976684.28</v>
      </c>
      <c r="F341" s="209"/>
      <c r="G341" s="36">
        <v>10041650.300000001</v>
      </c>
      <c r="H341" s="36">
        <v>10169206.82</v>
      </c>
      <c r="I341" s="36">
        <v>1849127.76</v>
      </c>
      <c r="J341" s="209"/>
      <c r="K341" s="5" t="str">
        <f>VLOOKUP(B341,'LEAD 2019'!$B:$B,1,0)</f>
        <v>3.1.6.10.00-5</v>
      </c>
    </row>
    <row r="342" spans="1:11" ht="15" customHeight="1">
      <c r="A342" s="34">
        <v>5</v>
      </c>
      <c r="B342" s="35" t="s">
        <v>3822</v>
      </c>
      <c r="C342" s="35" t="s">
        <v>1</v>
      </c>
      <c r="D342" s="35" t="s">
        <v>3687</v>
      </c>
      <c r="E342" s="36">
        <v>1077374.48</v>
      </c>
      <c r="F342" s="209"/>
      <c r="G342" s="36">
        <v>4968686.3</v>
      </c>
      <c r="H342" s="36">
        <v>4897404.84</v>
      </c>
      <c r="I342" s="36">
        <v>1148655.94</v>
      </c>
      <c r="J342" s="209"/>
      <c r="K342" s="5" t="str">
        <f>VLOOKUP(B342,'LEAD 2019'!$B:$B,1,0)</f>
        <v>3.1.6.10.10-8</v>
      </c>
    </row>
    <row r="343" spans="1:11" ht="15" customHeight="1">
      <c r="A343" s="34">
        <v>6</v>
      </c>
      <c r="B343" s="35" t="s">
        <v>3823</v>
      </c>
      <c r="C343" s="35" t="s">
        <v>3824</v>
      </c>
      <c r="D343" s="35" t="s">
        <v>3825</v>
      </c>
      <c r="E343" s="36">
        <v>9342.44</v>
      </c>
      <c r="F343" s="209"/>
      <c r="G343" s="36">
        <v>83531.850000000006</v>
      </c>
      <c r="H343" s="36">
        <v>91615.35</v>
      </c>
      <c r="I343" s="36">
        <v>1258.94</v>
      </c>
      <c r="J343" s="209"/>
      <c r="K343" s="5" t="str">
        <f>VLOOKUP(B343,'LEAD 2019'!$B:$B,1,0)</f>
        <v>3.1.6.10.10.0001-9</v>
      </c>
    </row>
    <row r="344" spans="1:11" ht="15" customHeight="1">
      <c r="A344" s="34">
        <v>6</v>
      </c>
      <c r="B344" s="35" t="s">
        <v>3826</v>
      </c>
      <c r="C344" s="35" t="s">
        <v>3827</v>
      </c>
      <c r="D344" s="35" t="s">
        <v>3828</v>
      </c>
      <c r="E344" s="36">
        <v>875002.16</v>
      </c>
      <c r="F344" s="209"/>
      <c r="G344" s="36">
        <v>3478885.12</v>
      </c>
      <c r="H344" s="36">
        <v>3531389.36</v>
      </c>
      <c r="I344" s="36">
        <v>822497.92</v>
      </c>
      <c r="J344" s="209"/>
      <c r="K344" s="5" t="str">
        <f>VLOOKUP(B344,'LEAD 2019'!$B:$B,1,0)</f>
        <v>3.1.6.10.10.0002-6</v>
      </c>
    </row>
    <row r="345" spans="1:11" ht="15" customHeight="1">
      <c r="A345" s="34">
        <v>6</v>
      </c>
      <c r="B345" s="35" t="s">
        <v>3829</v>
      </c>
      <c r="C345" s="35" t="s">
        <v>3830</v>
      </c>
      <c r="D345" s="35" t="s">
        <v>3831</v>
      </c>
      <c r="E345" s="36">
        <v>72670.31</v>
      </c>
      <c r="F345" s="209"/>
      <c r="G345" s="36">
        <v>609201.94999999995</v>
      </c>
      <c r="H345" s="36">
        <v>534940.56999999995</v>
      </c>
      <c r="I345" s="36">
        <v>146931.69</v>
      </c>
      <c r="J345" s="209"/>
      <c r="K345" s="5" t="str">
        <f>VLOOKUP(B345,'LEAD 2019'!$B:$B,1,0)</f>
        <v>3.1.6.10.10.0003-3</v>
      </c>
    </row>
    <row r="346" spans="1:11" ht="15" customHeight="1">
      <c r="A346" s="34">
        <v>6</v>
      </c>
      <c r="B346" s="35" t="s">
        <v>3832</v>
      </c>
      <c r="C346" s="35" t="s">
        <v>3833</v>
      </c>
      <c r="D346" s="35" t="s">
        <v>3834</v>
      </c>
      <c r="E346" s="36">
        <v>0</v>
      </c>
      <c r="F346" s="209"/>
      <c r="G346" s="36">
        <v>156301.78</v>
      </c>
      <c r="H346" s="36">
        <v>114149.98</v>
      </c>
      <c r="I346" s="36">
        <v>42151.8</v>
      </c>
      <c r="J346" s="209"/>
      <c r="K346" s="5" t="str">
        <f>VLOOKUP(B346,'LEAD 2019'!$B:$B,1,0)</f>
        <v>3.1.6.10.10.0011-2</v>
      </c>
    </row>
    <row r="347" spans="1:11" ht="15" customHeight="1">
      <c r="A347" s="34">
        <v>6</v>
      </c>
      <c r="B347" s="35" t="s">
        <v>3835</v>
      </c>
      <c r="C347" s="35" t="s">
        <v>3836</v>
      </c>
      <c r="D347" s="35" t="s">
        <v>3837</v>
      </c>
      <c r="E347" s="36">
        <v>77748.850000000006</v>
      </c>
      <c r="F347" s="209"/>
      <c r="G347" s="36">
        <v>293952.87</v>
      </c>
      <c r="H347" s="36">
        <v>324293.68</v>
      </c>
      <c r="I347" s="36">
        <v>47408.04</v>
      </c>
      <c r="J347" s="209"/>
      <c r="K347" s="5" t="str">
        <f>VLOOKUP(B347,'LEAD 2019'!$B:$B,1,0)</f>
        <v>3.1.6.10.10.0013-6</v>
      </c>
    </row>
    <row r="348" spans="1:11" ht="15" customHeight="1">
      <c r="A348" s="34">
        <v>6</v>
      </c>
      <c r="B348" s="35" t="s">
        <v>3838</v>
      </c>
      <c r="C348" s="35" t="s">
        <v>3839</v>
      </c>
      <c r="D348" s="35" t="s">
        <v>3840</v>
      </c>
      <c r="E348" s="36">
        <v>42610.720000000001</v>
      </c>
      <c r="F348" s="209"/>
      <c r="G348" s="36">
        <v>346812.73</v>
      </c>
      <c r="H348" s="36">
        <v>301015.90000000002</v>
      </c>
      <c r="I348" s="36">
        <v>88407.55</v>
      </c>
      <c r="J348" s="209"/>
      <c r="K348" s="5" t="str">
        <f>VLOOKUP(B348,'LEAD 2019'!$B:$B,1,0)</f>
        <v>3.1.6.10.10.0014-3</v>
      </c>
    </row>
    <row r="349" spans="1:11" ht="15" customHeight="1">
      <c r="A349" s="34">
        <v>5</v>
      </c>
      <c r="B349" s="35" t="s">
        <v>3841</v>
      </c>
      <c r="C349" s="35" t="s">
        <v>1</v>
      </c>
      <c r="D349" s="35" t="s">
        <v>3710</v>
      </c>
      <c r="E349" s="36">
        <v>899309.8</v>
      </c>
      <c r="F349" s="209"/>
      <c r="G349" s="36">
        <v>5072964</v>
      </c>
      <c r="H349" s="36">
        <v>5271801.9800000004</v>
      </c>
      <c r="I349" s="36">
        <v>700471.82</v>
      </c>
      <c r="J349" s="209"/>
      <c r="K349" s="5" t="str">
        <f>VLOOKUP(B349,'LEAD 2019'!$B:$B,1,0)</f>
        <v>3.1.6.10.20-1</v>
      </c>
    </row>
    <row r="350" spans="1:11" ht="15" customHeight="1">
      <c r="A350" s="34">
        <v>6</v>
      </c>
      <c r="B350" s="35" t="s">
        <v>3842</v>
      </c>
      <c r="C350" s="35" t="s">
        <v>3843</v>
      </c>
      <c r="D350" s="35" t="s">
        <v>3825</v>
      </c>
      <c r="E350" s="36">
        <v>4088.84</v>
      </c>
      <c r="F350" s="209"/>
      <c r="G350" s="36">
        <v>134234.43</v>
      </c>
      <c r="H350" s="36">
        <v>123459.02</v>
      </c>
      <c r="I350" s="36">
        <v>14864.25</v>
      </c>
      <c r="J350" s="209"/>
      <c r="K350" s="5" t="str">
        <f>VLOOKUP(B350,'LEAD 2019'!$B:$B,1,0)</f>
        <v>3.1.6.10.20.0001-8</v>
      </c>
    </row>
    <row r="351" spans="1:11" ht="15" customHeight="1">
      <c r="A351" s="34">
        <v>6</v>
      </c>
      <c r="B351" s="35" t="s">
        <v>3844</v>
      </c>
      <c r="C351" s="35" t="s">
        <v>3845</v>
      </c>
      <c r="D351" s="35" t="s">
        <v>3846</v>
      </c>
      <c r="E351" s="36">
        <v>827420.72</v>
      </c>
      <c r="F351" s="209"/>
      <c r="G351" s="36">
        <v>4134576.98</v>
      </c>
      <c r="H351" s="36">
        <v>4334589.2300000004</v>
      </c>
      <c r="I351" s="36">
        <v>627408.47</v>
      </c>
      <c r="J351" s="209"/>
      <c r="K351" s="5" t="str">
        <f>VLOOKUP(B351,'LEAD 2019'!$B:$B,1,0)</f>
        <v>3.1.6.10.20.0002-5</v>
      </c>
    </row>
    <row r="352" spans="1:11" ht="15" customHeight="1">
      <c r="A352" s="34">
        <v>6</v>
      </c>
      <c r="B352" s="35" t="s">
        <v>3847</v>
      </c>
      <c r="C352" s="35" t="s">
        <v>3848</v>
      </c>
      <c r="D352" s="35" t="s">
        <v>3849</v>
      </c>
      <c r="E352" s="36">
        <v>17385.509999999998</v>
      </c>
      <c r="F352" s="209"/>
      <c r="G352" s="36">
        <v>330705.78000000003</v>
      </c>
      <c r="H352" s="36">
        <v>320944.19</v>
      </c>
      <c r="I352" s="36">
        <v>27147.1</v>
      </c>
      <c r="J352" s="209"/>
      <c r="K352" s="5" t="str">
        <f>VLOOKUP(B352,'LEAD 2019'!$B:$B,1,0)</f>
        <v>3.1.6.10.20.0003-2</v>
      </c>
    </row>
    <row r="353" spans="1:11" ht="15" customHeight="1">
      <c r="A353" s="34">
        <v>6</v>
      </c>
      <c r="B353" s="35" t="s">
        <v>3853</v>
      </c>
      <c r="C353" s="35" t="s">
        <v>3854</v>
      </c>
      <c r="D353" s="35" t="s">
        <v>3837</v>
      </c>
      <c r="E353" s="36">
        <v>21666.03</v>
      </c>
      <c r="F353" s="209"/>
      <c r="G353" s="36">
        <v>131027.11</v>
      </c>
      <c r="H353" s="36">
        <v>144797.74</v>
      </c>
      <c r="I353" s="36">
        <v>7895.4</v>
      </c>
      <c r="J353" s="209"/>
      <c r="K353" s="5" t="str">
        <f>VLOOKUP(B353,'LEAD 2019'!$B:$B,1,0)</f>
        <v>3.1.6.10.20.0012-8</v>
      </c>
    </row>
    <row r="354" spans="1:11" ht="15" customHeight="1">
      <c r="A354" s="34">
        <v>6</v>
      </c>
      <c r="B354" s="35" t="s">
        <v>3855</v>
      </c>
      <c r="C354" s="35" t="s">
        <v>3856</v>
      </c>
      <c r="D354" s="35" t="s">
        <v>3840</v>
      </c>
      <c r="E354" s="36">
        <v>6500</v>
      </c>
      <c r="F354" s="209"/>
      <c r="G354" s="36">
        <v>199547.99</v>
      </c>
      <c r="H354" s="36">
        <v>182891.39</v>
      </c>
      <c r="I354" s="36">
        <v>23156.6</v>
      </c>
      <c r="J354" s="209"/>
      <c r="K354" s="5" t="str">
        <f>VLOOKUP(B354,'LEAD 2019'!$B:$B,1,0)</f>
        <v>3.1.6.10.20.0013-5</v>
      </c>
    </row>
    <row r="355" spans="1:11" ht="15" customHeight="1">
      <c r="A355" s="34">
        <v>4</v>
      </c>
      <c r="B355" s="35" t="s">
        <v>3859</v>
      </c>
      <c r="C355" s="35" t="s">
        <v>1</v>
      </c>
      <c r="D355" s="35" t="s">
        <v>3860</v>
      </c>
      <c r="E355" s="36">
        <v>24088.03</v>
      </c>
      <c r="F355" s="209"/>
      <c r="G355" s="36">
        <v>222205.53</v>
      </c>
      <c r="H355" s="36">
        <v>207035.41</v>
      </c>
      <c r="I355" s="36">
        <v>39258.15</v>
      </c>
      <c r="J355" s="209"/>
      <c r="K355" s="5" t="str">
        <f>VLOOKUP(B355,'LEAD 2019'!$B:$B,1,0)</f>
        <v>3.1.6.30.00-9</v>
      </c>
    </row>
    <row r="356" spans="1:11" ht="15" customHeight="1">
      <c r="A356" s="34">
        <v>5</v>
      </c>
      <c r="B356" s="35" t="s">
        <v>3861</v>
      </c>
      <c r="C356" s="35" t="s">
        <v>1</v>
      </c>
      <c r="D356" s="35" t="s">
        <v>3687</v>
      </c>
      <c r="E356" s="36">
        <v>6547.06</v>
      </c>
      <c r="F356" s="209"/>
      <c r="G356" s="36">
        <v>122666.97</v>
      </c>
      <c r="H356" s="36">
        <v>113780.47</v>
      </c>
      <c r="I356" s="36">
        <v>15433.56</v>
      </c>
      <c r="J356" s="209"/>
      <c r="K356" s="5" t="str">
        <f>VLOOKUP(B356,'LEAD 2019'!$B:$B,1,0)</f>
        <v>3.1.6.30.10-2</v>
      </c>
    </row>
    <row r="357" spans="1:11" ht="15" customHeight="1">
      <c r="A357" s="34">
        <v>6</v>
      </c>
      <c r="B357" s="35" t="s">
        <v>3862</v>
      </c>
      <c r="C357" s="35" t="s">
        <v>3863</v>
      </c>
      <c r="D357" s="35" t="s">
        <v>3864</v>
      </c>
      <c r="E357" s="36">
        <v>6547.06</v>
      </c>
      <c r="F357" s="209"/>
      <c r="G357" s="36">
        <v>122666.97</v>
      </c>
      <c r="H357" s="36">
        <v>113780.47</v>
      </c>
      <c r="I357" s="36">
        <v>15433.56</v>
      </c>
      <c r="J357" s="209"/>
      <c r="K357" s="5" t="str">
        <f>VLOOKUP(B357,'LEAD 2019'!$B:$B,1,0)</f>
        <v>3.1.6.30.10.0001-5</v>
      </c>
    </row>
    <row r="358" spans="1:11" ht="15" customHeight="1">
      <c r="A358" s="34">
        <v>5</v>
      </c>
      <c r="B358" s="35" t="s">
        <v>3865</v>
      </c>
      <c r="C358" s="35" t="s">
        <v>1</v>
      </c>
      <c r="D358" s="35" t="s">
        <v>3710</v>
      </c>
      <c r="E358" s="36">
        <v>17540.97</v>
      </c>
      <c r="F358" s="209"/>
      <c r="G358" s="36">
        <v>99538.559999999998</v>
      </c>
      <c r="H358" s="36">
        <v>93254.94</v>
      </c>
      <c r="I358" s="36">
        <v>23824.59</v>
      </c>
      <c r="J358" s="209"/>
      <c r="K358" s="5" t="str">
        <f>VLOOKUP(B358,'LEAD 2019'!$B:$B,1,0)</f>
        <v>3.1.6.30.20-5</v>
      </c>
    </row>
    <row r="359" spans="1:11" ht="15" customHeight="1">
      <c r="A359" s="34">
        <v>6</v>
      </c>
      <c r="B359" s="35" t="s">
        <v>3866</v>
      </c>
      <c r="C359" s="35" t="s">
        <v>3867</v>
      </c>
      <c r="D359" s="35" t="s">
        <v>3864</v>
      </c>
      <c r="E359" s="36">
        <v>17540.97</v>
      </c>
      <c r="F359" s="209"/>
      <c r="G359" s="36">
        <v>99538.559999999998</v>
      </c>
      <c r="H359" s="36">
        <v>93254.94</v>
      </c>
      <c r="I359" s="36">
        <v>23824.59</v>
      </c>
      <c r="J359" s="209"/>
      <c r="K359" s="5" t="str">
        <f>VLOOKUP(B359,'LEAD 2019'!$B:$B,1,0)</f>
        <v>3.1.6.30.20.0001-4</v>
      </c>
    </row>
    <row r="360" spans="1:11" ht="15" customHeight="1">
      <c r="A360" s="34">
        <v>3</v>
      </c>
      <c r="B360" s="35" t="s">
        <v>3868</v>
      </c>
      <c r="C360" s="35" t="s">
        <v>1</v>
      </c>
      <c r="D360" s="35" t="s">
        <v>3869</v>
      </c>
      <c r="E360" s="36">
        <v>666015.80000000005</v>
      </c>
      <c r="F360" s="209"/>
      <c r="G360" s="36">
        <v>6851088.1399999997</v>
      </c>
      <c r="H360" s="36">
        <v>6286654.7199999997</v>
      </c>
      <c r="I360" s="36">
        <v>1230449.22</v>
      </c>
      <c r="J360" s="209"/>
      <c r="K360" s="5" t="str">
        <f>VLOOKUP(B360,'LEAD 2019'!$B:$B,1,0)</f>
        <v>3.1.7.00.00-1</v>
      </c>
    </row>
    <row r="361" spans="1:11" ht="15" customHeight="1">
      <c r="A361" s="34">
        <v>4</v>
      </c>
      <c r="B361" s="35" t="s">
        <v>3870</v>
      </c>
      <c r="C361" s="35" t="s">
        <v>1</v>
      </c>
      <c r="D361" s="35" t="s">
        <v>3871</v>
      </c>
      <c r="E361" s="36">
        <v>659499.16</v>
      </c>
      <c r="F361" s="209"/>
      <c r="G361" s="36">
        <v>6608524.6900000004</v>
      </c>
      <c r="H361" s="36">
        <v>6050770.8499999996</v>
      </c>
      <c r="I361" s="36">
        <v>1217253</v>
      </c>
      <c r="J361" s="209"/>
      <c r="K361" s="5" t="str">
        <f>VLOOKUP(B361,'LEAD 2019'!$B:$B,1,0)</f>
        <v>3.1.7.10.00-8</v>
      </c>
    </row>
    <row r="362" spans="1:11" ht="15" customHeight="1">
      <c r="A362" s="34">
        <v>5</v>
      </c>
      <c r="B362" s="35" t="s">
        <v>3872</v>
      </c>
      <c r="C362" s="35" t="s">
        <v>1</v>
      </c>
      <c r="D362" s="35" t="s">
        <v>3687</v>
      </c>
      <c r="E362" s="36">
        <v>171102.35</v>
      </c>
      <c r="F362" s="209"/>
      <c r="G362" s="36">
        <v>2496233.79</v>
      </c>
      <c r="H362" s="36">
        <v>2005522.02</v>
      </c>
      <c r="I362" s="36">
        <v>661814.12</v>
      </c>
      <c r="J362" s="209"/>
      <c r="K362" s="5" t="str">
        <f>VLOOKUP(B362,'LEAD 2019'!$B:$B,1,0)</f>
        <v>3.1.7.10.10-1</v>
      </c>
    </row>
    <row r="363" spans="1:11" ht="15" customHeight="1">
      <c r="A363" s="34">
        <v>6</v>
      </c>
      <c r="B363" s="35" t="s">
        <v>3873</v>
      </c>
      <c r="C363" s="35" t="s">
        <v>3874</v>
      </c>
      <c r="D363" s="35" t="s">
        <v>3875</v>
      </c>
      <c r="E363" s="36">
        <v>5528.13</v>
      </c>
      <c r="F363" s="209"/>
      <c r="G363" s="36">
        <v>16944.080000000002</v>
      </c>
      <c r="H363" s="36">
        <v>22411.19</v>
      </c>
      <c r="I363" s="36">
        <v>61.02</v>
      </c>
      <c r="J363" s="209"/>
      <c r="K363" s="5" t="str">
        <f>VLOOKUP(B363,'LEAD 2019'!$B:$B,1,0)</f>
        <v>3.1.7.10.10.0001-8</v>
      </c>
    </row>
    <row r="364" spans="1:11" ht="15" customHeight="1">
      <c r="A364" s="34">
        <v>6</v>
      </c>
      <c r="B364" s="35" t="s">
        <v>3876</v>
      </c>
      <c r="C364" s="35" t="s">
        <v>3877</v>
      </c>
      <c r="D364" s="35" t="s">
        <v>3878</v>
      </c>
      <c r="E364" s="36">
        <v>147621.92000000001</v>
      </c>
      <c r="F364" s="209"/>
      <c r="G364" s="36">
        <v>1692289.6</v>
      </c>
      <c r="H364" s="36">
        <v>1289599.19</v>
      </c>
      <c r="I364" s="36">
        <v>550312.32999999996</v>
      </c>
      <c r="J364" s="209"/>
      <c r="K364" s="5" t="str">
        <f>VLOOKUP(B364,'LEAD 2019'!$B:$B,1,0)</f>
        <v>3.1.7.10.10.0002-5</v>
      </c>
    </row>
    <row r="365" spans="1:11" ht="15" customHeight="1">
      <c r="A365" s="34">
        <v>6</v>
      </c>
      <c r="B365" s="35" t="s">
        <v>3879</v>
      </c>
      <c r="C365" s="35" t="s">
        <v>3880</v>
      </c>
      <c r="D365" s="35" t="s">
        <v>3881</v>
      </c>
      <c r="E365" s="36">
        <v>0</v>
      </c>
      <c r="F365" s="209"/>
      <c r="G365" s="36">
        <v>243494.58</v>
      </c>
      <c r="H365" s="36">
        <v>203803.69</v>
      </c>
      <c r="I365" s="36">
        <v>39690.89</v>
      </c>
      <c r="J365" s="209"/>
      <c r="K365" s="5" t="str">
        <f>VLOOKUP(B365,'LEAD 2019'!$B:$B,1,0)</f>
        <v>3.1.7.10.10.0003-2</v>
      </c>
    </row>
    <row r="366" spans="1:11" ht="15" customHeight="1">
      <c r="A366" s="34">
        <v>6</v>
      </c>
      <c r="B366" s="35" t="s">
        <v>3885</v>
      </c>
      <c r="C366" s="35" t="s">
        <v>3886</v>
      </c>
      <c r="D366" s="35" t="s">
        <v>3887</v>
      </c>
      <c r="E366" s="36">
        <v>5994.08</v>
      </c>
      <c r="F366" s="209"/>
      <c r="G366" s="36">
        <v>121454.96</v>
      </c>
      <c r="H366" s="36">
        <v>99398.25</v>
      </c>
      <c r="I366" s="36">
        <v>28050.79</v>
      </c>
      <c r="J366" s="209"/>
      <c r="K366" s="5" t="str">
        <f>VLOOKUP(B366,'LEAD 2019'!$B:$B,1,0)</f>
        <v>3.1.7.10.10.0013-5</v>
      </c>
    </row>
    <row r="367" spans="1:11" ht="15" customHeight="1">
      <c r="A367" s="34">
        <v>6</v>
      </c>
      <c r="B367" s="35" t="s">
        <v>3888</v>
      </c>
      <c r="C367" s="35" t="s">
        <v>3889</v>
      </c>
      <c r="D367" s="35" t="s">
        <v>3890</v>
      </c>
      <c r="E367" s="36">
        <v>11958.22</v>
      </c>
      <c r="F367" s="209"/>
      <c r="G367" s="36">
        <v>233634.03</v>
      </c>
      <c r="H367" s="36">
        <v>201893.16</v>
      </c>
      <c r="I367" s="36">
        <v>43699.09</v>
      </c>
      <c r="J367" s="209"/>
      <c r="K367" s="5" t="str">
        <f>VLOOKUP(B367,'LEAD 2019'!$B:$B,1,0)</f>
        <v>3.1.7.10.10.0014-2</v>
      </c>
    </row>
    <row r="368" spans="1:11" ht="15" customHeight="1">
      <c r="A368" s="34">
        <v>5</v>
      </c>
      <c r="B368" s="35" t="s">
        <v>3891</v>
      </c>
      <c r="C368" s="35" t="s">
        <v>1</v>
      </c>
      <c r="D368" s="35" t="s">
        <v>3710</v>
      </c>
      <c r="E368" s="36">
        <v>488396.81</v>
      </c>
      <c r="F368" s="209"/>
      <c r="G368" s="36">
        <v>4112290.9</v>
      </c>
      <c r="H368" s="36">
        <v>4045248.83</v>
      </c>
      <c r="I368" s="36">
        <v>555438.88</v>
      </c>
      <c r="J368" s="209"/>
      <c r="K368" s="5" t="str">
        <f>VLOOKUP(B368,'LEAD 2019'!$B:$B,1,0)</f>
        <v>3.1.7.10.20-4</v>
      </c>
    </row>
    <row r="369" spans="1:11" ht="15" customHeight="1">
      <c r="A369" s="34">
        <v>6</v>
      </c>
      <c r="B369" s="35" t="s">
        <v>3892</v>
      </c>
      <c r="C369" s="35" t="s">
        <v>3893</v>
      </c>
      <c r="D369" s="35" t="s">
        <v>3875</v>
      </c>
      <c r="E369" s="36">
        <v>6273.05</v>
      </c>
      <c r="F369" s="209"/>
      <c r="G369" s="36">
        <v>114006.7</v>
      </c>
      <c r="H369" s="36">
        <v>114528.32000000001</v>
      </c>
      <c r="I369" s="36">
        <v>5751.43</v>
      </c>
      <c r="J369" s="209"/>
      <c r="K369" s="5" t="str">
        <f>VLOOKUP(B369,'LEAD 2019'!$B:$B,1,0)</f>
        <v>3.1.7.10.20.0001-7</v>
      </c>
    </row>
    <row r="370" spans="1:11" ht="15" customHeight="1">
      <c r="A370" s="34">
        <v>6</v>
      </c>
      <c r="B370" s="35" t="s">
        <v>3894</v>
      </c>
      <c r="C370" s="35" t="s">
        <v>3895</v>
      </c>
      <c r="D370" s="35" t="s">
        <v>3896</v>
      </c>
      <c r="E370" s="36">
        <v>453396.24</v>
      </c>
      <c r="F370" s="209"/>
      <c r="G370" s="36">
        <v>3426783.16</v>
      </c>
      <c r="H370" s="36">
        <v>3395763.88</v>
      </c>
      <c r="I370" s="36">
        <v>484415.52</v>
      </c>
      <c r="J370" s="209"/>
      <c r="K370" s="5" t="str">
        <f>VLOOKUP(B370,'LEAD 2019'!$B:$B,1,0)</f>
        <v>3.1.7.10.20.0002-4</v>
      </c>
    </row>
    <row r="371" spans="1:11" ht="15" customHeight="1">
      <c r="A371" s="34">
        <v>6</v>
      </c>
      <c r="B371" s="35" t="s">
        <v>3900</v>
      </c>
      <c r="C371" s="35" t="s">
        <v>3901</v>
      </c>
      <c r="D371" s="35" t="s">
        <v>3887</v>
      </c>
      <c r="E371" s="36">
        <v>6245.29</v>
      </c>
      <c r="F371" s="209"/>
      <c r="G371" s="36">
        <v>99228.24</v>
      </c>
      <c r="H371" s="36">
        <v>92245.6</v>
      </c>
      <c r="I371" s="36">
        <v>13227.93</v>
      </c>
      <c r="J371" s="209"/>
      <c r="K371" s="5" t="str">
        <f>VLOOKUP(B371,'LEAD 2019'!$B:$B,1,0)</f>
        <v>3.1.7.10.20.0012-7</v>
      </c>
    </row>
    <row r="372" spans="1:11" ht="15" customHeight="1">
      <c r="A372" s="34">
        <v>6</v>
      </c>
      <c r="B372" s="35" t="s">
        <v>3902</v>
      </c>
      <c r="C372" s="35" t="s">
        <v>3903</v>
      </c>
      <c r="D372" s="35" t="s">
        <v>3890</v>
      </c>
      <c r="E372" s="36">
        <v>1050.4000000000001</v>
      </c>
      <c r="F372" s="209"/>
      <c r="G372" s="36">
        <v>161411.20000000001</v>
      </c>
      <c r="H372" s="36">
        <v>110417.60000000001</v>
      </c>
      <c r="I372" s="36">
        <v>52044</v>
      </c>
      <c r="J372" s="209"/>
      <c r="K372" s="5" t="str">
        <f>VLOOKUP(B372,'LEAD 2019'!$B:$B,1,0)</f>
        <v>3.1.7.10.20.0013-4</v>
      </c>
    </row>
    <row r="373" spans="1:11" ht="15" customHeight="1">
      <c r="A373" s="34">
        <v>4</v>
      </c>
      <c r="B373" s="35" t="s">
        <v>3906</v>
      </c>
      <c r="C373" s="35" t="s">
        <v>1</v>
      </c>
      <c r="D373" s="35" t="s">
        <v>3907</v>
      </c>
      <c r="E373" s="36">
        <v>6516.64</v>
      </c>
      <c r="F373" s="209"/>
      <c r="G373" s="36">
        <v>242563.45</v>
      </c>
      <c r="H373" s="36">
        <v>235883.87</v>
      </c>
      <c r="I373" s="36">
        <v>13196.22</v>
      </c>
      <c r="J373" s="209"/>
      <c r="K373" s="5" t="str">
        <f>VLOOKUP(B373,'LEAD 2019'!$B:$B,1,0)</f>
        <v>3.1.7.30.00-2</v>
      </c>
    </row>
    <row r="374" spans="1:11" ht="15" customHeight="1">
      <c r="A374" s="34">
        <v>5</v>
      </c>
      <c r="B374" s="35" t="s">
        <v>3912</v>
      </c>
      <c r="C374" s="35" t="s">
        <v>1</v>
      </c>
      <c r="D374" s="35" t="s">
        <v>3710</v>
      </c>
      <c r="E374" s="36">
        <v>6516.64</v>
      </c>
      <c r="F374" s="209"/>
      <c r="G374" s="36">
        <v>119002.28</v>
      </c>
      <c r="H374" s="36">
        <v>112322.7</v>
      </c>
      <c r="I374" s="36">
        <v>13196.22</v>
      </c>
      <c r="J374" s="209"/>
      <c r="K374" s="5" t="str">
        <f>VLOOKUP(B374,'LEAD 2019'!$B:$B,1,0)</f>
        <v>3.1.7.30.20-8</v>
      </c>
    </row>
    <row r="375" spans="1:11" ht="15" customHeight="1">
      <c r="A375" s="34">
        <v>6</v>
      </c>
      <c r="B375" s="35" t="s">
        <v>3913</v>
      </c>
      <c r="C375" s="35" t="s">
        <v>3914</v>
      </c>
      <c r="D375" s="35" t="s">
        <v>3911</v>
      </c>
      <c r="E375" s="36">
        <v>6516.64</v>
      </c>
      <c r="F375" s="209"/>
      <c r="G375" s="36">
        <v>119002.28</v>
      </c>
      <c r="H375" s="36">
        <v>112322.7</v>
      </c>
      <c r="I375" s="36">
        <v>13196.22</v>
      </c>
      <c r="J375" s="209"/>
      <c r="K375" s="5" t="str">
        <f>VLOOKUP(B375,'LEAD 2019'!$B:$B,1,0)</f>
        <v>3.1.7.30.20.0001-3</v>
      </c>
    </row>
    <row r="376" spans="1:11" ht="15" customHeight="1">
      <c r="A376" s="34">
        <v>3</v>
      </c>
      <c r="B376" s="35" t="s">
        <v>3915</v>
      </c>
      <c r="C376" s="35" t="s">
        <v>1</v>
      </c>
      <c r="D376" s="35" t="s">
        <v>3916</v>
      </c>
      <c r="E376" s="36">
        <v>153283.67000000001</v>
      </c>
      <c r="F376" s="209"/>
      <c r="G376" s="36">
        <v>2738424.54</v>
      </c>
      <c r="H376" s="36">
        <v>2625219.65</v>
      </c>
      <c r="I376" s="36">
        <v>266488.56</v>
      </c>
      <c r="J376" s="209"/>
      <c r="K376" s="5" t="str">
        <f>VLOOKUP(B376,'LEAD 2019'!$B:$B,1,0)</f>
        <v>3.1.8.00.00-4</v>
      </c>
    </row>
    <row r="377" spans="1:11" ht="15" customHeight="1">
      <c r="A377" s="34">
        <v>4</v>
      </c>
      <c r="B377" s="35" t="s">
        <v>3917</v>
      </c>
      <c r="C377" s="35" t="s">
        <v>1</v>
      </c>
      <c r="D377" s="35" t="s">
        <v>3918</v>
      </c>
      <c r="E377" s="36">
        <v>145650.23999999999</v>
      </c>
      <c r="F377" s="209"/>
      <c r="G377" s="36">
        <v>2535746.1800000002</v>
      </c>
      <c r="H377" s="36">
        <v>2458423.02</v>
      </c>
      <c r="I377" s="36">
        <v>222973.4</v>
      </c>
      <c r="J377" s="209"/>
      <c r="K377" s="5" t="str">
        <f>VLOOKUP(B377,'LEAD 2019'!$B:$B,1,0)</f>
        <v>3.1.8.10.00-1</v>
      </c>
    </row>
    <row r="378" spans="1:11" ht="15" customHeight="1">
      <c r="A378" s="34">
        <v>5</v>
      </c>
      <c r="B378" s="35" t="s">
        <v>3919</v>
      </c>
      <c r="C378" s="35" t="s">
        <v>1</v>
      </c>
      <c r="D378" s="35" t="s">
        <v>3687</v>
      </c>
      <c r="E378" s="36">
        <v>109797.34</v>
      </c>
      <c r="F378" s="209"/>
      <c r="G378" s="36">
        <v>628321.85</v>
      </c>
      <c r="H378" s="36">
        <v>592908.77</v>
      </c>
      <c r="I378" s="36">
        <v>145210.42000000001</v>
      </c>
      <c r="J378" s="209"/>
      <c r="K378" s="5" t="str">
        <f>VLOOKUP(B378,'LEAD 2019'!$B:$B,1,0)</f>
        <v>3.1.8.10.10-4</v>
      </c>
    </row>
    <row r="379" spans="1:11" ht="15" customHeight="1">
      <c r="A379" s="34">
        <v>6</v>
      </c>
      <c r="B379" s="35" t="s">
        <v>3920</v>
      </c>
      <c r="C379" s="35" t="s">
        <v>3921</v>
      </c>
      <c r="D379" s="35" t="s">
        <v>3922</v>
      </c>
      <c r="E379" s="36">
        <v>108.48</v>
      </c>
      <c r="F379" s="209"/>
      <c r="G379" s="36">
        <v>25026.6</v>
      </c>
      <c r="H379" s="36">
        <v>24986.03</v>
      </c>
      <c r="I379" s="36">
        <v>149.05000000000001</v>
      </c>
      <c r="J379" s="209"/>
      <c r="K379" s="5" t="str">
        <f>VLOOKUP(B379,'LEAD 2019'!$B:$B,1,0)</f>
        <v>3.1.8.10.10.0001-7</v>
      </c>
    </row>
    <row r="380" spans="1:11" ht="15" customHeight="1">
      <c r="A380" s="34">
        <v>6</v>
      </c>
      <c r="B380" s="35" t="s">
        <v>3923</v>
      </c>
      <c r="C380" s="35" t="s">
        <v>3924</v>
      </c>
      <c r="D380" s="35" t="s">
        <v>3925</v>
      </c>
      <c r="E380" s="36">
        <v>102263.39</v>
      </c>
      <c r="F380" s="209"/>
      <c r="G380" s="36">
        <v>401217.9</v>
      </c>
      <c r="H380" s="36">
        <v>389218.77</v>
      </c>
      <c r="I380" s="36">
        <v>114262.52</v>
      </c>
      <c r="J380" s="209"/>
      <c r="K380" s="5" t="str">
        <f>VLOOKUP(B380,'LEAD 2019'!$B:$B,1,0)</f>
        <v>3.1.8.10.10.0002-4</v>
      </c>
    </row>
    <row r="381" spans="1:11" ht="15" customHeight="1">
      <c r="A381" s="34">
        <v>6</v>
      </c>
      <c r="B381" s="35" t="s">
        <v>3926</v>
      </c>
      <c r="C381" s="35" t="s">
        <v>3927</v>
      </c>
      <c r="D381" s="35" t="s">
        <v>3928</v>
      </c>
      <c r="E381" s="36">
        <v>5517.89</v>
      </c>
      <c r="F381" s="209"/>
      <c r="G381" s="36">
        <v>44570.46</v>
      </c>
      <c r="H381" s="36">
        <v>20341.47</v>
      </c>
      <c r="I381" s="36">
        <v>29746.880000000001</v>
      </c>
      <c r="J381" s="209"/>
      <c r="K381" s="5" t="str">
        <f>VLOOKUP(B381,'LEAD 2019'!$B:$B,1,0)</f>
        <v>3.1.8.10.10.0003-1</v>
      </c>
    </row>
    <row r="382" spans="1:11" ht="15" customHeight="1">
      <c r="A382" s="34">
        <v>6</v>
      </c>
      <c r="B382" s="35" t="s">
        <v>3932</v>
      </c>
      <c r="C382" s="35" t="s">
        <v>3933</v>
      </c>
      <c r="D382" s="35" t="s">
        <v>3934</v>
      </c>
      <c r="E382" s="36">
        <v>1.35</v>
      </c>
      <c r="F382" s="209"/>
      <c r="G382" s="36">
        <v>20676.36</v>
      </c>
      <c r="H382" s="36">
        <v>19625.740000000002</v>
      </c>
      <c r="I382" s="36">
        <v>1051.97</v>
      </c>
      <c r="J382" s="209"/>
      <c r="K382" s="5" t="str">
        <f>VLOOKUP(B382,'LEAD 2019'!$B:$B,1,0)</f>
        <v>3.1.8.10.10.0014-1</v>
      </c>
    </row>
    <row r="383" spans="1:11" ht="15" customHeight="1">
      <c r="A383" s="34">
        <v>5</v>
      </c>
      <c r="B383" s="35" t="s">
        <v>3935</v>
      </c>
      <c r="C383" s="35" t="s">
        <v>1</v>
      </c>
      <c r="D383" s="35" t="s">
        <v>3710</v>
      </c>
      <c r="E383" s="36">
        <v>35852.9</v>
      </c>
      <c r="F383" s="209"/>
      <c r="G383" s="36">
        <v>1907424.33</v>
      </c>
      <c r="H383" s="36">
        <v>1865514.25</v>
      </c>
      <c r="I383" s="36">
        <v>77762.98</v>
      </c>
      <c r="J383" s="209"/>
      <c r="K383" s="5" t="str">
        <f>VLOOKUP(B383,'LEAD 2019'!$B:$B,1,0)</f>
        <v>3.1.8.10.20-7</v>
      </c>
    </row>
    <row r="384" spans="1:11" ht="15" customHeight="1">
      <c r="A384" s="34">
        <v>6</v>
      </c>
      <c r="B384" s="35" t="s">
        <v>3936</v>
      </c>
      <c r="C384" s="35" t="s">
        <v>3937</v>
      </c>
      <c r="D384" s="35" t="s">
        <v>3922</v>
      </c>
      <c r="E384" s="36">
        <v>3783.38</v>
      </c>
      <c r="F384" s="209"/>
      <c r="G384" s="36">
        <v>69608.399999999994</v>
      </c>
      <c r="H384" s="36">
        <v>68755.08</v>
      </c>
      <c r="I384" s="36">
        <v>4636.7</v>
      </c>
      <c r="J384" s="209"/>
      <c r="K384" s="5" t="str">
        <f>VLOOKUP(B384,'LEAD 2019'!$B:$B,1,0)</f>
        <v>3.1.8.10.20.0001-6</v>
      </c>
    </row>
    <row r="385" spans="1:11" ht="15" customHeight="1">
      <c r="A385" s="34">
        <v>6</v>
      </c>
      <c r="B385" s="35" t="s">
        <v>3938</v>
      </c>
      <c r="C385" s="35" t="s">
        <v>3939</v>
      </c>
      <c r="D385" s="35" t="s">
        <v>3940</v>
      </c>
      <c r="E385" s="36">
        <v>15191.36</v>
      </c>
      <c r="F385" s="209"/>
      <c r="G385" s="36">
        <v>1514437.8</v>
      </c>
      <c r="H385" s="36">
        <v>1486042.88</v>
      </c>
      <c r="I385" s="36">
        <v>43586.28</v>
      </c>
      <c r="J385" s="209"/>
      <c r="K385" s="5" t="str">
        <f>VLOOKUP(B385,'LEAD 2019'!$B:$B,1,0)</f>
        <v>3.1.8.10.20.0002-3</v>
      </c>
    </row>
    <row r="386" spans="1:11" ht="15" customHeight="1">
      <c r="A386" s="34">
        <v>6</v>
      </c>
      <c r="B386" s="35" t="s">
        <v>3941</v>
      </c>
      <c r="C386" s="35" t="s">
        <v>3942</v>
      </c>
      <c r="D386" s="35" t="s">
        <v>3943</v>
      </c>
      <c r="E386" s="36">
        <v>9716</v>
      </c>
      <c r="F386" s="209"/>
      <c r="G386" s="36">
        <v>68334.2</v>
      </c>
      <c r="H386" s="36">
        <v>73010.2</v>
      </c>
      <c r="I386" s="36">
        <v>5040</v>
      </c>
      <c r="J386" s="209"/>
      <c r="K386" s="5" t="str">
        <f>VLOOKUP(B386,'LEAD 2019'!$B:$B,1,0)</f>
        <v>3.1.8.10.20.0008-5</v>
      </c>
    </row>
    <row r="387" spans="1:11" ht="15" customHeight="1">
      <c r="A387" s="34">
        <v>6</v>
      </c>
      <c r="B387" s="35" t="s">
        <v>3944</v>
      </c>
      <c r="C387" s="35" t="s">
        <v>3945</v>
      </c>
      <c r="D387" s="35" t="s">
        <v>3931</v>
      </c>
      <c r="E387" s="36">
        <v>5162.16</v>
      </c>
      <c r="F387" s="209"/>
      <c r="G387" s="36">
        <v>58121.27</v>
      </c>
      <c r="H387" s="36">
        <v>53283.43</v>
      </c>
      <c r="I387" s="36">
        <v>10000</v>
      </c>
      <c r="J387" s="209"/>
      <c r="K387" s="5" t="str">
        <f>VLOOKUP(B387,'LEAD 2019'!$B:$B,1,0)</f>
        <v>3.1.8.10.20.0010-2</v>
      </c>
    </row>
    <row r="388" spans="1:11" ht="15" customHeight="1">
      <c r="A388" s="34">
        <v>6</v>
      </c>
      <c r="B388" s="35" t="s">
        <v>3946</v>
      </c>
      <c r="C388" s="35" t="s">
        <v>3947</v>
      </c>
      <c r="D388" s="35" t="s">
        <v>3934</v>
      </c>
      <c r="E388" s="36">
        <v>2000</v>
      </c>
      <c r="F388" s="209"/>
      <c r="G388" s="36">
        <v>108891.49</v>
      </c>
      <c r="H388" s="36">
        <v>96391.49</v>
      </c>
      <c r="I388" s="36">
        <v>14500</v>
      </c>
      <c r="J388" s="209"/>
      <c r="K388" s="5" t="str">
        <f>VLOOKUP(B388,'LEAD 2019'!$B:$B,1,0)</f>
        <v>3.1.8.10.20.0011-9</v>
      </c>
    </row>
    <row r="389" spans="1:11" ht="15" customHeight="1">
      <c r="A389" s="34">
        <v>4</v>
      </c>
      <c r="B389" s="35" t="s">
        <v>3951</v>
      </c>
      <c r="C389" s="35" t="s">
        <v>1</v>
      </c>
      <c r="D389" s="35" t="s">
        <v>3952</v>
      </c>
      <c r="E389" s="36">
        <v>7633.43</v>
      </c>
      <c r="F389" s="209"/>
      <c r="G389" s="36">
        <v>202678.36</v>
      </c>
      <c r="H389" s="36">
        <v>166796.63</v>
      </c>
      <c r="I389" s="36">
        <v>43515.16</v>
      </c>
      <c r="J389" s="209"/>
      <c r="K389" s="5" t="str">
        <f>VLOOKUP(B389,'LEAD 2019'!$B:$B,1,0)</f>
        <v>3.1.8.30.00-5</v>
      </c>
    </row>
    <row r="390" spans="1:11" ht="15" customHeight="1">
      <c r="A390" s="34">
        <v>5</v>
      </c>
      <c r="B390" s="35" t="s">
        <v>3957</v>
      </c>
      <c r="C390" s="35" t="s">
        <v>1</v>
      </c>
      <c r="D390" s="35" t="s">
        <v>3710</v>
      </c>
      <c r="E390" s="36">
        <v>7633.43</v>
      </c>
      <c r="F390" s="209"/>
      <c r="G390" s="36">
        <v>122105.49</v>
      </c>
      <c r="H390" s="36">
        <v>86223.76</v>
      </c>
      <c r="I390" s="36">
        <v>43515.16</v>
      </c>
      <c r="J390" s="209"/>
      <c r="K390" s="5" t="str">
        <f>VLOOKUP(B390,'LEAD 2019'!$B:$B,1,0)</f>
        <v>3.1.8.30.20-1</v>
      </c>
    </row>
    <row r="391" spans="1:11" ht="15" customHeight="1">
      <c r="A391" s="34">
        <v>6</v>
      </c>
      <c r="B391" s="35" t="s">
        <v>3958</v>
      </c>
      <c r="C391" s="35" t="s">
        <v>3959</v>
      </c>
      <c r="D391" s="35" t="s">
        <v>3956</v>
      </c>
      <c r="E391" s="36">
        <v>7633.43</v>
      </c>
      <c r="F391" s="209"/>
      <c r="G391" s="36">
        <v>122105.49</v>
      </c>
      <c r="H391" s="36">
        <v>86223.76</v>
      </c>
      <c r="I391" s="36">
        <v>43515.16</v>
      </c>
      <c r="J391" s="209"/>
      <c r="K391" s="5" t="str">
        <f>VLOOKUP(B391,'LEAD 2019'!$B:$B,1,0)</f>
        <v>3.1.8.30.20.0001-2</v>
      </c>
    </row>
    <row r="392" spans="1:11" ht="15" customHeight="1">
      <c r="A392" s="34">
        <v>3</v>
      </c>
      <c r="B392" s="35" t="s">
        <v>3960</v>
      </c>
      <c r="C392" s="35" t="s">
        <v>1</v>
      </c>
      <c r="D392" s="35" t="s">
        <v>3961</v>
      </c>
      <c r="E392" s="36">
        <v>12018908.91</v>
      </c>
      <c r="F392" s="209"/>
      <c r="G392" s="36">
        <v>16252296.310000001</v>
      </c>
      <c r="H392" s="36">
        <v>20482461.41</v>
      </c>
      <c r="I392" s="36">
        <v>7788743.8099999996</v>
      </c>
      <c r="J392" s="209"/>
      <c r="K392" s="5" t="str">
        <f>VLOOKUP(B392,'LEAD 2019'!$B:$B,1,0)</f>
        <v>3.1.9.00.00-7</v>
      </c>
    </row>
    <row r="393" spans="1:11" ht="15" customHeight="1">
      <c r="A393" s="34">
        <v>4</v>
      </c>
      <c r="B393" s="35" t="s">
        <v>3962</v>
      </c>
      <c r="C393" s="35" t="s">
        <v>1</v>
      </c>
      <c r="D393" s="35" t="s">
        <v>3963</v>
      </c>
      <c r="E393" s="36">
        <v>11973489.52</v>
      </c>
      <c r="F393" s="209"/>
      <c r="G393" s="36">
        <v>16146366.529999999</v>
      </c>
      <c r="H393" s="36">
        <v>20385831.920000002</v>
      </c>
      <c r="I393" s="36">
        <v>7734024.1299999999</v>
      </c>
      <c r="J393" s="209"/>
      <c r="K393" s="5" t="str">
        <f>VLOOKUP(B393,'LEAD 2019'!$B:$B,1,0)</f>
        <v>3.1.9.10.00-4</v>
      </c>
    </row>
    <row r="394" spans="1:11" ht="15" customHeight="1">
      <c r="A394" s="34">
        <v>5</v>
      </c>
      <c r="B394" s="35" t="s">
        <v>3964</v>
      </c>
      <c r="C394" s="35" t="s">
        <v>1</v>
      </c>
      <c r="D394" s="35" t="s">
        <v>3687</v>
      </c>
      <c r="E394" s="36">
        <v>8278672.3499999996</v>
      </c>
      <c r="F394" s="209"/>
      <c r="G394" s="36">
        <v>5366901.41</v>
      </c>
      <c r="H394" s="36">
        <v>8896048.8300000001</v>
      </c>
      <c r="I394" s="36">
        <v>4749524.93</v>
      </c>
      <c r="J394" s="209"/>
      <c r="K394" s="5" t="str">
        <f>VLOOKUP(B394,'LEAD 2019'!$B:$B,1,0)</f>
        <v>3.1.9.10.10-7</v>
      </c>
    </row>
    <row r="395" spans="1:11" ht="15" customHeight="1">
      <c r="A395" s="34">
        <v>6</v>
      </c>
      <c r="B395" s="35" t="s">
        <v>3965</v>
      </c>
      <c r="C395" s="35" t="s">
        <v>3966</v>
      </c>
      <c r="D395" s="35" t="s">
        <v>3967</v>
      </c>
      <c r="E395" s="36">
        <v>1866.51</v>
      </c>
      <c r="F395" s="209"/>
      <c r="G395" s="36">
        <v>16370.39</v>
      </c>
      <c r="H395" s="36">
        <v>18050.86</v>
      </c>
      <c r="I395" s="36">
        <v>186.04</v>
      </c>
      <c r="J395" s="209"/>
      <c r="K395" s="5" t="str">
        <f>VLOOKUP(B395,'LEAD 2019'!$B:$B,1,0)</f>
        <v>3.1.9.10.10.0001-6</v>
      </c>
    </row>
    <row r="396" spans="1:11" ht="15" customHeight="1">
      <c r="A396" s="34">
        <v>6</v>
      </c>
      <c r="B396" s="35" t="s">
        <v>3968</v>
      </c>
      <c r="C396" s="35" t="s">
        <v>3969</v>
      </c>
      <c r="D396" s="35" t="s">
        <v>3970</v>
      </c>
      <c r="E396" s="36">
        <v>8191441.5300000003</v>
      </c>
      <c r="F396" s="209"/>
      <c r="G396" s="36">
        <v>4989925.05</v>
      </c>
      <c r="H396" s="36">
        <v>8691310.2899999991</v>
      </c>
      <c r="I396" s="36">
        <v>4490056.29</v>
      </c>
      <c r="J396" s="209"/>
      <c r="K396" s="5" t="str">
        <f>VLOOKUP(B396,'LEAD 2019'!$B:$B,1,0)</f>
        <v>3.1.9.10.10.0002-3</v>
      </c>
    </row>
    <row r="397" spans="1:11" ht="15" customHeight="1">
      <c r="A397" s="34">
        <v>6</v>
      </c>
      <c r="B397" s="35" t="s">
        <v>3971</v>
      </c>
      <c r="C397" s="35" t="s">
        <v>3972</v>
      </c>
      <c r="D397" s="35" t="s">
        <v>3973</v>
      </c>
      <c r="E397" s="36">
        <v>0</v>
      </c>
      <c r="F397" s="209"/>
      <c r="G397" s="36">
        <v>40235.949999999997</v>
      </c>
      <c r="H397" s="36">
        <v>15449.27</v>
      </c>
      <c r="I397" s="36">
        <v>24786.68</v>
      </c>
      <c r="J397" s="209"/>
      <c r="K397" s="5" t="str">
        <f>VLOOKUP(B397,'LEAD 2019'!$B:$B,1,0)</f>
        <v>3.1.9.10.10.0003-0</v>
      </c>
    </row>
    <row r="398" spans="1:11" ht="15" customHeight="1">
      <c r="A398" s="34">
        <v>6</v>
      </c>
      <c r="B398" s="35" t="s">
        <v>5970</v>
      </c>
      <c r="C398" s="35" t="s">
        <v>5971</v>
      </c>
      <c r="D398" s="35" t="s">
        <v>3991</v>
      </c>
      <c r="E398" s="36">
        <v>0</v>
      </c>
      <c r="F398" s="209"/>
      <c r="G398" s="36">
        <v>5530.27</v>
      </c>
      <c r="H398" s="36">
        <v>3873.28</v>
      </c>
      <c r="I398" s="36">
        <v>1656.99</v>
      </c>
      <c r="J398" s="209"/>
      <c r="K398" s="5" t="str">
        <f>VLOOKUP(B398,'LEAD 2019'!$B:$B,1,0)</f>
        <v>3.1.9.10.10.0008-5</v>
      </c>
    </row>
    <row r="399" spans="1:11" ht="15" customHeight="1">
      <c r="A399" s="34">
        <v>6</v>
      </c>
      <c r="B399" s="35" t="s">
        <v>5799</v>
      </c>
      <c r="C399" s="35" t="s">
        <v>5800</v>
      </c>
      <c r="D399" s="35" t="s">
        <v>3998</v>
      </c>
      <c r="E399" s="36">
        <v>0</v>
      </c>
      <c r="F399" s="209"/>
      <c r="G399" s="36">
        <v>187352.06</v>
      </c>
      <c r="H399" s="36">
        <v>4933.63</v>
      </c>
      <c r="I399" s="36">
        <v>182418.43</v>
      </c>
      <c r="J399" s="209"/>
      <c r="K399" s="5" t="str">
        <f>VLOOKUP(B399,'LEAD 2019'!$B:$B,1,0)</f>
        <v>3.1.9.10.10.0011-9</v>
      </c>
    </row>
    <row r="400" spans="1:11" ht="15" customHeight="1">
      <c r="A400" s="34">
        <v>6</v>
      </c>
      <c r="B400" s="35" t="s">
        <v>3974</v>
      </c>
      <c r="C400" s="35" t="s">
        <v>3975</v>
      </c>
      <c r="D400" s="35" t="s">
        <v>3976</v>
      </c>
      <c r="E400" s="36">
        <v>23458.93</v>
      </c>
      <c r="F400" s="209"/>
      <c r="G400" s="36">
        <v>95097.72</v>
      </c>
      <c r="H400" s="36">
        <v>84731.01</v>
      </c>
      <c r="I400" s="36">
        <v>33825.64</v>
      </c>
      <c r="J400" s="209"/>
      <c r="K400" s="5" t="str">
        <f>VLOOKUP(B400,'LEAD 2019'!$B:$B,1,0)</f>
        <v>3.1.9.10.10.0013-3</v>
      </c>
    </row>
    <row r="401" spans="1:11" ht="15" customHeight="1">
      <c r="A401" s="34">
        <v>6</v>
      </c>
      <c r="B401" s="35" t="s">
        <v>3977</v>
      </c>
      <c r="C401" s="35" t="s">
        <v>3978</v>
      </c>
      <c r="D401" s="35" t="s">
        <v>3979</v>
      </c>
      <c r="E401" s="36">
        <v>61905.38</v>
      </c>
      <c r="F401" s="209"/>
      <c r="G401" s="36">
        <v>32389.97</v>
      </c>
      <c r="H401" s="36">
        <v>77700.490000000005</v>
      </c>
      <c r="I401" s="36">
        <v>16594.86</v>
      </c>
      <c r="J401" s="209"/>
      <c r="K401" s="5" t="str">
        <f>VLOOKUP(B401,'LEAD 2019'!$B:$B,1,0)</f>
        <v>3.1.9.10.10.0014-0</v>
      </c>
    </row>
    <row r="402" spans="1:11" ht="15" customHeight="1">
      <c r="A402" s="34">
        <v>5</v>
      </c>
      <c r="B402" s="35" t="s">
        <v>3980</v>
      </c>
      <c r="C402" s="35" t="s">
        <v>1</v>
      </c>
      <c r="D402" s="35" t="s">
        <v>3710</v>
      </c>
      <c r="E402" s="36">
        <v>3694817.17</v>
      </c>
      <c r="F402" s="209"/>
      <c r="G402" s="36">
        <v>10779465.119999999</v>
      </c>
      <c r="H402" s="36">
        <v>11489783.09</v>
      </c>
      <c r="I402" s="36">
        <v>2984499.2000000002</v>
      </c>
      <c r="J402" s="209"/>
      <c r="K402" s="5" t="str">
        <f>VLOOKUP(B402,'LEAD 2019'!$B:$B,1,0)</f>
        <v>3.1.9.10.20-0</v>
      </c>
    </row>
    <row r="403" spans="1:11" ht="15" customHeight="1">
      <c r="A403" s="34">
        <v>6</v>
      </c>
      <c r="B403" s="35" t="s">
        <v>3981</v>
      </c>
      <c r="C403" s="35" t="s">
        <v>3982</v>
      </c>
      <c r="D403" s="35" t="s">
        <v>3967</v>
      </c>
      <c r="E403" s="36">
        <v>17971.080000000002</v>
      </c>
      <c r="F403" s="209"/>
      <c r="G403" s="36">
        <v>244479.23</v>
      </c>
      <c r="H403" s="36">
        <v>224025.46</v>
      </c>
      <c r="I403" s="36">
        <v>38424.85</v>
      </c>
      <c r="J403" s="209"/>
      <c r="K403" s="5" t="str">
        <f>VLOOKUP(B403,'LEAD 2019'!$B:$B,1,0)</f>
        <v>3.1.9.10.20.0001-5</v>
      </c>
    </row>
    <row r="404" spans="1:11" ht="15" customHeight="1">
      <c r="A404" s="34">
        <v>6</v>
      </c>
      <c r="B404" s="35" t="s">
        <v>3983</v>
      </c>
      <c r="C404" s="35" t="s">
        <v>3984</v>
      </c>
      <c r="D404" s="35" t="s">
        <v>3985</v>
      </c>
      <c r="E404" s="36">
        <v>3496557.23</v>
      </c>
      <c r="F404" s="209"/>
      <c r="G404" s="36">
        <v>10015464.02</v>
      </c>
      <c r="H404" s="36">
        <v>10708263.25</v>
      </c>
      <c r="I404" s="36">
        <v>2803758</v>
      </c>
      <c r="J404" s="209"/>
      <c r="K404" s="5" t="str">
        <f>VLOOKUP(B404,'LEAD 2019'!$B:$B,1,0)</f>
        <v>3.1.9.10.20.0002-2</v>
      </c>
    </row>
    <row r="405" spans="1:11" ht="15" customHeight="1">
      <c r="A405" s="34">
        <v>6</v>
      </c>
      <c r="B405" s="35" t="s">
        <v>3986</v>
      </c>
      <c r="C405" s="35" t="s">
        <v>3987</v>
      </c>
      <c r="D405" s="35" t="s">
        <v>3988</v>
      </c>
      <c r="E405" s="36">
        <v>13370.9</v>
      </c>
      <c r="F405" s="209"/>
      <c r="G405" s="36">
        <v>175833.56</v>
      </c>
      <c r="H405" s="36">
        <v>177514.81</v>
      </c>
      <c r="I405" s="36">
        <v>11689.65</v>
      </c>
      <c r="J405" s="209"/>
      <c r="K405" s="5" t="str">
        <f>VLOOKUP(B405,'LEAD 2019'!$B:$B,1,0)</f>
        <v>3.1.9.10.20.0003-9</v>
      </c>
    </row>
    <row r="406" spans="1:11" ht="15" customHeight="1">
      <c r="A406" s="34">
        <v>6</v>
      </c>
      <c r="B406" s="35" t="s">
        <v>3989</v>
      </c>
      <c r="C406" s="35" t="s">
        <v>3990</v>
      </c>
      <c r="D406" s="35" t="s">
        <v>3991</v>
      </c>
      <c r="E406" s="36">
        <v>70134.399999999994</v>
      </c>
      <c r="F406" s="209"/>
      <c r="G406" s="36">
        <v>86401.5</v>
      </c>
      <c r="H406" s="36">
        <v>105184.8</v>
      </c>
      <c r="I406" s="36">
        <v>51351.1</v>
      </c>
      <c r="J406" s="209"/>
      <c r="K406" s="5" t="str">
        <f>VLOOKUP(B406,'LEAD 2019'!$B:$B,1,0)</f>
        <v>3.1.9.10.20.0008-4</v>
      </c>
    </row>
    <row r="407" spans="1:11" ht="15" customHeight="1">
      <c r="A407" s="34">
        <v>6</v>
      </c>
      <c r="B407" s="35" t="s">
        <v>3992</v>
      </c>
      <c r="C407" s="35" t="s">
        <v>3993</v>
      </c>
      <c r="D407" s="35" t="s">
        <v>3976</v>
      </c>
      <c r="E407" s="36">
        <v>5100</v>
      </c>
      <c r="F407" s="209"/>
      <c r="G407" s="36">
        <v>89908.47</v>
      </c>
      <c r="H407" s="36">
        <v>65785.070000000007</v>
      </c>
      <c r="I407" s="36">
        <v>29223.4</v>
      </c>
      <c r="J407" s="209"/>
      <c r="K407" s="5" t="str">
        <f>VLOOKUP(B407,'LEAD 2019'!$B:$B,1,0)</f>
        <v>3.1.9.10.20.0012-5</v>
      </c>
    </row>
    <row r="408" spans="1:11" ht="15" customHeight="1">
      <c r="A408" s="34">
        <v>6</v>
      </c>
      <c r="B408" s="35" t="s">
        <v>3994</v>
      </c>
      <c r="C408" s="35" t="s">
        <v>3995</v>
      </c>
      <c r="D408" s="35" t="s">
        <v>3979</v>
      </c>
      <c r="E408" s="36">
        <v>31500</v>
      </c>
      <c r="F408" s="209"/>
      <c r="G408" s="36">
        <v>157521.81</v>
      </c>
      <c r="H408" s="36">
        <v>138969.60999999999</v>
      </c>
      <c r="I408" s="36">
        <v>50052.2</v>
      </c>
      <c r="J408" s="209"/>
      <c r="K408" s="5" t="str">
        <f>VLOOKUP(B408,'LEAD 2019'!$B:$B,1,0)</f>
        <v>3.1.9.10.20.0013-2</v>
      </c>
    </row>
    <row r="409" spans="1:11" ht="15" customHeight="1">
      <c r="A409" s="34">
        <v>4</v>
      </c>
      <c r="B409" s="35" t="s">
        <v>3999</v>
      </c>
      <c r="C409" s="35" t="s">
        <v>1</v>
      </c>
      <c r="D409" s="35" t="s">
        <v>4000</v>
      </c>
      <c r="E409" s="36">
        <v>45419.39</v>
      </c>
      <c r="F409" s="209"/>
      <c r="G409" s="36">
        <v>105929.78</v>
      </c>
      <c r="H409" s="36">
        <v>96629.49</v>
      </c>
      <c r="I409" s="36">
        <v>54719.68</v>
      </c>
      <c r="J409" s="209"/>
      <c r="K409" s="5" t="str">
        <f>VLOOKUP(B409,'LEAD 2019'!$B:$B,1,0)</f>
        <v>3.1.9.30.00-8</v>
      </c>
    </row>
    <row r="410" spans="1:11" ht="15" customHeight="1">
      <c r="A410" s="34">
        <v>5</v>
      </c>
      <c r="B410" s="35" t="s">
        <v>4001</v>
      </c>
      <c r="C410" s="35" t="s">
        <v>1</v>
      </c>
      <c r="D410" s="35" t="s">
        <v>3687</v>
      </c>
      <c r="E410" s="36">
        <v>0</v>
      </c>
      <c r="F410" s="209"/>
      <c r="G410" s="36">
        <v>6911.44</v>
      </c>
      <c r="H410" s="36">
        <v>5909.71</v>
      </c>
      <c r="I410" s="36">
        <v>1001.73</v>
      </c>
      <c r="J410" s="209"/>
      <c r="K410" s="5" t="str">
        <f>VLOOKUP(B410,'LEAD 2019'!$B:$B,1,0)</f>
        <v>3.1.9.30.10-1</v>
      </c>
    </row>
    <row r="411" spans="1:11" ht="15" customHeight="1">
      <c r="A411" s="34">
        <v>6</v>
      </c>
      <c r="B411" s="35" t="s">
        <v>4002</v>
      </c>
      <c r="C411" s="35" t="s">
        <v>4003</v>
      </c>
      <c r="D411" s="35" t="s">
        <v>4004</v>
      </c>
      <c r="E411" s="36">
        <v>0</v>
      </c>
      <c r="F411" s="209"/>
      <c r="G411" s="36">
        <v>6911.44</v>
      </c>
      <c r="H411" s="36">
        <v>5909.71</v>
      </c>
      <c r="I411" s="36">
        <v>1001.73</v>
      </c>
      <c r="J411" s="209"/>
      <c r="K411" s="5" t="str">
        <f>VLOOKUP(B411,'LEAD 2019'!$B:$B,1,0)</f>
        <v>3.1.9.30.10.0001-2</v>
      </c>
    </row>
    <row r="412" spans="1:11" ht="15" customHeight="1">
      <c r="A412" s="34">
        <v>5</v>
      </c>
      <c r="B412" s="35" t="s">
        <v>4005</v>
      </c>
      <c r="C412" s="35" t="s">
        <v>1</v>
      </c>
      <c r="D412" s="35" t="s">
        <v>3710</v>
      </c>
      <c r="E412" s="36">
        <v>45419.39</v>
      </c>
      <c r="F412" s="209"/>
      <c r="G412" s="36">
        <v>99018.34</v>
      </c>
      <c r="H412" s="36">
        <v>90719.78</v>
      </c>
      <c r="I412" s="36">
        <v>53717.95</v>
      </c>
      <c r="J412" s="209"/>
      <c r="K412" s="5" t="str">
        <f>VLOOKUP(B412,'LEAD 2019'!$B:$B,1,0)</f>
        <v>3.1.9.30.20-4</v>
      </c>
    </row>
    <row r="413" spans="1:11" ht="15" customHeight="1">
      <c r="A413" s="34">
        <v>6</v>
      </c>
      <c r="B413" s="35" t="s">
        <v>4006</v>
      </c>
      <c r="C413" s="35" t="s">
        <v>4007</v>
      </c>
      <c r="D413" s="35" t="s">
        <v>4004</v>
      </c>
      <c r="E413" s="36">
        <v>45419.39</v>
      </c>
      <c r="F413" s="209"/>
      <c r="G413" s="36">
        <v>99018.34</v>
      </c>
      <c r="H413" s="36">
        <v>90719.78</v>
      </c>
      <c r="I413" s="36">
        <v>53717.95</v>
      </c>
      <c r="J413" s="209"/>
      <c r="K413" s="5" t="str">
        <f>VLOOKUP(B413,'LEAD 2019'!$B:$B,1,0)</f>
        <v>3.1.9.30.20.0001-1</v>
      </c>
    </row>
    <row r="414" spans="1:11" ht="15" customHeight="1">
      <c r="A414" s="34">
        <v>0</v>
      </c>
      <c r="B414" s="35" t="s">
        <v>4008</v>
      </c>
      <c r="C414" s="35" t="s">
        <v>1</v>
      </c>
      <c r="D414" s="35" t="s">
        <v>4009</v>
      </c>
      <c r="E414" s="36">
        <v>678347536.39999998</v>
      </c>
      <c r="F414" s="209"/>
      <c r="G414" s="36">
        <v>16965614789.9</v>
      </c>
      <c r="H414" s="36">
        <v>16808708904.43</v>
      </c>
      <c r="I414" s="36">
        <v>835253421.87</v>
      </c>
      <c r="J414" s="209"/>
      <c r="K414" s="5" t="str">
        <f>VLOOKUP(B414,'LEAD 2019'!$B:$B,1,0)</f>
        <v>3.9.9.99.99-3</v>
      </c>
    </row>
    <row r="415" spans="1:11" ht="15" customHeight="1">
      <c r="A415" s="34">
        <v>1</v>
      </c>
      <c r="B415" s="35" t="s">
        <v>4010</v>
      </c>
      <c r="C415" s="35" t="s">
        <v>1</v>
      </c>
      <c r="D415" s="35" t="s">
        <v>4011</v>
      </c>
      <c r="E415" s="36">
        <v>197778334.77000001</v>
      </c>
      <c r="F415" s="209"/>
      <c r="G415" s="36">
        <v>5069812488.5500002</v>
      </c>
      <c r="H415" s="36">
        <v>5096707823.8299999</v>
      </c>
      <c r="I415" s="36">
        <v>224673670.05000001</v>
      </c>
      <c r="J415" s="209"/>
      <c r="K415" s="5" t="str">
        <f>VLOOKUP(B415,'LEAD 2019'!$B:$B,1,0)</f>
        <v>4.0.0.00.00-8</v>
      </c>
    </row>
    <row r="416" spans="1:11" ht="15" customHeight="1">
      <c r="A416" s="34">
        <v>2</v>
      </c>
      <c r="B416" s="35" t="s">
        <v>4012</v>
      </c>
      <c r="C416" s="35" t="s">
        <v>1</v>
      </c>
      <c r="D416" s="35" t="s">
        <v>4013</v>
      </c>
      <c r="E416" s="36">
        <v>180479817.75</v>
      </c>
      <c r="F416" s="209"/>
      <c r="G416" s="36">
        <v>4256970128.7199998</v>
      </c>
      <c r="H416" s="36">
        <v>4284138105.6100001</v>
      </c>
      <c r="I416" s="36">
        <v>207647794.63999999</v>
      </c>
      <c r="J416" s="209"/>
      <c r="K416" s="5" t="str">
        <f>VLOOKUP(B416,'LEAD 2019'!$B:$B,1,0)</f>
        <v>4.1.0.00.00-7</v>
      </c>
    </row>
    <row r="417" spans="1:11" ht="15" customHeight="1">
      <c r="A417" s="34">
        <v>3</v>
      </c>
      <c r="B417" s="35" t="s">
        <v>4014</v>
      </c>
      <c r="C417" s="35" t="s">
        <v>1</v>
      </c>
      <c r="D417" s="35" t="s">
        <v>4015</v>
      </c>
      <c r="E417" s="36">
        <v>53561611.969999999</v>
      </c>
      <c r="F417" s="209"/>
      <c r="G417" s="36">
        <v>4138755070.5100002</v>
      </c>
      <c r="H417" s="36">
        <v>4149109901.9299998</v>
      </c>
      <c r="I417" s="36">
        <v>63916443.390000001</v>
      </c>
      <c r="J417" s="209"/>
      <c r="K417" s="5" t="str">
        <f>VLOOKUP(B417,'LEAD 2019'!$B:$B,1,0)</f>
        <v>4.1.1.00.00-0</v>
      </c>
    </row>
    <row r="418" spans="1:11" ht="15" customHeight="1">
      <c r="A418" s="34">
        <v>4</v>
      </c>
      <c r="B418" s="35" t="s">
        <v>4016</v>
      </c>
      <c r="C418" s="35" t="s">
        <v>1</v>
      </c>
      <c r="D418" s="35" t="s">
        <v>4017</v>
      </c>
      <c r="E418" s="36">
        <v>19117022.559999999</v>
      </c>
      <c r="F418" s="209"/>
      <c r="G418" s="36">
        <v>1066581515.47</v>
      </c>
      <c r="H418" s="36">
        <v>1071379389.9</v>
      </c>
      <c r="I418" s="36">
        <v>23914896.989999998</v>
      </c>
      <c r="J418" s="209"/>
      <c r="K418" s="5" t="str">
        <f>VLOOKUP(B418,'LEAD 2019'!$B:$B,1,0)</f>
        <v>4.1.1.10.00-7</v>
      </c>
    </row>
    <row r="419" spans="1:11" ht="15" customHeight="1">
      <c r="A419" s="34">
        <v>6</v>
      </c>
      <c r="B419" s="35" t="s">
        <v>4018</v>
      </c>
      <c r="C419" s="35" t="s">
        <v>4019</v>
      </c>
      <c r="D419" s="35" t="s">
        <v>4020</v>
      </c>
      <c r="E419" s="36">
        <v>19032181.699999999</v>
      </c>
      <c r="F419" s="209"/>
      <c r="G419" s="36">
        <v>1066084180.77</v>
      </c>
      <c r="H419" s="36">
        <v>1070863051.74</v>
      </c>
      <c r="I419" s="36">
        <v>23811052.670000002</v>
      </c>
      <c r="J419" s="209"/>
      <c r="K419" s="5" t="str">
        <f>VLOOKUP(B419,'LEAD 2019'!$B:$B,1,0)</f>
        <v>4.1.1.10.00.0001-8</v>
      </c>
    </row>
    <row r="420" spans="1:11" ht="15" customHeight="1">
      <c r="A420" s="34">
        <v>6</v>
      </c>
      <c r="B420" s="35" t="s">
        <v>4021</v>
      </c>
      <c r="C420" s="35" t="s">
        <v>4022</v>
      </c>
      <c r="D420" s="35" t="s">
        <v>4023</v>
      </c>
      <c r="E420" s="36">
        <v>84840.86</v>
      </c>
      <c r="F420" s="209"/>
      <c r="G420" s="36">
        <v>487400.98</v>
      </c>
      <c r="H420" s="36">
        <v>506404.44</v>
      </c>
      <c r="I420" s="36">
        <v>103844.32</v>
      </c>
      <c r="J420" s="209"/>
      <c r="K420" s="5" t="str">
        <f>VLOOKUP(B420,'LEAD 2019'!$B:$B,1,0)</f>
        <v>4.1.1.10.00.0002-5</v>
      </c>
    </row>
    <row r="421" spans="1:11" ht="15" customHeight="1">
      <c r="A421" s="34">
        <v>4</v>
      </c>
      <c r="B421" s="35" t="s">
        <v>4024</v>
      </c>
      <c r="C421" s="35" t="s">
        <v>1</v>
      </c>
      <c r="D421" s="35" t="s">
        <v>4025</v>
      </c>
      <c r="E421" s="36">
        <v>34413050.950000003</v>
      </c>
      <c r="F421" s="209"/>
      <c r="G421" s="36">
        <v>3072111433.04</v>
      </c>
      <c r="H421" s="36">
        <v>3077669267.6199999</v>
      </c>
      <c r="I421" s="36">
        <v>39970885.530000001</v>
      </c>
      <c r="J421" s="209"/>
      <c r="K421" s="5" t="str">
        <f>VLOOKUP(B421,'LEAD 2019'!$B:$B,1,0)</f>
        <v>4.1.1.20.00-4</v>
      </c>
    </row>
    <row r="422" spans="1:11" ht="15" customHeight="1">
      <c r="A422" s="34">
        <v>6</v>
      </c>
      <c r="B422" s="35" t="s">
        <v>4026</v>
      </c>
      <c r="C422" s="35" t="s">
        <v>4027</v>
      </c>
      <c r="D422" s="35" t="s">
        <v>4028</v>
      </c>
      <c r="E422" s="36">
        <v>33923612.530000001</v>
      </c>
      <c r="F422" s="209"/>
      <c r="G422" s="36">
        <v>3068204057.5900002</v>
      </c>
      <c r="H422" s="36">
        <v>3073854795.6300001</v>
      </c>
      <c r="I422" s="36">
        <v>39574350.57</v>
      </c>
      <c r="J422" s="209"/>
      <c r="K422" s="5" t="str">
        <f>VLOOKUP(B422,'LEAD 2019'!$B:$B,1,0)</f>
        <v>4.1.1.20.00.0001-1</v>
      </c>
    </row>
    <row r="423" spans="1:11" ht="15" customHeight="1">
      <c r="A423" s="34">
        <v>6</v>
      </c>
      <c r="B423" s="35" t="s">
        <v>4029</v>
      </c>
      <c r="C423" s="35" t="s">
        <v>4030</v>
      </c>
      <c r="D423" s="35" t="s">
        <v>4031</v>
      </c>
      <c r="E423" s="36">
        <v>489438.42</v>
      </c>
      <c r="F423" s="209"/>
      <c r="G423" s="36">
        <v>3907375.45</v>
      </c>
      <c r="H423" s="36">
        <v>3814471.99</v>
      </c>
      <c r="I423" s="36">
        <v>396534.96</v>
      </c>
      <c r="J423" s="209"/>
      <c r="K423" s="5" t="str">
        <f>VLOOKUP(B423,'LEAD 2019'!$B:$B,1,0)</f>
        <v>4.1.1.20.00.0002-8</v>
      </c>
    </row>
    <row r="424" spans="1:11" ht="15" customHeight="1">
      <c r="A424" s="34">
        <v>4</v>
      </c>
      <c r="B424" s="35" t="s">
        <v>4032</v>
      </c>
      <c r="C424" s="35" t="s">
        <v>1</v>
      </c>
      <c r="D424" s="35" t="s">
        <v>4033</v>
      </c>
      <c r="E424" s="36">
        <v>31538.46</v>
      </c>
      <c r="F424" s="209"/>
      <c r="G424" s="36">
        <v>62122</v>
      </c>
      <c r="H424" s="36">
        <v>61244.41</v>
      </c>
      <c r="I424" s="36">
        <v>30660.87</v>
      </c>
      <c r="J424" s="209"/>
      <c r="K424" s="5" t="str">
        <f>VLOOKUP(B424,'LEAD 2019'!$B:$B,1,0)</f>
        <v>4.1.1.98.00-5</v>
      </c>
    </row>
    <row r="425" spans="1:11" ht="15" customHeight="1">
      <c r="A425" s="34">
        <v>5</v>
      </c>
      <c r="B425" s="35" t="s">
        <v>4034</v>
      </c>
      <c r="C425" s="35" t="s">
        <v>1</v>
      </c>
      <c r="D425" s="35" t="s">
        <v>4035</v>
      </c>
      <c r="E425" s="36">
        <v>24792.47</v>
      </c>
      <c r="F425" s="209"/>
      <c r="G425" s="36">
        <v>62039.86</v>
      </c>
      <c r="H425" s="36">
        <v>60583.42</v>
      </c>
      <c r="I425" s="36">
        <v>23336.03</v>
      </c>
      <c r="J425" s="209"/>
      <c r="K425" s="5" t="str">
        <f>VLOOKUP(B425,'LEAD 2019'!$B:$B,1,0)</f>
        <v>4.1.1.98.10-8</v>
      </c>
    </row>
    <row r="426" spans="1:11" ht="15" customHeight="1">
      <c r="A426" s="34">
        <v>6</v>
      </c>
      <c r="B426" s="35" t="s">
        <v>4036</v>
      </c>
      <c r="C426" s="35" t="s">
        <v>4037</v>
      </c>
      <c r="D426" s="35" t="s">
        <v>4038</v>
      </c>
      <c r="E426" s="36">
        <v>24792.47</v>
      </c>
      <c r="F426" s="209"/>
      <c r="G426" s="36">
        <v>62039.86</v>
      </c>
      <c r="H426" s="36">
        <v>60583.42</v>
      </c>
      <c r="I426" s="36">
        <v>23336.03</v>
      </c>
      <c r="J426" s="209"/>
      <c r="K426" s="5" t="str">
        <f>VLOOKUP(B426,'LEAD 2019'!$B:$B,1,0)</f>
        <v>4.1.1.98.10.0001-7</v>
      </c>
    </row>
    <row r="427" spans="1:11" ht="15" customHeight="1">
      <c r="A427" s="34">
        <v>5</v>
      </c>
      <c r="B427" s="35" t="s">
        <v>4039</v>
      </c>
      <c r="C427" s="35" t="s">
        <v>1</v>
      </c>
      <c r="D427" s="35" t="s">
        <v>4040</v>
      </c>
      <c r="E427" s="36">
        <v>6745.99</v>
      </c>
      <c r="F427" s="209"/>
      <c r="G427" s="36">
        <v>82.14</v>
      </c>
      <c r="H427" s="36">
        <v>660.99</v>
      </c>
      <c r="I427" s="36">
        <v>7324.84</v>
      </c>
      <c r="J427" s="209"/>
      <c r="K427" s="5" t="str">
        <f>VLOOKUP(B427,'LEAD 2019'!$B:$B,1,0)</f>
        <v>4.1.1.98.20-1</v>
      </c>
    </row>
    <row r="428" spans="1:11" ht="15" customHeight="1">
      <c r="A428" s="34">
        <v>6</v>
      </c>
      <c r="B428" s="35" t="s">
        <v>4041</v>
      </c>
      <c r="C428" s="35" t="s">
        <v>4042</v>
      </c>
      <c r="D428" s="35" t="s">
        <v>4043</v>
      </c>
      <c r="E428" s="36">
        <v>6745.99</v>
      </c>
      <c r="F428" s="209"/>
      <c r="G428" s="36">
        <v>82.14</v>
      </c>
      <c r="H428" s="36">
        <v>660.99</v>
      </c>
      <c r="I428" s="36">
        <v>7324.84</v>
      </c>
      <c r="J428" s="209"/>
      <c r="K428" s="5" t="str">
        <f>VLOOKUP(B428,'LEAD 2019'!$B:$B,1,0)</f>
        <v>4.1.1.98.20.0001-6</v>
      </c>
    </row>
    <row r="429" spans="1:11" ht="15" customHeight="1">
      <c r="A429" s="34">
        <v>3</v>
      </c>
      <c r="B429" s="35" t="s">
        <v>4044</v>
      </c>
      <c r="C429" s="35" t="s">
        <v>1</v>
      </c>
      <c r="D429" s="35" t="s">
        <v>4045</v>
      </c>
      <c r="E429" s="36">
        <v>1608278.32</v>
      </c>
      <c r="F429" s="209"/>
      <c r="G429" s="36">
        <v>6768.91</v>
      </c>
      <c r="H429" s="36">
        <v>95002.240000000005</v>
      </c>
      <c r="I429" s="36">
        <v>1696511.65</v>
      </c>
      <c r="J429" s="209"/>
      <c r="K429" s="5" t="str">
        <f>VLOOKUP(B429,'LEAD 2019'!$B:$B,1,0)</f>
        <v>4.1.4.00.00-9</v>
      </c>
    </row>
    <row r="430" spans="1:11" ht="15" customHeight="1">
      <c r="A430" s="34">
        <v>4</v>
      </c>
      <c r="B430" s="35" t="s">
        <v>4046</v>
      </c>
      <c r="C430" s="35" t="s">
        <v>1</v>
      </c>
      <c r="D430" s="35" t="s">
        <v>4047</v>
      </c>
      <c r="E430" s="36">
        <v>1608278.32</v>
      </c>
      <c r="F430" s="209"/>
      <c r="G430" s="36">
        <v>6768.91</v>
      </c>
      <c r="H430" s="36">
        <v>95002.240000000005</v>
      </c>
      <c r="I430" s="36">
        <v>1696511.65</v>
      </c>
      <c r="J430" s="209"/>
      <c r="K430" s="5" t="str">
        <f>VLOOKUP(B430,'LEAD 2019'!$B:$B,1,0)</f>
        <v>4.1.4.10.00-6</v>
      </c>
    </row>
    <row r="431" spans="1:11" ht="15" customHeight="1">
      <c r="A431" s="34">
        <v>5</v>
      </c>
      <c r="B431" s="35" t="s">
        <v>4048</v>
      </c>
      <c r="C431" s="35" t="s">
        <v>1</v>
      </c>
      <c r="D431" s="35" t="s">
        <v>4049</v>
      </c>
      <c r="E431" s="36">
        <v>1608278.32</v>
      </c>
      <c r="F431" s="209"/>
      <c r="G431" s="36">
        <v>6768.91</v>
      </c>
      <c r="H431" s="36">
        <v>95002.240000000005</v>
      </c>
      <c r="I431" s="36">
        <v>1696511.65</v>
      </c>
      <c r="J431" s="209"/>
      <c r="K431" s="5" t="str">
        <f>VLOOKUP(B431,'LEAD 2019'!$B:$B,1,0)</f>
        <v>4.1.4.10.20-2</v>
      </c>
    </row>
    <row r="432" spans="1:11" ht="15" customHeight="1">
      <c r="A432" s="34">
        <v>6</v>
      </c>
      <c r="B432" s="35" t="s">
        <v>4050</v>
      </c>
      <c r="C432" s="35" t="s">
        <v>4051</v>
      </c>
      <c r="D432" s="35" t="s">
        <v>4052</v>
      </c>
      <c r="E432" s="36">
        <v>1608278.32</v>
      </c>
      <c r="F432" s="209"/>
      <c r="G432" s="36">
        <v>6768.91</v>
      </c>
      <c r="H432" s="36">
        <v>95002.240000000005</v>
      </c>
      <c r="I432" s="36">
        <v>1696511.65</v>
      </c>
      <c r="J432" s="209"/>
      <c r="K432" s="5" t="str">
        <f>VLOOKUP(B432,'LEAD 2019'!$B:$B,1,0)</f>
        <v>4.1.4.10.20.0001-3</v>
      </c>
    </row>
    <row r="433" spans="1:11" ht="15" customHeight="1">
      <c r="A433" s="34">
        <v>3</v>
      </c>
      <c r="B433" s="35" t="s">
        <v>4053</v>
      </c>
      <c r="C433" s="35" t="s">
        <v>1</v>
      </c>
      <c r="D433" s="35" t="s">
        <v>4054</v>
      </c>
      <c r="E433" s="36">
        <v>125309927.45999999</v>
      </c>
      <c r="F433" s="209"/>
      <c r="G433" s="36">
        <v>118208289.3</v>
      </c>
      <c r="H433" s="36">
        <v>134933201.44</v>
      </c>
      <c r="I433" s="36">
        <v>142034839.59999999</v>
      </c>
      <c r="J433" s="209"/>
      <c r="K433" s="5" t="str">
        <f>VLOOKUP(B433,'LEAD 2019'!$B:$B,1,0)</f>
        <v>4.1.5.00.00-2</v>
      </c>
    </row>
    <row r="434" spans="1:11" ht="15" customHeight="1">
      <c r="A434" s="34">
        <v>4</v>
      </c>
      <c r="B434" s="35" t="s">
        <v>4055</v>
      </c>
      <c r="C434" s="35" t="s">
        <v>1</v>
      </c>
      <c r="D434" s="35" t="s">
        <v>4056</v>
      </c>
      <c r="E434" s="36">
        <v>125309927.45999999</v>
      </c>
      <c r="F434" s="209"/>
      <c r="G434" s="36">
        <v>118208289.3</v>
      </c>
      <c r="H434" s="36">
        <v>134933201.44</v>
      </c>
      <c r="I434" s="36">
        <v>142034839.59999999</v>
      </c>
      <c r="J434" s="209"/>
      <c r="K434" s="5" t="str">
        <f>VLOOKUP(B434,'LEAD 2019'!$B:$B,1,0)</f>
        <v>4.1.5.10.00-9</v>
      </c>
    </row>
    <row r="435" spans="1:11" ht="15" customHeight="1">
      <c r="A435" s="34">
        <v>5</v>
      </c>
      <c r="B435" s="35" t="s">
        <v>4057</v>
      </c>
      <c r="C435" s="35" t="s">
        <v>1</v>
      </c>
      <c r="D435" s="35" t="s">
        <v>4058</v>
      </c>
      <c r="E435" s="36">
        <v>125309927.45999999</v>
      </c>
      <c r="F435" s="209"/>
      <c r="G435" s="36">
        <v>118208289.3</v>
      </c>
      <c r="H435" s="36">
        <v>134933201.44</v>
      </c>
      <c r="I435" s="36">
        <v>142034839.59999999</v>
      </c>
      <c r="J435" s="209"/>
      <c r="K435" s="5" t="str">
        <f>VLOOKUP(B435,'LEAD 2019'!$B:$B,1,0)</f>
        <v>4.1.5.10.20-5</v>
      </c>
    </row>
    <row r="436" spans="1:11" ht="15" customHeight="1">
      <c r="A436" s="34">
        <v>6</v>
      </c>
      <c r="B436" s="35" t="s">
        <v>4059</v>
      </c>
      <c r="C436" s="35" t="s">
        <v>4060</v>
      </c>
      <c r="D436" s="35" t="s">
        <v>4061</v>
      </c>
      <c r="E436" s="36">
        <v>125309927.45999999</v>
      </c>
      <c r="F436" s="209"/>
      <c r="G436" s="36">
        <v>118208289.3</v>
      </c>
      <c r="H436" s="36">
        <v>134933201.44</v>
      </c>
      <c r="I436" s="36">
        <v>142034839.59999999</v>
      </c>
      <c r="J436" s="209"/>
      <c r="K436" s="5" t="str">
        <f>VLOOKUP(B436,'LEAD 2019'!$B:$B,1,0)</f>
        <v>4.1.5.10.20.0001-2</v>
      </c>
    </row>
    <row r="437" spans="1:11" ht="15" customHeight="1">
      <c r="A437" s="34">
        <v>2</v>
      </c>
      <c r="B437" s="35" t="s">
        <v>4062</v>
      </c>
      <c r="C437" s="35" t="s">
        <v>1</v>
      </c>
      <c r="D437" s="35" t="s">
        <v>4063</v>
      </c>
      <c r="E437" s="36">
        <v>3826020.66</v>
      </c>
      <c r="F437" s="209"/>
      <c r="G437" s="36">
        <v>1815248.53</v>
      </c>
      <c r="H437" s="36">
        <v>603197.31999999995</v>
      </c>
      <c r="I437" s="36">
        <v>2613969.4500000002</v>
      </c>
      <c r="J437" s="209"/>
      <c r="K437" s="5" t="str">
        <f>VLOOKUP(B437,'LEAD 2019'!$B:$B,1,0)</f>
        <v>4.3.0.00.00-5</v>
      </c>
    </row>
    <row r="438" spans="1:11" ht="15" customHeight="1">
      <c r="A438" s="34">
        <v>3</v>
      </c>
      <c r="B438" s="35" t="s">
        <v>4064</v>
      </c>
      <c r="C438" s="35" t="s">
        <v>1</v>
      </c>
      <c r="D438" s="35" t="s">
        <v>4065</v>
      </c>
      <c r="E438" s="36">
        <v>3826020.66</v>
      </c>
      <c r="F438" s="209"/>
      <c r="G438" s="36">
        <v>1815248.53</v>
      </c>
      <c r="H438" s="36">
        <v>603197.31999999995</v>
      </c>
      <c r="I438" s="36">
        <v>2613969.4500000002</v>
      </c>
      <c r="J438" s="209"/>
      <c r="K438" s="5" t="str">
        <f>VLOOKUP(B438,'LEAD 2019'!$B:$B,1,0)</f>
        <v>4.3.2.00.00-1</v>
      </c>
    </row>
    <row r="439" spans="1:11" ht="15" customHeight="1">
      <c r="A439" s="34">
        <v>4</v>
      </c>
      <c r="B439" s="35" t="s">
        <v>4066</v>
      </c>
      <c r="C439" s="35" t="s">
        <v>1</v>
      </c>
      <c r="D439" s="35" t="s">
        <v>4067</v>
      </c>
      <c r="E439" s="36">
        <v>3826020.66</v>
      </c>
      <c r="F439" s="209"/>
      <c r="G439" s="36">
        <v>1815248.53</v>
      </c>
      <c r="H439" s="36">
        <v>603197.31999999995</v>
      </c>
      <c r="I439" s="36">
        <v>2613969.4500000002</v>
      </c>
      <c r="J439" s="209"/>
      <c r="K439" s="5" t="str">
        <f>VLOOKUP(B439,'LEAD 2019'!$B:$B,1,0)</f>
        <v>4.3.2.40.00-9</v>
      </c>
    </row>
    <row r="440" spans="1:11" ht="15" customHeight="1">
      <c r="A440" s="34">
        <v>5</v>
      </c>
      <c r="B440" s="35" t="s">
        <v>4068</v>
      </c>
      <c r="C440" s="35" t="s">
        <v>1</v>
      </c>
      <c r="D440" s="35" t="s">
        <v>4069</v>
      </c>
      <c r="E440" s="36">
        <v>3826020.66</v>
      </c>
      <c r="F440" s="209"/>
      <c r="G440" s="36">
        <v>1815248.53</v>
      </c>
      <c r="H440" s="36">
        <v>603197.31999999995</v>
      </c>
      <c r="I440" s="36">
        <v>2613969.4500000002</v>
      </c>
      <c r="J440" s="209"/>
      <c r="K440" s="5" t="str">
        <f>VLOOKUP(B440,'LEAD 2019'!$B:$B,1,0)</f>
        <v>4.3.2.40.10-2</v>
      </c>
    </row>
    <row r="441" spans="1:11" ht="15" customHeight="1">
      <c r="A441" s="34">
        <v>6</v>
      </c>
      <c r="B441" s="35" t="s">
        <v>4070</v>
      </c>
      <c r="C441" s="35" t="s">
        <v>4071</v>
      </c>
      <c r="D441" s="35" t="s">
        <v>4072</v>
      </c>
      <c r="E441" s="36">
        <v>3826020.66</v>
      </c>
      <c r="F441" s="209"/>
      <c r="G441" s="36">
        <v>1815248.53</v>
      </c>
      <c r="H441" s="36">
        <v>603197.31999999995</v>
      </c>
      <c r="I441" s="36">
        <v>2613969.4500000002</v>
      </c>
      <c r="J441" s="209"/>
      <c r="K441" s="5" t="str">
        <f>VLOOKUP(B441,'LEAD 2019'!$B:$B,1,0)</f>
        <v>4.3.2.40.10.0003-3</v>
      </c>
    </row>
    <row r="442" spans="1:11" ht="15" customHeight="1">
      <c r="A442" s="34">
        <v>2</v>
      </c>
      <c r="B442" s="35" t="s">
        <v>4073</v>
      </c>
      <c r="C442" s="35" t="s">
        <v>1</v>
      </c>
      <c r="D442" s="35" t="s">
        <v>2974</v>
      </c>
      <c r="E442" s="36">
        <v>5425433.6900000004</v>
      </c>
      <c r="F442" s="209"/>
      <c r="G442" s="36">
        <v>3393275.97</v>
      </c>
      <c r="H442" s="36">
        <v>2699327.94</v>
      </c>
      <c r="I442" s="36">
        <v>4731485.66</v>
      </c>
      <c r="J442" s="209"/>
      <c r="K442" s="5" t="str">
        <f>VLOOKUP(B442,'LEAD 2019'!$B:$B,1,0)</f>
        <v>4.4.0.00.00-4</v>
      </c>
    </row>
    <row r="443" spans="1:11" ht="15" customHeight="1">
      <c r="A443" s="34">
        <v>3</v>
      </c>
      <c r="B443" s="35" t="s">
        <v>4074</v>
      </c>
      <c r="C443" s="35" t="s">
        <v>1</v>
      </c>
      <c r="D443" s="35" t="s">
        <v>4075</v>
      </c>
      <c r="E443" s="36">
        <v>5425433.6900000004</v>
      </c>
      <c r="F443" s="209"/>
      <c r="G443" s="36">
        <v>3393275.97</v>
      </c>
      <c r="H443" s="36">
        <v>2699327.94</v>
      </c>
      <c r="I443" s="36">
        <v>4731485.66</v>
      </c>
      <c r="J443" s="209"/>
      <c r="K443" s="5" t="str">
        <f>VLOOKUP(B443,'LEAD 2019'!$B:$B,1,0)</f>
        <v>4.4.3.00.00-3</v>
      </c>
    </row>
    <row r="444" spans="1:11" ht="15" customHeight="1">
      <c r="A444" s="34">
        <v>4</v>
      </c>
      <c r="B444" s="35" t="s">
        <v>4076</v>
      </c>
      <c r="C444" s="35" t="s">
        <v>1</v>
      </c>
      <c r="D444" s="35" t="s">
        <v>4077</v>
      </c>
      <c r="E444" s="36">
        <v>5425433.6900000004</v>
      </c>
      <c r="F444" s="209"/>
      <c r="G444" s="36">
        <v>3393275.97</v>
      </c>
      <c r="H444" s="36">
        <v>2699327.94</v>
      </c>
      <c r="I444" s="36">
        <v>4731485.66</v>
      </c>
      <c r="J444" s="209"/>
      <c r="K444" s="5" t="str">
        <f>VLOOKUP(B444,'LEAD 2019'!$B:$B,1,0)</f>
        <v>4.4.3.10.00-0</v>
      </c>
    </row>
    <row r="445" spans="1:11" ht="15" customHeight="1">
      <c r="A445" s="34">
        <v>5</v>
      </c>
      <c r="B445" s="35" t="s">
        <v>4078</v>
      </c>
      <c r="C445" s="35" t="s">
        <v>1</v>
      </c>
      <c r="D445" s="35" t="s">
        <v>4079</v>
      </c>
      <c r="E445" s="36">
        <v>5425433.6900000004</v>
      </c>
      <c r="F445" s="209"/>
      <c r="G445" s="36">
        <v>3393275.97</v>
      </c>
      <c r="H445" s="36">
        <v>2699327.94</v>
      </c>
      <c r="I445" s="36">
        <v>4731485.66</v>
      </c>
      <c r="J445" s="209"/>
      <c r="K445" s="5" t="str">
        <f>VLOOKUP(B445,'LEAD 2019'!$B:$B,1,0)</f>
        <v>4.4.3.10.99-0</v>
      </c>
    </row>
    <row r="446" spans="1:11" ht="15" customHeight="1">
      <c r="A446" s="34">
        <v>6</v>
      </c>
      <c r="B446" s="35" t="s">
        <v>4080</v>
      </c>
      <c r="C446" s="35" t="s">
        <v>4081</v>
      </c>
      <c r="D446" s="35" t="s">
        <v>4082</v>
      </c>
      <c r="E446" s="36">
        <v>6021615.6200000001</v>
      </c>
      <c r="F446" s="209"/>
      <c r="G446" s="36">
        <v>3122311.48</v>
      </c>
      <c r="H446" s="36">
        <v>2191031.9700000002</v>
      </c>
      <c r="I446" s="36">
        <v>5090336.1100000003</v>
      </c>
      <c r="J446" s="209"/>
      <c r="K446" s="5" t="str">
        <f>VLOOKUP(B446,'LEAD 2019'!$B:$B,1,0)</f>
        <v>4.4.3.10.99.0003-9</v>
      </c>
    </row>
    <row r="447" spans="1:11" ht="15" customHeight="1">
      <c r="A447" s="34">
        <v>6</v>
      </c>
      <c r="B447" s="35" t="s">
        <v>4083</v>
      </c>
      <c r="C447" s="35" t="s">
        <v>4084</v>
      </c>
      <c r="D447" s="35" t="s">
        <v>4085</v>
      </c>
      <c r="E447" s="36">
        <v>-596181.93000000005</v>
      </c>
      <c r="F447" s="209"/>
      <c r="G447" s="36">
        <v>270964.49</v>
      </c>
      <c r="H447" s="36">
        <v>508295.97</v>
      </c>
      <c r="I447" s="36">
        <v>-358850.45</v>
      </c>
      <c r="J447" s="209"/>
      <c r="K447" s="5" t="str">
        <f>VLOOKUP(B447,'LEAD 2019'!$B:$B,1,0)</f>
        <v>4.4.3.10.99.0004-6</v>
      </c>
    </row>
    <row r="448" spans="1:11" ht="15" customHeight="1">
      <c r="A448" s="34">
        <v>2</v>
      </c>
      <c r="B448" s="35" t="s">
        <v>4086</v>
      </c>
      <c r="C448" s="35" t="s">
        <v>1</v>
      </c>
      <c r="D448" s="35" t="s">
        <v>4087</v>
      </c>
      <c r="E448" s="36">
        <v>763447.99</v>
      </c>
      <c r="F448" s="209"/>
      <c r="G448" s="36">
        <v>101544973.03</v>
      </c>
      <c r="H448" s="36">
        <v>101999550.89</v>
      </c>
      <c r="I448" s="36">
        <v>1218025.8500000001</v>
      </c>
      <c r="J448" s="209"/>
      <c r="K448" s="5" t="str">
        <f>VLOOKUP(B448,'LEAD 2019'!$B:$B,1,0)</f>
        <v>4.5.0.00.00-3</v>
      </c>
    </row>
    <row r="449" spans="1:11" ht="15" customHeight="1">
      <c r="A449" s="34">
        <v>3</v>
      </c>
      <c r="B449" s="35" t="s">
        <v>4088</v>
      </c>
      <c r="C449" s="35" t="s">
        <v>1</v>
      </c>
      <c r="D449" s="35" t="s">
        <v>4089</v>
      </c>
      <c r="E449" s="36">
        <v>763447.99</v>
      </c>
      <c r="F449" s="209"/>
      <c r="G449" s="36">
        <v>101544973.03</v>
      </c>
      <c r="H449" s="36">
        <v>101999550.89</v>
      </c>
      <c r="I449" s="36">
        <v>1218025.8500000001</v>
      </c>
      <c r="J449" s="209"/>
      <c r="K449" s="5" t="str">
        <f>VLOOKUP(B449,'LEAD 2019'!$B:$B,1,0)</f>
        <v>4.5.1.00.00-6</v>
      </c>
    </row>
    <row r="450" spans="1:11" ht="15" customHeight="1">
      <c r="A450" s="34">
        <v>4</v>
      </c>
      <c r="B450" s="35" t="s">
        <v>4090</v>
      </c>
      <c r="C450" s="35" t="s">
        <v>1</v>
      </c>
      <c r="D450" s="35" t="s">
        <v>4091</v>
      </c>
      <c r="E450" s="36">
        <v>671485.89</v>
      </c>
      <c r="F450" s="209"/>
      <c r="G450" s="36">
        <v>7151958.9199999999</v>
      </c>
      <c r="H450" s="36">
        <v>7537321.0300000003</v>
      </c>
      <c r="I450" s="36">
        <v>1056848</v>
      </c>
      <c r="J450" s="209"/>
      <c r="K450" s="5" t="str">
        <f>VLOOKUP(B450,'LEAD 2019'!$B:$B,1,0)</f>
        <v>4.5.1.40.00-4</v>
      </c>
    </row>
    <row r="451" spans="1:11" ht="15" customHeight="1">
      <c r="A451" s="34">
        <v>6</v>
      </c>
      <c r="B451" s="35" t="s">
        <v>4092</v>
      </c>
      <c r="C451" s="35" t="s">
        <v>4093</v>
      </c>
      <c r="D451" s="35" t="s">
        <v>4094</v>
      </c>
      <c r="E451" s="36">
        <v>671485.89</v>
      </c>
      <c r="F451" s="209"/>
      <c r="G451" s="36">
        <v>7151958.9199999999</v>
      </c>
      <c r="H451" s="36">
        <v>7537321.0300000003</v>
      </c>
      <c r="I451" s="36">
        <v>1056848</v>
      </c>
      <c r="J451" s="209"/>
      <c r="K451" s="5" t="str">
        <f>VLOOKUP(B451,'LEAD 2019'!$B:$B,1,0)</f>
        <v>4.5.1.40.00.0001-5</v>
      </c>
    </row>
    <row r="452" spans="1:11" ht="15" customHeight="1">
      <c r="A452" s="34">
        <v>4</v>
      </c>
      <c r="B452" s="35" t="s">
        <v>4095</v>
      </c>
      <c r="C452" s="35" t="s">
        <v>1</v>
      </c>
      <c r="D452" s="35" t="s">
        <v>4096</v>
      </c>
      <c r="E452" s="36">
        <v>91962.1</v>
      </c>
      <c r="F452" s="209"/>
      <c r="G452" s="36">
        <v>94393014.109999999</v>
      </c>
      <c r="H452" s="36">
        <v>94462229.859999999</v>
      </c>
      <c r="I452" s="36">
        <v>161177.85</v>
      </c>
      <c r="J452" s="209"/>
      <c r="K452" s="5" t="str">
        <f>VLOOKUP(B452,'LEAD 2019'!$B:$B,1,0)</f>
        <v>4.5.1.80.00-2</v>
      </c>
    </row>
    <row r="453" spans="1:11" ht="15" customHeight="1">
      <c r="A453" s="34">
        <v>5</v>
      </c>
      <c r="B453" s="35" t="s">
        <v>4097</v>
      </c>
      <c r="C453" s="35" t="s">
        <v>1</v>
      </c>
      <c r="D453" s="35" t="s">
        <v>4098</v>
      </c>
      <c r="E453" s="36">
        <v>91962.1</v>
      </c>
      <c r="F453" s="209"/>
      <c r="G453" s="36">
        <v>48629411.170000002</v>
      </c>
      <c r="H453" s="36">
        <v>48698626.920000002</v>
      </c>
      <c r="I453" s="36">
        <v>161177.85</v>
      </c>
      <c r="J453" s="209"/>
      <c r="K453" s="5" t="str">
        <f>VLOOKUP(B453,'LEAD 2019'!$B:$B,1,0)</f>
        <v>4.5.1.80.10-5</v>
      </c>
    </row>
    <row r="454" spans="1:11" ht="15" customHeight="1">
      <c r="A454" s="34">
        <v>6</v>
      </c>
      <c r="B454" s="35" t="s">
        <v>4099</v>
      </c>
      <c r="C454" s="35" t="s">
        <v>4100</v>
      </c>
      <c r="D454" s="35" t="s">
        <v>4101</v>
      </c>
      <c r="E454" s="36">
        <v>88908.53</v>
      </c>
      <c r="F454" s="209"/>
      <c r="G454" s="36">
        <v>32798869.59</v>
      </c>
      <c r="H454" s="36">
        <v>32862937.550000001</v>
      </c>
      <c r="I454" s="36">
        <v>152976.49</v>
      </c>
      <c r="J454" s="209"/>
      <c r="K454" s="5" t="str">
        <f>VLOOKUP(B454,'LEAD 2019'!$B:$B,1,0)</f>
        <v>4.5.1.80.10.0001-6</v>
      </c>
    </row>
    <row r="455" spans="1:11" ht="15" customHeight="1">
      <c r="A455" s="34">
        <v>6</v>
      </c>
      <c r="B455" s="35" t="s">
        <v>4102</v>
      </c>
      <c r="C455" s="35" t="s">
        <v>4103</v>
      </c>
      <c r="D455" s="35" t="s">
        <v>4104</v>
      </c>
      <c r="E455" s="36">
        <v>3053.57</v>
      </c>
      <c r="F455" s="209"/>
      <c r="G455" s="36">
        <v>6053857.5999999996</v>
      </c>
      <c r="H455" s="36">
        <v>6059005.3899999997</v>
      </c>
      <c r="I455" s="36">
        <v>8201.36</v>
      </c>
      <c r="J455" s="209"/>
      <c r="K455" s="5" t="str">
        <f>VLOOKUP(B455,'LEAD 2019'!$B:$B,1,0)</f>
        <v>4.5.1.80.10.0002-3</v>
      </c>
    </row>
    <row r="456" spans="1:11" ht="15" customHeight="1">
      <c r="A456" s="34">
        <v>2</v>
      </c>
      <c r="B456" s="35" t="s">
        <v>4111</v>
      </c>
      <c r="C456" s="35" t="s">
        <v>1</v>
      </c>
      <c r="D456" s="35" t="s">
        <v>4112</v>
      </c>
      <c r="E456" s="36">
        <v>7283614.6799999997</v>
      </c>
      <c r="F456" s="209"/>
      <c r="G456" s="36">
        <v>706088862.29999995</v>
      </c>
      <c r="H456" s="36">
        <v>707267642.07000005</v>
      </c>
      <c r="I456" s="36">
        <v>8462394.4499999993</v>
      </c>
      <c r="J456" s="209"/>
      <c r="K456" s="5" t="str">
        <f>VLOOKUP(B456,'LEAD 2019'!$B:$B,1,0)</f>
        <v>4.9.0.00.00-9</v>
      </c>
    </row>
    <row r="457" spans="1:11" ht="15" customHeight="1">
      <c r="A457" s="34">
        <v>3</v>
      </c>
      <c r="B457" s="35" t="s">
        <v>4113</v>
      </c>
      <c r="C457" s="35" t="s">
        <v>1</v>
      </c>
      <c r="D457" s="35" t="s">
        <v>4114</v>
      </c>
      <c r="E457" s="36">
        <v>39225.230000000003</v>
      </c>
      <c r="F457" s="209"/>
      <c r="G457" s="36">
        <v>136115850.12</v>
      </c>
      <c r="H457" s="36">
        <v>136123765.62</v>
      </c>
      <c r="I457" s="36">
        <v>47140.73</v>
      </c>
      <c r="J457" s="209"/>
      <c r="K457" s="5" t="str">
        <f>VLOOKUP(B457,'LEAD 2019'!$B:$B,1,0)</f>
        <v>4.9.1.00.00-2</v>
      </c>
    </row>
    <row r="458" spans="1:11" ht="15" customHeight="1">
      <c r="A458" s="34">
        <v>4</v>
      </c>
      <c r="B458" s="35" t="s">
        <v>4115</v>
      </c>
      <c r="C458" s="35" t="s">
        <v>1</v>
      </c>
      <c r="D458" s="35" t="s">
        <v>4116</v>
      </c>
      <c r="E458" s="36">
        <v>37959.17</v>
      </c>
      <c r="F458" s="209"/>
      <c r="G458" s="36">
        <v>2452147.79</v>
      </c>
      <c r="H458" s="36">
        <v>2458319.96</v>
      </c>
      <c r="I458" s="36">
        <v>44131.34</v>
      </c>
      <c r="J458" s="209"/>
      <c r="K458" s="5" t="str">
        <f>VLOOKUP(B458,'LEAD 2019'!$B:$B,1,0)</f>
        <v>4.9.1.10.00-9</v>
      </c>
    </row>
    <row r="459" spans="1:11" ht="15" customHeight="1">
      <c r="A459" s="34">
        <v>5</v>
      </c>
      <c r="B459" s="35" t="s">
        <v>4117</v>
      </c>
      <c r="C459" s="35" t="s">
        <v>1</v>
      </c>
      <c r="D459" s="35" t="s">
        <v>4118</v>
      </c>
      <c r="E459" s="36">
        <v>37895.300000000003</v>
      </c>
      <c r="F459" s="209"/>
      <c r="G459" s="36">
        <v>2437084.9700000002</v>
      </c>
      <c r="H459" s="36">
        <v>2443023.0299999998</v>
      </c>
      <c r="I459" s="36">
        <v>43833.36</v>
      </c>
      <c r="J459" s="209"/>
      <c r="K459" s="5" t="str">
        <f>VLOOKUP(B459,'LEAD 2019'!$B:$B,1,0)</f>
        <v>4.9.1.10.10-2</v>
      </c>
    </row>
    <row r="460" spans="1:11" ht="15" customHeight="1">
      <c r="A460" s="34">
        <v>6</v>
      </c>
      <c r="B460" s="35" t="s">
        <v>4119</v>
      </c>
      <c r="C460" s="35" t="s">
        <v>4120</v>
      </c>
      <c r="D460" s="35" t="s">
        <v>4121</v>
      </c>
      <c r="E460" s="36">
        <v>37895.300000000003</v>
      </c>
      <c r="F460" s="209"/>
      <c r="G460" s="36">
        <v>2437084.9700000002</v>
      </c>
      <c r="H460" s="36">
        <v>2443023.0299999998</v>
      </c>
      <c r="I460" s="36">
        <v>43833.36</v>
      </c>
      <c r="J460" s="209"/>
      <c r="K460" s="5" t="str">
        <f>VLOOKUP(B460,'LEAD 2019'!$B:$B,1,0)</f>
        <v>4.9.1.10.10.0001-3</v>
      </c>
    </row>
    <row r="461" spans="1:11" ht="15" customHeight="1">
      <c r="A461" s="34">
        <v>5</v>
      </c>
      <c r="B461" s="35" t="s">
        <v>4122</v>
      </c>
      <c r="C461" s="35" t="s">
        <v>1</v>
      </c>
      <c r="D461" s="35" t="s">
        <v>4123</v>
      </c>
      <c r="E461" s="36">
        <v>63.87</v>
      </c>
      <c r="F461" s="209"/>
      <c r="G461" s="36">
        <v>15062.82</v>
      </c>
      <c r="H461" s="36">
        <v>15296.93</v>
      </c>
      <c r="I461" s="36">
        <v>297.98</v>
      </c>
      <c r="J461" s="209"/>
      <c r="K461" s="5" t="str">
        <f>VLOOKUP(B461,'LEAD 2019'!$B:$B,1,0)</f>
        <v>4.9.1.10.40-1</v>
      </c>
    </row>
    <row r="462" spans="1:11" ht="15" customHeight="1">
      <c r="A462" s="34">
        <v>6</v>
      </c>
      <c r="B462" s="35" t="s">
        <v>4124</v>
      </c>
      <c r="C462" s="35" t="s">
        <v>4125</v>
      </c>
      <c r="D462" s="35" t="s">
        <v>4126</v>
      </c>
      <c r="E462" s="36">
        <v>63.87</v>
      </c>
      <c r="F462" s="209"/>
      <c r="G462" s="36">
        <v>15062.82</v>
      </c>
      <c r="H462" s="36">
        <v>15296.93</v>
      </c>
      <c r="I462" s="36">
        <v>297.98</v>
      </c>
      <c r="J462" s="209"/>
      <c r="K462" s="5" t="str">
        <f>VLOOKUP(B462,'LEAD 2019'!$B:$B,1,0)</f>
        <v>4.9.1.10.40.0001-0</v>
      </c>
    </row>
    <row r="463" spans="1:11" ht="15" customHeight="1">
      <c r="A463" s="34">
        <v>4</v>
      </c>
      <c r="B463" s="35" t="s">
        <v>4127</v>
      </c>
      <c r="C463" s="35" t="s">
        <v>1</v>
      </c>
      <c r="D463" s="35" t="s">
        <v>4128</v>
      </c>
      <c r="E463" s="36">
        <v>1266.06</v>
      </c>
      <c r="F463" s="209"/>
      <c r="G463" s="36">
        <v>33911023.899999999</v>
      </c>
      <c r="H463" s="36">
        <v>33912767.229999997</v>
      </c>
      <c r="I463" s="36">
        <v>3009.39</v>
      </c>
      <c r="J463" s="209"/>
      <c r="K463" s="5" t="str">
        <f>VLOOKUP(B463,'LEAD 2019'!$B:$B,1,0)</f>
        <v>4.9.1.40.00-0</v>
      </c>
    </row>
    <row r="464" spans="1:11" ht="15" customHeight="1">
      <c r="A464" s="34">
        <v>5</v>
      </c>
      <c r="B464" s="35" t="s">
        <v>4134</v>
      </c>
      <c r="C464" s="35" t="s">
        <v>1</v>
      </c>
      <c r="D464" s="35" t="s">
        <v>4135</v>
      </c>
      <c r="E464" s="36">
        <v>1266.06</v>
      </c>
      <c r="F464" s="209"/>
      <c r="G464" s="36">
        <v>1788810.78</v>
      </c>
      <c r="H464" s="36">
        <v>1790554.11</v>
      </c>
      <c r="I464" s="36">
        <v>3009.39</v>
      </c>
      <c r="J464" s="209"/>
      <c r="K464" s="5" t="str">
        <f>VLOOKUP(B464,'LEAD 2019'!$B:$B,1,0)</f>
        <v>4.9.1.40.20-6</v>
      </c>
    </row>
    <row r="465" spans="1:11" ht="15" customHeight="1">
      <c r="A465" s="34">
        <v>6</v>
      </c>
      <c r="B465" s="35" t="s">
        <v>4136</v>
      </c>
      <c r="C465" s="35" t="s">
        <v>4137</v>
      </c>
      <c r="D465" s="35" t="s">
        <v>4138</v>
      </c>
      <c r="E465" s="36">
        <v>1266.06</v>
      </c>
      <c r="F465" s="209"/>
      <c r="G465" s="36">
        <v>1788810.78</v>
      </c>
      <c r="H465" s="36">
        <v>1790554.11</v>
      </c>
      <c r="I465" s="36">
        <v>3009.39</v>
      </c>
      <c r="J465" s="209"/>
      <c r="K465" s="5" t="str">
        <f>VLOOKUP(B465,'LEAD 2019'!$B:$B,1,0)</f>
        <v>4.9.1.40.20.0001-1</v>
      </c>
    </row>
    <row r="466" spans="1:11" ht="15" customHeight="1">
      <c r="A466" s="34">
        <v>3</v>
      </c>
      <c r="B466" s="35" t="s">
        <v>4139</v>
      </c>
      <c r="C466" s="35" t="s">
        <v>1</v>
      </c>
      <c r="D466" s="35" t="s">
        <v>4140</v>
      </c>
      <c r="E466" s="36">
        <v>993857.01</v>
      </c>
      <c r="F466" s="209"/>
      <c r="G466" s="36">
        <v>2196284.86</v>
      </c>
      <c r="H466" s="36">
        <v>2141965.98</v>
      </c>
      <c r="I466" s="36">
        <v>939538.13</v>
      </c>
      <c r="J466" s="209"/>
      <c r="K466" s="5" t="str">
        <f>VLOOKUP(B466,'LEAD 2019'!$B:$B,1,0)</f>
        <v>4.9.3.00.00-8</v>
      </c>
    </row>
    <row r="467" spans="1:11" ht="15" customHeight="1">
      <c r="A467" s="34">
        <v>4</v>
      </c>
      <c r="B467" s="35" t="s">
        <v>4141</v>
      </c>
      <c r="C467" s="35" t="s">
        <v>1</v>
      </c>
      <c r="D467" s="35" t="s">
        <v>4142</v>
      </c>
      <c r="E467" s="36">
        <v>700517.85</v>
      </c>
      <c r="F467" s="209"/>
      <c r="G467" s="36">
        <v>755616.55</v>
      </c>
      <c r="H467" s="36">
        <v>125303.93</v>
      </c>
      <c r="I467" s="36">
        <v>70205.23</v>
      </c>
      <c r="J467" s="209"/>
      <c r="K467" s="5" t="str">
        <f>VLOOKUP(B467,'LEAD 2019'!$B:$B,1,0)</f>
        <v>4.9.3.20.00-2</v>
      </c>
    </row>
    <row r="468" spans="1:11" ht="15" customHeight="1">
      <c r="A468" s="34">
        <v>5</v>
      </c>
      <c r="B468" s="35" t="s">
        <v>4143</v>
      </c>
      <c r="C468" s="35" t="s">
        <v>1</v>
      </c>
      <c r="D468" s="35" t="s">
        <v>4144</v>
      </c>
      <c r="E468" s="36">
        <v>210289.72</v>
      </c>
      <c r="F468" s="209"/>
      <c r="G468" s="36">
        <v>140584.49</v>
      </c>
      <c r="H468" s="36">
        <v>500</v>
      </c>
      <c r="I468" s="36">
        <v>70205.23</v>
      </c>
      <c r="J468" s="209"/>
      <c r="K468" s="5" t="str">
        <f>VLOOKUP(B468,'LEAD 2019'!$B:$B,1,0)</f>
        <v>4.9.3.20.10-5</v>
      </c>
    </row>
    <row r="469" spans="1:11" ht="15" customHeight="1">
      <c r="A469" s="34">
        <v>6</v>
      </c>
      <c r="B469" s="35" t="s">
        <v>4145</v>
      </c>
      <c r="C469" s="35" t="s">
        <v>4146</v>
      </c>
      <c r="D469" s="35" t="s">
        <v>4147</v>
      </c>
      <c r="E469" s="36">
        <v>210289.72</v>
      </c>
      <c r="F469" s="209"/>
      <c r="G469" s="36">
        <v>140584.49</v>
      </c>
      <c r="H469" s="36">
        <v>500</v>
      </c>
      <c r="I469" s="36">
        <v>70205.23</v>
      </c>
      <c r="J469" s="209"/>
      <c r="K469" s="5" t="str">
        <f>VLOOKUP(B469,'LEAD 2019'!$B:$B,1,0)</f>
        <v>4.9.3.20.10.0001-4</v>
      </c>
    </row>
    <row r="470" spans="1:11" ht="15" customHeight="1">
      <c r="A470" s="34">
        <v>4</v>
      </c>
      <c r="B470" s="35" t="s">
        <v>4153</v>
      </c>
      <c r="C470" s="35" t="s">
        <v>1</v>
      </c>
      <c r="D470" s="35" t="s">
        <v>4154</v>
      </c>
      <c r="E470" s="36">
        <v>0</v>
      </c>
      <c r="F470" s="209"/>
      <c r="G470" s="36">
        <v>176087.75</v>
      </c>
      <c r="H470" s="36">
        <v>813120.81</v>
      </c>
      <c r="I470" s="36">
        <v>637033.06000000006</v>
      </c>
      <c r="J470" s="209"/>
      <c r="K470" s="5" t="str">
        <f>VLOOKUP(B470,'LEAD 2019'!$B:$B,1,0)</f>
        <v>4.9.3.30.00-9</v>
      </c>
    </row>
    <row r="471" spans="1:11" ht="15" customHeight="1">
      <c r="A471" s="34">
        <v>6</v>
      </c>
      <c r="B471" s="35" t="s">
        <v>4158</v>
      </c>
      <c r="C471" s="35" t="s">
        <v>4159</v>
      </c>
      <c r="D471" s="35" t="s">
        <v>4160</v>
      </c>
      <c r="E471" s="36">
        <v>0</v>
      </c>
      <c r="F471" s="209"/>
      <c r="G471" s="36">
        <v>0</v>
      </c>
      <c r="H471" s="36">
        <v>637033.06000000006</v>
      </c>
      <c r="I471" s="36">
        <v>637033.06000000006</v>
      </c>
      <c r="J471" s="209"/>
      <c r="K471" s="5" t="str">
        <f>VLOOKUP(B471,'LEAD 2019'!$B:$B,1,0)</f>
        <v>4.9.3.30.00.0002-5</v>
      </c>
    </row>
    <row r="472" spans="1:11" ht="15" customHeight="1">
      <c r="A472" s="34">
        <v>4</v>
      </c>
      <c r="B472" s="35" t="s">
        <v>4161</v>
      </c>
      <c r="C472" s="35" t="s">
        <v>1</v>
      </c>
      <c r="D472" s="35" t="s">
        <v>4162</v>
      </c>
      <c r="E472" s="36">
        <v>293339.15999999997</v>
      </c>
      <c r="F472" s="209"/>
      <c r="G472" s="36">
        <v>1264580.56</v>
      </c>
      <c r="H472" s="36">
        <v>1203541.24</v>
      </c>
      <c r="I472" s="36">
        <v>232299.84</v>
      </c>
      <c r="J472" s="209"/>
      <c r="K472" s="5" t="str">
        <f>VLOOKUP(B472,'LEAD 2019'!$B:$B,1,0)</f>
        <v>4.9.3.80.00-4</v>
      </c>
    </row>
    <row r="473" spans="1:11" ht="15" customHeight="1">
      <c r="A473" s="34">
        <v>6</v>
      </c>
      <c r="B473" s="35" t="s">
        <v>4163</v>
      </c>
      <c r="C473" s="35" t="s">
        <v>4164</v>
      </c>
      <c r="D473" s="35" t="s">
        <v>4165</v>
      </c>
      <c r="E473" s="36">
        <v>293339.15999999997</v>
      </c>
      <c r="F473" s="209"/>
      <c r="G473" s="36">
        <v>1264580.56</v>
      </c>
      <c r="H473" s="36">
        <v>1203541.24</v>
      </c>
      <c r="I473" s="36">
        <v>232299.84</v>
      </c>
      <c r="J473" s="209"/>
      <c r="K473" s="5" t="str">
        <f>VLOOKUP(B473,'LEAD 2019'!$B:$B,1,0)</f>
        <v>4.9.3.80.00.0001-3</v>
      </c>
    </row>
    <row r="474" spans="1:11" ht="15" customHeight="1">
      <c r="A474" s="34">
        <v>3</v>
      </c>
      <c r="B474" s="35" t="s">
        <v>4166</v>
      </c>
      <c r="C474" s="35" t="s">
        <v>1</v>
      </c>
      <c r="D474" s="35" t="s">
        <v>4167</v>
      </c>
      <c r="E474" s="36">
        <v>524494.48</v>
      </c>
      <c r="F474" s="209"/>
      <c r="G474" s="36">
        <v>7611458.5800000001</v>
      </c>
      <c r="H474" s="36">
        <v>7659633.8200000003</v>
      </c>
      <c r="I474" s="36">
        <v>572669.72</v>
      </c>
      <c r="J474" s="209"/>
      <c r="K474" s="5" t="str">
        <f>VLOOKUP(B474,'LEAD 2019'!$B:$B,1,0)</f>
        <v>4.9.4.00.00-1</v>
      </c>
    </row>
    <row r="475" spans="1:11" ht="15" customHeight="1">
      <c r="A475" s="34">
        <v>4</v>
      </c>
      <c r="B475" s="35" t="s">
        <v>4168</v>
      </c>
      <c r="C475" s="35" t="s">
        <v>1</v>
      </c>
      <c r="D475" s="35" t="s">
        <v>4169</v>
      </c>
      <c r="E475" s="36">
        <v>53434.13</v>
      </c>
      <c r="F475" s="209"/>
      <c r="G475" s="36">
        <v>376864.37</v>
      </c>
      <c r="H475" s="36">
        <v>407566.31</v>
      </c>
      <c r="I475" s="36">
        <v>84136.07</v>
      </c>
      <c r="J475" s="209"/>
      <c r="K475" s="5" t="str">
        <f>VLOOKUP(B475,'LEAD 2019'!$B:$B,1,0)</f>
        <v>4.9.4.10.00-8</v>
      </c>
    </row>
    <row r="476" spans="1:11" ht="15" customHeight="1">
      <c r="A476" s="34">
        <v>6</v>
      </c>
      <c r="B476" s="35" t="s">
        <v>4170</v>
      </c>
      <c r="C476" s="35" t="s">
        <v>4171</v>
      </c>
      <c r="D476" s="35" t="s">
        <v>4172</v>
      </c>
      <c r="E476" s="36">
        <v>26967.51</v>
      </c>
      <c r="F476" s="209"/>
      <c r="G476" s="36">
        <v>218280.36</v>
      </c>
      <c r="H476" s="36">
        <v>240931.04</v>
      </c>
      <c r="I476" s="36">
        <v>49618.19</v>
      </c>
      <c r="J476" s="209"/>
      <c r="K476" s="5" t="str">
        <f>VLOOKUP(B476,'LEAD 2019'!$B:$B,1,0)</f>
        <v>4.9.4.10.00.0001-1</v>
      </c>
    </row>
    <row r="477" spans="1:11" ht="15" customHeight="1">
      <c r="A477" s="227">
        <v>6</v>
      </c>
      <c r="B477" s="228" t="s">
        <v>4173</v>
      </c>
      <c r="C477" s="228" t="s">
        <v>4174</v>
      </c>
      <c r="D477" s="228" t="s">
        <v>4175</v>
      </c>
      <c r="E477" s="229">
        <v>26466.62</v>
      </c>
      <c r="F477" s="230"/>
      <c r="G477" s="229">
        <v>158584.01</v>
      </c>
      <c r="H477" s="229">
        <v>166635.26999999999</v>
      </c>
      <c r="I477" s="229">
        <v>34517.879999999997</v>
      </c>
      <c r="J477" s="230"/>
      <c r="K477" s="231" t="str">
        <f>VLOOKUP(B477,'LEAD 2019'!$B:$B,1,0)</f>
        <v>4.9.4.10.00.0002-8</v>
      </c>
    </row>
    <row r="478" spans="1:11" ht="15" customHeight="1">
      <c r="A478" s="34">
        <v>4</v>
      </c>
      <c r="B478" s="35" t="s">
        <v>4176</v>
      </c>
      <c r="C478" s="35" t="s">
        <v>1</v>
      </c>
      <c r="D478" s="35" t="s">
        <v>4177</v>
      </c>
      <c r="E478" s="36">
        <v>471060.35</v>
      </c>
      <c r="F478" s="209"/>
      <c r="G478" s="36">
        <v>7234594.21</v>
      </c>
      <c r="H478" s="36">
        <v>7252067.5099999998</v>
      </c>
      <c r="I478" s="36">
        <v>488533.65</v>
      </c>
      <c r="J478" s="209"/>
      <c r="K478" s="5" t="str">
        <f>VLOOKUP(B478,'LEAD 2019'!$B:$B,1,0)</f>
        <v>4.9.4.20.00-5</v>
      </c>
    </row>
    <row r="479" spans="1:11" ht="15" customHeight="1">
      <c r="A479" s="34">
        <v>5</v>
      </c>
      <c r="B479" s="35" t="s">
        <v>4178</v>
      </c>
      <c r="C479" s="35" t="s">
        <v>1</v>
      </c>
      <c r="D479" s="35" t="s">
        <v>4179</v>
      </c>
      <c r="E479" s="36">
        <v>39303.480000000003</v>
      </c>
      <c r="F479" s="209"/>
      <c r="G479" s="36">
        <v>692328.05</v>
      </c>
      <c r="H479" s="36">
        <v>692383.58</v>
      </c>
      <c r="I479" s="36">
        <v>39359.01</v>
      </c>
      <c r="J479" s="209"/>
      <c r="K479" s="5" t="str">
        <f>VLOOKUP(B479,'LEAD 2019'!$B:$B,1,0)</f>
        <v>4.9.4.20.10-8</v>
      </c>
    </row>
    <row r="480" spans="1:11" ht="15" customHeight="1">
      <c r="A480" s="34">
        <v>6</v>
      </c>
      <c r="B480" s="35" t="s">
        <v>4180</v>
      </c>
      <c r="C480" s="35" t="s">
        <v>4181</v>
      </c>
      <c r="D480" s="35" t="s">
        <v>4182</v>
      </c>
      <c r="E480" s="36">
        <v>4048.95</v>
      </c>
      <c r="F480" s="209"/>
      <c r="G480" s="36">
        <v>87914.77</v>
      </c>
      <c r="H480" s="36">
        <v>88905.46</v>
      </c>
      <c r="I480" s="36">
        <v>5039.6400000000003</v>
      </c>
      <c r="J480" s="209"/>
      <c r="K480" s="5" t="str">
        <f>VLOOKUP(B480,'LEAD 2019'!$B:$B,1,0)</f>
        <v>4.9.4.20.10.0001-3</v>
      </c>
    </row>
    <row r="481" spans="1:11" ht="15" customHeight="1">
      <c r="A481" s="34">
        <v>6</v>
      </c>
      <c r="B481" s="35" t="s">
        <v>4183</v>
      </c>
      <c r="C481" s="35" t="s">
        <v>4184</v>
      </c>
      <c r="D481" s="35" t="s">
        <v>4185</v>
      </c>
      <c r="E481" s="36">
        <v>14235.43</v>
      </c>
      <c r="F481" s="209"/>
      <c r="G481" s="36">
        <v>329658.09000000003</v>
      </c>
      <c r="H481" s="36">
        <v>336597.13</v>
      </c>
      <c r="I481" s="36">
        <v>21174.47</v>
      </c>
      <c r="J481" s="209"/>
      <c r="K481" s="5" t="str">
        <f>VLOOKUP(B481,'LEAD 2019'!$B:$B,1,0)</f>
        <v>4.9.4.20.10.0002-0</v>
      </c>
    </row>
    <row r="482" spans="1:11" ht="15" customHeight="1">
      <c r="A482" s="34">
        <v>6</v>
      </c>
      <c r="B482" s="35" t="s">
        <v>4186</v>
      </c>
      <c r="C482" s="35" t="s">
        <v>4187</v>
      </c>
      <c r="D482" s="35" t="s">
        <v>4188</v>
      </c>
      <c r="E482" s="36">
        <v>4744.3900000000003</v>
      </c>
      <c r="F482" s="209"/>
      <c r="G482" s="36">
        <v>60275.23</v>
      </c>
      <c r="H482" s="36">
        <v>57590.6</v>
      </c>
      <c r="I482" s="36">
        <v>2059.7600000000002</v>
      </c>
      <c r="J482" s="209"/>
      <c r="K482" s="5" t="str">
        <f>VLOOKUP(B482,'LEAD 2019'!$B:$B,1,0)</f>
        <v>4.9.4.20.10.0003-7</v>
      </c>
    </row>
    <row r="483" spans="1:11" ht="15" customHeight="1">
      <c r="A483" s="34">
        <v>6</v>
      </c>
      <c r="B483" s="35" t="s">
        <v>4189</v>
      </c>
      <c r="C483" s="35" t="s">
        <v>4190</v>
      </c>
      <c r="D483" s="35" t="s">
        <v>4191</v>
      </c>
      <c r="E483" s="36">
        <v>14181.9</v>
      </c>
      <c r="F483" s="209"/>
      <c r="G483" s="36">
        <v>149668.53</v>
      </c>
      <c r="H483" s="36">
        <v>144337.82999999999</v>
      </c>
      <c r="I483" s="36">
        <v>8851.2000000000007</v>
      </c>
      <c r="J483" s="209"/>
      <c r="K483" s="5" t="str">
        <f>VLOOKUP(B483,'LEAD 2019'!$B:$B,1,0)</f>
        <v>4.9.4.20.10.0008-2</v>
      </c>
    </row>
    <row r="484" spans="1:11" ht="15" customHeight="1">
      <c r="A484" s="34">
        <v>6</v>
      </c>
      <c r="B484" s="35" t="s">
        <v>4192</v>
      </c>
      <c r="C484" s="35" t="s">
        <v>4193</v>
      </c>
      <c r="D484" s="35" t="s">
        <v>4194</v>
      </c>
      <c r="E484" s="36">
        <v>2092.81</v>
      </c>
      <c r="F484" s="209"/>
      <c r="G484" s="36">
        <v>26835.02</v>
      </c>
      <c r="H484" s="36">
        <v>26976.15</v>
      </c>
      <c r="I484" s="36">
        <v>2233.94</v>
      </c>
      <c r="J484" s="209"/>
      <c r="K484" s="5" t="str">
        <f>VLOOKUP(B484,'LEAD 2019'!$B:$B,1,0)</f>
        <v>4.9.4.20.10.0009-9</v>
      </c>
    </row>
    <row r="485" spans="1:11" ht="15" customHeight="1">
      <c r="A485" s="34">
        <v>5</v>
      </c>
      <c r="B485" s="35" t="s">
        <v>4195</v>
      </c>
      <c r="C485" s="35" t="s">
        <v>1</v>
      </c>
      <c r="D485" s="35" t="s">
        <v>4196</v>
      </c>
      <c r="E485" s="36">
        <v>370929.63</v>
      </c>
      <c r="F485" s="209"/>
      <c r="G485" s="36">
        <v>4872629</v>
      </c>
      <c r="H485" s="36">
        <v>4907197.2300000004</v>
      </c>
      <c r="I485" s="36">
        <v>405497.86</v>
      </c>
      <c r="J485" s="209"/>
      <c r="K485" s="5" t="str">
        <f>VLOOKUP(B485,'LEAD 2019'!$B:$B,1,0)</f>
        <v>4.9.4.20.20-1</v>
      </c>
    </row>
    <row r="486" spans="1:11" ht="15" customHeight="1">
      <c r="A486" s="34">
        <v>6</v>
      </c>
      <c r="B486" s="35" t="s">
        <v>4197</v>
      </c>
      <c r="C486" s="35" t="s">
        <v>4198</v>
      </c>
      <c r="D486" s="35" t="s">
        <v>4188</v>
      </c>
      <c r="E486" s="36">
        <v>107318.7</v>
      </c>
      <c r="F486" s="209"/>
      <c r="G486" s="36">
        <v>841227.81</v>
      </c>
      <c r="H486" s="36">
        <v>860760.04</v>
      </c>
      <c r="I486" s="36">
        <v>126850.93</v>
      </c>
      <c r="J486" s="209"/>
      <c r="K486" s="5" t="str">
        <f>VLOOKUP(B486,'LEAD 2019'!$B:$B,1,0)</f>
        <v>4.9.4.20.20.0001-2</v>
      </c>
    </row>
    <row r="487" spans="1:11" ht="15" customHeight="1">
      <c r="A487" s="34">
        <v>6</v>
      </c>
      <c r="B487" s="35" t="s">
        <v>4199</v>
      </c>
      <c r="C487" s="35" t="s">
        <v>4200</v>
      </c>
      <c r="D487" s="35" t="s">
        <v>4185</v>
      </c>
      <c r="E487" s="36">
        <v>196652.5</v>
      </c>
      <c r="F487" s="209"/>
      <c r="G487" s="36">
        <v>3194059.09</v>
      </c>
      <c r="H487" s="36">
        <v>3205580.24</v>
      </c>
      <c r="I487" s="36">
        <v>208173.65</v>
      </c>
      <c r="J487" s="209"/>
      <c r="K487" s="5" t="str">
        <f>VLOOKUP(B487,'LEAD 2019'!$B:$B,1,0)</f>
        <v>4.9.4.20.20.0002-9</v>
      </c>
    </row>
    <row r="488" spans="1:11" ht="15" customHeight="1">
      <c r="A488" s="34">
        <v>6</v>
      </c>
      <c r="B488" s="35" t="s">
        <v>4201</v>
      </c>
      <c r="C488" s="35" t="s">
        <v>4202</v>
      </c>
      <c r="D488" s="35" t="s">
        <v>4203</v>
      </c>
      <c r="E488" s="36">
        <v>65982.429999999993</v>
      </c>
      <c r="F488" s="209"/>
      <c r="G488" s="36">
        <v>764776.45</v>
      </c>
      <c r="H488" s="36">
        <v>768259.3</v>
      </c>
      <c r="I488" s="36">
        <v>69465.279999999999</v>
      </c>
      <c r="J488" s="209"/>
      <c r="K488" s="5" t="str">
        <f>VLOOKUP(B488,'LEAD 2019'!$B:$B,1,0)</f>
        <v>4.9.4.20.20.0003-6</v>
      </c>
    </row>
    <row r="489" spans="1:11" ht="15" customHeight="1">
      <c r="A489" s="34">
        <v>6</v>
      </c>
      <c r="B489" s="35" t="s">
        <v>4207</v>
      </c>
      <c r="C489" s="35" t="s">
        <v>4208</v>
      </c>
      <c r="D489" s="35" t="s">
        <v>4209</v>
      </c>
      <c r="E489" s="36">
        <v>976</v>
      </c>
      <c r="F489" s="209"/>
      <c r="G489" s="36">
        <v>11648</v>
      </c>
      <c r="H489" s="36">
        <v>11680</v>
      </c>
      <c r="I489" s="36">
        <v>1008</v>
      </c>
      <c r="J489" s="209"/>
      <c r="K489" s="5" t="str">
        <f>VLOOKUP(B489,'LEAD 2019'!$B:$B,1,0)</f>
        <v>4.9.4.20.20.0005-0</v>
      </c>
    </row>
    <row r="490" spans="1:11" ht="15" customHeight="1">
      <c r="A490" s="34">
        <v>5</v>
      </c>
      <c r="B490" s="35" t="s">
        <v>4210</v>
      </c>
      <c r="C490" s="35" t="s">
        <v>1</v>
      </c>
      <c r="D490" s="35" t="s">
        <v>2997</v>
      </c>
      <c r="E490" s="36">
        <v>60827.24</v>
      </c>
      <c r="F490" s="209"/>
      <c r="G490" s="36">
        <v>1669637.16</v>
      </c>
      <c r="H490" s="36">
        <v>1652486.7</v>
      </c>
      <c r="I490" s="36">
        <v>43676.78</v>
      </c>
      <c r="J490" s="209"/>
      <c r="K490" s="5" t="str">
        <f>VLOOKUP(B490,'LEAD 2019'!$B:$B,1,0)</f>
        <v>4.9.4.20.90-2</v>
      </c>
    </row>
    <row r="491" spans="1:11" ht="15" customHeight="1">
      <c r="A491" s="34">
        <v>6</v>
      </c>
      <c r="B491" s="35" t="s">
        <v>4211</v>
      </c>
      <c r="C491" s="35" t="s">
        <v>4212</v>
      </c>
      <c r="D491" s="35" t="s">
        <v>4213</v>
      </c>
      <c r="E491" s="36">
        <v>49831.66</v>
      </c>
      <c r="F491" s="209"/>
      <c r="G491" s="36">
        <v>1381973.64</v>
      </c>
      <c r="H491" s="36">
        <v>1352227.22</v>
      </c>
      <c r="I491" s="36">
        <v>20085.240000000002</v>
      </c>
      <c r="J491" s="209"/>
      <c r="K491" s="5" t="str">
        <f>VLOOKUP(B491,'LEAD 2019'!$B:$B,1,0)</f>
        <v>4.9.4.20.90.0002-2</v>
      </c>
    </row>
    <row r="492" spans="1:11" ht="15" customHeight="1">
      <c r="A492" s="34">
        <v>6</v>
      </c>
      <c r="B492" s="35" t="s">
        <v>4214</v>
      </c>
      <c r="C492" s="35" t="s">
        <v>4215</v>
      </c>
      <c r="D492" s="35" t="s">
        <v>4182</v>
      </c>
      <c r="E492" s="36">
        <v>5848.46</v>
      </c>
      <c r="F492" s="209"/>
      <c r="G492" s="36">
        <v>152062.42000000001</v>
      </c>
      <c r="H492" s="36">
        <v>158687.26</v>
      </c>
      <c r="I492" s="36">
        <v>12473.3</v>
      </c>
      <c r="J492" s="209"/>
      <c r="K492" s="5" t="str">
        <f>VLOOKUP(B492,'LEAD 2019'!$B:$B,1,0)</f>
        <v>4.9.4.20.90.0003-9</v>
      </c>
    </row>
    <row r="493" spans="1:11" ht="15" customHeight="1">
      <c r="A493" s="34">
        <v>6</v>
      </c>
      <c r="B493" s="35" t="s">
        <v>4216</v>
      </c>
      <c r="C493" s="35" t="s">
        <v>4217</v>
      </c>
      <c r="D493" s="35" t="s">
        <v>4218</v>
      </c>
      <c r="E493" s="36">
        <v>690.24</v>
      </c>
      <c r="F493" s="209"/>
      <c r="G493" s="36">
        <v>22006.18</v>
      </c>
      <c r="H493" s="36">
        <v>22836.38</v>
      </c>
      <c r="I493" s="36">
        <v>1520.44</v>
      </c>
      <c r="J493" s="209"/>
      <c r="K493" s="5" t="str">
        <f>VLOOKUP(B493,'LEAD 2019'!$B:$B,1,0)</f>
        <v>4.9.4.20.90.0004-6</v>
      </c>
    </row>
    <row r="494" spans="1:11" ht="15" customHeight="1">
      <c r="A494" s="34">
        <v>6</v>
      </c>
      <c r="B494" s="35" t="s">
        <v>4219</v>
      </c>
      <c r="C494" s="35" t="s">
        <v>4220</v>
      </c>
      <c r="D494" s="35" t="s">
        <v>4221</v>
      </c>
      <c r="E494" s="36">
        <v>4456.88</v>
      </c>
      <c r="F494" s="209"/>
      <c r="G494" s="36">
        <v>113594.92</v>
      </c>
      <c r="H494" s="36">
        <v>118735.84</v>
      </c>
      <c r="I494" s="36">
        <v>9597.7999999999993</v>
      </c>
      <c r="J494" s="209"/>
      <c r="K494" s="5" t="str">
        <f>VLOOKUP(B494,'LEAD 2019'!$B:$B,1,0)</f>
        <v>4.9.4.20.90.0005-3</v>
      </c>
    </row>
    <row r="495" spans="1:11" ht="15" customHeight="1">
      <c r="A495" s="34">
        <v>3</v>
      </c>
      <c r="B495" s="35" t="s">
        <v>4222</v>
      </c>
      <c r="C495" s="35" t="s">
        <v>1</v>
      </c>
      <c r="D495" s="35" t="s">
        <v>4223</v>
      </c>
      <c r="E495" s="36">
        <v>5726037.96</v>
      </c>
      <c r="F495" s="209"/>
      <c r="G495" s="36">
        <v>560165268.74000001</v>
      </c>
      <c r="H495" s="36">
        <v>561342276.64999998</v>
      </c>
      <c r="I495" s="36">
        <v>6903045.8700000001</v>
      </c>
      <c r="J495" s="209"/>
      <c r="K495" s="5" t="str">
        <f>VLOOKUP(B495,'LEAD 2019'!$B:$B,1,0)</f>
        <v>4.9.9.00.00-6</v>
      </c>
    </row>
    <row r="496" spans="1:11" ht="15" customHeight="1">
      <c r="A496" s="34">
        <v>4</v>
      </c>
      <c r="B496" s="35" t="s">
        <v>5976</v>
      </c>
      <c r="C496" s="35" t="s">
        <v>1</v>
      </c>
      <c r="D496" s="35" t="s">
        <v>5977</v>
      </c>
      <c r="E496" s="36">
        <v>0</v>
      </c>
      <c r="F496" s="209"/>
      <c r="G496" s="36">
        <v>4751829.79</v>
      </c>
      <c r="H496" s="36">
        <v>4978306.08</v>
      </c>
      <c r="I496" s="36">
        <v>226476.29</v>
      </c>
      <c r="J496" s="209"/>
      <c r="K496" s="5" t="str">
        <f>VLOOKUP(B496,'LEAD 2019'!$B:$B,1,0)</f>
        <v>4.9.9.20.00-0</v>
      </c>
    </row>
    <row r="497" spans="1:11" ht="15" customHeight="1">
      <c r="A497" s="34">
        <v>6</v>
      </c>
      <c r="B497" s="35" t="s">
        <v>5978</v>
      </c>
      <c r="C497" s="35" t="s">
        <v>5979</v>
      </c>
      <c r="D497" s="35" t="s">
        <v>5980</v>
      </c>
      <c r="E497" s="36">
        <v>0</v>
      </c>
      <c r="F497" s="209"/>
      <c r="G497" s="36">
        <v>4290979.83</v>
      </c>
      <c r="H497" s="36">
        <v>4506043.8099999996</v>
      </c>
      <c r="I497" s="36">
        <v>215063.98</v>
      </c>
      <c r="J497" s="209"/>
      <c r="K497" s="5" t="str">
        <f>VLOOKUP(B497,'LEAD 2019'!$B:$B,1,0)</f>
        <v>4.9.9.20.00.0001-9</v>
      </c>
    </row>
    <row r="498" spans="1:11" ht="15" customHeight="1">
      <c r="A498" s="34">
        <v>6</v>
      </c>
      <c r="B498" s="35" t="s">
        <v>5981</v>
      </c>
      <c r="C498" s="35" t="s">
        <v>5982</v>
      </c>
      <c r="D498" s="35" t="s">
        <v>3337</v>
      </c>
      <c r="E498" s="36">
        <v>0</v>
      </c>
      <c r="F498" s="209"/>
      <c r="G498" s="36">
        <v>460849.96</v>
      </c>
      <c r="H498" s="36">
        <v>472262.27</v>
      </c>
      <c r="I498" s="36">
        <v>11412.31</v>
      </c>
      <c r="J498" s="209"/>
      <c r="K498" s="5" t="str">
        <f>VLOOKUP(B498,'LEAD 2019'!$B:$B,1,0)</f>
        <v>4.9.9.20.00.9999-6</v>
      </c>
    </row>
    <row r="499" spans="1:11" ht="15" customHeight="1">
      <c r="A499" s="34">
        <v>4</v>
      </c>
      <c r="B499" s="35" t="s">
        <v>4224</v>
      </c>
      <c r="C499" s="35" t="s">
        <v>1</v>
      </c>
      <c r="D499" s="35" t="s">
        <v>4225</v>
      </c>
      <c r="E499" s="36">
        <v>1192203.78</v>
      </c>
      <c r="F499" s="209"/>
      <c r="G499" s="36">
        <v>72013011.719999999</v>
      </c>
      <c r="H499" s="36">
        <v>72705125.579999998</v>
      </c>
      <c r="I499" s="36">
        <v>1884317.64</v>
      </c>
      <c r="J499" s="209"/>
      <c r="K499" s="5" t="str">
        <f>VLOOKUP(B499,'LEAD 2019'!$B:$B,1,0)</f>
        <v>4.9.9.27.00-3</v>
      </c>
    </row>
    <row r="500" spans="1:11" ht="15" customHeight="1">
      <c r="A500" s="34">
        <v>5</v>
      </c>
      <c r="B500" s="35" t="s">
        <v>4226</v>
      </c>
      <c r="C500" s="35" t="s">
        <v>1</v>
      </c>
      <c r="D500" s="35" t="s">
        <v>4227</v>
      </c>
      <c r="E500" s="36">
        <v>1192203.78</v>
      </c>
      <c r="F500" s="209"/>
      <c r="G500" s="36">
        <v>72001599.409999996</v>
      </c>
      <c r="H500" s="36">
        <v>72693713.269999996</v>
      </c>
      <c r="I500" s="36">
        <v>1884317.64</v>
      </c>
      <c r="J500" s="209"/>
      <c r="K500" s="5" t="str">
        <f>VLOOKUP(B500,'LEAD 2019'!$B:$B,1,0)</f>
        <v>4.9.9.27.05-8</v>
      </c>
    </row>
    <row r="501" spans="1:11" ht="15" customHeight="1">
      <c r="A501" s="34">
        <v>6</v>
      </c>
      <c r="B501" s="35" t="s">
        <v>4228</v>
      </c>
      <c r="C501" s="35" t="s">
        <v>4229</v>
      </c>
      <c r="D501" s="35" t="s">
        <v>4230</v>
      </c>
      <c r="E501" s="36">
        <v>1192203.78</v>
      </c>
      <c r="F501" s="209"/>
      <c r="G501" s="36">
        <v>72001587.590000004</v>
      </c>
      <c r="H501" s="36">
        <v>72693701.450000003</v>
      </c>
      <c r="I501" s="36">
        <v>1884317.64</v>
      </c>
      <c r="J501" s="209"/>
      <c r="K501" s="5" t="str">
        <f>VLOOKUP(B501,'LEAD 2019'!$B:$B,1,0)</f>
        <v>4.9.9.27.05.0001-3</v>
      </c>
    </row>
    <row r="502" spans="1:11" ht="15" customHeight="1">
      <c r="A502" s="34">
        <v>4</v>
      </c>
      <c r="B502" s="35" t="s">
        <v>4231</v>
      </c>
      <c r="C502" s="35" t="s">
        <v>1</v>
      </c>
      <c r="D502" s="35" t="s">
        <v>4232</v>
      </c>
      <c r="E502" s="36">
        <v>1252947.6499999999</v>
      </c>
      <c r="F502" s="209"/>
      <c r="G502" s="36">
        <v>24420617.93</v>
      </c>
      <c r="H502" s="36">
        <v>24647828.640000001</v>
      </c>
      <c r="I502" s="36">
        <v>1480158.36</v>
      </c>
      <c r="J502" s="209"/>
      <c r="K502" s="5" t="str">
        <f>VLOOKUP(B502,'LEAD 2019'!$B:$B,1,0)</f>
        <v>4.9.9.30.00-7</v>
      </c>
    </row>
    <row r="503" spans="1:11" ht="15" customHeight="1">
      <c r="A503" s="34">
        <v>5</v>
      </c>
      <c r="B503" s="35" t="s">
        <v>4233</v>
      </c>
      <c r="C503" s="35" t="s">
        <v>1</v>
      </c>
      <c r="D503" s="35" t="s">
        <v>4234</v>
      </c>
      <c r="E503" s="36">
        <v>936683.35</v>
      </c>
      <c r="F503" s="209"/>
      <c r="G503" s="36">
        <v>12803905.960000001</v>
      </c>
      <c r="H503" s="36">
        <v>12824042.720000001</v>
      </c>
      <c r="I503" s="36">
        <v>956820.11</v>
      </c>
      <c r="J503" s="209"/>
      <c r="K503" s="5" t="str">
        <f>VLOOKUP(B503,'LEAD 2019'!$B:$B,1,0)</f>
        <v>4.9.9.30.10-0</v>
      </c>
    </row>
    <row r="504" spans="1:11" ht="15" customHeight="1">
      <c r="A504" s="34">
        <v>6</v>
      </c>
      <c r="B504" s="35" t="s">
        <v>4235</v>
      </c>
      <c r="C504" s="35" t="s">
        <v>4236</v>
      </c>
      <c r="D504" s="35" t="s">
        <v>4230</v>
      </c>
      <c r="E504" s="36">
        <v>212702.64</v>
      </c>
      <c r="F504" s="209"/>
      <c r="G504" s="36">
        <v>8421914.1500000004</v>
      </c>
      <c r="H504" s="36">
        <v>8420582.2699999996</v>
      </c>
      <c r="I504" s="36">
        <v>211370.76</v>
      </c>
      <c r="J504" s="209"/>
      <c r="K504" s="5" t="str">
        <f>VLOOKUP(B504,'LEAD 2019'!$B:$B,1,0)</f>
        <v>4.9.9.30.10.0001-1</v>
      </c>
    </row>
    <row r="505" spans="1:11" ht="15" customHeight="1">
      <c r="A505" s="34">
        <v>6</v>
      </c>
      <c r="B505" s="35" t="s">
        <v>4237</v>
      </c>
      <c r="C505" s="35" t="s">
        <v>4238</v>
      </c>
      <c r="D505" s="35" t="s">
        <v>4239</v>
      </c>
      <c r="E505" s="36">
        <v>76121.69</v>
      </c>
      <c r="F505" s="209"/>
      <c r="G505" s="36">
        <v>2431790.9</v>
      </c>
      <c r="H505" s="36">
        <v>2434943.39</v>
      </c>
      <c r="I505" s="36">
        <v>79274.179999999993</v>
      </c>
      <c r="J505" s="209"/>
      <c r="K505" s="5" t="str">
        <f>VLOOKUP(B505,'LEAD 2019'!$B:$B,1,0)</f>
        <v>4.9.9.30.10.0002-8</v>
      </c>
    </row>
    <row r="506" spans="1:11" ht="15" customHeight="1">
      <c r="A506" s="34">
        <v>6</v>
      </c>
      <c r="B506" s="35" t="s">
        <v>4240</v>
      </c>
      <c r="C506" s="35" t="s">
        <v>4241</v>
      </c>
      <c r="D506" s="35" t="s">
        <v>4242</v>
      </c>
      <c r="E506" s="36">
        <v>477513.52</v>
      </c>
      <c r="F506" s="209"/>
      <c r="G506" s="36">
        <v>696280.2</v>
      </c>
      <c r="H506" s="36">
        <v>710828.47</v>
      </c>
      <c r="I506" s="36">
        <v>492061.79</v>
      </c>
      <c r="J506" s="209"/>
      <c r="K506" s="5" t="str">
        <f>VLOOKUP(B506,'LEAD 2019'!$B:$B,1,0)</f>
        <v>4.9.9.30.10.0003-5</v>
      </c>
    </row>
    <row r="507" spans="1:11" ht="15" customHeight="1">
      <c r="A507" s="34">
        <v>6</v>
      </c>
      <c r="B507" s="35" t="s">
        <v>4243</v>
      </c>
      <c r="C507" s="35" t="s">
        <v>4244</v>
      </c>
      <c r="D507" s="35" t="s">
        <v>4245</v>
      </c>
      <c r="E507" s="36">
        <v>125245.31</v>
      </c>
      <c r="F507" s="209"/>
      <c r="G507" s="36">
        <v>176606.5</v>
      </c>
      <c r="H507" s="36">
        <v>177979.22</v>
      </c>
      <c r="I507" s="36">
        <v>126618.03</v>
      </c>
      <c r="J507" s="209"/>
      <c r="K507" s="5" t="str">
        <f>VLOOKUP(B507,'LEAD 2019'!$B:$B,1,0)</f>
        <v>4.9.9.30.10.0004-2</v>
      </c>
    </row>
    <row r="508" spans="1:11" ht="15" customHeight="1">
      <c r="A508" s="34">
        <v>6</v>
      </c>
      <c r="B508" s="35" t="s">
        <v>4246</v>
      </c>
      <c r="C508" s="35" t="s">
        <v>4247</v>
      </c>
      <c r="D508" s="35" t="s">
        <v>4248</v>
      </c>
      <c r="E508" s="36">
        <v>38120.339999999997</v>
      </c>
      <c r="F508" s="209"/>
      <c r="G508" s="36">
        <v>54307.98</v>
      </c>
      <c r="H508" s="36">
        <v>55352.01</v>
      </c>
      <c r="I508" s="36">
        <v>39164.370000000003</v>
      </c>
      <c r="J508" s="209"/>
      <c r="K508" s="5" t="str">
        <f>VLOOKUP(B508,'LEAD 2019'!$B:$B,1,0)</f>
        <v>4.9.9.30.10.0005-9</v>
      </c>
    </row>
    <row r="509" spans="1:11" ht="15" customHeight="1">
      <c r="A509" s="34">
        <v>6</v>
      </c>
      <c r="B509" s="35" t="s">
        <v>4249</v>
      </c>
      <c r="C509" s="35" t="s">
        <v>4250</v>
      </c>
      <c r="D509" s="35" t="s">
        <v>4251</v>
      </c>
      <c r="E509" s="36">
        <v>4775.1099999999997</v>
      </c>
      <c r="F509" s="209"/>
      <c r="G509" s="36">
        <v>6813.42</v>
      </c>
      <c r="H509" s="36">
        <v>6958.98</v>
      </c>
      <c r="I509" s="36">
        <v>4920.67</v>
      </c>
      <c r="J509" s="209"/>
      <c r="K509" s="5" t="str">
        <f>VLOOKUP(B509,'LEAD 2019'!$B:$B,1,0)</f>
        <v>4.9.9.30.10.0006-6</v>
      </c>
    </row>
    <row r="510" spans="1:11" ht="15" customHeight="1">
      <c r="A510" s="34">
        <v>6</v>
      </c>
      <c r="B510" s="35" t="s">
        <v>5747</v>
      </c>
      <c r="C510" s="35" t="s">
        <v>5748</v>
      </c>
      <c r="D510" s="35" t="s">
        <v>5749</v>
      </c>
      <c r="E510" s="36">
        <v>0</v>
      </c>
      <c r="F510" s="209"/>
      <c r="G510" s="36">
        <v>72924</v>
      </c>
      <c r="H510" s="36">
        <v>73725.45</v>
      </c>
      <c r="I510" s="36">
        <v>801.45</v>
      </c>
      <c r="J510" s="209"/>
      <c r="K510" s="5" t="str">
        <f>VLOOKUP(B510,'LEAD 2019'!$B:$B,1,0)</f>
        <v>4.9.9.30.10.0011-4</v>
      </c>
    </row>
    <row r="511" spans="1:11" ht="15" customHeight="1">
      <c r="A511" s="34">
        <v>6</v>
      </c>
      <c r="B511" s="35" t="s">
        <v>4264</v>
      </c>
      <c r="C511" s="35" t="s">
        <v>4265</v>
      </c>
      <c r="D511" s="35" t="s">
        <v>3337</v>
      </c>
      <c r="E511" s="36">
        <v>2204.7399999999998</v>
      </c>
      <c r="F511" s="209"/>
      <c r="G511" s="36">
        <v>54575.53</v>
      </c>
      <c r="H511" s="36">
        <v>54979.65</v>
      </c>
      <c r="I511" s="36">
        <v>2608.86</v>
      </c>
      <c r="J511" s="209"/>
      <c r="K511" s="5" t="str">
        <f>VLOOKUP(B511,'LEAD 2019'!$B:$B,1,0)</f>
        <v>4.9.9.30.10.9999-8</v>
      </c>
    </row>
    <row r="512" spans="1:11" ht="15" customHeight="1">
      <c r="A512" s="34">
        <v>5</v>
      </c>
      <c r="B512" s="35" t="s">
        <v>4266</v>
      </c>
      <c r="C512" s="35" t="s">
        <v>1</v>
      </c>
      <c r="D512" s="35" t="s">
        <v>4267</v>
      </c>
      <c r="E512" s="36">
        <v>243749.29</v>
      </c>
      <c r="F512" s="209"/>
      <c r="G512" s="36">
        <v>9430498.7799999993</v>
      </c>
      <c r="H512" s="36">
        <v>9572500.8000000007</v>
      </c>
      <c r="I512" s="36">
        <v>385751.31</v>
      </c>
      <c r="J512" s="209"/>
      <c r="K512" s="5" t="str">
        <f>VLOOKUP(B512,'LEAD 2019'!$B:$B,1,0)</f>
        <v>4.9.9.30.50-2</v>
      </c>
    </row>
    <row r="513" spans="1:11" ht="15" customHeight="1">
      <c r="A513" s="34">
        <v>6</v>
      </c>
      <c r="B513" s="35" t="s">
        <v>4268</v>
      </c>
      <c r="C513" s="35" t="s">
        <v>4269</v>
      </c>
      <c r="D513" s="35" t="s">
        <v>4270</v>
      </c>
      <c r="E513" s="36">
        <v>24230.38</v>
      </c>
      <c r="F513" s="209"/>
      <c r="G513" s="36">
        <v>428787.07</v>
      </c>
      <c r="H513" s="36">
        <v>418557.66</v>
      </c>
      <c r="I513" s="36">
        <v>14000.97</v>
      </c>
      <c r="J513" s="209"/>
      <c r="K513" s="5" t="str">
        <f>VLOOKUP(B513,'LEAD 2019'!$B:$B,1,0)</f>
        <v>4.9.9.30.50.0001-7</v>
      </c>
    </row>
    <row r="514" spans="1:11" ht="15" customHeight="1">
      <c r="A514" s="34">
        <v>6</v>
      </c>
      <c r="B514" s="35" t="s">
        <v>4271</v>
      </c>
      <c r="C514" s="35" t="s">
        <v>4272</v>
      </c>
      <c r="D514" s="35" t="s">
        <v>4273</v>
      </c>
      <c r="E514" s="36">
        <v>62542.31</v>
      </c>
      <c r="F514" s="209"/>
      <c r="G514" s="36">
        <v>1330476.06</v>
      </c>
      <c r="H514" s="36">
        <v>1329864.08</v>
      </c>
      <c r="I514" s="36">
        <v>61930.33</v>
      </c>
      <c r="J514" s="209"/>
      <c r="K514" s="5" t="str">
        <f>VLOOKUP(B514,'LEAD 2019'!$B:$B,1,0)</f>
        <v>4.9.9.30.50.0002-4</v>
      </c>
    </row>
    <row r="515" spans="1:11" ht="15" customHeight="1">
      <c r="A515" s="34">
        <v>6</v>
      </c>
      <c r="B515" s="35" t="s">
        <v>4274</v>
      </c>
      <c r="C515" s="35" t="s">
        <v>4275</v>
      </c>
      <c r="D515" s="35" t="s">
        <v>4276</v>
      </c>
      <c r="E515" s="36">
        <v>17360.03</v>
      </c>
      <c r="F515" s="209"/>
      <c r="G515" s="36">
        <v>51280.03</v>
      </c>
      <c r="H515" s="36">
        <v>50880</v>
      </c>
      <c r="I515" s="36">
        <v>16960</v>
      </c>
      <c r="J515" s="209"/>
      <c r="K515" s="5" t="str">
        <f>VLOOKUP(B515,'LEAD 2019'!$B:$B,1,0)</f>
        <v>4.9.9.30.50.0004-8</v>
      </c>
    </row>
    <row r="516" spans="1:11" ht="15" customHeight="1">
      <c r="A516" s="34">
        <v>6</v>
      </c>
      <c r="B516" s="35" t="s">
        <v>4277</v>
      </c>
      <c r="C516" s="35" t="s">
        <v>4278</v>
      </c>
      <c r="D516" s="35" t="s">
        <v>4279</v>
      </c>
      <c r="E516" s="36">
        <v>11044.37</v>
      </c>
      <c r="F516" s="209"/>
      <c r="G516" s="36">
        <v>346992.48</v>
      </c>
      <c r="H516" s="36">
        <v>361677.69</v>
      </c>
      <c r="I516" s="36">
        <v>25729.58</v>
      </c>
      <c r="J516" s="209"/>
      <c r="K516" s="5" t="str">
        <f>VLOOKUP(B516,'LEAD 2019'!$B:$B,1,0)</f>
        <v>4.9.9.30.50.0006-2</v>
      </c>
    </row>
    <row r="517" spans="1:11" ht="15" customHeight="1">
      <c r="A517" s="34">
        <v>6</v>
      </c>
      <c r="B517" s="35" t="s">
        <v>5983</v>
      </c>
      <c r="C517" s="35" t="s">
        <v>5984</v>
      </c>
      <c r="D517" s="35" t="s">
        <v>4999</v>
      </c>
      <c r="E517" s="36">
        <v>0</v>
      </c>
      <c r="F517" s="209"/>
      <c r="G517" s="36">
        <v>17176.2</v>
      </c>
      <c r="H517" s="36">
        <v>19176.2</v>
      </c>
      <c r="I517" s="36">
        <v>2000</v>
      </c>
      <c r="J517" s="209"/>
      <c r="K517" s="5" t="str">
        <f>VLOOKUP(B517,'LEAD 2019'!$B:$B,1,0)</f>
        <v>4.9.9.30.50.0009-3</v>
      </c>
    </row>
    <row r="518" spans="1:11" ht="15" customHeight="1">
      <c r="A518" s="34">
        <v>6</v>
      </c>
      <c r="B518" s="35" t="s">
        <v>5753</v>
      </c>
      <c r="C518" s="35" t="s">
        <v>5754</v>
      </c>
      <c r="D518" s="35" t="s">
        <v>5755</v>
      </c>
      <c r="E518" s="36">
        <v>0</v>
      </c>
      <c r="F518" s="209"/>
      <c r="G518" s="36">
        <v>646654.80000000005</v>
      </c>
      <c r="H518" s="36">
        <v>655388.1</v>
      </c>
      <c r="I518" s="36">
        <v>8733.2999999999993</v>
      </c>
      <c r="J518" s="209"/>
      <c r="K518" s="5" t="str">
        <f>VLOOKUP(B518,'LEAD 2019'!$B:$B,1,0)</f>
        <v>4.9.9.30.50.0012-7</v>
      </c>
    </row>
    <row r="519" spans="1:11" ht="15" customHeight="1">
      <c r="A519" s="34">
        <v>6</v>
      </c>
      <c r="B519" s="35" t="s">
        <v>5756</v>
      </c>
      <c r="C519" s="35" t="s">
        <v>5757</v>
      </c>
      <c r="D519" s="35" t="s">
        <v>5758</v>
      </c>
      <c r="E519" s="36">
        <v>0</v>
      </c>
      <c r="F519" s="209"/>
      <c r="G519" s="36">
        <v>444337.15</v>
      </c>
      <c r="H519" s="36">
        <v>461404.17</v>
      </c>
      <c r="I519" s="36">
        <v>17067.02</v>
      </c>
      <c r="J519" s="209"/>
      <c r="K519" s="5" t="str">
        <f>VLOOKUP(B519,'LEAD 2019'!$B:$B,1,0)</f>
        <v>4.9.9.30.50.0013-4</v>
      </c>
    </row>
    <row r="520" spans="1:11" ht="15" customHeight="1">
      <c r="A520" s="34">
        <v>6</v>
      </c>
      <c r="B520" s="35" t="s">
        <v>4280</v>
      </c>
      <c r="C520" s="35" t="s">
        <v>4281</v>
      </c>
      <c r="D520" s="35" t="s">
        <v>4282</v>
      </c>
      <c r="E520" s="36">
        <v>32068.2</v>
      </c>
      <c r="F520" s="209"/>
      <c r="G520" s="36">
        <v>521407.67</v>
      </c>
      <c r="H520" s="36">
        <v>531242.65</v>
      </c>
      <c r="I520" s="36">
        <v>41903.18</v>
      </c>
      <c r="J520" s="209"/>
      <c r="K520" s="5" t="str">
        <f>VLOOKUP(B520,'LEAD 2019'!$B:$B,1,0)</f>
        <v>4.9.9.30.50.0014-1</v>
      </c>
    </row>
    <row r="521" spans="1:11" ht="15" customHeight="1">
      <c r="A521" s="34">
        <v>6</v>
      </c>
      <c r="B521" s="35" t="s">
        <v>5988</v>
      </c>
      <c r="C521" s="35" t="s">
        <v>5989</v>
      </c>
      <c r="D521" s="35" t="s">
        <v>5156</v>
      </c>
      <c r="E521" s="36">
        <v>0</v>
      </c>
      <c r="F521" s="209"/>
      <c r="G521" s="36">
        <v>22736.34</v>
      </c>
      <c r="H521" s="36">
        <v>25021.93</v>
      </c>
      <c r="I521" s="36">
        <v>2285.59</v>
      </c>
      <c r="J521" s="209"/>
      <c r="K521" s="5" t="str">
        <f>VLOOKUP(B521,'LEAD 2019'!$B:$B,1,0)</f>
        <v>4.9.9.30.50.0016-5</v>
      </c>
    </row>
    <row r="522" spans="1:11" ht="15" customHeight="1">
      <c r="A522" s="34">
        <v>6</v>
      </c>
      <c r="B522" s="35" t="s">
        <v>4286</v>
      </c>
      <c r="C522" s="35" t="s">
        <v>4287</v>
      </c>
      <c r="D522" s="35" t="s">
        <v>4288</v>
      </c>
      <c r="E522" s="36">
        <v>715.5</v>
      </c>
      <c r="F522" s="209"/>
      <c r="G522" s="36">
        <v>31787.3</v>
      </c>
      <c r="H522" s="36">
        <v>35314.300000000003</v>
      </c>
      <c r="I522" s="36">
        <v>4242.5</v>
      </c>
      <c r="J522" s="209"/>
      <c r="K522" s="5" t="str">
        <f>VLOOKUP(B522,'LEAD 2019'!$B:$B,1,0)</f>
        <v>4.9.9.30.50.0024-4</v>
      </c>
    </row>
    <row r="523" spans="1:11" ht="15" customHeight="1">
      <c r="A523" s="34">
        <v>6</v>
      </c>
      <c r="B523" s="35" t="s">
        <v>4289</v>
      </c>
      <c r="C523" s="35" t="s">
        <v>4290</v>
      </c>
      <c r="D523" s="35" t="s">
        <v>4291</v>
      </c>
      <c r="E523" s="36">
        <v>39758</v>
      </c>
      <c r="F523" s="209"/>
      <c r="G523" s="36">
        <v>758143.2</v>
      </c>
      <c r="H523" s="36">
        <v>844940.2</v>
      </c>
      <c r="I523" s="36">
        <v>126555</v>
      </c>
      <c r="J523" s="209"/>
      <c r="K523" s="5" t="str">
        <f>VLOOKUP(B523,'LEAD 2019'!$B:$B,1,0)</f>
        <v>4.9.9.30.50.0026-8</v>
      </c>
    </row>
    <row r="524" spans="1:11" ht="15" customHeight="1">
      <c r="A524" s="34">
        <v>6</v>
      </c>
      <c r="B524" s="35" t="s">
        <v>4292</v>
      </c>
      <c r="C524" s="35" t="s">
        <v>4293</v>
      </c>
      <c r="D524" s="35" t="s">
        <v>4294</v>
      </c>
      <c r="E524" s="36">
        <v>56030.5</v>
      </c>
      <c r="F524" s="209"/>
      <c r="G524" s="36">
        <v>2018395.29</v>
      </c>
      <c r="H524" s="36">
        <v>2026708.63</v>
      </c>
      <c r="I524" s="36">
        <v>64343.839999999997</v>
      </c>
      <c r="J524" s="209"/>
      <c r="K524" s="5" t="str">
        <f>VLOOKUP(B524,'LEAD 2019'!$B:$B,1,0)</f>
        <v>4.9.9.30.50.9999-4</v>
      </c>
    </row>
    <row r="525" spans="1:11" ht="15" customHeight="1">
      <c r="A525" s="34">
        <v>5</v>
      </c>
      <c r="B525" s="35" t="s">
        <v>4295</v>
      </c>
      <c r="C525" s="35" t="s">
        <v>1</v>
      </c>
      <c r="D525" s="35" t="s">
        <v>4296</v>
      </c>
      <c r="E525" s="36">
        <v>72515.009999999995</v>
      </c>
      <c r="F525" s="209"/>
      <c r="G525" s="36">
        <v>2186213.19</v>
      </c>
      <c r="H525" s="36">
        <v>2251285.12</v>
      </c>
      <c r="I525" s="36">
        <v>137586.94</v>
      </c>
      <c r="J525" s="209"/>
      <c r="K525" s="5" t="str">
        <f>VLOOKUP(B525,'LEAD 2019'!$B:$B,1,0)</f>
        <v>4.9.9.30.90-4</v>
      </c>
    </row>
    <row r="526" spans="1:11" ht="15" customHeight="1">
      <c r="A526" s="34">
        <v>6</v>
      </c>
      <c r="B526" s="35" t="s">
        <v>4297</v>
      </c>
      <c r="C526" s="35" t="s">
        <v>4298</v>
      </c>
      <c r="D526" s="35" t="s">
        <v>4299</v>
      </c>
      <c r="E526" s="36">
        <v>0</v>
      </c>
      <c r="F526" s="209"/>
      <c r="G526" s="36">
        <v>0</v>
      </c>
      <c r="H526" s="36">
        <v>3171.65</v>
      </c>
      <c r="I526" s="36">
        <v>3171.65</v>
      </c>
      <c r="J526" s="209"/>
      <c r="K526" s="5" t="str">
        <f>VLOOKUP(B526,'LEAD 2019'!$B:$B,1,0)</f>
        <v>4.9.9.30.90.0022-6</v>
      </c>
    </row>
    <row r="527" spans="1:11" ht="15" customHeight="1">
      <c r="A527" s="34">
        <v>6</v>
      </c>
      <c r="B527" s="35" t="s">
        <v>4300</v>
      </c>
      <c r="C527" s="35" t="s">
        <v>4301</v>
      </c>
      <c r="D527" s="35" t="s">
        <v>4302</v>
      </c>
      <c r="E527" s="36">
        <v>72515.009999999995</v>
      </c>
      <c r="F527" s="209"/>
      <c r="G527" s="36">
        <v>2186213.19</v>
      </c>
      <c r="H527" s="36">
        <v>2248113.4700000002</v>
      </c>
      <c r="I527" s="36">
        <v>134415.29</v>
      </c>
      <c r="J527" s="209"/>
      <c r="K527" s="5" t="str">
        <f>VLOOKUP(B527,'LEAD 2019'!$B:$B,1,0)</f>
        <v>4.9.9.30.90.9999-0</v>
      </c>
    </row>
    <row r="528" spans="1:11" ht="15" customHeight="1">
      <c r="A528" s="34">
        <v>4</v>
      </c>
      <c r="B528" s="35" t="s">
        <v>4303</v>
      </c>
      <c r="C528" s="35" t="s">
        <v>1</v>
      </c>
      <c r="D528" s="35" t="s">
        <v>4304</v>
      </c>
      <c r="E528" s="36">
        <v>2364392.2400000002</v>
      </c>
      <c r="F528" s="209"/>
      <c r="G528" s="36">
        <v>252954.09</v>
      </c>
      <c r="H528" s="36">
        <v>227449.02</v>
      </c>
      <c r="I528" s="36">
        <v>2338887.17</v>
      </c>
      <c r="J528" s="209"/>
      <c r="K528" s="5" t="str">
        <f>VLOOKUP(B528,'LEAD 2019'!$B:$B,1,0)</f>
        <v>4.9.9.35.00-2</v>
      </c>
    </row>
    <row r="529" spans="1:11" ht="15" customHeight="1">
      <c r="A529" s="34">
        <v>5</v>
      </c>
      <c r="B529" s="35" t="s">
        <v>4310</v>
      </c>
      <c r="C529" s="35" t="s">
        <v>1</v>
      </c>
      <c r="D529" s="35" t="s">
        <v>5915</v>
      </c>
      <c r="E529" s="36">
        <v>2247848.5699999998</v>
      </c>
      <c r="F529" s="209"/>
      <c r="G529" s="36">
        <v>21219.01</v>
      </c>
      <c r="H529" s="36">
        <v>108061.7</v>
      </c>
      <c r="I529" s="36">
        <v>2334691.2599999998</v>
      </c>
      <c r="J529" s="209"/>
      <c r="K529" s="5" t="str">
        <f>VLOOKUP(B529,'LEAD 2019'!$B:$B,1,0)</f>
        <v>4.9.9.35.20-8</v>
      </c>
    </row>
    <row r="530" spans="1:11" ht="15" customHeight="1">
      <c r="A530" s="34">
        <v>6</v>
      </c>
      <c r="B530" s="35" t="s">
        <v>4312</v>
      </c>
      <c r="C530" s="35" t="s">
        <v>4313</v>
      </c>
      <c r="D530" s="35" t="s">
        <v>4314</v>
      </c>
      <c r="E530" s="36">
        <v>681836.19</v>
      </c>
      <c r="F530" s="209"/>
      <c r="G530" s="36">
        <v>21219.01</v>
      </c>
      <c r="H530" s="36">
        <v>74415.23</v>
      </c>
      <c r="I530" s="36">
        <v>735032.41</v>
      </c>
      <c r="J530" s="209"/>
      <c r="K530" s="5" t="str">
        <f>VLOOKUP(B530,'LEAD 2019'!$B:$B,1,0)</f>
        <v>4.9.9.35.20.0001-5</v>
      </c>
    </row>
    <row r="531" spans="1:11" ht="15" customHeight="1">
      <c r="A531" s="34">
        <v>6</v>
      </c>
      <c r="B531" s="35" t="s">
        <v>4315</v>
      </c>
      <c r="C531" s="35" t="s">
        <v>4316</v>
      </c>
      <c r="D531" s="35" t="s">
        <v>4317</v>
      </c>
      <c r="E531" s="36">
        <v>1566012.38</v>
      </c>
      <c r="F531" s="209"/>
      <c r="G531" s="36">
        <v>0</v>
      </c>
      <c r="H531" s="36">
        <v>33646.47</v>
      </c>
      <c r="I531" s="36">
        <v>1599658.85</v>
      </c>
      <c r="J531" s="209"/>
      <c r="K531" s="5" t="str">
        <f>VLOOKUP(B531,'LEAD 2019'!$B:$B,1,0)</f>
        <v>4.9.9.35.20.0002-2</v>
      </c>
    </row>
    <row r="532" spans="1:11" ht="15" customHeight="1">
      <c r="A532" s="34">
        <v>5</v>
      </c>
      <c r="B532" s="35" t="s">
        <v>4318</v>
      </c>
      <c r="C532" s="35" t="s">
        <v>1</v>
      </c>
      <c r="D532" s="35" t="s">
        <v>4319</v>
      </c>
      <c r="E532" s="36">
        <v>103995.22</v>
      </c>
      <c r="F532" s="209"/>
      <c r="G532" s="36">
        <v>119799.31</v>
      </c>
      <c r="H532" s="36">
        <v>20000</v>
      </c>
      <c r="I532" s="36">
        <v>4195.91</v>
      </c>
      <c r="J532" s="209"/>
      <c r="K532" s="5" t="str">
        <f>VLOOKUP(B532,'LEAD 2019'!$B:$B,1,0)</f>
        <v>4.9.9.35.90-9</v>
      </c>
    </row>
    <row r="533" spans="1:11" ht="15" customHeight="1">
      <c r="A533" s="34">
        <v>6</v>
      </c>
      <c r="B533" s="35" t="s">
        <v>4320</v>
      </c>
      <c r="C533" s="35" t="s">
        <v>4321</v>
      </c>
      <c r="D533" s="35" t="s">
        <v>4322</v>
      </c>
      <c r="E533" s="36">
        <v>103995.22</v>
      </c>
      <c r="F533" s="209"/>
      <c r="G533" s="36">
        <v>119799.31</v>
      </c>
      <c r="H533" s="36">
        <v>20000</v>
      </c>
      <c r="I533" s="36">
        <v>4195.91</v>
      </c>
      <c r="J533" s="209"/>
      <c r="K533" s="5" t="str">
        <f>VLOOKUP(B533,'LEAD 2019'!$B:$B,1,0)</f>
        <v>4.9.9.35.90.0001-8</v>
      </c>
    </row>
    <row r="534" spans="1:11" ht="15" customHeight="1">
      <c r="A534" s="34">
        <v>4</v>
      </c>
      <c r="B534" s="35" t="s">
        <v>4323</v>
      </c>
      <c r="C534" s="35" t="s">
        <v>1</v>
      </c>
      <c r="D534" s="35" t="s">
        <v>4324</v>
      </c>
      <c r="E534" s="36">
        <v>118407.08</v>
      </c>
      <c r="F534" s="209"/>
      <c r="G534" s="36">
        <v>500152.41</v>
      </c>
      <c r="H534" s="36">
        <v>599630.56999999995</v>
      </c>
      <c r="I534" s="36">
        <v>217885.24</v>
      </c>
      <c r="J534" s="209"/>
      <c r="K534" s="5" t="str">
        <f>VLOOKUP(B534,'LEAD 2019'!$B:$B,1,0)</f>
        <v>4.9.9.45.00-9</v>
      </c>
    </row>
    <row r="535" spans="1:11" ht="15" customHeight="1">
      <c r="A535" s="34">
        <v>5</v>
      </c>
      <c r="B535" s="35" t="s">
        <v>4325</v>
      </c>
      <c r="C535" s="35" t="s">
        <v>1</v>
      </c>
      <c r="D535" s="35" t="s">
        <v>4326</v>
      </c>
      <c r="E535" s="36">
        <v>118407.08</v>
      </c>
      <c r="F535" s="209"/>
      <c r="G535" s="36">
        <v>500152.41</v>
      </c>
      <c r="H535" s="36">
        <v>599630.56999999995</v>
      </c>
      <c r="I535" s="36">
        <v>217885.24</v>
      </c>
      <c r="J535" s="209"/>
      <c r="K535" s="5" t="str">
        <f>VLOOKUP(B535,'LEAD 2019'!$B:$B,1,0)</f>
        <v>4.9.9.45.90-6</v>
      </c>
    </row>
    <row r="536" spans="1:11" ht="15" customHeight="1">
      <c r="A536" s="34">
        <v>6</v>
      </c>
      <c r="B536" s="35" t="s">
        <v>4327</v>
      </c>
      <c r="C536" s="35" t="s">
        <v>4328</v>
      </c>
      <c r="D536" s="35" t="s">
        <v>4329</v>
      </c>
      <c r="E536" s="36">
        <v>118407.08</v>
      </c>
      <c r="F536" s="209"/>
      <c r="G536" s="36">
        <v>500152.41</v>
      </c>
      <c r="H536" s="36">
        <v>599630.56999999995</v>
      </c>
      <c r="I536" s="36">
        <v>217885.24</v>
      </c>
      <c r="J536" s="209"/>
      <c r="K536" s="5" t="str">
        <f>VLOOKUP(B536,'LEAD 2019'!$B:$B,1,0)</f>
        <v>4.9.9.45.90.0001-1</v>
      </c>
    </row>
    <row r="537" spans="1:11" ht="15" customHeight="1">
      <c r="A537" s="34">
        <v>4</v>
      </c>
      <c r="B537" s="35" t="s">
        <v>4330</v>
      </c>
      <c r="C537" s="35" t="s">
        <v>1</v>
      </c>
      <c r="D537" s="35" t="s">
        <v>4331</v>
      </c>
      <c r="E537" s="36">
        <v>798087.21</v>
      </c>
      <c r="F537" s="209"/>
      <c r="G537" s="36">
        <v>447964621.85000002</v>
      </c>
      <c r="H537" s="36">
        <v>447921855.81</v>
      </c>
      <c r="I537" s="36">
        <v>755321.17</v>
      </c>
      <c r="J537" s="209"/>
      <c r="K537" s="5" t="str">
        <f>VLOOKUP(B537,'LEAD 2019'!$B:$B,1,0)</f>
        <v>4.9.9.92.00-7</v>
      </c>
    </row>
    <row r="538" spans="1:11" ht="15" customHeight="1">
      <c r="A538" s="34">
        <v>6</v>
      </c>
      <c r="B538" s="35" t="s">
        <v>4332</v>
      </c>
      <c r="C538" s="35" t="s">
        <v>4333</v>
      </c>
      <c r="D538" s="35" t="s">
        <v>3285</v>
      </c>
      <c r="E538" s="36">
        <v>8301.98</v>
      </c>
      <c r="F538" s="209"/>
      <c r="G538" s="36">
        <v>3924708.94</v>
      </c>
      <c r="H538" s="36">
        <v>3989269.05</v>
      </c>
      <c r="I538" s="36">
        <v>72862.09</v>
      </c>
      <c r="J538" s="209"/>
      <c r="K538" s="5" t="str">
        <f>VLOOKUP(B538,'LEAD 2019'!$B:$B,1,0)</f>
        <v>4.9.9.92.00.0002-1</v>
      </c>
    </row>
    <row r="539" spans="1:11" ht="15" customHeight="1">
      <c r="A539" s="34">
        <v>6</v>
      </c>
      <c r="B539" s="35" t="s">
        <v>4334</v>
      </c>
      <c r="C539" s="35" t="s">
        <v>4335</v>
      </c>
      <c r="D539" s="35" t="s">
        <v>3282</v>
      </c>
      <c r="E539" s="36">
        <v>1000</v>
      </c>
      <c r="F539" s="209"/>
      <c r="G539" s="36">
        <v>58077.55</v>
      </c>
      <c r="H539" s="36">
        <v>57107.55</v>
      </c>
      <c r="I539" s="36">
        <v>30</v>
      </c>
      <c r="J539" s="209"/>
      <c r="K539" s="5" t="str">
        <f>VLOOKUP(B539,'LEAD 2019'!$B:$B,1,0)</f>
        <v>4.9.9.92.00.0004-5</v>
      </c>
    </row>
    <row r="540" spans="1:11" ht="15" customHeight="1">
      <c r="A540" s="34">
        <v>6</v>
      </c>
      <c r="B540" s="35" t="s">
        <v>4336</v>
      </c>
      <c r="C540" s="35" t="s">
        <v>4337</v>
      </c>
      <c r="D540" s="35" t="s">
        <v>4338</v>
      </c>
      <c r="E540" s="36">
        <v>696154.21</v>
      </c>
      <c r="F540" s="209"/>
      <c r="G540" s="36">
        <v>32412207.18</v>
      </c>
      <c r="H540" s="36">
        <v>32142729.460000001</v>
      </c>
      <c r="I540" s="36">
        <v>426676.49</v>
      </c>
      <c r="J540" s="209"/>
      <c r="K540" s="5" t="str">
        <f>VLOOKUP(B540,'LEAD 2019'!$B:$B,1,0)</f>
        <v>4.9.9.92.00.0014-8</v>
      </c>
    </row>
    <row r="541" spans="1:11" ht="15" customHeight="1">
      <c r="A541" s="34">
        <v>6</v>
      </c>
      <c r="B541" s="35" t="s">
        <v>4339</v>
      </c>
      <c r="C541" s="35" t="s">
        <v>4340</v>
      </c>
      <c r="D541" s="35" t="s">
        <v>4341</v>
      </c>
      <c r="E541" s="36">
        <v>6644.4</v>
      </c>
      <c r="F541" s="209"/>
      <c r="G541" s="36">
        <v>1773277.68</v>
      </c>
      <c r="H541" s="36">
        <v>1781473.28</v>
      </c>
      <c r="I541" s="36">
        <v>14840</v>
      </c>
      <c r="J541" s="209"/>
      <c r="K541" s="5" t="str">
        <f>VLOOKUP(B541,'LEAD 2019'!$B:$B,1,0)</f>
        <v>4.9.9.92.00.0017-9</v>
      </c>
    </row>
    <row r="542" spans="1:11" ht="15" customHeight="1">
      <c r="A542" s="34">
        <v>6</v>
      </c>
      <c r="B542" s="35" t="s">
        <v>4342</v>
      </c>
      <c r="C542" s="35" t="s">
        <v>4343</v>
      </c>
      <c r="D542" s="35" t="s">
        <v>4344</v>
      </c>
      <c r="E542" s="36">
        <v>45351.040000000001</v>
      </c>
      <c r="F542" s="209"/>
      <c r="G542" s="36">
        <v>143852.29</v>
      </c>
      <c r="H542" s="36">
        <v>147007.06</v>
      </c>
      <c r="I542" s="36">
        <v>48505.81</v>
      </c>
      <c r="J542" s="209"/>
      <c r="K542" s="5" t="str">
        <f>VLOOKUP(B542,'LEAD 2019'!$B:$B,1,0)</f>
        <v>4.9.9.92.00.0026-5</v>
      </c>
    </row>
    <row r="543" spans="1:11" ht="15" customHeight="1">
      <c r="A543" s="34">
        <v>6</v>
      </c>
      <c r="B543" s="35" t="s">
        <v>4345</v>
      </c>
      <c r="C543" s="35" t="s">
        <v>4346</v>
      </c>
      <c r="D543" s="35" t="s">
        <v>4347</v>
      </c>
      <c r="E543" s="36">
        <v>40635.58</v>
      </c>
      <c r="F543" s="209"/>
      <c r="G543" s="36">
        <v>25088152.870000001</v>
      </c>
      <c r="H543" s="36">
        <v>25239924.07</v>
      </c>
      <c r="I543" s="36">
        <v>192406.78</v>
      </c>
      <c r="J543" s="209"/>
      <c r="K543" s="5" t="str">
        <f>VLOOKUP(B543,'LEAD 2019'!$B:$B,1,0)</f>
        <v>4.9.9.92.00.0047-8</v>
      </c>
    </row>
    <row r="544" spans="1:11" ht="15" customHeight="1">
      <c r="A544" s="34">
        <v>1</v>
      </c>
      <c r="B544" s="35" t="s">
        <v>4351</v>
      </c>
      <c r="C544" s="35" t="s">
        <v>1</v>
      </c>
      <c r="D544" s="35" t="s">
        <v>4352</v>
      </c>
      <c r="E544" s="36">
        <v>35671992.210000001</v>
      </c>
      <c r="F544" s="209"/>
      <c r="G544" s="36">
        <v>6055471.0199999996</v>
      </c>
      <c r="H544" s="36">
        <v>5996151.3200000003</v>
      </c>
      <c r="I544" s="36">
        <v>35612672.509999998</v>
      </c>
      <c r="J544" s="209"/>
      <c r="K544" s="5" t="str">
        <f>VLOOKUP(B544,'LEAD 2019'!$B:$B,1,0)</f>
        <v>6.0.0.00.00-2</v>
      </c>
    </row>
    <row r="545" spans="1:11" ht="15" customHeight="1">
      <c r="A545" s="34">
        <v>2</v>
      </c>
      <c r="B545" s="35" t="s">
        <v>4353</v>
      </c>
      <c r="C545" s="35" t="s">
        <v>1</v>
      </c>
      <c r="D545" s="35" t="s">
        <v>4354</v>
      </c>
      <c r="E545" s="36">
        <v>35671992.210000001</v>
      </c>
      <c r="F545" s="209"/>
      <c r="G545" s="36">
        <v>6055471.0199999996</v>
      </c>
      <c r="H545" s="36">
        <v>5996151.3200000003</v>
      </c>
      <c r="I545" s="36">
        <v>35612672.509999998</v>
      </c>
      <c r="J545" s="209"/>
      <c r="K545" s="5" t="str">
        <f>VLOOKUP(B545,'LEAD 2019'!$B:$B,1,0)</f>
        <v>6.1.0.00.00-1</v>
      </c>
    </row>
    <row r="546" spans="1:11" ht="15" customHeight="1">
      <c r="A546" s="34">
        <v>3</v>
      </c>
      <c r="B546" s="35" t="s">
        <v>4355</v>
      </c>
      <c r="C546" s="35" t="s">
        <v>1</v>
      </c>
      <c r="D546" s="35" t="s">
        <v>4356</v>
      </c>
      <c r="E546" s="36">
        <v>22055857.809999999</v>
      </c>
      <c r="F546" s="209"/>
      <c r="G546" s="36">
        <v>2480545.87</v>
      </c>
      <c r="H546" s="36">
        <v>2421226.17</v>
      </c>
      <c r="I546" s="36">
        <v>21996538.109999999</v>
      </c>
      <c r="J546" s="209"/>
      <c r="K546" s="5" t="str">
        <f>VLOOKUP(B546,'LEAD 2019'!$B:$B,1,0)</f>
        <v>6.1.1.00.00-4</v>
      </c>
    </row>
    <row r="547" spans="1:11" ht="15" customHeight="1">
      <c r="A547" s="34">
        <v>4</v>
      </c>
      <c r="B547" s="35" t="s">
        <v>4357</v>
      </c>
      <c r="C547" s="35" t="s">
        <v>1</v>
      </c>
      <c r="D547" s="35" t="s">
        <v>4358</v>
      </c>
      <c r="E547" s="36">
        <v>22116327.649999999</v>
      </c>
      <c r="F547" s="209"/>
      <c r="G547" s="36">
        <v>1254089.6499999999</v>
      </c>
      <c r="H547" s="36">
        <v>1226456.22</v>
      </c>
      <c r="I547" s="36">
        <v>22088694.219999999</v>
      </c>
      <c r="J547" s="209"/>
      <c r="K547" s="5" t="str">
        <f>VLOOKUP(B547,'LEAD 2019'!$B:$B,1,0)</f>
        <v>6.1.1.10.00-1</v>
      </c>
    </row>
    <row r="548" spans="1:11" ht="15" customHeight="1">
      <c r="A548" s="34">
        <v>5</v>
      </c>
      <c r="B548" s="35" t="s">
        <v>4359</v>
      </c>
      <c r="C548" s="35" t="s">
        <v>1</v>
      </c>
      <c r="D548" s="35" t="s">
        <v>4360</v>
      </c>
      <c r="E548" s="36">
        <v>22116327.649999999</v>
      </c>
      <c r="F548" s="209"/>
      <c r="G548" s="36">
        <v>1254089.6499999999</v>
      </c>
      <c r="H548" s="36">
        <v>1226456.22</v>
      </c>
      <c r="I548" s="36">
        <v>22088694.219999999</v>
      </c>
      <c r="J548" s="209"/>
      <c r="K548" s="5" t="str">
        <f>VLOOKUP(B548,'LEAD 2019'!$B:$B,1,0)</f>
        <v>6.1.1.10.28-3</v>
      </c>
    </row>
    <row r="549" spans="1:11" ht="15" customHeight="1">
      <c r="A549" s="262">
        <v>6</v>
      </c>
      <c r="B549" s="263" t="s">
        <v>4361</v>
      </c>
      <c r="C549" s="263" t="s">
        <v>4362</v>
      </c>
      <c r="D549" s="263" t="s">
        <v>4363</v>
      </c>
      <c r="E549" s="142">
        <v>22116327.649999999</v>
      </c>
      <c r="F549" s="264"/>
      <c r="G549" s="142">
        <v>1254089.6499999999</v>
      </c>
      <c r="H549" s="142">
        <v>1226456.22</v>
      </c>
      <c r="I549" s="142">
        <v>22088694.219999999</v>
      </c>
      <c r="J549" s="209"/>
      <c r="K549" s="5" t="str">
        <f>VLOOKUP(B549,'LEAD 2019'!$B:$B,1,0)</f>
        <v>6.1.1.10.28.0001-6</v>
      </c>
    </row>
    <row r="550" spans="1:11" ht="15" customHeight="1">
      <c r="A550" s="34">
        <v>4</v>
      </c>
      <c r="B550" s="35" t="s">
        <v>4364</v>
      </c>
      <c r="C550" s="35" t="s">
        <v>1</v>
      </c>
      <c r="D550" s="35" t="s">
        <v>4365</v>
      </c>
      <c r="E550" s="36">
        <v>-60469.84</v>
      </c>
      <c r="F550" s="209"/>
      <c r="G550" s="36">
        <v>1226456.22</v>
      </c>
      <c r="H550" s="36">
        <v>1194769.95</v>
      </c>
      <c r="I550" s="36">
        <v>-92156.11</v>
      </c>
      <c r="J550" s="209"/>
      <c r="K550" s="5" t="str">
        <f>VLOOKUP(B550,'LEAD 2019'!$B:$B,1,0)</f>
        <v>6.1.1.50.00-9</v>
      </c>
    </row>
    <row r="551" spans="1:11" ht="15" customHeight="1">
      <c r="A551" s="262">
        <v>6</v>
      </c>
      <c r="B551" s="263" t="s">
        <v>4366</v>
      </c>
      <c r="C551" s="263" t="s">
        <v>4367</v>
      </c>
      <c r="D551" s="263" t="s">
        <v>4368</v>
      </c>
      <c r="E551" s="142">
        <v>-60469.84</v>
      </c>
      <c r="F551" s="264"/>
      <c r="G551" s="142">
        <v>1226456.22</v>
      </c>
      <c r="H551" s="142">
        <v>1194769.95</v>
      </c>
      <c r="I551" s="142">
        <v>-92156.11</v>
      </c>
      <c r="J551" s="209"/>
      <c r="K551" s="5" t="str">
        <f>VLOOKUP(B551,'LEAD 2019'!$B:$B,1,0)</f>
        <v>6.1.1.50.00.0001-6</v>
      </c>
    </row>
    <row r="552" spans="1:11" ht="15" customHeight="1">
      <c r="A552" s="34">
        <v>3</v>
      </c>
      <c r="B552" s="35" t="s">
        <v>4369</v>
      </c>
      <c r="C552" s="35" t="s">
        <v>1</v>
      </c>
      <c r="D552" s="35" t="s">
        <v>4370</v>
      </c>
      <c r="E552" s="36">
        <v>10041209.25</v>
      </c>
      <c r="F552" s="209"/>
      <c r="G552" s="36">
        <v>0</v>
      </c>
      <c r="H552" s="36">
        <v>3574925.15</v>
      </c>
      <c r="I552" s="36">
        <v>13616134.4</v>
      </c>
      <c r="J552" s="209"/>
      <c r="K552" s="5" t="str">
        <f>VLOOKUP(B552,'LEAD 2019'!$B:$B,1,0)</f>
        <v>6.1.5.00.00-6</v>
      </c>
    </row>
    <row r="553" spans="1:11" ht="15" customHeight="1">
      <c r="A553" s="34">
        <v>4</v>
      </c>
      <c r="B553" s="35" t="s">
        <v>4371</v>
      </c>
      <c r="C553" s="35" t="s">
        <v>1</v>
      </c>
      <c r="D553" s="35" t="s">
        <v>4372</v>
      </c>
      <c r="E553" s="36">
        <v>10041209.25</v>
      </c>
      <c r="F553" s="209"/>
      <c r="G553" s="36">
        <v>0</v>
      </c>
      <c r="H553" s="36">
        <v>3574925.15</v>
      </c>
      <c r="I553" s="36">
        <v>13616134.4</v>
      </c>
      <c r="J553" s="209"/>
      <c r="K553" s="5" t="str">
        <f>VLOOKUP(B553,'LEAD 2019'!$B:$B,1,0)</f>
        <v>6.1.5.10.00-3</v>
      </c>
    </row>
    <row r="554" spans="1:11" ht="15" customHeight="1">
      <c r="A554" s="262">
        <v>6</v>
      </c>
      <c r="B554" s="263" t="s">
        <v>4373</v>
      </c>
      <c r="C554" s="263" t="s">
        <v>4374</v>
      </c>
      <c r="D554" s="263" t="s">
        <v>4375</v>
      </c>
      <c r="E554" s="142">
        <v>10041209.25</v>
      </c>
      <c r="F554" s="264"/>
      <c r="G554" s="142">
        <v>0</v>
      </c>
      <c r="H554" s="142">
        <v>3574925.15</v>
      </c>
      <c r="I554" s="142">
        <v>13616134.4</v>
      </c>
      <c r="J554" s="209"/>
      <c r="K554" s="5" t="str">
        <f>VLOOKUP(B554,'LEAD 2019'!$B:$B,1,0)</f>
        <v>6.1.5.10.00.0002-7</v>
      </c>
    </row>
    <row r="555" spans="1:11" ht="15" customHeight="1">
      <c r="A555" s="34">
        <v>1</v>
      </c>
      <c r="B555" s="35" t="s">
        <v>4376</v>
      </c>
      <c r="C555" s="35" t="s">
        <v>1</v>
      </c>
      <c r="D555" s="35" t="s">
        <v>4377</v>
      </c>
      <c r="E555" s="36">
        <v>0</v>
      </c>
      <c r="F555" s="209"/>
      <c r="G555" s="36">
        <v>284064.15999999997</v>
      </c>
      <c r="H555" s="36">
        <v>52884724.409999996</v>
      </c>
      <c r="I555" s="36">
        <v>52600660.25</v>
      </c>
      <c r="J555" s="209"/>
      <c r="K555" s="5" t="str">
        <f>VLOOKUP(B555,'LEAD 2019'!$B:$B,1,0)</f>
        <v>7.0.0.00.00-9</v>
      </c>
    </row>
    <row r="556" spans="1:11" ht="15" customHeight="1">
      <c r="A556" s="34">
        <v>2</v>
      </c>
      <c r="B556" s="35" t="s">
        <v>4378</v>
      </c>
      <c r="C556" s="35" t="s">
        <v>1</v>
      </c>
      <c r="D556" s="35" t="s">
        <v>4379</v>
      </c>
      <c r="E556" s="36">
        <v>0</v>
      </c>
      <c r="F556" s="209"/>
      <c r="G556" s="36">
        <v>241064.16</v>
      </c>
      <c r="H556" s="36">
        <v>52526360.450000003</v>
      </c>
      <c r="I556" s="36">
        <v>52285296.289999999</v>
      </c>
      <c r="J556" s="209"/>
      <c r="K556" s="5" t="str">
        <f>VLOOKUP(B556,'LEAD 2019'!$B:$B,1,0)</f>
        <v>7.1.0.00.00-8</v>
      </c>
    </row>
    <row r="557" spans="1:11" ht="15" customHeight="1">
      <c r="A557" s="34">
        <v>3</v>
      </c>
      <c r="B557" s="35" t="s">
        <v>4380</v>
      </c>
      <c r="C557" s="35" t="s">
        <v>1</v>
      </c>
      <c r="D557" s="35" t="s">
        <v>4381</v>
      </c>
      <c r="E557" s="36">
        <v>0</v>
      </c>
      <c r="F557" s="209"/>
      <c r="G557" s="36">
        <v>115368.6</v>
      </c>
      <c r="H557" s="36">
        <v>20485063.329999998</v>
      </c>
      <c r="I557" s="36">
        <v>20369694.73</v>
      </c>
      <c r="J557" s="209"/>
      <c r="K557" s="5" t="str">
        <f>VLOOKUP(B557,'LEAD 2019'!$B:$B,1,0)</f>
        <v>7.1.1.00.00-1</v>
      </c>
    </row>
    <row r="558" spans="1:11" ht="15" customHeight="1">
      <c r="A558" s="34">
        <v>4</v>
      </c>
      <c r="B558" s="35" t="s">
        <v>4382</v>
      </c>
      <c r="C558" s="35" t="s">
        <v>1</v>
      </c>
      <c r="D558" s="35" t="s">
        <v>4383</v>
      </c>
      <c r="E558" s="36">
        <v>0</v>
      </c>
      <c r="F558" s="209"/>
      <c r="G558" s="36">
        <v>16738.43</v>
      </c>
      <c r="H558" s="36">
        <v>568831.74</v>
      </c>
      <c r="I558" s="36">
        <v>552093.31000000006</v>
      </c>
      <c r="J558" s="209"/>
      <c r="K558" s="5" t="str">
        <f>VLOOKUP(B558,'LEAD 2019'!$B:$B,1,0)</f>
        <v>7.1.1.03.00-8</v>
      </c>
    </row>
    <row r="559" spans="1:11" ht="15" customHeight="1">
      <c r="A559" s="34">
        <v>6</v>
      </c>
      <c r="B559" s="35" t="s">
        <v>4384</v>
      </c>
      <c r="C559" s="35" t="s">
        <v>4385</v>
      </c>
      <c r="D559" s="35" t="s">
        <v>4386</v>
      </c>
      <c r="E559" s="36">
        <v>0</v>
      </c>
      <c r="F559" s="209"/>
      <c r="G559" s="36">
        <v>16738.43</v>
      </c>
      <c r="H559" s="36">
        <v>568831.74</v>
      </c>
      <c r="I559" s="36">
        <v>552093.31000000006</v>
      </c>
      <c r="J559" s="209"/>
      <c r="K559" s="5" t="str">
        <f>VLOOKUP(B559,'LEAD 2019'!$B:$B,1,0)</f>
        <v>7.1.1.03.00.0001-5</v>
      </c>
    </row>
    <row r="560" spans="1:11" ht="15" customHeight="1">
      <c r="A560" s="34">
        <v>4</v>
      </c>
      <c r="B560" s="35" t="s">
        <v>4387</v>
      </c>
      <c r="C560" s="35" t="s">
        <v>1</v>
      </c>
      <c r="D560" s="35" t="s">
        <v>4388</v>
      </c>
      <c r="E560" s="36">
        <v>0</v>
      </c>
      <c r="F560" s="209"/>
      <c r="G560" s="36">
        <v>96430.35</v>
      </c>
      <c r="H560" s="36">
        <v>15073437.43</v>
      </c>
      <c r="I560" s="36">
        <v>14977007.08</v>
      </c>
      <c r="J560" s="209"/>
      <c r="K560" s="5" t="str">
        <f>VLOOKUP(B560,'LEAD 2019'!$B:$B,1,0)</f>
        <v>7.1.1.05.00-6</v>
      </c>
    </row>
    <row r="561" spans="1:11" ht="15" customHeight="1">
      <c r="A561" s="34">
        <v>6</v>
      </c>
      <c r="B561" s="35" t="s">
        <v>4389</v>
      </c>
      <c r="C561" s="35" t="s">
        <v>4390</v>
      </c>
      <c r="D561" s="35" t="s">
        <v>4391</v>
      </c>
      <c r="E561" s="36">
        <v>0</v>
      </c>
      <c r="F561" s="209"/>
      <c r="G561" s="36">
        <v>0</v>
      </c>
      <c r="H561" s="36">
        <v>39117.360000000001</v>
      </c>
      <c r="I561" s="36">
        <v>39117.360000000001</v>
      </c>
      <c r="J561" s="209"/>
      <c r="K561" s="5" t="str">
        <f>VLOOKUP(B561,'LEAD 2019'!$B:$B,1,0)</f>
        <v>7.1.1.05.00.0001-9</v>
      </c>
    </row>
    <row r="562" spans="1:11" ht="15" customHeight="1">
      <c r="A562" s="34">
        <v>6</v>
      </c>
      <c r="B562" s="35" t="s">
        <v>4392</v>
      </c>
      <c r="C562" s="35" t="s">
        <v>4393</v>
      </c>
      <c r="D562" s="35" t="s">
        <v>3015</v>
      </c>
      <c r="E562" s="36">
        <v>0</v>
      </c>
      <c r="F562" s="209"/>
      <c r="G562" s="36">
        <v>8338.34</v>
      </c>
      <c r="H562" s="36">
        <v>1044623.68</v>
      </c>
      <c r="I562" s="36">
        <v>1036285.34</v>
      </c>
      <c r="J562" s="209"/>
      <c r="K562" s="5" t="str">
        <f>VLOOKUP(B562,'LEAD 2019'!$B:$B,1,0)</f>
        <v>7.1.1.05.00.0003-3</v>
      </c>
    </row>
    <row r="563" spans="1:11" ht="15" customHeight="1">
      <c r="A563" s="34">
        <v>6</v>
      </c>
      <c r="B563" s="35" t="s">
        <v>4394</v>
      </c>
      <c r="C563" s="35" t="s">
        <v>4395</v>
      </c>
      <c r="D563" s="35" t="s">
        <v>3036</v>
      </c>
      <c r="E563" s="36">
        <v>0</v>
      </c>
      <c r="F563" s="209"/>
      <c r="G563" s="36">
        <v>9039.6</v>
      </c>
      <c r="H563" s="36">
        <v>2362780.7200000002</v>
      </c>
      <c r="I563" s="36">
        <v>2353741.12</v>
      </c>
      <c r="J563" s="209"/>
      <c r="K563" s="5" t="str">
        <f>VLOOKUP(B563,'LEAD 2019'!$B:$B,1,0)</f>
        <v>7.1.1.05.00.0004-0</v>
      </c>
    </row>
    <row r="564" spans="1:11" ht="15" customHeight="1">
      <c r="A564" s="34">
        <v>6</v>
      </c>
      <c r="B564" s="35" t="s">
        <v>5801</v>
      </c>
      <c r="C564" s="35" t="s">
        <v>5802</v>
      </c>
      <c r="D564" s="35" t="s">
        <v>5803</v>
      </c>
      <c r="E564" s="36">
        <v>0</v>
      </c>
      <c r="F564" s="209"/>
      <c r="G564" s="36">
        <v>0</v>
      </c>
      <c r="H564" s="36">
        <v>49721.42</v>
      </c>
      <c r="I564" s="36">
        <v>49721.42</v>
      </c>
      <c r="J564" s="209"/>
      <c r="K564" s="5" t="str">
        <f>VLOOKUP(B564,'LEAD 2019'!$B:$B,1,0)</f>
        <v>7.1.1.05.00.0007-1</v>
      </c>
    </row>
    <row r="565" spans="1:11" ht="15" customHeight="1">
      <c r="A565" s="34">
        <v>6</v>
      </c>
      <c r="B565" s="35" t="s">
        <v>4396</v>
      </c>
      <c r="C565" s="35" t="s">
        <v>4397</v>
      </c>
      <c r="D565" s="35" t="s">
        <v>4398</v>
      </c>
      <c r="E565" s="36">
        <v>0</v>
      </c>
      <c r="F565" s="209"/>
      <c r="G565" s="36">
        <v>71739.06</v>
      </c>
      <c r="H565" s="36">
        <v>391082.92</v>
      </c>
      <c r="I565" s="36">
        <v>319343.86</v>
      </c>
      <c r="J565" s="209"/>
      <c r="K565" s="5" t="str">
        <f>VLOOKUP(B565,'LEAD 2019'!$B:$B,1,0)</f>
        <v>7.1.1.05.00.0008-8</v>
      </c>
    </row>
    <row r="566" spans="1:11" ht="15" customHeight="1">
      <c r="A566" s="34">
        <v>6</v>
      </c>
      <c r="B566" s="35" t="s">
        <v>4399</v>
      </c>
      <c r="C566" s="35" t="s">
        <v>4400</v>
      </c>
      <c r="D566" s="35" t="s">
        <v>4401</v>
      </c>
      <c r="E566" s="36">
        <v>0</v>
      </c>
      <c r="F566" s="209"/>
      <c r="G566" s="36">
        <v>0</v>
      </c>
      <c r="H566" s="36">
        <v>751831.54</v>
      </c>
      <c r="I566" s="36">
        <v>751831.54</v>
      </c>
      <c r="J566" s="209"/>
      <c r="K566" s="5" t="str">
        <f>VLOOKUP(B566,'LEAD 2019'!$B:$B,1,0)</f>
        <v>7.1.1.05.00.0018-1</v>
      </c>
    </row>
    <row r="567" spans="1:11" ht="15" customHeight="1">
      <c r="A567" s="34">
        <v>6</v>
      </c>
      <c r="B567" s="35" t="s">
        <v>4402</v>
      </c>
      <c r="C567" s="35" t="s">
        <v>4403</v>
      </c>
      <c r="D567" s="35" t="s">
        <v>3000</v>
      </c>
      <c r="E567" s="36">
        <v>0</v>
      </c>
      <c r="F567" s="209"/>
      <c r="G567" s="36">
        <v>878.16</v>
      </c>
      <c r="H567" s="36">
        <v>2813432.18</v>
      </c>
      <c r="I567" s="36">
        <v>2812554.02</v>
      </c>
      <c r="J567" s="209"/>
      <c r="K567" s="5" t="str">
        <f>VLOOKUP(B567,'LEAD 2019'!$B:$B,1,0)</f>
        <v>7.1.1.05.00.0021-5</v>
      </c>
    </row>
    <row r="568" spans="1:11" ht="15" customHeight="1">
      <c r="A568" s="34">
        <v>6</v>
      </c>
      <c r="B568" s="35" t="s">
        <v>4404</v>
      </c>
      <c r="C568" s="35" t="s">
        <v>4405</v>
      </c>
      <c r="D568" s="35" t="s">
        <v>3021</v>
      </c>
      <c r="E568" s="36">
        <v>0</v>
      </c>
      <c r="F568" s="209"/>
      <c r="G568" s="36">
        <v>6435.19</v>
      </c>
      <c r="H568" s="36">
        <v>7543246.6299999999</v>
      </c>
      <c r="I568" s="36">
        <v>7536811.4400000004</v>
      </c>
      <c r="J568" s="209"/>
      <c r="K568" s="5" t="str">
        <f>VLOOKUP(B568,'LEAD 2019'!$B:$B,1,0)</f>
        <v>7.1.1.05.00.0023-9</v>
      </c>
    </row>
    <row r="569" spans="1:11" ht="15" customHeight="1">
      <c r="A569" s="34">
        <v>6</v>
      </c>
      <c r="B569" s="35" t="s">
        <v>4406</v>
      </c>
      <c r="C569" s="35" t="s">
        <v>4407</v>
      </c>
      <c r="D569" s="35" t="s">
        <v>3042</v>
      </c>
      <c r="E569" s="36">
        <v>0</v>
      </c>
      <c r="F569" s="209"/>
      <c r="G569" s="36">
        <v>0</v>
      </c>
      <c r="H569" s="36">
        <v>77600.98</v>
      </c>
      <c r="I569" s="36">
        <v>77600.98</v>
      </c>
      <c r="J569" s="209"/>
      <c r="K569" s="5" t="str">
        <f>VLOOKUP(B569,'LEAD 2019'!$B:$B,1,0)</f>
        <v>7.1.1.05.00.0025-3</v>
      </c>
    </row>
    <row r="570" spans="1:11" ht="15" customHeight="1">
      <c r="A570" s="34">
        <v>4</v>
      </c>
      <c r="B570" s="35" t="s">
        <v>4408</v>
      </c>
      <c r="C570" s="35" t="s">
        <v>1</v>
      </c>
      <c r="D570" s="35" t="s">
        <v>4409</v>
      </c>
      <c r="E570" s="36">
        <v>0</v>
      </c>
      <c r="F570" s="209"/>
      <c r="G570" s="36">
        <v>1122.23</v>
      </c>
      <c r="H570" s="36">
        <v>1485214.52</v>
      </c>
      <c r="I570" s="36">
        <v>1484092.29</v>
      </c>
      <c r="J570" s="209"/>
      <c r="K570" s="5" t="str">
        <f>VLOOKUP(B570,'LEAD 2019'!$B:$B,1,0)</f>
        <v>7.1.1.10.00-8</v>
      </c>
    </row>
    <row r="571" spans="1:11" ht="15" customHeight="1">
      <c r="A571" s="34">
        <v>6</v>
      </c>
      <c r="B571" s="35" t="s">
        <v>4410</v>
      </c>
      <c r="C571" s="35" t="s">
        <v>4411</v>
      </c>
      <c r="D571" s="35" t="s">
        <v>4412</v>
      </c>
      <c r="E571" s="36">
        <v>0</v>
      </c>
      <c r="F571" s="209"/>
      <c r="G571" s="36">
        <v>0</v>
      </c>
      <c r="H571" s="36">
        <v>172905.73</v>
      </c>
      <c r="I571" s="36">
        <v>172905.73</v>
      </c>
      <c r="J571" s="209"/>
      <c r="K571" s="5" t="str">
        <f>VLOOKUP(B571,'LEAD 2019'!$B:$B,1,0)</f>
        <v>7.1.1.10.00.0001-7</v>
      </c>
    </row>
    <row r="572" spans="1:11" ht="15" customHeight="1">
      <c r="A572" s="34">
        <v>6</v>
      </c>
      <c r="B572" s="35" t="s">
        <v>4413</v>
      </c>
      <c r="C572" s="35" t="s">
        <v>4414</v>
      </c>
      <c r="D572" s="35" t="s">
        <v>3058</v>
      </c>
      <c r="E572" s="36">
        <v>0</v>
      </c>
      <c r="F572" s="209"/>
      <c r="G572" s="36">
        <v>12.37</v>
      </c>
      <c r="H572" s="36">
        <v>1226789.58</v>
      </c>
      <c r="I572" s="36">
        <v>1226777.21</v>
      </c>
      <c r="J572" s="209"/>
      <c r="K572" s="5" t="str">
        <f>VLOOKUP(B572,'LEAD 2019'!$B:$B,1,0)</f>
        <v>7.1.1.10.00.0003-1</v>
      </c>
    </row>
    <row r="573" spans="1:11" ht="15" customHeight="1">
      <c r="A573" s="34">
        <v>6</v>
      </c>
      <c r="B573" s="35" t="s">
        <v>4415</v>
      </c>
      <c r="C573" s="35" t="s">
        <v>4416</v>
      </c>
      <c r="D573" s="35" t="s">
        <v>4398</v>
      </c>
      <c r="E573" s="36">
        <v>0</v>
      </c>
      <c r="F573" s="209"/>
      <c r="G573" s="36">
        <v>1109.8599999999999</v>
      </c>
      <c r="H573" s="36">
        <v>85519.21</v>
      </c>
      <c r="I573" s="36">
        <v>84409.35</v>
      </c>
      <c r="J573" s="209"/>
      <c r="K573" s="5" t="str">
        <f>VLOOKUP(B573,'LEAD 2019'!$B:$B,1,0)</f>
        <v>7.1.1.10.00.0004-8</v>
      </c>
    </row>
    <row r="574" spans="1:11" ht="15" customHeight="1">
      <c r="A574" s="34">
        <v>4</v>
      </c>
      <c r="B574" s="35" t="s">
        <v>4417</v>
      </c>
      <c r="C574" s="35" t="s">
        <v>1</v>
      </c>
      <c r="D574" s="35" t="s">
        <v>4418</v>
      </c>
      <c r="E574" s="36">
        <v>0</v>
      </c>
      <c r="F574" s="209"/>
      <c r="G574" s="36">
        <v>898.82</v>
      </c>
      <c r="H574" s="36">
        <v>2531063.0699999998</v>
      </c>
      <c r="I574" s="36">
        <v>2530164.25</v>
      </c>
      <c r="J574" s="209"/>
      <c r="K574" s="5" t="str">
        <f>VLOOKUP(B574,'LEAD 2019'!$B:$B,1,0)</f>
        <v>7.1.1.15.00-3</v>
      </c>
    </row>
    <row r="575" spans="1:11" ht="15" customHeight="1">
      <c r="A575" s="34">
        <v>6</v>
      </c>
      <c r="B575" s="35" t="s">
        <v>4419</v>
      </c>
      <c r="C575" s="35" t="s">
        <v>4420</v>
      </c>
      <c r="D575" s="35" t="s">
        <v>4421</v>
      </c>
      <c r="E575" s="36">
        <v>0</v>
      </c>
      <c r="F575" s="209"/>
      <c r="G575" s="36">
        <v>280.27999999999997</v>
      </c>
      <c r="H575" s="36">
        <v>2511223.7200000002</v>
      </c>
      <c r="I575" s="36">
        <v>2510943.44</v>
      </c>
      <c r="J575" s="209"/>
      <c r="K575" s="5" t="str">
        <f>VLOOKUP(B575,'LEAD 2019'!$B:$B,1,0)</f>
        <v>7.1.1.15.00.0003-6</v>
      </c>
    </row>
    <row r="576" spans="1:11" ht="15" customHeight="1">
      <c r="A576" s="34">
        <v>6</v>
      </c>
      <c r="B576" s="35" t="s">
        <v>4422</v>
      </c>
      <c r="C576" s="35" t="s">
        <v>4423</v>
      </c>
      <c r="D576" s="35" t="s">
        <v>4398</v>
      </c>
      <c r="E576" s="36">
        <v>0</v>
      </c>
      <c r="F576" s="209"/>
      <c r="G576" s="36">
        <v>618.54</v>
      </c>
      <c r="H576" s="36">
        <v>19839.349999999999</v>
      </c>
      <c r="I576" s="36">
        <v>19220.810000000001</v>
      </c>
      <c r="J576" s="209"/>
      <c r="K576" s="5" t="str">
        <f>VLOOKUP(B576,'LEAD 2019'!$B:$B,1,0)</f>
        <v>7.1.1.15.00.0008-1</v>
      </c>
    </row>
    <row r="577" spans="1:11" ht="15" customHeight="1">
      <c r="A577" s="34">
        <v>4</v>
      </c>
      <c r="B577" s="35" t="s">
        <v>4424</v>
      </c>
      <c r="C577" s="35" t="s">
        <v>1</v>
      </c>
      <c r="D577" s="35" t="s">
        <v>4425</v>
      </c>
      <c r="E577" s="36">
        <v>0</v>
      </c>
      <c r="F577" s="209"/>
      <c r="G577" s="36">
        <v>178.77</v>
      </c>
      <c r="H577" s="36">
        <v>358804.89</v>
      </c>
      <c r="I577" s="36">
        <v>358626.12</v>
      </c>
      <c r="J577" s="209"/>
      <c r="K577" s="5" t="str">
        <f>VLOOKUP(B577,'LEAD 2019'!$B:$B,1,0)</f>
        <v>7.1.1.41.00-8</v>
      </c>
    </row>
    <row r="578" spans="1:11" ht="15" customHeight="1">
      <c r="A578" s="34">
        <v>6</v>
      </c>
      <c r="B578" s="35" t="s">
        <v>4426</v>
      </c>
      <c r="C578" s="35" t="s">
        <v>4427</v>
      </c>
      <c r="D578" s="35" t="s">
        <v>3089</v>
      </c>
      <c r="E578" s="36">
        <v>0</v>
      </c>
      <c r="F578" s="209"/>
      <c r="G578" s="36">
        <v>0</v>
      </c>
      <c r="H578" s="36">
        <v>22642.37</v>
      </c>
      <c r="I578" s="36">
        <v>22642.37</v>
      </c>
      <c r="J578" s="209"/>
      <c r="K578" s="5" t="str">
        <f>VLOOKUP(B578,'LEAD 2019'!$B:$B,1,0)</f>
        <v>7.1.1.41.00.0002-0</v>
      </c>
    </row>
    <row r="579" spans="1:11" ht="15" customHeight="1">
      <c r="A579" s="34">
        <v>6</v>
      </c>
      <c r="B579" s="35" t="s">
        <v>4428</v>
      </c>
      <c r="C579" s="35" t="s">
        <v>4429</v>
      </c>
      <c r="D579" s="35" t="s">
        <v>3097</v>
      </c>
      <c r="E579" s="36">
        <v>0</v>
      </c>
      <c r="F579" s="209"/>
      <c r="G579" s="36">
        <v>3.84</v>
      </c>
      <c r="H579" s="36">
        <v>329794.74</v>
      </c>
      <c r="I579" s="36">
        <v>329790.90000000002</v>
      </c>
      <c r="J579" s="209"/>
      <c r="K579" s="5" t="str">
        <f>VLOOKUP(B579,'LEAD 2019'!$B:$B,1,0)</f>
        <v>7.1.1.41.00.0004-4</v>
      </c>
    </row>
    <row r="580" spans="1:11" ht="15" customHeight="1">
      <c r="A580" s="34">
        <v>6</v>
      </c>
      <c r="B580" s="35" t="s">
        <v>4430</v>
      </c>
      <c r="C580" s="35" t="s">
        <v>4431</v>
      </c>
      <c r="D580" s="35" t="s">
        <v>4432</v>
      </c>
      <c r="E580" s="36">
        <v>0</v>
      </c>
      <c r="F580" s="209"/>
      <c r="G580" s="36">
        <v>174.93</v>
      </c>
      <c r="H580" s="36">
        <v>6367.78</v>
      </c>
      <c r="I580" s="36">
        <v>6192.85</v>
      </c>
      <c r="J580" s="209"/>
      <c r="K580" s="5" t="str">
        <f>VLOOKUP(B580,'LEAD 2019'!$B:$B,1,0)</f>
        <v>7.1.1.41.00.0009-9</v>
      </c>
    </row>
    <row r="581" spans="1:11" ht="15" customHeight="1">
      <c r="A581" s="34">
        <v>4</v>
      </c>
      <c r="B581" s="35" t="s">
        <v>4433</v>
      </c>
      <c r="C581" s="35" t="s">
        <v>1</v>
      </c>
      <c r="D581" s="35" t="s">
        <v>5916</v>
      </c>
      <c r="E581" s="36">
        <v>0</v>
      </c>
      <c r="F581" s="209"/>
      <c r="G581" s="36">
        <v>0</v>
      </c>
      <c r="H581" s="36">
        <v>32039.06</v>
      </c>
      <c r="I581" s="36">
        <v>32039.06</v>
      </c>
      <c r="J581" s="209"/>
      <c r="K581" s="5" t="str">
        <f>VLOOKUP(B581,'LEAD 2019'!$B:$B,1,0)</f>
        <v>7.1.1.42.00-7</v>
      </c>
    </row>
    <row r="582" spans="1:11" ht="15" customHeight="1">
      <c r="A582" s="227">
        <v>6</v>
      </c>
      <c r="B582" s="228" t="s">
        <v>4435</v>
      </c>
      <c r="C582" s="228" t="s">
        <v>4436</v>
      </c>
      <c r="D582" s="228" t="s">
        <v>3112</v>
      </c>
      <c r="E582" s="229">
        <v>0</v>
      </c>
      <c r="F582" s="230"/>
      <c r="G582" s="229">
        <v>0</v>
      </c>
      <c r="H582" s="229">
        <v>28131.94</v>
      </c>
      <c r="I582" s="229">
        <v>28131.94</v>
      </c>
      <c r="J582" s="230"/>
      <c r="K582" s="231" t="str">
        <f>VLOOKUP(B582,'LEAD 2019'!$B:$B,1,0)</f>
        <v>7.1.1.42.00.0004-1</v>
      </c>
    </row>
    <row r="583" spans="1:11" ht="15" customHeight="1">
      <c r="A583" s="34">
        <v>6</v>
      </c>
      <c r="B583" s="35" t="s">
        <v>4437</v>
      </c>
      <c r="C583" s="35" t="s">
        <v>4438</v>
      </c>
      <c r="D583" s="35" t="s">
        <v>4439</v>
      </c>
      <c r="E583" s="36">
        <v>0</v>
      </c>
      <c r="F583" s="209"/>
      <c r="G583" s="36">
        <v>0</v>
      </c>
      <c r="H583" s="36">
        <v>3907.12</v>
      </c>
      <c r="I583" s="36">
        <v>3907.12</v>
      </c>
      <c r="J583" s="209"/>
      <c r="K583" s="5" t="str">
        <f>VLOOKUP(B583,'LEAD 2019'!$B:$B,1,0)</f>
        <v>7.1.1.42.00.0009-6</v>
      </c>
    </row>
    <row r="584" spans="1:11" ht="15" customHeight="1">
      <c r="A584" s="34">
        <v>4</v>
      </c>
      <c r="B584" s="35" t="s">
        <v>4440</v>
      </c>
      <c r="C584" s="35" t="s">
        <v>1</v>
      </c>
      <c r="D584" s="35" t="s">
        <v>5917</v>
      </c>
      <c r="E584" s="36">
        <v>0</v>
      </c>
      <c r="F584" s="209"/>
      <c r="G584" s="36">
        <v>0</v>
      </c>
      <c r="H584" s="36">
        <v>330588.92</v>
      </c>
      <c r="I584" s="36">
        <v>330588.92</v>
      </c>
      <c r="J584" s="209"/>
      <c r="K584" s="5" t="str">
        <f>VLOOKUP(B584,'LEAD 2019'!$B:$B,1,0)</f>
        <v>7.1.1.43.00-6</v>
      </c>
    </row>
    <row r="585" spans="1:11" ht="15" customHeight="1">
      <c r="A585" s="34">
        <v>6</v>
      </c>
      <c r="B585" s="35" t="s">
        <v>4442</v>
      </c>
      <c r="C585" s="35" t="s">
        <v>4443</v>
      </c>
      <c r="D585" s="35" t="s">
        <v>3121</v>
      </c>
      <c r="E585" s="36">
        <v>0</v>
      </c>
      <c r="F585" s="209"/>
      <c r="G585" s="36">
        <v>0</v>
      </c>
      <c r="H585" s="36">
        <v>27371.72</v>
      </c>
      <c r="I585" s="36">
        <v>27371.72</v>
      </c>
      <c r="J585" s="209"/>
      <c r="K585" s="5" t="str">
        <f>VLOOKUP(B585,'LEAD 2019'!$B:$B,1,0)</f>
        <v>7.1.1.43.00.0002-4</v>
      </c>
    </row>
    <row r="586" spans="1:11" ht="15" customHeight="1">
      <c r="A586" s="34">
        <v>6</v>
      </c>
      <c r="B586" s="35" t="s">
        <v>4444</v>
      </c>
      <c r="C586" s="35" t="s">
        <v>4445</v>
      </c>
      <c r="D586" s="35" t="s">
        <v>3128</v>
      </c>
      <c r="E586" s="36">
        <v>0</v>
      </c>
      <c r="F586" s="209"/>
      <c r="G586" s="36">
        <v>0</v>
      </c>
      <c r="H586" s="36">
        <v>302072.92</v>
      </c>
      <c r="I586" s="36">
        <v>302072.92</v>
      </c>
      <c r="J586" s="209"/>
      <c r="K586" s="5" t="str">
        <f>VLOOKUP(B586,'LEAD 2019'!$B:$B,1,0)</f>
        <v>7.1.1.43.00.0004-8</v>
      </c>
    </row>
    <row r="587" spans="1:11" ht="15" customHeight="1">
      <c r="A587" s="34">
        <v>6</v>
      </c>
      <c r="B587" s="35" t="s">
        <v>5806</v>
      </c>
      <c r="C587" s="35" t="s">
        <v>5807</v>
      </c>
      <c r="D587" s="35" t="s">
        <v>5808</v>
      </c>
      <c r="E587" s="36">
        <v>0</v>
      </c>
      <c r="F587" s="209"/>
      <c r="G587" s="36">
        <v>0</v>
      </c>
      <c r="H587" s="36">
        <v>1144.28</v>
      </c>
      <c r="I587" s="36">
        <v>1144.28</v>
      </c>
      <c r="J587" s="209"/>
      <c r="K587" s="5" t="str">
        <f>VLOOKUP(B587,'LEAD 2019'!$B:$B,1,0)</f>
        <v>7.1.1.43.00.0009-3</v>
      </c>
    </row>
    <row r="588" spans="1:11" ht="15" customHeight="1">
      <c r="A588" s="34">
        <v>4</v>
      </c>
      <c r="B588" s="35" t="s">
        <v>4446</v>
      </c>
      <c r="C588" s="35" t="s">
        <v>1</v>
      </c>
      <c r="D588" s="35" t="s">
        <v>5918</v>
      </c>
      <c r="E588" s="36">
        <v>0</v>
      </c>
      <c r="F588" s="209"/>
      <c r="G588" s="36">
        <v>0</v>
      </c>
      <c r="H588" s="36">
        <v>105083.7</v>
      </c>
      <c r="I588" s="36">
        <v>105083.7</v>
      </c>
      <c r="J588" s="209"/>
      <c r="K588" s="5" t="str">
        <f>VLOOKUP(B588,'LEAD 2019'!$B:$B,1,0)</f>
        <v>7.1.1.44.00-5</v>
      </c>
    </row>
    <row r="589" spans="1:11" ht="15" customHeight="1">
      <c r="A589" s="34">
        <v>6</v>
      </c>
      <c r="B589" s="35" t="s">
        <v>4448</v>
      </c>
      <c r="C589" s="35" t="s">
        <v>4449</v>
      </c>
      <c r="D589" s="35" t="s">
        <v>3137</v>
      </c>
      <c r="E589" s="36">
        <v>0</v>
      </c>
      <c r="F589" s="209"/>
      <c r="G589" s="36">
        <v>0</v>
      </c>
      <c r="H589" s="36">
        <v>101865.74</v>
      </c>
      <c r="I589" s="36">
        <v>101865.74</v>
      </c>
      <c r="J589" s="209"/>
      <c r="K589" s="5" t="str">
        <f>VLOOKUP(B589,'LEAD 2019'!$B:$B,1,0)</f>
        <v>7.1.1.44.00.0002-1</v>
      </c>
    </row>
    <row r="590" spans="1:11" ht="15" customHeight="1">
      <c r="A590" s="34">
        <v>6</v>
      </c>
      <c r="B590" s="35" t="s">
        <v>5919</v>
      </c>
      <c r="C590" s="35" t="s">
        <v>5920</v>
      </c>
      <c r="D590" s="35" t="s">
        <v>5921</v>
      </c>
      <c r="E590" s="36">
        <v>0</v>
      </c>
      <c r="F590" s="209"/>
      <c r="G590" s="36">
        <v>0</v>
      </c>
      <c r="H590" s="36">
        <v>3217.96</v>
      </c>
      <c r="I590" s="36">
        <v>3217.96</v>
      </c>
      <c r="J590" s="209"/>
      <c r="K590" s="5" t="str">
        <f>VLOOKUP(B590,'LEAD 2019'!$B:$B,1,0)</f>
        <v>7.1.1.44.00.0009-0</v>
      </c>
    </row>
    <row r="591" spans="1:11" ht="15" customHeight="1">
      <c r="A591" s="34">
        <v>3</v>
      </c>
      <c r="B591" s="35" t="s">
        <v>4450</v>
      </c>
      <c r="C591" s="35" t="s">
        <v>1</v>
      </c>
      <c r="D591" s="35" t="s">
        <v>4451</v>
      </c>
      <c r="E591" s="36">
        <v>0</v>
      </c>
      <c r="F591" s="209"/>
      <c r="G591" s="36">
        <v>83860.69</v>
      </c>
      <c r="H591" s="36">
        <v>11933481.310000001</v>
      </c>
      <c r="I591" s="36">
        <v>11849620.619999999</v>
      </c>
      <c r="J591" s="209"/>
      <c r="K591" s="5" t="str">
        <f>VLOOKUP(B591,'LEAD 2019'!$B:$B,1,0)</f>
        <v>7.1.7.00.00-9</v>
      </c>
    </row>
    <row r="592" spans="1:11" ht="15" customHeight="1">
      <c r="A592" s="34">
        <v>4</v>
      </c>
      <c r="B592" s="35" t="s">
        <v>4452</v>
      </c>
      <c r="C592" s="35" t="s">
        <v>1</v>
      </c>
      <c r="D592" s="35" t="s">
        <v>4453</v>
      </c>
      <c r="E592" s="36">
        <v>0</v>
      </c>
      <c r="F592" s="209"/>
      <c r="G592" s="36">
        <v>68.2</v>
      </c>
      <c r="H592" s="36">
        <v>2216932.65</v>
      </c>
      <c r="I592" s="36">
        <v>2216864.4500000002</v>
      </c>
      <c r="J592" s="209"/>
      <c r="K592" s="5" t="str">
        <f>VLOOKUP(B592,'LEAD 2019'!$B:$B,1,0)</f>
        <v>7.1.7.40.00-7</v>
      </c>
    </row>
    <row r="593" spans="1:11" ht="15" customHeight="1">
      <c r="A593" s="34">
        <v>6</v>
      </c>
      <c r="B593" s="35" t="s">
        <v>4454</v>
      </c>
      <c r="C593" s="35" t="s">
        <v>4455</v>
      </c>
      <c r="D593" s="35" t="s">
        <v>4456</v>
      </c>
      <c r="E593" s="36">
        <v>0</v>
      </c>
      <c r="F593" s="209"/>
      <c r="G593" s="36">
        <v>68.2</v>
      </c>
      <c r="H593" s="36">
        <v>2216932.65</v>
      </c>
      <c r="I593" s="36">
        <v>2216864.4500000002</v>
      </c>
      <c r="J593" s="209"/>
      <c r="K593" s="5" t="str">
        <f>VLOOKUP(B593,'LEAD 2019'!$B:$B,1,0)</f>
        <v>7.1.7.40.00.0001-0</v>
      </c>
    </row>
    <row r="594" spans="1:11" ht="15" customHeight="1">
      <c r="A594" s="34">
        <v>4</v>
      </c>
      <c r="B594" s="35" t="s">
        <v>4457</v>
      </c>
      <c r="C594" s="35" t="s">
        <v>1</v>
      </c>
      <c r="D594" s="35" t="s">
        <v>4458</v>
      </c>
      <c r="E594" s="36">
        <v>0</v>
      </c>
      <c r="F594" s="209"/>
      <c r="G594" s="36">
        <v>0</v>
      </c>
      <c r="H594" s="36">
        <v>1525792.2</v>
      </c>
      <c r="I594" s="36">
        <v>1525792.2</v>
      </c>
      <c r="J594" s="209"/>
      <c r="K594" s="5" t="str">
        <f>VLOOKUP(B594,'LEAD 2019'!$B:$B,1,0)</f>
        <v>7.1.7.94.00-8</v>
      </c>
    </row>
    <row r="595" spans="1:11" ht="15" customHeight="1">
      <c r="A595" s="34">
        <v>6</v>
      </c>
      <c r="B595" s="35" t="s">
        <v>4459</v>
      </c>
      <c r="C595" s="35" t="s">
        <v>4460</v>
      </c>
      <c r="D595" s="35" t="s">
        <v>4461</v>
      </c>
      <c r="E595" s="36">
        <v>0</v>
      </c>
      <c r="F595" s="209"/>
      <c r="G595" s="36">
        <v>0</v>
      </c>
      <c r="H595" s="36">
        <v>1525792.2</v>
      </c>
      <c r="I595" s="36">
        <v>1525792.2</v>
      </c>
      <c r="J595" s="209"/>
      <c r="K595" s="5" t="str">
        <f>VLOOKUP(B595,'LEAD 2019'!$B:$B,1,0)</f>
        <v>7.1.7.94.00.0001-3</v>
      </c>
    </row>
    <row r="596" spans="1:11" ht="15" customHeight="1">
      <c r="A596" s="34">
        <v>4</v>
      </c>
      <c r="B596" s="35" t="s">
        <v>4462</v>
      </c>
      <c r="C596" s="35" t="s">
        <v>1</v>
      </c>
      <c r="D596" s="35" t="s">
        <v>4463</v>
      </c>
      <c r="E596" s="36">
        <v>0</v>
      </c>
      <c r="F596" s="209"/>
      <c r="G596" s="36">
        <v>39825.65</v>
      </c>
      <c r="H596" s="36">
        <v>609726.38</v>
      </c>
      <c r="I596" s="36">
        <v>569900.73</v>
      </c>
      <c r="J596" s="209"/>
      <c r="K596" s="5" t="str">
        <f>VLOOKUP(B596,'LEAD 2019'!$B:$B,1,0)</f>
        <v>7.1.7.95.00-7</v>
      </c>
    </row>
    <row r="597" spans="1:11" ht="15" customHeight="1">
      <c r="A597" s="34">
        <v>5</v>
      </c>
      <c r="B597" s="35" t="s">
        <v>4464</v>
      </c>
      <c r="C597" s="35" t="s">
        <v>1</v>
      </c>
      <c r="D597" s="35" t="s">
        <v>4465</v>
      </c>
      <c r="E597" s="36">
        <v>0</v>
      </c>
      <c r="F597" s="209"/>
      <c r="G597" s="36">
        <v>0</v>
      </c>
      <c r="H597" s="36">
        <v>19500</v>
      </c>
      <c r="I597" s="36">
        <v>19500</v>
      </c>
      <c r="J597" s="209"/>
      <c r="K597" s="5" t="str">
        <f>VLOOKUP(B597,'LEAD 2019'!$B:$B,1,0)</f>
        <v>7.1.7.95.01-4</v>
      </c>
    </row>
    <row r="598" spans="1:11" ht="15" customHeight="1">
      <c r="A598" s="34">
        <v>6</v>
      </c>
      <c r="B598" s="35" t="s">
        <v>4466</v>
      </c>
      <c r="C598" s="35" t="s">
        <v>4467</v>
      </c>
      <c r="D598" s="35" t="s">
        <v>4468</v>
      </c>
      <c r="E598" s="36">
        <v>0</v>
      </c>
      <c r="F598" s="209"/>
      <c r="G598" s="36">
        <v>0</v>
      </c>
      <c r="H598" s="36">
        <v>19500</v>
      </c>
      <c r="I598" s="36">
        <v>19500</v>
      </c>
      <c r="J598" s="209"/>
      <c r="K598" s="5" t="str">
        <f>VLOOKUP(B598,'LEAD 2019'!$B:$B,1,0)</f>
        <v>7.1.7.95.01.0001-3</v>
      </c>
    </row>
    <row r="599" spans="1:11" ht="15" customHeight="1">
      <c r="A599" s="34">
        <v>5</v>
      </c>
      <c r="B599" s="35" t="s">
        <v>4469</v>
      </c>
      <c r="C599" s="35" t="s">
        <v>1</v>
      </c>
      <c r="D599" s="35" t="s">
        <v>4470</v>
      </c>
      <c r="E599" s="36">
        <v>0</v>
      </c>
      <c r="F599" s="209"/>
      <c r="G599" s="36">
        <v>150</v>
      </c>
      <c r="H599" s="36">
        <v>60077</v>
      </c>
      <c r="I599" s="36">
        <v>59927</v>
      </c>
      <c r="J599" s="209"/>
      <c r="K599" s="5" t="str">
        <f>VLOOKUP(B599,'LEAD 2019'!$B:$B,1,0)</f>
        <v>7.1.7.95.05-2</v>
      </c>
    </row>
    <row r="600" spans="1:11" ht="15" customHeight="1">
      <c r="A600" s="34">
        <v>6</v>
      </c>
      <c r="B600" s="35" t="s">
        <v>4471</v>
      </c>
      <c r="C600" s="35" t="s">
        <v>4472</v>
      </c>
      <c r="D600" s="35" t="s">
        <v>4473</v>
      </c>
      <c r="E600" s="36">
        <v>0</v>
      </c>
      <c r="F600" s="209"/>
      <c r="G600" s="36">
        <v>150</v>
      </c>
      <c r="H600" s="36">
        <v>60077</v>
      </c>
      <c r="I600" s="36">
        <v>59927</v>
      </c>
      <c r="J600" s="209"/>
      <c r="K600" s="5" t="str">
        <f>VLOOKUP(B600,'LEAD 2019'!$B:$B,1,0)</f>
        <v>7.1.7.95.05.0001-5</v>
      </c>
    </row>
    <row r="601" spans="1:11" ht="15" customHeight="1">
      <c r="A601" s="34">
        <v>5</v>
      </c>
      <c r="B601" s="35" t="s">
        <v>4474</v>
      </c>
      <c r="C601" s="35" t="s">
        <v>1</v>
      </c>
      <c r="D601" s="35" t="s">
        <v>4475</v>
      </c>
      <c r="E601" s="36">
        <v>0</v>
      </c>
      <c r="F601" s="209"/>
      <c r="G601" s="36">
        <v>0</v>
      </c>
      <c r="H601" s="36">
        <v>34240</v>
      </c>
      <c r="I601" s="36">
        <v>34240</v>
      </c>
      <c r="J601" s="209"/>
      <c r="K601" s="5" t="str">
        <f>VLOOKUP(B601,'LEAD 2019'!$B:$B,1,0)</f>
        <v>7.1.7.95.06-9</v>
      </c>
    </row>
    <row r="602" spans="1:11" ht="15" customHeight="1">
      <c r="A602" s="34">
        <v>6</v>
      </c>
      <c r="B602" s="35" t="s">
        <v>4476</v>
      </c>
      <c r="C602" s="35" t="s">
        <v>4477</v>
      </c>
      <c r="D602" s="35" t="s">
        <v>4478</v>
      </c>
      <c r="E602" s="36">
        <v>0</v>
      </c>
      <c r="F602" s="209"/>
      <c r="G602" s="36">
        <v>0</v>
      </c>
      <c r="H602" s="36">
        <v>34240</v>
      </c>
      <c r="I602" s="36">
        <v>34240</v>
      </c>
      <c r="J602" s="209"/>
      <c r="K602" s="5" t="str">
        <f>VLOOKUP(B602,'LEAD 2019'!$B:$B,1,0)</f>
        <v>7.1.7.95.06.0001-8</v>
      </c>
    </row>
    <row r="603" spans="1:11" ht="15" customHeight="1">
      <c r="A603" s="34">
        <v>5</v>
      </c>
      <c r="B603" s="35" t="s">
        <v>4479</v>
      </c>
      <c r="C603" s="35" t="s">
        <v>1</v>
      </c>
      <c r="D603" s="35" t="s">
        <v>4480</v>
      </c>
      <c r="E603" s="36">
        <v>0</v>
      </c>
      <c r="F603" s="209"/>
      <c r="G603" s="36">
        <v>0</v>
      </c>
      <c r="H603" s="36">
        <v>88579</v>
      </c>
      <c r="I603" s="36">
        <v>88579</v>
      </c>
      <c r="J603" s="209"/>
      <c r="K603" s="5" t="str">
        <f>VLOOKUP(B603,'LEAD 2019'!$B:$B,1,0)</f>
        <v>7.1.7.95.07-6</v>
      </c>
    </row>
    <row r="604" spans="1:11" ht="15" customHeight="1">
      <c r="A604" s="34">
        <v>6</v>
      </c>
      <c r="B604" s="35" t="s">
        <v>4481</v>
      </c>
      <c r="C604" s="35" t="s">
        <v>4482</v>
      </c>
      <c r="D604" s="35" t="s">
        <v>4483</v>
      </c>
      <c r="E604" s="36">
        <v>0</v>
      </c>
      <c r="F604" s="209"/>
      <c r="G604" s="36">
        <v>0</v>
      </c>
      <c r="H604" s="36">
        <v>88579</v>
      </c>
      <c r="I604" s="36">
        <v>88579</v>
      </c>
      <c r="J604" s="209"/>
      <c r="K604" s="5" t="str">
        <f>VLOOKUP(B604,'LEAD 2019'!$B:$B,1,0)</f>
        <v>7.1.7.95.07.0001-1</v>
      </c>
    </row>
    <row r="605" spans="1:11" ht="15" customHeight="1">
      <c r="A605" s="34">
        <v>5</v>
      </c>
      <c r="B605" s="35" t="s">
        <v>4484</v>
      </c>
      <c r="C605" s="35" t="s">
        <v>1</v>
      </c>
      <c r="D605" s="35" t="s">
        <v>4485</v>
      </c>
      <c r="E605" s="36">
        <v>0</v>
      </c>
      <c r="F605" s="209"/>
      <c r="G605" s="36">
        <v>3791.7</v>
      </c>
      <c r="H605" s="36">
        <v>16352.7</v>
      </c>
      <c r="I605" s="36">
        <v>12561</v>
      </c>
      <c r="J605" s="209"/>
      <c r="K605" s="5" t="str">
        <f>VLOOKUP(B605,'LEAD 2019'!$B:$B,1,0)</f>
        <v>7.1.7.95.11-7</v>
      </c>
    </row>
    <row r="606" spans="1:11" ht="15" customHeight="1">
      <c r="A606" s="34">
        <v>6</v>
      </c>
      <c r="B606" s="35" t="s">
        <v>4486</v>
      </c>
      <c r="C606" s="35" t="s">
        <v>4487</v>
      </c>
      <c r="D606" s="35" t="s">
        <v>4488</v>
      </c>
      <c r="E606" s="36">
        <v>0</v>
      </c>
      <c r="F606" s="209"/>
      <c r="G606" s="36">
        <v>3791.7</v>
      </c>
      <c r="H606" s="36">
        <v>16352.7</v>
      </c>
      <c r="I606" s="36">
        <v>12561</v>
      </c>
      <c r="J606" s="209"/>
      <c r="K606" s="5" t="str">
        <f>VLOOKUP(B606,'LEAD 2019'!$B:$B,1,0)</f>
        <v>7.1.7.95.11.0001-2</v>
      </c>
    </row>
    <row r="607" spans="1:11" ht="15" customHeight="1">
      <c r="A607" s="34">
        <v>5</v>
      </c>
      <c r="B607" s="35" t="s">
        <v>4489</v>
      </c>
      <c r="C607" s="35" t="s">
        <v>1</v>
      </c>
      <c r="D607" s="35" t="s">
        <v>4490</v>
      </c>
      <c r="E607" s="36">
        <v>0</v>
      </c>
      <c r="F607" s="209"/>
      <c r="G607" s="36">
        <v>170</v>
      </c>
      <c r="H607" s="36">
        <v>9741</v>
      </c>
      <c r="I607" s="36">
        <v>9571</v>
      </c>
      <c r="J607" s="209"/>
      <c r="K607" s="5" t="str">
        <f>VLOOKUP(B607,'LEAD 2019'!$B:$B,1,0)</f>
        <v>7.1.7.95.13-1</v>
      </c>
    </row>
    <row r="608" spans="1:11" ht="15" customHeight="1">
      <c r="A608" s="34">
        <v>6</v>
      </c>
      <c r="B608" s="35" t="s">
        <v>4491</v>
      </c>
      <c r="C608" s="35" t="s">
        <v>4492</v>
      </c>
      <c r="D608" s="35" t="s">
        <v>4493</v>
      </c>
      <c r="E608" s="36">
        <v>0</v>
      </c>
      <c r="F608" s="209"/>
      <c r="G608" s="36">
        <v>0</v>
      </c>
      <c r="H608" s="36">
        <v>4866</v>
      </c>
      <c r="I608" s="36">
        <v>4866</v>
      </c>
      <c r="J608" s="209"/>
      <c r="K608" s="5" t="str">
        <f>VLOOKUP(B608,'LEAD 2019'!$B:$B,1,0)</f>
        <v>7.1.7.95.13.0001-8</v>
      </c>
    </row>
    <row r="609" spans="1:11" ht="15" customHeight="1">
      <c r="A609" s="34">
        <v>6</v>
      </c>
      <c r="B609" s="35" t="s">
        <v>4494</v>
      </c>
      <c r="C609" s="35" t="s">
        <v>4495</v>
      </c>
      <c r="D609" s="35" t="s">
        <v>4496</v>
      </c>
      <c r="E609" s="36">
        <v>0</v>
      </c>
      <c r="F609" s="209"/>
      <c r="G609" s="36">
        <v>170</v>
      </c>
      <c r="H609" s="36">
        <v>4875</v>
      </c>
      <c r="I609" s="36">
        <v>4705</v>
      </c>
      <c r="J609" s="209"/>
      <c r="K609" s="5" t="str">
        <f>VLOOKUP(B609,'LEAD 2019'!$B:$B,1,0)</f>
        <v>7.1.7.95.13.0002-5</v>
      </c>
    </row>
    <row r="610" spans="1:11" ht="15" customHeight="1">
      <c r="A610" s="34">
        <v>5</v>
      </c>
      <c r="B610" s="35" t="s">
        <v>4497</v>
      </c>
      <c r="C610" s="35" t="s">
        <v>1</v>
      </c>
      <c r="D610" s="35" t="s">
        <v>4498</v>
      </c>
      <c r="E610" s="36">
        <v>0</v>
      </c>
      <c r="F610" s="209"/>
      <c r="G610" s="36">
        <v>0</v>
      </c>
      <c r="H610" s="36">
        <v>3240.09</v>
      </c>
      <c r="I610" s="36">
        <v>3240.09</v>
      </c>
      <c r="J610" s="209"/>
      <c r="K610" s="5" t="str">
        <f>VLOOKUP(B610,'LEAD 2019'!$B:$B,1,0)</f>
        <v>7.1.7.95.14-8</v>
      </c>
    </row>
    <row r="611" spans="1:11" ht="15" customHeight="1">
      <c r="A611" s="34">
        <v>6</v>
      </c>
      <c r="B611" s="35" t="s">
        <v>4499</v>
      </c>
      <c r="C611" s="35" t="s">
        <v>4500</v>
      </c>
      <c r="D611" s="35" t="s">
        <v>4501</v>
      </c>
      <c r="E611" s="36">
        <v>0</v>
      </c>
      <c r="F611" s="209"/>
      <c r="G611" s="36">
        <v>0</v>
      </c>
      <c r="H611" s="36">
        <v>3240.09</v>
      </c>
      <c r="I611" s="36">
        <v>3240.09</v>
      </c>
      <c r="J611" s="209"/>
      <c r="K611" s="5" t="str">
        <f>VLOOKUP(B611,'LEAD 2019'!$B:$B,1,0)</f>
        <v>7.1.7.95.14.0001-1</v>
      </c>
    </row>
    <row r="612" spans="1:11" ht="15" customHeight="1">
      <c r="A612" s="34">
        <v>5</v>
      </c>
      <c r="B612" s="35" t="s">
        <v>4502</v>
      </c>
      <c r="C612" s="35" t="s">
        <v>1</v>
      </c>
      <c r="D612" s="35" t="s">
        <v>4503</v>
      </c>
      <c r="E612" s="36">
        <v>0</v>
      </c>
      <c r="F612" s="209"/>
      <c r="G612" s="36">
        <v>0</v>
      </c>
      <c r="H612" s="36">
        <v>201992</v>
      </c>
      <c r="I612" s="36">
        <v>201992</v>
      </c>
      <c r="J612" s="209"/>
      <c r="K612" s="5" t="str">
        <f>VLOOKUP(B612,'LEAD 2019'!$B:$B,1,0)</f>
        <v>7.1.7.95.15-5</v>
      </c>
    </row>
    <row r="613" spans="1:11" ht="15" customHeight="1">
      <c r="A613" s="34">
        <v>6</v>
      </c>
      <c r="B613" s="35" t="s">
        <v>4504</v>
      </c>
      <c r="C613" s="35" t="s">
        <v>4505</v>
      </c>
      <c r="D613" s="35" t="s">
        <v>4506</v>
      </c>
      <c r="E613" s="36">
        <v>0</v>
      </c>
      <c r="F613" s="209"/>
      <c r="G613" s="36">
        <v>0</v>
      </c>
      <c r="H613" s="36">
        <v>201992</v>
      </c>
      <c r="I613" s="36">
        <v>201992</v>
      </c>
      <c r="J613" s="209"/>
      <c r="K613" s="5" t="str">
        <f>VLOOKUP(B613,'LEAD 2019'!$B:$B,1,0)</f>
        <v>7.1.7.95.15.0003-8</v>
      </c>
    </row>
    <row r="614" spans="1:11" ht="15" customHeight="1">
      <c r="A614" s="34">
        <v>5</v>
      </c>
      <c r="B614" s="35" t="s">
        <v>5922</v>
      </c>
      <c r="C614" s="35" t="s">
        <v>1</v>
      </c>
      <c r="D614" s="35" t="s">
        <v>5923</v>
      </c>
      <c r="E614" s="36">
        <v>0</v>
      </c>
      <c r="F614" s="209"/>
      <c r="G614" s="36">
        <v>0</v>
      </c>
      <c r="H614" s="36">
        <v>42</v>
      </c>
      <c r="I614" s="36">
        <v>42</v>
      </c>
      <c r="J614" s="209"/>
      <c r="K614" s="5" t="str">
        <f>VLOOKUP(B614,'LEAD 2019'!$B:$B,1,0)</f>
        <v>7.1.7.95.16-2</v>
      </c>
    </row>
    <row r="615" spans="1:11" ht="15" customHeight="1">
      <c r="A615" s="34">
        <v>6</v>
      </c>
      <c r="B615" s="35" t="s">
        <v>5924</v>
      </c>
      <c r="C615" s="35" t="s">
        <v>5925</v>
      </c>
      <c r="D615" s="35" t="s">
        <v>5926</v>
      </c>
      <c r="E615" s="36">
        <v>0</v>
      </c>
      <c r="F615" s="209"/>
      <c r="G615" s="36">
        <v>0</v>
      </c>
      <c r="H615" s="36">
        <v>42</v>
      </c>
      <c r="I615" s="36">
        <v>42</v>
      </c>
      <c r="J615" s="209"/>
      <c r="K615" s="5" t="str">
        <f>VLOOKUP(B615,'LEAD 2019'!$B:$B,1,0)</f>
        <v>7.1.7.95.16.0001-7</v>
      </c>
    </row>
    <row r="616" spans="1:11" ht="15" customHeight="1">
      <c r="A616" s="34">
        <v>5</v>
      </c>
      <c r="B616" s="35" t="s">
        <v>4507</v>
      </c>
      <c r="C616" s="35" t="s">
        <v>1</v>
      </c>
      <c r="D616" s="35" t="s">
        <v>4508</v>
      </c>
      <c r="E616" s="36">
        <v>0</v>
      </c>
      <c r="F616" s="209"/>
      <c r="G616" s="36">
        <v>0</v>
      </c>
      <c r="H616" s="36">
        <v>297</v>
      </c>
      <c r="I616" s="36">
        <v>297</v>
      </c>
      <c r="J616" s="209"/>
      <c r="K616" s="5" t="str">
        <f>VLOOKUP(B616,'LEAD 2019'!$B:$B,1,0)</f>
        <v>7.1.7.95.17-9</v>
      </c>
    </row>
    <row r="617" spans="1:11" ht="15" customHeight="1">
      <c r="A617" s="34">
        <v>6</v>
      </c>
      <c r="B617" s="35" t="s">
        <v>4509</v>
      </c>
      <c r="C617" s="35" t="s">
        <v>4510</v>
      </c>
      <c r="D617" s="35" t="s">
        <v>4511</v>
      </c>
      <c r="E617" s="36">
        <v>0</v>
      </c>
      <c r="F617" s="209"/>
      <c r="G617" s="36">
        <v>0</v>
      </c>
      <c r="H617" s="36">
        <v>297</v>
      </c>
      <c r="I617" s="36">
        <v>297</v>
      </c>
      <c r="J617" s="209"/>
      <c r="K617" s="5" t="str">
        <f>VLOOKUP(B617,'LEAD 2019'!$B:$B,1,0)</f>
        <v>7.1.7.95.17.0001-0</v>
      </c>
    </row>
    <row r="618" spans="1:11" ht="15" customHeight="1">
      <c r="A618" s="34">
        <v>5</v>
      </c>
      <c r="B618" s="35" t="s">
        <v>4512</v>
      </c>
      <c r="C618" s="35" t="s">
        <v>1</v>
      </c>
      <c r="D618" s="35" t="s">
        <v>4513</v>
      </c>
      <c r="E618" s="36">
        <v>0</v>
      </c>
      <c r="F618" s="209"/>
      <c r="G618" s="36">
        <v>35713.949999999997</v>
      </c>
      <c r="H618" s="36">
        <v>175665.59</v>
      </c>
      <c r="I618" s="36">
        <v>139951.64000000001</v>
      </c>
      <c r="J618" s="209"/>
      <c r="K618" s="5" t="str">
        <f>VLOOKUP(B618,'LEAD 2019'!$B:$B,1,0)</f>
        <v>7.1.7.95.19-3</v>
      </c>
    </row>
    <row r="619" spans="1:11" ht="15" customHeight="1">
      <c r="A619" s="34">
        <v>6</v>
      </c>
      <c r="B619" s="35" t="s">
        <v>4514</v>
      </c>
      <c r="C619" s="35" t="s">
        <v>4515</v>
      </c>
      <c r="D619" s="35" t="s">
        <v>4516</v>
      </c>
      <c r="E619" s="36">
        <v>0</v>
      </c>
      <c r="F619" s="209"/>
      <c r="G619" s="36">
        <v>35713.949999999997</v>
      </c>
      <c r="H619" s="36">
        <v>175665.59</v>
      </c>
      <c r="I619" s="36">
        <v>139951.64000000001</v>
      </c>
      <c r="J619" s="209"/>
      <c r="K619" s="5" t="str">
        <f>VLOOKUP(B619,'LEAD 2019'!$B:$B,1,0)</f>
        <v>7.1.7.95.19.0001-6</v>
      </c>
    </row>
    <row r="620" spans="1:11" ht="15" customHeight="1">
      <c r="A620" s="34">
        <v>4</v>
      </c>
      <c r="B620" s="35" t="s">
        <v>4517</v>
      </c>
      <c r="C620" s="35" t="s">
        <v>1</v>
      </c>
      <c r="D620" s="35" t="s">
        <v>4518</v>
      </c>
      <c r="E620" s="36">
        <v>0</v>
      </c>
      <c r="F620" s="209"/>
      <c r="G620" s="36">
        <v>0</v>
      </c>
      <c r="H620" s="36">
        <v>92447.49</v>
      </c>
      <c r="I620" s="36">
        <v>92447.49</v>
      </c>
      <c r="J620" s="209"/>
      <c r="K620" s="5" t="str">
        <f>VLOOKUP(B620,'LEAD 2019'!$B:$B,1,0)</f>
        <v>7.1.7.96.00-6</v>
      </c>
    </row>
    <row r="621" spans="1:11" ht="15" customHeight="1">
      <c r="A621" s="34">
        <v>5</v>
      </c>
      <c r="B621" s="35" t="s">
        <v>4519</v>
      </c>
      <c r="C621" s="35" t="s">
        <v>1</v>
      </c>
      <c r="D621" s="35" t="s">
        <v>4520</v>
      </c>
      <c r="E621" s="36">
        <v>0</v>
      </c>
      <c r="F621" s="209"/>
      <c r="G621" s="36">
        <v>0</v>
      </c>
      <c r="H621" s="36">
        <v>92447.49</v>
      </c>
      <c r="I621" s="36">
        <v>92447.49</v>
      </c>
      <c r="J621" s="209"/>
      <c r="K621" s="5" t="str">
        <f>VLOOKUP(B621,'LEAD 2019'!$B:$B,1,0)</f>
        <v>7.1.7.96.99-6</v>
      </c>
    </row>
    <row r="622" spans="1:11" ht="15" customHeight="1">
      <c r="A622" s="34">
        <v>6</v>
      </c>
      <c r="B622" s="35" t="s">
        <v>4521</v>
      </c>
      <c r="C622" s="35" t="s">
        <v>4522</v>
      </c>
      <c r="D622" s="35" t="s">
        <v>4523</v>
      </c>
      <c r="E622" s="36">
        <v>0</v>
      </c>
      <c r="F622" s="209"/>
      <c r="G622" s="36">
        <v>0</v>
      </c>
      <c r="H622" s="36">
        <v>91987.49</v>
      </c>
      <c r="I622" s="36">
        <v>91987.49</v>
      </c>
      <c r="J622" s="209"/>
      <c r="K622" s="5" t="str">
        <f>VLOOKUP(B622,'LEAD 2019'!$B:$B,1,0)</f>
        <v>7.1.7.96.99.0001-5</v>
      </c>
    </row>
    <row r="623" spans="1:11" ht="15" customHeight="1">
      <c r="A623" s="34">
        <v>6</v>
      </c>
      <c r="B623" s="35" t="s">
        <v>4524</v>
      </c>
      <c r="C623" s="35" t="s">
        <v>4525</v>
      </c>
      <c r="D623" s="35" t="s">
        <v>4526</v>
      </c>
      <c r="E623" s="36">
        <v>0</v>
      </c>
      <c r="F623" s="209"/>
      <c r="G623" s="36">
        <v>0</v>
      </c>
      <c r="H623" s="36">
        <v>460</v>
      </c>
      <c r="I623" s="36">
        <v>460</v>
      </c>
      <c r="J623" s="209"/>
      <c r="K623" s="5" t="str">
        <f>VLOOKUP(B623,'LEAD 2019'!$B:$B,1,0)</f>
        <v>7.1.7.96.99.0011-8</v>
      </c>
    </row>
    <row r="624" spans="1:11" ht="15" customHeight="1">
      <c r="A624" s="34">
        <v>4</v>
      </c>
      <c r="B624" s="35" t="s">
        <v>4527</v>
      </c>
      <c r="C624" s="35" t="s">
        <v>1</v>
      </c>
      <c r="D624" s="35" t="s">
        <v>4528</v>
      </c>
      <c r="E624" s="36">
        <v>0</v>
      </c>
      <c r="F624" s="209"/>
      <c r="G624" s="36">
        <v>12842.56</v>
      </c>
      <c r="H624" s="36">
        <v>3336538.19</v>
      </c>
      <c r="I624" s="36">
        <v>3323695.63</v>
      </c>
      <c r="J624" s="209"/>
      <c r="K624" s="5" t="str">
        <f>VLOOKUP(B624,'LEAD 2019'!$B:$B,1,0)</f>
        <v>7.1.7.98.00-4</v>
      </c>
    </row>
    <row r="625" spans="1:11" ht="15" customHeight="1">
      <c r="A625" s="34">
        <v>5</v>
      </c>
      <c r="B625" s="35" t="s">
        <v>4529</v>
      </c>
      <c r="C625" s="35" t="s">
        <v>1</v>
      </c>
      <c r="D625" s="35" t="s">
        <v>4530</v>
      </c>
      <c r="E625" s="36">
        <v>0</v>
      </c>
      <c r="F625" s="209"/>
      <c r="G625" s="36">
        <v>0</v>
      </c>
      <c r="H625" s="36">
        <v>46750</v>
      </c>
      <c r="I625" s="36">
        <v>46750</v>
      </c>
      <c r="J625" s="209"/>
      <c r="K625" s="5" t="str">
        <f>VLOOKUP(B625,'LEAD 2019'!$B:$B,1,0)</f>
        <v>7.1.7.98.01-1</v>
      </c>
    </row>
    <row r="626" spans="1:11" ht="15" customHeight="1">
      <c r="A626" s="34">
        <v>6</v>
      </c>
      <c r="B626" s="35" t="s">
        <v>4531</v>
      </c>
      <c r="C626" s="35" t="s">
        <v>4532</v>
      </c>
      <c r="D626" s="35" t="s">
        <v>4533</v>
      </c>
      <c r="E626" s="36">
        <v>0</v>
      </c>
      <c r="F626" s="209"/>
      <c r="G626" s="36">
        <v>0</v>
      </c>
      <c r="H626" s="36">
        <v>29380</v>
      </c>
      <c r="I626" s="36">
        <v>29380</v>
      </c>
      <c r="J626" s="209"/>
      <c r="K626" s="5" t="str">
        <f>VLOOKUP(B626,'LEAD 2019'!$B:$B,1,0)</f>
        <v>7.1.7.98.01.0001-4</v>
      </c>
    </row>
    <row r="627" spans="1:11" ht="15" customHeight="1">
      <c r="A627" s="34">
        <v>6</v>
      </c>
      <c r="B627" s="35" t="s">
        <v>4534</v>
      </c>
      <c r="C627" s="35" t="s">
        <v>4535</v>
      </c>
      <c r="D627" s="35" t="s">
        <v>4536</v>
      </c>
      <c r="E627" s="36">
        <v>0</v>
      </c>
      <c r="F627" s="209"/>
      <c r="G627" s="36">
        <v>0</v>
      </c>
      <c r="H627" s="36">
        <v>17370</v>
      </c>
      <c r="I627" s="36">
        <v>17370</v>
      </c>
      <c r="J627" s="209"/>
      <c r="K627" s="5" t="str">
        <f>VLOOKUP(B627,'LEAD 2019'!$B:$B,1,0)</f>
        <v>7.1.7.98.01.0002-1</v>
      </c>
    </row>
    <row r="628" spans="1:11" ht="15" customHeight="1">
      <c r="A628" s="34">
        <v>5</v>
      </c>
      <c r="B628" s="35" t="s">
        <v>4537</v>
      </c>
      <c r="C628" s="35" t="s">
        <v>1</v>
      </c>
      <c r="D628" s="35" t="s">
        <v>4538</v>
      </c>
      <c r="E628" s="36">
        <v>0</v>
      </c>
      <c r="F628" s="209"/>
      <c r="G628" s="36">
        <v>95</v>
      </c>
      <c r="H628" s="36">
        <v>818214.45</v>
      </c>
      <c r="I628" s="36">
        <v>818119.45</v>
      </c>
      <c r="J628" s="209"/>
      <c r="K628" s="5" t="str">
        <f>VLOOKUP(B628,'LEAD 2019'!$B:$B,1,0)</f>
        <v>7.1.7.98.02-8</v>
      </c>
    </row>
    <row r="629" spans="1:11" ht="15" customHeight="1">
      <c r="A629" s="34">
        <v>6</v>
      </c>
      <c r="B629" s="35" t="s">
        <v>4539</v>
      </c>
      <c r="C629" s="35" t="s">
        <v>4540</v>
      </c>
      <c r="D629" s="35" t="s">
        <v>4493</v>
      </c>
      <c r="E629" s="36">
        <v>0</v>
      </c>
      <c r="F629" s="209"/>
      <c r="G629" s="36">
        <v>0</v>
      </c>
      <c r="H629" s="36">
        <v>2675.5</v>
      </c>
      <c r="I629" s="36">
        <v>2675.5</v>
      </c>
      <c r="J629" s="209"/>
      <c r="K629" s="5" t="str">
        <f>VLOOKUP(B629,'LEAD 2019'!$B:$B,1,0)</f>
        <v>7.1.7.98.02.0004-8</v>
      </c>
    </row>
    <row r="630" spans="1:11" ht="15" customHeight="1">
      <c r="A630" s="34">
        <v>6</v>
      </c>
      <c r="B630" s="35" t="s">
        <v>4541</v>
      </c>
      <c r="C630" s="35" t="s">
        <v>4542</v>
      </c>
      <c r="D630" s="35" t="s">
        <v>4496</v>
      </c>
      <c r="E630" s="36">
        <v>0</v>
      </c>
      <c r="F630" s="209"/>
      <c r="G630" s="36">
        <v>95</v>
      </c>
      <c r="H630" s="36">
        <v>3363.5</v>
      </c>
      <c r="I630" s="36">
        <v>3268.5</v>
      </c>
      <c r="J630" s="209"/>
      <c r="K630" s="5" t="str">
        <f>VLOOKUP(B630,'LEAD 2019'!$B:$B,1,0)</f>
        <v>7.1.7.98.02.0005-5</v>
      </c>
    </row>
    <row r="631" spans="1:11" ht="15" customHeight="1">
      <c r="A631" s="34">
        <v>6</v>
      </c>
      <c r="B631" s="35" t="s">
        <v>4543</v>
      </c>
      <c r="C631" s="35" t="s">
        <v>4544</v>
      </c>
      <c r="D631" s="35" t="s">
        <v>4483</v>
      </c>
      <c r="E631" s="36">
        <v>0</v>
      </c>
      <c r="F631" s="209"/>
      <c r="G631" s="36">
        <v>0</v>
      </c>
      <c r="H631" s="36">
        <v>116891</v>
      </c>
      <c r="I631" s="36">
        <v>116891</v>
      </c>
      <c r="J631" s="209"/>
      <c r="K631" s="5" t="str">
        <f>VLOOKUP(B631,'LEAD 2019'!$B:$B,1,0)</f>
        <v>7.1.7.98.02.0006-2</v>
      </c>
    </row>
    <row r="632" spans="1:11" ht="15" customHeight="1">
      <c r="A632" s="34">
        <v>6</v>
      </c>
      <c r="B632" s="35" t="s">
        <v>4545</v>
      </c>
      <c r="C632" s="35" t="s">
        <v>4546</v>
      </c>
      <c r="D632" s="35" t="s">
        <v>4547</v>
      </c>
      <c r="E632" s="36">
        <v>0</v>
      </c>
      <c r="F632" s="209"/>
      <c r="G632" s="36">
        <v>0</v>
      </c>
      <c r="H632" s="36">
        <v>4620</v>
      </c>
      <c r="I632" s="36">
        <v>4620</v>
      </c>
      <c r="J632" s="209"/>
      <c r="K632" s="5" t="str">
        <f>VLOOKUP(B632,'LEAD 2019'!$B:$B,1,0)</f>
        <v>7.1.7.98.02.0008-6</v>
      </c>
    </row>
    <row r="633" spans="1:11" ht="15" customHeight="1">
      <c r="A633" s="34">
        <v>6</v>
      </c>
      <c r="B633" s="35" t="s">
        <v>4548</v>
      </c>
      <c r="C633" s="35" t="s">
        <v>4549</v>
      </c>
      <c r="D633" s="35" t="s">
        <v>4550</v>
      </c>
      <c r="E633" s="36">
        <v>0</v>
      </c>
      <c r="F633" s="209"/>
      <c r="G633" s="36">
        <v>0</v>
      </c>
      <c r="H633" s="36">
        <v>157884.45000000001</v>
      </c>
      <c r="I633" s="36">
        <v>157884.45000000001</v>
      </c>
      <c r="J633" s="209"/>
      <c r="K633" s="5" t="str">
        <f>VLOOKUP(B633,'LEAD 2019'!$B:$B,1,0)</f>
        <v>7.1.7.98.02.0013-4</v>
      </c>
    </row>
    <row r="634" spans="1:11" ht="15" customHeight="1">
      <c r="A634" s="34">
        <v>6</v>
      </c>
      <c r="B634" s="35" t="s">
        <v>4551</v>
      </c>
      <c r="C634" s="35" t="s">
        <v>4552</v>
      </c>
      <c r="D634" s="35" t="s">
        <v>4553</v>
      </c>
      <c r="E634" s="36">
        <v>0</v>
      </c>
      <c r="F634" s="209"/>
      <c r="G634" s="36">
        <v>0</v>
      </c>
      <c r="H634" s="36">
        <v>156730</v>
      </c>
      <c r="I634" s="36">
        <v>156730</v>
      </c>
      <c r="J634" s="209"/>
      <c r="K634" s="5" t="str">
        <f>VLOOKUP(B634,'LEAD 2019'!$B:$B,1,0)</f>
        <v>7.1.7.98.02.0014-1</v>
      </c>
    </row>
    <row r="635" spans="1:11" ht="15" customHeight="1">
      <c r="A635" s="34">
        <v>6</v>
      </c>
      <c r="B635" s="35" t="s">
        <v>4554</v>
      </c>
      <c r="C635" s="35" t="s">
        <v>4555</v>
      </c>
      <c r="D635" s="35" t="s">
        <v>4556</v>
      </c>
      <c r="E635" s="36">
        <v>0</v>
      </c>
      <c r="F635" s="209"/>
      <c r="G635" s="36">
        <v>0</v>
      </c>
      <c r="H635" s="36">
        <v>376050</v>
      </c>
      <c r="I635" s="36">
        <v>376050</v>
      </c>
      <c r="J635" s="209"/>
      <c r="K635" s="5" t="str">
        <f>VLOOKUP(B635,'LEAD 2019'!$B:$B,1,0)</f>
        <v>7.1.7.98.02.0015-8</v>
      </c>
    </row>
    <row r="636" spans="1:11" ht="15" customHeight="1">
      <c r="A636" s="34">
        <v>5</v>
      </c>
      <c r="B636" s="35" t="s">
        <v>4557</v>
      </c>
      <c r="C636" s="35" t="s">
        <v>1</v>
      </c>
      <c r="D636" s="35" t="s">
        <v>4558</v>
      </c>
      <c r="E636" s="36">
        <v>0</v>
      </c>
      <c r="F636" s="209"/>
      <c r="G636" s="36">
        <v>0</v>
      </c>
      <c r="H636" s="36">
        <v>465648</v>
      </c>
      <c r="I636" s="36">
        <v>465648</v>
      </c>
      <c r="J636" s="209"/>
      <c r="K636" s="5" t="str">
        <f>VLOOKUP(B636,'LEAD 2019'!$B:$B,1,0)</f>
        <v>7.1.7.98.03-5</v>
      </c>
    </row>
    <row r="637" spans="1:11" ht="15" customHeight="1">
      <c r="A637" s="34">
        <v>6</v>
      </c>
      <c r="B637" s="35" t="s">
        <v>4559</v>
      </c>
      <c r="C637" s="35" t="s">
        <v>4560</v>
      </c>
      <c r="D637" s="35" t="s">
        <v>4561</v>
      </c>
      <c r="E637" s="36">
        <v>0</v>
      </c>
      <c r="F637" s="209"/>
      <c r="G637" s="36">
        <v>0</v>
      </c>
      <c r="H637" s="36">
        <v>2384</v>
      </c>
      <c r="I637" s="36">
        <v>2384</v>
      </c>
      <c r="J637" s="209"/>
      <c r="K637" s="5" t="str">
        <f>VLOOKUP(B637,'LEAD 2019'!$B:$B,1,0)</f>
        <v>7.1.7.98.03.0002-7</v>
      </c>
    </row>
    <row r="638" spans="1:11" ht="15" customHeight="1">
      <c r="A638" s="34">
        <v>6</v>
      </c>
      <c r="B638" s="35" t="s">
        <v>4562</v>
      </c>
      <c r="C638" s="35" t="s">
        <v>4563</v>
      </c>
      <c r="D638" s="35" t="s">
        <v>4506</v>
      </c>
      <c r="E638" s="36">
        <v>0</v>
      </c>
      <c r="F638" s="209"/>
      <c r="G638" s="36">
        <v>0</v>
      </c>
      <c r="H638" s="36">
        <v>463264</v>
      </c>
      <c r="I638" s="36">
        <v>463264</v>
      </c>
      <c r="J638" s="209"/>
      <c r="K638" s="5" t="str">
        <f>VLOOKUP(B638,'LEAD 2019'!$B:$B,1,0)</f>
        <v>7.1.7.98.03.0003-4</v>
      </c>
    </row>
    <row r="639" spans="1:11" ht="15" customHeight="1">
      <c r="A639" s="34">
        <v>5</v>
      </c>
      <c r="B639" s="35" t="s">
        <v>4564</v>
      </c>
      <c r="C639" s="35" t="s">
        <v>1</v>
      </c>
      <c r="D639" s="35" t="s">
        <v>4565</v>
      </c>
      <c r="E639" s="36">
        <v>0</v>
      </c>
      <c r="F639" s="209"/>
      <c r="G639" s="36">
        <v>545</v>
      </c>
      <c r="H639" s="36">
        <v>342389.18</v>
      </c>
      <c r="I639" s="36">
        <v>341844.18</v>
      </c>
      <c r="J639" s="209"/>
      <c r="K639" s="5" t="str">
        <f>VLOOKUP(B639,'LEAD 2019'!$B:$B,1,0)</f>
        <v>7.1.7.98.04-2</v>
      </c>
    </row>
    <row r="640" spans="1:11" ht="15" customHeight="1">
      <c r="A640" s="34">
        <v>6</v>
      </c>
      <c r="B640" s="35" t="s">
        <v>4566</v>
      </c>
      <c r="C640" s="35" t="s">
        <v>4567</v>
      </c>
      <c r="D640" s="35" t="s">
        <v>4568</v>
      </c>
      <c r="E640" s="36">
        <v>0</v>
      </c>
      <c r="F640" s="209"/>
      <c r="G640" s="36">
        <v>545</v>
      </c>
      <c r="H640" s="36">
        <v>342389.18</v>
      </c>
      <c r="I640" s="36">
        <v>341844.18</v>
      </c>
      <c r="J640" s="209"/>
      <c r="K640" s="5" t="str">
        <f>VLOOKUP(B640,'LEAD 2019'!$B:$B,1,0)</f>
        <v>7.1.7.98.04.0001-3</v>
      </c>
    </row>
    <row r="641" spans="1:11" ht="15" customHeight="1">
      <c r="A641" s="34">
        <v>5</v>
      </c>
      <c r="B641" s="35" t="s">
        <v>4569</v>
      </c>
      <c r="C641" s="35" t="s">
        <v>1</v>
      </c>
      <c r="D641" s="35" t="s">
        <v>4570</v>
      </c>
      <c r="E641" s="36">
        <v>0</v>
      </c>
      <c r="F641" s="209"/>
      <c r="G641" s="36">
        <v>12202.56</v>
      </c>
      <c r="H641" s="36">
        <v>1663536.56</v>
      </c>
      <c r="I641" s="36">
        <v>1651334</v>
      </c>
      <c r="J641" s="209"/>
      <c r="K641" s="5" t="str">
        <f>VLOOKUP(B641,'LEAD 2019'!$B:$B,1,0)</f>
        <v>7.1.7.98.99-4</v>
      </c>
    </row>
    <row r="642" spans="1:11" ht="15" customHeight="1">
      <c r="A642" s="34">
        <v>6</v>
      </c>
      <c r="B642" s="35" t="s">
        <v>4571</v>
      </c>
      <c r="C642" s="35" t="s">
        <v>4572</v>
      </c>
      <c r="D642" s="35" t="s">
        <v>4501</v>
      </c>
      <c r="E642" s="36">
        <v>0</v>
      </c>
      <c r="F642" s="209"/>
      <c r="G642" s="36">
        <v>0</v>
      </c>
      <c r="H642" s="36">
        <v>2550</v>
      </c>
      <c r="I642" s="36">
        <v>2550</v>
      </c>
      <c r="J642" s="209"/>
      <c r="K642" s="5" t="str">
        <f>VLOOKUP(B642,'LEAD 2019'!$B:$B,1,0)</f>
        <v>7.1.7.98.99.0013-6</v>
      </c>
    </row>
    <row r="643" spans="1:11" ht="15" customHeight="1">
      <c r="A643" s="34">
        <v>6</v>
      </c>
      <c r="B643" s="35" t="s">
        <v>4573</v>
      </c>
      <c r="C643" s="35" t="s">
        <v>4574</v>
      </c>
      <c r="D643" s="35" t="s">
        <v>4478</v>
      </c>
      <c r="E643" s="36">
        <v>0</v>
      </c>
      <c r="F643" s="209"/>
      <c r="G643" s="36">
        <v>0</v>
      </c>
      <c r="H643" s="36">
        <v>14374</v>
      </c>
      <c r="I643" s="36">
        <v>14374</v>
      </c>
      <c r="J643" s="209"/>
      <c r="K643" s="5" t="str">
        <f>VLOOKUP(B643,'LEAD 2019'!$B:$B,1,0)</f>
        <v>7.1.7.98.99.0015-0</v>
      </c>
    </row>
    <row r="644" spans="1:11" ht="15" customHeight="1">
      <c r="A644" s="34">
        <v>6</v>
      </c>
      <c r="B644" s="35" t="s">
        <v>4575</v>
      </c>
      <c r="C644" s="35" t="s">
        <v>4576</v>
      </c>
      <c r="D644" s="35" t="s">
        <v>4577</v>
      </c>
      <c r="E644" s="36">
        <v>0</v>
      </c>
      <c r="F644" s="209"/>
      <c r="G644" s="36">
        <v>0</v>
      </c>
      <c r="H644" s="36">
        <v>94963</v>
      </c>
      <c r="I644" s="36">
        <v>94963</v>
      </c>
      <c r="J644" s="209"/>
      <c r="K644" s="5" t="str">
        <f>VLOOKUP(B644,'LEAD 2019'!$B:$B,1,0)</f>
        <v>7.1.7.98.99.0018-1</v>
      </c>
    </row>
    <row r="645" spans="1:11" ht="15" customHeight="1">
      <c r="A645" s="34">
        <v>6</v>
      </c>
      <c r="B645" s="35" t="s">
        <v>4578</v>
      </c>
      <c r="C645" s="35" t="s">
        <v>4579</v>
      </c>
      <c r="D645" s="35" t="s">
        <v>4488</v>
      </c>
      <c r="E645" s="36">
        <v>0</v>
      </c>
      <c r="F645" s="209"/>
      <c r="G645" s="36">
        <v>3950.1</v>
      </c>
      <c r="H645" s="36">
        <v>52432.800000000003</v>
      </c>
      <c r="I645" s="36">
        <v>48482.7</v>
      </c>
      <c r="J645" s="209"/>
      <c r="K645" s="5" t="str">
        <f>VLOOKUP(B645,'LEAD 2019'!$B:$B,1,0)</f>
        <v>7.1.7.98.99.0028-4</v>
      </c>
    </row>
    <row r="646" spans="1:11" ht="15" customHeight="1">
      <c r="A646" s="34">
        <v>6</v>
      </c>
      <c r="B646" s="35" t="s">
        <v>4580</v>
      </c>
      <c r="C646" s="35" t="s">
        <v>4581</v>
      </c>
      <c r="D646" s="35" t="s">
        <v>4582</v>
      </c>
      <c r="E646" s="36">
        <v>0</v>
      </c>
      <c r="F646" s="209"/>
      <c r="G646" s="36">
        <v>0</v>
      </c>
      <c r="H646" s="36">
        <v>340</v>
      </c>
      <c r="I646" s="36">
        <v>340</v>
      </c>
      <c r="J646" s="209"/>
      <c r="K646" s="5" t="str">
        <f>VLOOKUP(B646,'LEAD 2019'!$B:$B,1,0)</f>
        <v>7.1.7.98.99.0031-8</v>
      </c>
    </row>
    <row r="647" spans="1:11" ht="15" customHeight="1">
      <c r="A647" s="34">
        <v>6</v>
      </c>
      <c r="B647" s="35" t="s">
        <v>4583</v>
      </c>
      <c r="C647" s="35" t="s">
        <v>4584</v>
      </c>
      <c r="D647" s="35" t="s">
        <v>4585</v>
      </c>
      <c r="E647" s="36">
        <v>0</v>
      </c>
      <c r="F647" s="209"/>
      <c r="G647" s="36">
        <v>0</v>
      </c>
      <c r="H647" s="36">
        <v>30</v>
      </c>
      <c r="I647" s="36">
        <v>30</v>
      </c>
      <c r="J647" s="209"/>
      <c r="K647" s="5" t="str">
        <f>VLOOKUP(B647,'LEAD 2019'!$B:$B,1,0)</f>
        <v>7.1.7.98.99.0034-9</v>
      </c>
    </row>
    <row r="648" spans="1:11" ht="15" customHeight="1">
      <c r="A648" s="34">
        <v>6</v>
      </c>
      <c r="B648" s="35" t="s">
        <v>4586</v>
      </c>
      <c r="C648" s="35" t="s">
        <v>4587</v>
      </c>
      <c r="D648" s="35" t="s">
        <v>4588</v>
      </c>
      <c r="E648" s="36">
        <v>0</v>
      </c>
      <c r="F648" s="209"/>
      <c r="G648" s="36">
        <v>0</v>
      </c>
      <c r="H648" s="36">
        <v>1282387</v>
      </c>
      <c r="I648" s="36">
        <v>1282387</v>
      </c>
      <c r="J648" s="209"/>
      <c r="K648" s="5" t="str">
        <f>VLOOKUP(B648,'LEAD 2019'!$B:$B,1,0)</f>
        <v>7.1.7.98.99.0044-2</v>
      </c>
    </row>
    <row r="649" spans="1:11" ht="15" customHeight="1">
      <c r="A649" s="34">
        <v>6</v>
      </c>
      <c r="B649" s="35" t="s">
        <v>4589</v>
      </c>
      <c r="C649" s="35" t="s">
        <v>4590</v>
      </c>
      <c r="D649" s="35" t="s">
        <v>4591</v>
      </c>
      <c r="E649" s="36">
        <v>0</v>
      </c>
      <c r="F649" s="209"/>
      <c r="G649" s="36">
        <v>0</v>
      </c>
      <c r="H649" s="36">
        <v>140</v>
      </c>
      <c r="I649" s="36">
        <v>140</v>
      </c>
      <c r="J649" s="209"/>
      <c r="K649" s="5" t="str">
        <f>VLOOKUP(B649,'LEAD 2019'!$B:$B,1,0)</f>
        <v>7.1.7.98.99.0045-9</v>
      </c>
    </row>
    <row r="650" spans="1:11" ht="15" customHeight="1">
      <c r="A650" s="34">
        <v>6</v>
      </c>
      <c r="B650" s="35" t="s">
        <v>4592</v>
      </c>
      <c r="C650" s="35" t="s">
        <v>4593</v>
      </c>
      <c r="D650" s="35" t="s">
        <v>4594</v>
      </c>
      <c r="E650" s="36">
        <v>0</v>
      </c>
      <c r="F650" s="209"/>
      <c r="G650" s="36">
        <v>8252.4599999999991</v>
      </c>
      <c r="H650" s="36">
        <v>216319.76</v>
      </c>
      <c r="I650" s="36">
        <v>208067.3</v>
      </c>
      <c r="J650" s="209"/>
      <c r="K650" s="5" t="str">
        <f>VLOOKUP(B650,'LEAD 2019'!$B:$B,1,0)</f>
        <v>7.1.7.98.99.9999-6</v>
      </c>
    </row>
    <row r="651" spans="1:11" ht="15" customHeight="1">
      <c r="A651" s="34">
        <v>4</v>
      </c>
      <c r="B651" s="35" t="s">
        <v>4595</v>
      </c>
      <c r="C651" s="35" t="s">
        <v>1</v>
      </c>
      <c r="D651" s="35" t="s">
        <v>4596</v>
      </c>
      <c r="E651" s="36">
        <v>0</v>
      </c>
      <c r="F651" s="209"/>
      <c r="G651" s="36">
        <v>31124.28</v>
      </c>
      <c r="H651" s="36">
        <v>4152044.4</v>
      </c>
      <c r="I651" s="36">
        <v>4120920.12</v>
      </c>
      <c r="J651" s="209"/>
      <c r="K651" s="5" t="str">
        <f>VLOOKUP(B651,'LEAD 2019'!$B:$B,1,0)</f>
        <v>7.1.7.99.00-3</v>
      </c>
    </row>
    <row r="652" spans="1:11" ht="15" customHeight="1">
      <c r="A652" s="34">
        <v>6</v>
      </c>
      <c r="B652" s="35" t="s">
        <v>12434</v>
      </c>
      <c r="C652" s="35" t="s">
        <v>14514</v>
      </c>
      <c r="D652" s="35" t="s">
        <v>14515</v>
      </c>
      <c r="E652" s="36">
        <v>0</v>
      </c>
      <c r="F652" s="209"/>
      <c r="G652" s="36">
        <v>0</v>
      </c>
      <c r="H652" s="36">
        <v>19336.21</v>
      </c>
      <c r="I652" s="36">
        <v>19336.21</v>
      </c>
      <c r="J652" s="209"/>
      <c r="K652" s="5" t="str">
        <f>VLOOKUP(B652,'LEAD 2019'!$B:$B,1,0)</f>
        <v>7.1.7.99.00.0023-8</v>
      </c>
    </row>
    <row r="653" spans="1:11" ht="15" customHeight="1">
      <c r="A653" s="34">
        <v>6</v>
      </c>
      <c r="B653" s="35" t="s">
        <v>12492</v>
      </c>
      <c r="C653" s="35" t="s">
        <v>14516</v>
      </c>
      <c r="D653" s="35" t="s">
        <v>14517</v>
      </c>
      <c r="E653" s="36">
        <v>0</v>
      </c>
      <c r="F653" s="209"/>
      <c r="G653" s="36">
        <v>0</v>
      </c>
      <c r="H653" s="36">
        <v>105</v>
      </c>
      <c r="I653" s="36">
        <v>105</v>
      </c>
      <c r="J653" s="209"/>
      <c r="K653" s="5" t="str">
        <f>VLOOKUP(B653,'LEAD 2019'!$B:$B,1,0)</f>
        <v>7.1.7.99.00.0057-5</v>
      </c>
    </row>
    <row r="654" spans="1:11" ht="15" customHeight="1">
      <c r="A654" s="34">
        <v>6</v>
      </c>
      <c r="B654" s="35" t="s">
        <v>4597</v>
      </c>
      <c r="C654" s="35" t="s">
        <v>4598</v>
      </c>
      <c r="D654" s="35" t="s">
        <v>4599</v>
      </c>
      <c r="E654" s="36">
        <v>0</v>
      </c>
      <c r="F654" s="209"/>
      <c r="G654" s="36">
        <v>0</v>
      </c>
      <c r="H654" s="36">
        <v>1393579.46</v>
      </c>
      <c r="I654" s="36">
        <v>1393579.46</v>
      </c>
      <c r="J654" s="209"/>
      <c r="K654" s="5" t="str">
        <f>VLOOKUP(B654,'LEAD 2019'!$B:$B,1,0)</f>
        <v>7.1.7.99.00.5000-6</v>
      </c>
    </row>
    <row r="655" spans="1:11" ht="15" customHeight="1">
      <c r="A655" s="34">
        <v>6</v>
      </c>
      <c r="B655" s="35" t="s">
        <v>4600</v>
      </c>
      <c r="C655" s="35" t="s">
        <v>4601</v>
      </c>
      <c r="D655" s="35" t="s">
        <v>4602</v>
      </c>
      <c r="E655" s="36">
        <v>0</v>
      </c>
      <c r="F655" s="209"/>
      <c r="G655" s="36">
        <v>124.06</v>
      </c>
      <c r="H655" s="36">
        <v>24917.63</v>
      </c>
      <c r="I655" s="36">
        <v>24793.57</v>
      </c>
      <c r="J655" s="209"/>
      <c r="K655" s="5" t="str">
        <f>VLOOKUP(B655,'LEAD 2019'!$B:$B,1,0)</f>
        <v>7.1.7.99.00.5001-3</v>
      </c>
    </row>
    <row r="656" spans="1:11" ht="15" customHeight="1">
      <c r="A656" s="34">
        <v>6</v>
      </c>
      <c r="B656" s="35" t="s">
        <v>4603</v>
      </c>
      <c r="C656" s="35" t="s">
        <v>4604</v>
      </c>
      <c r="D656" s="35" t="s">
        <v>4605</v>
      </c>
      <c r="E656" s="36">
        <v>0</v>
      </c>
      <c r="F656" s="209"/>
      <c r="G656" s="36">
        <v>167.14</v>
      </c>
      <c r="H656" s="36">
        <v>31809.49</v>
      </c>
      <c r="I656" s="36">
        <v>31642.35</v>
      </c>
      <c r="J656" s="209"/>
      <c r="K656" s="5" t="str">
        <f>VLOOKUP(B656,'LEAD 2019'!$B:$B,1,0)</f>
        <v>7.1.7.99.00.5002-0</v>
      </c>
    </row>
    <row r="657" spans="1:11" ht="15" customHeight="1">
      <c r="A657" s="34">
        <v>6</v>
      </c>
      <c r="B657" s="35" t="s">
        <v>4606</v>
      </c>
      <c r="C657" s="35" t="s">
        <v>4607</v>
      </c>
      <c r="D657" s="35" t="s">
        <v>4608</v>
      </c>
      <c r="E657" s="36">
        <v>0</v>
      </c>
      <c r="F657" s="209"/>
      <c r="G657" s="36">
        <v>675.52</v>
      </c>
      <c r="H657" s="36">
        <v>20307.86</v>
      </c>
      <c r="I657" s="36">
        <v>19632.34</v>
      </c>
      <c r="J657" s="209"/>
      <c r="K657" s="5" t="str">
        <f>VLOOKUP(B657,'LEAD 2019'!$B:$B,1,0)</f>
        <v>7.1.7.99.00.5003-7</v>
      </c>
    </row>
    <row r="658" spans="1:11" ht="15" customHeight="1">
      <c r="A658" s="34">
        <v>6</v>
      </c>
      <c r="B658" s="35" t="s">
        <v>4609</v>
      </c>
      <c r="C658" s="35" t="s">
        <v>4610</v>
      </c>
      <c r="D658" s="35" t="s">
        <v>4611</v>
      </c>
      <c r="E658" s="36">
        <v>0</v>
      </c>
      <c r="F658" s="209"/>
      <c r="G658" s="36">
        <v>0</v>
      </c>
      <c r="H658" s="36">
        <v>6232.46</v>
      </c>
      <c r="I658" s="36">
        <v>6232.46</v>
      </c>
      <c r="J658" s="209"/>
      <c r="K658" s="5" t="str">
        <f>VLOOKUP(B658,'LEAD 2019'!$B:$B,1,0)</f>
        <v>7.1.7.99.00.5004-4</v>
      </c>
    </row>
    <row r="659" spans="1:11" ht="15" customHeight="1">
      <c r="A659" s="34">
        <v>6</v>
      </c>
      <c r="B659" s="35" t="s">
        <v>4612</v>
      </c>
      <c r="C659" s="35" t="s">
        <v>4613</v>
      </c>
      <c r="D659" s="35" t="s">
        <v>4614</v>
      </c>
      <c r="E659" s="36">
        <v>0</v>
      </c>
      <c r="F659" s="209"/>
      <c r="G659" s="36">
        <v>20.69</v>
      </c>
      <c r="H659" s="36">
        <v>34208.03</v>
      </c>
      <c r="I659" s="36">
        <v>34187.339999999997</v>
      </c>
      <c r="J659" s="209"/>
      <c r="K659" s="5" t="str">
        <f>VLOOKUP(B659,'LEAD 2019'!$B:$B,1,0)</f>
        <v>7.1.7.99.00.5005-1</v>
      </c>
    </row>
    <row r="660" spans="1:11" ht="15" customHeight="1">
      <c r="A660" s="34">
        <v>6</v>
      </c>
      <c r="B660" s="35" t="s">
        <v>5990</v>
      </c>
      <c r="C660" s="35" t="s">
        <v>5991</v>
      </c>
      <c r="D660" s="35" t="s">
        <v>5992</v>
      </c>
      <c r="E660" s="36">
        <v>0</v>
      </c>
      <c r="F660" s="209"/>
      <c r="G660" s="36">
        <v>18851.05</v>
      </c>
      <c r="H660" s="36">
        <v>38530.74</v>
      </c>
      <c r="I660" s="36">
        <v>19679.689999999999</v>
      </c>
      <c r="J660" s="209"/>
      <c r="K660" s="5" t="str">
        <f>VLOOKUP(B660,'LEAD 2019'!$B:$B,1,0)</f>
        <v>7.1.7.99.00.5009-9</v>
      </c>
    </row>
    <row r="661" spans="1:11" ht="15" customHeight="1">
      <c r="A661" s="34">
        <v>6</v>
      </c>
      <c r="B661" s="35" t="s">
        <v>5993</v>
      </c>
      <c r="C661" s="35" t="s">
        <v>5994</v>
      </c>
      <c r="D661" s="35" t="s">
        <v>5995</v>
      </c>
      <c r="E661" s="36">
        <v>0</v>
      </c>
      <c r="F661" s="209"/>
      <c r="G661" s="36">
        <v>0</v>
      </c>
      <c r="H661" s="36">
        <v>119</v>
      </c>
      <c r="I661" s="36">
        <v>119</v>
      </c>
      <c r="J661" s="209"/>
      <c r="K661" s="5" t="str">
        <f>VLOOKUP(B661,'LEAD 2019'!$B:$B,1,0)</f>
        <v>7.1.7.99.00.5012-3</v>
      </c>
    </row>
    <row r="662" spans="1:11" ht="15" customHeight="1">
      <c r="A662" s="34">
        <v>6</v>
      </c>
      <c r="B662" s="35" t="s">
        <v>4615</v>
      </c>
      <c r="C662" s="35" t="s">
        <v>4616</v>
      </c>
      <c r="D662" s="35" t="s">
        <v>4617</v>
      </c>
      <c r="E662" s="36">
        <v>0</v>
      </c>
      <c r="F662" s="209"/>
      <c r="G662" s="36">
        <v>0.1</v>
      </c>
      <c r="H662" s="36">
        <v>8861.49</v>
      </c>
      <c r="I662" s="36">
        <v>8861.39</v>
      </c>
      <c r="J662" s="209"/>
      <c r="K662" s="5" t="str">
        <f>VLOOKUP(B662,'LEAD 2019'!$B:$B,1,0)</f>
        <v>7.1.7.99.00.5013-0</v>
      </c>
    </row>
    <row r="663" spans="1:11" ht="15" customHeight="1">
      <c r="A663" s="34">
        <v>6</v>
      </c>
      <c r="B663" s="35" t="s">
        <v>4618</v>
      </c>
      <c r="C663" s="35" t="s">
        <v>4619</v>
      </c>
      <c r="D663" s="35" t="s">
        <v>4620</v>
      </c>
      <c r="E663" s="36">
        <v>0</v>
      </c>
      <c r="F663" s="209"/>
      <c r="G663" s="36">
        <v>0</v>
      </c>
      <c r="H663" s="36">
        <v>1807.43</v>
      </c>
      <c r="I663" s="36">
        <v>1807.43</v>
      </c>
      <c r="J663" s="209"/>
      <c r="K663" s="5" t="str">
        <f>VLOOKUP(B663,'LEAD 2019'!$B:$B,1,0)</f>
        <v>7.1.7.99.00.5016-1</v>
      </c>
    </row>
    <row r="664" spans="1:11" ht="15" customHeight="1">
      <c r="A664" s="34">
        <v>6</v>
      </c>
      <c r="B664" s="35" t="s">
        <v>4621</v>
      </c>
      <c r="C664" s="35" t="s">
        <v>4622</v>
      </c>
      <c r="D664" s="35" t="s">
        <v>4623</v>
      </c>
      <c r="E664" s="36">
        <v>0</v>
      </c>
      <c r="F664" s="209"/>
      <c r="G664" s="36">
        <v>0.54</v>
      </c>
      <c r="H664" s="36">
        <v>15832.34</v>
      </c>
      <c r="I664" s="36">
        <v>15831.8</v>
      </c>
      <c r="J664" s="209"/>
      <c r="K664" s="5" t="str">
        <f>VLOOKUP(B664,'LEAD 2019'!$B:$B,1,0)</f>
        <v>7.1.7.99.00.5017-8</v>
      </c>
    </row>
    <row r="665" spans="1:11" ht="15" customHeight="1">
      <c r="A665" s="34">
        <v>6</v>
      </c>
      <c r="B665" s="35" t="s">
        <v>4624</v>
      </c>
      <c r="C665" s="35" t="s">
        <v>4625</v>
      </c>
      <c r="D665" s="35" t="s">
        <v>4626</v>
      </c>
      <c r="E665" s="36">
        <v>0</v>
      </c>
      <c r="F665" s="209"/>
      <c r="G665" s="36">
        <v>0</v>
      </c>
      <c r="H665" s="36">
        <v>277057.53000000003</v>
      </c>
      <c r="I665" s="36">
        <v>277057.53000000003</v>
      </c>
      <c r="J665" s="209"/>
      <c r="K665" s="5" t="str">
        <f>VLOOKUP(B665,'LEAD 2019'!$B:$B,1,0)</f>
        <v>7.1.7.99.00.5018-5</v>
      </c>
    </row>
    <row r="666" spans="1:11" ht="15" customHeight="1">
      <c r="A666" s="34">
        <v>6</v>
      </c>
      <c r="B666" s="35" t="s">
        <v>4627</v>
      </c>
      <c r="C666" s="35" t="s">
        <v>4628</v>
      </c>
      <c r="D666" s="35" t="s">
        <v>4629</v>
      </c>
      <c r="E666" s="36">
        <v>0</v>
      </c>
      <c r="F666" s="209"/>
      <c r="G666" s="36">
        <v>0</v>
      </c>
      <c r="H666" s="36">
        <v>2486.64</v>
      </c>
      <c r="I666" s="36">
        <v>2486.64</v>
      </c>
      <c r="J666" s="209"/>
      <c r="K666" s="5" t="str">
        <f>VLOOKUP(B666,'LEAD 2019'!$B:$B,1,0)</f>
        <v>7.1.7.99.00.5019-2</v>
      </c>
    </row>
    <row r="667" spans="1:11" ht="15" customHeight="1">
      <c r="A667" s="34">
        <v>6</v>
      </c>
      <c r="B667" s="35" t="s">
        <v>12534</v>
      </c>
      <c r="C667" s="35" t="s">
        <v>14518</v>
      </c>
      <c r="D667" s="35" t="s">
        <v>14519</v>
      </c>
      <c r="E667" s="36">
        <v>0</v>
      </c>
      <c r="F667" s="209"/>
      <c r="G667" s="36">
        <v>0</v>
      </c>
      <c r="H667" s="36">
        <v>19623.25</v>
      </c>
      <c r="I667" s="36">
        <v>19623.25</v>
      </c>
      <c r="J667" s="209"/>
      <c r="K667" s="5" t="str">
        <f>VLOOKUP(B667,'LEAD 2019'!$B:$B,1,0)</f>
        <v>7.1.7.99.00.5022-6</v>
      </c>
    </row>
    <row r="668" spans="1:11" ht="15" customHeight="1">
      <c r="A668" s="34">
        <v>6</v>
      </c>
      <c r="B668" s="35" t="s">
        <v>12536</v>
      </c>
      <c r="C668" s="35" t="s">
        <v>14520</v>
      </c>
      <c r="D668" s="35" t="s">
        <v>14521</v>
      </c>
      <c r="E668" s="36">
        <v>0</v>
      </c>
      <c r="F668" s="209"/>
      <c r="G668" s="36">
        <v>0</v>
      </c>
      <c r="H668" s="36">
        <v>14154.59</v>
      </c>
      <c r="I668" s="36">
        <v>14154.59</v>
      </c>
      <c r="J668" s="209"/>
      <c r="K668" s="5" t="str">
        <f>VLOOKUP(B668,'LEAD 2019'!$B:$B,1,0)</f>
        <v>7.1.7.99.00.5023-3</v>
      </c>
    </row>
    <row r="669" spans="1:11" ht="15" customHeight="1">
      <c r="A669" s="34">
        <v>6</v>
      </c>
      <c r="B669" s="35" t="s">
        <v>5927</v>
      </c>
      <c r="C669" s="35" t="s">
        <v>5928</v>
      </c>
      <c r="D669" s="35" t="s">
        <v>5929</v>
      </c>
      <c r="E669" s="36">
        <v>0</v>
      </c>
      <c r="F669" s="209"/>
      <c r="G669" s="36">
        <v>3538.77</v>
      </c>
      <c r="H669" s="36">
        <v>7077.54</v>
      </c>
      <c r="I669" s="36">
        <v>3538.77</v>
      </c>
      <c r="J669" s="209"/>
      <c r="K669" s="5" t="str">
        <f>VLOOKUP(B669,'LEAD 2019'!$B:$B,1,0)</f>
        <v>7.1.7.99.00.5031-2</v>
      </c>
    </row>
    <row r="670" spans="1:11" ht="15" customHeight="1">
      <c r="A670" s="34">
        <v>6</v>
      </c>
      <c r="B670" s="35" t="s">
        <v>4630</v>
      </c>
      <c r="C670" s="35" t="s">
        <v>4631</v>
      </c>
      <c r="D670" s="35" t="s">
        <v>4632</v>
      </c>
      <c r="E670" s="36">
        <v>0</v>
      </c>
      <c r="F670" s="209"/>
      <c r="G670" s="36">
        <v>53.53</v>
      </c>
      <c r="H670" s="36">
        <v>3959</v>
      </c>
      <c r="I670" s="36">
        <v>3905.47</v>
      </c>
      <c r="J670" s="209"/>
      <c r="K670" s="5" t="str">
        <f>VLOOKUP(B670,'LEAD 2019'!$B:$B,1,0)</f>
        <v>7.1.7.99.00.5033-6</v>
      </c>
    </row>
    <row r="671" spans="1:11" ht="15" customHeight="1">
      <c r="A671" s="34">
        <v>6</v>
      </c>
      <c r="B671" s="35" t="s">
        <v>4633</v>
      </c>
      <c r="C671" s="35" t="s">
        <v>4634</v>
      </c>
      <c r="D671" s="35" t="s">
        <v>4635</v>
      </c>
      <c r="E671" s="36">
        <v>0</v>
      </c>
      <c r="F671" s="209"/>
      <c r="G671" s="36">
        <v>0</v>
      </c>
      <c r="H671" s="36">
        <v>26797.52</v>
      </c>
      <c r="I671" s="36">
        <v>26797.52</v>
      </c>
      <c r="J671" s="209"/>
      <c r="K671" s="5" t="str">
        <f>VLOOKUP(B671,'LEAD 2019'!$B:$B,1,0)</f>
        <v>7.1.7.99.00.5034-3</v>
      </c>
    </row>
    <row r="672" spans="1:11" ht="15" customHeight="1">
      <c r="A672" s="34">
        <v>6</v>
      </c>
      <c r="B672" s="35" t="s">
        <v>4636</v>
      </c>
      <c r="C672" s="35" t="s">
        <v>4637</v>
      </c>
      <c r="D672" s="35" t="s">
        <v>4638</v>
      </c>
      <c r="E672" s="36">
        <v>0</v>
      </c>
      <c r="F672" s="209"/>
      <c r="G672" s="36">
        <v>0</v>
      </c>
      <c r="H672" s="36">
        <v>3.91</v>
      </c>
      <c r="I672" s="36">
        <v>3.91</v>
      </c>
      <c r="J672" s="209"/>
      <c r="K672" s="5" t="str">
        <f>VLOOKUP(B672,'LEAD 2019'!$B:$B,1,0)</f>
        <v>7.1.7.99.00.5041-5</v>
      </c>
    </row>
    <row r="673" spans="1:11" ht="15" customHeight="1">
      <c r="A673" s="34">
        <v>6</v>
      </c>
      <c r="B673" s="35" t="s">
        <v>4639</v>
      </c>
      <c r="C673" s="35" t="s">
        <v>4640</v>
      </c>
      <c r="D673" s="35" t="s">
        <v>4641</v>
      </c>
      <c r="E673" s="36">
        <v>0</v>
      </c>
      <c r="F673" s="209"/>
      <c r="G673" s="36">
        <v>244.71</v>
      </c>
      <c r="H673" s="36">
        <v>40985.919999999998</v>
      </c>
      <c r="I673" s="36">
        <v>40741.21</v>
      </c>
      <c r="J673" s="209"/>
      <c r="K673" s="5" t="str">
        <f>VLOOKUP(B673,'LEAD 2019'!$B:$B,1,0)</f>
        <v>7.1.7.99.00.5042-2</v>
      </c>
    </row>
    <row r="674" spans="1:11" ht="15" customHeight="1">
      <c r="A674" s="34">
        <v>6</v>
      </c>
      <c r="B674" s="35" t="s">
        <v>4642</v>
      </c>
      <c r="C674" s="35" t="s">
        <v>4643</v>
      </c>
      <c r="D674" s="35" t="s">
        <v>4644</v>
      </c>
      <c r="E674" s="36">
        <v>0</v>
      </c>
      <c r="F674" s="209"/>
      <c r="G674" s="36">
        <v>323.41000000000003</v>
      </c>
      <c r="H674" s="36">
        <v>6460.9</v>
      </c>
      <c r="I674" s="36">
        <v>6137.49</v>
      </c>
      <c r="J674" s="209"/>
      <c r="K674" s="5" t="str">
        <f>VLOOKUP(B674,'LEAD 2019'!$B:$B,1,0)</f>
        <v>7.1.7.99.00.5043-9</v>
      </c>
    </row>
    <row r="675" spans="1:11" ht="15" customHeight="1">
      <c r="A675" s="34">
        <v>6</v>
      </c>
      <c r="B675" s="35" t="s">
        <v>4645</v>
      </c>
      <c r="C675" s="35" t="s">
        <v>4646</v>
      </c>
      <c r="D675" s="35" t="s">
        <v>4647</v>
      </c>
      <c r="E675" s="36">
        <v>0</v>
      </c>
      <c r="F675" s="209"/>
      <c r="G675" s="36">
        <v>105.44</v>
      </c>
      <c r="H675" s="36">
        <v>2036.72</v>
      </c>
      <c r="I675" s="36">
        <v>1931.28</v>
      </c>
      <c r="J675" s="209"/>
      <c r="K675" s="5" t="str">
        <f>VLOOKUP(B675,'LEAD 2019'!$B:$B,1,0)</f>
        <v>7.1.7.99.00.5044-6</v>
      </c>
    </row>
    <row r="676" spans="1:11" ht="15" customHeight="1">
      <c r="A676" s="34">
        <v>6</v>
      </c>
      <c r="B676" s="35" t="s">
        <v>4648</v>
      </c>
      <c r="C676" s="35" t="s">
        <v>4649</v>
      </c>
      <c r="D676" s="35" t="s">
        <v>4650</v>
      </c>
      <c r="E676" s="36">
        <v>0</v>
      </c>
      <c r="F676" s="209"/>
      <c r="G676" s="36">
        <v>7.81</v>
      </c>
      <c r="H676" s="36">
        <v>5171.1099999999997</v>
      </c>
      <c r="I676" s="36">
        <v>5163.3</v>
      </c>
      <c r="J676" s="209"/>
      <c r="K676" s="5" t="str">
        <f>VLOOKUP(B676,'LEAD 2019'!$B:$B,1,0)</f>
        <v>7.1.7.99.00.5046-0</v>
      </c>
    </row>
    <row r="677" spans="1:11" ht="15" customHeight="1">
      <c r="A677" s="34">
        <v>6</v>
      </c>
      <c r="B677" s="35" t="s">
        <v>4651</v>
      </c>
      <c r="C677" s="35" t="s">
        <v>4652</v>
      </c>
      <c r="D677" s="35" t="s">
        <v>4653</v>
      </c>
      <c r="E677" s="36">
        <v>0</v>
      </c>
      <c r="F677" s="209"/>
      <c r="G677" s="36">
        <v>0</v>
      </c>
      <c r="H677" s="36">
        <v>739984.58</v>
      </c>
      <c r="I677" s="36">
        <v>739984.58</v>
      </c>
      <c r="J677" s="209"/>
      <c r="K677" s="5" t="str">
        <f>VLOOKUP(B677,'LEAD 2019'!$B:$B,1,0)</f>
        <v>7.1.7.99.00.5048-4</v>
      </c>
    </row>
    <row r="678" spans="1:11" ht="15" customHeight="1">
      <c r="A678" s="34">
        <v>6</v>
      </c>
      <c r="B678" s="35" t="s">
        <v>4654</v>
      </c>
      <c r="C678" s="35" t="s">
        <v>4655</v>
      </c>
      <c r="D678" s="35" t="s">
        <v>4656</v>
      </c>
      <c r="E678" s="36">
        <v>0</v>
      </c>
      <c r="F678" s="209"/>
      <c r="G678" s="36">
        <v>0</v>
      </c>
      <c r="H678" s="36">
        <v>480144.93</v>
      </c>
      <c r="I678" s="36">
        <v>480144.93</v>
      </c>
      <c r="J678" s="209"/>
      <c r="K678" s="5" t="str">
        <f>VLOOKUP(B678,'LEAD 2019'!$B:$B,1,0)</f>
        <v>7.1.7.99.00.5051-8</v>
      </c>
    </row>
    <row r="679" spans="1:11" ht="15" customHeight="1">
      <c r="A679" s="34">
        <v>6</v>
      </c>
      <c r="B679" s="35" t="s">
        <v>4657</v>
      </c>
      <c r="C679" s="35" t="s">
        <v>4658</v>
      </c>
      <c r="D679" s="35" t="s">
        <v>4659</v>
      </c>
      <c r="E679" s="36">
        <v>0</v>
      </c>
      <c r="F679" s="209"/>
      <c r="G679" s="36">
        <v>2502.4299999999998</v>
      </c>
      <c r="H679" s="36">
        <v>547159.27</v>
      </c>
      <c r="I679" s="36">
        <v>544656.84</v>
      </c>
      <c r="J679" s="209"/>
      <c r="K679" s="5" t="str">
        <f>VLOOKUP(B679,'LEAD 2019'!$B:$B,1,0)</f>
        <v>7.1.7.99.00.5053-2</v>
      </c>
    </row>
    <row r="680" spans="1:11" ht="15" customHeight="1">
      <c r="A680" s="34">
        <v>6</v>
      </c>
      <c r="B680" s="35" t="s">
        <v>4660</v>
      </c>
      <c r="C680" s="35" t="s">
        <v>4661</v>
      </c>
      <c r="D680" s="35" t="s">
        <v>4662</v>
      </c>
      <c r="E680" s="36">
        <v>0</v>
      </c>
      <c r="F680" s="209"/>
      <c r="G680" s="36">
        <v>3891</v>
      </c>
      <c r="H680" s="36">
        <v>228800.57</v>
      </c>
      <c r="I680" s="36">
        <v>224909.57</v>
      </c>
      <c r="J680" s="209"/>
      <c r="K680" s="5" t="str">
        <f>VLOOKUP(B680,'LEAD 2019'!$B:$B,1,0)</f>
        <v>7.1.7.99.00.5056-3</v>
      </c>
    </row>
    <row r="681" spans="1:11" ht="15" customHeight="1">
      <c r="A681" s="34">
        <v>6</v>
      </c>
      <c r="B681" s="35" t="s">
        <v>4663</v>
      </c>
      <c r="C681" s="35" t="s">
        <v>4664</v>
      </c>
      <c r="D681" s="35" t="s">
        <v>4665</v>
      </c>
      <c r="E681" s="36">
        <v>0</v>
      </c>
      <c r="F681" s="209"/>
      <c r="G681" s="36">
        <v>0</v>
      </c>
      <c r="H681" s="36">
        <v>122586.2</v>
      </c>
      <c r="I681" s="36">
        <v>122586.2</v>
      </c>
      <c r="J681" s="209"/>
      <c r="K681" s="5" t="str">
        <f>VLOOKUP(B681,'LEAD 2019'!$B:$B,1,0)</f>
        <v>7.1.7.99.00.5058-7</v>
      </c>
    </row>
    <row r="682" spans="1:11" ht="15" customHeight="1">
      <c r="A682" s="227">
        <v>6</v>
      </c>
      <c r="B682" s="228" t="s">
        <v>4666</v>
      </c>
      <c r="C682" s="228" t="s">
        <v>4667</v>
      </c>
      <c r="D682" s="228" t="s">
        <v>4668</v>
      </c>
      <c r="E682" s="229">
        <v>0</v>
      </c>
      <c r="F682" s="230"/>
      <c r="G682" s="229">
        <v>0</v>
      </c>
      <c r="H682" s="229">
        <v>3901.86</v>
      </c>
      <c r="I682" s="229">
        <v>3901.86</v>
      </c>
      <c r="J682" s="230"/>
      <c r="K682" s="231" t="str">
        <f>VLOOKUP(B682,'LEAD 2019'!$B:$B,1,0)</f>
        <v>7.1.7.99.00.5059-4</v>
      </c>
    </row>
    <row r="683" spans="1:11" ht="15" customHeight="1">
      <c r="A683" s="34">
        <v>6</v>
      </c>
      <c r="B683" s="35" t="s">
        <v>12602</v>
      </c>
      <c r="C683" s="35" t="s">
        <v>14484</v>
      </c>
      <c r="D683" s="35" t="s">
        <v>14485</v>
      </c>
      <c r="E683" s="36">
        <v>0</v>
      </c>
      <c r="F683" s="209"/>
      <c r="G683" s="36">
        <v>0</v>
      </c>
      <c r="H683" s="36">
        <v>4.47</v>
      </c>
      <c r="I683" s="36">
        <v>4.47</v>
      </c>
      <c r="J683" s="209"/>
      <c r="K683" s="5" t="str">
        <f>VLOOKUP(B683,'LEAD 2019'!$B:$B,1,0)</f>
        <v>7.1.7.99.00.5063-5</v>
      </c>
    </row>
    <row r="684" spans="1:11" ht="15" customHeight="1">
      <c r="A684" s="34">
        <v>6</v>
      </c>
      <c r="B684" s="35" t="s">
        <v>4669</v>
      </c>
      <c r="C684" s="35" t="s">
        <v>4670</v>
      </c>
      <c r="D684" s="35" t="s">
        <v>4671</v>
      </c>
      <c r="E684" s="36">
        <v>0</v>
      </c>
      <c r="F684" s="209"/>
      <c r="G684" s="36">
        <v>618.08000000000004</v>
      </c>
      <c r="H684" s="36">
        <v>28000.75</v>
      </c>
      <c r="I684" s="36">
        <v>27382.67</v>
      </c>
      <c r="J684" s="209"/>
      <c r="K684" s="5" t="str">
        <f>VLOOKUP(B684,'LEAD 2019'!$B:$B,1,0)</f>
        <v>7.1.7.99.00.9999-5</v>
      </c>
    </row>
    <row r="685" spans="1:11" ht="15" customHeight="1">
      <c r="A685" s="34">
        <v>3</v>
      </c>
      <c r="B685" s="35" t="s">
        <v>4672</v>
      </c>
      <c r="C685" s="35" t="s">
        <v>1</v>
      </c>
      <c r="D685" s="35" t="s">
        <v>4673</v>
      </c>
      <c r="E685" s="36">
        <v>0</v>
      </c>
      <c r="F685" s="209"/>
      <c r="G685" s="36">
        <v>41834.870000000003</v>
      </c>
      <c r="H685" s="36">
        <v>20107815.809999999</v>
      </c>
      <c r="I685" s="36">
        <v>20065980.940000001</v>
      </c>
      <c r="J685" s="209"/>
      <c r="K685" s="5" t="str">
        <f>VLOOKUP(B685,'LEAD 2019'!$B:$B,1,0)</f>
        <v>7.1.9.00.00-5</v>
      </c>
    </row>
    <row r="686" spans="1:11" ht="15" customHeight="1">
      <c r="A686" s="34">
        <v>4</v>
      </c>
      <c r="B686" s="35" t="s">
        <v>4674</v>
      </c>
      <c r="C686" s="35" t="s">
        <v>1</v>
      </c>
      <c r="D686" s="35" t="s">
        <v>4675</v>
      </c>
      <c r="E686" s="36">
        <v>0</v>
      </c>
      <c r="F686" s="209"/>
      <c r="G686" s="36">
        <v>0</v>
      </c>
      <c r="H686" s="36">
        <v>5600925.75</v>
      </c>
      <c r="I686" s="36">
        <v>5600925.75</v>
      </c>
      <c r="J686" s="209"/>
      <c r="K686" s="5" t="str">
        <f>VLOOKUP(B686,'LEAD 2019'!$B:$B,1,0)</f>
        <v>7.1.9.20.00-9</v>
      </c>
    </row>
    <row r="687" spans="1:11" ht="15" customHeight="1">
      <c r="A687" s="34">
        <v>6</v>
      </c>
      <c r="B687" s="35" t="s">
        <v>4676</v>
      </c>
      <c r="C687" s="35" t="s">
        <v>4677</v>
      </c>
      <c r="D687" s="35" t="s">
        <v>4678</v>
      </c>
      <c r="E687" s="36">
        <v>0</v>
      </c>
      <c r="F687" s="209"/>
      <c r="G687" s="36">
        <v>0</v>
      </c>
      <c r="H687" s="36">
        <v>1979038.97</v>
      </c>
      <c r="I687" s="36">
        <v>1979038.97</v>
      </c>
      <c r="J687" s="209"/>
      <c r="K687" s="5" t="str">
        <f>VLOOKUP(B687,'LEAD 2019'!$B:$B,1,0)</f>
        <v>7.1.9.20.00.0001-2</v>
      </c>
    </row>
    <row r="688" spans="1:11" ht="15" customHeight="1">
      <c r="A688" s="34">
        <v>6</v>
      </c>
      <c r="B688" s="35" t="s">
        <v>4679</v>
      </c>
      <c r="C688" s="35" t="s">
        <v>4680</v>
      </c>
      <c r="D688" s="35" t="s">
        <v>4681</v>
      </c>
      <c r="E688" s="36">
        <v>0</v>
      </c>
      <c r="F688" s="209"/>
      <c r="G688" s="36">
        <v>0</v>
      </c>
      <c r="H688" s="36">
        <v>1467212.02</v>
      </c>
      <c r="I688" s="36">
        <v>1467212.02</v>
      </c>
      <c r="J688" s="209"/>
      <c r="K688" s="5" t="str">
        <f>VLOOKUP(B688,'LEAD 2019'!$B:$B,1,0)</f>
        <v>7.1.9.20.00.0002-9</v>
      </c>
    </row>
    <row r="689" spans="1:11" ht="15" customHeight="1">
      <c r="A689" s="34">
        <v>6</v>
      </c>
      <c r="B689" s="35" t="s">
        <v>4682</v>
      </c>
      <c r="C689" s="35" t="s">
        <v>4683</v>
      </c>
      <c r="D689" s="35" t="s">
        <v>4684</v>
      </c>
      <c r="E689" s="36">
        <v>0</v>
      </c>
      <c r="F689" s="209"/>
      <c r="G689" s="36">
        <v>0</v>
      </c>
      <c r="H689" s="36">
        <v>2154674.7599999998</v>
      </c>
      <c r="I689" s="36">
        <v>2154674.7599999998</v>
      </c>
      <c r="J689" s="209"/>
      <c r="K689" s="5" t="str">
        <f>VLOOKUP(B689,'LEAD 2019'!$B:$B,1,0)</f>
        <v>7.1.9.20.00.0003-6</v>
      </c>
    </row>
    <row r="690" spans="1:11" ht="15" customHeight="1">
      <c r="A690" s="34">
        <v>4</v>
      </c>
      <c r="B690" s="35" t="s">
        <v>4685</v>
      </c>
      <c r="C690" s="35" t="s">
        <v>1</v>
      </c>
      <c r="D690" s="35" t="s">
        <v>4686</v>
      </c>
      <c r="E690" s="36">
        <v>0</v>
      </c>
      <c r="F690" s="209"/>
      <c r="G690" s="36">
        <v>11997.16</v>
      </c>
      <c r="H690" s="36">
        <v>184544.76</v>
      </c>
      <c r="I690" s="36">
        <v>172547.6</v>
      </c>
      <c r="J690" s="209"/>
      <c r="K690" s="5" t="str">
        <f>VLOOKUP(B690,'LEAD 2019'!$B:$B,1,0)</f>
        <v>7.1.9.30.00-6</v>
      </c>
    </row>
    <row r="691" spans="1:11" ht="15" customHeight="1">
      <c r="A691" s="34">
        <v>6</v>
      </c>
      <c r="B691" s="35" t="s">
        <v>4687</v>
      </c>
      <c r="C691" s="35" t="s">
        <v>4688</v>
      </c>
      <c r="D691" s="35" t="s">
        <v>3337</v>
      </c>
      <c r="E691" s="36">
        <v>0</v>
      </c>
      <c r="F691" s="209"/>
      <c r="G691" s="36">
        <v>11997.16</v>
      </c>
      <c r="H691" s="36">
        <v>184544.76</v>
      </c>
      <c r="I691" s="36">
        <v>172547.6</v>
      </c>
      <c r="J691" s="209"/>
      <c r="K691" s="5" t="str">
        <f>VLOOKUP(B691,'LEAD 2019'!$B:$B,1,0)</f>
        <v>7.1.9.30.00.9999-2</v>
      </c>
    </row>
    <row r="692" spans="1:11" ht="15" customHeight="1">
      <c r="A692" s="34">
        <v>4</v>
      </c>
      <c r="B692" s="35" t="s">
        <v>4689</v>
      </c>
      <c r="C692" s="35" t="s">
        <v>1</v>
      </c>
      <c r="D692" s="35" t="s">
        <v>4690</v>
      </c>
      <c r="E692" s="36">
        <v>0</v>
      </c>
      <c r="F692" s="209"/>
      <c r="G692" s="36">
        <v>0</v>
      </c>
      <c r="H692" s="36">
        <v>8559517.3100000005</v>
      </c>
      <c r="I692" s="36">
        <v>8559517.3100000005</v>
      </c>
      <c r="J692" s="209"/>
      <c r="K692" s="5" t="str">
        <f>VLOOKUP(B692,'LEAD 2019'!$B:$B,1,0)</f>
        <v>7.1.9.86.00-5</v>
      </c>
    </row>
    <row r="693" spans="1:11" ht="15" customHeight="1">
      <c r="A693" s="34">
        <v>6</v>
      </c>
      <c r="B693" s="35" t="s">
        <v>4691</v>
      </c>
      <c r="C693" s="35" t="s">
        <v>4692</v>
      </c>
      <c r="D693" s="35" t="s">
        <v>4693</v>
      </c>
      <c r="E693" s="36">
        <v>0</v>
      </c>
      <c r="F693" s="209"/>
      <c r="G693" s="36">
        <v>0</v>
      </c>
      <c r="H693" s="36">
        <v>8559517.3100000005</v>
      </c>
      <c r="I693" s="36">
        <v>8559517.3100000005</v>
      </c>
      <c r="J693" s="209"/>
      <c r="K693" s="5" t="str">
        <f>VLOOKUP(B693,'LEAD 2019'!$B:$B,1,0)</f>
        <v>7.1.9.86.00.0001-2</v>
      </c>
    </row>
    <row r="694" spans="1:11" ht="15" customHeight="1">
      <c r="A694" s="34">
        <v>4</v>
      </c>
      <c r="B694" s="35" t="s">
        <v>4694</v>
      </c>
      <c r="C694" s="35" t="s">
        <v>1</v>
      </c>
      <c r="D694" s="35" t="s">
        <v>4695</v>
      </c>
      <c r="E694" s="36">
        <v>0</v>
      </c>
      <c r="F694" s="209"/>
      <c r="G694" s="36">
        <v>632.12</v>
      </c>
      <c r="H694" s="36">
        <v>5162217.04</v>
      </c>
      <c r="I694" s="36">
        <v>5161584.92</v>
      </c>
      <c r="J694" s="209"/>
      <c r="K694" s="5" t="str">
        <f>VLOOKUP(B694,'LEAD 2019'!$B:$B,1,0)</f>
        <v>7.1.9.90.00-8</v>
      </c>
    </row>
    <row r="695" spans="1:11" ht="15" customHeight="1">
      <c r="A695" s="34">
        <v>5</v>
      </c>
      <c r="B695" s="35" t="s">
        <v>4696</v>
      </c>
      <c r="C695" s="35" t="s">
        <v>1</v>
      </c>
      <c r="D695" s="35" t="s">
        <v>4697</v>
      </c>
      <c r="E695" s="36">
        <v>0</v>
      </c>
      <c r="F695" s="209"/>
      <c r="G695" s="36">
        <v>632.12</v>
      </c>
      <c r="H695" s="36">
        <v>4835562.59</v>
      </c>
      <c r="I695" s="36">
        <v>4834930.47</v>
      </c>
      <c r="J695" s="209"/>
      <c r="K695" s="5" t="str">
        <f>VLOOKUP(B695,'LEAD 2019'!$B:$B,1,0)</f>
        <v>7.1.9.90.30-7</v>
      </c>
    </row>
    <row r="696" spans="1:11" ht="15" customHeight="1">
      <c r="A696" s="227">
        <v>6</v>
      </c>
      <c r="B696" s="228" t="s">
        <v>4698</v>
      </c>
      <c r="C696" s="228" t="s">
        <v>4699</v>
      </c>
      <c r="D696" s="228" t="s">
        <v>2990</v>
      </c>
      <c r="E696" s="229">
        <v>0</v>
      </c>
      <c r="F696" s="230"/>
      <c r="G696" s="229">
        <v>0</v>
      </c>
      <c r="H696" s="229">
        <v>258.74</v>
      </c>
      <c r="I696" s="229">
        <v>258.74</v>
      </c>
      <c r="J696" s="230"/>
      <c r="K696" s="231" t="str">
        <f>VLOOKUP(B696,'LEAD 2019'!$B:$B,1,0)</f>
        <v>7.1.9.90.30.0001-0</v>
      </c>
    </row>
    <row r="697" spans="1:11" ht="15" customHeight="1">
      <c r="A697" s="34">
        <v>6</v>
      </c>
      <c r="B697" s="35" t="s">
        <v>4700</v>
      </c>
      <c r="C697" s="35" t="s">
        <v>4701</v>
      </c>
      <c r="D697" s="35" t="s">
        <v>4702</v>
      </c>
      <c r="E697" s="36">
        <v>0</v>
      </c>
      <c r="F697" s="209"/>
      <c r="G697" s="36">
        <v>33.270000000000003</v>
      </c>
      <c r="H697" s="36">
        <v>41272.43</v>
      </c>
      <c r="I697" s="36">
        <v>41239.160000000003</v>
      </c>
      <c r="J697" s="209"/>
      <c r="K697" s="5" t="str">
        <f>VLOOKUP(B697,'LEAD 2019'!$B:$B,1,0)</f>
        <v>7.1.9.90.30.0070-4</v>
      </c>
    </row>
    <row r="698" spans="1:11" ht="15" customHeight="1">
      <c r="A698" s="34">
        <v>6</v>
      </c>
      <c r="B698" s="35" t="s">
        <v>4703</v>
      </c>
      <c r="C698" s="35" t="s">
        <v>4704</v>
      </c>
      <c r="D698" s="35" t="s">
        <v>4705</v>
      </c>
      <c r="E698" s="36">
        <v>0</v>
      </c>
      <c r="F698" s="209"/>
      <c r="G698" s="36">
        <v>0</v>
      </c>
      <c r="H698" s="36">
        <v>21263.8</v>
      </c>
      <c r="I698" s="36">
        <v>21263.8</v>
      </c>
      <c r="J698" s="209"/>
      <c r="K698" s="5" t="str">
        <f>VLOOKUP(B698,'LEAD 2019'!$B:$B,1,0)</f>
        <v>7.1.9.90.30.0071-1</v>
      </c>
    </row>
    <row r="699" spans="1:11" ht="15" customHeight="1">
      <c r="A699" s="34">
        <v>6</v>
      </c>
      <c r="B699" s="35" t="s">
        <v>4706</v>
      </c>
      <c r="C699" s="35" t="s">
        <v>4707</v>
      </c>
      <c r="D699" s="35" t="s">
        <v>4708</v>
      </c>
      <c r="E699" s="36">
        <v>0</v>
      </c>
      <c r="F699" s="209"/>
      <c r="G699" s="36">
        <v>546.95000000000005</v>
      </c>
      <c r="H699" s="36">
        <v>31443.99</v>
      </c>
      <c r="I699" s="36">
        <v>30897.040000000001</v>
      </c>
      <c r="J699" s="209"/>
      <c r="K699" s="5" t="str">
        <f>VLOOKUP(B699,'LEAD 2019'!$B:$B,1,0)</f>
        <v>7.1.9.90.30.0072-8</v>
      </c>
    </row>
    <row r="700" spans="1:11" ht="15" customHeight="1">
      <c r="A700" s="34">
        <v>6</v>
      </c>
      <c r="B700" s="35" t="s">
        <v>4709</v>
      </c>
      <c r="C700" s="35" t="s">
        <v>4710</v>
      </c>
      <c r="D700" s="35" t="s">
        <v>4711</v>
      </c>
      <c r="E700" s="36">
        <v>0</v>
      </c>
      <c r="F700" s="209"/>
      <c r="G700" s="36">
        <v>51.9</v>
      </c>
      <c r="H700" s="36">
        <v>25066.69</v>
      </c>
      <c r="I700" s="36">
        <v>25014.79</v>
      </c>
      <c r="J700" s="209"/>
      <c r="K700" s="5" t="str">
        <f>VLOOKUP(B700,'LEAD 2019'!$B:$B,1,0)</f>
        <v>7.1.9.90.30.0073-5</v>
      </c>
    </row>
    <row r="701" spans="1:11" ht="15" customHeight="1">
      <c r="A701" s="34">
        <v>6</v>
      </c>
      <c r="B701" s="35" t="s">
        <v>4712</v>
      </c>
      <c r="C701" s="35" t="s">
        <v>4713</v>
      </c>
      <c r="D701" s="35" t="s">
        <v>4714</v>
      </c>
      <c r="E701" s="36">
        <v>0</v>
      </c>
      <c r="F701" s="209"/>
      <c r="G701" s="36">
        <v>0</v>
      </c>
      <c r="H701" s="36">
        <v>694702.81</v>
      </c>
      <c r="I701" s="36">
        <v>694702.81</v>
      </c>
      <c r="J701" s="209"/>
      <c r="K701" s="5" t="str">
        <f>VLOOKUP(B701,'LEAD 2019'!$B:$B,1,0)</f>
        <v>7.1.9.90.30.0076-6</v>
      </c>
    </row>
    <row r="702" spans="1:11" ht="15" customHeight="1">
      <c r="A702" s="34">
        <v>6</v>
      </c>
      <c r="B702" s="35" t="s">
        <v>4715</v>
      </c>
      <c r="C702" s="35" t="s">
        <v>4716</v>
      </c>
      <c r="D702" s="35" t="s">
        <v>4717</v>
      </c>
      <c r="E702" s="36">
        <v>0</v>
      </c>
      <c r="F702" s="209"/>
      <c r="G702" s="36">
        <v>0</v>
      </c>
      <c r="H702" s="36">
        <v>1450737.09</v>
      </c>
      <c r="I702" s="36">
        <v>1450737.09</v>
      </c>
      <c r="J702" s="209"/>
      <c r="K702" s="5" t="str">
        <f>VLOOKUP(B702,'LEAD 2019'!$B:$B,1,0)</f>
        <v>7.1.9.90.30.0078-0</v>
      </c>
    </row>
    <row r="703" spans="1:11" ht="15" customHeight="1">
      <c r="A703" s="34">
        <v>6</v>
      </c>
      <c r="B703" s="35" t="s">
        <v>4718</v>
      </c>
      <c r="C703" s="35" t="s">
        <v>4719</v>
      </c>
      <c r="D703" s="35" t="s">
        <v>4720</v>
      </c>
      <c r="E703" s="36">
        <v>0</v>
      </c>
      <c r="F703" s="209"/>
      <c r="G703" s="36">
        <v>0</v>
      </c>
      <c r="H703" s="36">
        <v>2564863.4300000002</v>
      </c>
      <c r="I703" s="36">
        <v>2564863.4300000002</v>
      </c>
      <c r="J703" s="209"/>
      <c r="K703" s="5" t="str">
        <f>VLOOKUP(B703,'LEAD 2019'!$B:$B,1,0)</f>
        <v>7.1.9.90.30.0080-7</v>
      </c>
    </row>
    <row r="704" spans="1:11" ht="15" customHeight="1">
      <c r="A704" s="34">
        <v>6</v>
      </c>
      <c r="B704" s="35" t="s">
        <v>4721</v>
      </c>
      <c r="C704" s="35" t="s">
        <v>4722</v>
      </c>
      <c r="D704" s="35" t="s">
        <v>4723</v>
      </c>
      <c r="E704" s="36">
        <v>0</v>
      </c>
      <c r="F704" s="209"/>
      <c r="G704" s="36">
        <v>0</v>
      </c>
      <c r="H704" s="36">
        <v>5953.61</v>
      </c>
      <c r="I704" s="36">
        <v>5953.61</v>
      </c>
      <c r="J704" s="209"/>
      <c r="K704" s="5" t="str">
        <f>VLOOKUP(B704,'LEAD 2019'!$B:$B,1,0)</f>
        <v>7.1.9.90.30.0082-1</v>
      </c>
    </row>
    <row r="705" spans="1:11" ht="15" customHeight="1">
      <c r="A705" s="34">
        <v>5</v>
      </c>
      <c r="B705" s="35" t="s">
        <v>4724</v>
      </c>
      <c r="C705" s="35" t="s">
        <v>1</v>
      </c>
      <c r="D705" s="35" t="s">
        <v>4725</v>
      </c>
      <c r="E705" s="36">
        <v>0</v>
      </c>
      <c r="F705" s="209"/>
      <c r="G705" s="36">
        <v>0</v>
      </c>
      <c r="H705" s="36">
        <v>50139.11</v>
      </c>
      <c r="I705" s="36">
        <v>50139.11</v>
      </c>
      <c r="J705" s="209"/>
      <c r="K705" s="5" t="str">
        <f>VLOOKUP(B705,'LEAD 2019'!$B:$B,1,0)</f>
        <v>7.1.9.90.60-6</v>
      </c>
    </row>
    <row r="706" spans="1:11" ht="15" customHeight="1">
      <c r="A706" s="34">
        <v>6</v>
      </c>
      <c r="B706" s="35" t="s">
        <v>4726</v>
      </c>
      <c r="C706" s="35" t="s">
        <v>4727</v>
      </c>
      <c r="D706" s="35" t="s">
        <v>4728</v>
      </c>
      <c r="E706" s="36">
        <v>0</v>
      </c>
      <c r="F706" s="209"/>
      <c r="G706" s="36">
        <v>0</v>
      </c>
      <c r="H706" s="36">
        <v>50139.11</v>
      </c>
      <c r="I706" s="36">
        <v>50139.11</v>
      </c>
      <c r="J706" s="209"/>
      <c r="K706" s="5" t="str">
        <f>VLOOKUP(B706,'LEAD 2019'!$B:$B,1,0)</f>
        <v>7.1.9.90.60.0001-7</v>
      </c>
    </row>
    <row r="707" spans="1:11" ht="15" customHeight="1">
      <c r="A707" s="34">
        <v>5</v>
      </c>
      <c r="B707" s="35" t="s">
        <v>4729</v>
      </c>
      <c r="C707" s="35" t="s">
        <v>1</v>
      </c>
      <c r="D707" s="35" t="s">
        <v>4730</v>
      </c>
      <c r="E707" s="36">
        <v>0</v>
      </c>
      <c r="F707" s="209"/>
      <c r="G707" s="36">
        <v>0</v>
      </c>
      <c r="H707" s="36">
        <v>276515.34000000003</v>
      </c>
      <c r="I707" s="36">
        <v>276515.34000000003</v>
      </c>
      <c r="J707" s="209"/>
      <c r="K707" s="5" t="str">
        <f>VLOOKUP(B707,'LEAD 2019'!$B:$B,1,0)</f>
        <v>7.1.9.90.99-8</v>
      </c>
    </row>
    <row r="708" spans="1:11" ht="15" customHeight="1">
      <c r="A708" s="34">
        <v>6</v>
      </c>
      <c r="B708" s="35" t="s">
        <v>4731</v>
      </c>
      <c r="C708" s="35" t="s">
        <v>4732</v>
      </c>
      <c r="D708" s="35" t="s">
        <v>4733</v>
      </c>
      <c r="E708" s="36">
        <v>0</v>
      </c>
      <c r="F708" s="209"/>
      <c r="G708" s="36">
        <v>0</v>
      </c>
      <c r="H708" s="36">
        <v>165684.98000000001</v>
      </c>
      <c r="I708" s="36">
        <v>165684.98000000001</v>
      </c>
      <c r="J708" s="209"/>
      <c r="K708" s="5" t="str">
        <f>VLOOKUP(B708,'LEAD 2019'!$B:$B,1,0)</f>
        <v>7.1.9.90.99.0002-8</v>
      </c>
    </row>
    <row r="709" spans="1:11" ht="15" customHeight="1">
      <c r="A709" s="34">
        <v>6</v>
      </c>
      <c r="B709" s="35" t="s">
        <v>4734</v>
      </c>
      <c r="C709" s="35" t="s">
        <v>4735</v>
      </c>
      <c r="D709" s="35" t="s">
        <v>4736</v>
      </c>
      <c r="E709" s="36">
        <v>0</v>
      </c>
      <c r="F709" s="209"/>
      <c r="G709" s="36">
        <v>0</v>
      </c>
      <c r="H709" s="36">
        <v>110830.36</v>
      </c>
      <c r="I709" s="36">
        <v>110830.36</v>
      </c>
      <c r="J709" s="209"/>
      <c r="K709" s="5" t="str">
        <f>VLOOKUP(B709,'LEAD 2019'!$B:$B,1,0)</f>
        <v>7.1.9.90.99.0003-5</v>
      </c>
    </row>
    <row r="710" spans="1:11" ht="15" customHeight="1">
      <c r="A710" s="34">
        <v>4</v>
      </c>
      <c r="B710" s="35" t="s">
        <v>4737</v>
      </c>
      <c r="C710" s="35" t="s">
        <v>1</v>
      </c>
      <c r="D710" s="35" t="s">
        <v>4738</v>
      </c>
      <c r="E710" s="36">
        <v>0</v>
      </c>
      <c r="F710" s="209"/>
      <c r="G710" s="36">
        <v>29205.59</v>
      </c>
      <c r="H710" s="36">
        <v>600610.94999999995</v>
      </c>
      <c r="I710" s="36">
        <v>571405.36</v>
      </c>
      <c r="J710" s="209"/>
      <c r="K710" s="5" t="str">
        <f>VLOOKUP(B710,'LEAD 2019'!$B:$B,1,0)</f>
        <v>7.1.9.99.00-9</v>
      </c>
    </row>
    <row r="711" spans="1:11" ht="15" customHeight="1">
      <c r="A711" s="227">
        <v>6</v>
      </c>
      <c r="B711" s="228" t="s">
        <v>4739</v>
      </c>
      <c r="C711" s="228" t="s">
        <v>4740</v>
      </c>
      <c r="D711" s="228" t="s">
        <v>4741</v>
      </c>
      <c r="E711" s="229">
        <v>0</v>
      </c>
      <c r="F711" s="230"/>
      <c r="G711" s="229">
        <v>0</v>
      </c>
      <c r="H711" s="229">
        <v>21822.44</v>
      </c>
      <c r="I711" s="229">
        <v>21822.44</v>
      </c>
      <c r="J711" s="230"/>
      <c r="K711" s="231" t="str">
        <f>VLOOKUP(B711,'LEAD 2019'!$B:$B,1,0)</f>
        <v>7.1.9.99.00.0001-6</v>
      </c>
    </row>
    <row r="712" spans="1:11" ht="15" customHeight="1">
      <c r="A712" s="34">
        <v>6</v>
      </c>
      <c r="B712" s="35" t="s">
        <v>4742</v>
      </c>
      <c r="C712" s="35" t="s">
        <v>4743</v>
      </c>
      <c r="D712" s="35" t="s">
        <v>4744</v>
      </c>
      <c r="E712" s="36">
        <v>0</v>
      </c>
      <c r="F712" s="209"/>
      <c r="G712" s="36">
        <v>0</v>
      </c>
      <c r="H712" s="36">
        <v>42666.66</v>
      </c>
      <c r="I712" s="36">
        <v>42666.66</v>
      </c>
      <c r="J712" s="209"/>
      <c r="K712" s="5" t="str">
        <f>VLOOKUP(B712,'LEAD 2019'!$B:$B,1,0)</f>
        <v>7.1.9.99.00.0010-2</v>
      </c>
    </row>
    <row r="713" spans="1:11" ht="15" customHeight="1">
      <c r="A713" s="34">
        <v>6</v>
      </c>
      <c r="B713" s="35" t="s">
        <v>4745</v>
      </c>
      <c r="C713" s="35" t="s">
        <v>4746</v>
      </c>
      <c r="D713" s="35" t="s">
        <v>4747</v>
      </c>
      <c r="E713" s="36">
        <v>0</v>
      </c>
      <c r="F713" s="209"/>
      <c r="G713" s="36">
        <v>0</v>
      </c>
      <c r="H713" s="36">
        <v>6979.41</v>
      </c>
      <c r="I713" s="36">
        <v>6979.41</v>
      </c>
      <c r="J713" s="209"/>
      <c r="K713" s="5" t="str">
        <f>VLOOKUP(B713,'LEAD 2019'!$B:$B,1,0)</f>
        <v>7.1.9.99.00.0011-9</v>
      </c>
    </row>
    <row r="714" spans="1:11" ht="15" customHeight="1">
      <c r="A714" s="34">
        <v>6</v>
      </c>
      <c r="B714" s="35" t="s">
        <v>12911</v>
      </c>
      <c r="C714" s="35" t="s">
        <v>14522</v>
      </c>
      <c r="D714" s="35" t="s">
        <v>14523</v>
      </c>
      <c r="E714" s="36">
        <v>0</v>
      </c>
      <c r="F714" s="209"/>
      <c r="G714" s="36">
        <v>0</v>
      </c>
      <c r="H714" s="36">
        <v>48285.74</v>
      </c>
      <c r="I714" s="36">
        <v>48285.74</v>
      </c>
      <c r="J714" s="209"/>
      <c r="K714" s="5" t="str">
        <f>VLOOKUP(B714,'LEAD 2019'!$B:$B,1,0)</f>
        <v>7.1.9.99.00.0012-6</v>
      </c>
    </row>
    <row r="715" spans="1:11" ht="15" customHeight="1">
      <c r="A715" s="34">
        <v>6</v>
      </c>
      <c r="B715" s="35" t="s">
        <v>12912</v>
      </c>
      <c r="C715" s="35" t="s">
        <v>14524</v>
      </c>
      <c r="D715" s="35" t="s">
        <v>14525</v>
      </c>
      <c r="E715" s="36">
        <v>0</v>
      </c>
      <c r="F715" s="209"/>
      <c r="G715" s="36">
        <v>0</v>
      </c>
      <c r="H715" s="36">
        <v>7342.98</v>
      </c>
      <c r="I715" s="36">
        <v>7342.98</v>
      </c>
      <c r="J715" s="209"/>
      <c r="K715" s="5" t="str">
        <f>VLOOKUP(B715,'LEAD 2019'!$B:$B,1,0)</f>
        <v>7.1.9.99.00.0013-3</v>
      </c>
    </row>
    <row r="716" spans="1:11" ht="15" customHeight="1">
      <c r="A716" s="227">
        <v>6</v>
      </c>
      <c r="B716" s="228" t="s">
        <v>4748</v>
      </c>
      <c r="C716" s="228" t="s">
        <v>4749</v>
      </c>
      <c r="D716" s="228" t="s">
        <v>4750</v>
      </c>
      <c r="E716" s="229">
        <v>0</v>
      </c>
      <c r="F716" s="230"/>
      <c r="G716" s="229">
        <v>0</v>
      </c>
      <c r="H716" s="229">
        <v>16035.34</v>
      </c>
      <c r="I716" s="229">
        <v>16035.34</v>
      </c>
      <c r="J716" s="230"/>
      <c r="K716" s="231" t="str">
        <f>VLOOKUP(B716,'LEAD 2019'!$B:$B,1,0)</f>
        <v>7.1.9.99.00.0056-6</v>
      </c>
    </row>
    <row r="717" spans="1:11" ht="15" customHeight="1">
      <c r="A717" s="34">
        <v>6</v>
      </c>
      <c r="B717" s="35" t="s">
        <v>5930</v>
      </c>
      <c r="C717" s="35" t="s">
        <v>5931</v>
      </c>
      <c r="D717" s="35" t="s">
        <v>5932</v>
      </c>
      <c r="E717" s="36">
        <v>0</v>
      </c>
      <c r="F717" s="209"/>
      <c r="G717" s="36">
        <v>29205.59</v>
      </c>
      <c r="H717" s="36">
        <v>29938.71</v>
      </c>
      <c r="I717" s="36">
        <v>733.12</v>
      </c>
      <c r="J717" s="209"/>
      <c r="K717" s="5" t="str">
        <f>VLOOKUP(B717,'LEAD 2019'!$B:$B,1,0)</f>
        <v>7.1.9.99.00.5004-2</v>
      </c>
    </row>
    <row r="718" spans="1:11" ht="15" customHeight="1">
      <c r="A718" s="227">
        <v>6</v>
      </c>
      <c r="B718" s="228" t="s">
        <v>4751</v>
      </c>
      <c r="C718" s="228" t="s">
        <v>4752</v>
      </c>
      <c r="D718" s="228" t="s">
        <v>4753</v>
      </c>
      <c r="E718" s="229">
        <v>0</v>
      </c>
      <c r="F718" s="230"/>
      <c r="G718" s="229">
        <v>0</v>
      </c>
      <c r="H718" s="229">
        <v>269824.14</v>
      </c>
      <c r="I718" s="229">
        <v>269824.14</v>
      </c>
      <c r="J718" s="230"/>
      <c r="K718" s="231" t="str">
        <f>VLOOKUP(B718,'LEAD 2019'!$B:$B,1,0)</f>
        <v>7.1.9.99.00.5006-6</v>
      </c>
    </row>
    <row r="719" spans="1:11" ht="15" customHeight="1">
      <c r="A719" s="34">
        <v>6</v>
      </c>
      <c r="B719" s="35" t="s">
        <v>5865</v>
      </c>
      <c r="C719" s="35" t="s">
        <v>5866</v>
      </c>
      <c r="D719" s="35" t="s">
        <v>5867</v>
      </c>
      <c r="E719" s="36">
        <v>0</v>
      </c>
      <c r="F719" s="209"/>
      <c r="G719" s="36">
        <v>0</v>
      </c>
      <c r="H719" s="36">
        <v>157715.53</v>
      </c>
      <c r="I719" s="36">
        <v>157715.53</v>
      </c>
      <c r="J719" s="209"/>
      <c r="K719" s="5" t="str">
        <f>VLOOKUP(B719,'LEAD 2019'!$B:$B,1,0)</f>
        <v>7.1.9.99.00.5008-0</v>
      </c>
    </row>
    <row r="720" spans="1:11" ht="15" customHeight="1">
      <c r="A720" s="34">
        <v>2</v>
      </c>
      <c r="B720" s="35" t="s">
        <v>4754</v>
      </c>
      <c r="C720" s="35" t="s">
        <v>1</v>
      </c>
      <c r="D720" s="35" t="s">
        <v>4755</v>
      </c>
      <c r="E720" s="36">
        <v>0</v>
      </c>
      <c r="F720" s="209"/>
      <c r="G720" s="36">
        <v>43000</v>
      </c>
      <c r="H720" s="36">
        <v>358363.96</v>
      </c>
      <c r="I720" s="36">
        <v>315363.96000000002</v>
      </c>
      <c r="J720" s="209"/>
      <c r="K720" s="5" t="str">
        <f>VLOOKUP(B720,'LEAD 2019'!$B:$B,1,0)</f>
        <v>7.3.0.00.00-6</v>
      </c>
    </row>
    <row r="721" spans="1:11" ht="15" customHeight="1">
      <c r="A721" s="34">
        <v>3</v>
      </c>
      <c r="B721" s="35" t="s">
        <v>4756</v>
      </c>
      <c r="C721" s="35" t="s">
        <v>1</v>
      </c>
      <c r="D721" s="35" t="s">
        <v>4757</v>
      </c>
      <c r="E721" s="36">
        <v>0</v>
      </c>
      <c r="F721" s="209"/>
      <c r="G721" s="36">
        <v>43000</v>
      </c>
      <c r="H721" s="36">
        <v>120253.98</v>
      </c>
      <c r="I721" s="36">
        <v>77253.98</v>
      </c>
      <c r="J721" s="209"/>
      <c r="K721" s="5" t="str">
        <f>VLOOKUP(B721,'LEAD 2019'!$B:$B,1,0)</f>
        <v>7.3.1.00.00-9</v>
      </c>
    </row>
    <row r="722" spans="1:11" ht="15" customHeight="1">
      <c r="A722" s="34">
        <v>4</v>
      </c>
      <c r="B722" s="35" t="s">
        <v>4758</v>
      </c>
      <c r="C722" s="35" t="s">
        <v>1</v>
      </c>
      <c r="D722" s="35" t="s">
        <v>4759</v>
      </c>
      <c r="E722" s="36">
        <v>0</v>
      </c>
      <c r="F722" s="209"/>
      <c r="G722" s="36">
        <v>43000</v>
      </c>
      <c r="H722" s="36">
        <v>120253.98</v>
      </c>
      <c r="I722" s="36">
        <v>77253.98</v>
      </c>
      <c r="J722" s="209"/>
      <c r="K722" s="5" t="str">
        <f>VLOOKUP(B722,'LEAD 2019'!$B:$B,1,0)</f>
        <v>7.3.1.50.00-4</v>
      </c>
    </row>
    <row r="723" spans="1:11" ht="15" customHeight="1">
      <c r="A723" s="34">
        <v>6</v>
      </c>
      <c r="B723" s="35" t="s">
        <v>4760</v>
      </c>
      <c r="C723" s="35" t="s">
        <v>4761</v>
      </c>
      <c r="D723" s="35" t="s">
        <v>4762</v>
      </c>
      <c r="E723" s="36">
        <v>0</v>
      </c>
      <c r="F723" s="209"/>
      <c r="G723" s="36">
        <v>43000</v>
      </c>
      <c r="H723" s="36">
        <v>69154.22</v>
      </c>
      <c r="I723" s="36">
        <v>26154.22</v>
      </c>
      <c r="J723" s="209"/>
      <c r="K723" s="5" t="str">
        <f>VLOOKUP(B723,'LEAD 2019'!$B:$B,1,0)</f>
        <v>7.3.1.50.00.0002-0</v>
      </c>
    </row>
    <row r="724" spans="1:11" ht="15" customHeight="1">
      <c r="A724" s="34">
        <v>6</v>
      </c>
      <c r="B724" s="35" t="s">
        <v>4763</v>
      </c>
      <c r="C724" s="35" t="s">
        <v>4764</v>
      </c>
      <c r="D724" s="35" t="s">
        <v>4765</v>
      </c>
      <c r="E724" s="36">
        <v>0</v>
      </c>
      <c r="F724" s="209"/>
      <c r="G724" s="36">
        <v>0</v>
      </c>
      <c r="H724" s="36">
        <v>51099.76</v>
      </c>
      <c r="I724" s="36">
        <v>51099.76</v>
      </c>
      <c r="J724" s="209"/>
      <c r="K724" s="5" t="str">
        <f>VLOOKUP(B724,'LEAD 2019'!$B:$B,1,0)</f>
        <v>7.3.1.50.00.0003-7</v>
      </c>
    </row>
    <row r="725" spans="1:11" ht="15" customHeight="1">
      <c r="A725" s="34">
        <v>3</v>
      </c>
      <c r="B725" s="35" t="s">
        <v>4766</v>
      </c>
      <c r="C725" s="35" t="s">
        <v>1</v>
      </c>
      <c r="D725" s="35" t="s">
        <v>4767</v>
      </c>
      <c r="E725" s="36">
        <v>0</v>
      </c>
      <c r="F725" s="209"/>
      <c r="G725" s="36">
        <v>0</v>
      </c>
      <c r="H725" s="36">
        <v>238109.98</v>
      </c>
      <c r="I725" s="36">
        <v>238109.98</v>
      </c>
      <c r="J725" s="209"/>
      <c r="K725" s="5" t="str">
        <f>VLOOKUP(B725,'LEAD 2019'!$B:$B,1,0)</f>
        <v>7.3.9.00.00-3</v>
      </c>
    </row>
    <row r="726" spans="1:11" ht="15" customHeight="1">
      <c r="A726" s="34">
        <v>4</v>
      </c>
      <c r="B726" s="35" t="s">
        <v>4768</v>
      </c>
      <c r="C726" s="35" t="s">
        <v>1</v>
      </c>
      <c r="D726" s="35" t="s">
        <v>4769</v>
      </c>
      <c r="E726" s="36">
        <v>0</v>
      </c>
      <c r="F726" s="209"/>
      <c r="G726" s="36">
        <v>0</v>
      </c>
      <c r="H726" s="36">
        <v>15988.82</v>
      </c>
      <c r="I726" s="36">
        <v>15988.82</v>
      </c>
      <c r="J726" s="209"/>
      <c r="K726" s="5" t="str">
        <f>VLOOKUP(B726,'LEAD 2019'!$B:$B,1,0)</f>
        <v>7.3.9.10.00-0</v>
      </c>
    </row>
    <row r="727" spans="1:11" ht="15" customHeight="1">
      <c r="A727" s="34">
        <v>6</v>
      </c>
      <c r="B727" s="35" t="s">
        <v>4770</v>
      </c>
      <c r="C727" s="35" t="s">
        <v>4771</v>
      </c>
      <c r="D727" s="35" t="s">
        <v>4772</v>
      </c>
      <c r="E727" s="36">
        <v>0</v>
      </c>
      <c r="F727" s="209"/>
      <c r="G727" s="36">
        <v>0</v>
      </c>
      <c r="H727" s="36">
        <v>15988.82</v>
      </c>
      <c r="I727" s="36">
        <v>15988.82</v>
      </c>
      <c r="J727" s="209"/>
      <c r="K727" s="5" t="str">
        <f>VLOOKUP(B727,'LEAD 2019'!$B:$B,1,0)</f>
        <v>7.3.9.10.00.0001-3</v>
      </c>
    </row>
    <row r="728" spans="1:11" ht="15" customHeight="1">
      <c r="A728" s="34">
        <v>4</v>
      </c>
      <c r="B728" s="35" t="s">
        <v>4773</v>
      </c>
      <c r="C728" s="35" t="s">
        <v>1</v>
      </c>
      <c r="D728" s="35" t="s">
        <v>4774</v>
      </c>
      <c r="E728" s="36">
        <v>0</v>
      </c>
      <c r="F728" s="209"/>
      <c r="G728" s="36">
        <v>0</v>
      </c>
      <c r="H728" s="36">
        <v>4335.34</v>
      </c>
      <c r="I728" s="36">
        <v>4335.34</v>
      </c>
      <c r="J728" s="209"/>
      <c r="K728" s="5" t="str">
        <f>VLOOKUP(B728,'LEAD 2019'!$B:$B,1,0)</f>
        <v>7.3.9.20.00-7</v>
      </c>
    </row>
    <row r="729" spans="1:11" ht="15" customHeight="1">
      <c r="A729" s="34">
        <v>6</v>
      </c>
      <c r="B729" s="35" t="s">
        <v>4775</v>
      </c>
      <c r="C729" s="35" t="s">
        <v>4776</v>
      </c>
      <c r="D729" s="35" t="s">
        <v>4777</v>
      </c>
      <c r="E729" s="36">
        <v>0</v>
      </c>
      <c r="F729" s="209"/>
      <c r="G729" s="36">
        <v>0</v>
      </c>
      <c r="H729" s="36">
        <v>4335.34</v>
      </c>
      <c r="I729" s="36">
        <v>4335.34</v>
      </c>
      <c r="J729" s="209"/>
      <c r="K729" s="5" t="str">
        <f>VLOOKUP(B729,'LEAD 2019'!$B:$B,1,0)</f>
        <v>7.3.9.20.00.0001-6</v>
      </c>
    </row>
    <row r="730" spans="1:11" ht="15" customHeight="1">
      <c r="A730" s="34">
        <v>4</v>
      </c>
      <c r="B730" s="35" t="s">
        <v>4778</v>
      </c>
      <c r="C730" s="35" t="s">
        <v>1</v>
      </c>
      <c r="D730" s="35" t="s">
        <v>4779</v>
      </c>
      <c r="E730" s="36">
        <v>0</v>
      </c>
      <c r="F730" s="209"/>
      <c r="G730" s="36">
        <v>0</v>
      </c>
      <c r="H730" s="36">
        <v>217751.37</v>
      </c>
      <c r="I730" s="36">
        <v>217751.37</v>
      </c>
      <c r="J730" s="209"/>
      <c r="K730" s="5" t="str">
        <f>VLOOKUP(B730,'LEAD 2019'!$B:$B,1,0)</f>
        <v>7.3.9.90.00-6</v>
      </c>
    </row>
    <row r="731" spans="1:11" ht="15" customHeight="1">
      <c r="A731" s="34">
        <v>5</v>
      </c>
      <c r="B731" s="35" t="s">
        <v>4780</v>
      </c>
      <c r="C731" s="35" t="s">
        <v>1</v>
      </c>
      <c r="D731" s="35" t="s">
        <v>4781</v>
      </c>
      <c r="E731" s="36">
        <v>0</v>
      </c>
      <c r="F731" s="209"/>
      <c r="G731" s="36">
        <v>0</v>
      </c>
      <c r="H731" s="36">
        <v>217751.37</v>
      </c>
      <c r="I731" s="36">
        <v>217751.37</v>
      </c>
      <c r="J731" s="209"/>
      <c r="K731" s="5" t="str">
        <f>VLOOKUP(B731,'LEAD 2019'!$B:$B,1,0)</f>
        <v>7.3.9.90.10-9</v>
      </c>
    </row>
    <row r="732" spans="1:11" ht="15" customHeight="1">
      <c r="A732" s="34">
        <v>6</v>
      </c>
      <c r="B732" s="35" t="s">
        <v>4782</v>
      </c>
      <c r="C732" s="35" t="s">
        <v>4783</v>
      </c>
      <c r="D732" s="35" t="s">
        <v>4784</v>
      </c>
      <c r="E732" s="36">
        <v>0</v>
      </c>
      <c r="F732" s="209"/>
      <c r="G732" s="36">
        <v>0</v>
      </c>
      <c r="H732" s="36">
        <v>217751.37</v>
      </c>
      <c r="I732" s="36">
        <v>217751.37</v>
      </c>
      <c r="J732" s="209"/>
      <c r="K732" s="5" t="str">
        <f>VLOOKUP(B732,'LEAD 2019'!$B:$B,1,0)</f>
        <v>7.3.9.90.10.0001-6</v>
      </c>
    </row>
    <row r="733" spans="1:11" ht="15" customHeight="1">
      <c r="A733" s="34">
        <v>4</v>
      </c>
      <c r="B733" s="35" t="s">
        <v>14526</v>
      </c>
      <c r="C733" s="35" t="s">
        <v>1</v>
      </c>
      <c r="D733" s="35" t="s">
        <v>14527</v>
      </c>
      <c r="E733" s="36">
        <v>0</v>
      </c>
      <c r="F733" s="209"/>
      <c r="G733" s="36">
        <v>0</v>
      </c>
      <c r="H733" s="36">
        <v>34.450000000000003</v>
      </c>
      <c r="I733" s="36">
        <v>34.450000000000003</v>
      </c>
      <c r="J733" s="209"/>
      <c r="K733" s="5" t="str">
        <f>VLOOKUP(B733,'LEAD 2019'!$B:$B,1,0)</f>
        <v>7.3.9.99.00-7</v>
      </c>
    </row>
    <row r="734" spans="1:11" ht="15" customHeight="1">
      <c r="A734" s="34">
        <v>6</v>
      </c>
      <c r="B734" s="35" t="s">
        <v>12967</v>
      </c>
      <c r="C734" s="35" t="s">
        <v>14528</v>
      </c>
      <c r="D734" s="35" t="s">
        <v>14529</v>
      </c>
      <c r="E734" s="36">
        <v>0</v>
      </c>
      <c r="F734" s="209"/>
      <c r="G734" s="36">
        <v>0</v>
      </c>
      <c r="H734" s="36">
        <v>34.450000000000003</v>
      </c>
      <c r="I734" s="36">
        <v>34.450000000000003</v>
      </c>
      <c r="J734" s="209"/>
      <c r="K734" s="5" t="str">
        <f>VLOOKUP(B734,'LEAD 2019'!$B:$B,1,0)</f>
        <v>7.3.9.99.00.0001-0</v>
      </c>
    </row>
    <row r="735" spans="1:11" ht="15" customHeight="1">
      <c r="A735" s="34">
        <v>1</v>
      </c>
      <c r="B735" s="35" t="s">
        <v>4785</v>
      </c>
      <c r="C735" s="35" t="s">
        <v>1</v>
      </c>
      <c r="D735" s="35" t="s">
        <v>4786</v>
      </c>
      <c r="E735" s="36">
        <v>0</v>
      </c>
      <c r="F735" s="209"/>
      <c r="G735" s="36">
        <v>52857859.18</v>
      </c>
      <c r="H735" s="36">
        <v>7885534.25</v>
      </c>
      <c r="I735" s="36">
        <v>-44972324.93</v>
      </c>
      <c r="J735" s="209"/>
      <c r="K735" s="5" t="str">
        <f>VLOOKUP(B735,'LEAD 2019'!$B:$B,1,0)</f>
        <v>8.0.0.00.00-6</v>
      </c>
    </row>
    <row r="736" spans="1:11" ht="15" customHeight="1">
      <c r="A736" s="34">
        <v>2</v>
      </c>
      <c r="B736" s="35" t="s">
        <v>4787</v>
      </c>
      <c r="C736" s="35" t="s">
        <v>1</v>
      </c>
      <c r="D736" s="35" t="s">
        <v>4788</v>
      </c>
      <c r="E736" s="36">
        <v>0</v>
      </c>
      <c r="F736" s="209"/>
      <c r="G736" s="36">
        <v>50695258.130000003</v>
      </c>
      <c r="H736" s="36">
        <v>7604435.4900000002</v>
      </c>
      <c r="I736" s="36">
        <v>-43090822.640000001</v>
      </c>
      <c r="J736" s="209"/>
      <c r="K736" s="5" t="str">
        <f>VLOOKUP(B736,'LEAD 2019'!$B:$B,1,0)</f>
        <v>8.1.0.00.00-5</v>
      </c>
    </row>
    <row r="737" spans="1:11" ht="15" customHeight="1">
      <c r="A737" s="34">
        <v>3</v>
      </c>
      <c r="B737" s="35" t="s">
        <v>4789</v>
      </c>
      <c r="C737" s="35" t="s">
        <v>1</v>
      </c>
      <c r="D737" s="35" t="s">
        <v>4790</v>
      </c>
      <c r="E737" s="36">
        <v>0</v>
      </c>
      <c r="F737" s="209"/>
      <c r="G737" s="36">
        <v>8049281.7699999996</v>
      </c>
      <c r="H737" s="36">
        <v>1849.67</v>
      </c>
      <c r="I737" s="36">
        <v>-8047432.0999999996</v>
      </c>
      <c r="J737" s="209"/>
      <c r="K737" s="5" t="str">
        <f>VLOOKUP(B737,'LEAD 2019'!$B:$B,1,0)</f>
        <v>8.1.1.00.00-8</v>
      </c>
    </row>
    <row r="738" spans="1:11" ht="15" customHeight="1">
      <c r="A738" s="34">
        <v>4</v>
      </c>
      <c r="B738" s="35" t="s">
        <v>4791</v>
      </c>
      <c r="C738" s="35" t="s">
        <v>1</v>
      </c>
      <c r="D738" s="35" t="s">
        <v>4792</v>
      </c>
      <c r="E738" s="36">
        <v>0</v>
      </c>
      <c r="F738" s="209"/>
      <c r="G738" s="36">
        <v>116685.69</v>
      </c>
      <c r="H738" s="36">
        <v>468.4</v>
      </c>
      <c r="I738" s="36">
        <v>-116217.29</v>
      </c>
      <c r="J738" s="209"/>
      <c r="K738" s="5" t="str">
        <f>VLOOKUP(B738,'LEAD 2019'!$B:$B,1,0)</f>
        <v>8.1.1.25.00-7</v>
      </c>
    </row>
    <row r="739" spans="1:11" ht="15" customHeight="1">
      <c r="A739" s="34">
        <v>6</v>
      </c>
      <c r="B739" s="35" t="s">
        <v>4793</v>
      </c>
      <c r="C739" s="35" t="s">
        <v>4794</v>
      </c>
      <c r="D739" s="35" t="s">
        <v>4795</v>
      </c>
      <c r="E739" s="36">
        <v>0</v>
      </c>
      <c r="F739" s="209"/>
      <c r="G739" s="36">
        <v>116685.69</v>
      </c>
      <c r="H739" s="36">
        <v>468.4</v>
      </c>
      <c r="I739" s="36">
        <v>-116217.29</v>
      </c>
      <c r="J739" s="209"/>
      <c r="K739" s="5" t="str">
        <f>VLOOKUP(B739,'LEAD 2019'!$B:$B,1,0)</f>
        <v>8.1.1.25.00.0001-8</v>
      </c>
    </row>
    <row r="740" spans="1:11" ht="15" customHeight="1">
      <c r="A740" s="34">
        <v>4</v>
      </c>
      <c r="B740" s="35" t="s">
        <v>4796</v>
      </c>
      <c r="C740" s="35" t="s">
        <v>1</v>
      </c>
      <c r="D740" s="35" t="s">
        <v>4797</v>
      </c>
      <c r="E740" s="36">
        <v>0</v>
      </c>
      <c r="F740" s="209"/>
      <c r="G740" s="36">
        <v>7479276.5800000001</v>
      </c>
      <c r="H740" s="36">
        <v>0.01</v>
      </c>
      <c r="I740" s="36">
        <v>-7479276.5700000003</v>
      </c>
      <c r="J740" s="209"/>
      <c r="K740" s="5" t="str">
        <f>VLOOKUP(B740,'LEAD 2019'!$B:$B,1,0)</f>
        <v>8.1.1.30.00-9</v>
      </c>
    </row>
    <row r="741" spans="1:11" ht="15" customHeight="1">
      <c r="A741" s="34">
        <v>6</v>
      </c>
      <c r="B741" s="35" t="s">
        <v>4798</v>
      </c>
      <c r="C741" s="35" t="s">
        <v>4799</v>
      </c>
      <c r="D741" s="35" t="s">
        <v>4800</v>
      </c>
      <c r="E741" s="36">
        <v>0</v>
      </c>
      <c r="F741" s="209"/>
      <c r="G741" s="36">
        <v>7479276.5800000001</v>
      </c>
      <c r="H741" s="36">
        <v>0.01</v>
      </c>
      <c r="I741" s="36">
        <v>-7479276.5700000003</v>
      </c>
      <c r="J741" s="209"/>
      <c r="K741" s="5" t="str">
        <f>VLOOKUP(B741,'LEAD 2019'!$B:$B,1,0)</f>
        <v>8.1.1.30.00.0001-6</v>
      </c>
    </row>
    <row r="742" spans="1:11" ht="15" customHeight="1">
      <c r="A742" s="34">
        <v>4</v>
      </c>
      <c r="B742" s="35" t="s">
        <v>4801</v>
      </c>
      <c r="C742" s="35" t="s">
        <v>1</v>
      </c>
      <c r="D742" s="35" t="s">
        <v>4802</v>
      </c>
      <c r="E742" s="36">
        <v>0</v>
      </c>
      <c r="F742" s="209"/>
      <c r="G742" s="36">
        <v>157197.32</v>
      </c>
      <c r="H742" s="36">
        <v>1381.26</v>
      </c>
      <c r="I742" s="36">
        <v>-155816.06</v>
      </c>
      <c r="J742" s="209"/>
      <c r="K742" s="5" t="str">
        <f>VLOOKUP(B742,'LEAD 2019'!$B:$B,1,0)</f>
        <v>8.1.1.65.00-5</v>
      </c>
    </row>
    <row r="743" spans="1:11" ht="15" customHeight="1">
      <c r="A743" s="34">
        <v>6</v>
      </c>
      <c r="B743" s="35" t="s">
        <v>4803</v>
      </c>
      <c r="C743" s="35" t="s">
        <v>4804</v>
      </c>
      <c r="D743" s="35" t="s">
        <v>4805</v>
      </c>
      <c r="E743" s="36">
        <v>0</v>
      </c>
      <c r="F743" s="209"/>
      <c r="G743" s="36">
        <v>157197.32</v>
      </c>
      <c r="H743" s="36">
        <v>1381.26</v>
      </c>
      <c r="I743" s="36">
        <v>-155816.06</v>
      </c>
      <c r="J743" s="209"/>
      <c r="K743" s="5" t="str">
        <f>VLOOKUP(B743,'LEAD 2019'!$B:$B,1,0)</f>
        <v>8.1.1.65.00.0002-7</v>
      </c>
    </row>
    <row r="744" spans="1:11" ht="15" customHeight="1">
      <c r="A744" s="34">
        <v>4</v>
      </c>
      <c r="B744" s="35" t="s">
        <v>4806</v>
      </c>
      <c r="C744" s="35" t="s">
        <v>1</v>
      </c>
      <c r="D744" s="35" t="s">
        <v>4807</v>
      </c>
      <c r="E744" s="36">
        <v>0</v>
      </c>
      <c r="F744" s="209"/>
      <c r="G744" s="36">
        <v>296122.18</v>
      </c>
      <c r="H744" s="36">
        <v>0</v>
      </c>
      <c r="I744" s="36">
        <v>-296122.18</v>
      </c>
      <c r="J744" s="209"/>
      <c r="K744" s="5" t="str">
        <f>VLOOKUP(B744,'LEAD 2019'!$B:$B,1,0)</f>
        <v>8.1.1.85.00-9</v>
      </c>
    </row>
    <row r="745" spans="1:11" ht="15" customHeight="1">
      <c r="A745" s="34">
        <v>5</v>
      </c>
      <c r="B745" s="35" t="s">
        <v>4808</v>
      </c>
      <c r="C745" s="35" t="s">
        <v>1</v>
      </c>
      <c r="D745" s="35" t="s">
        <v>4809</v>
      </c>
      <c r="E745" s="36">
        <v>0</v>
      </c>
      <c r="F745" s="209"/>
      <c r="G745" s="36">
        <v>296122.18</v>
      </c>
      <c r="H745" s="36">
        <v>0</v>
      </c>
      <c r="I745" s="36">
        <v>-296122.18</v>
      </c>
      <c r="J745" s="209"/>
      <c r="K745" s="5" t="str">
        <f>VLOOKUP(B745,'LEAD 2019'!$B:$B,1,0)</f>
        <v>8.1.1.85.10-2</v>
      </c>
    </row>
    <row r="746" spans="1:11" ht="15" customHeight="1">
      <c r="A746" s="34">
        <v>6</v>
      </c>
      <c r="B746" s="35" t="s">
        <v>4810</v>
      </c>
      <c r="C746" s="35" t="s">
        <v>4811</v>
      </c>
      <c r="D746" s="35" t="s">
        <v>4812</v>
      </c>
      <c r="E746" s="36">
        <v>0</v>
      </c>
      <c r="F746" s="209"/>
      <c r="G746" s="36">
        <v>296122.18</v>
      </c>
      <c r="H746" s="36">
        <v>0</v>
      </c>
      <c r="I746" s="36">
        <v>-296122.18</v>
      </c>
      <c r="J746" s="209"/>
      <c r="K746" s="5" t="str">
        <f>VLOOKUP(B746,'LEAD 2019'!$B:$B,1,0)</f>
        <v>8.1.1.85.10.0002-2</v>
      </c>
    </row>
    <row r="747" spans="1:11" ht="15" customHeight="1">
      <c r="A747" s="34">
        <v>3</v>
      </c>
      <c r="B747" s="35" t="s">
        <v>4813</v>
      </c>
      <c r="C747" s="35" t="s">
        <v>1</v>
      </c>
      <c r="D747" s="35" t="s">
        <v>4814</v>
      </c>
      <c r="E747" s="36">
        <v>0</v>
      </c>
      <c r="F747" s="209"/>
      <c r="G747" s="36">
        <v>505893.37</v>
      </c>
      <c r="H747" s="36">
        <v>0</v>
      </c>
      <c r="I747" s="36">
        <v>-505893.37</v>
      </c>
      <c r="J747" s="209"/>
      <c r="K747" s="5" t="str">
        <f>VLOOKUP(B747,'LEAD 2019'!$B:$B,1,0)</f>
        <v>8.1.2.00.00-1</v>
      </c>
    </row>
    <row r="748" spans="1:11" ht="15" customHeight="1">
      <c r="A748" s="34">
        <v>4</v>
      </c>
      <c r="B748" s="35" t="s">
        <v>4815</v>
      </c>
      <c r="C748" s="35" t="s">
        <v>1</v>
      </c>
      <c r="D748" s="35" t="s">
        <v>4816</v>
      </c>
      <c r="E748" s="36">
        <v>0</v>
      </c>
      <c r="F748" s="209"/>
      <c r="G748" s="36">
        <v>505893.37</v>
      </c>
      <c r="H748" s="36">
        <v>0</v>
      </c>
      <c r="I748" s="36">
        <v>-505893.37</v>
      </c>
      <c r="J748" s="209"/>
      <c r="K748" s="5" t="str">
        <f>VLOOKUP(B748,'LEAD 2019'!$B:$B,1,0)</f>
        <v>8.1.2.80.00-7</v>
      </c>
    </row>
    <row r="749" spans="1:11" ht="15" customHeight="1">
      <c r="A749" s="34">
        <v>6</v>
      </c>
      <c r="B749" s="35" t="s">
        <v>4817</v>
      </c>
      <c r="C749" s="35" t="s">
        <v>4818</v>
      </c>
      <c r="D749" s="35" t="s">
        <v>4819</v>
      </c>
      <c r="E749" s="36">
        <v>0</v>
      </c>
      <c r="F749" s="209"/>
      <c r="G749" s="36">
        <v>505893.37</v>
      </c>
      <c r="H749" s="36">
        <v>0</v>
      </c>
      <c r="I749" s="36">
        <v>-505893.37</v>
      </c>
      <c r="J749" s="209"/>
      <c r="K749" s="5" t="str">
        <f>VLOOKUP(B749,'LEAD 2019'!$B:$B,1,0)</f>
        <v>8.1.2.80.00.0002-7</v>
      </c>
    </row>
    <row r="750" spans="1:11" ht="15" customHeight="1">
      <c r="A750" s="34">
        <v>3</v>
      </c>
      <c r="B750" s="35" t="s">
        <v>4820</v>
      </c>
      <c r="C750" s="35" t="s">
        <v>1</v>
      </c>
      <c r="D750" s="35" t="s">
        <v>4821</v>
      </c>
      <c r="E750" s="36">
        <v>0</v>
      </c>
      <c r="F750" s="209"/>
      <c r="G750" s="36">
        <v>27086711.960000001</v>
      </c>
      <c r="H750" s="36">
        <v>4306123.79</v>
      </c>
      <c r="I750" s="36">
        <v>-22780588.170000002</v>
      </c>
      <c r="J750" s="209"/>
      <c r="K750" s="5" t="str">
        <f>VLOOKUP(B750,'LEAD 2019'!$B:$B,1,0)</f>
        <v>8.1.7.00.00-6</v>
      </c>
    </row>
    <row r="751" spans="1:11" ht="15" customHeight="1">
      <c r="A751" s="34">
        <v>4</v>
      </c>
      <c r="B751" s="35" t="s">
        <v>4822</v>
      </c>
      <c r="C751" s="35" t="s">
        <v>1</v>
      </c>
      <c r="D751" s="35" t="s">
        <v>4823</v>
      </c>
      <c r="E751" s="36">
        <v>0</v>
      </c>
      <c r="F751" s="209"/>
      <c r="G751" s="36">
        <v>614187.30000000005</v>
      </c>
      <c r="H751" s="36">
        <v>292890.57</v>
      </c>
      <c r="I751" s="36">
        <v>-321296.73</v>
      </c>
      <c r="J751" s="209"/>
      <c r="K751" s="5" t="str">
        <f>VLOOKUP(B751,'LEAD 2019'!$B:$B,1,0)</f>
        <v>8.1.7.03.00-3</v>
      </c>
    </row>
    <row r="752" spans="1:11" ht="15" customHeight="1">
      <c r="A752" s="34">
        <v>6</v>
      </c>
      <c r="B752" s="35" t="s">
        <v>4824</v>
      </c>
      <c r="C752" s="35" t="s">
        <v>4825</v>
      </c>
      <c r="D752" s="35" t="s">
        <v>4826</v>
      </c>
      <c r="E752" s="36">
        <v>0</v>
      </c>
      <c r="F752" s="209"/>
      <c r="G752" s="36">
        <v>614187.30000000005</v>
      </c>
      <c r="H752" s="36">
        <v>292890.57</v>
      </c>
      <c r="I752" s="36">
        <v>-321296.73</v>
      </c>
      <c r="J752" s="209"/>
      <c r="K752" s="5" t="str">
        <f>VLOOKUP(B752,'LEAD 2019'!$B:$B,1,0)</f>
        <v>8.1.7.03.00.0001-2</v>
      </c>
    </row>
    <row r="753" spans="1:11" ht="15" customHeight="1">
      <c r="A753" s="34">
        <v>4</v>
      </c>
      <c r="B753" s="35" t="s">
        <v>4827</v>
      </c>
      <c r="C753" s="35" t="s">
        <v>1</v>
      </c>
      <c r="D753" s="35" t="s">
        <v>4828</v>
      </c>
      <c r="E753" s="36">
        <v>0</v>
      </c>
      <c r="F753" s="209"/>
      <c r="G753" s="36">
        <v>1703292.21</v>
      </c>
      <c r="H753" s="36">
        <v>928705.28</v>
      </c>
      <c r="I753" s="36">
        <v>-774586.93</v>
      </c>
      <c r="J753" s="209"/>
      <c r="K753" s="5" t="str">
        <f>VLOOKUP(B753,'LEAD 2019'!$B:$B,1,0)</f>
        <v>8.1.7.06.00-0</v>
      </c>
    </row>
    <row r="754" spans="1:11" ht="15" customHeight="1">
      <c r="A754" s="34">
        <v>6</v>
      </c>
      <c r="B754" s="35" t="s">
        <v>4829</v>
      </c>
      <c r="C754" s="35" t="s">
        <v>4830</v>
      </c>
      <c r="D754" s="35" t="s">
        <v>4831</v>
      </c>
      <c r="E754" s="36">
        <v>0</v>
      </c>
      <c r="F754" s="209"/>
      <c r="G754" s="36">
        <v>1031809.62</v>
      </c>
      <c r="H754" s="36">
        <v>643782.13</v>
      </c>
      <c r="I754" s="36">
        <v>-388027.49</v>
      </c>
      <c r="J754" s="209"/>
      <c r="K754" s="5" t="str">
        <f>VLOOKUP(B754,'LEAD 2019'!$B:$B,1,0)</f>
        <v>8.1.7.06.00.0001-3</v>
      </c>
    </row>
    <row r="755" spans="1:11" ht="15" customHeight="1">
      <c r="A755" s="34">
        <v>6</v>
      </c>
      <c r="B755" s="35" t="s">
        <v>4832</v>
      </c>
      <c r="C755" s="35" t="s">
        <v>4833</v>
      </c>
      <c r="D755" s="35" t="s">
        <v>4834</v>
      </c>
      <c r="E755" s="36">
        <v>0</v>
      </c>
      <c r="F755" s="209"/>
      <c r="G755" s="36">
        <v>30168.400000000001</v>
      </c>
      <c r="H755" s="36">
        <v>0</v>
      </c>
      <c r="I755" s="36">
        <v>-30168.400000000001</v>
      </c>
      <c r="J755" s="209"/>
      <c r="K755" s="5" t="str">
        <f>VLOOKUP(B755,'LEAD 2019'!$B:$B,1,0)</f>
        <v>8.1.7.06.00.0008-2</v>
      </c>
    </row>
    <row r="756" spans="1:11" ht="15" customHeight="1">
      <c r="A756" s="34">
        <v>6</v>
      </c>
      <c r="B756" s="35" t="s">
        <v>4835</v>
      </c>
      <c r="C756" s="35" t="s">
        <v>4836</v>
      </c>
      <c r="D756" s="35" t="s">
        <v>4837</v>
      </c>
      <c r="E756" s="36">
        <v>0</v>
      </c>
      <c r="F756" s="209"/>
      <c r="G756" s="36">
        <v>611919.15</v>
      </c>
      <c r="H756" s="36">
        <v>255528.11</v>
      </c>
      <c r="I756" s="36">
        <v>-356391.04</v>
      </c>
      <c r="J756" s="209"/>
      <c r="K756" s="5" t="str">
        <f>VLOOKUP(B756,'LEAD 2019'!$B:$B,1,0)</f>
        <v>8.1.7.06.00.9999-0</v>
      </c>
    </row>
    <row r="757" spans="1:11" ht="15" customHeight="1">
      <c r="A757" s="34">
        <v>4</v>
      </c>
      <c r="B757" s="35" t="s">
        <v>4838</v>
      </c>
      <c r="C757" s="35" t="s">
        <v>1</v>
      </c>
      <c r="D757" s="35" t="s">
        <v>4839</v>
      </c>
      <c r="E757" s="36">
        <v>0</v>
      </c>
      <c r="F757" s="209"/>
      <c r="G757" s="36">
        <v>678458.45</v>
      </c>
      <c r="H757" s="36">
        <v>218938</v>
      </c>
      <c r="I757" s="36">
        <v>-459520.45</v>
      </c>
      <c r="J757" s="209"/>
      <c r="K757" s="5" t="str">
        <f>VLOOKUP(B757,'LEAD 2019'!$B:$B,1,0)</f>
        <v>8.1.7.12.00-1</v>
      </c>
    </row>
    <row r="758" spans="1:11" ht="15" customHeight="1">
      <c r="A758" s="34">
        <v>6</v>
      </c>
      <c r="B758" s="35" t="s">
        <v>4840</v>
      </c>
      <c r="C758" s="35" t="s">
        <v>4841</v>
      </c>
      <c r="D758" s="35" t="s">
        <v>4842</v>
      </c>
      <c r="E758" s="36">
        <v>0</v>
      </c>
      <c r="F758" s="209"/>
      <c r="G758" s="36">
        <v>390406.57</v>
      </c>
      <c r="H758" s="36">
        <v>178286.06</v>
      </c>
      <c r="I758" s="36">
        <v>-212120.51</v>
      </c>
      <c r="J758" s="209"/>
      <c r="K758" s="5" t="str">
        <f>VLOOKUP(B758,'LEAD 2019'!$B:$B,1,0)</f>
        <v>8.1.7.12.00.0001-8</v>
      </c>
    </row>
    <row r="759" spans="1:11" ht="15" customHeight="1">
      <c r="A759" s="34">
        <v>6</v>
      </c>
      <c r="B759" s="35" t="s">
        <v>4843</v>
      </c>
      <c r="C759" s="35" t="s">
        <v>4844</v>
      </c>
      <c r="D759" s="35" t="s">
        <v>4845</v>
      </c>
      <c r="E759" s="36">
        <v>0</v>
      </c>
      <c r="F759" s="209"/>
      <c r="G759" s="36">
        <v>64494.22</v>
      </c>
      <c r="H759" s="36">
        <v>118.48</v>
      </c>
      <c r="I759" s="36">
        <v>-64375.74</v>
      </c>
      <c r="J759" s="209"/>
      <c r="K759" s="5" t="str">
        <f>VLOOKUP(B759,'LEAD 2019'!$B:$B,1,0)</f>
        <v>8.1.7.12.00.0002-5</v>
      </c>
    </row>
    <row r="760" spans="1:11" ht="15" customHeight="1">
      <c r="A760" s="34">
        <v>6</v>
      </c>
      <c r="B760" s="35" t="s">
        <v>4846</v>
      </c>
      <c r="C760" s="35" t="s">
        <v>4847</v>
      </c>
      <c r="D760" s="35" t="s">
        <v>4848</v>
      </c>
      <c r="E760" s="36">
        <v>0</v>
      </c>
      <c r="F760" s="209"/>
      <c r="G760" s="36">
        <v>75061.37</v>
      </c>
      <c r="H760" s="36">
        <v>2254.56</v>
      </c>
      <c r="I760" s="36">
        <v>-72806.81</v>
      </c>
      <c r="J760" s="209"/>
      <c r="K760" s="5" t="str">
        <f>VLOOKUP(B760,'LEAD 2019'!$B:$B,1,0)</f>
        <v>8.1.7.12.00.0003-2</v>
      </c>
    </row>
    <row r="761" spans="1:11" ht="15" customHeight="1">
      <c r="A761" s="34">
        <v>6</v>
      </c>
      <c r="B761" s="35" t="s">
        <v>4849</v>
      </c>
      <c r="C761" s="35" t="s">
        <v>4850</v>
      </c>
      <c r="D761" s="35" t="s">
        <v>4851</v>
      </c>
      <c r="E761" s="36">
        <v>0</v>
      </c>
      <c r="F761" s="209"/>
      <c r="G761" s="36">
        <v>1693.59</v>
      </c>
      <c r="H761" s="36">
        <v>0</v>
      </c>
      <c r="I761" s="36">
        <v>-1693.59</v>
      </c>
      <c r="J761" s="209"/>
      <c r="K761" s="5" t="str">
        <f>VLOOKUP(B761,'LEAD 2019'!$B:$B,1,0)</f>
        <v>8.1.7.12.00.0004-9</v>
      </c>
    </row>
    <row r="762" spans="1:11" ht="15" customHeight="1">
      <c r="A762" s="34">
        <v>6</v>
      </c>
      <c r="B762" s="35" t="s">
        <v>13146</v>
      </c>
      <c r="C762" s="35" t="s">
        <v>14530</v>
      </c>
      <c r="D762" s="35" t="s">
        <v>14531</v>
      </c>
      <c r="E762" s="36">
        <v>0</v>
      </c>
      <c r="F762" s="209"/>
      <c r="G762" s="36">
        <v>9350</v>
      </c>
      <c r="H762" s="36">
        <v>0</v>
      </c>
      <c r="I762" s="36">
        <v>-9350</v>
      </c>
      <c r="J762" s="209"/>
      <c r="K762" s="5" t="str">
        <f>VLOOKUP(B762,'LEAD 2019'!$B:$B,1,0)</f>
        <v>8.1.7.12.00.0005-6</v>
      </c>
    </row>
    <row r="763" spans="1:11" ht="15" customHeight="1">
      <c r="A763" s="34">
        <v>6</v>
      </c>
      <c r="B763" s="35" t="s">
        <v>4852</v>
      </c>
      <c r="C763" s="35" t="s">
        <v>4853</v>
      </c>
      <c r="D763" s="35" t="s">
        <v>4854</v>
      </c>
      <c r="E763" s="36">
        <v>0</v>
      </c>
      <c r="F763" s="209"/>
      <c r="G763" s="36">
        <v>137452.70000000001</v>
      </c>
      <c r="H763" s="36">
        <v>38278.9</v>
      </c>
      <c r="I763" s="36">
        <v>-99173.8</v>
      </c>
      <c r="J763" s="209"/>
      <c r="K763" s="5" t="str">
        <f>VLOOKUP(B763,'LEAD 2019'!$B:$B,1,0)</f>
        <v>8.1.7.12.00.9999-5</v>
      </c>
    </row>
    <row r="764" spans="1:11" ht="15" customHeight="1">
      <c r="A764" s="34">
        <v>4</v>
      </c>
      <c r="B764" s="35" t="s">
        <v>4855</v>
      </c>
      <c r="C764" s="35" t="s">
        <v>1</v>
      </c>
      <c r="D764" s="35" t="s">
        <v>4856</v>
      </c>
      <c r="E764" s="36">
        <v>0</v>
      </c>
      <c r="F764" s="209"/>
      <c r="G764" s="36">
        <v>2256444.66</v>
      </c>
      <c r="H764" s="36">
        <v>305792.39</v>
      </c>
      <c r="I764" s="36">
        <v>-1950652.27</v>
      </c>
      <c r="J764" s="209"/>
      <c r="K764" s="5" t="str">
        <f>VLOOKUP(B764,'LEAD 2019'!$B:$B,1,0)</f>
        <v>8.1.7.18.00-5</v>
      </c>
    </row>
    <row r="765" spans="1:11" ht="15" customHeight="1">
      <c r="A765" s="34">
        <v>5</v>
      </c>
      <c r="B765" s="35" t="s">
        <v>4857</v>
      </c>
      <c r="C765" s="35" t="s">
        <v>1</v>
      </c>
      <c r="D765" s="35" t="s">
        <v>4858</v>
      </c>
      <c r="E765" s="36">
        <v>0</v>
      </c>
      <c r="F765" s="209"/>
      <c r="G765" s="36">
        <v>97952.7</v>
      </c>
      <c r="H765" s="36">
        <v>7717.08</v>
      </c>
      <c r="I765" s="36">
        <v>-90235.62</v>
      </c>
      <c r="J765" s="209"/>
      <c r="K765" s="5" t="str">
        <f>VLOOKUP(B765,'LEAD 2019'!$B:$B,1,0)</f>
        <v>8.1.7.18.10-8</v>
      </c>
    </row>
    <row r="766" spans="1:11" ht="15" customHeight="1">
      <c r="A766" s="34">
        <v>6</v>
      </c>
      <c r="B766" s="35" t="s">
        <v>4859</v>
      </c>
      <c r="C766" s="35" t="s">
        <v>4860</v>
      </c>
      <c r="D766" s="35" t="s">
        <v>4861</v>
      </c>
      <c r="E766" s="36">
        <v>0</v>
      </c>
      <c r="F766" s="209"/>
      <c r="G766" s="36">
        <v>97952.7</v>
      </c>
      <c r="H766" s="36">
        <v>7717.08</v>
      </c>
      <c r="I766" s="36">
        <v>-90235.62</v>
      </c>
      <c r="J766" s="209"/>
      <c r="K766" s="5" t="str">
        <f>VLOOKUP(B766,'LEAD 2019'!$B:$B,1,0)</f>
        <v>8.1.7.18.10.0002-6</v>
      </c>
    </row>
    <row r="767" spans="1:11" ht="15" customHeight="1">
      <c r="A767" s="34">
        <v>5</v>
      </c>
      <c r="B767" s="35" t="s">
        <v>4862</v>
      </c>
      <c r="C767" s="35" t="s">
        <v>1</v>
      </c>
      <c r="D767" s="35" t="s">
        <v>4863</v>
      </c>
      <c r="E767" s="36">
        <v>0</v>
      </c>
      <c r="F767" s="209"/>
      <c r="G767" s="36">
        <v>2158491.96</v>
      </c>
      <c r="H767" s="36">
        <v>298075.31</v>
      </c>
      <c r="I767" s="36">
        <v>-1860416.65</v>
      </c>
      <c r="J767" s="209"/>
      <c r="K767" s="5" t="str">
        <f>VLOOKUP(B767,'LEAD 2019'!$B:$B,1,0)</f>
        <v>8.1.7.18.30-4</v>
      </c>
    </row>
    <row r="768" spans="1:11" ht="15" customHeight="1">
      <c r="A768" s="34">
        <v>6</v>
      </c>
      <c r="B768" s="35" t="s">
        <v>4864</v>
      </c>
      <c r="C768" s="35" t="s">
        <v>4865</v>
      </c>
      <c r="D768" s="35" t="s">
        <v>4866</v>
      </c>
      <c r="E768" s="36">
        <v>0</v>
      </c>
      <c r="F768" s="209"/>
      <c r="G768" s="36">
        <v>1315804.19</v>
      </c>
      <c r="H768" s="36">
        <v>137686.78</v>
      </c>
      <c r="I768" s="36">
        <v>-1178117.4099999999</v>
      </c>
      <c r="J768" s="209"/>
      <c r="K768" s="5" t="str">
        <f>VLOOKUP(B768,'LEAD 2019'!$B:$B,1,0)</f>
        <v>8.1.7.18.30.0001-7</v>
      </c>
    </row>
    <row r="769" spans="1:11" ht="15" customHeight="1">
      <c r="A769" s="34">
        <v>6</v>
      </c>
      <c r="B769" s="35" t="s">
        <v>4867</v>
      </c>
      <c r="C769" s="35" t="s">
        <v>4868</v>
      </c>
      <c r="D769" s="35" t="s">
        <v>4869</v>
      </c>
      <c r="E769" s="36">
        <v>0</v>
      </c>
      <c r="F769" s="209"/>
      <c r="G769" s="36">
        <v>129908.38</v>
      </c>
      <c r="H769" s="36">
        <v>36547.839999999997</v>
      </c>
      <c r="I769" s="36">
        <v>-93360.54</v>
      </c>
      <c r="J769" s="209"/>
      <c r="K769" s="5" t="str">
        <f>VLOOKUP(B769,'LEAD 2019'!$B:$B,1,0)</f>
        <v>8.1.7.18.30.0003-1</v>
      </c>
    </row>
    <row r="770" spans="1:11" ht="15" customHeight="1">
      <c r="A770" s="34">
        <v>6</v>
      </c>
      <c r="B770" s="35" t="s">
        <v>4870</v>
      </c>
      <c r="C770" s="35" t="s">
        <v>4871</v>
      </c>
      <c r="D770" s="35" t="s">
        <v>4872</v>
      </c>
      <c r="E770" s="36">
        <v>0</v>
      </c>
      <c r="F770" s="209"/>
      <c r="G770" s="36">
        <v>673924.14</v>
      </c>
      <c r="H770" s="36">
        <v>110457.02</v>
      </c>
      <c r="I770" s="36">
        <v>-563467.12</v>
      </c>
      <c r="J770" s="209"/>
      <c r="K770" s="5" t="str">
        <f>VLOOKUP(B770,'LEAD 2019'!$B:$B,1,0)</f>
        <v>8.1.7.18.30.0006-2</v>
      </c>
    </row>
    <row r="771" spans="1:11" ht="15" customHeight="1">
      <c r="A771" s="34">
        <v>6</v>
      </c>
      <c r="B771" s="35" t="s">
        <v>4873</v>
      </c>
      <c r="C771" s="35" t="s">
        <v>4874</v>
      </c>
      <c r="D771" s="35" t="s">
        <v>4875</v>
      </c>
      <c r="E771" s="36">
        <v>0</v>
      </c>
      <c r="F771" s="209"/>
      <c r="G771" s="36">
        <v>38855.25</v>
      </c>
      <c r="H771" s="36">
        <v>13383.67</v>
      </c>
      <c r="I771" s="36">
        <v>-25471.58</v>
      </c>
      <c r="J771" s="209"/>
      <c r="K771" s="5" t="str">
        <f>VLOOKUP(B771,'LEAD 2019'!$B:$B,1,0)</f>
        <v>8.1.7.18.30.9999-4</v>
      </c>
    </row>
    <row r="772" spans="1:11" ht="15" customHeight="1">
      <c r="A772" s="34">
        <v>4</v>
      </c>
      <c r="B772" s="35" t="s">
        <v>4876</v>
      </c>
      <c r="C772" s="35" t="s">
        <v>1</v>
      </c>
      <c r="D772" s="35" t="s">
        <v>4877</v>
      </c>
      <c r="E772" s="36">
        <v>0</v>
      </c>
      <c r="F772" s="209"/>
      <c r="G772" s="36">
        <v>471403.99</v>
      </c>
      <c r="H772" s="36">
        <v>42076.97</v>
      </c>
      <c r="I772" s="36">
        <v>-429327.02</v>
      </c>
      <c r="J772" s="209"/>
      <c r="K772" s="5" t="str">
        <f>VLOOKUP(B772,'LEAD 2019'!$B:$B,1,0)</f>
        <v>8.1.7.21.00-9</v>
      </c>
    </row>
    <row r="773" spans="1:11" ht="15" customHeight="1">
      <c r="A773" s="34">
        <v>6</v>
      </c>
      <c r="B773" s="35" t="s">
        <v>4878</v>
      </c>
      <c r="C773" s="35" t="s">
        <v>4879</v>
      </c>
      <c r="D773" s="35" t="s">
        <v>4880</v>
      </c>
      <c r="E773" s="36">
        <v>0</v>
      </c>
      <c r="F773" s="209"/>
      <c r="G773" s="36">
        <v>303106.84000000003</v>
      </c>
      <c r="H773" s="36">
        <v>0</v>
      </c>
      <c r="I773" s="36">
        <v>-303106.84000000003</v>
      </c>
      <c r="J773" s="209"/>
      <c r="K773" s="5" t="str">
        <f>VLOOKUP(B773,'LEAD 2019'!$B:$B,1,0)</f>
        <v>8.1.7.21.00.0001-4</v>
      </c>
    </row>
    <row r="774" spans="1:11" ht="15" customHeight="1">
      <c r="A774" s="34">
        <v>6</v>
      </c>
      <c r="B774" s="35" t="s">
        <v>5996</v>
      </c>
      <c r="C774" s="35" t="s">
        <v>5997</v>
      </c>
      <c r="D774" s="35" t="s">
        <v>5998</v>
      </c>
      <c r="E774" s="36">
        <v>0</v>
      </c>
      <c r="F774" s="209"/>
      <c r="G774" s="36">
        <v>2594.62</v>
      </c>
      <c r="H774" s="36">
        <v>0</v>
      </c>
      <c r="I774" s="36">
        <v>-2594.62</v>
      </c>
      <c r="J774" s="209"/>
      <c r="K774" s="5" t="str">
        <f>VLOOKUP(B774,'LEAD 2019'!$B:$B,1,0)</f>
        <v>8.1.7.21.00.0002-1</v>
      </c>
    </row>
    <row r="775" spans="1:11" ht="15" customHeight="1">
      <c r="A775" s="34">
        <v>6</v>
      </c>
      <c r="B775" s="35" t="s">
        <v>5999</v>
      </c>
      <c r="C775" s="35" t="s">
        <v>6000</v>
      </c>
      <c r="D775" s="35" t="s">
        <v>6001</v>
      </c>
      <c r="E775" s="36">
        <v>0</v>
      </c>
      <c r="F775" s="209"/>
      <c r="G775" s="36">
        <v>89394.17</v>
      </c>
      <c r="H775" s="36">
        <v>37776.61</v>
      </c>
      <c r="I775" s="36">
        <v>-51617.56</v>
      </c>
      <c r="J775" s="209"/>
      <c r="K775" s="5" t="str">
        <f>VLOOKUP(B775,'LEAD 2019'!$B:$B,1,0)</f>
        <v>8.1.7.21.00.0003-8</v>
      </c>
    </row>
    <row r="776" spans="1:11" ht="15" customHeight="1">
      <c r="A776" s="34">
        <v>6</v>
      </c>
      <c r="B776" s="35" t="s">
        <v>6002</v>
      </c>
      <c r="C776" s="35" t="s">
        <v>6003</v>
      </c>
      <c r="D776" s="35" t="s">
        <v>6004</v>
      </c>
      <c r="E776" s="36">
        <v>0</v>
      </c>
      <c r="F776" s="209"/>
      <c r="G776" s="36">
        <v>4860.3599999999997</v>
      </c>
      <c r="H776" s="36">
        <v>0</v>
      </c>
      <c r="I776" s="36">
        <v>-4860.3599999999997</v>
      </c>
      <c r="J776" s="209"/>
      <c r="K776" s="5" t="str">
        <f>VLOOKUP(B776,'LEAD 2019'!$B:$B,1,0)</f>
        <v>8.1.7.21.00.0004-5</v>
      </c>
    </row>
    <row r="777" spans="1:11" ht="15" customHeight="1">
      <c r="A777" s="34">
        <v>6</v>
      </c>
      <c r="B777" s="35" t="s">
        <v>6005</v>
      </c>
      <c r="C777" s="35" t="s">
        <v>6006</v>
      </c>
      <c r="D777" s="35" t="s">
        <v>6007</v>
      </c>
      <c r="E777" s="36">
        <v>0</v>
      </c>
      <c r="F777" s="209"/>
      <c r="G777" s="36">
        <v>57402.36</v>
      </c>
      <c r="H777" s="36">
        <v>4000.36</v>
      </c>
      <c r="I777" s="36">
        <v>-53402</v>
      </c>
      <c r="J777" s="209"/>
      <c r="K777" s="5" t="str">
        <f>VLOOKUP(B777,'LEAD 2019'!$B:$B,1,0)</f>
        <v>8.1.7.21.00.0005-2</v>
      </c>
    </row>
    <row r="778" spans="1:11" ht="15" customHeight="1">
      <c r="A778" s="34">
        <v>6</v>
      </c>
      <c r="B778" s="35" t="s">
        <v>6008</v>
      </c>
      <c r="C778" s="35" t="s">
        <v>6009</v>
      </c>
      <c r="D778" s="35" t="s">
        <v>6010</v>
      </c>
      <c r="E778" s="36">
        <v>0</v>
      </c>
      <c r="F778" s="209"/>
      <c r="G778" s="36">
        <v>14045.64</v>
      </c>
      <c r="H778" s="36">
        <v>300</v>
      </c>
      <c r="I778" s="36">
        <v>-13745.64</v>
      </c>
      <c r="J778" s="209"/>
      <c r="K778" s="5" t="str">
        <f>VLOOKUP(B778,'LEAD 2019'!$B:$B,1,0)</f>
        <v>8.1.7.21.00.9999-1</v>
      </c>
    </row>
    <row r="779" spans="1:11" ht="15" customHeight="1">
      <c r="A779" s="34">
        <v>4</v>
      </c>
      <c r="B779" s="35" t="s">
        <v>4881</v>
      </c>
      <c r="C779" s="35" t="s">
        <v>1</v>
      </c>
      <c r="D779" s="35" t="s">
        <v>4882</v>
      </c>
      <c r="E779" s="36">
        <v>0</v>
      </c>
      <c r="F779" s="209"/>
      <c r="G779" s="36">
        <v>128453.36</v>
      </c>
      <c r="H779" s="36">
        <v>7281.12</v>
      </c>
      <c r="I779" s="36">
        <v>-121172.24</v>
      </c>
      <c r="J779" s="209"/>
      <c r="K779" s="5" t="str">
        <f>VLOOKUP(B779,'LEAD 2019'!$B:$B,1,0)</f>
        <v>8.1.7.24.00-6</v>
      </c>
    </row>
    <row r="780" spans="1:11" ht="15" customHeight="1">
      <c r="A780" s="34">
        <v>6</v>
      </c>
      <c r="B780" s="35" t="s">
        <v>4883</v>
      </c>
      <c r="C780" s="35" t="s">
        <v>4884</v>
      </c>
      <c r="D780" s="35" t="s">
        <v>4885</v>
      </c>
      <c r="E780" s="36">
        <v>0</v>
      </c>
      <c r="F780" s="209"/>
      <c r="G780" s="36">
        <v>92812.83</v>
      </c>
      <c r="H780" s="36">
        <v>4224.7299999999996</v>
      </c>
      <c r="I780" s="36">
        <v>-88588.1</v>
      </c>
      <c r="J780" s="209"/>
      <c r="K780" s="5" t="str">
        <f>VLOOKUP(B780,'LEAD 2019'!$B:$B,1,0)</f>
        <v>8.1.7.24.00.0001-5</v>
      </c>
    </row>
    <row r="781" spans="1:11" ht="15" customHeight="1">
      <c r="A781" s="34">
        <v>6</v>
      </c>
      <c r="B781" s="35" t="s">
        <v>4886</v>
      </c>
      <c r="C781" s="35" t="s">
        <v>4887</v>
      </c>
      <c r="D781" s="35" t="s">
        <v>4888</v>
      </c>
      <c r="E781" s="36">
        <v>0</v>
      </c>
      <c r="F781" s="209"/>
      <c r="G781" s="36">
        <v>28217.599999999999</v>
      </c>
      <c r="H781" s="36">
        <v>69</v>
      </c>
      <c r="I781" s="36">
        <v>-28148.6</v>
      </c>
      <c r="J781" s="209"/>
      <c r="K781" s="5" t="str">
        <f>VLOOKUP(B781,'LEAD 2019'!$B:$B,1,0)</f>
        <v>8.1.7.24.00.0002-2</v>
      </c>
    </row>
    <row r="782" spans="1:11" ht="15" customHeight="1">
      <c r="A782" s="34">
        <v>6</v>
      </c>
      <c r="B782" s="35" t="s">
        <v>6011</v>
      </c>
      <c r="C782" s="35" t="s">
        <v>6012</v>
      </c>
      <c r="D782" s="35" t="s">
        <v>6013</v>
      </c>
      <c r="E782" s="36">
        <v>0</v>
      </c>
      <c r="F782" s="209"/>
      <c r="G782" s="36">
        <v>6939.63</v>
      </c>
      <c r="H782" s="36">
        <v>2619.09</v>
      </c>
      <c r="I782" s="36">
        <v>-4320.54</v>
      </c>
      <c r="J782" s="209"/>
      <c r="K782" s="5" t="str">
        <f>VLOOKUP(B782,'LEAD 2019'!$B:$B,1,0)</f>
        <v>8.1.7.24.00.0003-9</v>
      </c>
    </row>
    <row r="783" spans="1:11" ht="15" customHeight="1">
      <c r="A783" s="34">
        <v>6</v>
      </c>
      <c r="B783" s="35" t="s">
        <v>6014</v>
      </c>
      <c r="C783" s="35" t="s">
        <v>6015</v>
      </c>
      <c r="D783" s="35" t="s">
        <v>6016</v>
      </c>
      <c r="E783" s="36">
        <v>0</v>
      </c>
      <c r="F783" s="209"/>
      <c r="G783" s="36">
        <v>483.3</v>
      </c>
      <c r="H783" s="36">
        <v>368.3</v>
      </c>
      <c r="I783" s="36">
        <v>-115</v>
      </c>
      <c r="J783" s="209"/>
      <c r="K783" s="5" t="str">
        <f>VLOOKUP(B783,'LEAD 2019'!$B:$B,1,0)</f>
        <v>8.1.7.24.00.9999-2</v>
      </c>
    </row>
    <row r="784" spans="1:11" ht="15" customHeight="1">
      <c r="A784" s="34">
        <v>4</v>
      </c>
      <c r="B784" s="35" t="s">
        <v>4889</v>
      </c>
      <c r="C784" s="35" t="s">
        <v>1</v>
      </c>
      <c r="D784" s="35" t="s">
        <v>4890</v>
      </c>
      <c r="E784" s="36">
        <v>0</v>
      </c>
      <c r="F784" s="209"/>
      <c r="G784" s="36">
        <v>2414409.71</v>
      </c>
      <c r="H784" s="36">
        <v>802657.73</v>
      </c>
      <c r="I784" s="36">
        <v>-1611751.98</v>
      </c>
      <c r="J784" s="209"/>
      <c r="K784" s="5" t="str">
        <f>VLOOKUP(B784,'LEAD 2019'!$B:$B,1,0)</f>
        <v>8.1.7.27.00-3</v>
      </c>
    </row>
    <row r="785" spans="1:11" ht="15" customHeight="1">
      <c r="A785" s="34">
        <v>6</v>
      </c>
      <c r="B785" s="35" t="s">
        <v>4891</v>
      </c>
      <c r="C785" s="35" t="s">
        <v>4892</v>
      </c>
      <c r="D785" s="35" t="s">
        <v>4893</v>
      </c>
      <c r="E785" s="36">
        <v>0</v>
      </c>
      <c r="F785" s="209"/>
      <c r="G785" s="36">
        <v>314354.52</v>
      </c>
      <c r="H785" s="36">
        <v>181034.43</v>
      </c>
      <c r="I785" s="36">
        <v>-133320.09</v>
      </c>
      <c r="J785" s="209"/>
      <c r="K785" s="5" t="str">
        <f>VLOOKUP(B785,'LEAD 2019'!$B:$B,1,0)</f>
        <v>8.1.7.27.00.0002-3</v>
      </c>
    </row>
    <row r="786" spans="1:11" ht="15" customHeight="1">
      <c r="A786" s="34">
        <v>6</v>
      </c>
      <c r="B786" s="35" t="s">
        <v>4894</v>
      </c>
      <c r="C786" s="35" t="s">
        <v>4895</v>
      </c>
      <c r="D786" s="35" t="s">
        <v>4896</v>
      </c>
      <c r="E786" s="36">
        <v>0</v>
      </c>
      <c r="F786" s="209"/>
      <c r="G786" s="36">
        <v>1789310.52</v>
      </c>
      <c r="H786" s="36">
        <v>423242.88</v>
      </c>
      <c r="I786" s="36">
        <v>-1366067.64</v>
      </c>
      <c r="J786" s="209"/>
      <c r="K786" s="5" t="str">
        <f>VLOOKUP(B786,'LEAD 2019'!$B:$B,1,0)</f>
        <v>8.1.7.27.00.0004-7</v>
      </c>
    </row>
    <row r="787" spans="1:11" ht="15" customHeight="1">
      <c r="A787" s="34">
        <v>6</v>
      </c>
      <c r="B787" s="35" t="s">
        <v>4897</v>
      </c>
      <c r="C787" s="35" t="s">
        <v>4898</v>
      </c>
      <c r="D787" s="35" t="s">
        <v>4899</v>
      </c>
      <c r="E787" s="36">
        <v>0</v>
      </c>
      <c r="F787" s="209"/>
      <c r="G787" s="36">
        <v>31427.09</v>
      </c>
      <c r="H787" s="36">
        <v>1327.99</v>
      </c>
      <c r="I787" s="36">
        <v>-30099.1</v>
      </c>
      <c r="J787" s="209"/>
      <c r="K787" s="5" t="str">
        <f>VLOOKUP(B787,'LEAD 2019'!$B:$B,1,0)</f>
        <v>8.1.7.27.00.0005-4</v>
      </c>
    </row>
    <row r="788" spans="1:11" ht="15" customHeight="1">
      <c r="A788" s="34">
        <v>6</v>
      </c>
      <c r="B788" s="35" t="s">
        <v>4900</v>
      </c>
      <c r="C788" s="35" t="s">
        <v>4901</v>
      </c>
      <c r="D788" s="35" t="s">
        <v>4902</v>
      </c>
      <c r="E788" s="36">
        <v>0</v>
      </c>
      <c r="F788" s="209"/>
      <c r="G788" s="36">
        <v>241768.95999999999</v>
      </c>
      <c r="H788" s="36">
        <v>195181.07</v>
      </c>
      <c r="I788" s="36">
        <v>-46587.89</v>
      </c>
      <c r="J788" s="209"/>
      <c r="K788" s="5" t="str">
        <f>VLOOKUP(B788,'LEAD 2019'!$B:$B,1,0)</f>
        <v>8.1.7.27.00.0006-1</v>
      </c>
    </row>
    <row r="789" spans="1:11" ht="15" customHeight="1">
      <c r="A789" s="34">
        <v>6</v>
      </c>
      <c r="B789" s="35" t="s">
        <v>4903</v>
      </c>
      <c r="C789" s="35" t="s">
        <v>4904</v>
      </c>
      <c r="D789" s="35" t="s">
        <v>4905</v>
      </c>
      <c r="E789" s="36">
        <v>0</v>
      </c>
      <c r="F789" s="209"/>
      <c r="G789" s="36">
        <v>37048.620000000003</v>
      </c>
      <c r="H789" s="36">
        <v>1871.36</v>
      </c>
      <c r="I789" s="36">
        <v>-35177.26</v>
      </c>
      <c r="J789" s="209"/>
      <c r="K789" s="5" t="str">
        <f>VLOOKUP(B789,'LEAD 2019'!$B:$B,1,0)</f>
        <v>8.1.7.27.00.0007-8</v>
      </c>
    </row>
    <row r="790" spans="1:11" ht="15" customHeight="1">
      <c r="A790" s="34">
        <v>6</v>
      </c>
      <c r="B790" s="35" t="s">
        <v>13207</v>
      </c>
      <c r="C790" s="35" t="s">
        <v>14534</v>
      </c>
      <c r="D790" s="35" t="s">
        <v>14535</v>
      </c>
      <c r="E790" s="36">
        <v>0</v>
      </c>
      <c r="F790" s="209"/>
      <c r="G790" s="36">
        <v>500</v>
      </c>
      <c r="H790" s="36">
        <v>0</v>
      </c>
      <c r="I790" s="36">
        <v>-500</v>
      </c>
      <c r="J790" s="209"/>
      <c r="K790" s="5" t="str">
        <f>VLOOKUP(B790,'LEAD 2019'!$B:$B,1,0)</f>
        <v>8.1.7.27.00.9999-3</v>
      </c>
    </row>
    <row r="791" spans="1:11" ht="15" customHeight="1">
      <c r="A791" s="34">
        <v>4</v>
      </c>
      <c r="B791" s="35" t="s">
        <v>4906</v>
      </c>
      <c r="C791" s="35" t="s">
        <v>1</v>
      </c>
      <c r="D791" s="35" t="s">
        <v>4907</v>
      </c>
      <c r="E791" s="36">
        <v>0</v>
      </c>
      <c r="F791" s="209"/>
      <c r="G791" s="36">
        <v>3077309</v>
      </c>
      <c r="H791" s="36">
        <v>406447.49</v>
      </c>
      <c r="I791" s="36">
        <v>-2670861.5099999998</v>
      </c>
      <c r="J791" s="209"/>
      <c r="K791" s="5" t="str">
        <f>VLOOKUP(B791,'LEAD 2019'!$B:$B,1,0)</f>
        <v>8.1.7.30.00-7</v>
      </c>
    </row>
    <row r="792" spans="1:11" ht="15" customHeight="1">
      <c r="A792" s="34">
        <v>5</v>
      </c>
      <c r="B792" s="35" t="s">
        <v>4908</v>
      </c>
      <c r="C792" s="35" t="s">
        <v>1</v>
      </c>
      <c r="D792" s="35" t="s">
        <v>4909</v>
      </c>
      <c r="E792" s="36">
        <v>0</v>
      </c>
      <c r="F792" s="209"/>
      <c r="G792" s="36">
        <v>715029.23</v>
      </c>
      <c r="H792" s="36">
        <v>84298.25</v>
      </c>
      <c r="I792" s="36">
        <v>-630730.98</v>
      </c>
      <c r="J792" s="209"/>
      <c r="K792" s="5" t="str">
        <f>VLOOKUP(B792,'LEAD 2019'!$B:$B,1,0)</f>
        <v>8.1.7.30.10-0</v>
      </c>
    </row>
    <row r="793" spans="1:11" ht="15" customHeight="1">
      <c r="A793" s="34">
        <v>6</v>
      </c>
      <c r="B793" s="35" t="s">
        <v>4910</v>
      </c>
      <c r="C793" s="35" t="s">
        <v>4911</v>
      </c>
      <c r="D793" s="35" t="s">
        <v>4912</v>
      </c>
      <c r="E793" s="36">
        <v>0</v>
      </c>
      <c r="F793" s="209"/>
      <c r="G793" s="36">
        <v>576627.66</v>
      </c>
      <c r="H793" s="36">
        <v>81299.64</v>
      </c>
      <c r="I793" s="36">
        <v>-495328.02</v>
      </c>
      <c r="J793" s="209"/>
      <c r="K793" s="5" t="str">
        <f>VLOOKUP(B793,'LEAD 2019'!$B:$B,1,0)</f>
        <v>8.1.7.30.10.0001-9</v>
      </c>
    </row>
    <row r="794" spans="1:11" ht="15" customHeight="1">
      <c r="A794" s="34">
        <v>6</v>
      </c>
      <c r="B794" s="35" t="s">
        <v>4913</v>
      </c>
      <c r="C794" s="35" t="s">
        <v>4914</v>
      </c>
      <c r="D794" s="35" t="s">
        <v>4915</v>
      </c>
      <c r="E794" s="36">
        <v>0</v>
      </c>
      <c r="F794" s="209"/>
      <c r="G794" s="36">
        <v>138401.57</v>
      </c>
      <c r="H794" s="36">
        <v>2998.61</v>
      </c>
      <c r="I794" s="36">
        <v>-135402.96</v>
      </c>
      <c r="J794" s="209"/>
      <c r="K794" s="5" t="str">
        <f>VLOOKUP(B794,'LEAD 2019'!$B:$B,1,0)</f>
        <v>8.1.7.30.10.0002-6</v>
      </c>
    </row>
    <row r="795" spans="1:11" ht="15" customHeight="1">
      <c r="A795" s="34">
        <v>5</v>
      </c>
      <c r="B795" s="35" t="s">
        <v>4916</v>
      </c>
      <c r="C795" s="35" t="s">
        <v>1</v>
      </c>
      <c r="D795" s="35" t="s">
        <v>4917</v>
      </c>
      <c r="E795" s="36">
        <v>0</v>
      </c>
      <c r="F795" s="209"/>
      <c r="G795" s="36">
        <v>2362279.77</v>
      </c>
      <c r="H795" s="36">
        <v>322149.24</v>
      </c>
      <c r="I795" s="36">
        <v>-2040130.53</v>
      </c>
      <c r="J795" s="209"/>
      <c r="K795" s="5" t="str">
        <f>VLOOKUP(B795,'LEAD 2019'!$B:$B,1,0)</f>
        <v>8.1.7.30.50-2</v>
      </c>
    </row>
    <row r="796" spans="1:11" ht="15" customHeight="1">
      <c r="A796" s="34">
        <v>6</v>
      </c>
      <c r="B796" s="35" t="s">
        <v>4918</v>
      </c>
      <c r="C796" s="35" t="s">
        <v>4919</v>
      </c>
      <c r="D796" s="35" t="s">
        <v>4920</v>
      </c>
      <c r="E796" s="36">
        <v>0</v>
      </c>
      <c r="F796" s="209"/>
      <c r="G796" s="36">
        <v>2051657.45</v>
      </c>
      <c r="H796" s="36">
        <v>281183.28999999998</v>
      </c>
      <c r="I796" s="36">
        <v>-1770474.16</v>
      </c>
      <c r="J796" s="209"/>
      <c r="K796" s="5" t="str">
        <f>VLOOKUP(B796,'LEAD 2019'!$B:$B,1,0)</f>
        <v>8.1.7.30.50.0001-5</v>
      </c>
    </row>
    <row r="797" spans="1:11" ht="15" customHeight="1">
      <c r="A797" s="34">
        <v>6</v>
      </c>
      <c r="B797" s="35" t="s">
        <v>4921</v>
      </c>
      <c r="C797" s="35" t="s">
        <v>4922</v>
      </c>
      <c r="D797" s="35" t="s">
        <v>4923</v>
      </c>
      <c r="E797" s="36">
        <v>0</v>
      </c>
      <c r="F797" s="209"/>
      <c r="G797" s="36">
        <v>310622.32</v>
      </c>
      <c r="H797" s="36">
        <v>40965.949999999997</v>
      </c>
      <c r="I797" s="36">
        <v>-269656.37</v>
      </c>
      <c r="J797" s="209"/>
      <c r="K797" s="5" t="str">
        <f>VLOOKUP(B797,'LEAD 2019'!$B:$B,1,0)</f>
        <v>8.1.7.30.50.0002-2</v>
      </c>
    </row>
    <row r="798" spans="1:11" ht="15" customHeight="1">
      <c r="A798" s="34">
        <v>4</v>
      </c>
      <c r="B798" s="35" t="s">
        <v>4924</v>
      </c>
      <c r="C798" s="35" t="s">
        <v>1</v>
      </c>
      <c r="D798" s="35" t="s">
        <v>4925</v>
      </c>
      <c r="E798" s="36">
        <v>0</v>
      </c>
      <c r="F798" s="209"/>
      <c r="G798" s="36">
        <v>7312071.6500000004</v>
      </c>
      <c r="H798" s="36">
        <v>626889.61</v>
      </c>
      <c r="I798" s="36">
        <v>-6685182.04</v>
      </c>
      <c r="J798" s="209"/>
      <c r="K798" s="5" t="str">
        <f>VLOOKUP(B798,'LEAD 2019'!$B:$B,1,0)</f>
        <v>8.1.7.33.00-4</v>
      </c>
    </row>
    <row r="799" spans="1:11" ht="15" customHeight="1">
      <c r="A799" s="34">
        <v>6</v>
      </c>
      <c r="B799" s="35" t="s">
        <v>4926</v>
      </c>
      <c r="C799" s="35" t="s">
        <v>4927</v>
      </c>
      <c r="D799" s="35" t="s">
        <v>4230</v>
      </c>
      <c r="E799" s="36">
        <v>0</v>
      </c>
      <c r="F799" s="209"/>
      <c r="G799" s="36">
        <v>4322078.9400000004</v>
      </c>
      <c r="H799" s="36">
        <v>305247.43</v>
      </c>
      <c r="I799" s="36">
        <v>-4016831.51</v>
      </c>
      <c r="J799" s="209"/>
      <c r="K799" s="5" t="str">
        <f>VLOOKUP(B799,'LEAD 2019'!$B:$B,1,0)</f>
        <v>8.1.7.33.00.0001-1</v>
      </c>
    </row>
    <row r="800" spans="1:11" ht="15" customHeight="1">
      <c r="A800" s="34">
        <v>6</v>
      </c>
      <c r="B800" s="35" t="s">
        <v>4928</v>
      </c>
      <c r="C800" s="35" t="s">
        <v>4929</v>
      </c>
      <c r="D800" s="35" t="s">
        <v>4930</v>
      </c>
      <c r="E800" s="36">
        <v>0</v>
      </c>
      <c r="F800" s="209"/>
      <c r="G800" s="36">
        <v>747410.12</v>
      </c>
      <c r="H800" s="36">
        <v>33248.910000000003</v>
      </c>
      <c r="I800" s="36">
        <v>-714161.21</v>
      </c>
      <c r="J800" s="209"/>
      <c r="K800" s="5" t="str">
        <f>VLOOKUP(B800,'LEAD 2019'!$B:$B,1,0)</f>
        <v>8.1.7.33.00.0002-8</v>
      </c>
    </row>
    <row r="801" spans="1:11" ht="15" customHeight="1">
      <c r="A801" s="34">
        <v>6</v>
      </c>
      <c r="B801" s="35" t="s">
        <v>4931</v>
      </c>
      <c r="C801" s="35" t="s">
        <v>4932</v>
      </c>
      <c r="D801" s="35" t="s">
        <v>4933</v>
      </c>
      <c r="E801" s="36">
        <v>0</v>
      </c>
      <c r="F801" s="209"/>
      <c r="G801" s="36">
        <v>185936.76</v>
      </c>
      <c r="H801" s="36">
        <v>7447.29</v>
      </c>
      <c r="I801" s="36">
        <v>-178489.47</v>
      </c>
      <c r="J801" s="209"/>
      <c r="K801" s="5" t="str">
        <f>VLOOKUP(B801,'LEAD 2019'!$B:$B,1,0)</f>
        <v>8.1.7.33.00.0003-5</v>
      </c>
    </row>
    <row r="802" spans="1:11" ht="15" customHeight="1">
      <c r="A802" s="34">
        <v>6</v>
      </c>
      <c r="B802" s="35" t="s">
        <v>4934</v>
      </c>
      <c r="C802" s="35" t="s">
        <v>4935</v>
      </c>
      <c r="D802" s="35" t="s">
        <v>4936</v>
      </c>
      <c r="E802" s="36">
        <v>0</v>
      </c>
      <c r="F802" s="209"/>
      <c r="G802" s="36">
        <v>18964.63</v>
      </c>
      <c r="H802" s="36">
        <v>0</v>
      </c>
      <c r="I802" s="36">
        <v>-18964.63</v>
      </c>
      <c r="J802" s="209"/>
      <c r="K802" s="5" t="str">
        <f>VLOOKUP(B802,'LEAD 2019'!$B:$B,1,0)</f>
        <v>8.1.7.33.00.0004-2</v>
      </c>
    </row>
    <row r="803" spans="1:11" ht="15" customHeight="1">
      <c r="A803" s="34">
        <v>6</v>
      </c>
      <c r="B803" s="35" t="s">
        <v>13224</v>
      </c>
      <c r="C803" s="35" t="s">
        <v>14536</v>
      </c>
      <c r="D803" s="35" t="s">
        <v>14537</v>
      </c>
      <c r="E803" s="36">
        <v>0</v>
      </c>
      <c r="F803" s="209"/>
      <c r="G803" s="36">
        <v>10360.98</v>
      </c>
      <c r="H803" s="36">
        <v>0</v>
      </c>
      <c r="I803" s="36">
        <v>-10360.98</v>
      </c>
      <c r="J803" s="209"/>
      <c r="K803" s="5" t="str">
        <f>VLOOKUP(B803,'LEAD 2019'!$B:$B,1,0)</f>
        <v>8.1.7.33.00.0005-9</v>
      </c>
    </row>
    <row r="804" spans="1:11" ht="15" customHeight="1">
      <c r="A804" s="34">
        <v>6</v>
      </c>
      <c r="B804" s="35" t="s">
        <v>4937</v>
      </c>
      <c r="C804" s="35" t="s">
        <v>4938</v>
      </c>
      <c r="D804" s="35" t="s">
        <v>4939</v>
      </c>
      <c r="E804" s="36">
        <v>0</v>
      </c>
      <c r="F804" s="209"/>
      <c r="G804" s="36">
        <v>126355.11</v>
      </c>
      <c r="H804" s="36">
        <v>0</v>
      </c>
      <c r="I804" s="36">
        <v>-126355.11</v>
      </c>
      <c r="J804" s="209"/>
      <c r="K804" s="5" t="str">
        <f>VLOOKUP(B804,'LEAD 2019'!$B:$B,1,0)</f>
        <v>8.1.7.33.00.0006-6</v>
      </c>
    </row>
    <row r="805" spans="1:11" ht="15" customHeight="1">
      <c r="A805" s="34">
        <v>6</v>
      </c>
      <c r="B805" s="35" t="s">
        <v>4940</v>
      </c>
      <c r="C805" s="35" t="s">
        <v>4941</v>
      </c>
      <c r="D805" s="35" t="s">
        <v>4942</v>
      </c>
      <c r="E805" s="36">
        <v>0</v>
      </c>
      <c r="F805" s="209"/>
      <c r="G805" s="36">
        <v>5781.17</v>
      </c>
      <c r="H805" s="36">
        <v>0</v>
      </c>
      <c r="I805" s="36">
        <v>-5781.17</v>
      </c>
      <c r="J805" s="209"/>
      <c r="K805" s="5" t="str">
        <f>VLOOKUP(B805,'LEAD 2019'!$B:$B,1,0)</f>
        <v>8.1.7.33.00.0009-7</v>
      </c>
    </row>
    <row r="806" spans="1:11" ht="15" customHeight="1">
      <c r="A806" s="34">
        <v>6</v>
      </c>
      <c r="B806" s="35" t="s">
        <v>4943</v>
      </c>
      <c r="C806" s="35" t="s">
        <v>4944</v>
      </c>
      <c r="D806" s="35" t="s">
        <v>4254</v>
      </c>
      <c r="E806" s="36">
        <v>0</v>
      </c>
      <c r="F806" s="209"/>
      <c r="G806" s="36">
        <v>588634.98</v>
      </c>
      <c r="H806" s="36">
        <v>137971.15</v>
      </c>
      <c r="I806" s="36">
        <v>-450663.83</v>
      </c>
      <c r="J806" s="209"/>
      <c r="K806" s="5" t="str">
        <f>VLOOKUP(B806,'LEAD 2019'!$B:$B,1,0)</f>
        <v>8.1.7.33.00.0010-7</v>
      </c>
    </row>
    <row r="807" spans="1:11" ht="15" customHeight="1">
      <c r="A807" s="34">
        <v>6</v>
      </c>
      <c r="B807" s="35" t="s">
        <v>4945</v>
      </c>
      <c r="C807" s="35" t="s">
        <v>4946</v>
      </c>
      <c r="D807" s="35" t="s">
        <v>4947</v>
      </c>
      <c r="E807" s="36">
        <v>0</v>
      </c>
      <c r="F807" s="209"/>
      <c r="G807" s="36">
        <v>32311.43</v>
      </c>
      <c r="H807" s="36">
        <v>0</v>
      </c>
      <c r="I807" s="36">
        <v>-32311.43</v>
      </c>
      <c r="J807" s="209"/>
      <c r="K807" s="5" t="str">
        <f>VLOOKUP(B807,'LEAD 2019'!$B:$B,1,0)</f>
        <v>8.1.7.33.00.0011-4</v>
      </c>
    </row>
    <row r="808" spans="1:11" ht="15" customHeight="1">
      <c r="A808" s="34">
        <v>6</v>
      </c>
      <c r="B808" s="35" t="s">
        <v>4948</v>
      </c>
      <c r="C808" s="35" t="s">
        <v>4949</v>
      </c>
      <c r="D808" s="35" t="s">
        <v>4242</v>
      </c>
      <c r="E808" s="36">
        <v>0</v>
      </c>
      <c r="F808" s="209"/>
      <c r="G808" s="36">
        <v>769375.58</v>
      </c>
      <c r="H808" s="36">
        <v>142974.82999999999</v>
      </c>
      <c r="I808" s="36">
        <v>-626400.75</v>
      </c>
      <c r="J808" s="209"/>
      <c r="K808" s="5" t="str">
        <f>VLOOKUP(B808,'LEAD 2019'!$B:$B,1,0)</f>
        <v>8.1.7.33.00.0012-1</v>
      </c>
    </row>
    <row r="809" spans="1:11" ht="15" customHeight="1">
      <c r="A809" s="34">
        <v>6</v>
      </c>
      <c r="B809" s="35" t="s">
        <v>4950</v>
      </c>
      <c r="C809" s="35" t="s">
        <v>4951</v>
      </c>
      <c r="D809" s="35" t="s">
        <v>4952</v>
      </c>
      <c r="E809" s="36">
        <v>0</v>
      </c>
      <c r="F809" s="209"/>
      <c r="G809" s="36">
        <v>2960.25</v>
      </c>
      <c r="H809" s="36">
        <v>0</v>
      </c>
      <c r="I809" s="36">
        <v>-2960.25</v>
      </c>
      <c r="J809" s="209"/>
      <c r="K809" s="5" t="str">
        <f>VLOOKUP(B809,'LEAD 2019'!$B:$B,1,0)</f>
        <v>8.1.7.33.00.0016-9</v>
      </c>
    </row>
    <row r="810" spans="1:11" ht="15" customHeight="1">
      <c r="A810" s="34">
        <v>6</v>
      </c>
      <c r="B810" s="35" t="s">
        <v>5868</v>
      </c>
      <c r="C810" s="35" t="s">
        <v>5869</v>
      </c>
      <c r="D810" s="35" t="s">
        <v>5870</v>
      </c>
      <c r="E810" s="36">
        <v>0</v>
      </c>
      <c r="F810" s="209"/>
      <c r="G810" s="36">
        <v>2528.6</v>
      </c>
      <c r="H810" s="36">
        <v>0</v>
      </c>
      <c r="I810" s="36">
        <v>-2528.6</v>
      </c>
      <c r="J810" s="209"/>
      <c r="K810" s="5" t="str">
        <f>VLOOKUP(B810,'LEAD 2019'!$B:$B,1,0)</f>
        <v>8.1.7.33.00.0020-0</v>
      </c>
    </row>
    <row r="811" spans="1:11" ht="15" customHeight="1">
      <c r="A811" s="227">
        <v>6</v>
      </c>
      <c r="B811" s="228" t="s">
        <v>4953</v>
      </c>
      <c r="C811" s="228" t="s">
        <v>4954</v>
      </c>
      <c r="D811" s="228" t="s">
        <v>4955</v>
      </c>
      <c r="E811" s="229">
        <v>0</v>
      </c>
      <c r="F811" s="230"/>
      <c r="G811" s="229">
        <v>32792.65</v>
      </c>
      <c r="H811" s="229">
        <v>0</v>
      </c>
      <c r="I811" s="229">
        <v>-32792.65</v>
      </c>
      <c r="J811" s="230"/>
      <c r="K811" s="231" t="str">
        <f>VLOOKUP(B811,'LEAD 2019'!$B:$B,1,0)</f>
        <v>8.1.7.33.00.0021-7</v>
      </c>
    </row>
    <row r="812" spans="1:11" ht="15" customHeight="1">
      <c r="A812" s="34">
        <v>6</v>
      </c>
      <c r="B812" s="35" t="s">
        <v>4956</v>
      </c>
      <c r="C812" s="35" t="s">
        <v>4957</v>
      </c>
      <c r="D812" s="35" t="s">
        <v>4958</v>
      </c>
      <c r="E812" s="36">
        <v>0</v>
      </c>
      <c r="F812" s="209"/>
      <c r="G812" s="36">
        <v>146479.15</v>
      </c>
      <c r="H812" s="36">
        <v>0</v>
      </c>
      <c r="I812" s="36">
        <v>-146479.15</v>
      </c>
      <c r="J812" s="209"/>
      <c r="K812" s="5" t="str">
        <f>VLOOKUP(B812,'LEAD 2019'!$B:$B,1,0)</f>
        <v>8.1.7.33.00.0022-4</v>
      </c>
    </row>
    <row r="813" spans="1:11" ht="15" customHeight="1">
      <c r="A813" s="34">
        <v>6</v>
      </c>
      <c r="B813" s="35" t="s">
        <v>4959</v>
      </c>
      <c r="C813" s="35" t="s">
        <v>4960</v>
      </c>
      <c r="D813" s="35" t="s">
        <v>4961</v>
      </c>
      <c r="E813" s="36">
        <v>0</v>
      </c>
      <c r="F813" s="209"/>
      <c r="G813" s="36">
        <v>129336.16</v>
      </c>
      <c r="H813" s="36">
        <v>0</v>
      </c>
      <c r="I813" s="36">
        <v>-129336.16</v>
      </c>
      <c r="J813" s="209"/>
      <c r="K813" s="5" t="str">
        <f>VLOOKUP(B813,'LEAD 2019'!$B:$B,1,0)</f>
        <v>8.1.7.33.00.0023-1</v>
      </c>
    </row>
    <row r="814" spans="1:11" ht="15" customHeight="1">
      <c r="A814" s="34">
        <v>6</v>
      </c>
      <c r="B814" s="35" t="s">
        <v>4962</v>
      </c>
      <c r="C814" s="35" t="s">
        <v>4963</v>
      </c>
      <c r="D814" s="35" t="s">
        <v>4964</v>
      </c>
      <c r="E814" s="36">
        <v>0</v>
      </c>
      <c r="F814" s="209"/>
      <c r="G814" s="36">
        <v>190765.14</v>
      </c>
      <c r="H814" s="36">
        <v>0</v>
      </c>
      <c r="I814" s="36">
        <v>-190765.14</v>
      </c>
      <c r="J814" s="209"/>
      <c r="K814" s="5" t="str">
        <f>VLOOKUP(B814,'LEAD 2019'!$B:$B,1,0)</f>
        <v>8.1.7.33.00.0028-6</v>
      </c>
    </row>
    <row r="815" spans="1:11" ht="15" customHeight="1">
      <c r="A815" s="34">
        <v>4</v>
      </c>
      <c r="B815" s="35" t="s">
        <v>4965</v>
      </c>
      <c r="C815" s="35" t="s">
        <v>1</v>
      </c>
      <c r="D815" s="35" t="s">
        <v>4966</v>
      </c>
      <c r="E815" s="36">
        <v>0</v>
      </c>
      <c r="F815" s="209"/>
      <c r="G815" s="36">
        <v>32834.31</v>
      </c>
      <c r="H815" s="36">
        <v>736.03</v>
      </c>
      <c r="I815" s="36">
        <v>-32098.28</v>
      </c>
      <c r="J815" s="209"/>
      <c r="K815" s="5" t="str">
        <f>VLOOKUP(B815,'LEAD 2019'!$B:$B,1,0)</f>
        <v>8.1.7.37.00-0</v>
      </c>
    </row>
    <row r="816" spans="1:11" ht="15" customHeight="1">
      <c r="A816" s="34">
        <v>6</v>
      </c>
      <c r="B816" s="35" t="s">
        <v>4967</v>
      </c>
      <c r="C816" s="35" t="s">
        <v>4968</v>
      </c>
      <c r="D816" s="35" t="s">
        <v>4969</v>
      </c>
      <c r="E816" s="36">
        <v>0</v>
      </c>
      <c r="F816" s="209"/>
      <c r="G816" s="36">
        <v>32834.31</v>
      </c>
      <c r="H816" s="36">
        <v>736.03</v>
      </c>
      <c r="I816" s="36">
        <v>-32098.28</v>
      </c>
      <c r="J816" s="209"/>
      <c r="K816" s="5" t="str">
        <f>VLOOKUP(B816,'LEAD 2019'!$B:$B,1,0)</f>
        <v>8.1.7.37.00.0001-9</v>
      </c>
    </row>
    <row r="817" spans="1:11" ht="15" customHeight="1">
      <c r="A817" s="34">
        <v>4</v>
      </c>
      <c r="B817" s="35" t="s">
        <v>4970</v>
      </c>
      <c r="C817" s="35" t="s">
        <v>1</v>
      </c>
      <c r="D817" s="35" t="s">
        <v>4971</v>
      </c>
      <c r="E817" s="36">
        <v>0</v>
      </c>
      <c r="F817" s="209"/>
      <c r="G817" s="36">
        <v>226418.64</v>
      </c>
      <c r="H817" s="36">
        <v>11797.18</v>
      </c>
      <c r="I817" s="36">
        <v>-214621.46</v>
      </c>
      <c r="J817" s="209"/>
      <c r="K817" s="5" t="str">
        <f>VLOOKUP(B817,'LEAD 2019'!$B:$B,1,0)</f>
        <v>8.1.7.39.00-8</v>
      </c>
    </row>
    <row r="818" spans="1:11" ht="15" customHeight="1">
      <c r="A818" s="34">
        <v>6</v>
      </c>
      <c r="B818" s="35" t="s">
        <v>4972</v>
      </c>
      <c r="C818" s="35" t="s">
        <v>4973</v>
      </c>
      <c r="D818" s="35" t="s">
        <v>4974</v>
      </c>
      <c r="E818" s="36">
        <v>0</v>
      </c>
      <c r="F818" s="209"/>
      <c r="G818" s="36">
        <v>37118.83</v>
      </c>
      <c r="H818" s="36">
        <v>0</v>
      </c>
      <c r="I818" s="36">
        <v>-37118.83</v>
      </c>
      <c r="J818" s="209"/>
      <c r="K818" s="5" t="str">
        <f>VLOOKUP(B818,'LEAD 2019'!$B:$B,1,0)</f>
        <v>8.1.7.39.00.0002-0</v>
      </c>
    </row>
    <row r="819" spans="1:11" ht="15" customHeight="1">
      <c r="A819" s="34">
        <v>6</v>
      </c>
      <c r="B819" s="35" t="s">
        <v>4975</v>
      </c>
      <c r="C819" s="35" t="s">
        <v>4976</v>
      </c>
      <c r="D819" s="35" t="s">
        <v>4977</v>
      </c>
      <c r="E819" s="36">
        <v>0</v>
      </c>
      <c r="F819" s="209"/>
      <c r="G819" s="36">
        <v>162069.29</v>
      </c>
      <c r="H819" s="36">
        <v>2757.2</v>
      </c>
      <c r="I819" s="36">
        <v>-159312.09</v>
      </c>
      <c r="J819" s="209"/>
      <c r="K819" s="5" t="str">
        <f>VLOOKUP(B819,'LEAD 2019'!$B:$B,1,0)</f>
        <v>8.1.7.39.00.0005-1</v>
      </c>
    </row>
    <row r="820" spans="1:11" ht="15" customHeight="1">
      <c r="A820" s="34">
        <v>6</v>
      </c>
      <c r="B820" s="35" t="s">
        <v>4978</v>
      </c>
      <c r="C820" s="35" t="s">
        <v>4979</v>
      </c>
      <c r="D820" s="35" t="s">
        <v>4980</v>
      </c>
      <c r="E820" s="36">
        <v>0</v>
      </c>
      <c r="F820" s="209"/>
      <c r="G820" s="36">
        <v>21881.21</v>
      </c>
      <c r="H820" s="36">
        <v>4699.9799999999996</v>
      </c>
      <c r="I820" s="36">
        <v>-17181.23</v>
      </c>
      <c r="J820" s="209"/>
      <c r="K820" s="5" t="str">
        <f>VLOOKUP(B820,'LEAD 2019'!$B:$B,1,0)</f>
        <v>8.1.7.39.00.0006-8</v>
      </c>
    </row>
    <row r="821" spans="1:11" ht="15" customHeight="1">
      <c r="A821" s="34">
        <v>6</v>
      </c>
      <c r="B821" s="35" t="s">
        <v>4981</v>
      </c>
      <c r="C821" s="35" t="s">
        <v>4982</v>
      </c>
      <c r="D821" s="35" t="s">
        <v>4983</v>
      </c>
      <c r="E821" s="36">
        <v>0</v>
      </c>
      <c r="F821" s="209"/>
      <c r="G821" s="36">
        <v>1009.31</v>
      </c>
      <c r="H821" s="36">
        <v>0</v>
      </c>
      <c r="I821" s="36">
        <v>-1009.31</v>
      </c>
      <c r="J821" s="209"/>
      <c r="K821" s="5" t="str">
        <f>VLOOKUP(B821,'LEAD 2019'!$B:$B,1,0)</f>
        <v>8.1.7.39.00.0007-5</v>
      </c>
    </row>
    <row r="822" spans="1:11" ht="15" customHeight="1">
      <c r="A822" s="34">
        <v>4</v>
      </c>
      <c r="B822" s="35" t="s">
        <v>4984</v>
      </c>
      <c r="C822" s="35" t="s">
        <v>1</v>
      </c>
      <c r="D822" s="35" t="s">
        <v>4985</v>
      </c>
      <c r="E822" s="36">
        <v>0</v>
      </c>
      <c r="F822" s="209"/>
      <c r="G822" s="36">
        <v>305166.24</v>
      </c>
      <c r="H822" s="36">
        <v>60525.39</v>
      </c>
      <c r="I822" s="36">
        <v>-244640.85</v>
      </c>
      <c r="J822" s="209"/>
      <c r="K822" s="5" t="str">
        <f>VLOOKUP(B822,'LEAD 2019'!$B:$B,1,0)</f>
        <v>8.1.7.42.00-2</v>
      </c>
    </row>
    <row r="823" spans="1:11" ht="15" customHeight="1">
      <c r="A823" s="34">
        <v>6</v>
      </c>
      <c r="B823" s="35" t="s">
        <v>4986</v>
      </c>
      <c r="C823" s="35" t="s">
        <v>4987</v>
      </c>
      <c r="D823" s="35" t="s">
        <v>4988</v>
      </c>
      <c r="E823" s="36">
        <v>0</v>
      </c>
      <c r="F823" s="209"/>
      <c r="G823" s="36">
        <v>36179.760000000002</v>
      </c>
      <c r="H823" s="36">
        <v>0</v>
      </c>
      <c r="I823" s="36">
        <v>-36179.760000000002</v>
      </c>
      <c r="J823" s="209"/>
      <c r="K823" s="5" t="str">
        <f>VLOOKUP(B823,'LEAD 2019'!$B:$B,1,0)</f>
        <v>8.1.7.42.00.0003-1</v>
      </c>
    </row>
    <row r="824" spans="1:11" ht="15" customHeight="1">
      <c r="A824" s="227">
        <v>6</v>
      </c>
      <c r="B824" s="228" t="s">
        <v>4989</v>
      </c>
      <c r="C824" s="228" t="s">
        <v>4990</v>
      </c>
      <c r="D824" s="228" t="s">
        <v>4991</v>
      </c>
      <c r="E824" s="229">
        <v>0</v>
      </c>
      <c r="F824" s="230"/>
      <c r="G824" s="229">
        <v>16800</v>
      </c>
      <c r="H824" s="229">
        <v>0</v>
      </c>
      <c r="I824" s="229">
        <v>-16800</v>
      </c>
      <c r="J824" s="230"/>
      <c r="K824" s="231" t="str">
        <f>VLOOKUP(B824,'LEAD 2019'!$B:$B,1,0)</f>
        <v>8.1.7.42.00.0004-8</v>
      </c>
    </row>
    <row r="825" spans="1:11" ht="15" customHeight="1">
      <c r="A825" s="34">
        <v>6</v>
      </c>
      <c r="B825" s="35" t="s">
        <v>4992</v>
      </c>
      <c r="C825" s="35" t="s">
        <v>4993</v>
      </c>
      <c r="D825" s="35" t="s">
        <v>4994</v>
      </c>
      <c r="E825" s="36">
        <v>0</v>
      </c>
      <c r="F825" s="209"/>
      <c r="G825" s="36">
        <v>212237.24</v>
      </c>
      <c r="H825" s="36">
        <v>20576.150000000001</v>
      </c>
      <c r="I825" s="36">
        <v>-191661.09</v>
      </c>
      <c r="J825" s="209"/>
      <c r="K825" s="5" t="str">
        <f>VLOOKUP(B825,'LEAD 2019'!$B:$B,1,0)</f>
        <v>8.1.7.42.00.0007-9</v>
      </c>
    </row>
    <row r="826" spans="1:11" ht="15" customHeight="1">
      <c r="A826" s="34">
        <v>4</v>
      </c>
      <c r="B826" s="35" t="s">
        <v>4995</v>
      </c>
      <c r="C826" s="35" t="s">
        <v>1</v>
      </c>
      <c r="D826" s="35" t="s">
        <v>4996</v>
      </c>
      <c r="E826" s="36">
        <v>0</v>
      </c>
      <c r="F826" s="209"/>
      <c r="G826" s="36">
        <v>80823.5</v>
      </c>
      <c r="H826" s="36">
        <v>12500</v>
      </c>
      <c r="I826" s="36">
        <v>-68323.5</v>
      </c>
      <c r="J826" s="209"/>
      <c r="K826" s="5" t="str">
        <f>VLOOKUP(B826,'LEAD 2019'!$B:$B,1,0)</f>
        <v>8.1.7.45.00-9</v>
      </c>
    </row>
    <row r="827" spans="1:11" ht="15" customHeight="1">
      <c r="A827" s="34">
        <v>6</v>
      </c>
      <c r="B827" s="35" t="s">
        <v>4997</v>
      </c>
      <c r="C827" s="35" t="s">
        <v>4998</v>
      </c>
      <c r="D827" s="35" t="s">
        <v>4999</v>
      </c>
      <c r="E827" s="36">
        <v>0</v>
      </c>
      <c r="F827" s="209"/>
      <c r="G827" s="36">
        <v>70755.399999999994</v>
      </c>
      <c r="H827" s="36">
        <v>4000</v>
      </c>
      <c r="I827" s="36">
        <v>-66755.399999999994</v>
      </c>
      <c r="J827" s="209"/>
      <c r="K827" s="5" t="str">
        <f>VLOOKUP(B827,'LEAD 2019'!$B:$B,1,0)</f>
        <v>8.1.7.45.00.0001-8</v>
      </c>
    </row>
    <row r="828" spans="1:11" ht="15" customHeight="1">
      <c r="A828" s="34">
        <v>6</v>
      </c>
      <c r="B828" s="35" t="s">
        <v>6020</v>
      </c>
      <c r="C828" s="35" t="s">
        <v>6021</v>
      </c>
      <c r="D828" s="35" t="s">
        <v>6022</v>
      </c>
      <c r="E828" s="36">
        <v>0</v>
      </c>
      <c r="F828" s="209"/>
      <c r="G828" s="36">
        <v>2068.1</v>
      </c>
      <c r="H828" s="36">
        <v>500</v>
      </c>
      <c r="I828" s="36">
        <v>-1568.1</v>
      </c>
      <c r="J828" s="209"/>
      <c r="K828" s="5" t="str">
        <f>VLOOKUP(B828,'LEAD 2019'!$B:$B,1,0)</f>
        <v>8.1.7.45.00.0002-5</v>
      </c>
    </row>
    <row r="829" spans="1:11" ht="15" customHeight="1">
      <c r="A829" s="34">
        <v>4</v>
      </c>
      <c r="B829" s="35" t="s">
        <v>5000</v>
      </c>
      <c r="C829" s="35" t="s">
        <v>1</v>
      </c>
      <c r="D829" s="35" t="s">
        <v>5001</v>
      </c>
      <c r="E829" s="36">
        <v>0</v>
      </c>
      <c r="F829" s="209"/>
      <c r="G829" s="36">
        <v>12300</v>
      </c>
      <c r="H829" s="36">
        <v>0</v>
      </c>
      <c r="I829" s="36">
        <v>-12300</v>
      </c>
      <c r="J829" s="209"/>
      <c r="K829" s="5" t="str">
        <f>VLOOKUP(B829,'LEAD 2019'!$B:$B,1,0)</f>
        <v>8.1.7.48.00-6</v>
      </c>
    </row>
    <row r="830" spans="1:11" ht="15" customHeight="1">
      <c r="A830" s="34">
        <v>6</v>
      </c>
      <c r="B830" s="35" t="s">
        <v>5002</v>
      </c>
      <c r="C830" s="35" t="s">
        <v>5003</v>
      </c>
      <c r="D830" s="35" t="s">
        <v>5004</v>
      </c>
      <c r="E830" s="36">
        <v>0</v>
      </c>
      <c r="F830" s="209"/>
      <c r="G830" s="36">
        <v>12300</v>
      </c>
      <c r="H830" s="36">
        <v>0</v>
      </c>
      <c r="I830" s="36">
        <v>-12300</v>
      </c>
      <c r="J830" s="209"/>
      <c r="K830" s="5" t="str">
        <f>VLOOKUP(B830,'LEAD 2019'!$B:$B,1,0)</f>
        <v>8.1.7.48.00.0001-9</v>
      </c>
    </row>
    <row r="831" spans="1:11" ht="15" customHeight="1">
      <c r="A831" s="34">
        <v>4</v>
      </c>
      <c r="B831" s="35" t="s">
        <v>5005</v>
      </c>
      <c r="C831" s="35" t="s">
        <v>1</v>
      </c>
      <c r="D831" s="35" t="s">
        <v>5006</v>
      </c>
      <c r="E831" s="36">
        <v>0</v>
      </c>
      <c r="F831" s="209"/>
      <c r="G831" s="36">
        <v>300760.62</v>
      </c>
      <c r="H831" s="36">
        <v>28702.41</v>
      </c>
      <c r="I831" s="36">
        <v>-272058.21000000002</v>
      </c>
      <c r="J831" s="209"/>
      <c r="K831" s="5" t="str">
        <f>VLOOKUP(B831,'LEAD 2019'!$B:$B,1,0)</f>
        <v>8.1.7.51.00-0</v>
      </c>
    </row>
    <row r="832" spans="1:11" ht="15" customHeight="1">
      <c r="A832" s="34">
        <v>6</v>
      </c>
      <c r="B832" s="35" t="s">
        <v>5007</v>
      </c>
      <c r="C832" s="35" t="s">
        <v>5008</v>
      </c>
      <c r="D832" s="35" t="s">
        <v>5009</v>
      </c>
      <c r="E832" s="36">
        <v>0</v>
      </c>
      <c r="F832" s="209"/>
      <c r="G832" s="36">
        <v>20463.060000000001</v>
      </c>
      <c r="H832" s="36">
        <v>0</v>
      </c>
      <c r="I832" s="36">
        <v>-20463.060000000001</v>
      </c>
      <c r="J832" s="209"/>
      <c r="K832" s="5" t="str">
        <f>VLOOKUP(B832,'LEAD 2019'!$B:$B,1,0)</f>
        <v>8.1.7.51.00.0001-3</v>
      </c>
    </row>
    <row r="833" spans="1:11" ht="15" customHeight="1">
      <c r="A833" s="34">
        <v>6</v>
      </c>
      <c r="B833" s="35" t="s">
        <v>5010</v>
      </c>
      <c r="C833" s="35" t="s">
        <v>5011</v>
      </c>
      <c r="D833" s="35" t="s">
        <v>5012</v>
      </c>
      <c r="E833" s="36">
        <v>0</v>
      </c>
      <c r="F833" s="209"/>
      <c r="G833" s="36">
        <v>41690.49</v>
      </c>
      <c r="H833" s="36">
        <v>6772.73</v>
      </c>
      <c r="I833" s="36">
        <v>-34917.760000000002</v>
      </c>
      <c r="J833" s="209"/>
      <c r="K833" s="5" t="str">
        <f>VLOOKUP(B833,'LEAD 2019'!$B:$B,1,0)</f>
        <v>8.1.7.51.00.0002-0</v>
      </c>
    </row>
    <row r="834" spans="1:11" ht="15" customHeight="1">
      <c r="A834" s="34">
        <v>6</v>
      </c>
      <c r="B834" s="35" t="s">
        <v>5013</v>
      </c>
      <c r="C834" s="35" t="s">
        <v>5014</v>
      </c>
      <c r="D834" s="35" t="s">
        <v>5015</v>
      </c>
      <c r="E834" s="36">
        <v>0</v>
      </c>
      <c r="F834" s="209"/>
      <c r="G834" s="36">
        <v>164102.14000000001</v>
      </c>
      <c r="H834" s="36">
        <v>0.57999999999999996</v>
      </c>
      <c r="I834" s="36">
        <v>-164101.56</v>
      </c>
      <c r="J834" s="209"/>
      <c r="K834" s="5" t="str">
        <f>VLOOKUP(B834,'LEAD 2019'!$B:$B,1,0)</f>
        <v>8.1.7.51.00.0003-7</v>
      </c>
    </row>
    <row r="835" spans="1:11" ht="15" customHeight="1">
      <c r="A835" s="34">
        <v>6</v>
      </c>
      <c r="B835" s="35" t="s">
        <v>5016</v>
      </c>
      <c r="C835" s="35" t="s">
        <v>5017</v>
      </c>
      <c r="D835" s="35" t="s">
        <v>5018</v>
      </c>
      <c r="E835" s="36">
        <v>0</v>
      </c>
      <c r="F835" s="209"/>
      <c r="G835" s="36">
        <v>74504.929999999993</v>
      </c>
      <c r="H835" s="36">
        <v>21929.1</v>
      </c>
      <c r="I835" s="36">
        <v>-52575.83</v>
      </c>
      <c r="J835" s="209"/>
      <c r="K835" s="5" t="str">
        <f>VLOOKUP(B835,'LEAD 2019'!$B:$B,1,0)</f>
        <v>8.1.7.51.00.0004-4</v>
      </c>
    </row>
    <row r="836" spans="1:11" ht="15" customHeight="1">
      <c r="A836" s="34">
        <v>4</v>
      </c>
      <c r="B836" s="35" t="s">
        <v>5019</v>
      </c>
      <c r="C836" s="35" t="s">
        <v>1</v>
      </c>
      <c r="D836" s="35" t="s">
        <v>5020</v>
      </c>
      <c r="E836" s="36">
        <v>0</v>
      </c>
      <c r="F836" s="209"/>
      <c r="G836" s="36">
        <v>1464726.4</v>
      </c>
      <c r="H836" s="36">
        <v>83897.37</v>
      </c>
      <c r="I836" s="36">
        <v>-1380829.03</v>
      </c>
      <c r="J836" s="209"/>
      <c r="K836" s="5" t="str">
        <f>VLOOKUP(B836,'LEAD 2019'!$B:$B,1,0)</f>
        <v>8.1.7.54.00-7</v>
      </c>
    </row>
    <row r="837" spans="1:11" ht="15" customHeight="1">
      <c r="A837" s="34">
        <v>6</v>
      </c>
      <c r="B837" s="35" t="s">
        <v>5021</v>
      </c>
      <c r="C837" s="35" t="s">
        <v>5022</v>
      </c>
      <c r="D837" s="35" t="s">
        <v>5023</v>
      </c>
      <c r="E837" s="36">
        <v>0</v>
      </c>
      <c r="F837" s="209"/>
      <c r="G837" s="36">
        <v>626534.55000000005</v>
      </c>
      <c r="H837" s="36">
        <v>68849.38</v>
      </c>
      <c r="I837" s="36">
        <v>-557685.17000000004</v>
      </c>
      <c r="J837" s="209"/>
      <c r="K837" s="5" t="str">
        <f>VLOOKUP(B837,'LEAD 2019'!$B:$B,1,0)</f>
        <v>8.1.7.54.00.0005-2</v>
      </c>
    </row>
    <row r="838" spans="1:11" ht="15" customHeight="1">
      <c r="A838" s="34">
        <v>6</v>
      </c>
      <c r="B838" s="35" t="s">
        <v>5024</v>
      </c>
      <c r="C838" s="35" t="s">
        <v>5025</v>
      </c>
      <c r="D838" s="35" t="s">
        <v>5026</v>
      </c>
      <c r="E838" s="36">
        <v>0</v>
      </c>
      <c r="F838" s="209"/>
      <c r="G838" s="36">
        <v>382010.35</v>
      </c>
      <c r="H838" s="36">
        <v>0</v>
      </c>
      <c r="I838" s="36">
        <v>-382010.35</v>
      </c>
      <c r="J838" s="209"/>
      <c r="K838" s="5" t="str">
        <f>VLOOKUP(B838,'LEAD 2019'!$B:$B,1,0)</f>
        <v>8.1.7.54.00.0006-9</v>
      </c>
    </row>
    <row r="839" spans="1:11" ht="15" customHeight="1">
      <c r="A839" s="34">
        <v>6</v>
      </c>
      <c r="B839" s="35" t="s">
        <v>5832</v>
      </c>
      <c r="C839" s="35" t="s">
        <v>5833</v>
      </c>
      <c r="D839" s="35" t="s">
        <v>5834</v>
      </c>
      <c r="E839" s="36">
        <v>0</v>
      </c>
      <c r="F839" s="209"/>
      <c r="G839" s="36">
        <v>34288.36</v>
      </c>
      <c r="H839" s="36">
        <v>0</v>
      </c>
      <c r="I839" s="36">
        <v>-34288.36</v>
      </c>
      <c r="J839" s="209"/>
      <c r="K839" s="5" t="str">
        <f>VLOOKUP(B839,'LEAD 2019'!$B:$B,1,0)</f>
        <v>8.1.7.54.00.0007-6</v>
      </c>
    </row>
    <row r="840" spans="1:11" ht="15" customHeight="1">
      <c r="A840" s="34">
        <v>6</v>
      </c>
      <c r="B840" s="35" t="s">
        <v>5027</v>
      </c>
      <c r="C840" s="35" t="s">
        <v>5028</v>
      </c>
      <c r="D840" s="35" t="s">
        <v>5029</v>
      </c>
      <c r="E840" s="36">
        <v>0</v>
      </c>
      <c r="F840" s="209"/>
      <c r="G840" s="36">
        <v>74333.66</v>
      </c>
      <c r="H840" s="36">
        <v>7073.15</v>
      </c>
      <c r="I840" s="36">
        <v>-67260.509999999995</v>
      </c>
      <c r="J840" s="209"/>
      <c r="K840" s="5" t="str">
        <f>VLOOKUP(B840,'LEAD 2019'!$B:$B,1,0)</f>
        <v>8.1.7.54.00.0010-0</v>
      </c>
    </row>
    <row r="841" spans="1:11" ht="15" customHeight="1">
      <c r="A841" s="34">
        <v>6</v>
      </c>
      <c r="B841" s="35" t="s">
        <v>5871</v>
      </c>
      <c r="C841" s="35" t="s">
        <v>5872</v>
      </c>
      <c r="D841" s="35" t="s">
        <v>5873</v>
      </c>
      <c r="E841" s="36">
        <v>0</v>
      </c>
      <c r="F841" s="209"/>
      <c r="G841" s="36">
        <v>44854.37</v>
      </c>
      <c r="H841" s="36">
        <v>106.3</v>
      </c>
      <c r="I841" s="36">
        <v>-44748.07</v>
      </c>
      <c r="J841" s="209"/>
      <c r="K841" s="5" t="str">
        <f>VLOOKUP(B841,'LEAD 2019'!$B:$B,1,0)</f>
        <v>8.1.7.54.00.0014-8</v>
      </c>
    </row>
    <row r="842" spans="1:11" ht="15" customHeight="1">
      <c r="A842" s="34">
        <v>6</v>
      </c>
      <c r="B842" s="35" t="s">
        <v>5030</v>
      </c>
      <c r="C842" s="35" t="s">
        <v>5031</v>
      </c>
      <c r="D842" s="35" t="s">
        <v>5032</v>
      </c>
      <c r="E842" s="36">
        <v>0</v>
      </c>
      <c r="F842" s="209"/>
      <c r="G842" s="36">
        <v>177078.05</v>
      </c>
      <c r="H842" s="36">
        <v>0</v>
      </c>
      <c r="I842" s="36">
        <v>-177078.05</v>
      </c>
      <c r="J842" s="209"/>
      <c r="K842" s="5" t="str">
        <f>VLOOKUP(B842,'LEAD 2019'!$B:$B,1,0)</f>
        <v>8.1.7.54.00.0017-9</v>
      </c>
    </row>
    <row r="843" spans="1:11" ht="15" customHeight="1">
      <c r="A843" s="34">
        <v>6</v>
      </c>
      <c r="B843" s="35" t="s">
        <v>6023</v>
      </c>
      <c r="C843" s="35" t="s">
        <v>6024</v>
      </c>
      <c r="D843" s="35" t="s">
        <v>6025</v>
      </c>
      <c r="E843" s="36">
        <v>0</v>
      </c>
      <c r="F843" s="209"/>
      <c r="G843" s="36">
        <v>2850</v>
      </c>
      <c r="H843" s="36">
        <v>0</v>
      </c>
      <c r="I843" s="36">
        <v>-2850</v>
      </c>
      <c r="J843" s="209"/>
      <c r="K843" s="5" t="str">
        <f>VLOOKUP(B843,'LEAD 2019'!$B:$B,1,0)</f>
        <v>8.1.7.54.00.0018-6</v>
      </c>
    </row>
    <row r="844" spans="1:11" ht="15" customHeight="1">
      <c r="A844" s="34">
        <v>6</v>
      </c>
      <c r="B844" s="35" t="s">
        <v>5033</v>
      </c>
      <c r="C844" s="35" t="s">
        <v>5034</v>
      </c>
      <c r="D844" s="35" t="s">
        <v>5035</v>
      </c>
      <c r="E844" s="36">
        <v>0</v>
      </c>
      <c r="F844" s="209"/>
      <c r="G844" s="36">
        <v>17832.990000000002</v>
      </c>
      <c r="H844" s="36">
        <v>0</v>
      </c>
      <c r="I844" s="36">
        <v>-17832.990000000002</v>
      </c>
      <c r="J844" s="209"/>
      <c r="K844" s="5" t="str">
        <f>VLOOKUP(B844,'LEAD 2019'!$B:$B,1,0)</f>
        <v>8.1.7.54.00.0019-3</v>
      </c>
    </row>
    <row r="845" spans="1:11" ht="15" customHeight="1">
      <c r="A845" s="34">
        <v>6</v>
      </c>
      <c r="B845" s="35" t="s">
        <v>5036</v>
      </c>
      <c r="C845" s="35" t="s">
        <v>5037</v>
      </c>
      <c r="D845" s="35" t="s">
        <v>5038</v>
      </c>
      <c r="E845" s="36">
        <v>0</v>
      </c>
      <c r="F845" s="209"/>
      <c r="G845" s="36">
        <v>70565.399999999994</v>
      </c>
      <c r="H845" s="36">
        <v>7031</v>
      </c>
      <c r="I845" s="36">
        <v>-63534.400000000001</v>
      </c>
      <c r="J845" s="209"/>
      <c r="K845" s="5" t="str">
        <f>VLOOKUP(B845,'LEAD 2019'!$B:$B,1,0)</f>
        <v>8.1.7.54.00.0021-0</v>
      </c>
    </row>
    <row r="846" spans="1:11" ht="15" customHeight="1">
      <c r="A846" s="34">
        <v>6</v>
      </c>
      <c r="B846" s="35" t="s">
        <v>5039</v>
      </c>
      <c r="C846" s="35" t="s">
        <v>5040</v>
      </c>
      <c r="D846" s="35" t="s">
        <v>5041</v>
      </c>
      <c r="E846" s="36">
        <v>0</v>
      </c>
      <c r="F846" s="209"/>
      <c r="G846" s="36">
        <v>1368.27</v>
      </c>
      <c r="H846" s="36">
        <v>0</v>
      </c>
      <c r="I846" s="36">
        <v>-1368.27</v>
      </c>
      <c r="J846" s="209"/>
      <c r="K846" s="5" t="str">
        <f>VLOOKUP(B846,'LEAD 2019'!$B:$B,1,0)</f>
        <v>8.1.7.54.00.0022-7</v>
      </c>
    </row>
    <row r="847" spans="1:11" ht="15" customHeight="1">
      <c r="A847" s="34">
        <v>6</v>
      </c>
      <c r="B847" s="35" t="s">
        <v>6026</v>
      </c>
      <c r="C847" s="35" t="s">
        <v>6027</v>
      </c>
      <c r="D847" s="35" t="s">
        <v>6028</v>
      </c>
      <c r="E847" s="36">
        <v>0</v>
      </c>
      <c r="F847" s="209"/>
      <c r="G847" s="36">
        <v>9113.26</v>
      </c>
      <c r="H847" s="36">
        <v>0</v>
      </c>
      <c r="I847" s="36">
        <v>-9113.26</v>
      </c>
      <c r="J847" s="209"/>
      <c r="K847" s="5" t="str">
        <f>VLOOKUP(B847,'LEAD 2019'!$B:$B,1,0)</f>
        <v>8.1.7.54.00.0023-4</v>
      </c>
    </row>
    <row r="848" spans="1:11" ht="15" customHeight="1">
      <c r="A848" s="34">
        <v>6</v>
      </c>
      <c r="B848" s="35" t="s">
        <v>5042</v>
      </c>
      <c r="C848" s="35" t="s">
        <v>5043</v>
      </c>
      <c r="D848" s="35" t="s">
        <v>5044</v>
      </c>
      <c r="E848" s="36">
        <v>0</v>
      </c>
      <c r="F848" s="209"/>
      <c r="G848" s="36">
        <v>17488.650000000001</v>
      </c>
      <c r="H848" s="36">
        <v>0</v>
      </c>
      <c r="I848" s="36">
        <v>-17488.650000000001</v>
      </c>
      <c r="J848" s="209"/>
      <c r="K848" s="5" t="str">
        <f>VLOOKUP(B848,'LEAD 2019'!$B:$B,1,0)</f>
        <v>8.1.7.54.00.0026-5</v>
      </c>
    </row>
    <row r="849" spans="1:11" ht="15" customHeight="1">
      <c r="A849" s="34">
        <v>6</v>
      </c>
      <c r="B849" s="35" t="s">
        <v>5045</v>
      </c>
      <c r="C849" s="35" t="s">
        <v>5046</v>
      </c>
      <c r="D849" s="35" t="s">
        <v>5047</v>
      </c>
      <c r="E849" s="36">
        <v>0</v>
      </c>
      <c r="F849" s="209"/>
      <c r="G849" s="36">
        <v>1490.09</v>
      </c>
      <c r="H849" s="36">
        <v>495</v>
      </c>
      <c r="I849" s="36">
        <v>-995.09</v>
      </c>
      <c r="J849" s="209"/>
      <c r="K849" s="5" t="str">
        <f>VLOOKUP(B849,'LEAD 2019'!$B:$B,1,0)</f>
        <v>8.1.7.54.00.0028-9</v>
      </c>
    </row>
    <row r="850" spans="1:11" ht="15" customHeight="1">
      <c r="A850" s="34">
        <v>6</v>
      </c>
      <c r="B850" s="35" t="s">
        <v>5048</v>
      </c>
      <c r="C850" s="35" t="s">
        <v>5049</v>
      </c>
      <c r="D850" s="35" t="s">
        <v>5050</v>
      </c>
      <c r="E850" s="36">
        <v>0</v>
      </c>
      <c r="F850" s="209"/>
      <c r="G850" s="36">
        <v>4918.3999999999996</v>
      </c>
      <c r="H850" s="36">
        <v>342.54</v>
      </c>
      <c r="I850" s="36">
        <v>-4575.8599999999997</v>
      </c>
      <c r="J850" s="209"/>
      <c r="K850" s="5" t="str">
        <f>VLOOKUP(B850,'LEAD 2019'!$B:$B,1,0)</f>
        <v>8.1.7.54.00.9999-1</v>
      </c>
    </row>
    <row r="851" spans="1:11" ht="15" customHeight="1">
      <c r="A851" s="34">
        <v>4</v>
      </c>
      <c r="B851" s="35" t="s">
        <v>5051</v>
      </c>
      <c r="C851" s="35" t="s">
        <v>1</v>
      </c>
      <c r="D851" s="35" t="s">
        <v>5052</v>
      </c>
      <c r="E851" s="36">
        <v>0</v>
      </c>
      <c r="F851" s="209"/>
      <c r="G851" s="36">
        <v>615959.28</v>
      </c>
      <c r="H851" s="36">
        <v>19221.18</v>
      </c>
      <c r="I851" s="36">
        <v>-596738.1</v>
      </c>
      <c r="J851" s="209"/>
      <c r="K851" s="5" t="str">
        <f>VLOOKUP(B851,'LEAD 2019'!$B:$B,1,0)</f>
        <v>8.1.7.57.00-4</v>
      </c>
    </row>
    <row r="852" spans="1:11" ht="15" customHeight="1">
      <c r="A852" s="34">
        <v>6</v>
      </c>
      <c r="B852" s="35" t="s">
        <v>5933</v>
      </c>
      <c r="C852" s="35" t="s">
        <v>5934</v>
      </c>
      <c r="D852" s="35" t="s">
        <v>5935</v>
      </c>
      <c r="E852" s="36">
        <v>0</v>
      </c>
      <c r="F852" s="209"/>
      <c r="G852" s="36">
        <v>292.2</v>
      </c>
      <c r="H852" s="36">
        <v>0</v>
      </c>
      <c r="I852" s="36">
        <v>-292.2</v>
      </c>
      <c r="J852" s="209"/>
      <c r="K852" s="5" t="str">
        <f>VLOOKUP(B852,'LEAD 2019'!$B:$B,1,0)</f>
        <v>8.1.7.57.00.0002-2</v>
      </c>
    </row>
    <row r="853" spans="1:11" ht="15" customHeight="1">
      <c r="A853" s="34">
        <v>6</v>
      </c>
      <c r="B853" s="35" t="s">
        <v>6029</v>
      </c>
      <c r="C853" s="35" t="s">
        <v>6030</v>
      </c>
      <c r="D853" s="35" t="s">
        <v>6031</v>
      </c>
      <c r="E853" s="36">
        <v>0</v>
      </c>
      <c r="F853" s="209"/>
      <c r="G853" s="36">
        <v>3724.34</v>
      </c>
      <c r="H853" s="36">
        <v>0</v>
      </c>
      <c r="I853" s="36">
        <v>-3724.34</v>
      </c>
      <c r="J853" s="209"/>
      <c r="K853" s="5" t="str">
        <f>VLOOKUP(B853,'LEAD 2019'!$B:$B,1,0)</f>
        <v>8.1.7.57.00.0004-6</v>
      </c>
    </row>
    <row r="854" spans="1:11" ht="15" customHeight="1">
      <c r="A854" s="34">
        <v>6</v>
      </c>
      <c r="B854" s="35" t="s">
        <v>5053</v>
      </c>
      <c r="C854" s="35" t="s">
        <v>5054</v>
      </c>
      <c r="D854" s="35" t="s">
        <v>5055</v>
      </c>
      <c r="E854" s="36">
        <v>0</v>
      </c>
      <c r="F854" s="209"/>
      <c r="G854" s="36">
        <v>831.7</v>
      </c>
      <c r="H854" s="36">
        <v>0</v>
      </c>
      <c r="I854" s="36">
        <v>-831.7</v>
      </c>
      <c r="J854" s="209"/>
      <c r="K854" s="5" t="str">
        <f>VLOOKUP(B854,'LEAD 2019'!$B:$B,1,0)</f>
        <v>8.1.7.57.00.0005-3</v>
      </c>
    </row>
    <row r="855" spans="1:11" ht="15" customHeight="1">
      <c r="A855" s="34">
        <v>6</v>
      </c>
      <c r="B855" s="35" t="s">
        <v>5056</v>
      </c>
      <c r="C855" s="35" t="s">
        <v>5057</v>
      </c>
      <c r="D855" s="35" t="s">
        <v>5058</v>
      </c>
      <c r="E855" s="36">
        <v>0</v>
      </c>
      <c r="F855" s="209"/>
      <c r="G855" s="36">
        <v>82433.240000000005</v>
      </c>
      <c r="H855" s="36">
        <v>8299.1200000000008</v>
      </c>
      <c r="I855" s="36">
        <v>-74134.12</v>
      </c>
      <c r="J855" s="209"/>
      <c r="K855" s="5" t="str">
        <f>VLOOKUP(B855,'LEAD 2019'!$B:$B,1,0)</f>
        <v>8.1.7.57.00.0006-0</v>
      </c>
    </row>
    <row r="856" spans="1:11" ht="15" customHeight="1">
      <c r="A856" s="34">
        <v>6</v>
      </c>
      <c r="B856" s="35" t="s">
        <v>5059</v>
      </c>
      <c r="C856" s="35" t="s">
        <v>5060</v>
      </c>
      <c r="D856" s="35" t="s">
        <v>5061</v>
      </c>
      <c r="E856" s="36">
        <v>0</v>
      </c>
      <c r="F856" s="209"/>
      <c r="G856" s="36">
        <v>343631.24</v>
      </c>
      <c r="H856" s="36">
        <v>136.5</v>
      </c>
      <c r="I856" s="36">
        <v>-343494.74</v>
      </c>
      <c r="J856" s="209"/>
      <c r="K856" s="5" t="str">
        <f>VLOOKUP(B856,'LEAD 2019'!$B:$B,1,0)</f>
        <v>8.1.7.57.00.0007-7</v>
      </c>
    </row>
    <row r="857" spans="1:11" ht="15" customHeight="1">
      <c r="A857" s="34">
        <v>6</v>
      </c>
      <c r="B857" s="35" t="s">
        <v>5062</v>
      </c>
      <c r="C857" s="35" t="s">
        <v>5063</v>
      </c>
      <c r="D857" s="35" t="s">
        <v>5064</v>
      </c>
      <c r="E857" s="36">
        <v>0</v>
      </c>
      <c r="F857" s="209"/>
      <c r="G857" s="36">
        <v>175446.02</v>
      </c>
      <c r="H857" s="36">
        <v>10785.56</v>
      </c>
      <c r="I857" s="36">
        <v>-164660.46</v>
      </c>
      <c r="J857" s="209"/>
      <c r="K857" s="5" t="str">
        <f>VLOOKUP(B857,'LEAD 2019'!$B:$B,1,0)</f>
        <v>8.1.7.57.00.0010-1</v>
      </c>
    </row>
    <row r="858" spans="1:11" ht="15" customHeight="1">
      <c r="A858" s="34">
        <v>6</v>
      </c>
      <c r="B858" s="35" t="s">
        <v>5065</v>
      </c>
      <c r="C858" s="35" t="s">
        <v>5066</v>
      </c>
      <c r="D858" s="35" t="s">
        <v>5067</v>
      </c>
      <c r="E858" s="36">
        <v>0</v>
      </c>
      <c r="F858" s="209"/>
      <c r="G858" s="36">
        <v>9484.5400000000009</v>
      </c>
      <c r="H858" s="36">
        <v>0</v>
      </c>
      <c r="I858" s="36">
        <v>-9484.5400000000009</v>
      </c>
      <c r="J858" s="209"/>
      <c r="K858" s="5" t="str">
        <f>VLOOKUP(B858,'LEAD 2019'!$B:$B,1,0)</f>
        <v>8.1.7.57.00.0011-8</v>
      </c>
    </row>
    <row r="859" spans="1:11" ht="15" customHeight="1">
      <c r="A859" s="34">
        <v>6</v>
      </c>
      <c r="B859" s="35" t="s">
        <v>6032</v>
      </c>
      <c r="C859" s="35" t="s">
        <v>6033</v>
      </c>
      <c r="D859" s="35" t="s">
        <v>4974</v>
      </c>
      <c r="E859" s="36">
        <v>0</v>
      </c>
      <c r="F859" s="209"/>
      <c r="G859" s="36">
        <v>116</v>
      </c>
      <c r="H859" s="36">
        <v>0</v>
      </c>
      <c r="I859" s="36">
        <v>-116</v>
      </c>
      <c r="J859" s="209"/>
      <c r="K859" s="5" t="str">
        <f>VLOOKUP(B859,'LEAD 2019'!$B:$B,1,0)</f>
        <v>8.1.7.57.00.0013-2</v>
      </c>
    </row>
    <row r="860" spans="1:11" ht="15" customHeight="1">
      <c r="A860" s="34">
        <v>4</v>
      </c>
      <c r="B860" s="35" t="s">
        <v>5068</v>
      </c>
      <c r="C860" s="35" t="s">
        <v>1</v>
      </c>
      <c r="D860" s="35" t="s">
        <v>5069</v>
      </c>
      <c r="E860" s="36">
        <v>0</v>
      </c>
      <c r="F860" s="209"/>
      <c r="G860" s="36">
        <v>1076050.72</v>
      </c>
      <c r="H860" s="36">
        <v>650</v>
      </c>
      <c r="I860" s="36">
        <v>-1075400.72</v>
      </c>
      <c r="J860" s="209"/>
      <c r="K860" s="5" t="str">
        <f>VLOOKUP(B860,'LEAD 2019'!$B:$B,1,0)</f>
        <v>8.1.7.60.00-8</v>
      </c>
    </row>
    <row r="861" spans="1:11" ht="15" customHeight="1">
      <c r="A861" s="34">
        <v>6</v>
      </c>
      <c r="B861" s="35" t="s">
        <v>5070</v>
      </c>
      <c r="C861" s="35" t="s">
        <v>5071</v>
      </c>
      <c r="D861" s="35" t="s">
        <v>5072</v>
      </c>
      <c r="E861" s="36">
        <v>0</v>
      </c>
      <c r="F861" s="209"/>
      <c r="G861" s="36">
        <v>1076050.72</v>
      </c>
      <c r="H861" s="36">
        <v>650</v>
      </c>
      <c r="I861" s="36">
        <v>-1075400.72</v>
      </c>
      <c r="J861" s="209"/>
      <c r="K861" s="5" t="str">
        <f>VLOOKUP(B861,'LEAD 2019'!$B:$B,1,0)</f>
        <v>8.1.7.60.00.0001-9</v>
      </c>
    </row>
    <row r="862" spans="1:11" ht="15" customHeight="1">
      <c r="A862" s="34">
        <v>4</v>
      </c>
      <c r="B862" s="35" t="s">
        <v>5073</v>
      </c>
      <c r="C862" s="35" t="s">
        <v>1</v>
      </c>
      <c r="D862" s="35" t="s">
        <v>5074</v>
      </c>
      <c r="E862" s="36">
        <v>0</v>
      </c>
      <c r="F862" s="209"/>
      <c r="G862" s="36">
        <v>1033959.47</v>
      </c>
      <c r="H862" s="36">
        <v>20192.810000000001</v>
      </c>
      <c r="I862" s="36">
        <v>-1013766.66</v>
      </c>
      <c r="J862" s="209"/>
      <c r="K862" s="5" t="str">
        <f>VLOOKUP(B862,'LEAD 2019'!$B:$B,1,0)</f>
        <v>8.1.7.63.00-5</v>
      </c>
    </row>
    <row r="863" spans="1:11" ht="15" customHeight="1">
      <c r="A863" s="34">
        <v>6</v>
      </c>
      <c r="B863" s="35" t="s">
        <v>5075</v>
      </c>
      <c r="C863" s="35" t="s">
        <v>5076</v>
      </c>
      <c r="D863" s="35" t="s">
        <v>4276</v>
      </c>
      <c r="E863" s="36">
        <v>0</v>
      </c>
      <c r="F863" s="209"/>
      <c r="G863" s="36">
        <v>10113.33</v>
      </c>
      <c r="H863" s="36">
        <v>0.03</v>
      </c>
      <c r="I863" s="36">
        <v>-10113.299999999999</v>
      </c>
      <c r="J863" s="209"/>
      <c r="K863" s="5" t="str">
        <f>VLOOKUP(B863,'LEAD 2019'!$B:$B,1,0)</f>
        <v>8.1.7.63.00.0001-0</v>
      </c>
    </row>
    <row r="864" spans="1:11" ht="15" customHeight="1">
      <c r="A864" s="34">
        <v>6</v>
      </c>
      <c r="B864" s="35" t="s">
        <v>5936</v>
      </c>
      <c r="C864" s="35" t="s">
        <v>5937</v>
      </c>
      <c r="D864" s="35" t="s">
        <v>5938</v>
      </c>
      <c r="E864" s="36">
        <v>0</v>
      </c>
      <c r="F864" s="209"/>
      <c r="G864" s="36">
        <v>3679.41</v>
      </c>
      <c r="H864" s="36">
        <v>0</v>
      </c>
      <c r="I864" s="36">
        <v>-3679.41</v>
      </c>
      <c r="J864" s="209"/>
      <c r="K864" s="5" t="str">
        <f>VLOOKUP(B864,'LEAD 2019'!$B:$B,1,0)</f>
        <v>8.1.7.63.00.0002-7</v>
      </c>
    </row>
    <row r="865" spans="1:11" ht="15" customHeight="1">
      <c r="A865" s="227">
        <v>6</v>
      </c>
      <c r="B865" s="228" t="s">
        <v>5077</v>
      </c>
      <c r="C865" s="228" t="s">
        <v>5078</v>
      </c>
      <c r="D865" s="228" t="s">
        <v>5079</v>
      </c>
      <c r="E865" s="229">
        <v>0</v>
      </c>
      <c r="F865" s="230"/>
      <c r="G865" s="229">
        <v>2480.27</v>
      </c>
      <c r="H865" s="229">
        <v>0</v>
      </c>
      <c r="I865" s="229">
        <v>-2480.27</v>
      </c>
      <c r="J865" s="230"/>
      <c r="K865" s="231" t="str">
        <f>VLOOKUP(B865,'LEAD 2019'!$B:$B,1,0)</f>
        <v>8.1.7.63.00.0003-4</v>
      </c>
    </row>
    <row r="866" spans="1:11" ht="15" customHeight="1">
      <c r="A866" s="34">
        <v>6</v>
      </c>
      <c r="B866" s="35" t="s">
        <v>5080</v>
      </c>
      <c r="C866" s="35" t="s">
        <v>5081</v>
      </c>
      <c r="D866" s="35" t="s">
        <v>5082</v>
      </c>
      <c r="E866" s="36">
        <v>0</v>
      </c>
      <c r="F866" s="209"/>
      <c r="G866" s="36">
        <v>46278.2</v>
      </c>
      <c r="H866" s="36">
        <v>998</v>
      </c>
      <c r="I866" s="36">
        <v>-45280.2</v>
      </c>
      <c r="J866" s="209"/>
      <c r="K866" s="5" t="str">
        <f>VLOOKUP(B866,'LEAD 2019'!$B:$B,1,0)</f>
        <v>8.1.7.63.00.0004-1</v>
      </c>
    </row>
    <row r="867" spans="1:11" ht="15" customHeight="1">
      <c r="A867" s="34">
        <v>6</v>
      </c>
      <c r="B867" s="35" t="s">
        <v>5083</v>
      </c>
      <c r="C867" s="35" t="s">
        <v>5084</v>
      </c>
      <c r="D867" s="35" t="s">
        <v>5085</v>
      </c>
      <c r="E867" s="36">
        <v>0</v>
      </c>
      <c r="F867" s="209"/>
      <c r="G867" s="36">
        <v>454373.21</v>
      </c>
      <c r="H867" s="36">
        <v>9800.83</v>
      </c>
      <c r="I867" s="36">
        <v>-444572.38</v>
      </c>
      <c r="J867" s="209"/>
      <c r="K867" s="5" t="str">
        <f>VLOOKUP(B867,'LEAD 2019'!$B:$B,1,0)</f>
        <v>8.1.7.63.00.0005-8</v>
      </c>
    </row>
    <row r="868" spans="1:11" ht="15" customHeight="1">
      <c r="A868" s="34">
        <v>6</v>
      </c>
      <c r="B868" s="35" t="s">
        <v>5086</v>
      </c>
      <c r="C868" s="35" t="s">
        <v>5087</v>
      </c>
      <c r="D868" s="35" t="s">
        <v>5088</v>
      </c>
      <c r="E868" s="36">
        <v>0</v>
      </c>
      <c r="F868" s="209"/>
      <c r="G868" s="36">
        <v>17578.669999999998</v>
      </c>
      <c r="H868" s="36">
        <v>774</v>
      </c>
      <c r="I868" s="36">
        <v>-16804.669999999998</v>
      </c>
      <c r="J868" s="209"/>
      <c r="K868" s="5" t="str">
        <f>VLOOKUP(B868,'LEAD 2019'!$B:$B,1,0)</f>
        <v>8.1.7.63.00.0007-2</v>
      </c>
    </row>
    <row r="869" spans="1:11" ht="15" customHeight="1">
      <c r="A869" s="34">
        <v>6</v>
      </c>
      <c r="B869" s="35" t="s">
        <v>5089</v>
      </c>
      <c r="C869" s="35" t="s">
        <v>5090</v>
      </c>
      <c r="D869" s="35" t="s">
        <v>5091</v>
      </c>
      <c r="E869" s="36">
        <v>0</v>
      </c>
      <c r="F869" s="209"/>
      <c r="G869" s="36">
        <v>41166.720000000001</v>
      </c>
      <c r="H869" s="36">
        <v>0</v>
      </c>
      <c r="I869" s="36">
        <v>-41166.720000000001</v>
      </c>
      <c r="J869" s="209"/>
      <c r="K869" s="5" t="str">
        <f>VLOOKUP(B869,'LEAD 2019'!$B:$B,1,0)</f>
        <v>8.1.7.63.00.0011-3</v>
      </c>
    </row>
    <row r="870" spans="1:11" ht="15" customHeight="1">
      <c r="A870" s="34">
        <v>6</v>
      </c>
      <c r="B870" s="35" t="s">
        <v>5092</v>
      </c>
      <c r="C870" s="35" t="s">
        <v>5093</v>
      </c>
      <c r="D870" s="35" t="s">
        <v>5094</v>
      </c>
      <c r="E870" s="36">
        <v>0</v>
      </c>
      <c r="F870" s="209"/>
      <c r="G870" s="36">
        <v>4499.51</v>
      </c>
      <c r="H870" s="36">
        <v>0</v>
      </c>
      <c r="I870" s="36">
        <v>-4499.51</v>
      </c>
      <c r="J870" s="209"/>
      <c r="K870" s="5" t="str">
        <f>VLOOKUP(B870,'LEAD 2019'!$B:$B,1,0)</f>
        <v>8.1.7.63.00.0012-0</v>
      </c>
    </row>
    <row r="871" spans="1:11" ht="15" customHeight="1">
      <c r="A871" s="34">
        <v>6</v>
      </c>
      <c r="B871" s="35" t="s">
        <v>5095</v>
      </c>
      <c r="C871" s="35" t="s">
        <v>5096</v>
      </c>
      <c r="D871" s="35" t="s">
        <v>5097</v>
      </c>
      <c r="E871" s="36">
        <v>0</v>
      </c>
      <c r="F871" s="209"/>
      <c r="G871" s="36">
        <v>38749.870000000003</v>
      </c>
      <c r="H871" s="36">
        <v>0</v>
      </c>
      <c r="I871" s="36">
        <v>-38749.870000000003</v>
      </c>
      <c r="J871" s="209"/>
      <c r="K871" s="5" t="str">
        <f>VLOOKUP(B871,'LEAD 2019'!$B:$B,1,0)</f>
        <v>8.1.7.63.00.0013-7</v>
      </c>
    </row>
    <row r="872" spans="1:11" ht="15" customHeight="1">
      <c r="A872" s="34">
        <v>6</v>
      </c>
      <c r="B872" s="35" t="s">
        <v>5098</v>
      </c>
      <c r="C872" s="35" t="s">
        <v>5099</v>
      </c>
      <c r="D872" s="35" t="s">
        <v>5100</v>
      </c>
      <c r="E872" s="36">
        <v>0</v>
      </c>
      <c r="F872" s="209"/>
      <c r="G872" s="36">
        <v>97806.81</v>
      </c>
      <c r="H872" s="36">
        <v>0</v>
      </c>
      <c r="I872" s="36">
        <v>-97806.81</v>
      </c>
      <c r="J872" s="209"/>
      <c r="K872" s="5" t="str">
        <f>VLOOKUP(B872,'LEAD 2019'!$B:$B,1,0)</f>
        <v>8.1.7.63.00.0014-4</v>
      </c>
    </row>
    <row r="873" spans="1:11" ht="15" customHeight="1">
      <c r="A873" s="34">
        <v>6</v>
      </c>
      <c r="B873" s="35" t="s">
        <v>5101</v>
      </c>
      <c r="C873" s="35" t="s">
        <v>5102</v>
      </c>
      <c r="D873" s="35" t="s">
        <v>5103</v>
      </c>
      <c r="E873" s="36">
        <v>0</v>
      </c>
      <c r="F873" s="209"/>
      <c r="G873" s="36">
        <v>317233.46999999997</v>
      </c>
      <c r="H873" s="36">
        <v>8619.9500000000007</v>
      </c>
      <c r="I873" s="36">
        <v>-308613.52</v>
      </c>
      <c r="J873" s="209"/>
      <c r="K873" s="5" t="str">
        <f>VLOOKUP(B873,'LEAD 2019'!$B:$B,1,0)</f>
        <v>8.1.7.63.00.9999-7</v>
      </c>
    </row>
    <row r="874" spans="1:11" ht="15" customHeight="1">
      <c r="A874" s="34">
        <v>4</v>
      </c>
      <c r="B874" s="35" t="s">
        <v>5104</v>
      </c>
      <c r="C874" s="35" t="s">
        <v>1</v>
      </c>
      <c r="D874" s="35" t="s">
        <v>5105</v>
      </c>
      <c r="E874" s="36">
        <v>0</v>
      </c>
      <c r="F874" s="209"/>
      <c r="G874" s="36">
        <v>759345.7</v>
      </c>
      <c r="H874" s="36">
        <v>155223.76999999999</v>
      </c>
      <c r="I874" s="36">
        <v>-604121.93000000005</v>
      </c>
      <c r="J874" s="209"/>
      <c r="K874" s="5" t="str">
        <f>VLOOKUP(B874,'LEAD 2019'!$B:$B,1,0)</f>
        <v>8.1.7.66.00-2</v>
      </c>
    </row>
    <row r="875" spans="1:11" ht="15" customHeight="1">
      <c r="A875" s="34">
        <v>6</v>
      </c>
      <c r="B875" s="35" t="s">
        <v>5106</v>
      </c>
      <c r="C875" s="35" t="s">
        <v>5107</v>
      </c>
      <c r="D875" s="35" t="s">
        <v>5108</v>
      </c>
      <c r="E875" s="36">
        <v>0</v>
      </c>
      <c r="F875" s="209"/>
      <c r="G875" s="36">
        <v>15844.91</v>
      </c>
      <c r="H875" s="36">
        <v>1350</v>
      </c>
      <c r="I875" s="36">
        <v>-14494.91</v>
      </c>
      <c r="J875" s="209"/>
      <c r="K875" s="5" t="str">
        <f>VLOOKUP(B875,'LEAD 2019'!$B:$B,1,0)</f>
        <v>8.1.7.66.00.0001-1</v>
      </c>
    </row>
    <row r="876" spans="1:11" ht="15" customHeight="1">
      <c r="A876" s="34">
        <v>6</v>
      </c>
      <c r="B876" s="35" t="s">
        <v>5109</v>
      </c>
      <c r="C876" s="35" t="s">
        <v>5110</v>
      </c>
      <c r="D876" s="35" t="s">
        <v>5111</v>
      </c>
      <c r="E876" s="36">
        <v>0</v>
      </c>
      <c r="F876" s="209"/>
      <c r="G876" s="36">
        <v>24035.5</v>
      </c>
      <c r="H876" s="36">
        <v>0</v>
      </c>
      <c r="I876" s="36">
        <v>-24035.5</v>
      </c>
      <c r="J876" s="209"/>
      <c r="K876" s="5" t="str">
        <f>VLOOKUP(B876,'LEAD 2019'!$B:$B,1,0)</f>
        <v>8.1.7.66.00.0003-5</v>
      </c>
    </row>
    <row r="877" spans="1:11" ht="15" customHeight="1">
      <c r="A877" s="34">
        <v>6</v>
      </c>
      <c r="B877" s="35" t="s">
        <v>5112</v>
      </c>
      <c r="C877" s="35" t="s">
        <v>5113</v>
      </c>
      <c r="D877" s="35" t="s">
        <v>5114</v>
      </c>
      <c r="E877" s="36">
        <v>0</v>
      </c>
      <c r="F877" s="209"/>
      <c r="G877" s="36">
        <v>57595.199999999997</v>
      </c>
      <c r="H877" s="36">
        <v>5245.29</v>
      </c>
      <c r="I877" s="36">
        <v>-52349.91</v>
      </c>
      <c r="J877" s="209"/>
      <c r="K877" s="5" t="str">
        <f>VLOOKUP(B877,'LEAD 2019'!$B:$B,1,0)</f>
        <v>8.1.7.66.00.0004-2</v>
      </c>
    </row>
    <row r="878" spans="1:11" ht="15" customHeight="1">
      <c r="A878" s="34">
        <v>6</v>
      </c>
      <c r="B878" s="35" t="s">
        <v>5115</v>
      </c>
      <c r="C878" s="35" t="s">
        <v>5116</v>
      </c>
      <c r="D878" s="35" t="s">
        <v>5117</v>
      </c>
      <c r="E878" s="36">
        <v>0</v>
      </c>
      <c r="F878" s="209"/>
      <c r="G878" s="36">
        <v>212728.71</v>
      </c>
      <c r="H878" s="36">
        <v>148122.84</v>
      </c>
      <c r="I878" s="36">
        <v>-64605.87</v>
      </c>
      <c r="J878" s="209"/>
      <c r="K878" s="5" t="str">
        <f>VLOOKUP(B878,'LEAD 2019'!$B:$B,1,0)</f>
        <v>8.1.7.66.00.0005-9</v>
      </c>
    </row>
    <row r="879" spans="1:11" ht="15" customHeight="1">
      <c r="A879" s="34">
        <v>6</v>
      </c>
      <c r="B879" s="35" t="s">
        <v>6034</v>
      </c>
      <c r="C879" s="35" t="s">
        <v>6035</v>
      </c>
      <c r="D879" s="35" t="s">
        <v>5171</v>
      </c>
      <c r="E879" s="36">
        <v>0</v>
      </c>
      <c r="F879" s="209"/>
      <c r="G879" s="36">
        <v>1407.52</v>
      </c>
      <c r="H879" s="36">
        <v>505.64</v>
      </c>
      <c r="I879" s="36">
        <v>-901.88</v>
      </c>
      <c r="J879" s="209"/>
      <c r="K879" s="5" t="str">
        <f>VLOOKUP(B879,'LEAD 2019'!$B:$B,1,0)</f>
        <v>8.1.7.66.00.0006-6</v>
      </c>
    </row>
    <row r="880" spans="1:11" ht="15" customHeight="1">
      <c r="A880" s="34">
        <v>6</v>
      </c>
      <c r="B880" s="35" t="s">
        <v>5118</v>
      </c>
      <c r="C880" s="35" t="s">
        <v>5119</v>
      </c>
      <c r="D880" s="35" t="s">
        <v>5120</v>
      </c>
      <c r="E880" s="36">
        <v>0</v>
      </c>
      <c r="F880" s="209"/>
      <c r="G880" s="36">
        <v>447733.86</v>
      </c>
      <c r="H880" s="36">
        <v>0</v>
      </c>
      <c r="I880" s="36">
        <v>-447733.86</v>
      </c>
      <c r="J880" s="209"/>
      <c r="K880" s="5" t="str">
        <f>VLOOKUP(B880,'LEAD 2019'!$B:$B,1,0)</f>
        <v>8.1.7.66.00.0007-3</v>
      </c>
    </row>
    <row r="881" spans="1:11" ht="15" customHeight="1">
      <c r="A881" s="34">
        <v>4</v>
      </c>
      <c r="B881" s="35" t="s">
        <v>5121</v>
      </c>
      <c r="C881" s="35" t="s">
        <v>1</v>
      </c>
      <c r="D881" s="35" t="s">
        <v>5122</v>
      </c>
      <c r="E881" s="36">
        <v>0</v>
      </c>
      <c r="F881" s="209"/>
      <c r="G881" s="36">
        <v>90160.49</v>
      </c>
      <c r="H881" s="36">
        <v>0</v>
      </c>
      <c r="I881" s="36">
        <v>-90160.49</v>
      </c>
      <c r="J881" s="209"/>
      <c r="K881" s="5" t="str">
        <f>VLOOKUP(B881,'LEAD 2019'!$B:$B,1,0)</f>
        <v>8.1.7.69.00-9</v>
      </c>
    </row>
    <row r="882" spans="1:11" ht="15" customHeight="1">
      <c r="A882" s="34">
        <v>6</v>
      </c>
      <c r="B882" s="35" t="s">
        <v>5123</v>
      </c>
      <c r="C882" s="35" t="s">
        <v>5124</v>
      </c>
      <c r="D882" s="35" t="s">
        <v>5125</v>
      </c>
      <c r="E882" s="36">
        <v>0</v>
      </c>
      <c r="F882" s="209"/>
      <c r="G882" s="36">
        <v>18241.05</v>
      </c>
      <c r="H882" s="36">
        <v>0</v>
      </c>
      <c r="I882" s="36">
        <v>-18241.05</v>
      </c>
      <c r="J882" s="209"/>
      <c r="K882" s="5" t="str">
        <f>VLOOKUP(B882,'LEAD 2019'!$B:$B,1,0)</f>
        <v>8.1.7.69.00.0008-1</v>
      </c>
    </row>
    <row r="883" spans="1:11" ht="15" customHeight="1">
      <c r="A883" s="34">
        <v>6</v>
      </c>
      <c r="B883" s="35" t="s">
        <v>5126</v>
      </c>
      <c r="C883" s="35" t="s">
        <v>5127</v>
      </c>
      <c r="D883" s="35" t="s">
        <v>5128</v>
      </c>
      <c r="E883" s="36">
        <v>0</v>
      </c>
      <c r="F883" s="209"/>
      <c r="G883" s="36">
        <v>5080.99</v>
      </c>
      <c r="H883" s="36">
        <v>0</v>
      </c>
      <c r="I883" s="36">
        <v>-5080.99</v>
      </c>
      <c r="J883" s="209"/>
      <c r="K883" s="5" t="str">
        <f>VLOOKUP(B883,'LEAD 2019'!$B:$B,1,0)</f>
        <v>8.1.7.69.00.0009-8</v>
      </c>
    </row>
    <row r="884" spans="1:11" ht="15" customHeight="1">
      <c r="A884" s="34">
        <v>6</v>
      </c>
      <c r="B884" s="35" t="s">
        <v>5129</v>
      </c>
      <c r="C884" s="35" t="s">
        <v>5130</v>
      </c>
      <c r="D884" s="35" t="s">
        <v>5131</v>
      </c>
      <c r="E884" s="36">
        <v>0</v>
      </c>
      <c r="F884" s="209"/>
      <c r="G884" s="36">
        <v>3907.48</v>
      </c>
      <c r="H884" s="36">
        <v>0</v>
      </c>
      <c r="I884" s="36">
        <v>-3907.48</v>
      </c>
      <c r="J884" s="209"/>
      <c r="K884" s="5" t="str">
        <f>VLOOKUP(B884,'LEAD 2019'!$B:$B,1,0)</f>
        <v>8.1.7.69.00.0010-8</v>
      </c>
    </row>
    <row r="885" spans="1:11" ht="15" customHeight="1">
      <c r="A885" s="227">
        <v>6</v>
      </c>
      <c r="B885" s="228" t="s">
        <v>5132</v>
      </c>
      <c r="C885" s="228" t="s">
        <v>5133</v>
      </c>
      <c r="D885" s="228" t="s">
        <v>5134</v>
      </c>
      <c r="E885" s="229">
        <v>0</v>
      </c>
      <c r="F885" s="230"/>
      <c r="G885" s="229">
        <v>3005.35</v>
      </c>
      <c r="H885" s="229">
        <v>0</v>
      </c>
      <c r="I885" s="229">
        <v>-3005.35</v>
      </c>
      <c r="J885" s="230"/>
      <c r="K885" s="231" t="str">
        <f>VLOOKUP(B885,'LEAD 2019'!$B:$B,1,0)</f>
        <v>8.1.7.69.00.0012-2</v>
      </c>
    </row>
    <row r="886" spans="1:11" ht="15" customHeight="1">
      <c r="A886" s="34">
        <v>6</v>
      </c>
      <c r="B886" s="35" t="s">
        <v>5135</v>
      </c>
      <c r="C886" s="35" t="s">
        <v>5136</v>
      </c>
      <c r="D886" s="35" t="s">
        <v>5137</v>
      </c>
      <c r="E886" s="36">
        <v>0</v>
      </c>
      <c r="F886" s="209"/>
      <c r="G886" s="36">
        <v>34096.76</v>
      </c>
      <c r="H886" s="36">
        <v>0</v>
      </c>
      <c r="I886" s="36">
        <v>-34096.76</v>
      </c>
      <c r="J886" s="209"/>
      <c r="K886" s="5" t="str">
        <f>VLOOKUP(B886,'LEAD 2019'!$B:$B,1,0)</f>
        <v>8.1.7.69.00.0013-9</v>
      </c>
    </row>
    <row r="887" spans="1:11" ht="15" customHeight="1">
      <c r="A887" s="34">
        <v>6</v>
      </c>
      <c r="B887" s="35" t="s">
        <v>5138</v>
      </c>
      <c r="C887" s="35" t="s">
        <v>5139</v>
      </c>
      <c r="D887" s="35" t="s">
        <v>5140</v>
      </c>
      <c r="E887" s="36">
        <v>0</v>
      </c>
      <c r="F887" s="209"/>
      <c r="G887" s="36">
        <v>25828.86</v>
      </c>
      <c r="H887" s="36">
        <v>0</v>
      </c>
      <c r="I887" s="36">
        <v>-25828.86</v>
      </c>
      <c r="J887" s="209"/>
      <c r="K887" s="5" t="str">
        <f>VLOOKUP(B887,'LEAD 2019'!$B:$B,1,0)</f>
        <v>8.1.7.69.00.0014-6</v>
      </c>
    </row>
    <row r="888" spans="1:11" ht="15" customHeight="1">
      <c r="A888" s="34">
        <v>4</v>
      </c>
      <c r="B888" s="35" t="s">
        <v>6036</v>
      </c>
      <c r="C888" s="35" t="s">
        <v>1</v>
      </c>
      <c r="D888" s="35" t="s">
        <v>6037</v>
      </c>
      <c r="E888" s="36">
        <v>0</v>
      </c>
      <c r="F888" s="209"/>
      <c r="G888" s="36">
        <v>4145.8599999999997</v>
      </c>
      <c r="H888" s="36">
        <v>0</v>
      </c>
      <c r="I888" s="36">
        <v>-4145.8599999999997</v>
      </c>
      <c r="J888" s="209"/>
      <c r="K888" s="5" t="str">
        <f>VLOOKUP(B888,'LEAD 2019'!$B:$B,1,0)</f>
        <v>8.1.7.72.00-3</v>
      </c>
    </row>
    <row r="889" spans="1:11" ht="15" customHeight="1">
      <c r="A889" s="34">
        <v>6</v>
      </c>
      <c r="B889" s="35" t="s">
        <v>6038</v>
      </c>
      <c r="C889" s="35" t="s">
        <v>6039</v>
      </c>
      <c r="D889" s="35" t="s">
        <v>5145</v>
      </c>
      <c r="E889" s="36">
        <v>0</v>
      </c>
      <c r="F889" s="209"/>
      <c r="G889" s="36">
        <v>4145.8599999999997</v>
      </c>
      <c r="H889" s="36">
        <v>0</v>
      </c>
      <c r="I889" s="36">
        <v>-4145.8599999999997</v>
      </c>
      <c r="J889" s="209"/>
      <c r="K889" s="5" t="str">
        <f>VLOOKUP(B889,'LEAD 2019'!$B:$B,1,0)</f>
        <v>8.1.7.72.00.0002-3</v>
      </c>
    </row>
    <row r="890" spans="1:11" ht="15" customHeight="1">
      <c r="A890" s="34">
        <v>4</v>
      </c>
      <c r="B890" s="35" t="s">
        <v>5141</v>
      </c>
      <c r="C890" s="35" t="s">
        <v>1</v>
      </c>
      <c r="D890" s="35" t="s">
        <v>5142</v>
      </c>
      <c r="E890" s="36">
        <v>0</v>
      </c>
      <c r="F890" s="209"/>
      <c r="G890" s="36">
        <v>106387.66</v>
      </c>
      <c r="H890" s="36">
        <v>9937.2900000000009</v>
      </c>
      <c r="I890" s="36">
        <v>-96450.37</v>
      </c>
      <c r="J890" s="209"/>
      <c r="K890" s="5" t="str">
        <f>VLOOKUP(B890,'LEAD 2019'!$B:$B,1,0)</f>
        <v>8.1.7.75.00-0</v>
      </c>
    </row>
    <row r="891" spans="1:11" ht="15" customHeight="1">
      <c r="A891" s="34">
        <v>6</v>
      </c>
      <c r="B891" s="35" t="s">
        <v>5143</v>
      </c>
      <c r="C891" s="35" t="s">
        <v>5144</v>
      </c>
      <c r="D891" s="35" t="s">
        <v>5145</v>
      </c>
      <c r="E891" s="36">
        <v>0</v>
      </c>
      <c r="F891" s="209"/>
      <c r="G891" s="36">
        <v>97034.17</v>
      </c>
      <c r="H891" s="36">
        <v>3779.48</v>
      </c>
      <c r="I891" s="36">
        <v>-93254.69</v>
      </c>
      <c r="J891" s="209"/>
      <c r="K891" s="5" t="str">
        <f>VLOOKUP(B891,'LEAD 2019'!$B:$B,1,0)</f>
        <v>8.1.7.75.00.0003-1</v>
      </c>
    </row>
    <row r="892" spans="1:11" ht="15" customHeight="1">
      <c r="A892" s="34">
        <v>6</v>
      </c>
      <c r="B892" s="35" t="s">
        <v>5146</v>
      </c>
      <c r="C892" s="35" t="s">
        <v>5147</v>
      </c>
      <c r="D892" s="35" t="s">
        <v>5148</v>
      </c>
      <c r="E892" s="36">
        <v>0</v>
      </c>
      <c r="F892" s="209"/>
      <c r="G892" s="36">
        <v>9353.49</v>
      </c>
      <c r="H892" s="36">
        <v>6157.81</v>
      </c>
      <c r="I892" s="36">
        <v>-3195.68</v>
      </c>
      <c r="J892" s="209"/>
      <c r="K892" s="5" t="str">
        <f>VLOOKUP(B892,'LEAD 2019'!$B:$B,1,0)</f>
        <v>8.1.7.75.00.9999-4</v>
      </c>
    </row>
    <row r="893" spans="1:11" ht="15" customHeight="1">
      <c r="A893" s="34">
        <v>4</v>
      </c>
      <c r="B893" s="35" t="s">
        <v>5149</v>
      </c>
      <c r="C893" s="35" t="s">
        <v>1</v>
      </c>
      <c r="D893" s="35" t="s">
        <v>5150</v>
      </c>
      <c r="E893" s="36">
        <v>0</v>
      </c>
      <c r="F893" s="209"/>
      <c r="G893" s="36">
        <v>2320922.7400000002</v>
      </c>
      <c r="H893" s="36">
        <v>270341.2</v>
      </c>
      <c r="I893" s="36">
        <v>-2050581.54</v>
      </c>
      <c r="J893" s="209"/>
      <c r="K893" s="5" t="str">
        <f>VLOOKUP(B893,'LEAD 2019'!$B:$B,1,0)</f>
        <v>8.1.7.99.00-0</v>
      </c>
    </row>
    <row r="894" spans="1:11" ht="15" customHeight="1">
      <c r="A894" s="34">
        <v>6</v>
      </c>
      <c r="B894" s="35" t="s">
        <v>5151</v>
      </c>
      <c r="C894" s="35" t="s">
        <v>5152</v>
      </c>
      <c r="D894" s="35" t="s">
        <v>5153</v>
      </c>
      <c r="E894" s="36">
        <v>0</v>
      </c>
      <c r="F894" s="209"/>
      <c r="G894" s="36">
        <v>1102.3399999999999</v>
      </c>
      <c r="H894" s="36">
        <v>0</v>
      </c>
      <c r="I894" s="36">
        <v>-1102.3399999999999</v>
      </c>
      <c r="J894" s="209"/>
      <c r="K894" s="5" t="str">
        <f>VLOOKUP(B894,'LEAD 2019'!$B:$B,1,0)</f>
        <v>8.1.7.99.00.0001-1</v>
      </c>
    </row>
    <row r="895" spans="1:11" ht="15" customHeight="1">
      <c r="A895" s="34">
        <v>6</v>
      </c>
      <c r="B895" s="35" t="s">
        <v>5154</v>
      </c>
      <c r="C895" s="35" t="s">
        <v>5155</v>
      </c>
      <c r="D895" s="35" t="s">
        <v>5156</v>
      </c>
      <c r="E895" s="36">
        <v>0</v>
      </c>
      <c r="F895" s="209"/>
      <c r="G895" s="36">
        <v>63595.6</v>
      </c>
      <c r="H895" s="36">
        <v>1367.04</v>
      </c>
      <c r="I895" s="36">
        <v>-62228.56</v>
      </c>
      <c r="J895" s="209"/>
      <c r="K895" s="5" t="str">
        <f>VLOOKUP(B895,'LEAD 2019'!$B:$B,1,0)</f>
        <v>8.1.7.99.00.0002-8</v>
      </c>
    </row>
    <row r="896" spans="1:11" ht="15" customHeight="1">
      <c r="A896" s="34">
        <v>6</v>
      </c>
      <c r="B896" s="35" t="s">
        <v>5838</v>
      </c>
      <c r="C896" s="35" t="s">
        <v>5839</v>
      </c>
      <c r="D896" s="35" t="s">
        <v>5798</v>
      </c>
      <c r="E896" s="36">
        <v>0</v>
      </c>
      <c r="F896" s="209"/>
      <c r="G896" s="36">
        <v>544.67999999999995</v>
      </c>
      <c r="H896" s="36">
        <v>0</v>
      </c>
      <c r="I896" s="36">
        <v>-544.67999999999995</v>
      </c>
      <c r="J896" s="209"/>
      <c r="K896" s="5" t="str">
        <f>VLOOKUP(B896,'LEAD 2019'!$B:$B,1,0)</f>
        <v>8.1.7.99.00.0003-5</v>
      </c>
    </row>
    <row r="897" spans="1:11" ht="15" customHeight="1">
      <c r="A897" s="34">
        <v>6</v>
      </c>
      <c r="B897" s="35" t="s">
        <v>5157</v>
      </c>
      <c r="C897" s="35" t="s">
        <v>5158</v>
      </c>
      <c r="D897" s="35" t="s">
        <v>5159</v>
      </c>
      <c r="E897" s="36">
        <v>0</v>
      </c>
      <c r="F897" s="209"/>
      <c r="G897" s="36">
        <v>614225.94999999995</v>
      </c>
      <c r="H897" s="36">
        <v>19447.490000000002</v>
      </c>
      <c r="I897" s="36">
        <v>-594778.46</v>
      </c>
      <c r="J897" s="209"/>
      <c r="K897" s="5" t="str">
        <f>VLOOKUP(B897,'LEAD 2019'!$B:$B,1,0)</f>
        <v>8.1.7.99.00.0004-2</v>
      </c>
    </row>
    <row r="898" spans="1:11" ht="15" customHeight="1">
      <c r="A898" s="34">
        <v>6</v>
      </c>
      <c r="B898" s="35" t="s">
        <v>5160</v>
      </c>
      <c r="C898" s="35" t="s">
        <v>5161</v>
      </c>
      <c r="D898" s="35" t="s">
        <v>5162</v>
      </c>
      <c r="E898" s="36">
        <v>0</v>
      </c>
      <c r="F898" s="209"/>
      <c r="G898" s="36">
        <v>58623.88</v>
      </c>
      <c r="H898" s="36">
        <v>1774.71</v>
      </c>
      <c r="I898" s="36">
        <v>-56849.17</v>
      </c>
      <c r="J898" s="209"/>
      <c r="K898" s="5" t="str">
        <f>VLOOKUP(B898,'LEAD 2019'!$B:$B,1,0)</f>
        <v>8.1.7.99.00.0005-9</v>
      </c>
    </row>
    <row r="899" spans="1:11" ht="15" customHeight="1">
      <c r="A899" s="34">
        <v>6</v>
      </c>
      <c r="B899" s="35" t="s">
        <v>5163</v>
      </c>
      <c r="C899" s="35" t="s">
        <v>5164</v>
      </c>
      <c r="D899" s="35" t="s">
        <v>5165</v>
      </c>
      <c r="E899" s="36">
        <v>0</v>
      </c>
      <c r="F899" s="209"/>
      <c r="G899" s="36">
        <v>138584.82</v>
      </c>
      <c r="H899" s="36">
        <v>8309.59</v>
      </c>
      <c r="I899" s="36">
        <v>-130275.23</v>
      </c>
      <c r="J899" s="209"/>
      <c r="K899" s="5" t="str">
        <f>VLOOKUP(B899,'LEAD 2019'!$B:$B,1,0)</f>
        <v>8.1.7.99.00.0006-6</v>
      </c>
    </row>
    <row r="900" spans="1:11" ht="15" customHeight="1">
      <c r="A900" s="34">
        <v>6</v>
      </c>
      <c r="B900" s="35" t="s">
        <v>5166</v>
      </c>
      <c r="C900" s="35" t="s">
        <v>5167</v>
      </c>
      <c r="D900" s="35" t="s">
        <v>5168</v>
      </c>
      <c r="E900" s="36">
        <v>0</v>
      </c>
      <c r="F900" s="209"/>
      <c r="G900" s="36">
        <v>31863.45</v>
      </c>
      <c r="H900" s="36">
        <v>888.2</v>
      </c>
      <c r="I900" s="36">
        <v>-30975.25</v>
      </c>
      <c r="J900" s="209"/>
      <c r="K900" s="5" t="str">
        <f>VLOOKUP(B900,'LEAD 2019'!$B:$B,1,0)</f>
        <v>8.1.7.99.00.0007-3</v>
      </c>
    </row>
    <row r="901" spans="1:11" ht="15" customHeight="1">
      <c r="A901" s="34">
        <v>6</v>
      </c>
      <c r="B901" s="35" t="s">
        <v>5169</v>
      </c>
      <c r="C901" s="35" t="s">
        <v>5170</v>
      </c>
      <c r="D901" s="35" t="s">
        <v>5171</v>
      </c>
      <c r="E901" s="36">
        <v>0</v>
      </c>
      <c r="F901" s="209"/>
      <c r="G901" s="36">
        <v>5901.52</v>
      </c>
      <c r="H901" s="36">
        <v>817.96</v>
      </c>
      <c r="I901" s="36">
        <v>-5083.5600000000004</v>
      </c>
      <c r="J901" s="209"/>
      <c r="K901" s="5" t="str">
        <f>VLOOKUP(B901,'LEAD 2019'!$B:$B,1,0)</f>
        <v>8.1.7.99.00.0010-7</v>
      </c>
    </row>
    <row r="902" spans="1:11" ht="15" customHeight="1">
      <c r="A902" s="34">
        <v>6</v>
      </c>
      <c r="B902" s="35" t="s">
        <v>5843</v>
      </c>
      <c r="C902" s="35" t="s">
        <v>5844</v>
      </c>
      <c r="D902" s="35" t="s">
        <v>5845</v>
      </c>
      <c r="E902" s="36">
        <v>0</v>
      </c>
      <c r="F902" s="209"/>
      <c r="G902" s="36">
        <v>1935.71</v>
      </c>
      <c r="H902" s="36">
        <v>1150.25</v>
      </c>
      <c r="I902" s="36">
        <v>-785.46</v>
      </c>
      <c r="J902" s="209"/>
      <c r="K902" s="5" t="str">
        <f>VLOOKUP(B902,'LEAD 2019'!$B:$B,1,0)</f>
        <v>8.1.7.99.00.0012-1</v>
      </c>
    </row>
    <row r="903" spans="1:11" ht="15" customHeight="1">
      <c r="A903" s="227">
        <v>6</v>
      </c>
      <c r="B903" s="228" t="s">
        <v>5172</v>
      </c>
      <c r="C903" s="228" t="s">
        <v>5173</v>
      </c>
      <c r="D903" s="228" t="s">
        <v>5174</v>
      </c>
      <c r="E903" s="229">
        <v>0</v>
      </c>
      <c r="F903" s="230"/>
      <c r="G903" s="229">
        <v>548.9</v>
      </c>
      <c r="H903" s="229">
        <v>0</v>
      </c>
      <c r="I903" s="229">
        <v>-548.9</v>
      </c>
      <c r="J903" s="230"/>
      <c r="K903" s="231" t="str">
        <f>VLOOKUP(B903,'LEAD 2019'!$B:$B,1,0)</f>
        <v>8.1.7.99.00.0013-8</v>
      </c>
    </row>
    <row r="904" spans="1:11" ht="15" customHeight="1">
      <c r="A904" s="34">
        <v>6</v>
      </c>
      <c r="B904" s="35" t="s">
        <v>5175</v>
      </c>
      <c r="C904" s="35" t="s">
        <v>5176</v>
      </c>
      <c r="D904" s="35" t="s">
        <v>5177</v>
      </c>
      <c r="E904" s="36">
        <v>0</v>
      </c>
      <c r="F904" s="209"/>
      <c r="G904" s="36">
        <v>58004.800000000003</v>
      </c>
      <c r="H904" s="36">
        <v>0</v>
      </c>
      <c r="I904" s="36">
        <v>-58004.800000000003</v>
      </c>
      <c r="J904" s="209"/>
      <c r="K904" s="5" t="str">
        <f>VLOOKUP(B904,'LEAD 2019'!$B:$B,1,0)</f>
        <v>8.1.7.99.00.0015-2</v>
      </c>
    </row>
    <row r="905" spans="1:11" ht="15" customHeight="1">
      <c r="A905" s="34">
        <v>6</v>
      </c>
      <c r="B905" s="35" t="s">
        <v>6040</v>
      </c>
      <c r="C905" s="35" t="s">
        <v>6041</v>
      </c>
      <c r="D905" s="35" t="s">
        <v>6042</v>
      </c>
      <c r="E905" s="36">
        <v>0</v>
      </c>
      <c r="F905" s="209"/>
      <c r="G905" s="36">
        <v>143.97999999999999</v>
      </c>
      <c r="H905" s="36">
        <v>0</v>
      </c>
      <c r="I905" s="36">
        <v>-143.97999999999999</v>
      </c>
      <c r="J905" s="209"/>
      <c r="K905" s="5" t="str">
        <f>VLOOKUP(B905,'LEAD 2019'!$B:$B,1,0)</f>
        <v>8.1.7.99.00.0016-9</v>
      </c>
    </row>
    <row r="906" spans="1:11" ht="15" customHeight="1">
      <c r="A906" s="34">
        <v>6</v>
      </c>
      <c r="B906" s="35" t="s">
        <v>5178</v>
      </c>
      <c r="C906" s="35" t="s">
        <v>5179</v>
      </c>
      <c r="D906" s="35" t="s">
        <v>5180</v>
      </c>
      <c r="E906" s="36">
        <v>0</v>
      </c>
      <c r="F906" s="209"/>
      <c r="G906" s="36">
        <v>7954.39</v>
      </c>
      <c r="H906" s="36">
        <v>0</v>
      </c>
      <c r="I906" s="36">
        <v>-7954.39</v>
      </c>
      <c r="J906" s="209"/>
      <c r="K906" s="5" t="str">
        <f>VLOOKUP(B906,'LEAD 2019'!$B:$B,1,0)</f>
        <v>8.1.7.99.00.0017-6</v>
      </c>
    </row>
    <row r="907" spans="1:11" ht="15" customHeight="1">
      <c r="A907" s="34">
        <v>6</v>
      </c>
      <c r="B907" s="35" t="s">
        <v>5181</v>
      </c>
      <c r="C907" s="35" t="s">
        <v>5182</v>
      </c>
      <c r="D907" s="35" t="s">
        <v>5183</v>
      </c>
      <c r="E907" s="36">
        <v>0</v>
      </c>
      <c r="F907" s="209"/>
      <c r="G907" s="36">
        <v>653485.72</v>
      </c>
      <c r="H907" s="36">
        <v>94529.45</v>
      </c>
      <c r="I907" s="36">
        <v>-558956.27</v>
      </c>
      <c r="J907" s="209"/>
      <c r="K907" s="5" t="str">
        <f>VLOOKUP(B907,'LEAD 2019'!$B:$B,1,0)</f>
        <v>8.1.7.99.00.0018-3</v>
      </c>
    </row>
    <row r="908" spans="1:11" ht="15" customHeight="1">
      <c r="A908" s="34">
        <v>6</v>
      </c>
      <c r="B908" s="35" t="s">
        <v>13473</v>
      </c>
      <c r="C908" s="35" t="s">
        <v>14488</v>
      </c>
      <c r="D908" s="35" t="s">
        <v>14489</v>
      </c>
      <c r="E908" s="36">
        <v>0</v>
      </c>
      <c r="F908" s="209"/>
      <c r="G908" s="36">
        <v>2372.0300000000002</v>
      </c>
      <c r="H908" s="36">
        <v>0</v>
      </c>
      <c r="I908" s="36">
        <v>-2372.0300000000002</v>
      </c>
      <c r="J908" s="209"/>
      <c r="K908" s="5" t="str">
        <f>VLOOKUP(B908,'LEAD 2019'!$B:$B,1,0)</f>
        <v>8.1.7.99.00.0023-1</v>
      </c>
    </row>
    <row r="909" spans="1:11" ht="15" customHeight="1">
      <c r="A909" s="34">
        <v>6</v>
      </c>
      <c r="B909" s="35" t="s">
        <v>5184</v>
      </c>
      <c r="C909" s="35" t="s">
        <v>5185</v>
      </c>
      <c r="D909" s="35" t="s">
        <v>5186</v>
      </c>
      <c r="E909" s="36">
        <v>0</v>
      </c>
      <c r="F909" s="209"/>
      <c r="G909" s="36">
        <v>74.36</v>
      </c>
      <c r="H909" s="36">
        <v>0</v>
      </c>
      <c r="I909" s="36">
        <v>-74.36</v>
      </c>
      <c r="J909" s="209"/>
      <c r="K909" s="5" t="str">
        <f>VLOOKUP(B909,'LEAD 2019'!$B:$B,1,0)</f>
        <v>8.1.7.99.00.0024-8</v>
      </c>
    </row>
    <row r="910" spans="1:11" ht="15" customHeight="1">
      <c r="A910" s="34">
        <v>6</v>
      </c>
      <c r="B910" s="35" t="s">
        <v>5187</v>
      </c>
      <c r="C910" s="35" t="s">
        <v>5188</v>
      </c>
      <c r="D910" s="35" t="s">
        <v>5189</v>
      </c>
      <c r="E910" s="36">
        <v>0</v>
      </c>
      <c r="F910" s="209"/>
      <c r="G910" s="36">
        <v>191101.08</v>
      </c>
      <c r="H910" s="36">
        <v>0</v>
      </c>
      <c r="I910" s="36">
        <v>-191101.08</v>
      </c>
      <c r="J910" s="209"/>
      <c r="K910" s="5" t="str">
        <f>VLOOKUP(B910,'LEAD 2019'!$B:$B,1,0)</f>
        <v>8.1.7.99.00.0025-5</v>
      </c>
    </row>
    <row r="911" spans="1:11" ht="15" customHeight="1">
      <c r="A911" s="34">
        <v>6</v>
      </c>
      <c r="B911" s="35" t="s">
        <v>5190</v>
      </c>
      <c r="C911" s="35" t="s">
        <v>5191</v>
      </c>
      <c r="D911" s="35" t="s">
        <v>3334</v>
      </c>
      <c r="E911" s="36">
        <v>0</v>
      </c>
      <c r="F911" s="209"/>
      <c r="G911" s="36">
        <v>17962.080000000002</v>
      </c>
      <c r="H911" s="36">
        <v>0</v>
      </c>
      <c r="I911" s="36">
        <v>-17962.080000000002</v>
      </c>
      <c r="J911" s="209"/>
      <c r="K911" s="5" t="str">
        <f>VLOOKUP(B911,'LEAD 2019'!$B:$B,1,0)</f>
        <v>8.1.7.99.00.0027-9</v>
      </c>
    </row>
    <row r="912" spans="1:11" ht="15" customHeight="1">
      <c r="A912" s="34">
        <v>6</v>
      </c>
      <c r="B912" s="35" t="s">
        <v>5192</v>
      </c>
      <c r="C912" s="35" t="s">
        <v>5193</v>
      </c>
      <c r="D912" s="35" t="s">
        <v>4294</v>
      </c>
      <c r="E912" s="36">
        <v>0</v>
      </c>
      <c r="F912" s="209"/>
      <c r="G912" s="36">
        <v>472897.45</v>
      </c>
      <c r="H912" s="36">
        <v>142056.51</v>
      </c>
      <c r="I912" s="36">
        <v>-330840.94</v>
      </c>
      <c r="J912" s="209"/>
      <c r="K912" s="5" t="str">
        <f>VLOOKUP(B912,'LEAD 2019'!$B:$B,1,0)</f>
        <v>8.1.7.99.00.9999-8</v>
      </c>
    </row>
    <row r="913" spans="1:11" ht="15" customHeight="1">
      <c r="A913" s="34">
        <v>3</v>
      </c>
      <c r="B913" s="35" t="s">
        <v>5194</v>
      </c>
      <c r="C913" s="35" t="s">
        <v>1</v>
      </c>
      <c r="D913" s="35" t="s">
        <v>5195</v>
      </c>
      <c r="E913" s="36">
        <v>0</v>
      </c>
      <c r="F913" s="209"/>
      <c r="G913" s="36">
        <v>12676223.07</v>
      </c>
      <c r="H913" s="36">
        <v>3154811.55</v>
      </c>
      <c r="I913" s="36">
        <v>-9521411.5199999996</v>
      </c>
      <c r="J913" s="209"/>
      <c r="K913" s="5" t="str">
        <f>VLOOKUP(B913,'LEAD 2019'!$B:$B,1,0)</f>
        <v>8.1.8.00.00-9</v>
      </c>
    </row>
    <row r="914" spans="1:11" ht="15" customHeight="1">
      <c r="A914" s="34">
        <v>4</v>
      </c>
      <c r="B914" s="35" t="s">
        <v>5196</v>
      </c>
      <c r="C914" s="35" t="s">
        <v>1</v>
      </c>
      <c r="D914" s="35" t="s">
        <v>5197</v>
      </c>
      <c r="E914" s="36">
        <v>0</v>
      </c>
      <c r="F914" s="209"/>
      <c r="G914" s="36">
        <v>479744.24</v>
      </c>
      <c r="H914" s="36">
        <v>41627.51</v>
      </c>
      <c r="I914" s="36">
        <v>-438116.73</v>
      </c>
      <c r="J914" s="209"/>
      <c r="K914" s="5" t="str">
        <f>VLOOKUP(B914,'LEAD 2019'!$B:$B,1,0)</f>
        <v>8.1.8.20.00-3</v>
      </c>
    </row>
    <row r="915" spans="1:11" ht="15" customHeight="1">
      <c r="A915" s="34">
        <v>6</v>
      </c>
      <c r="B915" s="35" t="s">
        <v>5198</v>
      </c>
      <c r="C915" s="35" t="s">
        <v>5199</v>
      </c>
      <c r="D915" s="35" t="s">
        <v>5200</v>
      </c>
      <c r="E915" s="36">
        <v>0</v>
      </c>
      <c r="F915" s="209"/>
      <c r="G915" s="36">
        <v>479744.24</v>
      </c>
      <c r="H915" s="36">
        <v>41627.51</v>
      </c>
      <c r="I915" s="36">
        <v>-438116.73</v>
      </c>
      <c r="J915" s="209"/>
      <c r="K915" s="5" t="str">
        <f>VLOOKUP(B915,'LEAD 2019'!$B:$B,1,0)</f>
        <v>8.1.8.20.00.0001-6</v>
      </c>
    </row>
    <row r="916" spans="1:11" ht="15" customHeight="1">
      <c r="A916" s="34">
        <v>4</v>
      </c>
      <c r="B916" s="35" t="s">
        <v>5201</v>
      </c>
      <c r="C916" s="35" t="s">
        <v>1</v>
      </c>
      <c r="D916" s="35" t="s">
        <v>5202</v>
      </c>
      <c r="E916" s="36">
        <v>0</v>
      </c>
      <c r="F916" s="209"/>
      <c r="G916" s="36">
        <v>11583308.939999999</v>
      </c>
      <c r="H916" s="36">
        <v>2776564.61</v>
      </c>
      <c r="I916" s="36">
        <v>-8806744.3300000001</v>
      </c>
      <c r="J916" s="209"/>
      <c r="K916" s="5" t="str">
        <f>VLOOKUP(B916,'LEAD 2019'!$B:$B,1,0)</f>
        <v>8.1.8.30.00-0</v>
      </c>
    </row>
    <row r="917" spans="1:11" ht="15" customHeight="1">
      <c r="A917" s="34">
        <v>5</v>
      </c>
      <c r="B917" s="35" t="s">
        <v>5203</v>
      </c>
      <c r="C917" s="35" t="s">
        <v>1</v>
      </c>
      <c r="D917" s="35" t="s">
        <v>5204</v>
      </c>
      <c r="E917" s="36">
        <v>0</v>
      </c>
      <c r="F917" s="209"/>
      <c r="G917" s="36">
        <v>11208776.66</v>
      </c>
      <c r="H917" s="36">
        <v>2679111.0099999998</v>
      </c>
      <c r="I917" s="36">
        <v>-8529665.6500000004</v>
      </c>
      <c r="J917" s="209"/>
      <c r="K917" s="5" t="str">
        <f>VLOOKUP(B917,'LEAD 2019'!$B:$B,1,0)</f>
        <v>8.1.8.30.30-9</v>
      </c>
    </row>
    <row r="918" spans="1:11" ht="15" customHeight="1">
      <c r="A918" s="34">
        <v>6</v>
      </c>
      <c r="B918" s="35" t="s">
        <v>5205</v>
      </c>
      <c r="C918" s="35" t="s">
        <v>5206</v>
      </c>
      <c r="D918" s="35" t="s">
        <v>4714</v>
      </c>
      <c r="E918" s="36">
        <v>0</v>
      </c>
      <c r="F918" s="209"/>
      <c r="G918" s="36">
        <v>2926377.12</v>
      </c>
      <c r="H918" s="36">
        <v>1247793.68</v>
      </c>
      <c r="I918" s="36">
        <v>-1678583.44</v>
      </c>
      <c r="J918" s="209"/>
      <c r="K918" s="5" t="str">
        <f>VLOOKUP(B918,'LEAD 2019'!$B:$B,1,0)</f>
        <v>8.1.8.30.30.0001-6</v>
      </c>
    </row>
    <row r="919" spans="1:11" ht="15" customHeight="1">
      <c r="A919" s="34">
        <v>6</v>
      </c>
      <c r="B919" s="35" t="s">
        <v>5207</v>
      </c>
      <c r="C919" s="35" t="s">
        <v>5208</v>
      </c>
      <c r="D919" s="35" t="s">
        <v>5209</v>
      </c>
      <c r="E919" s="36">
        <v>0</v>
      </c>
      <c r="F919" s="209"/>
      <c r="G919" s="36">
        <v>80084.38</v>
      </c>
      <c r="H919" s="36">
        <v>29045.09</v>
      </c>
      <c r="I919" s="36">
        <v>-51039.29</v>
      </c>
      <c r="J919" s="209"/>
      <c r="K919" s="5" t="str">
        <f>VLOOKUP(B919,'LEAD 2019'!$B:$B,1,0)</f>
        <v>8.1.8.30.30.0140-0</v>
      </c>
    </row>
    <row r="920" spans="1:11" ht="15" customHeight="1">
      <c r="A920" s="227">
        <v>6</v>
      </c>
      <c r="B920" s="228" t="s">
        <v>5210</v>
      </c>
      <c r="C920" s="228" t="s">
        <v>5211</v>
      </c>
      <c r="D920" s="228" t="s">
        <v>5212</v>
      </c>
      <c r="E920" s="229">
        <v>0</v>
      </c>
      <c r="F920" s="230"/>
      <c r="G920" s="229">
        <v>9373.59</v>
      </c>
      <c r="H920" s="229">
        <v>2664.22</v>
      </c>
      <c r="I920" s="229">
        <v>-6709.37</v>
      </c>
      <c r="J920" s="230"/>
      <c r="K920" s="231" t="str">
        <f>VLOOKUP(B920,'LEAD 2019'!$B:$B,1,0)</f>
        <v>8.1.8.30.30.0141-7</v>
      </c>
    </row>
    <row r="921" spans="1:11" ht="15" customHeight="1">
      <c r="A921" s="34">
        <v>6</v>
      </c>
      <c r="B921" s="35" t="s">
        <v>5213</v>
      </c>
      <c r="C921" s="35" t="s">
        <v>5214</v>
      </c>
      <c r="D921" s="35" t="s">
        <v>5215</v>
      </c>
      <c r="E921" s="36">
        <v>0</v>
      </c>
      <c r="F921" s="209"/>
      <c r="G921" s="36">
        <v>246930.66</v>
      </c>
      <c r="H921" s="36">
        <v>11852.89</v>
      </c>
      <c r="I921" s="36">
        <v>-235077.77</v>
      </c>
      <c r="J921" s="209"/>
      <c r="K921" s="5" t="str">
        <f>VLOOKUP(B921,'LEAD 2019'!$B:$B,1,0)</f>
        <v>8.1.8.30.30.0142-4</v>
      </c>
    </row>
    <row r="922" spans="1:11" ht="15" customHeight="1">
      <c r="A922" s="34">
        <v>6</v>
      </c>
      <c r="B922" s="35" t="s">
        <v>5216</v>
      </c>
      <c r="C922" s="35" t="s">
        <v>5217</v>
      </c>
      <c r="D922" s="35" t="s">
        <v>5218</v>
      </c>
      <c r="E922" s="36">
        <v>0</v>
      </c>
      <c r="F922" s="209"/>
      <c r="G922" s="36">
        <v>22809.3</v>
      </c>
      <c r="H922" s="36">
        <v>7198.13</v>
      </c>
      <c r="I922" s="36">
        <v>-15611.17</v>
      </c>
      <c r="J922" s="209"/>
      <c r="K922" s="5" t="str">
        <f>VLOOKUP(B922,'LEAD 2019'!$B:$B,1,0)</f>
        <v>8.1.8.30.30.0143-1</v>
      </c>
    </row>
    <row r="923" spans="1:11" ht="15" customHeight="1">
      <c r="A923" s="34">
        <v>6</v>
      </c>
      <c r="B923" s="35" t="s">
        <v>5219</v>
      </c>
      <c r="C923" s="35" t="s">
        <v>5220</v>
      </c>
      <c r="D923" s="35" t="s">
        <v>5221</v>
      </c>
      <c r="E923" s="36">
        <v>0</v>
      </c>
      <c r="F923" s="209"/>
      <c r="G923" s="36">
        <v>5327016.3099999996</v>
      </c>
      <c r="H923" s="36">
        <v>786319.98</v>
      </c>
      <c r="I923" s="36">
        <v>-4540696.33</v>
      </c>
      <c r="J923" s="209"/>
      <c r="K923" s="5" t="str">
        <f>VLOOKUP(B923,'LEAD 2019'!$B:$B,1,0)</f>
        <v>8.1.8.30.30.0153-4</v>
      </c>
    </row>
    <row r="924" spans="1:11" ht="15" customHeight="1">
      <c r="A924" s="34">
        <v>6</v>
      </c>
      <c r="B924" s="35" t="s">
        <v>5222</v>
      </c>
      <c r="C924" s="35" t="s">
        <v>5223</v>
      </c>
      <c r="D924" s="35" t="s">
        <v>5224</v>
      </c>
      <c r="E924" s="36">
        <v>0</v>
      </c>
      <c r="F924" s="209"/>
      <c r="G924" s="36">
        <v>5105.9799999999996</v>
      </c>
      <c r="H924" s="36">
        <v>891.23</v>
      </c>
      <c r="I924" s="36">
        <v>-4214.75</v>
      </c>
      <c r="J924" s="209"/>
      <c r="K924" s="5" t="str">
        <f>VLOOKUP(B924,'LEAD 2019'!$B:$B,1,0)</f>
        <v>8.1.8.30.30.0157-2</v>
      </c>
    </row>
    <row r="925" spans="1:11" ht="15" customHeight="1">
      <c r="A925" s="34">
        <v>6</v>
      </c>
      <c r="B925" s="35" t="s">
        <v>5225</v>
      </c>
      <c r="C925" s="35" t="s">
        <v>5226</v>
      </c>
      <c r="D925" s="35" t="s">
        <v>5227</v>
      </c>
      <c r="E925" s="36">
        <v>0</v>
      </c>
      <c r="F925" s="209"/>
      <c r="G925" s="36">
        <v>2591079.3199999998</v>
      </c>
      <c r="H925" s="36">
        <v>593345.79</v>
      </c>
      <c r="I925" s="36">
        <v>-1997733.53</v>
      </c>
      <c r="J925" s="209"/>
      <c r="K925" s="5" t="str">
        <f>VLOOKUP(B925,'LEAD 2019'!$B:$B,1,0)</f>
        <v>8.1.8.30.30.0187-1</v>
      </c>
    </row>
    <row r="926" spans="1:11" ht="15" customHeight="1">
      <c r="A926" s="34">
        <v>5</v>
      </c>
      <c r="B926" s="35" t="s">
        <v>5228</v>
      </c>
      <c r="C926" s="35" t="s">
        <v>1</v>
      </c>
      <c r="D926" s="35" t="s">
        <v>5229</v>
      </c>
      <c r="E926" s="36">
        <v>0</v>
      </c>
      <c r="F926" s="209"/>
      <c r="G926" s="36">
        <v>249926.34</v>
      </c>
      <c r="H926" s="36">
        <v>76234.59</v>
      </c>
      <c r="I926" s="36">
        <v>-173691.75</v>
      </c>
      <c r="J926" s="209"/>
      <c r="K926" s="5" t="str">
        <f>VLOOKUP(B926,'LEAD 2019'!$B:$B,1,0)</f>
        <v>8.1.8.30.60-8</v>
      </c>
    </row>
    <row r="927" spans="1:11" ht="15" customHeight="1">
      <c r="A927" s="34">
        <v>6</v>
      </c>
      <c r="B927" s="35" t="s">
        <v>5230</v>
      </c>
      <c r="C927" s="35" t="s">
        <v>5231</v>
      </c>
      <c r="D927" s="35" t="s">
        <v>4728</v>
      </c>
      <c r="E927" s="36">
        <v>0</v>
      </c>
      <c r="F927" s="209"/>
      <c r="G927" s="36">
        <v>249926.34</v>
      </c>
      <c r="H927" s="36">
        <v>76234.59</v>
      </c>
      <c r="I927" s="36">
        <v>-173691.75</v>
      </c>
      <c r="J927" s="209"/>
      <c r="K927" s="5" t="str">
        <f>VLOOKUP(B927,'LEAD 2019'!$B:$B,1,0)</f>
        <v>8.1.8.30.60.0001-3</v>
      </c>
    </row>
    <row r="928" spans="1:11" ht="15" customHeight="1">
      <c r="A928" s="34">
        <v>5</v>
      </c>
      <c r="B928" s="35" t="s">
        <v>5232</v>
      </c>
      <c r="C928" s="35" t="s">
        <v>1</v>
      </c>
      <c r="D928" s="35" t="s">
        <v>5233</v>
      </c>
      <c r="E928" s="36">
        <v>0</v>
      </c>
      <c r="F928" s="209"/>
      <c r="G928" s="36">
        <v>124605.94</v>
      </c>
      <c r="H928" s="36">
        <v>21219.01</v>
      </c>
      <c r="I928" s="36">
        <v>-103386.93</v>
      </c>
      <c r="J928" s="209"/>
      <c r="K928" s="5" t="str">
        <f>VLOOKUP(B928,'LEAD 2019'!$B:$B,1,0)</f>
        <v>8.1.8.30.99-0</v>
      </c>
    </row>
    <row r="929" spans="1:11" ht="15" customHeight="1">
      <c r="A929" s="34">
        <v>6</v>
      </c>
      <c r="B929" s="35" t="s">
        <v>5234</v>
      </c>
      <c r="C929" s="35" t="s">
        <v>5235</v>
      </c>
      <c r="D929" s="35" t="s">
        <v>5236</v>
      </c>
      <c r="E929" s="36">
        <v>0</v>
      </c>
      <c r="F929" s="209"/>
      <c r="G929" s="36">
        <v>70959.47</v>
      </c>
      <c r="H929" s="36">
        <v>21219.01</v>
      </c>
      <c r="I929" s="36">
        <v>-49740.46</v>
      </c>
      <c r="J929" s="209"/>
      <c r="K929" s="5" t="str">
        <f>VLOOKUP(B929,'LEAD 2019'!$B:$B,1,0)</f>
        <v>8.1.8.30.99.0001-7</v>
      </c>
    </row>
    <row r="930" spans="1:11" ht="15" customHeight="1">
      <c r="A930" s="34">
        <v>6</v>
      </c>
      <c r="B930" s="35" t="s">
        <v>5237</v>
      </c>
      <c r="C930" s="35" t="s">
        <v>5238</v>
      </c>
      <c r="D930" s="35" t="s">
        <v>5239</v>
      </c>
      <c r="E930" s="36">
        <v>0</v>
      </c>
      <c r="F930" s="209"/>
      <c r="G930" s="36">
        <v>33646.47</v>
      </c>
      <c r="H930" s="36">
        <v>0</v>
      </c>
      <c r="I930" s="36">
        <v>-33646.47</v>
      </c>
      <c r="J930" s="209"/>
      <c r="K930" s="5" t="str">
        <f>VLOOKUP(B930,'LEAD 2019'!$B:$B,1,0)</f>
        <v>8.1.8.30.99.0002-4</v>
      </c>
    </row>
    <row r="931" spans="1:11" ht="15" customHeight="1">
      <c r="A931" s="227">
        <v>6</v>
      </c>
      <c r="B931" s="228" t="s">
        <v>5240</v>
      </c>
      <c r="C931" s="228" t="s">
        <v>5241</v>
      </c>
      <c r="D931" s="228" t="s">
        <v>3247</v>
      </c>
      <c r="E931" s="229">
        <v>0</v>
      </c>
      <c r="F931" s="230"/>
      <c r="G931" s="229">
        <v>20000</v>
      </c>
      <c r="H931" s="229">
        <v>0</v>
      </c>
      <c r="I931" s="229">
        <v>-20000</v>
      </c>
      <c r="J931" s="230"/>
      <c r="K931" s="231" t="str">
        <f>VLOOKUP(B931,'LEAD 2019'!$B:$B,1,0)</f>
        <v>8.1.8.30.99.9999-4</v>
      </c>
    </row>
    <row r="932" spans="1:11" ht="15" customHeight="1">
      <c r="A932" s="34">
        <v>4</v>
      </c>
      <c r="B932" s="35" t="s">
        <v>5242</v>
      </c>
      <c r="C932" s="35" t="s">
        <v>1</v>
      </c>
      <c r="D932" s="35" t="s">
        <v>5243</v>
      </c>
      <c r="E932" s="36">
        <v>0</v>
      </c>
      <c r="F932" s="209"/>
      <c r="G932" s="36">
        <v>613017.89</v>
      </c>
      <c r="H932" s="36">
        <v>336467.43</v>
      </c>
      <c r="I932" s="36">
        <v>-276550.46000000002</v>
      </c>
      <c r="J932" s="209"/>
      <c r="K932" s="5" t="str">
        <f>VLOOKUP(B932,'LEAD 2019'!$B:$B,1,0)</f>
        <v>8.1.8.40.00-7</v>
      </c>
    </row>
    <row r="933" spans="1:11" ht="15" customHeight="1">
      <c r="A933" s="34">
        <v>5</v>
      </c>
      <c r="B933" s="35" t="s">
        <v>5244</v>
      </c>
      <c r="C933" s="35" t="s">
        <v>1</v>
      </c>
      <c r="D933" s="35" t="s">
        <v>5245</v>
      </c>
      <c r="E933" s="36">
        <v>0</v>
      </c>
      <c r="F933" s="209"/>
      <c r="G933" s="36">
        <v>13387.32</v>
      </c>
      <c r="H933" s="36">
        <v>2000</v>
      </c>
      <c r="I933" s="36">
        <v>-11387.32</v>
      </c>
      <c r="J933" s="209"/>
      <c r="K933" s="5" t="str">
        <f>VLOOKUP(B933,'LEAD 2019'!$B:$B,1,0)</f>
        <v>8.1.8.40.10-0</v>
      </c>
    </row>
    <row r="934" spans="1:11" ht="15" customHeight="1">
      <c r="A934" s="34">
        <v>6</v>
      </c>
      <c r="B934" s="35" t="s">
        <v>13856</v>
      </c>
      <c r="C934" s="35" t="s">
        <v>14490</v>
      </c>
      <c r="D934" s="35" t="s">
        <v>14491</v>
      </c>
      <c r="E934" s="36">
        <v>0</v>
      </c>
      <c r="F934" s="209"/>
      <c r="G934" s="36">
        <v>7600</v>
      </c>
      <c r="H934" s="36">
        <v>2000</v>
      </c>
      <c r="I934" s="36">
        <v>-5600</v>
      </c>
      <c r="J934" s="209"/>
      <c r="K934" s="5" t="str">
        <f>VLOOKUP(B934,'LEAD 2019'!$B:$B,1,0)</f>
        <v>8.1.8.40.10.0001-1</v>
      </c>
    </row>
    <row r="935" spans="1:11" ht="15" customHeight="1">
      <c r="A935" s="34">
        <v>6</v>
      </c>
      <c r="B935" s="35" t="s">
        <v>5246</v>
      </c>
      <c r="C935" s="35" t="s">
        <v>5247</v>
      </c>
      <c r="D935" s="35" t="s">
        <v>4309</v>
      </c>
      <c r="E935" s="36">
        <v>0</v>
      </c>
      <c r="F935" s="209"/>
      <c r="G935" s="36">
        <v>5787.32</v>
      </c>
      <c r="H935" s="36">
        <v>0</v>
      </c>
      <c r="I935" s="36">
        <v>-5787.32</v>
      </c>
      <c r="J935" s="209"/>
      <c r="K935" s="5" t="str">
        <f>VLOOKUP(B935,'LEAD 2019'!$B:$B,1,0)</f>
        <v>8.1.8.40.10.0002-8</v>
      </c>
    </row>
    <row r="936" spans="1:11" ht="15" customHeight="1">
      <c r="A936" s="34">
        <v>5</v>
      </c>
      <c r="B936" s="35" t="s">
        <v>5248</v>
      </c>
      <c r="C936" s="35" t="s">
        <v>1</v>
      </c>
      <c r="D936" s="35" t="s">
        <v>5249</v>
      </c>
      <c r="E936" s="36">
        <v>0</v>
      </c>
      <c r="F936" s="209"/>
      <c r="G936" s="36">
        <v>599630.56999999995</v>
      </c>
      <c r="H936" s="36">
        <v>334467.43</v>
      </c>
      <c r="I936" s="36">
        <v>-265163.14</v>
      </c>
      <c r="J936" s="209"/>
      <c r="K936" s="5" t="str">
        <f>VLOOKUP(B936,'LEAD 2019'!$B:$B,1,0)</f>
        <v>8.1.8.40.20-3</v>
      </c>
    </row>
    <row r="937" spans="1:11" ht="15" customHeight="1">
      <c r="A937" s="34">
        <v>6</v>
      </c>
      <c r="B937" s="35" t="s">
        <v>5250</v>
      </c>
      <c r="C937" s="35" t="s">
        <v>5251</v>
      </c>
      <c r="D937" s="35" t="s">
        <v>4329</v>
      </c>
      <c r="E937" s="36">
        <v>0</v>
      </c>
      <c r="F937" s="209"/>
      <c r="G937" s="36">
        <v>599630.56999999995</v>
      </c>
      <c r="H937" s="36">
        <v>334467.43</v>
      </c>
      <c r="I937" s="36">
        <v>-265163.14</v>
      </c>
      <c r="J937" s="209"/>
      <c r="K937" s="5" t="str">
        <f>VLOOKUP(B937,'LEAD 2019'!$B:$B,1,0)</f>
        <v>8.1.8.40.20.0001-0</v>
      </c>
    </row>
    <row r="938" spans="1:11" ht="15" customHeight="1">
      <c r="A938" s="34">
        <v>3</v>
      </c>
      <c r="B938" s="35" t="s">
        <v>5252</v>
      </c>
      <c r="C938" s="35" t="s">
        <v>1</v>
      </c>
      <c r="D938" s="35" t="s">
        <v>5253</v>
      </c>
      <c r="E938" s="36">
        <v>0</v>
      </c>
      <c r="F938" s="209"/>
      <c r="G938" s="36">
        <v>2377147.96</v>
      </c>
      <c r="H938" s="36">
        <v>141650.48000000001</v>
      </c>
      <c r="I938" s="36">
        <v>-2235497.48</v>
      </c>
      <c r="J938" s="209"/>
      <c r="K938" s="5" t="str">
        <f>VLOOKUP(B938,'LEAD 2019'!$B:$B,1,0)</f>
        <v>8.1.9.00.00-2</v>
      </c>
    </row>
    <row r="939" spans="1:11" ht="15" customHeight="1">
      <c r="A939" s="34">
        <v>4</v>
      </c>
      <c r="B939" s="35" t="s">
        <v>5254</v>
      </c>
      <c r="C939" s="35" t="s">
        <v>1</v>
      </c>
      <c r="D939" s="35" t="s">
        <v>5255</v>
      </c>
      <c r="E939" s="36">
        <v>0</v>
      </c>
      <c r="F939" s="209"/>
      <c r="G939" s="36">
        <v>145641.03</v>
      </c>
      <c r="H939" s="36">
        <v>31687.43</v>
      </c>
      <c r="I939" s="36">
        <v>-113953.60000000001</v>
      </c>
      <c r="J939" s="209"/>
      <c r="K939" s="5" t="str">
        <f>VLOOKUP(B939,'LEAD 2019'!$B:$B,1,0)</f>
        <v>8.1.9.25.00-1</v>
      </c>
    </row>
    <row r="940" spans="1:11" ht="15" customHeight="1">
      <c r="A940" s="34">
        <v>6</v>
      </c>
      <c r="B940" s="35" t="s">
        <v>5256</v>
      </c>
      <c r="C940" s="35" t="s">
        <v>5257</v>
      </c>
      <c r="D940" s="35" t="s">
        <v>5258</v>
      </c>
      <c r="E940" s="36">
        <v>0</v>
      </c>
      <c r="F940" s="209"/>
      <c r="G940" s="36">
        <v>145641.03</v>
      </c>
      <c r="H940" s="36">
        <v>31687.43</v>
      </c>
      <c r="I940" s="36">
        <v>-113953.60000000001</v>
      </c>
      <c r="J940" s="209"/>
      <c r="K940" s="5" t="str">
        <f>VLOOKUP(B940,'LEAD 2019'!$B:$B,1,0)</f>
        <v>8.1.9.25.00.0001-0</v>
      </c>
    </row>
    <row r="941" spans="1:11" ht="15" customHeight="1">
      <c r="A941" s="34">
        <v>4</v>
      </c>
      <c r="B941" s="35" t="s">
        <v>5259</v>
      </c>
      <c r="C941" s="35" t="s">
        <v>1</v>
      </c>
      <c r="D941" s="35" t="s">
        <v>5260</v>
      </c>
      <c r="E941" s="36">
        <v>0</v>
      </c>
      <c r="F941" s="209"/>
      <c r="G941" s="36">
        <v>108957.39</v>
      </c>
      <c r="H941" s="36">
        <v>0</v>
      </c>
      <c r="I941" s="36">
        <v>-108957.39</v>
      </c>
      <c r="J941" s="209"/>
      <c r="K941" s="5" t="str">
        <f>VLOOKUP(B941,'LEAD 2019'!$B:$B,1,0)</f>
        <v>8.1.9.30.00-3</v>
      </c>
    </row>
    <row r="942" spans="1:11" ht="15" customHeight="1">
      <c r="A942" s="34">
        <v>6</v>
      </c>
      <c r="B942" s="35" t="s">
        <v>5261</v>
      </c>
      <c r="C942" s="35" t="s">
        <v>5262</v>
      </c>
      <c r="D942" s="35" t="s">
        <v>5263</v>
      </c>
      <c r="E942" s="36">
        <v>0</v>
      </c>
      <c r="F942" s="209"/>
      <c r="G942" s="36">
        <v>108957.39</v>
      </c>
      <c r="H942" s="36">
        <v>0</v>
      </c>
      <c r="I942" s="36">
        <v>-108957.39</v>
      </c>
      <c r="J942" s="209"/>
      <c r="K942" s="5" t="str">
        <f>VLOOKUP(B942,'LEAD 2019'!$B:$B,1,0)</f>
        <v>8.1.9.30.00.0001-8</v>
      </c>
    </row>
    <row r="943" spans="1:11" ht="15" customHeight="1">
      <c r="A943" s="34">
        <v>4</v>
      </c>
      <c r="B943" s="35" t="s">
        <v>5264</v>
      </c>
      <c r="C943" s="35" t="s">
        <v>1</v>
      </c>
      <c r="D943" s="35" t="s">
        <v>5265</v>
      </c>
      <c r="E943" s="36">
        <v>0</v>
      </c>
      <c r="F943" s="209"/>
      <c r="G943" s="36">
        <v>87242.48</v>
      </c>
      <c r="H943" s="36">
        <v>65826.66</v>
      </c>
      <c r="I943" s="36">
        <v>-21415.82</v>
      </c>
      <c r="J943" s="209"/>
      <c r="K943" s="5" t="str">
        <f>VLOOKUP(B943,'LEAD 2019'!$B:$B,1,0)</f>
        <v>8.1.9.33.00-0</v>
      </c>
    </row>
    <row r="944" spans="1:11" ht="15" customHeight="1">
      <c r="A944" s="34">
        <v>6</v>
      </c>
      <c r="B944" s="35" t="s">
        <v>5266</v>
      </c>
      <c r="C944" s="35" t="s">
        <v>5267</v>
      </c>
      <c r="D944" s="35" t="s">
        <v>5268</v>
      </c>
      <c r="E944" s="36">
        <v>0</v>
      </c>
      <c r="F944" s="209"/>
      <c r="G944" s="36">
        <v>69536.91</v>
      </c>
      <c r="H944" s="36">
        <v>65826.66</v>
      </c>
      <c r="I944" s="36">
        <v>-3710.25</v>
      </c>
      <c r="J944" s="209"/>
      <c r="K944" s="5" t="str">
        <f>VLOOKUP(B944,'LEAD 2019'!$B:$B,1,0)</f>
        <v>8.1.9.33.00.0001-9</v>
      </c>
    </row>
    <row r="945" spans="1:11" ht="15" customHeight="1">
      <c r="A945" s="34">
        <v>6</v>
      </c>
      <c r="B945" s="35" t="s">
        <v>5269</v>
      </c>
      <c r="C945" s="35" t="s">
        <v>5270</v>
      </c>
      <c r="D945" s="35" t="s">
        <v>5271</v>
      </c>
      <c r="E945" s="36">
        <v>0</v>
      </c>
      <c r="F945" s="209"/>
      <c r="G945" s="36">
        <v>17705.57</v>
      </c>
      <c r="H945" s="36">
        <v>0</v>
      </c>
      <c r="I945" s="36">
        <v>-17705.57</v>
      </c>
      <c r="J945" s="209"/>
      <c r="K945" s="5" t="str">
        <f>VLOOKUP(B945,'LEAD 2019'!$B:$B,1,0)</f>
        <v>8.1.9.33.00.0002-6</v>
      </c>
    </row>
    <row r="946" spans="1:11" ht="15" customHeight="1">
      <c r="A946" s="34">
        <v>4</v>
      </c>
      <c r="B946" s="35" t="s">
        <v>5272</v>
      </c>
      <c r="C946" s="35" t="s">
        <v>1</v>
      </c>
      <c r="D946" s="35" t="s">
        <v>5273</v>
      </c>
      <c r="E946" s="36">
        <v>0</v>
      </c>
      <c r="F946" s="209"/>
      <c r="G946" s="36">
        <v>76453.279999999999</v>
      </c>
      <c r="H946" s="36">
        <v>0</v>
      </c>
      <c r="I946" s="36">
        <v>-76453.279999999999</v>
      </c>
      <c r="J946" s="209"/>
      <c r="K946" s="5" t="str">
        <f>VLOOKUP(B946,'LEAD 2019'!$B:$B,1,0)</f>
        <v>8.1.9.52.00-5</v>
      </c>
    </row>
    <row r="947" spans="1:11" ht="15" customHeight="1">
      <c r="A947" s="34">
        <v>5</v>
      </c>
      <c r="B947" s="35" t="s">
        <v>5274</v>
      </c>
      <c r="C947" s="35" t="s">
        <v>1</v>
      </c>
      <c r="D947" s="35" t="s">
        <v>4565</v>
      </c>
      <c r="E947" s="36">
        <v>0</v>
      </c>
      <c r="F947" s="209"/>
      <c r="G947" s="36">
        <v>76453.279999999999</v>
      </c>
      <c r="H947" s="36">
        <v>0</v>
      </c>
      <c r="I947" s="36">
        <v>-76453.279999999999</v>
      </c>
      <c r="J947" s="209"/>
      <c r="K947" s="5" t="str">
        <f>VLOOKUP(B947,'LEAD 2019'!$B:$B,1,0)</f>
        <v>8.1.9.52.10-8</v>
      </c>
    </row>
    <row r="948" spans="1:11" ht="15" customHeight="1">
      <c r="A948" s="34">
        <v>6</v>
      </c>
      <c r="B948" s="35" t="s">
        <v>5275</v>
      </c>
      <c r="C948" s="35" t="s">
        <v>5276</v>
      </c>
      <c r="D948" s="35" t="s">
        <v>5277</v>
      </c>
      <c r="E948" s="36">
        <v>0</v>
      </c>
      <c r="F948" s="209"/>
      <c r="G948" s="36">
        <v>76453.279999999999</v>
      </c>
      <c r="H948" s="36">
        <v>0</v>
      </c>
      <c r="I948" s="36">
        <v>-76453.279999999999</v>
      </c>
      <c r="J948" s="209"/>
      <c r="K948" s="5" t="str">
        <f>VLOOKUP(B948,'LEAD 2019'!$B:$B,1,0)</f>
        <v>8.1.9.52.10.0001-7</v>
      </c>
    </row>
    <row r="949" spans="1:11" ht="15" customHeight="1">
      <c r="A949" s="34">
        <v>4</v>
      </c>
      <c r="B949" s="35" t="s">
        <v>5278</v>
      </c>
      <c r="C949" s="35" t="s">
        <v>1</v>
      </c>
      <c r="D949" s="35" t="s">
        <v>5279</v>
      </c>
      <c r="E949" s="36">
        <v>0</v>
      </c>
      <c r="F949" s="209"/>
      <c r="G949" s="36">
        <v>1958853.78</v>
      </c>
      <c r="H949" s="36">
        <v>44136.39</v>
      </c>
      <c r="I949" s="36">
        <v>-1914717.39</v>
      </c>
      <c r="J949" s="209"/>
      <c r="K949" s="5" t="str">
        <f>VLOOKUP(B949,'LEAD 2019'!$B:$B,1,0)</f>
        <v>8.1.9.99.00-6</v>
      </c>
    </row>
    <row r="950" spans="1:11" ht="15" customHeight="1">
      <c r="A950" s="34">
        <v>6</v>
      </c>
      <c r="B950" s="35" t="s">
        <v>5280</v>
      </c>
      <c r="C950" s="35" t="s">
        <v>5281</v>
      </c>
      <c r="D950" s="35" t="s">
        <v>5282</v>
      </c>
      <c r="E950" s="36">
        <v>0</v>
      </c>
      <c r="F950" s="209"/>
      <c r="G950" s="36">
        <v>4700.59</v>
      </c>
      <c r="H950" s="36">
        <v>0</v>
      </c>
      <c r="I950" s="36">
        <v>-4700.59</v>
      </c>
      <c r="J950" s="209"/>
      <c r="K950" s="5" t="str">
        <f>VLOOKUP(B950,'LEAD 2019'!$B:$B,1,0)</f>
        <v>8.1.9.99.00.0001-9</v>
      </c>
    </row>
    <row r="951" spans="1:11" ht="15" customHeight="1">
      <c r="A951" s="34">
        <v>6</v>
      </c>
      <c r="B951" s="35" t="s">
        <v>5283</v>
      </c>
      <c r="C951" s="35" t="s">
        <v>5284</v>
      </c>
      <c r="D951" s="35" t="s">
        <v>5285</v>
      </c>
      <c r="E951" s="36">
        <v>0</v>
      </c>
      <c r="F951" s="209"/>
      <c r="G951" s="36">
        <v>31924.45</v>
      </c>
      <c r="H951" s="36">
        <v>25342.51</v>
      </c>
      <c r="I951" s="36">
        <v>-6581.94</v>
      </c>
      <c r="J951" s="209"/>
      <c r="K951" s="5" t="str">
        <f>VLOOKUP(B951,'LEAD 2019'!$B:$B,1,0)</f>
        <v>8.1.9.99.00.0009-5</v>
      </c>
    </row>
    <row r="952" spans="1:11" ht="15" customHeight="1">
      <c r="A952" s="34">
        <v>6</v>
      </c>
      <c r="B952" s="35" t="s">
        <v>5286</v>
      </c>
      <c r="C952" s="35" t="s">
        <v>5287</v>
      </c>
      <c r="D952" s="35" t="s">
        <v>5288</v>
      </c>
      <c r="E952" s="36">
        <v>0</v>
      </c>
      <c r="F952" s="209"/>
      <c r="G952" s="36">
        <v>19984.53</v>
      </c>
      <c r="H952" s="36">
        <v>16291.45</v>
      </c>
      <c r="I952" s="36">
        <v>-3693.08</v>
      </c>
      <c r="J952" s="209"/>
      <c r="K952" s="5" t="str">
        <f>VLOOKUP(B952,'LEAD 2019'!$B:$B,1,0)</f>
        <v>8.1.9.99.00.0012-9</v>
      </c>
    </row>
    <row r="953" spans="1:11" ht="15" customHeight="1">
      <c r="A953" s="34">
        <v>6</v>
      </c>
      <c r="B953" s="35" t="s">
        <v>5939</v>
      </c>
      <c r="C953" s="35" t="s">
        <v>5940</v>
      </c>
      <c r="D953" s="35" t="s">
        <v>5941</v>
      </c>
      <c r="E953" s="36">
        <v>0</v>
      </c>
      <c r="F953" s="209"/>
      <c r="G953" s="36">
        <v>368.58</v>
      </c>
      <c r="H953" s="36">
        <v>0</v>
      </c>
      <c r="I953" s="36">
        <v>-368.58</v>
      </c>
      <c r="J953" s="209"/>
      <c r="K953" s="5" t="str">
        <f>VLOOKUP(B953,'LEAD 2019'!$B:$B,1,0)</f>
        <v>8.1.9.99.00.0013-6</v>
      </c>
    </row>
    <row r="954" spans="1:11" ht="15" customHeight="1">
      <c r="A954" s="34">
        <v>6</v>
      </c>
      <c r="B954" s="35" t="s">
        <v>5289</v>
      </c>
      <c r="C954" s="35" t="s">
        <v>5290</v>
      </c>
      <c r="D954" s="35" t="s">
        <v>5291</v>
      </c>
      <c r="E954" s="36">
        <v>0</v>
      </c>
      <c r="F954" s="209"/>
      <c r="G954" s="36">
        <v>45.7</v>
      </c>
      <c r="H954" s="36">
        <v>0</v>
      </c>
      <c r="I954" s="36">
        <v>-45.7</v>
      </c>
      <c r="J954" s="209"/>
      <c r="K954" s="5" t="str">
        <f>VLOOKUP(B954,'LEAD 2019'!$B:$B,1,0)</f>
        <v>8.1.9.99.00.0017-4</v>
      </c>
    </row>
    <row r="955" spans="1:11" ht="15" customHeight="1">
      <c r="A955" s="34">
        <v>6</v>
      </c>
      <c r="B955" s="35" t="s">
        <v>5292</v>
      </c>
      <c r="C955" s="35" t="s">
        <v>5293</v>
      </c>
      <c r="D955" s="35" t="s">
        <v>5294</v>
      </c>
      <c r="E955" s="36">
        <v>0</v>
      </c>
      <c r="F955" s="209"/>
      <c r="G955" s="36">
        <v>483990.36</v>
      </c>
      <c r="H955" s="36">
        <v>0</v>
      </c>
      <c r="I955" s="36">
        <v>-483990.36</v>
      </c>
      <c r="J955" s="209"/>
      <c r="K955" s="5" t="str">
        <f>VLOOKUP(B955,'LEAD 2019'!$B:$B,1,0)</f>
        <v>8.1.9.99.00.0020-8</v>
      </c>
    </row>
    <row r="956" spans="1:11" ht="15" customHeight="1">
      <c r="A956" s="34">
        <v>6</v>
      </c>
      <c r="B956" s="35" t="s">
        <v>5942</v>
      </c>
      <c r="C956" s="35" t="s">
        <v>5943</v>
      </c>
      <c r="D956" s="35" t="s">
        <v>5944</v>
      </c>
      <c r="E956" s="36">
        <v>0</v>
      </c>
      <c r="F956" s="209"/>
      <c r="G956" s="36">
        <v>167.2</v>
      </c>
      <c r="H956" s="36">
        <v>0</v>
      </c>
      <c r="I956" s="36">
        <v>-167.2</v>
      </c>
      <c r="J956" s="209"/>
      <c r="K956" s="5" t="str">
        <f>VLOOKUP(B956,'LEAD 2019'!$B:$B,1,0)</f>
        <v>8.1.9.99.00.0031-8</v>
      </c>
    </row>
    <row r="957" spans="1:11" ht="15" customHeight="1">
      <c r="A957" s="34">
        <v>6</v>
      </c>
      <c r="B957" s="35" t="s">
        <v>5295</v>
      </c>
      <c r="C957" s="35" t="s">
        <v>5296</v>
      </c>
      <c r="D957" s="35" t="s">
        <v>5297</v>
      </c>
      <c r="E957" s="36">
        <v>0</v>
      </c>
      <c r="F957" s="209"/>
      <c r="G957" s="36">
        <v>143310.32</v>
      </c>
      <c r="H957" s="36">
        <v>0</v>
      </c>
      <c r="I957" s="36">
        <v>-143310.32</v>
      </c>
      <c r="J957" s="209"/>
      <c r="K957" s="5" t="str">
        <f>VLOOKUP(B957,'LEAD 2019'!$B:$B,1,0)</f>
        <v>8.1.9.99.00.0050-7</v>
      </c>
    </row>
    <row r="958" spans="1:11" ht="15" customHeight="1">
      <c r="A958" s="227">
        <v>6</v>
      </c>
      <c r="B958" s="228" t="s">
        <v>5298</v>
      </c>
      <c r="C958" s="228" t="s">
        <v>5299</v>
      </c>
      <c r="D958" s="228" t="s">
        <v>5300</v>
      </c>
      <c r="E958" s="229">
        <v>0</v>
      </c>
      <c r="F958" s="230"/>
      <c r="G958" s="229">
        <v>20</v>
      </c>
      <c r="H958" s="229">
        <v>0</v>
      </c>
      <c r="I958" s="229">
        <v>-20</v>
      </c>
      <c r="J958" s="230"/>
      <c r="K958" s="231" t="str">
        <f>VLOOKUP(B958,'LEAD 2019'!$B:$B,1,0)</f>
        <v>8.1.9.99.00.0051-4</v>
      </c>
    </row>
    <row r="959" spans="1:11" ht="15" customHeight="1">
      <c r="A959" s="34">
        <v>6</v>
      </c>
      <c r="B959" s="35" t="s">
        <v>5301</v>
      </c>
      <c r="C959" s="35" t="s">
        <v>5302</v>
      </c>
      <c r="D959" s="35" t="s">
        <v>5303</v>
      </c>
      <c r="E959" s="36">
        <v>0</v>
      </c>
      <c r="F959" s="209"/>
      <c r="G959" s="36">
        <v>1543.5</v>
      </c>
      <c r="H959" s="36">
        <v>0</v>
      </c>
      <c r="I959" s="36">
        <v>-1543.5</v>
      </c>
      <c r="J959" s="209"/>
      <c r="K959" s="5" t="str">
        <f>VLOOKUP(B959,'LEAD 2019'!$B:$B,1,0)</f>
        <v>8.1.9.99.00.0055-2</v>
      </c>
    </row>
    <row r="960" spans="1:11" ht="15" customHeight="1">
      <c r="A960" s="227">
        <v>6</v>
      </c>
      <c r="B960" s="228" t="s">
        <v>5304</v>
      </c>
      <c r="C960" s="228" t="s">
        <v>5305</v>
      </c>
      <c r="D960" s="228" t="s">
        <v>5306</v>
      </c>
      <c r="E960" s="229">
        <v>0</v>
      </c>
      <c r="F960" s="230"/>
      <c r="G960" s="229">
        <v>5148</v>
      </c>
      <c r="H960" s="229">
        <v>0</v>
      </c>
      <c r="I960" s="229">
        <v>-5148</v>
      </c>
      <c r="J960" s="230"/>
      <c r="K960" s="231" t="str">
        <f>VLOOKUP(B960,'LEAD 2019'!$B:$B,1,0)</f>
        <v>8.1.9.99.00.0066-2</v>
      </c>
    </row>
    <row r="961" spans="1:11" ht="15" customHeight="1">
      <c r="A961" s="227">
        <v>6</v>
      </c>
      <c r="B961" s="228" t="s">
        <v>5307</v>
      </c>
      <c r="C961" s="228" t="s">
        <v>5308</v>
      </c>
      <c r="D961" s="228" t="s">
        <v>5309</v>
      </c>
      <c r="E961" s="229">
        <v>0</v>
      </c>
      <c r="F961" s="230"/>
      <c r="G961" s="229">
        <v>15000</v>
      </c>
      <c r="H961" s="229">
        <v>0</v>
      </c>
      <c r="I961" s="229">
        <v>-15000</v>
      </c>
      <c r="J961" s="230"/>
      <c r="K961" s="231" t="str">
        <f>VLOOKUP(B961,'LEAD 2019'!$B:$B,1,0)</f>
        <v>8.1.9.99.00.0072-7</v>
      </c>
    </row>
    <row r="962" spans="1:11" ht="15" customHeight="1">
      <c r="A962" s="34">
        <v>6</v>
      </c>
      <c r="B962" s="35" t="s">
        <v>5310</v>
      </c>
      <c r="C962" s="35" t="s">
        <v>5311</v>
      </c>
      <c r="D962" s="35" t="s">
        <v>5312</v>
      </c>
      <c r="E962" s="36">
        <v>0</v>
      </c>
      <c r="F962" s="209"/>
      <c r="G962" s="36">
        <v>964935.85</v>
      </c>
      <c r="H962" s="36">
        <v>0</v>
      </c>
      <c r="I962" s="36">
        <v>-964935.85</v>
      </c>
      <c r="J962" s="209"/>
      <c r="K962" s="5" t="str">
        <f>VLOOKUP(B962,'LEAD 2019'!$B:$B,1,0)</f>
        <v>8.1.9.99.00.0078-9</v>
      </c>
    </row>
    <row r="963" spans="1:11" ht="15" customHeight="1">
      <c r="A963" s="34">
        <v>6</v>
      </c>
      <c r="B963" s="35" t="s">
        <v>6043</v>
      </c>
      <c r="C963" s="35" t="s">
        <v>6044</v>
      </c>
      <c r="D963" s="35" t="s">
        <v>6045</v>
      </c>
      <c r="E963" s="36">
        <v>0</v>
      </c>
      <c r="F963" s="209"/>
      <c r="G963" s="36">
        <v>48.35</v>
      </c>
      <c r="H963" s="36">
        <v>0</v>
      </c>
      <c r="I963" s="36">
        <v>-48.35</v>
      </c>
      <c r="J963" s="209"/>
      <c r="K963" s="5" t="str">
        <f>VLOOKUP(B963,'LEAD 2019'!$B:$B,1,0)</f>
        <v>8.1.9.99.00.0142-7</v>
      </c>
    </row>
    <row r="964" spans="1:11" ht="15" customHeight="1">
      <c r="A964" s="34">
        <v>6</v>
      </c>
      <c r="B964" s="35" t="s">
        <v>5855</v>
      </c>
      <c r="C964" s="35" t="s">
        <v>5856</v>
      </c>
      <c r="D964" s="35" t="s">
        <v>5857</v>
      </c>
      <c r="E964" s="36">
        <v>0</v>
      </c>
      <c r="F964" s="209"/>
      <c r="G964" s="36">
        <v>12606.55</v>
      </c>
      <c r="H964" s="36">
        <v>0</v>
      </c>
      <c r="I964" s="36">
        <v>-12606.55</v>
      </c>
      <c r="J964" s="209"/>
      <c r="K964" s="5" t="str">
        <f>VLOOKUP(B964,'LEAD 2019'!$B:$B,1,0)</f>
        <v>8.1.9.99.00.0151-3</v>
      </c>
    </row>
    <row r="965" spans="1:11" ht="15" customHeight="1">
      <c r="A965" s="34">
        <v>6</v>
      </c>
      <c r="B965" s="35" t="s">
        <v>5313</v>
      </c>
      <c r="C965" s="35" t="s">
        <v>5314</v>
      </c>
      <c r="D965" s="35" t="s">
        <v>5315</v>
      </c>
      <c r="E965" s="36">
        <v>0</v>
      </c>
      <c r="F965" s="209"/>
      <c r="G965" s="36">
        <v>8055.39</v>
      </c>
      <c r="H965" s="36">
        <v>0</v>
      </c>
      <c r="I965" s="36">
        <v>-8055.39</v>
      </c>
      <c r="J965" s="209"/>
      <c r="K965" s="5" t="str">
        <f>VLOOKUP(B965,'LEAD 2019'!$B:$B,1,0)</f>
        <v>8.1.9.99.00.0303-0</v>
      </c>
    </row>
    <row r="966" spans="1:11" ht="15" customHeight="1">
      <c r="A966" s="34">
        <v>6</v>
      </c>
      <c r="B966" s="35" t="s">
        <v>5316</v>
      </c>
      <c r="C966" s="35" t="s">
        <v>5317</v>
      </c>
      <c r="D966" s="35" t="s">
        <v>5318</v>
      </c>
      <c r="E966" s="36">
        <v>0</v>
      </c>
      <c r="F966" s="209"/>
      <c r="G966" s="36">
        <v>124239.36</v>
      </c>
      <c r="H966" s="36">
        <v>0</v>
      </c>
      <c r="I966" s="36">
        <v>-124239.36</v>
      </c>
      <c r="J966" s="209"/>
      <c r="K966" s="5" t="str">
        <f>VLOOKUP(B966,'LEAD 2019'!$B:$B,1,0)</f>
        <v>8.1.9.99.00.0308-5</v>
      </c>
    </row>
    <row r="967" spans="1:11" ht="15" customHeight="1">
      <c r="A967" s="227">
        <v>6</v>
      </c>
      <c r="B967" s="228" t="s">
        <v>5319</v>
      </c>
      <c r="C967" s="228" t="s">
        <v>5320</v>
      </c>
      <c r="D967" s="228" t="s">
        <v>5321</v>
      </c>
      <c r="E967" s="229">
        <v>0</v>
      </c>
      <c r="F967" s="230"/>
      <c r="G967" s="229">
        <v>236.25</v>
      </c>
      <c r="H967" s="229">
        <v>0</v>
      </c>
      <c r="I967" s="229">
        <v>-236.25</v>
      </c>
      <c r="J967" s="230"/>
      <c r="K967" s="231" t="str">
        <f>VLOOKUP(B967,'LEAD 2019'!$B:$B,1,0)</f>
        <v>8.1.9.99.00.0309-2</v>
      </c>
    </row>
    <row r="968" spans="1:11" ht="15" customHeight="1">
      <c r="A968" s="34">
        <v>6</v>
      </c>
      <c r="B968" s="35" t="s">
        <v>5322</v>
      </c>
      <c r="C968" s="35" t="s">
        <v>5323</v>
      </c>
      <c r="D968" s="35" t="s">
        <v>5324</v>
      </c>
      <c r="E968" s="36">
        <v>0</v>
      </c>
      <c r="F968" s="209"/>
      <c r="G968" s="36">
        <v>140026.37</v>
      </c>
      <c r="H968" s="36">
        <v>0</v>
      </c>
      <c r="I968" s="36">
        <v>-140026.37</v>
      </c>
      <c r="J968" s="209"/>
      <c r="K968" s="5" t="str">
        <f>VLOOKUP(B968,'LEAD 2019'!$B:$B,1,0)</f>
        <v>8.1.9.99.00.9999-6</v>
      </c>
    </row>
    <row r="969" spans="1:11" ht="15" customHeight="1">
      <c r="A969" s="34">
        <v>2</v>
      </c>
      <c r="B969" s="35" t="s">
        <v>5325</v>
      </c>
      <c r="C969" s="35" t="s">
        <v>1</v>
      </c>
      <c r="D969" s="35" t="s">
        <v>5326</v>
      </c>
      <c r="E969" s="36">
        <v>0</v>
      </c>
      <c r="F969" s="209"/>
      <c r="G969" s="36">
        <v>939313.93</v>
      </c>
      <c r="H969" s="36">
        <v>38000</v>
      </c>
      <c r="I969" s="36">
        <v>-901313.93</v>
      </c>
      <c r="J969" s="209"/>
      <c r="K969" s="5" t="str">
        <f>VLOOKUP(B969,'LEAD 2019'!$B:$B,1,0)</f>
        <v>8.3.0.00.00-3</v>
      </c>
    </row>
    <row r="970" spans="1:11" ht="15" customHeight="1">
      <c r="A970" s="34">
        <v>3</v>
      </c>
      <c r="B970" s="35" t="s">
        <v>5327</v>
      </c>
      <c r="C970" s="35" t="s">
        <v>1</v>
      </c>
      <c r="D970" s="35" t="s">
        <v>5328</v>
      </c>
      <c r="E970" s="36">
        <v>0</v>
      </c>
      <c r="F970" s="209"/>
      <c r="G970" s="36">
        <v>609610.41</v>
      </c>
      <c r="H970" s="36">
        <v>38000</v>
      </c>
      <c r="I970" s="36">
        <v>-571610.41</v>
      </c>
      <c r="J970" s="209"/>
      <c r="K970" s="5" t="str">
        <f>VLOOKUP(B970,'LEAD 2019'!$B:$B,1,0)</f>
        <v>8.3.1.00.00-6</v>
      </c>
    </row>
    <row r="971" spans="1:11" ht="15" customHeight="1">
      <c r="A971" s="34">
        <v>4</v>
      </c>
      <c r="B971" s="35" t="s">
        <v>5329</v>
      </c>
      <c r="C971" s="35" t="s">
        <v>1</v>
      </c>
      <c r="D971" s="35" t="s">
        <v>5330</v>
      </c>
      <c r="E971" s="36">
        <v>0</v>
      </c>
      <c r="F971" s="209"/>
      <c r="G971" s="36">
        <v>609610.41</v>
      </c>
      <c r="H971" s="36">
        <v>38000</v>
      </c>
      <c r="I971" s="36">
        <v>-571610.41</v>
      </c>
      <c r="J971" s="209"/>
      <c r="K971" s="5" t="str">
        <f>VLOOKUP(B971,'LEAD 2019'!$B:$B,1,0)</f>
        <v>8.3.1.50.00-1</v>
      </c>
    </row>
    <row r="972" spans="1:11" ht="15" customHeight="1">
      <c r="A972" s="34">
        <v>6</v>
      </c>
      <c r="B972" s="35" t="s">
        <v>5331</v>
      </c>
      <c r="C972" s="35" t="s">
        <v>5332</v>
      </c>
      <c r="D972" s="35" t="s">
        <v>5333</v>
      </c>
      <c r="E972" s="36">
        <v>0</v>
      </c>
      <c r="F972" s="209"/>
      <c r="G972" s="36">
        <v>609610.41</v>
      </c>
      <c r="H972" s="36">
        <v>38000</v>
      </c>
      <c r="I972" s="36">
        <v>-571610.41</v>
      </c>
      <c r="J972" s="209"/>
      <c r="K972" s="5" t="str">
        <f>VLOOKUP(B972,'LEAD 2019'!$B:$B,1,0)</f>
        <v>8.3.1.50.00.0001-6</v>
      </c>
    </row>
    <row r="973" spans="1:11" ht="15" customHeight="1">
      <c r="A973" s="34">
        <v>3</v>
      </c>
      <c r="B973" s="35" t="s">
        <v>5334</v>
      </c>
      <c r="C973" s="35" t="s">
        <v>1</v>
      </c>
      <c r="D973" s="35" t="s">
        <v>5335</v>
      </c>
      <c r="E973" s="36">
        <v>0</v>
      </c>
      <c r="F973" s="209"/>
      <c r="G973" s="36">
        <v>329703.52</v>
      </c>
      <c r="H973" s="36">
        <v>0</v>
      </c>
      <c r="I973" s="36">
        <v>-329703.52</v>
      </c>
      <c r="J973" s="209"/>
      <c r="K973" s="5" t="str">
        <f>VLOOKUP(B973,'LEAD 2019'!$B:$B,1,0)</f>
        <v>8.3.9.00.00-0</v>
      </c>
    </row>
    <row r="974" spans="1:11" ht="15" customHeight="1">
      <c r="A974" s="34">
        <v>4</v>
      </c>
      <c r="B974" s="35" t="s">
        <v>5336</v>
      </c>
      <c r="C974" s="35" t="s">
        <v>1</v>
      </c>
      <c r="D974" s="35" t="s">
        <v>5337</v>
      </c>
      <c r="E974" s="36">
        <v>0</v>
      </c>
      <c r="F974" s="209"/>
      <c r="G974" s="36">
        <v>4703.5200000000004</v>
      </c>
      <c r="H974" s="36">
        <v>0</v>
      </c>
      <c r="I974" s="36">
        <v>-4703.5200000000004</v>
      </c>
      <c r="J974" s="209"/>
      <c r="K974" s="5" t="str">
        <f>VLOOKUP(B974,'LEAD 2019'!$B:$B,1,0)</f>
        <v>8.3.9.10.00-7</v>
      </c>
    </row>
    <row r="975" spans="1:11" ht="15" customHeight="1">
      <c r="A975" s="34">
        <v>6</v>
      </c>
      <c r="B975" s="35" t="s">
        <v>5338</v>
      </c>
      <c r="C975" s="35" t="s">
        <v>5339</v>
      </c>
      <c r="D975" s="35" t="s">
        <v>5340</v>
      </c>
      <c r="E975" s="36">
        <v>0</v>
      </c>
      <c r="F975" s="209"/>
      <c r="G975" s="36">
        <v>4703.5200000000004</v>
      </c>
      <c r="H975" s="36">
        <v>0</v>
      </c>
      <c r="I975" s="36">
        <v>-4703.5200000000004</v>
      </c>
      <c r="J975" s="209"/>
      <c r="K975" s="5" t="str">
        <f>VLOOKUP(B975,'LEAD 2019'!$B:$B,1,0)</f>
        <v>8.3.9.10.00.0001-6</v>
      </c>
    </row>
    <row r="976" spans="1:11" ht="15" customHeight="1">
      <c r="A976" s="34">
        <v>4</v>
      </c>
      <c r="B976" s="35" t="s">
        <v>5877</v>
      </c>
      <c r="C976" s="35" t="s">
        <v>1</v>
      </c>
      <c r="D976" s="35" t="s">
        <v>5878</v>
      </c>
      <c r="E976" s="36">
        <v>0</v>
      </c>
      <c r="F976" s="209"/>
      <c r="G976" s="36">
        <v>325000</v>
      </c>
      <c r="H976" s="36">
        <v>0</v>
      </c>
      <c r="I976" s="36">
        <v>-325000</v>
      </c>
      <c r="J976" s="209"/>
      <c r="K976" s="5" t="str">
        <f>VLOOKUP(B976,'LEAD 2019'!$B:$B,1,0)</f>
        <v>8.3.9.90.00-3</v>
      </c>
    </row>
    <row r="977" spans="1:11" ht="15" customHeight="1">
      <c r="A977" s="34">
        <v>5</v>
      </c>
      <c r="B977" s="35" t="s">
        <v>5879</v>
      </c>
      <c r="C977" s="35" t="s">
        <v>1</v>
      </c>
      <c r="D977" s="35" t="s">
        <v>5880</v>
      </c>
      <c r="E977" s="36">
        <v>0</v>
      </c>
      <c r="F977" s="209"/>
      <c r="G977" s="36">
        <v>325000</v>
      </c>
      <c r="H977" s="36">
        <v>0</v>
      </c>
      <c r="I977" s="36">
        <v>-325000</v>
      </c>
      <c r="J977" s="209"/>
      <c r="K977" s="5" t="str">
        <f>VLOOKUP(B977,'LEAD 2019'!$B:$B,1,0)</f>
        <v>8.3.9.90.10-6</v>
      </c>
    </row>
    <row r="978" spans="1:11" ht="15" customHeight="1">
      <c r="A978" s="34">
        <v>6</v>
      </c>
      <c r="B978" s="35" t="s">
        <v>5881</v>
      </c>
      <c r="C978" s="35" t="s">
        <v>5882</v>
      </c>
      <c r="D978" s="35" t="s">
        <v>4784</v>
      </c>
      <c r="E978" s="36">
        <v>0</v>
      </c>
      <c r="F978" s="209"/>
      <c r="G978" s="36">
        <v>325000</v>
      </c>
      <c r="H978" s="36">
        <v>0</v>
      </c>
      <c r="I978" s="36">
        <v>-325000</v>
      </c>
      <c r="J978" s="209"/>
      <c r="K978" s="5" t="str">
        <f>VLOOKUP(B978,'LEAD 2019'!$B:$B,1,0)</f>
        <v>8.3.9.90.10.0001-9</v>
      </c>
    </row>
    <row r="979" spans="1:11" ht="15" customHeight="1">
      <c r="A979" s="34">
        <v>2</v>
      </c>
      <c r="B979" s="35" t="s">
        <v>5341</v>
      </c>
      <c r="C979" s="35" t="s">
        <v>1</v>
      </c>
      <c r="D979" s="35" t="s">
        <v>5342</v>
      </c>
      <c r="E979" s="36">
        <v>0</v>
      </c>
      <c r="F979" s="209"/>
      <c r="G979" s="36">
        <v>1223287.1200000001</v>
      </c>
      <c r="H979" s="36">
        <v>243098.76</v>
      </c>
      <c r="I979" s="36">
        <v>-980188.36</v>
      </c>
      <c r="J979" s="209"/>
      <c r="K979" s="5" t="str">
        <f>VLOOKUP(B979,'LEAD 2019'!$B:$B,1,0)</f>
        <v>8.9.0.00.00-7</v>
      </c>
    </row>
    <row r="980" spans="1:11" ht="15" customHeight="1">
      <c r="A980" s="34">
        <v>3</v>
      </c>
      <c r="B980" s="35" t="s">
        <v>5343</v>
      </c>
      <c r="C980" s="35" t="s">
        <v>1</v>
      </c>
      <c r="D980" s="35" t="s">
        <v>5344</v>
      </c>
      <c r="E980" s="36">
        <v>0</v>
      </c>
      <c r="F980" s="209"/>
      <c r="G980" s="36">
        <v>343155.3</v>
      </c>
      <c r="H980" s="36">
        <v>0</v>
      </c>
      <c r="I980" s="36">
        <v>-343155.3</v>
      </c>
      <c r="J980" s="209"/>
      <c r="K980" s="5" t="str">
        <f>VLOOKUP(B980,'LEAD 2019'!$B:$B,1,0)</f>
        <v>8.9.4.00.00-9</v>
      </c>
    </row>
    <row r="981" spans="1:11" ht="15" customHeight="1">
      <c r="A981" s="34">
        <v>4</v>
      </c>
      <c r="B981" s="35" t="s">
        <v>5345</v>
      </c>
      <c r="C981" s="35" t="s">
        <v>1</v>
      </c>
      <c r="D981" s="35" t="s">
        <v>5346</v>
      </c>
      <c r="E981" s="36">
        <v>0</v>
      </c>
      <c r="F981" s="209"/>
      <c r="G981" s="36">
        <v>205472.06</v>
      </c>
      <c r="H981" s="36">
        <v>0</v>
      </c>
      <c r="I981" s="36">
        <v>-205472.06</v>
      </c>
      <c r="J981" s="209"/>
      <c r="K981" s="5" t="str">
        <f>VLOOKUP(B981,'LEAD 2019'!$B:$B,1,0)</f>
        <v>8.9.4.10.00-6</v>
      </c>
    </row>
    <row r="982" spans="1:11" ht="15" customHeight="1">
      <c r="A982" s="34">
        <v>5</v>
      </c>
      <c r="B982" s="35" t="s">
        <v>5347</v>
      </c>
      <c r="C982" s="35" t="s">
        <v>1</v>
      </c>
      <c r="D982" s="35" t="s">
        <v>5348</v>
      </c>
      <c r="E982" s="36">
        <v>0</v>
      </c>
      <c r="F982" s="209"/>
      <c r="G982" s="36">
        <v>205472.06</v>
      </c>
      <c r="H982" s="36">
        <v>0</v>
      </c>
      <c r="I982" s="36">
        <v>-205472.06</v>
      </c>
      <c r="J982" s="209"/>
      <c r="K982" s="5" t="str">
        <f>VLOOKUP(B982,'LEAD 2019'!$B:$B,1,0)</f>
        <v>8.9.4.10.10-9</v>
      </c>
    </row>
    <row r="983" spans="1:11" ht="15" customHeight="1">
      <c r="A983" s="34">
        <v>6</v>
      </c>
      <c r="B983" s="35" t="s">
        <v>5349</v>
      </c>
      <c r="C983" s="35" t="s">
        <v>5350</v>
      </c>
      <c r="D983" s="35" t="s">
        <v>5351</v>
      </c>
      <c r="E983" s="36">
        <v>0</v>
      </c>
      <c r="F983" s="209"/>
      <c r="G983" s="36">
        <v>205472.06</v>
      </c>
      <c r="H983" s="36">
        <v>0</v>
      </c>
      <c r="I983" s="36">
        <v>-205472.06</v>
      </c>
      <c r="J983" s="209"/>
      <c r="K983" s="5" t="str">
        <f>VLOOKUP(B983,'LEAD 2019'!$B:$B,1,0)</f>
        <v>8.9.4.10.10.0001-2</v>
      </c>
    </row>
    <row r="984" spans="1:11" ht="15" customHeight="1">
      <c r="A984" s="34">
        <v>4</v>
      </c>
      <c r="B984" s="35" t="s">
        <v>5352</v>
      </c>
      <c r="C984" s="35" t="s">
        <v>1</v>
      </c>
      <c r="D984" s="35" t="s">
        <v>5353</v>
      </c>
      <c r="E984" s="36">
        <v>0</v>
      </c>
      <c r="F984" s="209"/>
      <c r="G984" s="36">
        <v>137683.24</v>
      </c>
      <c r="H984" s="36">
        <v>0</v>
      </c>
      <c r="I984" s="36">
        <v>-137683.24</v>
      </c>
      <c r="J984" s="209"/>
      <c r="K984" s="5" t="str">
        <f>VLOOKUP(B984,'LEAD 2019'!$B:$B,1,0)</f>
        <v>8.9.4.20.00-3</v>
      </c>
    </row>
    <row r="985" spans="1:11" ht="15" customHeight="1">
      <c r="A985" s="34">
        <v>5</v>
      </c>
      <c r="B985" s="35" t="s">
        <v>5354</v>
      </c>
      <c r="C985" s="35" t="s">
        <v>1</v>
      </c>
      <c r="D985" s="35" t="s">
        <v>5355</v>
      </c>
      <c r="E985" s="36">
        <v>0</v>
      </c>
      <c r="F985" s="209"/>
      <c r="G985" s="36">
        <v>137683.24</v>
      </c>
      <c r="H985" s="36">
        <v>0</v>
      </c>
      <c r="I985" s="36">
        <v>-137683.24</v>
      </c>
      <c r="J985" s="209"/>
      <c r="K985" s="5" t="str">
        <f>VLOOKUP(B985,'LEAD 2019'!$B:$B,1,0)</f>
        <v>8.9.4.20.10-6</v>
      </c>
    </row>
    <row r="986" spans="1:11" ht="15" customHeight="1">
      <c r="A986" s="34">
        <v>6</v>
      </c>
      <c r="B986" s="35" t="s">
        <v>5356</v>
      </c>
      <c r="C986" s="35" t="s">
        <v>5357</v>
      </c>
      <c r="D986" s="35" t="s">
        <v>5358</v>
      </c>
      <c r="E986" s="36">
        <v>0</v>
      </c>
      <c r="F986" s="209"/>
      <c r="G986" s="36">
        <v>137683.24</v>
      </c>
      <c r="H986" s="36">
        <v>0</v>
      </c>
      <c r="I986" s="36">
        <v>-137683.24</v>
      </c>
      <c r="J986" s="209"/>
      <c r="K986" s="5" t="str">
        <f>VLOOKUP(B986,'LEAD 2019'!$B:$B,1,0)</f>
        <v>8.9.4.20.10.0001-5</v>
      </c>
    </row>
    <row r="987" spans="1:11" ht="15" customHeight="1">
      <c r="A987" s="34">
        <v>3</v>
      </c>
      <c r="B987" s="35" t="s">
        <v>5359</v>
      </c>
      <c r="C987" s="35" t="s">
        <v>1</v>
      </c>
      <c r="D987" s="35" t="s">
        <v>5360</v>
      </c>
      <c r="E987" s="36">
        <v>0</v>
      </c>
      <c r="F987" s="209"/>
      <c r="G987" s="36">
        <v>880131.82</v>
      </c>
      <c r="H987" s="36">
        <v>243098.76</v>
      </c>
      <c r="I987" s="36">
        <v>-637033.06000000006</v>
      </c>
      <c r="J987" s="209"/>
      <c r="K987" s="5" t="str">
        <f>VLOOKUP(B987,'LEAD 2019'!$B:$B,1,0)</f>
        <v>8.9.7.00.00-8</v>
      </c>
    </row>
    <row r="988" spans="1:11" ht="15" customHeight="1">
      <c r="A988" s="34">
        <v>4</v>
      </c>
      <c r="B988" s="35" t="s">
        <v>5361</v>
      </c>
      <c r="C988" s="35" t="s">
        <v>1</v>
      </c>
      <c r="D988" s="35" t="s">
        <v>5362</v>
      </c>
      <c r="E988" s="36">
        <v>0</v>
      </c>
      <c r="F988" s="209"/>
      <c r="G988" s="36">
        <v>880131.82</v>
      </c>
      <c r="H988" s="36">
        <v>243098.76</v>
      </c>
      <c r="I988" s="36">
        <v>-637033.06000000006</v>
      </c>
      <c r="J988" s="209"/>
      <c r="K988" s="5" t="str">
        <f>VLOOKUP(B988,'LEAD 2019'!$B:$B,1,0)</f>
        <v>8.9.7.10.00-5</v>
      </c>
    </row>
    <row r="989" spans="1:11" ht="15" customHeight="1">
      <c r="A989" s="34">
        <v>5</v>
      </c>
      <c r="B989" s="35" t="s">
        <v>5363</v>
      </c>
      <c r="C989" s="35" t="s">
        <v>1</v>
      </c>
      <c r="D989" s="35" t="s">
        <v>5364</v>
      </c>
      <c r="E989" s="36">
        <v>0</v>
      </c>
      <c r="F989" s="209"/>
      <c r="G989" s="36">
        <v>880131.82</v>
      </c>
      <c r="H989" s="36">
        <v>243098.76</v>
      </c>
      <c r="I989" s="36">
        <v>-637033.06000000006</v>
      </c>
      <c r="J989" s="209"/>
      <c r="K989" s="5" t="str">
        <f>VLOOKUP(B989,'LEAD 2019'!$B:$B,1,0)</f>
        <v>8.9.7.10.20-1</v>
      </c>
    </row>
    <row r="990" spans="1:11" ht="15" customHeight="1">
      <c r="A990" s="34">
        <v>6</v>
      </c>
      <c r="B990" s="35" t="s">
        <v>5365</v>
      </c>
      <c r="C990" s="35" t="s">
        <v>5366</v>
      </c>
      <c r="D990" s="35" t="s">
        <v>5367</v>
      </c>
      <c r="E990" s="36">
        <v>0</v>
      </c>
      <c r="F990" s="209"/>
      <c r="G990" s="36">
        <v>880131.82</v>
      </c>
      <c r="H990" s="36">
        <v>243098.76</v>
      </c>
      <c r="I990" s="36">
        <v>-637033.06000000006</v>
      </c>
      <c r="J990" s="209"/>
      <c r="K990" s="5" t="str">
        <f>VLOOKUP(B990,'LEAD 2019'!$B:$B,1,0)</f>
        <v>8.9.7.10.20.0001-8</v>
      </c>
    </row>
    <row r="991" spans="1:11" ht="15" customHeight="1">
      <c r="A991" s="34">
        <v>1</v>
      </c>
      <c r="B991" s="35" t="s">
        <v>5368</v>
      </c>
      <c r="C991" s="35" t="s">
        <v>1</v>
      </c>
      <c r="D991" s="35" t="s">
        <v>3488</v>
      </c>
      <c r="E991" s="36">
        <v>444897209.42000002</v>
      </c>
      <c r="F991" s="209"/>
      <c r="G991" s="36">
        <v>3223530764.0700002</v>
      </c>
      <c r="H991" s="36">
        <v>3345972298.6399999</v>
      </c>
      <c r="I991" s="36">
        <v>567338743.99000001</v>
      </c>
      <c r="J991" s="209"/>
      <c r="K991" s="5" t="str">
        <f>VLOOKUP(B991,'LEAD 2019'!$B:$B,1,0)</f>
        <v>9.0.0.00.00-3</v>
      </c>
    </row>
    <row r="992" spans="1:11" ht="15" customHeight="1">
      <c r="A992" s="34">
        <v>3</v>
      </c>
      <c r="B992" s="35" t="s">
        <v>5369</v>
      </c>
      <c r="C992" s="35" t="s">
        <v>1</v>
      </c>
      <c r="D992" s="35" t="s">
        <v>3490</v>
      </c>
      <c r="E992" s="36">
        <v>4924349.91</v>
      </c>
      <c r="F992" s="209"/>
      <c r="G992" s="36">
        <v>83768676.349999994</v>
      </c>
      <c r="H992" s="36">
        <v>86589889.939999998</v>
      </c>
      <c r="I992" s="36">
        <v>7745563.5</v>
      </c>
      <c r="J992" s="209"/>
      <c r="K992" s="5" t="str">
        <f>VLOOKUP(B992,'LEAD 2019'!$B:$B,1,0)</f>
        <v>9.0.1.00.00-6</v>
      </c>
    </row>
    <row r="993" spans="1:11" ht="15" customHeight="1">
      <c r="A993" s="34">
        <v>4</v>
      </c>
      <c r="B993" s="35" t="s">
        <v>5370</v>
      </c>
      <c r="C993" s="35" t="s">
        <v>1</v>
      </c>
      <c r="D993" s="35" t="s">
        <v>5371</v>
      </c>
      <c r="E993" s="36">
        <v>4924349.91</v>
      </c>
      <c r="F993" s="209"/>
      <c r="G993" s="36">
        <v>83768676.349999994</v>
      </c>
      <c r="H993" s="36">
        <v>86589889.939999998</v>
      </c>
      <c r="I993" s="36">
        <v>7745563.5</v>
      </c>
      <c r="J993" s="209"/>
      <c r="K993" s="5" t="str">
        <f>VLOOKUP(B993,'LEAD 2019'!$B:$B,1,0)</f>
        <v>9.0.1.30.00-7</v>
      </c>
    </row>
    <row r="994" spans="1:11" ht="15" customHeight="1">
      <c r="A994" s="34">
        <v>5</v>
      </c>
      <c r="B994" s="35" t="s">
        <v>5372</v>
      </c>
      <c r="C994" s="35" t="s">
        <v>1</v>
      </c>
      <c r="D994" s="35" t="s">
        <v>5373</v>
      </c>
      <c r="E994" s="36">
        <v>4924349.91</v>
      </c>
      <c r="F994" s="209"/>
      <c r="G994" s="36">
        <v>83768676.349999994</v>
      </c>
      <c r="H994" s="36">
        <v>86589889.939999998</v>
      </c>
      <c r="I994" s="36">
        <v>7745563.5</v>
      </c>
      <c r="J994" s="209"/>
      <c r="K994" s="5" t="str">
        <f>VLOOKUP(B994,'LEAD 2019'!$B:$B,1,0)</f>
        <v>9.0.1.30.10-0</v>
      </c>
    </row>
    <row r="995" spans="1:11" ht="15" customHeight="1">
      <c r="A995" s="34">
        <v>6</v>
      </c>
      <c r="B995" s="35" t="s">
        <v>5374</v>
      </c>
      <c r="C995" s="35" t="s">
        <v>5375</v>
      </c>
      <c r="D995" s="35" t="s">
        <v>5376</v>
      </c>
      <c r="E995" s="36">
        <v>4924349.91</v>
      </c>
      <c r="F995" s="209"/>
      <c r="G995" s="36">
        <v>83768676.349999994</v>
      </c>
      <c r="H995" s="36">
        <v>86589889.939999998</v>
      </c>
      <c r="I995" s="36">
        <v>7745563.5</v>
      </c>
      <c r="J995" s="209"/>
      <c r="K995" s="5" t="str">
        <f>VLOOKUP(B995,'LEAD 2019'!$B:$B,1,0)</f>
        <v>9.0.1.30.10.0001-1</v>
      </c>
    </row>
    <row r="996" spans="1:11" ht="15" customHeight="1">
      <c r="A996" s="34">
        <v>3</v>
      </c>
      <c r="B996" s="35" t="s">
        <v>5377</v>
      </c>
      <c r="C996" s="35" t="s">
        <v>1</v>
      </c>
      <c r="D996" s="35" t="s">
        <v>3499</v>
      </c>
      <c r="E996" s="36">
        <v>10198800.369999999</v>
      </c>
      <c r="F996" s="209"/>
      <c r="G996" s="36">
        <v>1028690097.86</v>
      </c>
      <c r="H996" s="36">
        <v>1028448418.27</v>
      </c>
      <c r="I996" s="36">
        <v>9957120.7799999993</v>
      </c>
      <c r="J996" s="209"/>
      <c r="K996" s="5" t="str">
        <f>VLOOKUP(B996,'LEAD 2019'!$B:$B,1,0)</f>
        <v>9.0.4.00.00-5</v>
      </c>
    </row>
    <row r="997" spans="1:11" ht="15" customHeight="1">
      <c r="A997" s="34">
        <v>4</v>
      </c>
      <c r="B997" s="35" t="s">
        <v>5378</v>
      </c>
      <c r="C997" s="35" t="s">
        <v>1</v>
      </c>
      <c r="D997" s="35" t="s">
        <v>5379</v>
      </c>
      <c r="E997" s="36">
        <v>10198800.369999999</v>
      </c>
      <c r="F997" s="209"/>
      <c r="G997" s="36">
        <v>1028690097.86</v>
      </c>
      <c r="H997" s="36">
        <v>1028448418.27</v>
      </c>
      <c r="I997" s="36">
        <v>9957120.7799999993</v>
      </c>
      <c r="J997" s="209"/>
      <c r="K997" s="5" t="str">
        <f>VLOOKUP(B997,'LEAD 2019'!$B:$B,1,0)</f>
        <v>9.0.4.30.00-6</v>
      </c>
    </row>
    <row r="998" spans="1:11" ht="15" customHeight="1">
      <c r="A998" s="34">
        <v>6</v>
      </c>
      <c r="B998" s="35" t="s">
        <v>5380</v>
      </c>
      <c r="C998" s="35" t="s">
        <v>5381</v>
      </c>
      <c r="D998" s="35" t="s">
        <v>5382</v>
      </c>
      <c r="E998" s="36">
        <v>10</v>
      </c>
      <c r="F998" s="209"/>
      <c r="G998" s="36">
        <v>0</v>
      </c>
      <c r="H998" s="36">
        <v>0</v>
      </c>
      <c r="I998" s="36">
        <v>10</v>
      </c>
      <c r="J998" s="209"/>
      <c r="K998" s="5" t="str">
        <f>VLOOKUP(B998,'LEAD 2019'!$B:$B,1,0)</f>
        <v>9.0.4.30.00.0003-3</v>
      </c>
    </row>
    <row r="999" spans="1:11" ht="15" customHeight="1">
      <c r="A999" s="34">
        <v>6</v>
      </c>
      <c r="B999" s="35" t="s">
        <v>5383</v>
      </c>
      <c r="C999" s="35" t="s">
        <v>5384</v>
      </c>
      <c r="D999" s="35" t="s">
        <v>5385</v>
      </c>
      <c r="E999" s="36">
        <v>5552827.25</v>
      </c>
      <c r="F999" s="209"/>
      <c r="G999" s="36">
        <v>62163725.509999998</v>
      </c>
      <c r="H999" s="36">
        <v>63404110.159999996</v>
      </c>
      <c r="I999" s="36">
        <v>6793211.9000000004</v>
      </c>
      <c r="J999" s="209"/>
      <c r="K999" s="5" t="str">
        <f>VLOOKUP(B999,'LEAD 2019'!$B:$B,1,0)</f>
        <v>9.0.4.30.00.0005-7</v>
      </c>
    </row>
    <row r="1000" spans="1:11" ht="15" customHeight="1">
      <c r="A1000" s="34">
        <v>6</v>
      </c>
      <c r="B1000" s="35" t="s">
        <v>5388</v>
      </c>
      <c r="C1000" s="35" t="s">
        <v>5389</v>
      </c>
      <c r="D1000" s="35" t="s">
        <v>3515</v>
      </c>
      <c r="E1000" s="36">
        <v>4645963.12</v>
      </c>
      <c r="F1000" s="209"/>
      <c r="G1000" s="36">
        <v>966326577.69000006</v>
      </c>
      <c r="H1000" s="36">
        <v>964844513.45000005</v>
      </c>
      <c r="I1000" s="36">
        <v>3163898.88</v>
      </c>
      <c r="J1000" s="209"/>
      <c r="K1000" s="5" t="str">
        <f>VLOOKUP(B1000,'LEAD 2019'!$B:$B,1,0)</f>
        <v>9.0.4.30.00.0011-2</v>
      </c>
    </row>
    <row r="1001" spans="1:11" ht="15" customHeight="1">
      <c r="A1001" s="34">
        <v>3</v>
      </c>
      <c r="B1001" s="35" t="s">
        <v>5390</v>
      </c>
      <c r="C1001" s="35" t="s">
        <v>1</v>
      </c>
      <c r="D1001" s="35" t="s">
        <v>3517</v>
      </c>
      <c r="E1001" s="36">
        <v>84921463.989999995</v>
      </c>
      <c r="F1001" s="209"/>
      <c r="G1001" s="36">
        <v>618092712.13999999</v>
      </c>
      <c r="H1001" s="36">
        <v>637750603.71000004</v>
      </c>
      <c r="I1001" s="36">
        <v>104579355.56</v>
      </c>
      <c r="J1001" s="209"/>
      <c r="K1001" s="5" t="str">
        <f>VLOOKUP(B1001,'LEAD 2019'!$B:$B,1,0)</f>
        <v>9.0.5.00.00-8</v>
      </c>
    </row>
    <row r="1002" spans="1:11" ht="15" customHeight="1">
      <c r="A1002" s="34">
        <v>4</v>
      </c>
      <c r="B1002" s="35" t="s">
        <v>5391</v>
      </c>
      <c r="C1002" s="35" t="s">
        <v>1</v>
      </c>
      <c r="D1002" s="35" t="s">
        <v>5392</v>
      </c>
      <c r="E1002" s="36">
        <v>84921463.989999995</v>
      </c>
      <c r="F1002" s="209"/>
      <c r="G1002" s="36">
        <v>618092712.13999999</v>
      </c>
      <c r="H1002" s="36">
        <v>637750603.71000004</v>
      </c>
      <c r="I1002" s="36">
        <v>104579355.56</v>
      </c>
      <c r="J1002" s="209"/>
      <c r="K1002" s="5" t="str">
        <f>VLOOKUP(B1002,'LEAD 2019'!$B:$B,1,0)</f>
        <v>9.0.5.70.00-7</v>
      </c>
    </row>
    <row r="1003" spans="1:11" ht="15" customHeight="1">
      <c r="A1003" s="34">
        <v>5</v>
      </c>
      <c r="B1003" s="35" t="s">
        <v>5393</v>
      </c>
      <c r="C1003" s="35" t="s">
        <v>1</v>
      </c>
      <c r="D1003" s="35" t="s">
        <v>5394</v>
      </c>
      <c r="E1003" s="36">
        <v>84921463.989999995</v>
      </c>
      <c r="F1003" s="209"/>
      <c r="G1003" s="36">
        <v>618092712.13999999</v>
      </c>
      <c r="H1003" s="36">
        <v>637750603.71000004</v>
      </c>
      <c r="I1003" s="36">
        <v>104579355.56</v>
      </c>
      <c r="J1003" s="209"/>
      <c r="K1003" s="5" t="str">
        <f>VLOOKUP(B1003,'LEAD 2019'!$B:$B,1,0)</f>
        <v>9.0.5.70.10-0</v>
      </c>
    </row>
    <row r="1004" spans="1:11" ht="15" customHeight="1">
      <c r="A1004" s="34">
        <v>6</v>
      </c>
      <c r="B1004" s="35" t="s">
        <v>5395</v>
      </c>
      <c r="C1004" s="35" t="s">
        <v>5396</v>
      </c>
      <c r="D1004" s="35" t="s">
        <v>5397</v>
      </c>
      <c r="E1004" s="36">
        <v>84921463.989999995</v>
      </c>
      <c r="F1004" s="209"/>
      <c r="G1004" s="36">
        <v>618092712.13999999</v>
      </c>
      <c r="H1004" s="36">
        <v>637750603.71000004</v>
      </c>
      <c r="I1004" s="36">
        <v>104579355.56</v>
      </c>
      <c r="J1004" s="209"/>
      <c r="K1004" s="5" t="str">
        <f>VLOOKUP(B1004,'LEAD 2019'!$B:$B,1,0)</f>
        <v>9.0.5.70.10.0001-9</v>
      </c>
    </row>
    <row r="1005" spans="1:11" ht="15" customHeight="1">
      <c r="A1005" s="34">
        <v>3</v>
      </c>
      <c r="B1005" s="35" t="s">
        <v>5398</v>
      </c>
      <c r="C1005" s="35" t="s">
        <v>1</v>
      </c>
      <c r="D1005" s="35" t="s">
        <v>3526</v>
      </c>
      <c r="E1005" s="36">
        <v>24246277.280000001</v>
      </c>
      <c r="F1005" s="209"/>
      <c r="G1005" s="36">
        <v>962312.02</v>
      </c>
      <c r="H1005" s="36">
        <v>8210178.1600000001</v>
      </c>
      <c r="I1005" s="36">
        <v>31494143.420000002</v>
      </c>
      <c r="J1005" s="209"/>
      <c r="K1005" s="5" t="str">
        <f>VLOOKUP(B1005,'LEAD 2019'!$B:$B,1,0)</f>
        <v>9.0.8.00.00-7</v>
      </c>
    </row>
    <row r="1006" spans="1:11" ht="15" customHeight="1">
      <c r="A1006" s="34">
        <v>4</v>
      </c>
      <c r="B1006" s="35" t="s">
        <v>5399</v>
      </c>
      <c r="C1006" s="35" t="s">
        <v>1</v>
      </c>
      <c r="D1006" s="35" t="s">
        <v>5400</v>
      </c>
      <c r="E1006" s="36">
        <v>24246277.280000001</v>
      </c>
      <c r="F1006" s="209"/>
      <c r="G1006" s="36">
        <v>962312.02</v>
      </c>
      <c r="H1006" s="36">
        <v>8210178.1600000001</v>
      </c>
      <c r="I1006" s="36">
        <v>31494143.420000002</v>
      </c>
      <c r="J1006" s="209"/>
      <c r="K1006" s="5" t="str">
        <f>VLOOKUP(B1006,'LEAD 2019'!$B:$B,1,0)</f>
        <v>9.0.8.70.00-6</v>
      </c>
    </row>
    <row r="1007" spans="1:11" ht="15" customHeight="1">
      <c r="A1007" s="34">
        <v>6</v>
      </c>
      <c r="B1007" s="35" t="s">
        <v>5401</v>
      </c>
      <c r="C1007" s="35" t="s">
        <v>5402</v>
      </c>
      <c r="D1007" s="35" t="s">
        <v>3531</v>
      </c>
      <c r="E1007" s="36">
        <v>5200000</v>
      </c>
      <c r="F1007" s="209"/>
      <c r="G1007" s="36">
        <v>0</v>
      </c>
      <c r="H1007" s="36">
        <v>0</v>
      </c>
      <c r="I1007" s="36">
        <v>5200000</v>
      </c>
      <c r="J1007" s="209"/>
      <c r="K1007" s="5" t="str">
        <f>VLOOKUP(B1007,'LEAD 2019'!$B:$B,1,0)</f>
        <v>9.0.8.70.00.0001-7</v>
      </c>
    </row>
    <row r="1008" spans="1:11" ht="15" customHeight="1">
      <c r="A1008" s="34">
        <v>6</v>
      </c>
      <c r="B1008" s="35" t="s">
        <v>5403</v>
      </c>
      <c r="C1008" s="35" t="s">
        <v>5404</v>
      </c>
      <c r="D1008" s="35" t="s">
        <v>3452</v>
      </c>
      <c r="E1008" s="36">
        <v>1760000</v>
      </c>
      <c r="F1008" s="209"/>
      <c r="G1008" s="36">
        <v>220000</v>
      </c>
      <c r="H1008" s="36">
        <v>440000</v>
      </c>
      <c r="I1008" s="36">
        <v>1980000</v>
      </c>
      <c r="J1008" s="209"/>
      <c r="K1008" s="5" t="str">
        <f>VLOOKUP(B1008,'LEAD 2019'!$B:$B,1,0)</f>
        <v>9.0.8.70.00.0002-4</v>
      </c>
    </row>
    <row r="1009" spans="1:11" ht="15" customHeight="1">
      <c r="A1009" s="34">
        <v>6</v>
      </c>
      <c r="B1009" s="35" t="s">
        <v>5405</v>
      </c>
      <c r="C1009" s="35" t="s">
        <v>5406</v>
      </c>
      <c r="D1009" s="35" t="s">
        <v>3536</v>
      </c>
      <c r="E1009" s="36">
        <v>3468000</v>
      </c>
      <c r="F1009" s="209"/>
      <c r="G1009" s="36">
        <v>11000</v>
      </c>
      <c r="H1009" s="36">
        <v>290000</v>
      </c>
      <c r="I1009" s="36">
        <v>3747000</v>
      </c>
      <c r="J1009" s="209"/>
      <c r="K1009" s="5" t="str">
        <f>VLOOKUP(B1009,'LEAD 2019'!$B:$B,1,0)</f>
        <v>9.0.8.70.00.0003-1</v>
      </c>
    </row>
    <row r="1010" spans="1:11" ht="15" customHeight="1">
      <c r="A1010" s="34">
        <v>6</v>
      </c>
      <c r="B1010" s="35" t="s">
        <v>5407</v>
      </c>
      <c r="C1010" s="35" t="s">
        <v>5408</v>
      </c>
      <c r="D1010" s="35" t="s">
        <v>3539</v>
      </c>
      <c r="E1010" s="36">
        <v>13818277.279999999</v>
      </c>
      <c r="F1010" s="209"/>
      <c r="G1010" s="36">
        <v>731312.02</v>
      </c>
      <c r="H1010" s="36">
        <v>2480178.16</v>
      </c>
      <c r="I1010" s="36">
        <v>15567143.42</v>
      </c>
      <c r="J1010" s="209"/>
      <c r="K1010" s="5" t="str">
        <f>VLOOKUP(B1010,'LEAD 2019'!$B:$B,1,0)</f>
        <v>9.0.8.70.00.0004-8</v>
      </c>
    </row>
    <row r="1011" spans="1:11" ht="15" customHeight="1">
      <c r="A1011" s="34">
        <v>6</v>
      </c>
      <c r="B1011" s="35" t="s">
        <v>14363</v>
      </c>
      <c r="C1011" s="35" t="s">
        <v>14538</v>
      </c>
      <c r="D1011" s="35" t="s">
        <v>3337</v>
      </c>
      <c r="E1011" s="36">
        <v>0</v>
      </c>
      <c r="F1011" s="209"/>
      <c r="G1011" s="36">
        <v>0</v>
      </c>
      <c r="H1011" s="36">
        <v>5000000</v>
      </c>
      <c r="I1011" s="36">
        <v>5000000</v>
      </c>
      <c r="J1011" s="209"/>
      <c r="K1011" s="5" t="str">
        <f>VLOOKUP(B1011,'LEAD 2019'!$B:$B,1,0)</f>
        <v>9.0.8.70.00.9999-4</v>
      </c>
    </row>
    <row r="1012" spans="1:11" ht="15" customHeight="1">
      <c r="A1012" s="34">
        <v>3</v>
      </c>
      <c r="B1012" s="35" t="s">
        <v>5409</v>
      </c>
      <c r="C1012" s="35" t="s">
        <v>1</v>
      </c>
      <c r="D1012" s="35" t="s">
        <v>3541</v>
      </c>
      <c r="E1012" s="36">
        <v>243126797.09</v>
      </c>
      <c r="F1012" s="209"/>
      <c r="G1012" s="36">
        <v>1274941822.4300001</v>
      </c>
      <c r="H1012" s="36">
        <v>1336788608.3800001</v>
      </c>
      <c r="I1012" s="36">
        <v>304973583.04000002</v>
      </c>
      <c r="J1012" s="209"/>
      <c r="K1012" s="5" t="str">
        <f>VLOOKUP(B1012,'LEAD 2019'!$B:$B,1,0)</f>
        <v>9.0.9.00.00-0</v>
      </c>
    </row>
    <row r="1013" spans="1:11" ht="15" customHeight="1">
      <c r="A1013" s="34">
        <v>4</v>
      </c>
      <c r="B1013" s="35" t="s">
        <v>5410</v>
      </c>
      <c r="C1013" s="35" t="s">
        <v>1</v>
      </c>
      <c r="D1013" s="35" t="s">
        <v>5411</v>
      </c>
      <c r="E1013" s="36">
        <v>153724542.93000001</v>
      </c>
      <c r="F1013" s="209"/>
      <c r="G1013" s="36">
        <v>92452948.260000005</v>
      </c>
      <c r="H1013" s="36">
        <v>135177401.84</v>
      </c>
      <c r="I1013" s="36">
        <v>196448996.50999999</v>
      </c>
      <c r="J1013" s="209"/>
      <c r="K1013" s="5" t="str">
        <f>VLOOKUP(B1013,'LEAD 2019'!$B:$B,1,0)</f>
        <v>9.0.9.10.00-7</v>
      </c>
    </row>
    <row r="1014" spans="1:11" ht="15" customHeight="1">
      <c r="A1014" s="34">
        <v>6</v>
      </c>
      <c r="B1014" s="35" t="s">
        <v>5412</v>
      </c>
      <c r="C1014" s="35" t="s">
        <v>5413</v>
      </c>
      <c r="D1014" s="35" t="s">
        <v>5414</v>
      </c>
      <c r="E1014" s="36">
        <v>153724542.93000001</v>
      </c>
      <c r="F1014" s="209"/>
      <c r="G1014" s="36">
        <v>92452948.260000005</v>
      </c>
      <c r="H1014" s="36">
        <v>135177401.84</v>
      </c>
      <c r="I1014" s="36">
        <v>196448996.50999999</v>
      </c>
      <c r="J1014" s="209"/>
      <c r="K1014" s="5" t="str">
        <f>VLOOKUP(B1014,'LEAD 2019'!$B:$B,1,0)</f>
        <v>9.0.9.10.00.0001-8</v>
      </c>
    </row>
    <row r="1015" spans="1:11" ht="15" customHeight="1">
      <c r="A1015" s="34">
        <v>4</v>
      </c>
      <c r="B1015" s="35" t="s">
        <v>5415</v>
      </c>
      <c r="C1015" s="35" t="s">
        <v>1</v>
      </c>
      <c r="D1015" s="35" t="s">
        <v>5416</v>
      </c>
      <c r="E1015" s="36">
        <v>0</v>
      </c>
      <c r="F1015" s="209"/>
      <c r="G1015" s="36">
        <v>7085795.1799999997</v>
      </c>
      <c r="H1015" s="36">
        <v>10192346.77</v>
      </c>
      <c r="I1015" s="36">
        <v>3106551.59</v>
      </c>
      <c r="J1015" s="209"/>
      <c r="K1015" s="5" t="str">
        <f>VLOOKUP(B1015,'LEAD 2019'!$B:$B,1,0)</f>
        <v>9.0.9.16.00-1</v>
      </c>
    </row>
    <row r="1016" spans="1:11" ht="15" customHeight="1">
      <c r="A1016" s="34">
        <v>6</v>
      </c>
      <c r="B1016" s="35" t="s">
        <v>5417</v>
      </c>
      <c r="C1016" s="35" t="s">
        <v>5418</v>
      </c>
      <c r="D1016" s="35" t="s">
        <v>5419</v>
      </c>
      <c r="E1016" s="36">
        <v>0</v>
      </c>
      <c r="F1016" s="209"/>
      <c r="G1016" s="36">
        <v>7085795.1799999997</v>
      </c>
      <c r="H1016" s="36">
        <v>10192346.77</v>
      </c>
      <c r="I1016" s="36">
        <v>3106551.59</v>
      </c>
      <c r="J1016" s="209"/>
      <c r="K1016" s="5" t="str">
        <f>VLOOKUP(B1016,'LEAD 2019'!$B:$B,1,0)</f>
        <v>9.0.9.16.00.0001-0</v>
      </c>
    </row>
    <row r="1017" spans="1:11" ht="15" customHeight="1">
      <c r="A1017" s="34">
        <v>4</v>
      </c>
      <c r="B1017" s="35" t="s">
        <v>5420</v>
      </c>
      <c r="C1017" s="35" t="s">
        <v>1</v>
      </c>
      <c r="D1017" s="35" t="s">
        <v>5421</v>
      </c>
      <c r="E1017" s="36">
        <v>0</v>
      </c>
      <c r="F1017" s="209"/>
      <c r="G1017" s="36">
        <v>115368.6</v>
      </c>
      <c r="H1017" s="36">
        <v>20485063.329999998</v>
      </c>
      <c r="I1017" s="36">
        <v>20369694.73</v>
      </c>
      <c r="J1017" s="209"/>
      <c r="K1017" s="5" t="str">
        <f>VLOOKUP(B1017,'LEAD 2019'!$B:$B,1,0)</f>
        <v>9.0.9.21.00-3</v>
      </c>
    </row>
    <row r="1018" spans="1:11" ht="15" customHeight="1">
      <c r="A1018" s="34">
        <v>6</v>
      </c>
      <c r="B1018" s="35" t="s">
        <v>5422</v>
      </c>
      <c r="C1018" s="35" t="s">
        <v>5423</v>
      </c>
      <c r="D1018" s="35" t="s">
        <v>5424</v>
      </c>
      <c r="E1018" s="36">
        <v>0</v>
      </c>
      <c r="F1018" s="209"/>
      <c r="G1018" s="36">
        <v>115368.6</v>
      </c>
      <c r="H1018" s="36">
        <v>20485063.329999998</v>
      </c>
      <c r="I1018" s="36">
        <v>20369694.73</v>
      </c>
      <c r="J1018" s="209"/>
      <c r="K1018" s="5" t="str">
        <f>VLOOKUP(B1018,'LEAD 2019'!$B:$B,1,0)</f>
        <v>9.0.9.21.00.0001-8</v>
      </c>
    </row>
    <row r="1019" spans="1:11" ht="15" customHeight="1">
      <c r="A1019" s="34">
        <v>4</v>
      </c>
      <c r="B1019" s="35" t="s">
        <v>5425</v>
      </c>
      <c r="C1019" s="35" t="s">
        <v>1</v>
      </c>
      <c r="D1019" s="35" t="s">
        <v>5426</v>
      </c>
      <c r="E1019" s="36">
        <v>0</v>
      </c>
      <c r="F1019" s="209"/>
      <c r="G1019" s="36">
        <v>8048813.3600000003</v>
      </c>
      <c r="H1019" s="36">
        <v>1381.26</v>
      </c>
      <c r="I1019" s="36">
        <v>-8047432.0999999996</v>
      </c>
      <c r="J1019" s="209"/>
      <c r="K1019" s="5" t="str">
        <f>VLOOKUP(B1019,'LEAD 2019'!$B:$B,1,0)</f>
        <v>9.0.9.25.00-9</v>
      </c>
    </row>
    <row r="1020" spans="1:11" ht="15" customHeight="1">
      <c r="A1020" s="34">
        <v>6</v>
      </c>
      <c r="B1020" s="35" t="s">
        <v>5427</v>
      </c>
      <c r="C1020" s="35" t="s">
        <v>5428</v>
      </c>
      <c r="D1020" s="35" t="s">
        <v>5429</v>
      </c>
      <c r="E1020" s="36">
        <v>0</v>
      </c>
      <c r="F1020" s="209"/>
      <c r="G1020" s="36">
        <v>8048813.3600000003</v>
      </c>
      <c r="H1020" s="36">
        <v>1381.26</v>
      </c>
      <c r="I1020" s="36">
        <v>-8047432.0999999996</v>
      </c>
      <c r="J1020" s="209"/>
      <c r="K1020" s="5" t="str">
        <f>VLOOKUP(B1020,'LEAD 2019'!$B:$B,1,0)</f>
        <v>9.0.9.25.00.0001-6</v>
      </c>
    </row>
    <row r="1021" spans="1:11" ht="15" customHeight="1">
      <c r="A1021" s="34">
        <v>4</v>
      </c>
      <c r="B1021" s="35" t="s">
        <v>5430</v>
      </c>
      <c r="C1021" s="35" t="s">
        <v>1</v>
      </c>
      <c r="D1021" s="35" t="s">
        <v>5431</v>
      </c>
      <c r="E1021" s="36">
        <v>0</v>
      </c>
      <c r="F1021" s="209"/>
      <c r="G1021" s="36">
        <v>505893.37</v>
      </c>
      <c r="H1021" s="36">
        <v>0</v>
      </c>
      <c r="I1021" s="36">
        <v>-505893.37</v>
      </c>
      <c r="J1021" s="209"/>
      <c r="K1021" s="5" t="str">
        <f>VLOOKUP(B1021,'LEAD 2019'!$B:$B,1,0)</f>
        <v>9.0.9.26.00-8</v>
      </c>
    </row>
    <row r="1022" spans="1:11" ht="15" customHeight="1">
      <c r="A1022" s="34">
        <v>6</v>
      </c>
      <c r="B1022" s="35" t="s">
        <v>5432</v>
      </c>
      <c r="C1022" s="35" t="s">
        <v>5433</v>
      </c>
      <c r="D1022" s="35" t="s">
        <v>5434</v>
      </c>
      <c r="E1022" s="36">
        <v>0</v>
      </c>
      <c r="F1022" s="209"/>
      <c r="G1022" s="36">
        <v>505893.37</v>
      </c>
      <c r="H1022" s="36">
        <v>0</v>
      </c>
      <c r="I1022" s="36">
        <v>-505893.37</v>
      </c>
      <c r="J1022" s="209"/>
      <c r="K1022" s="5" t="str">
        <f>VLOOKUP(B1022,'LEAD 2019'!$B:$B,1,0)</f>
        <v>9.0.9.26.00.0001-3</v>
      </c>
    </row>
    <row r="1023" spans="1:11" ht="15" customHeight="1">
      <c r="A1023" s="34">
        <v>4</v>
      </c>
      <c r="B1023" s="35" t="s">
        <v>5435</v>
      </c>
      <c r="C1023" s="35" t="s">
        <v>1</v>
      </c>
      <c r="D1023" s="35" t="s">
        <v>5436</v>
      </c>
      <c r="E1023" s="36">
        <v>27907789.780000001</v>
      </c>
      <c r="F1023" s="209"/>
      <c r="G1023" s="36">
        <v>12643296.949999999</v>
      </c>
      <c r="H1023" s="36">
        <v>11003351.49</v>
      </c>
      <c r="I1023" s="36">
        <v>26267844.32</v>
      </c>
      <c r="J1023" s="209"/>
      <c r="K1023" s="5" t="str">
        <f>VLOOKUP(B1023,'LEAD 2019'!$B:$B,1,0)</f>
        <v>9.0.9.60.00-2</v>
      </c>
    </row>
    <row r="1024" spans="1:11" ht="15" customHeight="1">
      <c r="A1024" s="34">
        <v>5</v>
      </c>
      <c r="B1024" s="35" t="s">
        <v>5437</v>
      </c>
      <c r="C1024" s="35" t="s">
        <v>1</v>
      </c>
      <c r="D1024" s="35" t="s">
        <v>5438</v>
      </c>
      <c r="E1024" s="36">
        <v>6023369.2999999998</v>
      </c>
      <c r="F1024" s="209"/>
      <c r="G1024" s="36">
        <v>8165559.0300000003</v>
      </c>
      <c r="H1024" s="36">
        <v>6690286.1799999997</v>
      </c>
      <c r="I1024" s="36">
        <v>4548096.45</v>
      </c>
      <c r="J1024" s="209"/>
      <c r="K1024" s="5" t="str">
        <f>VLOOKUP(B1024,'LEAD 2019'!$B:$B,1,0)</f>
        <v>9.0.9.60.10-5</v>
      </c>
    </row>
    <row r="1025" spans="1:11" ht="15" customHeight="1">
      <c r="A1025" s="34">
        <v>6</v>
      </c>
      <c r="B1025" s="35" t="s">
        <v>5439</v>
      </c>
      <c r="C1025" s="35" t="s">
        <v>5440</v>
      </c>
      <c r="D1025" s="35" t="s">
        <v>3587</v>
      </c>
      <c r="E1025" s="36">
        <v>6023369.2999999998</v>
      </c>
      <c r="F1025" s="209"/>
      <c r="G1025" s="36">
        <v>8165559.0300000003</v>
      </c>
      <c r="H1025" s="36">
        <v>6690286.1799999997</v>
      </c>
      <c r="I1025" s="36">
        <v>4548096.45</v>
      </c>
      <c r="J1025" s="209"/>
      <c r="K1025" s="5" t="str">
        <f>VLOOKUP(B1025,'LEAD 2019'!$B:$B,1,0)</f>
        <v>9.0.9.60.10.0001-2</v>
      </c>
    </row>
    <row r="1026" spans="1:11" ht="15" customHeight="1">
      <c r="A1026" s="34">
        <v>5</v>
      </c>
      <c r="B1026" s="35" t="s">
        <v>5441</v>
      </c>
      <c r="C1026" s="35" t="s">
        <v>1</v>
      </c>
      <c r="D1026" s="35" t="s">
        <v>5442</v>
      </c>
      <c r="E1026" s="36">
        <v>16688675.99</v>
      </c>
      <c r="F1026" s="209"/>
      <c r="G1026" s="36">
        <v>3125366.72</v>
      </c>
      <c r="H1026" s="36">
        <v>3158448.63</v>
      </c>
      <c r="I1026" s="36">
        <v>16721757.9</v>
      </c>
      <c r="J1026" s="209"/>
      <c r="K1026" s="5" t="str">
        <f>VLOOKUP(B1026,'LEAD 2019'!$B:$B,1,0)</f>
        <v>9.0.9.60.15-0</v>
      </c>
    </row>
    <row r="1027" spans="1:11" ht="15" customHeight="1">
      <c r="A1027" s="34">
        <v>6</v>
      </c>
      <c r="B1027" s="35" t="s">
        <v>5443</v>
      </c>
      <c r="C1027" s="35" t="s">
        <v>5444</v>
      </c>
      <c r="D1027" s="35" t="s">
        <v>3590</v>
      </c>
      <c r="E1027" s="36">
        <v>16688675.99</v>
      </c>
      <c r="F1027" s="209"/>
      <c r="G1027" s="36">
        <v>3125366.72</v>
      </c>
      <c r="H1027" s="36">
        <v>3158448.63</v>
      </c>
      <c r="I1027" s="36">
        <v>16721757.9</v>
      </c>
      <c r="J1027" s="209"/>
      <c r="K1027" s="5" t="str">
        <f>VLOOKUP(B1027,'LEAD 2019'!$B:$B,1,0)</f>
        <v>9.0.9.60.15.0001-7</v>
      </c>
    </row>
    <row r="1028" spans="1:11" ht="15" customHeight="1">
      <c r="A1028" s="34">
        <v>5</v>
      </c>
      <c r="B1028" s="35" t="s">
        <v>5445</v>
      </c>
      <c r="C1028" s="35" t="s">
        <v>1</v>
      </c>
      <c r="D1028" s="35" t="s">
        <v>5446</v>
      </c>
      <c r="E1028" s="36">
        <v>5195744.49</v>
      </c>
      <c r="F1028" s="209"/>
      <c r="G1028" s="36">
        <v>1352371.2</v>
      </c>
      <c r="H1028" s="36">
        <v>1154616.68</v>
      </c>
      <c r="I1028" s="36">
        <v>4997989.97</v>
      </c>
      <c r="J1028" s="209"/>
      <c r="K1028" s="5" t="str">
        <f>VLOOKUP(B1028,'LEAD 2019'!$B:$B,1,0)</f>
        <v>9.0.9.60.20-8</v>
      </c>
    </row>
    <row r="1029" spans="1:11" ht="15" customHeight="1">
      <c r="A1029" s="34">
        <v>6</v>
      </c>
      <c r="B1029" s="35" t="s">
        <v>5447</v>
      </c>
      <c r="C1029" s="35" t="s">
        <v>5448</v>
      </c>
      <c r="D1029" s="35" t="s">
        <v>3593</v>
      </c>
      <c r="E1029" s="36">
        <v>5195744.49</v>
      </c>
      <c r="F1029" s="209"/>
      <c r="G1029" s="36">
        <v>1352371.2</v>
      </c>
      <c r="H1029" s="36">
        <v>1154616.68</v>
      </c>
      <c r="I1029" s="36">
        <v>4997989.97</v>
      </c>
      <c r="J1029" s="209"/>
      <c r="K1029" s="5" t="str">
        <f>VLOOKUP(B1029,'LEAD 2019'!$B:$B,1,0)</f>
        <v>9.0.9.60.20.0001-1</v>
      </c>
    </row>
    <row r="1030" spans="1:11" ht="15" customHeight="1">
      <c r="A1030" s="34">
        <v>4</v>
      </c>
      <c r="B1030" s="35" t="s">
        <v>5449</v>
      </c>
      <c r="C1030" s="35" t="s">
        <v>1</v>
      </c>
      <c r="D1030" s="35" t="s">
        <v>5450</v>
      </c>
      <c r="E1030" s="36">
        <v>2403687.2599999998</v>
      </c>
      <c r="F1030" s="209"/>
      <c r="G1030" s="36">
        <v>29263641.039999999</v>
      </c>
      <c r="H1030" s="36">
        <v>29516442.68</v>
      </c>
      <c r="I1030" s="36">
        <v>2656488.9</v>
      </c>
      <c r="J1030" s="209"/>
      <c r="K1030" s="5" t="str">
        <f>VLOOKUP(B1030,'LEAD 2019'!$B:$B,1,0)</f>
        <v>9.0.9.73.00-6</v>
      </c>
    </row>
    <row r="1031" spans="1:11" ht="15" customHeight="1">
      <c r="A1031" s="34">
        <v>6</v>
      </c>
      <c r="B1031" s="35" t="s">
        <v>5451</v>
      </c>
      <c r="C1031" s="35" t="s">
        <v>5452</v>
      </c>
      <c r="D1031" s="35" t="s">
        <v>5453</v>
      </c>
      <c r="E1031" s="36">
        <v>2403687.2599999998</v>
      </c>
      <c r="F1031" s="209"/>
      <c r="G1031" s="36">
        <v>29263641.039999999</v>
      </c>
      <c r="H1031" s="36">
        <v>29516442.68</v>
      </c>
      <c r="I1031" s="36">
        <v>2656488.9</v>
      </c>
      <c r="J1031" s="209"/>
      <c r="K1031" s="5" t="str">
        <f>VLOOKUP(B1031,'LEAD 2019'!$B:$B,1,0)</f>
        <v>9.0.9.73.00.0001-7</v>
      </c>
    </row>
    <row r="1032" spans="1:11" ht="15" customHeight="1">
      <c r="A1032" s="34">
        <v>4</v>
      </c>
      <c r="B1032" s="35" t="s">
        <v>5454</v>
      </c>
      <c r="C1032" s="35" t="s">
        <v>1</v>
      </c>
      <c r="D1032" s="35" t="s">
        <v>5455</v>
      </c>
      <c r="E1032" s="36">
        <v>13303366.380000001</v>
      </c>
      <c r="F1032" s="209"/>
      <c r="G1032" s="36">
        <v>173237834.41999999</v>
      </c>
      <c r="H1032" s="36">
        <v>176402513.81</v>
      </c>
      <c r="I1032" s="36">
        <v>16468045.77</v>
      </c>
      <c r="J1032" s="209"/>
      <c r="K1032" s="5" t="str">
        <f>VLOOKUP(B1032,'LEAD 2019'!$B:$B,1,0)</f>
        <v>9.0.9.86.00-0</v>
      </c>
    </row>
    <row r="1033" spans="1:11" ht="15" customHeight="1">
      <c r="A1033" s="34">
        <v>6</v>
      </c>
      <c r="B1033" s="35" t="s">
        <v>5456</v>
      </c>
      <c r="C1033" s="35" t="s">
        <v>5457</v>
      </c>
      <c r="D1033" s="35" t="s">
        <v>5458</v>
      </c>
      <c r="E1033" s="36">
        <v>13303366.380000001</v>
      </c>
      <c r="F1033" s="209"/>
      <c r="G1033" s="36">
        <v>173237834.41999999</v>
      </c>
      <c r="H1033" s="36">
        <v>176402513.81</v>
      </c>
      <c r="I1033" s="36">
        <v>16468045.77</v>
      </c>
      <c r="J1033" s="209"/>
      <c r="K1033" s="5" t="str">
        <f>VLOOKUP(B1033,'LEAD 2019'!$B:$B,1,0)</f>
        <v>9.0.9.86.00.0001-1</v>
      </c>
    </row>
    <row r="1034" spans="1:11" ht="15" customHeight="1">
      <c r="A1034" s="34">
        <v>4</v>
      </c>
      <c r="B1034" s="35" t="s">
        <v>5459</v>
      </c>
      <c r="C1034" s="35" t="s">
        <v>1</v>
      </c>
      <c r="D1034" s="35" t="s">
        <v>5460</v>
      </c>
      <c r="E1034" s="36">
        <v>3427.8</v>
      </c>
      <c r="F1034" s="209"/>
      <c r="G1034" s="36">
        <v>2345.64</v>
      </c>
      <c r="H1034" s="36">
        <v>2530.14</v>
      </c>
      <c r="I1034" s="36">
        <v>3612.3</v>
      </c>
      <c r="J1034" s="209"/>
      <c r="K1034" s="5" t="str">
        <f>VLOOKUP(B1034,'LEAD 2019'!$B:$B,1,0)</f>
        <v>9.0.9.96.00-7</v>
      </c>
    </row>
    <row r="1035" spans="1:11" ht="15" customHeight="1">
      <c r="A1035" s="34">
        <v>6</v>
      </c>
      <c r="B1035" s="35" t="s">
        <v>5461</v>
      </c>
      <c r="C1035" s="35" t="s">
        <v>5462</v>
      </c>
      <c r="D1035" s="35" t="s">
        <v>5463</v>
      </c>
      <c r="E1035" s="36">
        <v>3427.8</v>
      </c>
      <c r="F1035" s="209"/>
      <c r="G1035" s="36">
        <v>2345.64</v>
      </c>
      <c r="H1035" s="36">
        <v>2530.14</v>
      </c>
      <c r="I1035" s="36">
        <v>3612.3</v>
      </c>
      <c r="J1035" s="209"/>
      <c r="K1035" s="5" t="str">
        <f>VLOOKUP(B1035,'LEAD 2019'!$B:$B,1,0)</f>
        <v>9.0.9.96.00.0001-4</v>
      </c>
    </row>
    <row r="1036" spans="1:11" ht="15" customHeight="1">
      <c r="A1036" s="34">
        <v>4</v>
      </c>
      <c r="B1036" s="35" t="s">
        <v>5464</v>
      </c>
      <c r="C1036" s="35" t="s">
        <v>1</v>
      </c>
      <c r="D1036" s="35" t="s">
        <v>5465</v>
      </c>
      <c r="E1036" s="36">
        <v>45783982.939999998</v>
      </c>
      <c r="F1036" s="209"/>
      <c r="G1036" s="36">
        <v>951585885.61000001</v>
      </c>
      <c r="H1036" s="36">
        <v>954007577.05999994</v>
      </c>
      <c r="I1036" s="36">
        <v>48205674.390000001</v>
      </c>
      <c r="J1036" s="209"/>
      <c r="K1036" s="5" t="str">
        <f>VLOOKUP(B1036,'LEAD 2019'!$B:$B,1,0)</f>
        <v>9.0.9.99.00-4</v>
      </c>
    </row>
    <row r="1037" spans="1:11" ht="15" customHeight="1">
      <c r="A1037" s="34">
        <v>6</v>
      </c>
      <c r="B1037" s="35" t="s">
        <v>5466</v>
      </c>
      <c r="C1037" s="35" t="s">
        <v>5467</v>
      </c>
      <c r="D1037" s="35" t="s">
        <v>5468</v>
      </c>
      <c r="E1037" s="36">
        <v>3826020.66</v>
      </c>
      <c r="F1037" s="209"/>
      <c r="G1037" s="36">
        <v>1815248.53</v>
      </c>
      <c r="H1037" s="36">
        <v>603197.31999999995</v>
      </c>
      <c r="I1037" s="36">
        <v>2613969.4500000002</v>
      </c>
      <c r="J1037" s="209"/>
      <c r="K1037" s="5" t="str">
        <f>VLOOKUP(B1037,'LEAD 2019'!$B:$B,1,0)</f>
        <v>9.0.9.99.00.0001-5</v>
      </c>
    </row>
    <row r="1038" spans="1:11" ht="15" customHeight="1">
      <c r="A1038" s="34">
        <v>6</v>
      </c>
      <c r="B1038" s="35" t="s">
        <v>5469</v>
      </c>
      <c r="C1038" s="35" t="s">
        <v>5470</v>
      </c>
      <c r="D1038" s="35" t="s">
        <v>3626</v>
      </c>
      <c r="E1038" s="36">
        <v>4591224.78</v>
      </c>
      <c r="F1038" s="209"/>
      <c r="G1038" s="36">
        <v>943360840.38</v>
      </c>
      <c r="H1038" s="36">
        <v>941906378.94000006</v>
      </c>
      <c r="I1038" s="36">
        <v>3136763.34</v>
      </c>
      <c r="J1038" s="209"/>
      <c r="K1038" s="5" t="str">
        <f>VLOOKUP(B1038,'LEAD 2019'!$B:$B,1,0)</f>
        <v>9.0.9.99.00.0009-1</v>
      </c>
    </row>
    <row r="1039" spans="1:11" ht="15" customHeight="1">
      <c r="A1039" s="34">
        <v>6</v>
      </c>
      <c r="B1039" s="35" t="s">
        <v>5471</v>
      </c>
      <c r="C1039" s="35" t="s">
        <v>5472</v>
      </c>
      <c r="D1039" s="35" t="s">
        <v>5473</v>
      </c>
      <c r="E1039" s="36">
        <v>3964610</v>
      </c>
      <c r="F1039" s="209"/>
      <c r="G1039" s="36">
        <v>305910.45</v>
      </c>
      <c r="H1039" s="36">
        <v>1295837.05</v>
      </c>
      <c r="I1039" s="36">
        <v>4954536.5999999996</v>
      </c>
      <c r="J1039" s="209"/>
      <c r="K1039" s="5" t="str">
        <f>VLOOKUP(B1039,'LEAD 2019'!$B:$B,1,0)</f>
        <v>9.0.9.99.00.0012-5</v>
      </c>
    </row>
    <row r="1040" spans="1:11" ht="15" customHeight="1">
      <c r="A1040" s="34">
        <v>6</v>
      </c>
      <c r="B1040" s="35" t="s">
        <v>5474</v>
      </c>
      <c r="C1040" s="35" t="s">
        <v>5475</v>
      </c>
      <c r="D1040" s="35" t="s">
        <v>5476</v>
      </c>
      <c r="E1040" s="36">
        <v>1768227.5</v>
      </c>
      <c r="F1040" s="209"/>
      <c r="G1040" s="36">
        <v>4589186.25</v>
      </c>
      <c r="H1040" s="36">
        <v>6239863.75</v>
      </c>
      <c r="I1040" s="36">
        <v>3418905</v>
      </c>
      <c r="J1040" s="209"/>
      <c r="K1040" s="5" t="str">
        <f>VLOOKUP(B1040,'LEAD 2019'!$B:$B,1,0)</f>
        <v>9.0.9.99.00.0013-2</v>
      </c>
    </row>
    <row r="1041" spans="1:11" ht="15" customHeight="1">
      <c r="A1041" s="34">
        <v>6</v>
      </c>
      <c r="B1041" s="35" t="s">
        <v>5477</v>
      </c>
      <c r="C1041" s="35" t="s">
        <v>5478</v>
      </c>
      <c r="D1041" s="35" t="s">
        <v>5479</v>
      </c>
      <c r="E1041" s="36">
        <v>12126400</v>
      </c>
      <c r="F1041" s="209"/>
      <c r="G1041" s="36">
        <v>1514700</v>
      </c>
      <c r="H1041" s="36">
        <v>3962300</v>
      </c>
      <c r="I1041" s="36">
        <v>14574000</v>
      </c>
      <c r="J1041" s="209"/>
      <c r="K1041" s="5" t="str">
        <f>VLOOKUP(B1041,'LEAD 2019'!$B:$B,1,0)</f>
        <v>9.0.9.99.00.0014-9</v>
      </c>
    </row>
    <row r="1042" spans="1:11" ht="15" customHeight="1">
      <c r="A1042" s="34">
        <v>6</v>
      </c>
      <c r="B1042" s="35" t="s">
        <v>5480</v>
      </c>
      <c r="C1042" s="35" t="s">
        <v>5481</v>
      </c>
      <c r="D1042" s="35" t="s">
        <v>5482</v>
      </c>
      <c r="E1042" s="36">
        <v>19507500</v>
      </c>
      <c r="F1042" s="209"/>
      <c r="G1042" s="36">
        <v>0</v>
      </c>
      <c r="H1042" s="36">
        <v>0</v>
      </c>
      <c r="I1042" s="36">
        <v>19507500</v>
      </c>
      <c r="J1042" s="209"/>
      <c r="K1042" s="5" t="str">
        <f>VLOOKUP(B1042,'LEAD 2019'!$B:$B,1,0)</f>
        <v>9.0.9.99.00.9999-2</v>
      </c>
    </row>
    <row r="1043" spans="1:11" ht="15" customHeight="1">
      <c r="A1043" s="34">
        <v>2</v>
      </c>
      <c r="B1043" s="35" t="s">
        <v>5483</v>
      </c>
      <c r="C1043" s="35" t="s">
        <v>1</v>
      </c>
      <c r="D1043" s="35" t="s">
        <v>3640</v>
      </c>
      <c r="E1043" s="36">
        <v>77479520.780000001</v>
      </c>
      <c r="F1043" s="209"/>
      <c r="G1043" s="36">
        <v>217075143.27000001</v>
      </c>
      <c r="H1043" s="36">
        <v>248184600.18000001</v>
      </c>
      <c r="I1043" s="36">
        <v>108588977.69</v>
      </c>
      <c r="J1043" s="209"/>
      <c r="K1043" s="5" t="str">
        <f>VLOOKUP(B1043,'LEAD 2019'!$B:$B,1,0)</f>
        <v>9.1.0.00.00-2</v>
      </c>
    </row>
    <row r="1044" spans="1:11" ht="15" customHeight="1">
      <c r="A1044" s="34">
        <v>3</v>
      </c>
      <c r="B1044" s="35" t="s">
        <v>5484</v>
      </c>
      <c r="C1044" s="35" t="s">
        <v>1</v>
      </c>
      <c r="D1044" s="35" t="s">
        <v>5485</v>
      </c>
      <c r="E1044" s="36">
        <v>77479520.780000001</v>
      </c>
      <c r="F1044" s="209"/>
      <c r="G1044" s="36">
        <v>217075143.27000001</v>
      </c>
      <c r="H1044" s="36">
        <v>248184600.18000001</v>
      </c>
      <c r="I1044" s="36">
        <v>108588977.69</v>
      </c>
      <c r="J1044" s="209"/>
      <c r="K1044" s="5" t="str">
        <f>VLOOKUP(B1044,'LEAD 2019'!$B:$B,1,0)</f>
        <v>9.1.1.00.00-5</v>
      </c>
    </row>
    <row r="1045" spans="1:11" ht="15" customHeight="1">
      <c r="A1045" s="34">
        <v>4</v>
      </c>
      <c r="B1045" s="35" t="s">
        <v>5486</v>
      </c>
      <c r="C1045" s="35" t="s">
        <v>1</v>
      </c>
      <c r="D1045" s="35" t="s">
        <v>5487</v>
      </c>
      <c r="E1045" s="36">
        <v>77479520.780000001</v>
      </c>
      <c r="F1045" s="209"/>
      <c r="G1045" s="36">
        <v>217075143.27000001</v>
      </c>
      <c r="H1045" s="36">
        <v>248184600.18000001</v>
      </c>
      <c r="I1045" s="36">
        <v>108588977.69</v>
      </c>
      <c r="J1045" s="209"/>
      <c r="K1045" s="5" t="str">
        <f>VLOOKUP(B1045,'LEAD 2019'!$B:$B,1,0)</f>
        <v>9.1.1.10.00-2</v>
      </c>
    </row>
    <row r="1046" spans="1:11" ht="15" customHeight="1">
      <c r="A1046" s="34">
        <v>6</v>
      </c>
      <c r="B1046" s="35" t="s">
        <v>5488</v>
      </c>
      <c r="C1046" s="35" t="s">
        <v>5489</v>
      </c>
      <c r="D1046" s="35" t="s">
        <v>5490</v>
      </c>
      <c r="E1046" s="36">
        <v>77479520.780000001</v>
      </c>
      <c r="F1046" s="209"/>
      <c r="G1046" s="36">
        <v>217075143.27000001</v>
      </c>
      <c r="H1046" s="36">
        <v>248184600.18000001</v>
      </c>
      <c r="I1046" s="36">
        <v>108588977.69</v>
      </c>
      <c r="J1046" s="209"/>
      <c r="K1046" s="5" t="str">
        <f>VLOOKUP(B1046,'LEAD 2019'!$B:$B,1,0)</f>
        <v>9.1.1.10.00.0001-3</v>
      </c>
    </row>
    <row r="1047" spans="1:11" ht="15" customHeight="1">
      <c r="A1047" s="34">
        <v>0</v>
      </c>
      <c r="B1047" s="35" t="s">
        <v>5491</v>
      </c>
      <c r="C1047" s="35" t="s">
        <v>1</v>
      </c>
      <c r="D1047" s="35" t="s">
        <v>5492</v>
      </c>
      <c r="E1047" s="36">
        <v>678347536.39999998</v>
      </c>
      <c r="F1047" s="209"/>
      <c r="G1047" s="36">
        <v>8352540646.9799995</v>
      </c>
      <c r="H1047" s="36">
        <v>8509446532.4499998</v>
      </c>
      <c r="I1047" s="36">
        <v>835253421.87</v>
      </c>
      <c r="J1047" s="209"/>
      <c r="K1047" s="5" t="str">
        <f>VLOOKUP(B1047,'LEAD 2019'!$B:$B,1,0)</f>
        <v>9.9.9.99.99-5</v>
      </c>
    </row>
  </sheetData>
  <autoFilter ref="A9:K1047" xr:uid="{C582AB13-F6EF-48FD-8652-12CE4B028AAD}"/>
  <mergeCells count="12">
    <mergeCell ref="A6:C6"/>
    <mergeCell ref="G6:I6"/>
    <mergeCell ref="A7:C7"/>
    <mergeCell ref="G7:I7"/>
    <mergeCell ref="A8:C8"/>
    <mergeCell ref="A5:C5"/>
    <mergeCell ref="G5:I5"/>
    <mergeCell ref="A1:C2"/>
    <mergeCell ref="D1:G1"/>
    <mergeCell ref="D2:G2"/>
    <mergeCell ref="A3:G3"/>
    <mergeCell ref="B4:C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178B1-8306-4064-B97E-D50B4461A910}">
  <sheetPr filterMode="1">
    <tabColor theme="1"/>
  </sheetPr>
  <dimension ref="A1:U1097"/>
  <sheetViews>
    <sheetView showGridLines="0" topLeftCell="A555" workbookViewId="0">
      <selection activeCell="R572" sqref="R572"/>
    </sheetView>
  </sheetViews>
  <sheetFormatPr defaultRowHeight="15" outlineLevelCol="1"/>
  <cols>
    <col min="1" max="1" width="2.140625" style="42" customWidth="1"/>
    <col min="2" max="2" width="17" style="125" bestFit="1" customWidth="1"/>
    <col min="3" max="3" width="6.5703125" style="125" customWidth="1"/>
    <col min="4" max="4" width="57" style="125" customWidth="1"/>
    <col min="5" max="5" width="41.140625" style="125" customWidth="1" outlineLevel="1"/>
    <col min="6" max="6" width="2.7109375" style="5" customWidth="1"/>
    <col min="7" max="7" width="1.85546875" style="5" customWidth="1"/>
    <col min="8" max="15" width="14.28515625" style="79" hidden="1" customWidth="1"/>
    <col min="16" max="16" width="14.28515625" style="83" hidden="1" customWidth="1"/>
    <col min="17" max="17" width="14.28515625" style="79" hidden="1" customWidth="1"/>
    <col min="18" max="18" width="14.28515625" style="83" customWidth="1"/>
    <col min="19" max="19" width="14.28515625" style="79" customWidth="1"/>
    <col min="20" max="20" width="14.28515625" style="83" customWidth="1"/>
    <col min="21" max="21" width="14.28515625" style="83" bestFit="1" customWidth="1"/>
  </cols>
  <sheetData>
    <row r="1" spans="1:21" s="113" customFormat="1">
      <c r="A1" s="122"/>
      <c r="B1" s="112"/>
      <c r="C1" s="112"/>
      <c r="D1" s="112"/>
      <c r="E1" s="112"/>
      <c r="F1" s="110"/>
      <c r="G1" s="110"/>
      <c r="H1" s="111">
        <f>H599+H781</f>
        <v>3091914.5199999996</v>
      </c>
      <c r="I1" s="111">
        <f>I599+I781</f>
        <v>651384.81999999937</v>
      </c>
      <c r="J1" s="111"/>
      <c r="K1" s="111">
        <f>K599+K781</f>
        <v>2118078.6400000015</v>
      </c>
      <c r="L1" s="111"/>
      <c r="M1" s="111">
        <f>M599+M781</f>
        <v>-343442.98000000231</v>
      </c>
      <c r="N1" s="111"/>
      <c r="O1" s="111">
        <f>O599+O781</f>
        <v>1158591.7500000019</v>
      </c>
      <c r="P1" s="151"/>
      <c r="Q1" s="111">
        <f>Q599+Q781</f>
        <v>506473.54999999702</v>
      </c>
      <c r="R1" s="151"/>
      <c r="S1" s="111">
        <f>S599+S781</f>
        <v>445335.02000000328</v>
      </c>
      <c r="T1" s="85"/>
      <c r="U1" s="111">
        <f>U599+U781</f>
        <v>7628335.3200000003</v>
      </c>
    </row>
    <row r="2" spans="1:21" ht="23.25" thickBot="1">
      <c r="B2" s="123" t="s">
        <v>2956</v>
      </c>
      <c r="C2" s="123" t="s">
        <v>2957</v>
      </c>
      <c r="D2" s="124" t="s">
        <v>2958</v>
      </c>
      <c r="E2" s="124" t="s">
        <v>6074</v>
      </c>
      <c r="H2" s="80">
        <v>43646</v>
      </c>
      <c r="I2" s="80">
        <v>43677</v>
      </c>
      <c r="J2" s="80">
        <v>43708</v>
      </c>
      <c r="K2" s="86" t="s">
        <v>6076</v>
      </c>
      <c r="L2" s="80">
        <v>43738</v>
      </c>
      <c r="M2" s="86" t="s">
        <v>6077</v>
      </c>
      <c r="N2" s="80">
        <v>43769</v>
      </c>
      <c r="O2" s="86" t="s">
        <v>6078</v>
      </c>
      <c r="P2" s="152">
        <v>43799</v>
      </c>
      <c r="Q2" s="143" t="s">
        <v>14492</v>
      </c>
      <c r="R2" s="152">
        <v>43830</v>
      </c>
      <c r="S2" s="143" t="s">
        <v>14539</v>
      </c>
      <c r="T2" s="84" t="s">
        <v>6047</v>
      </c>
      <c r="U2" s="152" t="s">
        <v>14888</v>
      </c>
    </row>
    <row r="3" spans="1:21" hidden="1">
      <c r="A3"/>
      <c r="B3" s="35" t="s">
        <v>2959</v>
      </c>
      <c r="C3" s="34" t="s">
        <v>1</v>
      </c>
      <c r="D3" s="35" t="s">
        <v>2960</v>
      </c>
      <c r="E3" s="39"/>
      <c r="F3" s="5">
        <f>LEN(B3)</f>
        <v>13</v>
      </c>
      <c r="G3" s="5" t="str">
        <f>LEFT(B3)</f>
        <v>1</v>
      </c>
      <c r="H3" s="81">
        <f>IFERROR(VLOOKUP(B3,'1º SEM 2019'!$B:$I,8,0),0)</f>
        <v>230365634.94999999</v>
      </c>
      <c r="I3" s="81">
        <f>IFERROR(VLOOKUP(B3,'07.2019'!$B$10:$J$954,8,0),0)</f>
        <v>235660083.38</v>
      </c>
      <c r="J3" s="81">
        <f>IFERROR(VLOOKUP(B3,'08.2019'!$B$10:$J$983,8,0),0)</f>
        <v>238322346.91999999</v>
      </c>
      <c r="K3" s="82">
        <f>J3-I3</f>
        <v>2662263.5399999917</v>
      </c>
      <c r="L3" s="81">
        <f>IFERROR(VLOOKUP(B3,'09.2019'!$B$12:$J$998,8,0),0)</f>
        <v>238257170.21000001</v>
      </c>
      <c r="M3" s="82">
        <f>L3-J3</f>
        <v>-65176.709999978542</v>
      </c>
      <c r="N3" s="81">
        <f>IFERROR(VLOOKUP(B3,'Balancete 10.2019'!$B$10:$J$1020,8,0),0)</f>
        <v>239224439.31</v>
      </c>
      <c r="O3" s="82">
        <f>N3-L3</f>
        <v>967269.09999999404</v>
      </c>
      <c r="P3" s="153">
        <f>IFERROR(VLOOKUP(B3,'Balancete 11.2019'!$B$11:$I$1020,8,0),0)</f>
        <v>244453659.05000001</v>
      </c>
      <c r="Q3" s="82">
        <f>P3-N3</f>
        <v>5229219.7400000095</v>
      </c>
      <c r="R3" s="153">
        <f>IFERROR(VLOOKUP(B3,'Balancete 12.2019'!$B$10:$I$1033,8,0),0)</f>
        <v>244535565.87</v>
      </c>
      <c r="S3" s="82">
        <f t="shared" ref="S3" si="0">R3-P3</f>
        <v>81906.819999992847</v>
      </c>
      <c r="T3" s="85">
        <f>IFERROR(S3/Q3-1,0)</f>
        <v>-0.98433670335682</v>
      </c>
      <c r="U3" s="153">
        <f>IFERROR(VLOOKUP(B3,'Balancete acumulado 2019'!$B$10:$I$1047,8,0),0)</f>
        <v>244535565.87</v>
      </c>
    </row>
    <row r="4" spans="1:21" hidden="1">
      <c r="A4"/>
      <c r="B4" s="35" t="s">
        <v>2961</v>
      </c>
      <c r="C4" s="34" t="s">
        <v>1</v>
      </c>
      <c r="D4" s="35" t="s">
        <v>2962</v>
      </c>
      <c r="E4" s="39"/>
      <c r="F4" s="5">
        <f t="shared" ref="F4:F67" si="1">LEN(B4)</f>
        <v>13</v>
      </c>
      <c r="G4" s="5" t="str">
        <f t="shared" ref="G4:G67" si="2">LEFT(B4)</f>
        <v>1</v>
      </c>
      <c r="H4" s="81">
        <f>IFERROR(VLOOKUP(B4,'1º SEM 2019'!$B:$I,8,0),0)</f>
        <v>2926807.46</v>
      </c>
      <c r="I4" s="81">
        <f>IFERROR(VLOOKUP(B4,'07.2019'!$B$10:$J$954,8,0),0)</f>
        <v>4026321.32</v>
      </c>
      <c r="J4" s="81">
        <f>IFERROR(VLOOKUP(B4,'08.2019'!$B$10:$J$983,8,0),0)</f>
        <v>2549927.83</v>
      </c>
      <c r="K4" s="82">
        <f t="shared" ref="K4:K67" si="3">J4-I4</f>
        <v>-1476393.4899999998</v>
      </c>
      <c r="L4" s="81">
        <f>IFERROR(VLOOKUP(B4,'09.2019'!$B$12:$J$998,8,0),0)</f>
        <v>4685532.91</v>
      </c>
      <c r="M4" s="82">
        <f t="shared" ref="M4:M67" si="4">L4-J4</f>
        <v>2135605.08</v>
      </c>
      <c r="N4" s="81">
        <f>IFERROR(VLOOKUP(B4,'Balancete 10.2019'!$B$10:$J$1020,8,0),0)</f>
        <v>2946553.05</v>
      </c>
      <c r="O4" s="82">
        <f t="shared" ref="O4:O67" si="5">N4-L4</f>
        <v>-1738979.8600000003</v>
      </c>
      <c r="P4" s="153">
        <f>IFERROR(VLOOKUP(B4,'Balancete 11.2019'!$B$11:$I$1020,8,0),0)</f>
        <v>2964254.48</v>
      </c>
      <c r="Q4" s="82">
        <f t="shared" ref="Q4:Q67" si="6">P4-N4</f>
        <v>17701.430000000168</v>
      </c>
      <c r="R4" s="153">
        <f>IFERROR(VLOOKUP(B4,'Balancete 12.2019'!$B$10:$I$1033,8,0),0)</f>
        <v>5614345.5</v>
      </c>
      <c r="S4" s="82">
        <f t="shared" ref="S4:S67" si="7">R4-P4</f>
        <v>2650091.02</v>
      </c>
      <c r="T4" s="85">
        <f t="shared" ref="T4:T67" si="8">IFERROR(S4/Q4-1,0)</f>
        <v>148.71056123714158</v>
      </c>
      <c r="U4" s="153">
        <f>IFERROR(VLOOKUP(B4,'Balancete acumulado 2019'!$B$10:$I$1047,8,0),0)</f>
        <v>5614345.5</v>
      </c>
    </row>
    <row r="5" spans="1:21" hidden="1">
      <c r="A5"/>
      <c r="B5" s="35" t="s">
        <v>2963</v>
      </c>
      <c r="C5" s="34" t="s">
        <v>1</v>
      </c>
      <c r="D5" s="35" t="s">
        <v>2964</v>
      </c>
      <c r="E5" s="39"/>
      <c r="F5" s="5">
        <f t="shared" si="1"/>
        <v>13</v>
      </c>
      <c r="G5" s="5" t="str">
        <f t="shared" si="2"/>
        <v>1</v>
      </c>
      <c r="H5" s="81">
        <f>IFERROR(VLOOKUP(B5,'1º SEM 2019'!$B:$I,8,0),0)</f>
        <v>2926807.46</v>
      </c>
      <c r="I5" s="81">
        <f>IFERROR(VLOOKUP(B5,'07.2019'!$B$10:$J$954,8,0),0)</f>
        <v>4026321.32</v>
      </c>
      <c r="J5" s="81">
        <f>IFERROR(VLOOKUP(B5,'08.2019'!$B$10:$J$983,8,0),0)</f>
        <v>2549927.83</v>
      </c>
      <c r="K5" s="82">
        <f t="shared" si="3"/>
        <v>-1476393.4899999998</v>
      </c>
      <c r="L5" s="81">
        <f>IFERROR(VLOOKUP(B5,'09.2019'!$B$12:$J$998,8,0),0)</f>
        <v>4685532.91</v>
      </c>
      <c r="M5" s="82">
        <f t="shared" si="4"/>
        <v>2135605.08</v>
      </c>
      <c r="N5" s="81">
        <f>IFERROR(VLOOKUP(B5,'Balancete 10.2019'!$B$10:$J$1020,8,0),0)</f>
        <v>2946553.05</v>
      </c>
      <c r="O5" s="82">
        <f t="shared" si="5"/>
        <v>-1738979.8600000003</v>
      </c>
      <c r="P5" s="153">
        <f>IFERROR(VLOOKUP(B5,'Balancete 11.2019'!$B$11:$I$1020,8,0),0)</f>
        <v>2964254.48</v>
      </c>
      <c r="Q5" s="82">
        <f t="shared" si="6"/>
        <v>17701.430000000168</v>
      </c>
      <c r="R5" s="153">
        <f>IFERROR(VLOOKUP(B5,'Balancete 12.2019'!$B$10:$I$1033,8,0),0)</f>
        <v>5614345.5</v>
      </c>
      <c r="S5" s="82">
        <f t="shared" si="7"/>
        <v>2650091.02</v>
      </c>
      <c r="T5" s="85">
        <f t="shared" si="8"/>
        <v>148.71056123714158</v>
      </c>
      <c r="U5" s="153">
        <f>IFERROR(VLOOKUP(B5,'Balancete acumulado 2019'!$B$10:$I$1047,8,0),0)</f>
        <v>5614345.5</v>
      </c>
    </row>
    <row r="6" spans="1:21" hidden="1">
      <c r="A6"/>
      <c r="B6" s="35" t="s">
        <v>2965</v>
      </c>
      <c r="C6" s="34" t="s">
        <v>1</v>
      </c>
      <c r="D6" s="35" t="s">
        <v>2966</v>
      </c>
      <c r="E6" s="39"/>
      <c r="F6" s="5">
        <f t="shared" si="1"/>
        <v>13</v>
      </c>
      <c r="G6" s="5" t="str">
        <f t="shared" si="2"/>
        <v>1</v>
      </c>
      <c r="H6" s="81">
        <f>IFERROR(VLOOKUP(B6,'1º SEM 2019'!$B:$I,8,0),0)</f>
        <v>2926807.46</v>
      </c>
      <c r="I6" s="81">
        <f>IFERROR(VLOOKUP(B6,'07.2019'!$B$10:$J$954,8,0),0)</f>
        <v>4026321.32</v>
      </c>
      <c r="J6" s="81">
        <f>IFERROR(VLOOKUP(B6,'08.2019'!$B$10:$J$983,8,0),0)</f>
        <v>2549927.83</v>
      </c>
      <c r="K6" s="82">
        <f t="shared" si="3"/>
        <v>-1476393.4899999998</v>
      </c>
      <c r="L6" s="81">
        <f>IFERROR(VLOOKUP(B6,'09.2019'!$B$12:$J$998,8,0),0)</f>
        <v>4685532.91</v>
      </c>
      <c r="M6" s="82">
        <f t="shared" si="4"/>
        <v>2135605.08</v>
      </c>
      <c r="N6" s="81">
        <f>IFERROR(VLOOKUP(B6,'Balancete 10.2019'!$B$10:$J$1020,8,0),0)</f>
        <v>2946553.05</v>
      </c>
      <c r="O6" s="82">
        <f t="shared" si="5"/>
        <v>-1738979.8600000003</v>
      </c>
      <c r="P6" s="153">
        <f>IFERROR(VLOOKUP(B6,'Balancete 11.2019'!$B$11:$I$1020,8,0),0)</f>
        <v>2964254.48</v>
      </c>
      <c r="Q6" s="82">
        <f t="shared" si="6"/>
        <v>17701.430000000168</v>
      </c>
      <c r="R6" s="153">
        <f>IFERROR(VLOOKUP(B6,'Balancete 12.2019'!$B$10:$I$1033,8,0),0)</f>
        <v>5614345.5</v>
      </c>
      <c r="S6" s="82">
        <f t="shared" si="7"/>
        <v>2650091.02</v>
      </c>
      <c r="T6" s="85">
        <f t="shared" si="8"/>
        <v>148.71056123714158</v>
      </c>
      <c r="U6" s="153">
        <f>IFERROR(VLOOKUP(B6,'Balancete acumulado 2019'!$B$10:$I$1047,8,0),0)</f>
        <v>5614345.5</v>
      </c>
    </row>
    <row r="7" spans="1:21" hidden="1">
      <c r="B7" s="39" t="s">
        <v>2967</v>
      </c>
      <c r="C7" s="38" t="s">
        <v>2968</v>
      </c>
      <c r="D7" s="39" t="s">
        <v>2969</v>
      </c>
      <c r="E7" s="39" t="s">
        <v>6081</v>
      </c>
      <c r="F7" s="5">
        <f t="shared" si="1"/>
        <v>18</v>
      </c>
      <c r="G7" s="5" t="str">
        <f t="shared" si="2"/>
        <v>1</v>
      </c>
      <c r="H7" s="81">
        <f>IFERROR(VLOOKUP(B7,'1º SEM 2019'!$B:$I,8,0),0)</f>
        <v>2230311.15</v>
      </c>
      <c r="I7" s="81">
        <f>IFERROR(VLOOKUP(B7,'07.2019'!$B$10:$J$954,8,0),0)</f>
        <v>2756083.01</v>
      </c>
      <c r="J7" s="81">
        <f>IFERROR(VLOOKUP(B7,'08.2019'!$B$10:$J$983,8,0),0)</f>
        <v>1893423.52</v>
      </c>
      <c r="K7" s="82">
        <f t="shared" si="3"/>
        <v>-862659.48999999976</v>
      </c>
      <c r="L7" s="81">
        <f>IFERROR(VLOOKUP(B7,'09.2019'!$B$12:$J$998,8,0),0)</f>
        <v>2879125.1</v>
      </c>
      <c r="M7" s="82">
        <f t="shared" si="4"/>
        <v>985701.58000000007</v>
      </c>
      <c r="N7" s="81">
        <f>IFERROR(VLOOKUP(B7,'Balancete 10.2019'!$B$10:$J$1020,8,0),0)</f>
        <v>2600950.4900000002</v>
      </c>
      <c r="O7" s="82">
        <f t="shared" si="5"/>
        <v>-278174.60999999987</v>
      </c>
      <c r="P7" s="153">
        <f>IFERROR(VLOOKUP(B7,'Balancete 11.2019'!$B$11:$I$1020,8,0),0)</f>
        <v>1858628.48</v>
      </c>
      <c r="Q7" s="82">
        <f t="shared" si="6"/>
        <v>-742322.01000000024</v>
      </c>
      <c r="R7" s="153">
        <f>IFERROR(VLOOKUP(B7,'Balancete 12.2019'!$B$10:$I$1033,8,0),0)</f>
        <v>3309369</v>
      </c>
      <c r="S7" s="82">
        <f t="shared" si="7"/>
        <v>1450740.52</v>
      </c>
      <c r="T7" s="85">
        <f t="shared" si="8"/>
        <v>-2.9543277721214269</v>
      </c>
      <c r="U7" s="153">
        <f>IFERROR(VLOOKUP(B7,'Balancete acumulado 2019'!$B$10:$I$1047,8,0),0)</f>
        <v>3309369</v>
      </c>
    </row>
    <row r="8" spans="1:21" hidden="1">
      <c r="B8" s="39" t="s">
        <v>2970</v>
      </c>
      <c r="C8" s="38" t="s">
        <v>2971</v>
      </c>
      <c r="D8" s="39" t="s">
        <v>2972</v>
      </c>
      <c r="E8" s="39" t="s">
        <v>6081</v>
      </c>
      <c r="F8" s="5">
        <f t="shared" si="1"/>
        <v>18</v>
      </c>
      <c r="G8" s="5" t="str">
        <f t="shared" si="2"/>
        <v>1</v>
      </c>
      <c r="H8" s="81">
        <f>IFERROR(VLOOKUP(B8,'1º SEM 2019'!$B:$I,8,0),0)</f>
        <v>696496.31</v>
      </c>
      <c r="I8" s="81">
        <f>IFERROR(VLOOKUP(B8,'07.2019'!$B$10:$J$954,8,0),0)</f>
        <v>1270238.31</v>
      </c>
      <c r="J8" s="81">
        <f>IFERROR(VLOOKUP(B8,'08.2019'!$B$10:$J$983,8,0),0)</f>
        <v>656504.31000000006</v>
      </c>
      <c r="K8" s="82">
        <f t="shared" si="3"/>
        <v>-613734</v>
      </c>
      <c r="L8" s="81">
        <f>IFERROR(VLOOKUP(B8,'09.2019'!$B$12:$J$998,8,0),0)</f>
        <v>1806407.81</v>
      </c>
      <c r="M8" s="82">
        <f t="shared" si="4"/>
        <v>1149903.5</v>
      </c>
      <c r="N8" s="81">
        <f>IFERROR(VLOOKUP(B8,'Balancete 10.2019'!$B$10:$J$1020,8,0),0)</f>
        <v>345602.56</v>
      </c>
      <c r="O8" s="82">
        <f t="shared" si="5"/>
        <v>-1460805.25</v>
      </c>
      <c r="P8" s="153">
        <f>IFERROR(VLOOKUP(B8,'Balancete 11.2019'!$B$11:$I$1020,8,0),0)</f>
        <v>1105626</v>
      </c>
      <c r="Q8" s="82">
        <f t="shared" si="6"/>
        <v>760023.44</v>
      </c>
      <c r="R8" s="153">
        <f>IFERROR(VLOOKUP(B8,'Balancete 12.2019'!$B$10:$I$1033,8,0),0)</f>
        <v>2304976.5</v>
      </c>
      <c r="S8" s="82">
        <f t="shared" si="7"/>
        <v>1199350.5</v>
      </c>
      <c r="T8" s="85">
        <f t="shared" si="8"/>
        <v>0.57804409295586989</v>
      </c>
      <c r="U8" s="153">
        <f>IFERROR(VLOOKUP(B8,'Balancete acumulado 2019'!$B$10:$I$1047,8,0),0)</f>
        <v>2304976.5</v>
      </c>
    </row>
    <row r="9" spans="1:21" hidden="1">
      <c r="A9"/>
      <c r="B9" s="35" t="s">
        <v>2973</v>
      </c>
      <c r="C9" s="34" t="s">
        <v>1</v>
      </c>
      <c r="D9" s="35" t="s">
        <v>2974</v>
      </c>
      <c r="E9" s="39"/>
      <c r="F9" s="5">
        <f t="shared" si="1"/>
        <v>13</v>
      </c>
      <c r="G9" s="5" t="str">
        <f t="shared" si="2"/>
        <v>1</v>
      </c>
      <c r="H9" s="81">
        <f>IFERROR(VLOOKUP(B9,'1º SEM 2019'!$B:$I,8,0),0)</f>
        <v>147101629.05000001</v>
      </c>
      <c r="I9" s="81">
        <f>IFERROR(VLOOKUP(B9,'07.2019'!$B$10:$J$954,8,0),0)</f>
        <v>146528982.46000001</v>
      </c>
      <c r="J9" s="81">
        <f>IFERROR(VLOOKUP(B9,'08.2019'!$B$10:$J$983,8,0),0)</f>
        <v>145184415.25</v>
      </c>
      <c r="K9" s="82">
        <f t="shared" si="3"/>
        <v>-1344567.2100000083</v>
      </c>
      <c r="L9" s="81">
        <f>IFERROR(VLOOKUP(B9,'09.2019'!$B$12:$J$998,8,0),0)</f>
        <v>139431551.43000001</v>
      </c>
      <c r="M9" s="82">
        <f t="shared" si="4"/>
        <v>-5752863.8199999928</v>
      </c>
      <c r="N9" s="81">
        <f>IFERROR(VLOOKUP(B9,'Balancete 10.2019'!$B$10:$J$1020,8,0),0)</f>
        <v>138179709.78</v>
      </c>
      <c r="O9" s="82">
        <f t="shared" si="5"/>
        <v>-1251841.650000006</v>
      </c>
      <c r="P9" s="153">
        <f>IFERROR(VLOOKUP(B9,'Balancete 11.2019'!$B$11:$I$1020,8,0),0)</f>
        <v>139443872.90000001</v>
      </c>
      <c r="Q9" s="82">
        <f t="shared" si="6"/>
        <v>1264163.1200000048</v>
      </c>
      <c r="R9" s="153">
        <f>IFERROR(VLOOKUP(B9,'Balancete 12.2019'!$B$10:$I$1033,8,0),0)</f>
        <v>131647284.33</v>
      </c>
      <c r="S9" s="82">
        <f t="shared" si="7"/>
        <v>-7796588.5700000077</v>
      </c>
      <c r="T9" s="85">
        <f t="shared" si="8"/>
        <v>-7.1673912540653602</v>
      </c>
      <c r="U9" s="153">
        <f>IFERROR(VLOOKUP(B9,'Balancete acumulado 2019'!$B$10:$I$1047,8,0),0)</f>
        <v>131647284.33</v>
      </c>
    </row>
    <row r="10" spans="1:21" hidden="1">
      <c r="A10"/>
      <c r="B10" s="35" t="s">
        <v>2975</v>
      </c>
      <c r="C10" s="34" t="s">
        <v>1</v>
      </c>
      <c r="D10" s="35" t="s">
        <v>2976</v>
      </c>
      <c r="E10" s="39"/>
      <c r="F10" s="5">
        <f t="shared" si="1"/>
        <v>13</v>
      </c>
      <c r="G10" s="5" t="str">
        <f t="shared" si="2"/>
        <v>1</v>
      </c>
      <c r="H10" s="81">
        <f>IFERROR(VLOOKUP(B10,'1º SEM 2019'!$B:$I,8,0),0)</f>
        <v>147101629.05000001</v>
      </c>
      <c r="I10" s="81">
        <f>IFERROR(VLOOKUP(B10,'07.2019'!$B$10:$J$954,8,0),0)</f>
        <v>146528982.46000001</v>
      </c>
      <c r="J10" s="81">
        <f>IFERROR(VLOOKUP(B10,'08.2019'!$B$10:$J$983,8,0),0)</f>
        <v>145184415.25</v>
      </c>
      <c r="K10" s="82">
        <f t="shared" si="3"/>
        <v>-1344567.2100000083</v>
      </c>
      <c r="L10" s="81">
        <f>IFERROR(VLOOKUP(B10,'09.2019'!$B$12:$J$998,8,0),0)</f>
        <v>139431551.43000001</v>
      </c>
      <c r="M10" s="82">
        <f t="shared" si="4"/>
        <v>-5752863.8199999928</v>
      </c>
      <c r="N10" s="81">
        <f>IFERROR(VLOOKUP(B10,'Balancete 10.2019'!$B$10:$J$1020,8,0),0)</f>
        <v>138179709.78</v>
      </c>
      <c r="O10" s="82">
        <f t="shared" si="5"/>
        <v>-1251841.650000006</v>
      </c>
      <c r="P10" s="153">
        <f>IFERROR(VLOOKUP(B10,'Balancete 11.2019'!$B$11:$I$1020,8,0),0)</f>
        <v>139443872.90000001</v>
      </c>
      <c r="Q10" s="82">
        <f t="shared" si="6"/>
        <v>1264163.1200000048</v>
      </c>
      <c r="R10" s="153">
        <f>IFERROR(VLOOKUP(B10,'Balancete 12.2019'!$B$10:$I$1033,8,0),0)</f>
        <v>131647284.33</v>
      </c>
      <c r="S10" s="82">
        <f t="shared" si="7"/>
        <v>-7796588.5700000077</v>
      </c>
      <c r="T10" s="85">
        <f t="shared" si="8"/>
        <v>-7.1673912540653602</v>
      </c>
      <c r="U10" s="153">
        <f>IFERROR(VLOOKUP(B10,'Balancete acumulado 2019'!$B$10:$I$1047,8,0),0)</f>
        <v>131647284.33</v>
      </c>
    </row>
    <row r="11" spans="1:21" hidden="1">
      <c r="A11"/>
      <c r="B11" s="35" t="s">
        <v>2977</v>
      </c>
      <c r="C11" s="34" t="s">
        <v>1</v>
      </c>
      <c r="D11" s="35" t="s">
        <v>2978</v>
      </c>
      <c r="E11" s="39"/>
      <c r="F11" s="5">
        <f t="shared" si="1"/>
        <v>13</v>
      </c>
      <c r="G11" s="5" t="str">
        <f t="shared" si="2"/>
        <v>1</v>
      </c>
      <c r="H11" s="81">
        <f>IFERROR(VLOOKUP(B11,'1º SEM 2019'!$B:$I,8,0),0)</f>
        <v>147101629.05000001</v>
      </c>
      <c r="I11" s="81">
        <f>IFERROR(VLOOKUP(B11,'07.2019'!$B$10:$J$954,8,0),0)</f>
        <v>146528982.46000001</v>
      </c>
      <c r="J11" s="81">
        <f>IFERROR(VLOOKUP(B11,'08.2019'!$B$10:$J$983,8,0),0)</f>
        <v>145184415.25</v>
      </c>
      <c r="K11" s="82">
        <f t="shared" si="3"/>
        <v>-1344567.2100000083</v>
      </c>
      <c r="L11" s="81">
        <f>IFERROR(VLOOKUP(B11,'09.2019'!$B$12:$J$998,8,0),0)</f>
        <v>139431551.43000001</v>
      </c>
      <c r="M11" s="82">
        <f t="shared" si="4"/>
        <v>-5752863.8199999928</v>
      </c>
      <c r="N11" s="81">
        <f>IFERROR(VLOOKUP(B11,'Balancete 10.2019'!$B$10:$J$1020,8,0),0)</f>
        <v>138179709.78</v>
      </c>
      <c r="O11" s="82">
        <f t="shared" si="5"/>
        <v>-1251841.650000006</v>
      </c>
      <c r="P11" s="153">
        <f>IFERROR(VLOOKUP(B11,'Balancete 11.2019'!$B$11:$I$1020,8,0),0)</f>
        <v>139443872.90000001</v>
      </c>
      <c r="Q11" s="82">
        <f t="shared" si="6"/>
        <v>1264163.1200000048</v>
      </c>
      <c r="R11" s="153">
        <f>IFERROR(VLOOKUP(B11,'Balancete 12.2019'!$B$10:$I$1033,8,0),0)</f>
        <v>131647284.33</v>
      </c>
      <c r="S11" s="82">
        <f t="shared" si="7"/>
        <v>-7796588.5700000077</v>
      </c>
      <c r="T11" s="85">
        <f t="shared" si="8"/>
        <v>-7.1673912540653602</v>
      </c>
      <c r="U11" s="153">
        <f>IFERROR(VLOOKUP(B11,'Balancete acumulado 2019'!$B$10:$I$1047,8,0),0)</f>
        <v>131647284.33</v>
      </c>
    </row>
    <row r="12" spans="1:21" hidden="1">
      <c r="B12" s="39" t="s">
        <v>2979</v>
      </c>
      <c r="C12" s="38" t="s">
        <v>2980</v>
      </c>
      <c r="D12" s="39" t="s">
        <v>2981</v>
      </c>
      <c r="E12" s="39" t="s">
        <v>6083</v>
      </c>
      <c r="F12" s="5">
        <f t="shared" si="1"/>
        <v>18</v>
      </c>
      <c r="G12" s="5" t="str">
        <f t="shared" si="2"/>
        <v>1</v>
      </c>
      <c r="H12" s="81">
        <f>IFERROR(VLOOKUP(B12,'1º SEM 2019'!$B:$I,8,0),0)</f>
        <v>147101629.05000001</v>
      </c>
      <c r="I12" s="81">
        <f>IFERROR(VLOOKUP(B12,'07.2019'!$B$10:$J$954,8,0),0)</f>
        <v>146528982.46000001</v>
      </c>
      <c r="J12" s="81">
        <f>IFERROR(VLOOKUP(B12,'08.2019'!$B$10:$J$983,8,0),0)</f>
        <v>145184415.25</v>
      </c>
      <c r="K12" s="82">
        <f t="shared" si="3"/>
        <v>-1344567.2100000083</v>
      </c>
      <c r="L12" s="81">
        <f>IFERROR(VLOOKUP(B12,'09.2019'!$B$12:$J$998,8,0),0)</f>
        <v>139431551.43000001</v>
      </c>
      <c r="M12" s="82">
        <f t="shared" si="4"/>
        <v>-5752863.8199999928</v>
      </c>
      <c r="N12" s="81">
        <f>IFERROR(VLOOKUP(B12,'Balancete 10.2019'!$B$10:$J$1020,8,0),0)</f>
        <v>138179709.78</v>
      </c>
      <c r="O12" s="82">
        <f t="shared" si="5"/>
        <v>-1251841.650000006</v>
      </c>
      <c r="P12" s="153">
        <f>IFERROR(VLOOKUP(B12,'Balancete 11.2019'!$B$11:$I$1020,8,0),0)</f>
        <v>139443872.90000001</v>
      </c>
      <c r="Q12" s="82">
        <f t="shared" si="6"/>
        <v>1264163.1200000048</v>
      </c>
      <c r="R12" s="153">
        <f>IFERROR(VLOOKUP(B12,'Balancete 12.2019'!$B$10:$I$1033,8,0),0)</f>
        <v>131647284.33</v>
      </c>
      <c r="S12" s="82">
        <f t="shared" si="7"/>
        <v>-7796588.5700000077</v>
      </c>
      <c r="T12" s="85">
        <f t="shared" si="8"/>
        <v>-7.1673912540653602</v>
      </c>
      <c r="U12" s="153">
        <f>IFERROR(VLOOKUP(B12,'Balancete acumulado 2019'!$B$10:$I$1047,8,0),0)</f>
        <v>131647284.33</v>
      </c>
    </row>
    <row r="13" spans="1:21" hidden="1">
      <c r="A13"/>
      <c r="B13" s="35" t="s">
        <v>2982</v>
      </c>
      <c r="C13" s="34" t="s">
        <v>1</v>
      </c>
      <c r="D13" s="35" t="s">
        <v>2983</v>
      </c>
      <c r="E13" s="39"/>
      <c r="F13" s="5">
        <f t="shared" si="1"/>
        <v>13</v>
      </c>
      <c r="G13" s="5" t="str">
        <f t="shared" si="2"/>
        <v>1</v>
      </c>
      <c r="H13" s="81">
        <f>IFERROR(VLOOKUP(B13,'1º SEM 2019'!$B:$I,8,0),0)</f>
        <v>69841855.549999997</v>
      </c>
      <c r="I13" s="81">
        <f>IFERROR(VLOOKUP(B13,'07.2019'!$B$10:$J$954,8,0),0)</f>
        <v>76125268.129999995</v>
      </c>
      <c r="J13" s="81">
        <f>IFERROR(VLOOKUP(B13,'08.2019'!$B$10:$J$983,8,0),0)</f>
        <v>80045733.400000006</v>
      </c>
      <c r="K13" s="82">
        <f t="shared" si="3"/>
        <v>3920465.2700000107</v>
      </c>
      <c r="L13" s="81">
        <f>IFERROR(VLOOKUP(B13,'09.2019'!$B$12:$J$998,8,0),0)</f>
        <v>83961008.180000007</v>
      </c>
      <c r="M13" s="82">
        <f t="shared" si="4"/>
        <v>3915274.7800000012</v>
      </c>
      <c r="N13" s="81">
        <f>IFERROR(VLOOKUP(B13,'Balancete 10.2019'!$B$10:$J$1020,8,0),0)</f>
        <v>88134401.450000003</v>
      </c>
      <c r="O13" s="82">
        <f t="shared" si="5"/>
        <v>4173393.2699999958</v>
      </c>
      <c r="P13" s="153">
        <f>IFERROR(VLOOKUP(B13,'Balancete 11.2019'!$B$11:$I$1020,8,0),0)</f>
        <v>92331571.909999996</v>
      </c>
      <c r="Q13" s="82">
        <f t="shared" si="6"/>
        <v>4197170.4599999934</v>
      </c>
      <c r="R13" s="153">
        <f>IFERROR(VLOOKUP(B13,'Balancete 12.2019'!$B$10:$I$1033,8,0),0)</f>
        <v>97208662.109999999</v>
      </c>
      <c r="S13" s="82">
        <f t="shared" si="7"/>
        <v>4877090.200000003</v>
      </c>
      <c r="T13" s="85">
        <f t="shared" si="8"/>
        <v>0.16199478826981228</v>
      </c>
      <c r="U13" s="153">
        <f>IFERROR(VLOOKUP(B13,'Balancete acumulado 2019'!$B$10:$I$1047,8,0),0)</f>
        <v>97208662.109999999</v>
      </c>
    </row>
    <row r="14" spans="1:21" hidden="1">
      <c r="A14"/>
      <c r="B14" s="35" t="s">
        <v>2984</v>
      </c>
      <c r="C14" s="34" t="s">
        <v>1</v>
      </c>
      <c r="D14" s="35" t="s">
        <v>2985</v>
      </c>
      <c r="E14" s="39"/>
      <c r="F14" s="5">
        <f t="shared" si="1"/>
        <v>13</v>
      </c>
      <c r="G14" s="5" t="str">
        <f t="shared" si="2"/>
        <v>1</v>
      </c>
      <c r="H14" s="81">
        <f>IFERROR(VLOOKUP(B14,'1º SEM 2019'!$B:$I,8,0),0)</f>
        <v>61843382.18</v>
      </c>
      <c r="I14" s="81">
        <f>IFERROR(VLOOKUP(B14,'07.2019'!$B$10:$J$954,8,0),0)</f>
        <v>62107191.130000003</v>
      </c>
      <c r="J14" s="81">
        <f>IFERROR(VLOOKUP(B14,'08.2019'!$B$10:$J$983,8,0),0)</f>
        <v>64247648.420000002</v>
      </c>
      <c r="K14" s="82">
        <f t="shared" si="3"/>
        <v>2140457.2899999991</v>
      </c>
      <c r="L14" s="81">
        <f>IFERROR(VLOOKUP(B14,'09.2019'!$B$12:$J$998,8,0),0)</f>
        <v>67065420.530000001</v>
      </c>
      <c r="M14" s="82">
        <f t="shared" si="4"/>
        <v>2817772.1099999994</v>
      </c>
      <c r="N14" s="81">
        <f>IFERROR(VLOOKUP(B14,'Balancete 10.2019'!$B$10:$J$1020,8,0),0)</f>
        <v>69120718.180000007</v>
      </c>
      <c r="O14" s="82">
        <f t="shared" si="5"/>
        <v>2055297.650000006</v>
      </c>
      <c r="P14" s="153">
        <f>IFERROR(VLOOKUP(B14,'Balancete 11.2019'!$B$11:$I$1020,8,0),0)</f>
        <v>70709973.579999998</v>
      </c>
      <c r="Q14" s="82">
        <f t="shared" si="6"/>
        <v>1589255.3999999911</v>
      </c>
      <c r="R14" s="153">
        <f>IFERROR(VLOOKUP(B14,'Balancete 12.2019'!$B$10:$I$1033,8,0),0)</f>
        <v>73598166.939999998</v>
      </c>
      <c r="S14" s="82">
        <f t="shared" si="7"/>
        <v>2888193.3599999994</v>
      </c>
      <c r="T14" s="85">
        <f t="shared" si="8"/>
        <v>0.81732486798535686</v>
      </c>
      <c r="U14" s="153">
        <f>IFERROR(VLOOKUP(B14,'Balancete acumulado 2019'!$B$10:$I$1047,8,0),0)</f>
        <v>73598166.939999998</v>
      </c>
    </row>
    <row r="15" spans="1:21" hidden="1">
      <c r="A15"/>
      <c r="B15" s="35" t="s">
        <v>2986</v>
      </c>
      <c r="C15" s="34" t="s">
        <v>1</v>
      </c>
      <c r="D15" s="35" t="s">
        <v>2987</v>
      </c>
      <c r="E15" s="39"/>
      <c r="F15" s="5">
        <f t="shared" si="1"/>
        <v>13</v>
      </c>
      <c r="G15" s="5" t="str">
        <f t="shared" si="2"/>
        <v>1</v>
      </c>
      <c r="H15" s="81">
        <f>IFERROR(VLOOKUP(B15,'1º SEM 2019'!$B:$I,8,0),0)</f>
        <v>318404.46000000002</v>
      </c>
      <c r="I15" s="81">
        <f>IFERROR(VLOOKUP(B15,'07.2019'!$B$10:$J$954,8,0),0)</f>
        <v>232174.87</v>
      </c>
      <c r="J15" s="81">
        <f>IFERROR(VLOOKUP(B15,'08.2019'!$B$10:$J$983,8,0),0)</f>
        <v>258641.78</v>
      </c>
      <c r="K15" s="82">
        <f t="shared" si="3"/>
        <v>26466.910000000003</v>
      </c>
      <c r="L15" s="81">
        <f>IFERROR(VLOOKUP(B15,'09.2019'!$B$12:$J$998,8,0),0)</f>
        <v>397032.59</v>
      </c>
      <c r="M15" s="82">
        <f t="shared" si="4"/>
        <v>138390.81000000003</v>
      </c>
      <c r="N15" s="81">
        <f>IFERROR(VLOOKUP(B15,'Balancete 10.2019'!$B$10:$J$1020,8,0),0)</f>
        <v>210542.53</v>
      </c>
      <c r="O15" s="82">
        <f t="shared" si="5"/>
        <v>-186490.06000000003</v>
      </c>
      <c r="P15" s="153">
        <f>IFERROR(VLOOKUP(B15,'Balancete 11.2019'!$B$11:$I$1020,8,0),0)</f>
        <v>323466.45</v>
      </c>
      <c r="Q15" s="82">
        <f t="shared" si="6"/>
        <v>112923.92000000001</v>
      </c>
      <c r="R15" s="153">
        <f>IFERROR(VLOOKUP(B15,'Balancete 12.2019'!$B$10:$I$1033,8,0),0)</f>
        <v>185343.92</v>
      </c>
      <c r="S15" s="82">
        <f t="shared" si="7"/>
        <v>-138122.53</v>
      </c>
      <c r="T15" s="85">
        <f t="shared" si="8"/>
        <v>-2.2231467876779338</v>
      </c>
      <c r="U15" s="153">
        <f>IFERROR(VLOOKUP(B15,'Balancete acumulado 2019'!$B$10:$I$1047,8,0),0)</f>
        <v>185343.92</v>
      </c>
    </row>
    <row r="16" spans="1:21" hidden="1">
      <c r="B16" s="39" t="s">
        <v>2988</v>
      </c>
      <c r="C16" s="38" t="s">
        <v>2989</v>
      </c>
      <c r="D16" s="39" t="s">
        <v>2990</v>
      </c>
      <c r="E16" s="39" t="s">
        <v>6086</v>
      </c>
      <c r="F16" s="5">
        <f t="shared" si="1"/>
        <v>18</v>
      </c>
      <c r="G16" s="5" t="str">
        <f t="shared" si="2"/>
        <v>1</v>
      </c>
      <c r="H16" s="81">
        <f>IFERROR(VLOOKUP(B16,'1º SEM 2019'!$B:$I,8,0),0)</f>
        <v>349258.03</v>
      </c>
      <c r="I16" s="81">
        <f>IFERROR(VLOOKUP(B16,'07.2019'!$B$10:$J$954,8,0),0)</f>
        <v>261782.9</v>
      </c>
      <c r="J16" s="81">
        <f>IFERROR(VLOOKUP(B16,'08.2019'!$B$10:$J$983,8,0),0)</f>
        <v>294340.45</v>
      </c>
      <c r="K16" s="82">
        <f t="shared" si="3"/>
        <v>32557.550000000017</v>
      </c>
      <c r="L16" s="81">
        <f>IFERROR(VLOOKUP(B16,'09.2019'!$B$12:$J$998,8,0),0)</f>
        <v>440023.08</v>
      </c>
      <c r="M16" s="82">
        <f t="shared" si="4"/>
        <v>145682.63</v>
      </c>
      <c r="N16" s="81">
        <f>IFERROR(VLOOKUP(B16,'Balancete 10.2019'!$B$10:$J$1020,8,0),0)</f>
        <v>240770.29</v>
      </c>
      <c r="O16" s="82">
        <f t="shared" si="5"/>
        <v>-199252.79</v>
      </c>
      <c r="P16" s="153">
        <f>IFERROR(VLOOKUP(B16,'Balancete 11.2019'!$B$11:$I$1020,8,0),0)</f>
        <v>358787.99</v>
      </c>
      <c r="Q16" s="82">
        <f t="shared" si="6"/>
        <v>118017.69999999998</v>
      </c>
      <c r="R16" s="153">
        <f>IFERROR(VLOOKUP(B16,'Balancete 12.2019'!$B$10:$I$1033,8,0),0)</f>
        <v>216521.18</v>
      </c>
      <c r="S16" s="82">
        <f t="shared" si="7"/>
        <v>-142266.81</v>
      </c>
      <c r="T16" s="85">
        <f t="shared" si="8"/>
        <v>-2.2054701116866369</v>
      </c>
      <c r="U16" s="153">
        <f>IFERROR(VLOOKUP(B16,'Balancete acumulado 2019'!$B$10:$I$1047,8,0),0)</f>
        <v>216521.18</v>
      </c>
    </row>
    <row r="17" spans="1:21" hidden="1">
      <c r="B17" s="39" t="s">
        <v>2991</v>
      </c>
      <c r="C17" s="38" t="s">
        <v>2992</v>
      </c>
      <c r="D17" s="39" t="s">
        <v>2993</v>
      </c>
      <c r="E17" s="39" t="s">
        <v>6086</v>
      </c>
      <c r="F17" s="5">
        <f t="shared" si="1"/>
        <v>18</v>
      </c>
      <c r="G17" s="5" t="str">
        <f t="shared" si="2"/>
        <v>1</v>
      </c>
      <c r="H17" s="81">
        <f>IFERROR(VLOOKUP(B17,'1º SEM 2019'!$B:$I,8,0),0)</f>
        <v>-30853.57</v>
      </c>
      <c r="I17" s="81">
        <f>IFERROR(VLOOKUP(B17,'07.2019'!$B$10:$J$954,8,0),0)</f>
        <v>-29608.03</v>
      </c>
      <c r="J17" s="81">
        <f>IFERROR(VLOOKUP(B17,'08.2019'!$B$10:$J$983,8,0),0)</f>
        <v>-35698.67</v>
      </c>
      <c r="K17" s="82">
        <f t="shared" si="3"/>
        <v>-6090.6399999999994</v>
      </c>
      <c r="L17" s="81">
        <f>IFERROR(VLOOKUP(B17,'09.2019'!$B$12:$J$998,8,0),0)</f>
        <v>-42990.49</v>
      </c>
      <c r="M17" s="82">
        <f t="shared" si="4"/>
        <v>-7291.82</v>
      </c>
      <c r="N17" s="81">
        <f>IFERROR(VLOOKUP(B17,'Balancete 10.2019'!$B$10:$J$1020,8,0),0)</f>
        <v>-30227.759999999998</v>
      </c>
      <c r="O17" s="82">
        <f t="shared" si="5"/>
        <v>12762.73</v>
      </c>
      <c r="P17" s="153">
        <f>IFERROR(VLOOKUP(B17,'Balancete 11.2019'!$B$11:$I$1020,8,0),0)</f>
        <v>-35321.54</v>
      </c>
      <c r="Q17" s="82">
        <f t="shared" si="6"/>
        <v>-5093.7800000000025</v>
      </c>
      <c r="R17" s="153">
        <f>IFERROR(VLOOKUP(B17,'Balancete 12.2019'!$B$10:$I$1033,8,0),0)</f>
        <v>-31177.26</v>
      </c>
      <c r="S17" s="82">
        <f t="shared" si="7"/>
        <v>4144.2800000000025</v>
      </c>
      <c r="T17" s="85">
        <f t="shared" si="8"/>
        <v>-1.8135961898629309</v>
      </c>
      <c r="U17" s="153">
        <f>IFERROR(VLOOKUP(B17,'Balancete acumulado 2019'!$B$10:$I$1047,8,0),0)</f>
        <v>-31177.26</v>
      </c>
    </row>
    <row r="18" spans="1:21" hidden="1">
      <c r="A18"/>
      <c r="B18" s="35" t="s">
        <v>2994</v>
      </c>
      <c r="C18" s="34" t="s">
        <v>1</v>
      </c>
      <c r="D18" s="35" t="s">
        <v>2995</v>
      </c>
      <c r="E18" s="39"/>
      <c r="F18" s="5">
        <f t="shared" si="1"/>
        <v>13</v>
      </c>
      <c r="G18" s="5" t="str">
        <f t="shared" si="2"/>
        <v>1</v>
      </c>
      <c r="H18" s="81">
        <f>IFERROR(VLOOKUP(B18,'1º SEM 2019'!$B:$I,8,0),0)</f>
        <v>57131682.149999999</v>
      </c>
      <c r="I18" s="81">
        <f>IFERROR(VLOOKUP(B18,'07.2019'!$B$10:$J$954,8,0),0)</f>
        <v>57516397.270000003</v>
      </c>
      <c r="J18" s="81">
        <f>IFERROR(VLOOKUP(B18,'08.2019'!$B$10:$J$983,8,0),0)</f>
        <v>59499330.899999999</v>
      </c>
      <c r="K18" s="82">
        <f t="shared" si="3"/>
        <v>1982933.6299999952</v>
      </c>
      <c r="L18" s="81">
        <f>IFERROR(VLOOKUP(B18,'09.2019'!$B$12:$J$998,8,0),0)</f>
        <v>61853125.170000002</v>
      </c>
      <c r="M18" s="82">
        <f t="shared" si="4"/>
        <v>2353794.2700000033</v>
      </c>
      <c r="N18" s="81">
        <f>IFERROR(VLOOKUP(B18,'Balancete 10.2019'!$B$10:$J$1020,8,0),0)</f>
        <v>64064163.460000001</v>
      </c>
      <c r="O18" s="82">
        <f t="shared" si="5"/>
        <v>2211038.2899999991</v>
      </c>
      <c r="P18" s="153">
        <f>IFERROR(VLOOKUP(B18,'Balancete 11.2019'!$B$11:$I$1020,8,0),0)</f>
        <v>65253445.729999997</v>
      </c>
      <c r="Q18" s="82">
        <f t="shared" si="6"/>
        <v>1189282.2699999958</v>
      </c>
      <c r="R18" s="153">
        <f>IFERROR(VLOOKUP(B18,'Balancete 12.2019'!$B$10:$I$1033,8,0),0)</f>
        <v>68320296.129999995</v>
      </c>
      <c r="S18" s="82">
        <f t="shared" si="7"/>
        <v>3066850.3999999985</v>
      </c>
      <c r="T18" s="85">
        <f t="shared" si="8"/>
        <v>1.5787405373494798</v>
      </c>
      <c r="U18" s="153">
        <f>IFERROR(VLOOKUP(B18,'Balancete acumulado 2019'!$B$10:$I$1047,8,0),0)</f>
        <v>68320296.129999995</v>
      </c>
    </row>
    <row r="19" spans="1:21" hidden="1">
      <c r="A19"/>
      <c r="B19" s="35" t="s">
        <v>2996</v>
      </c>
      <c r="C19" s="34" t="s">
        <v>1</v>
      </c>
      <c r="D19" s="35" t="s">
        <v>2997</v>
      </c>
      <c r="E19" s="39"/>
      <c r="F19" s="5">
        <f t="shared" si="1"/>
        <v>13</v>
      </c>
      <c r="G19" s="5" t="str">
        <f t="shared" si="2"/>
        <v>1</v>
      </c>
      <c r="H19" s="81">
        <f>IFERROR(VLOOKUP(B19,'1º SEM 2019'!$B:$I,8,0),0)</f>
        <v>57131682.149999999</v>
      </c>
      <c r="I19" s="81">
        <f>IFERROR(VLOOKUP(B19,'07.2019'!$B$10:$J$954,8,0),0)</f>
        <v>57516397.270000003</v>
      </c>
      <c r="J19" s="81">
        <f>IFERROR(VLOOKUP(B19,'08.2019'!$B$10:$J$983,8,0),0)</f>
        <v>59499330.899999999</v>
      </c>
      <c r="K19" s="82">
        <f t="shared" si="3"/>
        <v>1982933.6299999952</v>
      </c>
      <c r="L19" s="81">
        <f>IFERROR(VLOOKUP(B19,'09.2019'!$B$12:$J$998,8,0),0)</f>
        <v>61853125.170000002</v>
      </c>
      <c r="M19" s="82">
        <f t="shared" si="4"/>
        <v>2353794.2700000033</v>
      </c>
      <c r="N19" s="81">
        <f>IFERROR(VLOOKUP(B19,'Balancete 10.2019'!$B$10:$J$1020,8,0),0)</f>
        <v>64064163.460000001</v>
      </c>
      <c r="O19" s="82">
        <f t="shared" si="5"/>
        <v>2211038.2899999991</v>
      </c>
      <c r="P19" s="153">
        <f>IFERROR(VLOOKUP(B19,'Balancete 11.2019'!$B$11:$I$1020,8,0),0)</f>
        <v>65253445.729999997</v>
      </c>
      <c r="Q19" s="82">
        <f t="shared" si="6"/>
        <v>1189282.2699999958</v>
      </c>
      <c r="R19" s="153">
        <f>IFERROR(VLOOKUP(B19,'Balancete 12.2019'!$B$10:$I$1033,8,0),0)</f>
        <v>68320296.129999995</v>
      </c>
      <c r="S19" s="82">
        <f t="shared" si="7"/>
        <v>3066850.3999999985</v>
      </c>
      <c r="T19" s="85">
        <f t="shared" si="8"/>
        <v>1.5787405373494798</v>
      </c>
      <c r="U19" s="153">
        <f>IFERROR(VLOOKUP(B19,'Balancete acumulado 2019'!$B$10:$I$1047,8,0),0)</f>
        <v>68320296.129999995</v>
      </c>
    </row>
    <row r="20" spans="1:21" hidden="1">
      <c r="B20" s="39" t="s">
        <v>2998</v>
      </c>
      <c r="C20" s="38" t="s">
        <v>2999</v>
      </c>
      <c r="D20" s="39" t="s">
        <v>3000</v>
      </c>
      <c r="E20" s="39" t="s">
        <v>6086</v>
      </c>
      <c r="F20" s="5">
        <f t="shared" si="1"/>
        <v>18</v>
      </c>
      <c r="G20" s="5" t="str">
        <f t="shared" si="2"/>
        <v>1</v>
      </c>
      <c r="H20" s="81">
        <f>IFERROR(VLOOKUP(B20,'1º SEM 2019'!$B:$I,8,0),0)</f>
        <v>14769705.82</v>
      </c>
      <c r="I20" s="81">
        <f>IFERROR(VLOOKUP(B20,'07.2019'!$B$10:$J$954,8,0),0)</f>
        <v>15037149.609999999</v>
      </c>
      <c r="J20" s="81">
        <f>IFERROR(VLOOKUP(B20,'08.2019'!$B$10:$J$983,8,0),0)</f>
        <v>15262050.92</v>
      </c>
      <c r="K20" s="82">
        <f t="shared" si="3"/>
        <v>224901.31000000052</v>
      </c>
      <c r="L20" s="81">
        <f>IFERROR(VLOOKUP(B20,'09.2019'!$B$12:$J$998,8,0),0)</f>
        <v>14767709.369999999</v>
      </c>
      <c r="M20" s="82">
        <f t="shared" si="4"/>
        <v>-494341.55000000075</v>
      </c>
      <c r="N20" s="81">
        <f>IFERROR(VLOOKUP(B20,'Balancete 10.2019'!$B$10:$J$1020,8,0),0)</f>
        <v>15050684.09</v>
      </c>
      <c r="O20" s="82">
        <f t="shared" si="5"/>
        <v>282974.72000000067</v>
      </c>
      <c r="P20" s="153">
        <f>IFERROR(VLOOKUP(B20,'Balancete 11.2019'!$B$11:$I$1020,8,0),0)</f>
        <v>15259325.58</v>
      </c>
      <c r="Q20" s="82">
        <f t="shared" si="6"/>
        <v>208641.49000000022</v>
      </c>
      <c r="R20" s="153">
        <f>IFERROR(VLOOKUP(B20,'Balancete 12.2019'!$B$10:$I$1033,8,0),0)</f>
        <v>15526965.310000001</v>
      </c>
      <c r="S20" s="82">
        <f t="shared" si="7"/>
        <v>267639.73000000045</v>
      </c>
      <c r="T20" s="85">
        <f t="shared" si="8"/>
        <v>0.2827732873265052</v>
      </c>
      <c r="U20" s="153">
        <f>IFERROR(VLOOKUP(B20,'Balancete acumulado 2019'!$B$10:$I$1047,8,0),0)</f>
        <v>15526965.310000001</v>
      </c>
    </row>
    <row r="21" spans="1:21" hidden="1">
      <c r="B21" s="39" t="s">
        <v>3001</v>
      </c>
      <c r="C21" s="38" t="s">
        <v>3002</v>
      </c>
      <c r="D21" s="39" t="s">
        <v>3003</v>
      </c>
      <c r="E21" s="39" t="s">
        <v>6086</v>
      </c>
      <c r="F21" s="5">
        <f t="shared" si="1"/>
        <v>18</v>
      </c>
      <c r="G21" s="5" t="str">
        <f t="shared" si="2"/>
        <v>1</v>
      </c>
      <c r="H21" s="81">
        <f>IFERROR(VLOOKUP(B21,'1º SEM 2019'!$B:$I,8,0),0)</f>
        <v>-2649235.6</v>
      </c>
      <c r="I21" s="81">
        <f>IFERROR(VLOOKUP(B21,'07.2019'!$B$10:$J$954,8,0),0)</f>
        <v>-2676524.9</v>
      </c>
      <c r="J21" s="81">
        <f>IFERROR(VLOOKUP(B21,'08.2019'!$B$10:$J$983,8,0),0)</f>
        <v>-2724308.19</v>
      </c>
      <c r="K21" s="82">
        <f t="shared" si="3"/>
        <v>-47783.290000000037</v>
      </c>
      <c r="L21" s="81">
        <f>IFERROR(VLOOKUP(B21,'09.2019'!$B$12:$J$998,8,0),0)</f>
        <v>-2724513.96</v>
      </c>
      <c r="M21" s="82">
        <f t="shared" si="4"/>
        <v>-205.77000000001863</v>
      </c>
      <c r="N21" s="81">
        <f>IFERROR(VLOOKUP(B21,'Balancete 10.2019'!$B$10:$J$1020,8,0),0)</f>
        <v>-2796564.56</v>
      </c>
      <c r="O21" s="82">
        <f t="shared" si="5"/>
        <v>-72050.600000000093</v>
      </c>
      <c r="P21" s="153">
        <f>IFERROR(VLOOKUP(B21,'Balancete 11.2019'!$B$11:$I$1020,8,0),0)</f>
        <v>-2967895.69</v>
      </c>
      <c r="Q21" s="82">
        <f t="shared" si="6"/>
        <v>-171331.12999999989</v>
      </c>
      <c r="R21" s="153">
        <f>IFERROR(VLOOKUP(B21,'Balancete 12.2019'!$B$10:$I$1033,8,0),0)</f>
        <v>-3016929.87</v>
      </c>
      <c r="S21" s="82">
        <f t="shared" si="7"/>
        <v>-49034.180000000168</v>
      </c>
      <c r="T21" s="85">
        <f t="shared" si="8"/>
        <v>-0.71380460748726637</v>
      </c>
      <c r="U21" s="153">
        <f>IFERROR(VLOOKUP(B21,'Balancete acumulado 2019'!$B$10:$I$1047,8,0),0)</f>
        <v>-3016929.87</v>
      </c>
    </row>
    <row r="22" spans="1:21" hidden="1">
      <c r="B22" s="39" t="s">
        <v>3004</v>
      </c>
      <c r="C22" s="38" t="s">
        <v>3005</v>
      </c>
      <c r="D22" s="39" t="s">
        <v>3006</v>
      </c>
      <c r="E22" s="39" t="s">
        <v>6086</v>
      </c>
      <c r="F22" s="5">
        <f t="shared" si="1"/>
        <v>18</v>
      </c>
      <c r="G22" s="5" t="str">
        <f t="shared" si="2"/>
        <v>1</v>
      </c>
      <c r="H22" s="81">
        <f>IFERROR(VLOOKUP(B22,'1º SEM 2019'!$B:$I,8,0),0)</f>
        <v>-40040.49</v>
      </c>
      <c r="I22" s="81">
        <f>IFERROR(VLOOKUP(B22,'07.2019'!$B$10:$J$954,8,0),0)</f>
        <v>-37804.949999999997</v>
      </c>
      <c r="J22" s="81">
        <f>IFERROR(VLOOKUP(B22,'08.2019'!$B$10:$J$983,8,0),0)</f>
        <v>-39583.769999999997</v>
      </c>
      <c r="K22" s="82">
        <f t="shared" si="3"/>
        <v>-1778.8199999999997</v>
      </c>
      <c r="L22" s="81">
        <f>IFERROR(VLOOKUP(B22,'09.2019'!$B$12:$J$998,8,0),0)</f>
        <v>-48958.86</v>
      </c>
      <c r="M22" s="82">
        <f t="shared" si="4"/>
        <v>-9375.0900000000038</v>
      </c>
      <c r="N22" s="81">
        <f>IFERROR(VLOOKUP(B22,'Balancete 10.2019'!$B$10:$J$1020,8,0),0)</f>
        <v>-55529.74</v>
      </c>
      <c r="O22" s="82">
        <f t="shared" si="5"/>
        <v>-6570.8799999999974</v>
      </c>
      <c r="P22" s="153">
        <f>IFERROR(VLOOKUP(B22,'Balancete 11.2019'!$B$11:$I$1020,8,0),0)</f>
        <v>-67579.05</v>
      </c>
      <c r="Q22" s="82">
        <f t="shared" si="6"/>
        <v>-12049.310000000005</v>
      </c>
      <c r="R22" s="153">
        <f>IFERROR(VLOOKUP(B22,'Balancete 12.2019'!$B$10:$I$1033,8,0),0)</f>
        <v>-85422.77</v>
      </c>
      <c r="S22" s="82">
        <f t="shared" si="7"/>
        <v>-17843.72</v>
      </c>
      <c r="T22" s="85">
        <f t="shared" si="8"/>
        <v>0.48089143693705227</v>
      </c>
      <c r="U22" s="153">
        <f>IFERROR(VLOOKUP(B22,'Balancete acumulado 2019'!$B$10:$I$1047,8,0),0)</f>
        <v>-85422.77</v>
      </c>
    </row>
    <row r="23" spans="1:21" hidden="1">
      <c r="B23" s="39" t="s">
        <v>3007</v>
      </c>
      <c r="C23" s="38" t="s">
        <v>3008</v>
      </c>
      <c r="D23" s="39" t="s">
        <v>3009</v>
      </c>
      <c r="E23" s="39" t="s">
        <v>6086</v>
      </c>
      <c r="F23" s="5">
        <f t="shared" si="1"/>
        <v>18</v>
      </c>
      <c r="G23" s="5" t="str">
        <f t="shared" si="2"/>
        <v>1</v>
      </c>
      <c r="H23" s="81">
        <f>IFERROR(VLOOKUP(B23,'1º SEM 2019'!$B:$I,8,0),0)</f>
        <v>-49336.01</v>
      </c>
      <c r="I23" s="81">
        <f>IFERROR(VLOOKUP(B23,'07.2019'!$B$10:$J$954,8,0),0)</f>
        <v>-50352.07</v>
      </c>
      <c r="J23" s="81">
        <f>IFERROR(VLOOKUP(B23,'08.2019'!$B$10:$J$983,8,0),0)</f>
        <v>-46318.07</v>
      </c>
      <c r="K23" s="82">
        <f t="shared" si="3"/>
        <v>4034</v>
      </c>
      <c r="L23" s="81">
        <f>IFERROR(VLOOKUP(B23,'09.2019'!$B$12:$J$998,8,0),0)</f>
        <v>-49502.71</v>
      </c>
      <c r="M23" s="82">
        <f t="shared" si="4"/>
        <v>-3184.6399999999994</v>
      </c>
      <c r="N23" s="81">
        <f>IFERROR(VLOOKUP(B23,'Balancete 10.2019'!$B$10:$J$1020,8,0),0)</f>
        <v>-52734.66</v>
      </c>
      <c r="O23" s="82">
        <f t="shared" si="5"/>
        <v>-3231.9500000000044</v>
      </c>
      <c r="P23" s="153">
        <f>IFERROR(VLOOKUP(B23,'Balancete 11.2019'!$B$11:$I$1020,8,0),0)</f>
        <v>-58867.3</v>
      </c>
      <c r="Q23" s="82">
        <f t="shared" si="6"/>
        <v>-6132.6399999999994</v>
      </c>
      <c r="R23" s="153">
        <f>IFERROR(VLOOKUP(B23,'Balancete 12.2019'!$B$10:$I$1033,8,0),0)</f>
        <v>-68325.5</v>
      </c>
      <c r="S23" s="82">
        <f t="shared" si="7"/>
        <v>-9458.1999999999971</v>
      </c>
      <c r="T23" s="85">
        <f t="shared" si="8"/>
        <v>0.54227216989746641</v>
      </c>
      <c r="U23" s="153">
        <f>IFERROR(VLOOKUP(B23,'Balancete acumulado 2019'!$B$10:$I$1047,8,0),0)</f>
        <v>-68325.5</v>
      </c>
    </row>
    <row r="24" spans="1:21" hidden="1">
      <c r="B24" s="39" t="s">
        <v>3010</v>
      </c>
      <c r="C24" s="38" t="s">
        <v>3011</v>
      </c>
      <c r="D24" s="39" t="s">
        <v>3012</v>
      </c>
      <c r="E24" s="39" t="s">
        <v>6086</v>
      </c>
      <c r="F24" s="5">
        <f t="shared" si="1"/>
        <v>18</v>
      </c>
      <c r="G24" s="5" t="str">
        <f t="shared" si="2"/>
        <v>1</v>
      </c>
      <c r="H24" s="81">
        <f>IFERROR(VLOOKUP(B24,'1º SEM 2019'!$B:$I,8,0),0)</f>
        <v>-16153.64</v>
      </c>
      <c r="I24" s="81">
        <f>IFERROR(VLOOKUP(B24,'07.2019'!$B$10:$J$954,8,0),0)</f>
        <v>-25051.46</v>
      </c>
      <c r="J24" s="81">
        <f>IFERROR(VLOOKUP(B24,'08.2019'!$B$10:$J$983,8,0),0)</f>
        <v>-30570.38</v>
      </c>
      <c r="K24" s="82">
        <f t="shared" si="3"/>
        <v>-5518.9200000000019</v>
      </c>
      <c r="L24" s="81">
        <f>IFERROR(VLOOKUP(B24,'09.2019'!$B$12:$J$998,8,0),0)</f>
        <v>-31075.22</v>
      </c>
      <c r="M24" s="82">
        <f t="shared" si="4"/>
        <v>-504.84000000000015</v>
      </c>
      <c r="N24" s="81">
        <f>IFERROR(VLOOKUP(B24,'Balancete 10.2019'!$B$10:$J$1020,8,0),0)</f>
        <v>-31200.1</v>
      </c>
      <c r="O24" s="82">
        <f t="shared" si="5"/>
        <v>-124.87999999999738</v>
      </c>
      <c r="P24" s="153">
        <f>IFERROR(VLOOKUP(B24,'Balancete 11.2019'!$B$11:$I$1020,8,0),0)</f>
        <v>-35875.019999999997</v>
      </c>
      <c r="Q24" s="82">
        <f t="shared" si="6"/>
        <v>-4674.9199999999983</v>
      </c>
      <c r="R24" s="153">
        <f>IFERROR(VLOOKUP(B24,'Balancete 12.2019'!$B$10:$I$1033,8,0),0)</f>
        <v>-34189.47</v>
      </c>
      <c r="S24" s="82">
        <f t="shared" si="7"/>
        <v>1685.5499999999956</v>
      </c>
      <c r="T24" s="85">
        <f t="shared" si="8"/>
        <v>-1.3605516244128233</v>
      </c>
      <c r="U24" s="153">
        <f>IFERROR(VLOOKUP(B24,'Balancete acumulado 2019'!$B$10:$I$1047,8,0),0)</f>
        <v>-34189.47</v>
      </c>
    </row>
    <row r="25" spans="1:21" hidden="1">
      <c r="B25" s="39" t="s">
        <v>3013</v>
      </c>
      <c r="C25" s="38" t="s">
        <v>3014</v>
      </c>
      <c r="D25" s="39" t="s">
        <v>3015</v>
      </c>
      <c r="E25" s="39" t="s">
        <v>6086</v>
      </c>
      <c r="F25" s="5">
        <f t="shared" si="1"/>
        <v>18</v>
      </c>
      <c r="G25" s="5" t="str">
        <f t="shared" si="2"/>
        <v>1</v>
      </c>
      <c r="H25" s="81">
        <f>IFERROR(VLOOKUP(B25,'1º SEM 2019'!$B:$I,8,0),0)</f>
        <v>1173674.19</v>
      </c>
      <c r="I25" s="81">
        <f>IFERROR(VLOOKUP(B25,'07.2019'!$B$10:$J$954,8,0),0)</f>
        <v>1153263.25</v>
      </c>
      <c r="J25" s="81">
        <f>IFERROR(VLOOKUP(B25,'08.2019'!$B$10:$J$983,8,0),0)</f>
        <v>1234869.8400000001</v>
      </c>
      <c r="K25" s="82">
        <f t="shared" si="3"/>
        <v>81606.590000000084</v>
      </c>
      <c r="L25" s="81">
        <f>IFERROR(VLOOKUP(B25,'09.2019'!$B$12:$J$998,8,0),0)</f>
        <v>1361099.63</v>
      </c>
      <c r="M25" s="82">
        <f t="shared" si="4"/>
        <v>126229.7899999998</v>
      </c>
      <c r="N25" s="81">
        <f>IFERROR(VLOOKUP(B25,'Balancete 10.2019'!$B$10:$J$1020,8,0),0)</f>
        <v>1234445.79</v>
      </c>
      <c r="O25" s="82">
        <f t="shared" si="5"/>
        <v>-126653.83999999985</v>
      </c>
      <c r="P25" s="153">
        <f>IFERROR(VLOOKUP(B25,'Balancete 11.2019'!$B$11:$I$1020,8,0),0)</f>
        <v>1302258.44</v>
      </c>
      <c r="Q25" s="82">
        <f t="shared" si="6"/>
        <v>67812.649999999907</v>
      </c>
      <c r="R25" s="153">
        <f>IFERROR(VLOOKUP(B25,'Balancete 12.2019'!$B$10:$I$1033,8,0),0)</f>
        <v>1291658.95</v>
      </c>
      <c r="S25" s="82">
        <f t="shared" si="7"/>
        <v>-10599.489999999991</v>
      </c>
      <c r="T25" s="85">
        <f t="shared" si="8"/>
        <v>-1.1563054975730931</v>
      </c>
      <c r="U25" s="153">
        <f>IFERROR(VLOOKUP(B25,'Balancete acumulado 2019'!$B$10:$I$1047,8,0),0)</f>
        <v>1291658.95</v>
      </c>
    </row>
    <row r="26" spans="1:21" hidden="1">
      <c r="B26" s="39" t="s">
        <v>3016</v>
      </c>
      <c r="C26" s="38" t="s">
        <v>3017</v>
      </c>
      <c r="D26" s="39" t="s">
        <v>3018</v>
      </c>
      <c r="E26" s="39" t="s">
        <v>6086</v>
      </c>
      <c r="F26" s="5">
        <f t="shared" si="1"/>
        <v>18</v>
      </c>
      <c r="G26" s="5" t="str">
        <f t="shared" si="2"/>
        <v>1</v>
      </c>
      <c r="H26" s="81">
        <f>IFERROR(VLOOKUP(B26,'1º SEM 2019'!$B:$I,8,0),0)</f>
        <v>-10868.21</v>
      </c>
      <c r="I26" s="81">
        <f>IFERROR(VLOOKUP(B26,'07.2019'!$B$10:$J$954,8,0),0)</f>
        <v>-10245.14</v>
      </c>
      <c r="J26" s="81">
        <f>IFERROR(VLOOKUP(B26,'08.2019'!$B$10:$J$983,8,0),0)</f>
        <v>-14107.4</v>
      </c>
      <c r="K26" s="82">
        <f t="shared" si="3"/>
        <v>-3862.26</v>
      </c>
      <c r="L26" s="81">
        <f>IFERROR(VLOOKUP(B26,'09.2019'!$B$12:$J$998,8,0),0)</f>
        <v>-11849.3</v>
      </c>
      <c r="M26" s="82">
        <f t="shared" si="4"/>
        <v>2258.1000000000004</v>
      </c>
      <c r="N26" s="81">
        <f>IFERROR(VLOOKUP(B26,'Balancete 10.2019'!$B$10:$J$1020,8,0),0)</f>
        <v>-10462.41</v>
      </c>
      <c r="O26" s="82">
        <f t="shared" si="5"/>
        <v>1386.8899999999994</v>
      </c>
      <c r="P26" s="153">
        <f>IFERROR(VLOOKUP(B26,'Balancete 11.2019'!$B$11:$I$1020,8,0),0)</f>
        <v>-14216.71</v>
      </c>
      <c r="Q26" s="82">
        <f t="shared" si="6"/>
        <v>-3754.2999999999993</v>
      </c>
      <c r="R26" s="153">
        <f>IFERROR(VLOOKUP(B26,'Balancete 12.2019'!$B$10:$I$1033,8,0),0)</f>
        <v>-17440.21</v>
      </c>
      <c r="S26" s="82">
        <f t="shared" si="7"/>
        <v>-3223.5</v>
      </c>
      <c r="T26" s="85">
        <f t="shared" si="8"/>
        <v>-0.14138454572090653</v>
      </c>
      <c r="U26" s="153">
        <f>IFERROR(VLOOKUP(B26,'Balancete acumulado 2019'!$B$10:$I$1047,8,0),0)</f>
        <v>-17440.21</v>
      </c>
    </row>
    <row r="27" spans="1:21" hidden="1">
      <c r="B27" s="39" t="s">
        <v>3019</v>
      </c>
      <c r="C27" s="38" t="s">
        <v>3020</v>
      </c>
      <c r="D27" s="39" t="s">
        <v>3021</v>
      </c>
      <c r="E27" s="39" t="s">
        <v>6086</v>
      </c>
      <c r="F27" s="5">
        <f t="shared" si="1"/>
        <v>18</v>
      </c>
      <c r="G27" s="5" t="str">
        <f t="shared" si="2"/>
        <v>1</v>
      </c>
      <c r="H27" s="81">
        <f>IFERROR(VLOOKUP(B27,'1º SEM 2019'!$B:$I,8,0),0)</f>
        <v>48209052.649999999</v>
      </c>
      <c r="I27" s="81">
        <f>IFERROR(VLOOKUP(B27,'07.2019'!$B$10:$J$954,8,0),0)</f>
        <v>49630523.469999999</v>
      </c>
      <c r="J27" s="81">
        <f>IFERROR(VLOOKUP(B27,'08.2019'!$B$10:$J$983,8,0),0)</f>
        <v>51909530.420000002</v>
      </c>
      <c r="K27" s="82">
        <f t="shared" si="3"/>
        <v>2279006.950000003</v>
      </c>
      <c r="L27" s="81">
        <f>IFERROR(VLOOKUP(B27,'09.2019'!$B$12:$J$998,8,0),0)</f>
        <v>54457900.200000003</v>
      </c>
      <c r="M27" s="82">
        <f t="shared" si="4"/>
        <v>2548369.7800000012</v>
      </c>
      <c r="N27" s="81">
        <f>IFERROR(VLOOKUP(B27,'Balancete 10.2019'!$B$10:$J$1020,8,0),0)</f>
        <v>57291594.450000003</v>
      </c>
      <c r="O27" s="82">
        <f t="shared" si="5"/>
        <v>2833694.25</v>
      </c>
      <c r="P27" s="153">
        <f>IFERROR(VLOOKUP(B27,'Balancete 11.2019'!$B$11:$I$1020,8,0),0)</f>
        <v>58532703.68</v>
      </c>
      <c r="Q27" s="82">
        <f t="shared" si="6"/>
        <v>1241109.2299999967</v>
      </c>
      <c r="R27" s="153">
        <f>IFERROR(VLOOKUP(B27,'Balancete 12.2019'!$B$10:$I$1033,8,0),0)</f>
        <v>62207836.43</v>
      </c>
      <c r="S27" s="82">
        <f t="shared" si="7"/>
        <v>3675132.75</v>
      </c>
      <c r="T27" s="85">
        <f t="shared" si="8"/>
        <v>1.9611678498273757</v>
      </c>
      <c r="U27" s="153">
        <f>IFERROR(VLOOKUP(B27,'Balancete acumulado 2019'!$B$10:$I$1047,8,0),0)</f>
        <v>62207836.43</v>
      </c>
    </row>
    <row r="28" spans="1:21" hidden="1">
      <c r="B28" s="39" t="s">
        <v>3022</v>
      </c>
      <c r="C28" s="38" t="s">
        <v>3023</v>
      </c>
      <c r="D28" s="39" t="s">
        <v>3024</v>
      </c>
      <c r="E28" s="39" t="s">
        <v>6086</v>
      </c>
      <c r="F28" s="5">
        <f t="shared" si="1"/>
        <v>18</v>
      </c>
      <c r="G28" s="5" t="str">
        <f t="shared" si="2"/>
        <v>1</v>
      </c>
      <c r="H28" s="81">
        <f>IFERROR(VLOOKUP(B28,'1º SEM 2019'!$B:$I,8,0),0)</f>
        <v>-8189853.4500000002</v>
      </c>
      <c r="I28" s="81">
        <f>IFERROR(VLOOKUP(B28,'07.2019'!$B$10:$J$954,8,0),0)</f>
        <v>-8823156.8200000003</v>
      </c>
      <c r="J28" s="81">
        <f>IFERROR(VLOOKUP(B28,'08.2019'!$B$10:$J$983,8,0),0)</f>
        <v>-9764320.9100000001</v>
      </c>
      <c r="K28" s="82">
        <f t="shared" si="3"/>
        <v>-941164.08999999985</v>
      </c>
      <c r="L28" s="81">
        <f>IFERROR(VLOOKUP(B28,'09.2019'!$B$12:$J$998,8,0),0)</f>
        <v>-10442558.050000001</v>
      </c>
      <c r="M28" s="82">
        <f t="shared" si="4"/>
        <v>-678237.1400000006</v>
      </c>
      <c r="N28" s="81">
        <f>IFERROR(VLOOKUP(B28,'Balancete 10.2019'!$B$10:$J$1020,8,0),0)</f>
        <v>-10822509.310000001</v>
      </c>
      <c r="O28" s="82">
        <f t="shared" si="5"/>
        <v>-379951.25999999978</v>
      </c>
      <c r="P28" s="153">
        <f>IFERROR(VLOOKUP(B28,'Balancete 11.2019'!$B$11:$I$1020,8,0),0)</f>
        <v>-11011288.720000001</v>
      </c>
      <c r="Q28" s="82">
        <f t="shared" si="6"/>
        <v>-188779.41000000015</v>
      </c>
      <c r="R28" s="153">
        <f>IFERROR(VLOOKUP(B28,'Balancete 12.2019'!$B$10:$I$1033,8,0),0)</f>
        <v>-11832831.5</v>
      </c>
      <c r="S28" s="82">
        <f t="shared" si="7"/>
        <v>-821542.77999999933</v>
      </c>
      <c r="T28" s="85">
        <f t="shared" si="8"/>
        <v>3.3518664456044158</v>
      </c>
      <c r="U28" s="153">
        <f>IFERROR(VLOOKUP(B28,'Balancete acumulado 2019'!$B$10:$I$1047,8,0),0)</f>
        <v>-11832831.5</v>
      </c>
    </row>
    <row r="29" spans="1:21" hidden="1">
      <c r="B29" s="39" t="s">
        <v>3025</v>
      </c>
      <c r="C29" s="38" t="s">
        <v>3026</v>
      </c>
      <c r="D29" s="39" t="s">
        <v>3027</v>
      </c>
      <c r="E29" s="39" t="s">
        <v>6086</v>
      </c>
      <c r="F29" s="5">
        <f t="shared" si="1"/>
        <v>18</v>
      </c>
      <c r="G29" s="5" t="str">
        <f t="shared" si="2"/>
        <v>1</v>
      </c>
      <c r="H29" s="81">
        <f>IFERROR(VLOOKUP(B29,'1º SEM 2019'!$B:$I,8,0),0)</f>
        <v>-114112.39</v>
      </c>
      <c r="I29" s="81">
        <f>IFERROR(VLOOKUP(B29,'07.2019'!$B$10:$J$954,8,0),0)</f>
        <v>-120362.87</v>
      </c>
      <c r="J29" s="81">
        <f>IFERROR(VLOOKUP(B29,'08.2019'!$B$10:$J$983,8,0),0)</f>
        <v>-126022.79</v>
      </c>
      <c r="K29" s="82">
        <f t="shared" si="3"/>
        <v>-5659.9199999999983</v>
      </c>
      <c r="L29" s="81">
        <f>IFERROR(VLOOKUP(B29,'09.2019'!$B$12:$J$998,8,0),0)</f>
        <v>-154780.38</v>
      </c>
      <c r="M29" s="82">
        <f t="shared" si="4"/>
        <v>-28757.590000000011</v>
      </c>
      <c r="N29" s="81">
        <f>IFERROR(VLOOKUP(B29,'Balancete 10.2019'!$B$10:$J$1020,8,0),0)</f>
        <v>-100584.11</v>
      </c>
      <c r="O29" s="82">
        <f t="shared" si="5"/>
        <v>54196.270000000004</v>
      </c>
      <c r="P29" s="153">
        <f>IFERROR(VLOOKUP(B29,'Balancete 11.2019'!$B$11:$I$1020,8,0),0)</f>
        <v>-113940.13</v>
      </c>
      <c r="Q29" s="82">
        <f t="shared" si="6"/>
        <v>-13356.020000000004</v>
      </c>
      <c r="R29" s="153">
        <f>IFERROR(VLOOKUP(B29,'Balancete 12.2019'!$B$10:$I$1033,8,0),0)</f>
        <v>-79798.28</v>
      </c>
      <c r="S29" s="82">
        <f t="shared" si="7"/>
        <v>34141.850000000006</v>
      </c>
      <c r="T29" s="85">
        <f t="shared" si="8"/>
        <v>-3.5562892238855586</v>
      </c>
      <c r="U29" s="153">
        <f>IFERROR(VLOOKUP(B29,'Balancete acumulado 2019'!$B$10:$I$1047,8,0),0)</f>
        <v>-79798.28</v>
      </c>
    </row>
    <row r="30" spans="1:21" hidden="1">
      <c r="B30" s="39" t="s">
        <v>3028</v>
      </c>
      <c r="C30" s="38" t="s">
        <v>3029</v>
      </c>
      <c r="D30" s="39" t="s">
        <v>3030</v>
      </c>
      <c r="E30" s="39" t="s">
        <v>6086</v>
      </c>
      <c r="F30" s="5">
        <f t="shared" si="1"/>
        <v>18</v>
      </c>
      <c r="G30" s="5" t="str">
        <f t="shared" si="2"/>
        <v>1</v>
      </c>
      <c r="H30" s="81">
        <f>IFERROR(VLOOKUP(B30,'1º SEM 2019'!$B:$I,8,0),0)</f>
        <v>-67091.02</v>
      </c>
      <c r="I30" s="81">
        <f>IFERROR(VLOOKUP(B30,'07.2019'!$B$10:$J$954,8,0),0)</f>
        <v>-85617.57</v>
      </c>
      <c r="J30" s="81">
        <f>IFERROR(VLOOKUP(B30,'08.2019'!$B$10:$J$983,8,0),0)</f>
        <v>-93540.88</v>
      </c>
      <c r="K30" s="82">
        <f t="shared" si="3"/>
        <v>-7923.3099999999977</v>
      </c>
      <c r="L30" s="81">
        <f>IFERROR(VLOOKUP(B30,'09.2019'!$B$12:$J$998,8,0),0)</f>
        <v>-113758.28</v>
      </c>
      <c r="M30" s="82">
        <f t="shared" si="4"/>
        <v>-20217.399999999994</v>
      </c>
      <c r="N30" s="81">
        <f>IFERROR(VLOOKUP(B30,'Balancete 10.2019'!$B$10:$J$1020,8,0),0)</f>
        <v>-80132.100000000006</v>
      </c>
      <c r="O30" s="82">
        <f t="shared" si="5"/>
        <v>33626.179999999993</v>
      </c>
      <c r="P30" s="153">
        <f>IFERROR(VLOOKUP(B30,'Balancete 11.2019'!$B$11:$I$1020,8,0),0)</f>
        <v>-78940.66</v>
      </c>
      <c r="Q30" s="82">
        <f t="shared" si="6"/>
        <v>1191.4400000000023</v>
      </c>
      <c r="R30" s="153">
        <f>IFERROR(VLOOKUP(B30,'Balancete 12.2019'!$B$10:$I$1033,8,0),0)</f>
        <v>-85744</v>
      </c>
      <c r="S30" s="82">
        <f t="shared" si="7"/>
        <v>-6803.3399999999965</v>
      </c>
      <c r="T30" s="85">
        <f t="shared" si="8"/>
        <v>-6.7101826361377688</v>
      </c>
      <c r="U30" s="153">
        <f>IFERROR(VLOOKUP(B30,'Balancete acumulado 2019'!$B$10:$I$1047,8,0),0)</f>
        <v>-85744</v>
      </c>
    </row>
    <row r="31" spans="1:21" hidden="1">
      <c r="B31" s="39" t="s">
        <v>3031</v>
      </c>
      <c r="C31" s="38" t="s">
        <v>3032</v>
      </c>
      <c r="D31" s="39" t="s">
        <v>3033</v>
      </c>
      <c r="E31" s="39" t="s">
        <v>6086</v>
      </c>
      <c r="F31" s="5">
        <f t="shared" si="1"/>
        <v>18</v>
      </c>
      <c r="G31" s="5" t="str">
        <f t="shared" si="2"/>
        <v>1</v>
      </c>
      <c r="H31" s="81">
        <f>IFERROR(VLOOKUP(B31,'1º SEM 2019'!$B:$I,8,0),0)</f>
        <v>-50816.22</v>
      </c>
      <c r="I31" s="81">
        <f>IFERROR(VLOOKUP(B31,'07.2019'!$B$10:$J$954,8,0),0)</f>
        <v>-53199.08</v>
      </c>
      <c r="J31" s="81">
        <f>IFERROR(VLOOKUP(B31,'08.2019'!$B$10:$J$983,8,0),0)</f>
        <v>-52171.67</v>
      </c>
      <c r="K31" s="82">
        <f t="shared" si="3"/>
        <v>1027.4100000000035</v>
      </c>
      <c r="L31" s="81">
        <f>IFERROR(VLOOKUP(B31,'09.2019'!$B$12:$J$998,8,0),0)</f>
        <v>-52915.27</v>
      </c>
      <c r="M31" s="82">
        <f t="shared" si="4"/>
        <v>-743.59999999999854</v>
      </c>
      <c r="N31" s="81">
        <f>IFERROR(VLOOKUP(B31,'Balancete 10.2019'!$B$10:$J$1020,8,0),0)</f>
        <v>-36284.239999999998</v>
      </c>
      <c r="O31" s="82">
        <f t="shared" si="5"/>
        <v>16631.03</v>
      </c>
      <c r="P31" s="153">
        <f>IFERROR(VLOOKUP(B31,'Balancete 11.2019'!$B$11:$I$1020,8,0),0)</f>
        <v>-35974.47</v>
      </c>
      <c r="Q31" s="82">
        <f t="shared" si="6"/>
        <v>309.7699999999968</v>
      </c>
      <c r="R31" s="153">
        <f>IFERROR(VLOOKUP(B31,'Balancete 12.2019'!$B$10:$I$1033,8,0),0)</f>
        <v>-34466.65</v>
      </c>
      <c r="S31" s="82">
        <f t="shared" si="7"/>
        <v>1507.8199999999997</v>
      </c>
      <c r="T31" s="85">
        <f t="shared" si="8"/>
        <v>3.867546889627838</v>
      </c>
      <c r="U31" s="153">
        <f>IFERROR(VLOOKUP(B31,'Balancete acumulado 2019'!$B$10:$I$1047,8,0),0)</f>
        <v>-34466.65</v>
      </c>
    </row>
    <row r="32" spans="1:21" hidden="1">
      <c r="B32" s="39" t="s">
        <v>3034</v>
      </c>
      <c r="C32" s="38" t="s">
        <v>3035</v>
      </c>
      <c r="D32" s="39" t="s">
        <v>3036</v>
      </c>
      <c r="E32" s="39" t="s">
        <v>6086</v>
      </c>
      <c r="F32" s="5">
        <f t="shared" si="1"/>
        <v>18</v>
      </c>
      <c r="G32" s="5" t="str">
        <f t="shared" si="2"/>
        <v>1</v>
      </c>
      <c r="H32" s="81">
        <f>IFERROR(VLOOKUP(B32,'1º SEM 2019'!$B:$I,8,0),0)</f>
        <v>3853037.48</v>
      </c>
      <c r="I32" s="81">
        <f>IFERROR(VLOOKUP(B32,'07.2019'!$B$10:$J$954,8,0),0)</f>
        <v>3284092.92</v>
      </c>
      <c r="J32" s="81">
        <f>IFERROR(VLOOKUP(B32,'08.2019'!$B$10:$J$983,8,0),0)</f>
        <v>3653418.42</v>
      </c>
      <c r="K32" s="82">
        <f t="shared" si="3"/>
        <v>369325.5</v>
      </c>
      <c r="L32" s="81">
        <f>IFERROR(VLOOKUP(B32,'09.2019'!$B$12:$J$998,8,0),0)</f>
        <v>4538879.08</v>
      </c>
      <c r="M32" s="82">
        <f t="shared" si="4"/>
        <v>885460.66000000015</v>
      </c>
      <c r="N32" s="81">
        <f>IFERROR(VLOOKUP(B32,'Balancete 10.2019'!$B$10:$J$1020,8,0),0)</f>
        <v>4138280.39</v>
      </c>
      <c r="O32" s="82">
        <f t="shared" si="5"/>
        <v>-400598.68999999994</v>
      </c>
      <c r="P32" s="153">
        <f>IFERROR(VLOOKUP(B32,'Balancete 11.2019'!$B$11:$I$1020,8,0),0)</f>
        <v>4242535.76</v>
      </c>
      <c r="Q32" s="82">
        <f t="shared" si="6"/>
        <v>104255.36999999965</v>
      </c>
      <c r="R32" s="153">
        <f>IFERROR(VLOOKUP(B32,'Balancete 12.2019'!$B$10:$I$1033,8,0),0)</f>
        <v>4189221.03</v>
      </c>
      <c r="S32" s="82">
        <f t="shared" si="7"/>
        <v>-53314.729999999981</v>
      </c>
      <c r="T32" s="85">
        <f t="shared" si="8"/>
        <v>-1.5113859362831876</v>
      </c>
      <c r="U32" s="153">
        <f>IFERROR(VLOOKUP(B32,'Balancete acumulado 2019'!$B$10:$I$1047,8,0),0)</f>
        <v>4189221.03</v>
      </c>
    </row>
    <row r="33" spans="1:21" hidden="1">
      <c r="B33" s="39" t="s">
        <v>3037</v>
      </c>
      <c r="C33" s="38" t="s">
        <v>3038</v>
      </c>
      <c r="D33" s="39" t="s">
        <v>3039</v>
      </c>
      <c r="E33" s="39" t="s">
        <v>6086</v>
      </c>
      <c r="F33" s="5">
        <f t="shared" si="1"/>
        <v>18</v>
      </c>
      <c r="G33" s="5" t="str">
        <f t="shared" si="2"/>
        <v>1</v>
      </c>
      <c r="H33" s="81">
        <f>IFERROR(VLOOKUP(B33,'1º SEM 2019'!$B:$I,8,0),0)</f>
        <v>-28970.1</v>
      </c>
      <c r="I33" s="81">
        <f>IFERROR(VLOOKUP(B33,'07.2019'!$B$10:$J$954,8,0),0)</f>
        <v>-24105.599999999999</v>
      </c>
      <c r="J33" s="81">
        <f>IFERROR(VLOOKUP(B33,'08.2019'!$B$10:$J$983,8,0),0)</f>
        <v>-27558</v>
      </c>
      <c r="K33" s="82">
        <f t="shared" si="3"/>
        <v>-3452.4000000000015</v>
      </c>
      <c r="L33" s="81">
        <f>IFERROR(VLOOKUP(B33,'09.2019'!$B$12:$J$998,8,0),0)</f>
        <v>-29147.4</v>
      </c>
      <c r="M33" s="82">
        <f t="shared" si="4"/>
        <v>-1589.4000000000015</v>
      </c>
      <c r="N33" s="81">
        <f>IFERROR(VLOOKUP(B33,'Balancete 10.2019'!$B$10:$J$1020,8,0),0)</f>
        <v>-23751.9</v>
      </c>
      <c r="O33" s="82">
        <f t="shared" si="5"/>
        <v>5395.5</v>
      </c>
      <c r="P33" s="153">
        <f>IFERROR(VLOOKUP(B33,'Balancete 11.2019'!$B$11:$I$1020,8,0),0)</f>
        <v>-29370.6</v>
      </c>
      <c r="Q33" s="82">
        <f t="shared" si="6"/>
        <v>-5618.6999999999971</v>
      </c>
      <c r="R33" s="153">
        <f>IFERROR(VLOOKUP(B33,'Balancete 12.2019'!$B$10:$I$1033,8,0),0)</f>
        <v>-28387.8</v>
      </c>
      <c r="S33" s="82">
        <f t="shared" si="7"/>
        <v>982.79999999999927</v>
      </c>
      <c r="T33" s="85">
        <f t="shared" si="8"/>
        <v>-1.1749159058145122</v>
      </c>
      <c r="U33" s="153">
        <f>IFERROR(VLOOKUP(B33,'Balancete acumulado 2019'!$B$10:$I$1047,8,0),0)</f>
        <v>-28387.8</v>
      </c>
    </row>
    <row r="34" spans="1:21" hidden="1">
      <c r="B34" s="39" t="s">
        <v>3040</v>
      </c>
      <c r="C34" s="38" t="s">
        <v>3041</v>
      </c>
      <c r="D34" s="39" t="s">
        <v>3042</v>
      </c>
      <c r="E34" s="39" t="s">
        <v>6086</v>
      </c>
      <c r="F34" s="5">
        <f t="shared" si="1"/>
        <v>18</v>
      </c>
      <c r="G34" s="5" t="str">
        <f t="shared" si="2"/>
        <v>1</v>
      </c>
      <c r="H34" s="81">
        <f>IFERROR(VLOOKUP(B34,'1º SEM 2019'!$B:$I,8,0),0)</f>
        <v>402387.55</v>
      </c>
      <c r="I34" s="81">
        <f>IFERROR(VLOOKUP(B34,'07.2019'!$B$10:$J$954,8,0),0)</f>
        <v>371811.29</v>
      </c>
      <c r="J34" s="81">
        <f>IFERROR(VLOOKUP(B34,'08.2019'!$B$10:$J$983,8,0),0)</f>
        <v>429120.03</v>
      </c>
      <c r="K34" s="82">
        <f t="shared" si="3"/>
        <v>57308.740000000049</v>
      </c>
      <c r="L34" s="81">
        <f>IFERROR(VLOOKUP(B34,'09.2019'!$B$12:$J$998,8,0),0)</f>
        <v>478212.19</v>
      </c>
      <c r="M34" s="82">
        <f t="shared" si="4"/>
        <v>49092.159999999974</v>
      </c>
      <c r="N34" s="81">
        <f>IFERROR(VLOOKUP(B34,'Balancete 10.2019'!$B$10:$J$1020,8,0),0)</f>
        <v>444879.32</v>
      </c>
      <c r="O34" s="82">
        <f t="shared" si="5"/>
        <v>-33332.869999999995</v>
      </c>
      <c r="P34" s="153">
        <f>IFERROR(VLOOKUP(B34,'Balancete 11.2019'!$B$11:$I$1020,8,0),0)</f>
        <v>411546.45</v>
      </c>
      <c r="Q34" s="82">
        <f t="shared" si="6"/>
        <v>-33332.869999999995</v>
      </c>
      <c r="R34" s="153">
        <f>IFERROR(VLOOKUP(B34,'Balancete 12.2019'!$B$10:$I$1033,8,0),0)</f>
        <v>500830.24</v>
      </c>
      <c r="S34" s="82">
        <f t="shared" si="7"/>
        <v>89283.789999999979</v>
      </c>
      <c r="T34" s="85">
        <f t="shared" si="8"/>
        <v>-3.6785509318579526</v>
      </c>
      <c r="U34" s="153">
        <f>IFERROR(VLOOKUP(B34,'Balancete acumulado 2019'!$B$10:$I$1047,8,0),0)</f>
        <v>500830.24</v>
      </c>
    </row>
    <row r="35" spans="1:21" hidden="1">
      <c r="B35" s="39" t="s">
        <v>3043</v>
      </c>
      <c r="C35" s="38" t="s">
        <v>3044</v>
      </c>
      <c r="D35" s="39" t="s">
        <v>3045</v>
      </c>
      <c r="E35" s="39" t="s">
        <v>6086</v>
      </c>
      <c r="F35" s="5">
        <f t="shared" si="1"/>
        <v>18</v>
      </c>
      <c r="G35" s="5" t="str">
        <f t="shared" si="2"/>
        <v>1</v>
      </c>
      <c r="H35" s="81">
        <f>IFERROR(VLOOKUP(B35,'1º SEM 2019'!$B:$I,8,0),0)</f>
        <v>-59698.41</v>
      </c>
      <c r="I35" s="81">
        <f>IFERROR(VLOOKUP(B35,'07.2019'!$B$10:$J$954,8,0),0)</f>
        <v>-54022.81</v>
      </c>
      <c r="J35" s="81">
        <f>IFERROR(VLOOKUP(B35,'08.2019'!$B$10:$J$983,8,0),0)</f>
        <v>-71156.67</v>
      </c>
      <c r="K35" s="82">
        <f t="shared" si="3"/>
        <v>-17133.86</v>
      </c>
      <c r="L35" s="81">
        <f>IFERROR(VLOOKUP(B35,'09.2019'!$B$12:$J$998,8,0),0)</f>
        <v>-91615.87</v>
      </c>
      <c r="M35" s="82">
        <f t="shared" si="4"/>
        <v>-20459.199999999997</v>
      </c>
      <c r="N35" s="81">
        <f>IFERROR(VLOOKUP(B35,'Balancete 10.2019'!$B$10:$J$1020,8,0),0)</f>
        <v>-85967.45</v>
      </c>
      <c r="O35" s="82">
        <f t="shared" si="5"/>
        <v>5648.4199999999983</v>
      </c>
      <c r="P35" s="153">
        <f>IFERROR(VLOOKUP(B35,'Balancete 11.2019'!$B$11:$I$1020,8,0),0)</f>
        <v>-80975.83</v>
      </c>
      <c r="Q35" s="82">
        <f t="shared" si="6"/>
        <v>4991.6199999999953</v>
      </c>
      <c r="R35" s="153">
        <f>IFERROR(VLOOKUP(B35,'Balancete 12.2019'!$B$10:$I$1033,8,0),0)</f>
        <v>-112679.78</v>
      </c>
      <c r="S35" s="82">
        <f t="shared" si="7"/>
        <v>-31703.949999999997</v>
      </c>
      <c r="T35" s="85">
        <f t="shared" si="8"/>
        <v>-7.3514350050684998</v>
      </c>
      <c r="U35" s="153">
        <f>IFERROR(VLOOKUP(B35,'Balancete acumulado 2019'!$B$10:$I$1047,8,0),0)</f>
        <v>-112679.78</v>
      </c>
    </row>
    <row r="36" spans="1:21" hidden="1">
      <c r="A36"/>
      <c r="B36" s="35" t="s">
        <v>3046</v>
      </c>
      <c r="C36" s="34" t="s">
        <v>1</v>
      </c>
      <c r="D36" s="35" t="s">
        <v>3047</v>
      </c>
      <c r="E36" s="39"/>
      <c r="F36" s="5">
        <f t="shared" si="1"/>
        <v>13</v>
      </c>
      <c r="G36" s="5" t="str">
        <f t="shared" si="2"/>
        <v>1</v>
      </c>
      <c r="H36" s="81">
        <f>IFERROR(VLOOKUP(B36,'1º SEM 2019'!$B:$I,8,0),0)</f>
        <v>4393295.57</v>
      </c>
      <c r="I36" s="81">
        <f>IFERROR(VLOOKUP(B36,'07.2019'!$B$10:$J$954,8,0),0)</f>
        <v>4358618.99</v>
      </c>
      <c r="J36" s="81">
        <f>IFERROR(VLOOKUP(B36,'08.2019'!$B$10:$J$983,8,0),0)</f>
        <v>4489675.74</v>
      </c>
      <c r="K36" s="82">
        <f t="shared" si="3"/>
        <v>131056.75</v>
      </c>
      <c r="L36" s="81">
        <f>IFERROR(VLOOKUP(B36,'09.2019'!$B$12:$J$998,8,0),0)</f>
        <v>4815262.7699999996</v>
      </c>
      <c r="M36" s="82">
        <f t="shared" si="4"/>
        <v>325587.02999999933</v>
      </c>
      <c r="N36" s="81">
        <f>IFERROR(VLOOKUP(B36,'Balancete 10.2019'!$B$10:$J$1020,8,0),0)</f>
        <v>4846012.1900000004</v>
      </c>
      <c r="O36" s="82">
        <f t="shared" si="5"/>
        <v>30749.420000000857</v>
      </c>
      <c r="P36" s="153">
        <f>IFERROR(VLOOKUP(B36,'Balancete 11.2019'!$B$11:$I$1020,8,0),0)</f>
        <v>5133061.4000000004</v>
      </c>
      <c r="Q36" s="82">
        <f t="shared" si="6"/>
        <v>287049.20999999996</v>
      </c>
      <c r="R36" s="153">
        <f>IFERROR(VLOOKUP(B36,'Balancete 12.2019'!$B$10:$I$1033,8,0),0)</f>
        <v>5092526.8899999997</v>
      </c>
      <c r="S36" s="82">
        <f t="shared" si="7"/>
        <v>-40534.510000000708</v>
      </c>
      <c r="T36" s="85">
        <f t="shared" si="8"/>
        <v>-1.1412110139582015</v>
      </c>
      <c r="U36" s="153">
        <f>IFERROR(VLOOKUP(B36,'Balancete acumulado 2019'!$B$10:$I$1047,8,0),0)</f>
        <v>5092526.8899999997</v>
      </c>
    </row>
    <row r="37" spans="1:21" hidden="1">
      <c r="A37"/>
      <c r="B37" s="35" t="s">
        <v>3048</v>
      </c>
      <c r="C37" s="34" t="s">
        <v>1</v>
      </c>
      <c r="D37" s="35" t="s">
        <v>3049</v>
      </c>
      <c r="E37" s="39"/>
      <c r="F37" s="5">
        <f t="shared" si="1"/>
        <v>13</v>
      </c>
      <c r="G37" s="5" t="str">
        <f t="shared" si="2"/>
        <v>1</v>
      </c>
      <c r="H37" s="81">
        <f>IFERROR(VLOOKUP(B37,'1º SEM 2019'!$B:$I,8,0),0)</f>
        <v>4393295.57</v>
      </c>
      <c r="I37" s="81">
        <f>IFERROR(VLOOKUP(B37,'07.2019'!$B$10:$J$954,8,0),0)</f>
        <v>4358618.99</v>
      </c>
      <c r="J37" s="81">
        <f>IFERROR(VLOOKUP(B37,'08.2019'!$B$10:$J$983,8,0),0)</f>
        <v>4489675.74</v>
      </c>
      <c r="K37" s="82">
        <f t="shared" si="3"/>
        <v>131056.75</v>
      </c>
      <c r="L37" s="81">
        <f>IFERROR(VLOOKUP(B37,'09.2019'!$B$12:$J$998,8,0),0)</f>
        <v>4815262.7699999996</v>
      </c>
      <c r="M37" s="82">
        <f t="shared" si="4"/>
        <v>325587.02999999933</v>
      </c>
      <c r="N37" s="81">
        <f>IFERROR(VLOOKUP(B37,'Balancete 10.2019'!$B$10:$J$1020,8,0),0)</f>
        <v>4846012.1900000004</v>
      </c>
      <c r="O37" s="82">
        <f t="shared" si="5"/>
        <v>30749.420000000857</v>
      </c>
      <c r="P37" s="153">
        <f>IFERROR(VLOOKUP(B37,'Balancete 11.2019'!$B$11:$I$1020,8,0),0)</f>
        <v>5133061.4000000004</v>
      </c>
      <c r="Q37" s="82">
        <f t="shared" si="6"/>
        <v>287049.20999999996</v>
      </c>
      <c r="R37" s="153">
        <f>IFERROR(VLOOKUP(B37,'Balancete 12.2019'!$B$10:$I$1033,8,0),0)</f>
        <v>5092526.8899999997</v>
      </c>
      <c r="S37" s="82">
        <f t="shared" si="7"/>
        <v>-40534.510000000708</v>
      </c>
      <c r="T37" s="85">
        <f t="shared" si="8"/>
        <v>-1.1412110139582015</v>
      </c>
      <c r="U37" s="153">
        <f>IFERROR(VLOOKUP(B37,'Balancete acumulado 2019'!$B$10:$I$1047,8,0),0)</f>
        <v>5092526.8899999997</v>
      </c>
    </row>
    <row r="38" spans="1:21" hidden="1">
      <c r="B38" s="39" t="s">
        <v>3050</v>
      </c>
      <c r="C38" s="38" t="s">
        <v>3051</v>
      </c>
      <c r="D38" s="39" t="s">
        <v>3052</v>
      </c>
      <c r="E38" s="39" t="s">
        <v>6086</v>
      </c>
      <c r="F38" s="5">
        <f t="shared" si="1"/>
        <v>18</v>
      </c>
      <c r="G38" s="5" t="str">
        <f t="shared" si="2"/>
        <v>1</v>
      </c>
      <c r="H38" s="81">
        <f>IFERROR(VLOOKUP(B38,'1º SEM 2019'!$B:$I,8,0),0)</f>
        <v>486945.42</v>
      </c>
      <c r="I38" s="81">
        <f>IFERROR(VLOOKUP(B38,'07.2019'!$B$10:$J$954,8,0),0)</f>
        <v>465013.01</v>
      </c>
      <c r="J38" s="81">
        <f>IFERROR(VLOOKUP(B38,'08.2019'!$B$10:$J$983,8,0),0)</f>
        <v>486468.78</v>
      </c>
      <c r="K38" s="82">
        <f t="shared" si="3"/>
        <v>21455.770000000019</v>
      </c>
      <c r="L38" s="81">
        <f>IFERROR(VLOOKUP(B38,'09.2019'!$B$12:$J$998,8,0),0)</f>
        <v>500745.27</v>
      </c>
      <c r="M38" s="82">
        <f t="shared" si="4"/>
        <v>14276.489999999991</v>
      </c>
      <c r="N38" s="81">
        <f>IFERROR(VLOOKUP(B38,'Balancete 10.2019'!$B$10:$J$1020,8,0),0)</f>
        <v>693505.53</v>
      </c>
      <c r="O38" s="82">
        <f t="shared" si="5"/>
        <v>192760.26</v>
      </c>
      <c r="P38" s="153">
        <f>IFERROR(VLOOKUP(B38,'Balancete 11.2019'!$B$11:$I$1020,8,0),0)</f>
        <v>690480.79</v>
      </c>
      <c r="Q38" s="82">
        <f t="shared" si="6"/>
        <v>-3024.7399999999907</v>
      </c>
      <c r="R38" s="153">
        <f>IFERROR(VLOOKUP(B38,'Balancete 12.2019'!$B$10:$I$1033,8,0),0)</f>
        <v>640214.71</v>
      </c>
      <c r="S38" s="82">
        <f t="shared" si="7"/>
        <v>-50266.080000000075</v>
      </c>
      <c r="T38" s="85">
        <f t="shared" si="8"/>
        <v>15.618314301394577</v>
      </c>
      <c r="U38" s="153">
        <f>IFERROR(VLOOKUP(B38,'Balancete acumulado 2019'!$B$10:$I$1047,8,0),0)</f>
        <v>640214.71</v>
      </c>
    </row>
    <row r="39" spans="1:21" hidden="1">
      <c r="B39" s="39" t="s">
        <v>3053</v>
      </c>
      <c r="C39" s="38" t="s">
        <v>3054</v>
      </c>
      <c r="D39" s="39" t="s">
        <v>3055</v>
      </c>
      <c r="E39" s="39" t="s">
        <v>6086</v>
      </c>
      <c r="F39" s="5">
        <f t="shared" si="1"/>
        <v>18</v>
      </c>
      <c r="G39" s="5" t="str">
        <f t="shared" si="2"/>
        <v>1</v>
      </c>
      <c r="H39" s="81">
        <f>IFERROR(VLOOKUP(B39,'1º SEM 2019'!$B:$I,8,0),0)</f>
        <v>-11962.98</v>
      </c>
      <c r="I39" s="81">
        <f>IFERROR(VLOOKUP(B39,'07.2019'!$B$10:$J$954,8,0),0)</f>
        <v>-11878.06</v>
      </c>
      <c r="J39" s="81">
        <f>IFERROR(VLOOKUP(B39,'08.2019'!$B$10:$J$983,8,0),0)</f>
        <v>-11772.19</v>
      </c>
      <c r="K39" s="82">
        <f t="shared" si="3"/>
        <v>105.86999999999898</v>
      </c>
      <c r="L39" s="81">
        <f>IFERROR(VLOOKUP(B39,'09.2019'!$B$12:$J$998,8,0),0)</f>
        <v>-12180.15</v>
      </c>
      <c r="M39" s="82">
        <f t="shared" si="4"/>
        <v>-407.95999999999913</v>
      </c>
      <c r="N39" s="81">
        <f>IFERROR(VLOOKUP(B39,'Balancete 10.2019'!$B$10:$J$1020,8,0),0)</f>
        <v>-14924.52</v>
      </c>
      <c r="O39" s="82">
        <f t="shared" si="5"/>
        <v>-2744.3700000000008</v>
      </c>
      <c r="P39" s="153">
        <f>IFERROR(VLOOKUP(B39,'Balancete 11.2019'!$B$11:$I$1020,8,0),0)</f>
        <v>-16934.740000000002</v>
      </c>
      <c r="Q39" s="82">
        <f t="shared" si="6"/>
        <v>-2010.2200000000012</v>
      </c>
      <c r="R39" s="153">
        <f>IFERROR(VLOOKUP(B39,'Balancete 12.2019'!$B$10:$I$1033,8,0),0)</f>
        <v>-15200.98</v>
      </c>
      <c r="S39" s="82">
        <f t="shared" si="7"/>
        <v>1733.760000000002</v>
      </c>
      <c r="T39" s="85">
        <f t="shared" si="8"/>
        <v>-1.8624727641750658</v>
      </c>
      <c r="U39" s="153">
        <f>IFERROR(VLOOKUP(B39,'Balancete acumulado 2019'!$B$10:$I$1047,8,0),0)</f>
        <v>-15200.98</v>
      </c>
    </row>
    <row r="40" spans="1:21" hidden="1">
      <c r="B40" s="39" t="s">
        <v>3056</v>
      </c>
      <c r="C40" s="38" t="s">
        <v>3057</v>
      </c>
      <c r="D40" s="39" t="s">
        <v>3058</v>
      </c>
      <c r="E40" s="39" t="s">
        <v>6086</v>
      </c>
      <c r="F40" s="5">
        <f t="shared" si="1"/>
        <v>18</v>
      </c>
      <c r="G40" s="5" t="str">
        <f t="shared" si="2"/>
        <v>1</v>
      </c>
      <c r="H40" s="81">
        <f>IFERROR(VLOOKUP(B40,'1º SEM 2019'!$B:$I,8,0),0)</f>
        <v>4062266.4</v>
      </c>
      <c r="I40" s="81">
        <f>IFERROR(VLOOKUP(B40,'07.2019'!$B$10:$J$954,8,0),0)</f>
        <v>4057715.36</v>
      </c>
      <c r="J40" s="81">
        <f>IFERROR(VLOOKUP(B40,'08.2019'!$B$10:$J$983,8,0),0)</f>
        <v>4161629.2</v>
      </c>
      <c r="K40" s="82">
        <f t="shared" si="3"/>
        <v>103913.84000000032</v>
      </c>
      <c r="L40" s="81">
        <f>IFERROR(VLOOKUP(B40,'09.2019'!$B$12:$J$998,8,0),0)</f>
        <v>4487980.51</v>
      </c>
      <c r="M40" s="82">
        <f t="shared" si="4"/>
        <v>326351.30999999959</v>
      </c>
      <c r="N40" s="81">
        <f>IFERROR(VLOOKUP(B40,'Balancete 10.2019'!$B$10:$J$1020,8,0),0)</f>
        <v>4329523.68</v>
      </c>
      <c r="O40" s="82">
        <f t="shared" si="5"/>
        <v>-158456.83000000007</v>
      </c>
      <c r="P40" s="153">
        <f>IFERROR(VLOOKUP(B40,'Balancete 11.2019'!$B$11:$I$1020,8,0),0)</f>
        <v>4624876.21</v>
      </c>
      <c r="Q40" s="82">
        <f t="shared" si="6"/>
        <v>295352.53000000026</v>
      </c>
      <c r="R40" s="153">
        <f>IFERROR(VLOOKUP(B40,'Balancete 12.2019'!$B$10:$I$1033,8,0),0)</f>
        <v>4637105.6100000003</v>
      </c>
      <c r="S40" s="82">
        <f t="shared" si="7"/>
        <v>12229.400000000373</v>
      </c>
      <c r="T40" s="85">
        <f t="shared" si="8"/>
        <v>-0.95859388778555454</v>
      </c>
      <c r="U40" s="153">
        <f>IFERROR(VLOOKUP(B40,'Balancete acumulado 2019'!$B$10:$I$1047,8,0),0)</f>
        <v>4637105.6100000003</v>
      </c>
    </row>
    <row r="41" spans="1:21" hidden="1">
      <c r="B41" s="39" t="s">
        <v>3059</v>
      </c>
      <c r="C41" s="38" t="s">
        <v>3060</v>
      </c>
      <c r="D41" s="39" t="s">
        <v>3061</v>
      </c>
      <c r="E41" s="39" t="s">
        <v>6086</v>
      </c>
      <c r="F41" s="5">
        <f t="shared" si="1"/>
        <v>18</v>
      </c>
      <c r="G41" s="5" t="str">
        <f t="shared" si="2"/>
        <v>1</v>
      </c>
      <c r="H41" s="81">
        <f>IFERROR(VLOOKUP(B41,'1º SEM 2019'!$B:$I,8,0),0)</f>
        <v>-126157.99</v>
      </c>
      <c r="I41" s="81">
        <f>IFERROR(VLOOKUP(B41,'07.2019'!$B$10:$J$954,8,0),0)</f>
        <v>-135172.88</v>
      </c>
      <c r="J41" s="81">
        <f>IFERROR(VLOOKUP(B41,'08.2019'!$B$10:$J$983,8,0),0)</f>
        <v>-138422.95000000001</v>
      </c>
      <c r="K41" s="82">
        <f t="shared" si="3"/>
        <v>-3250.070000000007</v>
      </c>
      <c r="L41" s="81">
        <f>IFERROR(VLOOKUP(B41,'09.2019'!$B$12:$J$998,8,0),0)</f>
        <v>-150159.20000000001</v>
      </c>
      <c r="M41" s="82">
        <f t="shared" si="4"/>
        <v>-11736.25</v>
      </c>
      <c r="N41" s="81">
        <f>IFERROR(VLOOKUP(B41,'Balancete 10.2019'!$B$10:$J$1020,8,0),0)</f>
        <v>-147926.51999999999</v>
      </c>
      <c r="O41" s="82">
        <f t="shared" si="5"/>
        <v>2232.6800000000221</v>
      </c>
      <c r="P41" s="153">
        <f>IFERROR(VLOOKUP(B41,'Balancete 11.2019'!$B$11:$I$1020,8,0),0)</f>
        <v>-148239.28</v>
      </c>
      <c r="Q41" s="82">
        <f t="shared" si="6"/>
        <v>-312.76000000000931</v>
      </c>
      <c r="R41" s="153">
        <f>IFERROR(VLOOKUP(B41,'Balancete 12.2019'!$B$10:$I$1033,8,0),0)</f>
        <v>-149378.95000000001</v>
      </c>
      <c r="S41" s="82">
        <f t="shared" si="7"/>
        <v>-1139.6700000000128</v>
      </c>
      <c r="T41" s="85">
        <f t="shared" si="8"/>
        <v>2.6439122649954561</v>
      </c>
      <c r="U41" s="153">
        <f>IFERROR(VLOOKUP(B41,'Balancete acumulado 2019'!$B$10:$I$1047,8,0),0)</f>
        <v>-149378.95000000001</v>
      </c>
    </row>
    <row r="42" spans="1:21" hidden="1">
      <c r="B42" s="39" t="s">
        <v>3062</v>
      </c>
      <c r="C42" s="38" t="s">
        <v>3063</v>
      </c>
      <c r="D42" s="39" t="s">
        <v>3064</v>
      </c>
      <c r="E42" s="39" t="s">
        <v>6086</v>
      </c>
      <c r="F42" s="5">
        <f t="shared" si="1"/>
        <v>18</v>
      </c>
      <c r="G42" s="5" t="str">
        <f t="shared" si="2"/>
        <v>1</v>
      </c>
      <c r="H42" s="81">
        <f>IFERROR(VLOOKUP(B42,'1º SEM 2019'!$B:$I,8,0),0)</f>
        <v>-17795.28</v>
      </c>
      <c r="I42" s="81">
        <f>IFERROR(VLOOKUP(B42,'07.2019'!$B$10:$J$954,8,0),0)</f>
        <v>-17058.439999999999</v>
      </c>
      <c r="J42" s="81">
        <f>IFERROR(VLOOKUP(B42,'08.2019'!$B$10:$J$983,8,0),0)</f>
        <v>-8227.1</v>
      </c>
      <c r="K42" s="82">
        <f t="shared" si="3"/>
        <v>8831.3399999999983</v>
      </c>
      <c r="L42" s="81">
        <f>IFERROR(VLOOKUP(B42,'09.2019'!$B$12:$J$998,8,0),0)</f>
        <v>-11123.66</v>
      </c>
      <c r="M42" s="82">
        <f t="shared" si="4"/>
        <v>-2896.5599999999995</v>
      </c>
      <c r="N42" s="81">
        <f>IFERROR(VLOOKUP(B42,'Balancete 10.2019'!$B$10:$J$1020,8,0),0)</f>
        <v>-14165.98</v>
      </c>
      <c r="O42" s="82">
        <f t="shared" si="5"/>
        <v>-3042.3199999999997</v>
      </c>
      <c r="P42" s="153">
        <f>IFERROR(VLOOKUP(B42,'Balancete 11.2019'!$B$11:$I$1020,8,0),0)</f>
        <v>-17121.580000000002</v>
      </c>
      <c r="Q42" s="82">
        <f t="shared" si="6"/>
        <v>-2955.6000000000022</v>
      </c>
      <c r="R42" s="153">
        <f>IFERROR(VLOOKUP(B42,'Balancete 12.2019'!$B$10:$I$1033,8,0),0)</f>
        <v>-20213.5</v>
      </c>
      <c r="S42" s="82">
        <f t="shared" si="7"/>
        <v>-3091.9199999999983</v>
      </c>
      <c r="T42" s="85">
        <f t="shared" si="8"/>
        <v>4.6122614697521991E-2</v>
      </c>
      <c r="U42" s="153">
        <f>IFERROR(VLOOKUP(B42,'Balancete acumulado 2019'!$B$10:$I$1047,8,0),0)</f>
        <v>-20213.5</v>
      </c>
    </row>
    <row r="43" spans="1:21" hidden="1">
      <c r="A43"/>
      <c r="B43" s="35" t="s">
        <v>3065</v>
      </c>
      <c r="C43" s="34" t="s">
        <v>1</v>
      </c>
      <c r="D43" s="35" t="s">
        <v>3066</v>
      </c>
      <c r="E43" s="39"/>
      <c r="F43" s="5">
        <f t="shared" si="1"/>
        <v>13</v>
      </c>
      <c r="G43" s="5" t="str">
        <f t="shared" si="2"/>
        <v>1</v>
      </c>
      <c r="H43" s="81">
        <f>IFERROR(VLOOKUP(B43,'1º SEM 2019'!$B:$I,8,0),0)</f>
        <v>13306380.699999999</v>
      </c>
      <c r="I43" s="81">
        <f>IFERROR(VLOOKUP(B43,'07.2019'!$B$10:$J$954,8,0),0)</f>
        <v>16936107.02</v>
      </c>
      <c r="J43" s="81">
        <f>IFERROR(VLOOKUP(B43,'08.2019'!$B$10:$J$983,8,0),0)</f>
        <v>19318846.129999999</v>
      </c>
      <c r="K43" s="82">
        <f t="shared" si="3"/>
        <v>2382739.1099999994</v>
      </c>
      <c r="L43" s="81">
        <f>IFERROR(VLOOKUP(B43,'09.2019'!$B$12:$J$998,8,0),0)</f>
        <v>20926057.780000001</v>
      </c>
      <c r="M43" s="82">
        <f t="shared" si="4"/>
        <v>1607211.6500000022</v>
      </c>
      <c r="N43" s="81">
        <f>IFERROR(VLOOKUP(B43,'Balancete 10.2019'!$B$10:$J$1020,8,0),0)</f>
        <v>22727442.41</v>
      </c>
      <c r="O43" s="82">
        <f t="shared" si="5"/>
        <v>1801384.629999999</v>
      </c>
      <c r="P43" s="153">
        <f>IFERROR(VLOOKUP(B43,'Balancete 11.2019'!$B$11:$I$1020,8,0),0)</f>
        <v>25101138.289999999</v>
      </c>
      <c r="Q43" s="82">
        <f t="shared" si="6"/>
        <v>2373695.879999999</v>
      </c>
      <c r="R43" s="153">
        <f>IFERROR(VLOOKUP(B43,'Balancete 12.2019'!$B$10:$I$1033,8,0),0)</f>
        <v>27628022.859999999</v>
      </c>
      <c r="S43" s="82">
        <f t="shared" si="7"/>
        <v>2526884.5700000003</v>
      </c>
      <c r="T43" s="85">
        <f t="shared" si="8"/>
        <v>6.4535937939952603E-2</v>
      </c>
      <c r="U43" s="153">
        <f>IFERROR(VLOOKUP(B43,'Balancete acumulado 2019'!$B$10:$I$1047,8,0),0)</f>
        <v>27628022.859999999</v>
      </c>
    </row>
    <row r="44" spans="1:21" hidden="1">
      <c r="A44"/>
      <c r="B44" s="35" t="s">
        <v>3067</v>
      </c>
      <c r="C44" s="34" t="s">
        <v>1</v>
      </c>
      <c r="D44" s="35" t="s">
        <v>3068</v>
      </c>
      <c r="E44" s="39"/>
      <c r="F44" s="5">
        <f t="shared" si="1"/>
        <v>13</v>
      </c>
      <c r="G44" s="5" t="str">
        <f t="shared" si="2"/>
        <v>1</v>
      </c>
      <c r="H44" s="81">
        <f>IFERROR(VLOOKUP(B44,'1º SEM 2019'!$B:$I,8,0),0)</f>
        <v>13306380.699999999</v>
      </c>
      <c r="I44" s="81">
        <f>IFERROR(VLOOKUP(B44,'07.2019'!$B$10:$J$954,8,0),0)</f>
        <v>16936107.02</v>
      </c>
      <c r="J44" s="81">
        <f>IFERROR(VLOOKUP(B44,'08.2019'!$B$10:$J$983,8,0),0)</f>
        <v>19318846.129999999</v>
      </c>
      <c r="K44" s="82">
        <f t="shared" si="3"/>
        <v>2382739.1099999994</v>
      </c>
      <c r="L44" s="81">
        <f>IFERROR(VLOOKUP(B44,'09.2019'!$B$12:$J$998,8,0),0)</f>
        <v>20926057.780000001</v>
      </c>
      <c r="M44" s="82">
        <f t="shared" si="4"/>
        <v>1607211.6500000022</v>
      </c>
      <c r="N44" s="81">
        <f>IFERROR(VLOOKUP(B44,'Balancete 10.2019'!$B$10:$J$1020,8,0),0)</f>
        <v>22727442.41</v>
      </c>
      <c r="O44" s="82">
        <f t="shared" si="5"/>
        <v>1801384.629999999</v>
      </c>
      <c r="P44" s="153">
        <f>IFERROR(VLOOKUP(B44,'Balancete 11.2019'!$B$11:$I$1020,8,0),0)</f>
        <v>25101138.289999999</v>
      </c>
      <c r="Q44" s="82">
        <f t="shared" si="6"/>
        <v>2373695.879999999</v>
      </c>
      <c r="R44" s="153">
        <f>IFERROR(VLOOKUP(B44,'Balancete 12.2019'!$B$10:$I$1033,8,0),0)</f>
        <v>27628022.859999999</v>
      </c>
      <c r="S44" s="82">
        <f t="shared" si="7"/>
        <v>2526884.5700000003</v>
      </c>
      <c r="T44" s="85">
        <f t="shared" si="8"/>
        <v>6.4535937939952603E-2</v>
      </c>
      <c r="U44" s="153">
        <f>IFERROR(VLOOKUP(B44,'Balancete acumulado 2019'!$B$10:$I$1047,8,0),0)</f>
        <v>27628022.859999999</v>
      </c>
    </row>
    <row r="45" spans="1:21" hidden="1">
      <c r="B45" s="39" t="s">
        <v>3069</v>
      </c>
      <c r="C45" s="38" t="s">
        <v>3070</v>
      </c>
      <c r="D45" s="39" t="s">
        <v>3071</v>
      </c>
      <c r="E45" s="39" t="s">
        <v>6086</v>
      </c>
      <c r="F45" s="5">
        <f t="shared" si="1"/>
        <v>18</v>
      </c>
      <c r="G45" s="5" t="str">
        <f t="shared" si="2"/>
        <v>1</v>
      </c>
      <c r="H45" s="81">
        <f>IFERROR(VLOOKUP(B45,'1º SEM 2019'!$B:$I,8,0),0)</f>
        <v>16385573.890000001</v>
      </c>
      <c r="I45" s="81">
        <f>IFERROR(VLOOKUP(B45,'07.2019'!$B$10:$J$954,8,0),0)</f>
        <v>21030169.600000001</v>
      </c>
      <c r="J45" s="81">
        <f>IFERROR(VLOOKUP(B45,'08.2019'!$B$10:$J$983,8,0),0)</f>
        <v>24031452.739999998</v>
      </c>
      <c r="K45" s="82">
        <f t="shared" si="3"/>
        <v>3001283.1399999969</v>
      </c>
      <c r="L45" s="81">
        <f>IFERROR(VLOOKUP(B45,'09.2019'!$B$12:$J$998,8,0),0)</f>
        <v>26160284.66</v>
      </c>
      <c r="M45" s="82">
        <f t="shared" si="4"/>
        <v>2128831.9200000018</v>
      </c>
      <c r="N45" s="81">
        <f>IFERROR(VLOOKUP(B45,'Balancete 10.2019'!$B$10:$J$1020,8,0),0)</f>
        <v>28522041.98</v>
      </c>
      <c r="O45" s="82">
        <f t="shared" si="5"/>
        <v>2361757.3200000003</v>
      </c>
      <c r="P45" s="153">
        <f>IFERROR(VLOOKUP(B45,'Balancete 11.2019'!$B$11:$I$1020,8,0),0)</f>
        <v>31722920.32</v>
      </c>
      <c r="Q45" s="82">
        <f t="shared" si="6"/>
        <v>3200878.34</v>
      </c>
      <c r="R45" s="153">
        <f>IFERROR(VLOOKUP(B45,'Balancete 12.2019'!$B$10:$I$1033,8,0),0)</f>
        <v>34977957.039999999</v>
      </c>
      <c r="S45" s="82">
        <f t="shared" si="7"/>
        <v>3255036.7199999988</v>
      </c>
      <c r="T45" s="85">
        <f t="shared" si="8"/>
        <v>1.6919849568540313E-2</v>
      </c>
      <c r="U45" s="153">
        <f>IFERROR(VLOOKUP(B45,'Balancete acumulado 2019'!$B$10:$I$1047,8,0),0)</f>
        <v>34977957.039999999</v>
      </c>
    </row>
    <row r="46" spans="1:21" hidden="1">
      <c r="B46" s="39" t="s">
        <v>3072</v>
      </c>
      <c r="C46" s="38" t="s">
        <v>3073</v>
      </c>
      <c r="D46" s="39" t="s">
        <v>3074</v>
      </c>
      <c r="E46" s="39" t="s">
        <v>6086</v>
      </c>
      <c r="F46" s="5">
        <f t="shared" si="1"/>
        <v>18</v>
      </c>
      <c r="G46" s="5" t="str">
        <f t="shared" si="2"/>
        <v>1</v>
      </c>
      <c r="H46" s="81">
        <f>IFERROR(VLOOKUP(B46,'1º SEM 2019'!$B:$I,8,0),0)</f>
        <v>-3074318.33</v>
      </c>
      <c r="I46" s="81">
        <f>IFERROR(VLOOKUP(B46,'07.2019'!$B$10:$J$954,8,0),0)</f>
        <v>-4087052.55</v>
      </c>
      <c r="J46" s="81">
        <f>IFERROR(VLOOKUP(B46,'08.2019'!$B$10:$J$983,8,0),0)</f>
        <v>-4702551.43</v>
      </c>
      <c r="K46" s="82">
        <f t="shared" si="3"/>
        <v>-615498.87999999989</v>
      </c>
      <c r="L46" s="81">
        <f>IFERROR(VLOOKUP(B46,'09.2019'!$B$12:$J$998,8,0),0)</f>
        <v>-5221688.1500000004</v>
      </c>
      <c r="M46" s="82">
        <f t="shared" si="4"/>
        <v>-519136.72000000067</v>
      </c>
      <c r="N46" s="81">
        <f>IFERROR(VLOOKUP(B46,'Balancete 10.2019'!$B$10:$J$1020,8,0),0)</f>
        <v>-5794115.1200000001</v>
      </c>
      <c r="O46" s="82">
        <f t="shared" si="5"/>
        <v>-572426.96999999974</v>
      </c>
      <c r="P46" s="153">
        <f>IFERROR(VLOOKUP(B46,'Balancete 11.2019'!$B$11:$I$1020,8,0),0)</f>
        <v>-6618122.54</v>
      </c>
      <c r="Q46" s="82">
        <f t="shared" si="6"/>
        <v>-824007.41999999993</v>
      </c>
      <c r="R46" s="153">
        <f>IFERROR(VLOOKUP(B46,'Balancete 12.2019'!$B$10:$I$1033,8,0),0)</f>
        <v>-7342383.8200000003</v>
      </c>
      <c r="S46" s="82">
        <f t="shared" si="7"/>
        <v>-724261.28000000026</v>
      </c>
      <c r="T46" s="85">
        <f t="shared" si="8"/>
        <v>-0.12105005073862041</v>
      </c>
      <c r="U46" s="153">
        <f>IFERROR(VLOOKUP(B46,'Balancete acumulado 2019'!$B$10:$I$1047,8,0),0)</f>
        <v>-7342383.8200000003</v>
      </c>
    </row>
    <row r="47" spans="1:21" hidden="1">
      <c r="B47" s="39" t="s">
        <v>3075</v>
      </c>
      <c r="C47" s="38" t="s">
        <v>3076</v>
      </c>
      <c r="D47" s="39" t="s">
        <v>3077</v>
      </c>
      <c r="E47" s="39" t="s">
        <v>6086</v>
      </c>
      <c r="F47" s="5">
        <f t="shared" si="1"/>
        <v>18</v>
      </c>
      <c r="G47" s="5" t="str">
        <f t="shared" si="2"/>
        <v>1</v>
      </c>
      <c r="H47" s="81">
        <f>IFERROR(VLOOKUP(B47,'1º SEM 2019'!$B:$I,8,0),0)</f>
        <v>-2076.39</v>
      </c>
      <c r="I47" s="81">
        <f>IFERROR(VLOOKUP(B47,'07.2019'!$B$10:$J$954,8,0),0)</f>
        <v>-3040.22</v>
      </c>
      <c r="J47" s="81">
        <f>IFERROR(VLOOKUP(B47,'08.2019'!$B$10:$J$983,8,0),0)</f>
        <v>-4554.21</v>
      </c>
      <c r="K47" s="82">
        <f t="shared" si="3"/>
        <v>-1513.9900000000002</v>
      </c>
      <c r="L47" s="81">
        <f>IFERROR(VLOOKUP(B47,'09.2019'!$B$12:$J$998,8,0),0)</f>
        <v>-5970</v>
      </c>
      <c r="M47" s="82">
        <f t="shared" si="4"/>
        <v>-1415.79</v>
      </c>
      <c r="N47" s="81">
        <f>IFERROR(VLOOKUP(B47,'Balancete 10.2019'!$B$10:$J$1020,8,0),0)</f>
        <v>-175.16</v>
      </c>
      <c r="O47" s="82">
        <f t="shared" si="5"/>
        <v>5794.84</v>
      </c>
      <c r="P47" s="153">
        <f>IFERROR(VLOOKUP(B47,'Balancete 11.2019'!$B$11:$I$1020,8,0),0)</f>
        <v>-1030</v>
      </c>
      <c r="Q47" s="82">
        <f t="shared" si="6"/>
        <v>-854.84</v>
      </c>
      <c r="R47" s="153">
        <f>IFERROR(VLOOKUP(B47,'Balancete 12.2019'!$B$10:$I$1033,8,0),0)</f>
        <v>-2014.85</v>
      </c>
      <c r="S47" s="82">
        <f t="shared" si="7"/>
        <v>-984.84999999999991</v>
      </c>
      <c r="T47" s="85">
        <f t="shared" si="8"/>
        <v>0.15208694024612779</v>
      </c>
      <c r="U47" s="153">
        <f>IFERROR(VLOOKUP(B47,'Balancete acumulado 2019'!$B$10:$I$1047,8,0),0)</f>
        <v>-2014.85</v>
      </c>
    </row>
    <row r="48" spans="1:21" hidden="1">
      <c r="B48" s="39" t="s">
        <v>3078</v>
      </c>
      <c r="C48" s="38" t="s">
        <v>3079</v>
      </c>
      <c r="D48" s="39" t="s">
        <v>3080</v>
      </c>
      <c r="E48" s="39" t="s">
        <v>6086</v>
      </c>
      <c r="F48" s="5">
        <f t="shared" si="1"/>
        <v>18</v>
      </c>
      <c r="G48" s="5" t="str">
        <f t="shared" si="2"/>
        <v>1</v>
      </c>
      <c r="H48" s="81">
        <f>IFERROR(VLOOKUP(B48,'1º SEM 2019'!$B:$I,8,0),0)</f>
        <v>-2798.47</v>
      </c>
      <c r="I48" s="81">
        <f>IFERROR(VLOOKUP(B48,'07.2019'!$B$10:$J$954,8,0),0)</f>
        <v>-3969.81</v>
      </c>
      <c r="J48" s="81">
        <f>IFERROR(VLOOKUP(B48,'08.2019'!$B$10:$J$983,8,0),0)</f>
        <v>-5500.97</v>
      </c>
      <c r="K48" s="82">
        <f t="shared" si="3"/>
        <v>-1531.1600000000003</v>
      </c>
      <c r="L48" s="81">
        <f>IFERROR(VLOOKUP(B48,'09.2019'!$B$12:$J$998,8,0),0)</f>
        <v>-6568.73</v>
      </c>
      <c r="M48" s="82">
        <f t="shared" si="4"/>
        <v>-1067.7599999999993</v>
      </c>
      <c r="N48" s="81">
        <f>IFERROR(VLOOKUP(B48,'Balancete 10.2019'!$B$10:$J$1020,8,0),0)</f>
        <v>-309.29000000000002</v>
      </c>
      <c r="O48" s="82">
        <f t="shared" si="5"/>
        <v>6259.44</v>
      </c>
      <c r="P48" s="153">
        <f>IFERROR(VLOOKUP(B48,'Balancete 11.2019'!$B$11:$I$1020,8,0),0)</f>
        <v>-2629.49</v>
      </c>
      <c r="Q48" s="82">
        <f t="shared" si="6"/>
        <v>-2320.1999999999998</v>
      </c>
      <c r="R48" s="153">
        <f>IFERROR(VLOOKUP(B48,'Balancete 12.2019'!$B$10:$I$1033,8,0),0)</f>
        <v>-5535.51</v>
      </c>
      <c r="S48" s="82">
        <f t="shared" si="7"/>
        <v>-2906.0200000000004</v>
      </c>
      <c r="T48" s="85">
        <f t="shared" si="8"/>
        <v>0.25248685458150177</v>
      </c>
      <c r="U48" s="153">
        <f>IFERROR(VLOOKUP(B48,'Balancete acumulado 2019'!$B$10:$I$1047,8,0),0)</f>
        <v>-5535.51</v>
      </c>
    </row>
    <row r="49" spans="1:21" hidden="1">
      <c r="A49"/>
      <c r="B49" s="35" t="s">
        <v>3081</v>
      </c>
      <c r="C49" s="34" t="s">
        <v>1</v>
      </c>
      <c r="D49" s="35" t="s">
        <v>3082</v>
      </c>
      <c r="E49" s="39"/>
      <c r="F49" s="5">
        <f t="shared" si="1"/>
        <v>13</v>
      </c>
      <c r="G49" s="5" t="str">
        <f t="shared" si="2"/>
        <v>1</v>
      </c>
      <c r="H49" s="81">
        <f>IFERROR(VLOOKUP(B49,'1º SEM 2019'!$B:$I,8,0),0)</f>
        <v>7713833.0099999998</v>
      </c>
      <c r="I49" s="81">
        <f>IFERROR(VLOOKUP(B49,'07.2019'!$B$10:$J$954,8,0),0)</f>
        <v>8067936.9800000004</v>
      </c>
      <c r="J49" s="81">
        <f>IFERROR(VLOOKUP(B49,'08.2019'!$B$10:$J$983,8,0),0)</f>
        <v>7421054.0599999996</v>
      </c>
      <c r="K49" s="82">
        <f t="shared" si="3"/>
        <v>-646882.92000000086</v>
      </c>
      <c r="L49" s="81">
        <f>IFERROR(VLOOKUP(B49,'09.2019'!$B$12:$J$998,8,0),0)</f>
        <v>7641274.9900000002</v>
      </c>
      <c r="M49" s="82">
        <f t="shared" si="4"/>
        <v>220220.93000000063</v>
      </c>
      <c r="N49" s="81">
        <f>IFERROR(VLOOKUP(B49,'Balancete 10.2019'!$B$10:$J$1020,8,0),0)</f>
        <v>7497724.6699999999</v>
      </c>
      <c r="O49" s="82">
        <f t="shared" si="5"/>
        <v>-143550.3200000003</v>
      </c>
      <c r="P49" s="153">
        <f>IFERROR(VLOOKUP(B49,'Balancete 11.2019'!$B$11:$I$1020,8,0),0)</f>
        <v>7607238.96</v>
      </c>
      <c r="Q49" s="82">
        <f t="shared" si="6"/>
        <v>109514.29000000004</v>
      </c>
      <c r="R49" s="153">
        <f>IFERROR(VLOOKUP(B49,'Balancete 12.2019'!$B$10:$I$1033,8,0),0)</f>
        <v>7176064.2300000004</v>
      </c>
      <c r="S49" s="82">
        <f t="shared" si="7"/>
        <v>-431174.72999999952</v>
      </c>
      <c r="T49" s="85">
        <f t="shared" si="8"/>
        <v>-4.9371549594121404</v>
      </c>
      <c r="U49" s="153">
        <f>IFERROR(VLOOKUP(B49,'Balancete acumulado 2019'!$B$10:$I$1047,8,0),0)</f>
        <v>7176064.2300000004</v>
      </c>
    </row>
    <row r="50" spans="1:21" hidden="1">
      <c r="A50"/>
      <c r="B50" s="35" t="s">
        <v>3083</v>
      </c>
      <c r="C50" s="34" t="s">
        <v>1</v>
      </c>
      <c r="D50" s="35" t="s">
        <v>3084</v>
      </c>
      <c r="E50" s="39"/>
      <c r="F50" s="5">
        <f t="shared" si="1"/>
        <v>13</v>
      </c>
      <c r="G50" s="5" t="str">
        <f t="shared" si="2"/>
        <v>1</v>
      </c>
      <c r="H50" s="81">
        <f>IFERROR(VLOOKUP(B50,'1º SEM 2019'!$B:$I,8,0),0)</f>
        <v>2499586.2200000002</v>
      </c>
      <c r="I50" s="81">
        <f>IFERROR(VLOOKUP(B50,'07.2019'!$B$10:$J$954,8,0),0)</f>
        <v>2605345.31</v>
      </c>
      <c r="J50" s="81">
        <f>IFERROR(VLOOKUP(B50,'08.2019'!$B$10:$J$983,8,0),0)</f>
        <v>2536351.81</v>
      </c>
      <c r="K50" s="82">
        <f t="shared" si="3"/>
        <v>-68993.5</v>
      </c>
      <c r="L50" s="81">
        <f>IFERROR(VLOOKUP(B50,'09.2019'!$B$12:$J$998,8,0),0)</f>
        <v>2759012.77</v>
      </c>
      <c r="M50" s="82">
        <f t="shared" si="4"/>
        <v>222660.95999999996</v>
      </c>
      <c r="N50" s="81">
        <f>IFERROR(VLOOKUP(B50,'Balancete 10.2019'!$B$10:$J$1020,8,0),0)</f>
        <v>2667791.0099999998</v>
      </c>
      <c r="O50" s="82">
        <f t="shared" si="5"/>
        <v>-91221.760000000242</v>
      </c>
      <c r="P50" s="153">
        <f>IFERROR(VLOOKUP(B50,'Balancete 11.2019'!$B$11:$I$1020,8,0),0)</f>
        <v>2741716.54</v>
      </c>
      <c r="Q50" s="82">
        <f t="shared" si="6"/>
        <v>73925.530000000261</v>
      </c>
      <c r="R50" s="153">
        <f>IFERROR(VLOOKUP(B50,'Balancete 12.2019'!$B$10:$I$1033,8,0),0)</f>
        <v>3453226.98</v>
      </c>
      <c r="S50" s="82">
        <f t="shared" si="7"/>
        <v>711510.44</v>
      </c>
      <c r="T50" s="85">
        <f t="shared" si="8"/>
        <v>8.6246917675124877</v>
      </c>
      <c r="U50" s="153">
        <f>IFERROR(VLOOKUP(B50,'Balancete acumulado 2019'!$B$10:$I$1047,8,0),0)</f>
        <v>3453226.98</v>
      </c>
    </row>
    <row r="51" spans="1:21" hidden="1">
      <c r="A51"/>
      <c r="B51" s="35" t="s">
        <v>3085</v>
      </c>
      <c r="C51" s="34" t="s">
        <v>1</v>
      </c>
      <c r="D51" s="35" t="s">
        <v>3086</v>
      </c>
      <c r="E51" s="39"/>
      <c r="F51" s="5">
        <f t="shared" si="1"/>
        <v>13</v>
      </c>
      <c r="G51" s="5" t="str">
        <f t="shared" si="2"/>
        <v>1</v>
      </c>
      <c r="H51" s="81">
        <f>IFERROR(VLOOKUP(B51,'1º SEM 2019'!$B:$I,8,0),0)</f>
        <v>184521.14</v>
      </c>
      <c r="I51" s="81">
        <f>IFERROR(VLOOKUP(B51,'07.2019'!$B$10:$J$954,8,0),0)</f>
        <v>164560.64000000001</v>
      </c>
      <c r="J51" s="81">
        <f>IFERROR(VLOOKUP(B51,'08.2019'!$B$10:$J$983,8,0),0)</f>
        <v>145728.60999999999</v>
      </c>
      <c r="K51" s="82">
        <f t="shared" si="3"/>
        <v>-18832.030000000028</v>
      </c>
      <c r="L51" s="81">
        <f>IFERROR(VLOOKUP(B51,'09.2019'!$B$12:$J$998,8,0),0)</f>
        <v>132987.21</v>
      </c>
      <c r="M51" s="82">
        <f t="shared" si="4"/>
        <v>-12741.399999999994</v>
      </c>
      <c r="N51" s="81">
        <f>IFERROR(VLOOKUP(B51,'Balancete 10.2019'!$B$10:$J$1020,8,0),0)</f>
        <v>120127.65</v>
      </c>
      <c r="O51" s="82">
        <f t="shared" si="5"/>
        <v>-12859.559999999998</v>
      </c>
      <c r="P51" s="153">
        <f>IFERROR(VLOOKUP(B51,'Balancete 11.2019'!$B$11:$I$1020,8,0),0)</f>
        <v>116621.68</v>
      </c>
      <c r="Q51" s="82">
        <f t="shared" si="6"/>
        <v>-3505.9700000000012</v>
      </c>
      <c r="R51" s="153">
        <f>IFERROR(VLOOKUP(B51,'Balancete 12.2019'!$B$10:$I$1033,8,0),0)</f>
        <v>103509.46</v>
      </c>
      <c r="S51" s="82">
        <f t="shared" si="7"/>
        <v>-13112.219999999987</v>
      </c>
      <c r="T51" s="85">
        <f t="shared" si="8"/>
        <v>2.739969252446536</v>
      </c>
      <c r="U51" s="153">
        <f>IFERROR(VLOOKUP(B51,'Balancete acumulado 2019'!$B$10:$I$1047,8,0),0)</f>
        <v>103509.46</v>
      </c>
    </row>
    <row r="52" spans="1:21" hidden="1">
      <c r="B52" s="39" t="s">
        <v>3087</v>
      </c>
      <c r="C52" s="38" t="s">
        <v>3088</v>
      </c>
      <c r="D52" s="39" t="s">
        <v>3089</v>
      </c>
      <c r="E52" s="39" t="s">
        <v>6086</v>
      </c>
      <c r="F52" s="5">
        <f t="shared" si="1"/>
        <v>18</v>
      </c>
      <c r="G52" s="5" t="str">
        <f t="shared" si="2"/>
        <v>1</v>
      </c>
      <c r="H52" s="81">
        <f>IFERROR(VLOOKUP(B52,'1º SEM 2019'!$B:$I,8,0),0)</f>
        <v>199497.72</v>
      </c>
      <c r="I52" s="81">
        <f>IFERROR(VLOOKUP(B52,'07.2019'!$B$10:$J$954,8,0),0)</f>
        <v>177191.83</v>
      </c>
      <c r="J52" s="81">
        <f>IFERROR(VLOOKUP(B52,'08.2019'!$B$10:$J$983,8,0),0)</f>
        <v>156279.42000000001</v>
      </c>
      <c r="K52" s="82">
        <f t="shared" si="3"/>
        <v>-20912.409999999974</v>
      </c>
      <c r="L52" s="81">
        <f>IFERROR(VLOOKUP(B52,'09.2019'!$B$12:$J$998,8,0),0)</f>
        <v>141754.96</v>
      </c>
      <c r="M52" s="82">
        <f t="shared" si="4"/>
        <v>-14524.460000000021</v>
      </c>
      <c r="N52" s="81">
        <f>IFERROR(VLOOKUP(B52,'Balancete 10.2019'!$B$10:$J$1020,8,0),0)</f>
        <v>127230.5</v>
      </c>
      <c r="O52" s="82">
        <f t="shared" si="5"/>
        <v>-14524.459999999992</v>
      </c>
      <c r="P52" s="153">
        <f>IFERROR(VLOOKUP(B52,'Balancete 11.2019'!$B$11:$I$1020,8,0),0)</f>
        <v>123229.96</v>
      </c>
      <c r="Q52" s="82">
        <f t="shared" si="6"/>
        <v>-4000.5399999999936</v>
      </c>
      <c r="R52" s="153">
        <f>IFERROR(VLOOKUP(B52,'Balancete 12.2019'!$B$10:$I$1033,8,0),0)</f>
        <v>108705.5</v>
      </c>
      <c r="S52" s="82">
        <f t="shared" si="7"/>
        <v>-14524.460000000006</v>
      </c>
      <c r="T52" s="85">
        <f t="shared" si="8"/>
        <v>2.6306248656431457</v>
      </c>
      <c r="U52" s="153">
        <f>IFERROR(VLOOKUP(B52,'Balancete acumulado 2019'!$B$10:$I$1047,8,0),0)</f>
        <v>108705.5</v>
      </c>
    </row>
    <row r="53" spans="1:21" hidden="1">
      <c r="B53" s="39" t="s">
        <v>3090</v>
      </c>
      <c r="C53" s="38" t="s">
        <v>3091</v>
      </c>
      <c r="D53" s="39" t="s">
        <v>3092</v>
      </c>
      <c r="E53" s="39" t="s">
        <v>6086</v>
      </c>
      <c r="F53" s="5">
        <f t="shared" si="1"/>
        <v>18</v>
      </c>
      <c r="G53" s="5" t="str">
        <f t="shared" si="2"/>
        <v>1</v>
      </c>
      <c r="H53" s="81">
        <f>IFERROR(VLOOKUP(B53,'1º SEM 2019'!$B:$I,8,0),0)</f>
        <v>-14976.58</v>
      </c>
      <c r="I53" s="81">
        <f>IFERROR(VLOOKUP(B53,'07.2019'!$B$10:$J$954,8,0),0)</f>
        <v>-12631.19</v>
      </c>
      <c r="J53" s="81">
        <f>IFERROR(VLOOKUP(B53,'08.2019'!$B$10:$J$983,8,0),0)</f>
        <v>-10550.81</v>
      </c>
      <c r="K53" s="82">
        <f t="shared" si="3"/>
        <v>2080.380000000001</v>
      </c>
      <c r="L53" s="81">
        <f>IFERROR(VLOOKUP(B53,'09.2019'!$B$12:$J$998,8,0),0)</f>
        <v>-8767.75</v>
      </c>
      <c r="M53" s="82">
        <f t="shared" si="4"/>
        <v>1783.0599999999995</v>
      </c>
      <c r="N53" s="81">
        <f>IFERROR(VLOOKUP(B53,'Balancete 10.2019'!$B$10:$J$1020,8,0),0)</f>
        <v>-7102.85</v>
      </c>
      <c r="O53" s="82">
        <f t="shared" si="5"/>
        <v>1664.8999999999996</v>
      </c>
      <c r="P53" s="153">
        <f>IFERROR(VLOOKUP(B53,'Balancete 11.2019'!$B$11:$I$1020,8,0),0)</f>
        <v>-6608.28</v>
      </c>
      <c r="Q53" s="82">
        <f t="shared" si="6"/>
        <v>494.57000000000062</v>
      </c>
      <c r="R53" s="153">
        <f>IFERROR(VLOOKUP(B53,'Balancete 12.2019'!$B$10:$I$1033,8,0),0)</f>
        <v>-5196.04</v>
      </c>
      <c r="S53" s="82">
        <f t="shared" si="7"/>
        <v>1412.2399999999998</v>
      </c>
      <c r="T53" s="85">
        <f t="shared" si="8"/>
        <v>1.8554906282224923</v>
      </c>
      <c r="U53" s="153">
        <f>IFERROR(VLOOKUP(B53,'Balancete acumulado 2019'!$B$10:$I$1047,8,0),0)</f>
        <v>-5196.04</v>
      </c>
    </row>
    <row r="54" spans="1:21" hidden="1">
      <c r="A54"/>
      <c r="B54" s="35" t="s">
        <v>3093</v>
      </c>
      <c r="C54" s="34" t="s">
        <v>1</v>
      </c>
      <c r="D54" s="35" t="s">
        <v>3094</v>
      </c>
      <c r="E54" s="39"/>
      <c r="F54" s="5">
        <f t="shared" si="1"/>
        <v>13</v>
      </c>
      <c r="G54" s="5" t="str">
        <f t="shared" si="2"/>
        <v>1</v>
      </c>
      <c r="H54" s="81">
        <f>IFERROR(VLOOKUP(B54,'1º SEM 2019'!$B:$I,8,0),0)</f>
        <v>2315065.08</v>
      </c>
      <c r="I54" s="81">
        <f>IFERROR(VLOOKUP(B54,'07.2019'!$B$10:$J$954,8,0),0)</f>
        <v>2440784.67</v>
      </c>
      <c r="J54" s="81">
        <f>IFERROR(VLOOKUP(B54,'08.2019'!$B$10:$J$983,8,0),0)</f>
        <v>2390623.2000000002</v>
      </c>
      <c r="K54" s="82">
        <f t="shared" si="3"/>
        <v>-50161.469999999739</v>
      </c>
      <c r="L54" s="81">
        <f>IFERROR(VLOOKUP(B54,'09.2019'!$B$12:$J$998,8,0),0)</f>
        <v>2626025.56</v>
      </c>
      <c r="M54" s="82">
        <f t="shared" si="4"/>
        <v>235402.35999999987</v>
      </c>
      <c r="N54" s="81">
        <f>IFERROR(VLOOKUP(B54,'Balancete 10.2019'!$B$10:$J$1020,8,0),0)</f>
        <v>2547663.36</v>
      </c>
      <c r="O54" s="82">
        <f t="shared" si="5"/>
        <v>-78362.200000000186</v>
      </c>
      <c r="P54" s="153">
        <f>IFERROR(VLOOKUP(B54,'Balancete 11.2019'!$B$11:$I$1020,8,0),0)</f>
        <v>2625094.86</v>
      </c>
      <c r="Q54" s="82">
        <f t="shared" si="6"/>
        <v>77431.5</v>
      </c>
      <c r="R54" s="153">
        <f>IFERROR(VLOOKUP(B54,'Balancete 12.2019'!$B$10:$I$1033,8,0),0)</f>
        <v>3349717.52</v>
      </c>
      <c r="S54" s="82">
        <f t="shared" si="7"/>
        <v>724622.66000000015</v>
      </c>
      <c r="T54" s="85">
        <f t="shared" si="8"/>
        <v>8.3582412842318714</v>
      </c>
      <c r="U54" s="153">
        <f>IFERROR(VLOOKUP(B54,'Balancete acumulado 2019'!$B$10:$I$1047,8,0),0)</f>
        <v>3349717.52</v>
      </c>
    </row>
    <row r="55" spans="1:21" hidden="1">
      <c r="B55" s="39" t="s">
        <v>3095</v>
      </c>
      <c r="C55" s="38" t="s">
        <v>3096</v>
      </c>
      <c r="D55" s="39" t="s">
        <v>3097</v>
      </c>
      <c r="E55" s="39" t="s">
        <v>6086</v>
      </c>
      <c r="F55" s="5">
        <f t="shared" si="1"/>
        <v>18</v>
      </c>
      <c r="G55" s="5" t="str">
        <f t="shared" si="2"/>
        <v>1</v>
      </c>
      <c r="H55" s="81">
        <f>IFERROR(VLOOKUP(B55,'1º SEM 2019'!$B:$I,8,0),0)</f>
        <v>2812040.81</v>
      </c>
      <c r="I55" s="81">
        <f>IFERROR(VLOOKUP(B55,'07.2019'!$B$10:$J$954,8,0),0)</f>
        <v>2947582.24</v>
      </c>
      <c r="J55" s="81">
        <f>IFERROR(VLOOKUP(B55,'08.2019'!$B$10:$J$983,8,0),0)</f>
        <v>2870476.57</v>
      </c>
      <c r="K55" s="82">
        <f t="shared" si="3"/>
        <v>-77105.670000000391</v>
      </c>
      <c r="L55" s="81">
        <f>IFERROR(VLOOKUP(B55,'09.2019'!$B$12:$J$998,8,0),0)</f>
        <v>3187901.47</v>
      </c>
      <c r="M55" s="82">
        <f t="shared" si="4"/>
        <v>317424.90000000037</v>
      </c>
      <c r="N55" s="81">
        <f>IFERROR(VLOOKUP(B55,'Balancete 10.2019'!$B$10:$J$1020,8,0),0)</f>
        <v>3033760.88</v>
      </c>
      <c r="O55" s="82">
        <f t="shared" si="5"/>
        <v>-154140.59000000032</v>
      </c>
      <c r="P55" s="153">
        <f>IFERROR(VLOOKUP(B55,'Balancete 11.2019'!$B$11:$I$1020,8,0),0)</f>
        <v>3125962.51</v>
      </c>
      <c r="Q55" s="82">
        <f t="shared" si="6"/>
        <v>92201.629999999888</v>
      </c>
      <c r="R55" s="153">
        <f>IFERROR(VLOOKUP(B55,'Balancete 12.2019'!$B$10:$I$1033,8,0),0)</f>
        <v>4092480.61</v>
      </c>
      <c r="S55" s="82">
        <f t="shared" si="7"/>
        <v>966518.10000000009</v>
      </c>
      <c r="T55" s="85">
        <f t="shared" si="8"/>
        <v>9.4826574107204102</v>
      </c>
      <c r="U55" s="153">
        <f>IFERROR(VLOOKUP(B55,'Balancete acumulado 2019'!$B$10:$I$1047,8,0),0)</f>
        <v>4092480.61</v>
      </c>
    </row>
    <row r="56" spans="1:21" hidden="1">
      <c r="B56" s="39" t="s">
        <v>3098</v>
      </c>
      <c r="C56" s="38" t="s">
        <v>3099</v>
      </c>
      <c r="D56" s="39" t="s">
        <v>3100</v>
      </c>
      <c r="E56" s="39" t="s">
        <v>6086</v>
      </c>
      <c r="F56" s="5">
        <f t="shared" si="1"/>
        <v>18</v>
      </c>
      <c r="G56" s="5" t="str">
        <f t="shared" si="2"/>
        <v>1</v>
      </c>
      <c r="H56" s="81">
        <f>IFERROR(VLOOKUP(B56,'1º SEM 2019'!$B:$I,8,0),0)</f>
        <v>-496613.9</v>
      </c>
      <c r="I56" s="81">
        <f>IFERROR(VLOOKUP(B56,'07.2019'!$B$10:$J$954,8,0),0)</f>
        <v>-506728.95</v>
      </c>
      <c r="J56" s="81">
        <f>IFERROR(VLOOKUP(B56,'08.2019'!$B$10:$J$983,8,0),0)</f>
        <v>-479718.63</v>
      </c>
      <c r="K56" s="82">
        <f t="shared" si="3"/>
        <v>27010.320000000007</v>
      </c>
      <c r="L56" s="81">
        <f>IFERROR(VLOOKUP(B56,'09.2019'!$B$12:$J$998,8,0),0)</f>
        <v>-561875.91</v>
      </c>
      <c r="M56" s="82">
        <f t="shared" si="4"/>
        <v>-82157.280000000028</v>
      </c>
      <c r="N56" s="81">
        <f>IFERROR(VLOOKUP(B56,'Balancete 10.2019'!$B$10:$J$1020,8,0),0)</f>
        <v>-486097.52</v>
      </c>
      <c r="O56" s="82">
        <f t="shared" si="5"/>
        <v>75778.390000000014</v>
      </c>
      <c r="P56" s="153">
        <f>IFERROR(VLOOKUP(B56,'Balancete 11.2019'!$B$11:$I$1020,8,0),0)</f>
        <v>-500867.65</v>
      </c>
      <c r="Q56" s="82">
        <f t="shared" si="6"/>
        <v>-14770.130000000005</v>
      </c>
      <c r="R56" s="153">
        <f>IFERROR(VLOOKUP(B56,'Balancete 12.2019'!$B$10:$I$1033,8,0),0)</f>
        <v>-742763.09</v>
      </c>
      <c r="S56" s="82">
        <f t="shared" si="7"/>
        <v>-241895.43999999994</v>
      </c>
      <c r="T56" s="85">
        <f t="shared" si="8"/>
        <v>15.377339942167055</v>
      </c>
      <c r="U56" s="153">
        <f>IFERROR(VLOOKUP(B56,'Balancete acumulado 2019'!$B$10:$I$1047,8,0),0)</f>
        <v>-742763.09</v>
      </c>
    </row>
    <row r="57" spans="1:21" ht="22.5" hidden="1">
      <c r="B57" s="39" t="s">
        <v>3107</v>
      </c>
      <c r="C57" s="38" t="s">
        <v>1</v>
      </c>
      <c r="D57" s="39" t="s">
        <v>3108</v>
      </c>
      <c r="E57" s="39"/>
      <c r="F57" s="5">
        <f t="shared" si="1"/>
        <v>13</v>
      </c>
      <c r="G57" s="5" t="str">
        <f t="shared" si="2"/>
        <v>1</v>
      </c>
      <c r="H57" s="81">
        <f>IFERROR(VLOOKUP(B57,'1º SEM 2019'!$B:$I,8,0),0)</f>
        <v>86316.6</v>
      </c>
      <c r="I57" s="81">
        <f>IFERROR(VLOOKUP(B57,'07.2019'!$B$10:$J$954,8,0),0)</f>
        <v>6214.83</v>
      </c>
      <c r="J57" s="81">
        <f>IFERROR(VLOOKUP(B57,'08.2019'!$B$10:$J$983,8,0),0)</f>
        <v>6214.83</v>
      </c>
      <c r="K57" s="82">
        <f t="shared" si="3"/>
        <v>0</v>
      </c>
      <c r="L57" s="81">
        <f>IFERROR(VLOOKUP(B57,'09.2019'!$B$12:$J$998,8,0),0)</f>
        <v>6214.83</v>
      </c>
      <c r="M57" s="82">
        <f t="shared" si="4"/>
        <v>0</v>
      </c>
      <c r="N57" s="81">
        <f>IFERROR(VLOOKUP(B57,'Balancete 10.2019'!$B$10:$J$1020,8,0),0)</f>
        <v>0</v>
      </c>
      <c r="O57" s="82">
        <f t="shared" si="5"/>
        <v>-6214.83</v>
      </c>
      <c r="P57" s="153">
        <f>IFERROR(VLOOKUP(B57,'Balancete 11.2019'!$B$11:$I$1020,8,0),0)</f>
        <v>0</v>
      </c>
      <c r="Q57" s="82">
        <f t="shared" si="6"/>
        <v>0</v>
      </c>
      <c r="R57" s="153">
        <f>IFERROR(VLOOKUP(B57,'Balancete 12.2019'!$B$10:$I$1033,8,0),0)</f>
        <v>0</v>
      </c>
      <c r="S57" s="82">
        <f t="shared" si="7"/>
        <v>0</v>
      </c>
      <c r="T57" s="85">
        <f t="shared" si="8"/>
        <v>0</v>
      </c>
      <c r="U57" s="153">
        <f>IFERROR(VLOOKUP(B57,'Balancete acumulado 2019'!$B$10:$I$1047,8,0),0)</f>
        <v>0</v>
      </c>
    </row>
    <row r="58" spans="1:21" hidden="1">
      <c r="B58" s="39" t="s">
        <v>3109</v>
      </c>
      <c r="C58" s="38" t="s">
        <v>1</v>
      </c>
      <c r="D58" s="39" t="s">
        <v>3094</v>
      </c>
      <c r="E58" s="39"/>
      <c r="F58" s="5">
        <f t="shared" si="1"/>
        <v>13</v>
      </c>
      <c r="G58" s="5" t="str">
        <f t="shared" si="2"/>
        <v>1</v>
      </c>
      <c r="H58" s="81">
        <f>IFERROR(VLOOKUP(B58,'1º SEM 2019'!$B:$I,8,0),0)</f>
        <v>86316.6</v>
      </c>
      <c r="I58" s="81">
        <f>IFERROR(VLOOKUP(B58,'07.2019'!$B$10:$J$954,8,0),0)</f>
        <v>6214.83</v>
      </c>
      <c r="J58" s="81">
        <f>IFERROR(VLOOKUP(B58,'08.2019'!$B$10:$J$983,8,0),0)</f>
        <v>6214.83</v>
      </c>
      <c r="K58" s="82">
        <f t="shared" si="3"/>
        <v>0</v>
      </c>
      <c r="L58" s="81">
        <f>IFERROR(VLOOKUP(B58,'09.2019'!$B$12:$J$998,8,0),0)</f>
        <v>6214.83</v>
      </c>
      <c r="M58" s="82">
        <f t="shared" si="4"/>
        <v>0</v>
      </c>
      <c r="N58" s="81">
        <f>IFERROR(VLOOKUP(B58,'Balancete 10.2019'!$B$10:$J$1020,8,0),0)</f>
        <v>0</v>
      </c>
      <c r="O58" s="82">
        <f t="shared" si="5"/>
        <v>-6214.83</v>
      </c>
      <c r="P58" s="153">
        <f>IFERROR(VLOOKUP(B58,'Balancete 11.2019'!$B$11:$I$1020,8,0),0)</f>
        <v>0</v>
      </c>
      <c r="Q58" s="82">
        <f t="shared" si="6"/>
        <v>0</v>
      </c>
      <c r="R58" s="153">
        <f>IFERROR(VLOOKUP(B58,'Balancete 12.2019'!$B$10:$I$1033,8,0),0)</f>
        <v>0</v>
      </c>
      <c r="S58" s="82">
        <f t="shared" si="7"/>
        <v>0</v>
      </c>
      <c r="T58" s="85">
        <f t="shared" si="8"/>
        <v>0</v>
      </c>
      <c r="U58" s="153">
        <f>IFERROR(VLOOKUP(B58,'Balancete acumulado 2019'!$B$10:$I$1047,8,0),0)</f>
        <v>0</v>
      </c>
    </row>
    <row r="59" spans="1:21" hidden="1">
      <c r="B59" s="39" t="s">
        <v>3110</v>
      </c>
      <c r="C59" s="38" t="s">
        <v>3111</v>
      </c>
      <c r="D59" s="39" t="s">
        <v>3112</v>
      </c>
      <c r="E59" s="39" t="s">
        <v>6086</v>
      </c>
      <c r="F59" s="5">
        <f t="shared" si="1"/>
        <v>18</v>
      </c>
      <c r="G59" s="5" t="str">
        <f t="shared" si="2"/>
        <v>1</v>
      </c>
      <c r="H59" s="81">
        <f>IFERROR(VLOOKUP(B59,'1º SEM 2019'!$B:$I,8,0),0)</f>
        <v>86572.2</v>
      </c>
      <c r="I59" s="81">
        <f>IFERROR(VLOOKUP(B59,'07.2019'!$B$10:$J$954,8,0),0)</f>
        <v>6526.23</v>
      </c>
      <c r="J59" s="81">
        <f>IFERROR(VLOOKUP(B59,'08.2019'!$B$10:$J$983,8,0),0)</f>
        <v>6582.03</v>
      </c>
      <c r="K59" s="82">
        <f t="shared" si="3"/>
        <v>55.800000000000182</v>
      </c>
      <c r="L59" s="81">
        <f>IFERROR(VLOOKUP(B59,'09.2019'!$B$12:$J$998,8,0),0)</f>
        <v>6636.03</v>
      </c>
      <c r="M59" s="82">
        <f t="shared" si="4"/>
        <v>54</v>
      </c>
      <c r="N59" s="81">
        <f>IFERROR(VLOOKUP(B59,'Balancete 10.2019'!$B$10:$J$1020,8,0),0)</f>
        <v>0</v>
      </c>
      <c r="O59" s="82">
        <f t="shared" si="5"/>
        <v>-6636.03</v>
      </c>
      <c r="P59" s="153">
        <f>IFERROR(VLOOKUP(B59,'Balancete 11.2019'!$B$11:$I$1020,8,0),0)</f>
        <v>0</v>
      </c>
      <c r="Q59" s="82">
        <f t="shared" si="6"/>
        <v>0</v>
      </c>
      <c r="R59" s="153">
        <f>IFERROR(VLOOKUP(B59,'Balancete 12.2019'!$B$10:$I$1033,8,0),0)</f>
        <v>0</v>
      </c>
      <c r="S59" s="82">
        <f t="shared" si="7"/>
        <v>0</v>
      </c>
      <c r="T59" s="85">
        <f t="shared" si="8"/>
        <v>0</v>
      </c>
      <c r="U59" s="153">
        <f>IFERROR(VLOOKUP(B59,'Balancete acumulado 2019'!$B$10:$I$1047,8,0),0)</f>
        <v>0</v>
      </c>
    </row>
    <row r="60" spans="1:21" hidden="1">
      <c r="B60" s="39" t="s">
        <v>3113</v>
      </c>
      <c r="C60" s="38" t="s">
        <v>3114</v>
      </c>
      <c r="D60" s="39" t="s">
        <v>3115</v>
      </c>
      <c r="E60" s="39" t="s">
        <v>6086</v>
      </c>
      <c r="F60" s="5">
        <f t="shared" si="1"/>
        <v>18</v>
      </c>
      <c r="G60" s="5" t="str">
        <f t="shared" si="2"/>
        <v>1</v>
      </c>
      <c r="H60" s="81">
        <f>IFERROR(VLOOKUP(B60,'1º SEM 2019'!$B:$I,8,0),0)</f>
        <v>-255.6</v>
      </c>
      <c r="I60" s="81">
        <f>IFERROR(VLOOKUP(B60,'07.2019'!$B$10:$J$954,8,0),0)</f>
        <v>-311.39999999999998</v>
      </c>
      <c r="J60" s="81">
        <f>IFERROR(VLOOKUP(B60,'08.2019'!$B$10:$J$983,8,0),0)</f>
        <v>-367.2</v>
      </c>
      <c r="K60" s="82">
        <f t="shared" si="3"/>
        <v>-55.800000000000011</v>
      </c>
      <c r="L60" s="81">
        <f>IFERROR(VLOOKUP(B60,'09.2019'!$B$12:$J$998,8,0),0)</f>
        <v>-421.2</v>
      </c>
      <c r="M60" s="82">
        <f t="shared" si="4"/>
        <v>-54</v>
      </c>
      <c r="N60" s="81">
        <f>IFERROR(VLOOKUP(B60,'Balancete 10.2019'!$B$10:$J$1020,8,0),0)</f>
        <v>0</v>
      </c>
      <c r="O60" s="82">
        <f t="shared" si="5"/>
        <v>421.2</v>
      </c>
      <c r="P60" s="153">
        <f>IFERROR(VLOOKUP(B60,'Balancete 11.2019'!$B$11:$I$1020,8,0),0)</f>
        <v>0</v>
      </c>
      <c r="Q60" s="82">
        <f t="shared" si="6"/>
        <v>0</v>
      </c>
      <c r="R60" s="153">
        <f>IFERROR(VLOOKUP(B60,'Balancete 12.2019'!$B$10:$I$1033,8,0),0)</f>
        <v>0</v>
      </c>
      <c r="S60" s="82">
        <f t="shared" si="7"/>
        <v>0</v>
      </c>
      <c r="T60" s="85">
        <f t="shared" si="8"/>
        <v>0</v>
      </c>
      <c r="U60" s="153">
        <f>IFERROR(VLOOKUP(B60,'Balancete acumulado 2019'!$B$10:$I$1047,8,0),0)</f>
        <v>0</v>
      </c>
    </row>
    <row r="61" spans="1:21" ht="22.5" hidden="1">
      <c r="A61"/>
      <c r="B61" s="35" t="s">
        <v>3116</v>
      </c>
      <c r="C61" s="34" t="s">
        <v>1</v>
      </c>
      <c r="D61" s="35" t="s">
        <v>3117</v>
      </c>
      <c r="E61" s="39"/>
      <c r="F61" s="5">
        <f t="shared" si="1"/>
        <v>13</v>
      </c>
      <c r="G61" s="5" t="str">
        <f t="shared" si="2"/>
        <v>1</v>
      </c>
      <c r="H61" s="81">
        <f>IFERROR(VLOOKUP(B61,'1º SEM 2019'!$B:$I,8,0),0)</f>
        <v>3840666.06</v>
      </c>
      <c r="I61" s="81">
        <f>IFERROR(VLOOKUP(B61,'07.2019'!$B$10:$J$954,8,0),0)</f>
        <v>3869762.98</v>
      </c>
      <c r="J61" s="81">
        <f>IFERROR(VLOOKUP(B61,'08.2019'!$B$10:$J$983,8,0),0)</f>
        <v>3899080.75</v>
      </c>
      <c r="K61" s="82">
        <f t="shared" si="3"/>
        <v>29317.770000000019</v>
      </c>
      <c r="L61" s="81">
        <f>IFERROR(VLOOKUP(B61,'09.2019'!$B$12:$J$998,8,0),0)</f>
        <v>3927664.63</v>
      </c>
      <c r="M61" s="82">
        <f t="shared" si="4"/>
        <v>28583.879999999888</v>
      </c>
      <c r="N61" s="81">
        <f>IFERROR(VLOOKUP(B61,'Balancete 10.2019'!$B$10:$J$1020,8,0),0)</f>
        <v>3899474.5</v>
      </c>
      <c r="O61" s="82">
        <f t="shared" si="5"/>
        <v>-28190.129999999888</v>
      </c>
      <c r="P61" s="153">
        <f>IFERROR(VLOOKUP(B61,'Balancete 11.2019'!$B$11:$I$1020,8,0),0)</f>
        <v>3928096.99</v>
      </c>
      <c r="Q61" s="82">
        <f t="shared" si="6"/>
        <v>28622.490000000224</v>
      </c>
      <c r="R61" s="153">
        <f>IFERROR(VLOOKUP(B61,'Balancete 12.2019'!$B$10:$I$1033,8,0),0)</f>
        <v>3304559.59</v>
      </c>
      <c r="S61" s="82">
        <f t="shared" si="7"/>
        <v>-623537.40000000037</v>
      </c>
      <c r="T61" s="85">
        <f t="shared" si="8"/>
        <v>-22.784876158573049</v>
      </c>
      <c r="U61" s="153">
        <f>IFERROR(VLOOKUP(B61,'Balancete acumulado 2019'!$B$10:$I$1047,8,0),0)</f>
        <v>3304559.59</v>
      </c>
    </row>
    <row r="62" spans="1:21" hidden="1">
      <c r="A62"/>
      <c r="B62" s="35" t="s">
        <v>3118</v>
      </c>
      <c r="C62" s="34" t="s">
        <v>1</v>
      </c>
      <c r="D62" s="35" t="s">
        <v>3086</v>
      </c>
      <c r="E62" s="39"/>
      <c r="F62" s="5">
        <f t="shared" si="1"/>
        <v>13</v>
      </c>
      <c r="G62" s="5" t="str">
        <f t="shared" si="2"/>
        <v>1</v>
      </c>
      <c r="H62" s="81">
        <f>IFERROR(VLOOKUP(B62,'1º SEM 2019'!$B:$I,8,0),0)</f>
        <v>393931.13</v>
      </c>
      <c r="I62" s="81">
        <f>IFERROR(VLOOKUP(B62,'07.2019'!$B$10:$J$954,8,0),0)</f>
        <v>396979.17</v>
      </c>
      <c r="J62" s="81">
        <f>IFERROR(VLOOKUP(B62,'08.2019'!$B$10:$J$983,8,0),0)</f>
        <v>400050.79</v>
      </c>
      <c r="K62" s="82">
        <f t="shared" si="3"/>
        <v>3071.6199999999953</v>
      </c>
      <c r="L62" s="81">
        <f>IFERROR(VLOOKUP(B62,'09.2019'!$B$12:$J$998,8,0),0)</f>
        <v>403045.95</v>
      </c>
      <c r="M62" s="82">
        <f t="shared" si="4"/>
        <v>2995.1600000000326</v>
      </c>
      <c r="N62" s="81">
        <f>IFERROR(VLOOKUP(B62,'Balancete 10.2019'!$B$10:$J$1020,8,0),0)</f>
        <v>406164.53</v>
      </c>
      <c r="O62" s="82">
        <f t="shared" si="5"/>
        <v>3118.5800000000163</v>
      </c>
      <c r="P62" s="153">
        <f>IFERROR(VLOOKUP(B62,'Balancete 11.2019'!$B$11:$I$1020,8,0),0)</f>
        <v>409205.49</v>
      </c>
      <c r="Q62" s="82">
        <f t="shared" si="6"/>
        <v>3040.9599999999627</v>
      </c>
      <c r="R62" s="153">
        <f>IFERROR(VLOOKUP(B62,'Balancete 12.2019'!$B$10:$I$1033,8,0),0)</f>
        <v>412371.72</v>
      </c>
      <c r="S62" s="82">
        <f t="shared" si="7"/>
        <v>3166.2299999999814</v>
      </c>
      <c r="T62" s="85">
        <f t="shared" si="8"/>
        <v>4.1194228138489164E-2</v>
      </c>
      <c r="U62" s="153">
        <f>IFERROR(VLOOKUP(B62,'Balancete acumulado 2019'!$B$10:$I$1047,8,0),0)</f>
        <v>412371.72</v>
      </c>
    </row>
    <row r="63" spans="1:21" hidden="1">
      <c r="B63" s="39" t="s">
        <v>3119</v>
      </c>
      <c r="C63" s="38" t="s">
        <v>3120</v>
      </c>
      <c r="D63" s="39" t="s">
        <v>3121</v>
      </c>
      <c r="E63" s="39" t="s">
        <v>6086</v>
      </c>
      <c r="F63" s="5">
        <f t="shared" si="1"/>
        <v>18</v>
      </c>
      <c r="G63" s="5" t="str">
        <f t="shared" si="2"/>
        <v>1</v>
      </c>
      <c r="H63" s="81">
        <f>IFERROR(VLOOKUP(B63,'1º SEM 2019'!$B:$I,8,0),0)</f>
        <v>419612.09</v>
      </c>
      <c r="I63" s="81">
        <f>IFERROR(VLOOKUP(B63,'07.2019'!$B$10:$J$954,8,0),0)</f>
        <v>419612.09</v>
      </c>
      <c r="J63" s="81">
        <f>IFERROR(VLOOKUP(B63,'08.2019'!$B$10:$J$983,8,0),0)</f>
        <v>419612.09</v>
      </c>
      <c r="K63" s="82">
        <f t="shared" si="3"/>
        <v>0</v>
      </c>
      <c r="L63" s="81">
        <f>IFERROR(VLOOKUP(B63,'09.2019'!$B$12:$J$998,8,0),0)</f>
        <v>419612.09</v>
      </c>
      <c r="M63" s="82">
        <f t="shared" si="4"/>
        <v>0</v>
      </c>
      <c r="N63" s="81">
        <f>IFERROR(VLOOKUP(B63,'Balancete 10.2019'!$B$10:$J$1020,8,0),0)</f>
        <v>419612.09</v>
      </c>
      <c r="O63" s="82">
        <f t="shared" si="5"/>
        <v>0</v>
      </c>
      <c r="P63" s="153">
        <f>IFERROR(VLOOKUP(B63,'Balancete 11.2019'!$B$11:$I$1020,8,0),0)</f>
        <v>419612.09</v>
      </c>
      <c r="Q63" s="82">
        <f t="shared" si="6"/>
        <v>0</v>
      </c>
      <c r="R63" s="153">
        <f>IFERROR(VLOOKUP(B63,'Balancete 12.2019'!$B$10:$I$1033,8,0),0)</f>
        <v>419612.09</v>
      </c>
      <c r="S63" s="82">
        <f t="shared" si="7"/>
        <v>0</v>
      </c>
      <c r="T63" s="85">
        <f t="shared" si="8"/>
        <v>0</v>
      </c>
      <c r="U63" s="153">
        <f>IFERROR(VLOOKUP(B63,'Balancete acumulado 2019'!$B$10:$I$1047,8,0),0)</f>
        <v>419612.09</v>
      </c>
    </row>
    <row r="64" spans="1:21" hidden="1">
      <c r="B64" s="39" t="s">
        <v>3122</v>
      </c>
      <c r="C64" s="38" t="s">
        <v>3123</v>
      </c>
      <c r="D64" s="39" t="s">
        <v>3124</v>
      </c>
      <c r="E64" s="39" t="s">
        <v>6086</v>
      </c>
      <c r="F64" s="5">
        <f t="shared" si="1"/>
        <v>18</v>
      </c>
      <c r="G64" s="5" t="str">
        <f t="shared" si="2"/>
        <v>1</v>
      </c>
      <c r="H64" s="81">
        <f>IFERROR(VLOOKUP(B64,'1º SEM 2019'!$B:$I,8,0),0)</f>
        <v>-25680.959999999999</v>
      </c>
      <c r="I64" s="81">
        <f>IFERROR(VLOOKUP(B64,'07.2019'!$B$10:$J$954,8,0),0)</f>
        <v>-22632.92</v>
      </c>
      <c r="J64" s="81">
        <f>IFERROR(VLOOKUP(B64,'08.2019'!$B$10:$J$983,8,0),0)</f>
        <v>-19561.3</v>
      </c>
      <c r="K64" s="82">
        <f t="shared" si="3"/>
        <v>3071.619999999999</v>
      </c>
      <c r="L64" s="81">
        <f>IFERROR(VLOOKUP(B64,'09.2019'!$B$12:$J$998,8,0),0)</f>
        <v>-16566.14</v>
      </c>
      <c r="M64" s="82">
        <f t="shared" si="4"/>
        <v>2995.16</v>
      </c>
      <c r="N64" s="81">
        <f>IFERROR(VLOOKUP(B64,'Balancete 10.2019'!$B$10:$J$1020,8,0),0)</f>
        <v>-13447.56</v>
      </c>
      <c r="O64" s="82">
        <f t="shared" si="5"/>
        <v>3118.58</v>
      </c>
      <c r="P64" s="153">
        <f>IFERROR(VLOOKUP(B64,'Balancete 11.2019'!$B$11:$I$1020,8,0),0)</f>
        <v>-10406.6</v>
      </c>
      <c r="Q64" s="82">
        <f t="shared" si="6"/>
        <v>3040.9599999999991</v>
      </c>
      <c r="R64" s="153">
        <f>IFERROR(VLOOKUP(B64,'Balancete 12.2019'!$B$10:$I$1033,8,0),0)</f>
        <v>-7240.37</v>
      </c>
      <c r="S64" s="82">
        <f t="shared" si="7"/>
        <v>3166.2300000000005</v>
      </c>
      <c r="T64" s="85">
        <f t="shared" si="8"/>
        <v>4.1194228138482947E-2</v>
      </c>
      <c r="U64" s="153">
        <f>IFERROR(VLOOKUP(B64,'Balancete acumulado 2019'!$B$10:$I$1047,8,0),0)</f>
        <v>-7240.37</v>
      </c>
    </row>
    <row r="65" spans="1:21" hidden="1">
      <c r="A65"/>
      <c r="B65" s="35" t="s">
        <v>3125</v>
      </c>
      <c r="C65" s="34" t="s">
        <v>1</v>
      </c>
      <c r="D65" s="35" t="s">
        <v>3094</v>
      </c>
      <c r="E65" s="39"/>
      <c r="F65" s="5">
        <f t="shared" si="1"/>
        <v>13</v>
      </c>
      <c r="G65" s="5" t="str">
        <f t="shared" si="2"/>
        <v>1</v>
      </c>
      <c r="H65" s="81">
        <f>IFERROR(VLOOKUP(B65,'1º SEM 2019'!$B:$I,8,0),0)</f>
        <v>3446734.93</v>
      </c>
      <c r="I65" s="81">
        <f>IFERROR(VLOOKUP(B65,'07.2019'!$B$10:$J$954,8,0),0)</f>
        <v>3472783.81</v>
      </c>
      <c r="J65" s="81">
        <f>IFERROR(VLOOKUP(B65,'08.2019'!$B$10:$J$983,8,0),0)</f>
        <v>3499029.96</v>
      </c>
      <c r="K65" s="82">
        <f t="shared" si="3"/>
        <v>26246.149999999907</v>
      </c>
      <c r="L65" s="81">
        <f>IFERROR(VLOOKUP(B65,'09.2019'!$B$12:$J$998,8,0),0)</f>
        <v>3524618.68</v>
      </c>
      <c r="M65" s="82">
        <f t="shared" si="4"/>
        <v>25588.720000000205</v>
      </c>
      <c r="N65" s="81">
        <f>IFERROR(VLOOKUP(B65,'Balancete 10.2019'!$B$10:$J$1020,8,0),0)</f>
        <v>3493309.97</v>
      </c>
      <c r="O65" s="82">
        <f t="shared" si="5"/>
        <v>-31308.709999999963</v>
      </c>
      <c r="P65" s="153">
        <f>IFERROR(VLOOKUP(B65,'Balancete 11.2019'!$B$11:$I$1020,8,0),0)</f>
        <v>3518891.5</v>
      </c>
      <c r="Q65" s="82">
        <f t="shared" si="6"/>
        <v>25581.529999999795</v>
      </c>
      <c r="R65" s="153">
        <f>IFERROR(VLOOKUP(B65,'Balancete 12.2019'!$B$10:$I$1033,8,0),0)</f>
        <v>2892187.87</v>
      </c>
      <c r="S65" s="82">
        <f t="shared" si="7"/>
        <v>-626703.62999999989</v>
      </c>
      <c r="T65" s="85">
        <f t="shared" si="8"/>
        <v>-25.498285677205583</v>
      </c>
      <c r="U65" s="153">
        <f>IFERROR(VLOOKUP(B65,'Balancete acumulado 2019'!$B$10:$I$1047,8,0),0)</f>
        <v>2892187.87</v>
      </c>
    </row>
    <row r="66" spans="1:21" hidden="1">
      <c r="B66" s="39" t="s">
        <v>3126</v>
      </c>
      <c r="C66" s="38" t="s">
        <v>3127</v>
      </c>
      <c r="D66" s="39" t="s">
        <v>3128</v>
      </c>
      <c r="E66" s="39" t="s">
        <v>6086</v>
      </c>
      <c r="F66" s="5">
        <f t="shared" si="1"/>
        <v>18</v>
      </c>
      <c r="G66" s="5" t="str">
        <f t="shared" si="2"/>
        <v>1</v>
      </c>
      <c r="H66" s="81">
        <f>IFERROR(VLOOKUP(B66,'1º SEM 2019'!$B:$I,8,0),0)</f>
        <v>3800119.42</v>
      </c>
      <c r="I66" s="81">
        <f>IFERROR(VLOOKUP(B66,'07.2019'!$B$10:$J$954,8,0),0)</f>
        <v>3800119.42</v>
      </c>
      <c r="J66" s="81">
        <f>IFERROR(VLOOKUP(B66,'08.2019'!$B$10:$J$983,8,0),0)</f>
        <v>3800119.42</v>
      </c>
      <c r="K66" s="82">
        <f t="shared" si="3"/>
        <v>0</v>
      </c>
      <c r="L66" s="81">
        <f>IFERROR(VLOOKUP(B66,'09.2019'!$B$12:$J$998,8,0),0)</f>
        <v>3800119.42</v>
      </c>
      <c r="M66" s="82">
        <f t="shared" si="4"/>
        <v>0</v>
      </c>
      <c r="N66" s="81">
        <f>IFERROR(VLOOKUP(B66,'Balancete 10.2019'!$B$10:$J$1020,8,0),0)</f>
        <v>3741560.06</v>
      </c>
      <c r="O66" s="82">
        <f t="shared" si="5"/>
        <v>-58559.35999999987</v>
      </c>
      <c r="P66" s="153">
        <f>IFERROR(VLOOKUP(B66,'Balancete 11.2019'!$B$11:$I$1020,8,0),0)</f>
        <v>3741560.06</v>
      </c>
      <c r="Q66" s="82">
        <f t="shared" si="6"/>
        <v>0</v>
      </c>
      <c r="R66" s="153">
        <f>IFERROR(VLOOKUP(B66,'Balancete 12.2019'!$B$10:$I$1033,8,0),0)</f>
        <v>3090612.44</v>
      </c>
      <c r="S66" s="82">
        <f t="shared" si="7"/>
        <v>-650947.62000000011</v>
      </c>
      <c r="T66" s="85">
        <f t="shared" si="8"/>
        <v>0</v>
      </c>
      <c r="U66" s="153">
        <f>IFERROR(VLOOKUP(B66,'Balancete acumulado 2019'!$B$10:$I$1047,8,0),0)</f>
        <v>3090612.44</v>
      </c>
    </row>
    <row r="67" spans="1:21" hidden="1">
      <c r="B67" s="39" t="s">
        <v>3129</v>
      </c>
      <c r="C67" s="38" t="s">
        <v>3130</v>
      </c>
      <c r="D67" s="39" t="s">
        <v>3131</v>
      </c>
      <c r="E67" s="39" t="s">
        <v>6086</v>
      </c>
      <c r="F67" s="5">
        <f t="shared" si="1"/>
        <v>18</v>
      </c>
      <c r="G67" s="5" t="str">
        <f t="shared" si="2"/>
        <v>1</v>
      </c>
      <c r="H67" s="81">
        <f>IFERROR(VLOOKUP(B67,'1º SEM 2019'!$B:$I,8,0),0)</f>
        <v>-353384.49</v>
      </c>
      <c r="I67" s="81">
        <f>IFERROR(VLOOKUP(B67,'07.2019'!$B$10:$J$954,8,0),0)</f>
        <v>-327335.61</v>
      </c>
      <c r="J67" s="81">
        <f>IFERROR(VLOOKUP(B67,'08.2019'!$B$10:$J$983,8,0),0)</f>
        <v>-301089.46000000002</v>
      </c>
      <c r="K67" s="82">
        <f t="shared" si="3"/>
        <v>26246.149999999965</v>
      </c>
      <c r="L67" s="81">
        <f>IFERROR(VLOOKUP(B67,'09.2019'!$B$12:$J$998,8,0),0)</f>
        <v>-275500.74</v>
      </c>
      <c r="M67" s="82">
        <f t="shared" si="4"/>
        <v>25588.72000000003</v>
      </c>
      <c r="N67" s="81">
        <f>IFERROR(VLOOKUP(B67,'Balancete 10.2019'!$B$10:$J$1020,8,0),0)</f>
        <v>-248250.09</v>
      </c>
      <c r="O67" s="82">
        <f t="shared" si="5"/>
        <v>27250.649999999994</v>
      </c>
      <c r="P67" s="153">
        <f>IFERROR(VLOOKUP(B67,'Balancete 11.2019'!$B$11:$I$1020,8,0),0)</f>
        <v>-222668.56</v>
      </c>
      <c r="Q67" s="82">
        <f t="shared" si="6"/>
        <v>25581.53</v>
      </c>
      <c r="R67" s="153">
        <f>IFERROR(VLOOKUP(B67,'Balancete 12.2019'!$B$10:$I$1033,8,0),0)</f>
        <v>-198424.57</v>
      </c>
      <c r="S67" s="82">
        <f t="shared" si="7"/>
        <v>24243.989999999991</v>
      </c>
      <c r="T67" s="85">
        <f t="shared" si="8"/>
        <v>-5.2285379334230941E-2</v>
      </c>
      <c r="U67" s="153">
        <f>IFERROR(VLOOKUP(B67,'Balancete acumulado 2019'!$B$10:$I$1047,8,0),0)</f>
        <v>-198424.57</v>
      </c>
    </row>
    <row r="68" spans="1:21" ht="22.5" hidden="1">
      <c r="A68"/>
      <c r="B68" s="35" t="s">
        <v>3132</v>
      </c>
      <c r="C68" s="34" t="s">
        <v>1</v>
      </c>
      <c r="D68" s="35" t="s">
        <v>3133</v>
      </c>
      <c r="E68" s="39"/>
      <c r="F68" s="5">
        <f t="shared" ref="F68:F131" si="9">LEN(B68)</f>
        <v>13</v>
      </c>
      <c r="G68" s="5" t="str">
        <f t="shared" ref="G68:G131" si="10">LEFT(B68)</f>
        <v>1</v>
      </c>
      <c r="H68" s="81">
        <f>IFERROR(VLOOKUP(B68,'1º SEM 2019'!$B:$I,8,0),0)</f>
        <v>1287264.1299999999</v>
      </c>
      <c r="I68" s="81">
        <f>IFERROR(VLOOKUP(B68,'07.2019'!$B$10:$J$954,8,0),0)</f>
        <v>1586613.86</v>
      </c>
      <c r="J68" s="81">
        <f>IFERROR(VLOOKUP(B68,'08.2019'!$B$10:$J$983,8,0),0)</f>
        <v>979406.67</v>
      </c>
      <c r="K68" s="82">
        <f t="shared" ref="K68:K131" si="11">J68-I68</f>
        <v>-607207.19000000006</v>
      </c>
      <c r="L68" s="81">
        <f>IFERROR(VLOOKUP(B68,'09.2019'!$B$12:$J$998,8,0),0)</f>
        <v>948382.76</v>
      </c>
      <c r="M68" s="82">
        <f t="shared" ref="M68:M131" si="12">L68-J68</f>
        <v>-31023.910000000033</v>
      </c>
      <c r="N68" s="81">
        <f>IFERROR(VLOOKUP(B68,'Balancete 10.2019'!$B$10:$J$1020,8,0),0)</f>
        <v>930459.16</v>
      </c>
      <c r="O68" s="82">
        <f t="shared" ref="O68:O131" si="13">N68-L68</f>
        <v>-17923.599999999977</v>
      </c>
      <c r="P68" s="153">
        <f>IFERROR(VLOOKUP(B68,'Balancete 11.2019'!$B$11:$I$1020,8,0),0)</f>
        <v>937425.43</v>
      </c>
      <c r="Q68" s="82">
        <f t="shared" ref="Q68:Q131" si="14">P68-N68</f>
        <v>6966.2700000000186</v>
      </c>
      <c r="R68" s="153">
        <f>IFERROR(VLOOKUP(B68,'Balancete 12.2019'!$B$10:$I$1033,8,0),0)</f>
        <v>418277.66</v>
      </c>
      <c r="S68" s="82">
        <f t="shared" ref="S68:S131" si="15">R68-P68</f>
        <v>-519147.77000000008</v>
      </c>
      <c r="T68" s="85">
        <f t="shared" ref="T68:T131" si="16">IFERROR(S68/Q68-1,0)</f>
        <v>-75.523061839405983</v>
      </c>
      <c r="U68" s="153">
        <f>IFERROR(VLOOKUP(B68,'Balancete acumulado 2019'!$B$10:$I$1047,8,0),0)</f>
        <v>418277.66</v>
      </c>
    </row>
    <row r="69" spans="1:21" hidden="1">
      <c r="A69"/>
      <c r="B69" s="35" t="s">
        <v>3134</v>
      </c>
      <c r="C69" s="34" t="s">
        <v>1</v>
      </c>
      <c r="D69" s="35" t="s">
        <v>3086</v>
      </c>
      <c r="E69" s="39"/>
      <c r="F69" s="5">
        <f t="shared" si="9"/>
        <v>13</v>
      </c>
      <c r="G69" s="5" t="str">
        <f t="shared" si="10"/>
        <v>1</v>
      </c>
      <c r="H69" s="81">
        <f>IFERROR(VLOOKUP(B69,'1º SEM 2019'!$B:$I,8,0),0)</f>
        <v>1287264.1299999999</v>
      </c>
      <c r="I69" s="81">
        <f>IFERROR(VLOOKUP(B69,'07.2019'!$B$10:$J$954,8,0),0)</f>
        <v>1586613.86</v>
      </c>
      <c r="J69" s="81">
        <f>IFERROR(VLOOKUP(B69,'08.2019'!$B$10:$J$983,8,0),0)</f>
        <v>979406.67</v>
      </c>
      <c r="K69" s="82">
        <f t="shared" si="11"/>
        <v>-607207.19000000006</v>
      </c>
      <c r="L69" s="81">
        <f>IFERROR(VLOOKUP(B69,'09.2019'!$B$12:$J$998,8,0),0)</f>
        <v>948382.76</v>
      </c>
      <c r="M69" s="82">
        <f t="shared" si="12"/>
        <v>-31023.910000000033</v>
      </c>
      <c r="N69" s="81">
        <f>IFERROR(VLOOKUP(B69,'Balancete 10.2019'!$B$10:$J$1020,8,0),0)</f>
        <v>930459.16</v>
      </c>
      <c r="O69" s="82">
        <f t="shared" si="13"/>
        <v>-17923.599999999977</v>
      </c>
      <c r="P69" s="153">
        <f>IFERROR(VLOOKUP(B69,'Balancete 11.2019'!$B$11:$I$1020,8,0),0)</f>
        <v>937425.43</v>
      </c>
      <c r="Q69" s="82">
        <f t="shared" si="14"/>
        <v>6966.2700000000186</v>
      </c>
      <c r="R69" s="153">
        <f>IFERROR(VLOOKUP(B69,'Balancete 12.2019'!$B$10:$I$1033,8,0),0)</f>
        <v>418277.66</v>
      </c>
      <c r="S69" s="82">
        <f t="shared" si="15"/>
        <v>-519147.77000000008</v>
      </c>
      <c r="T69" s="85">
        <f t="shared" si="16"/>
        <v>-75.523061839405983</v>
      </c>
      <c r="U69" s="153">
        <f>IFERROR(VLOOKUP(B69,'Balancete acumulado 2019'!$B$10:$I$1047,8,0),0)</f>
        <v>418277.66</v>
      </c>
    </row>
    <row r="70" spans="1:21" hidden="1">
      <c r="B70" s="39" t="s">
        <v>3135</v>
      </c>
      <c r="C70" s="38" t="s">
        <v>3136</v>
      </c>
      <c r="D70" s="39" t="s">
        <v>3137</v>
      </c>
      <c r="E70" s="39" t="s">
        <v>6086</v>
      </c>
      <c r="F70" s="5">
        <f t="shared" si="9"/>
        <v>18</v>
      </c>
      <c r="G70" s="5" t="str">
        <f t="shared" si="10"/>
        <v>1</v>
      </c>
      <c r="H70" s="81">
        <f>IFERROR(VLOOKUP(B70,'1º SEM 2019'!$B:$I,8,0),0)</f>
        <v>1322639.43</v>
      </c>
      <c r="I70" s="81">
        <f>IFERROR(VLOOKUP(B70,'07.2019'!$B$10:$J$954,8,0),0)</f>
        <v>1637556.48</v>
      </c>
      <c r="J70" s="81">
        <f>IFERROR(VLOOKUP(B70,'08.2019'!$B$10:$J$983,8,0),0)</f>
        <v>1021188.59</v>
      </c>
      <c r="K70" s="82">
        <f t="shared" si="11"/>
        <v>-616367.89</v>
      </c>
      <c r="L70" s="81">
        <f>IFERROR(VLOOKUP(B70,'09.2019'!$B$12:$J$998,8,0),0)</f>
        <v>983144.3</v>
      </c>
      <c r="M70" s="82">
        <f t="shared" si="12"/>
        <v>-38044.289999999921</v>
      </c>
      <c r="N70" s="81">
        <f>IFERROR(VLOOKUP(B70,'Balancete 10.2019'!$B$10:$J$1020,8,0),0)</f>
        <v>957722.65</v>
      </c>
      <c r="O70" s="82">
        <f t="shared" si="13"/>
        <v>-25421.650000000023</v>
      </c>
      <c r="P70" s="153">
        <f>IFERROR(VLOOKUP(B70,'Balancete 11.2019'!$B$11:$I$1020,8,0),0)</f>
        <v>957722.65</v>
      </c>
      <c r="Q70" s="82">
        <f t="shared" si="14"/>
        <v>0</v>
      </c>
      <c r="R70" s="153">
        <f>IFERROR(VLOOKUP(B70,'Balancete 12.2019'!$B$10:$I$1033,8,0),0)</f>
        <v>434712.55</v>
      </c>
      <c r="S70" s="82">
        <f t="shared" si="15"/>
        <v>-523010.10000000003</v>
      </c>
      <c r="T70" s="85">
        <f t="shared" si="16"/>
        <v>0</v>
      </c>
      <c r="U70" s="153">
        <f>IFERROR(VLOOKUP(B70,'Balancete acumulado 2019'!$B$10:$I$1047,8,0),0)</f>
        <v>434712.55</v>
      </c>
    </row>
    <row r="71" spans="1:21" hidden="1">
      <c r="B71" s="39" t="s">
        <v>3138</v>
      </c>
      <c r="C71" s="38" t="s">
        <v>3139</v>
      </c>
      <c r="D71" s="39" t="s">
        <v>3140</v>
      </c>
      <c r="E71" s="39" t="s">
        <v>6086</v>
      </c>
      <c r="F71" s="5">
        <f t="shared" si="9"/>
        <v>18</v>
      </c>
      <c r="G71" s="5" t="str">
        <f t="shared" si="10"/>
        <v>1</v>
      </c>
      <c r="H71" s="81">
        <f>IFERROR(VLOOKUP(B71,'1º SEM 2019'!$B:$I,8,0),0)</f>
        <v>-35375.300000000003</v>
      </c>
      <c r="I71" s="81">
        <f>IFERROR(VLOOKUP(B71,'07.2019'!$B$10:$J$954,8,0),0)</f>
        <v>-50942.62</v>
      </c>
      <c r="J71" s="81">
        <f>IFERROR(VLOOKUP(B71,'08.2019'!$B$10:$J$983,8,0),0)</f>
        <v>-41781.919999999998</v>
      </c>
      <c r="K71" s="82">
        <f t="shared" si="11"/>
        <v>9160.7000000000044</v>
      </c>
      <c r="L71" s="81">
        <f>IFERROR(VLOOKUP(B71,'09.2019'!$B$12:$J$998,8,0),0)</f>
        <v>-34761.54</v>
      </c>
      <c r="M71" s="82">
        <f t="shared" si="12"/>
        <v>7020.3799999999974</v>
      </c>
      <c r="N71" s="81">
        <f>IFERROR(VLOOKUP(B71,'Balancete 10.2019'!$B$10:$J$1020,8,0),0)</f>
        <v>-27263.49</v>
      </c>
      <c r="O71" s="82">
        <f t="shared" si="13"/>
        <v>7498.0499999999993</v>
      </c>
      <c r="P71" s="153">
        <f>IFERROR(VLOOKUP(B71,'Balancete 11.2019'!$B$11:$I$1020,8,0),0)</f>
        <v>-20297.22</v>
      </c>
      <c r="Q71" s="82">
        <f t="shared" si="14"/>
        <v>6966.27</v>
      </c>
      <c r="R71" s="153">
        <f>IFERROR(VLOOKUP(B71,'Balancete 12.2019'!$B$10:$I$1033,8,0),0)</f>
        <v>-16434.89</v>
      </c>
      <c r="S71" s="82">
        <f t="shared" si="15"/>
        <v>3862.3300000000017</v>
      </c>
      <c r="T71" s="85">
        <f t="shared" si="16"/>
        <v>-0.44556699639835928</v>
      </c>
      <c r="U71" s="153">
        <f>IFERROR(VLOOKUP(B71,'Balancete acumulado 2019'!$B$10:$I$1047,8,0),0)</f>
        <v>-16434.89</v>
      </c>
    </row>
    <row r="72" spans="1:21" hidden="1">
      <c r="A72"/>
      <c r="B72" s="35" t="s">
        <v>3141</v>
      </c>
      <c r="C72" s="34" t="s">
        <v>1</v>
      </c>
      <c r="D72" s="35" t="s">
        <v>3142</v>
      </c>
      <c r="E72" s="39"/>
      <c r="F72" s="5">
        <f t="shared" si="9"/>
        <v>13</v>
      </c>
      <c r="G72" s="5" t="str">
        <f t="shared" si="10"/>
        <v>1</v>
      </c>
      <c r="H72" s="81">
        <f>IFERROR(VLOOKUP(B72,'1º SEM 2019'!$B:$I,8,0),0)</f>
        <v>-13021740.34</v>
      </c>
      <c r="I72" s="81">
        <f>IFERROR(VLOOKUP(B72,'07.2019'!$B$10:$J$954,8,0),0)</f>
        <v>-10985967</v>
      </c>
      <c r="J72" s="81">
        <f>IFERROR(VLOOKUP(B72,'08.2019'!$B$10:$J$983,8,0),0)</f>
        <v>-10941815.210000001</v>
      </c>
      <c r="K72" s="82">
        <f t="shared" si="11"/>
        <v>44151.789999999106</v>
      </c>
      <c r="L72" s="81">
        <f>IFERROR(VLOOKUP(B72,'09.2019'!$B$12:$J$998,8,0),0)</f>
        <v>-11671745.119999999</v>
      </c>
      <c r="M72" s="82">
        <f t="shared" si="12"/>
        <v>-729929.90999999829</v>
      </c>
      <c r="N72" s="81">
        <f>IFERROR(VLOOKUP(B72,'Balancete 10.2019'!$B$10:$J$1020,8,0),0)</f>
        <v>-11211483.810000001</v>
      </c>
      <c r="O72" s="82">
        <f t="shared" si="13"/>
        <v>460261.30999999866</v>
      </c>
      <c r="P72" s="153">
        <f>IFERROR(VLOOKUP(B72,'Balancete 11.2019'!$B$11:$I$1020,8,0),0)</f>
        <v>-11086778.92</v>
      </c>
      <c r="Q72" s="82">
        <f t="shared" si="14"/>
        <v>124704.8900000006</v>
      </c>
      <c r="R72" s="153">
        <f>IFERROR(VLOOKUP(B72,'Balancete 12.2019'!$B$10:$I$1033,8,0),0)</f>
        <v>-11193591.92</v>
      </c>
      <c r="S72" s="82">
        <f t="shared" si="15"/>
        <v>-106813</v>
      </c>
      <c r="T72" s="85">
        <f t="shared" si="16"/>
        <v>-1.8565261554699217</v>
      </c>
      <c r="U72" s="153">
        <f>IFERROR(VLOOKUP(B72,'Balancete acumulado 2019'!$B$10:$I$1047,8,0),0)</f>
        <v>-11193591.92</v>
      </c>
    </row>
    <row r="73" spans="1:21" ht="22.5" hidden="1">
      <c r="A73"/>
      <c r="B73" s="35" t="s">
        <v>3143</v>
      </c>
      <c r="C73" s="34" t="s">
        <v>1</v>
      </c>
      <c r="D73" s="35" t="s">
        <v>3144</v>
      </c>
      <c r="E73" s="39"/>
      <c r="F73" s="5">
        <f t="shared" si="9"/>
        <v>13</v>
      </c>
      <c r="G73" s="5" t="str">
        <f t="shared" si="10"/>
        <v>1</v>
      </c>
      <c r="H73" s="81">
        <f>IFERROR(VLOOKUP(B73,'1º SEM 2019'!$B:$I,8,0),0)</f>
        <v>-12423636.68</v>
      </c>
      <c r="I73" s="81">
        <f>IFERROR(VLOOKUP(B73,'07.2019'!$B$10:$J$954,8,0),0)</f>
        <v>-10290349.1</v>
      </c>
      <c r="J73" s="81">
        <f>IFERROR(VLOOKUP(B73,'08.2019'!$B$10:$J$983,8,0),0)</f>
        <v>-10100462.26</v>
      </c>
      <c r="K73" s="82">
        <f t="shared" si="11"/>
        <v>189886.83999999985</v>
      </c>
      <c r="L73" s="81">
        <f>IFERROR(VLOOKUP(B73,'09.2019'!$B$12:$J$998,8,0),0)</f>
        <v>-10727147.220000001</v>
      </c>
      <c r="M73" s="82">
        <f t="shared" si="12"/>
        <v>-626684.96000000089</v>
      </c>
      <c r="N73" s="81">
        <f>IFERROR(VLOOKUP(B73,'Balancete 10.2019'!$B$10:$J$1020,8,0),0)</f>
        <v>-10289910.289999999</v>
      </c>
      <c r="O73" s="82">
        <f t="shared" si="13"/>
        <v>437236.93000000156</v>
      </c>
      <c r="P73" s="153">
        <f>IFERROR(VLOOKUP(B73,'Balancete 11.2019'!$B$11:$I$1020,8,0),0)</f>
        <v>-10097253.630000001</v>
      </c>
      <c r="Q73" s="82">
        <f t="shared" si="14"/>
        <v>192656.65999999829</v>
      </c>
      <c r="R73" s="153">
        <f>IFERROR(VLOOKUP(B73,'Balancete 12.2019'!$B$10:$I$1033,8,0),0)</f>
        <v>-10218695.5</v>
      </c>
      <c r="S73" s="82">
        <f t="shared" si="15"/>
        <v>-121441.86999999918</v>
      </c>
      <c r="T73" s="85">
        <f t="shared" si="16"/>
        <v>-1.6303538637075938</v>
      </c>
      <c r="U73" s="153">
        <f>IFERROR(VLOOKUP(B73,'Balancete acumulado 2019'!$B$10:$I$1047,8,0),0)</f>
        <v>-10218695.5</v>
      </c>
    </row>
    <row r="74" spans="1:21" hidden="1">
      <c r="B74" s="39" t="s">
        <v>3145</v>
      </c>
      <c r="C74" s="38" t="s">
        <v>3146</v>
      </c>
      <c r="D74" s="39" t="s">
        <v>3147</v>
      </c>
      <c r="E74" s="39" t="s">
        <v>6086</v>
      </c>
      <c r="F74" s="5">
        <f t="shared" si="9"/>
        <v>18</v>
      </c>
      <c r="G74" s="5" t="str">
        <f t="shared" si="10"/>
        <v>1</v>
      </c>
      <c r="H74" s="81">
        <f>IFERROR(VLOOKUP(B74,'1º SEM 2019'!$B:$I,8,0),0)</f>
        <v>-63806.1</v>
      </c>
      <c r="I74" s="81">
        <f>IFERROR(VLOOKUP(B74,'07.2019'!$B$10:$J$954,8,0),0)</f>
        <v>-55170.82</v>
      </c>
      <c r="J74" s="81">
        <f>IFERROR(VLOOKUP(B74,'08.2019'!$B$10:$J$983,8,0),0)</f>
        <v>-59317.75</v>
      </c>
      <c r="K74" s="82">
        <f t="shared" si="11"/>
        <v>-4146.93</v>
      </c>
      <c r="L74" s="81">
        <f>IFERROR(VLOOKUP(B74,'09.2019'!$B$12:$J$998,8,0),0)</f>
        <v>-96266.15</v>
      </c>
      <c r="M74" s="82">
        <f t="shared" si="12"/>
        <v>-36948.399999999994</v>
      </c>
      <c r="N74" s="81">
        <f>IFERROR(VLOOKUP(B74,'Balancete 10.2019'!$B$10:$J$1020,8,0),0)</f>
        <v>-59111.24</v>
      </c>
      <c r="O74" s="82">
        <f t="shared" si="13"/>
        <v>37154.909999999996</v>
      </c>
      <c r="P74" s="153">
        <f>IFERROR(VLOOKUP(B74,'Balancete 11.2019'!$B$11:$I$1020,8,0),0)</f>
        <v>-71987.899999999994</v>
      </c>
      <c r="Q74" s="82">
        <f t="shared" si="14"/>
        <v>-12876.659999999996</v>
      </c>
      <c r="R74" s="153">
        <f>IFERROR(VLOOKUP(B74,'Balancete 12.2019'!$B$10:$I$1033,8,0),0)</f>
        <v>-53920.4</v>
      </c>
      <c r="S74" s="82">
        <f t="shared" si="15"/>
        <v>18067.499999999993</v>
      </c>
      <c r="T74" s="85">
        <f t="shared" si="16"/>
        <v>-2.4031200637432377</v>
      </c>
      <c r="U74" s="153">
        <f>IFERROR(VLOOKUP(B74,'Balancete acumulado 2019'!$B$10:$I$1047,8,0),0)</f>
        <v>-53920.4</v>
      </c>
    </row>
    <row r="75" spans="1:21" hidden="1">
      <c r="B75" s="39" t="s">
        <v>3148</v>
      </c>
      <c r="C75" s="38" t="s">
        <v>3149</v>
      </c>
      <c r="D75" s="39" t="s">
        <v>3150</v>
      </c>
      <c r="E75" s="39" t="s">
        <v>6086</v>
      </c>
      <c r="F75" s="5">
        <f t="shared" si="9"/>
        <v>18</v>
      </c>
      <c r="G75" s="5" t="str">
        <f t="shared" si="10"/>
        <v>1</v>
      </c>
      <c r="H75" s="81">
        <f>IFERROR(VLOOKUP(B75,'1º SEM 2019'!$B:$I,8,0),0)</f>
        <v>-11886439.25</v>
      </c>
      <c r="I75" s="81">
        <f>IFERROR(VLOOKUP(B75,'07.2019'!$B$10:$J$954,8,0),0)</f>
        <v>-9799716.9700000007</v>
      </c>
      <c r="J75" s="81">
        <f>IFERROR(VLOOKUP(B75,'08.2019'!$B$10:$J$983,8,0),0)</f>
        <v>-9567347.0199999996</v>
      </c>
      <c r="K75" s="82">
        <f t="shared" si="11"/>
        <v>232369.95000000112</v>
      </c>
      <c r="L75" s="81">
        <f>IFERROR(VLOOKUP(B75,'09.2019'!$B$12:$J$998,8,0),0)</f>
        <v>-10051713.35</v>
      </c>
      <c r="M75" s="82">
        <f t="shared" si="12"/>
        <v>-484366.33000000007</v>
      </c>
      <c r="N75" s="81">
        <f>IFERROR(VLOOKUP(B75,'Balancete 10.2019'!$B$10:$J$1020,8,0),0)</f>
        <v>-9697354.3599999994</v>
      </c>
      <c r="O75" s="82">
        <f t="shared" si="13"/>
        <v>354358.99000000022</v>
      </c>
      <c r="P75" s="153">
        <f>IFERROR(VLOOKUP(B75,'Balancete 11.2019'!$B$11:$I$1020,8,0),0)</f>
        <v>-9511362.5500000007</v>
      </c>
      <c r="Q75" s="82">
        <f t="shared" si="14"/>
        <v>185991.80999999866</v>
      </c>
      <c r="R75" s="153">
        <f>IFERROR(VLOOKUP(B75,'Balancete 12.2019'!$B$10:$I$1033,8,0),0)</f>
        <v>-9636459.3499999996</v>
      </c>
      <c r="S75" s="82">
        <f t="shared" si="15"/>
        <v>-125096.79999999888</v>
      </c>
      <c r="T75" s="85">
        <f t="shared" si="16"/>
        <v>-1.6725930566512568</v>
      </c>
      <c r="U75" s="153">
        <f>IFERROR(VLOOKUP(B75,'Balancete acumulado 2019'!$B$10:$I$1047,8,0),0)</f>
        <v>-9636459.3499999996</v>
      </c>
    </row>
    <row r="76" spans="1:21" hidden="1">
      <c r="B76" s="39" t="s">
        <v>3151</v>
      </c>
      <c r="C76" s="38" t="s">
        <v>3152</v>
      </c>
      <c r="D76" s="39" t="s">
        <v>3153</v>
      </c>
      <c r="E76" s="39" t="s">
        <v>6086</v>
      </c>
      <c r="F76" s="5">
        <f t="shared" si="9"/>
        <v>18</v>
      </c>
      <c r="G76" s="5" t="str">
        <f t="shared" si="10"/>
        <v>1</v>
      </c>
      <c r="H76" s="81">
        <f>IFERROR(VLOOKUP(B76,'1º SEM 2019'!$B:$I,8,0),0)</f>
        <v>-130355.64</v>
      </c>
      <c r="I76" s="81">
        <f>IFERROR(VLOOKUP(B76,'07.2019'!$B$10:$J$954,8,0),0)</f>
        <v>-117873.53</v>
      </c>
      <c r="J76" s="81">
        <f>IFERROR(VLOOKUP(B76,'08.2019'!$B$10:$J$983,8,0),0)</f>
        <v>-136661.31</v>
      </c>
      <c r="K76" s="82">
        <f t="shared" si="11"/>
        <v>-18787.78</v>
      </c>
      <c r="L76" s="81">
        <f>IFERROR(VLOOKUP(B76,'09.2019'!$B$12:$J$998,8,0),0)</f>
        <v>-154758.71</v>
      </c>
      <c r="M76" s="82">
        <f t="shared" si="12"/>
        <v>-18097.399999999994</v>
      </c>
      <c r="N76" s="81">
        <f>IFERROR(VLOOKUP(B76,'Balancete 10.2019'!$B$10:$J$1020,8,0),0)</f>
        <v>-149841.73000000001</v>
      </c>
      <c r="O76" s="82">
        <f t="shared" si="13"/>
        <v>4916.9799999999814</v>
      </c>
      <c r="P76" s="153">
        <f>IFERROR(VLOOKUP(B76,'Balancete 11.2019'!$B$11:$I$1020,8,0),0)</f>
        <v>-123218.79</v>
      </c>
      <c r="Q76" s="82">
        <f t="shared" si="14"/>
        <v>26622.940000000017</v>
      </c>
      <c r="R76" s="153">
        <f>IFERROR(VLOOKUP(B76,'Balancete 12.2019'!$B$10:$I$1033,8,0),0)</f>
        <v>-133215.23000000001</v>
      </c>
      <c r="S76" s="82">
        <f t="shared" si="15"/>
        <v>-9996.4400000000169</v>
      </c>
      <c r="T76" s="85">
        <f t="shared" si="16"/>
        <v>-1.3754821969324205</v>
      </c>
      <c r="U76" s="153">
        <f>IFERROR(VLOOKUP(B76,'Balancete acumulado 2019'!$B$10:$I$1047,8,0),0)</f>
        <v>-133215.23000000001</v>
      </c>
    </row>
    <row r="77" spans="1:21" hidden="1">
      <c r="B77" s="39" t="s">
        <v>3154</v>
      </c>
      <c r="C77" s="38" t="s">
        <v>3155</v>
      </c>
      <c r="D77" s="39" t="s">
        <v>3156</v>
      </c>
      <c r="E77" s="39" t="s">
        <v>6086</v>
      </c>
      <c r="F77" s="5">
        <f t="shared" si="9"/>
        <v>18</v>
      </c>
      <c r="G77" s="5" t="str">
        <f t="shared" si="10"/>
        <v>1</v>
      </c>
      <c r="H77" s="81">
        <f>IFERROR(VLOOKUP(B77,'1º SEM 2019'!$B:$I,8,0),0)</f>
        <v>-99673.43</v>
      </c>
      <c r="I77" s="81">
        <f>IFERROR(VLOOKUP(B77,'07.2019'!$B$10:$J$954,8,0),0)</f>
        <v>-106781.7</v>
      </c>
      <c r="J77" s="81">
        <f>IFERROR(VLOOKUP(B77,'08.2019'!$B$10:$J$983,8,0),0)</f>
        <v>-82868.990000000005</v>
      </c>
      <c r="K77" s="82">
        <f t="shared" si="11"/>
        <v>23912.709999999992</v>
      </c>
      <c r="L77" s="81">
        <f>IFERROR(VLOOKUP(B77,'09.2019'!$B$12:$J$998,8,0),0)</f>
        <v>-115668.29</v>
      </c>
      <c r="M77" s="82">
        <f t="shared" si="12"/>
        <v>-32799.299999999988</v>
      </c>
      <c r="N77" s="81">
        <f>IFERROR(VLOOKUP(B77,'Balancete 10.2019'!$B$10:$J$1020,8,0),0)</f>
        <v>-111543.26</v>
      </c>
      <c r="O77" s="82">
        <f t="shared" si="13"/>
        <v>4125.0299999999988</v>
      </c>
      <c r="P77" s="153">
        <f>IFERROR(VLOOKUP(B77,'Balancete 11.2019'!$B$11:$I$1020,8,0),0)</f>
        <v>-116473.79</v>
      </c>
      <c r="Q77" s="82">
        <f t="shared" si="14"/>
        <v>-4930.5299999999988</v>
      </c>
      <c r="R77" s="153">
        <f>IFERROR(VLOOKUP(B77,'Balancete 12.2019'!$B$10:$I$1033,8,0),0)</f>
        <v>-123339.51</v>
      </c>
      <c r="S77" s="82">
        <f t="shared" si="15"/>
        <v>-6865.7200000000012</v>
      </c>
      <c r="T77" s="85">
        <f t="shared" si="16"/>
        <v>0.39249127375758852</v>
      </c>
      <c r="U77" s="153">
        <f>IFERROR(VLOOKUP(B77,'Balancete acumulado 2019'!$B$10:$I$1047,8,0),0)</f>
        <v>-123339.51</v>
      </c>
    </row>
    <row r="78" spans="1:21" hidden="1">
      <c r="B78" s="39" t="s">
        <v>3157</v>
      </c>
      <c r="C78" s="38" t="s">
        <v>3158</v>
      </c>
      <c r="D78" s="39" t="s">
        <v>3159</v>
      </c>
      <c r="E78" s="39" t="s">
        <v>6086</v>
      </c>
      <c r="F78" s="5">
        <f t="shared" si="9"/>
        <v>18</v>
      </c>
      <c r="G78" s="5" t="str">
        <f t="shared" si="10"/>
        <v>1</v>
      </c>
      <c r="H78" s="81">
        <f>IFERROR(VLOOKUP(B78,'1º SEM 2019'!$B:$I,8,0),0)</f>
        <v>-243362.26</v>
      </c>
      <c r="I78" s="81">
        <f>IFERROR(VLOOKUP(B78,'07.2019'!$B$10:$J$954,8,0),0)</f>
        <v>-210806.08</v>
      </c>
      <c r="J78" s="81">
        <f>IFERROR(VLOOKUP(B78,'08.2019'!$B$10:$J$983,8,0),0)</f>
        <v>-254267.19</v>
      </c>
      <c r="K78" s="82">
        <f t="shared" si="11"/>
        <v>-43461.110000000015</v>
      </c>
      <c r="L78" s="81">
        <f>IFERROR(VLOOKUP(B78,'09.2019'!$B$12:$J$998,8,0),0)</f>
        <v>-308740.71999999997</v>
      </c>
      <c r="M78" s="82">
        <f t="shared" si="12"/>
        <v>-54473.52999999997</v>
      </c>
      <c r="N78" s="81">
        <f>IFERROR(VLOOKUP(B78,'Balancete 10.2019'!$B$10:$J$1020,8,0),0)</f>
        <v>-272059.7</v>
      </c>
      <c r="O78" s="82">
        <f t="shared" si="13"/>
        <v>36681.01999999996</v>
      </c>
      <c r="P78" s="153">
        <f>IFERROR(VLOOKUP(B78,'Balancete 11.2019'!$B$11:$I$1020,8,0),0)</f>
        <v>-274210.59999999998</v>
      </c>
      <c r="Q78" s="82">
        <f t="shared" si="14"/>
        <v>-2150.8999999999651</v>
      </c>
      <c r="R78" s="153">
        <f>IFERROR(VLOOKUP(B78,'Balancete 12.2019'!$B$10:$I$1033,8,0),0)</f>
        <v>-271761.01</v>
      </c>
      <c r="S78" s="82">
        <f t="shared" si="15"/>
        <v>2449.5899999999674</v>
      </c>
      <c r="T78" s="85">
        <f t="shared" si="16"/>
        <v>-2.138867450834538</v>
      </c>
      <c r="U78" s="153">
        <f>IFERROR(VLOOKUP(B78,'Balancete acumulado 2019'!$B$10:$I$1047,8,0),0)</f>
        <v>-271761.01</v>
      </c>
    </row>
    <row r="79" spans="1:21" hidden="1">
      <c r="A79"/>
      <c r="B79" s="35" t="s">
        <v>3160</v>
      </c>
      <c r="C79" s="34" t="s">
        <v>1</v>
      </c>
      <c r="D79" s="35" t="s">
        <v>3161</v>
      </c>
      <c r="E79" s="39"/>
      <c r="F79" s="5">
        <f t="shared" si="9"/>
        <v>13</v>
      </c>
      <c r="G79" s="5" t="str">
        <f t="shared" si="10"/>
        <v>1</v>
      </c>
      <c r="H79" s="81">
        <f>IFERROR(VLOOKUP(B79,'1º SEM 2019'!$B:$I,8,0),0)</f>
        <v>-367548.47</v>
      </c>
      <c r="I79" s="81">
        <f>IFERROR(VLOOKUP(B79,'07.2019'!$B$10:$J$954,8,0),0)</f>
        <v>-446039.46</v>
      </c>
      <c r="J79" s="81">
        <f>IFERROR(VLOOKUP(B79,'08.2019'!$B$10:$J$983,8,0),0)</f>
        <v>-550915.61</v>
      </c>
      <c r="K79" s="82">
        <f t="shared" si="11"/>
        <v>-104876.14999999997</v>
      </c>
      <c r="L79" s="81">
        <f>IFERROR(VLOOKUP(B79,'09.2019'!$B$12:$J$998,8,0),0)</f>
        <v>-630404.23</v>
      </c>
      <c r="M79" s="82">
        <f t="shared" si="12"/>
        <v>-79488.62</v>
      </c>
      <c r="N79" s="81">
        <f>IFERROR(VLOOKUP(B79,'Balancete 10.2019'!$B$10:$J$1020,8,0),0)</f>
        <v>-620202.32999999996</v>
      </c>
      <c r="O79" s="82">
        <f t="shared" si="13"/>
        <v>10201.900000000023</v>
      </c>
      <c r="P79" s="153">
        <f>IFERROR(VLOOKUP(B79,'Balancete 11.2019'!$B$11:$I$1020,8,0),0)</f>
        <v>-693296.94</v>
      </c>
      <c r="Q79" s="82">
        <f t="shared" si="14"/>
        <v>-73094.609999999986</v>
      </c>
      <c r="R79" s="153">
        <f>IFERROR(VLOOKUP(B79,'Balancete 12.2019'!$B$10:$I$1033,8,0),0)</f>
        <v>-687726.85</v>
      </c>
      <c r="S79" s="82">
        <f t="shared" si="15"/>
        <v>5570.0899999999674</v>
      </c>
      <c r="T79" s="85">
        <f t="shared" si="16"/>
        <v>-1.0762038404746939</v>
      </c>
      <c r="U79" s="153">
        <f>IFERROR(VLOOKUP(B79,'Balancete acumulado 2019'!$B$10:$I$1047,8,0),0)</f>
        <v>-687726.85</v>
      </c>
    </row>
    <row r="80" spans="1:21" hidden="1">
      <c r="B80" s="39" t="s">
        <v>3162</v>
      </c>
      <c r="C80" s="38" t="s">
        <v>3163</v>
      </c>
      <c r="D80" s="39" t="s">
        <v>3164</v>
      </c>
      <c r="E80" s="39" t="s">
        <v>6086</v>
      </c>
      <c r="F80" s="5">
        <f t="shared" si="9"/>
        <v>18</v>
      </c>
      <c r="G80" s="5" t="str">
        <f t="shared" si="10"/>
        <v>1</v>
      </c>
      <c r="H80" s="81">
        <f>IFERROR(VLOOKUP(B80,'1º SEM 2019'!$B:$I,8,0),0)</f>
        <v>-367548.47</v>
      </c>
      <c r="I80" s="81">
        <f>IFERROR(VLOOKUP(B80,'07.2019'!$B$10:$J$954,8,0),0)</f>
        <v>-446039.46</v>
      </c>
      <c r="J80" s="81">
        <f>IFERROR(VLOOKUP(B80,'08.2019'!$B$10:$J$983,8,0),0)</f>
        <v>-550915.61</v>
      </c>
      <c r="K80" s="82">
        <f t="shared" si="11"/>
        <v>-104876.14999999997</v>
      </c>
      <c r="L80" s="81">
        <f>IFERROR(VLOOKUP(B80,'09.2019'!$B$12:$J$998,8,0),0)</f>
        <v>-630404.23</v>
      </c>
      <c r="M80" s="82">
        <f t="shared" si="12"/>
        <v>-79488.62</v>
      </c>
      <c r="N80" s="81">
        <f>IFERROR(VLOOKUP(B80,'Balancete 10.2019'!$B$10:$J$1020,8,0),0)</f>
        <v>-620202.32999999996</v>
      </c>
      <c r="O80" s="82">
        <f t="shared" si="13"/>
        <v>10201.900000000023</v>
      </c>
      <c r="P80" s="153">
        <f>IFERROR(VLOOKUP(B80,'Balancete 11.2019'!$B$11:$I$1020,8,0),0)</f>
        <v>-693296.94</v>
      </c>
      <c r="Q80" s="82">
        <f t="shared" si="14"/>
        <v>-73094.609999999986</v>
      </c>
      <c r="R80" s="153">
        <f>IFERROR(VLOOKUP(B80,'Balancete 12.2019'!$B$10:$I$1033,8,0),0)</f>
        <v>-687726.85</v>
      </c>
      <c r="S80" s="82">
        <f t="shared" si="15"/>
        <v>5570.0899999999674</v>
      </c>
      <c r="T80" s="85">
        <f t="shared" si="16"/>
        <v>-1.0762038404746939</v>
      </c>
      <c r="U80" s="153">
        <f>IFERROR(VLOOKUP(B80,'Balancete acumulado 2019'!$B$10:$I$1047,8,0),0)</f>
        <v>-687726.85</v>
      </c>
    </row>
    <row r="81" spans="1:21" hidden="1">
      <c r="A81"/>
      <c r="B81" s="35" t="s">
        <v>3165</v>
      </c>
      <c r="C81" s="34" t="s">
        <v>1</v>
      </c>
      <c r="D81" s="35" t="s">
        <v>3166</v>
      </c>
      <c r="E81" s="39"/>
      <c r="F81" s="5">
        <f t="shared" si="9"/>
        <v>13</v>
      </c>
      <c r="G81" s="5" t="str">
        <f t="shared" si="10"/>
        <v>1</v>
      </c>
      <c r="H81" s="81">
        <f>IFERROR(VLOOKUP(B81,'1º SEM 2019'!$B:$I,8,0),0)</f>
        <v>-230555.19</v>
      </c>
      <c r="I81" s="81">
        <f>IFERROR(VLOOKUP(B81,'07.2019'!$B$10:$J$954,8,0),0)</f>
        <v>-249578.44</v>
      </c>
      <c r="J81" s="81">
        <f>IFERROR(VLOOKUP(B81,'08.2019'!$B$10:$J$983,8,0),0)</f>
        <v>-290437.34000000003</v>
      </c>
      <c r="K81" s="82">
        <f t="shared" si="11"/>
        <v>-40858.900000000023</v>
      </c>
      <c r="L81" s="81">
        <f>IFERROR(VLOOKUP(B81,'09.2019'!$B$12:$J$998,8,0),0)</f>
        <v>-314193.67</v>
      </c>
      <c r="M81" s="82">
        <f t="shared" si="12"/>
        <v>-23756.329999999958</v>
      </c>
      <c r="N81" s="81">
        <f>IFERROR(VLOOKUP(B81,'Balancete 10.2019'!$B$10:$J$1020,8,0),0)</f>
        <v>-301371.19</v>
      </c>
      <c r="O81" s="82">
        <f t="shared" si="13"/>
        <v>12822.479999999981</v>
      </c>
      <c r="P81" s="153">
        <f>IFERROR(VLOOKUP(B81,'Balancete 11.2019'!$B$11:$I$1020,8,0),0)</f>
        <v>-296228.34999999998</v>
      </c>
      <c r="Q81" s="82">
        <f t="shared" si="14"/>
        <v>5142.8400000000256</v>
      </c>
      <c r="R81" s="153">
        <f>IFERROR(VLOOKUP(B81,'Balancete 12.2019'!$B$10:$I$1033,8,0),0)</f>
        <v>-287169.57</v>
      </c>
      <c r="S81" s="82">
        <f t="shared" si="15"/>
        <v>9058.7799999999697</v>
      </c>
      <c r="T81" s="85">
        <f t="shared" si="16"/>
        <v>0.76143531589548274</v>
      </c>
      <c r="U81" s="153">
        <f>IFERROR(VLOOKUP(B81,'Balancete acumulado 2019'!$B$10:$I$1047,8,0),0)</f>
        <v>-287169.57</v>
      </c>
    </row>
    <row r="82" spans="1:21" hidden="1">
      <c r="B82" s="39" t="s">
        <v>3167</v>
      </c>
      <c r="C82" s="38" t="s">
        <v>3168</v>
      </c>
      <c r="D82" s="39" t="s">
        <v>3169</v>
      </c>
      <c r="E82" s="39" t="s">
        <v>6086</v>
      </c>
      <c r="F82" s="5">
        <f t="shared" si="9"/>
        <v>18</v>
      </c>
      <c r="G82" s="5" t="str">
        <f t="shared" si="10"/>
        <v>1</v>
      </c>
      <c r="H82" s="81">
        <f>IFERROR(VLOOKUP(B82,'1º SEM 2019'!$B:$I,8,0),0)</f>
        <v>-39820.58</v>
      </c>
      <c r="I82" s="81">
        <f>IFERROR(VLOOKUP(B82,'07.2019'!$B$10:$J$954,8,0),0)</f>
        <v>-36782.19</v>
      </c>
      <c r="J82" s="81">
        <f>IFERROR(VLOOKUP(B82,'08.2019'!$B$10:$J$983,8,0),0)</f>
        <v>-43147.17</v>
      </c>
      <c r="K82" s="82">
        <f t="shared" si="11"/>
        <v>-6364.9799999999959</v>
      </c>
      <c r="L82" s="81">
        <f>IFERROR(VLOOKUP(B82,'09.2019'!$B$12:$J$998,8,0),0)</f>
        <v>-39259.01</v>
      </c>
      <c r="M82" s="82">
        <f t="shared" si="12"/>
        <v>3888.1599999999962</v>
      </c>
      <c r="N82" s="81">
        <f>IFERROR(VLOOKUP(B82,'Balancete 10.2019'!$B$10:$J$1020,8,0),0)</f>
        <v>-35420.68</v>
      </c>
      <c r="O82" s="82">
        <f t="shared" si="13"/>
        <v>3838.3300000000017</v>
      </c>
      <c r="P82" s="153">
        <f>IFERROR(VLOOKUP(B82,'Balancete 11.2019'!$B$11:$I$1020,8,0),0)</f>
        <v>-30997.18</v>
      </c>
      <c r="Q82" s="82">
        <f t="shared" si="14"/>
        <v>4423.5</v>
      </c>
      <c r="R82" s="153">
        <f>IFERROR(VLOOKUP(B82,'Balancete 12.2019'!$B$10:$I$1033,8,0),0)</f>
        <v>-38120.36</v>
      </c>
      <c r="S82" s="82">
        <f t="shared" si="15"/>
        <v>-7123.18</v>
      </c>
      <c r="T82" s="85">
        <f t="shared" si="16"/>
        <v>-2.6103040578727255</v>
      </c>
      <c r="U82" s="153">
        <f>IFERROR(VLOOKUP(B82,'Balancete acumulado 2019'!$B$10:$I$1047,8,0),0)</f>
        <v>-38120.36</v>
      </c>
    </row>
    <row r="83" spans="1:21" hidden="1">
      <c r="B83" s="39" t="s">
        <v>3173</v>
      </c>
      <c r="C83" s="38" t="s">
        <v>3174</v>
      </c>
      <c r="D83" s="39" t="s">
        <v>3175</v>
      </c>
      <c r="E83" s="39" t="s">
        <v>6086</v>
      </c>
      <c r="F83" s="5">
        <f t="shared" si="9"/>
        <v>18</v>
      </c>
      <c r="G83" s="5" t="str">
        <f t="shared" si="10"/>
        <v>1</v>
      </c>
      <c r="H83" s="81">
        <f>IFERROR(VLOOKUP(B83,'1º SEM 2019'!$B:$I,8,0),0)</f>
        <v>-159308.82</v>
      </c>
      <c r="I83" s="81">
        <f>IFERROR(VLOOKUP(B83,'07.2019'!$B$10:$J$954,8,0),0)</f>
        <v>-179109.79</v>
      </c>
      <c r="J83" s="81">
        <f>IFERROR(VLOOKUP(B83,'08.2019'!$B$10:$J$983,8,0),0)</f>
        <v>-220861.91</v>
      </c>
      <c r="K83" s="82">
        <f t="shared" si="11"/>
        <v>-41752.119999999995</v>
      </c>
      <c r="L83" s="81">
        <f>IFERROR(VLOOKUP(B83,'09.2019'!$B$12:$J$998,8,0),0)</f>
        <v>-254099.3</v>
      </c>
      <c r="M83" s="82">
        <f t="shared" si="12"/>
        <v>-33237.389999999985</v>
      </c>
      <c r="N83" s="81">
        <f>IFERROR(VLOOKUP(B83,'Balancete 10.2019'!$B$10:$J$1020,8,0),0)</f>
        <v>-253515.43</v>
      </c>
      <c r="O83" s="82">
        <f t="shared" si="13"/>
        <v>583.86999999999534</v>
      </c>
      <c r="P83" s="153">
        <f>IFERROR(VLOOKUP(B83,'Balancete 11.2019'!$B$11:$I$1020,8,0),0)</f>
        <v>-253437.04</v>
      </c>
      <c r="Q83" s="82">
        <f t="shared" si="14"/>
        <v>78.389999999984866</v>
      </c>
      <c r="R83" s="153">
        <f>IFERROR(VLOOKUP(B83,'Balancete 12.2019'!$B$10:$I$1033,8,0),0)</f>
        <v>-244131.05</v>
      </c>
      <c r="S83" s="82">
        <f t="shared" si="15"/>
        <v>9305.9900000000198</v>
      </c>
      <c r="T83" s="85">
        <f t="shared" si="16"/>
        <v>117.71399413192775</v>
      </c>
      <c r="U83" s="153">
        <f>IFERROR(VLOOKUP(B83,'Balancete acumulado 2019'!$B$10:$I$1047,8,0),0)</f>
        <v>-244131.05</v>
      </c>
    </row>
    <row r="84" spans="1:21" hidden="1">
      <c r="B84" s="39" t="s">
        <v>3176</v>
      </c>
      <c r="C84" s="38" t="s">
        <v>3177</v>
      </c>
      <c r="D84" s="39" t="s">
        <v>3178</v>
      </c>
      <c r="E84" s="39" t="s">
        <v>6086</v>
      </c>
      <c r="F84" s="5">
        <f t="shared" si="9"/>
        <v>18</v>
      </c>
      <c r="G84" s="5" t="str">
        <f t="shared" si="10"/>
        <v>1</v>
      </c>
      <c r="H84" s="81">
        <f>IFERROR(VLOOKUP(B84,'1º SEM 2019'!$B:$I,8,0),0)</f>
        <v>-24409.94</v>
      </c>
      <c r="I84" s="81">
        <f>IFERROR(VLOOKUP(B84,'07.2019'!$B$10:$J$954,8,0),0)</f>
        <v>-27471.63</v>
      </c>
      <c r="J84" s="81">
        <f>IFERROR(VLOOKUP(B84,'08.2019'!$B$10:$J$983,8,0),0)</f>
        <v>-20213.43</v>
      </c>
      <c r="K84" s="82">
        <f t="shared" si="11"/>
        <v>7258.2000000000007</v>
      </c>
      <c r="L84" s="81">
        <f>IFERROR(VLOOKUP(B84,'09.2019'!$B$12:$J$998,8,0),0)</f>
        <v>-14620.53</v>
      </c>
      <c r="M84" s="82">
        <f t="shared" si="12"/>
        <v>5592.9</v>
      </c>
      <c r="N84" s="81">
        <f>IFERROR(VLOOKUP(B84,'Balancete 10.2019'!$B$10:$J$1020,8,0),0)</f>
        <v>-12435.08</v>
      </c>
      <c r="O84" s="82">
        <f t="shared" si="13"/>
        <v>2185.4500000000007</v>
      </c>
      <c r="P84" s="153">
        <f>IFERROR(VLOOKUP(B84,'Balancete 11.2019'!$B$11:$I$1020,8,0),0)</f>
        <v>-11794.13</v>
      </c>
      <c r="Q84" s="82">
        <f t="shared" si="14"/>
        <v>640.95000000000073</v>
      </c>
      <c r="R84" s="153">
        <f>IFERROR(VLOOKUP(B84,'Balancete 12.2019'!$B$10:$I$1033,8,0),0)</f>
        <v>-4918.16</v>
      </c>
      <c r="S84" s="82">
        <f t="shared" si="15"/>
        <v>6875.9699999999993</v>
      </c>
      <c r="T84" s="85">
        <f t="shared" si="16"/>
        <v>9.7277790779311832</v>
      </c>
      <c r="U84" s="153">
        <f>IFERROR(VLOOKUP(B84,'Balancete acumulado 2019'!$B$10:$I$1047,8,0),0)</f>
        <v>-4918.16</v>
      </c>
    </row>
    <row r="85" spans="1:21" hidden="1">
      <c r="A85"/>
      <c r="B85" s="35" t="s">
        <v>3179</v>
      </c>
      <c r="C85" s="34" t="s">
        <v>1</v>
      </c>
      <c r="D85" s="35" t="s">
        <v>3180</v>
      </c>
      <c r="E85" s="39"/>
      <c r="F85" s="5">
        <f t="shared" si="9"/>
        <v>13</v>
      </c>
      <c r="G85" s="5" t="str">
        <f t="shared" si="10"/>
        <v>1</v>
      </c>
      <c r="H85" s="81">
        <f>IFERROR(VLOOKUP(B85,'1º SEM 2019'!$B:$I,8,0),0)</f>
        <v>4274813.21</v>
      </c>
      <c r="I85" s="81">
        <f>IFERROR(VLOOKUP(B85,'07.2019'!$B$10:$J$954,8,0),0)</f>
        <v>3622096.69</v>
      </c>
      <c r="J85" s="81">
        <f>IFERROR(VLOOKUP(B85,'08.2019'!$B$10:$J$983,8,0),0)</f>
        <v>3602753.09</v>
      </c>
      <c r="K85" s="82">
        <f t="shared" si="11"/>
        <v>-19343.600000000093</v>
      </c>
      <c r="L85" s="81">
        <f>IFERROR(VLOOKUP(B85,'09.2019'!$B$12:$J$998,8,0),0)</f>
        <v>3883864.82</v>
      </c>
      <c r="M85" s="82">
        <f t="shared" si="12"/>
        <v>281111.73</v>
      </c>
      <c r="N85" s="81">
        <f>IFERROR(VLOOKUP(B85,'Balancete 10.2019'!$B$10:$J$1020,8,0),0)</f>
        <v>4259983.66</v>
      </c>
      <c r="O85" s="82">
        <f t="shared" si="13"/>
        <v>376118.84000000032</v>
      </c>
      <c r="P85" s="153">
        <f>IFERROR(VLOOKUP(B85,'Balancete 11.2019'!$B$11:$I$1020,8,0),0)</f>
        <v>4354151.95</v>
      </c>
      <c r="Q85" s="82">
        <f t="shared" si="14"/>
        <v>94168.290000000037</v>
      </c>
      <c r="R85" s="153">
        <f>IFERROR(VLOOKUP(B85,'Balancete 12.2019'!$B$10:$I$1033,8,0),0)</f>
        <v>4656634.5599999996</v>
      </c>
      <c r="S85" s="82">
        <f t="shared" si="15"/>
        <v>302482.6099999994</v>
      </c>
      <c r="T85" s="85">
        <f t="shared" si="16"/>
        <v>2.2121493339212095</v>
      </c>
      <c r="U85" s="153">
        <f>IFERROR(VLOOKUP(B85,'Balancete acumulado 2019'!$B$10:$I$1047,8,0),0)</f>
        <v>4656634.5599999996</v>
      </c>
    </row>
    <row r="86" spans="1:21" hidden="1">
      <c r="A86"/>
      <c r="B86" s="35" t="s">
        <v>3181</v>
      </c>
      <c r="C86" s="34" t="s">
        <v>1</v>
      </c>
      <c r="D86" s="35" t="s">
        <v>3182</v>
      </c>
      <c r="E86" s="39"/>
      <c r="F86" s="5">
        <f t="shared" si="9"/>
        <v>13</v>
      </c>
      <c r="G86" s="5" t="str">
        <f t="shared" si="10"/>
        <v>1</v>
      </c>
      <c r="H86" s="81">
        <f>IFERROR(VLOOKUP(B86,'1º SEM 2019'!$B:$I,8,0),0)</f>
        <v>168615.52</v>
      </c>
      <c r="I86" s="81">
        <f>IFERROR(VLOOKUP(B86,'07.2019'!$B$10:$J$954,8,0),0)</f>
        <v>146645.4</v>
      </c>
      <c r="J86" s="81">
        <f>IFERROR(VLOOKUP(B86,'08.2019'!$B$10:$J$983,8,0),0)</f>
        <v>157659.06</v>
      </c>
      <c r="K86" s="82">
        <f t="shared" si="11"/>
        <v>11013.660000000003</v>
      </c>
      <c r="L86" s="81">
        <f>IFERROR(VLOOKUP(B86,'09.2019'!$B$12:$J$998,8,0),0)</f>
        <v>144554.01999999999</v>
      </c>
      <c r="M86" s="82">
        <f t="shared" si="12"/>
        <v>-13105.040000000008</v>
      </c>
      <c r="N86" s="81">
        <f>IFERROR(VLOOKUP(B86,'Balancete 10.2019'!$B$10:$J$1020,8,0),0)</f>
        <v>150365.73000000001</v>
      </c>
      <c r="O86" s="82">
        <f t="shared" si="13"/>
        <v>5811.710000000021</v>
      </c>
      <c r="P86" s="153">
        <f>IFERROR(VLOOKUP(B86,'Balancete 11.2019'!$B$11:$I$1020,8,0),0)</f>
        <v>176750.93</v>
      </c>
      <c r="Q86" s="82">
        <f t="shared" si="14"/>
        <v>26385.199999999983</v>
      </c>
      <c r="R86" s="153">
        <f>IFERROR(VLOOKUP(B86,'Balancete 12.2019'!$B$10:$I$1033,8,0),0)</f>
        <v>150689.21</v>
      </c>
      <c r="S86" s="82">
        <f t="shared" si="15"/>
        <v>-26061.72</v>
      </c>
      <c r="T86" s="85">
        <f t="shared" si="16"/>
        <v>-1.9877400967208896</v>
      </c>
      <c r="U86" s="153">
        <f>IFERROR(VLOOKUP(B86,'Balancete acumulado 2019'!$B$10:$I$1047,8,0),0)</f>
        <v>150689.21</v>
      </c>
    </row>
    <row r="87" spans="1:21" hidden="1">
      <c r="A87"/>
      <c r="B87" s="35" t="s">
        <v>3183</v>
      </c>
      <c r="C87" s="34" t="s">
        <v>1</v>
      </c>
      <c r="D87" s="35" t="s">
        <v>3184</v>
      </c>
      <c r="E87" s="39"/>
      <c r="F87" s="5">
        <f t="shared" si="9"/>
        <v>13</v>
      </c>
      <c r="G87" s="5" t="str">
        <f t="shared" si="10"/>
        <v>1</v>
      </c>
      <c r="H87" s="81">
        <f>IFERROR(VLOOKUP(B87,'1º SEM 2019'!$B:$I,8,0),0)</f>
        <v>168615.52</v>
      </c>
      <c r="I87" s="81">
        <f>IFERROR(VLOOKUP(B87,'07.2019'!$B$10:$J$954,8,0),0)</f>
        <v>146645.4</v>
      </c>
      <c r="J87" s="81">
        <f>IFERROR(VLOOKUP(B87,'08.2019'!$B$10:$J$983,8,0),0)</f>
        <v>157659.06</v>
      </c>
      <c r="K87" s="82">
        <f t="shared" si="11"/>
        <v>11013.660000000003</v>
      </c>
      <c r="L87" s="81">
        <f>IFERROR(VLOOKUP(B87,'09.2019'!$B$12:$J$998,8,0),0)</f>
        <v>144554.01999999999</v>
      </c>
      <c r="M87" s="82">
        <f t="shared" si="12"/>
        <v>-13105.040000000008</v>
      </c>
      <c r="N87" s="81">
        <f>IFERROR(VLOOKUP(B87,'Balancete 10.2019'!$B$10:$J$1020,8,0),0)</f>
        <v>150365.73000000001</v>
      </c>
      <c r="O87" s="82">
        <f t="shared" si="13"/>
        <v>5811.710000000021</v>
      </c>
      <c r="P87" s="153">
        <f>IFERROR(VLOOKUP(B87,'Balancete 11.2019'!$B$11:$I$1020,8,0),0)</f>
        <v>176750.93</v>
      </c>
      <c r="Q87" s="82">
        <f t="shared" si="14"/>
        <v>26385.199999999983</v>
      </c>
      <c r="R87" s="153">
        <f>IFERROR(VLOOKUP(B87,'Balancete 12.2019'!$B$10:$I$1033,8,0),0)</f>
        <v>150689.21</v>
      </c>
      <c r="S87" s="82">
        <f t="shared" si="15"/>
        <v>-26061.72</v>
      </c>
      <c r="T87" s="85">
        <f t="shared" si="16"/>
        <v>-1.9877400967208896</v>
      </c>
      <c r="U87" s="153">
        <f>IFERROR(VLOOKUP(B87,'Balancete acumulado 2019'!$B$10:$I$1047,8,0),0)</f>
        <v>150689.21</v>
      </c>
    </row>
    <row r="88" spans="1:21" hidden="1">
      <c r="B88" s="39" t="s">
        <v>3185</v>
      </c>
      <c r="C88" s="38" t="s">
        <v>3186</v>
      </c>
      <c r="D88" s="39" t="s">
        <v>3187</v>
      </c>
      <c r="E88" s="39" t="s">
        <v>6088</v>
      </c>
      <c r="F88" s="5">
        <f t="shared" si="9"/>
        <v>18</v>
      </c>
      <c r="G88" s="5" t="str">
        <f t="shared" si="10"/>
        <v>1</v>
      </c>
      <c r="H88" s="81">
        <f>IFERROR(VLOOKUP(B88,'1º SEM 2019'!$B:$I,8,0),0)</f>
        <v>168615.52</v>
      </c>
      <c r="I88" s="81">
        <f>IFERROR(VLOOKUP(B88,'07.2019'!$B$10:$J$954,8,0),0)</f>
        <v>146645.4</v>
      </c>
      <c r="J88" s="81">
        <f>IFERROR(VLOOKUP(B88,'08.2019'!$B$10:$J$983,8,0),0)</f>
        <v>157659.06</v>
      </c>
      <c r="K88" s="82">
        <f t="shared" si="11"/>
        <v>11013.660000000003</v>
      </c>
      <c r="L88" s="81">
        <f>IFERROR(VLOOKUP(B88,'09.2019'!$B$12:$J$998,8,0),0)</f>
        <v>144554.01999999999</v>
      </c>
      <c r="M88" s="82">
        <f t="shared" si="12"/>
        <v>-13105.040000000008</v>
      </c>
      <c r="N88" s="81">
        <f>IFERROR(VLOOKUP(B88,'Balancete 10.2019'!$B$10:$J$1020,8,0),0)</f>
        <v>150365.73000000001</v>
      </c>
      <c r="O88" s="82">
        <f t="shared" si="13"/>
        <v>5811.710000000021</v>
      </c>
      <c r="P88" s="153">
        <f>IFERROR(VLOOKUP(B88,'Balancete 11.2019'!$B$11:$I$1020,8,0),0)</f>
        <v>176750.93</v>
      </c>
      <c r="Q88" s="82">
        <f t="shared" si="14"/>
        <v>26385.199999999983</v>
      </c>
      <c r="R88" s="153">
        <f>IFERROR(VLOOKUP(B88,'Balancete 12.2019'!$B$10:$I$1033,8,0),0)</f>
        <v>150689.21</v>
      </c>
      <c r="S88" s="82">
        <f t="shared" si="15"/>
        <v>-26061.72</v>
      </c>
      <c r="T88" s="85">
        <f t="shared" si="16"/>
        <v>-1.9877400967208896</v>
      </c>
      <c r="U88" s="153">
        <f>IFERROR(VLOOKUP(B88,'Balancete acumulado 2019'!$B$10:$I$1047,8,0),0)</f>
        <v>150689.21</v>
      </c>
    </row>
    <row r="89" spans="1:21" hidden="1">
      <c r="A89"/>
      <c r="B89" s="35" t="s">
        <v>3188</v>
      </c>
      <c r="C89" s="34" t="s">
        <v>1</v>
      </c>
      <c r="D89" s="35" t="s">
        <v>3189</v>
      </c>
      <c r="E89" s="39"/>
      <c r="F89" s="5">
        <f t="shared" si="9"/>
        <v>13</v>
      </c>
      <c r="G89" s="5" t="str">
        <f t="shared" si="10"/>
        <v>1</v>
      </c>
      <c r="H89" s="81">
        <f>IFERROR(VLOOKUP(B89,'1º SEM 2019'!$B:$I,8,0),0)</f>
        <v>763196.89</v>
      </c>
      <c r="I89" s="81">
        <f>IFERROR(VLOOKUP(B89,'07.2019'!$B$10:$J$954,8,0),0)</f>
        <v>138897.79999999999</v>
      </c>
      <c r="J89" s="81">
        <f>IFERROR(VLOOKUP(B89,'08.2019'!$B$10:$J$983,8,0),0)</f>
        <v>124283.94</v>
      </c>
      <c r="K89" s="82">
        <f t="shared" si="11"/>
        <v>-14613.859999999986</v>
      </c>
      <c r="L89" s="81">
        <f>IFERROR(VLOOKUP(B89,'09.2019'!$B$12:$J$998,8,0),0)</f>
        <v>114374.99</v>
      </c>
      <c r="M89" s="82">
        <f t="shared" si="12"/>
        <v>-9908.9499999999971</v>
      </c>
      <c r="N89" s="81">
        <f>IFERROR(VLOOKUP(B89,'Balancete 10.2019'!$B$10:$J$1020,8,0),0)</f>
        <v>100665.7</v>
      </c>
      <c r="O89" s="82">
        <f t="shared" si="13"/>
        <v>-13709.290000000008</v>
      </c>
      <c r="P89" s="153">
        <f>IFERROR(VLOOKUP(B89,'Balancete 11.2019'!$B$11:$I$1020,8,0),0)</f>
        <v>96938.66</v>
      </c>
      <c r="Q89" s="82">
        <f t="shared" si="14"/>
        <v>-3727.0399999999936</v>
      </c>
      <c r="R89" s="153">
        <f>IFERROR(VLOOKUP(B89,'Balancete 12.2019'!$B$10:$I$1033,8,0),0)</f>
        <v>557733.51</v>
      </c>
      <c r="S89" s="82">
        <f t="shared" si="15"/>
        <v>460794.85</v>
      </c>
      <c r="T89" s="85">
        <f t="shared" si="16"/>
        <v>-124.63560627200158</v>
      </c>
      <c r="U89" s="153">
        <f>IFERROR(VLOOKUP(B89,'Balancete acumulado 2019'!$B$10:$I$1047,8,0),0)</f>
        <v>557733.51</v>
      </c>
    </row>
    <row r="90" spans="1:21" hidden="1">
      <c r="A90"/>
      <c r="B90" s="35" t="s">
        <v>3190</v>
      </c>
      <c r="C90" s="34" t="s">
        <v>1</v>
      </c>
      <c r="D90" s="35" t="s">
        <v>3191</v>
      </c>
      <c r="E90" s="39"/>
      <c r="F90" s="5">
        <f t="shared" si="9"/>
        <v>13</v>
      </c>
      <c r="G90" s="5" t="str">
        <f t="shared" si="10"/>
        <v>1</v>
      </c>
      <c r="H90" s="81">
        <f>IFERROR(VLOOKUP(B90,'1º SEM 2019'!$B:$I,8,0),0)</f>
        <v>37156.29</v>
      </c>
      <c r="I90" s="81">
        <f>IFERROR(VLOOKUP(B90,'07.2019'!$B$10:$J$954,8,0),0)</f>
        <v>37363.29</v>
      </c>
      <c r="J90" s="81">
        <f>IFERROR(VLOOKUP(B90,'08.2019'!$B$10:$J$983,8,0),0)</f>
        <v>40821.269999999997</v>
      </c>
      <c r="K90" s="82">
        <f t="shared" si="11"/>
        <v>3457.9799999999959</v>
      </c>
      <c r="L90" s="81">
        <f>IFERROR(VLOOKUP(B90,'09.2019'!$B$12:$J$998,8,0),0)</f>
        <v>36949.43</v>
      </c>
      <c r="M90" s="82">
        <f t="shared" si="12"/>
        <v>-3871.8399999999965</v>
      </c>
      <c r="N90" s="81">
        <f>IFERROR(VLOOKUP(B90,'Balancete 10.2019'!$B$10:$J$1020,8,0),0)</f>
        <v>35432.519999999997</v>
      </c>
      <c r="O90" s="82">
        <f t="shared" si="13"/>
        <v>-1516.9100000000035</v>
      </c>
      <c r="P90" s="153">
        <f>IFERROR(VLOOKUP(B90,'Balancete 11.2019'!$B$11:$I$1020,8,0),0)</f>
        <v>40921.599999999999</v>
      </c>
      <c r="Q90" s="82">
        <f t="shared" si="14"/>
        <v>5489.0800000000017</v>
      </c>
      <c r="R90" s="153">
        <f>IFERROR(VLOOKUP(B90,'Balancete 12.2019'!$B$10:$I$1033,8,0),0)</f>
        <v>35150.379999999997</v>
      </c>
      <c r="S90" s="82">
        <f t="shared" si="15"/>
        <v>-5771.2200000000012</v>
      </c>
      <c r="T90" s="85">
        <f t="shared" si="16"/>
        <v>-2.0514002346477005</v>
      </c>
      <c r="U90" s="153">
        <f>IFERROR(VLOOKUP(B90,'Balancete acumulado 2019'!$B$10:$I$1047,8,0),0)</f>
        <v>35150.379999999997</v>
      </c>
    </row>
    <row r="91" spans="1:21" hidden="1">
      <c r="B91" s="39" t="s">
        <v>3192</v>
      </c>
      <c r="C91" s="38" t="s">
        <v>3193</v>
      </c>
      <c r="D91" s="39" t="s">
        <v>3194</v>
      </c>
      <c r="E91" s="39" t="s">
        <v>6089</v>
      </c>
      <c r="F91" s="5">
        <f t="shared" si="9"/>
        <v>18</v>
      </c>
      <c r="G91" s="5" t="str">
        <f t="shared" si="10"/>
        <v>1</v>
      </c>
      <c r="H91" s="81">
        <f>IFERROR(VLOOKUP(B91,'1º SEM 2019'!$B:$I,8,0),0)</f>
        <v>1974.25</v>
      </c>
      <c r="I91" s="81">
        <f>IFERROR(VLOOKUP(B91,'07.2019'!$B$10:$J$954,8,0),0)</f>
        <v>2062.21</v>
      </c>
      <c r="J91" s="81">
        <f>IFERROR(VLOOKUP(B91,'08.2019'!$B$10:$J$983,8,0),0)</f>
        <v>1937.12</v>
      </c>
      <c r="K91" s="82">
        <f t="shared" si="11"/>
        <v>-125.09000000000015</v>
      </c>
      <c r="L91" s="81">
        <f>IFERROR(VLOOKUP(B91,'09.2019'!$B$12:$J$998,8,0),0)</f>
        <v>2950.58</v>
      </c>
      <c r="M91" s="82">
        <f t="shared" si="12"/>
        <v>1013.46</v>
      </c>
      <c r="N91" s="81">
        <f>IFERROR(VLOOKUP(B91,'Balancete 10.2019'!$B$10:$J$1020,8,0),0)</f>
        <v>2847.96</v>
      </c>
      <c r="O91" s="82">
        <f t="shared" si="13"/>
        <v>-102.61999999999989</v>
      </c>
      <c r="P91" s="153">
        <f>IFERROR(VLOOKUP(B91,'Balancete 11.2019'!$B$11:$I$1020,8,0),0)</f>
        <v>2549.52</v>
      </c>
      <c r="Q91" s="82">
        <f t="shared" si="14"/>
        <v>-298.44000000000005</v>
      </c>
      <c r="R91" s="153">
        <f>IFERROR(VLOOKUP(B91,'Balancete 12.2019'!$B$10:$I$1033,8,0),0)</f>
        <v>2562.48</v>
      </c>
      <c r="S91" s="82">
        <f t="shared" si="15"/>
        <v>12.960000000000036</v>
      </c>
      <c r="T91" s="85">
        <f t="shared" si="16"/>
        <v>-1.0434258142340169</v>
      </c>
      <c r="U91" s="153">
        <f>IFERROR(VLOOKUP(B91,'Balancete acumulado 2019'!$B$10:$I$1047,8,0),0)</f>
        <v>2562.48</v>
      </c>
    </row>
    <row r="92" spans="1:21" hidden="1">
      <c r="B92" s="39" t="s">
        <v>3195</v>
      </c>
      <c r="C92" s="38" t="s">
        <v>3196</v>
      </c>
      <c r="D92" s="39" t="s">
        <v>3197</v>
      </c>
      <c r="E92" s="39" t="s">
        <v>6089</v>
      </c>
      <c r="F92" s="5">
        <f t="shared" si="9"/>
        <v>18</v>
      </c>
      <c r="G92" s="5" t="str">
        <f t="shared" si="10"/>
        <v>1</v>
      </c>
      <c r="H92" s="81">
        <f>IFERROR(VLOOKUP(B92,'1º SEM 2019'!$B:$I,8,0),0)</f>
        <v>28580.959999999999</v>
      </c>
      <c r="I92" s="81">
        <f>IFERROR(VLOOKUP(B92,'07.2019'!$B$10:$J$954,8,0),0)</f>
        <v>27988.94</v>
      </c>
      <c r="J92" s="81">
        <f>IFERROR(VLOOKUP(B92,'08.2019'!$B$10:$J$983,8,0),0)</f>
        <v>27965.16</v>
      </c>
      <c r="K92" s="82">
        <f t="shared" si="11"/>
        <v>-23.779999999998836</v>
      </c>
      <c r="L92" s="81">
        <f>IFERROR(VLOOKUP(B92,'09.2019'!$B$12:$J$998,8,0),0)</f>
        <v>26188.36</v>
      </c>
      <c r="M92" s="82">
        <f t="shared" si="12"/>
        <v>-1776.7999999999993</v>
      </c>
      <c r="N92" s="81">
        <f>IFERROR(VLOOKUP(B92,'Balancete 10.2019'!$B$10:$J$1020,8,0),0)</f>
        <v>23309.83</v>
      </c>
      <c r="O92" s="82">
        <f t="shared" si="13"/>
        <v>-2878.5299999999988</v>
      </c>
      <c r="P92" s="153">
        <f>IFERROR(VLOOKUP(B92,'Balancete 11.2019'!$B$11:$I$1020,8,0),0)</f>
        <v>24688.07</v>
      </c>
      <c r="Q92" s="82">
        <f t="shared" si="14"/>
        <v>1378.239999999998</v>
      </c>
      <c r="R92" s="153">
        <f>IFERROR(VLOOKUP(B92,'Balancete 12.2019'!$B$10:$I$1033,8,0),0)</f>
        <v>23712.79</v>
      </c>
      <c r="S92" s="82">
        <f t="shared" si="15"/>
        <v>-975.27999999999884</v>
      </c>
      <c r="T92" s="85">
        <f t="shared" si="16"/>
        <v>-1.7076271186440679</v>
      </c>
      <c r="U92" s="153">
        <f>IFERROR(VLOOKUP(B92,'Balancete acumulado 2019'!$B$10:$I$1047,8,0),0)</f>
        <v>23712.79</v>
      </c>
    </row>
    <row r="93" spans="1:21" hidden="1">
      <c r="B93" s="39" t="s">
        <v>3198</v>
      </c>
      <c r="C93" s="38" t="s">
        <v>3199</v>
      </c>
      <c r="D93" s="39" t="s">
        <v>3200</v>
      </c>
      <c r="E93" s="39" t="s">
        <v>6089</v>
      </c>
      <c r="F93" s="5">
        <f t="shared" si="9"/>
        <v>18</v>
      </c>
      <c r="G93" s="5" t="str">
        <f t="shared" si="10"/>
        <v>1</v>
      </c>
      <c r="H93" s="81">
        <f>IFERROR(VLOOKUP(B93,'1º SEM 2019'!$B:$I,8,0),0)</f>
        <v>133.78</v>
      </c>
      <c r="I93" s="81">
        <f>IFERROR(VLOOKUP(B93,'07.2019'!$B$10:$J$954,8,0),0)</f>
        <v>119.57</v>
      </c>
      <c r="J93" s="81">
        <f>IFERROR(VLOOKUP(B93,'08.2019'!$B$10:$J$983,8,0),0)</f>
        <v>104.86</v>
      </c>
      <c r="K93" s="82">
        <f t="shared" si="11"/>
        <v>-14.709999999999994</v>
      </c>
      <c r="L93" s="81">
        <f>IFERROR(VLOOKUP(B93,'09.2019'!$B$12:$J$998,8,0),0)</f>
        <v>147.19</v>
      </c>
      <c r="M93" s="82">
        <f t="shared" si="12"/>
        <v>42.33</v>
      </c>
      <c r="N93" s="81">
        <f>IFERROR(VLOOKUP(B93,'Balancete 10.2019'!$B$10:$J$1020,8,0),0)</f>
        <v>110.59</v>
      </c>
      <c r="O93" s="82">
        <f t="shared" si="13"/>
        <v>-36.599999999999994</v>
      </c>
      <c r="P93" s="153">
        <f>IFERROR(VLOOKUP(B93,'Balancete 11.2019'!$B$11:$I$1020,8,0),0)</f>
        <v>141.94</v>
      </c>
      <c r="Q93" s="82">
        <f t="shared" si="14"/>
        <v>31.349999999999994</v>
      </c>
      <c r="R93" s="153">
        <f>IFERROR(VLOOKUP(B93,'Balancete 12.2019'!$B$10:$I$1033,8,0),0)</f>
        <v>118.16</v>
      </c>
      <c r="S93" s="82">
        <f t="shared" si="15"/>
        <v>-23.78</v>
      </c>
      <c r="T93" s="85">
        <f t="shared" si="16"/>
        <v>-1.7585326953748008</v>
      </c>
      <c r="U93" s="153">
        <f>IFERROR(VLOOKUP(B93,'Balancete acumulado 2019'!$B$10:$I$1047,8,0),0)</f>
        <v>118.16</v>
      </c>
    </row>
    <row r="94" spans="1:21" hidden="1">
      <c r="B94" s="39" t="s">
        <v>3201</v>
      </c>
      <c r="C94" s="38" t="s">
        <v>3202</v>
      </c>
      <c r="D94" s="39" t="s">
        <v>3203</v>
      </c>
      <c r="E94" s="39" t="s">
        <v>6089</v>
      </c>
      <c r="F94" s="5">
        <f t="shared" si="9"/>
        <v>18</v>
      </c>
      <c r="G94" s="5" t="str">
        <f t="shared" si="10"/>
        <v>1</v>
      </c>
      <c r="H94" s="81">
        <f>IFERROR(VLOOKUP(B94,'1º SEM 2019'!$B:$I,8,0),0)</f>
        <v>2843.82</v>
      </c>
      <c r="I94" s="81">
        <f>IFERROR(VLOOKUP(B94,'07.2019'!$B$10:$J$954,8,0),0)</f>
        <v>3348.9</v>
      </c>
      <c r="J94" s="81">
        <f>IFERROR(VLOOKUP(B94,'08.2019'!$B$10:$J$983,8,0),0)</f>
        <v>6681.33</v>
      </c>
      <c r="K94" s="82">
        <f t="shared" si="11"/>
        <v>3332.43</v>
      </c>
      <c r="L94" s="81">
        <f>IFERROR(VLOOKUP(B94,'09.2019'!$B$12:$J$998,8,0),0)</f>
        <v>3258.41</v>
      </c>
      <c r="M94" s="82">
        <f t="shared" si="12"/>
        <v>-3422.92</v>
      </c>
      <c r="N94" s="81">
        <f>IFERROR(VLOOKUP(B94,'Balancete 10.2019'!$B$10:$J$1020,8,0),0)</f>
        <v>4573.1000000000004</v>
      </c>
      <c r="O94" s="82">
        <f t="shared" si="13"/>
        <v>1314.6900000000005</v>
      </c>
      <c r="P94" s="153">
        <f>IFERROR(VLOOKUP(B94,'Balancete 11.2019'!$B$11:$I$1020,8,0),0)</f>
        <v>8730.25</v>
      </c>
      <c r="Q94" s="82">
        <f t="shared" si="14"/>
        <v>4157.1499999999996</v>
      </c>
      <c r="R94" s="153">
        <f>IFERROR(VLOOKUP(B94,'Balancete 12.2019'!$B$10:$I$1033,8,0),0)</f>
        <v>3767.05</v>
      </c>
      <c r="S94" s="82">
        <f t="shared" si="15"/>
        <v>-4963.2</v>
      </c>
      <c r="T94" s="85">
        <f t="shared" si="16"/>
        <v>-2.1938948558507629</v>
      </c>
      <c r="U94" s="153">
        <f>IFERROR(VLOOKUP(B94,'Balancete acumulado 2019'!$B$10:$I$1047,8,0),0)</f>
        <v>3767.05</v>
      </c>
    </row>
    <row r="95" spans="1:21" hidden="1">
      <c r="B95" s="39" t="s">
        <v>3204</v>
      </c>
      <c r="C95" s="38" t="s">
        <v>3205</v>
      </c>
      <c r="D95" s="39" t="s">
        <v>3206</v>
      </c>
      <c r="E95" s="39" t="s">
        <v>6089</v>
      </c>
      <c r="F95" s="5">
        <f t="shared" si="9"/>
        <v>18</v>
      </c>
      <c r="G95" s="5" t="str">
        <f t="shared" si="10"/>
        <v>1</v>
      </c>
      <c r="H95" s="81">
        <f>IFERROR(VLOOKUP(B95,'1º SEM 2019'!$B:$I,8,0),0)</f>
        <v>3623.48</v>
      </c>
      <c r="I95" s="81">
        <f>IFERROR(VLOOKUP(B95,'07.2019'!$B$10:$J$954,8,0),0)</f>
        <v>3843.67</v>
      </c>
      <c r="J95" s="81">
        <f>IFERROR(VLOOKUP(B95,'08.2019'!$B$10:$J$983,8,0),0)</f>
        <v>4132.8</v>
      </c>
      <c r="K95" s="82">
        <f t="shared" si="11"/>
        <v>289.13000000000011</v>
      </c>
      <c r="L95" s="81">
        <f>IFERROR(VLOOKUP(B95,'09.2019'!$B$12:$J$998,8,0),0)</f>
        <v>4404.8900000000003</v>
      </c>
      <c r="M95" s="82">
        <f t="shared" si="12"/>
        <v>272.09000000000015</v>
      </c>
      <c r="N95" s="81">
        <f>IFERROR(VLOOKUP(B95,'Balancete 10.2019'!$B$10:$J$1020,8,0),0)</f>
        <v>4591.04</v>
      </c>
      <c r="O95" s="82">
        <f t="shared" si="13"/>
        <v>186.14999999999964</v>
      </c>
      <c r="P95" s="153">
        <f>IFERROR(VLOOKUP(B95,'Balancete 11.2019'!$B$11:$I$1020,8,0),0)</f>
        <v>4811.82</v>
      </c>
      <c r="Q95" s="82">
        <f t="shared" si="14"/>
        <v>220.77999999999975</v>
      </c>
      <c r="R95" s="153">
        <f>IFERROR(VLOOKUP(B95,'Balancete 12.2019'!$B$10:$I$1033,8,0),0)</f>
        <v>4989.8999999999996</v>
      </c>
      <c r="S95" s="82">
        <f t="shared" si="15"/>
        <v>178.07999999999993</v>
      </c>
      <c r="T95" s="85">
        <f t="shared" si="16"/>
        <v>-0.19340519974635328</v>
      </c>
      <c r="U95" s="153">
        <f>IFERROR(VLOOKUP(B95,'Balancete acumulado 2019'!$B$10:$I$1047,8,0),0)</f>
        <v>4989.8999999999996</v>
      </c>
    </row>
    <row r="96" spans="1:21" hidden="1">
      <c r="A96"/>
      <c r="B96" s="35" t="s">
        <v>3207</v>
      </c>
      <c r="C96" s="34" t="s">
        <v>1</v>
      </c>
      <c r="D96" s="35" t="s">
        <v>3208</v>
      </c>
      <c r="E96" s="39"/>
      <c r="F96" s="5">
        <f t="shared" si="9"/>
        <v>13</v>
      </c>
      <c r="G96" s="5" t="str">
        <f t="shared" si="10"/>
        <v>1</v>
      </c>
      <c r="H96" s="81">
        <f>IFERROR(VLOOKUP(B96,'1º SEM 2019'!$B:$I,8,0),0)</f>
        <v>726040.6</v>
      </c>
      <c r="I96" s="81">
        <f>IFERROR(VLOOKUP(B96,'07.2019'!$B$10:$J$954,8,0),0)</f>
        <v>101534.51</v>
      </c>
      <c r="J96" s="81">
        <f>IFERROR(VLOOKUP(B96,'08.2019'!$B$10:$J$983,8,0),0)</f>
        <v>83462.67</v>
      </c>
      <c r="K96" s="82">
        <f t="shared" si="11"/>
        <v>-18071.839999999997</v>
      </c>
      <c r="L96" s="81">
        <f>IFERROR(VLOOKUP(B96,'09.2019'!$B$12:$J$998,8,0),0)</f>
        <v>77425.56</v>
      </c>
      <c r="M96" s="82">
        <f t="shared" si="12"/>
        <v>-6037.1100000000006</v>
      </c>
      <c r="N96" s="81">
        <f>IFERROR(VLOOKUP(B96,'Balancete 10.2019'!$B$10:$J$1020,8,0),0)</f>
        <v>65233.18</v>
      </c>
      <c r="O96" s="82">
        <f t="shared" si="13"/>
        <v>-12192.379999999997</v>
      </c>
      <c r="P96" s="153">
        <f>IFERROR(VLOOKUP(B96,'Balancete 11.2019'!$B$11:$I$1020,8,0),0)</f>
        <v>56017.06</v>
      </c>
      <c r="Q96" s="82">
        <f t="shared" si="14"/>
        <v>-9216.1200000000026</v>
      </c>
      <c r="R96" s="153">
        <f>IFERROR(VLOOKUP(B96,'Balancete 12.2019'!$B$10:$I$1033,8,0),0)</f>
        <v>522583.13</v>
      </c>
      <c r="S96" s="82">
        <f t="shared" si="15"/>
        <v>466566.07</v>
      </c>
      <c r="T96" s="85">
        <f t="shared" si="16"/>
        <v>-51.624999457472327</v>
      </c>
      <c r="U96" s="153">
        <f>IFERROR(VLOOKUP(B96,'Balancete acumulado 2019'!$B$10:$I$1047,8,0),0)</f>
        <v>522583.13</v>
      </c>
    </row>
    <row r="97" spans="1:21" hidden="1">
      <c r="B97" s="39" t="s">
        <v>3209</v>
      </c>
      <c r="C97" s="38" t="s">
        <v>3210</v>
      </c>
      <c r="D97" s="39" t="s">
        <v>3211</v>
      </c>
      <c r="E97" s="39" t="s">
        <v>6089</v>
      </c>
      <c r="F97" s="5">
        <f t="shared" si="9"/>
        <v>18</v>
      </c>
      <c r="G97" s="5" t="str">
        <f t="shared" si="10"/>
        <v>1</v>
      </c>
      <c r="H97" s="81">
        <f>IFERROR(VLOOKUP(B97,'1º SEM 2019'!$B:$I,8,0),0)</f>
        <v>725644.65</v>
      </c>
      <c r="I97" s="81">
        <f>IFERROR(VLOOKUP(B97,'07.2019'!$B$10:$J$954,8,0),0)</f>
        <v>101108.92</v>
      </c>
      <c r="J97" s="81">
        <f>IFERROR(VLOOKUP(B97,'08.2019'!$B$10:$J$983,8,0),0)</f>
        <v>83092.69</v>
      </c>
      <c r="K97" s="82">
        <f t="shared" si="11"/>
        <v>-18016.229999999996</v>
      </c>
      <c r="L97" s="81">
        <f>IFERROR(VLOOKUP(B97,'09.2019'!$B$12:$J$998,8,0),0)</f>
        <v>76799.3</v>
      </c>
      <c r="M97" s="82">
        <f t="shared" si="12"/>
        <v>-6293.3899999999994</v>
      </c>
      <c r="N97" s="81">
        <f>IFERROR(VLOOKUP(B97,'Balancete 10.2019'!$B$10:$J$1020,8,0),0)</f>
        <v>64327.74</v>
      </c>
      <c r="O97" s="82">
        <f t="shared" si="13"/>
        <v>-12471.560000000005</v>
      </c>
      <c r="P97" s="153">
        <f>IFERROR(VLOOKUP(B97,'Balancete 11.2019'!$B$11:$I$1020,8,0),0)</f>
        <v>54923.85</v>
      </c>
      <c r="Q97" s="82">
        <f t="shared" si="14"/>
        <v>-9403.89</v>
      </c>
      <c r="R97" s="153">
        <f>IFERROR(VLOOKUP(B97,'Balancete 12.2019'!$B$10:$I$1033,8,0),0)</f>
        <v>520506.28</v>
      </c>
      <c r="S97" s="82">
        <f t="shared" si="15"/>
        <v>465582.43000000005</v>
      </c>
      <c r="T97" s="85">
        <f t="shared" si="16"/>
        <v>-50.509557215152462</v>
      </c>
      <c r="U97" s="153">
        <f>IFERROR(VLOOKUP(B97,'Balancete acumulado 2019'!$B$10:$I$1047,8,0),0)</f>
        <v>520506.28</v>
      </c>
    </row>
    <row r="98" spans="1:21" hidden="1">
      <c r="B98" s="39" t="s">
        <v>3212</v>
      </c>
      <c r="C98" s="38" t="s">
        <v>3213</v>
      </c>
      <c r="D98" s="39" t="s">
        <v>3214</v>
      </c>
      <c r="E98" s="39" t="s">
        <v>6089</v>
      </c>
      <c r="F98" s="5">
        <f t="shared" si="9"/>
        <v>18</v>
      </c>
      <c r="G98" s="5" t="str">
        <f t="shared" si="10"/>
        <v>1</v>
      </c>
      <c r="H98" s="81">
        <f>IFERROR(VLOOKUP(B98,'1º SEM 2019'!$B:$I,8,0),0)</f>
        <v>395.95</v>
      </c>
      <c r="I98" s="81">
        <f>IFERROR(VLOOKUP(B98,'07.2019'!$B$10:$J$954,8,0),0)</f>
        <v>425.59</v>
      </c>
      <c r="J98" s="81">
        <f>IFERROR(VLOOKUP(B98,'08.2019'!$B$10:$J$983,8,0),0)</f>
        <v>369.98</v>
      </c>
      <c r="K98" s="82">
        <f t="shared" si="11"/>
        <v>-55.609999999999957</v>
      </c>
      <c r="L98" s="81">
        <f>IFERROR(VLOOKUP(B98,'09.2019'!$B$12:$J$998,8,0),0)</f>
        <v>626.26</v>
      </c>
      <c r="M98" s="82">
        <f t="shared" si="12"/>
        <v>256.27999999999997</v>
      </c>
      <c r="N98" s="81">
        <f>IFERROR(VLOOKUP(B98,'Balancete 10.2019'!$B$10:$J$1020,8,0),0)</f>
        <v>905.44</v>
      </c>
      <c r="O98" s="82">
        <f t="shared" si="13"/>
        <v>279.18000000000006</v>
      </c>
      <c r="P98" s="153">
        <f>IFERROR(VLOOKUP(B98,'Balancete 11.2019'!$B$11:$I$1020,8,0),0)</f>
        <v>1093.21</v>
      </c>
      <c r="Q98" s="82">
        <f t="shared" si="14"/>
        <v>187.76999999999998</v>
      </c>
      <c r="R98" s="153">
        <f>IFERROR(VLOOKUP(B98,'Balancete 12.2019'!$B$10:$I$1033,8,0),0)</f>
        <v>2076.85</v>
      </c>
      <c r="S98" s="82">
        <f t="shared" si="15"/>
        <v>983.63999999999987</v>
      </c>
      <c r="T98" s="85">
        <f t="shared" si="16"/>
        <v>4.238536507429302</v>
      </c>
      <c r="U98" s="153">
        <f>IFERROR(VLOOKUP(B98,'Balancete acumulado 2019'!$B$10:$I$1047,8,0),0)</f>
        <v>2076.85</v>
      </c>
    </row>
    <row r="99" spans="1:21" hidden="1">
      <c r="A99"/>
      <c r="B99" s="35" t="s">
        <v>3215</v>
      </c>
      <c r="C99" s="34" t="s">
        <v>1</v>
      </c>
      <c r="D99" s="35" t="s">
        <v>3216</v>
      </c>
      <c r="E99" s="39"/>
      <c r="F99" s="5">
        <f t="shared" si="9"/>
        <v>13</v>
      </c>
      <c r="G99" s="5" t="str">
        <f t="shared" si="10"/>
        <v>1</v>
      </c>
      <c r="H99" s="81">
        <f>IFERROR(VLOOKUP(B99,'1º SEM 2019'!$B:$I,8,0),0)</f>
        <v>3454838.37</v>
      </c>
      <c r="I99" s="81">
        <f>IFERROR(VLOOKUP(B99,'07.2019'!$B$10:$J$954,8,0),0)</f>
        <v>3446245.92</v>
      </c>
      <c r="J99" s="81">
        <f>IFERROR(VLOOKUP(B99,'08.2019'!$B$10:$J$983,8,0),0)</f>
        <v>3435535.99</v>
      </c>
      <c r="K99" s="82">
        <f t="shared" si="11"/>
        <v>-10709.929999999702</v>
      </c>
      <c r="L99" s="81">
        <f>IFERROR(VLOOKUP(B99,'09.2019'!$B$12:$J$998,8,0),0)</f>
        <v>3729210.84</v>
      </c>
      <c r="M99" s="82">
        <f t="shared" si="12"/>
        <v>293674.84999999963</v>
      </c>
      <c r="N99" s="81">
        <f>IFERROR(VLOOKUP(B99,'Balancete 10.2019'!$B$10:$J$1020,8,0),0)</f>
        <v>4114137.64</v>
      </c>
      <c r="O99" s="82">
        <f t="shared" si="13"/>
        <v>384926.80000000028</v>
      </c>
      <c r="P99" s="153">
        <f>IFERROR(VLOOKUP(B99,'Balancete 11.2019'!$B$11:$I$1020,8,0),0)</f>
        <v>4185137.75</v>
      </c>
      <c r="Q99" s="82">
        <f t="shared" si="14"/>
        <v>71000.10999999987</v>
      </c>
      <c r="R99" s="153">
        <f>IFERROR(VLOOKUP(B99,'Balancete 12.2019'!$B$10:$I$1033,8,0),0)</f>
        <v>4052128.06</v>
      </c>
      <c r="S99" s="82">
        <f t="shared" si="15"/>
        <v>-133009.68999999994</v>
      </c>
      <c r="T99" s="85">
        <f t="shared" si="16"/>
        <v>-2.8733730130840671</v>
      </c>
      <c r="U99" s="153">
        <f>IFERROR(VLOOKUP(B99,'Balancete acumulado 2019'!$B$10:$I$1047,8,0),0)</f>
        <v>4052128.06</v>
      </c>
    </row>
    <row r="100" spans="1:21" hidden="1">
      <c r="A100"/>
      <c r="B100" s="35" t="s">
        <v>3217</v>
      </c>
      <c r="C100" s="34" t="s">
        <v>1</v>
      </c>
      <c r="D100" s="35" t="s">
        <v>3218</v>
      </c>
      <c r="E100" s="39"/>
      <c r="F100" s="5">
        <f t="shared" si="9"/>
        <v>13</v>
      </c>
      <c r="G100" s="5" t="str">
        <f t="shared" si="10"/>
        <v>1</v>
      </c>
      <c r="H100" s="81">
        <f>IFERROR(VLOOKUP(B100,'1º SEM 2019'!$B:$I,8,0),0)</f>
        <v>0</v>
      </c>
      <c r="I100" s="81">
        <f>IFERROR(VLOOKUP(B100,'07.2019'!$B$10:$J$954,8,0),0)</f>
        <v>205308.2</v>
      </c>
      <c r="J100" s="81">
        <f>IFERROR(VLOOKUP(B100,'08.2019'!$B$10:$J$983,8,0),0)</f>
        <v>203973.21</v>
      </c>
      <c r="K100" s="82">
        <f t="shared" si="11"/>
        <v>-1334.9900000000198</v>
      </c>
      <c r="L100" s="81">
        <f>IFERROR(VLOOKUP(B100,'09.2019'!$B$12:$J$998,8,0),0)</f>
        <v>203973.21</v>
      </c>
      <c r="M100" s="82">
        <f t="shared" si="12"/>
        <v>0</v>
      </c>
      <c r="N100" s="81">
        <f>IFERROR(VLOOKUP(B100,'Balancete 10.2019'!$B$10:$J$1020,8,0),0)</f>
        <v>203612.06</v>
      </c>
      <c r="O100" s="82">
        <f t="shared" si="13"/>
        <v>-361.14999999999418</v>
      </c>
      <c r="P100" s="153">
        <f>IFERROR(VLOOKUP(B100,'Balancete 11.2019'!$B$11:$I$1020,8,0),0)</f>
        <v>211683.72</v>
      </c>
      <c r="Q100" s="82">
        <f t="shared" si="14"/>
        <v>8071.6600000000035</v>
      </c>
      <c r="R100" s="153">
        <f>IFERROR(VLOOKUP(B100,'Balancete 12.2019'!$B$10:$I$1033,8,0),0)</f>
        <v>0</v>
      </c>
      <c r="S100" s="82">
        <f t="shared" si="15"/>
        <v>-211683.72</v>
      </c>
      <c r="T100" s="85">
        <f t="shared" si="16"/>
        <v>-27.225549639107683</v>
      </c>
      <c r="U100" s="153">
        <f>IFERROR(VLOOKUP(B100,'Balancete acumulado 2019'!$B$10:$I$1047,8,0),0)</f>
        <v>0</v>
      </c>
    </row>
    <row r="101" spans="1:21" hidden="1">
      <c r="A101"/>
      <c r="B101" s="35" t="s">
        <v>9038</v>
      </c>
      <c r="C101" s="34" t="s">
        <v>14499</v>
      </c>
      <c r="D101" s="35" t="s">
        <v>4955</v>
      </c>
      <c r="E101" s="39" t="s">
        <v>6090</v>
      </c>
      <c r="F101" s="5">
        <f t="shared" si="9"/>
        <v>18</v>
      </c>
      <c r="G101" s="5" t="str">
        <f t="shared" si="10"/>
        <v>1</v>
      </c>
      <c r="H101" s="81">
        <f>IFERROR(VLOOKUP(B101,'1º SEM 2019'!$B:$I,8,0),0)</f>
        <v>0</v>
      </c>
      <c r="I101" s="81">
        <f>IFERROR(VLOOKUP(B101,'07.2019'!$B$10:$J$954,8,0),0)</f>
        <v>0</v>
      </c>
      <c r="J101" s="81">
        <f>IFERROR(VLOOKUP(B101,'08.2019'!$B$10:$J$983,8,0),0)</f>
        <v>0</v>
      </c>
      <c r="K101" s="82">
        <f t="shared" si="11"/>
        <v>0</v>
      </c>
      <c r="L101" s="81">
        <f>IFERROR(VLOOKUP(B101,'09.2019'!$B$12:$J$998,8,0),0)</f>
        <v>0</v>
      </c>
      <c r="M101" s="82">
        <f t="shared" si="12"/>
        <v>0</v>
      </c>
      <c r="N101" s="81">
        <f>IFERROR(VLOOKUP(B101,'Balancete 10.2019'!$B$10:$J$1020,8,0),0)</f>
        <v>0</v>
      </c>
      <c r="O101" s="82">
        <f t="shared" si="13"/>
        <v>0</v>
      </c>
      <c r="P101" s="153">
        <f>IFERROR(VLOOKUP(B101,'Balancete 11.2019'!$B$11:$I$1020,8,0),0)</f>
        <v>0</v>
      </c>
      <c r="Q101" s="82">
        <f t="shared" si="14"/>
        <v>0</v>
      </c>
      <c r="R101" s="153">
        <f>IFERROR(VLOOKUP(B101,'Balancete 12.2019'!$B$10:$I$1033,8,0),0)</f>
        <v>0</v>
      </c>
      <c r="S101" s="82">
        <f t="shared" si="15"/>
        <v>0</v>
      </c>
      <c r="T101" s="85">
        <f t="shared" si="16"/>
        <v>0</v>
      </c>
      <c r="U101" s="153">
        <f>IFERROR(VLOOKUP(B101,'Balancete acumulado 2019'!$B$10:$I$1047,8,0),0)</f>
        <v>0</v>
      </c>
    </row>
    <row r="102" spans="1:21" hidden="1">
      <c r="B102" s="39" t="s">
        <v>5911</v>
      </c>
      <c r="C102" s="38" t="s">
        <v>5912</v>
      </c>
      <c r="D102" s="39" t="s">
        <v>5913</v>
      </c>
      <c r="E102" s="39" t="s">
        <v>6090</v>
      </c>
      <c r="F102" s="5">
        <f t="shared" si="9"/>
        <v>18</v>
      </c>
      <c r="G102" s="5" t="str">
        <f t="shared" si="10"/>
        <v>1</v>
      </c>
      <c r="H102" s="81">
        <f>IFERROR(VLOOKUP(B102,'1º SEM 2019'!$B:$I,8,0),0)</f>
        <v>0</v>
      </c>
      <c r="I102" s="81">
        <f>IFERROR(VLOOKUP(B102,'07.2019'!$B$10:$J$954,8,0),0)</f>
        <v>205308.2</v>
      </c>
      <c r="J102" s="81">
        <f>IFERROR(VLOOKUP(B102,'08.2019'!$B$10:$J$983,8,0),0)</f>
        <v>203973.21</v>
      </c>
      <c r="K102" s="82">
        <f t="shared" si="11"/>
        <v>-1334.9900000000198</v>
      </c>
      <c r="L102" s="81">
        <f>IFERROR(VLOOKUP(B102,'09.2019'!$B$12:$J$998,8,0),0)</f>
        <v>203973.21</v>
      </c>
      <c r="M102" s="82">
        <f t="shared" si="12"/>
        <v>0</v>
      </c>
      <c r="N102" s="81">
        <f>IFERROR(VLOOKUP(B102,'Balancete 10.2019'!$B$10:$J$1020,8,0),0)</f>
        <v>203612.06</v>
      </c>
      <c r="O102" s="82">
        <f t="shared" si="13"/>
        <v>-361.14999999999418</v>
      </c>
      <c r="P102" s="153">
        <f>IFERROR(VLOOKUP(B102,'Balancete 11.2019'!$B$11:$I$1020,8,0),0)</f>
        <v>208291</v>
      </c>
      <c r="Q102" s="82">
        <f t="shared" si="14"/>
        <v>4678.9400000000023</v>
      </c>
      <c r="R102" s="153">
        <f>IFERROR(VLOOKUP(B102,'Balancete 12.2019'!$B$10:$I$1033,8,0),0)</f>
        <v>0</v>
      </c>
      <c r="S102" s="82">
        <f t="shared" si="15"/>
        <v>-208291</v>
      </c>
      <c r="T102" s="85">
        <f t="shared" si="16"/>
        <v>-45.516706775466218</v>
      </c>
      <c r="U102" s="153">
        <f>IFERROR(VLOOKUP(B102,'Balancete acumulado 2019'!$B$10:$I$1047,8,0),0)</f>
        <v>0</v>
      </c>
    </row>
    <row r="103" spans="1:21" hidden="1">
      <c r="B103" s="39" t="s">
        <v>3222</v>
      </c>
      <c r="C103" s="38" t="s">
        <v>3223</v>
      </c>
      <c r="D103" s="39" t="s">
        <v>3224</v>
      </c>
      <c r="E103" s="39" t="s">
        <v>6090</v>
      </c>
      <c r="F103" s="5">
        <f t="shared" si="9"/>
        <v>18</v>
      </c>
      <c r="G103" s="5" t="str">
        <f t="shared" si="10"/>
        <v>1</v>
      </c>
      <c r="H103" s="81">
        <f>IFERROR(VLOOKUP(B103,'1º SEM 2019'!$B:$I,8,0),0)</f>
        <v>0</v>
      </c>
      <c r="I103" s="81">
        <f>IFERROR(VLOOKUP(B103,'07.2019'!$B$10:$J$954,8,0),0)</f>
        <v>0</v>
      </c>
      <c r="J103" s="81">
        <f>IFERROR(VLOOKUP(B103,'08.2019'!$B$10:$J$983,8,0),0)</f>
        <v>0</v>
      </c>
      <c r="K103" s="82">
        <f t="shared" si="11"/>
        <v>0</v>
      </c>
      <c r="L103" s="81">
        <f>IFERROR(VLOOKUP(B103,'09.2019'!$B$12:$J$998,8,0),0)</f>
        <v>0</v>
      </c>
      <c r="M103" s="82">
        <f t="shared" si="12"/>
        <v>0</v>
      </c>
      <c r="N103" s="81">
        <f>IFERROR(VLOOKUP(B103,'Balancete 10.2019'!$B$10:$J$1020,8,0),0)</f>
        <v>0</v>
      </c>
      <c r="O103" s="82">
        <f t="shared" si="13"/>
        <v>0</v>
      </c>
      <c r="P103" s="153">
        <f>IFERROR(VLOOKUP(B103,'Balancete 11.2019'!$B$11:$I$1020,8,0),0)</f>
        <v>3392.72</v>
      </c>
      <c r="Q103" s="82">
        <f t="shared" si="14"/>
        <v>3392.72</v>
      </c>
      <c r="R103" s="153">
        <f>IFERROR(VLOOKUP(B103,'Balancete 12.2019'!$B$10:$I$1033,8,0),0)</f>
        <v>0</v>
      </c>
      <c r="S103" s="82">
        <f t="shared" si="15"/>
        <v>-3392.72</v>
      </c>
      <c r="T103" s="85">
        <f t="shared" si="16"/>
        <v>-2</v>
      </c>
      <c r="U103" s="153">
        <f>IFERROR(VLOOKUP(B103,'Balancete acumulado 2019'!$B$10:$I$1047,8,0),0)</f>
        <v>0</v>
      </c>
    </row>
    <row r="104" spans="1:21" hidden="1">
      <c r="A104"/>
      <c r="B104" s="35" t="s">
        <v>3234</v>
      </c>
      <c r="C104" s="34" t="s">
        <v>1</v>
      </c>
      <c r="D104" s="35" t="s">
        <v>3235</v>
      </c>
      <c r="E104" s="39"/>
      <c r="F104" s="5">
        <f t="shared" si="9"/>
        <v>13</v>
      </c>
      <c r="G104" s="5" t="str">
        <f t="shared" si="10"/>
        <v>1</v>
      </c>
      <c r="H104" s="81">
        <f>IFERROR(VLOOKUP(B104,'1º SEM 2019'!$B:$I,8,0),0)</f>
        <v>88000.8</v>
      </c>
      <c r="I104" s="81">
        <f>IFERROR(VLOOKUP(B104,'07.2019'!$B$10:$J$954,8,0),0)</f>
        <v>11554.9</v>
      </c>
      <c r="J104" s="81">
        <f>IFERROR(VLOOKUP(B104,'08.2019'!$B$10:$J$983,8,0),0)</f>
        <v>12021.2</v>
      </c>
      <c r="K104" s="82">
        <f t="shared" si="11"/>
        <v>466.30000000000109</v>
      </c>
      <c r="L104" s="81">
        <f>IFERROR(VLOOKUP(B104,'09.2019'!$B$12:$J$998,8,0),0)</f>
        <v>14478.5</v>
      </c>
      <c r="M104" s="82">
        <f t="shared" si="12"/>
        <v>2457.2999999999993</v>
      </c>
      <c r="N104" s="81">
        <f>IFERROR(VLOOKUP(B104,'Balancete 10.2019'!$B$10:$J$1020,8,0),0)</f>
        <v>62354.68</v>
      </c>
      <c r="O104" s="82">
        <f t="shared" si="13"/>
        <v>47876.18</v>
      </c>
      <c r="P104" s="153">
        <f>IFERROR(VLOOKUP(B104,'Balancete 11.2019'!$B$11:$I$1020,8,0),0)</f>
        <v>127260.81</v>
      </c>
      <c r="Q104" s="82">
        <f t="shared" si="14"/>
        <v>64906.13</v>
      </c>
      <c r="R104" s="153">
        <f>IFERROR(VLOOKUP(B104,'Balancete 12.2019'!$B$10:$I$1033,8,0),0)</f>
        <v>154641.79</v>
      </c>
      <c r="S104" s="82">
        <f t="shared" si="15"/>
        <v>27380.98000000001</v>
      </c>
      <c r="T104" s="85">
        <f t="shared" si="16"/>
        <v>-0.57814493022461799</v>
      </c>
      <c r="U104" s="153">
        <f>IFERROR(VLOOKUP(B104,'Balancete acumulado 2019'!$B$10:$I$1047,8,0),0)</f>
        <v>154641.79</v>
      </c>
    </row>
    <row r="105" spans="1:21" hidden="1">
      <c r="B105" s="39" t="s">
        <v>3236</v>
      </c>
      <c r="C105" s="38" t="s">
        <v>3237</v>
      </c>
      <c r="D105" s="39" t="s">
        <v>3238</v>
      </c>
      <c r="E105" s="39" t="s">
        <v>6090</v>
      </c>
      <c r="F105" s="5">
        <f t="shared" si="9"/>
        <v>18</v>
      </c>
      <c r="G105" s="5" t="str">
        <f t="shared" si="10"/>
        <v>1</v>
      </c>
      <c r="H105" s="81">
        <f>IFERROR(VLOOKUP(B105,'1º SEM 2019'!$B:$I,8,0),0)</f>
        <v>6014.9</v>
      </c>
      <c r="I105" s="81">
        <f>IFERROR(VLOOKUP(B105,'07.2019'!$B$10:$J$954,8,0),0)</f>
        <v>11554.9</v>
      </c>
      <c r="J105" s="81">
        <f>IFERROR(VLOOKUP(B105,'08.2019'!$B$10:$J$983,8,0),0)</f>
        <v>12021.2</v>
      </c>
      <c r="K105" s="82">
        <f t="shared" si="11"/>
        <v>466.30000000000109</v>
      </c>
      <c r="L105" s="81">
        <f>IFERROR(VLOOKUP(B105,'09.2019'!$B$12:$J$998,8,0),0)</f>
        <v>14478.5</v>
      </c>
      <c r="M105" s="82">
        <f t="shared" si="12"/>
        <v>2457.2999999999993</v>
      </c>
      <c r="N105" s="81">
        <f>IFERROR(VLOOKUP(B105,'Balancete 10.2019'!$B$10:$J$1020,8,0),0)</f>
        <v>18265.150000000001</v>
      </c>
      <c r="O105" s="82">
        <f t="shared" si="13"/>
        <v>3786.6500000000015</v>
      </c>
      <c r="P105" s="153">
        <f>IFERROR(VLOOKUP(B105,'Balancete 11.2019'!$B$11:$I$1020,8,0),0)</f>
        <v>16905.96</v>
      </c>
      <c r="Q105" s="82">
        <f t="shared" si="14"/>
        <v>-1359.1900000000023</v>
      </c>
      <c r="R105" s="153">
        <f>IFERROR(VLOOKUP(B105,'Balancete 12.2019'!$B$10:$I$1033,8,0),0)</f>
        <v>15603.98</v>
      </c>
      <c r="S105" s="82">
        <f t="shared" si="15"/>
        <v>-1301.9799999999996</v>
      </c>
      <c r="T105" s="85">
        <f t="shared" si="16"/>
        <v>-4.2091245521231557E-2</v>
      </c>
      <c r="U105" s="153">
        <f>IFERROR(VLOOKUP(B105,'Balancete acumulado 2019'!$B$10:$I$1047,8,0),0)</f>
        <v>15603.98</v>
      </c>
    </row>
    <row r="106" spans="1:21" hidden="1">
      <c r="B106" s="39" t="s">
        <v>3242</v>
      </c>
      <c r="C106" s="38" t="s">
        <v>3243</v>
      </c>
      <c r="D106" s="39" t="s">
        <v>3244</v>
      </c>
      <c r="E106" s="39" t="s">
        <v>6090</v>
      </c>
      <c r="F106" s="5">
        <f t="shared" si="9"/>
        <v>18</v>
      </c>
      <c r="G106" s="5" t="str">
        <f t="shared" si="10"/>
        <v>1</v>
      </c>
      <c r="H106" s="81">
        <f>IFERROR(VLOOKUP(B106,'1º SEM 2019'!$B:$I,8,0),0)</f>
        <v>3400</v>
      </c>
      <c r="I106" s="81">
        <f>IFERROR(VLOOKUP(B106,'07.2019'!$B$10:$J$954,8,0),0)</f>
        <v>0</v>
      </c>
      <c r="J106" s="81">
        <f>IFERROR(VLOOKUP(B106,'08.2019'!$B$10:$J$983,8,0),0)</f>
        <v>0</v>
      </c>
      <c r="K106" s="82">
        <f t="shared" si="11"/>
        <v>0</v>
      </c>
      <c r="L106" s="81">
        <f>IFERROR(VLOOKUP(B106,'09.2019'!$B$12:$J$998,8,0),0)</f>
        <v>0</v>
      </c>
      <c r="M106" s="82">
        <f t="shared" si="12"/>
        <v>0</v>
      </c>
      <c r="N106" s="81">
        <f>IFERROR(VLOOKUP(B106,'Balancete 10.2019'!$B$10:$J$1020,8,0),0)</f>
        <v>38974.49</v>
      </c>
      <c r="O106" s="82">
        <f t="shared" si="13"/>
        <v>38974.49</v>
      </c>
      <c r="P106" s="153">
        <f>IFERROR(VLOOKUP(B106,'Balancete 11.2019'!$B$11:$I$1020,8,0),0)</f>
        <v>109974.49</v>
      </c>
      <c r="Q106" s="82">
        <f t="shared" si="14"/>
        <v>71000</v>
      </c>
      <c r="R106" s="153">
        <f>IFERROR(VLOOKUP(B106,'Balancete 12.2019'!$B$10:$I$1033,8,0),0)</f>
        <v>136622.60999999999</v>
      </c>
      <c r="S106" s="82">
        <f t="shared" si="15"/>
        <v>26648.119999999981</v>
      </c>
      <c r="T106" s="85">
        <f t="shared" si="16"/>
        <v>-0.62467436619718342</v>
      </c>
      <c r="U106" s="153">
        <f>IFERROR(VLOOKUP(B106,'Balancete acumulado 2019'!$B$10:$I$1047,8,0),0)</f>
        <v>136622.60999999999</v>
      </c>
    </row>
    <row r="107" spans="1:21" hidden="1">
      <c r="B107" s="39" t="s">
        <v>5949</v>
      </c>
      <c r="C107" s="38" t="s">
        <v>5950</v>
      </c>
      <c r="D107" s="39" t="s">
        <v>5951</v>
      </c>
      <c r="E107" s="39" t="s">
        <v>6090</v>
      </c>
      <c r="F107" s="5">
        <f t="shared" si="9"/>
        <v>18</v>
      </c>
      <c r="G107" s="5" t="str">
        <f t="shared" si="10"/>
        <v>1</v>
      </c>
      <c r="H107" s="81">
        <f>IFERROR(VLOOKUP(B107,'1º SEM 2019'!$B:$I,8,0),0)</f>
        <v>0</v>
      </c>
      <c r="I107" s="81">
        <f>IFERROR(VLOOKUP(B107,'07.2019'!$B$10:$J$954,8,0),0)</f>
        <v>0</v>
      </c>
      <c r="J107" s="81">
        <f>IFERROR(VLOOKUP(B107,'08.2019'!$B$10:$J$983,8,0),0)</f>
        <v>0</v>
      </c>
      <c r="K107" s="82">
        <f t="shared" si="11"/>
        <v>0</v>
      </c>
      <c r="L107" s="81">
        <f>IFERROR(VLOOKUP(B107,'09.2019'!$B$12:$J$998,8,0),0)</f>
        <v>0</v>
      </c>
      <c r="M107" s="82">
        <f t="shared" si="12"/>
        <v>0</v>
      </c>
      <c r="N107" s="81">
        <f>IFERROR(VLOOKUP(B107,'Balancete 10.2019'!$B$10:$J$1020,8,0),0)</f>
        <v>5115.04</v>
      </c>
      <c r="O107" s="82">
        <f t="shared" si="13"/>
        <v>5115.04</v>
      </c>
      <c r="P107" s="153">
        <f>IFERROR(VLOOKUP(B107,'Balancete 11.2019'!$B$11:$I$1020,8,0),0)</f>
        <v>380.36</v>
      </c>
      <c r="Q107" s="82">
        <f t="shared" si="14"/>
        <v>-4734.68</v>
      </c>
      <c r="R107" s="153">
        <f>IFERROR(VLOOKUP(B107,'Balancete 12.2019'!$B$10:$I$1033,8,0),0)</f>
        <v>2415.1999999999998</v>
      </c>
      <c r="S107" s="82">
        <f t="shared" si="15"/>
        <v>2034.8399999999997</v>
      </c>
      <c r="T107" s="85">
        <f t="shared" si="16"/>
        <v>-1.4297735010602617</v>
      </c>
      <c r="U107" s="153">
        <f>IFERROR(VLOOKUP(B107,'Balancete acumulado 2019'!$B$10:$I$1047,8,0),0)</f>
        <v>2415.1999999999998</v>
      </c>
    </row>
    <row r="108" spans="1:21" hidden="1">
      <c r="A108"/>
      <c r="B108" s="35" t="s">
        <v>3248</v>
      </c>
      <c r="C108" s="34" t="s">
        <v>1</v>
      </c>
      <c r="D108" s="35" t="s">
        <v>3249</v>
      </c>
      <c r="E108" s="39"/>
      <c r="F108" s="5">
        <f t="shared" si="9"/>
        <v>13</v>
      </c>
      <c r="G108" s="5" t="str">
        <f t="shared" si="10"/>
        <v>1</v>
      </c>
      <c r="H108" s="81">
        <f>IFERROR(VLOOKUP(B108,'1º SEM 2019'!$B:$I,8,0),0)</f>
        <v>559335.07999999996</v>
      </c>
      <c r="I108" s="81">
        <f>IFERROR(VLOOKUP(B108,'07.2019'!$B$10:$J$954,8,0),0)</f>
        <v>455481.78</v>
      </c>
      <c r="J108" s="81">
        <f>IFERROR(VLOOKUP(B108,'08.2019'!$B$10:$J$983,8,0),0)</f>
        <v>432411.47</v>
      </c>
      <c r="K108" s="82">
        <f t="shared" si="11"/>
        <v>-23070.310000000056</v>
      </c>
      <c r="L108" s="81">
        <f>IFERROR(VLOOKUP(B108,'09.2019'!$B$12:$J$998,8,0),0)</f>
        <v>373236.58</v>
      </c>
      <c r="M108" s="82">
        <f t="shared" si="12"/>
        <v>-59174.889999999956</v>
      </c>
      <c r="N108" s="81">
        <f>IFERROR(VLOOKUP(B108,'Balancete 10.2019'!$B$10:$J$1020,8,0),0)</f>
        <v>259023.43</v>
      </c>
      <c r="O108" s="82">
        <f t="shared" si="13"/>
        <v>-114213.15000000002</v>
      </c>
      <c r="P108" s="153">
        <f>IFERROR(VLOOKUP(B108,'Balancete 11.2019'!$B$11:$I$1020,8,0),0)</f>
        <v>259023.43</v>
      </c>
      <c r="Q108" s="82">
        <f t="shared" si="14"/>
        <v>0</v>
      </c>
      <c r="R108" s="153">
        <f>IFERROR(VLOOKUP(B108,'Balancete 12.2019'!$B$10:$I$1033,8,0),0)</f>
        <v>259023.43</v>
      </c>
      <c r="S108" s="82">
        <f t="shared" si="15"/>
        <v>0</v>
      </c>
      <c r="T108" s="85">
        <f t="shared" si="16"/>
        <v>0</v>
      </c>
      <c r="U108" s="153">
        <f>IFERROR(VLOOKUP(B108,'Balancete acumulado 2019'!$B$10:$I$1047,8,0),0)</f>
        <v>259023.43</v>
      </c>
    </row>
    <row r="109" spans="1:21" hidden="1">
      <c r="B109" s="39" t="s">
        <v>3250</v>
      </c>
      <c r="C109" s="38" t="s">
        <v>3251</v>
      </c>
      <c r="D109" s="39" t="s">
        <v>3252</v>
      </c>
      <c r="E109" s="39" t="s">
        <v>6090</v>
      </c>
      <c r="F109" s="5">
        <f t="shared" si="9"/>
        <v>18</v>
      </c>
      <c r="G109" s="5" t="str">
        <f t="shared" si="10"/>
        <v>1</v>
      </c>
      <c r="H109" s="81">
        <f>IFERROR(VLOOKUP(B109,'1º SEM 2019'!$B:$I,8,0),0)</f>
        <v>559335.07999999996</v>
      </c>
      <c r="I109" s="81">
        <f>IFERROR(VLOOKUP(B109,'07.2019'!$B$10:$J$954,8,0),0)</f>
        <v>455481.78</v>
      </c>
      <c r="J109" s="81">
        <f>IFERROR(VLOOKUP(B109,'08.2019'!$B$10:$J$983,8,0),0)</f>
        <v>432411.47</v>
      </c>
      <c r="K109" s="82">
        <f t="shared" si="11"/>
        <v>-23070.310000000056</v>
      </c>
      <c r="L109" s="81">
        <f>IFERROR(VLOOKUP(B109,'09.2019'!$B$12:$J$998,8,0),0)</f>
        <v>373236.58</v>
      </c>
      <c r="M109" s="82">
        <f t="shared" si="12"/>
        <v>-59174.889999999956</v>
      </c>
      <c r="N109" s="81">
        <f>IFERROR(VLOOKUP(B109,'Balancete 10.2019'!$B$10:$J$1020,8,0),0)</f>
        <v>259023.43</v>
      </c>
      <c r="O109" s="82">
        <f t="shared" si="13"/>
        <v>-114213.15000000002</v>
      </c>
      <c r="P109" s="153">
        <f>IFERROR(VLOOKUP(B109,'Balancete 11.2019'!$B$11:$I$1020,8,0),0)</f>
        <v>259023.43</v>
      </c>
      <c r="Q109" s="82">
        <f t="shared" si="14"/>
        <v>0</v>
      </c>
      <c r="R109" s="153">
        <f>IFERROR(VLOOKUP(B109,'Balancete 12.2019'!$B$10:$I$1033,8,0),0)</f>
        <v>259023.43</v>
      </c>
      <c r="S109" s="82">
        <f t="shared" si="15"/>
        <v>0</v>
      </c>
      <c r="T109" s="85">
        <f t="shared" si="16"/>
        <v>0</v>
      </c>
      <c r="U109" s="153">
        <f>IFERROR(VLOOKUP(B109,'Balancete acumulado 2019'!$B$10:$I$1047,8,0),0)</f>
        <v>259023.43</v>
      </c>
    </row>
    <row r="110" spans="1:21" hidden="1">
      <c r="B110" s="39" t="s">
        <v>14500</v>
      </c>
      <c r="C110" s="38" t="s">
        <v>1</v>
      </c>
      <c r="D110" s="39" t="s">
        <v>14501</v>
      </c>
      <c r="E110" s="39"/>
      <c r="F110" s="5">
        <f t="shared" si="9"/>
        <v>13</v>
      </c>
      <c r="G110" s="5" t="str">
        <f t="shared" si="10"/>
        <v>1</v>
      </c>
      <c r="H110" s="81">
        <f>IFERROR(VLOOKUP(B110,'1º SEM 2019'!$B:$I,8,0),0)</f>
        <v>0</v>
      </c>
      <c r="I110" s="81">
        <f>IFERROR(VLOOKUP(B110,'07.2019'!$B$10:$J$954,8,0),0)</f>
        <v>0</v>
      </c>
      <c r="J110" s="81">
        <f>IFERROR(VLOOKUP(B110,'08.2019'!$B$10:$J$983,8,0),0)</f>
        <v>0</v>
      </c>
      <c r="K110" s="82">
        <f t="shared" si="11"/>
        <v>0</v>
      </c>
      <c r="L110" s="81">
        <f>IFERROR(VLOOKUP(B110,'09.2019'!$B$12:$J$998,8,0),0)</f>
        <v>0</v>
      </c>
      <c r="M110" s="82">
        <f t="shared" si="12"/>
        <v>0</v>
      </c>
      <c r="N110" s="81">
        <f>IFERROR(VLOOKUP(B110,'Balancete 10.2019'!$B$10:$J$1020,8,0),0)</f>
        <v>0</v>
      </c>
      <c r="O110" s="82">
        <f t="shared" si="13"/>
        <v>0</v>
      </c>
      <c r="P110" s="153">
        <f>IFERROR(VLOOKUP(B110,'Balancete 11.2019'!$B$11:$I$1020,8,0),0)</f>
        <v>0</v>
      </c>
      <c r="Q110" s="82">
        <f t="shared" si="14"/>
        <v>0</v>
      </c>
      <c r="R110" s="153">
        <f>IFERROR(VLOOKUP(B110,'Balancete 12.2019'!$B$10:$I$1033,8,0),0)</f>
        <v>36034.449999999997</v>
      </c>
      <c r="S110" s="82">
        <f t="shared" si="15"/>
        <v>36034.449999999997</v>
      </c>
      <c r="T110" s="85">
        <f t="shared" si="16"/>
        <v>0</v>
      </c>
      <c r="U110" s="153">
        <f>IFERROR(VLOOKUP(B110,'Balancete acumulado 2019'!$B$10:$I$1047,8,0),0)</f>
        <v>36034.449999999997</v>
      </c>
    </row>
    <row r="111" spans="1:21" hidden="1">
      <c r="B111" s="39" t="s">
        <v>9086</v>
      </c>
      <c r="C111" s="38" t="s">
        <v>14502</v>
      </c>
      <c r="D111" s="39" t="s">
        <v>14503</v>
      </c>
      <c r="E111" s="39" t="s">
        <v>6090</v>
      </c>
      <c r="F111" s="5">
        <f t="shared" si="9"/>
        <v>18</v>
      </c>
      <c r="G111" s="5" t="str">
        <f t="shared" si="10"/>
        <v>1</v>
      </c>
      <c r="H111" s="81">
        <f>IFERROR(VLOOKUP(B111,'1º SEM 2019'!$B:$I,8,0),0)</f>
        <v>0</v>
      </c>
      <c r="I111" s="81">
        <f>IFERROR(VLOOKUP(B111,'07.2019'!$B$10:$J$954,8,0),0)</f>
        <v>0</v>
      </c>
      <c r="J111" s="81">
        <f>IFERROR(VLOOKUP(B111,'08.2019'!$B$10:$J$983,8,0),0)</f>
        <v>0</v>
      </c>
      <c r="K111" s="82">
        <f t="shared" si="11"/>
        <v>0</v>
      </c>
      <c r="L111" s="81">
        <f>IFERROR(VLOOKUP(B111,'09.2019'!$B$12:$J$998,8,0),0)</f>
        <v>0</v>
      </c>
      <c r="M111" s="82">
        <f t="shared" si="12"/>
        <v>0</v>
      </c>
      <c r="N111" s="81">
        <f>IFERROR(VLOOKUP(B111,'Balancete 10.2019'!$B$10:$J$1020,8,0),0)</f>
        <v>0</v>
      </c>
      <c r="O111" s="82">
        <f t="shared" si="13"/>
        <v>0</v>
      </c>
      <c r="P111" s="153">
        <f>IFERROR(VLOOKUP(B111,'Balancete 11.2019'!$B$11:$I$1020,8,0),0)</f>
        <v>0</v>
      </c>
      <c r="Q111" s="82">
        <f t="shared" si="14"/>
        <v>0</v>
      </c>
      <c r="R111" s="153">
        <f>IFERROR(VLOOKUP(B111,'Balancete 12.2019'!$B$10:$I$1033,8,0),0)</f>
        <v>-8765.75</v>
      </c>
      <c r="S111" s="82">
        <f t="shared" si="15"/>
        <v>-8765.75</v>
      </c>
      <c r="T111" s="85">
        <f t="shared" si="16"/>
        <v>0</v>
      </c>
      <c r="U111" s="153">
        <f>IFERROR(VLOOKUP(B111,'Balancete acumulado 2019'!$B$10:$I$1047,8,0),0)</f>
        <v>-8765.75</v>
      </c>
    </row>
    <row r="112" spans="1:21" hidden="1">
      <c r="B112" s="39" t="s">
        <v>9089</v>
      </c>
      <c r="C112" s="38" t="s">
        <v>14504</v>
      </c>
      <c r="D112" s="39" t="s">
        <v>3337</v>
      </c>
      <c r="E112" s="39" t="s">
        <v>6090</v>
      </c>
      <c r="F112" s="5">
        <f t="shared" si="9"/>
        <v>18</v>
      </c>
      <c r="G112" s="5" t="str">
        <f t="shared" si="10"/>
        <v>1</v>
      </c>
      <c r="H112" s="81">
        <f>IFERROR(VLOOKUP(B112,'1º SEM 2019'!$B:$I,8,0),0)</f>
        <v>0</v>
      </c>
      <c r="I112" s="81">
        <f>IFERROR(VLOOKUP(B112,'07.2019'!$B$10:$J$954,8,0),0)</f>
        <v>0</v>
      </c>
      <c r="J112" s="81">
        <f>IFERROR(VLOOKUP(B112,'08.2019'!$B$10:$J$983,8,0),0)</f>
        <v>0</v>
      </c>
      <c r="K112" s="82">
        <f t="shared" si="11"/>
        <v>0</v>
      </c>
      <c r="L112" s="81">
        <f>IFERROR(VLOOKUP(B112,'09.2019'!$B$12:$J$998,8,0),0)</f>
        <v>0</v>
      </c>
      <c r="M112" s="82">
        <f t="shared" si="12"/>
        <v>0</v>
      </c>
      <c r="N112" s="81">
        <f>IFERROR(VLOOKUP(B112,'Balancete 10.2019'!$B$10:$J$1020,8,0),0)</f>
        <v>0</v>
      </c>
      <c r="O112" s="82">
        <f t="shared" si="13"/>
        <v>0</v>
      </c>
      <c r="P112" s="153">
        <f>IFERROR(VLOOKUP(B112,'Balancete 11.2019'!$B$11:$I$1020,8,0),0)</f>
        <v>0</v>
      </c>
      <c r="Q112" s="82">
        <f t="shared" si="14"/>
        <v>0</v>
      </c>
      <c r="R112" s="153">
        <f>IFERROR(VLOOKUP(B112,'Balancete 12.2019'!$B$10:$I$1033,8,0),0)</f>
        <v>44800.2</v>
      </c>
      <c r="S112" s="82">
        <f t="shared" si="15"/>
        <v>44800.2</v>
      </c>
      <c r="T112" s="85">
        <f t="shared" si="16"/>
        <v>0</v>
      </c>
      <c r="U112" s="153">
        <f>IFERROR(VLOOKUP(B112,'Balancete acumulado 2019'!$B$10:$I$1047,8,0),0)</f>
        <v>44800.2</v>
      </c>
    </row>
    <row r="113" spans="1:21" hidden="1">
      <c r="A113"/>
      <c r="B113" s="35" t="s">
        <v>3253</v>
      </c>
      <c r="C113" s="34" t="s">
        <v>1</v>
      </c>
      <c r="D113" s="35" t="s">
        <v>3254</v>
      </c>
      <c r="E113" s="39"/>
      <c r="F113" s="5">
        <f t="shared" si="9"/>
        <v>13</v>
      </c>
      <c r="G113" s="5" t="str">
        <f t="shared" si="10"/>
        <v>1</v>
      </c>
      <c r="H113" s="81">
        <f>IFERROR(VLOOKUP(B113,'1º SEM 2019'!$B:$I,8,0),0)</f>
        <v>2034551.83</v>
      </c>
      <c r="I113" s="81">
        <f>IFERROR(VLOOKUP(B113,'07.2019'!$B$10:$J$954,8,0),0)</f>
        <v>2034551.83</v>
      </c>
      <c r="J113" s="81">
        <f>IFERROR(VLOOKUP(B113,'08.2019'!$B$10:$J$983,8,0),0)</f>
        <v>2021562.74</v>
      </c>
      <c r="K113" s="82">
        <f t="shared" si="11"/>
        <v>-12989.090000000084</v>
      </c>
      <c r="L113" s="81">
        <f>IFERROR(VLOOKUP(B113,'09.2019'!$B$12:$J$998,8,0),0)</f>
        <v>2032720.92</v>
      </c>
      <c r="M113" s="82">
        <f t="shared" si="12"/>
        <v>11158.179999999935</v>
      </c>
      <c r="N113" s="81">
        <f>IFERROR(VLOOKUP(B113,'Balancete 10.2019'!$B$10:$J$1020,8,0),0)</f>
        <v>2032720.92</v>
      </c>
      <c r="O113" s="82">
        <f t="shared" si="13"/>
        <v>0</v>
      </c>
      <c r="P113" s="153">
        <f>IFERROR(VLOOKUP(B113,'Balancete 11.2019'!$B$11:$I$1020,8,0),0)</f>
        <v>2032720.92</v>
      </c>
      <c r="Q113" s="82">
        <f t="shared" si="14"/>
        <v>0</v>
      </c>
      <c r="R113" s="153">
        <f>IFERROR(VLOOKUP(B113,'Balancete 12.2019'!$B$10:$I$1033,8,0),0)</f>
        <v>2041691.22</v>
      </c>
      <c r="S113" s="82">
        <f t="shared" si="15"/>
        <v>8970.3000000000466</v>
      </c>
      <c r="T113" s="85">
        <f t="shared" si="16"/>
        <v>0</v>
      </c>
      <c r="U113" s="153">
        <f>IFERROR(VLOOKUP(B113,'Balancete acumulado 2019'!$B$10:$I$1047,8,0),0)</f>
        <v>2041691.22</v>
      </c>
    </row>
    <row r="114" spans="1:21" hidden="1">
      <c r="A114"/>
      <c r="B114" s="35" t="s">
        <v>3255</v>
      </c>
      <c r="C114" s="34" t="s">
        <v>1</v>
      </c>
      <c r="D114" s="35" t="s">
        <v>3256</v>
      </c>
      <c r="E114" s="39"/>
      <c r="F114" s="5">
        <f t="shared" si="9"/>
        <v>13</v>
      </c>
      <c r="G114" s="5" t="str">
        <f t="shared" si="10"/>
        <v>1</v>
      </c>
      <c r="H114" s="81">
        <f>IFERROR(VLOOKUP(B114,'1º SEM 2019'!$B:$I,8,0),0)</f>
        <v>2021562.74</v>
      </c>
      <c r="I114" s="81">
        <f>IFERROR(VLOOKUP(B114,'07.2019'!$B$10:$J$954,8,0),0)</f>
        <v>2021562.74</v>
      </c>
      <c r="J114" s="81">
        <f>IFERROR(VLOOKUP(B114,'08.2019'!$B$10:$J$983,8,0),0)</f>
        <v>2021562.74</v>
      </c>
      <c r="K114" s="82">
        <f t="shared" si="11"/>
        <v>0</v>
      </c>
      <c r="L114" s="81">
        <f>IFERROR(VLOOKUP(B114,'09.2019'!$B$12:$J$998,8,0),0)</f>
        <v>2032720.92</v>
      </c>
      <c r="M114" s="82">
        <f t="shared" si="12"/>
        <v>11158.179999999935</v>
      </c>
      <c r="N114" s="81">
        <f>IFERROR(VLOOKUP(B114,'Balancete 10.2019'!$B$10:$J$1020,8,0),0)</f>
        <v>2032720.92</v>
      </c>
      <c r="O114" s="82">
        <f t="shared" si="13"/>
        <v>0</v>
      </c>
      <c r="P114" s="153">
        <f>IFERROR(VLOOKUP(B114,'Balancete 11.2019'!$B$11:$I$1020,8,0),0)</f>
        <v>2032720.92</v>
      </c>
      <c r="Q114" s="82">
        <f t="shared" si="14"/>
        <v>0</v>
      </c>
      <c r="R114" s="153">
        <f>IFERROR(VLOOKUP(B114,'Balancete 12.2019'!$B$10:$I$1033,8,0),0)</f>
        <v>2041691.22</v>
      </c>
      <c r="S114" s="82">
        <f t="shared" si="15"/>
        <v>8970.3000000000466</v>
      </c>
      <c r="T114" s="85">
        <f t="shared" si="16"/>
        <v>0</v>
      </c>
      <c r="U114" s="153">
        <f>IFERROR(VLOOKUP(B114,'Balancete acumulado 2019'!$B$10:$I$1047,8,0),0)</f>
        <v>2041691.22</v>
      </c>
    </row>
    <row r="115" spans="1:21" hidden="1">
      <c r="B115" s="39" t="s">
        <v>3257</v>
      </c>
      <c r="C115" s="38" t="s">
        <v>3258</v>
      </c>
      <c r="D115" s="39" t="s">
        <v>3259</v>
      </c>
      <c r="E115" s="39" t="s">
        <v>6105</v>
      </c>
      <c r="F115" s="5">
        <f t="shared" si="9"/>
        <v>18</v>
      </c>
      <c r="G115" s="5" t="str">
        <f t="shared" si="10"/>
        <v>1</v>
      </c>
      <c r="H115" s="81">
        <f>IFERROR(VLOOKUP(B115,'1º SEM 2019'!$B:$I,8,0),0)</f>
        <v>437942.63</v>
      </c>
      <c r="I115" s="81">
        <f>IFERROR(VLOOKUP(B115,'07.2019'!$B$10:$J$954,8,0),0)</f>
        <v>437942.63</v>
      </c>
      <c r="J115" s="81">
        <f>IFERROR(VLOOKUP(B115,'08.2019'!$B$10:$J$983,8,0),0)</f>
        <v>437942.63</v>
      </c>
      <c r="K115" s="82">
        <f t="shared" si="11"/>
        <v>0</v>
      </c>
      <c r="L115" s="81">
        <f>IFERROR(VLOOKUP(B115,'09.2019'!$B$12:$J$998,8,0),0)</f>
        <v>440209.77</v>
      </c>
      <c r="M115" s="82">
        <f t="shared" si="12"/>
        <v>2267.140000000014</v>
      </c>
      <c r="N115" s="81">
        <f>IFERROR(VLOOKUP(B115,'Balancete 10.2019'!$B$10:$J$1020,8,0),0)</f>
        <v>440209.77</v>
      </c>
      <c r="O115" s="82">
        <f t="shared" si="13"/>
        <v>0</v>
      </c>
      <c r="P115" s="153">
        <f>IFERROR(VLOOKUP(B115,'Balancete 11.2019'!$B$11:$I$1020,8,0),0)</f>
        <v>440209.77</v>
      </c>
      <c r="Q115" s="82">
        <f t="shared" si="14"/>
        <v>0</v>
      </c>
      <c r="R115" s="153">
        <f>IFERROR(VLOOKUP(B115,'Balancete 12.2019'!$B$10:$I$1033,8,0),0)</f>
        <v>442032.37</v>
      </c>
      <c r="S115" s="82">
        <f t="shared" si="15"/>
        <v>1822.5999999999767</v>
      </c>
      <c r="T115" s="85">
        <f t="shared" si="16"/>
        <v>0</v>
      </c>
      <c r="U115" s="153">
        <f>IFERROR(VLOOKUP(B115,'Balancete acumulado 2019'!$B$10:$I$1047,8,0),0)</f>
        <v>442032.37</v>
      </c>
    </row>
    <row r="116" spans="1:21" hidden="1">
      <c r="B116" s="39" t="s">
        <v>3260</v>
      </c>
      <c r="C116" s="38" t="s">
        <v>3261</v>
      </c>
      <c r="D116" s="39" t="s">
        <v>3262</v>
      </c>
      <c r="E116" s="39" t="s">
        <v>6105</v>
      </c>
      <c r="F116" s="5">
        <f t="shared" si="9"/>
        <v>18</v>
      </c>
      <c r="G116" s="5" t="str">
        <f t="shared" si="10"/>
        <v>1</v>
      </c>
      <c r="H116" s="81">
        <f>IFERROR(VLOOKUP(B116,'1º SEM 2019'!$B:$I,8,0),0)</f>
        <v>1583620.11</v>
      </c>
      <c r="I116" s="81">
        <f>IFERROR(VLOOKUP(B116,'07.2019'!$B$10:$J$954,8,0),0)</f>
        <v>1583620.11</v>
      </c>
      <c r="J116" s="81">
        <f>IFERROR(VLOOKUP(B116,'08.2019'!$B$10:$J$983,8,0),0)</f>
        <v>1583620.11</v>
      </c>
      <c r="K116" s="82">
        <f t="shared" si="11"/>
        <v>0</v>
      </c>
      <c r="L116" s="81">
        <f>IFERROR(VLOOKUP(B116,'09.2019'!$B$12:$J$998,8,0),0)</f>
        <v>1592511.15</v>
      </c>
      <c r="M116" s="82">
        <f t="shared" si="12"/>
        <v>8891.0399999998044</v>
      </c>
      <c r="N116" s="81">
        <f>IFERROR(VLOOKUP(B116,'Balancete 10.2019'!$B$10:$J$1020,8,0),0)</f>
        <v>1592511.15</v>
      </c>
      <c r="O116" s="82">
        <f t="shared" si="13"/>
        <v>0</v>
      </c>
      <c r="P116" s="153">
        <f>IFERROR(VLOOKUP(B116,'Balancete 11.2019'!$B$11:$I$1020,8,0),0)</f>
        <v>1592511.15</v>
      </c>
      <c r="Q116" s="82">
        <f t="shared" si="14"/>
        <v>0</v>
      </c>
      <c r="R116" s="153">
        <f>IFERROR(VLOOKUP(B116,'Balancete 12.2019'!$B$10:$I$1033,8,0),0)</f>
        <v>1599658.85</v>
      </c>
      <c r="S116" s="82">
        <f t="shared" si="15"/>
        <v>7147.7000000001863</v>
      </c>
      <c r="T116" s="85">
        <f t="shared" si="16"/>
        <v>0</v>
      </c>
      <c r="U116" s="153">
        <f>IFERROR(VLOOKUP(B116,'Balancete acumulado 2019'!$B$10:$I$1047,8,0),0)</f>
        <v>1599658.85</v>
      </c>
    </row>
    <row r="117" spans="1:21" hidden="1">
      <c r="A117"/>
      <c r="B117" s="35" t="s">
        <v>5952</v>
      </c>
      <c r="C117" s="34" t="s">
        <v>1</v>
      </c>
      <c r="D117" s="35" t="s">
        <v>5953</v>
      </c>
      <c r="E117" s="39"/>
      <c r="F117" s="5">
        <f t="shared" si="9"/>
        <v>13</v>
      </c>
      <c r="G117" s="5" t="str">
        <f t="shared" si="10"/>
        <v>1</v>
      </c>
      <c r="H117" s="81">
        <f>IFERROR(VLOOKUP(B117,'1º SEM 2019'!$B:$I,8,0),0)</f>
        <v>0</v>
      </c>
      <c r="I117" s="81">
        <f>IFERROR(VLOOKUP(B117,'07.2019'!$B$10:$J$954,8,0),0)</f>
        <v>0</v>
      </c>
      <c r="J117" s="81">
        <f>IFERROR(VLOOKUP(B117,'08.2019'!$B$10:$J$983,8,0),0)</f>
        <v>0</v>
      </c>
      <c r="K117" s="82">
        <f t="shared" si="11"/>
        <v>0</v>
      </c>
      <c r="L117" s="81">
        <f>IFERROR(VLOOKUP(B117,'09.2019'!$B$12:$J$998,8,0),0)</f>
        <v>0</v>
      </c>
      <c r="M117" s="82">
        <f t="shared" si="12"/>
        <v>0</v>
      </c>
      <c r="N117" s="81">
        <f>IFERROR(VLOOKUP(B117,'Balancete 10.2019'!$B$10:$J$1020,8,0),0)</f>
        <v>0</v>
      </c>
      <c r="O117" s="82">
        <f t="shared" si="13"/>
        <v>0</v>
      </c>
      <c r="P117" s="153">
        <f>IFERROR(VLOOKUP(B117,'Balancete 11.2019'!$B$11:$I$1020,8,0),0)</f>
        <v>0</v>
      </c>
      <c r="Q117" s="82">
        <f t="shared" si="14"/>
        <v>0</v>
      </c>
      <c r="R117" s="153">
        <f>IFERROR(VLOOKUP(B117,'Balancete 12.2019'!$B$10:$I$1033,8,0),0)</f>
        <v>0</v>
      </c>
      <c r="S117" s="82">
        <f t="shared" si="15"/>
        <v>0</v>
      </c>
      <c r="T117" s="85">
        <f t="shared" si="16"/>
        <v>0</v>
      </c>
      <c r="U117" s="153">
        <f>IFERROR(VLOOKUP(B117,'Balancete acumulado 2019'!$B$10:$I$1047,8,0),0)</f>
        <v>0</v>
      </c>
    </row>
    <row r="118" spans="1:21" hidden="1">
      <c r="A118"/>
      <c r="B118" s="35" t="s">
        <v>5954</v>
      </c>
      <c r="C118" s="34" t="s">
        <v>1</v>
      </c>
      <c r="D118" s="35" t="s">
        <v>5955</v>
      </c>
      <c r="E118" s="39"/>
      <c r="F118" s="5">
        <f t="shared" si="9"/>
        <v>13</v>
      </c>
      <c r="G118" s="5" t="str">
        <f t="shared" si="10"/>
        <v>1</v>
      </c>
      <c r="H118" s="81">
        <f>IFERROR(VLOOKUP(B118,'1º SEM 2019'!$B:$I,8,0),0)</f>
        <v>0</v>
      </c>
      <c r="I118" s="81">
        <f>IFERROR(VLOOKUP(B118,'07.2019'!$B$10:$J$954,8,0),0)</f>
        <v>0</v>
      </c>
      <c r="J118" s="81">
        <f>IFERROR(VLOOKUP(B118,'08.2019'!$B$10:$J$983,8,0),0)</f>
        <v>0</v>
      </c>
      <c r="K118" s="82">
        <f t="shared" si="11"/>
        <v>0</v>
      </c>
      <c r="L118" s="81">
        <f>IFERROR(VLOOKUP(B118,'09.2019'!$B$12:$J$998,8,0),0)</f>
        <v>0</v>
      </c>
      <c r="M118" s="82">
        <f t="shared" si="12"/>
        <v>0</v>
      </c>
      <c r="N118" s="81">
        <f>IFERROR(VLOOKUP(B118,'Balancete 10.2019'!$B$10:$J$1020,8,0),0)</f>
        <v>0</v>
      </c>
      <c r="O118" s="82">
        <f t="shared" si="13"/>
        <v>0</v>
      </c>
      <c r="P118" s="153">
        <f>IFERROR(VLOOKUP(B118,'Balancete 11.2019'!$B$11:$I$1020,8,0),0)</f>
        <v>0</v>
      </c>
      <c r="Q118" s="82">
        <f t="shared" si="14"/>
        <v>0</v>
      </c>
      <c r="R118" s="153">
        <f>IFERROR(VLOOKUP(B118,'Balancete 12.2019'!$B$10:$I$1033,8,0),0)</f>
        <v>0</v>
      </c>
      <c r="S118" s="82">
        <f t="shared" si="15"/>
        <v>0</v>
      </c>
      <c r="T118" s="85">
        <f t="shared" si="16"/>
        <v>0</v>
      </c>
      <c r="U118" s="153">
        <f>IFERROR(VLOOKUP(B118,'Balancete acumulado 2019'!$B$10:$I$1047,8,0),0)</f>
        <v>0</v>
      </c>
    </row>
    <row r="119" spans="1:21" hidden="1">
      <c r="B119" s="39" t="s">
        <v>5956</v>
      </c>
      <c r="C119" s="38" t="s">
        <v>5957</v>
      </c>
      <c r="D119" s="39" t="s">
        <v>4317</v>
      </c>
      <c r="E119" s="39" t="s">
        <v>6090</v>
      </c>
      <c r="F119" s="5">
        <f t="shared" si="9"/>
        <v>18</v>
      </c>
      <c r="G119" s="5" t="str">
        <f t="shared" si="10"/>
        <v>1</v>
      </c>
      <c r="H119" s="81">
        <f>IFERROR(VLOOKUP(B119,'1º SEM 2019'!$B:$I,8,0),0)</f>
        <v>0</v>
      </c>
      <c r="I119" s="81">
        <f>IFERROR(VLOOKUP(B119,'07.2019'!$B$10:$J$954,8,0),0)</f>
        <v>0</v>
      </c>
      <c r="J119" s="81">
        <f>IFERROR(VLOOKUP(B119,'08.2019'!$B$10:$J$983,8,0),0)</f>
        <v>0</v>
      </c>
      <c r="K119" s="82">
        <f t="shared" si="11"/>
        <v>0</v>
      </c>
      <c r="L119" s="81">
        <f>IFERROR(VLOOKUP(B119,'09.2019'!$B$12:$J$998,8,0),0)</f>
        <v>0</v>
      </c>
      <c r="M119" s="82">
        <f t="shared" si="12"/>
        <v>0</v>
      </c>
      <c r="N119" s="81">
        <f>IFERROR(VLOOKUP(B119,'Balancete 10.2019'!$B$10:$J$1020,8,0),0)</f>
        <v>0</v>
      </c>
      <c r="O119" s="82">
        <f t="shared" si="13"/>
        <v>0</v>
      </c>
      <c r="P119" s="153">
        <f>IFERROR(VLOOKUP(B119,'Balancete 11.2019'!$B$11:$I$1020,8,0),0)</f>
        <v>0</v>
      </c>
      <c r="Q119" s="82">
        <f t="shared" si="14"/>
        <v>0</v>
      </c>
      <c r="R119" s="153">
        <f>IFERROR(VLOOKUP(B119,'Balancete 12.2019'!$B$10:$I$1033,8,0),0)</f>
        <v>0</v>
      </c>
      <c r="S119" s="82">
        <f t="shared" si="15"/>
        <v>0</v>
      </c>
      <c r="T119" s="85">
        <f t="shared" si="16"/>
        <v>0</v>
      </c>
      <c r="U119" s="153">
        <f>IFERROR(VLOOKUP(B119,'Balancete acumulado 2019'!$B$10:$I$1047,8,0),0)</f>
        <v>0</v>
      </c>
    </row>
    <row r="120" spans="1:21" hidden="1">
      <c r="B120" s="39" t="s">
        <v>5958</v>
      </c>
      <c r="C120" s="38" t="s">
        <v>5959</v>
      </c>
      <c r="D120" s="39" t="s">
        <v>5960</v>
      </c>
      <c r="E120" s="39" t="s">
        <v>6090</v>
      </c>
      <c r="F120" s="5">
        <f t="shared" si="9"/>
        <v>18</v>
      </c>
      <c r="G120" s="5" t="str">
        <f t="shared" si="10"/>
        <v>1</v>
      </c>
      <c r="H120" s="81">
        <f>IFERROR(VLOOKUP(B120,'1º SEM 2019'!$B:$I,8,0),0)</f>
        <v>0</v>
      </c>
      <c r="I120" s="81">
        <f>IFERROR(VLOOKUP(B120,'07.2019'!$B$10:$J$954,8,0),0)</f>
        <v>0</v>
      </c>
      <c r="J120" s="81">
        <f>IFERROR(VLOOKUP(B120,'08.2019'!$B$10:$J$983,8,0),0)</f>
        <v>0</v>
      </c>
      <c r="K120" s="82">
        <f t="shared" si="11"/>
        <v>0</v>
      </c>
      <c r="L120" s="81">
        <f>IFERROR(VLOOKUP(B120,'09.2019'!$B$12:$J$998,8,0),0)</f>
        <v>0</v>
      </c>
      <c r="M120" s="82">
        <f t="shared" si="12"/>
        <v>0</v>
      </c>
      <c r="N120" s="81">
        <f>IFERROR(VLOOKUP(B120,'Balancete 10.2019'!$B$10:$J$1020,8,0),0)</f>
        <v>0</v>
      </c>
      <c r="O120" s="82">
        <f t="shared" si="13"/>
        <v>0</v>
      </c>
      <c r="P120" s="153">
        <f>IFERROR(VLOOKUP(B120,'Balancete 11.2019'!$B$11:$I$1020,8,0),0)</f>
        <v>0</v>
      </c>
      <c r="Q120" s="82">
        <f t="shared" si="14"/>
        <v>0</v>
      </c>
      <c r="R120" s="153">
        <f>IFERROR(VLOOKUP(B120,'Balancete 12.2019'!$B$10:$I$1033,8,0),0)</f>
        <v>0</v>
      </c>
      <c r="S120" s="82">
        <f t="shared" si="15"/>
        <v>0</v>
      </c>
      <c r="T120" s="85">
        <f t="shared" si="16"/>
        <v>0</v>
      </c>
      <c r="U120" s="153">
        <f>IFERROR(VLOOKUP(B120,'Balancete acumulado 2019'!$B$10:$I$1047,8,0),0)</f>
        <v>0</v>
      </c>
    </row>
    <row r="121" spans="1:21" hidden="1">
      <c r="A121"/>
      <c r="B121" s="35" t="s">
        <v>5591</v>
      </c>
      <c r="C121" s="34" t="s">
        <v>1</v>
      </c>
      <c r="D121" s="35" t="s">
        <v>5592</v>
      </c>
      <c r="E121" s="39"/>
      <c r="F121" s="5">
        <f t="shared" si="9"/>
        <v>13</v>
      </c>
      <c r="G121" s="5" t="str">
        <f t="shared" si="10"/>
        <v>1</v>
      </c>
      <c r="H121" s="81">
        <f>IFERROR(VLOOKUP(B121,'1º SEM 2019'!$B:$I,8,0),0)</f>
        <v>0</v>
      </c>
      <c r="I121" s="81">
        <f>IFERROR(VLOOKUP(B121,'07.2019'!$B$10:$J$954,8,0),0)</f>
        <v>2053.89</v>
      </c>
      <c r="J121" s="81">
        <f>IFERROR(VLOOKUP(B121,'08.2019'!$B$10:$J$983,8,0),0)</f>
        <v>4483.29</v>
      </c>
      <c r="K121" s="82">
        <f t="shared" si="11"/>
        <v>2429.4</v>
      </c>
      <c r="L121" s="81">
        <f>IFERROR(VLOOKUP(B121,'09.2019'!$B$12:$J$998,8,0),0)</f>
        <v>0</v>
      </c>
      <c r="M121" s="82">
        <f t="shared" si="12"/>
        <v>-4483.29</v>
      </c>
      <c r="N121" s="81">
        <f>IFERROR(VLOOKUP(B121,'Balancete 10.2019'!$B$10:$J$1020,8,0),0)</f>
        <v>266.56</v>
      </c>
      <c r="O121" s="82">
        <f t="shared" si="13"/>
        <v>266.56</v>
      </c>
      <c r="P121" s="153">
        <f>IFERROR(VLOOKUP(B121,'Balancete 11.2019'!$B$11:$I$1020,8,0),0)</f>
        <v>999.14</v>
      </c>
      <c r="Q121" s="82">
        <f t="shared" si="14"/>
        <v>732.57999999999993</v>
      </c>
      <c r="R121" s="153">
        <f>IFERROR(VLOOKUP(B121,'Balancete 12.2019'!$B$10:$I$1033,8,0),0)</f>
        <v>0</v>
      </c>
      <c r="S121" s="82">
        <f t="shared" si="15"/>
        <v>-999.14</v>
      </c>
      <c r="T121" s="85">
        <f t="shared" si="16"/>
        <v>-2.3638646973709356</v>
      </c>
      <c r="U121" s="153">
        <f>IFERROR(VLOOKUP(B121,'Balancete acumulado 2019'!$B$10:$I$1047,8,0),0)</f>
        <v>0</v>
      </c>
    </row>
    <row r="122" spans="1:21" hidden="1">
      <c r="B122" s="39" t="s">
        <v>5593</v>
      </c>
      <c r="C122" s="38" t="s">
        <v>5594</v>
      </c>
      <c r="D122" s="39" t="s">
        <v>5595</v>
      </c>
      <c r="E122" s="39" t="s">
        <v>6090</v>
      </c>
      <c r="F122" s="5">
        <f t="shared" si="9"/>
        <v>18</v>
      </c>
      <c r="G122" s="5" t="str">
        <f t="shared" si="10"/>
        <v>1</v>
      </c>
      <c r="H122" s="81">
        <f>IFERROR(VLOOKUP(B122,'1º SEM 2019'!$B:$I,8,0),0)</f>
        <v>0</v>
      </c>
      <c r="I122" s="81">
        <f>IFERROR(VLOOKUP(B122,'07.2019'!$B$10:$J$954,8,0),0)</f>
        <v>2053.89</v>
      </c>
      <c r="J122" s="81">
        <f>IFERROR(VLOOKUP(B122,'08.2019'!$B$10:$J$983,8,0),0)</f>
        <v>4483.29</v>
      </c>
      <c r="K122" s="82">
        <f t="shared" si="11"/>
        <v>2429.4</v>
      </c>
      <c r="L122" s="81">
        <f>IFERROR(VLOOKUP(B122,'09.2019'!$B$12:$J$998,8,0),0)</f>
        <v>0</v>
      </c>
      <c r="M122" s="82">
        <f t="shared" si="12"/>
        <v>-4483.29</v>
      </c>
      <c r="N122" s="81">
        <f>IFERROR(VLOOKUP(B122,'Balancete 10.2019'!$B$10:$J$1020,8,0),0)</f>
        <v>266.56</v>
      </c>
      <c r="O122" s="82">
        <f t="shared" si="13"/>
        <v>266.56</v>
      </c>
      <c r="P122" s="153">
        <f>IFERROR(VLOOKUP(B122,'Balancete 11.2019'!$B$11:$I$1020,8,0),0)</f>
        <v>999.14</v>
      </c>
      <c r="Q122" s="82">
        <f t="shared" si="14"/>
        <v>732.57999999999993</v>
      </c>
      <c r="R122" s="153">
        <f>IFERROR(VLOOKUP(B122,'Balancete 12.2019'!$B$10:$I$1033,8,0),0)</f>
        <v>0</v>
      </c>
      <c r="S122" s="82">
        <f t="shared" si="15"/>
        <v>-999.14</v>
      </c>
      <c r="T122" s="85">
        <f t="shared" si="16"/>
        <v>-2.3638646973709356</v>
      </c>
      <c r="U122" s="153">
        <f>IFERROR(VLOOKUP(B122,'Balancete acumulado 2019'!$B$10:$I$1047,8,0),0)</f>
        <v>0</v>
      </c>
    </row>
    <row r="123" spans="1:21" hidden="1">
      <c r="A123"/>
      <c r="B123" s="35" t="s">
        <v>3268</v>
      </c>
      <c r="C123" s="34" t="s">
        <v>1</v>
      </c>
      <c r="D123" s="35" t="s">
        <v>3269</v>
      </c>
      <c r="E123" s="39"/>
      <c r="F123" s="5">
        <f t="shared" si="9"/>
        <v>13</v>
      </c>
      <c r="G123" s="5" t="str">
        <f t="shared" si="10"/>
        <v>1</v>
      </c>
      <c r="H123" s="81">
        <f>IFERROR(VLOOKUP(B123,'1º SEM 2019'!$B:$I,8,0),0)</f>
        <v>754775.15</v>
      </c>
      <c r="I123" s="81">
        <f>IFERROR(VLOOKUP(B123,'07.2019'!$B$10:$J$954,8,0),0)</f>
        <v>722765.16</v>
      </c>
      <c r="J123" s="81">
        <f>IFERROR(VLOOKUP(B123,'08.2019'!$B$10:$J$983,8,0),0)</f>
        <v>716134.49</v>
      </c>
      <c r="K123" s="82">
        <f t="shared" si="11"/>
        <v>-6630.6700000000419</v>
      </c>
      <c r="L123" s="81">
        <f>IFERROR(VLOOKUP(B123,'09.2019'!$B$12:$J$998,8,0),0)</f>
        <v>1085420.8</v>
      </c>
      <c r="M123" s="82">
        <f t="shared" si="12"/>
        <v>369286.31000000006</v>
      </c>
      <c r="N123" s="81">
        <f>IFERROR(VLOOKUP(B123,'Balancete 10.2019'!$B$10:$J$1020,8,0),0)</f>
        <v>1500294.01</v>
      </c>
      <c r="O123" s="82">
        <f t="shared" si="13"/>
        <v>414873.20999999996</v>
      </c>
      <c r="P123" s="153">
        <f>IFERROR(VLOOKUP(B123,'Balancete 11.2019'!$B$11:$I$1020,8,0),0)</f>
        <v>1516821.63</v>
      </c>
      <c r="Q123" s="82">
        <f t="shared" si="14"/>
        <v>16527.619999999879</v>
      </c>
      <c r="R123" s="153">
        <f>IFERROR(VLOOKUP(B123,'Balancete 12.2019'!$B$10:$I$1033,8,0),0)</f>
        <v>1498464.44</v>
      </c>
      <c r="S123" s="82">
        <f t="shared" si="15"/>
        <v>-18357.189999999944</v>
      </c>
      <c r="T123" s="85">
        <f t="shared" si="16"/>
        <v>-2.1106977290136193</v>
      </c>
      <c r="U123" s="153">
        <f>IFERROR(VLOOKUP(B123,'Balancete acumulado 2019'!$B$10:$I$1047,8,0),0)</f>
        <v>1498464.44</v>
      </c>
    </row>
    <row r="124" spans="1:21" hidden="1">
      <c r="A124"/>
      <c r="B124" s="35" t="s">
        <v>3270</v>
      </c>
      <c r="C124" s="34" t="s">
        <v>1</v>
      </c>
      <c r="D124" s="35" t="s">
        <v>3271</v>
      </c>
      <c r="E124" s="39"/>
      <c r="F124" s="5">
        <f t="shared" si="9"/>
        <v>13</v>
      </c>
      <c r="G124" s="5" t="str">
        <f t="shared" si="10"/>
        <v>1</v>
      </c>
      <c r="H124" s="81">
        <f>IFERROR(VLOOKUP(B124,'1º SEM 2019'!$B:$I,8,0),0)</f>
        <v>754775.15</v>
      </c>
      <c r="I124" s="81">
        <f>IFERROR(VLOOKUP(B124,'07.2019'!$B$10:$J$954,8,0),0)</f>
        <v>722765.16</v>
      </c>
      <c r="J124" s="81">
        <f>IFERROR(VLOOKUP(B124,'08.2019'!$B$10:$J$983,8,0),0)</f>
        <v>716134.49</v>
      </c>
      <c r="K124" s="82">
        <f t="shared" si="11"/>
        <v>-6630.6700000000419</v>
      </c>
      <c r="L124" s="81">
        <f>IFERROR(VLOOKUP(B124,'09.2019'!$B$12:$J$998,8,0),0)</f>
        <v>1085420.8</v>
      </c>
      <c r="M124" s="82">
        <f t="shared" si="12"/>
        <v>369286.31000000006</v>
      </c>
      <c r="N124" s="81">
        <f>IFERROR(VLOOKUP(B124,'Balancete 10.2019'!$B$10:$J$1020,8,0),0)</f>
        <v>1500294.01</v>
      </c>
      <c r="O124" s="82">
        <f t="shared" si="13"/>
        <v>414873.20999999996</v>
      </c>
      <c r="P124" s="153">
        <f>IFERROR(VLOOKUP(B124,'Balancete 11.2019'!$B$11:$I$1020,8,0),0)</f>
        <v>1516821.63</v>
      </c>
      <c r="Q124" s="82">
        <f t="shared" si="14"/>
        <v>16527.619999999879</v>
      </c>
      <c r="R124" s="153">
        <f>IFERROR(VLOOKUP(B124,'Balancete 12.2019'!$B$10:$I$1033,8,0),0)</f>
        <v>1498464.44</v>
      </c>
      <c r="S124" s="82">
        <f t="shared" si="15"/>
        <v>-18357.189999999944</v>
      </c>
      <c r="T124" s="85">
        <f t="shared" si="16"/>
        <v>-2.1106977290136193</v>
      </c>
      <c r="U124" s="153">
        <f>IFERROR(VLOOKUP(B124,'Balancete acumulado 2019'!$B$10:$I$1047,8,0),0)</f>
        <v>1498464.44</v>
      </c>
    </row>
    <row r="125" spans="1:21" hidden="1">
      <c r="B125" s="39" t="s">
        <v>3272</v>
      </c>
      <c r="C125" s="38" t="s">
        <v>3273</v>
      </c>
      <c r="D125" s="39" t="s">
        <v>3274</v>
      </c>
      <c r="E125" s="39" t="s">
        <v>6090</v>
      </c>
      <c r="F125" s="5">
        <f t="shared" si="9"/>
        <v>18</v>
      </c>
      <c r="G125" s="5" t="str">
        <f t="shared" si="10"/>
        <v>1</v>
      </c>
      <c r="H125" s="81">
        <f>IFERROR(VLOOKUP(B125,'1º SEM 2019'!$B:$I,8,0),0)</f>
        <v>485500</v>
      </c>
      <c r="I125" s="81">
        <f>IFERROR(VLOOKUP(B125,'07.2019'!$B$10:$J$954,8,0),0)</f>
        <v>472000</v>
      </c>
      <c r="J125" s="81">
        <f>IFERROR(VLOOKUP(B125,'08.2019'!$B$10:$J$983,8,0),0)</f>
        <v>458500</v>
      </c>
      <c r="K125" s="82">
        <f t="shared" si="11"/>
        <v>-13500</v>
      </c>
      <c r="L125" s="81">
        <f>IFERROR(VLOOKUP(B125,'09.2019'!$B$12:$J$998,8,0),0)</f>
        <v>825000</v>
      </c>
      <c r="M125" s="82">
        <f t="shared" si="12"/>
        <v>366500</v>
      </c>
      <c r="N125" s="81">
        <f>IFERROR(VLOOKUP(B125,'Balancete 10.2019'!$B$10:$J$1020,8,0),0)</f>
        <v>1235000</v>
      </c>
      <c r="O125" s="82">
        <f t="shared" si="13"/>
        <v>410000</v>
      </c>
      <c r="P125" s="153">
        <f>IFERROR(VLOOKUP(B125,'Balancete 11.2019'!$B$11:$I$1020,8,0),0)</f>
        <v>1235000</v>
      </c>
      <c r="Q125" s="82">
        <f t="shared" si="14"/>
        <v>0</v>
      </c>
      <c r="R125" s="153">
        <f>IFERROR(VLOOKUP(B125,'Balancete 12.2019'!$B$10:$I$1033,8,0),0)</f>
        <v>1214500</v>
      </c>
      <c r="S125" s="82">
        <f t="shared" si="15"/>
        <v>-20500</v>
      </c>
      <c r="T125" s="85">
        <f t="shared" si="16"/>
        <v>0</v>
      </c>
      <c r="U125" s="153">
        <f>IFERROR(VLOOKUP(B125,'Balancete acumulado 2019'!$B$10:$I$1047,8,0),0)</f>
        <v>1214500</v>
      </c>
    </row>
    <row r="126" spans="1:21" hidden="1">
      <c r="B126" s="39" t="s">
        <v>3275</v>
      </c>
      <c r="C126" s="38" t="s">
        <v>3276</v>
      </c>
      <c r="D126" s="39" t="s">
        <v>3277</v>
      </c>
      <c r="E126" s="39" t="s">
        <v>6090</v>
      </c>
      <c r="F126" s="5">
        <f t="shared" si="9"/>
        <v>18</v>
      </c>
      <c r="G126" s="5" t="str">
        <f t="shared" si="10"/>
        <v>1</v>
      </c>
      <c r="H126" s="81">
        <f>IFERROR(VLOOKUP(B126,'1º SEM 2019'!$B:$I,8,0),0)</f>
        <v>269275.15000000002</v>
      </c>
      <c r="I126" s="81">
        <f>IFERROR(VLOOKUP(B126,'07.2019'!$B$10:$J$954,8,0),0)</f>
        <v>250765.16</v>
      </c>
      <c r="J126" s="81">
        <f>IFERROR(VLOOKUP(B126,'08.2019'!$B$10:$J$983,8,0),0)</f>
        <v>257634.49</v>
      </c>
      <c r="K126" s="82">
        <f t="shared" si="11"/>
        <v>6869.3299999999872</v>
      </c>
      <c r="L126" s="81">
        <f>IFERROR(VLOOKUP(B126,'09.2019'!$B$12:$J$998,8,0),0)</f>
        <v>260420.8</v>
      </c>
      <c r="M126" s="82">
        <f t="shared" si="12"/>
        <v>2786.3099999999977</v>
      </c>
      <c r="N126" s="81">
        <f>IFERROR(VLOOKUP(B126,'Balancete 10.2019'!$B$10:$J$1020,8,0),0)</f>
        <v>265294.01</v>
      </c>
      <c r="O126" s="82">
        <f t="shared" si="13"/>
        <v>4873.210000000021</v>
      </c>
      <c r="P126" s="153">
        <f>IFERROR(VLOOKUP(B126,'Balancete 11.2019'!$B$11:$I$1020,8,0),0)</f>
        <v>281821.63</v>
      </c>
      <c r="Q126" s="82">
        <f t="shared" si="14"/>
        <v>16527.619999999995</v>
      </c>
      <c r="R126" s="153">
        <f>IFERROR(VLOOKUP(B126,'Balancete 12.2019'!$B$10:$I$1033,8,0),0)</f>
        <v>283964.44</v>
      </c>
      <c r="S126" s="82">
        <f t="shared" si="15"/>
        <v>2142.8099999999977</v>
      </c>
      <c r="T126" s="85">
        <f t="shared" si="16"/>
        <v>-0.87034975392706282</v>
      </c>
      <c r="U126" s="153">
        <f>IFERROR(VLOOKUP(B126,'Balancete acumulado 2019'!$B$10:$I$1047,8,0),0)</f>
        <v>283964.44</v>
      </c>
    </row>
    <row r="127" spans="1:21" hidden="1">
      <c r="B127" s="39" t="s">
        <v>9260</v>
      </c>
      <c r="C127" s="38" t="s">
        <v>14505</v>
      </c>
      <c r="D127" s="39" t="s">
        <v>14506</v>
      </c>
      <c r="E127" s="39" t="s">
        <v>6090</v>
      </c>
      <c r="F127" s="5">
        <f t="shared" si="9"/>
        <v>18</v>
      </c>
      <c r="G127" s="5" t="str">
        <f t="shared" si="10"/>
        <v>1</v>
      </c>
      <c r="H127" s="81">
        <f>IFERROR(VLOOKUP(B127,'1º SEM 2019'!$B:$I,8,0),0)</f>
        <v>0</v>
      </c>
      <c r="I127" s="81">
        <f>IFERROR(VLOOKUP(B127,'07.2019'!$B$10:$J$954,8,0),0)</f>
        <v>0</v>
      </c>
      <c r="J127" s="81">
        <f>IFERROR(VLOOKUP(B127,'08.2019'!$B$10:$J$983,8,0),0)</f>
        <v>0</v>
      </c>
      <c r="K127" s="82">
        <f t="shared" si="11"/>
        <v>0</v>
      </c>
      <c r="L127" s="81">
        <f>IFERROR(VLOOKUP(B127,'09.2019'!$B$12:$J$998,8,0),0)</f>
        <v>0</v>
      </c>
      <c r="M127" s="82">
        <f t="shared" si="12"/>
        <v>0</v>
      </c>
      <c r="N127" s="81">
        <f>IFERROR(VLOOKUP(B127,'Balancete 10.2019'!$B$10:$J$1020,8,0),0)</f>
        <v>0</v>
      </c>
      <c r="O127" s="82">
        <f t="shared" si="13"/>
        <v>0</v>
      </c>
      <c r="P127" s="153">
        <f>IFERROR(VLOOKUP(B127,'Balancete 11.2019'!$B$11:$I$1020,8,0),0)</f>
        <v>0</v>
      </c>
      <c r="Q127" s="82">
        <f t="shared" si="14"/>
        <v>0</v>
      </c>
      <c r="R127" s="153">
        <f>IFERROR(VLOOKUP(B127,'Balancete 12.2019'!$B$10:$I$1033,8,0),0)</f>
        <v>0</v>
      </c>
      <c r="S127" s="82">
        <f t="shared" si="15"/>
        <v>0</v>
      </c>
      <c r="T127" s="85">
        <f t="shared" si="16"/>
        <v>0</v>
      </c>
      <c r="U127" s="153">
        <f>IFERROR(VLOOKUP(B127,'Balancete acumulado 2019'!$B$10:$I$1047,8,0),0)</f>
        <v>0</v>
      </c>
    </row>
    <row r="128" spans="1:21" hidden="1">
      <c r="A128"/>
      <c r="B128" s="35" t="s">
        <v>3278</v>
      </c>
      <c r="C128" s="34" t="s">
        <v>1</v>
      </c>
      <c r="D128" s="35" t="s">
        <v>3279</v>
      </c>
      <c r="E128" s="39"/>
      <c r="F128" s="5">
        <f t="shared" si="9"/>
        <v>13</v>
      </c>
      <c r="G128" s="5" t="str">
        <f t="shared" si="10"/>
        <v>1</v>
      </c>
      <c r="H128" s="81">
        <f>IFERROR(VLOOKUP(B128,'1º SEM 2019'!$B:$I,8,0),0)</f>
        <v>18175.509999999998</v>
      </c>
      <c r="I128" s="81">
        <f>IFERROR(VLOOKUP(B128,'07.2019'!$B$10:$J$954,8,0),0)</f>
        <v>14530.16</v>
      </c>
      <c r="J128" s="81">
        <f>IFERROR(VLOOKUP(B128,'08.2019'!$B$10:$J$983,8,0),0)</f>
        <v>44949.59</v>
      </c>
      <c r="K128" s="82">
        <f t="shared" si="11"/>
        <v>30419.429999999997</v>
      </c>
      <c r="L128" s="81">
        <f>IFERROR(VLOOKUP(B128,'09.2019'!$B$12:$J$998,8,0),0)</f>
        <v>19380.830000000002</v>
      </c>
      <c r="M128" s="82">
        <f t="shared" si="12"/>
        <v>-25568.759999999995</v>
      </c>
      <c r="N128" s="81">
        <f>IFERROR(VLOOKUP(B128,'Balancete 10.2019'!$B$10:$J$1020,8,0),0)</f>
        <v>55865.98</v>
      </c>
      <c r="O128" s="82">
        <f t="shared" si="13"/>
        <v>36485.15</v>
      </c>
      <c r="P128" s="153">
        <f>IFERROR(VLOOKUP(B128,'Balancete 11.2019'!$B$11:$I$1020,8,0),0)</f>
        <v>36628.1</v>
      </c>
      <c r="Q128" s="82">
        <f t="shared" si="14"/>
        <v>-19237.880000000005</v>
      </c>
      <c r="R128" s="153">
        <f>IFERROR(VLOOKUP(B128,'Balancete 12.2019'!$B$10:$I$1033,8,0),0)</f>
        <v>62272.73</v>
      </c>
      <c r="S128" s="82">
        <f t="shared" si="15"/>
        <v>25644.630000000005</v>
      </c>
      <c r="T128" s="85">
        <f t="shared" si="16"/>
        <v>-2.3330278596186274</v>
      </c>
      <c r="U128" s="153">
        <f>IFERROR(VLOOKUP(B128,'Balancete acumulado 2019'!$B$10:$I$1047,8,0),0)</f>
        <v>62272.73</v>
      </c>
    </row>
    <row r="129" spans="1:21" hidden="1">
      <c r="B129" s="39" t="s">
        <v>3280</v>
      </c>
      <c r="C129" s="38" t="s">
        <v>3281</v>
      </c>
      <c r="D129" s="39" t="s">
        <v>3282</v>
      </c>
      <c r="E129" s="39" t="s">
        <v>6090</v>
      </c>
      <c r="F129" s="5">
        <f t="shared" si="9"/>
        <v>18</v>
      </c>
      <c r="G129" s="5" t="str">
        <f t="shared" si="10"/>
        <v>1</v>
      </c>
      <c r="H129" s="81">
        <f>IFERROR(VLOOKUP(B129,'1º SEM 2019'!$B:$I,8,0),0)</f>
        <v>1920.95</v>
      </c>
      <c r="I129" s="81">
        <f>IFERROR(VLOOKUP(B129,'07.2019'!$B$10:$J$954,8,0),0)</f>
        <v>486</v>
      </c>
      <c r="J129" s="81">
        <f>IFERROR(VLOOKUP(B129,'08.2019'!$B$10:$J$983,8,0),0)</f>
        <v>605</v>
      </c>
      <c r="K129" s="82">
        <f t="shared" si="11"/>
        <v>119</v>
      </c>
      <c r="L129" s="81">
        <f>IFERROR(VLOOKUP(B129,'09.2019'!$B$12:$J$998,8,0),0)</f>
        <v>834.47</v>
      </c>
      <c r="M129" s="82">
        <f t="shared" si="12"/>
        <v>229.47000000000003</v>
      </c>
      <c r="N129" s="81">
        <f>IFERROR(VLOOKUP(B129,'Balancete 10.2019'!$B$10:$J$1020,8,0),0)</f>
        <v>3873</v>
      </c>
      <c r="O129" s="82">
        <f t="shared" si="13"/>
        <v>3038.5299999999997</v>
      </c>
      <c r="P129" s="153">
        <f>IFERROR(VLOOKUP(B129,'Balancete 11.2019'!$B$11:$I$1020,8,0),0)</f>
        <v>3419.37</v>
      </c>
      <c r="Q129" s="82">
        <f t="shared" si="14"/>
        <v>-453.63000000000011</v>
      </c>
      <c r="R129" s="153">
        <f>IFERROR(VLOOKUP(B129,'Balancete 12.2019'!$B$10:$I$1033,8,0),0)</f>
        <v>1204.76</v>
      </c>
      <c r="S129" s="82">
        <f t="shared" si="15"/>
        <v>-2214.6099999999997</v>
      </c>
      <c r="T129" s="85">
        <f t="shared" si="16"/>
        <v>3.8819742962326105</v>
      </c>
      <c r="U129" s="153">
        <f>IFERROR(VLOOKUP(B129,'Balancete acumulado 2019'!$B$10:$I$1047,8,0),0)</f>
        <v>1204.76</v>
      </c>
    </row>
    <row r="130" spans="1:21" hidden="1">
      <c r="B130" s="39" t="s">
        <v>3283</v>
      </c>
      <c r="C130" s="38" t="s">
        <v>3284</v>
      </c>
      <c r="D130" s="39" t="s">
        <v>3285</v>
      </c>
      <c r="E130" s="39" t="s">
        <v>6090</v>
      </c>
      <c r="F130" s="5">
        <f t="shared" si="9"/>
        <v>18</v>
      </c>
      <c r="G130" s="5" t="str">
        <f t="shared" si="10"/>
        <v>1</v>
      </c>
      <c r="H130" s="81">
        <f>IFERROR(VLOOKUP(B130,'1º SEM 2019'!$B:$I,8,0),0)</f>
        <v>555.78</v>
      </c>
      <c r="I130" s="81">
        <f>IFERROR(VLOOKUP(B130,'07.2019'!$B$10:$J$954,8,0),0)</f>
        <v>185.78</v>
      </c>
      <c r="J130" s="81">
        <f>IFERROR(VLOOKUP(B130,'08.2019'!$B$10:$J$983,8,0),0)</f>
        <v>3546.61</v>
      </c>
      <c r="K130" s="82">
        <f t="shared" si="11"/>
        <v>3360.83</v>
      </c>
      <c r="L130" s="81">
        <f>IFERROR(VLOOKUP(B130,'09.2019'!$B$12:$J$998,8,0),0)</f>
        <v>3724.63</v>
      </c>
      <c r="M130" s="82">
        <f t="shared" si="12"/>
        <v>178.01999999999998</v>
      </c>
      <c r="N130" s="81">
        <f>IFERROR(VLOOKUP(B130,'Balancete 10.2019'!$B$10:$J$1020,8,0),0)</f>
        <v>28059.85</v>
      </c>
      <c r="O130" s="82">
        <f t="shared" si="13"/>
        <v>24335.219999999998</v>
      </c>
      <c r="P130" s="153">
        <f>IFERROR(VLOOKUP(B130,'Balancete 11.2019'!$B$11:$I$1020,8,0),0)</f>
        <v>4382.62</v>
      </c>
      <c r="Q130" s="82">
        <f t="shared" si="14"/>
        <v>-23677.23</v>
      </c>
      <c r="R130" s="153">
        <f>IFERROR(VLOOKUP(B130,'Balancete 12.2019'!$B$10:$I$1033,8,0),0)</f>
        <v>16335.13</v>
      </c>
      <c r="S130" s="82">
        <f t="shared" si="15"/>
        <v>11952.509999999998</v>
      </c>
      <c r="T130" s="85">
        <f t="shared" si="16"/>
        <v>-1.5048103177609882</v>
      </c>
      <c r="U130" s="153">
        <f>IFERROR(VLOOKUP(B130,'Balancete acumulado 2019'!$B$10:$I$1047,8,0),0)</f>
        <v>16335.13</v>
      </c>
    </row>
    <row r="131" spans="1:21" hidden="1">
      <c r="B131" s="39" t="s">
        <v>3286</v>
      </c>
      <c r="C131" s="38" t="s">
        <v>3287</v>
      </c>
      <c r="D131" s="39" t="s">
        <v>3288</v>
      </c>
      <c r="E131" s="39" t="s">
        <v>6090</v>
      </c>
      <c r="F131" s="5">
        <f t="shared" si="9"/>
        <v>18</v>
      </c>
      <c r="G131" s="5" t="str">
        <f t="shared" si="10"/>
        <v>1</v>
      </c>
      <c r="H131" s="81">
        <f>IFERROR(VLOOKUP(B131,'1º SEM 2019'!$B:$I,8,0),0)</f>
        <v>15698.78</v>
      </c>
      <c r="I131" s="81">
        <f>IFERROR(VLOOKUP(B131,'07.2019'!$B$10:$J$954,8,0),0)</f>
        <v>13858.38</v>
      </c>
      <c r="J131" s="81">
        <f>IFERROR(VLOOKUP(B131,'08.2019'!$B$10:$J$983,8,0),0)</f>
        <v>40797.980000000003</v>
      </c>
      <c r="K131" s="82">
        <f t="shared" si="11"/>
        <v>26939.600000000006</v>
      </c>
      <c r="L131" s="81">
        <f>IFERROR(VLOOKUP(B131,'09.2019'!$B$12:$J$998,8,0),0)</f>
        <v>14821.73</v>
      </c>
      <c r="M131" s="82">
        <f t="shared" si="12"/>
        <v>-25976.250000000004</v>
      </c>
      <c r="N131" s="81">
        <f>IFERROR(VLOOKUP(B131,'Balancete 10.2019'!$B$10:$J$1020,8,0),0)</f>
        <v>23933.13</v>
      </c>
      <c r="O131" s="82">
        <f t="shared" si="13"/>
        <v>9111.4000000000015</v>
      </c>
      <c r="P131" s="153">
        <f>IFERROR(VLOOKUP(B131,'Balancete 11.2019'!$B$11:$I$1020,8,0),0)</f>
        <v>28826.11</v>
      </c>
      <c r="Q131" s="82">
        <f t="shared" si="14"/>
        <v>4892.9799999999996</v>
      </c>
      <c r="R131" s="153">
        <f>IFERROR(VLOOKUP(B131,'Balancete 12.2019'!$B$10:$I$1033,8,0),0)</f>
        <v>44732.84</v>
      </c>
      <c r="S131" s="82">
        <f t="shared" si="15"/>
        <v>15906.729999999996</v>
      </c>
      <c r="T131" s="85">
        <f t="shared" si="16"/>
        <v>2.2509288817857414</v>
      </c>
      <c r="U131" s="153">
        <f>IFERROR(VLOOKUP(B131,'Balancete acumulado 2019'!$B$10:$I$1047,8,0),0)</f>
        <v>44732.84</v>
      </c>
    </row>
    <row r="132" spans="1:21" hidden="1">
      <c r="A132"/>
      <c r="B132" s="35" t="s">
        <v>3289</v>
      </c>
      <c r="C132" s="34" t="s">
        <v>1</v>
      </c>
      <c r="D132" s="35" t="s">
        <v>3290</v>
      </c>
      <c r="E132" s="39"/>
      <c r="F132" s="5">
        <f t="shared" ref="F132:F195" si="17">LEN(B132)</f>
        <v>13</v>
      </c>
      <c r="G132" s="5" t="str">
        <f t="shared" ref="G132:G195" si="18">LEFT(B132)</f>
        <v>1</v>
      </c>
      <c r="H132" s="81">
        <f>IFERROR(VLOOKUP(B132,'1º SEM 2019'!$B:$I,8,0),0)</f>
        <v>-111837.57</v>
      </c>
      <c r="I132" s="81">
        <f>IFERROR(VLOOKUP(B132,'07.2019'!$B$10:$J$954,8,0),0)</f>
        <v>-109692.43</v>
      </c>
      <c r="J132" s="81">
        <f>IFERROR(VLOOKUP(B132,'08.2019'!$B$10:$J$983,8,0),0)</f>
        <v>-114725.9</v>
      </c>
      <c r="K132" s="82">
        <f t="shared" ref="K132:K195" si="19">J132-I132</f>
        <v>-5033.4700000000012</v>
      </c>
      <c r="L132" s="81">
        <f>IFERROR(VLOOKUP(B132,'09.2019'!$B$12:$J$998,8,0),0)</f>
        <v>-104275.03</v>
      </c>
      <c r="M132" s="82">
        <f t="shared" ref="M132:M195" si="20">L132-J132</f>
        <v>10450.869999999995</v>
      </c>
      <c r="N132" s="81">
        <f>IFERROR(VLOOKUP(B132,'Balancete 10.2019'!$B$10:$J$1020,8,0),0)</f>
        <v>-105185.41</v>
      </c>
      <c r="O132" s="82">
        <f t="shared" ref="O132:O195" si="21">N132-L132</f>
        <v>-910.38000000000466</v>
      </c>
      <c r="P132" s="153">
        <f>IFERROR(VLOOKUP(B132,'Balancete 11.2019'!$B$11:$I$1020,8,0),0)</f>
        <v>-104675.39</v>
      </c>
      <c r="Q132" s="82">
        <f t="shared" ref="Q132:Q195" si="22">P132-N132</f>
        <v>510.02000000000407</v>
      </c>
      <c r="R132" s="153">
        <f>IFERROR(VLOOKUP(B132,'Balancete 12.2019'!$B$10:$I$1033,8,0),0)</f>
        <v>-103916.22</v>
      </c>
      <c r="S132" s="82">
        <f t="shared" ref="S132:S195" si="23">R132-P132</f>
        <v>759.16999999999825</v>
      </c>
      <c r="T132" s="85">
        <f t="shared" ref="T132:T195" si="24">IFERROR(S132/Q132-1,0)</f>
        <v>0.48851025449980812</v>
      </c>
      <c r="U132" s="153">
        <f>IFERROR(VLOOKUP(B132,'Balancete acumulado 2019'!$B$10:$I$1047,8,0),0)</f>
        <v>-103916.22</v>
      </c>
    </row>
    <row r="133" spans="1:21" hidden="1">
      <c r="A133"/>
      <c r="B133" s="35" t="s">
        <v>3291</v>
      </c>
      <c r="C133" s="34" t="s">
        <v>1</v>
      </c>
      <c r="D133" s="35" t="s">
        <v>3292</v>
      </c>
      <c r="E133" s="39"/>
      <c r="F133" s="5">
        <f t="shared" si="17"/>
        <v>13</v>
      </c>
      <c r="G133" s="5" t="str">
        <f t="shared" si="18"/>
        <v>1</v>
      </c>
      <c r="H133" s="81">
        <f>IFERROR(VLOOKUP(B133,'1º SEM 2019'!$B:$I,8,0),0)</f>
        <v>-111837.57</v>
      </c>
      <c r="I133" s="81">
        <f>IFERROR(VLOOKUP(B133,'07.2019'!$B$10:$J$954,8,0),0)</f>
        <v>-109692.43</v>
      </c>
      <c r="J133" s="81">
        <f>IFERROR(VLOOKUP(B133,'08.2019'!$B$10:$J$983,8,0),0)</f>
        <v>-114725.9</v>
      </c>
      <c r="K133" s="82">
        <f t="shared" si="19"/>
        <v>-5033.4700000000012</v>
      </c>
      <c r="L133" s="81">
        <f>IFERROR(VLOOKUP(B133,'09.2019'!$B$12:$J$998,8,0),0)</f>
        <v>-104275.03</v>
      </c>
      <c r="M133" s="82">
        <f t="shared" si="20"/>
        <v>10450.869999999995</v>
      </c>
      <c r="N133" s="81">
        <f>IFERROR(VLOOKUP(B133,'Balancete 10.2019'!$B$10:$J$1020,8,0),0)</f>
        <v>-105185.41</v>
      </c>
      <c r="O133" s="82">
        <f t="shared" si="21"/>
        <v>-910.38000000000466</v>
      </c>
      <c r="P133" s="153">
        <f>IFERROR(VLOOKUP(B133,'Balancete 11.2019'!$B$11:$I$1020,8,0),0)</f>
        <v>-104675.39</v>
      </c>
      <c r="Q133" s="82">
        <f t="shared" si="22"/>
        <v>510.02000000000407</v>
      </c>
      <c r="R133" s="153">
        <f>IFERROR(VLOOKUP(B133,'Balancete 12.2019'!$B$10:$I$1033,8,0),0)</f>
        <v>-103916.22</v>
      </c>
      <c r="S133" s="82">
        <f t="shared" si="23"/>
        <v>759.16999999999825</v>
      </c>
      <c r="T133" s="85">
        <f t="shared" si="24"/>
        <v>0.48851025449980812</v>
      </c>
      <c r="U133" s="153">
        <f>IFERROR(VLOOKUP(B133,'Balancete acumulado 2019'!$B$10:$I$1047,8,0),0)</f>
        <v>-103916.22</v>
      </c>
    </row>
    <row r="134" spans="1:21" hidden="1">
      <c r="A134"/>
      <c r="B134" s="35" t="s">
        <v>3293</v>
      </c>
      <c r="C134" s="34" t="s">
        <v>1</v>
      </c>
      <c r="D134" s="35" t="s">
        <v>3294</v>
      </c>
      <c r="E134" s="39"/>
      <c r="F134" s="5">
        <f t="shared" si="17"/>
        <v>13</v>
      </c>
      <c r="G134" s="5" t="str">
        <f t="shared" si="18"/>
        <v>1</v>
      </c>
      <c r="H134" s="81">
        <f>IFERROR(VLOOKUP(B134,'1º SEM 2019'!$B:$I,8,0),0)</f>
        <v>-111837.57</v>
      </c>
      <c r="I134" s="81">
        <f>IFERROR(VLOOKUP(B134,'07.2019'!$B$10:$J$954,8,0),0)</f>
        <v>-109692.43</v>
      </c>
      <c r="J134" s="81">
        <f>IFERROR(VLOOKUP(B134,'08.2019'!$B$10:$J$983,8,0),0)</f>
        <v>-114725.9</v>
      </c>
      <c r="K134" s="82">
        <f t="shared" si="19"/>
        <v>-5033.4700000000012</v>
      </c>
      <c r="L134" s="81">
        <f>IFERROR(VLOOKUP(B134,'09.2019'!$B$12:$J$998,8,0),0)</f>
        <v>-104275.03</v>
      </c>
      <c r="M134" s="82">
        <f t="shared" si="20"/>
        <v>10450.869999999995</v>
      </c>
      <c r="N134" s="81">
        <f>IFERROR(VLOOKUP(B134,'Balancete 10.2019'!$B$10:$J$1020,8,0),0)</f>
        <v>-105185.41</v>
      </c>
      <c r="O134" s="82">
        <f t="shared" si="21"/>
        <v>-910.38000000000466</v>
      </c>
      <c r="P134" s="153">
        <f>IFERROR(VLOOKUP(B134,'Balancete 11.2019'!$B$11:$I$1020,8,0),0)</f>
        <v>-104675.39</v>
      </c>
      <c r="Q134" s="82">
        <f t="shared" si="22"/>
        <v>510.02000000000407</v>
      </c>
      <c r="R134" s="153">
        <f>IFERROR(VLOOKUP(B134,'Balancete 12.2019'!$B$10:$I$1033,8,0),0)</f>
        <v>-103916.22</v>
      </c>
      <c r="S134" s="82">
        <f t="shared" si="23"/>
        <v>759.16999999999825</v>
      </c>
      <c r="T134" s="85">
        <f t="shared" si="24"/>
        <v>0.48851025449980812</v>
      </c>
      <c r="U134" s="153">
        <f>IFERROR(VLOOKUP(B134,'Balancete acumulado 2019'!$B$10:$I$1047,8,0),0)</f>
        <v>-103916.22</v>
      </c>
    </row>
    <row r="135" spans="1:21" ht="22.5" hidden="1">
      <c r="B135" s="39" t="s">
        <v>3295</v>
      </c>
      <c r="C135" s="38" t="s">
        <v>3296</v>
      </c>
      <c r="D135" s="39" t="s">
        <v>3297</v>
      </c>
      <c r="E135" s="39" t="s">
        <v>6102</v>
      </c>
      <c r="F135" s="5">
        <f t="shared" si="17"/>
        <v>18</v>
      </c>
      <c r="G135" s="5" t="str">
        <f t="shared" si="18"/>
        <v>1</v>
      </c>
      <c r="H135" s="81">
        <f>IFERROR(VLOOKUP(B135,'1º SEM 2019'!$B:$I,8,0),0)</f>
        <v>-111837.57</v>
      </c>
      <c r="I135" s="81">
        <f>IFERROR(VLOOKUP(B135,'07.2019'!$B$10:$J$954,8,0),0)</f>
        <v>-109692.43</v>
      </c>
      <c r="J135" s="81">
        <f>IFERROR(VLOOKUP(B135,'08.2019'!$B$10:$J$983,8,0),0)</f>
        <v>-114725.9</v>
      </c>
      <c r="K135" s="82">
        <f t="shared" si="19"/>
        <v>-5033.4700000000012</v>
      </c>
      <c r="L135" s="81">
        <f>IFERROR(VLOOKUP(B135,'09.2019'!$B$12:$J$998,8,0),0)</f>
        <v>-104275.03</v>
      </c>
      <c r="M135" s="82">
        <f t="shared" si="20"/>
        <v>10450.869999999995</v>
      </c>
      <c r="N135" s="81">
        <f>IFERROR(VLOOKUP(B135,'Balancete 10.2019'!$B$10:$J$1020,8,0),0)</f>
        <v>-105185.41</v>
      </c>
      <c r="O135" s="82">
        <f t="shared" si="21"/>
        <v>-910.38000000000466</v>
      </c>
      <c r="P135" s="153">
        <f>IFERROR(VLOOKUP(B135,'Balancete 11.2019'!$B$11:$I$1020,8,0),0)</f>
        <v>-104675.39</v>
      </c>
      <c r="Q135" s="82">
        <f t="shared" si="22"/>
        <v>510.02000000000407</v>
      </c>
      <c r="R135" s="153">
        <f>IFERROR(VLOOKUP(B135,'Balancete 12.2019'!$B$10:$I$1033,8,0),0)</f>
        <v>-103916.22</v>
      </c>
      <c r="S135" s="82">
        <f t="shared" si="23"/>
        <v>759.16999999999825</v>
      </c>
      <c r="T135" s="85">
        <f t="shared" si="24"/>
        <v>0.48851025449980812</v>
      </c>
      <c r="U135" s="153">
        <f>IFERROR(VLOOKUP(B135,'Balancete acumulado 2019'!$B$10:$I$1047,8,0),0)</f>
        <v>-103916.22</v>
      </c>
    </row>
    <row r="136" spans="1:21" hidden="1">
      <c r="A136"/>
      <c r="B136" s="35" t="s">
        <v>3298</v>
      </c>
      <c r="C136" s="34" t="s">
        <v>1</v>
      </c>
      <c r="D136" s="35" t="s">
        <v>3299</v>
      </c>
      <c r="E136" s="39"/>
      <c r="F136" s="5">
        <f t="shared" si="17"/>
        <v>13</v>
      </c>
      <c r="G136" s="5" t="str">
        <f t="shared" si="18"/>
        <v>1</v>
      </c>
      <c r="H136" s="81">
        <f>IFERROR(VLOOKUP(B136,'1º SEM 2019'!$B:$I,8,0),0)</f>
        <v>6220529.6799999997</v>
      </c>
      <c r="I136" s="81">
        <f>IFERROR(VLOOKUP(B136,'07.2019'!$B$10:$J$954,8,0),0)</f>
        <v>5357414.78</v>
      </c>
      <c r="J136" s="81">
        <f>IFERROR(VLOOKUP(B136,'08.2019'!$B$10:$J$983,8,0),0)</f>
        <v>6939517.3499999996</v>
      </c>
      <c r="K136" s="82">
        <f t="shared" si="19"/>
        <v>1582102.5699999994</v>
      </c>
      <c r="L136" s="81">
        <f>IFERROR(VLOOKUP(B136,'09.2019'!$B$12:$J$998,8,0),0)</f>
        <v>6295212.8700000001</v>
      </c>
      <c r="M136" s="82">
        <f t="shared" si="20"/>
        <v>-644304.47999999952</v>
      </c>
      <c r="N136" s="81">
        <f>IFERROR(VLOOKUP(B136,'Balancete 10.2019'!$B$10:$J$1020,8,0),0)</f>
        <v>5703791.3700000001</v>
      </c>
      <c r="O136" s="82">
        <f t="shared" si="21"/>
        <v>-591421.5</v>
      </c>
      <c r="P136" s="153">
        <f>IFERROR(VLOOKUP(B136,'Balancete 11.2019'!$B$11:$I$1020,8,0),0)</f>
        <v>5359807.8099999996</v>
      </c>
      <c r="Q136" s="82">
        <f t="shared" si="22"/>
        <v>-343983.56000000052</v>
      </c>
      <c r="R136" s="153">
        <f>IFERROR(VLOOKUP(B136,'Balancete 12.2019'!$B$10:$I$1033,8,0),0)</f>
        <v>5408639.3700000001</v>
      </c>
      <c r="S136" s="82">
        <f t="shared" si="23"/>
        <v>48831.560000000522</v>
      </c>
      <c r="T136" s="85">
        <f t="shared" si="24"/>
        <v>-1.1419589936216732</v>
      </c>
      <c r="U136" s="153">
        <f>IFERROR(VLOOKUP(B136,'Balancete acumulado 2019'!$B$10:$I$1047,8,0),0)</f>
        <v>5408639.3700000001</v>
      </c>
    </row>
    <row r="137" spans="1:21" hidden="1">
      <c r="A137"/>
      <c r="B137" s="35" t="s">
        <v>3300</v>
      </c>
      <c r="C137" s="34" t="s">
        <v>1</v>
      </c>
      <c r="D137" s="35" t="s">
        <v>3301</v>
      </c>
      <c r="E137" s="39"/>
      <c r="F137" s="5">
        <f t="shared" si="17"/>
        <v>13</v>
      </c>
      <c r="G137" s="5" t="str">
        <f t="shared" si="18"/>
        <v>1</v>
      </c>
      <c r="H137" s="81">
        <f>IFERROR(VLOOKUP(B137,'1º SEM 2019'!$B:$I,8,0),0)</f>
        <v>6023089.9900000002</v>
      </c>
      <c r="I137" s="81">
        <f>IFERROR(VLOOKUP(B137,'07.2019'!$B$10:$J$954,8,0),0)</f>
        <v>5186303.09</v>
      </c>
      <c r="J137" s="81">
        <f>IFERROR(VLOOKUP(B137,'08.2019'!$B$10:$J$983,8,0),0)</f>
        <v>6793210.1399999997</v>
      </c>
      <c r="K137" s="82">
        <f t="shared" si="19"/>
        <v>1606907.0499999998</v>
      </c>
      <c r="L137" s="81">
        <f>IFERROR(VLOOKUP(B137,'09.2019'!$B$12:$J$998,8,0),0)</f>
        <v>6173710.1399999997</v>
      </c>
      <c r="M137" s="82">
        <f t="shared" si="20"/>
        <v>-619500</v>
      </c>
      <c r="N137" s="81">
        <f>IFERROR(VLOOKUP(B137,'Balancete 10.2019'!$B$10:$J$1020,8,0),0)</f>
        <v>5607093.1200000001</v>
      </c>
      <c r="O137" s="82">
        <f t="shared" si="21"/>
        <v>-566617.01999999955</v>
      </c>
      <c r="P137" s="153">
        <f>IFERROR(VLOOKUP(B137,'Balancete 11.2019'!$B$11:$I$1020,8,0),0)</f>
        <v>5282573.12</v>
      </c>
      <c r="Q137" s="82">
        <f t="shared" si="22"/>
        <v>-324520</v>
      </c>
      <c r="R137" s="153">
        <f>IFERROR(VLOOKUP(B137,'Balancete 12.2019'!$B$10:$I$1033,8,0),0)</f>
        <v>5310443.67</v>
      </c>
      <c r="S137" s="82">
        <f t="shared" si="23"/>
        <v>27870.549999999814</v>
      </c>
      <c r="T137" s="85">
        <f t="shared" si="24"/>
        <v>-1.0858823801306539</v>
      </c>
      <c r="U137" s="153">
        <f>IFERROR(VLOOKUP(B137,'Balancete acumulado 2019'!$B$10:$I$1047,8,0),0)</f>
        <v>5310443.67</v>
      </c>
    </row>
    <row r="138" spans="1:21" hidden="1">
      <c r="A138"/>
      <c r="B138" s="35" t="s">
        <v>3302</v>
      </c>
      <c r="C138" s="34" t="s">
        <v>1</v>
      </c>
      <c r="D138" s="35" t="s">
        <v>3303</v>
      </c>
      <c r="E138" s="39"/>
      <c r="F138" s="5">
        <f t="shared" si="17"/>
        <v>13</v>
      </c>
      <c r="G138" s="5" t="str">
        <f t="shared" si="18"/>
        <v>1</v>
      </c>
      <c r="H138" s="81">
        <f>IFERROR(VLOOKUP(B138,'1º SEM 2019'!$B:$I,8,0),0)</f>
        <v>6023089.9900000002</v>
      </c>
      <c r="I138" s="81">
        <f>IFERROR(VLOOKUP(B138,'07.2019'!$B$10:$J$954,8,0),0)</f>
        <v>5186303.09</v>
      </c>
      <c r="J138" s="81">
        <f>IFERROR(VLOOKUP(B138,'08.2019'!$B$10:$J$983,8,0),0)</f>
        <v>6793210.1399999997</v>
      </c>
      <c r="K138" s="82">
        <f t="shared" si="19"/>
        <v>1606907.0499999998</v>
      </c>
      <c r="L138" s="81">
        <f>IFERROR(VLOOKUP(B138,'09.2019'!$B$12:$J$998,8,0),0)</f>
        <v>6173710.1399999997</v>
      </c>
      <c r="M138" s="82">
        <f t="shared" si="20"/>
        <v>-619500</v>
      </c>
      <c r="N138" s="81">
        <f>IFERROR(VLOOKUP(B138,'Balancete 10.2019'!$B$10:$J$1020,8,0),0)</f>
        <v>5607093.1200000001</v>
      </c>
      <c r="O138" s="82">
        <f t="shared" si="21"/>
        <v>-566617.01999999955</v>
      </c>
      <c r="P138" s="153">
        <f>IFERROR(VLOOKUP(B138,'Balancete 11.2019'!$B$11:$I$1020,8,0),0)</f>
        <v>5282573.12</v>
      </c>
      <c r="Q138" s="82">
        <f t="shared" si="22"/>
        <v>-324520</v>
      </c>
      <c r="R138" s="153">
        <f>IFERROR(VLOOKUP(B138,'Balancete 12.2019'!$B$10:$I$1033,8,0),0)</f>
        <v>5310443.67</v>
      </c>
      <c r="S138" s="82">
        <f t="shared" si="23"/>
        <v>27870.549999999814</v>
      </c>
      <c r="T138" s="85">
        <f t="shared" si="24"/>
        <v>-1.0858823801306539</v>
      </c>
      <c r="U138" s="153">
        <f>IFERROR(VLOOKUP(B138,'Balancete acumulado 2019'!$B$10:$I$1047,8,0),0)</f>
        <v>5310443.67</v>
      </c>
    </row>
    <row r="139" spans="1:21" hidden="1">
      <c r="A139"/>
      <c r="B139" s="35" t="s">
        <v>3304</v>
      </c>
      <c r="C139" s="34" t="s">
        <v>1</v>
      </c>
      <c r="D139" s="35" t="s">
        <v>3305</v>
      </c>
      <c r="E139" s="39"/>
      <c r="F139" s="5">
        <f t="shared" si="17"/>
        <v>13</v>
      </c>
      <c r="G139" s="5" t="str">
        <f t="shared" si="18"/>
        <v>1</v>
      </c>
      <c r="H139" s="81">
        <f>IFERROR(VLOOKUP(B139,'1º SEM 2019'!$B:$I,8,0),0)</f>
        <v>5451999.5800000001</v>
      </c>
      <c r="I139" s="81">
        <f>IFERROR(VLOOKUP(B139,'07.2019'!$B$10:$J$954,8,0),0)</f>
        <v>4532148.0999999996</v>
      </c>
      <c r="J139" s="81">
        <f>IFERROR(VLOOKUP(B139,'08.2019'!$B$10:$J$983,8,0),0)</f>
        <v>6140555.1500000004</v>
      </c>
      <c r="K139" s="82">
        <f t="shared" si="19"/>
        <v>1608407.0500000007</v>
      </c>
      <c r="L139" s="81">
        <f>IFERROR(VLOOKUP(B139,'09.2019'!$B$12:$J$998,8,0),0)</f>
        <v>5538555.1500000004</v>
      </c>
      <c r="M139" s="82">
        <f t="shared" si="20"/>
        <v>-602000</v>
      </c>
      <c r="N139" s="81">
        <f>IFERROR(VLOOKUP(B139,'Balancete 10.2019'!$B$10:$J$1020,8,0),0)</f>
        <v>4930555.1500000004</v>
      </c>
      <c r="O139" s="82">
        <f t="shared" si="21"/>
        <v>-608000</v>
      </c>
      <c r="P139" s="153">
        <f>IFERROR(VLOOKUP(B139,'Balancete 11.2019'!$B$11:$I$1020,8,0),0)</f>
        <v>4630555.1500000004</v>
      </c>
      <c r="Q139" s="82">
        <f t="shared" si="22"/>
        <v>-300000</v>
      </c>
      <c r="R139" s="153">
        <f>IFERROR(VLOOKUP(B139,'Balancete 12.2019'!$B$10:$I$1033,8,0),0)</f>
        <v>4685216.1100000003</v>
      </c>
      <c r="S139" s="82">
        <f t="shared" si="23"/>
        <v>54660.959999999963</v>
      </c>
      <c r="T139" s="85">
        <f t="shared" si="24"/>
        <v>-1.1822031999999998</v>
      </c>
      <c r="U139" s="153">
        <f>IFERROR(VLOOKUP(B139,'Balancete acumulado 2019'!$B$10:$I$1047,8,0),0)</f>
        <v>4685216.1100000003</v>
      </c>
    </row>
    <row r="140" spans="1:21" hidden="1">
      <c r="B140" s="39" t="s">
        <v>3306</v>
      </c>
      <c r="C140" s="38" t="s">
        <v>3307</v>
      </c>
      <c r="D140" s="39" t="s">
        <v>3308</v>
      </c>
      <c r="E140" s="39" t="s">
        <v>6092</v>
      </c>
      <c r="F140" s="5">
        <f t="shared" si="17"/>
        <v>18</v>
      </c>
      <c r="G140" s="5" t="str">
        <f t="shared" si="18"/>
        <v>1</v>
      </c>
      <c r="H140" s="81">
        <f>IFERROR(VLOOKUP(B140,'1º SEM 2019'!$B:$I,8,0),0)</f>
        <v>5668660.54</v>
      </c>
      <c r="I140" s="81">
        <f>IFERROR(VLOOKUP(B140,'07.2019'!$B$10:$J$954,8,0),0)</f>
        <v>4624809.0599999996</v>
      </c>
      <c r="J140" s="81">
        <f>IFERROR(VLOOKUP(B140,'08.2019'!$B$10:$J$983,8,0),0)</f>
        <v>6233216.1100000003</v>
      </c>
      <c r="K140" s="82">
        <f t="shared" si="19"/>
        <v>1608407.0500000007</v>
      </c>
      <c r="L140" s="81">
        <f>IFERROR(VLOOKUP(B140,'09.2019'!$B$12:$J$998,8,0),0)</f>
        <v>5631216.1100000003</v>
      </c>
      <c r="M140" s="82">
        <f t="shared" si="20"/>
        <v>-602000</v>
      </c>
      <c r="N140" s="81">
        <f>IFERROR(VLOOKUP(B140,'Balancete 10.2019'!$B$10:$J$1020,8,0),0)</f>
        <v>4985216.1100000003</v>
      </c>
      <c r="O140" s="82">
        <f t="shared" si="21"/>
        <v>-646000</v>
      </c>
      <c r="P140" s="153">
        <f>IFERROR(VLOOKUP(B140,'Balancete 11.2019'!$B$11:$I$1020,8,0),0)</f>
        <v>4985216.1100000003</v>
      </c>
      <c r="Q140" s="82">
        <f t="shared" si="22"/>
        <v>0</v>
      </c>
      <c r="R140" s="153">
        <f>IFERROR(VLOOKUP(B140,'Balancete 12.2019'!$B$10:$I$1033,8,0),0)</f>
        <v>4985216.1100000003</v>
      </c>
      <c r="S140" s="82">
        <f t="shared" si="23"/>
        <v>0</v>
      </c>
      <c r="T140" s="85">
        <f t="shared" si="24"/>
        <v>0</v>
      </c>
      <c r="U140" s="153">
        <f>IFERROR(VLOOKUP(B140,'Balancete acumulado 2019'!$B$10:$I$1047,8,0),0)</f>
        <v>4985216.1100000003</v>
      </c>
    </row>
    <row r="141" spans="1:21" hidden="1">
      <c r="B141" s="39" t="s">
        <v>3309</v>
      </c>
      <c r="C141" s="38" t="s">
        <v>3310</v>
      </c>
      <c r="D141" s="39" t="s">
        <v>3311</v>
      </c>
      <c r="E141" s="39" t="s">
        <v>6103</v>
      </c>
      <c r="F141" s="5">
        <f t="shared" si="17"/>
        <v>18</v>
      </c>
      <c r="G141" s="5" t="str">
        <f t="shared" si="18"/>
        <v>1</v>
      </c>
      <c r="H141" s="81">
        <f>IFERROR(VLOOKUP(B141,'1º SEM 2019'!$B:$I,8,0),0)</f>
        <v>-216660.96</v>
      </c>
      <c r="I141" s="81">
        <f>IFERROR(VLOOKUP(B141,'07.2019'!$B$10:$J$954,8,0),0)</f>
        <v>-92660.96</v>
      </c>
      <c r="J141" s="81">
        <f>IFERROR(VLOOKUP(B141,'08.2019'!$B$10:$J$983,8,0),0)</f>
        <v>-92660.96</v>
      </c>
      <c r="K141" s="82">
        <f t="shared" si="19"/>
        <v>0</v>
      </c>
      <c r="L141" s="81">
        <f>IFERROR(VLOOKUP(B141,'09.2019'!$B$12:$J$998,8,0),0)</f>
        <v>-92660.96</v>
      </c>
      <c r="M141" s="82">
        <f t="shared" si="20"/>
        <v>0</v>
      </c>
      <c r="N141" s="81">
        <f>IFERROR(VLOOKUP(B141,'Balancete 10.2019'!$B$10:$J$1020,8,0),0)</f>
        <v>-54660.959999999999</v>
      </c>
      <c r="O141" s="82">
        <f t="shared" si="21"/>
        <v>38000.000000000007</v>
      </c>
      <c r="P141" s="153">
        <f>IFERROR(VLOOKUP(B141,'Balancete 11.2019'!$B$11:$I$1020,8,0),0)</f>
        <v>-354660.96</v>
      </c>
      <c r="Q141" s="82">
        <f t="shared" si="22"/>
        <v>-300000</v>
      </c>
      <c r="R141" s="153">
        <f>IFERROR(VLOOKUP(B141,'Balancete 12.2019'!$B$10:$I$1033,8,0),0)</f>
        <v>-300000</v>
      </c>
      <c r="S141" s="82">
        <f t="shared" si="23"/>
        <v>54660.960000000021</v>
      </c>
      <c r="T141" s="85">
        <f t="shared" si="24"/>
        <v>-1.1822032</v>
      </c>
      <c r="U141" s="153">
        <f>IFERROR(VLOOKUP(B141,'Balancete acumulado 2019'!$B$10:$I$1047,8,0),0)</f>
        <v>-300000</v>
      </c>
    </row>
    <row r="142" spans="1:21" hidden="1">
      <c r="A142"/>
      <c r="B142" s="35" t="s">
        <v>3312</v>
      </c>
      <c r="C142" s="34" t="s">
        <v>1</v>
      </c>
      <c r="D142" s="35" t="s">
        <v>3313</v>
      </c>
      <c r="E142" s="39"/>
      <c r="F142" s="5">
        <f t="shared" si="17"/>
        <v>13</v>
      </c>
      <c r="G142" s="5" t="str">
        <f t="shared" si="18"/>
        <v>1</v>
      </c>
      <c r="H142" s="81">
        <f>IFERROR(VLOOKUP(B142,'1º SEM 2019'!$B:$I,8,0),0)</f>
        <v>56090.41</v>
      </c>
      <c r="I142" s="81">
        <f>IFERROR(VLOOKUP(B142,'07.2019'!$B$10:$J$954,8,0),0)</f>
        <v>139154.99</v>
      </c>
      <c r="J142" s="81">
        <f>IFERROR(VLOOKUP(B142,'08.2019'!$B$10:$J$983,8,0),0)</f>
        <v>137654.99</v>
      </c>
      <c r="K142" s="82">
        <f t="shared" si="19"/>
        <v>-1500</v>
      </c>
      <c r="L142" s="81">
        <f>IFERROR(VLOOKUP(B142,'09.2019'!$B$12:$J$998,8,0),0)</f>
        <v>120154.99</v>
      </c>
      <c r="M142" s="82">
        <f t="shared" si="20"/>
        <v>-17499.999999999985</v>
      </c>
      <c r="N142" s="81">
        <f>IFERROR(VLOOKUP(B142,'Balancete 10.2019'!$B$10:$J$1020,8,0),0)</f>
        <v>161537.97</v>
      </c>
      <c r="O142" s="82">
        <f t="shared" si="21"/>
        <v>41382.979999999996</v>
      </c>
      <c r="P142" s="153">
        <f>IFERROR(VLOOKUP(B142,'Balancete 11.2019'!$B$11:$I$1020,8,0),0)</f>
        <v>137017.97</v>
      </c>
      <c r="Q142" s="82">
        <f t="shared" si="22"/>
        <v>-24520</v>
      </c>
      <c r="R142" s="153">
        <f>IFERROR(VLOOKUP(B142,'Balancete 12.2019'!$B$10:$I$1033,8,0),0)</f>
        <v>135227.56</v>
      </c>
      <c r="S142" s="82">
        <f t="shared" si="23"/>
        <v>-1790.4100000000035</v>
      </c>
      <c r="T142" s="85">
        <f t="shared" si="24"/>
        <v>-0.92698164763458391</v>
      </c>
      <c r="U142" s="153">
        <f>IFERROR(VLOOKUP(B142,'Balancete acumulado 2019'!$B$10:$I$1047,8,0),0)</f>
        <v>135227.56</v>
      </c>
    </row>
    <row r="143" spans="1:21" hidden="1">
      <c r="B143" s="39" t="s">
        <v>3314</v>
      </c>
      <c r="C143" s="38" t="s">
        <v>3315</v>
      </c>
      <c r="D143" s="39" t="s">
        <v>3316</v>
      </c>
      <c r="E143" s="39" t="s">
        <v>6092</v>
      </c>
      <c r="F143" s="5">
        <f t="shared" si="17"/>
        <v>18</v>
      </c>
      <c r="G143" s="5" t="str">
        <f t="shared" si="18"/>
        <v>1</v>
      </c>
      <c r="H143" s="81">
        <f>IFERROR(VLOOKUP(B143,'1º SEM 2019'!$B:$I,8,0),0)</f>
        <v>56090.41</v>
      </c>
      <c r="I143" s="81">
        <f>IFERROR(VLOOKUP(B143,'07.2019'!$B$10:$J$954,8,0),0)</f>
        <v>139154.99</v>
      </c>
      <c r="J143" s="81">
        <f>IFERROR(VLOOKUP(B143,'08.2019'!$B$10:$J$983,8,0),0)</f>
        <v>137654.99</v>
      </c>
      <c r="K143" s="82">
        <f t="shared" si="19"/>
        <v>-1500</v>
      </c>
      <c r="L143" s="81">
        <f>IFERROR(VLOOKUP(B143,'09.2019'!$B$12:$J$998,8,0),0)</f>
        <v>120154.99</v>
      </c>
      <c r="M143" s="82">
        <f t="shared" si="20"/>
        <v>-17499.999999999985</v>
      </c>
      <c r="N143" s="81">
        <f>IFERROR(VLOOKUP(B143,'Balancete 10.2019'!$B$10:$J$1020,8,0),0)</f>
        <v>166005.32999999999</v>
      </c>
      <c r="O143" s="82">
        <f t="shared" si="21"/>
        <v>45850.339999999982</v>
      </c>
      <c r="P143" s="153">
        <f>IFERROR(VLOOKUP(B143,'Balancete 11.2019'!$B$11:$I$1020,8,0),0)</f>
        <v>141485.32999999999</v>
      </c>
      <c r="Q143" s="82">
        <f t="shared" si="22"/>
        <v>-24520</v>
      </c>
      <c r="R143" s="153">
        <f>IFERROR(VLOOKUP(B143,'Balancete 12.2019'!$B$10:$I$1033,8,0),0)</f>
        <v>139694.92000000001</v>
      </c>
      <c r="S143" s="82">
        <f t="shared" si="23"/>
        <v>-1790.4099999999744</v>
      </c>
      <c r="T143" s="85">
        <f t="shared" si="24"/>
        <v>-0.92698164763458502</v>
      </c>
      <c r="U143" s="153">
        <f>IFERROR(VLOOKUP(B143,'Balancete acumulado 2019'!$B$10:$I$1047,8,0),0)</f>
        <v>139694.92000000001</v>
      </c>
    </row>
    <row r="144" spans="1:21" hidden="1">
      <c r="B144" s="39" t="s">
        <v>5680</v>
      </c>
      <c r="C144" s="38" t="s">
        <v>5681</v>
      </c>
      <c r="D144" s="39" t="s">
        <v>5682</v>
      </c>
      <c r="E144" s="39" t="s">
        <v>6103</v>
      </c>
      <c r="F144" s="5">
        <f t="shared" si="17"/>
        <v>18</v>
      </c>
      <c r="G144" s="5" t="str">
        <f t="shared" si="18"/>
        <v>1</v>
      </c>
      <c r="H144" s="81">
        <f>IFERROR(VLOOKUP(B144,'1º SEM 2019'!$B:$I,8,0),0)</f>
        <v>0</v>
      </c>
      <c r="I144" s="81">
        <f>IFERROR(VLOOKUP(B144,'07.2019'!$B$10:$J$954,8,0),0)</f>
        <v>0</v>
      </c>
      <c r="J144" s="81">
        <f>IFERROR(VLOOKUP(B144,'08.2019'!$B$10:$J$983,8,0),0)</f>
        <v>0</v>
      </c>
      <c r="K144" s="82">
        <f t="shared" si="19"/>
        <v>0</v>
      </c>
      <c r="L144" s="81">
        <f>IFERROR(VLOOKUP(B144,'09.2019'!$B$12:$J$998,8,0),0)</f>
        <v>0</v>
      </c>
      <c r="M144" s="82">
        <f t="shared" si="20"/>
        <v>0</v>
      </c>
      <c r="N144" s="81">
        <f>IFERROR(VLOOKUP(B144,'Balancete 10.2019'!$B$10:$J$1020,8,0),0)</f>
        <v>-4467.3599999999997</v>
      </c>
      <c r="O144" s="82">
        <f t="shared" si="21"/>
        <v>-4467.3599999999997</v>
      </c>
      <c r="P144" s="153">
        <f>IFERROR(VLOOKUP(B144,'Balancete 11.2019'!$B$11:$I$1020,8,0),0)</f>
        <v>-4467.3599999999997</v>
      </c>
      <c r="Q144" s="82">
        <f t="shared" si="22"/>
        <v>0</v>
      </c>
      <c r="R144" s="153">
        <f>IFERROR(VLOOKUP(B144,'Balancete 12.2019'!$B$10:$I$1033,8,0),0)</f>
        <v>-4467.3599999999997</v>
      </c>
      <c r="S144" s="82">
        <f t="shared" si="23"/>
        <v>0</v>
      </c>
      <c r="T144" s="85">
        <f t="shared" si="24"/>
        <v>0</v>
      </c>
      <c r="U144" s="153">
        <f>IFERROR(VLOOKUP(B144,'Balancete acumulado 2019'!$B$10:$I$1047,8,0),0)</f>
        <v>-4467.3599999999997</v>
      </c>
    </row>
    <row r="145" spans="1:21" hidden="1">
      <c r="A145"/>
      <c r="B145" s="35" t="s">
        <v>3317</v>
      </c>
      <c r="C145" s="34" t="s">
        <v>1</v>
      </c>
      <c r="D145" s="35" t="s">
        <v>3318</v>
      </c>
      <c r="E145" s="39"/>
      <c r="F145" s="5">
        <f t="shared" si="17"/>
        <v>13</v>
      </c>
      <c r="G145" s="5" t="str">
        <f t="shared" si="18"/>
        <v>1</v>
      </c>
      <c r="H145" s="81">
        <f>IFERROR(VLOOKUP(B145,'1º SEM 2019'!$B:$I,8,0),0)</f>
        <v>515000</v>
      </c>
      <c r="I145" s="81">
        <f>IFERROR(VLOOKUP(B145,'07.2019'!$B$10:$J$954,8,0),0)</f>
        <v>515000</v>
      </c>
      <c r="J145" s="81">
        <f>IFERROR(VLOOKUP(B145,'08.2019'!$B$10:$J$983,8,0),0)</f>
        <v>515000</v>
      </c>
      <c r="K145" s="82">
        <f t="shared" si="19"/>
        <v>0</v>
      </c>
      <c r="L145" s="81">
        <f>IFERROR(VLOOKUP(B145,'09.2019'!$B$12:$J$998,8,0),0)</f>
        <v>515000</v>
      </c>
      <c r="M145" s="82">
        <f t="shared" si="20"/>
        <v>0</v>
      </c>
      <c r="N145" s="81">
        <f>IFERROR(VLOOKUP(B145,'Balancete 10.2019'!$B$10:$J$1020,8,0),0)</f>
        <v>515000</v>
      </c>
      <c r="O145" s="82">
        <f t="shared" si="21"/>
        <v>0</v>
      </c>
      <c r="P145" s="153">
        <f>IFERROR(VLOOKUP(B145,'Balancete 11.2019'!$B$11:$I$1020,8,0),0)</f>
        <v>515000</v>
      </c>
      <c r="Q145" s="82">
        <f t="shared" si="22"/>
        <v>0</v>
      </c>
      <c r="R145" s="153">
        <f>IFERROR(VLOOKUP(B145,'Balancete 12.2019'!$B$10:$I$1033,8,0),0)</f>
        <v>490000</v>
      </c>
      <c r="S145" s="82">
        <f t="shared" si="23"/>
        <v>-25000</v>
      </c>
      <c r="T145" s="85">
        <f t="shared" si="24"/>
        <v>0</v>
      </c>
      <c r="U145" s="153">
        <f>IFERROR(VLOOKUP(B145,'Balancete acumulado 2019'!$B$10:$I$1047,8,0),0)</f>
        <v>490000</v>
      </c>
    </row>
    <row r="146" spans="1:21" hidden="1">
      <c r="B146" s="39" t="s">
        <v>3319</v>
      </c>
      <c r="C146" s="38" t="s">
        <v>3320</v>
      </c>
      <c r="D146" s="39" t="s">
        <v>3321</v>
      </c>
      <c r="E146" s="39" t="s">
        <v>6092</v>
      </c>
      <c r="F146" s="5">
        <f t="shared" si="17"/>
        <v>18</v>
      </c>
      <c r="G146" s="5" t="str">
        <f t="shared" si="18"/>
        <v>1</v>
      </c>
      <c r="H146" s="81">
        <f>IFERROR(VLOOKUP(B146,'1º SEM 2019'!$B:$I,8,0),0)</f>
        <v>584000</v>
      </c>
      <c r="I146" s="81">
        <f>IFERROR(VLOOKUP(B146,'07.2019'!$B$10:$J$954,8,0),0)</f>
        <v>584000</v>
      </c>
      <c r="J146" s="81">
        <f>IFERROR(VLOOKUP(B146,'08.2019'!$B$10:$J$983,8,0),0)</f>
        <v>584000</v>
      </c>
      <c r="K146" s="82">
        <f t="shared" si="19"/>
        <v>0</v>
      </c>
      <c r="L146" s="81">
        <f>IFERROR(VLOOKUP(B146,'09.2019'!$B$12:$J$998,8,0),0)</f>
        <v>584000</v>
      </c>
      <c r="M146" s="82">
        <f t="shared" si="20"/>
        <v>0</v>
      </c>
      <c r="N146" s="81">
        <f>IFERROR(VLOOKUP(B146,'Balancete 10.2019'!$B$10:$J$1020,8,0),0)</f>
        <v>584000</v>
      </c>
      <c r="O146" s="82">
        <f t="shared" si="21"/>
        <v>0</v>
      </c>
      <c r="P146" s="153">
        <f>IFERROR(VLOOKUP(B146,'Balancete 11.2019'!$B$11:$I$1020,8,0),0)</f>
        <v>584000</v>
      </c>
      <c r="Q146" s="82">
        <f t="shared" si="22"/>
        <v>0</v>
      </c>
      <c r="R146" s="153">
        <f>IFERROR(VLOOKUP(B146,'Balancete 12.2019'!$B$10:$I$1033,8,0),0)</f>
        <v>584000</v>
      </c>
      <c r="S146" s="82">
        <f t="shared" si="23"/>
        <v>0</v>
      </c>
      <c r="T146" s="85">
        <f t="shared" si="24"/>
        <v>0</v>
      </c>
      <c r="U146" s="153">
        <f>IFERROR(VLOOKUP(B146,'Balancete acumulado 2019'!$B$10:$I$1047,8,0),0)</f>
        <v>584000</v>
      </c>
    </row>
    <row r="147" spans="1:21" hidden="1">
      <c r="B147" s="39" t="s">
        <v>3322</v>
      </c>
      <c r="C147" s="38" t="s">
        <v>3323</v>
      </c>
      <c r="D147" s="39" t="s">
        <v>3324</v>
      </c>
      <c r="E147" s="39" t="s">
        <v>6103</v>
      </c>
      <c r="F147" s="5">
        <f t="shared" si="17"/>
        <v>18</v>
      </c>
      <c r="G147" s="5" t="str">
        <f t="shared" si="18"/>
        <v>1</v>
      </c>
      <c r="H147" s="81">
        <f>IFERROR(VLOOKUP(B147,'1º SEM 2019'!$B:$I,8,0),0)</f>
        <v>-69000</v>
      </c>
      <c r="I147" s="81">
        <f>IFERROR(VLOOKUP(B147,'07.2019'!$B$10:$J$954,8,0),0)</f>
        <v>-69000</v>
      </c>
      <c r="J147" s="81">
        <f>IFERROR(VLOOKUP(B147,'08.2019'!$B$10:$J$983,8,0),0)</f>
        <v>-69000</v>
      </c>
      <c r="K147" s="82">
        <f t="shared" si="19"/>
        <v>0</v>
      </c>
      <c r="L147" s="81">
        <f>IFERROR(VLOOKUP(B147,'09.2019'!$B$12:$J$998,8,0),0)</f>
        <v>-69000</v>
      </c>
      <c r="M147" s="82">
        <f t="shared" si="20"/>
        <v>0</v>
      </c>
      <c r="N147" s="81">
        <f>IFERROR(VLOOKUP(B147,'Balancete 10.2019'!$B$10:$J$1020,8,0),0)</f>
        <v>-69000</v>
      </c>
      <c r="O147" s="82">
        <f t="shared" si="21"/>
        <v>0</v>
      </c>
      <c r="P147" s="153">
        <f>IFERROR(VLOOKUP(B147,'Balancete 11.2019'!$B$11:$I$1020,8,0),0)</f>
        <v>-69000</v>
      </c>
      <c r="Q147" s="82">
        <f t="shared" si="22"/>
        <v>0</v>
      </c>
      <c r="R147" s="153">
        <f>IFERROR(VLOOKUP(B147,'Balancete 12.2019'!$B$10:$I$1033,8,0),0)</f>
        <v>-94000</v>
      </c>
      <c r="S147" s="82">
        <f t="shared" si="23"/>
        <v>-25000</v>
      </c>
      <c r="T147" s="85">
        <f t="shared" si="24"/>
        <v>0</v>
      </c>
      <c r="U147" s="153">
        <f>IFERROR(VLOOKUP(B147,'Balancete acumulado 2019'!$B$10:$I$1047,8,0),0)</f>
        <v>-94000</v>
      </c>
    </row>
    <row r="148" spans="1:21" hidden="1">
      <c r="A148"/>
      <c r="B148" s="35" t="s">
        <v>3325</v>
      </c>
      <c r="C148" s="34" t="s">
        <v>1</v>
      </c>
      <c r="D148" s="35" t="s">
        <v>3326</v>
      </c>
      <c r="E148" s="39"/>
      <c r="F148" s="5">
        <f t="shared" si="17"/>
        <v>13</v>
      </c>
      <c r="G148" s="5" t="str">
        <f t="shared" si="18"/>
        <v>1</v>
      </c>
      <c r="H148" s="81">
        <f>IFERROR(VLOOKUP(B148,'1º SEM 2019'!$B:$I,8,0),0)</f>
        <v>197439.69</v>
      </c>
      <c r="I148" s="81">
        <f>IFERROR(VLOOKUP(B148,'07.2019'!$B$10:$J$954,8,0),0)</f>
        <v>171111.69</v>
      </c>
      <c r="J148" s="81">
        <f>IFERROR(VLOOKUP(B148,'08.2019'!$B$10:$J$983,8,0),0)</f>
        <v>146307.21</v>
      </c>
      <c r="K148" s="82">
        <f t="shared" si="19"/>
        <v>-24804.48000000001</v>
      </c>
      <c r="L148" s="81">
        <f>IFERROR(VLOOKUP(B148,'09.2019'!$B$12:$J$998,8,0),0)</f>
        <v>121502.73</v>
      </c>
      <c r="M148" s="82">
        <f t="shared" si="20"/>
        <v>-24804.479999999996</v>
      </c>
      <c r="N148" s="81">
        <f>IFERROR(VLOOKUP(B148,'Balancete 10.2019'!$B$10:$J$1020,8,0),0)</f>
        <v>96698.25</v>
      </c>
      <c r="O148" s="82">
        <f t="shared" si="21"/>
        <v>-24804.479999999996</v>
      </c>
      <c r="P148" s="153">
        <f>IFERROR(VLOOKUP(B148,'Balancete 11.2019'!$B$11:$I$1020,8,0),0)</f>
        <v>77234.69</v>
      </c>
      <c r="Q148" s="82">
        <f t="shared" si="22"/>
        <v>-19463.559999999998</v>
      </c>
      <c r="R148" s="153">
        <f>IFERROR(VLOOKUP(B148,'Balancete 12.2019'!$B$10:$I$1033,8,0),0)</f>
        <v>98195.7</v>
      </c>
      <c r="S148" s="82">
        <f t="shared" si="23"/>
        <v>20961.009999999995</v>
      </c>
      <c r="T148" s="85">
        <f t="shared" si="24"/>
        <v>-2.0769360795250202</v>
      </c>
      <c r="U148" s="153">
        <f>IFERROR(VLOOKUP(B148,'Balancete acumulado 2019'!$B$10:$I$1047,8,0),0)</f>
        <v>98195.7</v>
      </c>
    </row>
    <row r="149" spans="1:21" hidden="1">
      <c r="A149"/>
      <c r="B149" s="35" t="s">
        <v>3327</v>
      </c>
      <c r="C149" s="34" t="s">
        <v>1</v>
      </c>
      <c r="D149" s="35" t="s">
        <v>3328</v>
      </c>
      <c r="E149" s="39"/>
      <c r="F149" s="5">
        <f t="shared" si="17"/>
        <v>13</v>
      </c>
      <c r="G149" s="5" t="str">
        <f t="shared" si="18"/>
        <v>1</v>
      </c>
      <c r="H149" s="81">
        <f>IFERROR(VLOOKUP(B149,'1º SEM 2019'!$B:$I,8,0),0)</f>
        <v>197439.69</v>
      </c>
      <c r="I149" s="81">
        <f>IFERROR(VLOOKUP(B149,'07.2019'!$B$10:$J$954,8,0),0)</f>
        <v>171111.69</v>
      </c>
      <c r="J149" s="81">
        <f>IFERROR(VLOOKUP(B149,'08.2019'!$B$10:$J$983,8,0),0)</f>
        <v>146307.21</v>
      </c>
      <c r="K149" s="82">
        <f t="shared" si="19"/>
        <v>-24804.48000000001</v>
      </c>
      <c r="L149" s="81">
        <f>IFERROR(VLOOKUP(B149,'09.2019'!$B$12:$J$998,8,0),0)</f>
        <v>121502.73</v>
      </c>
      <c r="M149" s="82">
        <f t="shared" si="20"/>
        <v>-24804.479999999996</v>
      </c>
      <c r="N149" s="81">
        <f>IFERROR(VLOOKUP(B149,'Balancete 10.2019'!$B$10:$J$1020,8,0),0)</f>
        <v>96698.25</v>
      </c>
      <c r="O149" s="82">
        <f t="shared" si="21"/>
        <v>-24804.479999999996</v>
      </c>
      <c r="P149" s="153">
        <f>IFERROR(VLOOKUP(B149,'Balancete 11.2019'!$B$11:$I$1020,8,0),0)</f>
        <v>77234.69</v>
      </c>
      <c r="Q149" s="82">
        <f t="shared" si="22"/>
        <v>-19463.559999999998</v>
      </c>
      <c r="R149" s="153">
        <f>IFERROR(VLOOKUP(B149,'Balancete 12.2019'!$B$10:$I$1033,8,0),0)</f>
        <v>98195.7</v>
      </c>
      <c r="S149" s="82">
        <f t="shared" si="23"/>
        <v>20961.009999999995</v>
      </c>
      <c r="T149" s="85">
        <f t="shared" si="24"/>
        <v>-2.0769360795250202</v>
      </c>
      <c r="U149" s="153">
        <f>IFERROR(VLOOKUP(B149,'Balancete acumulado 2019'!$B$10:$I$1047,8,0),0)</f>
        <v>98195.7</v>
      </c>
    </row>
    <row r="150" spans="1:21" hidden="1">
      <c r="B150" s="39" t="s">
        <v>3329</v>
      </c>
      <c r="C150" s="38" t="s">
        <v>3330</v>
      </c>
      <c r="D150" s="39" t="s">
        <v>3331</v>
      </c>
      <c r="E150" s="39" t="s">
        <v>6093</v>
      </c>
      <c r="F150" s="5">
        <f t="shared" si="17"/>
        <v>18</v>
      </c>
      <c r="G150" s="5" t="str">
        <f t="shared" si="18"/>
        <v>1</v>
      </c>
      <c r="H150" s="81">
        <f>IFERROR(VLOOKUP(B150,'1º SEM 2019'!$B:$I,8,0),0)</f>
        <v>117524.75</v>
      </c>
      <c r="I150" s="81">
        <f>IFERROR(VLOOKUP(B150,'07.2019'!$B$10:$J$954,8,0),0)</f>
        <v>101689.24</v>
      </c>
      <c r="J150" s="81">
        <f>IFERROR(VLOOKUP(B150,'08.2019'!$B$10:$J$983,8,0),0)</f>
        <v>87377.25</v>
      </c>
      <c r="K150" s="82">
        <f t="shared" si="19"/>
        <v>-14311.990000000005</v>
      </c>
      <c r="L150" s="81">
        <f>IFERROR(VLOOKUP(B150,'09.2019'!$B$12:$J$998,8,0),0)</f>
        <v>73065.259999999995</v>
      </c>
      <c r="M150" s="82">
        <f t="shared" si="20"/>
        <v>-14311.990000000005</v>
      </c>
      <c r="N150" s="81">
        <f>IFERROR(VLOOKUP(B150,'Balancete 10.2019'!$B$10:$J$1020,8,0),0)</f>
        <v>58753.27</v>
      </c>
      <c r="O150" s="82">
        <f t="shared" si="21"/>
        <v>-14311.989999999998</v>
      </c>
      <c r="P150" s="153">
        <f>IFERROR(VLOOKUP(B150,'Balancete 11.2019'!$B$11:$I$1020,8,0),0)</f>
        <v>49782.2</v>
      </c>
      <c r="Q150" s="82">
        <f t="shared" si="22"/>
        <v>-8971.07</v>
      </c>
      <c r="R150" s="153">
        <f>IFERROR(VLOOKUP(B150,'Balancete 12.2019'!$B$10:$I$1033,8,0),0)</f>
        <v>81235.7</v>
      </c>
      <c r="S150" s="82">
        <f t="shared" si="23"/>
        <v>31453.5</v>
      </c>
      <c r="T150" s="85">
        <f t="shared" si="24"/>
        <v>-4.5061035082771621</v>
      </c>
      <c r="U150" s="153">
        <f>IFERROR(VLOOKUP(B150,'Balancete acumulado 2019'!$B$10:$I$1047,8,0),0)</f>
        <v>81235.7</v>
      </c>
    </row>
    <row r="151" spans="1:21" hidden="1">
      <c r="B151" s="39" t="s">
        <v>3332</v>
      </c>
      <c r="C151" s="38" t="s">
        <v>3333</v>
      </c>
      <c r="D151" s="39" t="s">
        <v>3334</v>
      </c>
      <c r="E151" s="39" t="s">
        <v>6093</v>
      </c>
      <c r="F151" s="5">
        <f t="shared" si="17"/>
        <v>18</v>
      </c>
      <c r="G151" s="5" t="str">
        <f t="shared" si="18"/>
        <v>1</v>
      </c>
      <c r="H151" s="81">
        <f>IFERROR(VLOOKUP(B151,'1º SEM 2019'!$B:$I,8,0),0)</f>
        <v>8981.0400000000009</v>
      </c>
      <c r="I151" s="81">
        <f>IFERROR(VLOOKUP(B151,'07.2019'!$B$10:$J$954,8,0),0)</f>
        <v>7484.2</v>
      </c>
      <c r="J151" s="81">
        <f>IFERROR(VLOOKUP(B151,'08.2019'!$B$10:$J$983,8,0),0)</f>
        <v>5987.36</v>
      </c>
      <c r="K151" s="82">
        <f t="shared" si="19"/>
        <v>-1496.8400000000001</v>
      </c>
      <c r="L151" s="81">
        <f>IFERROR(VLOOKUP(B151,'09.2019'!$B$12:$J$998,8,0),0)</f>
        <v>4490.5200000000004</v>
      </c>
      <c r="M151" s="82">
        <f t="shared" si="20"/>
        <v>-1496.8399999999992</v>
      </c>
      <c r="N151" s="81">
        <f>IFERROR(VLOOKUP(B151,'Balancete 10.2019'!$B$10:$J$1020,8,0),0)</f>
        <v>2993.68</v>
      </c>
      <c r="O151" s="82">
        <f t="shared" si="21"/>
        <v>-1496.8400000000006</v>
      </c>
      <c r="P151" s="153">
        <f>IFERROR(VLOOKUP(B151,'Balancete 11.2019'!$B$11:$I$1020,8,0),0)</f>
        <v>1496.84</v>
      </c>
      <c r="Q151" s="82">
        <f t="shared" si="22"/>
        <v>-1496.84</v>
      </c>
      <c r="R151" s="153">
        <f>IFERROR(VLOOKUP(B151,'Balancete 12.2019'!$B$10:$I$1033,8,0),0)</f>
        <v>0</v>
      </c>
      <c r="S151" s="82">
        <f t="shared" si="23"/>
        <v>-1496.84</v>
      </c>
      <c r="T151" s="85">
        <f t="shared" si="24"/>
        <v>0</v>
      </c>
      <c r="U151" s="153">
        <f>IFERROR(VLOOKUP(B151,'Balancete acumulado 2019'!$B$10:$I$1047,8,0),0)</f>
        <v>0</v>
      </c>
    </row>
    <row r="152" spans="1:21" hidden="1">
      <c r="B152" s="39" t="s">
        <v>3335</v>
      </c>
      <c r="C152" s="38" t="s">
        <v>3336</v>
      </c>
      <c r="D152" s="39" t="s">
        <v>3337</v>
      </c>
      <c r="E152" s="39" t="s">
        <v>6093</v>
      </c>
      <c r="F152" s="5">
        <f t="shared" si="17"/>
        <v>18</v>
      </c>
      <c r="G152" s="5" t="str">
        <f t="shared" si="18"/>
        <v>1</v>
      </c>
      <c r="H152" s="81">
        <f>IFERROR(VLOOKUP(B152,'1º SEM 2019'!$B:$I,8,0),0)</f>
        <v>70933.899999999994</v>
      </c>
      <c r="I152" s="81">
        <f>IFERROR(VLOOKUP(B152,'07.2019'!$B$10:$J$954,8,0),0)</f>
        <v>61938.25</v>
      </c>
      <c r="J152" s="81">
        <f>IFERROR(VLOOKUP(B152,'08.2019'!$B$10:$J$983,8,0),0)</f>
        <v>52942.6</v>
      </c>
      <c r="K152" s="82">
        <f t="shared" si="19"/>
        <v>-8995.6500000000015</v>
      </c>
      <c r="L152" s="81">
        <f>IFERROR(VLOOKUP(B152,'09.2019'!$B$12:$J$998,8,0),0)</f>
        <v>43946.95</v>
      </c>
      <c r="M152" s="82">
        <f t="shared" si="20"/>
        <v>-8995.6500000000015</v>
      </c>
      <c r="N152" s="81">
        <f>IFERROR(VLOOKUP(B152,'Balancete 10.2019'!$B$10:$J$1020,8,0),0)</f>
        <v>34951.300000000003</v>
      </c>
      <c r="O152" s="82">
        <f t="shared" si="21"/>
        <v>-8995.6499999999942</v>
      </c>
      <c r="P152" s="153">
        <f>IFERROR(VLOOKUP(B152,'Balancete 11.2019'!$B$11:$I$1020,8,0),0)</f>
        <v>25955.65</v>
      </c>
      <c r="Q152" s="82">
        <f t="shared" si="22"/>
        <v>-8995.6500000000015</v>
      </c>
      <c r="R152" s="153">
        <f>IFERROR(VLOOKUP(B152,'Balancete 12.2019'!$B$10:$I$1033,8,0),0)</f>
        <v>16960</v>
      </c>
      <c r="S152" s="82">
        <f t="shared" si="23"/>
        <v>-8995.6500000000015</v>
      </c>
      <c r="T152" s="85">
        <f t="shared" si="24"/>
        <v>0</v>
      </c>
      <c r="U152" s="153">
        <f>IFERROR(VLOOKUP(B152,'Balancete acumulado 2019'!$B$10:$I$1047,8,0),0)</f>
        <v>16960</v>
      </c>
    </row>
    <row r="153" spans="1:21" hidden="1">
      <c r="A153"/>
      <c r="B153" s="35" t="s">
        <v>3338</v>
      </c>
      <c r="C153" s="34" t="s">
        <v>1</v>
      </c>
      <c r="D153" s="35" t="s">
        <v>3339</v>
      </c>
      <c r="E153" s="39"/>
      <c r="F153" s="5">
        <f t="shared" si="17"/>
        <v>13</v>
      </c>
      <c r="G153" s="5" t="str">
        <f t="shared" si="18"/>
        <v>2</v>
      </c>
      <c r="H153" s="81">
        <f>IFERROR(VLOOKUP(B153,'1º SEM 2019'!$B:$I,8,0),0)</f>
        <v>18720947.789999999</v>
      </c>
      <c r="I153" s="81">
        <f>IFERROR(VLOOKUP(B153,'07.2019'!$B$10:$J$954,8,0),0)</f>
        <v>19539946.620000001</v>
      </c>
      <c r="J153" s="81">
        <f>IFERROR(VLOOKUP(B153,'08.2019'!$B$10:$J$983,8,0),0)</f>
        <v>20234928.960000001</v>
      </c>
      <c r="K153" s="82">
        <f t="shared" si="19"/>
        <v>694982.33999999985</v>
      </c>
      <c r="L153" s="81">
        <f>IFERROR(VLOOKUP(B153,'09.2019'!$B$12:$J$998,8,0),0)</f>
        <v>20852804.75</v>
      </c>
      <c r="M153" s="82">
        <f t="shared" si="20"/>
        <v>617875.78999999911</v>
      </c>
      <c r="N153" s="81">
        <f>IFERROR(VLOOKUP(B153,'Balancete 10.2019'!$B$10:$J$1020,8,0),0)</f>
        <v>22328965.370000001</v>
      </c>
      <c r="O153" s="82">
        <f t="shared" si="21"/>
        <v>1476160.620000001</v>
      </c>
      <c r="P153" s="153">
        <f>IFERROR(VLOOKUP(B153,'Balancete 11.2019'!$B$11:$I$1020,8,0),0)</f>
        <v>22746051.719999999</v>
      </c>
      <c r="Q153" s="82">
        <f t="shared" si="22"/>
        <v>417086.34999999776</v>
      </c>
      <c r="R153" s="153">
        <f>IFERROR(VLOOKUP(B153,'Balancete 12.2019'!$B$10:$I$1033,8,0),0)</f>
        <v>23379112.010000002</v>
      </c>
      <c r="S153" s="82">
        <f t="shared" si="23"/>
        <v>633060.29000000283</v>
      </c>
      <c r="T153" s="85">
        <f t="shared" si="24"/>
        <v>0.51781589112184134</v>
      </c>
      <c r="U153" s="153">
        <f>IFERROR(VLOOKUP(B153,'Balancete acumulado 2019'!$B$10:$I$1047,8,0),0)</f>
        <v>23379112.010000002</v>
      </c>
    </row>
    <row r="154" spans="1:21" hidden="1">
      <c r="A154"/>
      <c r="B154" s="35" t="s">
        <v>3340</v>
      </c>
      <c r="C154" s="34" t="s">
        <v>1</v>
      </c>
      <c r="D154" s="35" t="s">
        <v>3341</v>
      </c>
      <c r="E154" s="39"/>
      <c r="F154" s="5">
        <f t="shared" si="17"/>
        <v>13</v>
      </c>
      <c r="G154" s="5" t="str">
        <f t="shared" si="18"/>
        <v>2</v>
      </c>
      <c r="H154" s="81">
        <f>IFERROR(VLOOKUP(B154,'1º SEM 2019'!$B:$I,8,0),0)</f>
        <v>4583326.18</v>
      </c>
      <c r="I154" s="81">
        <f>IFERROR(VLOOKUP(B154,'07.2019'!$B$10:$J$954,8,0),0)</f>
        <v>4583326.18</v>
      </c>
      <c r="J154" s="81">
        <f>IFERROR(VLOOKUP(B154,'08.2019'!$B$10:$J$983,8,0),0)</f>
        <v>4660523.55</v>
      </c>
      <c r="K154" s="82">
        <f t="shared" si="19"/>
        <v>77197.370000000112</v>
      </c>
      <c r="L154" s="81">
        <f>IFERROR(VLOOKUP(B154,'09.2019'!$B$12:$J$998,8,0),0)</f>
        <v>4660523.55</v>
      </c>
      <c r="M154" s="82">
        <f t="shared" si="20"/>
        <v>0</v>
      </c>
      <c r="N154" s="81">
        <f>IFERROR(VLOOKUP(B154,'Balancete 10.2019'!$B$10:$J$1020,8,0),0)</f>
        <v>4660523.55</v>
      </c>
      <c r="O154" s="82">
        <f t="shared" si="21"/>
        <v>0</v>
      </c>
      <c r="P154" s="153">
        <f>IFERROR(VLOOKUP(B154,'Balancete 11.2019'!$B$11:$I$1020,8,0),0)</f>
        <v>4660523.55</v>
      </c>
      <c r="Q154" s="82">
        <f t="shared" si="22"/>
        <v>0</v>
      </c>
      <c r="R154" s="153">
        <f>IFERROR(VLOOKUP(B154,'Balancete 12.2019'!$B$10:$I$1033,8,0),0)</f>
        <v>4818239.08</v>
      </c>
      <c r="S154" s="82">
        <f t="shared" si="23"/>
        <v>157715.53000000026</v>
      </c>
      <c r="T154" s="85">
        <f t="shared" si="24"/>
        <v>0</v>
      </c>
      <c r="U154" s="153">
        <f>IFERROR(VLOOKUP(B154,'Balancete acumulado 2019'!$B$10:$I$1047,8,0),0)</f>
        <v>4818239.08</v>
      </c>
    </row>
    <row r="155" spans="1:21" hidden="1">
      <c r="A155"/>
      <c r="B155" s="35" t="s">
        <v>3342</v>
      </c>
      <c r="C155" s="34" t="s">
        <v>1</v>
      </c>
      <c r="D155" s="35" t="s">
        <v>3343</v>
      </c>
      <c r="E155" s="39"/>
      <c r="F155" s="5">
        <f t="shared" si="17"/>
        <v>13</v>
      </c>
      <c r="G155" s="5" t="str">
        <f t="shared" si="18"/>
        <v>2</v>
      </c>
      <c r="H155" s="81">
        <f>IFERROR(VLOOKUP(B155,'1º SEM 2019'!$B:$I,8,0),0)</f>
        <v>4583326.18</v>
      </c>
      <c r="I155" s="81">
        <f>IFERROR(VLOOKUP(B155,'07.2019'!$B$10:$J$954,8,0),0)</f>
        <v>4583326.18</v>
      </c>
      <c r="J155" s="81">
        <f>IFERROR(VLOOKUP(B155,'08.2019'!$B$10:$J$983,8,0),0)</f>
        <v>4660523.55</v>
      </c>
      <c r="K155" s="82">
        <f t="shared" si="19"/>
        <v>77197.370000000112</v>
      </c>
      <c r="L155" s="81">
        <f>IFERROR(VLOOKUP(B155,'09.2019'!$B$12:$J$998,8,0),0)</f>
        <v>4660523.55</v>
      </c>
      <c r="M155" s="82">
        <f t="shared" si="20"/>
        <v>0</v>
      </c>
      <c r="N155" s="81">
        <f>IFERROR(VLOOKUP(B155,'Balancete 10.2019'!$B$10:$J$1020,8,0),0)</f>
        <v>4660523.55</v>
      </c>
      <c r="O155" s="82">
        <f t="shared" si="21"/>
        <v>0</v>
      </c>
      <c r="P155" s="153">
        <f>IFERROR(VLOOKUP(B155,'Balancete 11.2019'!$B$11:$I$1020,8,0),0)</f>
        <v>4660523.55</v>
      </c>
      <c r="Q155" s="82">
        <f t="shared" si="22"/>
        <v>0</v>
      </c>
      <c r="R155" s="153">
        <f>IFERROR(VLOOKUP(B155,'Balancete 12.2019'!$B$10:$I$1033,8,0),0)</f>
        <v>4818239.08</v>
      </c>
      <c r="S155" s="82">
        <f t="shared" si="23"/>
        <v>157715.53000000026</v>
      </c>
      <c r="T155" s="85">
        <f t="shared" si="24"/>
        <v>0</v>
      </c>
      <c r="U155" s="153">
        <f>IFERROR(VLOOKUP(B155,'Balancete acumulado 2019'!$B$10:$I$1047,8,0),0)</f>
        <v>4818239.08</v>
      </c>
    </row>
    <row r="156" spans="1:21" hidden="1">
      <c r="A156"/>
      <c r="B156" s="35" t="s">
        <v>3344</v>
      </c>
      <c r="C156" s="34" t="s">
        <v>1</v>
      </c>
      <c r="D156" s="35" t="s">
        <v>3345</v>
      </c>
      <c r="E156" s="39"/>
      <c r="F156" s="5">
        <f t="shared" si="17"/>
        <v>13</v>
      </c>
      <c r="G156" s="5" t="str">
        <f t="shared" si="18"/>
        <v>2</v>
      </c>
      <c r="H156" s="81">
        <f>IFERROR(VLOOKUP(B156,'1º SEM 2019'!$B:$I,8,0),0)</f>
        <v>4583326.18</v>
      </c>
      <c r="I156" s="81">
        <f>IFERROR(VLOOKUP(B156,'07.2019'!$B$10:$J$954,8,0),0)</f>
        <v>4583326.18</v>
      </c>
      <c r="J156" s="81">
        <f>IFERROR(VLOOKUP(B156,'08.2019'!$B$10:$J$983,8,0),0)</f>
        <v>4660523.55</v>
      </c>
      <c r="K156" s="82">
        <f t="shared" si="19"/>
        <v>77197.370000000112</v>
      </c>
      <c r="L156" s="81">
        <f>IFERROR(VLOOKUP(B156,'09.2019'!$B$12:$J$998,8,0),0)</f>
        <v>4660523.55</v>
      </c>
      <c r="M156" s="82">
        <f t="shared" si="20"/>
        <v>0</v>
      </c>
      <c r="N156" s="81">
        <f>IFERROR(VLOOKUP(B156,'Balancete 10.2019'!$B$10:$J$1020,8,0),0)</f>
        <v>4660523.55</v>
      </c>
      <c r="O156" s="82">
        <f t="shared" si="21"/>
        <v>0</v>
      </c>
      <c r="P156" s="153">
        <f>IFERROR(VLOOKUP(B156,'Balancete 11.2019'!$B$11:$I$1020,8,0),0)</f>
        <v>4660523.55</v>
      </c>
      <c r="Q156" s="82">
        <f t="shared" si="22"/>
        <v>0</v>
      </c>
      <c r="R156" s="153">
        <f>IFERROR(VLOOKUP(B156,'Balancete 12.2019'!$B$10:$I$1033,8,0),0)</f>
        <v>4818239.08</v>
      </c>
      <c r="S156" s="82">
        <f t="shared" si="23"/>
        <v>157715.53000000026</v>
      </c>
      <c r="T156" s="85">
        <f t="shared" si="24"/>
        <v>0</v>
      </c>
      <c r="U156" s="153">
        <f>IFERROR(VLOOKUP(B156,'Balancete acumulado 2019'!$B$10:$I$1047,8,0),0)</f>
        <v>4818239.08</v>
      </c>
    </row>
    <row r="157" spans="1:21" hidden="1">
      <c r="A157"/>
      <c r="B157" s="35" t="s">
        <v>3346</v>
      </c>
      <c r="C157" s="34" t="s">
        <v>1</v>
      </c>
      <c r="D157" s="35" t="s">
        <v>3347</v>
      </c>
      <c r="E157" s="39"/>
      <c r="F157" s="5">
        <f t="shared" si="17"/>
        <v>13</v>
      </c>
      <c r="G157" s="5" t="str">
        <f t="shared" si="18"/>
        <v>2</v>
      </c>
      <c r="H157" s="81">
        <f>IFERROR(VLOOKUP(B157,'1º SEM 2019'!$B:$I,8,0),0)</f>
        <v>4509259.63</v>
      </c>
      <c r="I157" s="81">
        <f>IFERROR(VLOOKUP(B157,'07.2019'!$B$10:$J$954,8,0),0)</f>
        <v>4509259.63</v>
      </c>
      <c r="J157" s="81">
        <f>IFERROR(VLOOKUP(B157,'08.2019'!$B$10:$J$983,8,0),0)</f>
        <v>4586457</v>
      </c>
      <c r="K157" s="82">
        <f t="shared" si="19"/>
        <v>77197.370000000112</v>
      </c>
      <c r="L157" s="81">
        <f>IFERROR(VLOOKUP(B157,'09.2019'!$B$12:$J$998,8,0),0)</f>
        <v>4586457</v>
      </c>
      <c r="M157" s="82">
        <f t="shared" si="20"/>
        <v>0</v>
      </c>
      <c r="N157" s="81">
        <f>IFERROR(VLOOKUP(B157,'Balancete 10.2019'!$B$10:$J$1020,8,0),0)</f>
        <v>4586457</v>
      </c>
      <c r="O157" s="82">
        <f t="shared" si="21"/>
        <v>0</v>
      </c>
      <c r="P157" s="153">
        <f>IFERROR(VLOOKUP(B157,'Balancete 11.2019'!$B$11:$I$1020,8,0),0)</f>
        <v>4586457</v>
      </c>
      <c r="Q157" s="82">
        <f t="shared" si="22"/>
        <v>0</v>
      </c>
      <c r="R157" s="153">
        <f>IFERROR(VLOOKUP(B157,'Balancete 12.2019'!$B$10:$I$1033,8,0),0)</f>
        <v>4744172.53</v>
      </c>
      <c r="S157" s="82">
        <f t="shared" si="23"/>
        <v>157715.53000000026</v>
      </c>
      <c r="T157" s="85">
        <f t="shared" si="24"/>
        <v>0</v>
      </c>
      <c r="U157" s="153">
        <f>IFERROR(VLOOKUP(B157,'Balancete acumulado 2019'!$B$10:$I$1047,8,0),0)</f>
        <v>4744172.53</v>
      </c>
    </row>
    <row r="158" spans="1:21" hidden="1">
      <c r="B158" s="39" t="s">
        <v>3348</v>
      </c>
      <c r="C158" s="38" t="s">
        <v>3349</v>
      </c>
      <c r="D158" s="39" t="s">
        <v>3350</v>
      </c>
      <c r="E158" s="39" t="s">
        <v>6096</v>
      </c>
      <c r="F158" s="5">
        <f t="shared" si="17"/>
        <v>18</v>
      </c>
      <c r="G158" s="5" t="str">
        <f t="shared" si="18"/>
        <v>2</v>
      </c>
      <c r="H158" s="81">
        <f>IFERROR(VLOOKUP(B158,'1º SEM 2019'!$B:$I,8,0),0)</f>
        <v>4509259.63</v>
      </c>
      <c r="I158" s="81">
        <f>IFERROR(VLOOKUP(B158,'07.2019'!$B$10:$J$954,8,0),0)</f>
        <v>4509259.63</v>
      </c>
      <c r="J158" s="81">
        <f>IFERROR(VLOOKUP(B158,'08.2019'!$B$10:$J$983,8,0),0)</f>
        <v>4586457</v>
      </c>
      <c r="K158" s="82">
        <f t="shared" si="19"/>
        <v>77197.370000000112</v>
      </c>
      <c r="L158" s="81">
        <f>IFERROR(VLOOKUP(B158,'09.2019'!$B$12:$J$998,8,0),0)</f>
        <v>4586457</v>
      </c>
      <c r="M158" s="82">
        <f t="shared" si="20"/>
        <v>0</v>
      </c>
      <c r="N158" s="81">
        <f>IFERROR(VLOOKUP(B158,'Balancete 10.2019'!$B$10:$J$1020,8,0),0)</f>
        <v>4586457</v>
      </c>
      <c r="O158" s="82">
        <f t="shared" si="21"/>
        <v>0</v>
      </c>
      <c r="P158" s="153">
        <f>IFERROR(VLOOKUP(B158,'Balancete 11.2019'!$B$11:$I$1020,8,0),0)</f>
        <v>4586457</v>
      </c>
      <c r="Q158" s="82">
        <f t="shared" si="22"/>
        <v>0</v>
      </c>
      <c r="R158" s="153">
        <f>IFERROR(VLOOKUP(B158,'Balancete 12.2019'!$B$10:$I$1033,8,0),0)</f>
        <v>4744172.53</v>
      </c>
      <c r="S158" s="82">
        <f t="shared" si="23"/>
        <v>157715.53000000026</v>
      </c>
      <c r="T158" s="85">
        <f t="shared" si="24"/>
        <v>0</v>
      </c>
      <c r="U158" s="153">
        <f>IFERROR(VLOOKUP(B158,'Balancete acumulado 2019'!$B$10:$I$1047,8,0),0)</f>
        <v>4744172.53</v>
      </c>
    </row>
    <row r="159" spans="1:21" hidden="1">
      <c r="A159"/>
      <c r="B159" s="35" t="s">
        <v>3351</v>
      </c>
      <c r="C159" s="34" t="s">
        <v>1</v>
      </c>
      <c r="D159" s="35" t="s">
        <v>3352</v>
      </c>
      <c r="E159" s="39"/>
      <c r="F159" s="5">
        <f t="shared" si="17"/>
        <v>13</v>
      </c>
      <c r="G159" s="5" t="str">
        <f t="shared" si="18"/>
        <v>2</v>
      </c>
      <c r="H159" s="81">
        <f>IFERROR(VLOOKUP(B159,'1º SEM 2019'!$B:$I,8,0),0)</f>
        <v>74066.55</v>
      </c>
      <c r="I159" s="81">
        <f>IFERROR(VLOOKUP(B159,'07.2019'!$B$10:$J$954,8,0),0)</f>
        <v>74066.55</v>
      </c>
      <c r="J159" s="81">
        <f>IFERROR(VLOOKUP(B159,'08.2019'!$B$10:$J$983,8,0),0)</f>
        <v>74066.55</v>
      </c>
      <c r="K159" s="82">
        <f t="shared" si="19"/>
        <v>0</v>
      </c>
      <c r="L159" s="81">
        <f>IFERROR(VLOOKUP(B159,'09.2019'!$B$12:$J$998,8,0),0)</f>
        <v>74066.55</v>
      </c>
      <c r="M159" s="82">
        <f t="shared" si="20"/>
        <v>0</v>
      </c>
      <c r="N159" s="81">
        <f>IFERROR(VLOOKUP(B159,'Balancete 10.2019'!$B$10:$J$1020,8,0),0)</f>
        <v>74066.55</v>
      </c>
      <c r="O159" s="82">
        <f t="shared" si="21"/>
        <v>0</v>
      </c>
      <c r="P159" s="153">
        <f>IFERROR(VLOOKUP(B159,'Balancete 11.2019'!$B$11:$I$1020,8,0),0)</f>
        <v>74066.55</v>
      </c>
      <c r="Q159" s="82">
        <f t="shared" si="22"/>
        <v>0</v>
      </c>
      <c r="R159" s="153">
        <f>IFERROR(VLOOKUP(B159,'Balancete 12.2019'!$B$10:$I$1033,8,0),0)</f>
        <v>74066.55</v>
      </c>
      <c r="S159" s="82">
        <f t="shared" si="23"/>
        <v>0</v>
      </c>
      <c r="T159" s="85">
        <f t="shared" si="24"/>
        <v>0</v>
      </c>
      <c r="U159" s="153">
        <f>IFERROR(VLOOKUP(B159,'Balancete acumulado 2019'!$B$10:$I$1047,8,0),0)</f>
        <v>74066.55</v>
      </c>
    </row>
    <row r="160" spans="1:21" hidden="1">
      <c r="B160" s="39" t="s">
        <v>3353</v>
      </c>
      <c r="C160" s="38" t="s">
        <v>3354</v>
      </c>
      <c r="D160" s="39" t="s">
        <v>3355</v>
      </c>
      <c r="E160" s="39" t="s">
        <v>6096</v>
      </c>
      <c r="F160" s="5">
        <f t="shared" si="17"/>
        <v>18</v>
      </c>
      <c r="G160" s="5" t="str">
        <f t="shared" si="18"/>
        <v>2</v>
      </c>
      <c r="H160" s="81">
        <f>IFERROR(VLOOKUP(B160,'1º SEM 2019'!$B:$I,8,0),0)</f>
        <v>74066.55</v>
      </c>
      <c r="I160" s="81">
        <f>IFERROR(VLOOKUP(B160,'07.2019'!$B$10:$J$954,8,0),0)</f>
        <v>74066.55</v>
      </c>
      <c r="J160" s="81">
        <f>IFERROR(VLOOKUP(B160,'08.2019'!$B$10:$J$983,8,0),0)</f>
        <v>74066.55</v>
      </c>
      <c r="K160" s="82">
        <f t="shared" si="19"/>
        <v>0</v>
      </c>
      <c r="L160" s="81">
        <f>IFERROR(VLOOKUP(B160,'09.2019'!$B$12:$J$998,8,0),0)</f>
        <v>74066.55</v>
      </c>
      <c r="M160" s="82">
        <f t="shared" si="20"/>
        <v>0</v>
      </c>
      <c r="N160" s="81">
        <f>IFERROR(VLOOKUP(B160,'Balancete 10.2019'!$B$10:$J$1020,8,0),0)</f>
        <v>74066.55</v>
      </c>
      <c r="O160" s="82">
        <f t="shared" si="21"/>
        <v>0</v>
      </c>
      <c r="P160" s="153">
        <f>IFERROR(VLOOKUP(B160,'Balancete 11.2019'!$B$11:$I$1020,8,0),0)</f>
        <v>74066.55</v>
      </c>
      <c r="Q160" s="82">
        <f t="shared" si="22"/>
        <v>0</v>
      </c>
      <c r="R160" s="153">
        <f>IFERROR(VLOOKUP(B160,'Balancete 12.2019'!$B$10:$I$1033,8,0),0)</f>
        <v>74066.55</v>
      </c>
      <c r="S160" s="82">
        <f t="shared" si="23"/>
        <v>0</v>
      </c>
      <c r="T160" s="85">
        <f t="shared" si="24"/>
        <v>0</v>
      </c>
      <c r="U160" s="153">
        <f>IFERROR(VLOOKUP(B160,'Balancete acumulado 2019'!$B$10:$I$1047,8,0),0)</f>
        <v>74066.55</v>
      </c>
    </row>
    <row r="161" spans="1:21" hidden="1">
      <c r="A161"/>
      <c r="B161" s="35" t="s">
        <v>3356</v>
      </c>
      <c r="C161" s="34" t="s">
        <v>1</v>
      </c>
      <c r="D161" s="35" t="s">
        <v>3357</v>
      </c>
      <c r="E161" s="39"/>
      <c r="F161" s="5">
        <f t="shared" si="17"/>
        <v>13</v>
      </c>
      <c r="G161" s="5" t="str">
        <f t="shared" si="18"/>
        <v>2</v>
      </c>
      <c r="H161" s="81">
        <f>IFERROR(VLOOKUP(B161,'1º SEM 2019'!$B:$I,8,0),0)</f>
        <v>14137621.609999999</v>
      </c>
      <c r="I161" s="81">
        <f>IFERROR(VLOOKUP(B161,'07.2019'!$B$10:$J$954,8,0),0)</f>
        <v>14956620.439999999</v>
      </c>
      <c r="J161" s="81">
        <f>IFERROR(VLOOKUP(B161,'08.2019'!$B$10:$J$983,8,0),0)</f>
        <v>15574405.41</v>
      </c>
      <c r="K161" s="82">
        <f t="shared" si="19"/>
        <v>617784.97000000067</v>
      </c>
      <c r="L161" s="81">
        <f>IFERROR(VLOOKUP(B161,'09.2019'!$B$12:$J$998,8,0),0)</f>
        <v>16192281.199999999</v>
      </c>
      <c r="M161" s="82">
        <f t="shared" si="20"/>
        <v>617875.78999999911</v>
      </c>
      <c r="N161" s="81">
        <f>IFERROR(VLOOKUP(B161,'Balancete 10.2019'!$B$10:$J$1020,8,0),0)</f>
        <v>17668441.82</v>
      </c>
      <c r="O161" s="82">
        <f t="shared" si="21"/>
        <v>1476160.620000001</v>
      </c>
      <c r="P161" s="153">
        <f>IFERROR(VLOOKUP(B161,'Balancete 11.2019'!$B$11:$I$1020,8,0),0)</f>
        <v>18085528.170000002</v>
      </c>
      <c r="Q161" s="82">
        <f t="shared" si="22"/>
        <v>417086.35000000149</v>
      </c>
      <c r="R161" s="153">
        <f>IFERROR(VLOOKUP(B161,'Balancete 12.2019'!$B$10:$I$1033,8,0),0)</f>
        <v>18560872.93</v>
      </c>
      <c r="S161" s="82">
        <f t="shared" si="23"/>
        <v>475344.75999999791</v>
      </c>
      <c r="T161" s="85">
        <f t="shared" si="24"/>
        <v>0.13967949322723272</v>
      </c>
      <c r="U161" s="153">
        <f>IFERROR(VLOOKUP(B161,'Balancete acumulado 2019'!$B$10:$I$1047,8,0),0)</f>
        <v>18560872.93</v>
      </c>
    </row>
    <row r="162" spans="1:21" hidden="1">
      <c r="A162"/>
      <c r="B162" s="35" t="s">
        <v>3358</v>
      </c>
      <c r="C162" s="34" t="s">
        <v>1</v>
      </c>
      <c r="D162" s="35" t="s">
        <v>3359</v>
      </c>
      <c r="E162" s="39"/>
      <c r="F162" s="5">
        <f t="shared" si="17"/>
        <v>13</v>
      </c>
      <c r="G162" s="5" t="str">
        <f t="shared" si="18"/>
        <v>2</v>
      </c>
      <c r="H162" s="81">
        <f>IFERROR(VLOOKUP(B162,'1º SEM 2019'!$B:$I,8,0),0)</f>
        <v>12248381.699999999</v>
      </c>
      <c r="I162" s="81">
        <f>IFERROR(VLOOKUP(B162,'07.2019'!$B$10:$J$954,8,0),0)</f>
        <v>13050406.699999999</v>
      </c>
      <c r="J162" s="81">
        <f>IFERROR(VLOOKUP(B162,'08.2019'!$B$10:$J$983,8,0),0)</f>
        <v>13703256.880000001</v>
      </c>
      <c r="K162" s="82">
        <f t="shared" si="19"/>
        <v>652850.18000000156</v>
      </c>
      <c r="L162" s="81">
        <f>IFERROR(VLOOKUP(B162,'09.2019'!$B$12:$J$998,8,0),0)</f>
        <v>14317160.42</v>
      </c>
      <c r="M162" s="82">
        <f t="shared" si="20"/>
        <v>613903.53999999911</v>
      </c>
      <c r="N162" s="81">
        <f>IFERROR(VLOOKUP(B162,'Balancete 10.2019'!$B$10:$J$1020,8,0),0)</f>
        <v>15391782.800000001</v>
      </c>
      <c r="O162" s="82">
        <f t="shared" si="21"/>
        <v>1074622.3800000008</v>
      </c>
      <c r="P162" s="153">
        <f>IFERROR(VLOOKUP(B162,'Balancete 11.2019'!$B$11:$I$1020,8,0),0)</f>
        <v>15704809.949999999</v>
      </c>
      <c r="Q162" s="82">
        <f t="shared" si="22"/>
        <v>313027.14999999851</v>
      </c>
      <c r="R162" s="153">
        <f>IFERROR(VLOOKUP(B162,'Balancete 12.2019'!$B$10:$I$1033,8,0),0)</f>
        <v>16186699.529999999</v>
      </c>
      <c r="S162" s="82">
        <f t="shared" si="23"/>
        <v>481889.58000000007</v>
      </c>
      <c r="T162" s="85">
        <f t="shared" si="24"/>
        <v>0.53944978894004048</v>
      </c>
      <c r="U162" s="153">
        <f>IFERROR(VLOOKUP(B162,'Balancete acumulado 2019'!$B$10:$I$1047,8,0),0)</f>
        <v>16186699.529999999</v>
      </c>
    </row>
    <row r="163" spans="1:21" hidden="1">
      <c r="A163"/>
      <c r="B163" s="35" t="s">
        <v>3360</v>
      </c>
      <c r="C163" s="34" t="s">
        <v>1</v>
      </c>
      <c r="D163" s="35" t="s">
        <v>3361</v>
      </c>
      <c r="E163" s="39"/>
      <c r="F163" s="5">
        <f t="shared" si="17"/>
        <v>13</v>
      </c>
      <c r="G163" s="5" t="str">
        <f t="shared" si="18"/>
        <v>2</v>
      </c>
      <c r="H163" s="81">
        <f>IFERROR(VLOOKUP(B163,'1º SEM 2019'!$B:$I,8,0),0)</f>
        <v>12248381.699999999</v>
      </c>
      <c r="I163" s="81">
        <f>IFERROR(VLOOKUP(B163,'07.2019'!$B$10:$J$954,8,0),0)</f>
        <v>13050406.699999999</v>
      </c>
      <c r="J163" s="81">
        <f>IFERROR(VLOOKUP(B163,'08.2019'!$B$10:$J$983,8,0),0)</f>
        <v>13703256.880000001</v>
      </c>
      <c r="K163" s="82">
        <f t="shared" si="19"/>
        <v>652850.18000000156</v>
      </c>
      <c r="L163" s="81">
        <f>IFERROR(VLOOKUP(B163,'09.2019'!$B$12:$J$998,8,0),0)</f>
        <v>14317160.42</v>
      </c>
      <c r="M163" s="82">
        <f t="shared" si="20"/>
        <v>613903.53999999911</v>
      </c>
      <c r="N163" s="81">
        <f>IFERROR(VLOOKUP(B163,'Balancete 10.2019'!$B$10:$J$1020,8,0),0)</f>
        <v>15391782.800000001</v>
      </c>
      <c r="O163" s="82">
        <f t="shared" si="21"/>
        <v>1074622.3800000008</v>
      </c>
      <c r="P163" s="153">
        <f>IFERROR(VLOOKUP(B163,'Balancete 11.2019'!$B$11:$I$1020,8,0),0)</f>
        <v>15704809.949999999</v>
      </c>
      <c r="Q163" s="82">
        <f t="shared" si="22"/>
        <v>313027.14999999851</v>
      </c>
      <c r="R163" s="153">
        <f>IFERROR(VLOOKUP(B163,'Balancete 12.2019'!$B$10:$I$1033,8,0),0)</f>
        <v>16186699.529999999</v>
      </c>
      <c r="S163" s="82">
        <f t="shared" si="23"/>
        <v>481889.58000000007</v>
      </c>
      <c r="T163" s="85">
        <f t="shared" si="24"/>
        <v>0.53944978894004048</v>
      </c>
      <c r="U163" s="153">
        <f>IFERROR(VLOOKUP(B163,'Balancete acumulado 2019'!$B$10:$I$1047,8,0),0)</f>
        <v>16186699.529999999</v>
      </c>
    </row>
    <row r="164" spans="1:21" hidden="1">
      <c r="A164"/>
      <c r="B164" s="35" t="s">
        <v>3362</v>
      </c>
      <c r="C164" s="34" t="s">
        <v>1</v>
      </c>
      <c r="D164" s="35" t="s">
        <v>3305</v>
      </c>
      <c r="E164" s="39"/>
      <c r="F164" s="5">
        <f t="shared" si="17"/>
        <v>13</v>
      </c>
      <c r="G164" s="5" t="str">
        <f t="shared" si="18"/>
        <v>2</v>
      </c>
      <c r="H164" s="81">
        <f>IFERROR(VLOOKUP(B164,'1º SEM 2019'!$B:$I,8,0),0)</f>
        <v>12248381.699999999</v>
      </c>
      <c r="I164" s="81">
        <f>IFERROR(VLOOKUP(B164,'07.2019'!$B$10:$J$954,8,0),0)</f>
        <v>13050406.699999999</v>
      </c>
      <c r="J164" s="81">
        <f>IFERROR(VLOOKUP(B164,'08.2019'!$B$10:$J$983,8,0),0)</f>
        <v>13703256.880000001</v>
      </c>
      <c r="K164" s="82">
        <f t="shared" si="19"/>
        <v>652850.18000000156</v>
      </c>
      <c r="L164" s="81">
        <f>IFERROR(VLOOKUP(B164,'09.2019'!$B$12:$J$998,8,0),0)</f>
        <v>14317160.42</v>
      </c>
      <c r="M164" s="82">
        <f t="shared" si="20"/>
        <v>613903.53999999911</v>
      </c>
      <c r="N164" s="81">
        <f>IFERROR(VLOOKUP(B164,'Balancete 10.2019'!$B$10:$J$1020,8,0),0)</f>
        <v>15297193.67</v>
      </c>
      <c r="O164" s="82">
        <f t="shared" si="21"/>
        <v>980033.25</v>
      </c>
      <c r="P164" s="153">
        <f>IFERROR(VLOOKUP(B164,'Balancete 11.2019'!$B$11:$I$1020,8,0),0)</f>
        <v>15704809.949999999</v>
      </c>
      <c r="Q164" s="82">
        <f t="shared" si="22"/>
        <v>407616.27999999933</v>
      </c>
      <c r="R164" s="153">
        <f>IFERROR(VLOOKUP(B164,'Balancete 12.2019'!$B$10:$I$1033,8,0),0)</f>
        <v>16186699.529999999</v>
      </c>
      <c r="S164" s="82">
        <f t="shared" si="23"/>
        <v>481889.58000000007</v>
      </c>
      <c r="T164" s="85">
        <f t="shared" si="24"/>
        <v>0.18221377222715662</v>
      </c>
      <c r="U164" s="153">
        <f>IFERROR(VLOOKUP(B164,'Balancete acumulado 2019'!$B$10:$I$1047,8,0),0)</f>
        <v>16186699.529999999</v>
      </c>
    </row>
    <row r="165" spans="1:21" hidden="1">
      <c r="B165" s="39" t="s">
        <v>3363</v>
      </c>
      <c r="C165" s="38" t="s">
        <v>3364</v>
      </c>
      <c r="D165" s="39" t="s">
        <v>3308</v>
      </c>
      <c r="E165" s="39" t="s">
        <v>6098</v>
      </c>
      <c r="F165" s="5">
        <f t="shared" si="17"/>
        <v>18</v>
      </c>
      <c r="G165" s="5" t="str">
        <f t="shared" si="18"/>
        <v>2</v>
      </c>
      <c r="H165" s="81">
        <f>IFERROR(VLOOKUP(B165,'1º SEM 2019'!$B:$I,8,0),0)</f>
        <v>12248381.699999999</v>
      </c>
      <c r="I165" s="81">
        <f>IFERROR(VLOOKUP(B165,'07.2019'!$B$10:$J$954,8,0),0)</f>
        <v>13050406.699999999</v>
      </c>
      <c r="J165" s="81">
        <f>IFERROR(VLOOKUP(B165,'08.2019'!$B$10:$J$983,8,0),0)</f>
        <v>13703256.880000001</v>
      </c>
      <c r="K165" s="82">
        <f t="shared" si="19"/>
        <v>652850.18000000156</v>
      </c>
      <c r="L165" s="81">
        <f>IFERROR(VLOOKUP(B165,'09.2019'!$B$12:$J$998,8,0),0)</f>
        <v>14317160.42</v>
      </c>
      <c r="M165" s="82">
        <f t="shared" si="20"/>
        <v>613903.53999999911</v>
      </c>
      <c r="N165" s="81">
        <f>IFERROR(VLOOKUP(B165,'Balancete 10.2019'!$B$10:$J$1020,8,0),0)</f>
        <v>15297193.67</v>
      </c>
      <c r="O165" s="82">
        <f t="shared" si="21"/>
        <v>980033.25</v>
      </c>
      <c r="P165" s="153">
        <f>IFERROR(VLOOKUP(B165,'Balancete 11.2019'!$B$11:$I$1020,8,0),0)</f>
        <v>15704809.949999999</v>
      </c>
      <c r="Q165" s="82">
        <f t="shared" si="22"/>
        <v>407616.27999999933</v>
      </c>
      <c r="R165" s="153">
        <f>IFERROR(VLOOKUP(B165,'Balancete 12.2019'!$B$10:$I$1033,8,0),0)</f>
        <v>16186699.529999999</v>
      </c>
      <c r="S165" s="82">
        <f t="shared" si="23"/>
        <v>481889.58000000007</v>
      </c>
      <c r="T165" s="85">
        <f t="shared" si="24"/>
        <v>0.18221377222715662</v>
      </c>
      <c r="U165" s="153">
        <f>IFERROR(VLOOKUP(B165,'Balancete acumulado 2019'!$B$10:$I$1047,8,0),0)</f>
        <v>16186699.529999999</v>
      </c>
    </row>
    <row r="166" spans="1:21" hidden="1">
      <c r="A166"/>
      <c r="B166" s="35" t="s">
        <v>5962</v>
      </c>
      <c r="C166" s="34" t="s">
        <v>1</v>
      </c>
      <c r="D166" s="35" t="s">
        <v>5963</v>
      </c>
      <c r="E166" s="39"/>
      <c r="F166" s="5">
        <f t="shared" si="17"/>
        <v>13</v>
      </c>
      <c r="G166" s="5" t="str">
        <f t="shared" si="18"/>
        <v>2</v>
      </c>
      <c r="H166" s="81">
        <f>IFERROR(VLOOKUP(B166,'1º SEM 2019'!$B:$I,8,0),0)</f>
        <v>0</v>
      </c>
      <c r="I166" s="81">
        <f>IFERROR(VLOOKUP(B166,'07.2019'!$B$10:$J$954,8,0),0)</f>
        <v>0</v>
      </c>
      <c r="J166" s="81">
        <f>IFERROR(VLOOKUP(B166,'08.2019'!$B$10:$J$983,8,0),0)</f>
        <v>0</v>
      </c>
      <c r="K166" s="82">
        <f t="shared" si="19"/>
        <v>0</v>
      </c>
      <c r="L166" s="81">
        <f>IFERROR(VLOOKUP(B166,'09.2019'!$B$12:$J$998,8,0),0)</f>
        <v>0</v>
      </c>
      <c r="M166" s="82">
        <f t="shared" si="20"/>
        <v>0</v>
      </c>
      <c r="N166" s="81">
        <f>IFERROR(VLOOKUP(B166,'Balancete 10.2019'!$B$10:$J$1020,8,0),0)</f>
        <v>94589.13</v>
      </c>
      <c r="O166" s="82">
        <f t="shared" si="21"/>
        <v>94589.13</v>
      </c>
      <c r="P166" s="153">
        <f>IFERROR(VLOOKUP(B166,'Balancete 11.2019'!$B$11:$I$1020,8,0),0)</f>
        <v>0</v>
      </c>
      <c r="Q166" s="82">
        <f t="shared" si="22"/>
        <v>-94589.13</v>
      </c>
      <c r="R166" s="153">
        <f>IFERROR(VLOOKUP(B166,'Balancete 12.2019'!$B$10:$I$1033,8,0),0)</f>
        <v>0</v>
      </c>
      <c r="S166" s="82">
        <f t="shared" si="23"/>
        <v>0</v>
      </c>
      <c r="T166" s="85">
        <f t="shared" si="24"/>
        <v>-1</v>
      </c>
      <c r="U166" s="153">
        <f>IFERROR(VLOOKUP(B166,'Balancete acumulado 2019'!$B$10:$I$1047,8,0),0)</f>
        <v>0</v>
      </c>
    </row>
    <row r="167" spans="1:21" hidden="1">
      <c r="B167" s="39" t="s">
        <v>5964</v>
      </c>
      <c r="C167" s="38" t="s">
        <v>5965</v>
      </c>
      <c r="D167" s="39" t="s">
        <v>5966</v>
      </c>
      <c r="E167" s="39" t="s">
        <v>6098</v>
      </c>
      <c r="F167" s="5">
        <f t="shared" si="17"/>
        <v>18</v>
      </c>
      <c r="G167" s="5" t="str">
        <f t="shared" si="18"/>
        <v>2</v>
      </c>
      <c r="H167" s="81">
        <f>IFERROR(VLOOKUP(B167,'1º SEM 2019'!$B:$I,8,0),0)</f>
        <v>0</v>
      </c>
      <c r="I167" s="81">
        <f>IFERROR(VLOOKUP(B167,'07.2019'!$B$10:$J$954,8,0),0)</f>
        <v>0</v>
      </c>
      <c r="J167" s="81">
        <f>IFERROR(VLOOKUP(B167,'08.2019'!$B$10:$J$983,8,0),0)</f>
        <v>0</v>
      </c>
      <c r="K167" s="82">
        <f t="shared" si="19"/>
        <v>0</v>
      </c>
      <c r="L167" s="81">
        <f>IFERROR(VLOOKUP(B167,'09.2019'!$B$12:$J$998,8,0),0)</f>
        <v>0</v>
      </c>
      <c r="M167" s="82">
        <f t="shared" si="20"/>
        <v>0</v>
      </c>
      <c r="N167" s="81">
        <f>IFERROR(VLOOKUP(B167,'Balancete 10.2019'!$B$10:$J$1020,8,0),0)</f>
        <v>94589.13</v>
      </c>
      <c r="O167" s="82">
        <f t="shared" si="21"/>
        <v>94589.13</v>
      </c>
      <c r="P167" s="153">
        <f>IFERROR(VLOOKUP(B167,'Balancete 11.2019'!$B$11:$I$1020,8,0),0)</f>
        <v>0</v>
      </c>
      <c r="Q167" s="82">
        <f t="shared" si="22"/>
        <v>-94589.13</v>
      </c>
      <c r="R167" s="153">
        <f>IFERROR(VLOOKUP(B167,'Balancete 12.2019'!$B$10:$I$1033,8,0),0)</f>
        <v>0</v>
      </c>
      <c r="S167" s="82">
        <f t="shared" si="23"/>
        <v>0</v>
      </c>
      <c r="T167" s="85">
        <f t="shared" si="24"/>
        <v>-1</v>
      </c>
      <c r="U167" s="153">
        <f>IFERROR(VLOOKUP(B167,'Balancete acumulado 2019'!$B$10:$I$1047,8,0),0)</f>
        <v>0</v>
      </c>
    </row>
    <row r="168" spans="1:21" hidden="1">
      <c r="A168"/>
      <c r="B168" s="35" t="s">
        <v>3365</v>
      </c>
      <c r="C168" s="34" t="s">
        <v>1</v>
      </c>
      <c r="D168" s="35" t="s">
        <v>3366</v>
      </c>
      <c r="E168" s="39"/>
      <c r="F168" s="5">
        <f t="shared" si="17"/>
        <v>13</v>
      </c>
      <c r="G168" s="5" t="str">
        <f t="shared" si="18"/>
        <v>2</v>
      </c>
      <c r="H168" s="81">
        <f>IFERROR(VLOOKUP(B168,'1º SEM 2019'!$B:$I,8,0),0)</f>
        <v>136719.54</v>
      </c>
      <c r="I168" s="81">
        <f>IFERROR(VLOOKUP(B168,'07.2019'!$B$10:$J$954,8,0),0)</f>
        <v>136661.12</v>
      </c>
      <c r="J168" s="81">
        <f>IFERROR(VLOOKUP(B168,'08.2019'!$B$10:$J$983,8,0),0)</f>
        <v>136602.70000000001</v>
      </c>
      <c r="K168" s="82">
        <f t="shared" si="19"/>
        <v>-58.419999999983702</v>
      </c>
      <c r="L168" s="81">
        <f>IFERROR(VLOOKUP(B168,'09.2019'!$B$12:$J$998,8,0),0)</f>
        <v>136544.28</v>
      </c>
      <c r="M168" s="82">
        <f t="shared" si="20"/>
        <v>-58.420000000012806</v>
      </c>
      <c r="N168" s="81">
        <f>IFERROR(VLOOKUP(B168,'Balancete 10.2019'!$B$10:$J$1020,8,0),0)</f>
        <v>136485.85999999999</v>
      </c>
      <c r="O168" s="82">
        <f t="shared" si="21"/>
        <v>-58.420000000012806</v>
      </c>
      <c r="P168" s="153">
        <f>IFERROR(VLOOKUP(B168,'Balancete 11.2019'!$B$11:$I$1020,8,0),0)</f>
        <v>136427.57999999999</v>
      </c>
      <c r="Q168" s="82">
        <f t="shared" si="22"/>
        <v>-58.279999999998836</v>
      </c>
      <c r="R168" s="153">
        <f>IFERROR(VLOOKUP(B168,'Balancete 12.2019'!$B$10:$I$1033,8,0),0)</f>
        <v>136369.29999999999</v>
      </c>
      <c r="S168" s="82">
        <f t="shared" si="23"/>
        <v>-58.279999999998836</v>
      </c>
      <c r="T168" s="85">
        <f t="shared" si="24"/>
        <v>0</v>
      </c>
      <c r="U168" s="153">
        <f>IFERROR(VLOOKUP(B168,'Balancete acumulado 2019'!$B$10:$I$1047,8,0),0)</f>
        <v>136369.29999999999</v>
      </c>
    </row>
    <row r="169" spans="1:21" hidden="1">
      <c r="A169"/>
      <c r="B169" s="35" t="s">
        <v>3367</v>
      </c>
      <c r="C169" s="34" t="s">
        <v>1</v>
      </c>
      <c r="D169" s="35" t="s">
        <v>3368</v>
      </c>
      <c r="E169" s="39"/>
      <c r="F169" s="5">
        <f t="shared" si="17"/>
        <v>13</v>
      </c>
      <c r="G169" s="5" t="str">
        <f t="shared" si="18"/>
        <v>2</v>
      </c>
      <c r="H169" s="81">
        <f>IFERROR(VLOOKUP(B169,'1º SEM 2019'!$B:$I,8,0),0)</f>
        <v>1364501.2</v>
      </c>
      <c r="I169" s="81">
        <f>IFERROR(VLOOKUP(B169,'07.2019'!$B$10:$J$954,8,0),0)</f>
        <v>1364501.2</v>
      </c>
      <c r="J169" s="81">
        <f>IFERROR(VLOOKUP(B169,'08.2019'!$B$10:$J$983,8,0),0)</f>
        <v>1364501.2</v>
      </c>
      <c r="K169" s="82">
        <f t="shared" si="19"/>
        <v>0</v>
      </c>
      <c r="L169" s="81">
        <f>IFERROR(VLOOKUP(B169,'09.2019'!$B$12:$J$998,8,0),0)</f>
        <v>1364501.2</v>
      </c>
      <c r="M169" s="82">
        <f t="shared" si="20"/>
        <v>0</v>
      </c>
      <c r="N169" s="81">
        <f>IFERROR(VLOOKUP(B169,'Balancete 10.2019'!$B$10:$J$1020,8,0),0)</f>
        <v>1364501.2</v>
      </c>
      <c r="O169" s="82">
        <f t="shared" si="21"/>
        <v>0</v>
      </c>
      <c r="P169" s="153">
        <f>IFERROR(VLOOKUP(B169,'Balancete 11.2019'!$B$11:$I$1020,8,0),0)</f>
        <v>1364501.2</v>
      </c>
      <c r="Q169" s="82">
        <f t="shared" si="22"/>
        <v>0</v>
      </c>
      <c r="R169" s="153">
        <f>IFERROR(VLOOKUP(B169,'Balancete 12.2019'!$B$10:$I$1033,8,0),0)</f>
        <v>1364501.2</v>
      </c>
      <c r="S169" s="82">
        <f t="shared" si="23"/>
        <v>0</v>
      </c>
      <c r="T169" s="85">
        <f t="shared" si="24"/>
        <v>0</v>
      </c>
      <c r="U169" s="153">
        <f>IFERROR(VLOOKUP(B169,'Balancete acumulado 2019'!$B$10:$I$1047,8,0),0)</f>
        <v>1364501.2</v>
      </c>
    </row>
    <row r="170" spans="1:21" hidden="1">
      <c r="A170"/>
      <c r="B170" s="35" t="s">
        <v>3369</v>
      </c>
      <c r="C170" s="34" t="s">
        <v>1</v>
      </c>
      <c r="D170" s="35" t="s">
        <v>3370</v>
      </c>
      <c r="E170" s="39"/>
      <c r="F170" s="5">
        <f t="shared" si="17"/>
        <v>13</v>
      </c>
      <c r="G170" s="5" t="str">
        <f t="shared" si="18"/>
        <v>2</v>
      </c>
      <c r="H170" s="81">
        <f>IFERROR(VLOOKUP(B170,'1º SEM 2019'!$B:$I,8,0),0)</f>
        <v>130000</v>
      </c>
      <c r="I170" s="81">
        <f>IFERROR(VLOOKUP(B170,'07.2019'!$B$10:$J$954,8,0),0)</f>
        <v>130000</v>
      </c>
      <c r="J170" s="81">
        <f>IFERROR(VLOOKUP(B170,'08.2019'!$B$10:$J$983,8,0),0)</f>
        <v>130000</v>
      </c>
      <c r="K170" s="82">
        <f t="shared" si="19"/>
        <v>0</v>
      </c>
      <c r="L170" s="81">
        <f>IFERROR(VLOOKUP(B170,'09.2019'!$B$12:$J$998,8,0),0)</f>
        <v>130000</v>
      </c>
      <c r="M170" s="82">
        <f t="shared" si="20"/>
        <v>0</v>
      </c>
      <c r="N170" s="81">
        <f>IFERROR(VLOOKUP(B170,'Balancete 10.2019'!$B$10:$J$1020,8,0),0)</f>
        <v>130000</v>
      </c>
      <c r="O170" s="82">
        <f t="shared" si="21"/>
        <v>0</v>
      </c>
      <c r="P170" s="153">
        <f>IFERROR(VLOOKUP(B170,'Balancete 11.2019'!$B$11:$I$1020,8,0),0)</f>
        <v>130000</v>
      </c>
      <c r="Q170" s="82">
        <f t="shared" si="22"/>
        <v>0</v>
      </c>
      <c r="R170" s="153">
        <f>IFERROR(VLOOKUP(B170,'Balancete 12.2019'!$B$10:$I$1033,8,0),0)</f>
        <v>130000</v>
      </c>
      <c r="S170" s="82">
        <f t="shared" si="23"/>
        <v>0</v>
      </c>
      <c r="T170" s="85">
        <f t="shared" si="24"/>
        <v>0</v>
      </c>
      <c r="U170" s="153">
        <f>IFERROR(VLOOKUP(B170,'Balancete acumulado 2019'!$B$10:$I$1047,8,0),0)</f>
        <v>130000</v>
      </c>
    </row>
    <row r="171" spans="1:21" hidden="1">
      <c r="B171" s="39" t="s">
        <v>3371</v>
      </c>
      <c r="C171" s="38" t="s">
        <v>3372</v>
      </c>
      <c r="D171" s="39" t="s">
        <v>3373</v>
      </c>
      <c r="E171" s="39" t="s">
        <v>6097</v>
      </c>
      <c r="F171" s="5">
        <f t="shared" si="17"/>
        <v>18</v>
      </c>
      <c r="G171" s="5" t="str">
        <f t="shared" si="18"/>
        <v>2</v>
      </c>
      <c r="H171" s="81">
        <f>IFERROR(VLOOKUP(B171,'1º SEM 2019'!$B:$I,8,0),0)</f>
        <v>130000</v>
      </c>
      <c r="I171" s="81">
        <f>IFERROR(VLOOKUP(B171,'07.2019'!$B$10:$J$954,8,0),0)</f>
        <v>130000</v>
      </c>
      <c r="J171" s="81">
        <f>IFERROR(VLOOKUP(B171,'08.2019'!$B$10:$J$983,8,0),0)</f>
        <v>130000</v>
      </c>
      <c r="K171" s="82">
        <f t="shared" si="19"/>
        <v>0</v>
      </c>
      <c r="L171" s="81">
        <f>IFERROR(VLOOKUP(B171,'09.2019'!$B$12:$J$998,8,0),0)</f>
        <v>130000</v>
      </c>
      <c r="M171" s="82">
        <f t="shared" si="20"/>
        <v>0</v>
      </c>
      <c r="N171" s="81">
        <f>IFERROR(VLOOKUP(B171,'Balancete 10.2019'!$B$10:$J$1020,8,0),0)</f>
        <v>130000</v>
      </c>
      <c r="O171" s="82">
        <f t="shared" si="21"/>
        <v>0</v>
      </c>
      <c r="P171" s="153">
        <f>IFERROR(VLOOKUP(B171,'Balancete 11.2019'!$B$11:$I$1020,8,0),0)</f>
        <v>130000</v>
      </c>
      <c r="Q171" s="82">
        <f t="shared" si="22"/>
        <v>0</v>
      </c>
      <c r="R171" s="153">
        <f>IFERROR(VLOOKUP(B171,'Balancete 12.2019'!$B$10:$I$1033,8,0),0)</f>
        <v>130000</v>
      </c>
      <c r="S171" s="82">
        <f t="shared" si="23"/>
        <v>0</v>
      </c>
      <c r="T171" s="85">
        <f t="shared" si="24"/>
        <v>0</v>
      </c>
      <c r="U171" s="153">
        <f>IFERROR(VLOOKUP(B171,'Balancete acumulado 2019'!$B$10:$I$1047,8,0),0)</f>
        <v>130000</v>
      </c>
    </row>
    <row r="172" spans="1:21" hidden="1">
      <c r="A172"/>
      <c r="B172" s="35" t="s">
        <v>3374</v>
      </c>
      <c r="C172" s="34" t="s">
        <v>1</v>
      </c>
      <c r="D172" s="35" t="s">
        <v>3375</v>
      </c>
      <c r="E172" s="39"/>
      <c r="F172" s="5">
        <f t="shared" si="17"/>
        <v>13</v>
      </c>
      <c r="G172" s="5" t="str">
        <f t="shared" si="18"/>
        <v>2</v>
      </c>
      <c r="H172" s="81">
        <f>IFERROR(VLOOKUP(B172,'1º SEM 2019'!$B:$I,8,0),0)</f>
        <v>1234501.2</v>
      </c>
      <c r="I172" s="81">
        <f>IFERROR(VLOOKUP(B172,'07.2019'!$B$10:$J$954,8,0),0)</f>
        <v>1234501.2</v>
      </c>
      <c r="J172" s="81">
        <f>IFERROR(VLOOKUP(B172,'08.2019'!$B$10:$J$983,8,0),0)</f>
        <v>1234501.2</v>
      </c>
      <c r="K172" s="82">
        <f t="shared" si="19"/>
        <v>0</v>
      </c>
      <c r="L172" s="81">
        <f>IFERROR(VLOOKUP(B172,'09.2019'!$B$12:$J$998,8,0),0)</f>
        <v>1234501.2</v>
      </c>
      <c r="M172" s="82">
        <f t="shared" si="20"/>
        <v>0</v>
      </c>
      <c r="N172" s="81">
        <f>IFERROR(VLOOKUP(B172,'Balancete 10.2019'!$B$10:$J$1020,8,0),0)</f>
        <v>1234501.2</v>
      </c>
      <c r="O172" s="82">
        <f t="shared" si="21"/>
        <v>0</v>
      </c>
      <c r="P172" s="153">
        <f>IFERROR(VLOOKUP(B172,'Balancete 11.2019'!$B$11:$I$1020,8,0),0)</f>
        <v>1234501.2</v>
      </c>
      <c r="Q172" s="82">
        <f t="shared" si="22"/>
        <v>0</v>
      </c>
      <c r="R172" s="153">
        <f>IFERROR(VLOOKUP(B172,'Balancete 12.2019'!$B$10:$I$1033,8,0),0)</f>
        <v>1234501.2</v>
      </c>
      <c r="S172" s="82">
        <f t="shared" si="23"/>
        <v>0</v>
      </c>
      <c r="T172" s="85">
        <f t="shared" si="24"/>
        <v>0</v>
      </c>
      <c r="U172" s="153">
        <f>IFERROR(VLOOKUP(B172,'Balancete acumulado 2019'!$B$10:$I$1047,8,0),0)</f>
        <v>1234501.2</v>
      </c>
    </row>
    <row r="173" spans="1:21" hidden="1">
      <c r="B173" s="39" t="s">
        <v>3376</v>
      </c>
      <c r="C173" s="38" t="s">
        <v>3377</v>
      </c>
      <c r="D173" s="39" t="s">
        <v>3378</v>
      </c>
      <c r="E173" s="39" t="s">
        <v>6097</v>
      </c>
      <c r="F173" s="5">
        <f t="shared" si="17"/>
        <v>18</v>
      </c>
      <c r="G173" s="5" t="str">
        <f t="shared" si="18"/>
        <v>2</v>
      </c>
      <c r="H173" s="81">
        <f>IFERROR(VLOOKUP(B173,'1º SEM 2019'!$B:$I,8,0),0)</f>
        <v>1234501.2</v>
      </c>
      <c r="I173" s="81">
        <f>IFERROR(VLOOKUP(B173,'07.2019'!$B$10:$J$954,8,0),0)</f>
        <v>1234501.2</v>
      </c>
      <c r="J173" s="81">
        <f>IFERROR(VLOOKUP(B173,'08.2019'!$B$10:$J$983,8,0),0)</f>
        <v>1234501.2</v>
      </c>
      <c r="K173" s="82">
        <f t="shared" si="19"/>
        <v>0</v>
      </c>
      <c r="L173" s="81">
        <f>IFERROR(VLOOKUP(B173,'09.2019'!$B$12:$J$998,8,0),0)</f>
        <v>1234501.2</v>
      </c>
      <c r="M173" s="82">
        <f t="shared" si="20"/>
        <v>0</v>
      </c>
      <c r="N173" s="81">
        <f>IFERROR(VLOOKUP(B173,'Balancete 10.2019'!$B$10:$J$1020,8,0),0)</f>
        <v>1234501.2</v>
      </c>
      <c r="O173" s="82">
        <f t="shared" si="21"/>
        <v>0</v>
      </c>
      <c r="P173" s="153">
        <f>IFERROR(VLOOKUP(B173,'Balancete 11.2019'!$B$11:$I$1020,8,0),0)</f>
        <v>1234501.2</v>
      </c>
      <c r="Q173" s="82">
        <f t="shared" si="22"/>
        <v>0</v>
      </c>
      <c r="R173" s="153">
        <f>IFERROR(VLOOKUP(B173,'Balancete 12.2019'!$B$10:$I$1033,8,0),0)</f>
        <v>1234501.2</v>
      </c>
      <c r="S173" s="82">
        <f t="shared" si="23"/>
        <v>0</v>
      </c>
      <c r="T173" s="85">
        <f t="shared" si="24"/>
        <v>0</v>
      </c>
      <c r="U173" s="153">
        <f>IFERROR(VLOOKUP(B173,'Balancete acumulado 2019'!$B$10:$I$1047,8,0),0)</f>
        <v>1234501.2</v>
      </c>
    </row>
    <row r="174" spans="1:21" hidden="1">
      <c r="A174"/>
      <c r="B174" s="35" t="s">
        <v>3379</v>
      </c>
      <c r="C174" s="34" t="s">
        <v>1</v>
      </c>
      <c r="D174" s="35" t="s">
        <v>3380</v>
      </c>
      <c r="E174" s="39"/>
      <c r="F174" s="5">
        <f t="shared" si="17"/>
        <v>13</v>
      </c>
      <c r="G174" s="5" t="str">
        <f t="shared" si="18"/>
        <v>2</v>
      </c>
      <c r="H174" s="81">
        <f>IFERROR(VLOOKUP(B174,'1º SEM 2019'!$B:$I,8,0),0)</f>
        <v>-1227781.6599999999</v>
      </c>
      <c r="I174" s="81">
        <f>IFERROR(VLOOKUP(B174,'07.2019'!$B$10:$J$954,8,0),0)</f>
        <v>-1227840.08</v>
      </c>
      <c r="J174" s="81">
        <f>IFERROR(VLOOKUP(B174,'08.2019'!$B$10:$J$983,8,0),0)</f>
        <v>-1227898.5</v>
      </c>
      <c r="K174" s="82">
        <f t="shared" si="19"/>
        <v>-58.419999999925494</v>
      </c>
      <c r="L174" s="81">
        <f>IFERROR(VLOOKUP(B174,'09.2019'!$B$12:$J$998,8,0),0)</f>
        <v>-1227956.92</v>
      </c>
      <c r="M174" s="82">
        <f t="shared" si="20"/>
        <v>-58.419999999925494</v>
      </c>
      <c r="N174" s="81">
        <f>IFERROR(VLOOKUP(B174,'Balancete 10.2019'!$B$10:$J$1020,8,0),0)</f>
        <v>-1228015.3400000001</v>
      </c>
      <c r="O174" s="82">
        <f t="shared" si="21"/>
        <v>-58.420000000158325</v>
      </c>
      <c r="P174" s="153">
        <f>IFERROR(VLOOKUP(B174,'Balancete 11.2019'!$B$11:$I$1020,8,0),0)</f>
        <v>-1228073.6200000001</v>
      </c>
      <c r="Q174" s="82">
        <f t="shared" si="22"/>
        <v>-58.28000000002794</v>
      </c>
      <c r="R174" s="153">
        <f>IFERROR(VLOOKUP(B174,'Balancete 12.2019'!$B$10:$I$1033,8,0),0)</f>
        <v>-1228131.8999999999</v>
      </c>
      <c r="S174" s="82">
        <f t="shared" si="23"/>
        <v>-58.279999999795109</v>
      </c>
      <c r="T174" s="85">
        <f t="shared" si="24"/>
        <v>-3.9950265318111633E-12</v>
      </c>
      <c r="U174" s="153">
        <f>IFERROR(VLOOKUP(B174,'Balancete acumulado 2019'!$B$10:$I$1047,8,0),0)</f>
        <v>-1228131.8999999999</v>
      </c>
    </row>
    <row r="175" spans="1:21" hidden="1">
      <c r="B175" s="39" t="s">
        <v>3381</v>
      </c>
      <c r="C175" s="38" t="s">
        <v>3382</v>
      </c>
      <c r="D175" s="39" t="s">
        <v>3383</v>
      </c>
      <c r="E175" s="39" t="s">
        <v>6104</v>
      </c>
      <c r="F175" s="5">
        <f t="shared" si="17"/>
        <v>18</v>
      </c>
      <c r="G175" s="5" t="str">
        <f t="shared" si="18"/>
        <v>2</v>
      </c>
      <c r="H175" s="81">
        <f>IFERROR(VLOOKUP(B175,'1º SEM 2019'!$B:$I,8,0),0)</f>
        <v>-1227781.6599999999</v>
      </c>
      <c r="I175" s="81">
        <f>IFERROR(VLOOKUP(B175,'07.2019'!$B$10:$J$954,8,0),0)</f>
        <v>-1227840.08</v>
      </c>
      <c r="J175" s="81">
        <f>IFERROR(VLOOKUP(B175,'08.2019'!$B$10:$J$983,8,0),0)</f>
        <v>-1227898.5</v>
      </c>
      <c r="K175" s="82">
        <f t="shared" si="19"/>
        <v>-58.419999999925494</v>
      </c>
      <c r="L175" s="81">
        <f>IFERROR(VLOOKUP(B175,'09.2019'!$B$12:$J$998,8,0),0)</f>
        <v>-1227956.92</v>
      </c>
      <c r="M175" s="82">
        <f t="shared" si="20"/>
        <v>-58.419999999925494</v>
      </c>
      <c r="N175" s="81">
        <f>IFERROR(VLOOKUP(B175,'Balancete 10.2019'!$B$10:$J$1020,8,0),0)</f>
        <v>-1228015.3400000001</v>
      </c>
      <c r="O175" s="82">
        <f t="shared" si="21"/>
        <v>-58.420000000158325</v>
      </c>
      <c r="P175" s="153">
        <f>IFERROR(VLOOKUP(B175,'Balancete 11.2019'!$B$11:$I$1020,8,0),0)</f>
        <v>-1228073.6200000001</v>
      </c>
      <c r="Q175" s="82">
        <f t="shared" si="22"/>
        <v>-58.28000000002794</v>
      </c>
      <c r="R175" s="153">
        <f>IFERROR(VLOOKUP(B175,'Balancete 12.2019'!$B$10:$I$1033,8,0),0)</f>
        <v>-1228131.8999999999</v>
      </c>
      <c r="S175" s="82">
        <f t="shared" si="23"/>
        <v>-58.279999999795109</v>
      </c>
      <c r="T175" s="85">
        <f t="shared" si="24"/>
        <v>-3.9950265318111633E-12</v>
      </c>
      <c r="U175" s="153">
        <f>IFERROR(VLOOKUP(B175,'Balancete acumulado 2019'!$B$10:$I$1047,8,0),0)</f>
        <v>-1228131.8999999999</v>
      </c>
    </row>
    <row r="176" spans="1:21" hidden="1">
      <c r="A176"/>
      <c r="B176" s="35" t="s">
        <v>3384</v>
      </c>
      <c r="C176" s="34" t="s">
        <v>1</v>
      </c>
      <c r="D176" s="35" t="s">
        <v>3385</v>
      </c>
      <c r="E176" s="39"/>
      <c r="F176" s="5">
        <f t="shared" si="17"/>
        <v>13</v>
      </c>
      <c r="G176" s="5" t="str">
        <f t="shared" si="18"/>
        <v>2</v>
      </c>
      <c r="H176" s="81">
        <f>IFERROR(VLOOKUP(B176,'1º SEM 2019'!$B:$I,8,0),0)</f>
        <v>1117369.68</v>
      </c>
      <c r="I176" s="81">
        <f>IFERROR(VLOOKUP(B176,'07.2019'!$B$10:$J$954,8,0),0)</f>
        <v>1147068.6499999999</v>
      </c>
      <c r="J176" s="81">
        <f>IFERROR(VLOOKUP(B176,'08.2019'!$B$10:$J$983,8,0),0)</f>
        <v>1126277.6399999999</v>
      </c>
      <c r="K176" s="82">
        <f t="shared" si="19"/>
        <v>-20791.010000000009</v>
      </c>
      <c r="L176" s="81">
        <f>IFERROR(VLOOKUP(B176,'09.2019'!$B$12:$J$998,8,0),0)</f>
        <v>1144380.6399999999</v>
      </c>
      <c r="M176" s="82">
        <f t="shared" si="20"/>
        <v>18103</v>
      </c>
      <c r="N176" s="81">
        <f>IFERROR(VLOOKUP(B176,'Balancete 10.2019'!$B$10:$J$1020,8,0),0)</f>
        <v>1555309.43</v>
      </c>
      <c r="O176" s="82">
        <f t="shared" si="21"/>
        <v>410928.79000000004</v>
      </c>
      <c r="P176" s="153">
        <f>IFERROR(VLOOKUP(B176,'Balancete 11.2019'!$B$11:$I$1020,8,0),0)</f>
        <v>1673472.48</v>
      </c>
      <c r="Q176" s="82">
        <f t="shared" si="22"/>
        <v>118163.05000000005</v>
      </c>
      <c r="R176" s="153">
        <f>IFERROR(VLOOKUP(B176,'Balancete 12.2019'!$B$10:$I$1033,8,0),0)</f>
        <v>1659155.17</v>
      </c>
      <c r="S176" s="82">
        <f t="shared" si="23"/>
        <v>-14317.310000000056</v>
      </c>
      <c r="T176" s="85">
        <f t="shared" si="24"/>
        <v>-1.1211657112777644</v>
      </c>
      <c r="U176" s="153">
        <f>IFERROR(VLOOKUP(B176,'Balancete acumulado 2019'!$B$10:$I$1047,8,0),0)</f>
        <v>1659155.17</v>
      </c>
    </row>
    <row r="177" spans="1:21" hidden="1">
      <c r="A177"/>
      <c r="B177" s="35" t="s">
        <v>3386</v>
      </c>
      <c r="C177" s="34" t="s">
        <v>1</v>
      </c>
      <c r="D177" s="35" t="s">
        <v>3387</v>
      </c>
      <c r="E177" s="39"/>
      <c r="F177" s="5">
        <f t="shared" si="17"/>
        <v>13</v>
      </c>
      <c r="G177" s="5" t="str">
        <f t="shared" si="18"/>
        <v>2</v>
      </c>
      <c r="H177" s="81">
        <f>IFERROR(VLOOKUP(B177,'1º SEM 2019'!$B:$I,8,0),0)</f>
        <v>1150352.03</v>
      </c>
      <c r="I177" s="81">
        <f>IFERROR(VLOOKUP(B177,'07.2019'!$B$10:$J$954,8,0),0)</f>
        <v>1200829.03</v>
      </c>
      <c r="J177" s="81">
        <f>IFERROR(VLOOKUP(B177,'08.2019'!$B$10:$J$983,8,0),0)</f>
        <v>1200829.03</v>
      </c>
      <c r="K177" s="82">
        <f t="shared" si="19"/>
        <v>0</v>
      </c>
      <c r="L177" s="81">
        <f>IFERROR(VLOOKUP(B177,'09.2019'!$B$12:$J$998,8,0),0)</f>
        <v>1200829.03</v>
      </c>
      <c r="M177" s="82">
        <f t="shared" si="20"/>
        <v>0</v>
      </c>
      <c r="N177" s="81">
        <f>IFERROR(VLOOKUP(B177,'Balancete 10.2019'!$B$10:$J$1020,8,0),0)</f>
        <v>1200829.03</v>
      </c>
      <c r="O177" s="82">
        <f t="shared" si="21"/>
        <v>0</v>
      </c>
      <c r="P177" s="153">
        <f>IFERROR(VLOOKUP(B177,'Balancete 11.2019'!$B$11:$I$1020,8,0),0)</f>
        <v>1200829.03</v>
      </c>
      <c r="Q177" s="82">
        <f t="shared" si="22"/>
        <v>0</v>
      </c>
      <c r="R177" s="153">
        <f>IFERROR(VLOOKUP(B177,'Balancete 12.2019'!$B$10:$I$1033,8,0),0)</f>
        <v>1199370.3899999999</v>
      </c>
      <c r="S177" s="82">
        <f t="shared" si="23"/>
        <v>-1458.6400000001304</v>
      </c>
      <c r="T177" s="85">
        <f t="shared" si="24"/>
        <v>0</v>
      </c>
      <c r="U177" s="153">
        <f>IFERROR(VLOOKUP(B177,'Balancete acumulado 2019'!$B$10:$I$1047,8,0),0)</f>
        <v>1199370.3899999999</v>
      </c>
    </row>
    <row r="178" spans="1:21" hidden="1">
      <c r="B178" s="39" t="s">
        <v>3388</v>
      </c>
      <c r="C178" s="38" t="s">
        <v>3389</v>
      </c>
      <c r="D178" s="39" t="s">
        <v>3390</v>
      </c>
      <c r="E178" s="39" t="s">
        <v>6099</v>
      </c>
      <c r="F178" s="5">
        <f t="shared" si="17"/>
        <v>18</v>
      </c>
      <c r="G178" s="5" t="str">
        <f t="shared" si="18"/>
        <v>2</v>
      </c>
      <c r="H178" s="81">
        <f>IFERROR(VLOOKUP(B178,'1º SEM 2019'!$B:$I,8,0),0)</f>
        <v>1150352.03</v>
      </c>
      <c r="I178" s="81">
        <f>IFERROR(VLOOKUP(B178,'07.2019'!$B$10:$J$954,8,0),0)</f>
        <v>1200829.03</v>
      </c>
      <c r="J178" s="81">
        <f>IFERROR(VLOOKUP(B178,'08.2019'!$B$10:$J$983,8,0),0)</f>
        <v>1200829.03</v>
      </c>
      <c r="K178" s="82">
        <f t="shared" si="19"/>
        <v>0</v>
      </c>
      <c r="L178" s="81">
        <f>IFERROR(VLOOKUP(B178,'09.2019'!$B$12:$J$998,8,0),0)</f>
        <v>1200829.03</v>
      </c>
      <c r="M178" s="82">
        <f t="shared" si="20"/>
        <v>0</v>
      </c>
      <c r="N178" s="81">
        <f>IFERROR(VLOOKUP(B178,'Balancete 10.2019'!$B$10:$J$1020,8,0),0)</f>
        <v>1200829.03</v>
      </c>
      <c r="O178" s="82">
        <f t="shared" si="21"/>
        <v>0</v>
      </c>
      <c r="P178" s="153">
        <f>IFERROR(VLOOKUP(B178,'Balancete 11.2019'!$B$11:$I$1020,8,0),0)</f>
        <v>1200829.03</v>
      </c>
      <c r="Q178" s="82">
        <f t="shared" si="22"/>
        <v>0</v>
      </c>
      <c r="R178" s="153">
        <f>IFERROR(VLOOKUP(B178,'Balancete 12.2019'!$B$10:$I$1033,8,0),0)</f>
        <v>1199370.3899999999</v>
      </c>
      <c r="S178" s="82">
        <f t="shared" si="23"/>
        <v>-1458.6400000001304</v>
      </c>
      <c r="T178" s="85">
        <f t="shared" si="24"/>
        <v>0</v>
      </c>
      <c r="U178" s="153">
        <f>IFERROR(VLOOKUP(B178,'Balancete acumulado 2019'!$B$10:$I$1047,8,0),0)</f>
        <v>1199370.3899999999</v>
      </c>
    </row>
    <row r="179" spans="1:21" hidden="1">
      <c r="A179"/>
      <c r="B179" s="35" t="s">
        <v>3391</v>
      </c>
      <c r="C179" s="34" t="s">
        <v>1</v>
      </c>
      <c r="D179" s="35" t="s">
        <v>3392</v>
      </c>
      <c r="E179" s="39"/>
      <c r="F179" s="5">
        <f t="shared" si="17"/>
        <v>13</v>
      </c>
      <c r="G179" s="5" t="str">
        <f t="shared" si="18"/>
        <v>2</v>
      </c>
      <c r="H179" s="81">
        <f>IFERROR(VLOOKUP(B179,'1º SEM 2019'!$B:$I,8,0),0)</f>
        <v>1303386.26</v>
      </c>
      <c r="I179" s="81">
        <f>IFERROR(VLOOKUP(B179,'07.2019'!$B$10:$J$954,8,0),0)</f>
        <v>1303386.26</v>
      </c>
      <c r="J179" s="81">
        <f>IFERROR(VLOOKUP(B179,'08.2019'!$B$10:$J$983,8,0),0)</f>
        <v>1303386.26</v>
      </c>
      <c r="K179" s="82">
        <f t="shared" si="19"/>
        <v>0</v>
      </c>
      <c r="L179" s="81">
        <f>IFERROR(VLOOKUP(B179,'09.2019'!$B$12:$J$998,8,0),0)</f>
        <v>1342535.26</v>
      </c>
      <c r="M179" s="82">
        <f t="shared" si="20"/>
        <v>39149</v>
      </c>
      <c r="N179" s="81">
        <f>IFERROR(VLOOKUP(B179,'Balancete 10.2019'!$B$10:$J$1020,8,0),0)</f>
        <v>1819921.72</v>
      </c>
      <c r="O179" s="82">
        <f t="shared" si="21"/>
        <v>477386.45999999996</v>
      </c>
      <c r="P179" s="153">
        <f>IFERROR(VLOOKUP(B179,'Balancete 11.2019'!$B$11:$I$1020,8,0),0)</f>
        <v>1922327.37</v>
      </c>
      <c r="Q179" s="82">
        <f t="shared" si="22"/>
        <v>102405.65000000014</v>
      </c>
      <c r="R179" s="153">
        <f>IFERROR(VLOOKUP(B179,'Balancete 12.2019'!$B$10:$I$1033,8,0),0)</f>
        <v>1917339.82</v>
      </c>
      <c r="S179" s="82">
        <f t="shared" si="23"/>
        <v>-4987.5500000000466</v>
      </c>
      <c r="T179" s="85">
        <f t="shared" si="24"/>
        <v>-1.0487038556954624</v>
      </c>
      <c r="U179" s="153">
        <f>IFERROR(VLOOKUP(B179,'Balancete acumulado 2019'!$B$10:$I$1047,8,0),0)</f>
        <v>1917339.82</v>
      </c>
    </row>
    <row r="180" spans="1:21" hidden="1">
      <c r="B180" s="39" t="s">
        <v>3393</v>
      </c>
      <c r="C180" s="38" t="s">
        <v>3394</v>
      </c>
      <c r="D180" s="39" t="s">
        <v>3395</v>
      </c>
      <c r="E180" s="39" t="s">
        <v>6099</v>
      </c>
      <c r="F180" s="5">
        <f t="shared" si="17"/>
        <v>18</v>
      </c>
      <c r="G180" s="5" t="str">
        <f t="shared" si="18"/>
        <v>2</v>
      </c>
      <c r="H180" s="81">
        <f>IFERROR(VLOOKUP(B180,'1º SEM 2019'!$B:$I,8,0),0)</f>
        <v>157780.69</v>
      </c>
      <c r="I180" s="81">
        <f>IFERROR(VLOOKUP(B180,'07.2019'!$B$10:$J$954,8,0),0)</f>
        <v>157780.69</v>
      </c>
      <c r="J180" s="81">
        <f>IFERROR(VLOOKUP(B180,'08.2019'!$B$10:$J$983,8,0),0)</f>
        <v>157780.69</v>
      </c>
      <c r="K180" s="82">
        <f t="shared" si="19"/>
        <v>0</v>
      </c>
      <c r="L180" s="81">
        <f>IFERROR(VLOOKUP(B180,'09.2019'!$B$12:$J$998,8,0),0)</f>
        <v>165140.69</v>
      </c>
      <c r="M180" s="82">
        <f t="shared" si="20"/>
        <v>7360</v>
      </c>
      <c r="N180" s="81">
        <f>IFERROR(VLOOKUP(B180,'Balancete 10.2019'!$B$10:$J$1020,8,0),0)</f>
        <v>165140.69</v>
      </c>
      <c r="O180" s="82">
        <f t="shared" si="21"/>
        <v>0</v>
      </c>
      <c r="P180" s="153">
        <f>IFERROR(VLOOKUP(B180,'Balancete 11.2019'!$B$11:$I$1020,8,0),0)</f>
        <v>165140.69</v>
      </c>
      <c r="Q180" s="82">
        <f t="shared" si="22"/>
        <v>0</v>
      </c>
      <c r="R180" s="153">
        <f>IFERROR(VLOOKUP(B180,'Balancete 12.2019'!$B$10:$I$1033,8,0),0)</f>
        <v>162761.09</v>
      </c>
      <c r="S180" s="82">
        <f t="shared" si="23"/>
        <v>-2379.6000000000058</v>
      </c>
      <c r="T180" s="85">
        <f t="shared" si="24"/>
        <v>0</v>
      </c>
      <c r="U180" s="153">
        <f>IFERROR(VLOOKUP(B180,'Balancete acumulado 2019'!$B$10:$I$1047,8,0),0)</f>
        <v>162761.09</v>
      </c>
    </row>
    <row r="181" spans="1:21" hidden="1">
      <c r="B181" s="39" t="s">
        <v>3396</v>
      </c>
      <c r="C181" s="38" t="s">
        <v>3397</v>
      </c>
      <c r="D181" s="39" t="s">
        <v>3398</v>
      </c>
      <c r="E181" s="39" t="s">
        <v>6099</v>
      </c>
      <c r="F181" s="5">
        <f t="shared" si="17"/>
        <v>18</v>
      </c>
      <c r="G181" s="5" t="str">
        <f t="shared" si="18"/>
        <v>2</v>
      </c>
      <c r="H181" s="81">
        <f>IFERROR(VLOOKUP(B181,'1º SEM 2019'!$B:$I,8,0),0)</f>
        <v>251219.08</v>
      </c>
      <c r="I181" s="81">
        <f>IFERROR(VLOOKUP(B181,'07.2019'!$B$10:$J$954,8,0),0)</f>
        <v>251219.08</v>
      </c>
      <c r="J181" s="81">
        <f>IFERROR(VLOOKUP(B181,'08.2019'!$B$10:$J$983,8,0),0)</f>
        <v>251219.08</v>
      </c>
      <c r="K181" s="82">
        <f t="shared" si="19"/>
        <v>0</v>
      </c>
      <c r="L181" s="81">
        <f>IFERROR(VLOOKUP(B181,'09.2019'!$B$12:$J$998,8,0),0)</f>
        <v>251219.08</v>
      </c>
      <c r="M181" s="82">
        <f t="shared" si="20"/>
        <v>0</v>
      </c>
      <c r="N181" s="81">
        <f>IFERROR(VLOOKUP(B181,'Balancete 10.2019'!$B$10:$J$1020,8,0),0)</f>
        <v>460290.72</v>
      </c>
      <c r="O181" s="82">
        <f t="shared" si="21"/>
        <v>209071.63999999998</v>
      </c>
      <c r="P181" s="153">
        <f>IFERROR(VLOOKUP(B181,'Balancete 11.2019'!$B$11:$I$1020,8,0),0)</f>
        <v>460290.72</v>
      </c>
      <c r="Q181" s="82">
        <f t="shared" si="22"/>
        <v>0</v>
      </c>
      <c r="R181" s="153">
        <f>IFERROR(VLOOKUP(B181,'Balancete 12.2019'!$B$10:$I$1033,8,0),0)</f>
        <v>462587.13</v>
      </c>
      <c r="S181" s="82">
        <f t="shared" si="23"/>
        <v>2296.4100000000326</v>
      </c>
      <c r="T181" s="85">
        <f t="shared" si="24"/>
        <v>0</v>
      </c>
      <c r="U181" s="153">
        <f>IFERROR(VLOOKUP(B181,'Balancete acumulado 2019'!$B$10:$I$1047,8,0),0)</f>
        <v>462587.13</v>
      </c>
    </row>
    <row r="182" spans="1:21" hidden="1">
      <c r="B182" s="39" t="s">
        <v>3399</v>
      </c>
      <c r="C182" s="38" t="s">
        <v>3400</v>
      </c>
      <c r="D182" s="39" t="s">
        <v>3401</v>
      </c>
      <c r="E182" s="39" t="s">
        <v>6099</v>
      </c>
      <c r="F182" s="5">
        <f t="shared" si="17"/>
        <v>18</v>
      </c>
      <c r="G182" s="5" t="str">
        <f t="shared" si="18"/>
        <v>2</v>
      </c>
      <c r="H182" s="81">
        <f>IFERROR(VLOOKUP(B182,'1º SEM 2019'!$B:$I,8,0),0)</f>
        <v>894386.49</v>
      </c>
      <c r="I182" s="81">
        <f>IFERROR(VLOOKUP(B182,'07.2019'!$B$10:$J$954,8,0),0)</f>
        <v>894386.49</v>
      </c>
      <c r="J182" s="81">
        <f>IFERROR(VLOOKUP(B182,'08.2019'!$B$10:$J$983,8,0),0)</f>
        <v>894386.49</v>
      </c>
      <c r="K182" s="82">
        <f t="shared" si="19"/>
        <v>0</v>
      </c>
      <c r="L182" s="81">
        <f>IFERROR(VLOOKUP(B182,'09.2019'!$B$12:$J$998,8,0),0)</f>
        <v>926175.49</v>
      </c>
      <c r="M182" s="82">
        <f t="shared" si="20"/>
        <v>31789</v>
      </c>
      <c r="N182" s="81">
        <f>IFERROR(VLOOKUP(B182,'Balancete 10.2019'!$B$10:$J$1020,8,0),0)</f>
        <v>1194490.31</v>
      </c>
      <c r="O182" s="82">
        <f t="shared" si="21"/>
        <v>268314.82000000007</v>
      </c>
      <c r="P182" s="153">
        <f>IFERROR(VLOOKUP(B182,'Balancete 11.2019'!$B$11:$I$1020,8,0),0)</f>
        <v>1296895.96</v>
      </c>
      <c r="Q182" s="82">
        <f t="shared" si="22"/>
        <v>102405.64999999991</v>
      </c>
      <c r="R182" s="153">
        <f>IFERROR(VLOOKUP(B182,'Balancete 12.2019'!$B$10:$I$1033,8,0),0)</f>
        <v>1291991.6000000001</v>
      </c>
      <c r="S182" s="82">
        <f t="shared" si="23"/>
        <v>-4904.3599999998696</v>
      </c>
      <c r="T182" s="85">
        <f t="shared" si="24"/>
        <v>-1.0478914981741718</v>
      </c>
      <c r="U182" s="153">
        <f>IFERROR(VLOOKUP(B182,'Balancete acumulado 2019'!$B$10:$I$1047,8,0),0)</f>
        <v>1291991.6000000001</v>
      </c>
    </row>
    <row r="183" spans="1:21" hidden="1">
      <c r="A183"/>
      <c r="B183" s="35" t="s">
        <v>3402</v>
      </c>
      <c r="C183" s="34" t="s">
        <v>1</v>
      </c>
      <c r="D183" s="35" t="s">
        <v>3403</v>
      </c>
      <c r="E183" s="39"/>
      <c r="F183" s="5">
        <f t="shared" si="17"/>
        <v>13</v>
      </c>
      <c r="G183" s="5" t="str">
        <f t="shared" si="18"/>
        <v>2</v>
      </c>
      <c r="H183" s="81">
        <f>IFERROR(VLOOKUP(B183,'1º SEM 2019'!$B:$I,8,0),0)</f>
        <v>-717698.64</v>
      </c>
      <c r="I183" s="81">
        <f>IFERROR(VLOOKUP(B183,'07.2019'!$B$10:$J$954,8,0),0)</f>
        <v>-728358.46</v>
      </c>
      <c r="J183" s="81">
        <f>IFERROR(VLOOKUP(B183,'08.2019'!$B$10:$J$983,8,0),0)</f>
        <v>-739116.6</v>
      </c>
      <c r="K183" s="82">
        <f t="shared" si="19"/>
        <v>-10758.140000000014</v>
      </c>
      <c r="L183" s="81">
        <f>IFERROR(VLOOKUP(B183,'09.2019'!$B$12:$J$998,8,0),0)</f>
        <v>-749874.74</v>
      </c>
      <c r="M183" s="82">
        <f t="shared" si="20"/>
        <v>-10758.140000000014</v>
      </c>
      <c r="N183" s="81">
        <f>IFERROR(VLOOKUP(B183,'Balancete 10.2019'!$B$10:$J$1020,8,0),0)</f>
        <v>-760632.88</v>
      </c>
      <c r="O183" s="82">
        <f t="shared" si="21"/>
        <v>-10758.140000000014</v>
      </c>
      <c r="P183" s="153">
        <f>IFERROR(VLOOKUP(B183,'Balancete 11.2019'!$B$11:$I$1020,8,0),0)</f>
        <v>-771427.83</v>
      </c>
      <c r="Q183" s="82">
        <f t="shared" si="22"/>
        <v>-10794.949999999953</v>
      </c>
      <c r="R183" s="153">
        <f>IFERROR(VLOOKUP(B183,'Balancete 12.2019'!$B$10:$I$1033,8,0),0)</f>
        <v>-780764.13</v>
      </c>
      <c r="S183" s="82">
        <f t="shared" si="23"/>
        <v>-9336.3000000000466</v>
      </c>
      <c r="T183" s="85">
        <f t="shared" si="24"/>
        <v>-0.13512336787107981</v>
      </c>
      <c r="U183" s="153">
        <f>IFERROR(VLOOKUP(B183,'Balancete acumulado 2019'!$B$10:$I$1047,8,0),0)</f>
        <v>-780764.13</v>
      </c>
    </row>
    <row r="184" spans="1:21" hidden="1">
      <c r="B184" s="39" t="s">
        <v>3404</v>
      </c>
      <c r="C184" s="38" t="s">
        <v>3405</v>
      </c>
      <c r="D184" s="39" t="s">
        <v>3406</v>
      </c>
      <c r="E184" s="39" t="s">
        <v>6104</v>
      </c>
      <c r="F184" s="5">
        <f t="shared" si="17"/>
        <v>18</v>
      </c>
      <c r="G184" s="5" t="str">
        <f t="shared" si="18"/>
        <v>2</v>
      </c>
      <c r="H184" s="81">
        <f>IFERROR(VLOOKUP(B184,'1º SEM 2019'!$B:$I,8,0),0)</f>
        <v>-717698.64</v>
      </c>
      <c r="I184" s="81">
        <f>IFERROR(VLOOKUP(B184,'07.2019'!$B$10:$J$954,8,0),0)</f>
        <v>-728358.46</v>
      </c>
      <c r="J184" s="81">
        <f>IFERROR(VLOOKUP(B184,'08.2019'!$B$10:$J$983,8,0),0)</f>
        <v>-739116.6</v>
      </c>
      <c r="K184" s="82">
        <f t="shared" si="19"/>
        <v>-10758.140000000014</v>
      </c>
      <c r="L184" s="81">
        <f>IFERROR(VLOOKUP(B184,'09.2019'!$B$12:$J$998,8,0),0)</f>
        <v>-749874.74</v>
      </c>
      <c r="M184" s="82">
        <f t="shared" si="20"/>
        <v>-10758.140000000014</v>
      </c>
      <c r="N184" s="81">
        <f>IFERROR(VLOOKUP(B184,'Balancete 10.2019'!$B$10:$J$1020,8,0),0)</f>
        <v>-760632.88</v>
      </c>
      <c r="O184" s="82">
        <f t="shared" si="21"/>
        <v>-10758.140000000014</v>
      </c>
      <c r="P184" s="153">
        <f>IFERROR(VLOOKUP(B184,'Balancete 11.2019'!$B$11:$I$1020,8,0),0)</f>
        <v>-771427.83</v>
      </c>
      <c r="Q184" s="82">
        <f t="shared" si="22"/>
        <v>-10794.949999999953</v>
      </c>
      <c r="R184" s="153">
        <f>IFERROR(VLOOKUP(B184,'Balancete 12.2019'!$B$10:$I$1033,8,0),0)</f>
        <v>-780764.13</v>
      </c>
      <c r="S184" s="82">
        <f t="shared" si="23"/>
        <v>-9336.3000000000466</v>
      </c>
      <c r="T184" s="85">
        <f t="shared" si="24"/>
        <v>-0.13512336787107981</v>
      </c>
      <c r="U184" s="153">
        <f>IFERROR(VLOOKUP(B184,'Balancete acumulado 2019'!$B$10:$I$1047,8,0),0)</f>
        <v>-780764.13</v>
      </c>
    </row>
    <row r="185" spans="1:21" hidden="1">
      <c r="A185"/>
      <c r="B185" s="35" t="s">
        <v>3407</v>
      </c>
      <c r="C185" s="34" t="s">
        <v>1</v>
      </c>
      <c r="D185" s="35" t="s">
        <v>3408</v>
      </c>
      <c r="E185" s="39"/>
      <c r="F185" s="5">
        <f t="shared" si="17"/>
        <v>13</v>
      </c>
      <c r="G185" s="5" t="str">
        <f t="shared" si="18"/>
        <v>2</v>
      </c>
      <c r="H185" s="81">
        <f>IFERROR(VLOOKUP(B185,'1º SEM 2019'!$B:$I,8,0),0)</f>
        <v>-618669.97</v>
      </c>
      <c r="I185" s="81">
        <f>IFERROR(VLOOKUP(B185,'07.2019'!$B$10:$J$954,8,0),0)</f>
        <v>-628788.18000000005</v>
      </c>
      <c r="J185" s="81">
        <f>IFERROR(VLOOKUP(B185,'08.2019'!$B$10:$J$983,8,0),0)</f>
        <v>-638821.05000000005</v>
      </c>
      <c r="K185" s="82">
        <f t="shared" si="19"/>
        <v>-10032.869999999995</v>
      </c>
      <c r="L185" s="81">
        <f>IFERROR(VLOOKUP(B185,'09.2019'!$B$12:$J$998,8,0),0)</f>
        <v>-649108.91</v>
      </c>
      <c r="M185" s="82">
        <f t="shared" si="20"/>
        <v>-10287.859999999986</v>
      </c>
      <c r="N185" s="81">
        <f>IFERROR(VLOOKUP(B185,'Balancete 10.2019'!$B$10:$J$1020,8,0),0)</f>
        <v>-704808.44</v>
      </c>
      <c r="O185" s="82">
        <f t="shared" si="21"/>
        <v>-55699.529999999912</v>
      </c>
      <c r="P185" s="153">
        <f>IFERROR(VLOOKUP(B185,'Balancete 11.2019'!$B$11:$I$1020,8,0),0)</f>
        <v>-678256.09</v>
      </c>
      <c r="Q185" s="82">
        <f t="shared" si="22"/>
        <v>26552.349999999977</v>
      </c>
      <c r="R185" s="153">
        <f>IFERROR(VLOOKUP(B185,'Balancete 12.2019'!$B$10:$I$1033,8,0),0)</f>
        <v>-676790.91</v>
      </c>
      <c r="S185" s="82">
        <f t="shared" si="23"/>
        <v>1465.1799999999348</v>
      </c>
      <c r="T185" s="85">
        <f t="shared" si="24"/>
        <v>-0.94481919679425974</v>
      </c>
      <c r="U185" s="153">
        <f>IFERROR(VLOOKUP(B185,'Balancete acumulado 2019'!$B$10:$I$1047,8,0),0)</f>
        <v>-676790.91</v>
      </c>
    </row>
    <row r="186" spans="1:21" hidden="1">
      <c r="B186" s="39" t="s">
        <v>3409</v>
      </c>
      <c r="C186" s="38" t="s">
        <v>3410</v>
      </c>
      <c r="D186" s="39" t="s">
        <v>3411</v>
      </c>
      <c r="E186" s="39" t="s">
        <v>6104</v>
      </c>
      <c r="F186" s="5">
        <f t="shared" si="17"/>
        <v>18</v>
      </c>
      <c r="G186" s="5" t="str">
        <f t="shared" si="18"/>
        <v>2</v>
      </c>
      <c r="H186" s="81">
        <f>IFERROR(VLOOKUP(B186,'1º SEM 2019'!$B:$I,8,0),0)</f>
        <v>-81545.17</v>
      </c>
      <c r="I186" s="81">
        <f>IFERROR(VLOOKUP(B186,'07.2019'!$B$10:$J$954,8,0),0)</f>
        <v>-82707.649999999994</v>
      </c>
      <c r="J186" s="81">
        <f>IFERROR(VLOOKUP(B186,'08.2019'!$B$10:$J$983,8,0),0)</f>
        <v>-83866.25</v>
      </c>
      <c r="K186" s="82">
        <f t="shared" si="19"/>
        <v>-1158.6000000000058</v>
      </c>
      <c r="L186" s="81">
        <f>IFERROR(VLOOKUP(B186,'09.2019'!$B$12:$J$998,8,0),0)</f>
        <v>-85040.36</v>
      </c>
      <c r="M186" s="82">
        <f t="shared" si="20"/>
        <v>-1174.1100000000006</v>
      </c>
      <c r="N186" s="81">
        <f>IFERROR(VLOOKUP(B186,'Balancete 10.2019'!$B$10:$J$1020,8,0),0)</f>
        <v>-86230.87</v>
      </c>
      <c r="O186" s="82">
        <f t="shared" si="21"/>
        <v>-1190.5099999999948</v>
      </c>
      <c r="P186" s="153">
        <f>IFERROR(VLOOKUP(B186,'Balancete 11.2019'!$B$11:$I$1020,8,0),0)</f>
        <v>-87421.24</v>
      </c>
      <c r="Q186" s="82">
        <f t="shared" si="22"/>
        <v>-1190.3700000000099</v>
      </c>
      <c r="R186" s="153">
        <f>IFERROR(VLOOKUP(B186,'Balancete 12.2019'!$B$10:$I$1033,8,0),0)</f>
        <v>-83950.48</v>
      </c>
      <c r="S186" s="82">
        <f t="shared" si="23"/>
        <v>3470.7600000000093</v>
      </c>
      <c r="T186" s="85">
        <f t="shared" si="24"/>
        <v>-3.9156984803044268</v>
      </c>
      <c r="U186" s="153">
        <f>IFERROR(VLOOKUP(B186,'Balancete acumulado 2019'!$B$10:$I$1047,8,0),0)</f>
        <v>-83950.48</v>
      </c>
    </row>
    <row r="187" spans="1:21" hidden="1">
      <c r="B187" s="39" t="s">
        <v>3412</v>
      </c>
      <c r="C187" s="38" t="s">
        <v>3413</v>
      </c>
      <c r="D187" s="39" t="s">
        <v>3414</v>
      </c>
      <c r="E187" s="39" t="s">
        <v>6104</v>
      </c>
      <c r="F187" s="5">
        <f t="shared" si="17"/>
        <v>18</v>
      </c>
      <c r="G187" s="5" t="str">
        <f t="shared" si="18"/>
        <v>2</v>
      </c>
      <c r="H187" s="81">
        <f>IFERROR(VLOOKUP(B187,'1º SEM 2019'!$B:$I,8,0),0)</f>
        <v>-89719.89</v>
      </c>
      <c r="I187" s="81">
        <f>IFERROR(VLOOKUP(B187,'07.2019'!$B$10:$J$954,8,0),0)</f>
        <v>-91618.39</v>
      </c>
      <c r="J187" s="81">
        <f>IFERROR(VLOOKUP(B187,'08.2019'!$B$10:$J$983,8,0),0)</f>
        <v>-93516.89</v>
      </c>
      <c r="K187" s="82">
        <f t="shared" si="19"/>
        <v>-1898.5</v>
      </c>
      <c r="L187" s="81">
        <f>IFERROR(VLOOKUP(B187,'09.2019'!$B$12:$J$998,8,0),0)</f>
        <v>-95415.39</v>
      </c>
      <c r="M187" s="82">
        <f t="shared" si="20"/>
        <v>-1898.5</v>
      </c>
      <c r="N187" s="81">
        <f>IFERROR(VLOOKUP(B187,'Balancete 10.2019'!$B$10:$J$1020,8,0),0)</f>
        <v>-103592.83</v>
      </c>
      <c r="O187" s="82">
        <f t="shared" si="21"/>
        <v>-8177.4400000000023</v>
      </c>
      <c r="P187" s="153">
        <f>IFERROR(VLOOKUP(B187,'Balancete 11.2019'!$B$11:$I$1020,8,0),0)</f>
        <v>-102701.16</v>
      </c>
      <c r="Q187" s="82">
        <f t="shared" si="22"/>
        <v>891.66999999999825</v>
      </c>
      <c r="R187" s="153">
        <f>IFERROR(VLOOKUP(B187,'Balancete 12.2019'!$B$10:$I$1033,8,0),0)</f>
        <v>-100684.89</v>
      </c>
      <c r="S187" s="82">
        <f t="shared" si="23"/>
        <v>2016.2700000000041</v>
      </c>
      <c r="T187" s="85">
        <f t="shared" si="24"/>
        <v>1.2612289299853177</v>
      </c>
      <c r="U187" s="153">
        <f>IFERROR(VLOOKUP(B187,'Balancete acumulado 2019'!$B$10:$I$1047,8,0),0)</f>
        <v>-100684.89</v>
      </c>
    </row>
    <row r="188" spans="1:21" hidden="1">
      <c r="B188" s="39" t="s">
        <v>3415</v>
      </c>
      <c r="C188" s="38" t="s">
        <v>3416</v>
      </c>
      <c r="D188" s="39" t="s">
        <v>3417</v>
      </c>
      <c r="E188" s="39" t="s">
        <v>6104</v>
      </c>
      <c r="F188" s="5">
        <f t="shared" si="17"/>
        <v>18</v>
      </c>
      <c r="G188" s="5" t="str">
        <f t="shared" si="18"/>
        <v>2</v>
      </c>
      <c r="H188" s="81">
        <f>IFERROR(VLOOKUP(B188,'1º SEM 2019'!$B:$I,8,0),0)</f>
        <v>-447404.91</v>
      </c>
      <c r="I188" s="81">
        <f>IFERROR(VLOOKUP(B188,'07.2019'!$B$10:$J$954,8,0),0)</f>
        <v>-454462.14</v>
      </c>
      <c r="J188" s="81">
        <f>IFERROR(VLOOKUP(B188,'08.2019'!$B$10:$J$983,8,0),0)</f>
        <v>-461437.91</v>
      </c>
      <c r="K188" s="82">
        <f t="shared" si="19"/>
        <v>-6975.7699999999604</v>
      </c>
      <c r="L188" s="81">
        <f>IFERROR(VLOOKUP(B188,'09.2019'!$B$12:$J$998,8,0),0)</f>
        <v>-468653.16</v>
      </c>
      <c r="M188" s="82">
        <f t="shared" si="20"/>
        <v>-7215.25</v>
      </c>
      <c r="N188" s="81">
        <f>IFERROR(VLOOKUP(B188,'Balancete 10.2019'!$B$10:$J$1020,8,0),0)</f>
        <v>-514984.74</v>
      </c>
      <c r="O188" s="82">
        <f t="shared" si="21"/>
        <v>-46331.580000000016</v>
      </c>
      <c r="P188" s="153">
        <f>IFERROR(VLOOKUP(B188,'Balancete 11.2019'!$B$11:$I$1020,8,0),0)</f>
        <v>-488133.69</v>
      </c>
      <c r="Q188" s="82">
        <f t="shared" si="22"/>
        <v>26851.049999999988</v>
      </c>
      <c r="R188" s="153">
        <f>IFERROR(VLOOKUP(B188,'Balancete 12.2019'!$B$10:$I$1033,8,0),0)</f>
        <v>-492155.54</v>
      </c>
      <c r="S188" s="82">
        <f t="shared" si="23"/>
        <v>-4021.8499999999767</v>
      </c>
      <c r="T188" s="85">
        <f t="shared" si="24"/>
        <v>-1.1497837142309137</v>
      </c>
      <c r="U188" s="153">
        <f>IFERROR(VLOOKUP(B188,'Balancete acumulado 2019'!$B$10:$I$1047,8,0),0)</f>
        <v>-492155.54</v>
      </c>
    </row>
    <row r="189" spans="1:21" hidden="1">
      <c r="A189"/>
      <c r="B189" s="35" t="s">
        <v>3418</v>
      </c>
      <c r="C189" s="34" t="s">
        <v>1</v>
      </c>
      <c r="D189" s="35" t="s">
        <v>3419</v>
      </c>
      <c r="E189" s="39"/>
      <c r="F189" s="5">
        <f t="shared" si="17"/>
        <v>13</v>
      </c>
      <c r="G189" s="5" t="str">
        <f t="shared" si="18"/>
        <v>2</v>
      </c>
      <c r="H189" s="81">
        <f>IFERROR(VLOOKUP(B189,'1º SEM 2019'!$B:$I,8,0),0)</f>
        <v>635150.68999999994</v>
      </c>
      <c r="I189" s="81">
        <f>IFERROR(VLOOKUP(B189,'07.2019'!$B$10:$J$954,8,0),0)</f>
        <v>622483.97</v>
      </c>
      <c r="J189" s="81">
        <f>IFERROR(VLOOKUP(B189,'08.2019'!$B$10:$J$983,8,0),0)</f>
        <v>608268.18999999994</v>
      </c>
      <c r="K189" s="82">
        <f t="shared" si="19"/>
        <v>-14215.780000000028</v>
      </c>
      <c r="L189" s="81">
        <f>IFERROR(VLOOKUP(B189,'09.2019'!$B$12:$J$998,8,0),0)</f>
        <v>594195.86</v>
      </c>
      <c r="M189" s="82">
        <f t="shared" si="20"/>
        <v>-14072.329999999958</v>
      </c>
      <c r="N189" s="81">
        <f>IFERROR(VLOOKUP(B189,'Balancete 10.2019'!$B$10:$J$1020,8,0),0)</f>
        <v>584863.73</v>
      </c>
      <c r="O189" s="82">
        <f t="shared" si="21"/>
        <v>-9332.1300000000047</v>
      </c>
      <c r="P189" s="153">
        <f>IFERROR(VLOOKUP(B189,'Balancete 11.2019'!$B$11:$I$1020,8,0),0)</f>
        <v>570818.16</v>
      </c>
      <c r="Q189" s="82">
        <f t="shared" si="22"/>
        <v>-14045.569999999949</v>
      </c>
      <c r="R189" s="153">
        <f>IFERROR(VLOOKUP(B189,'Balancete 12.2019'!$B$10:$I$1033,8,0),0)</f>
        <v>578648.93000000005</v>
      </c>
      <c r="S189" s="82">
        <f t="shared" si="23"/>
        <v>7830.7700000000186</v>
      </c>
      <c r="T189" s="85">
        <f t="shared" si="24"/>
        <v>-1.557525967262279</v>
      </c>
      <c r="U189" s="153">
        <f>IFERROR(VLOOKUP(B189,'Balancete acumulado 2019'!$B$10:$I$1047,8,0),0)</f>
        <v>578648.93000000005</v>
      </c>
    </row>
    <row r="190" spans="1:21" hidden="1">
      <c r="A190"/>
      <c r="B190" s="35" t="s">
        <v>3420</v>
      </c>
      <c r="C190" s="34" t="s">
        <v>1</v>
      </c>
      <c r="D190" s="35" t="s">
        <v>3421</v>
      </c>
      <c r="E190" s="39"/>
      <c r="F190" s="5">
        <f t="shared" si="17"/>
        <v>13</v>
      </c>
      <c r="G190" s="5" t="str">
        <f t="shared" si="18"/>
        <v>2</v>
      </c>
      <c r="H190" s="81">
        <f>IFERROR(VLOOKUP(B190,'1º SEM 2019'!$B:$I,8,0),0)</f>
        <v>25206.7</v>
      </c>
      <c r="I190" s="81">
        <f>IFERROR(VLOOKUP(B190,'07.2019'!$B$10:$J$954,8,0),0)</f>
        <v>25206.7</v>
      </c>
      <c r="J190" s="81">
        <f>IFERROR(VLOOKUP(B190,'08.2019'!$B$10:$J$983,8,0),0)</f>
        <v>25206.7</v>
      </c>
      <c r="K190" s="82">
        <f t="shared" si="19"/>
        <v>0</v>
      </c>
      <c r="L190" s="81">
        <f>IFERROR(VLOOKUP(B190,'09.2019'!$B$12:$J$998,8,0),0)</f>
        <v>25206.7</v>
      </c>
      <c r="M190" s="82">
        <f t="shared" si="20"/>
        <v>0</v>
      </c>
      <c r="N190" s="81">
        <f>IFERROR(VLOOKUP(B190,'Balancete 10.2019'!$B$10:$J$1020,8,0),0)</f>
        <v>25206.7</v>
      </c>
      <c r="O190" s="82">
        <f t="shared" si="21"/>
        <v>0</v>
      </c>
      <c r="P190" s="153">
        <f>IFERROR(VLOOKUP(B190,'Balancete 11.2019'!$B$11:$I$1020,8,0),0)</f>
        <v>25206.7</v>
      </c>
      <c r="Q190" s="82">
        <f t="shared" si="22"/>
        <v>0</v>
      </c>
      <c r="R190" s="153">
        <f>IFERROR(VLOOKUP(B190,'Balancete 12.2019'!$B$10:$I$1033,8,0),0)</f>
        <v>47195.7</v>
      </c>
      <c r="S190" s="82">
        <f t="shared" si="23"/>
        <v>21988.999999999996</v>
      </c>
      <c r="T190" s="85">
        <f t="shared" si="24"/>
        <v>0</v>
      </c>
      <c r="U190" s="153">
        <f>IFERROR(VLOOKUP(B190,'Balancete acumulado 2019'!$B$10:$I$1047,8,0),0)</f>
        <v>47195.7</v>
      </c>
    </row>
    <row r="191" spans="1:21" hidden="1">
      <c r="A191"/>
      <c r="B191" s="35" t="s">
        <v>3422</v>
      </c>
      <c r="C191" s="34" t="s">
        <v>1</v>
      </c>
      <c r="D191" s="35" t="s">
        <v>3423</v>
      </c>
      <c r="E191" s="39"/>
      <c r="F191" s="5">
        <f t="shared" si="17"/>
        <v>13</v>
      </c>
      <c r="G191" s="5" t="str">
        <f t="shared" si="18"/>
        <v>2</v>
      </c>
      <c r="H191" s="81">
        <f>IFERROR(VLOOKUP(B191,'1º SEM 2019'!$B:$I,8,0),0)</f>
        <v>25206.7</v>
      </c>
      <c r="I191" s="81">
        <f>IFERROR(VLOOKUP(B191,'07.2019'!$B$10:$J$954,8,0),0)</f>
        <v>25206.7</v>
      </c>
      <c r="J191" s="81">
        <f>IFERROR(VLOOKUP(B191,'08.2019'!$B$10:$J$983,8,0),0)</f>
        <v>25206.7</v>
      </c>
      <c r="K191" s="82">
        <f t="shared" si="19"/>
        <v>0</v>
      </c>
      <c r="L191" s="81">
        <f>IFERROR(VLOOKUP(B191,'09.2019'!$B$12:$J$998,8,0),0)</f>
        <v>25206.7</v>
      </c>
      <c r="M191" s="82">
        <f t="shared" si="20"/>
        <v>0</v>
      </c>
      <c r="N191" s="81">
        <f>IFERROR(VLOOKUP(B191,'Balancete 10.2019'!$B$10:$J$1020,8,0),0)</f>
        <v>25206.7</v>
      </c>
      <c r="O191" s="82">
        <f t="shared" si="21"/>
        <v>0</v>
      </c>
      <c r="P191" s="153">
        <f>IFERROR(VLOOKUP(B191,'Balancete 11.2019'!$B$11:$I$1020,8,0),0)</f>
        <v>25206.7</v>
      </c>
      <c r="Q191" s="82">
        <f t="shared" si="22"/>
        <v>0</v>
      </c>
      <c r="R191" s="153">
        <f>IFERROR(VLOOKUP(B191,'Balancete 12.2019'!$B$10:$I$1033,8,0),0)</f>
        <v>47195.7</v>
      </c>
      <c r="S191" s="82">
        <f t="shared" si="23"/>
        <v>21988.999999999996</v>
      </c>
      <c r="T191" s="85">
        <f t="shared" si="24"/>
        <v>0</v>
      </c>
      <c r="U191" s="153">
        <f>IFERROR(VLOOKUP(B191,'Balancete acumulado 2019'!$B$10:$I$1047,8,0),0)</f>
        <v>47195.7</v>
      </c>
    </row>
    <row r="192" spans="1:21" hidden="1">
      <c r="B192" s="39" t="s">
        <v>3424</v>
      </c>
      <c r="C192" s="38" t="s">
        <v>3425</v>
      </c>
      <c r="D192" s="39" t="s">
        <v>3426</v>
      </c>
      <c r="E192" s="39" t="s">
        <v>6099</v>
      </c>
      <c r="F192" s="5">
        <f t="shared" si="17"/>
        <v>18</v>
      </c>
      <c r="G192" s="5" t="str">
        <f t="shared" si="18"/>
        <v>2</v>
      </c>
      <c r="H192" s="81">
        <f>IFERROR(VLOOKUP(B192,'1º SEM 2019'!$B:$I,8,0),0)</f>
        <v>25206.7</v>
      </c>
      <c r="I192" s="81">
        <f>IFERROR(VLOOKUP(B192,'07.2019'!$B$10:$J$954,8,0),0)</f>
        <v>25206.7</v>
      </c>
      <c r="J192" s="81">
        <f>IFERROR(VLOOKUP(B192,'08.2019'!$B$10:$J$983,8,0),0)</f>
        <v>25206.7</v>
      </c>
      <c r="K192" s="82">
        <f t="shared" si="19"/>
        <v>0</v>
      </c>
      <c r="L192" s="81">
        <f>IFERROR(VLOOKUP(B192,'09.2019'!$B$12:$J$998,8,0),0)</f>
        <v>25206.7</v>
      </c>
      <c r="M192" s="82">
        <f t="shared" si="20"/>
        <v>0</v>
      </c>
      <c r="N192" s="81">
        <f>IFERROR(VLOOKUP(B192,'Balancete 10.2019'!$B$10:$J$1020,8,0),0)</f>
        <v>25206.7</v>
      </c>
      <c r="O192" s="82">
        <f t="shared" si="21"/>
        <v>0</v>
      </c>
      <c r="P192" s="153">
        <f>IFERROR(VLOOKUP(B192,'Balancete 11.2019'!$B$11:$I$1020,8,0),0)</f>
        <v>25206.7</v>
      </c>
      <c r="Q192" s="82">
        <f t="shared" si="22"/>
        <v>0</v>
      </c>
      <c r="R192" s="153">
        <f>IFERROR(VLOOKUP(B192,'Balancete 12.2019'!$B$10:$I$1033,8,0),0)</f>
        <v>47195.7</v>
      </c>
      <c r="S192" s="82">
        <f t="shared" si="23"/>
        <v>21988.999999999996</v>
      </c>
      <c r="T192" s="85">
        <f t="shared" si="24"/>
        <v>0</v>
      </c>
      <c r="U192" s="153">
        <f>IFERROR(VLOOKUP(B192,'Balancete acumulado 2019'!$B$10:$I$1047,8,0),0)</f>
        <v>47195.7</v>
      </c>
    </row>
    <row r="193" spans="1:21" hidden="1">
      <c r="A193"/>
      <c r="B193" s="35" t="s">
        <v>3427</v>
      </c>
      <c r="C193" s="34" t="s">
        <v>1</v>
      </c>
      <c r="D193" s="35" t="s">
        <v>3428</v>
      </c>
      <c r="E193" s="39"/>
      <c r="F193" s="5">
        <f t="shared" si="17"/>
        <v>13</v>
      </c>
      <c r="G193" s="5" t="str">
        <f t="shared" si="18"/>
        <v>2</v>
      </c>
      <c r="H193" s="81">
        <f>IFERROR(VLOOKUP(B193,'1º SEM 2019'!$B:$I,8,0),0)</f>
        <v>933986.55</v>
      </c>
      <c r="I193" s="81">
        <f>IFERROR(VLOOKUP(B193,'07.2019'!$B$10:$J$954,8,0),0)</f>
        <v>936249.62</v>
      </c>
      <c r="J193" s="81">
        <f>IFERROR(VLOOKUP(B193,'08.2019'!$B$10:$J$983,8,0),0)</f>
        <v>936249.62</v>
      </c>
      <c r="K193" s="82">
        <f t="shared" si="19"/>
        <v>0</v>
      </c>
      <c r="L193" s="81">
        <f>IFERROR(VLOOKUP(B193,'09.2019'!$B$12:$J$998,8,0),0)</f>
        <v>936249.62</v>
      </c>
      <c r="M193" s="82">
        <f t="shared" si="20"/>
        <v>0</v>
      </c>
      <c r="N193" s="81">
        <f>IFERROR(VLOOKUP(B193,'Balancete 10.2019'!$B$10:$J$1020,8,0),0)</f>
        <v>936249.62</v>
      </c>
      <c r="O193" s="82">
        <f t="shared" si="21"/>
        <v>0</v>
      </c>
      <c r="P193" s="153">
        <f>IFERROR(VLOOKUP(B193,'Balancete 11.2019'!$B$11:$I$1020,8,0),0)</f>
        <v>936249.62</v>
      </c>
      <c r="Q193" s="82">
        <f t="shared" si="22"/>
        <v>0</v>
      </c>
      <c r="R193" s="153">
        <f>IFERROR(VLOOKUP(B193,'Balancete 12.2019'!$B$10:$I$1033,8,0),0)</f>
        <v>935969.62</v>
      </c>
      <c r="S193" s="82">
        <f t="shared" si="23"/>
        <v>-280</v>
      </c>
      <c r="T193" s="85">
        <f t="shared" si="24"/>
        <v>0</v>
      </c>
      <c r="U193" s="153">
        <f>IFERROR(VLOOKUP(B193,'Balancete acumulado 2019'!$B$10:$I$1047,8,0),0)</f>
        <v>935969.62</v>
      </c>
    </row>
    <row r="194" spans="1:21" hidden="1">
      <c r="B194" s="39" t="s">
        <v>3429</v>
      </c>
      <c r="C194" s="38" t="s">
        <v>3430</v>
      </c>
      <c r="D194" s="39" t="s">
        <v>3426</v>
      </c>
      <c r="E194" s="39" t="s">
        <v>6099</v>
      </c>
      <c r="F194" s="5">
        <f t="shared" si="17"/>
        <v>18</v>
      </c>
      <c r="G194" s="5" t="str">
        <f t="shared" si="18"/>
        <v>2</v>
      </c>
      <c r="H194" s="81">
        <f>IFERROR(VLOOKUP(B194,'1º SEM 2019'!$B:$I,8,0),0)</f>
        <v>933986.55</v>
      </c>
      <c r="I194" s="81">
        <f>IFERROR(VLOOKUP(B194,'07.2019'!$B$10:$J$954,8,0),0)</f>
        <v>936249.62</v>
      </c>
      <c r="J194" s="81">
        <f>IFERROR(VLOOKUP(B194,'08.2019'!$B$10:$J$983,8,0),0)</f>
        <v>936249.62</v>
      </c>
      <c r="K194" s="82">
        <f t="shared" si="19"/>
        <v>0</v>
      </c>
      <c r="L194" s="81">
        <f>IFERROR(VLOOKUP(B194,'09.2019'!$B$12:$J$998,8,0),0)</f>
        <v>936249.62</v>
      </c>
      <c r="M194" s="82">
        <f t="shared" si="20"/>
        <v>0</v>
      </c>
      <c r="N194" s="81">
        <f>IFERROR(VLOOKUP(B194,'Balancete 10.2019'!$B$10:$J$1020,8,0),0)</f>
        <v>936249.62</v>
      </c>
      <c r="O194" s="82">
        <f t="shared" si="21"/>
        <v>0</v>
      </c>
      <c r="P194" s="153">
        <f>IFERROR(VLOOKUP(B194,'Balancete 11.2019'!$B$11:$I$1020,8,0),0)</f>
        <v>936249.62</v>
      </c>
      <c r="Q194" s="82">
        <f t="shared" si="22"/>
        <v>0</v>
      </c>
      <c r="R194" s="153">
        <f>IFERROR(VLOOKUP(B194,'Balancete 12.2019'!$B$10:$I$1033,8,0),0)</f>
        <v>935969.62</v>
      </c>
      <c r="S194" s="82">
        <f t="shared" si="23"/>
        <v>-280</v>
      </c>
      <c r="T194" s="85">
        <f t="shared" si="24"/>
        <v>0</v>
      </c>
      <c r="U194" s="153">
        <f>IFERROR(VLOOKUP(B194,'Balancete acumulado 2019'!$B$10:$I$1047,8,0),0)</f>
        <v>935969.62</v>
      </c>
    </row>
    <row r="195" spans="1:21" hidden="1">
      <c r="A195"/>
      <c r="B195" s="35" t="s">
        <v>3431</v>
      </c>
      <c r="C195" s="34" t="s">
        <v>1</v>
      </c>
      <c r="D195" s="35" t="s">
        <v>3432</v>
      </c>
      <c r="E195" s="39"/>
      <c r="F195" s="5">
        <f t="shared" si="17"/>
        <v>13</v>
      </c>
      <c r="G195" s="5" t="str">
        <f t="shared" si="18"/>
        <v>2</v>
      </c>
      <c r="H195" s="81">
        <f>IFERROR(VLOOKUP(B195,'1º SEM 2019'!$B:$I,8,0),0)</f>
        <v>282921.24</v>
      </c>
      <c r="I195" s="81">
        <f>IFERROR(VLOOKUP(B195,'07.2019'!$B$10:$J$954,8,0),0)</f>
        <v>282921.24</v>
      </c>
      <c r="J195" s="81">
        <f>IFERROR(VLOOKUP(B195,'08.2019'!$B$10:$J$983,8,0),0)</f>
        <v>282921.24</v>
      </c>
      <c r="K195" s="82">
        <f t="shared" si="19"/>
        <v>0</v>
      </c>
      <c r="L195" s="81">
        <f>IFERROR(VLOOKUP(B195,'09.2019'!$B$12:$J$998,8,0),0)</f>
        <v>282921.24</v>
      </c>
      <c r="M195" s="82">
        <f t="shared" si="20"/>
        <v>0</v>
      </c>
      <c r="N195" s="81">
        <f>IFERROR(VLOOKUP(B195,'Balancete 10.2019'!$B$10:$J$1020,8,0),0)</f>
        <v>287621.21999999997</v>
      </c>
      <c r="O195" s="82">
        <f t="shared" si="21"/>
        <v>4699.9799999999814</v>
      </c>
      <c r="P195" s="153">
        <f>IFERROR(VLOOKUP(B195,'Balancete 11.2019'!$B$11:$I$1020,8,0),0)</f>
        <v>287621.21999999997</v>
      </c>
      <c r="Q195" s="82">
        <f t="shared" si="22"/>
        <v>0</v>
      </c>
      <c r="R195" s="153">
        <f>IFERROR(VLOOKUP(B195,'Balancete 12.2019'!$B$10:$I$1033,8,0),0)</f>
        <v>279940.65999999997</v>
      </c>
      <c r="S195" s="82">
        <f t="shared" si="23"/>
        <v>-7680.5599999999977</v>
      </c>
      <c r="T195" s="85">
        <f t="shared" si="24"/>
        <v>0</v>
      </c>
      <c r="U195" s="153">
        <f>IFERROR(VLOOKUP(B195,'Balancete acumulado 2019'!$B$10:$I$1047,8,0),0)</f>
        <v>279940.65999999997</v>
      </c>
    </row>
    <row r="196" spans="1:21" hidden="1">
      <c r="B196" s="39" t="s">
        <v>3433</v>
      </c>
      <c r="C196" s="38" t="s">
        <v>3434</v>
      </c>
      <c r="D196" s="39" t="s">
        <v>3435</v>
      </c>
      <c r="E196" s="39" t="s">
        <v>6099</v>
      </c>
      <c r="F196" s="5">
        <f t="shared" ref="F196:F259" si="25">LEN(B196)</f>
        <v>18</v>
      </c>
      <c r="G196" s="5" t="str">
        <f t="shared" ref="G196:G259" si="26">LEFT(B196)</f>
        <v>2</v>
      </c>
      <c r="H196" s="81">
        <f>IFERROR(VLOOKUP(B196,'1º SEM 2019'!$B:$I,8,0),0)</f>
        <v>50841.37</v>
      </c>
      <c r="I196" s="81">
        <f>IFERROR(VLOOKUP(B196,'07.2019'!$B$10:$J$954,8,0),0)</f>
        <v>50841.37</v>
      </c>
      <c r="J196" s="81">
        <f>IFERROR(VLOOKUP(B196,'08.2019'!$B$10:$J$983,8,0),0)</f>
        <v>50841.37</v>
      </c>
      <c r="K196" s="82">
        <f t="shared" ref="K196:K259" si="27">J196-I196</f>
        <v>0</v>
      </c>
      <c r="L196" s="81">
        <f>IFERROR(VLOOKUP(B196,'09.2019'!$B$12:$J$998,8,0),0)</f>
        <v>50841.37</v>
      </c>
      <c r="M196" s="82">
        <f t="shared" ref="M196:M259" si="28">L196-J196</f>
        <v>0</v>
      </c>
      <c r="N196" s="81">
        <f>IFERROR(VLOOKUP(B196,'Balancete 10.2019'!$B$10:$J$1020,8,0),0)</f>
        <v>50841.37</v>
      </c>
      <c r="O196" s="82">
        <f t="shared" ref="O196:O259" si="29">N196-L196</f>
        <v>0</v>
      </c>
      <c r="P196" s="153">
        <f>IFERROR(VLOOKUP(B196,'Balancete 11.2019'!$B$11:$I$1020,8,0),0)</f>
        <v>50841.37</v>
      </c>
      <c r="Q196" s="82">
        <f t="shared" ref="Q196:Q259" si="30">P196-N196</f>
        <v>0</v>
      </c>
      <c r="R196" s="153">
        <f>IFERROR(VLOOKUP(B196,'Balancete 12.2019'!$B$10:$I$1033,8,0),0)</f>
        <v>43160.81</v>
      </c>
      <c r="S196" s="82">
        <f t="shared" ref="S196:S259" si="31">R196-P196</f>
        <v>-7680.5600000000049</v>
      </c>
      <c r="T196" s="85">
        <f t="shared" ref="T196:T259" si="32">IFERROR(S196/Q196-1,0)</f>
        <v>0</v>
      </c>
      <c r="U196" s="153">
        <f>IFERROR(VLOOKUP(B196,'Balancete acumulado 2019'!$B$10:$I$1047,8,0),0)</f>
        <v>43160.81</v>
      </c>
    </row>
    <row r="197" spans="1:21" hidden="1">
      <c r="B197" s="39" t="s">
        <v>3436</v>
      </c>
      <c r="C197" s="38" t="s">
        <v>3437</v>
      </c>
      <c r="D197" s="39" t="s">
        <v>3438</v>
      </c>
      <c r="E197" s="39" t="s">
        <v>6099</v>
      </c>
      <c r="F197" s="5">
        <f t="shared" si="25"/>
        <v>18</v>
      </c>
      <c r="G197" s="5" t="str">
        <f t="shared" si="26"/>
        <v>2</v>
      </c>
      <c r="H197" s="81">
        <f>IFERROR(VLOOKUP(B197,'1º SEM 2019'!$B:$I,8,0),0)</f>
        <v>6200</v>
      </c>
      <c r="I197" s="81">
        <f>IFERROR(VLOOKUP(B197,'07.2019'!$B$10:$J$954,8,0),0)</f>
        <v>6200</v>
      </c>
      <c r="J197" s="81">
        <f>IFERROR(VLOOKUP(B197,'08.2019'!$B$10:$J$983,8,0),0)</f>
        <v>6200</v>
      </c>
      <c r="K197" s="82">
        <f t="shared" si="27"/>
        <v>0</v>
      </c>
      <c r="L197" s="81">
        <f>IFERROR(VLOOKUP(B197,'09.2019'!$B$12:$J$998,8,0),0)</f>
        <v>6200</v>
      </c>
      <c r="M197" s="82">
        <f t="shared" si="28"/>
        <v>0</v>
      </c>
      <c r="N197" s="81">
        <f>IFERROR(VLOOKUP(B197,'Balancete 10.2019'!$B$10:$J$1020,8,0),0)</f>
        <v>6200</v>
      </c>
      <c r="O197" s="82">
        <f t="shared" si="29"/>
        <v>0</v>
      </c>
      <c r="P197" s="153">
        <f>IFERROR(VLOOKUP(B197,'Balancete 11.2019'!$B$11:$I$1020,8,0),0)</f>
        <v>6200</v>
      </c>
      <c r="Q197" s="82">
        <f t="shared" si="30"/>
        <v>0</v>
      </c>
      <c r="R197" s="153">
        <f>IFERROR(VLOOKUP(B197,'Balancete 12.2019'!$B$10:$I$1033,8,0),0)</f>
        <v>6200</v>
      </c>
      <c r="S197" s="82">
        <f t="shared" si="31"/>
        <v>0</v>
      </c>
      <c r="T197" s="85">
        <f t="shared" si="32"/>
        <v>0</v>
      </c>
      <c r="U197" s="153">
        <f>IFERROR(VLOOKUP(B197,'Balancete acumulado 2019'!$B$10:$I$1047,8,0),0)</f>
        <v>6200</v>
      </c>
    </row>
    <row r="198" spans="1:21" hidden="1">
      <c r="B198" s="39" t="s">
        <v>3439</v>
      </c>
      <c r="C198" s="38" t="s">
        <v>3440</v>
      </c>
      <c r="D198" s="39" t="s">
        <v>3441</v>
      </c>
      <c r="E198" s="39" t="s">
        <v>6099</v>
      </c>
      <c r="F198" s="5">
        <f t="shared" si="25"/>
        <v>18</v>
      </c>
      <c r="G198" s="5" t="str">
        <f t="shared" si="26"/>
        <v>2</v>
      </c>
      <c r="H198" s="81">
        <f>IFERROR(VLOOKUP(B198,'1º SEM 2019'!$B:$I,8,0),0)</f>
        <v>81466.880000000005</v>
      </c>
      <c r="I198" s="81">
        <f>IFERROR(VLOOKUP(B198,'07.2019'!$B$10:$J$954,8,0),0)</f>
        <v>81466.880000000005</v>
      </c>
      <c r="J198" s="81">
        <f>IFERROR(VLOOKUP(B198,'08.2019'!$B$10:$J$983,8,0),0)</f>
        <v>81466.880000000005</v>
      </c>
      <c r="K198" s="82">
        <f t="shared" si="27"/>
        <v>0</v>
      </c>
      <c r="L198" s="81">
        <f>IFERROR(VLOOKUP(B198,'09.2019'!$B$12:$J$998,8,0),0)</f>
        <v>81466.880000000005</v>
      </c>
      <c r="M198" s="82">
        <f t="shared" si="28"/>
        <v>0</v>
      </c>
      <c r="N198" s="81">
        <f>IFERROR(VLOOKUP(B198,'Balancete 10.2019'!$B$10:$J$1020,8,0),0)</f>
        <v>86166.86</v>
      </c>
      <c r="O198" s="82">
        <f t="shared" si="29"/>
        <v>4699.9799999999959</v>
      </c>
      <c r="P198" s="153">
        <f>IFERROR(VLOOKUP(B198,'Balancete 11.2019'!$B$11:$I$1020,8,0),0)</f>
        <v>86166.86</v>
      </c>
      <c r="Q198" s="82">
        <f t="shared" si="30"/>
        <v>0</v>
      </c>
      <c r="R198" s="153">
        <f>IFERROR(VLOOKUP(B198,'Balancete 12.2019'!$B$10:$I$1033,8,0),0)</f>
        <v>86166.86</v>
      </c>
      <c r="S198" s="82">
        <f t="shared" si="31"/>
        <v>0</v>
      </c>
      <c r="T198" s="85">
        <f t="shared" si="32"/>
        <v>0</v>
      </c>
      <c r="U198" s="153">
        <f>IFERROR(VLOOKUP(B198,'Balancete acumulado 2019'!$B$10:$I$1047,8,0),0)</f>
        <v>86166.86</v>
      </c>
    </row>
    <row r="199" spans="1:21" hidden="1">
      <c r="B199" s="39" t="s">
        <v>3442</v>
      </c>
      <c r="C199" s="38" t="s">
        <v>3443</v>
      </c>
      <c r="D199" s="39" t="s">
        <v>3444</v>
      </c>
      <c r="E199" s="39" t="s">
        <v>6099</v>
      </c>
      <c r="F199" s="5">
        <f t="shared" si="25"/>
        <v>18</v>
      </c>
      <c r="G199" s="5" t="str">
        <f t="shared" si="26"/>
        <v>2</v>
      </c>
      <c r="H199" s="81">
        <f>IFERROR(VLOOKUP(B199,'1º SEM 2019'!$B:$I,8,0),0)</f>
        <v>68005.240000000005</v>
      </c>
      <c r="I199" s="81">
        <f>IFERROR(VLOOKUP(B199,'07.2019'!$B$10:$J$954,8,0),0)</f>
        <v>68005.240000000005</v>
      </c>
      <c r="J199" s="81">
        <f>IFERROR(VLOOKUP(B199,'08.2019'!$B$10:$J$983,8,0),0)</f>
        <v>68005.240000000005</v>
      </c>
      <c r="K199" s="82">
        <f t="shared" si="27"/>
        <v>0</v>
      </c>
      <c r="L199" s="81">
        <f>IFERROR(VLOOKUP(B199,'09.2019'!$B$12:$J$998,8,0),0)</f>
        <v>68005.240000000005</v>
      </c>
      <c r="M199" s="82">
        <f t="shared" si="28"/>
        <v>0</v>
      </c>
      <c r="N199" s="81">
        <f>IFERROR(VLOOKUP(B199,'Balancete 10.2019'!$B$10:$J$1020,8,0),0)</f>
        <v>68005.240000000005</v>
      </c>
      <c r="O199" s="82">
        <f t="shared" si="29"/>
        <v>0</v>
      </c>
      <c r="P199" s="153">
        <f>IFERROR(VLOOKUP(B199,'Balancete 11.2019'!$B$11:$I$1020,8,0),0)</f>
        <v>68005.240000000005</v>
      </c>
      <c r="Q199" s="82">
        <f t="shared" si="30"/>
        <v>0</v>
      </c>
      <c r="R199" s="153">
        <f>IFERROR(VLOOKUP(B199,'Balancete 12.2019'!$B$10:$I$1033,8,0),0)</f>
        <v>68005.240000000005</v>
      </c>
      <c r="S199" s="82">
        <f t="shared" si="31"/>
        <v>0</v>
      </c>
      <c r="T199" s="85">
        <f t="shared" si="32"/>
        <v>0</v>
      </c>
      <c r="U199" s="153">
        <f>IFERROR(VLOOKUP(B199,'Balancete acumulado 2019'!$B$10:$I$1047,8,0),0)</f>
        <v>68005.240000000005</v>
      </c>
    </row>
    <row r="200" spans="1:21" hidden="1">
      <c r="B200" s="39" t="s">
        <v>3445</v>
      </c>
      <c r="C200" s="38" t="s">
        <v>3446</v>
      </c>
      <c r="D200" s="39" t="s">
        <v>3447</v>
      </c>
      <c r="E200" s="39" t="s">
        <v>6099</v>
      </c>
      <c r="F200" s="5">
        <f t="shared" si="25"/>
        <v>18</v>
      </c>
      <c r="G200" s="5" t="str">
        <f t="shared" si="26"/>
        <v>2</v>
      </c>
      <c r="H200" s="81">
        <f>IFERROR(VLOOKUP(B200,'1º SEM 2019'!$B:$I,8,0),0)</f>
        <v>76407.75</v>
      </c>
      <c r="I200" s="81">
        <f>IFERROR(VLOOKUP(B200,'07.2019'!$B$10:$J$954,8,0),0)</f>
        <v>76407.75</v>
      </c>
      <c r="J200" s="81">
        <f>IFERROR(VLOOKUP(B200,'08.2019'!$B$10:$J$983,8,0),0)</f>
        <v>76407.75</v>
      </c>
      <c r="K200" s="82">
        <f t="shared" si="27"/>
        <v>0</v>
      </c>
      <c r="L200" s="81">
        <f>IFERROR(VLOOKUP(B200,'09.2019'!$B$12:$J$998,8,0),0)</f>
        <v>76407.75</v>
      </c>
      <c r="M200" s="82">
        <f t="shared" si="28"/>
        <v>0</v>
      </c>
      <c r="N200" s="81">
        <f>IFERROR(VLOOKUP(B200,'Balancete 10.2019'!$B$10:$J$1020,8,0),0)</f>
        <v>76407.75</v>
      </c>
      <c r="O200" s="82">
        <f t="shared" si="29"/>
        <v>0</v>
      </c>
      <c r="P200" s="153">
        <f>IFERROR(VLOOKUP(B200,'Balancete 11.2019'!$B$11:$I$1020,8,0),0)</f>
        <v>76407.75</v>
      </c>
      <c r="Q200" s="82">
        <f t="shared" si="30"/>
        <v>0</v>
      </c>
      <c r="R200" s="153">
        <f>IFERROR(VLOOKUP(B200,'Balancete 12.2019'!$B$10:$I$1033,8,0),0)</f>
        <v>76407.75</v>
      </c>
      <c r="S200" s="82">
        <f t="shared" si="31"/>
        <v>0</v>
      </c>
      <c r="T200" s="85">
        <f t="shared" si="32"/>
        <v>0</v>
      </c>
      <c r="U200" s="153">
        <f>IFERROR(VLOOKUP(B200,'Balancete acumulado 2019'!$B$10:$I$1047,8,0),0)</f>
        <v>76407.75</v>
      </c>
    </row>
    <row r="201" spans="1:21" hidden="1">
      <c r="A201"/>
      <c r="B201" s="35" t="s">
        <v>3448</v>
      </c>
      <c r="C201" s="34" t="s">
        <v>1</v>
      </c>
      <c r="D201" s="35" t="s">
        <v>3449</v>
      </c>
      <c r="E201" s="39"/>
      <c r="F201" s="5">
        <f t="shared" si="25"/>
        <v>13</v>
      </c>
      <c r="G201" s="5" t="str">
        <f t="shared" si="26"/>
        <v>2</v>
      </c>
      <c r="H201" s="81">
        <f>IFERROR(VLOOKUP(B201,'1º SEM 2019'!$B:$I,8,0),0)</f>
        <v>392401</v>
      </c>
      <c r="I201" s="81">
        <f>IFERROR(VLOOKUP(B201,'07.2019'!$B$10:$J$954,8,0),0)</f>
        <v>392401</v>
      </c>
      <c r="J201" s="81">
        <f>IFERROR(VLOOKUP(B201,'08.2019'!$B$10:$J$983,8,0),0)</f>
        <v>392401</v>
      </c>
      <c r="K201" s="82">
        <f t="shared" si="27"/>
        <v>0</v>
      </c>
      <c r="L201" s="81">
        <f>IFERROR(VLOOKUP(B201,'09.2019'!$B$12:$J$998,8,0),0)</f>
        <v>392401</v>
      </c>
      <c r="M201" s="82">
        <f t="shared" si="28"/>
        <v>0</v>
      </c>
      <c r="N201" s="81">
        <f>IFERROR(VLOOKUP(B201,'Balancete 10.2019'!$B$10:$J$1020,8,0),0)</f>
        <v>392401</v>
      </c>
      <c r="O201" s="82">
        <f t="shared" si="29"/>
        <v>0</v>
      </c>
      <c r="P201" s="153">
        <f>IFERROR(VLOOKUP(B201,'Balancete 11.2019'!$B$11:$I$1020,8,0),0)</f>
        <v>349401</v>
      </c>
      <c r="Q201" s="82">
        <f t="shared" si="30"/>
        <v>-43000</v>
      </c>
      <c r="R201" s="153">
        <f>IFERROR(VLOOKUP(B201,'Balancete 12.2019'!$B$10:$I$1033,8,0),0)</f>
        <v>349401</v>
      </c>
      <c r="S201" s="82">
        <f t="shared" si="31"/>
        <v>0</v>
      </c>
      <c r="T201" s="85">
        <f t="shared" si="32"/>
        <v>-1</v>
      </c>
      <c r="U201" s="153">
        <f>IFERROR(VLOOKUP(B201,'Balancete acumulado 2019'!$B$10:$I$1047,8,0),0)</f>
        <v>349401</v>
      </c>
    </row>
    <row r="202" spans="1:21" hidden="1">
      <c r="B202" s="39" t="s">
        <v>3450</v>
      </c>
      <c r="C202" s="38" t="s">
        <v>3451</v>
      </c>
      <c r="D202" s="39" t="s">
        <v>3452</v>
      </c>
      <c r="E202" s="39" t="s">
        <v>6099</v>
      </c>
      <c r="F202" s="5">
        <f t="shared" si="25"/>
        <v>18</v>
      </c>
      <c r="G202" s="5" t="str">
        <f t="shared" si="26"/>
        <v>2</v>
      </c>
      <c r="H202" s="81">
        <f>IFERROR(VLOOKUP(B202,'1º SEM 2019'!$B:$I,8,0),0)</f>
        <v>392401</v>
      </c>
      <c r="I202" s="81">
        <f>IFERROR(VLOOKUP(B202,'07.2019'!$B$10:$J$954,8,0),0)</f>
        <v>392401</v>
      </c>
      <c r="J202" s="81">
        <f>IFERROR(VLOOKUP(B202,'08.2019'!$B$10:$J$983,8,0),0)</f>
        <v>392401</v>
      </c>
      <c r="K202" s="82">
        <f t="shared" si="27"/>
        <v>0</v>
      </c>
      <c r="L202" s="81">
        <f>IFERROR(VLOOKUP(B202,'09.2019'!$B$12:$J$998,8,0),0)</f>
        <v>392401</v>
      </c>
      <c r="M202" s="82">
        <f t="shared" si="28"/>
        <v>0</v>
      </c>
      <c r="N202" s="81">
        <f>IFERROR(VLOOKUP(B202,'Balancete 10.2019'!$B$10:$J$1020,8,0),0)</f>
        <v>392401</v>
      </c>
      <c r="O202" s="82">
        <f t="shared" si="29"/>
        <v>0</v>
      </c>
      <c r="P202" s="153">
        <f>IFERROR(VLOOKUP(B202,'Balancete 11.2019'!$B$11:$I$1020,8,0),0)</f>
        <v>349401</v>
      </c>
      <c r="Q202" s="82">
        <f t="shared" si="30"/>
        <v>-43000</v>
      </c>
      <c r="R202" s="153">
        <f>IFERROR(VLOOKUP(B202,'Balancete 12.2019'!$B$10:$I$1033,8,0),0)</f>
        <v>349401</v>
      </c>
      <c r="S202" s="82">
        <f t="shared" si="31"/>
        <v>0</v>
      </c>
      <c r="T202" s="85">
        <f t="shared" si="32"/>
        <v>-1</v>
      </c>
      <c r="U202" s="153">
        <f>IFERROR(VLOOKUP(B202,'Balancete acumulado 2019'!$B$10:$I$1047,8,0),0)</f>
        <v>349401</v>
      </c>
    </row>
    <row r="203" spans="1:21" hidden="1">
      <c r="A203"/>
      <c r="B203" s="35" t="s">
        <v>3453</v>
      </c>
      <c r="C203" s="34" t="s">
        <v>1</v>
      </c>
      <c r="D203" s="35" t="s">
        <v>3454</v>
      </c>
      <c r="E203" s="39"/>
      <c r="F203" s="5">
        <f t="shared" si="25"/>
        <v>13</v>
      </c>
      <c r="G203" s="5" t="str">
        <f t="shared" si="26"/>
        <v>2</v>
      </c>
      <c r="H203" s="81">
        <f>IFERROR(VLOOKUP(B203,'1º SEM 2019'!$B:$I,8,0),0)</f>
        <v>-999364.8</v>
      </c>
      <c r="I203" s="81">
        <f>IFERROR(VLOOKUP(B203,'07.2019'!$B$10:$J$954,8,0),0)</f>
        <v>-1014294.59</v>
      </c>
      <c r="J203" s="81">
        <f>IFERROR(VLOOKUP(B203,'08.2019'!$B$10:$J$983,8,0),0)</f>
        <v>-1028510.37</v>
      </c>
      <c r="K203" s="82">
        <f t="shared" si="27"/>
        <v>-14215.780000000028</v>
      </c>
      <c r="L203" s="81">
        <f>IFERROR(VLOOKUP(B203,'09.2019'!$B$12:$J$998,8,0),0)</f>
        <v>-1042582.7</v>
      </c>
      <c r="M203" s="82">
        <f t="shared" si="28"/>
        <v>-14072.329999999958</v>
      </c>
      <c r="N203" s="81">
        <f>IFERROR(VLOOKUP(B203,'Balancete 10.2019'!$B$10:$J$1020,8,0),0)</f>
        <v>-1056614.81</v>
      </c>
      <c r="O203" s="82">
        <f t="shared" si="29"/>
        <v>-14032.110000000102</v>
      </c>
      <c r="P203" s="153">
        <f>IFERROR(VLOOKUP(B203,'Balancete 11.2019'!$B$11:$I$1020,8,0),0)</f>
        <v>-1027660.38</v>
      </c>
      <c r="Q203" s="82">
        <f t="shared" si="30"/>
        <v>28954.430000000051</v>
      </c>
      <c r="R203" s="153">
        <f>IFERROR(VLOOKUP(B203,'Balancete 12.2019'!$B$10:$I$1033,8,0),0)</f>
        <v>-1033858.05</v>
      </c>
      <c r="S203" s="82">
        <f t="shared" si="31"/>
        <v>-6197.6700000000419</v>
      </c>
      <c r="T203" s="85">
        <f t="shared" si="32"/>
        <v>-1.2140491109650589</v>
      </c>
      <c r="U203" s="153">
        <f>IFERROR(VLOOKUP(B203,'Balancete acumulado 2019'!$B$10:$I$1047,8,0),0)</f>
        <v>-1033858.05</v>
      </c>
    </row>
    <row r="204" spans="1:21" hidden="1">
      <c r="A204"/>
      <c r="B204" s="35" t="s">
        <v>3455</v>
      </c>
      <c r="C204" s="34" t="s">
        <v>1</v>
      </c>
      <c r="D204" s="35" t="s">
        <v>3456</v>
      </c>
      <c r="E204" s="39"/>
      <c r="F204" s="5">
        <f t="shared" si="25"/>
        <v>13</v>
      </c>
      <c r="G204" s="5" t="str">
        <f t="shared" si="26"/>
        <v>2</v>
      </c>
      <c r="H204" s="81">
        <f>IFERROR(VLOOKUP(B204,'1º SEM 2019'!$B:$I,8,0),0)</f>
        <v>-20517.3</v>
      </c>
      <c r="I204" s="81">
        <f>IFERROR(VLOOKUP(B204,'07.2019'!$B$10:$J$954,8,0),0)</f>
        <v>-20651.55</v>
      </c>
      <c r="J204" s="81">
        <f>IFERROR(VLOOKUP(B204,'08.2019'!$B$10:$J$983,8,0),0)</f>
        <v>-20785.8</v>
      </c>
      <c r="K204" s="82">
        <f t="shared" si="27"/>
        <v>-134.25</v>
      </c>
      <c r="L204" s="81">
        <f>IFERROR(VLOOKUP(B204,'09.2019'!$B$12:$J$998,8,0),0)</f>
        <v>-20920.05</v>
      </c>
      <c r="M204" s="82">
        <f t="shared" si="28"/>
        <v>-134.25</v>
      </c>
      <c r="N204" s="81">
        <f>IFERROR(VLOOKUP(B204,'Balancete 10.2019'!$B$10:$J$1020,8,0),0)</f>
        <v>-21054.3</v>
      </c>
      <c r="O204" s="82">
        <f t="shared" si="29"/>
        <v>-134.25</v>
      </c>
      <c r="P204" s="153">
        <f>IFERROR(VLOOKUP(B204,'Balancete 11.2019'!$B$11:$I$1020,8,0),0)</f>
        <v>-21188.51</v>
      </c>
      <c r="Q204" s="82">
        <f t="shared" si="30"/>
        <v>-134.20999999999913</v>
      </c>
      <c r="R204" s="153">
        <f>IFERROR(VLOOKUP(B204,'Balancete 12.2019'!$B$10:$I$1033,8,0),0)</f>
        <v>-21434.38</v>
      </c>
      <c r="S204" s="82">
        <f t="shared" si="31"/>
        <v>-245.87000000000262</v>
      </c>
      <c r="T204" s="85">
        <f t="shared" si="32"/>
        <v>0.83197973325388741</v>
      </c>
      <c r="U204" s="153">
        <f>IFERROR(VLOOKUP(B204,'Balancete acumulado 2019'!$B$10:$I$1047,8,0),0)</f>
        <v>-21434.38</v>
      </c>
    </row>
    <row r="205" spans="1:21" hidden="1">
      <c r="B205" s="39" t="s">
        <v>3457</v>
      </c>
      <c r="C205" s="38" t="s">
        <v>3458</v>
      </c>
      <c r="D205" s="39" t="s">
        <v>3459</v>
      </c>
      <c r="E205" s="39" t="s">
        <v>6104</v>
      </c>
      <c r="F205" s="5">
        <f t="shared" si="25"/>
        <v>18</v>
      </c>
      <c r="G205" s="5" t="str">
        <f t="shared" si="26"/>
        <v>2</v>
      </c>
      <c r="H205" s="81">
        <f>IFERROR(VLOOKUP(B205,'1º SEM 2019'!$B:$I,8,0),0)</f>
        <v>-20517.3</v>
      </c>
      <c r="I205" s="81">
        <f>IFERROR(VLOOKUP(B205,'07.2019'!$B$10:$J$954,8,0),0)</f>
        <v>-20651.55</v>
      </c>
      <c r="J205" s="81">
        <f>IFERROR(VLOOKUP(B205,'08.2019'!$B$10:$J$983,8,0),0)</f>
        <v>-20785.8</v>
      </c>
      <c r="K205" s="82">
        <f t="shared" si="27"/>
        <v>-134.25</v>
      </c>
      <c r="L205" s="81">
        <f>IFERROR(VLOOKUP(B205,'09.2019'!$B$12:$J$998,8,0),0)</f>
        <v>-20920.05</v>
      </c>
      <c r="M205" s="82">
        <f t="shared" si="28"/>
        <v>-134.25</v>
      </c>
      <c r="N205" s="81">
        <f>IFERROR(VLOOKUP(B205,'Balancete 10.2019'!$B$10:$J$1020,8,0),0)</f>
        <v>-21054.3</v>
      </c>
      <c r="O205" s="82">
        <f t="shared" si="29"/>
        <v>-134.25</v>
      </c>
      <c r="P205" s="153">
        <f>IFERROR(VLOOKUP(B205,'Balancete 11.2019'!$B$11:$I$1020,8,0),0)</f>
        <v>-21188.51</v>
      </c>
      <c r="Q205" s="82">
        <f t="shared" si="30"/>
        <v>-134.20999999999913</v>
      </c>
      <c r="R205" s="153">
        <f>IFERROR(VLOOKUP(B205,'Balancete 12.2019'!$B$10:$I$1033,8,0),0)</f>
        <v>-21434.38</v>
      </c>
      <c r="S205" s="82">
        <f t="shared" si="31"/>
        <v>-245.87000000000262</v>
      </c>
      <c r="T205" s="85">
        <f t="shared" si="32"/>
        <v>0.83197973325388741</v>
      </c>
      <c r="U205" s="153">
        <f>IFERROR(VLOOKUP(B205,'Balancete acumulado 2019'!$B$10:$I$1047,8,0),0)</f>
        <v>-21434.38</v>
      </c>
    </row>
    <row r="206" spans="1:21" hidden="1">
      <c r="A206"/>
      <c r="B206" s="35" t="s">
        <v>3460</v>
      </c>
      <c r="C206" s="34" t="s">
        <v>1</v>
      </c>
      <c r="D206" s="35" t="s">
        <v>3461</v>
      </c>
      <c r="E206" s="39"/>
      <c r="F206" s="5">
        <f t="shared" si="25"/>
        <v>13</v>
      </c>
      <c r="G206" s="5" t="str">
        <f t="shared" si="26"/>
        <v>2</v>
      </c>
      <c r="H206" s="81">
        <f>IFERROR(VLOOKUP(B206,'1º SEM 2019'!$B:$I,8,0),0)</f>
        <v>-727198.26</v>
      </c>
      <c r="I206" s="81">
        <f>IFERROR(VLOOKUP(B206,'07.2019'!$B$10:$J$954,8,0),0)</f>
        <v>-733845.49</v>
      </c>
      <c r="J206" s="81">
        <f>IFERROR(VLOOKUP(B206,'08.2019'!$B$10:$J$983,8,0),0)</f>
        <v>-740426.22</v>
      </c>
      <c r="K206" s="82">
        <f t="shared" si="27"/>
        <v>-6580.7299999999814</v>
      </c>
      <c r="L206" s="81">
        <f>IFERROR(VLOOKUP(B206,'09.2019'!$B$12:$J$998,8,0),0)</f>
        <v>-746932.66</v>
      </c>
      <c r="M206" s="82">
        <f t="shared" si="28"/>
        <v>-6506.4400000000605</v>
      </c>
      <c r="N206" s="81">
        <f>IFERROR(VLOOKUP(B206,'Balancete 10.2019'!$B$10:$J$1020,8,0),0)</f>
        <v>-753385.54</v>
      </c>
      <c r="O206" s="82">
        <f t="shared" si="29"/>
        <v>-6452.8800000000047</v>
      </c>
      <c r="P206" s="153">
        <f>IFERROR(VLOOKUP(B206,'Balancete 11.2019'!$B$11:$I$1020,8,0),0)</f>
        <v>-759838.42</v>
      </c>
      <c r="Q206" s="82">
        <f t="shared" si="30"/>
        <v>-6452.8800000000047</v>
      </c>
      <c r="R206" s="153">
        <f>IFERROR(VLOOKUP(B206,'Balancete 12.2019'!$B$10:$I$1033,8,0),0)</f>
        <v>-766011.3</v>
      </c>
      <c r="S206" s="82">
        <f t="shared" si="31"/>
        <v>-6172.8800000000047</v>
      </c>
      <c r="T206" s="85">
        <f t="shared" si="32"/>
        <v>-4.3391477913737764E-2</v>
      </c>
      <c r="U206" s="153">
        <f>IFERROR(VLOOKUP(B206,'Balancete acumulado 2019'!$B$10:$I$1047,8,0),0)</f>
        <v>-766011.3</v>
      </c>
    </row>
    <row r="207" spans="1:21" hidden="1">
      <c r="B207" s="39" t="s">
        <v>3462</v>
      </c>
      <c r="C207" s="38" t="s">
        <v>3463</v>
      </c>
      <c r="D207" s="39" t="s">
        <v>3464</v>
      </c>
      <c r="E207" s="39" t="s">
        <v>6104</v>
      </c>
      <c r="F207" s="5">
        <f t="shared" si="25"/>
        <v>18</v>
      </c>
      <c r="G207" s="5" t="str">
        <f t="shared" si="26"/>
        <v>2</v>
      </c>
      <c r="H207" s="81">
        <f>IFERROR(VLOOKUP(B207,'1º SEM 2019'!$B:$I,8,0),0)</f>
        <v>-727198.26</v>
      </c>
      <c r="I207" s="81">
        <f>IFERROR(VLOOKUP(B207,'07.2019'!$B$10:$J$954,8,0),0)</f>
        <v>-733845.49</v>
      </c>
      <c r="J207" s="81">
        <f>IFERROR(VLOOKUP(B207,'08.2019'!$B$10:$J$983,8,0),0)</f>
        <v>-740426.22</v>
      </c>
      <c r="K207" s="82">
        <f t="shared" si="27"/>
        <v>-6580.7299999999814</v>
      </c>
      <c r="L207" s="81">
        <f>IFERROR(VLOOKUP(B207,'09.2019'!$B$12:$J$998,8,0),0)</f>
        <v>-746932.66</v>
      </c>
      <c r="M207" s="82">
        <f t="shared" si="28"/>
        <v>-6506.4400000000605</v>
      </c>
      <c r="N207" s="81">
        <f>IFERROR(VLOOKUP(B207,'Balancete 10.2019'!$B$10:$J$1020,8,0),0)</f>
        <v>-753385.54</v>
      </c>
      <c r="O207" s="82">
        <f t="shared" si="29"/>
        <v>-6452.8800000000047</v>
      </c>
      <c r="P207" s="153">
        <f>IFERROR(VLOOKUP(B207,'Balancete 11.2019'!$B$11:$I$1020,8,0),0)</f>
        <v>-759838.42</v>
      </c>
      <c r="Q207" s="82">
        <f t="shared" si="30"/>
        <v>-6452.8800000000047</v>
      </c>
      <c r="R207" s="153">
        <f>IFERROR(VLOOKUP(B207,'Balancete 12.2019'!$B$10:$I$1033,8,0),0)</f>
        <v>-766011.3</v>
      </c>
      <c r="S207" s="82">
        <f t="shared" si="31"/>
        <v>-6172.8800000000047</v>
      </c>
      <c r="T207" s="85">
        <f t="shared" si="32"/>
        <v>-4.3391477913737764E-2</v>
      </c>
      <c r="U207" s="153">
        <f>IFERROR(VLOOKUP(B207,'Balancete acumulado 2019'!$B$10:$I$1047,8,0),0)</f>
        <v>-766011.3</v>
      </c>
    </row>
    <row r="208" spans="1:21" hidden="1">
      <c r="A208"/>
      <c r="B208" s="35" t="s">
        <v>3465</v>
      </c>
      <c r="C208" s="34" t="s">
        <v>1</v>
      </c>
      <c r="D208" s="35" t="s">
        <v>3466</v>
      </c>
      <c r="E208" s="39"/>
      <c r="F208" s="5">
        <f t="shared" si="25"/>
        <v>13</v>
      </c>
      <c r="G208" s="5" t="str">
        <f t="shared" si="26"/>
        <v>2</v>
      </c>
      <c r="H208" s="81">
        <f>IFERROR(VLOOKUP(B208,'1º SEM 2019'!$B:$I,8,0),0)</f>
        <v>-106671.38</v>
      </c>
      <c r="I208" s="81">
        <f>IFERROR(VLOOKUP(B208,'07.2019'!$B$10:$J$954,8,0),0)</f>
        <v>-108794.35</v>
      </c>
      <c r="J208" s="81">
        <f>IFERROR(VLOOKUP(B208,'08.2019'!$B$10:$J$983,8,0),0)</f>
        <v>-110917.32</v>
      </c>
      <c r="K208" s="82">
        <f t="shared" si="27"/>
        <v>-2122.9700000000012</v>
      </c>
      <c r="L208" s="81">
        <f>IFERROR(VLOOKUP(B208,'09.2019'!$B$12:$J$998,8,0),0)</f>
        <v>-113040.29</v>
      </c>
      <c r="M208" s="82">
        <f t="shared" si="28"/>
        <v>-2122.9699999999866</v>
      </c>
      <c r="N208" s="81">
        <f>IFERROR(VLOOKUP(B208,'Balancete 10.2019'!$B$10:$J$1020,8,0),0)</f>
        <v>-115176.6</v>
      </c>
      <c r="O208" s="82">
        <f t="shared" si="29"/>
        <v>-2136.3100000000122</v>
      </c>
      <c r="P208" s="153">
        <f>IFERROR(VLOOKUP(B208,'Balancete 11.2019'!$B$11:$I$1020,8,0),0)</f>
        <v>-117326.41</v>
      </c>
      <c r="Q208" s="82">
        <f t="shared" si="30"/>
        <v>-2149.8099999999977</v>
      </c>
      <c r="R208" s="153">
        <f>IFERROR(VLOOKUP(B208,'Balancete 12.2019'!$B$10:$I$1033,8,0),0)</f>
        <v>-111796.66</v>
      </c>
      <c r="S208" s="82">
        <f t="shared" si="31"/>
        <v>5529.75</v>
      </c>
      <c r="T208" s="85">
        <f t="shared" si="32"/>
        <v>-3.5722040552420942</v>
      </c>
      <c r="U208" s="153">
        <f>IFERROR(VLOOKUP(B208,'Balancete acumulado 2019'!$B$10:$I$1047,8,0),0)</f>
        <v>-111796.66</v>
      </c>
    </row>
    <row r="209" spans="1:21" hidden="1">
      <c r="B209" s="39" t="s">
        <v>3467</v>
      </c>
      <c r="C209" s="38" t="s">
        <v>3468</v>
      </c>
      <c r="D209" s="39" t="s">
        <v>3469</v>
      </c>
      <c r="E209" s="39" t="s">
        <v>6104</v>
      </c>
      <c r="F209" s="5">
        <f t="shared" si="25"/>
        <v>18</v>
      </c>
      <c r="G209" s="5" t="str">
        <f t="shared" si="26"/>
        <v>2</v>
      </c>
      <c r="H209" s="81">
        <f>IFERROR(VLOOKUP(B209,'1º SEM 2019'!$B:$I,8,0),0)</f>
        <v>-45093.73</v>
      </c>
      <c r="I209" s="81">
        <f>IFERROR(VLOOKUP(B209,'07.2019'!$B$10:$J$954,8,0),0)</f>
        <v>-45334.33</v>
      </c>
      <c r="J209" s="81">
        <f>IFERROR(VLOOKUP(B209,'08.2019'!$B$10:$J$983,8,0),0)</f>
        <v>-45574.93</v>
      </c>
      <c r="K209" s="82">
        <f t="shared" si="27"/>
        <v>-240.59999999999854</v>
      </c>
      <c r="L209" s="81">
        <f>IFERROR(VLOOKUP(B209,'09.2019'!$B$12:$J$998,8,0),0)</f>
        <v>-45815.53</v>
      </c>
      <c r="M209" s="82">
        <f t="shared" si="28"/>
        <v>-240.59999999999854</v>
      </c>
      <c r="N209" s="81">
        <f>IFERROR(VLOOKUP(B209,'Balancete 10.2019'!$B$10:$J$1020,8,0),0)</f>
        <v>-46051.78</v>
      </c>
      <c r="O209" s="82">
        <f t="shared" si="29"/>
        <v>-236.25</v>
      </c>
      <c r="P209" s="153">
        <f>IFERROR(VLOOKUP(B209,'Balancete 11.2019'!$B$11:$I$1020,8,0),0)</f>
        <v>-46280.12</v>
      </c>
      <c r="Q209" s="82">
        <f t="shared" si="30"/>
        <v>-228.34000000000378</v>
      </c>
      <c r="R209" s="153">
        <f>IFERROR(VLOOKUP(B209,'Balancete 12.2019'!$B$10:$I$1033,8,0),0)</f>
        <v>-38828.910000000003</v>
      </c>
      <c r="S209" s="82">
        <f t="shared" si="31"/>
        <v>7451.2099999999991</v>
      </c>
      <c r="T209" s="85">
        <f t="shared" si="32"/>
        <v>-33.63208373478092</v>
      </c>
      <c r="U209" s="153">
        <f>IFERROR(VLOOKUP(B209,'Balancete acumulado 2019'!$B$10:$I$1047,8,0),0)</f>
        <v>-38828.910000000003</v>
      </c>
    </row>
    <row r="210" spans="1:21" hidden="1">
      <c r="B210" s="39" t="s">
        <v>3470</v>
      </c>
      <c r="C210" s="38" t="s">
        <v>3471</v>
      </c>
      <c r="D210" s="39" t="s">
        <v>3472</v>
      </c>
      <c r="E210" s="39" t="s">
        <v>6104</v>
      </c>
      <c r="F210" s="5">
        <f t="shared" si="25"/>
        <v>18</v>
      </c>
      <c r="G210" s="5" t="str">
        <f t="shared" si="26"/>
        <v>2</v>
      </c>
      <c r="H210" s="81">
        <f>IFERROR(VLOOKUP(B210,'1º SEM 2019'!$B:$I,8,0),0)</f>
        <v>-6200</v>
      </c>
      <c r="I210" s="81">
        <f>IFERROR(VLOOKUP(B210,'07.2019'!$B$10:$J$954,8,0),0)</f>
        <v>-6200</v>
      </c>
      <c r="J210" s="81">
        <f>IFERROR(VLOOKUP(B210,'08.2019'!$B$10:$J$983,8,0),0)</f>
        <v>-6200</v>
      </c>
      <c r="K210" s="82">
        <f t="shared" si="27"/>
        <v>0</v>
      </c>
      <c r="L210" s="81">
        <f>IFERROR(VLOOKUP(B210,'09.2019'!$B$12:$J$998,8,0),0)</f>
        <v>-6200</v>
      </c>
      <c r="M210" s="82">
        <f t="shared" si="28"/>
        <v>0</v>
      </c>
      <c r="N210" s="81">
        <f>IFERROR(VLOOKUP(B210,'Balancete 10.2019'!$B$10:$J$1020,8,0),0)</f>
        <v>-6200</v>
      </c>
      <c r="O210" s="82">
        <f t="shared" si="29"/>
        <v>0</v>
      </c>
      <c r="P210" s="153">
        <f>IFERROR(VLOOKUP(B210,'Balancete 11.2019'!$B$11:$I$1020,8,0),0)</f>
        <v>-6200</v>
      </c>
      <c r="Q210" s="82">
        <f t="shared" si="30"/>
        <v>0</v>
      </c>
      <c r="R210" s="153">
        <f>IFERROR(VLOOKUP(B210,'Balancete 12.2019'!$B$10:$I$1033,8,0),0)</f>
        <v>-6200</v>
      </c>
      <c r="S210" s="82">
        <f t="shared" si="31"/>
        <v>0</v>
      </c>
      <c r="T210" s="85">
        <f t="shared" si="32"/>
        <v>0</v>
      </c>
      <c r="U210" s="153">
        <f>IFERROR(VLOOKUP(B210,'Balancete acumulado 2019'!$B$10:$I$1047,8,0),0)</f>
        <v>-6200</v>
      </c>
    </row>
    <row r="211" spans="1:21" hidden="1">
      <c r="B211" s="39" t="s">
        <v>3473</v>
      </c>
      <c r="C211" s="38" t="s">
        <v>3474</v>
      </c>
      <c r="D211" s="39" t="s">
        <v>3475</v>
      </c>
      <c r="E211" s="39" t="s">
        <v>6104</v>
      </c>
      <c r="F211" s="5">
        <f t="shared" si="25"/>
        <v>18</v>
      </c>
      <c r="G211" s="5" t="str">
        <f t="shared" si="26"/>
        <v>2</v>
      </c>
      <c r="H211" s="81">
        <f>IFERROR(VLOOKUP(B211,'1º SEM 2019'!$B:$I,8,0),0)</f>
        <v>-15538</v>
      </c>
      <c r="I211" s="81">
        <f>IFERROR(VLOOKUP(B211,'07.2019'!$B$10:$J$954,8,0),0)</f>
        <v>-16216.88</v>
      </c>
      <c r="J211" s="81">
        <f>IFERROR(VLOOKUP(B211,'08.2019'!$B$10:$J$983,8,0),0)</f>
        <v>-16895.759999999998</v>
      </c>
      <c r="K211" s="82">
        <f t="shared" si="27"/>
        <v>-678.8799999999992</v>
      </c>
      <c r="L211" s="81">
        <f>IFERROR(VLOOKUP(B211,'09.2019'!$B$12:$J$998,8,0),0)</f>
        <v>-17574.64</v>
      </c>
      <c r="M211" s="82">
        <f t="shared" si="28"/>
        <v>-678.88000000000102</v>
      </c>
      <c r="N211" s="81">
        <f>IFERROR(VLOOKUP(B211,'Balancete 10.2019'!$B$10:$J$1020,8,0),0)</f>
        <v>-18271.21</v>
      </c>
      <c r="O211" s="82">
        <f t="shared" si="29"/>
        <v>-696.56999999999971</v>
      </c>
      <c r="P211" s="153">
        <f>IFERROR(VLOOKUP(B211,'Balancete 11.2019'!$B$11:$I$1020,8,0),0)</f>
        <v>-18989.259999999998</v>
      </c>
      <c r="Q211" s="82">
        <f t="shared" si="30"/>
        <v>-718.04999999999927</v>
      </c>
      <c r="R211" s="153">
        <f>IFERROR(VLOOKUP(B211,'Balancete 12.2019'!$B$10:$I$1033,8,0),0)</f>
        <v>-19707.3</v>
      </c>
      <c r="S211" s="82">
        <f t="shared" si="31"/>
        <v>-718.04000000000087</v>
      </c>
      <c r="T211" s="85">
        <f t="shared" si="32"/>
        <v>-1.3926606780012563E-5</v>
      </c>
      <c r="U211" s="153">
        <f>IFERROR(VLOOKUP(B211,'Balancete acumulado 2019'!$B$10:$I$1047,8,0),0)</f>
        <v>-19707.3</v>
      </c>
    </row>
    <row r="212" spans="1:21" hidden="1">
      <c r="B212" s="39" t="s">
        <v>3476</v>
      </c>
      <c r="C212" s="38" t="s">
        <v>3477</v>
      </c>
      <c r="D212" s="39" t="s">
        <v>3478</v>
      </c>
      <c r="E212" s="39" t="s">
        <v>6104</v>
      </c>
      <c r="F212" s="5">
        <f t="shared" si="25"/>
        <v>18</v>
      </c>
      <c r="G212" s="5" t="str">
        <f t="shared" si="26"/>
        <v>2</v>
      </c>
      <c r="H212" s="81">
        <f>IFERROR(VLOOKUP(B212,'1º SEM 2019'!$B:$I,8,0),0)</f>
        <v>-30910.75</v>
      </c>
      <c r="I212" s="81">
        <f>IFERROR(VLOOKUP(B212,'07.2019'!$B$10:$J$954,8,0),0)</f>
        <v>-31477.51</v>
      </c>
      <c r="J212" s="81">
        <f>IFERROR(VLOOKUP(B212,'08.2019'!$B$10:$J$983,8,0),0)</f>
        <v>-32044.27</v>
      </c>
      <c r="K212" s="82">
        <f t="shared" si="27"/>
        <v>-566.76000000000204</v>
      </c>
      <c r="L212" s="81">
        <f>IFERROR(VLOOKUP(B212,'09.2019'!$B$12:$J$998,8,0),0)</f>
        <v>-32611.03</v>
      </c>
      <c r="M212" s="82">
        <f t="shared" si="28"/>
        <v>-566.7599999999984</v>
      </c>
      <c r="N212" s="81">
        <f>IFERROR(VLOOKUP(B212,'Balancete 10.2019'!$B$10:$J$1020,8,0),0)</f>
        <v>-33177.79</v>
      </c>
      <c r="O212" s="82">
        <f t="shared" si="29"/>
        <v>-566.76000000000204</v>
      </c>
      <c r="P212" s="153">
        <f>IFERROR(VLOOKUP(B212,'Balancete 11.2019'!$B$11:$I$1020,8,0),0)</f>
        <v>-33744.480000000003</v>
      </c>
      <c r="Q212" s="82">
        <f t="shared" si="30"/>
        <v>-566.69000000000233</v>
      </c>
      <c r="R212" s="153">
        <f>IFERROR(VLOOKUP(B212,'Balancete 12.2019'!$B$10:$I$1033,8,0),0)</f>
        <v>-34311.17</v>
      </c>
      <c r="S212" s="82">
        <f t="shared" si="31"/>
        <v>-566.68999999999505</v>
      </c>
      <c r="T212" s="85">
        <f t="shared" si="32"/>
        <v>-1.2878587085651816E-14</v>
      </c>
      <c r="U212" s="153">
        <f>IFERROR(VLOOKUP(B212,'Balancete acumulado 2019'!$B$10:$I$1047,8,0),0)</f>
        <v>-34311.17</v>
      </c>
    </row>
    <row r="213" spans="1:21" hidden="1">
      <c r="B213" s="39" t="s">
        <v>3479</v>
      </c>
      <c r="C213" s="38" t="s">
        <v>3480</v>
      </c>
      <c r="D213" s="39" t="s">
        <v>3481</v>
      </c>
      <c r="E213" s="39" t="s">
        <v>6104</v>
      </c>
      <c r="F213" s="5">
        <f t="shared" si="25"/>
        <v>18</v>
      </c>
      <c r="G213" s="5" t="str">
        <f t="shared" si="26"/>
        <v>2</v>
      </c>
      <c r="H213" s="81">
        <f>IFERROR(VLOOKUP(B213,'1º SEM 2019'!$B:$I,8,0),0)</f>
        <v>-8928.9</v>
      </c>
      <c r="I213" s="81">
        <f>IFERROR(VLOOKUP(B213,'07.2019'!$B$10:$J$954,8,0),0)</f>
        <v>-9565.6299999999992</v>
      </c>
      <c r="J213" s="81">
        <f>IFERROR(VLOOKUP(B213,'08.2019'!$B$10:$J$983,8,0),0)</f>
        <v>-10202.36</v>
      </c>
      <c r="K213" s="82">
        <f t="shared" si="27"/>
        <v>-636.73000000000138</v>
      </c>
      <c r="L213" s="81">
        <f>IFERROR(VLOOKUP(B213,'09.2019'!$B$12:$J$998,8,0),0)</f>
        <v>-10839.09</v>
      </c>
      <c r="M213" s="82">
        <f t="shared" si="28"/>
        <v>-636.72999999999956</v>
      </c>
      <c r="N213" s="81">
        <f>IFERROR(VLOOKUP(B213,'Balancete 10.2019'!$B$10:$J$1020,8,0),0)</f>
        <v>-11475.82</v>
      </c>
      <c r="O213" s="82">
        <f t="shared" si="29"/>
        <v>-636.72999999999956</v>
      </c>
      <c r="P213" s="153">
        <f>IFERROR(VLOOKUP(B213,'Balancete 11.2019'!$B$11:$I$1020,8,0),0)</f>
        <v>-12112.55</v>
      </c>
      <c r="Q213" s="82">
        <f t="shared" si="30"/>
        <v>-636.72999999999956</v>
      </c>
      <c r="R213" s="153">
        <f>IFERROR(VLOOKUP(B213,'Balancete 12.2019'!$B$10:$I$1033,8,0),0)</f>
        <v>-12749.28</v>
      </c>
      <c r="S213" s="82">
        <f t="shared" si="31"/>
        <v>-636.73000000000138</v>
      </c>
      <c r="T213" s="85">
        <f t="shared" si="32"/>
        <v>2.886579864025407E-15</v>
      </c>
      <c r="U213" s="153">
        <f>IFERROR(VLOOKUP(B213,'Balancete acumulado 2019'!$B$10:$I$1047,8,0),0)</f>
        <v>-12749.28</v>
      </c>
    </row>
    <row r="214" spans="1:21" hidden="1">
      <c r="A214"/>
      <c r="B214" s="35" t="s">
        <v>3482</v>
      </c>
      <c r="C214" s="34" t="s">
        <v>1</v>
      </c>
      <c r="D214" s="35" t="s">
        <v>3483</v>
      </c>
      <c r="E214" s="39"/>
      <c r="F214" s="5">
        <f t="shared" si="25"/>
        <v>13</v>
      </c>
      <c r="G214" s="5" t="str">
        <f t="shared" si="26"/>
        <v>2</v>
      </c>
      <c r="H214" s="81">
        <f>IFERROR(VLOOKUP(B214,'1º SEM 2019'!$B:$I,8,0),0)</f>
        <v>-144977.85999999999</v>
      </c>
      <c r="I214" s="81">
        <f>IFERROR(VLOOKUP(B214,'07.2019'!$B$10:$J$954,8,0),0)</f>
        <v>-151003.20000000001</v>
      </c>
      <c r="J214" s="81">
        <f>IFERROR(VLOOKUP(B214,'08.2019'!$B$10:$J$983,8,0),0)</f>
        <v>-156381.03</v>
      </c>
      <c r="K214" s="82">
        <f t="shared" si="27"/>
        <v>-5377.8299999999872</v>
      </c>
      <c r="L214" s="81">
        <f>IFERROR(VLOOKUP(B214,'09.2019'!$B$12:$J$998,8,0),0)</f>
        <v>-161689.70000000001</v>
      </c>
      <c r="M214" s="82">
        <f t="shared" si="28"/>
        <v>-5308.6700000000128</v>
      </c>
      <c r="N214" s="81">
        <f>IFERROR(VLOOKUP(B214,'Balancete 10.2019'!$B$10:$J$1020,8,0),0)</f>
        <v>-166998.37</v>
      </c>
      <c r="O214" s="82">
        <f t="shared" si="29"/>
        <v>-5308.6699999999837</v>
      </c>
      <c r="P214" s="153">
        <f>IFERROR(VLOOKUP(B214,'Balancete 11.2019'!$B$11:$I$1020,8,0),0)</f>
        <v>-129307.04</v>
      </c>
      <c r="Q214" s="82">
        <f t="shared" si="30"/>
        <v>37691.33</v>
      </c>
      <c r="R214" s="153">
        <f>IFERROR(VLOOKUP(B214,'Balancete 12.2019'!$B$10:$I$1033,8,0),0)</f>
        <v>-134615.71</v>
      </c>
      <c r="S214" s="82">
        <f t="shared" si="31"/>
        <v>-5308.6699999999983</v>
      </c>
      <c r="T214" s="85">
        <f t="shared" si="32"/>
        <v>-1.1408459186767885</v>
      </c>
      <c r="U214" s="153">
        <f>IFERROR(VLOOKUP(B214,'Balancete acumulado 2019'!$B$10:$I$1047,8,0),0)</f>
        <v>-134615.71</v>
      </c>
    </row>
    <row r="215" spans="1:21" hidden="1">
      <c r="B215" s="39" t="s">
        <v>3484</v>
      </c>
      <c r="C215" s="38" t="s">
        <v>3485</v>
      </c>
      <c r="D215" s="39" t="s">
        <v>3486</v>
      </c>
      <c r="E215" s="39" t="s">
        <v>6104</v>
      </c>
      <c r="F215" s="5">
        <f t="shared" si="25"/>
        <v>18</v>
      </c>
      <c r="G215" s="5" t="str">
        <f t="shared" si="26"/>
        <v>2</v>
      </c>
      <c r="H215" s="81">
        <f>IFERROR(VLOOKUP(B215,'1º SEM 2019'!$B:$I,8,0),0)</f>
        <v>-144977.85999999999</v>
      </c>
      <c r="I215" s="81">
        <f>IFERROR(VLOOKUP(B215,'07.2019'!$B$10:$J$954,8,0),0)</f>
        <v>-151003.20000000001</v>
      </c>
      <c r="J215" s="81">
        <f>IFERROR(VLOOKUP(B215,'08.2019'!$B$10:$J$983,8,0),0)</f>
        <v>-156381.03</v>
      </c>
      <c r="K215" s="82">
        <f t="shared" si="27"/>
        <v>-5377.8299999999872</v>
      </c>
      <c r="L215" s="81">
        <f>IFERROR(VLOOKUP(B215,'09.2019'!$B$12:$J$998,8,0),0)</f>
        <v>-161689.70000000001</v>
      </c>
      <c r="M215" s="82">
        <f t="shared" si="28"/>
        <v>-5308.6700000000128</v>
      </c>
      <c r="N215" s="81">
        <f>IFERROR(VLOOKUP(B215,'Balancete 10.2019'!$B$10:$J$1020,8,0),0)</f>
        <v>-166998.37</v>
      </c>
      <c r="O215" s="82">
        <f t="shared" si="29"/>
        <v>-5308.6699999999837</v>
      </c>
      <c r="P215" s="153">
        <f>IFERROR(VLOOKUP(B215,'Balancete 11.2019'!$B$11:$I$1020,8,0),0)</f>
        <v>-129307.04</v>
      </c>
      <c r="Q215" s="82">
        <f t="shared" si="30"/>
        <v>37691.33</v>
      </c>
      <c r="R215" s="153">
        <f>IFERROR(VLOOKUP(B215,'Balancete 12.2019'!$B$10:$I$1033,8,0),0)</f>
        <v>-134615.71</v>
      </c>
      <c r="S215" s="82">
        <f t="shared" si="31"/>
        <v>-5308.6699999999983</v>
      </c>
      <c r="T215" s="85">
        <f t="shared" si="32"/>
        <v>-1.1408459186767885</v>
      </c>
      <c r="U215" s="153">
        <f>IFERROR(VLOOKUP(B215,'Balancete acumulado 2019'!$B$10:$I$1047,8,0),0)</f>
        <v>-134615.71</v>
      </c>
    </row>
    <row r="216" spans="1:21" hidden="1">
      <c r="A216"/>
      <c r="B216" s="35" t="s">
        <v>3487</v>
      </c>
      <c r="C216" s="34" t="s">
        <v>1</v>
      </c>
      <c r="D216" s="35" t="s">
        <v>3488</v>
      </c>
      <c r="E216" s="39"/>
      <c r="F216" s="5">
        <f t="shared" si="25"/>
        <v>13</v>
      </c>
      <c r="G216" s="5" t="str">
        <f t="shared" si="26"/>
        <v>3</v>
      </c>
      <c r="H216" s="81">
        <f>IFERROR(VLOOKUP(B216,'1º SEM 2019'!$B:$I,8,0),0)</f>
        <v>477548159.29000002</v>
      </c>
      <c r="I216" s="81">
        <f>IFERROR(VLOOKUP(B216,'07.2019'!$B$10:$J$954,8,0),0)</f>
        <v>485840045.43000001</v>
      </c>
      <c r="J216" s="81">
        <f>IFERROR(VLOOKUP(B216,'08.2019'!$B$10:$J$983,8,0),0)</f>
        <v>505407658.80000001</v>
      </c>
      <c r="K216" s="82">
        <f t="shared" si="27"/>
        <v>19567613.370000005</v>
      </c>
      <c r="L216" s="81">
        <f>IFERROR(VLOOKUP(B216,'09.2019'!$B$12:$J$998,8,0),0)</f>
        <v>512104504.35000002</v>
      </c>
      <c r="M216" s="82">
        <f t="shared" si="28"/>
        <v>6696845.5500000119</v>
      </c>
      <c r="N216" s="81">
        <f>IFERROR(VLOOKUP(B216,'Balancete 10.2019'!$B$10:$J$1020,8,0),0)</f>
        <v>531797530.29000002</v>
      </c>
      <c r="O216" s="82">
        <f t="shared" si="29"/>
        <v>19693025.939999998</v>
      </c>
      <c r="P216" s="153">
        <f>IFERROR(VLOOKUP(B216,'Balancete 11.2019'!$B$11:$I$1020,8,0),0)</f>
        <v>544965559.14999998</v>
      </c>
      <c r="Q216" s="82">
        <f t="shared" si="30"/>
        <v>13168028.859999955</v>
      </c>
      <c r="R216" s="153">
        <f>IFERROR(VLOOKUP(B216,'Balancete 12.2019'!$B$10:$I$1033,8,0),0)</f>
        <v>561949203.22000003</v>
      </c>
      <c r="S216" s="82">
        <f t="shared" si="31"/>
        <v>16983644.070000052</v>
      </c>
      <c r="T216" s="85">
        <f t="shared" si="32"/>
        <v>0.28976358197320295</v>
      </c>
      <c r="U216" s="153">
        <f>IFERROR(VLOOKUP(B216,'Balancete acumulado 2019'!$B$10:$I$1047,8,0),0)</f>
        <v>567338743.99000001</v>
      </c>
    </row>
    <row r="217" spans="1:21" hidden="1">
      <c r="A217"/>
      <c r="B217" s="35" t="s">
        <v>3489</v>
      </c>
      <c r="C217" s="34" t="s">
        <v>1</v>
      </c>
      <c r="D217" s="35" t="s">
        <v>3490</v>
      </c>
      <c r="E217" s="39"/>
      <c r="F217" s="5">
        <f t="shared" si="25"/>
        <v>13</v>
      </c>
      <c r="G217" s="5" t="str">
        <f t="shared" si="26"/>
        <v>3</v>
      </c>
      <c r="H217" s="81">
        <f>IFERROR(VLOOKUP(B217,'1º SEM 2019'!$B:$I,8,0),0)</f>
        <v>5730367.8700000001</v>
      </c>
      <c r="I217" s="81">
        <f>IFERROR(VLOOKUP(B217,'07.2019'!$B$10:$J$954,8,0),0)</f>
        <v>6135666.1399999997</v>
      </c>
      <c r="J217" s="81">
        <f>IFERROR(VLOOKUP(B217,'08.2019'!$B$10:$J$983,8,0),0)</f>
        <v>6660476.1100000003</v>
      </c>
      <c r="K217" s="82">
        <f t="shared" si="27"/>
        <v>524809.97000000067</v>
      </c>
      <c r="L217" s="81">
        <f>IFERROR(VLOOKUP(B217,'09.2019'!$B$12:$J$998,8,0),0)</f>
        <v>6834901.7699999996</v>
      </c>
      <c r="M217" s="82">
        <f t="shared" si="28"/>
        <v>174425.65999999922</v>
      </c>
      <c r="N217" s="81">
        <f>IFERROR(VLOOKUP(B217,'Balancete 10.2019'!$B$10:$J$1020,8,0),0)</f>
        <v>6997676.4299999997</v>
      </c>
      <c r="O217" s="82">
        <f t="shared" si="29"/>
        <v>162774.66000000015</v>
      </c>
      <c r="P217" s="153">
        <f>IFERROR(VLOOKUP(B217,'Balancete 11.2019'!$B$11:$I$1020,8,0),0)</f>
        <v>7214446.79</v>
      </c>
      <c r="Q217" s="82">
        <f t="shared" si="30"/>
        <v>216770.36000000034</v>
      </c>
      <c r="R217" s="153">
        <f>IFERROR(VLOOKUP(B217,'Balancete 12.2019'!$B$10:$I$1033,8,0),0)</f>
        <v>7745563.5</v>
      </c>
      <c r="S217" s="82">
        <f t="shared" si="31"/>
        <v>531116.71</v>
      </c>
      <c r="T217" s="85">
        <f t="shared" si="32"/>
        <v>1.4501352952497708</v>
      </c>
      <c r="U217" s="153">
        <f>IFERROR(VLOOKUP(B217,'Balancete acumulado 2019'!$B$10:$I$1047,8,0),0)</f>
        <v>7745563.5</v>
      </c>
    </row>
    <row r="218" spans="1:21" hidden="1">
      <c r="A218"/>
      <c r="B218" s="35" t="s">
        <v>3491</v>
      </c>
      <c r="C218" s="34" t="s">
        <v>1</v>
      </c>
      <c r="D218" s="35" t="s">
        <v>5914</v>
      </c>
      <c r="E218" s="39"/>
      <c r="F218" s="5">
        <f t="shared" si="25"/>
        <v>13</v>
      </c>
      <c r="G218" s="5" t="str">
        <f t="shared" si="26"/>
        <v>3</v>
      </c>
      <c r="H218" s="81">
        <f>IFERROR(VLOOKUP(B218,'1º SEM 2019'!$B:$I,8,0),0)</f>
        <v>5730367.8700000001</v>
      </c>
      <c r="I218" s="81">
        <f>IFERROR(VLOOKUP(B218,'07.2019'!$B$10:$J$954,8,0),0)</f>
        <v>6135666.1399999997</v>
      </c>
      <c r="J218" s="81">
        <f>IFERROR(VLOOKUP(B218,'08.2019'!$B$10:$J$983,8,0),0)</f>
        <v>6660476.1100000003</v>
      </c>
      <c r="K218" s="82">
        <f t="shared" si="27"/>
        <v>524809.97000000067</v>
      </c>
      <c r="L218" s="81">
        <f>IFERROR(VLOOKUP(B218,'09.2019'!$B$12:$J$998,8,0),0)</f>
        <v>6834901.7699999996</v>
      </c>
      <c r="M218" s="82">
        <f t="shared" si="28"/>
        <v>174425.65999999922</v>
      </c>
      <c r="N218" s="81">
        <f>IFERROR(VLOOKUP(B218,'Balancete 10.2019'!$B$10:$J$1020,8,0),0)</f>
        <v>6997676.4299999997</v>
      </c>
      <c r="O218" s="82">
        <f t="shared" si="29"/>
        <v>162774.66000000015</v>
      </c>
      <c r="P218" s="153">
        <f>IFERROR(VLOOKUP(B218,'Balancete 11.2019'!$B$11:$I$1020,8,0),0)</f>
        <v>7214446.79</v>
      </c>
      <c r="Q218" s="82">
        <f t="shared" si="30"/>
        <v>216770.36000000034</v>
      </c>
      <c r="R218" s="153">
        <f>IFERROR(VLOOKUP(B218,'Balancete 12.2019'!$B$10:$I$1033,8,0),0)</f>
        <v>7745563.5</v>
      </c>
      <c r="S218" s="82">
        <f t="shared" si="31"/>
        <v>531116.71</v>
      </c>
      <c r="T218" s="85">
        <f t="shared" si="32"/>
        <v>1.4501352952497708</v>
      </c>
      <c r="U218" s="153">
        <f>IFERROR(VLOOKUP(B218,'Balancete acumulado 2019'!$B$10:$I$1047,8,0),0)</f>
        <v>7745563.5</v>
      </c>
    </row>
    <row r="219" spans="1:21" hidden="1">
      <c r="A219"/>
      <c r="B219" s="35" t="s">
        <v>3493</v>
      </c>
      <c r="C219" s="34" t="s">
        <v>1</v>
      </c>
      <c r="D219" s="35" t="s">
        <v>3494</v>
      </c>
      <c r="E219" s="39"/>
      <c r="F219" s="5">
        <f t="shared" si="25"/>
        <v>13</v>
      </c>
      <c r="G219" s="5" t="str">
        <f t="shared" si="26"/>
        <v>3</v>
      </c>
      <c r="H219" s="81">
        <f>IFERROR(VLOOKUP(B219,'1º SEM 2019'!$B:$I,8,0),0)</f>
        <v>5730367.8700000001</v>
      </c>
      <c r="I219" s="81">
        <f>IFERROR(VLOOKUP(B219,'07.2019'!$B$10:$J$954,8,0),0)</f>
        <v>6135666.1399999997</v>
      </c>
      <c r="J219" s="81">
        <f>IFERROR(VLOOKUP(B219,'08.2019'!$B$10:$J$983,8,0),0)</f>
        <v>6660476.1100000003</v>
      </c>
      <c r="K219" s="82">
        <f t="shared" si="27"/>
        <v>524809.97000000067</v>
      </c>
      <c r="L219" s="81">
        <f>IFERROR(VLOOKUP(B219,'09.2019'!$B$12:$J$998,8,0),0)</f>
        <v>6834901.7699999996</v>
      </c>
      <c r="M219" s="82">
        <f t="shared" si="28"/>
        <v>174425.65999999922</v>
      </c>
      <c r="N219" s="81">
        <f>IFERROR(VLOOKUP(B219,'Balancete 10.2019'!$B$10:$J$1020,8,0),0)</f>
        <v>6997676.4299999997</v>
      </c>
      <c r="O219" s="82">
        <f t="shared" si="29"/>
        <v>162774.66000000015</v>
      </c>
      <c r="P219" s="153">
        <f>IFERROR(VLOOKUP(B219,'Balancete 11.2019'!$B$11:$I$1020,8,0),0)</f>
        <v>7214446.79</v>
      </c>
      <c r="Q219" s="82">
        <f t="shared" si="30"/>
        <v>216770.36000000034</v>
      </c>
      <c r="R219" s="153">
        <f>IFERROR(VLOOKUP(B219,'Balancete 12.2019'!$B$10:$I$1033,8,0),0)</f>
        <v>7745563.5</v>
      </c>
      <c r="S219" s="82">
        <f t="shared" si="31"/>
        <v>531116.71</v>
      </c>
      <c r="T219" s="85">
        <f t="shared" si="32"/>
        <v>1.4501352952497708</v>
      </c>
      <c r="U219" s="153">
        <f>IFERROR(VLOOKUP(B219,'Balancete acumulado 2019'!$B$10:$I$1047,8,0),0)</f>
        <v>7745563.5</v>
      </c>
    </row>
    <row r="220" spans="1:21" hidden="1">
      <c r="A220"/>
      <c r="B220" s="35" t="s">
        <v>3495</v>
      </c>
      <c r="C220" s="34" t="s">
        <v>3496</v>
      </c>
      <c r="D220" s="35" t="s">
        <v>3497</v>
      </c>
      <c r="E220" s="39"/>
      <c r="F220" s="5">
        <f t="shared" si="25"/>
        <v>18</v>
      </c>
      <c r="G220" s="5" t="str">
        <f t="shared" si="26"/>
        <v>3</v>
      </c>
      <c r="H220" s="81">
        <f>IFERROR(VLOOKUP(B220,'1º SEM 2019'!$B:$I,8,0),0)</f>
        <v>5730367.8700000001</v>
      </c>
      <c r="I220" s="81">
        <f>IFERROR(VLOOKUP(B220,'07.2019'!$B$10:$J$954,8,0),0)</f>
        <v>6135666.1399999997</v>
      </c>
      <c r="J220" s="81">
        <f>IFERROR(VLOOKUP(B220,'08.2019'!$B$10:$J$983,8,0),0)</f>
        <v>6660476.1100000003</v>
      </c>
      <c r="K220" s="82">
        <f t="shared" si="27"/>
        <v>524809.97000000067</v>
      </c>
      <c r="L220" s="81">
        <f>IFERROR(VLOOKUP(B220,'09.2019'!$B$12:$J$998,8,0),0)</f>
        <v>6834901.7699999996</v>
      </c>
      <c r="M220" s="82">
        <f t="shared" si="28"/>
        <v>174425.65999999922</v>
      </c>
      <c r="N220" s="81">
        <f>IFERROR(VLOOKUP(B220,'Balancete 10.2019'!$B$10:$J$1020,8,0),0)</f>
        <v>6997676.4299999997</v>
      </c>
      <c r="O220" s="82">
        <f t="shared" si="29"/>
        <v>162774.66000000015</v>
      </c>
      <c r="P220" s="153">
        <f>IFERROR(VLOOKUP(B220,'Balancete 11.2019'!$B$11:$I$1020,8,0),0)</f>
        <v>7214446.79</v>
      </c>
      <c r="Q220" s="82">
        <f t="shared" si="30"/>
        <v>216770.36000000034</v>
      </c>
      <c r="R220" s="153">
        <f>IFERROR(VLOOKUP(B220,'Balancete 12.2019'!$B$10:$I$1033,8,0),0)</f>
        <v>7745563.5</v>
      </c>
      <c r="S220" s="82">
        <f t="shared" si="31"/>
        <v>531116.71</v>
      </c>
      <c r="T220" s="85">
        <f t="shared" si="32"/>
        <v>1.4501352952497708</v>
      </c>
      <c r="U220" s="153">
        <f>IFERROR(VLOOKUP(B220,'Balancete acumulado 2019'!$B$10:$I$1047,8,0),0)</f>
        <v>7745563.5</v>
      </c>
    </row>
    <row r="221" spans="1:21" hidden="1">
      <c r="A221"/>
      <c r="B221" s="35" t="s">
        <v>3498</v>
      </c>
      <c r="C221" s="34" t="s">
        <v>1</v>
      </c>
      <c r="D221" s="35" t="s">
        <v>3499</v>
      </c>
      <c r="E221" s="39"/>
      <c r="F221" s="5">
        <f t="shared" si="25"/>
        <v>13</v>
      </c>
      <c r="G221" s="5" t="str">
        <f t="shared" si="26"/>
        <v>3</v>
      </c>
      <c r="H221" s="81">
        <f>IFERROR(VLOOKUP(B221,'1º SEM 2019'!$B:$I,8,0),0)</f>
        <v>9826235.8399999999</v>
      </c>
      <c r="I221" s="81">
        <f>IFERROR(VLOOKUP(B221,'07.2019'!$B$10:$J$954,8,0),0)</f>
        <v>10086597.289999999</v>
      </c>
      <c r="J221" s="81">
        <f>IFERROR(VLOOKUP(B221,'08.2019'!$B$10:$J$983,8,0),0)</f>
        <v>10140541.6</v>
      </c>
      <c r="K221" s="82">
        <f t="shared" si="27"/>
        <v>53944.310000000522</v>
      </c>
      <c r="L221" s="81">
        <f>IFERROR(VLOOKUP(B221,'09.2019'!$B$12:$J$998,8,0),0)</f>
        <v>9828182.6400000006</v>
      </c>
      <c r="M221" s="82">
        <f t="shared" si="28"/>
        <v>-312358.95999999903</v>
      </c>
      <c r="N221" s="81">
        <f>IFERROR(VLOOKUP(B221,'Balancete 10.2019'!$B$10:$J$1020,8,0),0)</f>
        <v>9553919.1600000001</v>
      </c>
      <c r="O221" s="82">
        <f t="shared" si="29"/>
        <v>-274263.48000000045</v>
      </c>
      <c r="P221" s="153">
        <f>IFERROR(VLOOKUP(B221,'Balancete 11.2019'!$B$11:$I$1020,8,0),0)</f>
        <v>10138057.76</v>
      </c>
      <c r="Q221" s="82">
        <f t="shared" si="30"/>
        <v>584138.59999999963</v>
      </c>
      <c r="R221" s="153">
        <f>IFERROR(VLOOKUP(B221,'Balancete 12.2019'!$B$10:$I$1033,8,0),0)</f>
        <v>9957120.7799999993</v>
      </c>
      <c r="S221" s="82">
        <f t="shared" si="31"/>
        <v>-180936.98000000045</v>
      </c>
      <c r="T221" s="85">
        <f t="shared" si="32"/>
        <v>-1.3097500832850295</v>
      </c>
      <c r="U221" s="153">
        <f>IFERROR(VLOOKUP(B221,'Balancete acumulado 2019'!$B$10:$I$1047,8,0),0)</f>
        <v>9957120.7799999993</v>
      </c>
    </row>
    <row r="222" spans="1:21" hidden="1">
      <c r="A222"/>
      <c r="B222" s="35" t="s">
        <v>3500</v>
      </c>
      <c r="C222" s="34" t="s">
        <v>1</v>
      </c>
      <c r="D222" s="35" t="s">
        <v>3501</v>
      </c>
      <c r="E222" s="39"/>
      <c r="F222" s="5">
        <f t="shared" si="25"/>
        <v>13</v>
      </c>
      <c r="G222" s="5" t="str">
        <f t="shared" si="26"/>
        <v>3</v>
      </c>
      <c r="H222" s="81">
        <f>IFERROR(VLOOKUP(B222,'1º SEM 2019'!$B:$I,8,0),0)</f>
        <v>9826235.8399999999</v>
      </c>
      <c r="I222" s="81">
        <f>IFERROR(VLOOKUP(B222,'07.2019'!$B$10:$J$954,8,0),0)</f>
        <v>10086597.289999999</v>
      </c>
      <c r="J222" s="81">
        <f>IFERROR(VLOOKUP(B222,'08.2019'!$B$10:$J$983,8,0),0)</f>
        <v>10140541.6</v>
      </c>
      <c r="K222" s="82">
        <f t="shared" si="27"/>
        <v>53944.310000000522</v>
      </c>
      <c r="L222" s="81">
        <f>IFERROR(VLOOKUP(B222,'09.2019'!$B$12:$J$998,8,0),0)</f>
        <v>9828182.6400000006</v>
      </c>
      <c r="M222" s="82">
        <f t="shared" si="28"/>
        <v>-312358.95999999903</v>
      </c>
      <c r="N222" s="81">
        <f>IFERROR(VLOOKUP(B222,'Balancete 10.2019'!$B$10:$J$1020,8,0),0)</f>
        <v>9553919.1600000001</v>
      </c>
      <c r="O222" s="82">
        <f t="shared" si="29"/>
        <v>-274263.48000000045</v>
      </c>
      <c r="P222" s="153">
        <f>IFERROR(VLOOKUP(B222,'Balancete 11.2019'!$B$11:$I$1020,8,0),0)</f>
        <v>10138057.76</v>
      </c>
      <c r="Q222" s="82">
        <f t="shared" si="30"/>
        <v>584138.59999999963</v>
      </c>
      <c r="R222" s="153">
        <f>IFERROR(VLOOKUP(B222,'Balancete 12.2019'!$B$10:$I$1033,8,0),0)</f>
        <v>9957120.7799999993</v>
      </c>
      <c r="S222" s="82">
        <f t="shared" si="31"/>
        <v>-180936.98000000045</v>
      </c>
      <c r="T222" s="85">
        <f t="shared" si="32"/>
        <v>-1.3097500832850295</v>
      </c>
      <c r="U222" s="153">
        <f>IFERROR(VLOOKUP(B222,'Balancete acumulado 2019'!$B$10:$I$1047,8,0),0)</f>
        <v>9957120.7799999993</v>
      </c>
    </row>
    <row r="223" spans="1:21" hidden="1">
      <c r="A223"/>
      <c r="B223" s="35" t="s">
        <v>3502</v>
      </c>
      <c r="C223" s="34" t="s">
        <v>1</v>
      </c>
      <c r="D223" s="35" t="s">
        <v>3503</v>
      </c>
      <c r="E223" s="39"/>
      <c r="F223" s="5">
        <f t="shared" si="25"/>
        <v>13</v>
      </c>
      <c r="G223" s="5" t="str">
        <f t="shared" si="26"/>
        <v>3</v>
      </c>
      <c r="H223" s="81">
        <f>IFERROR(VLOOKUP(B223,'1º SEM 2019'!$B:$I,8,0),0)</f>
        <v>9826235.8399999999</v>
      </c>
      <c r="I223" s="81">
        <f>IFERROR(VLOOKUP(B223,'07.2019'!$B$10:$J$954,8,0),0)</f>
        <v>10086597.289999999</v>
      </c>
      <c r="J223" s="81">
        <f>IFERROR(VLOOKUP(B223,'08.2019'!$B$10:$J$983,8,0),0)</f>
        <v>10140541.6</v>
      </c>
      <c r="K223" s="82">
        <f t="shared" si="27"/>
        <v>53944.310000000522</v>
      </c>
      <c r="L223" s="81">
        <f>IFERROR(VLOOKUP(B223,'09.2019'!$B$12:$J$998,8,0),0)</f>
        <v>9828182.6400000006</v>
      </c>
      <c r="M223" s="82">
        <f t="shared" si="28"/>
        <v>-312358.95999999903</v>
      </c>
      <c r="N223" s="81">
        <f>IFERROR(VLOOKUP(B223,'Balancete 10.2019'!$B$10:$J$1020,8,0),0)</f>
        <v>9553919.1600000001</v>
      </c>
      <c r="O223" s="82">
        <f t="shared" si="29"/>
        <v>-274263.48000000045</v>
      </c>
      <c r="P223" s="153">
        <f>IFERROR(VLOOKUP(B223,'Balancete 11.2019'!$B$11:$I$1020,8,0),0)</f>
        <v>10138057.76</v>
      </c>
      <c r="Q223" s="82">
        <f t="shared" si="30"/>
        <v>584138.59999999963</v>
      </c>
      <c r="R223" s="153">
        <f>IFERROR(VLOOKUP(B223,'Balancete 12.2019'!$B$10:$I$1033,8,0),0)</f>
        <v>9957120.7799999993</v>
      </c>
      <c r="S223" s="82">
        <f t="shared" si="31"/>
        <v>-180936.98000000045</v>
      </c>
      <c r="T223" s="85">
        <f t="shared" si="32"/>
        <v>-1.3097500832850295</v>
      </c>
      <c r="U223" s="153">
        <f>IFERROR(VLOOKUP(B223,'Balancete acumulado 2019'!$B$10:$I$1047,8,0),0)</f>
        <v>9957120.7799999993</v>
      </c>
    </row>
    <row r="224" spans="1:21" hidden="1">
      <c r="A224"/>
      <c r="B224" s="35" t="s">
        <v>3504</v>
      </c>
      <c r="C224" s="34" t="s">
        <v>3505</v>
      </c>
      <c r="D224" s="35" t="s">
        <v>3506</v>
      </c>
      <c r="E224" s="39"/>
      <c r="F224" s="5">
        <f t="shared" si="25"/>
        <v>18</v>
      </c>
      <c r="G224" s="5" t="str">
        <f t="shared" si="26"/>
        <v>3</v>
      </c>
      <c r="H224" s="81">
        <f>IFERROR(VLOOKUP(B224,'1º SEM 2019'!$B:$I,8,0),0)</f>
        <v>10</v>
      </c>
      <c r="I224" s="81">
        <f>IFERROR(VLOOKUP(B224,'07.2019'!$B$10:$J$954,8,0),0)</f>
        <v>10</v>
      </c>
      <c r="J224" s="81">
        <f>IFERROR(VLOOKUP(B224,'08.2019'!$B$10:$J$983,8,0),0)</f>
        <v>10</v>
      </c>
      <c r="K224" s="82">
        <f t="shared" si="27"/>
        <v>0</v>
      </c>
      <c r="L224" s="81">
        <f>IFERROR(VLOOKUP(B224,'09.2019'!$B$12:$J$998,8,0),0)</f>
        <v>10</v>
      </c>
      <c r="M224" s="82">
        <f t="shared" si="28"/>
        <v>0</v>
      </c>
      <c r="N224" s="81">
        <f>IFERROR(VLOOKUP(B224,'Balancete 10.2019'!$B$10:$J$1020,8,0),0)</f>
        <v>10</v>
      </c>
      <c r="O224" s="82">
        <f t="shared" si="29"/>
        <v>0</v>
      </c>
      <c r="P224" s="153">
        <f>IFERROR(VLOOKUP(B224,'Balancete 11.2019'!$B$11:$I$1020,8,0),0)</f>
        <v>10</v>
      </c>
      <c r="Q224" s="82">
        <f t="shared" si="30"/>
        <v>0</v>
      </c>
      <c r="R224" s="153">
        <f>IFERROR(VLOOKUP(B224,'Balancete 12.2019'!$B$10:$I$1033,8,0),0)</f>
        <v>10</v>
      </c>
      <c r="S224" s="82">
        <f t="shared" si="31"/>
        <v>0</v>
      </c>
      <c r="T224" s="85">
        <f t="shared" si="32"/>
        <v>0</v>
      </c>
      <c r="U224" s="153">
        <f>IFERROR(VLOOKUP(B224,'Balancete acumulado 2019'!$B$10:$I$1047,8,0),0)</f>
        <v>10</v>
      </c>
    </row>
    <row r="225" spans="1:21" hidden="1">
      <c r="A225"/>
      <c r="B225" s="35" t="s">
        <v>3507</v>
      </c>
      <c r="C225" s="34" t="s">
        <v>3508</v>
      </c>
      <c r="D225" s="35" t="s">
        <v>3509</v>
      </c>
      <c r="E225" s="39"/>
      <c r="F225" s="5">
        <f t="shared" si="25"/>
        <v>18</v>
      </c>
      <c r="G225" s="5" t="str">
        <f t="shared" si="26"/>
        <v>3</v>
      </c>
      <c r="H225" s="81">
        <f>IFERROR(VLOOKUP(B225,'1º SEM 2019'!$B:$I,8,0),0)</f>
        <v>5992005.8799999999</v>
      </c>
      <c r="I225" s="81">
        <f>IFERROR(VLOOKUP(B225,'07.2019'!$B$10:$J$954,8,0),0)</f>
        <v>6401968.6100000003</v>
      </c>
      <c r="J225" s="81">
        <f>IFERROR(VLOOKUP(B225,'08.2019'!$B$10:$J$983,8,0),0)</f>
        <v>6576654.9900000002</v>
      </c>
      <c r="K225" s="82">
        <f t="shared" si="27"/>
        <v>174686.37999999989</v>
      </c>
      <c r="L225" s="81">
        <f>IFERROR(VLOOKUP(B225,'09.2019'!$B$12:$J$998,8,0),0)</f>
        <v>6810926.0999999996</v>
      </c>
      <c r="M225" s="82">
        <f t="shared" si="28"/>
        <v>234271.1099999994</v>
      </c>
      <c r="N225" s="81">
        <f>IFERROR(VLOOKUP(B225,'Balancete 10.2019'!$B$10:$J$1020,8,0),0)</f>
        <v>6658441.3799999999</v>
      </c>
      <c r="O225" s="82">
        <f t="shared" si="29"/>
        <v>-152484.71999999974</v>
      </c>
      <c r="P225" s="153">
        <f>IFERROR(VLOOKUP(B225,'Balancete 11.2019'!$B$11:$I$1020,8,0),0)</f>
        <v>6954447.4000000004</v>
      </c>
      <c r="Q225" s="82">
        <f t="shared" si="30"/>
        <v>296006.02000000048</v>
      </c>
      <c r="R225" s="153">
        <f>IFERROR(VLOOKUP(B225,'Balancete 12.2019'!$B$10:$I$1033,8,0),0)</f>
        <v>6793211.9000000004</v>
      </c>
      <c r="S225" s="82">
        <f t="shared" si="31"/>
        <v>-161235.5</v>
      </c>
      <c r="T225" s="85">
        <f t="shared" si="32"/>
        <v>-1.544703448936612</v>
      </c>
      <c r="U225" s="153">
        <f>IFERROR(VLOOKUP(B225,'Balancete acumulado 2019'!$B$10:$I$1047,8,0),0)</f>
        <v>6793211.9000000004</v>
      </c>
    </row>
    <row r="226" spans="1:21" hidden="1">
      <c r="A226"/>
      <c r="B226" s="35" t="s">
        <v>3513</v>
      </c>
      <c r="C226" s="34" t="s">
        <v>3514</v>
      </c>
      <c r="D226" s="35" t="s">
        <v>3515</v>
      </c>
      <c r="E226" s="39"/>
      <c r="F226" s="5">
        <f t="shared" si="25"/>
        <v>18</v>
      </c>
      <c r="G226" s="5" t="str">
        <f t="shared" si="26"/>
        <v>3</v>
      </c>
      <c r="H226" s="81">
        <f>IFERROR(VLOOKUP(B226,'1º SEM 2019'!$B:$I,8,0),0)</f>
        <v>3793719.96</v>
      </c>
      <c r="I226" s="81">
        <f>IFERROR(VLOOKUP(B226,'07.2019'!$B$10:$J$954,8,0),0)</f>
        <v>3657618.68</v>
      </c>
      <c r="J226" s="81">
        <f>IFERROR(VLOOKUP(B226,'08.2019'!$B$10:$J$983,8,0),0)</f>
        <v>3550376.61</v>
      </c>
      <c r="K226" s="82">
        <f t="shared" si="27"/>
        <v>-107242.0700000003</v>
      </c>
      <c r="L226" s="81">
        <f>IFERROR(VLOOKUP(B226,'09.2019'!$B$12:$J$998,8,0),0)</f>
        <v>3017246.54</v>
      </c>
      <c r="M226" s="82">
        <f t="shared" si="28"/>
        <v>-533130.06999999983</v>
      </c>
      <c r="N226" s="81">
        <f>IFERROR(VLOOKUP(B226,'Balancete 10.2019'!$B$10:$J$1020,8,0),0)</f>
        <v>2895467.78</v>
      </c>
      <c r="O226" s="82">
        <f t="shared" si="29"/>
        <v>-121778.76000000024</v>
      </c>
      <c r="P226" s="153">
        <f>IFERROR(VLOOKUP(B226,'Balancete 11.2019'!$B$11:$I$1020,8,0),0)</f>
        <v>3183600.36</v>
      </c>
      <c r="Q226" s="82">
        <f t="shared" si="30"/>
        <v>288132.58000000007</v>
      </c>
      <c r="R226" s="153">
        <f>IFERROR(VLOOKUP(B226,'Balancete 12.2019'!$B$10:$I$1033,8,0),0)</f>
        <v>3163898.88</v>
      </c>
      <c r="S226" s="82">
        <f t="shared" si="31"/>
        <v>-19701.479999999981</v>
      </c>
      <c r="T226" s="85">
        <f t="shared" si="32"/>
        <v>-1.0683764397625564</v>
      </c>
      <c r="U226" s="153">
        <f>IFERROR(VLOOKUP(B226,'Balancete acumulado 2019'!$B$10:$I$1047,8,0),0)</f>
        <v>3163898.88</v>
      </c>
    </row>
    <row r="227" spans="1:21" hidden="1">
      <c r="A227"/>
      <c r="B227" s="35" t="s">
        <v>3516</v>
      </c>
      <c r="C227" s="34" t="s">
        <v>1</v>
      </c>
      <c r="D227" s="35" t="s">
        <v>3517</v>
      </c>
      <c r="E227" s="39"/>
      <c r="F227" s="5">
        <f t="shared" si="25"/>
        <v>13</v>
      </c>
      <c r="G227" s="5" t="str">
        <f t="shared" si="26"/>
        <v>3</v>
      </c>
      <c r="H227" s="81">
        <f>IFERROR(VLOOKUP(B227,'1º SEM 2019'!$B:$I,8,0),0)</f>
        <v>99028359.209999993</v>
      </c>
      <c r="I227" s="81">
        <f>IFERROR(VLOOKUP(B227,'07.2019'!$B$10:$J$954,8,0),0)</f>
        <v>98621839.260000005</v>
      </c>
      <c r="J227" s="81">
        <f>IFERROR(VLOOKUP(B227,'08.2019'!$B$10:$J$983,8,0),0)</f>
        <v>106880171.18000001</v>
      </c>
      <c r="K227" s="82">
        <f t="shared" si="27"/>
        <v>8258331.9200000018</v>
      </c>
      <c r="L227" s="81">
        <f>IFERROR(VLOOKUP(B227,'09.2019'!$B$12:$J$998,8,0),0)</f>
        <v>103617470.67</v>
      </c>
      <c r="M227" s="82">
        <f t="shared" si="28"/>
        <v>-3262700.5100000054</v>
      </c>
      <c r="N227" s="81">
        <f>IFERROR(VLOOKUP(B227,'Balancete 10.2019'!$B$10:$J$1020,8,0),0)</f>
        <v>111426404.06999999</v>
      </c>
      <c r="O227" s="82">
        <f t="shared" si="29"/>
        <v>7808933.3999999911</v>
      </c>
      <c r="P227" s="153">
        <f>IFERROR(VLOOKUP(B227,'Balancete 11.2019'!$B$11:$I$1020,8,0),0)</f>
        <v>111121262.28</v>
      </c>
      <c r="Q227" s="82">
        <f t="shared" si="30"/>
        <v>-305141.78999999166</v>
      </c>
      <c r="R227" s="153">
        <f>IFERROR(VLOOKUP(B227,'Balancete 12.2019'!$B$10:$I$1033,8,0),0)</f>
        <v>104579355.56</v>
      </c>
      <c r="S227" s="82">
        <f t="shared" si="31"/>
        <v>-6541906.7199999988</v>
      </c>
      <c r="T227" s="85">
        <f t="shared" si="32"/>
        <v>20.438907859851572</v>
      </c>
      <c r="U227" s="153">
        <f>IFERROR(VLOOKUP(B227,'Balancete acumulado 2019'!$B$10:$I$1047,8,0),0)</f>
        <v>104579355.56</v>
      </c>
    </row>
    <row r="228" spans="1:21" hidden="1">
      <c r="A228"/>
      <c r="B228" s="35" t="s">
        <v>3518</v>
      </c>
      <c r="C228" s="34" t="s">
        <v>1</v>
      </c>
      <c r="D228" s="35" t="s">
        <v>3519</v>
      </c>
      <c r="E228" s="39"/>
      <c r="F228" s="5">
        <f t="shared" si="25"/>
        <v>13</v>
      </c>
      <c r="G228" s="5" t="str">
        <f t="shared" si="26"/>
        <v>3</v>
      </c>
      <c r="H228" s="81">
        <f>IFERROR(VLOOKUP(B228,'1º SEM 2019'!$B:$I,8,0),0)</f>
        <v>99028359.209999993</v>
      </c>
      <c r="I228" s="81">
        <f>IFERROR(VLOOKUP(B228,'07.2019'!$B$10:$J$954,8,0),0)</f>
        <v>98621839.260000005</v>
      </c>
      <c r="J228" s="81">
        <f>IFERROR(VLOOKUP(B228,'08.2019'!$B$10:$J$983,8,0),0)</f>
        <v>106880171.18000001</v>
      </c>
      <c r="K228" s="82">
        <f t="shared" si="27"/>
        <v>8258331.9200000018</v>
      </c>
      <c r="L228" s="81">
        <f>IFERROR(VLOOKUP(B228,'09.2019'!$B$12:$J$998,8,0),0)</f>
        <v>103617470.67</v>
      </c>
      <c r="M228" s="82">
        <f t="shared" si="28"/>
        <v>-3262700.5100000054</v>
      </c>
      <c r="N228" s="81">
        <f>IFERROR(VLOOKUP(B228,'Balancete 10.2019'!$B$10:$J$1020,8,0),0)</f>
        <v>111426404.06999999</v>
      </c>
      <c r="O228" s="82">
        <f t="shared" si="29"/>
        <v>7808933.3999999911</v>
      </c>
      <c r="P228" s="153">
        <f>IFERROR(VLOOKUP(B228,'Balancete 11.2019'!$B$11:$I$1020,8,0),0)</f>
        <v>111121262.28</v>
      </c>
      <c r="Q228" s="82">
        <f t="shared" si="30"/>
        <v>-305141.78999999166</v>
      </c>
      <c r="R228" s="153">
        <f>IFERROR(VLOOKUP(B228,'Balancete 12.2019'!$B$10:$I$1033,8,0),0)</f>
        <v>104579355.56</v>
      </c>
      <c r="S228" s="82">
        <f t="shared" si="31"/>
        <v>-6541906.7199999988</v>
      </c>
      <c r="T228" s="85">
        <f t="shared" si="32"/>
        <v>20.438907859851572</v>
      </c>
      <c r="U228" s="153">
        <f>IFERROR(VLOOKUP(B228,'Balancete acumulado 2019'!$B$10:$I$1047,8,0),0)</f>
        <v>104579355.56</v>
      </c>
    </row>
    <row r="229" spans="1:21" hidden="1">
      <c r="A229"/>
      <c r="B229" s="35" t="s">
        <v>3520</v>
      </c>
      <c r="C229" s="34" t="s">
        <v>1</v>
      </c>
      <c r="D229" s="35" t="s">
        <v>3521</v>
      </c>
      <c r="E229" s="39"/>
      <c r="F229" s="5">
        <f t="shared" si="25"/>
        <v>13</v>
      </c>
      <c r="G229" s="5" t="str">
        <f t="shared" si="26"/>
        <v>3</v>
      </c>
      <c r="H229" s="81">
        <f>IFERROR(VLOOKUP(B229,'1º SEM 2019'!$B:$I,8,0),0)</f>
        <v>99028359.209999993</v>
      </c>
      <c r="I229" s="81">
        <f>IFERROR(VLOOKUP(B229,'07.2019'!$B$10:$J$954,8,0),0)</f>
        <v>98621839.260000005</v>
      </c>
      <c r="J229" s="81">
        <f>IFERROR(VLOOKUP(B229,'08.2019'!$B$10:$J$983,8,0),0)</f>
        <v>106880171.18000001</v>
      </c>
      <c r="K229" s="82">
        <f t="shared" si="27"/>
        <v>8258331.9200000018</v>
      </c>
      <c r="L229" s="81">
        <f>IFERROR(VLOOKUP(B229,'09.2019'!$B$12:$J$998,8,0),0)</f>
        <v>103617470.67</v>
      </c>
      <c r="M229" s="82">
        <f t="shared" si="28"/>
        <v>-3262700.5100000054</v>
      </c>
      <c r="N229" s="81">
        <f>IFERROR(VLOOKUP(B229,'Balancete 10.2019'!$B$10:$J$1020,8,0),0)</f>
        <v>111426404.06999999</v>
      </c>
      <c r="O229" s="82">
        <f t="shared" si="29"/>
        <v>7808933.3999999911</v>
      </c>
      <c r="P229" s="153">
        <f>IFERROR(VLOOKUP(B229,'Balancete 11.2019'!$B$11:$I$1020,8,0),0)</f>
        <v>111121262.28</v>
      </c>
      <c r="Q229" s="82">
        <f t="shared" si="30"/>
        <v>-305141.78999999166</v>
      </c>
      <c r="R229" s="153">
        <f>IFERROR(VLOOKUP(B229,'Balancete 12.2019'!$B$10:$I$1033,8,0),0)</f>
        <v>104579355.56</v>
      </c>
      <c r="S229" s="82">
        <f t="shared" si="31"/>
        <v>-6541906.7199999988</v>
      </c>
      <c r="T229" s="85">
        <f t="shared" si="32"/>
        <v>20.438907859851572</v>
      </c>
      <c r="U229" s="153">
        <f>IFERROR(VLOOKUP(B229,'Balancete acumulado 2019'!$B$10:$I$1047,8,0),0)</f>
        <v>104579355.56</v>
      </c>
    </row>
    <row r="230" spans="1:21" hidden="1">
      <c r="A230"/>
      <c r="B230" s="35" t="s">
        <v>3522</v>
      </c>
      <c r="C230" s="34" t="s">
        <v>3523</v>
      </c>
      <c r="D230" s="35" t="s">
        <v>3524</v>
      </c>
      <c r="E230" s="39"/>
      <c r="F230" s="5">
        <f t="shared" si="25"/>
        <v>18</v>
      </c>
      <c r="G230" s="5" t="str">
        <f t="shared" si="26"/>
        <v>3</v>
      </c>
      <c r="H230" s="81">
        <f>IFERROR(VLOOKUP(B230,'1º SEM 2019'!$B:$I,8,0),0)</f>
        <v>99028359.209999993</v>
      </c>
      <c r="I230" s="81">
        <f>IFERROR(VLOOKUP(B230,'07.2019'!$B$10:$J$954,8,0),0)</f>
        <v>98621839.260000005</v>
      </c>
      <c r="J230" s="81">
        <f>IFERROR(VLOOKUP(B230,'08.2019'!$B$10:$J$983,8,0),0)</f>
        <v>106880171.18000001</v>
      </c>
      <c r="K230" s="82">
        <f t="shared" si="27"/>
        <v>8258331.9200000018</v>
      </c>
      <c r="L230" s="81">
        <f>IFERROR(VLOOKUP(B230,'09.2019'!$B$12:$J$998,8,0),0)</f>
        <v>103617470.67</v>
      </c>
      <c r="M230" s="82">
        <f t="shared" si="28"/>
        <v>-3262700.5100000054</v>
      </c>
      <c r="N230" s="81">
        <f>IFERROR(VLOOKUP(B230,'Balancete 10.2019'!$B$10:$J$1020,8,0),0)</f>
        <v>111426404.06999999</v>
      </c>
      <c r="O230" s="82">
        <f t="shared" si="29"/>
        <v>7808933.3999999911</v>
      </c>
      <c r="P230" s="153">
        <f>IFERROR(VLOOKUP(B230,'Balancete 11.2019'!$B$11:$I$1020,8,0),0)</f>
        <v>111121262.28</v>
      </c>
      <c r="Q230" s="82">
        <f t="shared" si="30"/>
        <v>-305141.78999999166</v>
      </c>
      <c r="R230" s="153">
        <f>IFERROR(VLOOKUP(B230,'Balancete 12.2019'!$B$10:$I$1033,8,0),0)</f>
        <v>104579355.56</v>
      </c>
      <c r="S230" s="82">
        <f t="shared" si="31"/>
        <v>-6541906.7199999988</v>
      </c>
      <c r="T230" s="85">
        <f t="shared" si="32"/>
        <v>20.438907859851572</v>
      </c>
      <c r="U230" s="153">
        <f>IFERROR(VLOOKUP(B230,'Balancete acumulado 2019'!$B$10:$I$1047,8,0),0)</f>
        <v>104579355.56</v>
      </c>
    </row>
    <row r="231" spans="1:21" hidden="1">
      <c r="A231"/>
      <c r="B231" s="35" t="s">
        <v>3525</v>
      </c>
      <c r="C231" s="34" t="s">
        <v>1</v>
      </c>
      <c r="D231" s="35" t="s">
        <v>3526</v>
      </c>
      <c r="E231" s="39"/>
      <c r="F231" s="5">
        <f t="shared" si="25"/>
        <v>13</v>
      </c>
      <c r="G231" s="5" t="str">
        <f t="shared" si="26"/>
        <v>3</v>
      </c>
      <c r="H231" s="81">
        <f>IFERROR(VLOOKUP(B231,'1º SEM 2019'!$B:$I,8,0),0)</f>
        <v>24556882.260000002</v>
      </c>
      <c r="I231" s="81">
        <f>IFERROR(VLOOKUP(B231,'07.2019'!$B$10:$J$954,8,0),0)</f>
        <v>24235277.280000001</v>
      </c>
      <c r="J231" s="81">
        <f>IFERROR(VLOOKUP(B231,'08.2019'!$B$10:$J$983,8,0),0)</f>
        <v>24641697.199999999</v>
      </c>
      <c r="K231" s="82">
        <f t="shared" si="27"/>
        <v>406419.91999999806</v>
      </c>
      <c r="L231" s="81">
        <f>IFERROR(VLOOKUP(B231,'09.2019'!$B$12:$J$998,8,0),0)</f>
        <v>25664270.609999999</v>
      </c>
      <c r="M231" s="82">
        <f t="shared" si="28"/>
        <v>1022573.4100000001</v>
      </c>
      <c r="N231" s="81">
        <f>IFERROR(VLOOKUP(B231,'Balancete 10.2019'!$B$10:$J$1020,8,0),0)</f>
        <v>25664270.609999999</v>
      </c>
      <c r="O231" s="82">
        <f t="shared" si="29"/>
        <v>0</v>
      </c>
      <c r="P231" s="153">
        <f>IFERROR(VLOOKUP(B231,'Balancete 11.2019'!$B$11:$I$1020,8,0),0)</f>
        <v>26410640.5</v>
      </c>
      <c r="Q231" s="82">
        <f t="shared" si="30"/>
        <v>746369.8900000006</v>
      </c>
      <c r="R231" s="153">
        <f>IFERROR(VLOOKUP(B231,'Balancete 12.2019'!$B$10:$I$1033,8,0),0)</f>
        <v>31494143.420000002</v>
      </c>
      <c r="S231" s="82">
        <f t="shared" si="31"/>
        <v>5083502.9200000018</v>
      </c>
      <c r="T231" s="85">
        <f t="shared" si="32"/>
        <v>5.8109699870127365</v>
      </c>
      <c r="U231" s="153">
        <f>IFERROR(VLOOKUP(B231,'Balancete acumulado 2019'!$B$10:$I$1047,8,0),0)</f>
        <v>31494143.420000002</v>
      </c>
    </row>
    <row r="232" spans="1:21" hidden="1">
      <c r="A232"/>
      <c r="B232" s="35" t="s">
        <v>3527</v>
      </c>
      <c r="C232" s="34" t="s">
        <v>1</v>
      </c>
      <c r="D232" s="35" t="s">
        <v>3528</v>
      </c>
      <c r="E232" s="39"/>
      <c r="F232" s="5">
        <f t="shared" si="25"/>
        <v>13</v>
      </c>
      <c r="G232" s="5" t="str">
        <f t="shared" si="26"/>
        <v>3</v>
      </c>
      <c r="H232" s="81">
        <f>IFERROR(VLOOKUP(B232,'1º SEM 2019'!$B:$I,8,0),0)</f>
        <v>24556882.260000002</v>
      </c>
      <c r="I232" s="81">
        <f>IFERROR(VLOOKUP(B232,'07.2019'!$B$10:$J$954,8,0),0)</f>
        <v>24235277.280000001</v>
      </c>
      <c r="J232" s="81">
        <f>IFERROR(VLOOKUP(B232,'08.2019'!$B$10:$J$983,8,0),0)</f>
        <v>24641697.199999999</v>
      </c>
      <c r="K232" s="82">
        <f t="shared" si="27"/>
        <v>406419.91999999806</v>
      </c>
      <c r="L232" s="81">
        <f>IFERROR(VLOOKUP(B232,'09.2019'!$B$12:$J$998,8,0),0)</f>
        <v>25664270.609999999</v>
      </c>
      <c r="M232" s="82">
        <f t="shared" si="28"/>
        <v>1022573.4100000001</v>
      </c>
      <c r="N232" s="81">
        <f>IFERROR(VLOOKUP(B232,'Balancete 10.2019'!$B$10:$J$1020,8,0),0)</f>
        <v>25664270.609999999</v>
      </c>
      <c r="O232" s="82">
        <f t="shared" si="29"/>
        <v>0</v>
      </c>
      <c r="P232" s="153">
        <f>IFERROR(VLOOKUP(B232,'Balancete 11.2019'!$B$11:$I$1020,8,0),0)</f>
        <v>26410640.5</v>
      </c>
      <c r="Q232" s="82">
        <f t="shared" si="30"/>
        <v>746369.8900000006</v>
      </c>
      <c r="R232" s="153">
        <f>IFERROR(VLOOKUP(B232,'Balancete 12.2019'!$B$10:$I$1033,8,0),0)</f>
        <v>31494143.420000002</v>
      </c>
      <c r="S232" s="82">
        <f t="shared" si="31"/>
        <v>5083502.9200000018</v>
      </c>
      <c r="T232" s="85">
        <f t="shared" si="32"/>
        <v>5.8109699870127365</v>
      </c>
      <c r="U232" s="153">
        <f>IFERROR(VLOOKUP(B232,'Balancete acumulado 2019'!$B$10:$I$1047,8,0),0)</f>
        <v>31494143.420000002</v>
      </c>
    </row>
    <row r="233" spans="1:21" hidden="1">
      <c r="A233"/>
      <c r="B233" s="35" t="s">
        <v>3529</v>
      </c>
      <c r="C233" s="34" t="s">
        <v>3530</v>
      </c>
      <c r="D233" s="35" t="s">
        <v>3531</v>
      </c>
      <c r="E233" s="39"/>
      <c r="F233" s="5">
        <f t="shared" si="25"/>
        <v>18</v>
      </c>
      <c r="G233" s="5" t="str">
        <f t="shared" si="26"/>
        <v>3</v>
      </c>
      <c r="H233" s="81">
        <f>IFERROR(VLOOKUP(B233,'1º SEM 2019'!$B:$I,8,0),0)</f>
        <v>5200000</v>
      </c>
      <c r="I233" s="81">
        <f>IFERROR(VLOOKUP(B233,'07.2019'!$B$10:$J$954,8,0),0)</f>
        <v>5200000</v>
      </c>
      <c r="J233" s="81">
        <f>IFERROR(VLOOKUP(B233,'08.2019'!$B$10:$J$983,8,0),0)</f>
        <v>5200000</v>
      </c>
      <c r="K233" s="82">
        <f t="shared" si="27"/>
        <v>0</v>
      </c>
      <c r="L233" s="81">
        <f>IFERROR(VLOOKUP(B233,'09.2019'!$B$12:$J$998,8,0),0)</f>
        <v>5200000</v>
      </c>
      <c r="M233" s="82">
        <f t="shared" si="28"/>
        <v>0</v>
      </c>
      <c r="N233" s="81">
        <f>IFERROR(VLOOKUP(B233,'Balancete 10.2019'!$B$10:$J$1020,8,0),0)</f>
        <v>5200000</v>
      </c>
      <c r="O233" s="82">
        <f t="shared" si="29"/>
        <v>0</v>
      </c>
      <c r="P233" s="153">
        <f>IFERROR(VLOOKUP(B233,'Balancete 11.2019'!$B$11:$I$1020,8,0),0)</f>
        <v>5200000</v>
      </c>
      <c r="Q233" s="82">
        <f t="shared" si="30"/>
        <v>0</v>
      </c>
      <c r="R233" s="153">
        <f>IFERROR(VLOOKUP(B233,'Balancete 12.2019'!$B$10:$I$1033,8,0),0)</f>
        <v>5200000</v>
      </c>
      <c r="S233" s="82">
        <f t="shared" si="31"/>
        <v>0</v>
      </c>
      <c r="T233" s="85">
        <f t="shared" si="32"/>
        <v>0</v>
      </c>
      <c r="U233" s="153">
        <f>IFERROR(VLOOKUP(B233,'Balancete acumulado 2019'!$B$10:$I$1047,8,0),0)</f>
        <v>5200000</v>
      </c>
    </row>
    <row r="234" spans="1:21" hidden="1">
      <c r="A234"/>
      <c r="B234" s="35" t="s">
        <v>3532</v>
      </c>
      <c r="C234" s="34" t="s">
        <v>3533</v>
      </c>
      <c r="D234" s="35" t="s">
        <v>3452</v>
      </c>
      <c r="E234" s="39"/>
      <c r="F234" s="5">
        <f t="shared" si="25"/>
        <v>18</v>
      </c>
      <c r="G234" s="5" t="str">
        <f t="shared" si="26"/>
        <v>3</v>
      </c>
      <c r="H234" s="81">
        <f>IFERROR(VLOOKUP(B234,'1º SEM 2019'!$B:$I,8,0),0)</f>
        <v>1980000</v>
      </c>
      <c r="I234" s="81">
        <f>IFERROR(VLOOKUP(B234,'07.2019'!$B$10:$J$954,8,0),0)</f>
        <v>1760000</v>
      </c>
      <c r="J234" s="81">
        <f>IFERROR(VLOOKUP(B234,'08.2019'!$B$10:$J$983,8,0),0)</f>
        <v>1760000</v>
      </c>
      <c r="K234" s="82">
        <f t="shared" si="27"/>
        <v>0</v>
      </c>
      <c r="L234" s="81">
        <f>IFERROR(VLOOKUP(B234,'09.2019'!$B$12:$J$998,8,0),0)</f>
        <v>1760000</v>
      </c>
      <c r="M234" s="82">
        <f t="shared" si="28"/>
        <v>0</v>
      </c>
      <c r="N234" s="81">
        <f>IFERROR(VLOOKUP(B234,'Balancete 10.2019'!$B$10:$J$1020,8,0),0)</f>
        <v>1760000</v>
      </c>
      <c r="O234" s="82">
        <f t="shared" si="29"/>
        <v>0</v>
      </c>
      <c r="P234" s="153">
        <f>IFERROR(VLOOKUP(B234,'Balancete 11.2019'!$B$11:$I$1020,8,0),0)</f>
        <v>1760000</v>
      </c>
      <c r="Q234" s="82">
        <f t="shared" si="30"/>
        <v>0</v>
      </c>
      <c r="R234" s="153">
        <f>IFERROR(VLOOKUP(B234,'Balancete 12.2019'!$B$10:$I$1033,8,0),0)</f>
        <v>1980000</v>
      </c>
      <c r="S234" s="82">
        <f t="shared" si="31"/>
        <v>220000</v>
      </c>
      <c r="T234" s="85">
        <f t="shared" si="32"/>
        <v>0</v>
      </c>
      <c r="U234" s="153">
        <f>IFERROR(VLOOKUP(B234,'Balancete acumulado 2019'!$B$10:$I$1047,8,0),0)</f>
        <v>1980000</v>
      </c>
    </row>
    <row r="235" spans="1:21" hidden="1">
      <c r="A235"/>
      <c r="B235" s="35" t="s">
        <v>3534</v>
      </c>
      <c r="C235" s="34" t="s">
        <v>3535</v>
      </c>
      <c r="D235" s="35" t="s">
        <v>3536</v>
      </c>
      <c r="E235" s="39"/>
      <c r="F235" s="5">
        <f t="shared" si="25"/>
        <v>18</v>
      </c>
      <c r="G235" s="5" t="str">
        <f t="shared" si="26"/>
        <v>3</v>
      </c>
      <c r="H235" s="81">
        <f>IFERROR(VLOOKUP(B235,'1º SEM 2019'!$B:$I,8,0),0)</f>
        <v>3457000</v>
      </c>
      <c r="I235" s="81">
        <f>IFERROR(VLOOKUP(B235,'07.2019'!$B$10:$J$954,8,0),0)</f>
        <v>3457000</v>
      </c>
      <c r="J235" s="81">
        <f>IFERROR(VLOOKUP(B235,'08.2019'!$B$10:$J$983,8,0),0)</f>
        <v>3457000</v>
      </c>
      <c r="K235" s="82">
        <f t="shared" si="27"/>
        <v>0</v>
      </c>
      <c r="L235" s="81">
        <f>IFERROR(VLOOKUP(B235,'09.2019'!$B$12:$J$998,8,0),0)</f>
        <v>3457000</v>
      </c>
      <c r="M235" s="82">
        <f t="shared" si="28"/>
        <v>0</v>
      </c>
      <c r="N235" s="81">
        <f>IFERROR(VLOOKUP(B235,'Balancete 10.2019'!$B$10:$J$1020,8,0),0)</f>
        <v>3457000</v>
      </c>
      <c r="O235" s="82">
        <f t="shared" si="29"/>
        <v>0</v>
      </c>
      <c r="P235" s="153">
        <f>IFERROR(VLOOKUP(B235,'Balancete 11.2019'!$B$11:$I$1020,8,0),0)</f>
        <v>3457000</v>
      </c>
      <c r="Q235" s="82">
        <f t="shared" si="30"/>
        <v>0</v>
      </c>
      <c r="R235" s="153">
        <f>IFERROR(VLOOKUP(B235,'Balancete 12.2019'!$B$10:$I$1033,8,0),0)</f>
        <v>3747000</v>
      </c>
      <c r="S235" s="82">
        <f t="shared" si="31"/>
        <v>290000</v>
      </c>
      <c r="T235" s="85">
        <f t="shared" si="32"/>
        <v>0</v>
      </c>
      <c r="U235" s="153">
        <f>IFERROR(VLOOKUP(B235,'Balancete acumulado 2019'!$B$10:$I$1047,8,0),0)</f>
        <v>3747000</v>
      </c>
    </row>
    <row r="236" spans="1:21" hidden="1">
      <c r="A236"/>
      <c r="B236" s="35" t="s">
        <v>3537</v>
      </c>
      <c r="C236" s="34" t="s">
        <v>3538</v>
      </c>
      <c r="D236" s="35" t="s">
        <v>3539</v>
      </c>
      <c r="E236" s="39"/>
      <c r="F236" s="5">
        <f t="shared" si="25"/>
        <v>18</v>
      </c>
      <c r="G236" s="5" t="str">
        <f t="shared" si="26"/>
        <v>3</v>
      </c>
      <c r="H236" s="81">
        <f>IFERROR(VLOOKUP(B236,'1º SEM 2019'!$B:$I,8,0),0)</f>
        <v>13919882.26</v>
      </c>
      <c r="I236" s="81">
        <f>IFERROR(VLOOKUP(B236,'07.2019'!$B$10:$J$954,8,0),0)</f>
        <v>13818277.279999999</v>
      </c>
      <c r="J236" s="81">
        <f>IFERROR(VLOOKUP(B236,'08.2019'!$B$10:$J$983,8,0),0)</f>
        <v>14224697.199999999</v>
      </c>
      <c r="K236" s="82">
        <f t="shared" si="27"/>
        <v>406419.91999999993</v>
      </c>
      <c r="L236" s="81">
        <f>IFERROR(VLOOKUP(B236,'09.2019'!$B$12:$J$998,8,0),0)</f>
        <v>15247270.609999999</v>
      </c>
      <c r="M236" s="82">
        <f t="shared" si="28"/>
        <v>1022573.4100000001</v>
      </c>
      <c r="N236" s="81">
        <f>IFERROR(VLOOKUP(B236,'Balancete 10.2019'!$B$10:$J$1020,8,0),0)</f>
        <v>15247270.609999999</v>
      </c>
      <c r="O236" s="82">
        <f t="shared" si="29"/>
        <v>0</v>
      </c>
      <c r="P236" s="153">
        <f>IFERROR(VLOOKUP(B236,'Balancete 11.2019'!$B$11:$I$1020,8,0),0)</f>
        <v>15993640.5</v>
      </c>
      <c r="Q236" s="82">
        <f t="shared" si="30"/>
        <v>746369.8900000006</v>
      </c>
      <c r="R236" s="153">
        <f>IFERROR(VLOOKUP(B236,'Balancete 12.2019'!$B$10:$I$1033,8,0),0)</f>
        <v>15567143.42</v>
      </c>
      <c r="S236" s="82">
        <f t="shared" si="31"/>
        <v>-426497.08000000007</v>
      </c>
      <c r="T236" s="85">
        <f t="shared" si="32"/>
        <v>-1.5714285714285712</v>
      </c>
      <c r="U236" s="153">
        <f>IFERROR(VLOOKUP(B236,'Balancete acumulado 2019'!$B$10:$I$1047,8,0),0)</f>
        <v>15567143.42</v>
      </c>
    </row>
    <row r="237" spans="1:21" hidden="1">
      <c r="A237"/>
      <c r="B237" s="35" t="s">
        <v>10080</v>
      </c>
      <c r="C237" s="34" t="s">
        <v>14507</v>
      </c>
      <c r="D237" s="35" t="s">
        <v>3337</v>
      </c>
      <c r="E237" s="39"/>
      <c r="F237" s="5">
        <f t="shared" si="25"/>
        <v>18</v>
      </c>
      <c r="G237" s="5" t="str">
        <f t="shared" si="26"/>
        <v>3</v>
      </c>
      <c r="H237" s="81">
        <f>IFERROR(VLOOKUP(B237,'1º SEM 2019'!$B:$I,8,0),0)</f>
        <v>0</v>
      </c>
      <c r="I237" s="81">
        <f>IFERROR(VLOOKUP(B237,'07.2019'!$B$10:$J$954,8,0),0)</f>
        <v>0</v>
      </c>
      <c r="J237" s="81">
        <f>IFERROR(VLOOKUP(B237,'08.2019'!$B$10:$J$983,8,0),0)</f>
        <v>0</v>
      </c>
      <c r="K237" s="82">
        <f t="shared" si="27"/>
        <v>0</v>
      </c>
      <c r="L237" s="81">
        <f>IFERROR(VLOOKUP(B237,'09.2019'!$B$12:$J$998,8,0),0)</f>
        <v>0</v>
      </c>
      <c r="M237" s="82">
        <f t="shared" si="28"/>
        <v>0</v>
      </c>
      <c r="N237" s="81">
        <f>IFERROR(VLOOKUP(B237,'Balancete 10.2019'!$B$10:$J$1020,8,0),0)</f>
        <v>0</v>
      </c>
      <c r="O237" s="82">
        <f t="shared" si="29"/>
        <v>0</v>
      </c>
      <c r="P237" s="153">
        <f>IFERROR(VLOOKUP(B237,'Balancete 11.2019'!$B$11:$I$1020,8,0),0)</f>
        <v>0</v>
      </c>
      <c r="Q237" s="82">
        <f t="shared" si="30"/>
        <v>0</v>
      </c>
      <c r="R237" s="153">
        <f>IFERROR(VLOOKUP(B237,'Balancete 12.2019'!$B$10:$I$1033,8,0),0)</f>
        <v>5000000</v>
      </c>
      <c r="S237" s="82">
        <f t="shared" si="31"/>
        <v>5000000</v>
      </c>
      <c r="T237" s="85">
        <f t="shared" si="32"/>
        <v>0</v>
      </c>
      <c r="U237" s="153">
        <f>IFERROR(VLOOKUP(B237,'Balancete acumulado 2019'!$B$10:$I$1047,8,0),0)</f>
        <v>5000000</v>
      </c>
    </row>
    <row r="238" spans="1:21" hidden="1">
      <c r="A238"/>
      <c r="B238" s="35" t="s">
        <v>3540</v>
      </c>
      <c r="C238" s="34" t="s">
        <v>1</v>
      </c>
      <c r="D238" s="35" t="s">
        <v>3541</v>
      </c>
      <c r="E238" s="39"/>
      <c r="F238" s="5">
        <f t="shared" si="25"/>
        <v>13</v>
      </c>
      <c r="G238" s="5" t="str">
        <f t="shared" si="26"/>
        <v>3</v>
      </c>
      <c r="H238" s="81">
        <f>IFERROR(VLOOKUP(B238,'1º SEM 2019'!$B:$I,8,0),0)</f>
        <v>255374102.69999999</v>
      </c>
      <c r="I238" s="81">
        <f>IFERROR(VLOOKUP(B238,'07.2019'!$B$10:$J$954,8,0),0)</f>
        <v>259502784.93000001</v>
      </c>
      <c r="J238" s="81">
        <f>IFERROR(VLOOKUP(B238,'08.2019'!$B$10:$J$983,8,0),0)</f>
        <v>265939565.03999999</v>
      </c>
      <c r="K238" s="82">
        <f t="shared" si="27"/>
        <v>6436780.1099999845</v>
      </c>
      <c r="L238" s="81">
        <f>IFERROR(VLOOKUP(B238,'09.2019'!$B$12:$J$998,8,0),0)</f>
        <v>270382371.33999997</v>
      </c>
      <c r="M238" s="82">
        <f t="shared" si="28"/>
        <v>4442806.2999999821</v>
      </c>
      <c r="N238" s="81">
        <f>IFERROR(VLOOKUP(B238,'Balancete 10.2019'!$B$10:$J$1020,8,0),0)</f>
        <v>278659009.02999997</v>
      </c>
      <c r="O238" s="82">
        <f t="shared" si="29"/>
        <v>8276637.6899999976</v>
      </c>
      <c r="P238" s="153">
        <f>IFERROR(VLOOKUP(B238,'Balancete 11.2019'!$B$11:$I$1020,8,0),0)</f>
        <v>286486050.06</v>
      </c>
      <c r="Q238" s="82">
        <f t="shared" si="30"/>
        <v>7827041.030000031</v>
      </c>
      <c r="R238" s="153">
        <f>IFERROR(VLOOKUP(B238,'Balancete 12.2019'!$B$10:$I$1033,8,0),0)</f>
        <v>299584042.26999998</v>
      </c>
      <c r="S238" s="82">
        <f t="shared" si="31"/>
        <v>13097992.209999979</v>
      </c>
      <c r="T238" s="85">
        <f t="shared" si="32"/>
        <v>0.67342833131921465</v>
      </c>
      <c r="U238" s="153">
        <f>IFERROR(VLOOKUP(B238,'Balancete acumulado 2019'!$B$10:$I$1047,8,0),0)</f>
        <v>304973583.04000002</v>
      </c>
    </row>
    <row r="239" spans="1:21" hidden="1">
      <c r="A239"/>
      <c r="B239" s="35" t="s">
        <v>3542</v>
      </c>
      <c r="C239" s="34" t="s">
        <v>1</v>
      </c>
      <c r="D239" s="35" t="s">
        <v>3543</v>
      </c>
      <c r="E239" s="39"/>
      <c r="F239" s="5">
        <f t="shared" si="25"/>
        <v>13</v>
      </c>
      <c r="G239" s="5" t="str">
        <f t="shared" si="26"/>
        <v>3</v>
      </c>
      <c r="H239" s="81">
        <f>IFERROR(VLOOKUP(B239,'1º SEM 2019'!$B:$I,8,0),0)</f>
        <v>155186136.27000001</v>
      </c>
      <c r="I239" s="81">
        <f>IFERROR(VLOOKUP(B239,'07.2019'!$B$10:$J$954,8,0),0)</f>
        <v>160926447.91</v>
      </c>
      <c r="J239" s="81">
        <f>IFERROR(VLOOKUP(B239,'08.2019'!$B$10:$J$983,8,0),0)</f>
        <v>169377070.74000001</v>
      </c>
      <c r="K239" s="82">
        <f t="shared" si="27"/>
        <v>8450622.8300000131</v>
      </c>
      <c r="L239" s="81">
        <f>IFERROR(VLOOKUP(B239,'09.2019'!$B$12:$J$998,8,0),0)</f>
        <v>174528694.93000001</v>
      </c>
      <c r="M239" s="82">
        <f t="shared" si="28"/>
        <v>5151624.1899999976</v>
      </c>
      <c r="N239" s="81">
        <f>IFERROR(VLOOKUP(B239,'Balancete 10.2019'!$B$10:$J$1020,8,0),0)</f>
        <v>180792167.99000001</v>
      </c>
      <c r="O239" s="82">
        <f t="shared" si="29"/>
        <v>6263473.0600000024</v>
      </c>
      <c r="P239" s="153">
        <f>IFERROR(VLOOKUP(B239,'Balancete 11.2019'!$B$11:$I$1020,8,0),0)</f>
        <v>186311765</v>
      </c>
      <c r="Q239" s="82">
        <f t="shared" si="30"/>
        <v>5519597.0099999905</v>
      </c>
      <c r="R239" s="153">
        <f>IFERROR(VLOOKUP(B239,'Balancete 12.2019'!$B$10:$I$1033,8,0),0)</f>
        <v>196448996.50999999</v>
      </c>
      <c r="S239" s="82">
        <f t="shared" si="31"/>
        <v>10137231.50999999</v>
      </c>
      <c r="T239" s="85">
        <f t="shared" si="32"/>
        <v>0.83658906467883742</v>
      </c>
      <c r="U239" s="153">
        <f>IFERROR(VLOOKUP(B239,'Balancete acumulado 2019'!$B$10:$I$1047,8,0),0)</f>
        <v>196448996.50999999</v>
      </c>
    </row>
    <row r="240" spans="1:21" hidden="1">
      <c r="A240"/>
      <c r="B240" s="35" t="s">
        <v>3544</v>
      </c>
      <c r="C240" s="34" t="s">
        <v>3545</v>
      </c>
      <c r="D240" s="35" t="s">
        <v>3546</v>
      </c>
      <c r="E240" s="39"/>
      <c r="F240" s="5">
        <f t="shared" si="25"/>
        <v>18</v>
      </c>
      <c r="G240" s="5" t="str">
        <f t="shared" si="26"/>
        <v>3</v>
      </c>
      <c r="H240" s="81">
        <f>IFERROR(VLOOKUP(B240,'1º SEM 2019'!$B:$I,8,0),0)</f>
        <v>46219981.520000003</v>
      </c>
      <c r="I240" s="81">
        <f>IFERROR(VLOOKUP(B240,'07.2019'!$B$10:$J$954,8,0),0)</f>
        <v>47025834.649999999</v>
      </c>
      <c r="J240" s="81">
        <f>IFERROR(VLOOKUP(B240,'08.2019'!$B$10:$J$983,8,0),0)</f>
        <v>51284470.719999999</v>
      </c>
      <c r="K240" s="82">
        <f t="shared" si="27"/>
        <v>4258636.07</v>
      </c>
      <c r="L240" s="81">
        <f>IFERROR(VLOOKUP(B240,'09.2019'!$B$12:$J$998,8,0),0)</f>
        <v>53121486.200000003</v>
      </c>
      <c r="M240" s="82">
        <f t="shared" si="28"/>
        <v>1837015.4800000042</v>
      </c>
      <c r="N240" s="81">
        <f>IFERROR(VLOOKUP(B240,'Balancete 10.2019'!$B$10:$J$1020,8,0),0)</f>
        <v>55059790.5</v>
      </c>
      <c r="O240" s="82">
        <f t="shared" si="29"/>
        <v>1938304.299999997</v>
      </c>
      <c r="P240" s="153">
        <f>IFERROR(VLOOKUP(B240,'Balancete 11.2019'!$B$11:$I$1020,8,0),0)</f>
        <v>57406399.640000001</v>
      </c>
      <c r="Q240" s="82">
        <f t="shared" si="30"/>
        <v>2346609.1400000006</v>
      </c>
      <c r="R240" s="153">
        <f>IFERROR(VLOOKUP(B240,'Balancete 12.2019'!$B$10:$I$1033,8,0),0)</f>
        <v>60610718.909999996</v>
      </c>
      <c r="S240" s="82">
        <f t="shared" si="31"/>
        <v>3204319.2699999958</v>
      </c>
      <c r="T240" s="85">
        <f t="shared" si="32"/>
        <v>0.36551043604986333</v>
      </c>
      <c r="U240" s="153">
        <f>IFERROR(VLOOKUP(B240,'Balancete acumulado 2019'!$B$10:$I$1047,8,0),0)</f>
        <v>60610718.909999996</v>
      </c>
    </row>
    <row r="241" spans="1:21" hidden="1">
      <c r="A241"/>
      <c r="B241" s="35" t="s">
        <v>3547</v>
      </c>
      <c r="C241" s="34" t="s">
        <v>3548</v>
      </c>
      <c r="D241" s="35" t="s">
        <v>3549</v>
      </c>
      <c r="E241" s="39"/>
      <c r="F241" s="5">
        <f t="shared" si="25"/>
        <v>18</v>
      </c>
      <c r="G241" s="5" t="str">
        <f t="shared" si="26"/>
        <v>3</v>
      </c>
      <c r="H241" s="81">
        <f>IFERROR(VLOOKUP(B241,'1º SEM 2019'!$B:$I,8,0),0)</f>
        <v>108966154.75</v>
      </c>
      <c r="I241" s="81">
        <f>IFERROR(VLOOKUP(B241,'07.2019'!$B$10:$J$954,8,0),0)</f>
        <v>113900613.26000001</v>
      </c>
      <c r="J241" s="81">
        <f>IFERROR(VLOOKUP(B241,'08.2019'!$B$10:$J$983,8,0),0)</f>
        <v>118092600.02</v>
      </c>
      <c r="K241" s="82">
        <f t="shared" si="27"/>
        <v>4191986.7599999905</v>
      </c>
      <c r="L241" s="81">
        <f>IFERROR(VLOOKUP(B241,'09.2019'!$B$12:$J$998,8,0),0)</f>
        <v>121407208.73</v>
      </c>
      <c r="M241" s="82">
        <f t="shared" si="28"/>
        <v>3314608.7100000083</v>
      </c>
      <c r="N241" s="81">
        <f>IFERROR(VLOOKUP(B241,'Balancete 10.2019'!$B$10:$J$1020,8,0),0)</f>
        <v>125732377.48999999</v>
      </c>
      <c r="O241" s="82">
        <f t="shared" si="29"/>
        <v>4325168.7599999905</v>
      </c>
      <c r="P241" s="153">
        <f>IFERROR(VLOOKUP(B241,'Balancete 11.2019'!$B$11:$I$1020,8,0),0)</f>
        <v>128905365.36</v>
      </c>
      <c r="Q241" s="82">
        <f t="shared" si="30"/>
        <v>3172987.8700000048</v>
      </c>
      <c r="R241" s="153">
        <f>IFERROR(VLOOKUP(B241,'Balancete 12.2019'!$B$10:$I$1033,8,0),0)</f>
        <v>135838277.59999999</v>
      </c>
      <c r="S241" s="82">
        <f t="shared" si="31"/>
        <v>6932912.2399999946</v>
      </c>
      <c r="T241" s="85">
        <f t="shared" si="32"/>
        <v>1.184979118750928</v>
      </c>
      <c r="U241" s="153">
        <f>IFERROR(VLOOKUP(B241,'Balancete acumulado 2019'!$B$10:$I$1047,8,0),0)</f>
        <v>135838277.59999999</v>
      </c>
    </row>
    <row r="242" spans="1:21" hidden="1">
      <c r="A242"/>
      <c r="B242" s="35" t="s">
        <v>3550</v>
      </c>
      <c r="C242" s="34" t="s">
        <v>1</v>
      </c>
      <c r="D242" s="35" t="s">
        <v>3551</v>
      </c>
      <c r="E242" s="39"/>
      <c r="F242" s="5">
        <f t="shared" si="25"/>
        <v>13</v>
      </c>
      <c r="G242" s="5" t="str">
        <f t="shared" si="26"/>
        <v>3</v>
      </c>
      <c r="H242" s="81">
        <f>IFERROR(VLOOKUP(B242,'1º SEM 2019'!$B:$I,8,0),0)</f>
        <v>3457832.08</v>
      </c>
      <c r="I242" s="81">
        <f>IFERROR(VLOOKUP(B242,'07.2019'!$B$10:$J$954,8,0),0)</f>
        <v>3536814.62</v>
      </c>
      <c r="J242" s="81">
        <f>IFERROR(VLOOKUP(B242,'08.2019'!$B$10:$J$983,8,0),0)</f>
        <v>3560366.13</v>
      </c>
      <c r="K242" s="82">
        <f t="shared" si="27"/>
        <v>23551.509999999776</v>
      </c>
      <c r="L242" s="81">
        <f>IFERROR(VLOOKUP(B242,'09.2019'!$B$12:$J$998,8,0),0)</f>
        <v>3250118.92</v>
      </c>
      <c r="M242" s="82">
        <f t="shared" si="28"/>
        <v>-310247.20999999996</v>
      </c>
      <c r="N242" s="81">
        <f>IFERROR(VLOOKUP(B242,'Balancete 10.2019'!$B$10:$J$1020,8,0),0)</f>
        <v>3139354.1</v>
      </c>
      <c r="O242" s="82">
        <f t="shared" si="29"/>
        <v>-110764.81999999983</v>
      </c>
      <c r="P242" s="153">
        <f>IFERROR(VLOOKUP(B242,'Balancete 11.2019'!$B$11:$I$1020,8,0),0)</f>
        <v>3300820.17</v>
      </c>
      <c r="Q242" s="82">
        <f t="shared" si="30"/>
        <v>161466.06999999983</v>
      </c>
      <c r="R242" s="153">
        <f>IFERROR(VLOOKUP(B242,'Balancete 12.2019'!$B$10:$I$1033,8,0),0)</f>
        <v>3106551.59</v>
      </c>
      <c r="S242" s="82">
        <f t="shared" si="31"/>
        <v>-194268.58000000007</v>
      </c>
      <c r="T242" s="85">
        <f t="shared" si="32"/>
        <v>-2.2031541982783152</v>
      </c>
      <c r="U242" s="153">
        <f>IFERROR(VLOOKUP(B242,'Balancete acumulado 2019'!$B$10:$I$1047,8,0),0)</f>
        <v>3106551.59</v>
      </c>
    </row>
    <row r="243" spans="1:21" hidden="1">
      <c r="A243"/>
      <c r="B243" s="35" t="s">
        <v>3552</v>
      </c>
      <c r="C243" s="34" t="s">
        <v>1</v>
      </c>
      <c r="D243" s="35" t="s">
        <v>3553</v>
      </c>
      <c r="E243" s="39"/>
      <c r="F243" s="5">
        <f t="shared" si="25"/>
        <v>13</v>
      </c>
      <c r="G243" s="5" t="str">
        <f t="shared" si="26"/>
        <v>3</v>
      </c>
      <c r="H243" s="81">
        <f>IFERROR(VLOOKUP(B243,'1º SEM 2019'!$B:$I,8,0),0)</f>
        <v>1617381.54</v>
      </c>
      <c r="I243" s="81">
        <f>IFERROR(VLOOKUP(B243,'07.2019'!$B$10:$J$954,8,0),0)</f>
        <v>1602420.48</v>
      </c>
      <c r="J243" s="81">
        <f>IFERROR(VLOOKUP(B243,'08.2019'!$B$10:$J$983,8,0),0)</f>
        <v>1670461.5</v>
      </c>
      <c r="K243" s="82">
        <f t="shared" si="27"/>
        <v>68041.020000000019</v>
      </c>
      <c r="L243" s="81">
        <f>IFERROR(VLOOKUP(B243,'09.2019'!$B$12:$J$998,8,0),0)</f>
        <v>1520431.31</v>
      </c>
      <c r="M243" s="82">
        <f t="shared" si="28"/>
        <v>-150030.18999999994</v>
      </c>
      <c r="N243" s="81">
        <f>IFERROR(VLOOKUP(B243,'Balancete 10.2019'!$B$10:$J$1020,8,0),0)</f>
        <v>1538699.39</v>
      </c>
      <c r="O243" s="82">
        <f t="shared" si="29"/>
        <v>18268.079999999842</v>
      </c>
      <c r="P243" s="153">
        <f>IFERROR(VLOOKUP(B243,'Balancete 11.2019'!$B$11:$I$1020,8,0),0)</f>
        <v>1716464.93</v>
      </c>
      <c r="Q243" s="82">
        <f t="shared" si="30"/>
        <v>177765.54000000004</v>
      </c>
      <c r="R243" s="153">
        <f>IFERROR(VLOOKUP(B243,'Balancete 12.2019'!$B$10:$I$1033,8,0),0)</f>
        <v>1503179.63</v>
      </c>
      <c r="S243" s="82">
        <f t="shared" si="31"/>
        <v>-213285.30000000005</v>
      </c>
      <c r="T243" s="85">
        <f t="shared" si="32"/>
        <v>-2.1998124045864005</v>
      </c>
      <c r="U243" s="153">
        <f>IFERROR(VLOOKUP(B243,'Balancete acumulado 2019'!$B$10:$I$1047,8,0),0)</f>
        <v>1503179.63</v>
      </c>
    </row>
    <row r="244" spans="1:21" hidden="1">
      <c r="A244"/>
      <c r="B244" s="35" t="s">
        <v>3554</v>
      </c>
      <c r="C244" s="34" t="s">
        <v>3555</v>
      </c>
      <c r="D244" s="35" t="s">
        <v>3556</v>
      </c>
      <c r="E244" s="39"/>
      <c r="F244" s="5">
        <f t="shared" si="25"/>
        <v>18</v>
      </c>
      <c r="G244" s="5" t="str">
        <f t="shared" si="26"/>
        <v>3</v>
      </c>
      <c r="H244" s="81">
        <f>IFERROR(VLOOKUP(B244,'1º SEM 2019'!$B:$I,8,0),0)</f>
        <v>1617381.54</v>
      </c>
      <c r="I244" s="81">
        <f>IFERROR(VLOOKUP(B244,'07.2019'!$B$10:$J$954,8,0),0)</f>
        <v>1602420.48</v>
      </c>
      <c r="J244" s="81">
        <f>IFERROR(VLOOKUP(B244,'08.2019'!$B$10:$J$983,8,0),0)</f>
        <v>1670461.5</v>
      </c>
      <c r="K244" s="82">
        <f t="shared" si="27"/>
        <v>68041.020000000019</v>
      </c>
      <c r="L244" s="81">
        <f>IFERROR(VLOOKUP(B244,'09.2019'!$B$12:$J$998,8,0),0)</f>
        <v>1520431.31</v>
      </c>
      <c r="M244" s="82">
        <f t="shared" si="28"/>
        <v>-150030.18999999994</v>
      </c>
      <c r="N244" s="81">
        <f>IFERROR(VLOOKUP(B244,'Balancete 10.2019'!$B$10:$J$1020,8,0),0)</f>
        <v>1538699.39</v>
      </c>
      <c r="O244" s="82">
        <f t="shared" si="29"/>
        <v>18268.079999999842</v>
      </c>
      <c r="P244" s="153">
        <f>IFERROR(VLOOKUP(B244,'Balancete 11.2019'!$B$11:$I$1020,8,0),0)</f>
        <v>1716464.93</v>
      </c>
      <c r="Q244" s="82">
        <f t="shared" si="30"/>
        <v>177765.54000000004</v>
      </c>
      <c r="R244" s="153">
        <f>IFERROR(VLOOKUP(B244,'Balancete 12.2019'!$B$10:$I$1033,8,0),0)</f>
        <v>1503179.63</v>
      </c>
      <c r="S244" s="82">
        <f t="shared" si="31"/>
        <v>-213285.30000000005</v>
      </c>
      <c r="T244" s="85">
        <f t="shared" si="32"/>
        <v>-2.1998124045864005</v>
      </c>
      <c r="U244" s="153">
        <f>IFERROR(VLOOKUP(B244,'Balancete acumulado 2019'!$B$10:$I$1047,8,0),0)</f>
        <v>1503179.63</v>
      </c>
    </row>
    <row r="245" spans="1:21" hidden="1">
      <c r="A245"/>
      <c r="B245" s="35" t="s">
        <v>3557</v>
      </c>
      <c r="C245" s="34" t="s">
        <v>1</v>
      </c>
      <c r="D245" s="35" t="s">
        <v>3558</v>
      </c>
      <c r="E245" s="39"/>
      <c r="F245" s="5">
        <f t="shared" si="25"/>
        <v>13</v>
      </c>
      <c r="G245" s="5" t="str">
        <f t="shared" si="26"/>
        <v>3</v>
      </c>
      <c r="H245" s="81">
        <f>IFERROR(VLOOKUP(B245,'1º SEM 2019'!$B:$I,8,0),0)</f>
        <v>1840450.54</v>
      </c>
      <c r="I245" s="81">
        <f>IFERROR(VLOOKUP(B245,'07.2019'!$B$10:$J$954,8,0),0)</f>
        <v>1934394.14</v>
      </c>
      <c r="J245" s="81">
        <f>IFERROR(VLOOKUP(B245,'08.2019'!$B$10:$J$983,8,0),0)</f>
        <v>1889904.63</v>
      </c>
      <c r="K245" s="82">
        <f t="shared" si="27"/>
        <v>-44489.510000000009</v>
      </c>
      <c r="L245" s="81">
        <f>IFERROR(VLOOKUP(B245,'09.2019'!$B$12:$J$998,8,0),0)</f>
        <v>1729687.61</v>
      </c>
      <c r="M245" s="82">
        <f t="shared" si="28"/>
        <v>-160217.01999999979</v>
      </c>
      <c r="N245" s="81">
        <f>IFERROR(VLOOKUP(B245,'Balancete 10.2019'!$B$10:$J$1020,8,0),0)</f>
        <v>1600654.71</v>
      </c>
      <c r="O245" s="82">
        <f t="shared" si="29"/>
        <v>-129032.90000000014</v>
      </c>
      <c r="P245" s="153">
        <f>IFERROR(VLOOKUP(B245,'Balancete 11.2019'!$B$11:$I$1020,8,0),0)</f>
        <v>1584355.24</v>
      </c>
      <c r="Q245" s="82">
        <f t="shared" si="30"/>
        <v>-16299.469999999972</v>
      </c>
      <c r="R245" s="153">
        <f>IFERROR(VLOOKUP(B245,'Balancete 12.2019'!$B$10:$I$1033,8,0),0)</f>
        <v>1603371.96</v>
      </c>
      <c r="S245" s="82">
        <f t="shared" si="31"/>
        <v>19016.719999999972</v>
      </c>
      <c r="T245" s="85">
        <f t="shared" si="32"/>
        <v>-2.1667078745505224</v>
      </c>
      <c r="U245" s="153">
        <f>IFERROR(VLOOKUP(B245,'Balancete acumulado 2019'!$B$10:$I$1047,8,0),0)</f>
        <v>1603371.96</v>
      </c>
    </row>
    <row r="246" spans="1:21" hidden="1">
      <c r="A246"/>
      <c r="B246" s="35" t="s">
        <v>3559</v>
      </c>
      <c r="C246" s="34" t="s">
        <v>3560</v>
      </c>
      <c r="D246" s="35" t="s">
        <v>3561</v>
      </c>
      <c r="E246" s="39"/>
      <c r="F246" s="5">
        <f t="shared" si="25"/>
        <v>18</v>
      </c>
      <c r="G246" s="5" t="str">
        <f t="shared" si="26"/>
        <v>3</v>
      </c>
      <c r="H246" s="81">
        <f>IFERROR(VLOOKUP(B246,'1º SEM 2019'!$B:$I,8,0),0)</f>
        <v>1840450.54</v>
      </c>
      <c r="I246" s="81">
        <f>IFERROR(VLOOKUP(B246,'07.2019'!$B$10:$J$954,8,0),0)</f>
        <v>1934394.14</v>
      </c>
      <c r="J246" s="81">
        <f>IFERROR(VLOOKUP(B246,'08.2019'!$B$10:$J$983,8,0),0)</f>
        <v>1889904.63</v>
      </c>
      <c r="K246" s="82">
        <f t="shared" si="27"/>
        <v>-44489.510000000009</v>
      </c>
      <c r="L246" s="81">
        <f>IFERROR(VLOOKUP(B246,'09.2019'!$B$12:$J$998,8,0),0)</f>
        <v>1729687.61</v>
      </c>
      <c r="M246" s="82">
        <f t="shared" si="28"/>
        <v>-160217.01999999979</v>
      </c>
      <c r="N246" s="81">
        <f>IFERROR(VLOOKUP(B246,'Balancete 10.2019'!$B$10:$J$1020,8,0),0)</f>
        <v>1600654.71</v>
      </c>
      <c r="O246" s="82">
        <f t="shared" si="29"/>
        <v>-129032.90000000014</v>
      </c>
      <c r="P246" s="153">
        <f>IFERROR(VLOOKUP(B246,'Balancete 11.2019'!$B$11:$I$1020,8,0),0)</f>
        <v>1584355.24</v>
      </c>
      <c r="Q246" s="82">
        <f t="shared" si="30"/>
        <v>-16299.469999999972</v>
      </c>
      <c r="R246" s="153">
        <f>IFERROR(VLOOKUP(B246,'Balancete 12.2019'!$B$10:$I$1033,8,0),0)</f>
        <v>1603371.96</v>
      </c>
      <c r="S246" s="82">
        <f t="shared" si="31"/>
        <v>19016.719999999972</v>
      </c>
      <c r="T246" s="85">
        <f t="shared" si="32"/>
        <v>-2.1667078745505224</v>
      </c>
      <c r="U246" s="153">
        <f>IFERROR(VLOOKUP(B246,'Balancete acumulado 2019'!$B$10:$I$1047,8,0),0)</f>
        <v>1603371.96</v>
      </c>
    </row>
    <row r="247" spans="1:21" hidden="1">
      <c r="A247"/>
      <c r="B247" s="35" t="s">
        <v>3562</v>
      </c>
      <c r="C247" s="34" t="s">
        <v>1</v>
      </c>
      <c r="D247" s="35" t="s">
        <v>3563</v>
      </c>
      <c r="E247" s="39"/>
      <c r="F247" s="5">
        <f t="shared" si="25"/>
        <v>13</v>
      </c>
      <c r="G247" s="5" t="str">
        <f t="shared" si="26"/>
        <v>3</v>
      </c>
      <c r="H247" s="81">
        <f>IFERROR(VLOOKUP(B247,'1º SEM 2019'!$B:$I,8,0),0)</f>
        <v>9763125.3200000003</v>
      </c>
      <c r="I247" s="81">
        <f>IFERROR(VLOOKUP(B247,'07.2019'!$B$10:$J$954,8,0),0)</f>
        <v>1673787</v>
      </c>
      <c r="J247" s="81">
        <f>IFERROR(VLOOKUP(B247,'08.2019'!$B$10:$J$983,8,0),0)</f>
        <v>3322725.33</v>
      </c>
      <c r="K247" s="82">
        <f t="shared" si="27"/>
        <v>1648938.33</v>
      </c>
      <c r="L247" s="81">
        <f>IFERROR(VLOOKUP(B247,'09.2019'!$B$12:$J$998,8,0),0)</f>
        <v>4975286.96</v>
      </c>
      <c r="M247" s="82">
        <f t="shared" si="28"/>
        <v>1652561.63</v>
      </c>
      <c r="N247" s="81">
        <f>IFERROR(VLOOKUP(B247,'Balancete 10.2019'!$B$10:$J$1020,8,0),0)</f>
        <v>6895266.7699999996</v>
      </c>
      <c r="O247" s="82">
        <f t="shared" si="29"/>
        <v>1919979.8099999996</v>
      </c>
      <c r="P247" s="153">
        <f>IFERROR(VLOOKUP(B247,'Balancete 11.2019'!$B$11:$I$1020,8,0),0)</f>
        <v>8684716.7200000007</v>
      </c>
      <c r="Q247" s="82">
        <f t="shared" si="30"/>
        <v>1789449.9500000011</v>
      </c>
      <c r="R247" s="153">
        <f>IFERROR(VLOOKUP(B247,'Balancete 12.2019'!$B$10:$I$1033,8,0),0)</f>
        <v>10606569.41</v>
      </c>
      <c r="S247" s="82">
        <f t="shared" si="31"/>
        <v>1921852.6899999995</v>
      </c>
      <c r="T247" s="85">
        <f t="shared" si="32"/>
        <v>7.3990747827285208E-2</v>
      </c>
      <c r="U247" s="153">
        <f>IFERROR(VLOOKUP(B247,'Balancete acumulado 2019'!$B$10:$I$1047,8,0),0)</f>
        <v>20369694.73</v>
      </c>
    </row>
    <row r="248" spans="1:21" hidden="1">
      <c r="A248"/>
      <c r="B248" s="35" t="s">
        <v>3564</v>
      </c>
      <c r="C248" s="34" t="s">
        <v>1</v>
      </c>
      <c r="D248" s="35" t="s">
        <v>3565</v>
      </c>
      <c r="E248" s="39"/>
      <c r="F248" s="5">
        <f t="shared" si="25"/>
        <v>13</v>
      </c>
      <c r="G248" s="5" t="str">
        <f t="shared" si="26"/>
        <v>3</v>
      </c>
      <c r="H248" s="81">
        <f>IFERROR(VLOOKUP(B248,'1º SEM 2019'!$B:$I,8,0),0)</f>
        <v>9763125.3200000003</v>
      </c>
      <c r="I248" s="81">
        <f>IFERROR(VLOOKUP(B248,'07.2019'!$B$10:$J$954,8,0),0)</f>
        <v>1673787</v>
      </c>
      <c r="J248" s="81">
        <f>IFERROR(VLOOKUP(B248,'08.2019'!$B$10:$J$983,8,0),0)</f>
        <v>3322725.33</v>
      </c>
      <c r="K248" s="82">
        <f t="shared" si="27"/>
        <v>1648938.33</v>
      </c>
      <c r="L248" s="81">
        <f>IFERROR(VLOOKUP(B248,'09.2019'!$B$12:$J$998,8,0),0)</f>
        <v>4975286.96</v>
      </c>
      <c r="M248" s="82">
        <f t="shared" si="28"/>
        <v>1652561.63</v>
      </c>
      <c r="N248" s="81">
        <f>IFERROR(VLOOKUP(B248,'Balancete 10.2019'!$B$10:$J$1020,8,0),0)</f>
        <v>6895266.7699999996</v>
      </c>
      <c r="O248" s="82">
        <f t="shared" si="29"/>
        <v>1919979.8099999996</v>
      </c>
      <c r="P248" s="153">
        <f>IFERROR(VLOOKUP(B248,'Balancete 11.2019'!$B$11:$I$1020,8,0),0)</f>
        <v>8684716.7200000007</v>
      </c>
      <c r="Q248" s="82">
        <f t="shared" si="30"/>
        <v>1789449.9500000011</v>
      </c>
      <c r="R248" s="153">
        <f>IFERROR(VLOOKUP(B248,'Balancete 12.2019'!$B$10:$I$1033,8,0),0)</f>
        <v>10606569.41</v>
      </c>
      <c r="S248" s="82">
        <f t="shared" si="31"/>
        <v>1921852.6899999995</v>
      </c>
      <c r="T248" s="85">
        <f t="shared" si="32"/>
        <v>7.3990747827285208E-2</v>
      </c>
      <c r="U248" s="153">
        <f>IFERROR(VLOOKUP(B248,'Balancete acumulado 2019'!$B$10:$I$1047,8,0),0)</f>
        <v>20369694.73</v>
      </c>
    </row>
    <row r="249" spans="1:21" hidden="1">
      <c r="A249"/>
      <c r="B249" s="35" t="s">
        <v>3566</v>
      </c>
      <c r="C249" s="34" t="s">
        <v>3567</v>
      </c>
      <c r="D249" s="35" t="s">
        <v>3568</v>
      </c>
      <c r="E249" s="39"/>
      <c r="F249" s="5">
        <f t="shared" si="25"/>
        <v>18</v>
      </c>
      <c r="G249" s="5" t="str">
        <f t="shared" si="26"/>
        <v>3</v>
      </c>
      <c r="H249" s="81">
        <f>IFERROR(VLOOKUP(B249,'1º SEM 2019'!$B:$I,8,0),0)</f>
        <v>9763125.3200000003</v>
      </c>
      <c r="I249" s="81">
        <f>IFERROR(VLOOKUP(B249,'07.2019'!$B$10:$J$954,8,0),0)</f>
        <v>1673787</v>
      </c>
      <c r="J249" s="81">
        <f>IFERROR(VLOOKUP(B249,'08.2019'!$B$10:$J$983,8,0),0)</f>
        <v>3322725.33</v>
      </c>
      <c r="K249" s="82">
        <f t="shared" si="27"/>
        <v>1648938.33</v>
      </c>
      <c r="L249" s="81">
        <f>IFERROR(VLOOKUP(B249,'09.2019'!$B$12:$J$998,8,0),0)</f>
        <v>4975286.96</v>
      </c>
      <c r="M249" s="82">
        <f t="shared" si="28"/>
        <v>1652561.63</v>
      </c>
      <c r="N249" s="81">
        <f>IFERROR(VLOOKUP(B249,'Balancete 10.2019'!$B$10:$J$1020,8,0),0)</f>
        <v>6895266.7699999996</v>
      </c>
      <c r="O249" s="82">
        <f t="shared" si="29"/>
        <v>1919979.8099999996</v>
      </c>
      <c r="P249" s="153">
        <f>IFERROR(VLOOKUP(B249,'Balancete 11.2019'!$B$11:$I$1020,8,0),0)</f>
        <v>8684716.7200000007</v>
      </c>
      <c r="Q249" s="82">
        <f t="shared" si="30"/>
        <v>1789449.9500000011</v>
      </c>
      <c r="R249" s="153">
        <f>IFERROR(VLOOKUP(B249,'Balancete 12.2019'!$B$10:$I$1033,8,0),0)</f>
        <v>10606569.41</v>
      </c>
      <c r="S249" s="82">
        <f t="shared" si="31"/>
        <v>1921852.6899999995</v>
      </c>
      <c r="T249" s="85">
        <f t="shared" si="32"/>
        <v>7.3990747827285208E-2</v>
      </c>
      <c r="U249" s="153">
        <f>IFERROR(VLOOKUP(B249,'Balancete acumulado 2019'!$B$10:$I$1047,8,0),0)</f>
        <v>20369694.73</v>
      </c>
    </row>
    <row r="250" spans="1:21" hidden="1">
      <c r="A250"/>
      <c r="B250" s="35" t="s">
        <v>3569</v>
      </c>
      <c r="C250" s="34" t="s">
        <v>1</v>
      </c>
      <c r="D250" s="35" t="s">
        <v>3570</v>
      </c>
      <c r="E250" s="39"/>
      <c r="F250" s="5">
        <f t="shared" si="25"/>
        <v>13</v>
      </c>
      <c r="G250" s="5" t="str">
        <f t="shared" si="26"/>
        <v>3</v>
      </c>
      <c r="H250" s="81">
        <f>IFERROR(VLOOKUP(B250,'1º SEM 2019'!$B:$I,8,0),0)</f>
        <v>-4126359.42</v>
      </c>
      <c r="I250" s="81">
        <f>IFERROR(VLOOKUP(B250,'07.2019'!$B$10:$J$954,8,0),0)</f>
        <v>-769601.73</v>
      </c>
      <c r="J250" s="81">
        <f>IFERROR(VLOOKUP(B250,'08.2019'!$B$10:$J$983,8,0),0)</f>
        <v>-1459385.65</v>
      </c>
      <c r="K250" s="82">
        <f t="shared" si="27"/>
        <v>-689783.91999999993</v>
      </c>
      <c r="L250" s="81">
        <f>IFERROR(VLOOKUP(B250,'09.2019'!$B$12:$J$998,8,0),0)</f>
        <v>-2119050.7000000002</v>
      </c>
      <c r="M250" s="82">
        <f t="shared" si="28"/>
        <v>-659665.05000000028</v>
      </c>
      <c r="N250" s="81">
        <f>IFERROR(VLOOKUP(B250,'Balancete 10.2019'!$B$10:$J$1020,8,0),0)</f>
        <v>-2810669.93</v>
      </c>
      <c r="O250" s="82">
        <f t="shared" si="29"/>
        <v>-691619.23</v>
      </c>
      <c r="P250" s="153">
        <f>IFERROR(VLOOKUP(B250,'Balancete 11.2019'!$B$11:$I$1020,8,0),0)</f>
        <v>-3366238.98</v>
      </c>
      <c r="Q250" s="82">
        <f t="shared" si="30"/>
        <v>-555569.04999999981</v>
      </c>
      <c r="R250" s="153">
        <f>IFERROR(VLOOKUP(B250,'Balancete 12.2019'!$B$10:$I$1033,8,0),0)</f>
        <v>-3921072.68</v>
      </c>
      <c r="S250" s="82">
        <f t="shared" si="31"/>
        <v>-554833.70000000019</v>
      </c>
      <c r="T250" s="85">
        <f t="shared" si="32"/>
        <v>-1.3235978498075118E-3</v>
      </c>
      <c r="U250" s="153">
        <f>IFERROR(VLOOKUP(B250,'Balancete acumulado 2019'!$B$10:$I$1047,8,0),0)</f>
        <v>-8047432.0999999996</v>
      </c>
    </row>
    <row r="251" spans="1:21" hidden="1">
      <c r="A251"/>
      <c r="B251" s="35" t="s">
        <v>3571</v>
      </c>
      <c r="C251" s="34" t="s">
        <v>1</v>
      </c>
      <c r="D251" s="35" t="s">
        <v>3572</v>
      </c>
      <c r="E251" s="39"/>
      <c r="F251" s="5">
        <f t="shared" si="25"/>
        <v>13</v>
      </c>
      <c r="G251" s="5" t="str">
        <f t="shared" si="26"/>
        <v>3</v>
      </c>
      <c r="H251" s="81">
        <f>IFERROR(VLOOKUP(B251,'1º SEM 2019'!$B:$I,8,0),0)</f>
        <v>-4126359.42</v>
      </c>
      <c r="I251" s="81">
        <f>IFERROR(VLOOKUP(B251,'07.2019'!$B$10:$J$954,8,0),0)</f>
        <v>-769601.73</v>
      </c>
      <c r="J251" s="81">
        <f>IFERROR(VLOOKUP(B251,'08.2019'!$B$10:$J$983,8,0),0)</f>
        <v>-1459385.65</v>
      </c>
      <c r="K251" s="82">
        <f t="shared" si="27"/>
        <v>-689783.91999999993</v>
      </c>
      <c r="L251" s="81">
        <f>IFERROR(VLOOKUP(B251,'09.2019'!$B$12:$J$998,8,0),0)</f>
        <v>-2119050.7000000002</v>
      </c>
      <c r="M251" s="82">
        <f t="shared" si="28"/>
        <v>-659665.05000000028</v>
      </c>
      <c r="N251" s="81">
        <f>IFERROR(VLOOKUP(B251,'Balancete 10.2019'!$B$10:$J$1020,8,0),0)</f>
        <v>-2810669.93</v>
      </c>
      <c r="O251" s="82">
        <f t="shared" si="29"/>
        <v>-691619.23</v>
      </c>
      <c r="P251" s="153">
        <f>IFERROR(VLOOKUP(B251,'Balancete 11.2019'!$B$11:$I$1020,8,0),0)</f>
        <v>-3366238.98</v>
      </c>
      <c r="Q251" s="82">
        <f t="shared" si="30"/>
        <v>-555569.04999999981</v>
      </c>
      <c r="R251" s="153">
        <f>IFERROR(VLOOKUP(B251,'Balancete 12.2019'!$B$10:$I$1033,8,0),0)</f>
        <v>-3921072.68</v>
      </c>
      <c r="S251" s="82">
        <f t="shared" si="31"/>
        <v>-554833.70000000019</v>
      </c>
      <c r="T251" s="85">
        <f t="shared" si="32"/>
        <v>-1.3235978498075118E-3</v>
      </c>
      <c r="U251" s="153">
        <f>IFERROR(VLOOKUP(B251,'Balancete acumulado 2019'!$B$10:$I$1047,8,0),0)</f>
        <v>-8047432.0999999996</v>
      </c>
    </row>
    <row r="252" spans="1:21" hidden="1">
      <c r="A252"/>
      <c r="B252" s="35" t="s">
        <v>3573</v>
      </c>
      <c r="C252" s="34" t="s">
        <v>3574</v>
      </c>
      <c r="D252" s="35" t="s">
        <v>3575</v>
      </c>
      <c r="E252" s="39"/>
      <c r="F252" s="5">
        <f t="shared" si="25"/>
        <v>18</v>
      </c>
      <c r="G252" s="5" t="str">
        <f t="shared" si="26"/>
        <v>3</v>
      </c>
      <c r="H252" s="81">
        <f>IFERROR(VLOOKUP(B252,'1º SEM 2019'!$B:$I,8,0),0)</f>
        <v>-4126359.42</v>
      </c>
      <c r="I252" s="81">
        <f>IFERROR(VLOOKUP(B252,'07.2019'!$B$10:$J$954,8,0),0)</f>
        <v>-769601.73</v>
      </c>
      <c r="J252" s="81">
        <f>IFERROR(VLOOKUP(B252,'08.2019'!$B$10:$J$983,8,0),0)</f>
        <v>-1459385.65</v>
      </c>
      <c r="K252" s="82">
        <f t="shared" si="27"/>
        <v>-689783.91999999993</v>
      </c>
      <c r="L252" s="81">
        <f>IFERROR(VLOOKUP(B252,'09.2019'!$B$12:$J$998,8,0),0)</f>
        <v>-2119050.7000000002</v>
      </c>
      <c r="M252" s="82">
        <f t="shared" si="28"/>
        <v>-659665.05000000028</v>
      </c>
      <c r="N252" s="81">
        <f>IFERROR(VLOOKUP(B252,'Balancete 10.2019'!$B$10:$J$1020,8,0),0)</f>
        <v>-2810669.93</v>
      </c>
      <c r="O252" s="82">
        <f t="shared" si="29"/>
        <v>-691619.23</v>
      </c>
      <c r="P252" s="153">
        <f>IFERROR(VLOOKUP(B252,'Balancete 11.2019'!$B$11:$I$1020,8,0),0)</f>
        <v>-3366238.98</v>
      </c>
      <c r="Q252" s="82">
        <f t="shared" si="30"/>
        <v>-555569.04999999981</v>
      </c>
      <c r="R252" s="153">
        <f>IFERROR(VLOOKUP(B252,'Balancete 12.2019'!$B$10:$I$1033,8,0),0)</f>
        <v>-3921072.68</v>
      </c>
      <c r="S252" s="82">
        <f t="shared" si="31"/>
        <v>-554833.70000000019</v>
      </c>
      <c r="T252" s="85">
        <f t="shared" si="32"/>
        <v>-1.3235978498075118E-3</v>
      </c>
      <c r="U252" s="153">
        <f>IFERROR(VLOOKUP(B252,'Balancete acumulado 2019'!$B$10:$I$1047,8,0),0)</f>
        <v>-8047432.0999999996</v>
      </c>
    </row>
    <row r="253" spans="1:21" ht="22.5" hidden="1">
      <c r="A253"/>
      <c r="B253" s="35" t="s">
        <v>3576</v>
      </c>
      <c r="C253" s="34" t="s">
        <v>1</v>
      </c>
      <c r="D253" s="35" t="s">
        <v>3577</v>
      </c>
      <c r="E253" s="39"/>
      <c r="F253" s="5">
        <f t="shared" si="25"/>
        <v>13</v>
      </c>
      <c r="G253" s="5" t="str">
        <f t="shared" si="26"/>
        <v>3</v>
      </c>
      <c r="H253" s="81">
        <f>IFERROR(VLOOKUP(B253,'1º SEM 2019'!$B:$I,8,0),0)</f>
        <v>-247225.13</v>
      </c>
      <c r="I253" s="81">
        <f>IFERROR(VLOOKUP(B253,'07.2019'!$B$10:$J$954,8,0),0)</f>
        <v>-46899.31</v>
      </c>
      <c r="J253" s="81">
        <f>IFERROR(VLOOKUP(B253,'08.2019'!$B$10:$J$983,8,0),0)</f>
        <v>-91870.2</v>
      </c>
      <c r="K253" s="82">
        <f t="shared" si="27"/>
        <v>-44970.89</v>
      </c>
      <c r="L253" s="81">
        <f>IFERROR(VLOOKUP(B253,'09.2019'!$B$12:$J$998,8,0),0)</f>
        <v>-134106.57999999999</v>
      </c>
      <c r="M253" s="82">
        <f t="shared" si="28"/>
        <v>-42236.37999999999</v>
      </c>
      <c r="N253" s="81">
        <f>IFERROR(VLOOKUP(B253,'Balancete 10.2019'!$B$10:$J$1020,8,0),0)</f>
        <v>-177648.51</v>
      </c>
      <c r="O253" s="82">
        <f t="shared" si="29"/>
        <v>-43541.930000000022</v>
      </c>
      <c r="P253" s="153">
        <f>IFERROR(VLOOKUP(B253,'Balancete 11.2019'!$B$11:$I$1020,8,0),0)</f>
        <v>-219977.57</v>
      </c>
      <c r="Q253" s="82">
        <f t="shared" si="30"/>
        <v>-42329.06</v>
      </c>
      <c r="R253" s="153">
        <f>IFERROR(VLOOKUP(B253,'Balancete 12.2019'!$B$10:$I$1033,8,0),0)</f>
        <v>-258668.24</v>
      </c>
      <c r="S253" s="82">
        <f t="shared" si="31"/>
        <v>-38690.669999999984</v>
      </c>
      <c r="T253" s="85">
        <f t="shared" si="32"/>
        <v>-8.595489717938487E-2</v>
      </c>
      <c r="U253" s="153">
        <f>IFERROR(VLOOKUP(B253,'Balancete acumulado 2019'!$B$10:$I$1047,8,0),0)</f>
        <v>-505893.37</v>
      </c>
    </row>
    <row r="254" spans="1:21" hidden="1">
      <c r="A254"/>
      <c r="B254" s="35" t="s">
        <v>3578</v>
      </c>
      <c r="C254" s="34" t="s">
        <v>3579</v>
      </c>
      <c r="D254" s="35" t="s">
        <v>3580</v>
      </c>
      <c r="E254" s="39"/>
      <c r="F254" s="5">
        <f t="shared" si="25"/>
        <v>18</v>
      </c>
      <c r="G254" s="5" t="str">
        <f t="shared" si="26"/>
        <v>3</v>
      </c>
      <c r="H254" s="81">
        <f>IFERROR(VLOOKUP(B254,'1º SEM 2019'!$B:$I,8,0),0)</f>
        <v>-247225.13</v>
      </c>
      <c r="I254" s="81">
        <f>IFERROR(VLOOKUP(B254,'07.2019'!$B$10:$J$954,8,0),0)</f>
        <v>-46899.31</v>
      </c>
      <c r="J254" s="81">
        <f>IFERROR(VLOOKUP(B254,'08.2019'!$B$10:$J$983,8,0),0)</f>
        <v>-91870.2</v>
      </c>
      <c r="K254" s="82">
        <f t="shared" si="27"/>
        <v>-44970.89</v>
      </c>
      <c r="L254" s="81">
        <f>IFERROR(VLOOKUP(B254,'09.2019'!$B$12:$J$998,8,0),0)</f>
        <v>-134106.57999999999</v>
      </c>
      <c r="M254" s="82">
        <f t="shared" si="28"/>
        <v>-42236.37999999999</v>
      </c>
      <c r="N254" s="81">
        <f>IFERROR(VLOOKUP(B254,'Balancete 10.2019'!$B$10:$J$1020,8,0),0)</f>
        <v>-177648.51</v>
      </c>
      <c r="O254" s="82">
        <f t="shared" si="29"/>
        <v>-43541.930000000022</v>
      </c>
      <c r="P254" s="153">
        <f>IFERROR(VLOOKUP(B254,'Balancete 11.2019'!$B$11:$I$1020,8,0),0)</f>
        <v>-219977.57</v>
      </c>
      <c r="Q254" s="82">
        <f t="shared" si="30"/>
        <v>-42329.06</v>
      </c>
      <c r="R254" s="153">
        <f>IFERROR(VLOOKUP(B254,'Balancete 12.2019'!$B$10:$I$1033,8,0),0)</f>
        <v>-258668.24</v>
      </c>
      <c r="S254" s="82">
        <f t="shared" si="31"/>
        <v>-38690.669999999984</v>
      </c>
      <c r="T254" s="85">
        <f t="shared" si="32"/>
        <v>-8.595489717938487E-2</v>
      </c>
      <c r="U254" s="153">
        <f>IFERROR(VLOOKUP(B254,'Balancete acumulado 2019'!$B$10:$I$1047,8,0),0)</f>
        <v>-505893.37</v>
      </c>
    </row>
    <row r="255" spans="1:21" hidden="1">
      <c r="A255"/>
      <c r="B255" s="35" t="s">
        <v>3581</v>
      </c>
      <c r="C255" s="34" t="s">
        <v>1</v>
      </c>
      <c r="D255" s="35" t="s">
        <v>3582</v>
      </c>
      <c r="E255" s="39"/>
      <c r="F255" s="5">
        <f t="shared" si="25"/>
        <v>13</v>
      </c>
      <c r="G255" s="5" t="str">
        <f t="shared" si="26"/>
        <v>3</v>
      </c>
      <c r="H255" s="81">
        <f>IFERROR(VLOOKUP(B255,'1º SEM 2019'!$B:$I,8,0),0)</f>
        <v>28775478.960000001</v>
      </c>
      <c r="I255" s="81">
        <f>IFERROR(VLOOKUP(B255,'07.2019'!$B$10:$J$954,8,0),0)</f>
        <v>30613803.690000001</v>
      </c>
      <c r="J255" s="81">
        <f>IFERROR(VLOOKUP(B255,'08.2019'!$B$10:$J$983,8,0),0)</f>
        <v>27185104.739999998</v>
      </c>
      <c r="K255" s="82">
        <f t="shared" si="27"/>
        <v>-3428698.950000003</v>
      </c>
      <c r="L255" s="81">
        <f>IFERROR(VLOOKUP(B255,'09.2019'!$B$12:$J$998,8,0),0)</f>
        <v>26201246.100000001</v>
      </c>
      <c r="M255" s="82">
        <f t="shared" si="28"/>
        <v>-983858.63999999687</v>
      </c>
      <c r="N255" s="81">
        <f>IFERROR(VLOOKUP(B255,'Balancete 10.2019'!$B$10:$J$1020,8,0),0)</f>
        <v>26121655.399999999</v>
      </c>
      <c r="O255" s="82">
        <f t="shared" si="29"/>
        <v>-79590.70000000298</v>
      </c>
      <c r="P255" s="153">
        <f>IFERROR(VLOOKUP(B255,'Balancete 11.2019'!$B$11:$I$1020,8,0),0)</f>
        <v>26064798.870000001</v>
      </c>
      <c r="Q255" s="82">
        <f t="shared" si="30"/>
        <v>-56856.529999997467</v>
      </c>
      <c r="R255" s="153">
        <f>IFERROR(VLOOKUP(B255,'Balancete 12.2019'!$B$10:$I$1033,8,0),0)</f>
        <v>26267844.32</v>
      </c>
      <c r="S255" s="82">
        <f t="shared" si="31"/>
        <v>203045.44999999925</v>
      </c>
      <c r="T255" s="85">
        <f t="shared" si="32"/>
        <v>-4.5711896241295111</v>
      </c>
      <c r="U255" s="153">
        <f>IFERROR(VLOOKUP(B255,'Balancete acumulado 2019'!$B$10:$I$1047,8,0),0)</f>
        <v>26267844.32</v>
      </c>
    </row>
    <row r="256" spans="1:21" hidden="1">
      <c r="A256"/>
      <c r="B256" s="35" t="s">
        <v>3583</v>
      </c>
      <c r="C256" s="34" t="s">
        <v>1</v>
      </c>
      <c r="D256" s="35" t="s">
        <v>3584</v>
      </c>
      <c r="E256" s="39"/>
      <c r="F256" s="5">
        <f t="shared" si="25"/>
        <v>13</v>
      </c>
      <c r="G256" s="5" t="str">
        <f t="shared" si="26"/>
        <v>3</v>
      </c>
      <c r="H256" s="81">
        <f>IFERROR(VLOOKUP(B256,'1º SEM 2019'!$B:$I,8,0),0)</f>
        <v>28775478.960000001</v>
      </c>
      <c r="I256" s="81">
        <f>IFERROR(VLOOKUP(B256,'07.2019'!$B$10:$J$954,8,0),0)</f>
        <v>30613803.690000001</v>
      </c>
      <c r="J256" s="81">
        <f>IFERROR(VLOOKUP(B256,'08.2019'!$B$10:$J$983,8,0),0)</f>
        <v>27185104.739999998</v>
      </c>
      <c r="K256" s="82">
        <f t="shared" si="27"/>
        <v>-3428698.950000003</v>
      </c>
      <c r="L256" s="81">
        <f>IFERROR(VLOOKUP(B256,'09.2019'!$B$12:$J$998,8,0),0)</f>
        <v>26201246.100000001</v>
      </c>
      <c r="M256" s="82">
        <f t="shared" si="28"/>
        <v>-983858.63999999687</v>
      </c>
      <c r="N256" s="81">
        <f>IFERROR(VLOOKUP(B256,'Balancete 10.2019'!$B$10:$J$1020,8,0),0)</f>
        <v>26121655.399999999</v>
      </c>
      <c r="O256" s="82">
        <f t="shared" si="29"/>
        <v>-79590.70000000298</v>
      </c>
      <c r="P256" s="153">
        <f>IFERROR(VLOOKUP(B256,'Balancete 11.2019'!$B$11:$I$1020,8,0),0)</f>
        <v>26064798.870000001</v>
      </c>
      <c r="Q256" s="82">
        <f t="shared" si="30"/>
        <v>-56856.529999997467</v>
      </c>
      <c r="R256" s="153">
        <f>IFERROR(VLOOKUP(B256,'Balancete 12.2019'!$B$10:$I$1033,8,0),0)</f>
        <v>26267844.32</v>
      </c>
      <c r="S256" s="82">
        <f t="shared" si="31"/>
        <v>203045.44999999925</v>
      </c>
      <c r="T256" s="85">
        <f t="shared" si="32"/>
        <v>-4.5711896241295111</v>
      </c>
      <c r="U256" s="153">
        <f>IFERROR(VLOOKUP(B256,'Balancete acumulado 2019'!$B$10:$I$1047,8,0),0)</f>
        <v>26267844.32</v>
      </c>
    </row>
    <row r="257" spans="1:21" hidden="1">
      <c r="A257"/>
      <c r="B257" s="35" t="s">
        <v>3585</v>
      </c>
      <c r="C257" s="34" t="s">
        <v>3586</v>
      </c>
      <c r="D257" s="35" t="s">
        <v>3587</v>
      </c>
      <c r="E257" s="39"/>
      <c r="F257" s="5">
        <f t="shared" si="25"/>
        <v>18</v>
      </c>
      <c r="G257" s="5" t="str">
        <f t="shared" si="26"/>
        <v>3</v>
      </c>
      <c r="H257" s="81">
        <f>IFERROR(VLOOKUP(B257,'1º SEM 2019'!$B:$I,8,0),0)</f>
        <v>6584487.3399999999</v>
      </c>
      <c r="I257" s="81">
        <f>IFERROR(VLOOKUP(B257,'07.2019'!$B$10:$J$954,8,0),0)</f>
        <v>8230148.7400000002</v>
      </c>
      <c r="J257" s="81">
        <f>IFERROR(VLOOKUP(B257,'08.2019'!$B$10:$J$983,8,0),0)</f>
        <v>4362171.5199999996</v>
      </c>
      <c r="K257" s="82">
        <f t="shared" si="27"/>
        <v>-3867977.2200000007</v>
      </c>
      <c r="L257" s="81">
        <f>IFERROR(VLOOKUP(B257,'09.2019'!$B$12:$J$998,8,0),0)</f>
        <v>4025097.5</v>
      </c>
      <c r="M257" s="82">
        <f t="shared" si="28"/>
        <v>-337074.01999999955</v>
      </c>
      <c r="N257" s="81">
        <f>IFERROR(VLOOKUP(B257,'Balancete 10.2019'!$B$10:$J$1020,8,0),0)</f>
        <v>4391641</v>
      </c>
      <c r="O257" s="82">
        <f t="shared" si="29"/>
        <v>366543.5</v>
      </c>
      <c r="P257" s="153">
        <f>IFERROR(VLOOKUP(B257,'Balancete 11.2019'!$B$11:$I$1020,8,0),0)</f>
        <v>4424834.3600000003</v>
      </c>
      <c r="Q257" s="82">
        <f t="shared" si="30"/>
        <v>33193.360000000335</v>
      </c>
      <c r="R257" s="153">
        <f>IFERROR(VLOOKUP(B257,'Balancete 12.2019'!$B$10:$I$1033,8,0),0)</f>
        <v>4548096.45</v>
      </c>
      <c r="S257" s="82">
        <f t="shared" si="31"/>
        <v>123262.08999999985</v>
      </c>
      <c r="T257" s="85">
        <f t="shared" si="32"/>
        <v>2.7134562454659186</v>
      </c>
      <c r="U257" s="153">
        <f>IFERROR(VLOOKUP(B257,'Balancete acumulado 2019'!$B$10:$I$1047,8,0),0)</f>
        <v>4548096.45</v>
      </c>
    </row>
    <row r="258" spans="1:21" hidden="1">
      <c r="A258"/>
      <c r="B258" s="35" t="s">
        <v>3588</v>
      </c>
      <c r="C258" s="34" t="s">
        <v>3589</v>
      </c>
      <c r="D258" s="35" t="s">
        <v>3590</v>
      </c>
      <c r="E258" s="39"/>
      <c r="F258" s="5">
        <f t="shared" si="25"/>
        <v>18</v>
      </c>
      <c r="G258" s="5" t="str">
        <f t="shared" si="26"/>
        <v>3</v>
      </c>
      <c r="H258" s="81">
        <f>IFERROR(VLOOKUP(B258,'1º SEM 2019'!$B:$I,8,0),0)</f>
        <v>16909497.890000001</v>
      </c>
      <c r="I258" s="81">
        <f>IFERROR(VLOOKUP(B258,'07.2019'!$B$10:$J$954,8,0),0)</f>
        <v>17015571.170000002</v>
      </c>
      <c r="J258" s="81">
        <f>IFERROR(VLOOKUP(B258,'08.2019'!$B$10:$J$983,8,0),0)</f>
        <v>17407530.43</v>
      </c>
      <c r="K258" s="82">
        <f t="shared" si="27"/>
        <v>391959.25999999791</v>
      </c>
      <c r="L258" s="81">
        <f>IFERROR(VLOOKUP(B258,'09.2019'!$B$12:$J$998,8,0),0)</f>
        <v>17680670.030000001</v>
      </c>
      <c r="M258" s="82">
        <f t="shared" si="28"/>
        <v>273139.60000000149</v>
      </c>
      <c r="N258" s="81">
        <f>IFERROR(VLOOKUP(B258,'Balancete 10.2019'!$B$10:$J$1020,8,0),0)</f>
        <v>17236718.710000001</v>
      </c>
      <c r="O258" s="82">
        <f t="shared" si="29"/>
        <v>-443951.3200000003</v>
      </c>
      <c r="P258" s="153">
        <f>IFERROR(VLOOKUP(B258,'Balancete 11.2019'!$B$11:$I$1020,8,0),0)</f>
        <v>16661353.49</v>
      </c>
      <c r="Q258" s="82">
        <f t="shared" si="30"/>
        <v>-575365.22000000067</v>
      </c>
      <c r="R258" s="153">
        <f>IFERROR(VLOOKUP(B258,'Balancete 12.2019'!$B$10:$I$1033,8,0),0)</f>
        <v>16721757.9</v>
      </c>
      <c r="S258" s="82">
        <f t="shared" si="31"/>
        <v>60404.410000000149</v>
      </c>
      <c r="T258" s="85">
        <f t="shared" si="32"/>
        <v>-1.1049844653453333</v>
      </c>
      <c r="U258" s="153">
        <f>IFERROR(VLOOKUP(B258,'Balancete acumulado 2019'!$B$10:$I$1047,8,0),0)</f>
        <v>16721757.9</v>
      </c>
    </row>
    <row r="259" spans="1:21" hidden="1">
      <c r="A259"/>
      <c r="B259" s="35" t="s">
        <v>3591</v>
      </c>
      <c r="C259" s="34" t="s">
        <v>3592</v>
      </c>
      <c r="D259" s="35" t="s">
        <v>3593</v>
      </c>
      <c r="E259" s="39"/>
      <c r="F259" s="5">
        <f t="shared" si="25"/>
        <v>18</v>
      </c>
      <c r="G259" s="5" t="str">
        <f t="shared" si="26"/>
        <v>3</v>
      </c>
      <c r="H259" s="81">
        <f>IFERROR(VLOOKUP(B259,'1º SEM 2019'!$B:$I,8,0),0)</f>
        <v>5281493.7300000004</v>
      </c>
      <c r="I259" s="81">
        <f>IFERROR(VLOOKUP(B259,'07.2019'!$B$10:$J$954,8,0),0)</f>
        <v>5368083.78</v>
      </c>
      <c r="J259" s="81">
        <f>IFERROR(VLOOKUP(B259,'08.2019'!$B$10:$J$983,8,0),0)</f>
        <v>5415402.79</v>
      </c>
      <c r="K259" s="82">
        <f t="shared" si="27"/>
        <v>47319.009999999776</v>
      </c>
      <c r="L259" s="81">
        <f>IFERROR(VLOOKUP(B259,'09.2019'!$B$12:$J$998,8,0),0)</f>
        <v>4495478.57</v>
      </c>
      <c r="M259" s="82">
        <f t="shared" si="28"/>
        <v>-919924.21999999974</v>
      </c>
      <c r="N259" s="81">
        <f>IFERROR(VLOOKUP(B259,'Balancete 10.2019'!$B$10:$J$1020,8,0),0)</f>
        <v>4493295.6900000004</v>
      </c>
      <c r="O259" s="82">
        <f t="shared" si="29"/>
        <v>-2182.8799999998882</v>
      </c>
      <c r="P259" s="153">
        <f>IFERROR(VLOOKUP(B259,'Balancete 11.2019'!$B$11:$I$1020,8,0),0)</f>
        <v>4978611.0199999996</v>
      </c>
      <c r="Q259" s="82">
        <f t="shared" si="30"/>
        <v>485315.32999999914</v>
      </c>
      <c r="R259" s="153">
        <f>IFERROR(VLOOKUP(B259,'Balancete 12.2019'!$B$10:$I$1033,8,0),0)</f>
        <v>4997989.97</v>
      </c>
      <c r="S259" s="82">
        <f t="shared" si="31"/>
        <v>19378.950000000186</v>
      </c>
      <c r="T259" s="85">
        <f t="shared" si="32"/>
        <v>-0.96006936356203665</v>
      </c>
      <c r="U259" s="153">
        <f>IFERROR(VLOOKUP(B259,'Balancete acumulado 2019'!$B$10:$I$1047,8,0),0)</f>
        <v>4997989.97</v>
      </c>
    </row>
    <row r="260" spans="1:21" hidden="1">
      <c r="A260"/>
      <c r="B260" s="35" t="s">
        <v>3594</v>
      </c>
      <c r="C260" s="34" t="s">
        <v>1</v>
      </c>
      <c r="D260" s="35" t="s">
        <v>3595</v>
      </c>
      <c r="E260" s="39"/>
      <c r="F260" s="5">
        <f t="shared" ref="F260:F323" si="33">LEN(B260)</f>
        <v>13</v>
      </c>
      <c r="G260" s="5" t="str">
        <f t="shared" ref="G260:G323" si="34">LEFT(B260)</f>
        <v>3</v>
      </c>
      <c r="H260" s="81">
        <f>IFERROR(VLOOKUP(B260,'1º SEM 2019'!$B:$I,8,0),0)</f>
        <v>2586039.94</v>
      </c>
      <c r="I260" s="81">
        <f>IFERROR(VLOOKUP(B260,'07.2019'!$B$10:$J$954,8,0),0)</f>
        <v>2585620.16</v>
      </c>
      <c r="J260" s="81">
        <f>IFERROR(VLOOKUP(B260,'08.2019'!$B$10:$J$983,8,0),0)</f>
        <v>2604207.9</v>
      </c>
      <c r="K260" s="82">
        <f t="shared" ref="K260:K323" si="35">J260-I260</f>
        <v>18587.739999999758</v>
      </c>
      <c r="L260" s="81">
        <f>IFERROR(VLOOKUP(B260,'09.2019'!$B$12:$J$998,8,0),0)</f>
        <v>2625265.41</v>
      </c>
      <c r="M260" s="82">
        <f t="shared" ref="M260:M323" si="36">L260-J260</f>
        <v>21057.510000000242</v>
      </c>
      <c r="N260" s="81">
        <f>IFERROR(VLOOKUP(B260,'Balancete 10.2019'!$B$10:$J$1020,8,0),0)</f>
        <v>2640790.37</v>
      </c>
      <c r="O260" s="82">
        <f t="shared" ref="O260:O323" si="37">N260-L260</f>
        <v>15524.959999999963</v>
      </c>
      <c r="P260" s="153">
        <f>IFERROR(VLOOKUP(B260,'Balancete 11.2019'!$B$11:$I$1020,8,0),0)</f>
        <v>2653209.8199999998</v>
      </c>
      <c r="Q260" s="82">
        <f t="shared" ref="Q260:Q323" si="38">P260-N260</f>
        <v>12419.449999999721</v>
      </c>
      <c r="R260" s="153">
        <f>IFERROR(VLOOKUP(B260,'Balancete 12.2019'!$B$10:$I$1033,8,0),0)</f>
        <v>2656488.9</v>
      </c>
      <c r="S260" s="82">
        <f t="shared" ref="S260:S323" si="39">R260-P260</f>
        <v>3279.0800000000745</v>
      </c>
      <c r="T260" s="85">
        <f t="shared" ref="T260:T323" si="40">IFERROR(S260/Q260-1,0)</f>
        <v>-0.73597220488828829</v>
      </c>
      <c r="U260" s="153">
        <f>IFERROR(VLOOKUP(B260,'Balancete acumulado 2019'!$B$10:$I$1047,8,0),0)</f>
        <v>2656488.9</v>
      </c>
    </row>
    <row r="261" spans="1:21" hidden="1">
      <c r="A261"/>
      <c r="B261" s="35" t="s">
        <v>3596</v>
      </c>
      <c r="C261" s="34" t="s">
        <v>1</v>
      </c>
      <c r="D261" s="35" t="s">
        <v>3597</v>
      </c>
      <c r="E261" s="39"/>
      <c r="F261" s="5">
        <f t="shared" si="33"/>
        <v>13</v>
      </c>
      <c r="G261" s="5" t="str">
        <f t="shared" si="34"/>
        <v>3</v>
      </c>
      <c r="H261" s="81">
        <f>IFERROR(VLOOKUP(B261,'1º SEM 2019'!$B:$I,8,0),0)</f>
        <v>2586039.94</v>
      </c>
      <c r="I261" s="81">
        <f>IFERROR(VLOOKUP(B261,'07.2019'!$B$10:$J$954,8,0),0)</f>
        <v>2585620.16</v>
      </c>
      <c r="J261" s="81">
        <f>IFERROR(VLOOKUP(B261,'08.2019'!$B$10:$J$983,8,0),0)</f>
        <v>2604207.9</v>
      </c>
      <c r="K261" s="82">
        <f t="shared" si="35"/>
        <v>18587.739999999758</v>
      </c>
      <c r="L261" s="81">
        <f>IFERROR(VLOOKUP(B261,'09.2019'!$B$12:$J$998,8,0),0)</f>
        <v>2625265.41</v>
      </c>
      <c r="M261" s="82">
        <f t="shared" si="36"/>
        <v>21057.510000000242</v>
      </c>
      <c r="N261" s="81">
        <f>IFERROR(VLOOKUP(B261,'Balancete 10.2019'!$B$10:$J$1020,8,0),0)</f>
        <v>2640790.37</v>
      </c>
      <c r="O261" s="82">
        <f t="shared" si="37"/>
        <v>15524.959999999963</v>
      </c>
      <c r="P261" s="153">
        <f>IFERROR(VLOOKUP(B261,'Balancete 11.2019'!$B$11:$I$1020,8,0),0)</f>
        <v>2653209.8199999998</v>
      </c>
      <c r="Q261" s="82">
        <f t="shared" si="38"/>
        <v>12419.449999999721</v>
      </c>
      <c r="R261" s="153">
        <f>IFERROR(VLOOKUP(B261,'Balancete 12.2019'!$B$10:$I$1033,8,0),0)</f>
        <v>2656488.9</v>
      </c>
      <c r="S261" s="82">
        <f t="shared" si="39"/>
        <v>3279.0800000000745</v>
      </c>
      <c r="T261" s="85">
        <f t="shared" si="40"/>
        <v>-0.73597220488828829</v>
      </c>
      <c r="U261" s="153">
        <f>IFERROR(VLOOKUP(B261,'Balancete acumulado 2019'!$B$10:$I$1047,8,0),0)</f>
        <v>2656488.9</v>
      </c>
    </row>
    <row r="262" spans="1:21" hidden="1">
      <c r="A262"/>
      <c r="B262" s="35" t="s">
        <v>3598</v>
      </c>
      <c r="C262" s="34" t="s">
        <v>3599</v>
      </c>
      <c r="D262" s="35" t="s">
        <v>3600</v>
      </c>
      <c r="E262" s="39"/>
      <c r="F262" s="5">
        <f t="shared" si="33"/>
        <v>18</v>
      </c>
      <c r="G262" s="5" t="str">
        <f t="shared" si="34"/>
        <v>3</v>
      </c>
      <c r="H262" s="81">
        <f>IFERROR(VLOOKUP(B262,'1º SEM 2019'!$B:$I,8,0),0)</f>
        <v>2586039.94</v>
      </c>
      <c r="I262" s="81">
        <f>IFERROR(VLOOKUP(B262,'07.2019'!$B$10:$J$954,8,0),0)</f>
        <v>2585620.16</v>
      </c>
      <c r="J262" s="81">
        <f>IFERROR(VLOOKUP(B262,'08.2019'!$B$10:$J$983,8,0),0)</f>
        <v>2604207.9</v>
      </c>
      <c r="K262" s="82">
        <f t="shared" si="35"/>
        <v>18587.739999999758</v>
      </c>
      <c r="L262" s="81">
        <f>IFERROR(VLOOKUP(B262,'09.2019'!$B$12:$J$998,8,0),0)</f>
        <v>2625265.41</v>
      </c>
      <c r="M262" s="82">
        <f t="shared" si="36"/>
        <v>21057.510000000242</v>
      </c>
      <c r="N262" s="81">
        <f>IFERROR(VLOOKUP(B262,'Balancete 10.2019'!$B$10:$J$1020,8,0),0)</f>
        <v>2640790.37</v>
      </c>
      <c r="O262" s="82">
        <f t="shared" si="37"/>
        <v>15524.959999999963</v>
      </c>
      <c r="P262" s="153">
        <f>IFERROR(VLOOKUP(B262,'Balancete 11.2019'!$B$11:$I$1020,8,0),0)</f>
        <v>2653209.8199999998</v>
      </c>
      <c r="Q262" s="82">
        <f t="shared" si="38"/>
        <v>12419.449999999721</v>
      </c>
      <c r="R262" s="153">
        <f>IFERROR(VLOOKUP(B262,'Balancete 12.2019'!$B$10:$I$1033,8,0),0)</f>
        <v>2656488.9</v>
      </c>
      <c r="S262" s="82">
        <f t="shared" si="39"/>
        <v>3279.0800000000745</v>
      </c>
      <c r="T262" s="85">
        <f t="shared" si="40"/>
        <v>-0.73597220488828829</v>
      </c>
      <c r="U262" s="153">
        <f>IFERROR(VLOOKUP(B262,'Balancete acumulado 2019'!$B$10:$I$1047,8,0),0)</f>
        <v>2656488.9</v>
      </c>
    </row>
    <row r="263" spans="1:21" hidden="1">
      <c r="A263"/>
      <c r="B263" s="35" t="s">
        <v>3601</v>
      </c>
      <c r="C263" s="34" t="s">
        <v>1</v>
      </c>
      <c r="D263" s="35" t="s">
        <v>3602</v>
      </c>
      <c r="E263" s="39"/>
      <c r="F263" s="5">
        <f t="shared" si="33"/>
        <v>13</v>
      </c>
      <c r="G263" s="5" t="str">
        <f t="shared" si="34"/>
        <v>3</v>
      </c>
      <c r="H263" s="81">
        <f>IFERROR(VLOOKUP(B263,'1º SEM 2019'!$B:$I,8,0),0)</f>
        <v>13832043.060000001</v>
      </c>
      <c r="I263" s="81">
        <f>IFERROR(VLOOKUP(B263,'07.2019'!$B$10:$J$954,8,0),0)</f>
        <v>14724880.300000001</v>
      </c>
      <c r="J263" s="81">
        <f>IFERROR(VLOOKUP(B263,'08.2019'!$B$10:$J$983,8,0),0)</f>
        <v>14862407.529999999</v>
      </c>
      <c r="K263" s="82">
        <f t="shared" si="35"/>
        <v>137527.22999999858</v>
      </c>
      <c r="L263" s="81">
        <f>IFERROR(VLOOKUP(B263,'09.2019'!$B$12:$J$998,8,0),0)</f>
        <v>14603418.93</v>
      </c>
      <c r="M263" s="82">
        <f t="shared" si="36"/>
        <v>-258988.59999999963</v>
      </c>
      <c r="N263" s="81">
        <f>IFERROR(VLOOKUP(B263,'Balancete 10.2019'!$B$10:$J$1020,8,0),0)</f>
        <v>15505547.08</v>
      </c>
      <c r="O263" s="82">
        <f t="shared" si="37"/>
        <v>902128.15000000037</v>
      </c>
      <c r="P263" s="153">
        <f>IFERROR(VLOOKUP(B263,'Balancete 11.2019'!$B$11:$I$1020,8,0),0)</f>
        <v>15589183.300000001</v>
      </c>
      <c r="Q263" s="82">
        <f t="shared" si="38"/>
        <v>83636.220000000671</v>
      </c>
      <c r="R263" s="153">
        <f>IFERROR(VLOOKUP(B263,'Balancete 12.2019'!$B$10:$I$1033,8,0),0)</f>
        <v>16468045.77</v>
      </c>
      <c r="S263" s="82">
        <f t="shared" si="39"/>
        <v>878862.46999999881</v>
      </c>
      <c r="T263" s="85">
        <f t="shared" si="40"/>
        <v>9.508156274876983</v>
      </c>
      <c r="U263" s="153">
        <f>IFERROR(VLOOKUP(B263,'Balancete acumulado 2019'!$B$10:$I$1047,8,0),0)</f>
        <v>16468045.77</v>
      </c>
    </row>
    <row r="264" spans="1:21" hidden="1">
      <c r="A264"/>
      <c r="B264" s="35" t="s">
        <v>3603</v>
      </c>
      <c r="C264" s="34" t="s">
        <v>1</v>
      </c>
      <c r="D264" s="35" t="s">
        <v>3604</v>
      </c>
      <c r="E264" s="39"/>
      <c r="F264" s="5">
        <f t="shared" si="33"/>
        <v>13</v>
      </c>
      <c r="G264" s="5" t="str">
        <f t="shared" si="34"/>
        <v>3</v>
      </c>
      <c r="H264" s="81">
        <f>IFERROR(VLOOKUP(B264,'1º SEM 2019'!$B:$I,8,0),0)</f>
        <v>10585593.279999999</v>
      </c>
      <c r="I264" s="81">
        <f>IFERROR(VLOOKUP(B264,'07.2019'!$B$10:$J$954,8,0),0)</f>
        <v>11424535.6</v>
      </c>
      <c r="J264" s="81">
        <f>IFERROR(VLOOKUP(B264,'08.2019'!$B$10:$J$983,8,0),0)</f>
        <v>11520802.130000001</v>
      </c>
      <c r="K264" s="82">
        <f t="shared" si="35"/>
        <v>96266.530000001192</v>
      </c>
      <c r="L264" s="81">
        <f>IFERROR(VLOOKUP(B264,'09.2019'!$B$12:$J$998,8,0),0)</f>
        <v>11254256.960000001</v>
      </c>
      <c r="M264" s="82">
        <f t="shared" si="36"/>
        <v>-266545.16999999993</v>
      </c>
      <c r="N264" s="81">
        <f>IFERROR(VLOOKUP(B264,'Balancete 10.2019'!$B$10:$J$1020,8,0),0)</f>
        <v>11876750.800000001</v>
      </c>
      <c r="O264" s="82">
        <f t="shared" si="37"/>
        <v>622493.83999999985</v>
      </c>
      <c r="P264" s="153">
        <f>IFERROR(VLOOKUP(B264,'Balancete 11.2019'!$B$11:$I$1020,8,0),0)</f>
        <v>11913213.73</v>
      </c>
      <c r="Q264" s="82">
        <f t="shared" si="38"/>
        <v>36462.929999999702</v>
      </c>
      <c r="R264" s="153">
        <f>IFERROR(VLOOKUP(B264,'Balancete 12.2019'!$B$10:$I$1033,8,0),0)</f>
        <v>12708613.710000001</v>
      </c>
      <c r="S264" s="82">
        <f t="shared" si="39"/>
        <v>795399.98000000045</v>
      </c>
      <c r="T264" s="85">
        <f t="shared" si="40"/>
        <v>20.813934864806722</v>
      </c>
      <c r="U264" s="153">
        <f>IFERROR(VLOOKUP(B264,'Balancete acumulado 2019'!$B$10:$I$1047,8,0),0)</f>
        <v>12708613.710000001</v>
      </c>
    </row>
    <row r="265" spans="1:21" hidden="1">
      <c r="A265"/>
      <c r="B265" s="35" t="s">
        <v>3605</v>
      </c>
      <c r="C265" s="34" t="s">
        <v>3606</v>
      </c>
      <c r="D265" s="35" t="s">
        <v>3607</v>
      </c>
      <c r="E265" s="39"/>
      <c r="F265" s="5">
        <f t="shared" si="33"/>
        <v>18</v>
      </c>
      <c r="G265" s="5" t="str">
        <f t="shared" si="34"/>
        <v>3</v>
      </c>
      <c r="H265" s="81">
        <f>IFERROR(VLOOKUP(B265,'1º SEM 2019'!$B:$I,8,0),0)</f>
        <v>1618660.66</v>
      </c>
      <c r="I265" s="81">
        <f>IFERROR(VLOOKUP(B265,'07.2019'!$B$10:$J$954,8,0),0)</f>
        <v>1602041.74</v>
      </c>
      <c r="J265" s="81">
        <f>IFERROR(VLOOKUP(B265,'08.2019'!$B$10:$J$983,8,0),0)</f>
        <v>1570617.94</v>
      </c>
      <c r="K265" s="82">
        <f t="shared" si="35"/>
        <v>-31423.800000000047</v>
      </c>
      <c r="L265" s="81">
        <f>IFERROR(VLOOKUP(B265,'09.2019'!$B$12:$J$998,8,0),0)</f>
        <v>1687180.86</v>
      </c>
      <c r="M265" s="82">
        <f t="shared" si="36"/>
        <v>116562.92000000016</v>
      </c>
      <c r="N265" s="81">
        <f>IFERROR(VLOOKUP(B265,'Balancete 10.2019'!$B$10:$J$1020,8,0),0)</f>
        <v>1629674.17</v>
      </c>
      <c r="O265" s="82">
        <f t="shared" si="37"/>
        <v>-57506.690000000177</v>
      </c>
      <c r="P265" s="153">
        <f>IFERROR(VLOOKUP(B265,'Balancete 11.2019'!$B$11:$I$1020,8,0),0)</f>
        <v>1513531.92</v>
      </c>
      <c r="Q265" s="82">
        <f t="shared" si="38"/>
        <v>-116142.25</v>
      </c>
      <c r="R265" s="153">
        <f>IFERROR(VLOOKUP(B265,'Balancete 12.2019'!$B$10:$I$1033,8,0),0)</f>
        <v>2096037</v>
      </c>
      <c r="S265" s="82">
        <f t="shared" si="39"/>
        <v>582505.08000000007</v>
      </c>
      <c r="T265" s="85">
        <f t="shared" si="40"/>
        <v>-6.0154451114904361</v>
      </c>
      <c r="U265" s="153">
        <f>IFERROR(VLOOKUP(B265,'Balancete acumulado 2019'!$B$10:$I$1047,8,0),0)</f>
        <v>2096037</v>
      </c>
    </row>
    <row r="266" spans="1:21" hidden="1">
      <c r="A266"/>
      <c r="B266" s="35" t="s">
        <v>3608</v>
      </c>
      <c r="C266" s="34" t="s">
        <v>3609</v>
      </c>
      <c r="D266" s="35" t="s">
        <v>3036</v>
      </c>
      <c r="E266" s="39"/>
      <c r="F266" s="5">
        <f t="shared" si="33"/>
        <v>18</v>
      </c>
      <c r="G266" s="5" t="str">
        <f t="shared" si="34"/>
        <v>3</v>
      </c>
      <c r="H266" s="81">
        <f>IFERROR(VLOOKUP(B266,'1º SEM 2019'!$B:$I,8,0),0)</f>
        <v>8966932.6199999992</v>
      </c>
      <c r="I266" s="81">
        <f>IFERROR(VLOOKUP(B266,'07.2019'!$B$10:$J$954,8,0),0)</f>
        <v>9822493.8599999994</v>
      </c>
      <c r="J266" s="81">
        <f>IFERROR(VLOOKUP(B266,'08.2019'!$B$10:$J$983,8,0),0)</f>
        <v>9950184.1899999995</v>
      </c>
      <c r="K266" s="82">
        <f t="shared" si="35"/>
        <v>127690.33000000007</v>
      </c>
      <c r="L266" s="81">
        <f>IFERROR(VLOOKUP(B266,'09.2019'!$B$12:$J$998,8,0),0)</f>
        <v>9567076.0999999996</v>
      </c>
      <c r="M266" s="82">
        <f t="shared" si="36"/>
        <v>-383108.08999999985</v>
      </c>
      <c r="N266" s="81">
        <f>IFERROR(VLOOKUP(B266,'Balancete 10.2019'!$B$10:$J$1020,8,0),0)</f>
        <v>10247076.630000001</v>
      </c>
      <c r="O266" s="82">
        <f t="shared" si="37"/>
        <v>680000.53000000119</v>
      </c>
      <c r="P266" s="153">
        <f>IFERROR(VLOOKUP(B266,'Balancete 11.2019'!$B$11:$I$1020,8,0),0)</f>
        <v>10399681.810000001</v>
      </c>
      <c r="Q266" s="82">
        <f t="shared" si="38"/>
        <v>152605.1799999997</v>
      </c>
      <c r="R266" s="153">
        <f>IFERROR(VLOOKUP(B266,'Balancete 12.2019'!$B$10:$I$1033,8,0),0)</f>
        <v>10612576.710000001</v>
      </c>
      <c r="S266" s="82">
        <f t="shared" si="39"/>
        <v>212894.90000000037</v>
      </c>
      <c r="T266" s="85">
        <f t="shared" si="40"/>
        <v>0.39506994454579325</v>
      </c>
      <c r="U266" s="153">
        <f>IFERROR(VLOOKUP(B266,'Balancete acumulado 2019'!$B$10:$I$1047,8,0),0)</f>
        <v>10612576.710000001</v>
      </c>
    </row>
    <row r="267" spans="1:21" hidden="1">
      <c r="A267"/>
      <c r="B267" s="35" t="s">
        <v>3610</v>
      </c>
      <c r="C267" s="34" t="s">
        <v>1</v>
      </c>
      <c r="D267" s="35" t="s">
        <v>3611</v>
      </c>
      <c r="E267" s="39"/>
      <c r="F267" s="5">
        <f t="shared" si="33"/>
        <v>13</v>
      </c>
      <c r="G267" s="5" t="str">
        <f t="shared" si="34"/>
        <v>3</v>
      </c>
      <c r="H267" s="81">
        <f>IFERROR(VLOOKUP(B267,'1º SEM 2019'!$B:$I,8,0),0)</f>
        <v>3246449.78</v>
      </c>
      <c r="I267" s="81">
        <f>IFERROR(VLOOKUP(B267,'07.2019'!$B$10:$J$954,8,0),0)</f>
        <v>3300344.7</v>
      </c>
      <c r="J267" s="81">
        <f>IFERROR(VLOOKUP(B267,'08.2019'!$B$10:$J$983,8,0),0)</f>
        <v>3341605.4</v>
      </c>
      <c r="K267" s="82">
        <f t="shared" si="35"/>
        <v>41260.699999999721</v>
      </c>
      <c r="L267" s="81">
        <f>IFERROR(VLOOKUP(B267,'09.2019'!$B$12:$J$998,8,0),0)</f>
        <v>3349161.97</v>
      </c>
      <c r="M267" s="82">
        <f t="shared" si="36"/>
        <v>7556.570000000298</v>
      </c>
      <c r="N267" s="81">
        <f>IFERROR(VLOOKUP(B267,'Balancete 10.2019'!$B$10:$J$1020,8,0),0)</f>
        <v>3628796.28</v>
      </c>
      <c r="O267" s="82">
        <f t="shared" si="37"/>
        <v>279634.30999999959</v>
      </c>
      <c r="P267" s="153">
        <f>IFERROR(VLOOKUP(B267,'Balancete 11.2019'!$B$11:$I$1020,8,0),0)</f>
        <v>3675969.57</v>
      </c>
      <c r="Q267" s="82">
        <f t="shared" si="38"/>
        <v>47173.290000000037</v>
      </c>
      <c r="R267" s="153">
        <f>IFERROR(VLOOKUP(B267,'Balancete 12.2019'!$B$10:$I$1033,8,0),0)</f>
        <v>3759432.06</v>
      </c>
      <c r="S267" s="82">
        <f t="shared" si="39"/>
        <v>83462.490000000224</v>
      </c>
      <c r="T267" s="85">
        <f t="shared" si="40"/>
        <v>0.76927430755836945</v>
      </c>
      <c r="U267" s="153">
        <f>IFERROR(VLOOKUP(B267,'Balancete acumulado 2019'!$B$10:$I$1047,8,0),0)</f>
        <v>3759432.06</v>
      </c>
    </row>
    <row r="268" spans="1:21" hidden="1">
      <c r="A268"/>
      <c r="B268" s="35" t="s">
        <v>3612</v>
      </c>
      <c r="C268" s="34" t="s">
        <v>3613</v>
      </c>
      <c r="D268" s="35" t="s">
        <v>3015</v>
      </c>
      <c r="E268" s="39"/>
      <c r="F268" s="5">
        <f t="shared" si="33"/>
        <v>18</v>
      </c>
      <c r="G268" s="5" t="str">
        <f t="shared" si="34"/>
        <v>3</v>
      </c>
      <c r="H268" s="81">
        <f>IFERROR(VLOOKUP(B268,'1º SEM 2019'!$B:$I,8,0),0)</f>
        <v>3246449.78</v>
      </c>
      <c r="I268" s="81">
        <f>IFERROR(VLOOKUP(B268,'07.2019'!$B$10:$J$954,8,0),0)</f>
        <v>3300344.7</v>
      </c>
      <c r="J268" s="81">
        <f>IFERROR(VLOOKUP(B268,'08.2019'!$B$10:$J$983,8,0),0)</f>
        <v>3341605.4</v>
      </c>
      <c r="K268" s="82">
        <f t="shared" si="35"/>
        <v>41260.699999999721</v>
      </c>
      <c r="L268" s="81">
        <f>IFERROR(VLOOKUP(B268,'09.2019'!$B$12:$J$998,8,0),0)</f>
        <v>3349161.97</v>
      </c>
      <c r="M268" s="82">
        <f t="shared" si="36"/>
        <v>7556.570000000298</v>
      </c>
      <c r="N268" s="81">
        <f>IFERROR(VLOOKUP(B268,'Balancete 10.2019'!$B$10:$J$1020,8,0),0)</f>
        <v>3628796.28</v>
      </c>
      <c r="O268" s="82">
        <f t="shared" si="37"/>
        <v>279634.30999999959</v>
      </c>
      <c r="P268" s="153">
        <f>IFERROR(VLOOKUP(B268,'Balancete 11.2019'!$B$11:$I$1020,8,0),0)</f>
        <v>3675969.57</v>
      </c>
      <c r="Q268" s="82">
        <f t="shared" si="38"/>
        <v>47173.290000000037</v>
      </c>
      <c r="R268" s="153">
        <f>IFERROR(VLOOKUP(B268,'Balancete 12.2019'!$B$10:$I$1033,8,0),0)</f>
        <v>3759432.06</v>
      </c>
      <c r="S268" s="82">
        <f t="shared" si="39"/>
        <v>83462.490000000224</v>
      </c>
      <c r="T268" s="85">
        <f t="shared" si="40"/>
        <v>0.76927430755836945</v>
      </c>
      <c r="U268" s="153">
        <f>IFERROR(VLOOKUP(B268,'Balancete acumulado 2019'!$B$10:$I$1047,8,0),0)</f>
        <v>3759432.06</v>
      </c>
    </row>
    <row r="269" spans="1:21" hidden="1">
      <c r="A269"/>
      <c r="B269" s="35" t="s">
        <v>3614</v>
      </c>
      <c r="C269" s="34" t="s">
        <v>1</v>
      </c>
      <c r="D269" s="35" t="s">
        <v>3615</v>
      </c>
      <c r="E269" s="39"/>
      <c r="F269" s="5">
        <f t="shared" si="33"/>
        <v>13</v>
      </c>
      <c r="G269" s="5" t="str">
        <f t="shared" si="34"/>
        <v>3</v>
      </c>
      <c r="H269" s="81">
        <f>IFERROR(VLOOKUP(B269,'1º SEM 2019'!$B:$I,8,0),0)</f>
        <v>3506.7</v>
      </c>
      <c r="I269" s="81">
        <f>IFERROR(VLOOKUP(B269,'07.2019'!$B$10:$J$954,8,0),0)</f>
        <v>3506.1</v>
      </c>
      <c r="J269" s="81">
        <f>IFERROR(VLOOKUP(B269,'08.2019'!$B$10:$J$983,8,0),0)</f>
        <v>3516.6</v>
      </c>
      <c r="K269" s="82">
        <f t="shared" si="35"/>
        <v>10.5</v>
      </c>
      <c r="L269" s="81">
        <f>IFERROR(VLOOKUP(B269,'09.2019'!$B$12:$J$998,8,0),0)</f>
        <v>3516.6</v>
      </c>
      <c r="M269" s="82">
        <f t="shared" si="36"/>
        <v>0</v>
      </c>
      <c r="N269" s="81">
        <f>IFERROR(VLOOKUP(B269,'Balancete 10.2019'!$B$10:$J$1020,8,0),0)</f>
        <v>3516.6</v>
      </c>
      <c r="O269" s="82">
        <f t="shared" si="37"/>
        <v>0</v>
      </c>
      <c r="P269" s="153">
        <f>IFERROR(VLOOKUP(B269,'Balancete 11.2019'!$B$11:$I$1020,8,0),0)</f>
        <v>3516.6</v>
      </c>
      <c r="Q269" s="82">
        <f t="shared" si="38"/>
        <v>0</v>
      </c>
      <c r="R269" s="153">
        <f>IFERROR(VLOOKUP(B269,'Balancete 12.2019'!$B$10:$I$1033,8,0),0)</f>
        <v>3612.3</v>
      </c>
      <c r="S269" s="82">
        <f t="shared" si="39"/>
        <v>95.700000000000273</v>
      </c>
      <c r="T269" s="85">
        <f t="shared" si="40"/>
        <v>0</v>
      </c>
      <c r="U269" s="153">
        <f>IFERROR(VLOOKUP(B269,'Balancete acumulado 2019'!$B$10:$I$1047,8,0),0)</f>
        <v>3612.3</v>
      </c>
    </row>
    <row r="270" spans="1:21" hidden="1">
      <c r="A270"/>
      <c r="B270" s="35" t="s">
        <v>3616</v>
      </c>
      <c r="C270" s="34" t="s">
        <v>3617</v>
      </c>
      <c r="D270" s="35" t="s">
        <v>3618</v>
      </c>
      <c r="E270" s="39"/>
      <c r="F270" s="5">
        <f t="shared" si="33"/>
        <v>18</v>
      </c>
      <c r="G270" s="5" t="str">
        <f t="shared" si="34"/>
        <v>3</v>
      </c>
      <c r="H270" s="81">
        <f>IFERROR(VLOOKUP(B270,'1º SEM 2019'!$B:$I,8,0),0)</f>
        <v>3506.7</v>
      </c>
      <c r="I270" s="81">
        <f>IFERROR(VLOOKUP(B270,'07.2019'!$B$10:$J$954,8,0),0)</f>
        <v>3506.1</v>
      </c>
      <c r="J270" s="81">
        <f>IFERROR(VLOOKUP(B270,'08.2019'!$B$10:$J$983,8,0),0)</f>
        <v>3516.6</v>
      </c>
      <c r="K270" s="82">
        <f t="shared" si="35"/>
        <v>10.5</v>
      </c>
      <c r="L270" s="81">
        <f>IFERROR(VLOOKUP(B270,'09.2019'!$B$12:$J$998,8,0),0)</f>
        <v>3516.6</v>
      </c>
      <c r="M270" s="82">
        <f t="shared" si="36"/>
        <v>0</v>
      </c>
      <c r="N270" s="81">
        <f>IFERROR(VLOOKUP(B270,'Balancete 10.2019'!$B$10:$J$1020,8,0),0)</f>
        <v>3516.6</v>
      </c>
      <c r="O270" s="82">
        <f t="shared" si="37"/>
        <v>0</v>
      </c>
      <c r="P270" s="153">
        <f>IFERROR(VLOOKUP(B270,'Balancete 11.2019'!$B$11:$I$1020,8,0),0)</f>
        <v>3516.6</v>
      </c>
      <c r="Q270" s="82">
        <f t="shared" si="38"/>
        <v>0</v>
      </c>
      <c r="R270" s="153">
        <f>IFERROR(VLOOKUP(B270,'Balancete 12.2019'!$B$10:$I$1033,8,0),0)</f>
        <v>3612.3</v>
      </c>
      <c r="S270" s="82">
        <f t="shared" si="39"/>
        <v>95.700000000000273</v>
      </c>
      <c r="T270" s="85">
        <f t="shared" si="40"/>
        <v>0</v>
      </c>
      <c r="U270" s="153">
        <f>IFERROR(VLOOKUP(B270,'Balancete acumulado 2019'!$B$10:$I$1047,8,0),0)</f>
        <v>3612.3</v>
      </c>
    </row>
    <row r="271" spans="1:21" hidden="1">
      <c r="A271"/>
      <c r="B271" s="35" t="s">
        <v>3619</v>
      </c>
      <c r="C271" s="34" t="s">
        <v>1</v>
      </c>
      <c r="D271" s="35" t="s">
        <v>3620</v>
      </c>
      <c r="E271" s="39"/>
      <c r="F271" s="5">
        <f t="shared" si="33"/>
        <v>13</v>
      </c>
      <c r="G271" s="5" t="str">
        <f t="shared" si="34"/>
        <v>3</v>
      </c>
      <c r="H271" s="81">
        <f>IFERROR(VLOOKUP(B271,'1º SEM 2019'!$B:$I,8,0),0)</f>
        <v>46143524.920000002</v>
      </c>
      <c r="I271" s="81">
        <f>IFERROR(VLOOKUP(B271,'07.2019'!$B$10:$J$954,8,0),0)</f>
        <v>46254426.189999998</v>
      </c>
      <c r="J271" s="81">
        <f>IFERROR(VLOOKUP(B271,'08.2019'!$B$10:$J$983,8,0),0)</f>
        <v>46575421.920000002</v>
      </c>
      <c r="K271" s="82">
        <f t="shared" si="35"/>
        <v>320995.73000000417</v>
      </c>
      <c r="L271" s="81">
        <f>IFERROR(VLOOKUP(B271,'09.2019'!$B$12:$J$998,8,0),0)</f>
        <v>46447980.770000003</v>
      </c>
      <c r="M271" s="82">
        <f t="shared" si="36"/>
        <v>-127441.14999999851</v>
      </c>
      <c r="N271" s="81">
        <f>IFERROR(VLOOKUP(B271,'Balancete 10.2019'!$B$10:$J$1020,8,0),0)</f>
        <v>46549029.159999996</v>
      </c>
      <c r="O271" s="82">
        <f t="shared" si="37"/>
        <v>101048.38999999315</v>
      </c>
      <c r="P271" s="153">
        <f>IFERROR(VLOOKUP(B271,'Balancete 11.2019'!$B$11:$I$1020,8,0),0)</f>
        <v>47464256.130000003</v>
      </c>
      <c r="Q271" s="82">
        <f t="shared" si="38"/>
        <v>915226.97000000626</v>
      </c>
      <c r="R271" s="153">
        <f>IFERROR(VLOOKUP(B271,'Balancete 12.2019'!$B$10:$I$1033,8,0),0)</f>
        <v>48205674.390000001</v>
      </c>
      <c r="S271" s="82">
        <f t="shared" si="39"/>
        <v>741418.25999999791</v>
      </c>
      <c r="T271" s="85">
        <f t="shared" si="40"/>
        <v>-0.18990776681330446</v>
      </c>
      <c r="U271" s="153">
        <f>IFERROR(VLOOKUP(B271,'Balancete acumulado 2019'!$B$10:$I$1047,8,0),0)</f>
        <v>48205674.390000001</v>
      </c>
    </row>
    <row r="272" spans="1:21" hidden="1">
      <c r="A272"/>
      <c r="B272" s="35" t="s">
        <v>3621</v>
      </c>
      <c r="C272" s="34" t="s">
        <v>3622</v>
      </c>
      <c r="D272" s="35" t="s">
        <v>3623</v>
      </c>
      <c r="E272" s="39"/>
      <c r="F272" s="5">
        <f t="shared" si="33"/>
        <v>18</v>
      </c>
      <c r="G272" s="5" t="str">
        <f t="shared" si="34"/>
        <v>3</v>
      </c>
      <c r="H272" s="81">
        <f>IFERROR(VLOOKUP(B272,'1º SEM 2019'!$B:$I,8,0),0)</f>
        <v>3075059.06</v>
      </c>
      <c r="I272" s="81">
        <f>IFERROR(VLOOKUP(B272,'07.2019'!$B$10:$J$954,8,0),0)</f>
        <v>3007694.97</v>
      </c>
      <c r="J272" s="81">
        <f>IFERROR(VLOOKUP(B272,'08.2019'!$B$10:$J$983,8,0),0)</f>
        <v>2889150.71</v>
      </c>
      <c r="K272" s="82">
        <f t="shared" si="35"/>
        <v>-118544.26000000024</v>
      </c>
      <c r="L272" s="81">
        <f>IFERROR(VLOOKUP(B272,'09.2019'!$B$12:$J$998,8,0),0)</f>
        <v>2487480.2799999998</v>
      </c>
      <c r="M272" s="82">
        <f t="shared" si="36"/>
        <v>-401670.43000000017</v>
      </c>
      <c r="N272" s="81">
        <f>IFERROR(VLOOKUP(B272,'Balancete 10.2019'!$B$10:$J$1020,8,0),0)</f>
        <v>2351320.8199999998</v>
      </c>
      <c r="O272" s="82">
        <f t="shared" si="37"/>
        <v>-136159.45999999996</v>
      </c>
      <c r="P272" s="153">
        <f>IFERROR(VLOOKUP(B272,'Balancete 11.2019'!$B$11:$I$1020,8,0),0)</f>
        <v>2605552.9700000002</v>
      </c>
      <c r="Q272" s="82">
        <f t="shared" si="38"/>
        <v>254232.15000000037</v>
      </c>
      <c r="R272" s="153">
        <f>IFERROR(VLOOKUP(B272,'Balancete 12.2019'!$B$10:$I$1033,8,0),0)</f>
        <v>2613969.4500000002</v>
      </c>
      <c r="S272" s="82">
        <f t="shared" si="39"/>
        <v>8416.4799999999814</v>
      </c>
      <c r="T272" s="85">
        <f t="shared" si="40"/>
        <v>-0.96689450960470591</v>
      </c>
      <c r="U272" s="153">
        <f>IFERROR(VLOOKUP(B272,'Balancete acumulado 2019'!$B$10:$I$1047,8,0),0)</f>
        <v>2613969.4500000002</v>
      </c>
    </row>
    <row r="273" spans="1:21" hidden="1">
      <c r="A273"/>
      <c r="B273" s="35" t="s">
        <v>3624</v>
      </c>
      <c r="C273" s="34" t="s">
        <v>3625</v>
      </c>
      <c r="D273" s="35" t="s">
        <v>3626</v>
      </c>
      <c r="E273" s="39"/>
      <c r="F273" s="5">
        <f t="shared" si="33"/>
        <v>18</v>
      </c>
      <c r="G273" s="5" t="str">
        <f t="shared" si="34"/>
        <v>3</v>
      </c>
      <c r="H273" s="81">
        <f>IFERROR(VLOOKUP(B273,'1º SEM 2019'!$B:$I,8,0),0)</f>
        <v>3688413.35</v>
      </c>
      <c r="I273" s="81">
        <f>IFERROR(VLOOKUP(B273,'07.2019'!$B$10:$J$954,8,0),0)</f>
        <v>3607576.46</v>
      </c>
      <c r="J273" s="81">
        <f>IFERROR(VLOOKUP(B273,'08.2019'!$B$10:$J$983,8,0),0)</f>
        <v>3466980.86</v>
      </c>
      <c r="K273" s="82">
        <f t="shared" si="35"/>
        <v>-140595.60000000009</v>
      </c>
      <c r="L273" s="81">
        <f>IFERROR(VLOOKUP(B273,'09.2019'!$B$12:$J$998,8,0),0)</f>
        <v>2984976.34</v>
      </c>
      <c r="M273" s="82">
        <f t="shared" si="36"/>
        <v>-482004.52</v>
      </c>
      <c r="N273" s="81">
        <f>IFERROR(VLOOKUP(B273,'Balancete 10.2019'!$B$10:$J$1020,8,0),0)</f>
        <v>2821584.99</v>
      </c>
      <c r="O273" s="82">
        <f t="shared" si="37"/>
        <v>-163391.34999999963</v>
      </c>
      <c r="P273" s="153">
        <f>IFERROR(VLOOKUP(B273,'Balancete 11.2019'!$B$11:$I$1020,8,0),0)</f>
        <v>3126663.56</v>
      </c>
      <c r="Q273" s="82">
        <f t="shared" si="38"/>
        <v>305078.56999999983</v>
      </c>
      <c r="R273" s="153">
        <f>IFERROR(VLOOKUP(B273,'Balancete 12.2019'!$B$10:$I$1033,8,0),0)</f>
        <v>3136763.34</v>
      </c>
      <c r="S273" s="82">
        <f t="shared" si="39"/>
        <v>10099.779999999795</v>
      </c>
      <c r="T273" s="85">
        <f t="shared" si="40"/>
        <v>-0.96689449540818351</v>
      </c>
      <c r="U273" s="153">
        <f>IFERROR(VLOOKUP(B273,'Balancete acumulado 2019'!$B$10:$I$1047,8,0),0)</f>
        <v>3136763.34</v>
      </c>
    </row>
    <row r="274" spans="1:21" hidden="1">
      <c r="A274"/>
      <c r="B274" s="35" t="s">
        <v>3627</v>
      </c>
      <c r="C274" s="34" t="s">
        <v>3628</v>
      </c>
      <c r="D274" s="35" t="s">
        <v>3629</v>
      </c>
      <c r="E274" s="39"/>
      <c r="F274" s="5">
        <f t="shared" si="33"/>
        <v>18</v>
      </c>
      <c r="G274" s="5" t="str">
        <f t="shared" si="34"/>
        <v>3</v>
      </c>
      <c r="H274" s="81">
        <f>IFERROR(VLOOKUP(B274,'1º SEM 2019'!$B:$I,8,0),0)</f>
        <v>4409255.76</v>
      </c>
      <c r="I274" s="81">
        <f>IFERROR(VLOOKUP(B274,'07.2019'!$B$10:$J$954,8,0),0)</f>
        <v>4432858.01</v>
      </c>
      <c r="J274" s="81">
        <f>IFERROR(VLOOKUP(B274,'08.2019'!$B$10:$J$983,8,0),0)</f>
        <v>4552968.5999999996</v>
      </c>
      <c r="K274" s="82">
        <f t="shared" si="35"/>
        <v>120110.58999999985</v>
      </c>
      <c r="L274" s="81">
        <f>IFERROR(VLOOKUP(B274,'09.2019'!$B$12:$J$998,8,0),0)</f>
        <v>4624387.4000000004</v>
      </c>
      <c r="M274" s="82">
        <f t="shared" si="36"/>
        <v>71418.800000000745</v>
      </c>
      <c r="N274" s="81">
        <f>IFERROR(VLOOKUP(B274,'Balancete 10.2019'!$B$10:$J$1020,8,0),0)</f>
        <v>4773536.5999999996</v>
      </c>
      <c r="O274" s="82">
        <f t="shared" si="37"/>
        <v>149149.19999999925</v>
      </c>
      <c r="P274" s="153">
        <f>IFERROR(VLOOKUP(B274,'Balancete 11.2019'!$B$11:$I$1020,8,0),0)</f>
        <v>4886936.5999999996</v>
      </c>
      <c r="Q274" s="82">
        <f t="shared" si="38"/>
        <v>113400</v>
      </c>
      <c r="R274" s="153">
        <f>IFERROR(VLOOKUP(B274,'Balancete 12.2019'!$B$10:$I$1033,8,0),0)</f>
        <v>4954536.5999999996</v>
      </c>
      <c r="S274" s="82">
        <f t="shared" si="39"/>
        <v>67600</v>
      </c>
      <c r="T274" s="85">
        <f t="shared" si="40"/>
        <v>-0.40388007054673725</v>
      </c>
      <c r="U274" s="153">
        <f>IFERROR(VLOOKUP(B274,'Balancete acumulado 2019'!$B$10:$I$1047,8,0),0)</f>
        <v>4954536.5999999996</v>
      </c>
    </row>
    <row r="275" spans="1:21" hidden="1">
      <c r="A275"/>
      <c r="B275" s="35" t="s">
        <v>3630</v>
      </c>
      <c r="C275" s="34" t="s">
        <v>3631</v>
      </c>
      <c r="D275" s="35" t="s">
        <v>3632</v>
      </c>
      <c r="E275" s="39"/>
      <c r="F275" s="5">
        <f t="shared" si="33"/>
        <v>18</v>
      </c>
      <c r="G275" s="5" t="str">
        <f t="shared" si="34"/>
        <v>3</v>
      </c>
      <c r="H275" s="81">
        <f>IFERROR(VLOOKUP(B275,'1º SEM 2019'!$B:$I,8,0),0)</f>
        <v>2672296.75</v>
      </c>
      <c r="I275" s="81">
        <f>IFERROR(VLOOKUP(B275,'07.2019'!$B$10:$J$954,8,0),0)</f>
        <v>2646296.75</v>
      </c>
      <c r="J275" s="81">
        <f>IFERROR(VLOOKUP(B275,'08.2019'!$B$10:$J$983,8,0),0)</f>
        <v>2603321.75</v>
      </c>
      <c r="K275" s="82">
        <f t="shared" si="35"/>
        <v>-42975</v>
      </c>
      <c r="L275" s="81">
        <f>IFERROR(VLOOKUP(B275,'09.2019'!$B$12:$J$998,8,0),0)</f>
        <v>2945136.75</v>
      </c>
      <c r="M275" s="82">
        <f t="shared" si="36"/>
        <v>341815</v>
      </c>
      <c r="N275" s="81">
        <f>IFERROR(VLOOKUP(B275,'Balancete 10.2019'!$B$10:$J$1020,8,0),0)</f>
        <v>2942286.75</v>
      </c>
      <c r="O275" s="82">
        <f t="shared" si="37"/>
        <v>-2850</v>
      </c>
      <c r="P275" s="153">
        <f>IFERROR(VLOOKUP(B275,'Balancete 11.2019'!$B$11:$I$1020,8,0),0)</f>
        <v>2909103</v>
      </c>
      <c r="Q275" s="82">
        <f t="shared" si="38"/>
        <v>-33183.75</v>
      </c>
      <c r="R275" s="153">
        <f>IFERROR(VLOOKUP(B275,'Balancete 12.2019'!$B$10:$I$1033,8,0),0)</f>
        <v>3418905</v>
      </c>
      <c r="S275" s="82">
        <f t="shared" si="39"/>
        <v>509802</v>
      </c>
      <c r="T275" s="85">
        <f t="shared" si="40"/>
        <v>-16.363001469092552</v>
      </c>
      <c r="U275" s="153">
        <f>IFERROR(VLOOKUP(B275,'Balancete acumulado 2019'!$B$10:$I$1047,8,0),0)</f>
        <v>3418905</v>
      </c>
    </row>
    <row r="276" spans="1:21" hidden="1">
      <c r="A276"/>
      <c r="B276" s="35" t="s">
        <v>3633</v>
      </c>
      <c r="C276" s="34" t="s">
        <v>3634</v>
      </c>
      <c r="D276" s="35" t="s">
        <v>3635</v>
      </c>
      <c r="E276" s="39"/>
      <c r="F276" s="5">
        <f t="shared" si="33"/>
        <v>18</v>
      </c>
      <c r="G276" s="5" t="str">
        <f t="shared" si="34"/>
        <v>3</v>
      </c>
      <c r="H276" s="81">
        <f>IFERROR(VLOOKUP(B276,'1º SEM 2019'!$B:$I,8,0),0)</f>
        <v>12791000</v>
      </c>
      <c r="I276" s="81">
        <f>IFERROR(VLOOKUP(B276,'07.2019'!$B$10:$J$954,8,0),0)</f>
        <v>13052500</v>
      </c>
      <c r="J276" s="81">
        <f>IFERROR(VLOOKUP(B276,'08.2019'!$B$10:$J$983,8,0),0)</f>
        <v>13555500</v>
      </c>
      <c r="K276" s="82">
        <f t="shared" si="35"/>
        <v>503000</v>
      </c>
      <c r="L276" s="81">
        <f>IFERROR(VLOOKUP(B276,'09.2019'!$B$12:$J$998,8,0),0)</f>
        <v>13898500</v>
      </c>
      <c r="M276" s="82">
        <f t="shared" si="36"/>
        <v>343000</v>
      </c>
      <c r="N276" s="81">
        <f>IFERROR(VLOOKUP(B276,'Balancete 10.2019'!$B$10:$J$1020,8,0),0)</f>
        <v>14152800</v>
      </c>
      <c r="O276" s="82">
        <f t="shared" si="37"/>
        <v>254300</v>
      </c>
      <c r="P276" s="153">
        <f>IFERROR(VLOOKUP(B276,'Balancete 11.2019'!$B$11:$I$1020,8,0),0)</f>
        <v>14428500</v>
      </c>
      <c r="Q276" s="82">
        <f t="shared" si="38"/>
        <v>275700</v>
      </c>
      <c r="R276" s="153">
        <f>IFERROR(VLOOKUP(B276,'Balancete 12.2019'!$B$10:$I$1033,8,0),0)</f>
        <v>14574000</v>
      </c>
      <c r="S276" s="82">
        <f t="shared" si="39"/>
        <v>145500</v>
      </c>
      <c r="T276" s="85">
        <f t="shared" si="40"/>
        <v>-0.47225244831338409</v>
      </c>
      <c r="U276" s="153">
        <f>IFERROR(VLOOKUP(B276,'Balancete acumulado 2019'!$B$10:$I$1047,8,0),0)</f>
        <v>14574000</v>
      </c>
    </row>
    <row r="277" spans="1:21" hidden="1">
      <c r="A277"/>
      <c r="B277" s="35" t="s">
        <v>3636</v>
      </c>
      <c r="C277" s="34" t="s">
        <v>3637</v>
      </c>
      <c r="D277" s="35" t="s">
        <v>3638</v>
      </c>
      <c r="E277" s="39"/>
      <c r="F277" s="5">
        <f t="shared" si="33"/>
        <v>18</v>
      </c>
      <c r="G277" s="5" t="str">
        <f t="shared" si="34"/>
        <v>3</v>
      </c>
      <c r="H277" s="81">
        <f>IFERROR(VLOOKUP(B277,'1º SEM 2019'!$B:$I,8,0),0)</f>
        <v>19507500</v>
      </c>
      <c r="I277" s="81">
        <f>IFERROR(VLOOKUP(B277,'07.2019'!$B$10:$J$954,8,0),0)</f>
        <v>19507500</v>
      </c>
      <c r="J277" s="81">
        <f>IFERROR(VLOOKUP(B277,'08.2019'!$B$10:$J$983,8,0),0)</f>
        <v>19507500</v>
      </c>
      <c r="K277" s="82">
        <f t="shared" si="35"/>
        <v>0</v>
      </c>
      <c r="L277" s="81">
        <f>IFERROR(VLOOKUP(B277,'09.2019'!$B$12:$J$998,8,0),0)</f>
        <v>19507500</v>
      </c>
      <c r="M277" s="82">
        <f t="shared" si="36"/>
        <v>0</v>
      </c>
      <c r="N277" s="81">
        <f>IFERROR(VLOOKUP(B277,'Balancete 10.2019'!$B$10:$J$1020,8,0),0)</f>
        <v>19507500</v>
      </c>
      <c r="O277" s="82">
        <f t="shared" si="37"/>
        <v>0</v>
      </c>
      <c r="P277" s="153">
        <f>IFERROR(VLOOKUP(B277,'Balancete 11.2019'!$B$11:$I$1020,8,0),0)</f>
        <v>19507500</v>
      </c>
      <c r="Q277" s="82">
        <f t="shared" si="38"/>
        <v>0</v>
      </c>
      <c r="R277" s="153">
        <f>IFERROR(VLOOKUP(B277,'Balancete 12.2019'!$B$10:$I$1033,8,0),0)</f>
        <v>19507500</v>
      </c>
      <c r="S277" s="82">
        <f t="shared" si="39"/>
        <v>0</v>
      </c>
      <c r="T277" s="85">
        <f t="shared" si="40"/>
        <v>0</v>
      </c>
      <c r="U277" s="153">
        <f>IFERROR(VLOOKUP(B277,'Balancete acumulado 2019'!$B$10:$I$1047,8,0),0)</f>
        <v>19507500</v>
      </c>
    </row>
    <row r="278" spans="1:21" hidden="1">
      <c r="A278"/>
      <c r="B278" s="35" t="s">
        <v>3639</v>
      </c>
      <c r="C278" s="34" t="s">
        <v>1</v>
      </c>
      <c r="D278" s="35" t="s">
        <v>3640</v>
      </c>
      <c r="E278" s="39"/>
      <c r="F278" s="5">
        <f t="shared" si="33"/>
        <v>13</v>
      </c>
      <c r="G278" s="5" t="str">
        <f t="shared" si="34"/>
        <v>3</v>
      </c>
      <c r="H278" s="81">
        <f>IFERROR(VLOOKUP(B278,'1º SEM 2019'!$B:$I,8,0),0)</f>
        <v>83032211.409999996</v>
      </c>
      <c r="I278" s="81">
        <f>IFERROR(VLOOKUP(B278,'07.2019'!$B$10:$J$954,8,0),0)</f>
        <v>87257880.530000001</v>
      </c>
      <c r="J278" s="81">
        <f>IFERROR(VLOOKUP(B278,'08.2019'!$B$10:$J$983,8,0),0)</f>
        <v>91145207.670000002</v>
      </c>
      <c r="K278" s="82">
        <f t="shared" si="35"/>
        <v>3887327.1400000006</v>
      </c>
      <c r="L278" s="81">
        <f>IFERROR(VLOOKUP(B278,'09.2019'!$B$12:$J$998,8,0),0)</f>
        <v>95777307.319999993</v>
      </c>
      <c r="M278" s="82">
        <f t="shared" si="36"/>
        <v>4632099.6499999911</v>
      </c>
      <c r="N278" s="81">
        <f>IFERROR(VLOOKUP(B278,'Balancete 10.2019'!$B$10:$J$1020,8,0),0)</f>
        <v>99496250.989999995</v>
      </c>
      <c r="O278" s="82">
        <f t="shared" si="37"/>
        <v>3718943.6700000018</v>
      </c>
      <c r="P278" s="153">
        <f>IFERROR(VLOOKUP(B278,'Balancete 11.2019'!$B$11:$I$1020,8,0),0)</f>
        <v>103595101.76000001</v>
      </c>
      <c r="Q278" s="82">
        <f t="shared" si="38"/>
        <v>4098850.7700000107</v>
      </c>
      <c r="R278" s="153">
        <f>IFERROR(VLOOKUP(B278,'Balancete 12.2019'!$B$10:$I$1033,8,0),0)</f>
        <v>108588977.69</v>
      </c>
      <c r="S278" s="82">
        <f t="shared" si="39"/>
        <v>4993875.9299999923</v>
      </c>
      <c r="T278" s="85">
        <f t="shared" si="40"/>
        <v>0.21836002582742942</v>
      </c>
      <c r="U278" s="153">
        <f>IFERROR(VLOOKUP(B278,'Balancete acumulado 2019'!$B$10:$I$1047,8,0),0)</f>
        <v>108588977.69</v>
      </c>
    </row>
    <row r="279" spans="1:21" hidden="1">
      <c r="A279"/>
      <c r="B279" s="35" t="s">
        <v>3641</v>
      </c>
      <c r="C279" s="34" t="s">
        <v>1</v>
      </c>
      <c r="D279" s="35" t="s">
        <v>3642</v>
      </c>
      <c r="E279" s="39"/>
      <c r="F279" s="5">
        <f t="shared" si="33"/>
        <v>13</v>
      </c>
      <c r="G279" s="5" t="str">
        <f t="shared" si="34"/>
        <v>3</v>
      </c>
      <c r="H279" s="81">
        <f>IFERROR(VLOOKUP(B279,'1º SEM 2019'!$B:$I,8,0),0)</f>
        <v>584480.47</v>
      </c>
      <c r="I279" s="81">
        <f>IFERROR(VLOOKUP(B279,'07.2019'!$B$10:$J$954,8,0),0)</f>
        <v>631153.42000000004</v>
      </c>
      <c r="J279" s="81">
        <f>IFERROR(VLOOKUP(B279,'08.2019'!$B$10:$J$983,8,0),0)</f>
        <v>750062.65</v>
      </c>
      <c r="K279" s="82">
        <f t="shared" si="35"/>
        <v>118909.22999999998</v>
      </c>
      <c r="L279" s="81">
        <f>IFERROR(VLOOKUP(B279,'09.2019'!$B$12:$J$998,8,0),0)</f>
        <v>914076.86</v>
      </c>
      <c r="M279" s="82">
        <f t="shared" si="36"/>
        <v>164014.20999999996</v>
      </c>
      <c r="N279" s="81">
        <f>IFERROR(VLOOKUP(B279,'Balancete 10.2019'!$B$10:$J$1020,8,0),0)</f>
        <v>1266703.8899999999</v>
      </c>
      <c r="O279" s="82">
        <f t="shared" si="37"/>
        <v>352627.02999999991</v>
      </c>
      <c r="P279" s="153">
        <f>IFERROR(VLOOKUP(B279,'Balancete 11.2019'!$B$11:$I$1020,8,0),0)</f>
        <v>1746290.83</v>
      </c>
      <c r="Q279" s="82">
        <f t="shared" si="38"/>
        <v>479586.94000000018</v>
      </c>
      <c r="R279" s="153">
        <f>IFERROR(VLOOKUP(B279,'Balancete 12.2019'!$B$10:$I$1033,8,0),0)</f>
        <v>1830564.38</v>
      </c>
      <c r="S279" s="82">
        <f t="shared" si="39"/>
        <v>84273.549999999814</v>
      </c>
      <c r="T279" s="85">
        <f t="shared" si="40"/>
        <v>-0.8242788888287913</v>
      </c>
      <c r="U279" s="153">
        <f>IFERROR(VLOOKUP(B279,'Balancete acumulado 2019'!$B$10:$I$1047,8,0),0)</f>
        <v>1830564.38</v>
      </c>
    </row>
    <row r="280" spans="1:21" hidden="1">
      <c r="A280"/>
      <c r="B280" s="35" t="s">
        <v>3643</v>
      </c>
      <c r="C280" s="34" t="s">
        <v>1</v>
      </c>
      <c r="D280" s="35" t="s">
        <v>3644</v>
      </c>
      <c r="E280" s="39"/>
      <c r="F280" s="5">
        <f t="shared" si="33"/>
        <v>13</v>
      </c>
      <c r="G280" s="5" t="str">
        <f t="shared" si="34"/>
        <v>3</v>
      </c>
      <c r="H280" s="81">
        <f>IFERROR(VLOOKUP(B280,'1º SEM 2019'!$B:$I,8,0),0)</f>
        <v>584480.47</v>
      </c>
      <c r="I280" s="81">
        <f>IFERROR(VLOOKUP(B280,'07.2019'!$B$10:$J$954,8,0),0)</f>
        <v>631153.42000000004</v>
      </c>
      <c r="J280" s="81">
        <f>IFERROR(VLOOKUP(B280,'08.2019'!$B$10:$J$983,8,0),0)</f>
        <v>750062.65</v>
      </c>
      <c r="K280" s="82">
        <f t="shared" si="35"/>
        <v>118909.22999999998</v>
      </c>
      <c r="L280" s="81">
        <f>IFERROR(VLOOKUP(B280,'09.2019'!$B$12:$J$998,8,0),0)</f>
        <v>914076.86</v>
      </c>
      <c r="M280" s="82">
        <f t="shared" si="36"/>
        <v>164014.20999999996</v>
      </c>
      <c r="N280" s="81">
        <f>IFERROR(VLOOKUP(B280,'Balancete 10.2019'!$B$10:$J$1020,8,0),0)</f>
        <v>1266703.8899999999</v>
      </c>
      <c r="O280" s="82">
        <f t="shared" si="37"/>
        <v>352627.02999999991</v>
      </c>
      <c r="P280" s="153">
        <f>IFERROR(VLOOKUP(B280,'Balancete 11.2019'!$B$11:$I$1020,8,0),0)</f>
        <v>1746290.83</v>
      </c>
      <c r="Q280" s="82">
        <f t="shared" si="38"/>
        <v>479586.94000000018</v>
      </c>
      <c r="R280" s="153">
        <f>IFERROR(VLOOKUP(B280,'Balancete 12.2019'!$B$10:$I$1033,8,0),0)</f>
        <v>1830564.38</v>
      </c>
      <c r="S280" s="82">
        <f t="shared" si="39"/>
        <v>84273.549999999814</v>
      </c>
      <c r="T280" s="85">
        <f t="shared" si="40"/>
        <v>-0.8242788888287913</v>
      </c>
      <c r="U280" s="153">
        <f>IFERROR(VLOOKUP(B280,'Balancete acumulado 2019'!$B$10:$I$1047,8,0),0)</f>
        <v>1830564.38</v>
      </c>
    </row>
    <row r="281" spans="1:21" hidden="1">
      <c r="A281"/>
      <c r="B281" s="35" t="s">
        <v>3645</v>
      </c>
      <c r="C281" s="34" t="s">
        <v>3646</v>
      </c>
      <c r="D281" s="35" t="s">
        <v>3647</v>
      </c>
      <c r="E281" s="39"/>
      <c r="F281" s="5">
        <f t="shared" si="33"/>
        <v>18</v>
      </c>
      <c r="G281" s="5" t="str">
        <f t="shared" si="34"/>
        <v>3</v>
      </c>
      <c r="H281" s="81">
        <f>IFERROR(VLOOKUP(B281,'1º SEM 2019'!$B:$I,8,0),0)</f>
        <v>182052.46</v>
      </c>
      <c r="I281" s="81">
        <f>IFERROR(VLOOKUP(B281,'07.2019'!$B$10:$J$954,8,0),0)</f>
        <v>190219.94</v>
      </c>
      <c r="J281" s="81">
        <f>IFERROR(VLOOKUP(B281,'08.2019'!$B$10:$J$983,8,0),0)</f>
        <v>164997.93</v>
      </c>
      <c r="K281" s="82">
        <f t="shared" si="35"/>
        <v>-25222.010000000009</v>
      </c>
      <c r="L281" s="81">
        <f>IFERROR(VLOOKUP(B281,'09.2019'!$B$12:$J$998,8,0),0)</f>
        <v>299841.03999999998</v>
      </c>
      <c r="M281" s="82">
        <f t="shared" si="36"/>
        <v>134843.10999999999</v>
      </c>
      <c r="N281" s="81">
        <f>IFERROR(VLOOKUP(B281,'Balancete 10.2019'!$B$10:$J$1020,8,0),0)</f>
        <v>222650.19</v>
      </c>
      <c r="O281" s="82">
        <f t="shared" si="37"/>
        <v>-77190.849999999977</v>
      </c>
      <c r="P281" s="153">
        <f>IFERROR(VLOOKUP(B281,'Balancete 11.2019'!$B$11:$I$1020,8,0),0)</f>
        <v>251333.21</v>
      </c>
      <c r="Q281" s="82">
        <f t="shared" si="38"/>
        <v>28683.01999999999</v>
      </c>
      <c r="R281" s="153">
        <f>IFERROR(VLOOKUP(B281,'Balancete 12.2019'!$B$10:$I$1033,8,0),0)</f>
        <v>481460.29</v>
      </c>
      <c r="S281" s="82">
        <f t="shared" si="39"/>
        <v>230127.08</v>
      </c>
      <c r="T281" s="85">
        <f t="shared" si="40"/>
        <v>7.023111931728252</v>
      </c>
      <c r="U281" s="153">
        <f>IFERROR(VLOOKUP(B281,'Balancete acumulado 2019'!$B$10:$I$1047,8,0),0)</f>
        <v>481460.29</v>
      </c>
    </row>
    <row r="282" spans="1:21" hidden="1">
      <c r="A282"/>
      <c r="B282" s="35" t="s">
        <v>3648</v>
      </c>
      <c r="C282" s="34" t="s">
        <v>3649</v>
      </c>
      <c r="D282" s="35" t="s">
        <v>3650</v>
      </c>
      <c r="E282" s="39"/>
      <c r="F282" s="5">
        <f t="shared" si="33"/>
        <v>18</v>
      </c>
      <c r="G282" s="5" t="str">
        <f t="shared" si="34"/>
        <v>3</v>
      </c>
      <c r="H282" s="81">
        <f>IFERROR(VLOOKUP(B282,'1º SEM 2019'!$B:$I,8,0),0)</f>
        <v>41901</v>
      </c>
      <c r="I282" s="81">
        <f>IFERROR(VLOOKUP(B282,'07.2019'!$B$10:$J$954,8,0),0)</f>
        <v>0</v>
      </c>
      <c r="J282" s="81">
        <f>IFERROR(VLOOKUP(B282,'08.2019'!$B$10:$J$983,8,0),0)</f>
        <v>108683.49</v>
      </c>
      <c r="K282" s="82">
        <f t="shared" si="35"/>
        <v>108683.49</v>
      </c>
      <c r="L282" s="81">
        <f>IFERROR(VLOOKUP(B282,'09.2019'!$B$12:$J$998,8,0),0)</f>
        <v>109933.35</v>
      </c>
      <c r="M282" s="82">
        <f t="shared" si="36"/>
        <v>1249.8600000000006</v>
      </c>
      <c r="N282" s="81">
        <f>IFERROR(VLOOKUP(B282,'Balancete 10.2019'!$B$10:$J$1020,8,0),0)</f>
        <v>284337</v>
      </c>
      <c r="O282" s="82">
        <f t="shared" si="37"/>
        <v>174403.65</v>
      </c>
      <c r="P282" s="153">
        <f>IFERROR(VLOOKUP(B282,'Balancete 11.2019'!$B$11:$I$1020,8,0),0)</f>
        <v>339574.83</v>
      </c>
      <c r="Q282" s="82">
        <f t="shared" si="38"/>
        <v>55237.830000000016</v>
      </c>
      <c r="R282" s="153">
        <f>IFERROR(VLOOKUP(B282,'Balancete 12.2019'!$B$10:$I$1033,8,0),0)</f>
        <v>322405.09000000003</v>
      </c>
      <c r="S282" s="82">
        <f t="shared" si="39"/>
        <v>-17169.739999999991</v>
      </c>
      <c r="T282" s="85">
        <f t="shared" si="40"/>
        <v>-1.3108329925342828</v>
      </c>
      <c r="U282" s="153">
        <f>IFERROR(VLOOKUP(B282,'Balancete acumulado 2019'!$B$10:$I$1047,8,0),0)</f>
        <v>322405.09000000003</v>
      </c>
    </row>
    <row r="283" spans="1:21" hidden="1">
      <c r="A283"/>
      <c r="B283" s="35" t="s">
        <v>3651</v>
      </c>
      <c r="C283" s="34" t="s">
        <v>3652</v>
      </c>
      <c r="D283" s="35" t="s">
        <v>3653</v>
      </c>
      <c r="E283" s="39"/>
      <c r="F283" s="5">
        <f t="shared" si="33"/>
        <v>18</v>
      </c>
      <c r="G283" s="5" t="str">
        <f t="shared" si="34"/>
        <v>3</v>
      </c>
      <c r="H283" s="81">
        <f>IFERROR(VLOOKUP(B283,'1º SEM 2019'!$B:$I,8,0),0)</f>
        <v>197159.69</v>
      </c>
      <c r="I283" s="81">
        <f>IFERROR(VLOOKUP(B283,'07.2019'!$B$10:$J$954,8,0),0)</f>
        <v>160408.76</v>
      </c>
      <c r="J283" s="81">
        <f>IFERROR(VLOOKUP(B283,'08.2019'!$B$10:$J$983,8,0),0)</f>
        <v>193332.54</v>
      </c>
      <c r="K283" s="82">
        <f t="shared" si="35"/>
        <v>32923.78</v>
      </c>
      <c r="L283" s="81">
        <f>IFERROR(VLOOKUP(B283,'09.2019'!$B$12:$J$998,8,0),0)</f>
        <v>231957.28</v>
      </c>
      <c r="M283" s="82">
        <f t="shared" si="36"/>
        <v>38624.739999999991</v>
      </c>
      <c r="N283" s="81">
        <f>IFERROR(VLOOKUP(B283,'Balancete 10.2019'!$B$10:$J$1020,8,0),0)</f>
        <v>596138.48</v>
      </c>
      <c r="O283" s="82">
        <f t="shared" si="37"/>
        <v>364181.19999999995</v>
      </c>
      <c r="P283" s="153">
        <f>IFERROR(VLOOKUP(B283,'Balancete 11.2019'!$B$11:$I$1020,8,0),0)</f>
        <v>717316.18</v>
      </c>
      <c r="Q283" s="82">
        <f t="shared" si="38"/>
        <v>121177.70000000007</v>
      </c>
      <c r="R283" s="153">
        <f>IFERROR(VLOOKUP(B283,'Balancete 12.2019'!$B$10:$I$1033,8,0),0)</f>
        <v>831743.08</v>
      </c>
      <c r="S283" s="82">
        <f t="shared" si="39"/>
        <v>114426.89999999991</v>
      </c>
      <c r="T283" s="85">
        <f t="shared" si="40"/>
        <v>-5.5709920224597087E-2</v>
      </c>
      <c r="U283" s="153">
        <f>IFERROR(VLOOKUP(B283,'Balancete acumulado 2019'!$B$10:$I$1047,8,0),0)</f>
        <v>831743.08</v>
      </c>
    </row>
    <row r="284" spans="1:21" hidden="1">
      <c r="A284"/>
      <c r="B284" s="35" t="s">
        <v>5967</v>
      </c>
      <c r="C284" s="34" t="s">
        <v>5968</v>
      </c>
      <c r="D284" s="35" t="s">
        <v>5969</v>
      </c>
      <c r="E284" s="39"/>
      <c r="F284" s="5">
        <f t="shared" si="33"/>
        <v>18</v>
      </c>
      <c r="G284" s="5" t="str">
        <f t="shared" si="34"/>
        <v>3</v>
      </c>
      <c r="H284" s="81">
        <f>IFERROR(VLOOKUP(B284,'1º SEM 2019'!$B:$I,8,0),0)</f>
        <v>0</v>
      </c>
      <c r="I284" s="81">
        <f>IFERROR(VLOOKUP(B284,'07.2019'!$B$10:$J$954,8,0),0)</f>
        <v>0</v>
      </c>
      <c r="J284" s="81">
        <f>IFERROR(VLOOKUP(B284,'08.2019'!$B$10:$J$983,8,0),0)</f>
        <v>0</v>
      </c>
      <c r="K284" s="82">
        <f t="shared" si="35"/>
        <v>0</v>
      </c>
      <c r="L284" s="81">
        <f>IFERROR(VLOOKUP(B284,'09.2019'!$B$12:$J$998,8,0),0)</f>
        <v>16.36</v>
      </c>
      <c r="M284" s="82">
        <f t="shared" si="36"/>
        <v>16.36</v>
      </c>
      <c r="N284" s="81">
        <f>IFERROR(VLOOKUP(B284,'Balancete 10.2019'!$B$10:$J$1020,8,0),0)</f>
        <v>2187.38</v>
      </c>
      <c r="O284" s="82">
        <f t="shared" si="37"/>
        <v>2171.02</v>
      </c>
      <c r="P284" s="153">
        <f>IFERROR(VLOOKUP(B284,'Balancete 11.2019'!$B$11:$I$1020,8,0),0)</f>
        <v>2645.66</v>
      </c>
      <c r="Q284" s="82">
        <f t="shared" si="38"/>
        <v>458.27999999999975</v>
      </c>
      <c r="R284" s="153">
        <f>IFERROR(VLOOKUP(B284,'Balancete 12.2019'!$B$10:$I$1033,8,0),0)</f>
        <v>33.409999999999997</v>
      </c>
      <c r="S284" s="82">
        <f t="shared" si="39"/>
        <v>-2612.25</v>
      </c>
      <c r="T284" s="85">
        <f t="shared" si="40"/>
        <v>-6.7001178318931691</v>
      </c>
      <c r="U284" s="153">
        <f>IFERROR(VLOOKUP(B284,'Balancete acumulado 2019'!$B$10:$I$1047,8,0),0)</f>
        <v>33.409999999999997</v>
      </c>
    </row>
    <row r="285" spans="1:21" hidden="1">
      <c r="A285"/>
      <c r="B285" s="35" t="s">
        <v>3654</v>
      </c>
      <c r="C285" s="34" t="s">
        <v>3655</v>
      </c>
      <c r="D285" s="35" t="s">
        <v>3656</v>
      </c>
      <c r="E285" s="39"/>
      <c r="F285" s="5">
        <f t="shared" si="33"/>
        <v>18</v>
      </c>
      <c r="G285" s="5" t="str">
        <f t="shared" si="34"/>
        <v>3</v>
      </c>
      <c r="H285" s="81">
        <f>IFERROR(VLOOKUP(B285,'1º SEM 2019'!$B:$I,8,0),0)</f>
        <v>163367.32</v>
      </c>
      <c r="I285" s="81">
        <f>IFERROR(VLOOKUP(B285,'07.2019'!$B$10:$J$954,8,0),0)</f>
        <v>280524.71999999997</v>
      </c>
      <c r="J285" s="81">
        <f>IFERROR(VLOOKUP(B285,'08.2019'!$B$10:$J$983,8,0),0)</f>
        <v>283048.69</v>
      </c>
      <c r="K285" s="82">
        <f t="shared" si="35"/>
        <v>2523.9700000000303</v>
      </c>
      <c r="L285" s="81">
        <f>IFERROR(VLOOKUP(B285,'09.2019'!$B$12:$J$998,8,0),0)</f>
        <v>272328.83</v>
      </c>
      <c r="M285" s="82">
        <f t="shared" si="36"/>
        <v>-10719.859999999986</v>
      </c>
      <c r="N285" s="81">
        <f>IFERROR(VLOOKUP(B285,'Balancete 10.2019'!$B$10:$J$1020,8,0),0)</f>
        <v>161390.84</v>
      </c>
      <c r="O285" s="82">
        <f t="shared" si="37"/>
        <v>-110937.99000000002</v>
      </c>
      <c r="P285" s="153">
        <f>IFERROR(VLOOKUP(B285,'Balancete 11.2019'!$B$11:$I$1020,8,0),0)</f>
        <v>435420.95</v>
      </c>
      <c r="Q285" s="82">
        <f t="shared" si="38"/>
        <v>274030.11</v>
      </c>
      <c r="R285" s="153">
        <f>IFERROR(VLOOKUP(B285,'Balancete 12.2019'!$B$10:$I$1033,8,0),0)</f>
        <v>194922.51</v>
      </c>
      <c r="S285" s="82">
        <f t="shared" si="39"/>
        <v>-240498.44</v>
      </c>
      <c r="T285" s="85">
        <f t="shared" si="40"/>
        <v>-1.8776350890783498</v>
      </c>
      <c r="U285" s="153">
        <f>IFERROR(VLOOKUP(B285,'Balancete acumulado 2019'!$B$10:$I$1047,8,0),0)</f>
        <v>194922.51</v>
      </c>
    </row>
    <row r="286" spans="1:21" hidden="1">
      <c r="A286"/>
      <c r="B286" s="35" t="s">
        <v>3657</v>
      </c>
      <c r="C286" s="34" t="s">
        <v>1</v>
      </c>
      <c r="D286" s="35" t="s">
        <v>3658</v>
      </c>
      <c r="E286" s="39"/>
      <c r="F286" s="5">
        <f t="shared" si="33"/>
        <v>13</v>
      </c>
      <c r="G286" s="5" t="str">
        <f t="shared" si="34"/>
        <v>3</v>
      </c>
      <c r="H286" s="81">
        <f>IFERROR(VLOOKUP(B286,'1º SEM 2019'!$B:$I,8,0),0)</f>
        <v>15367738.16</v>
      </c>
      <c r="I286" s="81">
        <f>IFERROR(VLOOKUP(B286,'07.2019'!$B$10:$J$954,8,0),0)</f>
        <v>17622226.879999999</v>
      </c>
      <c r="J286" s="81">
        <f>IFERROR(VLOOKUP(B286,'08.2019'!$B$10:$J$983,8,0),0)</f>
        <v>19403990.859999999</v>
      </c>
      <c r="K286" s="82">
        <f t="shared" si="35"/>
        <v>1781763.9800000004</v>
      </c>
      <c r="L286" s="81">
        <f>IFERROR(VLOOKUP(B286,'09.2019'!$B$12:$J$998,8,0),0)</f>
        <v>18745191.379999999</v>
      </c>
      <c r="M286" s="82">
        <f t="shared" si="36"/>
        <v>-658799.48000000045</v>
      </c>
      <c r="N286" s="81">
        <f>IFERROR(VLOOKUP(B286,'Balancete 10.2019'!$B$10:$J$1020,8,0),0)</f>
        <v>21648221.789999999</v>
      </c>
      <c r="O286" s="82">
        <f t="shared" si="37"/>
        <v>2903030.41</v>
      </c>
      <c r="P286" s="153">
        <f>IFERROR(VLOOKUP(B286,'Balancete 11.2019'!$B$11:$I$1020,8,0),0)</f>
        <v>24793219.379999999</v>
      </c>
      <c r="Q286" s="82">
        <f t="shared" si="38"/>
        <v>3144997.59</v>
      </c>
      <c r="R286" s="153">
        <f>IFERROR(VLOOKUP(B286,'Balancete 12.2019'!$B$10:$I$1033,8,0),0)</f>
        <v>24313367.93</v>
      </c>
      <c r="S286" s="82">
        <f t="shared" si="39"/>
        <v>-479851.44999999925</v>
      </c>
      <c r="T286" s="85">
        <f t="shared" si="40"/>
        <v>-1.1525760946608545</v>
      </c>
      <c r="U286" s="153">
        <f>IFERROR(VLOOKUP(B286,'Balancete acumulado 2019'!$B$10:$I$1047,8,0),0)</f>
        <v>24313367.93</v>
      </c>
    </row>
    <row r="287" spans="1:21" hidden="1">
      <c r="A287"/>
      <c r="B287" s="35" t="s">
        <v>3659</v>
      </c>
      <c r="C287" s="34" t="s">
        <v>1</v>
      </c>
      <c r="D287" s="35" t="s">
        <v>3660</v>
      </c>
      <c r="E287" s="39"/>
      <c r="F287" s="5">
        <f t="shared" si="33"/>
        <v>13</v>
      </c>
      <c r="G287" s="5" t="str">
        <f t="shared" si="34"/>
        <v>3</v>
      </c>
      <c r="H287" s="81">
        <f>IFERROR(VLOOKUP(B287,'1º SEM 2019'!$B:$I,8,0),0)</f>
        <v>15367738.16</v>
      </c>
      <c r="I287" s="81">
        <f>IFERROR(VLOOKUP(B287,'07.2019'!$B$10:$J$954,8,0),0)</f>
        <v>17622226.879999999</v>
      </c>
      <c r="J287" s="81">
        <f>IFERROR(VLOOKUP(B287,'08.2019'!$B$10:$J$983,8,0),0)</f>
        <v>19403990.859999999</v>
      </c>
      <c r="K287" s="82">
        <f t="shared" si="35"/>
        <v>1781763.9800000004</v>
      </c>
      <c r="L287" s="81">
        <f>IFERROR(VLOOKUP(B287,'09.2019'!$B$12:$J$998,8,0),0)</f>
        <v>18745191.379999999</v>
      </c>
      <c r="M287" s="82">
        <f t="shared" si="36"/>
        <v>-658799.48000000045</v>
      </c>
      <c r="N287" s="81">
        <f>IFERROR(VLOOKUP(B287,'Balancete 10.2019'!$B$10:$J$1020,8,0),0)</f>
        <v>21648221.789999999</v>
      </c>
      <c r="O287" s="82">
        <f t="shared" si="37"/>
        <v>2903030.41</v>
      </c>
      <c r="P287" s="153">
        <f>IFERROR(VLOOKUP(B287,'Balancete 11.2019'!$B$11:$I$1020,8,0),0)</f>
        <v>24793219.379999999</v>
      </c>
      <c r="Q287" s="82">
        <f t="shared" si="38"/>
        <v>3144997.59</v>
      </c>
      <c r="R287" s="153">
        <f>IFERROR(VLOOKUP(B287,'Balancete 12.2019'!$B$10:$I$1033,8,0),0)</f>
        <v>24313367.93</v>
      </c>
      <c r="S287" s="82">
        <f t="shared" si="39"/>
        <v>-479851.44999999925</v>
      </c>
      <c r="T287" s="85">
        <f t="shared" si="40"/>
        <v>-1.1525760946608545</v>
      </c>
      <c r="U287" s="153">
        <f>IFERROR(VLOOKUP(B287,'Balancete acumulado 2019'!$B$10:$I$1047,8,0),0)</f>
        <v>24313367.93</v>
      </c>
    </row>
    <row r="288" spans="1:21" hidden="1">
      <c r="A288"/>
      <c r="B288" s="35" t="s">
        <v>3661</v>
      </c>
      <c r="C288" s="34" t="s">
        <v>3662</v>
      </c>
      <c r="D288" s="35" t="s">
        <v>3663</v>
      </c>
      <c r="E288" s="39"/>
      <c r="F288" s="5">
        <f t="shared" si="33"/>
        <v>18</v>
      </c>
      <c r="G288" s="5" t="str">
        <f t="shared" si="34"/>
        <v>3</v>
      </c>
      <c r="H288" s="81">
        <f>IFERROR(VLOOKUP(B288,'1º SEM 2019'!$B:$I,8,0),0)</f>
        <v>10443.709999999999</v>
      </c>
      <c r="I288" s="81">
        <f>IFERROR(VLOOKUP(B288,'07.2019'!$B$10:$J$954,8,0),0)</f>
        <v>11436.09</v>
      </c>
      <c r="J288" s="81">
        <f>IFERROR(VLOOKUP(B288,'08.2019'!$B$10:$J$983,8,0),0)</f>
        <v>11025.34</v>
      </c>
      <c r="K288" s="82">
        <f t="shared" si="35"/>
        <v>-410.75</v>
      </c>
      <c r="L288" s="81">
        <f>IFERROR(VLOOKUP(B288,'09.2019'!$B$12:$J$998,8,0),0)</f>
        <v>8921.82</v>
      </c>
      <c r="M288" s="82">
        <f t="shared" si="36"/>
        <v>-2103.5200000000004</v>
      </c>
      <c r="N288" s="81">
        <f>IFERROR(VLOOKUP(B288,'Balancete 10.2019'!$B$10:$J$1020,8,0),0)</f>
        <v>6430.37</v>
      </c>
      <c r="O288" s="82">
        <f t="shared" si="37"/>
        <v>-2491.4499999999998</v>
      </c>
      <c r="P288" s="153">
        <f>IFERROR(VLOOKUP(B288,'Balancete 11.2019'!$B$11:$I$1020,8,0),0)</f>
        <v>54653.34</v>
      </c>
      <c r="Q288" s="82">
        <f t="shared" si="38"/>
        <v>48222.969999999994</v>
      </c>
      <c r="R288" s="153">
        <f>IFERROR(VLOOKUP(B288,'Balancete 12.2019'!$B$10:$I$1033,8,0),0)</f>
        <v>12856.85</v>
      </c>
      <c r="S288" s="82">
        <f t="shared" si="39"/>
        <v>-41796.49</v>
      </c>
      <c r="T288" s="85">
        <f t="shared" si="40"/>
        <v>-1.8667340481102679</v>
      </c>
      <c r="U288" s="153">
        <f>IFERROR(VLOOKUP(B288,'Balancete acumulado 2019'!$B$10:$I$1047,8,0),0)</f>
        <v>12856.85</v>
      </c>
    </row>
    <row r="289" spans="1:21" hidden="1">
      <c r="A289"/>
      <c r="B289" s="35" t="s">
        <v>3664</v>
      </c>
      <c r="C289" s="34" t="s">
        <v>3665</v>
      </c>
      <c r="D289" s="35" t="s">
        <v>3666</v>
      </c>
      <c r="E289" s="39"/>
      <c r="F289" s="5">
        <f t="shared" si="33"/>
        <v>18</v>
      </c>
      <c r="G289" s="5" t="str">
        <f t="shared" si="34"/>
        <v>3</v>
      </c>
      <c r="H289" s="81">
        <f>IFERROR(VLOOKUP(B289,'1º SEM 2019'!$B:$I,8,0),0)</f>
        <v>7995836.4500000002</v>
      </c>
      <c r="I289" s="81">
        <f>IFERROR(VLOOKUP(B289,'07.2019'!$B$10:$J$954,8,0),0)</f>
        <v>9052897.2899999991</v>
      </c>
      <c r="J289" s="81">
        <f>IFERROR(VLOOKUP(B289,'08.2019'!$B$10:$J$983,8,0),0)</f>
        <v>10157626.23</v>
      </c>
      <c r="K289" s="82">
        <f t="shared" si="35"/>
        <v>1104728.9400000013</v>
      </c>
      <c r="L289" s="81">
        <f>IFERROR(VLOOKUP(B289,'09.2019'!$B$12:$J$998,8,0),0)</f>
        <v>7897107.2199999997</v>
      </c>
      <c r="M289" s="82">
        <f t="shared" si="36"/>
        <v>-2260519.0100000007</v>
      </c>
      <c r="N289" s="81">
        <f>IFERROR(VLOOKUP(B289,'Balancete 10.2019'!$B$10:$J$1020,8,0),0)</f>
        <v>10071890.6</v>
      </c>
      <c r="O289" s="82">
        <f t="shared" si="37"/>
        <v>2174783.38</v>
      </c>
      <c r="P289" s="153">
        <f>IFERROR(VLOOKUP(B289,'Balancete 11.2019'!$B$11:$I$1020,8,0),0)</f>
        <v>11504797.300000001</v>
      </c>
      <c r="Q289" s="82">
        <f t="shared" si="38"/>
        <v>1432906.7000000011</v>
      </c>
      <c r="R289" s="153">
        <f>IFERROR(VLOOKUP(B289,'Balancete 12.2019'!$B$10:$I$1033,8,0),0)</f>
        <v>11102965.91</v>
      </c>
      <c r="S289" s="82">
        <f t="shared" si="39"/>
        <v>-401831.3900000006</v>
      </c>
      <c r="T289" s="85">
        <f t="shared" si="40"/>
        <v>-1.2804309519942927</v>
      </c>
      <c r="U289" s="153">
        <f>IFERROR(VLOOKUP(B289,'Balancete acumulado 2019'!$B$10:$I$1047,8,0),0)</f>
        <v>11102965.91</v>
      </c>
    </row>
    <row r="290" spans="1:21" hidden="1">
      <c r="A290"/>
      <c r="B290" s="35" t="s">
        <v>3667</v>
      </c>
      <c r="C290" s="34" t="s">
        <v>3668</v>
      </c>
      <c r="D290" s="35" t="s">
        <v>3669</v>
      </c>
      <c r="E290" s="39"/>
      <c r="F290" s="5">
        <f t="shared" si="33"/>
        <v>18</v>
      </c>
      <c r="G290" s="5" t="str">
        <f t="shared" si="34"/>
        <v>3</v>
      </c>
      <c r="H290" s="81">
        <f>IFERROR(VLOOKUP(B290,'1º SEM 2019'!$B:$I,8,0),0)</f>
        <v>2942953.41</v>
      </c>
      <c r="I290" s="81">
        <f>IFERROR(VLOOKUP(B290,'07.2019'!$B$10:$J$954,8,0),0)</f>
        <v>3794340.7</v>
      </c>
      <c r="J290" s="81">
        <f>IFERROR(VLOOKUP(B290,'08.2019'!$B$10:$J$983,8,0),0)</f>
        <v>4183587.62</v>
      </c>
      <c r="K290" s="82">
        <f t="shared" si="35"/>
        <v>389246.91999999993</v>
      </c>
      <c r="L290" s="81">
        <f>IFERROR(VLOOKUP(B290,'09.2019'!$B$12:$J$998,8,0),0)</f>
        <v>5054880.12</v>
      </c>
      <c r="M290" s="82">
        <f t="shared" si="36"/>
        <v>871292.5</v>
      </c>
      <c r="N290" s="81">
        <f>IFERROR(VLOOKUP(B290,'Balancete 10.2019'!$B$10:$J$1020,8,0),0)</f>
        <v>5807767.1500000004</v>
      </c>
      <c r="O290" s="82">
        <f t="shared" si="37"/>
        <v>752887.03000000026</v>
      </c>
      <c r="P290" s="153">
        <f>IFERROR(VLOOKUP(B290,'Balancete 11.2019'!$B$11:$I$1020,8,0),0)</f>
        <v>6880069.1299999999</v>
      </c>
      <c r="Q290" s="82">
        <f t="shared" si="38"/>
        <v>1072301.9799999995</v>
      </c>
      <c r="R290" s="153">
        <f>IFERROR(VLOOKUP(B290,'Balancete 12.2019'!$B$10:$I$1033,8,0),0)</f>
        <v>7152570.6200000001</v>
      </c>
      <c r="S290" s="82">
        <f t="shared" si="39"/>
        <v>272501.49000000022</v>
      </c>
      <c r="T290" s="85">
        <f t="shared" si="40"/>
        <v>-0.74587243604642017</v>
      </c>
      <c r="U290" s="153">
        <f>IFERROR(VLOOKUP(B290,'Balancete acumulado 2019'!$B$10:$I$1047,8,0),0)</f>
        <v>7152570.6200000001</v>
      </c>
    </row>
    <row r="291" spans="1:21" hidden="1">
      <c r="A291"/>
      <c r="B291" s="35" t="s">
        <v>3670</v>
      </c>
      <c r="C291" s="34" t="s">
        <v>3671</v>
      </c>
      <c r="D291" s="35" t="s">
        <v>3672</v>
      </c>
      <c r="E291" s="39"/>
      <c r="F291" s="5">
        <f t="shared" si="33"/>
        <v>18</v>
      </c>
      <c r="G291" s="5" t="str">
        <f t="shared" si="34"/>
        <v>3</v>
      </c>
      <c r="H291" s="81">
        <f>IFERROR(VLOOKUP(B291,'1º SEM 2019'!$B:$I,8,0),0)</f>
        <v>2579805.0099999998</v>
      </c>
      <c r="I291" s="81">
        <f>IFERROR(VLOOKUP(B291,'07.2019'!$B$10:$J$954,8,0),0)</f>
        <v>2690260.68</v>
      </c>
      <c r="J291" s="81">
        <f>IFERROR(VLOOKUP(B291,'08.2019'!$B$10:$J$983,8,0),0)</f>
        <v>2512707.33</v>
      </c>
      <c r="K291" s="82">
        <f t="shared" si="35"/>
        <v>-177553.35000000009</v>
      </c>
      <c r="L291" s="81">
        <f>IFERROR(VLOOKUP(B291,'09.2019'!$B$12:$J$998,8,0),0)</f>
        <v>2308568.85</v>
      </c>
      <c r="M291" s="82">
        <f t="shared" si="36"/>
        <v>-204138.47999999998</v>
      </c>
      <c r="N291" s="81">
        <f>IFERROR(VLOOKUP(B291,'Balancete 10.2019'!$B$10:$J$1020,8,0),0)</f>
        <v>2065884.98</v>
      </c>
      <c r="O291" s="82">
        <f t="shared" si="37"/>
        <v>-242683.87000000011</v>
      </c>
      <c r="P291" s="153">
        <f>IFERROR(VLOOKUP(B291,'Balancete 11.2019'!$B$11:$I$1020,8,0),0)</f>
        <v>2066449.74</v>
      </c>
      <c r="Q291" s="82">
        <f t="shared" si="38"/>
        <v>564.76000000000931</v>
      </c>
      <c r="R291" s="153">
        <f>IFERROR(VLOOKUP(B291,'Balancete 12.2019'!$B$10:$I$1033,8,0),0)</f>
        <v>1998944.62</v>
      </c>
      <c r="S291" s="82">
        <f t="shared" si="39"/>
        <v>-67505.119999999879</v>
      </c>
      <c r="T291" s="85">
        <f t="shared" si="40"/>
        <v>-120.52886181740698</v>
      </c>
      <c r="U291" s="153">
        <f>IFERROR(VLOOKUP(B291,'Balancete acumulado 2019'!$B$10:$I$1047,8,0),0)</f>
        <v>1998944.62</v>
      </c>
    </row>
    <row r="292" spans="1:21" hidden="1">
      <c r="A292"/>
      <c r="B292" s="35" t="s">
        <v>3673</v>
      </c>
      <c r="C292" s="34" t="s">
        <v>3674</v>
      </c>
      <c r="D292" s="35" t="s">
        <v>3675</v>
      </c>
      <c r="E292" s="39"/>
      <c r="F292" s="5">
        <f t="shared" si="33"/>
        <v>18</v>
      </c>
      <c r="G292" s="5" t="str">
        <f t="shared" si="34"/>
        <v>3</v>
      </c>
      <c r="H292" s="81">
        <f>IFERROR(VLOOKUP(B292,'1º SEM 2019'!$B:$I,8,0),0)</f>
        <v>82650.22</v>
      </c>
      <c r="I292" s="81">
        <f>IFERROR(VLOOKUP(B292,'07.2019'!$B$10:$J$954,8,0),0)</f>
        <v>103929</v>
      </c>
      <c r="J292" s="81">
        <f>IFERROR(VLOOKUP(B292,'08.2019'!$B$10:$J$983,8,0),0)</f>
        <v>170741.55</v>
      </c>
      <c r="K292" s="82">
        <f t="shared" si="35"/>
        <v>66812.549999999988</v>
      </c>
      <c r="L292" s="81">
        <f>IFERROR(VLOOKUP(B292,'09.2019'!$B$12:$J$998,8,0),0)</f>
        <v>189696.15</v>
      </c>
      <c r="M292" s="82">
        <f t="shared" si="36"/>
        <v>18954.600000000006</v>
      </c>
      <c r="N292" s="81">
        <f>IFERROR(VLOOKUP(B292,'Balancete 10.2019'!$B$10:$J$1020,8,0),0)</f>
        <v>152463.43</v>
      </c>
      <c r="O292" s="82">
        <f t="shared" si="37"/>
        <v>-37232.720000000001</v>
      </c>
      <c r="P292" s="153">
        <f>IFERROR(VLOOKUP(B292,'Balancete 11.2019'!$B$11:$I$1020,8,0),0)</f>
        <v>473115.95</v>
      </c>
      <c r="Q292" s="82">
        <f t="shared" si="38"/>
        <v>320652.52</v>
      </c>
      <c r="R292" s="153">
        <f>IFERROR(VLOOKUP(B292,'Balancete 12.2019'!$B$10:$I$1033,8,0),0)</f>
        <v>460097.28000000003</v>
      </c>
      <c r="S292" s="82">
        <f t="shared" si="39"/>
        <v>-13018.669999999984</v>
      </c>
      <c r="T292" s="85">
        <f t="shared" si="40"/>
        <v>-1.0406005541450289</v>
      </c>
      <c r="U292" s="153">
        <f>IFERROR(VLOOKUP(B292,'Balancete acumulado 2019'!$B$10:$I$1047,8,0),0)</f>
        <v>460097.28000000003</v>
      </c>
    </row>
    <row r="293" spans="1:21" hidden="1">
      <c r="A293"/>
      <c r="B293" s="35" t="s">
        <v>3676</v>
      </c>
      <c r="C293" s="34" t="s">
        <v>3677</v>
      </c>
      <c r="D293" s="35" t="s">
        <v>3678</v>
      </c>
      <c r="E293" s="39"/>
      <c r="F293" s="5">
        <f t="shared" si="33"/>
        <v>18</v>
      </c>
      <c r="G293" s="5" t="str">
        <f t="shared" si="34"/>
        <v>3</v>
      </c>
      <c r="H293" s="81">
        <f>IFERROR(VLOOKUP(B293,'1º SEM 2019'!$B:$I,8,0),0)</f>
        <v>477552.13</v>
      </c>
      <c r="I293" s="81">
        <f>IFERROR(VLOOKUP(B293,'07.2019'!$B$10:$J$954,8,0),0)</f>
        <v>410737.62</v>
      </c>
      <c r="J293" s="81">
        <f>IFERROR(VLOOKUP(B293,'08.2019'!$B$10:$J$983,8,0),0)</f>
        <v>514329.25</v>
      </c>
      <c r="K293" s="82">
        <f t="shared" si="35"/>
        <v>103591.63</v>
      </c>
      <c r="L293" s="81">
        <f>IFERROR(VLOOKUP(B293,'09.2019'!$B$12:$J$998,8,0),0)</f>
        <v>456608.45</v>
      </c>
      <c r="M293" s="82">
        <f t="shared" si="36"/>
        <v>-57720.799999999988</v>
      </c>
      <c r="N293" s="81">
        <f>IFERROR(VLOOKUP(B293,'Balancete 10.2019'!$B$10:$J$1020,8,0),0)</f>
        <v>506088.95</v>
      </c>
      <c r="O293" s="82">
        <f t="shared" si="37"/>
        <v>49480.5</v>
      </c>
      <c r="P293" s="153">
        <f>IFERROR(VLOOKUP(B293,'Balancete 11.2019'!$B$11:$I$1020,8,0),0)</f>
        <v>651158.52</v>
      </c>
      <c r="Q293" s="82">
        <f t="shared" si="38"/>
        <v>145069.57</v>
      </c>
      <c r="R293" s="153">
        <f>IFERROR(VLOOKUP(B293,'Balancete 12.2019'!$B$10:$I$1033,8,0),0)</f>
        <v>824677.33</v>
      </c>
      <c r="S293" s="82">
        <f t="shared" si="39"/>
        <v>173518.80999999994</v>
      </c>
      <c r="T293" s="85">
        <f t="shared" si="40"/>
        <v>0.19610756411561669</v>
      </c>
      <c r="U293" s="153">
        <f>IFERROR(VLOOKUP(B293,'Balancete acumulado 2019'!$B$10:$I$1047,8,0),0)</f>
        <v>824677.33</v>
      </c>
    </row>
    <row r="294" spans="1:21" hidden="1">
      <c r="A294"/>
      <c r="B294" s="35" t="s">
        <v>3679</v>
      </c>
      <c r="C294" s="34" t="s">
        <v>3680</v>
      </c>
      <c r="D294" s="35" t="s">
        <v>3681</v>
      </c>
      <c r="E294" s="39"/>
      <c r="F294" s="5">
        <f t="shared" si="33"/>
        <v>18</v>
      </c>
      <c r="G294" s="5" t="str">
        <f t="shared" si="34"/>
        <v>3</v>
      </c>
      <c r="H294" s="81">
        <f>IFERROR(VLOOKUP(B294,'1º SEM 2019'!$B:$I,8,0),0)</f>
        <v>1278497.23</v>
      </c>
      <c r="I294" s="81">
        <f>IFERROR(VLOOKUP(B294,'07.2019'!$B$10:$J$954,8,0),0)</f>
        <v>1558625.5</v>
      </c>
      <c r="J294" s="81">
        <f>IFERROR(VLOOKUP(B294,'08.2019'!$B$10:$J$983,8,0),0)</f>
        <v>1853973.54</v>
      </c>
      <c r="K294" s="82">
        <f t="shared" si="35"/>
        <v>295348.04000000004</v>
      </c>
      <c r="L294" s="81">
        <f>IFERROR(VLOOKUP(B294,'09.2019'!$B$12:$J$998,8,0),0)</f>
        <v>2829408.77</v>
      </c>
      <c r="M294" s="82">
        <f t="shared" si="36"/>
        <v>975435.23</v>
      </c>
      <c r="N294" s="81">
        <f>IFERROR(VLOOKUP(B294,'Balancete 10.2019'!$B$10:$J$1020,8,0),0)</f>
        <v>3037696.31</v>
      </c>
      <c r="O294" s="82">
        <f t="shared" si="37"/>
        <v>208287.54000000004</v>
      </c>
      <c r="P294" s="153">
        <f>IFERROR(VLOOKUP(B294,'Balancete 11.2019'!$B$11:$I$1020,8,0),0)</f>
        <v>3162975.4</v>
      </c>
      <c r="Q294" s="82">
        <f t="shared" si="38"/>
        <v>125279.08999999985</v>
      </c>
      <c r="R294" s="153">
        <f>IFERROR(VLOOKUP(B294,'Balancete 12.2019'!$B$10:$I$1033,8,0),0)</f>
        <v>2761255.32</v>
      </c>
      <c r="S294" s="82">
        <f t="shared" si="39"/>
        <v>-401720.08000000007</v>
      </c>
      <c r="T294" s="85">
        <f t="shared" si="40"/>
        <v>-4.206601197374602</v>
      </c>
      <c r="U294" s="153">
        <f>IFERROR(VLOOKUP(B294,'Balancete acumulado 2019'!$B$10:$I$1047,8,0),0)</f>
        <v>2761255.32</v>
      </c>
    </row>
    <row r="295" spans="1:21" hidden="1">
      <c r="A295"/>
      <c r="B295" s="35" t="s">
        <v>3682</v>
      </c>
      <c r="C295" s="34" t="s">
        <v>1</v>
      </c>
      <c r="D295" s="35" t="s">
        <v>3683</v>
      </c>
      <c r="E295" s="39"/>
      <c r="F295" s="5">
        <f t="shared" si="33"/>
        <v>13</v>
      </c>
      <c r="G295" s="5" t="str">
        <f t="shared" si="34"/>
        <v>3</v>
      </c>
      <c r="H295" s="81">
        <f>IFERROR(VLOOKUP(B295,'1º SEM 2019'!$B:$I,8,0),0)</f>
        <v>28515474.670000002</v>
      </c>
      <c r="I295" s="81">
        <f>IFERROR(VLOOKUP(B295,'07.2019'!$B$10:$J$954,8,0),0)</f>
        <v>32140611.77</v>
      </c>
      <c r="J295" s="81">
        <f>IFERROR(VLOOKUP(B295,'08.2019'!$B$10:$J$983,8,0),0)</f>
        <v>30527309.129999999</v>
      </c>
      <c r="K295" s="82">
        <f t="shared" si="35"/>
        <v>-1613302.6400000006</v>
      </c>
      <c r="L295" s="81">
        <f>IFERROR(VLOOKUP(B295,'09.2019'!$B$12:$J$998,8,0),0)</f>
        <v>31291258.140000001</v>
      </c>
      <c r="M295" s="82">
        <f t="shared" si="36"/>
        <v>763949.01000000164</v>
      </c>
      <c r="N295" s="81">
        <f>IFERROR(VLOOKUP(B295,'Balancete 10.2019'!$B$10:$J$1020,8,0),0)</f>
        <v>31994244.73</v>
      </c>
      <c r="O295" s="82">
        <f t="shared" si="37"/>
        <v>702986.58999999985</v>
      </c>
      <c r="P295" s="153">
        <f>IFERROR(VLOOKUP(B295,'Balancete 11.2019'!$B$11:$I$1020,8,0),0)</f>
        <v>31895158.780000001</v>
      </c>
      <c r="Q295" s="82">
        <f t="shared" si="38"/>
        <v>-99085.949999999255</v>
      </c>
      <c r="R295" s="153">
        <f>IFERROR(VLOOKUP(B295,'Balancete 12.2019'!$B$10:$I$1033,8,0),0)</f>
        <v>32430998.780000001</v>
      </c>
      <c r="S295" s="82">
        <f t="shared" si="39"/>
        <v>535840</v>
      </c>
      <c r="T295" s="85">
        <f t="shared" si="40"/>
        <v>-6.4078302726068026</v>
      </c>
      <c r="U295" s="153">
        <f>IFERROR(VLOOKUP(B295,'Balancete acumulado 2019'!$B$10:$I$1047,8,0),0)</f>
        <v>32430998.780000001</v>
      </c>
    </row>
    <row r="296" spans="1:21" hidden="1">
      <c r="A296"/>
      <c r="B296" s="35" t="s">
        <v>3684</v>
      </c>
      <c r="C296" s="34" t="s">
        <v>1</v>
      </c>
      <c r="D296" s="35" t="s">
        <v>3685</v>
      </c>
      <c r="E296" s="39"/>
      <c r="F296" s="5">
        <f t="shared" si="33"/>
        <v>13</v>
      </c>
      <c r="G296" s="5" t="str">
        <f t="shared" si="34"/>
        <v>3</v>
      </c>
      <c r="H296" s="81">
        <f>IFERROR(VLOOKUP(B296,'1º SEM 2019'!$B:$I,8,0),0)</f>
        <v>28515474.670000002</v>
      </c>
      <c r="I296" s="81">
        <f>IFERROR(VLOOKUP(B296,'07.2019'!$B$10:$J$954,8,0),0)</f>
        <v>32140611.77</v>
      </c>
      <c r="J296" s="81">
        <f>IFERROR(VLOOKUP(B296,'08.2019'!$B$10:$J$983,8,0),0)</f>
        <v>30527309.129999999</v>
      </c>
      <c r="K296" s="82">
        <f t="shared" si="35"/>
        <v>-1613302.6400000006</v>
      </c>
      <c r="L296" s="81">
        <f>IFERROR(VLOOKUP(B296,'09.2019'!$B$12:$J$998,8,0),0)</f>
        <v>31291258.140000001</v>
      </c>
      <c r="M296" s="82">
        <f t="shared" si="36"/>
        <v>763949.01000000164</v>
      </c>
      <c r="N296" s="81">
        <f>IFERROR(VLOOKUP(B296,'Balancete 10.2019'!$B$10:$J$1020,8,0),0)</f>
        <v>31994244.73</v>
      </c>
      <c r="O296" s="82">
        <f t="shared" si="37"/>
        <v>702986.58999999985</v>
      </c>
      <c r="P296" s="153">
        <f>IFERROR(VLOOKUP(B296,'Balancete 11.2019'!$B$11:$I$1020,8,0),0)</f>
        <v>31895158.780000001</v>
      </c>
      <c r="Q296" s="82">
        <f t="shared" si="38"/>
        <v>-99085.949999999255</v>
      </c>
      <c r="R296" s="153">
        <f>IFERROR(VLOOKUP(B296,'Balancete 12.2019'!$B$10:$I$1033,8,0),0)</f>
        <v>32394964.329999998</v>
      </c>
      <c r="S296" s="82">
        <f t="shared" si="39"/>
        <v>499805.54999999702</v>
      </c>
      <c r="T296" s="85">
        <f t="shared" si="40"/>
        <v>-6.0441616596500394</v>
      </c>
      <c r="U296" s="153">
        <f>IFERROR(VLOOKUP(B296,'Balancete acumulado 2019'!$B$10:$I$1047,8,0),0)</f>
        <v>32394964.329999998</v>
      </c>
    </row>
    <row r="297" spans="1:21" hidden="1">
      <c r="A297"/>
      <c r="B297" s="35" t="s">
        <v>3686</v>
      </c>
      <c r="C297" s="34" t="s">
        <v>1</v>
      </c>
      <c r="D297" s="35" t="s">
        <v>3687</v>
      </c>
      <c r="E297" s="39"/>
      <c r="F297" s="5">
        <f t="shared" si="33"/>
        <v>13</v>
      </c>
      <c r="G297" s="5" t="str">
        <f t="shared" si="34"/>
        <v>3</v>
      </c>
      <c r="H297" s="81">
        <f>IFERROR(VLOOKUP(B297,'1º SEM 2019'!$B:$I,8,0),0)</f>
        <v>8198782.5599999996</v>
      </c>
      <c r="I297" s="81">
        <f>IFERROR(VLOOKUP(B297,'07.2019'!$B$10:$J$954,8,0),0)</f>
        <v>11820159.25</v>
      </c>
      <c r="J297" s="81">
        <f>IFERROR(VLOOKUP(B297,'08.2019'!$B$10:$J$983,8,0),0)</f>
        <v>10319201.92</v>
      </c>
      <c r="K297" s="82">
        <f t="shared" si="35"/>
        <v>-1500957.33</v>
      </c>
      <c r="L297" s="81">
        <f>IFERROR(VLOOKUP(B297,'09.2019'!$B$12:$J$998,8,0),0)</f>
        <v>9371303.7799999993</v>
      </c>
      <c r="M297" s="82">
        <f t="shared" si="36"/>
        <v>-947898.1400000006</v>
      </c>
      <c r="N297" s="81">
        <f>IFERROR(VLOOKUP(B297,'Balancete 10.2019'!$B$10:$J$1020,8,0),0)</f>
        <v>10117895.43</v>
      </c>
      <c r="O297" s="82">
        <f t="shared" si="37"/>
        <v>746591.65000000037</v>
      </c>
      <c r="P297" s="153">
        <f>IFERROR(VLOOKUP(B297,'Balancete 11.2019'!$B$11:$I$1020,8,0),0)</f>
        <v>12009602.300000001</v>
      </c>
      <c r="Q297" s="82">
        <f t="shared" si="38"/>
        <v>1891706.870000001</v>
      </c>
      <c r="R297" s="153">
        <f>IFERROR(VLOOKUP(B297,'Balancete 12.2019'!$B$10:$I$1033,8,0),0)</f>
        <v>12441403.789999999</v>
      </c>
      <c r="S297" s="82">
        <f t="shared" si="39"/>
        <v>431801.48999999836</v>
      </c>
      <c r="T297" s="85">
        <f t="shared" si="40"/>
        <v>-0.77173974633818498</v>
      </c>
      <c r="U297" s="153">
        <f>IFERROR(VLOOKUP(B297,'Balancete acumulado 2019'!$B$10:$I$1047,8,0),0)</f>
        <v>12441403.789999999</v>
      </c>
    </row>
    <row r="298" spans="1:21" hidden="1">
      <c r="A298"/>
      <c r="B298" s="35" t="s">
        <v>3688</v>
      </c>
      <c r="C298" s="34" t="s">
        <v>3689</v>
      </c>
      <c r="D298" s="35" t="s">
        <v>3690</v>
      </c>
      <c r="E298" s="39"/>
      <c r="F298" s="5">
        <f t="shared" si="33"/>
        <v>18</v>
      </c>
      <c r="G298" s="5" t="str">
        <f t="shared" si="34"/>
        <v>3</v>
      </c>
      <c r="H298" s="81">
        <f>IFERROR(VLOOKUP(B298,'1º SEM 2019'!$B:$I,8,0),0)</f>
        <v>15359.8</v>
      </c>
      <c r="I298" s="81">
        <f>IFERROR(VLOOKUP(B298,'07.2019'!$B$10:$J$954,8,0),0)</f>
        <v>11222.41</v>
      </c>
      <c r="J298" s="81">
        <f>IFERROR(VLOOKUP(B298,'08.2019'!$B$10:$J$983,8,0),0)</f>
        <v>4382.2</v>
      </c>
      <c r="K298" s="82">
        <f t="shared" si="35"/>
        <v>-6840.21</v>
      </c>
      <c r="L298" s="81">
        <f>IFERROR(VLOOKUP(B298,'09.2019'!$B$12:$J$998,8,0),0)</f>
        <v>28397.119999999999</v>
      </c>
      <c r="M298" s="82">
        <f t="shared" si="36"/>
        <v>24014.92</v>
      </c>
      <c r="N298" s="81">
        <f>IFERROR(VLOOKUP(B298,'Balancete 10.2019'!$B$10:$J$1020,8,0),0)</f>
        <v>10905.21</v>
      </c>
      <c r="O298" s="82">
        <f t="shared" si="37"/>
        <v>-17491.91</v>
      </c>
      <c r="P298" s="153">
        <f>IFERROR(VLOOKUP(B298,'Balancete 11.2019'!$B$11:$I$1020,8,0),0)</f>
        <v>8893.17</v>
      </c>
      <c r="Q298" s="82">
        <f t="shared" si="38"/>
        <v>-2012.0399999999991</v>
      </c>
      <c r="R298" s="153">
        <f>IFERROR(VLOOKUP(B298,'Balancete 12.2019'!$B$10:$I$1033,8,0),0)</f>
        <v>5702.16</v>
      </c>
      <c r="S298" s="82">
        <f t="shared" si="39"/>
        <v>-3191.01</v>
      </c>
      <c r="T298" s="85">
        <f t="shared" si="40"/>
        <v>0.58595753563547537</v>
      </c>
      <c r="U298" s="153">
        <f>IFERROR(VLOOKUP(B298,'Balancete acumulado 2019'!$B$10:$I$1047,8,0),0)</f>
        <v>5702.16</v>
      </c>
    </row>
    <row r="299" spans="1:21" hidden="1">
      <c r="A299"/>
      <c r="B299" s="35" t="s">
        <v>3691</v>
      </c>
      <c r="C299" s="34" t="s">
        <v>3692</v>
      </c>
      <c r="D299" s="35" t="s">
        <v>3693</v>
      </c>
      <c r="E299" s="39"/>
      <c r="F299" s="5">
        <f t="shared" si="33"/>
        <v>18</v>
      </c>
      <c r="G299" s="5" t="str">
        <f t="shared" si="34"/>
        <v>3</v>
      </c>
      <c r="H299" s="81">
        <f>IFERROR(VLOOKUP(B299,'1º SEM 2019'!$B:$I,8,0),0)</f>
        <v>0</v>
      </c>
      <c r="I299" s="81">
        <f>IFERROR(VLOOKUP(B299,'07.2019'!$B$10:$J$954,8,0),0)</f>
        <v>1277219.6000000001</v>
      </c>
      <c r="J299" s="81">
        <f>IFERROR(VLOOKUP(B299,'08.2019'!$B$10:$J$983,8,0),0)</f>
        <v>0</v>
      </c>
      <c r="K299" s="82">
        <f t="shared" si="35"/>
        <v>-1277219.6000000001</v>
      </c>
      <c r="L299" s="81">
        <f>IFERROR(VLOOKUP(B299,'09.2019'!$B$12:$J$998,8,0),0)</f>
        <v>30918.94</v>
      </c>
      <c r="M299" s="82">
        <f t="shared" si="36"/>
        <v>30918.94</v>
      </c>
      <c r="N299" s="81">
        <f>IFERROR(VLOOKUP(B299,'Balancete 10.2019'!$B$10:$J$1020,8,0),0)</f>
        <v>117756.31</v>
      </c>
      <c r="O299" s="82">
        <f t="shared" si="37"/>
        <v>86837.37</v>
      </c>
      <c r="P299" s="153">
        <f>IFERROR(VLOOKUP(B299,'Balancete 11.2019'!$B$11:$I$1020,8,0),0)</f>
        <v>341409.01</v>
      </c>
      <c r="Q299" s="82">
        <f t="shared" si="38"/>
        <v>223652.7</v>
      </c>
      <c r="R299" s="153">
        <f>IFERROR(VLOOKUP(B299,'Balancete 12.2019'!$B$10:$I$1033,8,0),0)</f>
        <v>1139921.7</v>
      </c>
      <c r="S299" s="82">
        <f t="shared" si="39"/>
        <v>798512.69</v>
      </c>
      <c r="T299" s="85">
        <f t="shared" si="40"/>
        <v>2.5703243913442577</v>
      </c>
      <c r="U299" s="153">
        <f>IFERROR(VLOOKUP(B299,'Balancete acumulado 2019'!$B$10:$I$1047,8,0),0)</f>
        <v>1139921.7</v>
      </c>
    </row>
    <row r="300" spans="1:21" hidden="1">
      <c r="A300"/>
      <c r="B300" s="35" t="s">
        <v>3694</v>
      </c>
      <c r="C300" s="34" t="s">
        <v>3695</v>
      </c>
      <c r="D300" s="35" t="s">
        <v>3696</v>
      </c>
      <c r="E300" s="39"/>
      <c r="F300" s="5">
        <f t="shared" si="33"/>
        <v>18</v>
      </c>
      <c r="G300" s="5" t="str">
        <f t="shared" si="34"/>
        <v>3</v>
      </c>
      <c r="H300" s="81">
        <f>IFERROR(VLOOKUP(B300,'1º SEM 2019'!$B:$I,8,0),0)</f>
        <v>3965341.97</v>
      </c>
      <c r="I300" s="81">
        <f>IFERROR(VLOOKUP(B300,'07.2019'!$B$10:$J$954,8,0),0)</f>
        <v>6645207.2000000002</v>
      </c>
      <c r="J300" s="81">
        <f>IFERROR(VLOOKUP(B300,'08.2019'!$B$10:$J$983,8,0),0)</f>
        <v>7684992.6399999997</v>
      </c>
      <c r="K300" s="82">
        <f t="shared" si="35"/>
        <v>1039785.4399999995</v>
      </c>
      <c r="L300" s="81">
        <f>IFERROR(VLOOKUP(B300,'09.2019'!$B$12:$J$998,8,0),0)</f>
        <v>7083915</v>
      </c>
      <c r="M300" s="82">
        <f t="shared" si="36"/>
        <v>-601077.63999999966</v>
      </c>
      <c r="N300" s="81">
        <f>IFERROR(VLOOKUP(B300,'Balancete 10.2019'!$B$10:$J$1020,8,0),0)</f>
        <v>7803776.1900000004</v>
      </c>
      <c r="O300" s="82">
        <f t="shared" si="37"/>
        <v>719861.19000000041</v>
      </c>
      <c r="P300" s="153">
        <f>IFERROR(VLOOKUP(B300,'Balancete 11.2019'!$B$11:$I$1020,8,0),0)</f>
        <v>9448866.6400000006</v>
      </c>
      <c r="Q300" s="82">
        <f t="shared" si="38"/>
        <v>1645090.4500000002</v>
      </c>
      <c r="R300" s="153">
        <f>IFERROR(VLOOKUP(B300,'Balancete 12.2019'!$B$10:$I$1033,8,0),0)</f>
        <v>8965226.9100000001</v>
      </c>
      <c r="S300" s="82">
        <f t="shared" si="39"/>
        <v>-483639.73000000045</v>
      </c>
      <c r="T300" s="85">
        <f t="shared" si="40"/>
        <v>-1.2939897499253008</v>
      </c>
      <c r="U300" s="153">
        <f>IFERROR(VLOOKUP(B300,'Balancete acumulado 2019'!$B$10:$I$1047,8,0),0)</f>
        <v>8965226.9100000001</v>
      </c>
    </row>
    <row r="301" spans="1:21" hidden="1">
      <c r="A301"/>
      <c r="B301" s="35" t="s">
        <v>3697</v>
      </c>
      <c r="C301" s="34" t="s">
        <v>3698</v>
      </c>
      <c r="D301" s="35" t="s">
        <v>3699</v>
      </c>
      <c r="E301" s="39"/>
      <c r="F301" s="5">
        <f t="shared" si="33"/>
        <v>18</v>
      </c>
      <c r="G301" s="5" t="str">
        <f t="shared" si="34"/>
        <v>3</v>
      </c>
      <c r="H301" s="81">
        <f>IFERROR(VLOOKUP(B301,'1º SEM 2019'!$B:$I,8,0),0)</f>
        <v>742230.45</v>
      </c>
      <c r="I301" s="81">
        <f>IFERROR(VLOOKUP(B301,'07.2019'!$B$10:$J$954,8,0),0)</f>
        <v>535439.84</v>
      </c>
      <c r="J301" s="81">
        <f>IFERROR(VLOOKUP(B301,'08.2019'!$B$10:$J$983,8,0),0)</f>
        <v>752664.86</v>
      </c>
      <c r="K301" s="82">
        <f t="shared" si="35"/>
        <v>217225.02000000002</v>
      </c>
      <c r="L301" s="81">
        <f>IFERROR(VLOOKUP(B301,'09.2019'!$B$12:$J$998,8,0),0)</f>
        <v>919070.22</v>
      </c>
      <c r="M301" s="82">
        <f t="shared" si="36"/>
        <v>166405.35999999999</v>
      </c>
      <c r="N301" s="81">
        <f>IFERROR(VLOOKUP(B301,'Balancete 10.2019'!$B$10:$J$1020,8,0),0)</f>
        <v>1013938.06</v>
      </c>
      <c r="O301" s="82">
        <f t="shared" si="37"/>
        <v>94867.840000000084</v>
      </c>
      <c r="P301" s="153">
        <f>IFERROR(VLOOKUP(B301,'Balancete 11.2019'!$B$11:$I$1020,8,0),0)</f>
        <v>1054809.98</v>
      </c>
      <c r="Q301" s="82">
        <f t="shared" si="38"/>
        <v>40871.919999999925</v>
      </c>
      <c r="R301" s="153">
        <f>IFERROR(VLOOKUP(B301,'Balancete 12.2019'!$B$10:$I$1033,8,0),0)</f>
        <v>801453.11</v>
      </c>
      <c r="S301" s="82">
        <f t="shared" si="39"/>
        <v>-253356.87</v>
      </c>
      <c r="T301" s="85">
        <f t="shared" si="40"/>
        <v>-7.1988003010379851</v>
      </c>
      <c r="U301" s="153">
        <f>IFERROR(VLOOKUP(B301,'Balancete acumulado 2019'!$B$10:$I$1047,8,0),0)</f>
        <v>801453.11</v>
      </c>
    </row>
    <row r="302" spans="1:21" hidden="1">
      <c r="A302"/>
      <c r="B302" s="35" t="s">
        <v>3700</v>
      </c>
      <c r="C302" s="34" t="s">
        <v>3701</v>
      </c>
      <c r="D302" s="35" t="s">
        <v>3702</v>
      </c>
      <c r="E302" s="39"/>
      <c r="F302" s="5">
        <f t="shared" si="33"/>
        <v>18</v>
      </c>
      <c r="G302" s="5" t="str">
        <f t="shared" si="34"/>
        <v>3</v>
      </c>
      <c r="H302" s="81">
        <f>IFERROR(VLOOKUP(B302,'1º SEM 2019'!$B:$I,8,0),0)</f>
        <v>1658320.37</v>
      </c>
      <c r="I302" s="81">
        <f>IFERROR(VLOOKUP(B302,'07.2019'!$B$10:$J$954,8,0),0)</f>
        <v>1736830.53</v>
      </c>
      <c r="J302" s="81">
        <f>IFERROR(VLOOKUP(B302,'08.2019'!$B$10:$J$983,8,0),0)</f>
        <v>540794.9</v>
      </c>
      <c r="K302" s="82">
        <f t="shared" si="35"/>
        <v>-1196035.6299999999</v>
      </c>
      <c r="L302" s="81">
        <f>IFERROR(VLOOKUP(B302,'09.2019'!$B$12:$J$998,8,0),0)</f>
        <v>0</v>
      </c>
      <c r="M302" s="82">
        <f t="shared" si="36"/>
        <v>-540794.9</v>
      </c>
      <c r="N302" s="81">
        <f>IFERROR(VLOOKUP(B302,'Balancete 10.2019'!$B$10:$J$1020,8,0),0)</f>
        <v>0</v>
      </c>
      <c r="O302" s="82">
        <f t="shared" si="37"/>
        <v>0</v>
      </c>
      <c r="P302" s="153">
        <f>IFERROR(VLOOKUP(B302,'Balancete 11.2019'!$B$11:$I$1020,8,0),0)</f>
        <v>0</v>
      </c>
      <c r="Q302" s="82">
        <f t="shared" si="38"/>
        <v>0</v>
      </c>
      <c r="R302" s="153">
        <f>IFERROR(VLOOKUP(B302,'Balancete 12.2019'!$B$10:$I$1033,8,0),0)</f>
        <v>453691.82</v>
      </c>
      <c r="S302" s="82">
        <f t="shared" si="39"/>
        <v>453691.82</v>
      </c>
      <c r="T302" s="85">
        <f t="shared" si="40"/>
        <v>0</v>
      </c>
      <c r="U302" s="153">
        <f>IFERROR(VLOOKUP(B302,'Balancete acumulado 2019'!$B$10:$I$1047,8,0),0)</f>
        <v>453691.82</v>
      </c>
    </row>
    <row r="303" spans="1:21" hidden="1">
      <c r="A303"/>
      <c r="B303" s="35" t="s">
        <v>3703</v>
      </c>
      <c r="C303" s="34" t="s">
        <v>3704</v>
      </c>
      <c r="D303" s="35" t="s">
        <v>3705</v>
      </c>
      <c r="E303" s="39"/>
      <c r="F303" s="5">
        <f t="shared" si="33"/>
        <v>18</v>
      </c>
      <c r="G303" s="5" t="str">
        <f t="shared" si="34"/>
        <v>3</v>
      </c>
      <c r="H303" s="81">
        <f>IFERROR(VLOOKUP(B303,'1º SEM 2019'!$B:$I,8,0),0)</f>
        <v>628866.11</v>
      </c>
      <c r="I303" s="81">
        <f>IFERROR(VLOOKUP(B303,'07.2019'!$B$10:$J$954,8,0),0)</f>
        <v>552957.17000000004</v>
      </c>
      <c r="J303" s="81">
        <f>IFERROR(VLOOKUP(B303,'08.2019'!$B$10:$J$983,8,0),0)</f>
        <v>523763.37</v>
      </c>
      <c r="K303" s="82">
        <f t="shared" si="35"/>
        <v>-29193.800000000047</v>
      </c>
      <c r="L303" s="81">
        <f>IFERROR(VLOOKUP(B303,'09.2019'!$B$12:$J$998,8,0),0)</f>
        <v>499196.03</v>
      </c>
      <c r="M303" s="82">
        <f t="shared" si="36"/>
        <v>-24567.339999999967</v>
      </c>
      <c r="N303" s="81">
        <f>IFERROR(VLOOKUP(B303,'Balancete 10.2019'!$B$10:$J$1020,8,0),0)</f>
        <v>421476.49</v>
      </c>
      <c r="O303" s="82">
        <f t="shared" si="37"/>
        <v>-77719.540000000037</v>
      </c>
      <c r="P303" s="153">
        <f>IFERROR(VLOOKUP(B303,'Balancete 11.2019'!$B$11:$I$1020,8,0),0)</f>
        <v>438443.75</v>
      </c>
      <c r="Q303" s="82">
        <f t="shared" si="38"/>
        <v>16967.260000000009</v>
      </c>
      <c r="R303" s="153">
        <f>IFERROR(VLOOKUP(B303,'Balancete 12.2019'!$B$10:$I$1033,8,0),0)</f>
        <v>422492.54</v>
      </c>
      <c r="S303" s="82">
        <f t="shared" si="39"/>
        <v>-15951.210000000021</v>
      </c>
      <c r="T303" s="85">
        <f t="shared" si="40"/>
        <v>-1.9401170253771092</v>
      </c>
      <c r="U303" s="153">
        <f>IFERROR(VLOOKUP(B303,'Balancete acumulado 2019'!$B$10:$I$1047,8,0),0)</f>
        <v>422492.54</v>
      </c>
    </row>
    <row r="304" spans="1:21" hidden="1">
      <c r="A304"/>
      <c r="B304" s="35" t="s">
        <v>3706</v>
      </c>
      <c r="C304" s="34" t="s">
        <v>3707</v>
      </c>
      <c r="D304" s="35" t="s">
        <v>3708</v>
      </c>
      <c r="E304" s="39"/>
      <c r="F304" s="5">
        <f t="shared" si="33"/>
        <v>18</v>
      </c>
      <c r="G304" s="5" t="str">
        <f t="shared" si="34"/>
        <v>3</v>
      </c>
      <c r="H304" s="81">
        <f>IFERROR(VLOOKUP(B304,'1º SEM 2019'!$B:$I,8,0),0)</f>
        <v>1188663.8600000001</v>
      </c>
      <c r="I304" s="81">
        <f>IFERROR(VLOOKUP(B304,'07.2019'!$B$10:$J$954,8,0),0)</f>
        <v>1061282.5</v>
      </c>
      <c r="J304" s="81">
        <f>IFERROR(VLOOKUP(B304,'08.2019'!$B$10:$J$983,8,0),0)</f>
        <v>812603.95</v>
      </c>
      <c r="K304" s="82">
        <f t="shared" si="35"/>
        <v>-248678.55000000005</v>
      </c>
      <c r="L304" s="81">
        <f>IFERROR(VLOOKUP(B304,'09.2019'!$B$12:$J$998,8,0),0)</f>
        <v>809806.47</v>
      </c>
      <c r="M304" s="82">
        <f t="shared" si="36"/>
        <v>-2797.4799999999814</v>
      </c>
      <c r="N304" s="81">
        <f>IFERROR(VLOOKUP(B304,'Balancete 10.2019'!$B$10:$J$1020,8,0),0)</f>
        <v>750043.17</v>
      </c>
      <c r="O304" s="82">
        <f t="shared" si="37"/>
        <v>-59763.29999999993</v>
      </c>
      <c r="P304" s="153">
        <f>IFERROR(VLOOKUP(B304,'Balancete 11.2019'!$B$11:$I$1020,8,0),0)</f>
        <v>717179.75</v>
      </c>
      <c r="Q304" s="82">
        <f t="shared" si="38"/>
        <v>-32863.420000000042</v>
      </c>
      <c r="R304" s="153">
        <f>IFERROR(VLOOKUP(B304,'Balancete 12.2019'!$B$10:$I$1033,8,0),0)</f>
        <v>652915.55000000005</v>
      </c>
      <c r="S304" s="82">
        <f t="shared" si="39"/>
        <v>-64264.199999999953</v>
      </c>
      <c r="T304" s="85">
        <f t="shared" si="40"/>
        <v>0.95549337226618136</v>
      </c>
      <c r="U304" s="153">
        <f>IFERROR(VLOOKUP(B304,'Balancete acumulado 2019'!$B$10:$I$1047,8,0),0)</f>
        <v>652915.55000000005</v>
      </c>
    </row>
    <row r="305" spans="1:21" hidden="1">
      <c r="A305"/>
      <c r="B305" s="35" t="s">
        <v>3709</v>
      </c>
      <c r="C305" s="34" t="s">
        <v>1</v>
      </c>
      <c r="D305" s="35" t="s">
        <v>3710</v>
      </c>
      <c r="E305" s="39"/>
      <c r="F305" s="5">
        <f t="shared" si="33"/>
        <v>13</v>
      </c>
      <c r="G305" s="5" t="str">
        <f t="shared" si="34"/>
        <v>3</v>
      </c>
      <c r="H305" s="81">
        <f>IFERROR(VLOOKUP(B305,'1º SEM 2019'!$B:$I,8,0),0)</f>
        <v>20316692.109999999</v>
      </c>
      <c r="I305" s="81">
        <f>IFERROR(VLOOKUP(B305,'07.2019'!$B$10:$J$954,8,0),0)</f>
        <v>20320452.52</v>
      </c>
      <c r="J305" s="81">
        <f>IFERROR(VLOOKUP(B305,'08.2019'!$B$10:$J$983,8,0),0)</f>
        <v>20208107.210000001</v>
      </c>
      <c r="K305" s="82">
        <f t="shared" si="35"/>
        <v>-112345.30999999866</v>
      </c>
      <c r="L305" s="81">
        <f>IFERROR(VLOOKUP(B305,'09.2019'!$B$12:$J$998,8,0),0)</f>
        <v>21919954.359999999</v>
      </c>
      <c r="M305" s="82">
        <f t="shared" si="36"/>
        <v>1711847.1499999985</v>
      </c>
      <c r="N305" s="81">
        <f>IFERROR(VLOOKUP(B305,'Balancete 10.2019'!$B$10:$J$1020,8,0),0)</f>
        <v>21876349.300000001</v>
      </c>
      <c r="O305" s="82">
        <f t="shared" si="37"/>
        <v>-43605.059999998659</v>
      </c>
      <c r="P305" s="153">
        <f>IFERROR(VLOOKUP(B305,'Balancete 11.2019'!$B$11:$I$1020,8,0),0)</f>
        <v>19885556.48</v>
      </c>
      <c r="Q305" s="82">
        <f t="shared" si="38"/>
        <v>-1990792.8200000003</v>
      </c>
      <c r="R305" s="153">
        <f>IFERROR(VLOOKUP(B305,'Balancete 12.2019'!$B$10:$I$1033,8,0),0)</f>
        <v>19953560.539999999</v>
      </c>
      <c r="S305" s="82">
        <f t="shared" si="39"/>
        <v>68004.059999998659</v>
      </c>
      <c r="T305" s="85">
        <f t="shared" si="40"/>
        <v>-1.0341592853444181</v>
      </c>
      <c r="U305" s="153">
        <f>IFERROR(VLOOKUP(B305,'Balancete acumulado 2019'!$B$10:$I$1047,8,0),0)</f>
        <v>19953560.539999999</v>
      </c>
    </row>
    <row r="306" spans="1:21" hidden="1">
      <c r="A306"/>
      <c r="B306" s="35" t="s">
        <v>3711</v>
      </c>
      <c r="C306" s="34" t="s">
        <v>3712</v>
      </c>
      <c r="D306" s="35" t="s">
        <v>3713</v>
      </c>
      <c r="E306" s="39"/>
      <c r="F306" s="5">
        <f t="shared" si="33"/>
        <v>18</v>
      </c>
      <c r="G306" s="5" t="str">
        <f t="shared" si="34"/>
        <v>3</v>
      </c>
      <c r="H306" s="81">
        <f>IFERROR(VLOOKUP(B306,'1º SEM 2019'!$B:$I,8,0),0)</f>
        <v>825.44</v>
      </c>
      <c r="I306" s="81">
        <f>IFERROR(VLOOKUP(B306,'07.2019'!$B$10:$J$954,8,0),0)</f>
        <v>551.03</v>
      </c>
      <c r="J306" s="81">
        <f>IFERROR(VLOOKUP(B306,'08.2019'!$B$10:$J$983,8,0),0)</f>
        <v>196.54</v>
      </c>
      <c r="K306" s="82">
        <f t="shared" si="35"/>
        <v>-354.49</v>
      </c>
      <c r="L306" s="81">
        <f>IFERROR(VLOOKUP(B306,'09.2019'!$B$12:$J$998,8,0),0)</f>
        <v>2907.97</v>
      </c>
      <c r="M306" s="82">
        <f t="shared" si="36"/>
        <v>2711.43</v>
      </c>
      <c r="N306" s="81">
        <f>IFERROR(VLOOKUP(B306,'Balancete 10.2019'!$B$10:$J$1020,8,0),0)</f>
        <v>504.76</v>
      </c>
      <c r="O306" s="82">
        <f t="shared" si="37"/>
        <v>-2403.21</v>
      </c>
      <c r="P306" s="153">
        <f>IFERROR(VLOOKUP(B306,'Balancete 11.2019'!$B$11:$I$1020,8,0),0)</f>
        <v>5435.2</v>
      </c>
      <c r="Q306" s="82">
        <f t="shared" si="38"/>
        <v>4930.4399999999996</v>
      </c>
      <c r="R306" s="153">
        <f>IFERROR(VLOOKUP(B306,'Balancete 12.2019'!$B$10:$I$1033,8,0),0)</f>
        <v>2909.23</v>
      </c>
      <c r="S306" s="82">
        <f t="shared" si="39"/>
        <v>-2525.9699999999998</v>
      </c>
      <c r="T306" s="85">
        <f t="shared" si="40"/>
        <v>-1.5123214155328935</v>
      </c>
      <c r="U306" s="153">
        <f>IFERROR(VLOOKUP(B306,'Balancete acumulado 2019'!$B$10:$I$1047,8,0),0)</f>
        <v>2909.23</v>
      </c>
    </row>
    <row r="307" spans="1:21" hidden="1">
      <c r="A307"/>
      <c r="B307" s="35" t="s">
        <v>3714</v>
      </c>
      <c r="C307" s="34" t="s">
        <v>3715</v>
      </c>
      <c r="D307" s="35" t="s">
        <v>3693</v>
      </c>
      <c r="E307" s="39"/>
      <c r="F307" s="5">
        <f t="shared" si="33"/>
        <v>18</v>
      </c>
      <c r="G307" s="5" t="str">
        <f t="shared" si="34"/>
        <v>3</v>
      </c>
      <c r="H307" s="81">
        <f>IFERROR(VLOOKUP(B307,'1º SEM 2019'!$B:$I,8,0),0)</f>
        <v>16022948.16</v>
      </c>
      <c r="I307" s="81">
        <f>IFERROR(VLOOKUP(B307,'07.2019'!$B$10:$J$954,8,0),0)</f>
        <v>16097425.789999999</v>
      </c>
      <c r="J307" s="81">
        <f>IFERROR(VLOOKUP(B307,'08.2019'!$B$10:$J$983,8,0),0)</f>
        <v>15918756.16</v>
      </c>
      <c r="K307" s="82">
        <f t="shared" si="35"/>
        <v>-178669.62999999896</v>
      </c>
      <c r="L307" s="81">
        <f>IFERROR(VLOOKUP(B307,'09.2019'!$B$12:$J$998,8,0),0)</f>
        <v>17667808.609999999</v>
      </c>
      <c r="M307" s="82">
        <f t="shared" si="36"/>
        <v>1749052.4499999993</v>
      </c>
      <c r="N307" s="81">
        <f>IFERROR(VLOOKUP(B307,'Balancete 10.2019'!$B$10:$J$1020,8,0),0)</f>
        <v>17672245.850000001</v>
      </c>
      <c r="O307" s="82">
        <f t="shared" si="37"/>
        <v>4437.2400000020862</v>
      </c>
      <c r="P307" s="153">
        <f>IFERROR(VLOOKUP(B307,'Balancete 11.2019'!$B$11:$I$1020,8,0),0)</f>
        <v>16029013.859999999</v>
      </c>
      <c r="Q307" s="82">
        <f t="shared" si="38"/>
        <v>-1643231.9900000021</v>
      </c>
      <c r="R307" s="153">
        <f>IFERROR(VLOOKUP(B307,'Balancete 12.2019'!$B$10:$I$1033,8,0),0)</f>
        <v>16117390.42</v>
      </c>
      <c r="S307" s="82">
        <f t="shared" si="39"/>
        <v>88376.560000000522</v>
      </c>
      <c r="T307" s="85">
        <f t="shared" si="40"/>
        <v>-1.0537821564683636</v>
      </c>
      <c r="U307" s="153">
        <f>IFERROR(VLOOKUP(B307,'Balancete acumulado 2019'!$B$10:$I$1047,8,0),0)</f>
        <v>16117390.42</v>
      </c>
    </row>
    <row r="308" spans="1:21" hidden="1">
      <c r="A308"/>
      <c r="B308" s="35" t="s">
        <v>3716</v>
      </c>
      <c r="C308" s="34" t="s">
        <v>3717</v>
      </c>
      <c r="D308" s="35" t="s">
        <v>3718</v>
      </c>
      <c r="E308" s="39"/>
      <c r="F308" s="5">
        <f t="shared" si="33"/>
        <v>18</v>
      </c>
      <c r="G308" s="5" t="str">
        <f t="shared" si="34"/>
        <v>3</v>
      </c>
      <c r="H308" s="81">
        <f>IFERROR(VLOOKUP(B308,'1º SEM 2019'!$B:$I,8,0),0)</f>
        <v>1720434.51</v>
      </c>
      <c r="I308" s="81">
        <f>IFERROR(VLOOKUP(B308,'07.2019'!$B$10:$J$954,8,0),0)</f>
        <v>1720434.51</v>
      </c>
      <c r="J308" s="81">
        <f>IFERROR(VLOOKUP(B308,'08.2019'!$B$10:$J$983,8,0),0)</f>
        <v>1780531.47</v>
      </c>
      <c r="K308" s="82">
        <f t="shared" si="35"/>
        <v>60096.959999999963</v>
      </c>
      <c r="L308" s="81">
        <f>IFERROR(VLOOKUP(B308,'09.2019'!$B$12:$J$998,8,0),0)</f>
        <v>1730303.43</v>
      </c>
      <c r="M308" s="82">
        <f t="shared" si="36"/>
        <v>-50228.040000000037</v>
      </c>
      <c r="N308" s="81">
        <f>IFERROR(VLOOKUP(B308,'Balancete 10.2019'!$B$10:$J$1020,8,0),0)</f>
        <v>1869145.76</v>
      </c>
      <c r="O308" s="82">
        <f t="shared" si="37"/>
        <v>138842.33000000007</v>
      </c>
      <c r="P308" s="153">
        <f>IFERROR(VLOOKUP(B308,'Balancete 11.2019'!$B$11:$I$1020,8,0),0)</f>
        <v>1720434.51</v>
      </c>
      <c r="Q308" s="82">
        <f t="shared" si="38"/>
        <v>-148711.25</v>
      </c>
      <c r="R308" s="153">
        <f>IFERROR(VLOOKUP(B308,'Balancete 12.2019'!$B$10:$I$1033,8,0),0)</f>
        <v>1727758.41</v>
      </c>
      <c r="S308" s="82">
        <f t="shared" si="39"/>
        <v>7323.8999999999069</v>
      </c>
      <c r="T308" s="85">
        <f t="shared" si="40"/>
        <v>-1.049249132126856</v>
      </c>
      <c r="U308" s="153">
        <f>IFERROR(VLOOKUP(B308,'Balancete acumulado 2019'!$B$10:$I$1047,8,0),0)</f>
        <v>1727758.41</v>
      </c>
    </row>
    <row r="309" spans="1:21" hidden="1">
      <c r="A309"/>
      <c r="B309" s="35" t="s">
        <v>3719</v>
      </c>
      <c r="C309" s="34" t="s">
        <v>3720</v>
      </c>
      <c r="D309" s="35" t="s">
        <v>3699</v>
      </c>
      <c r="E309" s="39"/>
      <c r="F309" s="5">
        <f t="shared" si="33"/>
        <v>18</v>
      </c>
      <c r="G309" s="5" t="str">
        <f t="shared" si="34"/>
        <v>3</v>
      </c>
      <c r="H309" s="81">
        <f>IFERROR(VLOOKUP(B309,'1º SEM 2019'!$B:$I,8,0),0)</f>
        <v>114388.39</v>
      </c>
      <c r="I309" s="81">
        <f>IFERROR(VLOOKUP(B309,'07.2019'!$B$10:$J$954,8,0),0)</f>
        <v>118452.79</v>
      </c>
      <c r="J309" s="81">
        <f>IFERROR(VLOOKUP(B309,'08.2019'!$B$10:$J$983,8,0),0)</f>
        <v>126229.73</v>
      </c>
      <c r="K309" s="82">
        <f t="shared" si="35"/>
        <v>7776.9400000000023</v>
      </c>
      <c r="L309" s="81">
        <f>IFERROR(VLOOKUP(B309,'09.2019'!$B$12:$J$998,8,0),0)</f>
        <v>121136.64</v>
      </c>
      <c r="M309" s="82">
        <f t="shared" si="36"/>
        <v>-5093.0899999999965</v>
      </c>
      <c r="N309" s="81">
        <f>IFERROR(VLOOKUP(B309,'Balancete 10.2019'!$B$10:$J$1020,8,0),0)</f>
        <v>112104.79</v>
      </c>
      <c r="O309" s="82">
        <f t="shared" si="37"/>
        <v>-9031.8500000000058</v>
      </c>
      <c r="P309" s="153">
        <f>IFERROR(VLOOKUP(B309,'Balancete 11.2019'!$B$11:$I$1020,8,0),0)</f>
        <v>130600.8</v>
      </c>
      <c r="Q309" s="82">
        <f t="shared" si="38"/>
        <v>18496.010000000009</v>
      </c>
      <c r="R309" s="153">
        <f>IFERROR(VLOOKUP(B309,'Balancete 12.2019'!$B$10:$I$1033,8,0),0)</f>
        <v>118325.18</v>
      </c>
      <c r="S309" s="82">
        <f t="shared" si="39"/>
        <v>-12275.62000000001</v>
      </c>
      <c r="T309" s="85">
        <f t="shared" si="40"/>
        <v>-1.663690168852634</v>
      </c>
      <c r="U309" s="153">
        <f>IFERROR(VLOOKUP(B309,'Balancete acumulado 2019'!$B$10:$I$1047,8,0),0)</f>
        <v>118325.18</v>
      </c>
    </row>
    <row r="310" spans="1:21" hidden="1">
      <c r="A310"/>
      <c r="B310" s="35" t="s">
        <v>3721</v>
      </c>
      <c r="C310" s="34" t="s">
        <v>3722</v>
      </c>
      <c r="D310" s="35" t="s">
        <v>3705</v>
      </c>
      <c r="E310" s="39"/>
      <c r="F310" s="5">
        <f t="shared" si="33"/>
        <v>18</v>
      </c>
      <c r="G310" s="5" t="str">
        <f t="shared" si="34"/>
        <v>3</v>
      </c>
      <c r="H310" s="81">
        <f>IFERROR(VLOOKUP(B310,'1º SEM 2019'!$B:$I,8,0),0)</f>
        <v>955.5</v>
      </c>
      <c r="I310" s="81">
        <f>IFERROR(VLOOKUP(B310,'07.2019'!$B$10:$J$954,8,0),0)</f>
        <v>6550.06</v>
      </c>
      <c r="J310" s="81">
        <f>IFERROR(VLOOKUP(B310,'08.2019'!$B$10:$J$983,8,0),0)</f>
        <v>5354.97</v>
      </c>
      <c r="K310" s="82">
        <f t="shared" si="35"/>
        <v>-1195.0900000000001</v>
      </c>
      <c r="L310" s="81">
        <f>IFERROR(VLOOKUP(B310,'09.2019'!$B$12:$J$998,8,0),0)</f>
        <v>641.44000000000005</v>
      </c>
      <c r="M310" s="82">
        <f t="shared" si="36"/>
        <v>-4713.5300000000007</v>
      </c>
      <c r="N310" s="81">
        <f>IFERROR(VLOOKUP(B310,'Balancete 10.2019'!$B$10:$J$1020,8,0),0)</f>
        <v>322.17</v>
      </c>
      <c r="O310" s="82">
        <f t="shared" si="37"/>
        <v>-319.27000000000004</v>
      </c>
      <c r="P310" s="153">
        <f>IFERROR(VLOOKUP(B310,'Balancete 11.2019'!$B$11:$I$1020,8,0),0)</f>
        <v>20835.830000000002</v>
      </c>
      <c r="Q310" s="82">
        <f t="shared" si="38"/>
        <v>20513.660000000003</v>
      </c>
      <c r="R310" s="153">
        <f>IFERROR(VLOOKUP(B310,'Balancete 12.2019'!$B$10:$I$1033,8,0),0)</f>
        <v>8461.35</v>
      </c>
      <c r="S310" s="82">
        <f t="shared" si="39"/>
        <v>-12374.480000000001</v>
      </c>
      <c r="T310" s="85">
        <f t="shared" si="40"/>
        <v>-1.6032312127626178</v>
      </c>
      <c r="U310" s="153">
        <f>IFERROR(VLOOKUP(B310,'Balancete acumulado 2019'!$B$10:$I$1047,8,0),0)</f>
        <v>8461.35</v>
      </c>
    </row>
    <row r="311" spans="1:21" hidden="1">
      <c r="A311"/>
      <c r="B311" s="35" t="s">
        <v>3723</v>
      </c>
      <c r="C311" s="34" t="s">
        <v>3724</v>
      </c>
      <c r="D311" s="35" t="s">
        <v>3708</v>
      </c>
      <c r="E311" s="39"/>
      <c r="F311" s="5">
        <f t="shared" si="33"/>
        <v>18</v>
      </c>
      <c r="G311" s="5" t="str">
        <f t="shared" si="34"/>
        <v>3</v>
      </c>
      <c r="H311" s="81">
        <f>IFERROR(VLOOKUP(B311,'1º SEM 2019'!$B:$I,8,0),0)</f>
        <v>0</v>
      </c>
      <c r="I311" s="81">
        <f>IFERROR(VLOOKUP(B311,'07.2019'!$B$10:$J$954,8,0),0)</f>
        <v>0</v>
      </c>
      <c r="J311" s="81">
        <f>IFERROR(VLOOKUP(B311,'08.2019'!$B$10:$J$983,8,0),0)</f>
        <v>0</v>
      </c>
      <c r="K311" s="82">
        <f t="shared" si="35"/>
        <v>0</v>
      </c>
      <c r="L311" s="81">
        <f>IFERROR(VLOOKUP(B311,'09.2019'!$B$12:$J$998,8,0),0)</f>
        <v>52221.49</v>
      </c>
      <c r="M311" s="82">
        <f t="shared" si="36"/>
        <v>52221.49</v>
      </c>
      <c r="N311" s="81">
        <f>IFERROR(VLOOKUP(B311,'Balancete 10.2019'!$B$10:$J$1020,8,0),0)</f>
        <v>0</v>
      </c>
      <c r="O311" s="82">
        <f t="shared" si="37"/>
        <v>-52221.49</v>
      </c>
      <c r="P311" s="153">
        <f>IFERROR(VLOOKUP(B311,'Balancete 11.2019'!$B$11:$I$1020,8,0),0)</f>
        <v>3150.83</v>
      </c>
      <c r="Q311" s="82">
        <f t="shared" si="38"/>
        <v>3150.83</v>
      </c>
      <c r="R311" s="153">
        <f>IFERROR(VLOOKUP(B311,'Balancete 12.2019'!$B$10:$I$1033,8,0),0)</f>
        <v>2630.5</v>
      </c>
      <c r="S311" s="82">
        <f t="shared" si="39"/>
        <v>-520.32999999999993</v>
      </c>
      <c r="T311" s="85">
        <f t="shared" si="40"/>
        <v>-1.1651406137430453</v>
      </c>
      <c r="U311" s="153">
        <f>IFERROR(VLOOKUP(B311,'Balancete acumulado 2019'!$B$10:$I$1047,8,0),0)</f>
        <v>2630.5</v>
      </c>
    </row>
    <row r="312" spans="1:21" hidden="1">
      <c r="A312"/>
      <c r="B312" s="35" t="s">
        <v>3725</v>
      </c>
      <c r="C312" s="34" t="s">
        <v>3726</v>
      </c>
      <c r="D312" s="35" t="s">
        <v>3727</v>
      </c>
      <c r="E312" s="39"/>
      <c r="F312" s="5">
        <f t="shared" si="33"/>
        <v>18</v>
      </c>
      <c r="G312" s="5" t="str">
        <f t="shared" si="34"/>
        <v>3</v>
      </c>
      <c r="H312" s="81">
        <f>IFERROR(VLOOKUP(B312,'1º SEM 2019'!$B:$I,8,0),0)</f>
        <v>2377038.34</v>
      </c>
      <c r="I312" s="81">
        <f>IFERROR(VLOOKUP(B312,'07.2019'!$B$10:$J$954,8,0),0)</f>
        <v>2377038.34</v>
      </c>
      <c r="J312" s="81">
        <f>IFERROR(VLOOKUP(B312,'08.2019'!$B$10:$J$983,8,0),0)</f>
        <v>2377038.34</v>
      </c>
      <c r="K312" s="82">
        <f t="shared" si="35"/>
        <v>0</v>
      </c>
      <c r="L312" s="81">
        <f>IFERROR(VLOOKUP(B312,'09.2019'!$B$12:$J$998,8,0),0)</f>
        <v>2344934.7799999998</v>
      </c>
      <c r="M312" s="82">
        <f t="shared" si="36"/>
        <v>-32103.560000000056</v>
      </c>
      <c r="N312" s="81">
        <f>IFERROR(VLOOKUP(B312,'Balancete 10.2019'!$B$10:$J$1020,8,0),0)</f>
        <v>2222025.9700000002</v>
      </c>
      <c r="O312" s="82">
        <f t="shared" si="37"/>
        <v>-122908.80999999959</v>
      </c>
      <c r="P312" s="153">
        <f>IFERROR(VLOOKUP(B312,'Balancete 11.2019'!$B$11:$I$1020,8,0),0)</f>
        <v>1976085.45</v>
      </c>
      <c r="Q312" s="82">
        <f t="shared" si="38"/>
        <v>-245940.52000000025</v>
      </c>
      <c r="R312" s="153">
        <f>IFERROR(VLOOKUP(B312,'Balancete 12.2019'!$B$10:$I$1033,8,0),0)</f>
        <v>1976085.45</v>
      </c>
      <c r="S312" s="82">
        <f t="shared" si="39"/>
        <v>0</v>
      </c>
      <c r="T312" s="85">
        <f t="shared" si="40"/>
        <v>-1</v>
      </c>
      <c r="U312" s="153">
        <f>IFERROR(VLOOKUP(B312,'Balancete acumulado 2019'!$B$10:$I$1047,8,0),0)</f>
        <v>1976085.45</v>
      </c>
    </row>
    <row r="313" spans="1:21" hidden="1">
      <c r="A313"/>
      <c r="B313" s="35" t="s">
        <v>14508</v>
      </c>
      <c r="C313" s="34" t="s">
        <v>1</v>
      </c>
      <c r="D313" s="35" t="s">
        <v>14509</v>
      </c>
      <c r="E313" s="39"/>
      <c r="F313" s="5">
        <f t="shared" si="33"/>
        <v>13</v>
      </c>
      <c r="G313" s="5" t="str">
        <f t="shared" si="34"/>
        <v>3</v>
      </c>
      <c r="H313" s="81">
        <f>IFERROR(VLOOKUP(B313,'1º SEM 2019'!$B:$I,8,0),0)</f>
        <v>0</v>
      </c>
      <c r="I313" s="81">
        <f>IFERROR(VLOOKUP(B313,'07.2019'!$B$10:$J$954,8,0),0)</f>
        <v>0</v>
      </c>
      <c r="J313" s="81">
        <f>IFERROR(VLOOKUP(B313,'08.2019'!$B$10:$J$983,8,0),0)</f>
        <v>0</v>
      </c>
      <c r="K313" s="82">
        <f t="shared" si="35"/>
        <v>0</v>
      </c>
      <c r="L313" s="81">
        <f>IFERROR(VLOOKUP(B313,'09.2019'!$B$12:$J$998,8,0),0)</f>
        <v>0</v>
      </c>
      <c r="M313" s="82">
        <f t="shared" si="36"/>
        <v>0</v>
      </c>
      <c r="N313" s="81">
        <f>IFERROR(VLOOKUP(B313,'Balancete 10.2019'!$B$10:$J$1020,8,0),0)</f>
        <v>0</v>
      </c>
      <c r="O313" s="82">
        <f t="shared" si="37"/>
        <v>0</v>
      </c>
      <c r="P313" s="153">
        <f>IFERROR(VLOOKUP(B313,'Balancete 11.2019'!$B$11:$I$1020,8,0),0)</f>
        <v>0</v>
      </c>
      <c r="Q313" s="82">
        <f t="shared" si="38"/>
        <v>0</v>
      </c>
      <c r="R313" s="153">
        <f>IFERROR(VLOOKUP(B313,'Balancete 12.2019'!$B$10:$I$1033,8,0),0)</f>
        <v>36034.449999999997</v>
      </c>
      <c r="S313" s="82">
        <f t="shared" si="39"/>
        <v>36034.449999999997</v>
      </c>
      <c r="T313" s="85">
        <f t="shared" si="40"/>
        <v>0</v>
      </c>
      <c r="U313" s="153">
        <f>IFERROR(VLOOKUP(B313,'Balancete acumulado 2019'!$B$10:$I$1047,8,0),0)</f>
        <v>36034.449999999997</v>
      </c>
    </row>
    <row r="314" spans="1:21" hidden="1">
      <c r="A314"/>
      <c r="B314" s="35" t="s">
        <v>14510</v>
      </c>
      <c r="C314" s="34" t="s">
        <v>1</v>
      </c>
      <c r="D314" s="35" t="s">
        <v>3687</v>
      </c>
      <c r="E314" s="39"/>
      <c r="F314" s="5">
        <f t="shared" si="33"/>
        <v>13</v>
      </c>
      <c r="G314" s="5" t="str">
        <f t="shared" si="34"/>
        <v>3</v>
      </c>
      <c r="H314" s="81">
        <f>IFERROR(VLOOKUP(B314,'1º SEM 2019'!$B:$I,8,0),0)</f>
        <v>0</v>
      </c>
      <c r="I314" s="81">
        <f>IFERROR(VLOOKUP(B314,'07.2019'!$B$10:$J$954,8,0),0)</f>
        <v>0</v>
      </c>
      <c r="J314" s="81">
        <f>IFERROR(VLOOKUP(B314,'08.2019'!$B$10:$J$983,8,0),0)</f>
        <v>0</v>
      </c>
      <c r="K314" s="82">
        <f t="shared" si="35"/>
        <v>0</v>
      </c>
      <c r="L314" s="81">
        <f>IFERROR(VLOOKUP(B314,'09.2019'!$B$12:$J$998,8,0),0)</f>
        <v>0</v>
      </c>
      <c r="M314" s="82">
        <f t="shared" si="36"/>
        <v>0</v>
      </c>
      <c r="N314" s="81">
        <f>IFERROR(VLOOKUP(B314,'Balancete 10.2019'!$B$10:$J$1020,8,0),0)</f>
        <v>0</v>
      </c>
      <c r="O314" s="82">
        <f t="shared" si="37"/>
        <v>0</v>
      </c>
      <c r="P314" s="153">
        <f>IFERROR(VLOOKUP(B314,'Balancete 11.2019'!$B$11:$I$1020,8,0),0)</f>
        <v>0</v>
      </c>
      <c r="Q314" s="82">
        <f t="shared" si="38"/>
        <v>0</v>
      </c>
      <c r="R314" s="153">
        <f>IFERROR(VLOOKUP(B314,'Balancete 12.2019'!$B$10:$I$1033,8,0),0)</f>
        <v>36034.449999999997</v>
      </c>
      <c r="S314" s="82">
        <f t="shared" si="39"/>
        <v>36034.449999999997</v>
      </c>
      <c r="T314" s="85">
        <f t="shared" si="40"/>
        <v>0</v>
      </c>
      <c r="U314" s="153">
        <f>IFERROR(VLOOKUP(B314,'Balancete acumulado 2019'!$B$10:$I$1047,8,0),0)</f>
        <v>36034.449999999997</v>
      </c>
    </row>
    <row r="315" spans="1:21" hidden="1">
      <c r="A315"/>
      <c r="B315" s="35" t="s">
        <v>10486</v>
      </c>
      <c r="C315" s="34" t="s">
        <v>14511</v>
      </c>
      <c r="D315" s="35" t="s">
        <v>14512</v>
      </c>
      <c r="E315" s="39"/>
      <c r="F315" s="5">
        <f t="shared" si="33"/>
        <v>18</v>
      </c>
      <c r="G315" s="5" t="str">
        <f t="shared" si="34"/>
        <v>3</v>
      </c>
      <c r="H315" s="81">
        <f>IFERROR(VLOOKUP(B315,'1º SEM 2019'!$B:$I,8,0),0)</f>
        <v>0</v>
      </c>
      <c r="I315" s="81">
        <f>IFERROR(VLOOKUP(B315,'07.2019'!$B$10:$J$954,8,0),0)</f>
        <v>0</v>
      </c>
      <c r="J315" s="81">
        <f>IFERROR(VLOOKUP(B315,'08.2019'!$B$10:$J$983,8,0),0)</f>
        <v>0</v>
      </c>
      <c r="K315" s="82">
        <f t="shared" si="35"/>
        <v>0</v>
      </c>
      <c r="L315" s="81">
        <f>IFERROR(VLOOKUP(B315,'09.2019'!$B$12:$J$998,8,0),0)</f>
        <v>0</v>
      </c>
      <c r="M315" s="82">
        <f t="shared" si="36"/>
        <v>0</v>
      </c>
      <c r="N315" s="81">
        <f>IFERROR(VLOOKUP(B315,'Balancete 10.2019'!$B$10:$J$1020,8,0),0)</f>
        <v>0</v>
      </c>
      <c r="O315" s="82">
        <f t="shared" si="37"/>
        <v>0</v>
      </c>
      <c r="P315" s="153">
        <f>IFERROR(VLOOKUP(B315,'Balancete 11.2019'!$B$11:$I$1020,8,0),0)</f>
        <v>0</v>
      </c>
      <c r="Q315" s="82">
        <f t="shared" si="38"/>
        <v>0</v>
      </c>
      <c r="R315" s="153">
        <f>IFERROR(VLOOKUP(B315,'Balancete 12.2019'!$B$10:$I$1033,8,0),0)</f>
        <v>36034.449999999997</v>
      </c>
      <c r="S315" s="82">
        <f t="shared" si="39"/>
        <v>36034.449999999997</v>
      </c>
      <c r="T315" s="85">
        <f t="shared" si="40"/>
        <v>0</v>
      </c>
      <c r="U315" s="153">
        <f>IFERROR(VLOOKUP(B315,'Balancete acumulado 2019'!$B$10:$I$1047,8,0),0)</f>
        <v>36034.449999999997</v>
      </c>
    </row>
    <row r="316" spans="1:21" hidden="1">
      <c r="A316"/>
      <c r="B316" s="35" t="s">
        <v>3730</v>
      </c>
      <c r="C316" s="34" t="s">
        <v>1</v>
      </c>
      <c r="D316" s="35" t="s">
        <v>3731</v>
      </c>
      <c r="E316" s="39"/>
      <c r="F316" s="5">
        <f t="shared" si="33"/>
        <v>13</v>
      </c>
      <c r="G316" s="5" t="str">
        <f t="shared" si="34"/>
        <v>3</v>
      </c>
      <c r="H316" s="81">
        <f>IFERROR(VLOOKUP(B316,'1º SEM 2019'!$B:$I,8,0),0)</f>
        <v>20552906.77</v>
      </c>
      <c r="I316" s="81">
        <f>IFERROR(VLOOKUP(B316,'07.2019'!$B$10:$J$954,8,0),0)</f>
        <v>20652641.149999999</v>
      </c>
      <c r="J316" s="81">
        <f>IFERROR(VLOOKUP(B316,'08.2019'!$B$10:$J$983,8,0),0)</f>
        <v>22866910.079999998</v>
      </c>
      <c r="K316" s="82">
        <f t="shared" si="35"/>
        <v>2214268.9299999997</v>
      </c>
      <c r="L316" s="81">
        <f>IFERROR(VLOOKUP(B316,'09.2019'!$B$12:$J$998,8,0),0)</f>
        <v>26493267.059999999</v>
      </c>
      <c r="M316" s="82">
        <f t="shared" si="36"/>
        <v>3626356.9800000004</v>
      </c>
      <c r="N316" s="81">
        <f>IFERROR(VLOOKUP(B316,'Balancete 10.2019'!$B$10:$J$1020,8,0),0)</f>
        <v>26354695.870000001</v>
      </c>
      <c r="O316" s="82">
        <f t="shared" si="37"/>
        <v>-138571.18999999762</v>
      </c>
      <c r="P316" s="153">
        <f>IFERROR(VLOOKUP(B316,'Balancete 11.2019'!$B$11:$I$1020,8,0),0)</f>
        <v>28016441.289999999</v>
      </c>
      <c r="Q316" s="82">
        <f t="shared" si="38"/>
        <v>1661745.4199999981</v>
      </c>
      <c r="R316" s="153">
        <f>IFERROR(VLOOKUP(B316,'Balancete 12.2019'!$B$10:$I$1033,8,0),0)</f>
        <v>31277048.210000001</v>
      </c>
      <c r="S316" s="82">
        <f t="shared" si="39"/>
        <v>3260606.9200000018</v>
      </c>
      <c r="T316" s="85">
        <f t="shared" si="40"/>
        <v>0.96215790984397942</v>
      </c>
      <c r="U316" s="153">
        <f>IFERROR(VLOOKUP(B316,'Balancete acumulado 2019'!$B$10:$I$1047,8,0),0)</f>
        <v>31277048.210000001</v>
      </c>
    </row>
    <row r="317" spans="1:21" hidden="1">
      <c r="A317"/>
      <c r="B317" s="35" t="s">
        <v>3732</v>
      </c>
      <c r="C317" s="34" t="s">
        <v>1</v>
      </c>
      <c r="D317" s="35" t="s">
        <v>3733</v>
      </c>
      <c r="E317" s="39"/>
      <c r="F317" s="5">
        <f t="shared" si="33"/>
        <v>13</v>
      </c>
      <c r="G317" s="5" t="str">
        <f t="shared" si="34"/>
        <v>3</v>
      </c>
      <c r="H317" s="81">
        <f>IFERROR(VLOOKUP(B317,'1º SEM 2019'!$B:$I,8,0),0)</f>
        <v>20552906.77</v>
      </c>
      <c r="I317" s="81">
        <f>IFERROR(VLOOKUP(B317,'07.2019'!$B$10:$J$954,8,0),0)</f>
        <v>20652641.149999999</v>
      </c>
      <c r="J317" s="81">
        <f>IFERROR(VLOOKUP(B317,'08.2019'!$B$10:$J$983,8,0),0)</f>
        <v>22866910.079999998</v>
      </c>
      <c r="K317" s="82">
        <f t="shared" si="35"/>
        <v>2214268.9299999997</v>
      </c>
      <c r="L317" s="81">
        <f>IFERROR(VLOOKUP(B317,'09.2019'!$B$12:$J$998,8,0),0)</f>
        <v>26493267.059999999</v>
      </c>
      <c r="M317" s="82">
        <f t="shared" si="36"/>
        <v>3626356.9800000004</v>
      </c>
      <c r="N317" s="81">
        <f>IFERROR(VLOOKUP(B317,'Balancete 10.2019'!$B$10:$J$1020,8,0),0)</f>
        <v>26354695.870000001</v>
      </c>
      <c r="O317" s="82">
        <f t="shared" si="37"/>
        <v>-138571.18999999762</v>
      </c>
      <c r="P317" s="153">
        <f>IFERROR(VLOOKUP(B317,'Balancete 11.2019'!$B$11:$I$1020,8,0),0)</f>
        <v>28016441.289999999</v>
      </c>
      <c r="Q317" s="82">
        <f t="shared" si="38"/>
        <v>1661745.4199999981</v>
      </c>
      <c r="R317" s="153">
        <f>IFERROR(VLOOKUP(B317,'Balancete 12.2019'!$B$10:$I$1033,8,0),0)</f>
        <v>31277048.210000001</v>
      </c>
      <c r="S317" s="82">
        <f t="shared" si="39"/>
        <v>3260606.9200000018</v>
      </c>
      <c r="T317" s="85">
        <f t="shared" si="40"/>
        <v>0.96215790984397942</v>
      </c>
      <c r="U317" s="153">
        <f>IFERROR(VLOOKUP(B317,'Balancete acumulado 2019'!$B$10:$I$1047,8,0),0)</f>
        <v>31277048.210000001</v>
      </c>
    </row>
    <row r="318" spans="1:21" hidden="1">
      <c r="A318"/>
      <c r="B318" s="35" t="s">
        <v>3734</v>
      </c>
      <c r="C318" s="34" t="s">
        <v>1</v>
      </c>
      <c r="D318" s="35" t="s">
        <v>3687</v>
      </c>
      <c r="E318" s="39"/>
      <c r="F318" s="5">
        <f t="shared" si="33"/>
        <v>13</v>
      </c>
      <c r="G318" s="5" t="str">
        <f t="shared" si="34"/>
        <v>3</v>
      </c>
      <c r="H318" s="81">
        <f>IFERROR(VLOOKUP(B318,'1º SEM 2019'!$B:$I,8,0),0)</f>
        <v>18574613.239999998</v>
      </c>
      <c r="I318" s="81">
        <f>IFERROR(VLOOKUP(B318,'07.2019'!$B$10:$J$954,8,0),0)</f>
        <v>18530512.850000001</v>
      </c>
      <c r="J318" s="81">
        <f>IFERROR(VLOOKUP(B318,'08.2019'!$B$10:$J$983,8,0),0)</f>
        <v>21071102.829999998</v>
      </c>
      <c r="K318" s="82">
        <f t="shared" si="35"/>
        <v>2540589.9799999967</v>
      </c>
      <c r="L318" s="81">
        <f>IFERROR(VLOOKUP(B318,'09.2019'!$B$12:$J$998,8,0),0)</f>
        <v>24534810.260000002</v>
      </c>
      <c r="M318" s="82">
        <f t="shared" si="36"/>
        <v>3463707.4300000034</v>
      </c>
      <c r="N318" s="81">
        <f>IFERROR(VLOOKUP(B318,'Balancete 10.2019'!$B$10:$J$1020,8,0),0)</f>
        <v>24760153.710000001</v>
      </c>
      <c r="O318" s="82">
        <f t="shared" si="37"/>
        <v>225343.44999999925</v>
      </c>
      <c r="P318" s="153">
        <f>IFERROR(VLOOKUP(B318,'Balancete 11.2019'!$B$11:$I$1020,8,0),0)</f>
        <v>24469208.27</v>
      </c>
      <c r="Q318" s="82">
        <f t="shared" si="38"/>
        <v>-290945.44000000134</v>
      </c>
      <c r="R318" s="153">
        <f>IFERROR(VLOOKUP(B318,'Balancete 12.2019'!$B$10:$I$1033,8,0),0)</f>
        <v>29240854.780000001</v>
      </c>
      <c r="S318" s="82">
        <f t="shared" si="39"/>
        <v>4771646.5100000016</v>
      </c>
      <c r="T318" s="85">
        <f t="shared" si="40"/>
        <v>-17.400485637444532</v>
      </c>
      <c r="U318" s="153">
        <f>IFERROR(VLOOKUP(B318,'Balancete acumulado 2019'!$B$10:$I$1047,8,0),0)</f>
        <v>29240854.780000001</v>
      </c>
    </row>
    <row r="319" spans="1:21" hidden="1">
      <c r="A319"/>
      <c r="B319" s="35" t="s">
        <v>3735</v>
      </c>
      <c r="C319" s="34" t="s">
        <v>3736</v>
      </c>
      <c r="D319" s="35" t="s">
        <v>3737</v>
      </c>
      <c r="E319" s="39"/>
      <c r="F319" s="5">
        <f t="shared" si="33"/>
        <v>18</v>
      </c>
      <c r="G319" s="5" t="str">
        <f t="shared" si="34"/>
        <v>3</v>
      </c>
      <c r="H319" s="81">
        <f>IFERROR(VLOOKUP(B319,'1º SEM 2019'!$B:$I,8,0),0)</f>
        <v>126165.61</v>
      </c>
      <c r="I319" s="81">
        <f>IFERROR(VLOOKUP(B319,'07.2019'!$B$10:$J$954,8,0),0)</f>
        <v>74312.039999999994</v>
      </c>
      <c r="J319" s="81">
        <f>IFERROR(VLOOKUP(B319,'08.2019'!$B$10:$J$983,8,0),0)</f>
        <v>105592.26</v>
      </c>
      <c r="K319" s="82">
        <f t="shared" si="35"/>
        <v>31280.22</v>
      </c>
      <c r="L319" s="81">
        <f>IFERROR(VLOOKUP(B319,'09.2019'!$B$12:$J$998,8,0),0)</f>
        <v>146742.22</v>
      </c>
      <c r="M319" s="82">
        <f t="shared" si="36"/>
        <v>41149.960000000006</v>
      </c>
      <c r="N319" s="81">
        <f>IFERROR(VLOOKUP(B319,'Balancete 10.2019'!$B$10:$J$1020,8,0),0)</f>
        <v>42121.69</v>
      </c>
      <c r="O319" s="82">
        <f t="shared" si="37"/>
        <v>-104620.53</v>
      </c>
      <c r="P319" s="153">
        <f>IFERROR(VLOOKUP(B319,'Balancete 11.2019'!$B$11:$I$1020,8,0),0)</f>
        <v>82455.48</v>
      </c>
      <c r="Q319" s="82">
        <f t="shared" si="38"/>
        <v>40333.789999999994</v>
      </c>
      <c r="R319" s="153">
        <f>IFERROR(VLOOKUP(B319,'Balancete 12.2019'!$B$10:$I$1033,8,0),0)</f>
        <v>68404.67</v>
      </c>
      <c r="S319" s="82">
        <f t="shared" si="39"/>
        <v>-14050.809999999998</v>
      </c>
      <c r="T319" s="85">
        <f t="shared" si="40"/>
        <v>-1.3483632458045722</v>
      </c>
      <c r="U319" s="153">
        <f>IFERROR(VLOOKUP(B319,'Balancete acumulado 2019'!$B$10:$I$1047,8,0),0)</f>
        <v>68404.67</v>
      </c>
    </row>
    <row r="320" spans="1:21" hidden="1">
      <c r="A320"/>
      <c r="B320" s="35" t="s">
        <v>3738</v>
      </c>
      <c r="C320" s="34" t="s">
        <v>3739</v>
      </c>
      <c r="D320" s="35" t="s">
        <v>3740</v>
      </c>
      <c r="E320" s="39"/>
      <c r="F320" s="5">
        <f t="shared" si="33"/>
        <v>18</v>
      </c>
      <c r="G320" s="5" t="str">
        <f t="shared" si="34"/>
        <v>3</v>
      </c>
      <c r="H320" s="81">
        <f>IFERROR(VLOOKUP(B320,'1º SEM 2019'!$B:$I,8,0),0)</f>
        <v>10885276.210000001</v>
      </c>
      <c r="I320" s="81">
        <f>IFERROR(VLOOKUP(B320,'07.2019'!$B$10:$J$954,8,0),0)</f>
        <v>11111246.09</v>
      </c>
      <c r="J320" s="81">
        <f>IFERROR(VLOOKUP(B320,'08.2019'!$B$10:$J$983,8,0),0)</f>
        <v>12875258.960000001</v>
      </c>
      <c r="K320" s="82">
        <f t="shared" si="35"/>
        <v>1764012.870000001</v>
      </c>
      <c r="L320" s="81">
        <f>IFERROR(VLOOKUP(B320,'09.2019'!$B$12:$J$998,8,0),0)</f>
        <v>14103257.560000001</v>
      </c>
      <c r="M320" s="82">
        <f t="shared" si="36"/>
        <v>1227998.5999999996</v>
      </c>
      <c r="N320" s="81">
        <f>IFERROR(VLOOKUP(B320,'Balancete 10.2019'!$B$10:$J$1020,8,0),0)</f>
        <v>15129103.82</v>
      </c>
      <c r="O320" s="82">
        <f t="shared" si="37"/>
        <v>1025846.2599999998</v>
      </c>
      <c r="P320" s="153">
        <f>IFERROR(VLOOKUP(B320,'Balancete 11.2019'!$B$11:$I$1020,8,0),0)</f>
        <v>15213674.210000001</v>
      </c>
      <c r="Q320" s="82">
        <f t="shared" si="38"/>
        <v>84570.390000000596</v>
      </c>
      <c r="R320" s="153">
        <f>IFERROR(VLOOKUP(B320,'Balancete 12.2019'!$B$10:$I$1033,8,0),0)</f>
        <v>17939148.27</v>
      </c>
      <c r="S320" s="82">
        <f t="shared" si="39"/>
        <v>2725474.0599999987</v>
      </c>
      <c r="T320" s="85">
        <f t="shared" si="40"/>
        <v>31.227284987097484</v>
      </c>
      <c r="U320" s="153">
        <f>IFERROR(VLOOKUP(B320,'Balancete acumulado 2019'!$B$10:$I$1047,8,0),0)</f>
        <v>17939148.27</v>
      </c>
    </row>
    <row r="321" spans="1:21" hidden="1">
      <c r="A321"/>
      <c r="B321" s="35" t="s">
        <v>3741</v>
      </c>
      <c r="C321" s="34" t="s">
        <v>3742</v>
      </c>
      <c r="D321" s="35" t="s">
        <v>3743</v>
      </c>
      <c r="E321" s="39"/>
      <c r="F321" s="5">
        <f t="shared" si="33"/>
        <v>18</v>
      </c>
      <c r="G321" s="5" t="str">
        <f t="shared" si="34"/>
        <v>3</v>
      </c>
      <c r="H321" s="81">
        <f>IFERROR(VLOOKUP(B321,'1º SEM 2019'!$B:$I,8,0),0)</f>
        <v>3765284.65</v>
      </c>
      <c r="I321" s="81">
        <f>IFERROR(VLOOKUP(B321,'07.2019'!$B$10:$J$954,8,0),0)</f>
        <v>3675912.54</v>
      </c>
      <c r="J321" s="81">
        <f>IFERROR(VLOOKUP(B321,'08.2019'!$B$10:$J$983,8,0),0)</f>
        <v>3790845.49</v>
      </c>
      <c r="K321" s="82">
        <f t="shared" si="35"/>
        <v>114932.95000000019</v>
      </c>
      <c r="L321" s="81">
        <f>IFERROR(VLOOKUP(B321,'09.2019'!$B$12:$J$998,8,0),0)</f>
        <v>5256641.24</v>
      </c>
      <c r="M321" s="82">
        <f t="shared" si="36"/>
        <v>1465795.75</v>
      </c>
      <c r="N321" s="81">
        <f>IFERROR(VLOOKUP(B321,'Balancete 10.2019'!$B$10:$J$1020,8,0),0)</f>
        <v>5085863.4400000004</v>
      </c>
      <c r="O321" s="82">
        <f t="shared" si="37"/>
        <v>-170777.79999999981</v>
      </c>
      <c r="P321" s="153">
        <f>IFERROR(VLOOKUP(B321,'Balancete 11.2019'!$B$11:$I$1020,8,0),0)</f>
        <v>4711430.8499999996</v>
      </c>
      <c r="Q321" s="82">
        <f t="shared" si="38"/>
        <v>-374432.59000000078</v>
      </c>
      <c r="R321" s="153">
        <f>IFERROR(VLOOKUP(B321,'Balancete 12.2019'!$B$10:$I$1033,8,0),0)</f>
        <v>6922420.4500000002</v>
      </c>
      <c r="S321" s="82">
        <f t="shared" si="39"/>
        <v>2210989.6000000006</v>
      </c>
      <c r="T321" s="85">
        <f t="shared" si="40"/>
        <v>-6.9049069419945415</v>
      </c>
      <c r="U321" s="153">
        <f>IFERROR(VLOOKUP(B321,'Balancete acumulado 2019'!$B$10:$I$1047,8,0),0)</f>
        <v>6922420.4500000002</v>
      </c>
    </row>
    <row r="322" spans="1:21" hidden="1">
      <c r="A322"/>
      <c r="B322" s="35" t="s">
        <v>3744</v>
      </c>
      <c r="C322" s="34" t="s">
        <v>3745</v>
      </c>
      <c r="D322" s="35" t="s">
        <v>3746</v>
      </c>
      <c r="E322" s="39"/>
      <c r="F322" s="5">
        <f t="shared" si="33"/>
        <v>18</v>
      </c>
      <c r="G322" s="5" t="str">
        <f t="shared" si="34"/>
        <v>3</v>
      </c>
      <c r="H322" s="81">
        <f>IFERROR(VLOOKUP(B322,'1º SEM 2019'!$B:$I,8,0),0)</f>
        <v>460389.9</v>
      </c>
      <c r="I322" s="81">
        <f>IFERROR(VLOOKUP(B322,'07.2019'!$B$10:$J$954,8,0),0)</f>
        <v>596066.18000000005</v>
      </c>
      <c r="J322" s="81">
        <f>IFERROR(VLOOKUP(B322,'08.2019'!$B$10:$J$983,8,0),0)</f>
        <v>677739.59</v>
      </c>
      <c r="K322" s="82">
        <f t="shared" si="35"/>
        <v>81673.409999999916</v>
      </c>
      <c r="L322" s="81">
        <f>IFERROR(VLOOKUP(B322,'09.2019'!$B$12:$J$998,8,0),0)</f>
        <v>994772.61</v>
      </c>
      <c r="M322" s="82">
        <f t="shared" si="36"/>
        <v>317033.02</v>
      </c>
      <c r="N322" s="81">
        <f>IFERROR(VLOOKUP(B322,'Balancete 10.2019'!$B$10:$J$1020,8,0),0)</f>
        <v>840292.91</v>
      </c>
      <c r="O322" s="82">
        <f t="shared" si="37"/>
        <v>-154479.69999999995</v>
      </c>
      <c r="P322" s="153">
        <f>IFERROR(VLOOKUP(B322,'Balancete 11.2019'!$B$11:$I$1020,8,0),0)</f>
        <v>919431.4</v>
      </c>
      <c r="Q322" s="82">
        <f t="shared" si="38"/>
        <v>79138.489999999991</v>
      </c>
      <c r="R322" s="153">
        <f>IFERROR(VLOOKUP(B322,'Balancete 12.2019'!$B$10:$I$1033,8,0),0)</f>
        <v>1044337.69</v>
      </c>
      <c r="S322" s="82">
        <f t="shared" si="39"/>
        <v>124906.28999999992</v>
      </c>
      <c r="T322" s="85">
        <f t="shared" si="40"/>
        <v>0.57832541409369753</v>
      </c>
      <c r="U322" s="153">
        <f>IFERROR(VLOOKUP(B322,'Balancete acumulado 2019'!$B$10:$I$1047,8,0),0)</f>
        <v>1044337.69</v>
      </c>
    </row>
    <row r="323" spans="1:21" hidden="1">
      <c r="A323"/>
      <c r="B323" s="35" t="s">
        <v>3747</v>
      </c>
      <c r="C323" s="34" t="s">
        <v>3748</v>
      </c>
      <c r="D323" s="35" t="s">
        <v>3749</v>
      </c>
      <c r="E323" s="39"/>
      <c r="F323" s="5">
        <f t="shared" si="33"/>
        <v>18</v>
      </c>
      <c r="G323" s="5" t="str">
        <f t="shared" si="34"/>
        <v>3</v>
      </c>
      <c r="H323" s="81">
        <f>IFERROR(VLOOKUP(B323,'1º SEM 2019'!$B:$I,8,0),0)</f>
        <v>1604393.78</v>
      </c>
      <c r="I323" s="81">
        <f>IFERROR(VLOOKUP(B323,'07.2019'!$B$10:$J$954,8,0),0)</f>
        <v>1520167.26</v>
      </c>
      <c r="J323" s="81">
        <f>IFERROR(VLOOKUP(B323,'08.2019'!$B$10:$J$983,8,0),0)</f>
        <v>1696836.07</v>
      </c>
      <c r="K323" s="82">
        <f t="shared" si="35"/>
        <v>176668.81000000006</v>
      </c>
      <c r="L323" s="81">
        <f>IFERROR(VLOOKUP(B323,'09.2019'!$B$12:$J$998,8,0),0)</f>
        <v>1591822.56</v>
      </c>
      <c r="M323" s="82">
        <f t="shared" si="36"/>
        <v>-105013.51000000001</v>
      </c>
      <c r="N323" s="81">
        <f>IFERROR(VLOOKUP(B323,'Balancete 10.2019'!$B$10:$J$1020,8,0),0)</f>
        <v>1465875.81</v>
      </c>
      <c r="O323" s="82">
        <f t="shared" si="37"/>
        <v>-125946.75</v>
      </c>
      <c r="P323" s="153">
        <f>IFERROR(VLOOKUP(B323,'Balancete 11.2019'!$B$11:$I$1020,8,0),0)</f>
        <v>1465954.88</v>
      </c>
      <c r="Q323" s="82">
        <f t="shared" si="38"/>
        <v>79.069999999832362</v>
      </c>
      <c r="R323" s="153">
        <f>IFERROR(VLOOKUP(B323,'Balancete 12.2019'!$B$10:$I$1033,8,0),0)</f>
        <v>1302262.46</v>
      </c>
      <c r="S323" s="82">
        <f t="shared" si="39"/>
        <v>-163692.41999999993</v>
      </c>
      <c r="T323" s="85">
        <f t="shared" si="40"/>
        <v>-2071.2215758232828</v>
      </c>
      <c r="U323" s="153">
        <f>IFERROR(VLOOKUP(B323,'Balancete acumulado 2019'!$B$10:$I$1047,8,0),0)</f>
        <v>1302262.46</v>
      </c>
    </row>
    <row r="324" spans="1:21" hidden="1">
      <c r="A324"/>
      <c r="B324" s="35" t="s">
        <v>3750</v>
      </c>
      <c r="C324" s="34" t="s">
        <v>3751</v>
      </c>
      <c r="D324" s="35" t="s">
        <v>3752</v>
      </c>
      <c r="E324" s="39"/>
      <c r="F324" s="5">
        <f t="shared" ref="F324:F387" si="41">LEN(B324)</f>
        <v>18</v>
      </c>
      <c r="G324" s="5" t="str">
        <f t="shared" ref="G324:G387" si="42">LEFT(B324)</f>
        <v>3</v>
      </c>
      <c r="H324" s="81">
        <f>IFERROR(VLOOKUP(B324,'1º SEM 2019'!$B:$I,8,0),0)</f>
        <v>406989.46</v>
      </c>
      <c r="I324" s="81">
        <f>IFERROR(VLOOKUP(B324,'07.2019'!$B$10:$J$954,8,0),0)</f>
        <v>459863.07</v>
      </c>
      <c r="J324" s="81">
        <f>IFERROR(VLOOKUP(B324,'08.2019'!$B$10:$J$983,8,0),0)</f>
        <v>417152.76</v>
      </c>
      <c r="K324" s="82">
        <f t="shared" ref="K324:K387" si="43">J324-I324</f>
        <v>-42710.31</v>
      </c>
      <c r="L324" s="81">
        <f>IFERROR(VLOOKUP(B324,'09.2019'!$B$12:$J$998,8,0),0)</f>
        <v>452285.29</v>
      </c>
      <c r="M324" s="82">
        <f t="shared" ref="M324:M387" si="44">L324-J324</f>
        <v>35132.52999999997</v>
      </c>
      <c r="N324" s="81">
        <f>IFERROR(VLOOKUP(B324,'Balancete 10.2019'!$B$10:$J$1020,8,0),0)</f>
        <v>455281.79</v>
      </c>
      <c r="O324" s="82">
        <f t="shared" ref="O324:O387" si="45">N324-L324</f>
        <v>2996.5</v>
      </c>
      <c r="P324" s="153">
        <f>IFERROR(VLOOKUP(B324,'Balancete 11.2019'!$B$11:$I$1020,8,0),0)</f>
        <v>300092</v>
      </c>
      <c r="Q324" s="82">
        <f t="shared" ref="Q324:Q387" si="46">P324-N324</f>
        <v>-155189.78999999998</v>
      </c>
      <c r="R324" s="153">
        <f>IFERROR(VLOOKUP(B324,'Balancete 12.2019'!$B$10:$I$1033,8,0),0)</f>
        <v>318018.58</v>
      </c>
      <c r="S324" s="82">
        <f t="shared" ref="S324:S387" si="47">R324-P324</f>
        <v>17926.580000000016</v>
      </c>
      <c r="T324" s="85">
        <f t="shared" ref="T324:T387" si="48">IFERROR(S324/Q324-1,0)</f>
        <v>-1.1155139136408394</v>
      </c>
      <c r="U324" s="153">
        <f>IFERROR(VLOOKUP(B324,'Balancete acumulado 2019'!$B$10:$I$1047,8,0),0)</f>
        <v>318018.58</v>
      </c>
    </row>
    <row r="325" spans="1:21" hidden="1">
      <c r="A325"/>
      <c r="B325" s="35" t="s">
        <v>3753</v>
      </c>
      <c r="C325" s="34" t="s">
        <v>3754</v>
      </c>
      <c r="D325" s="35" t="s">
        <v>3755</v>
      </c>
      <c r="E325" s="39"/>
      <c r="F325" s="5">
        <f t="shared" si="41"/>
        <v>18</v>
      </c>
      <c r="G325" s="5" t="str">
        <f t="shared" si="42"/>
        <v>3</v>
      </c>
      <c r="H325" s="81">
        <f>IFERROR(VLOOKUP(B325,'1º SEM 2019'!$B:$I,8,0),0)</f>
        <v>1326113.6299999999</v>
      </c>
      <c r="I325" s="81">
        <f>IFERROR(VLOOKUP(B325,'07.2019'!$B$10:$J$954,8,0),0)</f>
        <v>1092945.67</v>
      </c>
      <c r="J325" s="81">
        <f>IFERROR(VLOOKUP(B325,'08.2019'!$B$10:$J$983,8,0),0)</f>
        <v>1507677.7</v>
      </c>
      <c r="K325" s="82">
        <f t="shared" si="43"/>
        <v>414732.03</v>
      </c>
      <c r="L325" s="81">
        <f>IFERROR(VLOOKUP(B325,'09.2019'!$B$12:$J$998,8,0),0)</f>
        <v>1989288.78</v>
      </c>
      <c r="M325" s="82">
        <f t="shared" si="44"/>
        <v>481611.08000000007</v>
      </c>
      <c r="N325" s="81">
        <f>IFERROR(VLOOKUP(B325,'Balancete 10.2019'!$B$10:$J$1020,8,0),0)</f>
        <v>1741614.25</v>
      </c>
      <c r="O325" s="82">
        <f t="shared" si="45"/>
        <v>-247674.53000000003</v>
      </c>
      <c r="P325" s="153">
        <f>IFERROR(VLOOKUP(B325,'Balancete 11.2019'!$B$11:$I$1020,8,0),0)</f>
        <v>1776169.45</v>
      </c>
      <c r="Q325" s="82">
        <f t="shared" si="46"/>
        <v>34555.199999999953</v>
      </c>
      <c r="R325" s="153">
        <f>IFERROR(VLOOKUP(B325,'Balancete 12.2019'!$B$10:$I$1033,8,0),0)</f>
        <v>1646262.66</v>
      </c>
      <c r="S325" s="82">
        <f t="shared" si="47"/>
        <v>-129906.79000000004</v>
      </c>
      <c r="T325" s="85">
        <f t="shared" si="48"/>
        <v>-4.7593991642357798</v>
      </c>
      <c r="U325" s="153">
        <f>IFERROR(VLOOKUP(B325,'Balancete acumulado 2019'!$B$10:$I$1047,8,0),0)</f>
        <v>1646262.66</v>
      </c>
    </row>
    <row r="326" spans="1:21" hidden="1">
      <c r="A326"/>
      <c r="B326" s="35" t="s">
        <v>3756</v>
      </c>
      <c r="C326" s="34" t="s">
        <v>1</v>
      </c>
      <c r="D326" s="35" t="s">
        <v>3710</v>
      </c>
      <c r="E326" s="39"/>
      <c r="F326" s="5">
        <f t="shared" si="41"/>
        <v>13</v>
      </c>
      <c r="G326" s="5" t="str">
        <f t="shared" si="42"/>
        <v>3</v>
      </c>
      <c r="H326" s="81">
        <f>IFERROR(VLOOKUP(B326,'1º SEM 2019'!$B:$I,8,0),0)</f>
        <v>1978293.53</v>
      </c>
      <c r="I326" s="81">
        <f>IFERROR(VLOOKUP(B326,'07.2019'!$B$10:$J$954,8,0),0)</f>
        <v>2122128.2999999998</v>
      </c>
      <c r="J326" s="81">
        <f>IFERROR(VLOOKUP(B326,'08.2019'!$B$10:$J$983,8,0),0)</f>
        <v>1795807.25</v>
      </c>
      <c r="K326" s="82">
        <f t="shared" si="43"/>
        <v>-326321.04999999981</v>
      </c>
      <c r="L326" s="81">
        <f>IFERROR(VLOOKUP(B326,'09.2019'!$B$12:$J$998,8,0),0)</f>
        <v>1958456.8</v>
      </c>
      <c r="M326" s="82">
        <f t="shared" si="44"/>
        <v>162649.55000000005</v>
      </c>
      <c r="N326" s="81">
        <f>IFERROR(VLOOKUP(B326,'Balancete 10.2019'!$B$10:$J$1020,8,0),0)</f>
        <v>1594542.16</v>
      </c>
      <c r="O326" s="82">
        <f t="shared" si="45"/>
        <v>-363914.64000000013</v>
      </c>
      <c r="P326" s="153">
        <f>IFERROR(VLOOKUP(B326,'Balancete 11.2019'!$B$11:$I$1020,8,0),0)</f>
        <v>3547233.02</v>
      </c>
      <c r="Q326" s="82">
        <f t="shared" si="46"/>
        <v>1952690.86</v>
      </c>
      <c r="R326" s="153">
        <f>IFERROR(VLOOKUP(B326,'Balancete 12.2019'!$B$10:$I$1033,8,0),0)</f>
        <v>2036193.43</v>
      </c>
      <c r="S326" s="82">
        <f t="shared" si="47"/>
        <v>-1511039.59</v>
      </c>
      <c r="T326" s="85">
        <f t="shared" si="48"/>
        <v>-1.7738242754923328</v>
      </c>
      <c r="U326" s="153">
        <f>IFERROR(VLOOKUP(B326,'Balancete acumulado 2019'!$B$10:$I$1047,8,0),0)</f>
        <v>2036193.43</v>
      </c>
    </row>
    <row r="327" spans="1:21" hidden="1">
      <c r="A327"/>
      <c r="B327" s="35" t="s">
        <v>3757</v>
      </c>
      <c r="C327" s="34" t="s">
        <v>3758</v>
      </c>
      <c r="D327" s="35" t="s">
        <v>3737</v>
      </c>
      <c r="E327" s="39"/>
      <c r="F327" s="5">
        <f t="shared" si="41"/>
        <v>18</v>
      </c>
      <c r="G327" s="5" t="str">
        <f t="shared" si="42"/>
        <v>3</v>
      </c>
      <c r="H327" s="81">
        <f>IFERROR(VLOOKUP(B327,'1º SEM 2019'!$B:$I,8,0),0)</f>
        <v>18667.509999999998</v>
      </c>
      <c r="I327" s="81">
        <f>IFERROR(VLOOKUP(B327,'07.2019'!$B$10:$J$954,8,0),0)</f>
        <v>19128.3</v>
      </c>
      <c r="J327" s="81">
        <f>IFERROR(VLOOKUP(B327,'08.2019'!$B$10:$J$983,8,0),0)</f>
        <v>959.58</v>
      </c>
      <c r="K327" s="82">
        <f t="shared" si="43"/>
        <v>-18168.719999999998</v>
      </c>
      <c r="L327" s="81">
        <f>IFERROR(VLOOKUP(B327,'09.2019'!$B$12:$J$998,8,0),0)</f>
        <v>14934.65</v>
      </c>
      <c r="M327" s="82">
        <f t="shared" si="44"/>
        <v>13975.07</v>
      </c>
      <c r="N327" s="81">
        <f>IFERROR(VLOOKUP(B327,'Balancete 10.2019'!$B$10:$J$1020,8,0),0)</f>
        <v>2849.69</v>
      </c>
      <c r="O327" s="82">
        <f t="shared" si="45"/>
        <v>-12084.96</v>
      </c>
      <c r="P327" s="153">
        <f>IFERROR(VLOOKUP(B327,'Balancete 11.2019'!$B$11:$I$1020,8,0),0)</f>
        <v>27354.39</v>
      </c>
      <c r="Q327" s="82">
        <f t="shared" si="46"/>
        <v>24504.7</v>
      </c>
      <c r="R327" s="153">
        <f>IFERROR(VLOOKUP(B327,'Balancete 12.2019'!$B$10:$I$1033,8,0),0)</f>
        <v>14287.82</v>
      </c>
      <c r="S327" s="82">
        <f t="shared" si="47"/>
        <v>-13066.57</v>
      </c>
      <c r="T327" s="85">
        <f t="shared" si="48"/>
        <v>-1.5332270952103064</v>
      </c>
      <c r="U327" s="153">
        <f>IFERROR(VLOOKUP(B327,'Balancete acumulado 2019'!$B$10:$I$1047,8,0),0)</f>
        <v>14287.82</v>
      </c>
    </row>
    <row r="328" spans="1:21" hidden="1">
      <c r="A328"/>
      <c r="B328" s="35" t="s">
        <v>3759</v>
      </c>
      <c r="C328" s="34" t="s">
        <v>3760</v>
      </c>
      <c r="D328" s="35" t="s">
        <v>3761</v>
      </c>
      <c r="E328" s="39"/>
      <c r="F328" s="5">
        <f t="shared" si="41"/>
        <v>18</v>
      </c>
      <c r="G328" s="5" t="str">
        <f t="shared" si="42"/>
        <v>3</v>
      </c>
      <c r="H328" s="81">
        <f>IFERROR(VLOOKUP(B328,'1º SEM 2019'!$B:$I,8,0),0)</f>
        <v>1402267.54</v>
      </c>
      <c r="I328" s="81">
        <f>IFERROR(VLOOKUP(B328,'07.2019'!$B$10:$J$954,8,0),0)</f>
        <v>1596761.39</v>
      </c>
      <c r="J328" s="81">
        <f>IFERROR(VLOOKUP(B328,'08.2019'!$B$10:$J$983,8,0),0)</f>
        <v>1344719.8</v>
      </c>
      <c r="K328" s="82">
        <f t="shared" si="43"/>
        <v>-252041.58999999985</v>
      </c>
      <c r="L328" s="81">
        <f>IFERROR(VLOOKUP(B328,'09.2019'!$B$12:$J$998,8,0),0)</f>
        <v>1532348.57</v>
      </c>
      <c r="M328" s="82">
        <f t="shared" si="44"/>
        <v>187628.77000000002</v>
      </c>
      <c r="N328" s="81">
        <f>IFERROR(VLOOKUP(B328,'Balancete 10.2019'!$B$10:$J$1020,8,0),0)</f>
        <v>1195613.6499999999</v>
      </c>
      <c r="O328" s="82">
        <f t="shared" si="45"/>
        <v>-336734.92000000016</v>
      </c>
      <c r="P328" s="153">
        <f>IFERROR(VLOOKUP(B328,'Balancete 11.2019'!$B$11:$I$1020,8,0),0)</f>
        <v>2961248.99</v>
      </c>
      <c r="Q328" s="82">
        <f t="shared" si="46"/>
        <v>1765635.3400000003</v>
      </c>
      <c r="R328" s="153">
        <f>IFERROR(VLOOKUP(B328,'Balancete 12.2019'!$B$10:$I$1033,8,0),0)</f>
        <v>1475051.53</v>
      </c>
      <c r="S328" s="82">
        <f t="shared" si="47"/>
        <v>-1486197.4600000002</v>
      </c>
      <c r="T328" s="85">
        <f t="shared" si="48"/>
        <v>-1.8417352248964387</v>
      </c>
      <c r="U328" s="153">
        <f>IFERROR(VLOOKUP(B328,'Balancete acumulado 2019'!$B$10:$I$1047,8,0),0)</f>
        <v>1475051.53</v>
      </c>
    </row>
    <row r="329" spans="1:21" hidden="1">
      <c r="A329"/>
      <c r="B329" s="35" t="s">
        <v>3762</v>
      </c>
      <c r="C329" s="34" t="s">
        <v>3763</v>
      </c>
      <c r="D329" s="35" t="s">
        <v>3764</v>
      </c>
      <c r="E329" s="39"/>
      <c r="F329" s="5">
        <f t="shared" si="41"/>
        <v>18</v>
      </c>
      <c r="G329" s="5" t="str">
        <f t="shared" si="42"/>
        <v>3</v>
      </c>
      <c r="H329" s="81">
        <f>IFERROR(VLOOKUP(B329,'1º SEM 2019'!$B:$I,8,0),0)</f>
        <v>155246.38</v>
      </c>
      <c r="I329" s="81">
        <f>IFERROR(VLOOKUP(B329,'07.2019'!$B$10:$J$954,8,0),0)</f>
        <v>153955.31</v>
      </c>
      <c r="J329" s="81">
        <f>IFERROR(VLOOKUP(B329,'08.2019'!$B$10:$J$983,8,0),0)</f>
        <v>149142.14000000001</v>
      </c>
      <c r="K329" s="82">
        <f t="shared" si="43"/>
        <v>-4813.1699999999837</v>
      </c>
      <c r="L329" s="81">
        <f>IFERROR(VLOOKUP(B329,'09.2019'!$B$12:$J$998,8,0),0)</f>
        <v>93106.8</v>
      </c>
      <c r="M329" s="82">
        <f t="shared" si="44"/>
        <v>-56035.340000000011</v>
      </c>
      <c r="N329" s="81">
        <f>IFERROR(VLOOKUP(B329,'Balancete 10.2019'!$B$10:$J$1020,8,0),0)</f>
        <v>112306.23</v>
      </c>
      <c r="O329" s="82">
        <f t="shared" si="45"/>
        <v>19199.429999999993</v>
      </c>
      <c r="P329" s="153">
        <f>IFERROR(VLOOKUP(B329,'Balancete 11.2019'!$B$11:$I$1020,8,0),0)</f>
        <v>261232.67</v>
      </c>
      <c r="Q329" s="82">
        <f t="shared" si="46"/>
        <v>148926.44</v>
      </c>
      <c r="R329" s="153">
        <f>IFERROR(VLOOKUP(B329,'Balancete 12.2019'!$B$10:$I$1033,8,0),0)</f>
        <v>253880.24</v>
      </c>
      <c r="S329" s="82">
        <f t="shared" si="47"/>
        <v>-7352.4300000000221</v>
      </c>
      <c r="T329" s="85">
        <f t="shared" si="48"/>
        <v>-1.0493695410969337</v>
      </c>
      <c r="U329" s="153">
        <f>IFERROR(VLOOKUP(B329,'Balancete acumulado 2019'!$B$10:$I$1047,8,0),0)</f>
        <v>253880.24</v>
      </c>
    </row>
    <row r="330" spans="1:21" hidden="1">
      <c r="A330"/>
      <c r="B330" s="35" t="s">
        <v>3765</v>
      </c>
      <c r="C330" s="34" t="s">
        <v>3766</v>
      </c>
      <c r="D330" s="35" t="s">
        <v>3746</v>
      </c>
      <c r="E330" s="39"/>
      <c r="F330" s="5">
        <f t="shared" si="41"/>
        <v>18</v>
      </c>
      <c r="G330" s="5" t="str">
        <f t="shared" si="42"/>
        <v>3</v>
      </c>
      <c r="H330" s="81">
        <f>IFERROR(VLOOKUP(B330,'1º SEM 2019'!$B:$I,8,0),0)</f>
        <v>102240.03</v>
      </c>
      <c r="I330" s="81">
        <f>IFERROR(VLOOKUP(B330,'07.2019'!$B$10:$J$954,8,0),0)</f>
        <v>99462.83</v>
      </c>
      <c r="J330" s="81">
        <f>IFERROR(VLOOKUP(B330,'08.2019'!$B$10:$J$983,8,0),0)</f>
        <v>114781.63</v>
      </c>
      <c r="K330" s="82">
        <f t="shared" si="43"/>
        <v>15318.800000000003</v>
      </c>
      <c r="L330" s="81">
        <f>IFERROR(VLOOKUP(B330,'09.2019'!$B$12:$J$998,8,0),0)</f>
        <v>119435.89</v>
      </c>
      <c r="M330" s="82">
        <f t="shared" si="44"/>
        <v>4654.2599999999948</v>
      </c>
      <c r="N330" s="81">
        <f>IFERROR(VLOOKUP(B330,'Balancete 10.2019'!$B$10:$J$1020,8,0),0)</f>
        <v>96980.87</v>
      </c>
      <c r="O330" s="82">
        <f t="shared" si="45"/>
        <v>-22455.020000000004</v>
      </c>
      <c r="P330" s="153">
        <f>IFERROR(VLOOKUP(B330,'Balancete 11.2019'!$B$11:$I$1020,8,0),0)</f>
        <v>105104.31</v>
      </c>
      <c r="Q330" s="82">
        <f t="shared" si="46"/>
        <v>8123.4400000000023</v>
      </c>
      <c r="R330" s="153">
        <f>IFERROR(VLOOKUP(B330,'Balancete 12.2019'!$B$10:$I$1033,8,0),0)</f>
        <v>109815.21</v>
      </c>
      <c r="S330" s="82">
        <f t="shared" si="47"/>
        <v>4710.9000000000087</v>
      </c>
      <c r="T330" s="85">
        <f t="shared" si="48"/>
        <v>-0.4200855795081877</v>
      </c>
      <c r="U330" s="153">
        <f>IFERROR(VLOOKUP(B330,'Balancete acumulado 2019'!$B$10:$I$1047,8,0),0)</f>
        <v>109815.21</v>
      </c>
    </row>
    <row r="331" spans="1:21" hidden="1">
      <c r="A331"/>
      <c r="B331" s="35" t="s">
        <v>3767</v>
      </c>
      <c r="C331" s="34" t="s">
        <v>3768</v>
      </c>
      <c r="D331" s="35" t="s">
        <v>3752</v>
      </c>
      <c r="E331" s="39"/>
      <c r="F331" s="5">
        <f t="shared" si="41"/>
        <v>18</v>
      </c>
      <c r="G331" s="5" t="str">
        <f t="shared" si="42"/>
        <v>3</v>
      </c>
      <c r="H331" s="81">
        <f>IFERROR(VLOOKUP(B331,'1º SEM 2019'!$B:$I,8,0),0)</f>
        <v>14863.3</v>
      </c>
      <c r="I331" s="81">
        <f>IFERROR(VLOOKUP(B331,'07.2019'!$B$10:$J$954,8,0),0)</f>
        <v>8914.1299999999992</v>
      </c>
      <c r="J331" s="81">
        <f>IFERROR(VLOOKUP(B331,'08.2019'!$B$10:$J$983,8,0),0)</f>
        <v>10281.41</v>
      </c>
      <c r="K331" s="82">
        <f t="shared" si="43"/>
        <v>1367.2800000000007</v>
      </c>
      <c r="L331" s="81">
        <f>IFERROR(VLOOKUP(B331,'09.2019'!$B$12:$J$998,8,0),0)</f>
        <v>11314.72</v>
      </c>
      <c r="M331" s="82">
        <f t="shared" si="44"/>
        <v>1033.3099999999995</v>
      </c>
      <c r="N331" s="81">
        <f>IFERROR(VLOOKUP(B331,'Balancete 10.2019'!$B$10:$J$1020,8,0),0)</f>
        <v>4521.79</v>
      </c>
      <c r="O331" s="82">
        <f t="shared" si="45"/>
        <v>-6792.9299999999994</v>
      </c>
      <c r="P331" s="153">
        <f>IFERROR(VLOOKUP(B331,'Balancete 11.2019'!$B$11:$I$1020,8,0),0)</f>
        <v>12715.64</v>
      </c>
      <c r="Q331" s="82">
        <f t="shared" si="46"/>
        <v>8193.8499999999985</v>
      </c>
      <c r="R331" s="153">
        <f>IFERROR(VLOOKUP(B331,'Balancete 12.2019'!$B$10:$I$1033,8,0),0)</f>
        <v>10917.82</v>
      </c>
      <c r="S331" s="82">
        <f t="shared" si="47"/>
        <v>-1797.8199999999997</v>
      </c>
      <c r="T331" s="85">
        <f t="shared" si="48"/>
        <v>-1.2194108996381432</v>
      </c>
      <c r="U331" s="153">
        <f>IFERROR(VLOOKUP(B331,'Balancete acumulado 2019'!$B$10:$I$1047,8,0),0)</f>
        <v>10917.82</v>
      </c>
    </row>
    <row r="332" spans="1:21" hidden="1">
      <c r="A332"/>
      <c r="B332" s="35" t="s">
        <v>3769</v>
      </c>
      <c r="C332" s="34" t="s">
        <v>3770</v>
      </c>
      <c r="D332" s="35" t="s">
        <v>3755</v>
      </c>
      <c r="E332" s="39"/>
      <c r="F332" s="5">
        <f t="shared" si="41"/>
        <v>18</v>
      </c>
      <c r="G332" s="5" t="str">
        <f t="shared" si="42"/>
        <v>3</v>
      </c>
      <c r="H332" s="81">
        <f>IFERROR(VLOOKUP(B332,'1º SEM 2019'!$B:$I,8,0),0)</f>
        <v>122237.75999999999</v>
      </c>
      <c r="I332" s="81">
        <f>IFERROR(VLOOKUP(B332,'07.2019'!$B$10:$J$954,8,0),0)</f>
        <v>81135.33</v>
      </c>
      <c r="J332" s="81">
        <f>IFERROR(VLOOKUP(B332,'08.2019'!$B$10:$J$983,8,0),0)</f>
        <v>13151.68</v>
      </c>
      <c r="K332" s="82">
        <f t="shared" si="43"/>
        <v>-67983.649999999994</v>
      </c>
      <c r="L332" s="81">
        <f>IFERROR(VLOOKUP(B332,'09.2019'!$B$12:$J$998,8,0),0)</f>
        <v>24545.16</v>
      </c>
      <c r="M332" s="82">
        <f t="shared" si="44"/>
        <v>11393.48</v>
      </c>
      <c r="N332" s="81">
        <f>IFERROR(VLOOKUP(B332,'Balancete 10.2019'!$B$10:$J$1020,8,0),0)</f>
        <v>19498.919999999998</v>
      </c>
      <c r="O332" s="82">
        <f t="shared" si="45"/>
        <v>-5046.2400000000016</v>
      </c>
      <c r="P332" s="153">
        <f>IFERROR(VLOOKUP(B332,'Balancete 11.2019'!$B$11:$I$1020,8,0),0)</f>
        <v>16806.009999999998</v>
      </c>
      <c r="Q332" s="82">
        <f t="shared" si="46"/>
        <v>-2692.91</v>
      </c>
      <c r="R332" s="153">
        <f>IFERROR(VLOOKUP(B332,'Balancete 12.2019'!$B$10:$I$1033,8,0),0)</f>
        <v>9469.7999999999993</v>
      </c>
      <c r="S332" s="82">
        <f t="shared" si="47"/>
        <v>-7336.2099999999991</v>
      </c>
      <c r="T332" s="85">
        <f t="shared" si="48"/>
        <v>1.7242685422089856</v>
      </c>
      <c r="U332" s="153">
        <f>IFERROR(VLOOKUP(B332,'Balancete acumulado 2019'!$B$10:$I$1047,8,0),0)</f>
        <v>9469.7999999999993</v>
      </c>
    </row>
    <row r="333" spans="1:21" hidden="1">
      <c r="A333"/>
      <c r="B333" s="35" t="s">
        <v>3771</v>
      </c>
      <c r="C333" s="34" t="s">
        <v>3772</v>
      </c>
      <c r="D333" s="35" t="s">
        <v>3773</v>
      </c>
      <c r="E333" s="39"/>
      <c r="F333" s="5">
        <f t="shared" si="41"/>
        <v>18</v>
      </c>
      <c r="G333" s="5" t="str">
        <f t="shared" si="42"/>
        <v>3</v>
      </c>
      <c r="H333" s="81">
        <f>IFERROR(VLOOKUP(B333,'1º SEM 2019'!$B:$I,8,0),0)</f>
        <v>162771.01</v>
      </c>
      <c r="I333" s="81">
        <f>IFERROR(VLOOKUP(B333,'07.2019'!$B$10:$J$954,8,0),0)</f>
        <v>162771.01</v>
      </c>
      <c r="J333" s="81">
        <f>IFERROR(VLOOKUP(B333,'08.2019'!$B$10:$J$983,8,0),0)</f>
        <v>162771.01</v>
      </c>
      <c r="K333" s="82">
        <f t="shared" si="43"/>
        <v>0</v>
      </c>
      <c r="L333" s="81">
        <f>IFERROR(VLOOKUP(B333,'09.2019'!$B$12:$J$998,8,0),0)</f>
        <v>162771.01</v>
      </c>
      <c r="M333" s="82">
        <f t="shared" si="44"/>
        <v>0</v>
      </c>
      <c r="N333" s="81">
        <f>IFERROR(VLOOKUP(B333,'Balancete 10.2019'!$B$10:$J$1020,8,0),0)</f>
        <v>162771.01</v>
      </c>
      <c r="O333" s="82">
        <f t="shared" si="45"/>
        <v>0</v>
      </c>
      <c r="P333" s="153">
        <f>IFERROR(VLOOKUP(B333,'Balancete 11.2019'!$B$11:$I$1020,8,0),0)</f>
        <v>162771.01</v>
      </c>
      <c r="Q333" s="82">
        <f t="shared" si="46"/>
        <v>0</v>
      </c>
      <c r="R333" s="153">
        <f>IFERROR(VLOOKUP(B333,'Balancete 12.2019'!$B$10:$I$1033,8,0),0)</f>
        <v>162771.01</v>
      </c>
      <c r="S333" s="82">
        <f t="shared" si="47"/>
        <v>0</v>
      </c>
      <c r="T333" s="85">
        <f t="shared" si="48"/>
        <v>0</v>
      </c>
      <c r="U333" s="153">
        <f>IFERROR(VLOOKUP(B333,'Balancete acumulado 2019'!$B$10:$I$1047,8,0),0)</f>
        <v>162771.01</v>
      </c>
    </row>
    <row r="334" spans="1:21" hidden="1">
      <c r="A334"/>
      <c r="B334" s="35" t="s">
        <v>3774</v>
      </c>
      <c r="C334" s="34" t="s">
        <v>1</v>
      </c>
      <c r="D334" s="35" t="s">
        <v>3775</v>
      </c>
      <c r="E334" s="39"/>
      <c r="F334" s="5">
        <f t="shared" si="41"/>
        <v>13</v>
      </c>
      <c r="G334" s="5" t="str">
        <f t="shared" si="42"/>
        <v>3</v>
      </c>
      <c r="H334" s="81">
        <f>IFERROR(VLOOKUP(B334,'1º SEM 2019'!$B:$I,8,0),0)</f>
        <v>3068129.48</v>
      </c>
      <c r="I334" s="81">
        <f>IFERROR(VLOOKUP(B334,'07.2019'!$B$10:$J$954,8,0),0)</f>
        <v>3588873.48</v>
      </c>
      <c r="J334" s="81">
        <f>IFERROR(VLOOKUP(B334,'08.2019'!$B$10:$J$983,8,0),0)</f>
        <v>5540163.9000000004</v>
      </c>
      <c r="K334" s="82">
        <f t="shared" si="43"/>
        <v>1951290.4200000004</v>
      </c>
      <c r="L334" s="81">
        <f>IFERROR(VLOOKUP(B334,'09.2019'!$B$12:$J$998,8,0),0)</f>
        <v>5966926.96</v>
      </c>
      <c r="M334" s="82">
        <f t="shared" si="44"/>
        <v>426763.05999999959</v>
      </c>
      <c r="N334" s="81">
        <f>IFERROR(VLOOKUP(B334,'Balancete 10.2019'!$B$10:$J$1020,8,0),0)</f>
        <v>6496653.6699999999</v>
      </c>
      <c r="O334" s="82">
        <f t="shared" si="45"/>
        <v>529726.71</v>
      </c>
      <c r="P334" s="153">
        <f>IFERROR(VLOOKUP(B334,'Balancete 11.2019'!$B$11:$I$1020,8,0),0)</f>
        <v>5767298.0499999998</v>
      </c>
      <c r="Q334" s="82">
        <f t="shared" si="46"/>
        <v>-729355.62000000011</v>
      </c>
      <c r="R334" s="153">
        <f>IFERROR(VLOOKUP(B334,'Balancete 12.2019'!$B$10:$I$1033,8,0),0)</f>
        <v>7562930.8899999997</v>
      </c>
      <c r="S334" s="82">
        <f t="shared" si="47"/>
        <v>1795632.8399999999</v>
      </c>
      <c r="T334" s="85">
        <f t="shared" si="48"/>
        <v>-3.4619442021986471</v>
      </c>
      <c r="U334" s="153">
        <f>IFERROR(VLOOKUP(B334,'Balancete acumulado 2019'!$B$10:$I$1047,8,0),0)</f>
        <v>7562930.8899999997</v>
      </c>
    </row>
    <row r="335" spans="1:21" hidden="1">
      <c r="A335"/>
      <c r="B335" s="35" t="s">
        <v>3776</v>
      </c>
      <c r="C335" s="34" t="s">
        <v>1</v>
      </c>
      <c r="D335" s="35" t="s">
        <v>3777</v>
      </c>
      <c r="E335" s="39"/>
      <c r="F335" s="5">
        <f t="shared" si="41"/>
        <v>13</v>
      </c>
      <c r="G335" s="5" t="str">
        <f t="shared" si="42"/>
        <v>3</v>
      </c>
      <c r="H335" s="81">
        <f>IFERROR(VLOOKUP(B335,'1º SEM 2019'!$B:$I,8,0),0)</f>
        <v>3068129.48</v>
      </c>
      <c r="I335" s="81">
        <f>IFERROR(VLOOKUP(B335,'07.2019'!$B$10:$J$954,8,0),0)</f>
        <v>3588873.48</v>
      </c>
      <c r="J335" s="81">
        <f>IFERROR(VLOOKUP(B335,'08.2019'!$B$10:$J$983,8,0),0)</f>
        <v>5540163.9000000004</v>
      </c>
      <c r="K335" s="82">
        <f t="shared" si="43"/>
        <v>1951290.4200000004</v>
      </c>
      <c r="L335" s="81">
        <f>IFERROR(VLOOKUP(B335,'09.2019'!$B$12:$J$998,8,0),0)</f>
        <v>5966926.96</v>
      </c>
      <c r="M335" s="82">
        <f t="shared" si="44"/>
        <v>426763.05999999959</v>
      </c>
      <c r="N335" s="81">
        <f>IFERROR(VLOOKUP(B335,'Balancete 10.2019'!$B$10:$J$1020,8,0),0)</f>
        <v>6496653.6699999999</v>
      </c>
      <c r="O335" s="82">
        <f t="shared" si="45"/>
        <v>529726.71</v>
      </c>
      <c r="P335" s="153">
        <f>IFERROR(VLOOKUP(B335,'Balancete 11.2019'!$B$11:$I$1020,8,0),0)</f>
        <v>5767298.0499999998</v>
      </c>
      <c r="Q335" s="82">
        <f t="shared" si="46"/>
        <v>-729355.62000000011</v>
      </c>
      <c r="R335" s="153">
        <f>IFERROR(VLOOKUP(B335,'Balancete 12.2019'!$B$10:$I$1033,8,0),0)</f>
        <v>7562930.8899999997</v>
      </c>
      <c r="S335" s="82">
        <f t="shared" si="47"/>
        <v>1795632.8399999999</v>
      </c>
      <c r="T335" s="85">
        <f t="shared" si="48"/>
        <v>-3.4619442021986471</v>
      </c>
      <c r="U335" s="153">
        <f>IFERROR(VLOOKUP(B335,'Balancete acumulado 2019'!$B$10:$I$1047,8,0),0)</f>
        <v>7562930.8899999997</v>
      </c>
    </row>
    <row r="336" spans="1:21" hidden="1">
      <c r="A336"/>
      <c r="B336" s="35" t="s">
        <v>3778</v>
      </c>
      <c r="C336" s="34" t="s">
        <v>1</v>
      </c>
      <c r="D336" s="35" t="s">
        <v>3687</v>
      </c>
      <c r="E336" s="39"/>
      <c r="F336" s="5">
        <f t="shared" si="41"/>
        <v>13</v>
      </c>
      <c r="G336" s="5" t="str">
        <f t="shared" si="42"/>
        <v>3</v>
      </c>
      <c r="H336" s="81">
        <f>IFERROR(VLOOKUP(B336,'1º SEM 2019'!$B:$I,8,0),0)</f>
        <v>2510451.75</v>
      </c>
      <c r="I336" s="81">
        <f>IFERROR(VLOOKUP(B336,'07.2019'!$B$10:$J$954,8,0),0)</f>
        <v>3082280.4</v>
      </c>
      <c r="J336" s="81">
        <f>IFERROR(VLOOKUP(B336,'08.2019'!$B$10:$J$983,8,0),0)</f>
        <v>4759927.93</v>
      </c>
      <c r="K336" s="82">
        <f t="shared" si="43"/>
        <v>1677647.5299999998</v>
      </c>
      <c r="L336" s="81">
        <f>IFERROR(VLOOKUP(B336,'09.2019'!$B$12:$J$998,8,0),0)</f>
        <v>5289262.8</v>
      </c>
      <c r="M336" s="82">
        <f t="shared" si="44"/>
        <v>529334.87000000011</v>
      </c>
      <c r="N336" s="81">
        <f>IFERROR(VLOOKUP(B336,'Balancete 10.2019'!$B$10:$J$1020,8,0),0)</f>
        <v>5405361.2199999997</v>
      </c>
      <c r="O336" s="82">
        <f t="shared" si="45"/>
        <v>116098.41999999993</v>
      </c>
      <c r="P336" s="153">
        <f>IFERROR(VLOOKUP(B336,'Balancete 11.2019'!$B$11:$I$1020,8,0),0)</f>
        <v>5210206.97</v>
      </c>
      <c r="Q336" s="82">
        <f t="shared" si="46"/>
        <v>-195154.25</v>
      </c>
      <c r="R336" s="153">
        <f>IFERROR(VLOOKUP(B336,'Balancete 12.2019'!$B$10:$I$1033,8,0),0)</f>
        <v>6731573.7199999997</v>
      </c>
      <c r="S336" s="82">
        <f t="shared" si="47"/>
        <v>1521366.75</v>
      </c>
      <c r="T336" s="85">
        <f t="shared" si="48"/>
        <v>-8.7957141594405464</v>
      </c>
      <c r="U336" s="153">
        <f>IFERROR(VLOOKUP(B336,'Balancete acumulado 2019'!$B$10:$I$1047,8,0),0)</f>
        <v>6731573.7199999997</v>
      </c>
    </row>
    <row r="337" spans="1:21" hidden="1">
      <c r="A337"/>
      <c r="B337" s="35" t="s">
        <v>3779</v>
      </c>
      <c r="C337" s="34" t="s">
        <v>3780</v>
      </c>
      <c r="D337" s="35" t="s">
        <v>3781</v>
      </c>
      <c r="E337" s="39"/>
      <c r="F337" s="5">
        <f t="shared" si="41"/>
        <v>18</v>
      </c>
      <c r="G337" s="5" t="str">
        <f t="shared" si="42"/>
        <v>3</v>
      </c>
      <c r="H337" s="81">
        <f>IFERROR(VLOOKUP(B337,'1º SEM 2019'!$B:$I,8,0),0)</f>
        <v>67017.97</v>
      </c>
      <c r="I337" s="81">
        <f>IFERROR(VLOOKUP(B337,'07.2019'!$B$10:$J$954,8,0),0)</f>
        <v>23266.7</v>
      </c>
      <c r="J337" s="81">
        <f>IFERROR(VLOOKUP(B337,'08.2019'!$B$10:$J$983,8,0),0)</f>
        <v>50093.79</v>
      </c>
      <c r="K337" s="82">
        <f t="shared" si="43"/>
        <v>26827.09</v>
      </c>
      <c r="L337" s="81">
        <f>IFERROR(VLOOKUP(B337,'09.2019'!$B$12:$J$998,8,0),0)</f>
        <v>63344.46</v>
      </c>
      <c r="M337" s="82">
        <f t="shared" si="44"/>
        <v>13250.669999999998</v>
      </c>
      <c r="N337" s="81">
        <f>IFERROR(VLOOKUP(B337,'Balancete 10.2019'!$B$10:$J$1020,8,0),0)</f>
        <v>54507.62</v>
      </c>
      <c r="O337" s="82">
        <f t="shared" si="45"/>
        <v>-8836.8399999999965</v>
      </c>
      <c r="P337" s="153">
        <f>IFERROR(VLOOKUP(B337,'Balancete 11.2019'!$B$11:$I$1020,8,0),0)</f>
        <v>55726.58</v>
      </c>
      <c r="Q337" s="82">
        <f t="shared" si="46"/>
        <v>1218.9599999999991</v>
      </c>
      <c r="R337" s="153">
        <f>IFERROR(VLOOKUP(B337,'Balancete 12.2019'!$B$10:$I$1033,8,0),0)</f>
        <v>11823.58</v>
      </c>
      <c r="S337" s="82">
        <f t="shared" si="47"/>
        <v>-43903</v>
      </c>
      <c r="T337" s="85">
        <f t="shared" si="48"/>
        <v>-37.016768392728252</v>
      </c>
      <c r="U337" s="153">
        <f>IFERROR(VLOOKUP(B337,'Balancete acumulado 2019'!$B$10:$I$1047,8,0),0)</f>
        <v>11823.58</v>
      </c>
    </row>
    <row r="338" spans="1:21" hidden="1">
      <c r="A338"/>
      <c r="B338" s="35" t="s">
        <v>3782</v>
      </c>
      <c r="C338" s="34" t="s">
        <v>3783</v>
      </c>
      <c r="D338" s="35" t="s">
        <v>3784</v>
      </c>
      <c r="E338" s="39"/>
      <c r="F338" s="5">
        <f t="shared" si="41"/>
        <v>18</v>
      </c>
      <c r="G338" s="5" t="str">
        <f t="shared" si="42"/>
        <v>3</v>
      </c>
      <c r="H338" s="81">
        <f>IFERROR(VLOOKUP(B338,'1º SEM 2019'!$B:$I,8,0),0)</f>
        <v>1291723.08</v>
      </c>
      <c r="I338" s="81">
        <f>IFERROR(VLOOKUP(B338,'07.2019'!$B$10:$J$954,8,0),0)</f>
        <v>1819093.82</v>
      </c>
      <c r="J338" s="81">
        <f>IFERROR(VLOOKUP(B338,'08.2019'!$B$10:$J$983,8,0),0)</f>
        <v>2714893.36</v>
      </c>
      <c r="K338" s="82">
        <f t="shared" si="43"/>
        <v>895799.5399999998</v>
      </c>
      <c r="L338" s="81">
        <f>IFERROR(VLOOKUP(B338,'09.2019'!$B$12:$J$998,8,0),0)</f>
        <v>3243659.41</v>
      </c>
      <c r="M338" s="82">
        <f t="shared" si="44"/>
        <v>528766.05000000028</v>
      </c>
      <c r="N338" s="81">
        <f>IFERROR(VLOOKUP(B338,'Balancete 10.2019'!$B$10:$J$1020,8,0),0)</f>
        <v>3105473.49</v>
      </c>
      <c r="O338" s="82">
        <f t="shared" si="45"/>
        <v>-138185.91999999993</v>
      </c>
      <c r="P338" s="153">
        <f>IFERROR(VLOOKUP(B338,'Balancete 11.2019'!$B$11:$I$1020,8,0),0)</f>
        <v>3093678.86</v>
      </c>
      <c r="Q338" s="82">
        <f t="shared" si="46"/>
        <v>-11794.630000000354</v>
      </c>
      <c r="R338" s="153">
        <f>IFERROR(VLOOKUP(B338,'Balancete 12.2019'!$B$10:$I$1033,8,0),0)</f>
        <v>4000425.23</v>
      </c>
      <c r="S338" s="82">
        <f t="shared" si="47"/>
        <v>906746.37000000011</v>
      </c>
      <c r="T338" s="85">
        <f t="shared" si="48"/>
        <v>-77.877898670833503</v>
      </c>
      <c r="U338" s="153">
        <f>IFERROR(VLOOKUP(B338,'Balancete acumulado 2019'!$B$10:$I$1047,8,0),0)</f>
        <v>4000425.23</v>
      </c>
    </row>
    <row r="339" spans="1:21" hidden="1">
      <c r="A339"/>
      <c r="B339" s="35" t="s">
        <v>3785</v>
      </c>
      <c r="C339" s="34" t="s">
        <v>3786</v>
      </c>
      <c r="D339" s="35" t="s">
        <v>3787</v>
      </c>
      <c r="E339" s="39"/>
      <c r="F339" s="5">
        <f t="shared" si="41"/>
        <v>18</v>
      </c>
      <c r="G339" s="5" t="str">
        <f t="shared" si="42"/>
        <v>3</v>
      </c>
      <c r="H339" s="81">
        <f>IFERROR(VLOOKUP(B339,'1º SEM 2019'!$B:$I,8,0),0)</f>
        <v>429342.46</v>
      </c>
      <c r="I339" s="81">
        <f>IFERROR(VLOOKUP(B339,'07.2019'!$B$10:$J$954,8,0),0)</f>
        <v>560026.25</v>
      </c>
      <c r="J339" s="81">
        <f>IFERROR(VLOOKUP(B339,'08.2019'!$B$10:$J$983,8,0),0)</f>
        <v>1121651.31</v>
      </c>
      <c r="K339" s="82">
        <f t="shared" si="43"/>
        <v>561625.06000000006</v>
      </c>
      <c r="L339" s="81">
        <f>IFERROR(VLOOKUP(B339,'09.2019'!$B$12:$J$998,8,0),0)</f>
        <v>924793.31</v>
      </c>
      <c r="M339" s="82">
        <f t="shared" si="44"/>
        <v>-196858</v>
      </c>
      <c r="N339" s="81">
        <f>IFERROR(VLOOKUP(B339,'Balancete 10.2019'!$B$10:$J$1020,8,0),0)</f>
        <v>1242624.1100000001</v>
      </c>
      <c r="O339" s="82">
        <f t="shared" si="45"/>
        <v>317830.80000000005</v>
      </c>
      <c r="P339" s="153">
        <f>IFERROR(VLOOKUP(B339,'Balancete 11.2019'!$B$11:$I$1020,8,0),0)</f>
        <v>1196793.6100000001</v>
      </c>
      <c r="Q339" s="82">
        <f t="shared" si="46"/>
        <v>-45830.5</v>
      </c>
      <c r="R339" s="153">
        <f>IFERROR(VLOOKUP(B339,'Balancete 12.2019'!$B$10:$I$1033,8,0),0)</f>
        <v>1896100.81</v>
      </c>
      <c r="S339" s="82">
        <f t="shared" si="47"/>
        <v>699307.2</v>
      </c>
      <c r="T339" s="85">
        <f t="shared" si="48"/>
        <v>-16.258554892484263</v>
      </c>
      <c r="U339" s="153">
        <f>IFERROR(VLOOKUP(B339,'Balancete acumulado 2019'!$B$10:$I$1047,8,0),0)</f>
        <v>1896100.81</v>
      </c>
    </row>
    <row r="340" spans="1:21" hidden="1">
      <c r="A340"/>
      <c r="B340" s="35" t="s">
        <v>3788</v>
      </c>
      <c r="C340" s="34" t="s">
        <v>3789</v>
      </c>
      <c r="D340" s="35" t="s">
        <v>3790</v>
      </c>
      <c r="E340" s="39"/>
      <c r="F340" s="5">
        <f t="shared" si="41"/>
        <v>18</v>
      </c>
      <c r="G340" s="5" t="str">
        <f t="shared" si="42"/>
        <v>3</v>
      </c>
      <c r="H340" s="81">
        <f>IFERROR(VLOOKUP(B340,'1º SEM 2019'!$B:$I,8,0),0)</f>
        <v>77114.3</v>
      </c>
      <c r="I340" s="81">
        <f>IFERROR(VLOOKUP(B340,'07.2019'!$B$10:$J$954,8,0),0)</f>
        <v>44681.19</v>
      </c>
      <c r="J340" s="81">
        <f>IFERROR(VLOOKUP(B340,'08.2019'!$B$10:$J$983,8,0),0)</f>
        <v>61266.3</v>
      </c>
      <c r="K340" s="82">
        <f t="shared" si="43"/>
        <v>16585.11</v>
      </c>
      <c r="L340" s="81">
        <f>IFERROR(VLOOKUP(B340,'09.2019'!$B$12:$J$998,8,0),0)</f>
        <v>55644</v>
      </c>
      <c r="M340" s="82">
        <f t="shared" si="44"/>
        <v>-5622.3000000000029</v>
      </c>
      <c r="N340" s="81">
        <f>IFERROR(VLOOKUP(B340,'Balancete 10.2019'!$B$10:$J$1020,8,0),0)</f>
        <v>61454.55</v>
      </c>
      <c r="O340" s="82">
        <f t="shared" si="45"/>
        <v>5810.5500000000029</v>
      </c>
      <c r="P340" s="153">
        <f>IFERROR(VLOOKUP(B340,'Balancete 11.2019'!$B$11:$I$1020,8,0),0)</f>
        <v>78990.33</v>
      </c>
      <c r="Q340" s="82">
        <f t="shared" si="46"/>
        <v>17535.78</v>
      </c>
      <c r="R340" s="153">
        <f>IFERROR(VLOOKUP(B340,'Balancete 12.2019'!$B$10:$I$1033,8,0),0)</f>
        <v>126499.91</v>
      </c>
      <c r="S340" s="82">
        <f t="shared" si="47"/>
        <v>47509.58</v>
      </c>
      <c r="T340" s="85">
        <f t="shared" si="48"/>
        <v>1.7092937981658074</v>
      </c>
      <c r="U340" s="153">
        <f>IFERROR(VLOOKUP(B340,'Balancete acumulado 2019'!$B$10:$I$1047,8,0),0)</f>
        <v>126499.91</v>
      </c>
    </row>
    <row r="341" spans="1:21" hidden="1">
      <c r="A341"/>
      <c r="B341" s="35" t="s">
        <v>3791</v>
      </c>
      <c r="C341" s="34" t="s">
        <v>3792</v>
      </c>
      <c r="D341" s="35" t="s">
        <v>3793</v>
      </c>
      <c r="E341" s="39"/>
      <c r="F341" s="5">
        <f t="shared" si="41"/>
        <v>18</v>
      </c>
      <c r="G341" s="5" t="str">
        <f t="shared" si="42"/>
        <v>3</v>
      </c>
      <c r="H341" s="81">
        <f>IFERROR(VLOOKUP(B341,'1º SEM 2019'!$B:$I,8,0),0)</f>
        <v>159564.31</v>
      </c>
      <c r="I341" s="81">
        <f>IFERROR(VLOOKUP(B341,'07.2019'!$B$10:$J$954,8,0),0)</f>
        <v>209485.13</v>
      </c>
      <c r="J341" s="81">
        <f>IFERROR(VLOOKUP(B341,'08.2019'!$B$10:$J$983,8,0),0)</f>
        <v>224405.81</v>
      </c>
      <c r="K341" s="82">
        <f t="shared" si="43"/>
        <v>14920.679999999993</v>
      </c>
      <c r="L341" s="81">
        <f>IFERROR(VLOOKUP(B341,'09.2019'!$B$12:$J$998,8,0),0)</f>
        <v>203261.46</v>
      </c>
      <c r="M341" s="82">
        <f t="shared" si="44"/>
        <v>-21144.350000000006</v>
      </c>
      <c r="N341" s="81">
        <f>IFERROR(VLOOKUP(B341,'Balancete 10.2019'!$B$10:$J$1020,8,0),0)</f>
        <v>224338.69</v>
      </c>
      <c r="O341" s="82">
        <f t="shared" si="45"/>
        <v>21077.23000000001</v>
      </c>
      <c r="P341" s="153">
        <f>IFERROR(VLOOKUP(B341,'Balancete 11.2019'!$B$11:$I$1020,8,0),0)</f>
        <v>180654.95</v>
      </c>
      <c r="Q341" s="82">
        <f t="shared" si="46"/>
        <v>-43683.739999999991</v>
      </c>
      <c r="R341" s="153">
        <f>IFERROR(VLOOKUP(B341,'Balancete 12.2019'!$B$10:$I$1033,8,0),0)</f>
        <v>100505.43</v>
      </c>
      <c r="S341" s="82">
        <f t="shared" si="47"/>
        <v>-80149.520000000019</v>
      </c>
      <c r="T341" s="85">
        <f t="shared" si="48"/>
        <v>0.83476781063159966</v>
      </c>
      <c r="U341" s="153">
        <f>IFERROR(VLOOKUP(B341,'Balancete acumulado 2019'!$B$10:$I$1047,8,0),0)</f>
        <v>100505.43</v>
      </c>
    </row>
    <row r="342" spans="1:21" hidden="1">
      <c r="A342"/>
      <c r="B342" s="35" t="s">
        <v>3794</v>
      </c>
      <c r="C342" s="34" t="s">
        <v>3795</v>
      </c>
      <c r="D342" s="35" t="s">
        <v>3796</v>
      </c>
      <c r="E342" s="39"/>
      <c r="F342" s="5">
        <f t="shared" si="41"/>
        <v>18</v>
      </c>
      <c r="G342" s="5" t="str">
        <f t="shared" si="42"/>
        <v>3</v>
      </c>
      <c r="H342" s="81">
        <f>IFERROR(VLOOKUP(B342,'1º SEM 2019'!$B:$I,8,0),0)</f>
        <v>142863.88</v>
      </c>
      <c r="I342" s="81">
        <f>IFERROR(VLOOKUP(B342,'07.2019'!$B$10:$J$954,8,0),0)</f>
        <v>149741.10999999999</v>
      </c>
      <c r="J342" s="81">
        <f>IFERROR(VLOOKUP(B342,'08.2019'!$B$10:$J$983,8,0),0)</f>
        <v>206617.47</v>
      </c>
      <c r="K342" s="82">
        <f t="shared" si="43"/>
        <v>56876.360000000015</v>
      </c>
      <c r="L342" s="81">
        <f>IFERROR(VLOOKUP(B342,'09.2019'!$B$12:$J$998,8,0),0)</f>
        <v>197567.13</v>
      </c>
      <c r="M342" s="82">
        <f t="shared" si="44"/>
        <v>-9050.3399999999965</v>
      </c>
      <c r="N342" s="81">
        <f>IFERROR(VLOOKUP(B342,'Balancete 10.2019'!$B$10:$J$1020,8,0),0)</f>
        <v>194823.9</v>
      </c>
      <c r="O342" s="82">
        <f t="shared" si="45"/>
        <v>-2743.2300000000105</v>
      </c>
      <c r="P342" s="153">
        <f>IFERROR(VLOOKUP(B342,'Balancete 11.2019'!$B$11:$I$1020,8,0),0)</f>
        <v>122327.18</v>
      </c>
      <c r="Q342" s="82">
        <f t="shared" si="46"/>
        <v>-72496.72</v>
      </c>
      <c r="R342" s="153">
        <f>IFERROR(VLOOKUP(B342,'Balancete 12.2019'!$B$10:$I$1033,8,0),0)</f>
        <v>115154.53</v>
      </c>
      <c r="S342" s="82">
        <f t="shared" si="47"/>
        <v>-7172.6499999999942</v>
      </c>
      <c r="T342" s="85">
        <f t="shared" si="48"/>
        <v>-0.90106242047916107</v>
      </c>
      <c r="U342" s="153">
        <f>IFERROR(VLOOKUP(B342,'Balancete acumulado 2019'!$B$10:$I$1047,8,0),0)</f>
        <v>115154.53</v>
      </c>
    </row>
    <row r="343" spans="1:21" hidden="1">
      <c r="A343"/>
      <c r="B343" s="35" t="s">
        <v>3797</v>
      </c>
      <c r="C343" s="34" t="s">
        <v>3798</v>
      </c>
      <c r="D343" s="35" t="s">
        <v>3799</v>
      </c>
      <c r="E343" s="39"/>
      <c r="F343" s="5">
        <f t="shared" si="41"/>
        <v>18</v>
      </c>
      <c r="G343" s="5" t="str">
        <f t="shared" si="42"/>
        <v>3</v>
      </c>
      <c r="H343" s="81">
        <f>IFERROR(VLOOKUP(B343,'1º SEM 2019'!$B:$I,8,0),0)</f>
        <v>342825.75</v>
      </c>
      <c r="I343" s="81">
        <f>IFERROR(VLOOKUP(B343,'07.2019'!$B$10:$J$954,8,0),0)</f>
        <v>275986.2</v>
      </c>
      <c r="J343" s="81">
        <f>IFERROR(VLOOKUP(B343,'08.2019'!$B$10:$J$983,8,0),0)</f>
        <v>380999.89</v>
      </c>
      <c r="K343" s="82">
        <f t="shared" si="43"/>
        <v>105013.69</v>
      </c>
      <c r="L343" s="81">
        <f>IFERROR(VLOOKUP(B343,'09.2019'!$B$12:$J$998,8,0),0)</f>
        <v>600993.03</v>
      </c>
      <c r="M343" s="82">
        <f t="shared" si="44"/>
        <v>219993.14</v>
      </c>
      <c r="N343" s="81">
        <f>IFERROR(VLOOKUP(B343,'Balancete 10.2019'!$B$10:$J$1020,8,0),0)</f>
        <v>522138.86</v>
      </c>
      <c r="O343" s="82">
        <f t="shared" si="45"/>
        <v>-78854.170000000042</v>
      </c>
      <c r="P343" s="153">
        <f>IFERROR(VLOOKUP(B343,'Balancete 11.2019'!$B$11:$I$1020,8,0),0)</f>
        <v>482035.46</v>
      </c>
      <c r="Q343" s="82">
        <f t="shared" si="46"/>
        <v>-40103.399999999965</v>
      </c>
      <c r="R343" s="153">
        <f>IFERROR(VLOOKUP(B343,'Balancete 12.2019'!$B$10:$I$1033,8,0),0)</f>
        <v>481064.23</v>
      </c>
      <c r="S343" s="82">
        <f t="shared" si="47"/>
        <v>-971.23000000003958</v>
      </c>
      <c r="T343" s="85">
        <f t="shared" si="48"/>
        <v>-0.97578185390764771</v>
      </c>
      <c r="U343" s="153">
        <f>IFERROR(VLOOKUP(B343,'Balancete acumulado 2019'!$B$10:$I$1047,8,0),0)</f>
        <v>481064.23</v>
      </c>
    </row>
    <row r="344" spans="1:21" hidden="1">
      <c r="A344"/>
      <c r="B344" s="35" t="s">
        <v>3800</v>
      </c>
      <c r="C344" s="34" t="s">
        <v>1</v>
      </c>
      <c r="D344" s="35" t="s">
        <v>3710</v>
      </c>
      <c r="E344" s="39"/>
      <c r="F344" s="5">
        <f t="shared" si="41"/>
        <v>13</v>
      </c>
      <c r="G344" s="5" t="str">
        <f t="shared" si="42"/>
        <v>3</v>
      </c>
      <c r="H344" s="81">
        <f>IFERROR(VLOOKUP(B344,'1º SEM 2019'!$B:$I,8,0),0)</f>
        <v>557677.73</v>
      </c>
      <c r="I344" s="81">
        <f>IFERROR(VLOOKUP(B344,'07.2019'!$B$10:$J$954,8,0),0)</f>
        <v>506593.08</v>
      </c>
      <c r="J344" s="81">
        <f>IFERROR(VLOOKUP(B344,'08.2019'!$B$10:$J$983,8,0),0)</f>
        <v>780235.97</v>
      </c>
      <c r="K344" s="82">
        <f t="shared" si="43"/>
        <v>273642.88999999996</v>
      </c>
      <c r="L344" s="81">
        <f>IFERROR(VLOOKUP(B344,'09.2019'!$B$12:$J$998,8,0),0)</f>
        <v>677664.16</v>
      </c>
      <c r="M344" s="82">
        <f t="shared" si="44"/>
        <v>-102571.80999999994</v>
      </c>
      <c r="N344" s="81">
        <f>IFERROR(VLOOKUP(B344,'Balancete 10.2019'!$B$10:$J$1020,8,0),0)</f>
        <v>1091292.45</v>
      </c>
      <c r="O344" s="82">
        <f t="shared" si="45"/>
        <v>413628.28999999992</v>
      </c>
      <c r="P344" s="153">
        <f>IFERROR(VLOOKUP(B344,'Balancete 11.2019'!$B$11:$I$1020,8,0),0)</f>
        <v>557091.07999999996</v>
      </c>
      <c r="Q344" s="82">
        <f t="shared" si="46"/>
        <v>-534201.37</v>
      </c>
      <c r="R344" s="153">
        <f>IFERROR(VLOOKUP(B344,'Balancete 12.2019'!$B$10:$I$1033,8,0),0)</f>
        <v>831357.17</v>
      </c>
      <c r="S344" s="82">
        <f t="shared" si="47"/>
        <v>274266.09000000008</v>
      </c>
      <c r="T344" s="85">
        <f t="shared" si="48"/>
        <v>-1.5134133033017121</v>
      </c>
      <c r="U344" s="153">
        <f>IFERROR(VLOOKUP(B344,'Balancete acumulado 2019'!$B$10:$I$1047,8,0),0)</f>
        <v>831357.17</v>
      </c>
    </row>
    <row r="345" spans="1:21" hidden="1">
      <c r="A345"/>
      <c r="B345" s="35" t="s">
        <v>3801</v>
      </c>
      <c r="C345" s="34" t="s">
        <v>3802</v>
      </c>
      <c r="D345" s="35" t="s">
        <v>3803</v>
      </c>
      <c r="E345" s="39"/>
      <c r="F345" s="5">
        <f t="shared" si="41"/>
        <v>18</v>
      </c>
      <c r="G345" s="5" t="str">
        <f t="shared" si="42"/>
        <v>3</v>
      </c>
      <c r="H345" s="81">
        <f>IFERROR(VLOOKUP(B345,'1º SEM 2019'!$B:$I,8,0),0)</f>
        <v>11509.26</v>
      </c>
      <c r="I345" s="81">
        <f>IFERROR(VLOOKUP(B345,'07.2019'!$B$10:$J$954,8,0),0)</f>
        <v>18473.25</v>
      </c>
      <c r="J345" s="81">
        <f>IFERROR(VLOOKUP(B345,'08.2019'!$B$10:$J$983,8,0),0)</f>
        <v>13197.54</v>
      </c>
      <c r="K345" s="82">
        <f t="shared" si="43"/>
        <v>-5275.7099999999991</v>
      </c>
      <c r="L345" s="81">
        <f>IFERROR(VLOOKUP(B345,'09.2019'!$B$12:$J$998,8,0),0)</f>
        <v>9665.8700000000008</v>
      </c>
      <c r="M345" s="82">
        <f t="shared" si="44"/>
        <v>-3531.67</v>
      </c>
      <c r="N345" s="81">
        <f>IFERROR(VLOOKUP(B345,'Balancete 10.2019'!$B$10:$J$1020,8,0),0)</f>
        <v>19148.13</v>
      </c>
      <c r="O345" s="82">
        <f t="shared" si="45"/>
        <v>9482.26</v>
      </c>
      <c r="P345" s="153">
        <f>IFERROR(VLOOKUP(B345,'Balancete 11.2019'!$B$11:$I$1020,8,0),0)</f>
        <v>17518.5</v>
      </c>
      <c r="Q345" s="82">
        <f t="shared" si="46"/>
        <v>-1629.630000000001</v>
      </c>
      <c r="R345" s="153">
        <f>IFERROR(VLOOKUP(B345,'Balancete 12.2019'!$B$10:$I$1033,8,0),0)</f>
        <v>4027.33</v>
      </c>
      <c r="S345" s="82">
        <f t="shared" si="47"/>
        <v>-13491.17</v>
      </c>
      <c r="T345" s="85">
        <f t="shared" si="48"/>
        <v>7.2786706184839449</v>
      </c>
      <c r="U345" s="153">
        <f>IFERROR(VLOOKUP(B345,'Balancete acumulado 2019'!$B$10:$I$1047,8,0),0)</f>
        <v>4027.33</v>
      </c>
    </row>
    <row r="346" spans="1:21" hidden="1">
      <c r="A346"/>
      <c r="B346" s="35" t="s">
        <v>3804</v>
      </c>
      <c r="C346" s="34" t="s">
        <v>3805</v>
      </c>
      <c r="D346" s="35" t="s">
        <v>3806</v>
      </c>
      <c r="E346" s="39"/>
      <c r="F346" s="5">
        <f t="shared" si="41"/>
        <v>18</v>
      </c>
      <c r="G346" s="5" t="str">
        <f t="shared" si="42"/>
        <v>3</v>
      </c>
      <c r="H346" s="81">
        <f>IFERROR(VLOOKUP(B346,'1º SEM 2019'!$B:$I,8,0),0)</f>
        <v>471301.71</v>
      </c>
      <c r="I346" s="81">
        <f>IFERROR(VLOOKUP(B346,'07.2019'!$B$10:$J$954,8,0),0)</f>
        <v>412759.19</v>
      </c>
      <c r="J346" s="81">
        <f>IFERROR(VLOOKUP(B346,'08.2019'!$B$10:$J$983,8,0),0)</f>
        <v>589217.54</v>
      </c>
      <c r="K346" s="82">
        <f t="shared" si="43"/>
        <v>176458.35000000003</v>
      </c>
      <c r="L346" s="81">
        <f>IFERROR(VLOOKUP(B346,'09.2019'!$B$12:$J$998,8,0),0)</f>
        <v>488726.52</v>
      </c>
      <c r="M346" s="82">
        <f t="shared" si="44"/>
        <v>-100491.02000000002</v>
      </c>
      <c r="N346" s="81">
        <f>IFERROR(VLOOKUP(B346,'Balancete 10.2019'!$B$10:$J$1020,8,0),0)</f>
        <v>895086.83</v>
      </c>
      <c r="O346" s="82">
        <f t="shared" si="45"/>
        <v>406360.30999999994</v>
      </c>
      <c r="P346" s="153">
        <f>IFERROR(VLOOKUP(B346,'Balancete 11.2019'!$B$11:$I$1020,8,0),0)</f>
        <v>397300.12</v>
      </c>
      <c r="Q346" s="82">
        <f t="shared" si="46"/>
        <v>-497786.70999999996</v>
      </c>
      <c r="R346" s="153">
        <f>IFERROR(VLOOKUP(B346,'Balancete 12.2019'!$B$10:$I$1033,8,0),0)</f>
        <v>692583.48</v>
      </c>
      <c r="S346" s="82">
        <f t="shared" si="47"/>
        <v>295283.36</v>
      </c>
      <c r="T346" s="85">
        <f t="shared" si="48"/>
        <v>-1.5931925342080748</v>
      </c>
      <c r="U346" s="153">
        <f>IFERROR(VLOOKUP(B346,'Balancete acumulado 2019'!$B$10:$I$1047,8,0),0)</f>
        <v>692583.48</v>
      </c>
    </row>
    <row r="347" spans="1:21" hidden="1">
      <c r="A347"/>
      <c r="B347" s="35" t="s">
        <v>3807</v>
      </c>
      <c r="C347" s="34" t="s">
        <v>3808</v>
      </c>
      <c r="D347" s="35" t="s">
        <v>3809</v>
      </c>
      <c r="E347" s="39"/>
      <c r="F347" s="5">
        <f t="shared" si="41"/>
        <v>18</v>
      </c>
      <c r="G347" s="5" t="str">
        <f t="shared" si="42"/>
        <v>3</v>
      </c>
      <c r="H347" s="81">
        <f>IFERROR(VLOOKUP(B347,'1º SEM 2019'!$B:$I,8,0),0)</f>
        <v>8779.68</v>
      </c>
      <c r="I347" s="81">
        <f>IFERROR(VLOOKUP(B347,'07.2019'!$B$10:$J$954,8,0),0)</f>
        <v>45232.480000000003</v>
      </c>
      <c r="J347" s="81">
        <f>IFERROR(VLOOKUP(B347,'08.2019'!$B$10:$J$983,8,0),0)</f>
        <v>93515.14</v>
      </c>
      <c r="K347" s="82">
        <f t="shared" si="43"/>
        <v>48282.659999999996</v>
      </c>
      <c r="L347" s="81">
        <f>IFERROR(VLOOKUP(B347,'09.2019'!$B$12:$J$998,8,0),0)</f>
        <v>131166.09</v>
      </c>
      <c r="M347" s="82">
        <f t="shared" si="44"/>
        <v>37650.949999999997</v>
      </c>
      <c r="N347" s="81">
        <f>IFERROR(VLOOKUP(B347,'Balancete 10.2019'!$B$10:$J$1020,8,0),0)</f>
        <v>120132.82</v>
      </c>
      <c r="O347" s="82">
        <f t="shared" si="45"/>
        <v>-11033.26999999999</v>
      </c>
      <c r="P347" s="153">
        <f>IFERROR(VLOOKUP(B347,'Balancete 11.2019'!$B$11:$I$1020,8,0),0)</f>
        <v>113792.44</v>
      </c>
      <c r="Q347" s="82">
        <f t="shared" si="46"/>
        <v>-6340.3800000000047</v>
      </c>
      <c r="R347" s="153">
        <f>IFERROR(VLOOKUP(B347,'Balancete 12.2019'!$B$10:$I$1033,8,0),0)</f>
        <v>107667.44</v>
      </c>
      <c r="S347" s="82">
        <f t="shared" si="47"/>
        <v>-6125</v>
      </c>
      <c r="T347" s="85">
        <f t="shared" si="48"/>
        <v>-3.3969572801630932E-2</v>
      </c>
      <c r="U347" s="153">
        <f>IFERROR(VLOOKUP(B347,'Balancete acumulado 2019'!$B$10:$I$1047,8,0),0)</f>
        <v>107667.44</v>
      </c>
    </row>
    <row r="348" spans="1:21" hidden="1">
      <c r="A348"/>
      <c r="B348" s="35" t="s">
        <v>3810</v>
      </c>
      <c r="C348" s="34" t="s">
        <v>3811</v>
      </c>
      <c r="D348" s="35" t="s">
        <v>3790</v>
      </c>
      <c r="E348" s="39"/>
      <c r="F348" s="5">
        <f t="shared" si="41"/>
        <v>18</v>
      </c>
      <c r="G348" s="5" t="str">
        <f t="shared" si="42"/>
        <v>3</v>
      </c>
      <c r="H348" s="81">
        <f>IFERROR(VLOOKUP(B348,'1º SEM 2019'!$B:$I,8,0),0)</f>
        <v>41100</v>
      </c>
      <c r="I348" s="81">
        <f>IFERROR(VLOOKUP(B348,'07.2019'!$B$10:$J$954,8,0),0)</f>
        <v>24154.12</v>
      </c>
      <c r="J348" s="81">
        <f>IFERROR(VLOOKUP(B348,'08.2019'!$B$10:$J$983,8,0),0)</f>
        <v>7292.16</v>
      </c>
      <c r="K348" s="82">
        <f t="shared" si="43"/>
        <v>-16861.96</v>
      </c>
      <c r="L348" s="81">
        <f>IFERROR(VLOOKUP(B348,'09.2019'!$B$12:$J$998,8,0),0)</f>
        <v>9220.4</v>
      </c>
      <c r="M348" s="82">
        <f t="shared" si="44"/>
        <v>1928.2399999999998</v>
      </c>
      <c r="N348" s="81">
        <f>IFERROR(VLOOKUP(B348,'Balancete 10.2019'!$B$10:$J$1020,8,0),0)</f>
        <v>0</v>
      </c>
      <c r="O348" s="82">
        <f t="shared" si="45"/>
        <v>-9220.4</v>
      </c>
      <c r="P348" s="153">
        <f>IFERROR(VLOOKUP(B348,'Balancete 11.2019'!$B$11:$I$1020,8,0),0)</f>
        <v>2429.25</v>
      </c>
      <c r="Q348" s="82">
        <f t="shared" si="46"/>
        <v>2429.25</v>
      </c>
      <c r="R348" s="153">
        <f>IFERROR(VLOOKUP(B348,'Balancete 12.2019'!$B$10:$I$1033,8,0),0)</f>
        <v>3360</v>
      </c>
      <c r="S348" s="82">
        <f t="shared" si="47"/>
        <v>930.75</v>
      </c>
      <c r="T348" s="85">
        <f t="shared" si="48"/>
        <v>-0.61685705464649576</v>
      </c>
      <c r="U348" s="153">
        <f>IFERROR(VLOOKUP(B348,'Balancete acumulado 2019'!$B$10:$I$1047,8,0),0)</f>
        <v>3360</v>
      </c>
    </row>
    <row r="349" spans="1:21" hidden="1">
      <c r="A349"/>
      <c r="B349" s="35" t="s">
        <v>3812</v>
      </c>
      <c r="C349" s="34" t="s">
        <v>3813</v>
      </c>
      <c r="D349" s="35" t="s">
        <v>3796</v>
      </c>
      <c r="E349" s="39"/>
      <c r="F349" s="5">
        <f t="shared" si="41"/>
        <v>18</v>
      </c>
      <c r="G349" s="5" t="str">
        <f t="shared" si="42"/>
        <v>3</v>
      </c>
      <c r="H349" s="81">
        <f>IFERROR(VLOOKUP(B349,'1º SEM 2019'!$B:$I,8,0),0)</f>
        <v>13987.08</v>
      </c>
      <c r="I349" s="81">
        <f>IFERROR(VLOOKUP(B349,'07.2019'!$B$10:$J$954,8,0),0)</f>
        <v>3866.09</v>
      </c>
      <c r="J349" s="81">
        <f>IFERROR(VLOOKUP(B349,'08.2019'!$B$10:$J$983,8,0),0)</f>
        <v>13311.12</v>
      </c>
      <c r="K349" s="82">
        <f t="shared" si="43"/>
        <v>9445.0300000000007</v>
      </c>
      <c r="L349" s="81">
        <f>IFERROR(VLOOKUP(B349,'09.2019'!$B$12:$J$998,8,0),0)</f>
        <v>16078.88</v>
      </c>
      <c r="M349" s="82">
        <f t="shared" si="44"/>
        <v>2767.7599999999984</v>
      </c>
      <c r="N349" s="81">
        <f>IFERROR(VLOOKUP(B349,'Balancete 10.2019'!$B$10:$J$1020,8,0),0)</f>
        <v>18843.84</v>
      </c>
      <c r="O349" s="82">
        <f t="shared" si="45"/>
        <v>2764.9600000000009</v>
      </c>
      <c r="P349" s="153">
        <f>IFERROR(VLOOKUP(B349,'Balancete 11.2019'!$B$11:$I$1020,8,0),0)</f>
        <v>7050.77</v>
      </c>
      <c r="Q349" s="82">
        <f t="shared" si="46"/>
        <v>-11793.07</v>
      </c>
      <c r="R349" s="153">
        <f>IFERROR(VLOOKUP(B349,'Balancete 12.2019'!$B$10:$I$1033,8,0),0)</f>
        <v>16718.919999999998</v>
      </c>
      <c r="S349" s="82">
        <f t="shared" si="47"/>
        <v>9668.1499999999978</v>
      </c>
      <c r="T349" s="85">
        <f t="shared" si="48"/>
        <v>-1.8198162140986187</v>
      </c>
      <c r="U349" s="153">
        <f>IFERROR(VLOOKUP(B349,'Balancete acumulado 2019'!$B$10:$I$1047,8,0),0)</f>
        <v>16718.919999999998</v>
      </c>
    </row>
    <row r="350" spans="1:21" hidden="1">
      <c r="A350"/>
      <c r="B350" s="35" t="s">
        <v>3814</v>
      </c>
      <c r="C350" s="34" t="s">
        <v>3815</v>
      </c>
      <c r="D350" s="35" t="s">
        <v>3799</v>
      </c>
      <c r="E350" s="39"/>
      <c r="F350" s="5">
        <f t="shared" si="41"/>
        <v>18</v>
      </c>
      <c r="G350" s="5" t="str">
        <f t="shared" si="42"/>
        <v>3</v>
      </c>
      <c r="H350" s="81">
        <f>IFERROR(VLOOKUP(B350,'1º SEM 2019'!$B:$I,8,0),0)</f>
        <v>11000</v>
      </c>
      <c r="I350" s="81">
        <f>IFERROR(VLOOKUP(B350,'07.2019'!$B$10:$J$954,8,0),0)</f>
        <v>2107.9499999999998</v>
      </c>
      <c r="J350" s="81">
        <f>IFERROR(VLOOKUP(B350,'08.2019'!$B$10:$J$983,8,0),0)</f>
        <v>25626.38</v>
      </c>
      <c r="K350" s="82">
        <f t="shared" si="43"/>
        <v>23518.43</v>
      </c>
      <c r="L350" s="81">
        <f>IFERROR(VLOOKUP(B350,'09.2019'!$B$12:$J$998,8,0),0)</f>
        <v>22806.400000000001</v>
      </c>
      <c r="M350" s="82">
        <f t="shared" si="44"/>
        <v>-2819.9799999999996</v>
      </c>
      <c r="N350" s="81">
        <f>IFERROR(VLOOKUP(B350,'Balancete 10.2019'!$B$10:$J$1020,8,0),0)</f>
        <v>37133.550000000003</v>
      </c>
      <c r="O350" s="82">
        <f t="shared" si="45"/>
        <v>14327.150000000001</v>
      </c>
      <c r="P350" s="153">
        <f>IFERROR(VLOOKUP(B350,'Balancete 11.2019'!$B$11:$I$1020,8,0),0)</f>
        <v>19000</v>
      </c>
      <c r="Q350" s="82">
        <f t="shared" si="46"/>
        <v>-18133.550000000003</v>
      </c>
      <c r="R350" s="153">
        <f>IFERROR(VLOOKUP(B350,'Balancete 12.2019'!$B$10:$I$1033,8,0),0)</f>
        <v>7000</v>
      </c>
      <c r="S350" s="82">
        <f t="shared" si="47"/>
        <v>-12000</v>
      </c>
      <c r="T350" s="85">
        <f t="shared" si="48"/>
        <v>-0.33824320113822182</v>
      </c>
      <c r="U350" s="153">
        <f>IFERROR(VLOOKUP(B350,'Balancete acumulado 2019'!$B$10:$I$1047,8,0),0)</f>
        <v>7000</v>
      </c>
    </row>
    <row r="351" spans="1:21" hidden="1">
      <c r="A351"/>
      <c r="B351" s="35" t="s">
        <v>3816</v>
      </c>
      <c r="C351" s="34" t="s">
        <v>3817</v>
      </c>
      <c r="D351" s="35" t="s">
        <v>3793</v>
      </c>
      <c r="E351" s="39"/>
      <c r="F351" s="5">
        <f t="shared" si="41"/>
        <v>18</v>
      </c>
      <c r="G351" s="5" t="str">
        <f t="shared" si="42"/>
        <v>3</v>
      </c>
      <c r="H351" s="81">
        <f>IFERROR(VLOOKUP(B351,'1º SEM 2019'!$B:$I,8,0),0)</f>
        <v>0</v>
      </c>
      <c r="I351" s="81">
        <f>IFERROR(VLOOKUP(B351,'07.2019'!$B$10:$J$954,8,0),0)</f>
        <v>0</v>
      </c>
      <c r="J351" s="81">
        <f>IFERROR(VLOOKUP(B351,'08.2019'!$B$10:$J$983,8,0),0)</f>
        <v>38076.089999999997</v>
      </c>
      <c r="K351" s="82">
        <f t="shared" si="43"/>
        <v>38076.089999999997</v>
      </c>
      <c r="L351" s="81">
        <f>IFERROR(VLOOKUP(B351,'09.2019'!$B$12:$J$998,8,0),0)</f>
        <v>0</v>
      </c>
      <c r="M351" s="82">
        <f t="shared" si="44"/>
        <v>-38076.089999999997</v>
      </c>
      <c r="N351" s="81">
        <f>IFERROR(VLOOKUP(B351,'Balancete 10.2019'!$B$10:$J$1020,8,0),0)</f>
        <v>947.28</v>
      </c>
      <c r="O351" s="82">
        <f t="shared" si="45"/>
        <v>947.28</v>
      </c>
      <c r="P351" s="153">
        <f>IFERROR(VLOOKUP(B351,'Balancete 11.2019'!$B$11:$I$1020,8,0),0)</f>
        <v>0</v>
      </c>
      <c r="Q351" s="82">
        <f t="shared" si="46"/>
        <v>-947.28</v>
      </c>
      <c r="R351" s="153">
        <f>IFERROR(VLOOKUP(B351,'Balancete 12.2019'!$B$10:$I$1033,8,0),0)</f>
        <v>0</v>
      </c>
      <c r="S351" s="82">
        <f t="shared" si="47"/>
        <v>0</v>
      </c>
      <c r="T351" s="85">
        <f t="shared" si="48"/>
        <v>-1</v>
      </c>
      <c r="U351" s="153">
        <f>IFERROR(VLOOKUP(B351,'Balancete acumulado 2019'!$B$10:$I$1047,8,0),0)</f>
        <v>0</v>
      </c>
    </row>
    <row r="352" spans="1:21" hidden="1">
      <c r="A352"/>
      <c r="B352" s="35" t="s">
        <v>3818</v>
      </c>
      <c r="C352" s="34" t="s">
        <v>1</v>
      </c>
      <c r="D352" s="35" t="s">
        <v>3819</v>
      </c>
      <c r="E352" s="39"/>
      <c r="F352" s="5">
        <f t="shared" si="41"/>
        <v>13</v>
      </c>
      <c r="G352" s="5" t="str">
        <f t="shared" si="42"/>
        <v>3</v>
      </c>
      <c r="H352" s="81">
        <f>IFERROR(VLOOKUP(B352,'1º SEM 2019'!$B:$I,8,0),0)</f>
        <v>2765064.37</v>
      </c>
      <c r="I352" s="81">
        <f>IFERROR(VLOOKUP(B352,'07.2019'!$B$10:$J$954,8,0),0)</f>
        <v>2376492.66</v>
      </c>
      <c r="J352" s="81">
        <f>IFERROR(VLOOKUP(B352,'08.2019'!$B$10:$J$983,8,0),0)</f>
        <v>2203695.0499999998</v>
      </c>
      <c r="K352" s="82">
        <f t="shared" si="43"/>
        <v>-172797.61000000034</v>
      </c>
      <c r="L352" s="81">
        <f>IFERROR(VLOOKUP(B352,'09.2019'!$B$12:$J$998,8,0),0)</f>
        <v>2604679.98</v>
      </c>
      <c r="M352" s="82">
        <f t="shared" si="44"/>
        <v>400984.93000000017</v>
      </c>
      <c r="N352" s="81">
        <f>IFERROR(VLOOKUP(B352,'Balancete 10.2019'!$B$10:$J$1020,8,0),0)</f>
        <v>2426334.89</v>
      </c>
      <c r="O352" s="82">
        <f t="shared" si="45"/>
        <v>-178345.08999999985</v>
      </c>
      <c r="P352" s="153">
        <f>IFERROR(VLOOKUP(B352,'Balancete 11.2019'!$B$11:$I$1020,8,0),0)</f>
        <v>2284230.19</v>
      </c>
      <c r="Q352" s="82">
        <f t="shared" si="46"/>
        <v>-142104.70000000019</v>
      </c>
      <c r="R352" s="153">
        <f>IFERROR(VLOOKUP(B352,'Balancete 12.2019'!$B$10:$I$1033,8,0),0)</f>
        <v>1888385.91</v>
      </c>
      <c r="S352" s="82">
        <f t="shared" si="47"/>
        <v>-395844.28</v>
      </c>
      <c r="T352" s="85">
        <f t="shared" si="48"/>
        <v>1.7855818984171496</v>
      </c>
      <c r="U352" s="153">
        <f>IFERROR(VLOOKUP(B352,'Balancete acumulado 2019'!$B$10:$I$1047,8,0),0)</f>
        <v>1888385.91</v>
      </c>
    </row>
    <row r="353" spans="1:21" hidden="1">
      <c r="A353"/>
      <c r="B353" s="35" t="s">
        <v>3820</v>
      </c>
      <c r="C353" s="34" t="s">
        <v>1</v>
      </c>
      <c r="D353" s="35" t="s">
        <v>3821</v>
      </c>
      <c r="E353" s="39"/>
      <c r="F353" s="5">
        <f t="shared" si="41"/>
        <v>13</v>
      </c>
      <c r="G353" s="5" t="str">
        <f t="shared" si="42"/>
        <v>3</v>
      </c>
      <c r="H353" s="81">
        <f>IFERROR(VLOOKUP(B353,'1º SEM 2019'!$B:$I,8,0),0)</f>
        <v>2750363.14</v>
      </c>
      <c r="I353" s="81">
        <f>IFERROR(VLOOKUP(B353,'07.2019'!$B$10:$J$954,8,0),0)</f>
        <v>2363269.5699999998</v>
      </c>
      <c r="J353" s="81">
        <f>IFERROR(VLOOKUP(B353,'08.2019'!$B$10:$J$983,8,0),0)</f>
        <v>2187758.37</v>
      </c>
      <c r="K353" s="82">
        <f t="shared" si="43"/>
        <v>-175511.19999999972</v>
      </c>
      <c r="L353" s="81">
        <f>IFERROR(VLOOKUP(B353,'09.2019'!$B$12:$J$998,8,0),0)</f>
        <v>2583438.5299999998</v>
      </c>
      <c r="M353" s="82">
        <f t="shared" si="44"/>
        <v>395680.15999999968</v>
      </c>
      <c r="N353" s="81">
        <f>IFERROR(VLOOKUP(B353,'Balancete 10.2019'!$B$10:$J$1020,8,0),0)</f>
        <v>2398753.7200000002</v>
      </c>
      <c r="O353" s="82">
        <f t="shared" si="45"/>
        <v>-184684.80999999959</v>
      </c>
      <c r="P353" s="153">
        <f>IFERROR(VLOOKUP(B353,'Balancete 11.2019'!$B$11:$I$1020,8,0),0)</f>
        <v>2212095.17</v>
      </c>
      <c r="Q353" s="82">
        <f t="shared" si="46"/>
        <v>-186658.55000000028</v>
      </c>
      <c r="R353" s="153">
        <f>IFERROR(VLOOKUP(B353,'Balancete 12.2019'!$B$10:$I$1033,8,0),0)</f>
        <v>1849127.76</v>
      </c>
      <c r="S353" s="82">
        <f t="shared" si="47"/>
        <v>-362967.40999999992</v>
      </c>
      <c r="T353" s="85">
        <f t="shared" si="48"/>
        <v>0.94455282118070327</v>
      </c>
      <c r="U353" s="153">
        <f>IFERROR(VLOOKUP(B353,'Balancete acumulado 2019'!$B$10:$I$1047,8,0),0)</f>
        <v>1849127.76</v>
      </c>
    </row>
    <row r="354" spans="1:21" hidden="1">
      <c r="A354"/>
      <c r="B354" s="35" t="s">
        <v>3822</v>
      </c>
      <c r="C354" s="34" t="s">
        <v>1</v>
      </c>
      <c r="D354" s="35" t="s">
        <v>3687</v>
      </c>
      <c r="E354" s="39"/>
      <c r="F354" s="5">
        <f t="shared" si="41"/>
        <v>13</v>
      </c>
      <c r="G354" s="5" t="str">
        <f t="shared" si="42"/>
        <v>3</v>
      </c>
      <c r="H354" s="81">
        <f>IFERROR(VLOOKUP(B354,'1º SEM 2019'!$B:$I,8,0),0)</f>
        <v>1652897.39</v>
      </c>
      <c r="I354" s="81">
        <f>IFERROR(VLOOKUP(B354,'07.2019'!$B$10:$J$954,8,0),0)</f>
        <v>1450502.6</v>
      </c>
      <c r="J354" s="81">
        <f>IFERROR(VLOOKUP(B354,'08.2019'!$B$10:$J$983,8,0),0)</f>
        <v>1347559.8</v>
      </c>
      <c r="K354" s="82">
        <f t="shared" si="43"/>
        <v>-102942.80000000005</v>
      </c>
      <c r="L354" s="81">
        <f>IFERROR(VLOOKUP(B354,'09.2019'!$B$12:$J$998,8,0),0)</f>
        <v>1575500.84</v>
      </c>
      <c r="M354" s="82">
        <f t="shared" si="44"/>
        <v>227941.04000000004</v>
      </c>
      <c r="N354" s="81">
        <f>IFERROR(VLOOKUP(B354,'Balancete 10.2019'!$B$10:$J$1020,8,0),0)</f>
        <v>1626137.91</v>
      </c>
      <c r="O354" s="82">
        <f t="shared" si="45"/>
        <v>50637.069999999832</v>
      </c>
      <c r="P354" s="153">
        <f>IFERROR(VLOOKUP(B354,'Balancete 11.2019'!$B$11:$I$1020,8,0),0)</f>
        <v>1503113.87</v>
      </c>
      <c r="Q354" s="82">
        <f t="shared" si="46"/>
        <v>-123024.0399999998</v>
      </c>
      <c r="R354" s="153">
        <f>IFERROR(VLOOKUP(B354,'Balancete 12.2019'!$B$10:$I$1033,8,0),0)</f>
        <v>1148655.94</v>
      </c>
      <c r="S354" s="82">
        <f t="shared" si="47"/>
        <v>-354457.93000000017</v>
      </c>
      <c r="T354" s="85">
        <f t="shared" si="48"/>
        <v>1.8812086645829607</v>
      </c>
      <c r="U354" s="153">
        <f>IFERROR(VLOOKUP(B354,'Balancete acumulado 2019'!$B$10:$I$1047,8,0),0)</f>
        <v>1148655.94</v>
      </c>
    </row>
    <row r="355" spans="1:21" hidden="1">
      <c r="A355"/>
      <c r="B355" s="35" t="s">
        <v>3823</v>
      </c>
      <c r="C355" s="34" t="s">
        <v>3824</v>
      </c>
      <c r="D355" s="35" t="s">
        <v>3825</v>
      </c>
      <c r="E355" s="39"/>
      <c r="F355" s="5">
        <f t="shared" si="41"/>
        <v>18</v>
      </c>
      <c r="G355" s="5" t="str">
        <f t="shared" si="42"/>
        <v>3</v>
      </c>
      <c r="H355" s="81">
        <f>IFERROR(VLOOKUP(B355,'1º SEM 2019'!$B:$I,8,0),0)</f>
        <v>4389.13</v>
      </c>
      <c r="I355" s="81">
        <f>IFERROR(VLOOKUP(B355,'07.2019'!$B$10:$J$954,8,0),0)</f>
        <v>10947.21</v>
      </c>
      <c r="J355" s="81">
        <f>IFERROR(VLOOKUP(B355,'08.2019'!$B$10:$J$983,8,0),0)</f>
        <v>10813.05</v>
      </c>
      <c r="K355" s="82">
        <f t="shared" si="43"/>
        <v>-134.15999999999985</v>
      </c>
      <c r="L355" s="81">
        <f>IFERROR(VLOOKUP(B355,'09.2019'!$B$12:$J$998,8,0),0)</f>
        <v>14417.04</v>
      </c>
      <c r="M355" s="82">
        <f t="shared" si="44"/>
        <v>3603.9900000000016</v>
      </c>
      <c r="N355" s="81">
        <f>IFERROR(VLOOKUP(B355,'Balancete 10.2019'!$B$10:$J$1020,8,0),0)</f>
        <v>12200.86</v>
      </c>
      <c r="O355" s="82">
        <f t="shared" si="45"/>
        <v>-2216.1800000000003</v>
      </c>
      <c r="P355" s="153">
        <f>IFERROR(VLOOKUP(B355,'Balancete 11.2019'!$B$11:$I$1020,8,0),0)</f>
        <v>1156.77</v>
      </c>
      <c r="Q355" s="82">
        <f t="shared" si="46"/>
        <v>-11044.09</v>
      </c>
      <c r="R355" s="153">
        <f>IFERROR(VLOOKUP(B355,'Balancete 12.2019'!$B$10:$I$1033,8,0),0)</f>
        <v>1258.94</v>
      </c>
      <c r="S355" s="82">
        <f t="shared" si="47"/>
        <v>102.17000000000007</v>
      </c>
      <c r="T355" s="85">
        <f t="shared" si="48"/>
        <v>-1.0092511017204677</v>
      </c>
      <c r="U355" s="153">
        <f>IFERROR(VLOOKUP(B355,'Balancete acumulado 2019'!$B$10:$I$1047,8,0),0)</f>
        <v>1258.94</v>
      </c>
    </row>
    <row r="356" spans="1:21" hidden="1">
      <c r="A356"/>
      <c r="B356" s="35" t="s">
        <v>3826</v>
      </c>
      <c r="C356" s="34" t="s">
        <v>3827</v>
      </c>
      <c r="D356" s="35" t="s">
        <v>3828</v>
      </c>
      <c r="E356" s="39"/>
      <c r="F356" s="5">
        <f t="shared" si="41"/>
        <v>18</v>
      </c>
      <c r="G356" s="5" t="str">
        <f t="shared" si="42"/>
        <v>3</v>
      </c>
      <c r="H356" s="81">
        <f>IFERROR(VLOOKUP(B356,'1º SEM 2019'!$B:$I,8,0),0)</f>
        <v>1314385.7</v>
      </c>
      <c r="I356" s="81">
        <f>IFERROR(VLOOKUP(B356,'07.2019'!$B$10:$J$954,8,0),0)</f>
        <v>1093535.53</v>
      </c>
      <c r="J356" s="81">
        <f>IFERROR(VLOOKUP(B356,'08.2019'!$B$10:$J$983,8,0),0)</f>
        <v>1012477.87</v>
      </c>
      <c r="K356" s="82">
        <f t="shared" si="43"/>
        <v>-81057.660000000033</v>
      </c>
      <c r="L356" s="81">
        <f>IFERROR(VLOOKUP(B356,'09.2019'!$B$12:$J$998,8,0),0)</f>
        <v>1028099.35</v>
      </c>
      <c r="M356" s="82">
        <f t="shared" si="44"/>
        <v>15621.479999999981</v>
      </c>
      <c r="N356" s="81">
        <f>IFERROR(VLOOKUP(B356,'Balancete 10.2019'!$B$10:$J$1020,8,0),0)</f>
        <v>1215285.46</v>
      </c>
      <c r="O356" s="82">
        <f t="shared" si="45"/>
        <v>187186.11</v>
      </c>
      <c r="P356" s="153">
        <f>IFERROR(VLOOKUP(B356,'Balancete 11.2019'!$B$11:$I$1020,8,0),0)</f>
        <v>1099762.3700000001</v>
      </c>
      <c r="Q356" s="82">
        <f t="shared" si="46"/>
        <v>-115523.08999999985</v>
      </c>
      <c r="R356" s="153">
        <f>IFERROR(VLOOKUP(B356,'Balancete 12.2019'!$B$10:$I$1033,8,0),0)</f>
        <v>822497.92</v>
      </c>
      <c r="S356" s="82">
        <f t="shared" si="47"/>
        <v>-277264.45000000007</v>
      </c>
      <c r="T356" s="85">
        <f t="shared" si="48"/>
        <v>1.4000782008168273</v>
      </c>
      <c r="U356" s="153">
        <f>IFERROR(VLOOKUP(B356,'Balancete acumulado 2019'!$B$10:$I$1047,8,0),0)</f>
        <v>822497.92</v>
      </c>
    </row>
    <row r="357" spans="1:21" hidden="1">
      <c r="A357"/>
      <c r="B357" s="35" t="s">
        <v>3829</v>
      </c>
      <c r="C357" s="34" t="s">
        <v>3830</v>
      </c>
      <c r="D357" s="35" t="s">
        <v>3831</v>
      </c>
      <c r="E357" s="39"/>
      <c r="F357" s="5">
        <f t="shared" si="41"/>
        <v>18</v>
      </c>
      <c r="G357" s="5" t="str">
        <f t="shared" si="42"/>
        <v>3</v>
      </c>
      <c r="H357" s="81">
        <f>IFERROR(VLOOKUP(B357,'1º SEM 2019'!$B:$I,8,0),0)</f>
        <v>125802.44</v>
      </c>
      <c r="I357" s="81">
        <f>IFERROR(VLOOKUP(B357,'07.2019'!$B$10:$J$954,8,0),0)</f>
        <v>115499.28</v>
      </c>
      <c r="J357" s="81">
        <f>IFERROR(VLOOKUP(B357,'08.2019'!$B$10:$J$983,8,0),0)</f>
        <v>84081.26</v>
      </c>
      <c r="K357" s="82">
        <f t="shared" si="43"/>
        <v>-31418.020000000004</v>
      </c>
      <c r="L357" s="81">
        <f>IFERROR(VLOOKUP(B357,'09.2019'!$B$12:$J$998,8,0),0)</f>
        <v>286304.38</v>
      </c>
      <c r="M357" s="82">
        <f t="shared" si="44"/>
        <v>202223.12</v>
      </c>
      <c r="N357" s="81">
        <f>IFERROR(VLOOKUP(B357,'Balancete 10.2019'!$B$10:$J$1020,8,0),0)</f>
        <v>107456.09</v>
      </c>
      <c r="O357" s="82">
        <f t="shared" si="45"/>
        <v>-178848.29</v>
      </c>
      <c r="P357" s="153">
        <f>IFERROR(VLOOKUP(B357,'Balancete 11.2019'!$B$11:$I$1020,8,0),0)</f>
        <v>165796.51</v>
      </c>
      <c r="Q357" s="82">
        <f t="shared" si="46"/>
        <v>58340.420000000013</v>
      </c>
      <c r="R357" s="153">
        <f>IFERROR(VLOOKUP(B357,'Balancete 12.2019'!$B$10:$I$1033,8,0),0)</f>
        <v>146931.69</v>
      </c>
      <c r="S357" s="82">
        <f t="shared" si="47"/>
        <v>-18864.820000000007</v>
      </c>
      <c r="T357" s="85">
        <f t="shared" si="48"/>
        <v>-1.3233576309529482</v>
      </c>
      <c r="U357" s="153">
        <f>IFERROR(VLOOKUP(B357,'Balancete acumulado 2019'!$B$10:$I$1047,8,0),0)</f>
        <v>146931.69</v>
      </c>
    </row>
    <row r="358" spans="1:21" hidden="1">
      <c r="A358"/>
      <c r="B358" s="35" t="s">
        <v>3832</v>
      </c>
      <c r="C358" s="34" t="s">
        <v>3833</v>
      </c>
      <c r="D358" s="35" t="s">
        <v>3834</v>
      </c>
      <c r="E358" s="39"/>
      <c r="F358" s="5">
        <f t="shared" si="41"/>
        <v>18</v>
      </c>
      <c r="G358" s="5" t="str">
        <f t="shared" si="42"/>
        <v>3</v>
      </c>
      <c r="H358" s="81">
        <f>IFERROR(VLOOKUP(B358,'1º SEM 2019'!$B:$I,8,0),0)</f>
        <v>27203.48</v>
      </c>
      <c r="I358" s="81">
        <f>IFERROR(VLOOKUP(B358,'07.2019'!$B$10:$J$954,8,0),0)</f>
        <v>25854.95</v>
      </c>
      <c r="J358" s="81">
        <f>IFERROR(VLOOKUP(B358,'08.2019'!$B$10:$J$983,8,0),0)</f>
        <v>45809.58</v>
      </c>
      <c r="K358" s="82">
        <f t="shared" si="43"/>
        <v>19954.63</v>
      </c>
      <c r="L358" s="81">
        <f>IFERROR(VLOOKUP(B358,'09.2019'!$B$12:$J$998,8,0),0)</f>
        <v>43627.06</v>
      </c>
      <c r="M358" s="82">
        <f t="shared" si="44"/>
        <v>-2182.5200000000041</v>
      </c>
      <c r="N358" s="81">
        <f>IFERROR(VLOOKUP(B358,'Balancete 10.2019'!$B$10:$J$1020,8,0),0)</f>
        <v>43006.17</v>
      </c>
      <c r="O358" s="82">
        <f t="shared" si="45"/>
        <v>-620.88999999999942</v>
      </c>
      <c r="P358" s="153">
        <f>IFERROR(VLOOKUP(B358,'Balancete 11.2019'!$B$11:$I$1020,8,0),0)</f>
        <v>42358.52</v>
      </c>
      <c r="Q358" s="82">
        <f t="shared" si="46"/>
        <v>-647.65000000000146</v>
      </c>
      <c r="R358" s="153">
        <f>IFERROR(VLOOKUP(B358,'Balancete 12.2019'!$B$10:$I$1033,8,0),0)</f>
        <v>42151.8</v>
      </c>
      <c r="S358" s="82">
        <f t="shared" si="47"/>
        <v>-206.71999999999389</v>
      </c>
      <c r="T358" s="85">
        <f t="shared" si="48"/>
        <v>-0.68081525515325647</v>
      </c>
      <c r="U358" s="153">
        <f>IFERROR(VLOOKUP(B358,'Balancete acumulado 2019'!$B$10:$I$1047,8,0),0)</f>
        <v>42151.8</v>
      </c>
    </row>
    <row r="359" spans="1:21" hidden="1">
      <c r="A359"/>
      <c r="B359" s="35" t="s">
        <v>3835</v>
      </c>
      <c r="C359" s="34" t="s">
        <v>3836</v>
      </c>
      <c r="D359" s="35" t="s">
        <v>3837</v>
      </c>
      <c r="E359" s="39"/>
      <c r="F359" s="5">
        <f t="shared" si="41"/>
        <v>18</v>
      </c>
      <c r="G359" s="5" t="str">
        <f t="shared" si="42"/>
        <v>3</v>
      </c>
      <c r="H359" s="81">
        <f>IFERROR(VLOOKUP(B359,'1º SEM 2019'!$B:$I,8,0),0)</f>
        <v>71356.97</v>
      </c>
      <c r="I359" s="81">
        <f>IFERROR(VLOOKUP(B359,'07.2019'!$B$10:$J$954,8,0),0)</f>
        <v>81259.06</v>
      </c>
      <c r="J359" s="81">
        <f>IFERROR(VLOOKUP(B359,'08.2019'!$B$10:$J$983,8,0),0)</f>
        <v>89360.92</v>
      </c>
      <c r="K359" s="82">
        <f t="shared" si="43"/>
        <v>8101.8600000000006</v>
      </c>
      <c r="L359" s="81">
        <f>IFERROR(VLOOKUP(B359,'09.2019'!$B$12:$J$998,8,0),0)</f>
        <v>111823.82</v>
      </c>
      <c r="M359" s="82">
        <f t="shared" si="44"/>
        <v>22462.900000000009</v>
      </c>
      <c r="N359" s="81">
        <f>IFERROR(VLOOKUP(B359,'Balancete 10.2019'!$B$10:$J$1020,8,0),0)</f>
        <v>110697.99</v>
      </c>
      <c r="O359" s="82">
        <f t="shared" si="45"/>
        <v>-1125.8300000000017</v>
      </c>
      <c r="P359" s="153">
        <f>IFERROR(VLOOKUP(B359,'Balancete 11.2019'!$B$11:$I$1020,8,0),0)</f>
        <v>61191.06</v>
      </c>
      <c r="Q359" s="82">
        <f t="shared" si="46"/>
        <v>-49506.930000000008</v>
      </c>
      <c r="R359" s="153">
        <f>IFERROR(VLOOKUP(B359,'Balancete 12.2019'!$B$10:$I$1033,8,0),0)</f>
        <v>47408.04</v>
      </c>
      <c r="S359" s="82">
        <f t="shared" si="47"/>
        <v>-13783.019999999997</v>
      </c>
      <c r="T359" s="85">
        <f t="shared" si="48"/>
        <v>-0.72159412833718439</v>
      </c>
      <c r="U359" s="153">
        <f>IFERROR(VLOOKUP(B359,'Balancete acumulado 2019'!$B$10:$I$1047,8,0),0)</f>
        <v>47408.04</v>
      </c>
    </row>
    <row r="360" spans="1:21" hidden="1">
      <c r="A360"/>
      <c r="B360" s="35" t="s">
        <v>3838</v>
      </c>
      <c r="C360" s="34" t="s">
        <v>3839</v>
      </c>
      <c r="D360" s="35" t="s">
        <v>3840</v>
      </c>
      <c r="E360" s="39"/>
      <c r="F360" s="5">
        <f t="shared" si="41"/>
        <v>18</v>
      </c>
      <c r="G360" s="5" t="str">
        <f t="shared" si="42"/>
        <v>3</v>
      </c>
      <c r="H360" s="81">
        <f>IFERROR(VLOOKUP(B360,'1º SEM 2019'!$B:$I,8,0),0)</f>
        <v>109759.67</v>
      </c>
      <c r="I360" s="81">
        <f>IFERROR(VLOOKUP(B360,'07.2019'!$B$10:$J$954,8,0),0)</f>
        <v>123406.57</v>
      </c>
      <c r="J360" s="81">
        <f>IFERROR(VLOOKUP(B360,'08.2019'!$B$10:$J$983,8,0),0)</f>
        <v>105017.12</v>
      </c>
      <c r="K360" s="82">
        <f t="shared" si="43"/>
        <v>-18389.450000000012</v>
      </c>
      <c r="L360" s="81">
        <f>IFERROR(VLOOKUP(B360,'09.2019'!$B$12:$J$998,8,0),0)</f>
        <v>91229.19</v>
      </c>
      <c r="M360" s="82">
        <f t="shared" si="44"/>
        <v>-13787.929999999993</v>
      </c>
      <c r="N360" s="81">
        <f>IFERROR(VLOOKUP(B360,'Balancete 10.2019'!$B$10:$J$1020,8,0),0)</f>
        <v>137491.34</v>
      </c>
      <c r="O360" s="82">
        <f t="shared" si="45"/>
        <v>46262.149999999994</v>
      </c>
      <c r="P360" s="153">
        <f>IFERROR(VLOOKUP(B360,'Balancete 11.2019'!$B$11:$I$1020,8,0),0)</f>
        <v>132848.64000000001</v>
      </c>
      <c r="Q360" s="82">
        <f t="shared" si="46"/>
        <v>-4642.6999999999825</v>
      </c>
      <c r="R360" s="153">
        <f>IFERROR(VLOOKUP(B360,'Balancete 12.2019'!$B$10:$I$1033,8,0),0)</f>
        <v>88407.55</v>
      </c>
      <c r="S360" s="82">
        <f t="shared" si="47"/>
        <v>-44441.090000000011</v>
      </c>
      <c r="T360" s="85">
        <f t="shared" si="48"/>
        <v>8.5722510608051739</v>
      </c>
      <c r="U360" s="153">
        <f>IFERROR(VLOOKUP(B360,'Balancete acumulado 2019'!$B$10:$I$1047,8,0),0)</f>
        <v>88407.55</v>
      </c>
    </row>
    <row r="361" spans="1:21" hidden="1">
      <c r="A361"/>
      <c r="B361" s="35" t="s">
        <v>3841</v>
      </c>
      <c r="C361" s="34" t="s">
        <v>1</v>
      </c>
      <c r="D361" s="35" t="s">
        <v>3710</v>
      </c>
      <c r="E361" s="39"/>
      <c r="F361" s="5">
        <f t="shared" si="41"/>
        <v>13</v>
      </c>
      <c r="G361" s="5" t="str">
        <f t="shared" si="42"/>
        <v>3</v>
      </c>
      <c r="H361" s="81">
        <f>IFERROR(VLOOKUP(B361,'1º SEM 2019'!$B:$I,8,0),0)</f>
        <v>1097465.75</v>
      </c>
      <c r="I361" s="81">
        <f>IFERROR(VLOOKUP(B361,'07.2019'!$B$10:$J$954,8,0),0)</f>
        <v>912766.97</v>
      </c>
      <c r="J361" s="81">
        <f>IFERROR(VLOOKUP(B361,'08.2019'!$B$10:$J$983,8,0),0)</f>
        <v>840198.57</v>
      </c>
      <c r="K361" s="82">
        <f t="shared" si="43"/>
        <v>-72568.400000000023</v>
      </c>
      <c r="L361" s="81">
        <f>IFERROR(VLOOKUP(B361,'09.2019'!$B$12:$J$998,8,0),0)</f>
        <v>1007937.69</v>
      </c>
      <c r="M361" s="82">
        <f t="shared" si="44"/>
        <v>167739.12</v>
      </c>
      <c r="N361" s="81">
        <f>IFERROR(VLOOKUP(B361,'Balancete 10.2019'!$B$10:$J$1020,8,0),0)</f>
        <v>772615.81</v>
      </c>
      <c r="O361" s="82">
        <f t="shared" si="45"/>
        <v>-235321.87999999989</v>
      </c>
      <c r="P361" s="153">
        <f>IFERROR(VLOOKUP(B361,'Balancete 11.2019'!$B$11:$I$1020,8,0),0)</f>
        <v>708981.3</v>
      </c>
      <c r="Q361" s="82">
        <f t="shared" si="46"/>
        <v>-63634.510000000009</v>
      </c>
      <c r="R361" s="153">
        <f>IFERROR(VLOOKUP(B361,'Balancete 12.2019'!$B$10:$I$1033,8,0),0)</f>
        <v>700471.82</v>
      </c>
      <c r="S361" s="82">
        <f t="shared" si="47"/>
        <v>-8509.4800000000978</v>
      </c>
      <c r="T361" s="85">
        <f t="shared" si="48"/>
        <v>-0.86627570480231408</v>
      </c>
      <c r="U361" s="153">
        <f>IFERROR(VLOOKUP(B361,'Balancete acumulado 2019'!$B$10:$I$1047,8,0),0)</f>
        <v>700471.82</v>
      </c>
    </row>
    <row r="362" spans="1:21" hidden="1">
      <c r="A362"/>
      <c r="B362" s="35" t="s">
        <v>3842</v>
      </c>
      <c r="C362" s="34" t="s">
        <v>3843</v>
      </c>
      <c r="D362" s="35" t="s">
        <v>3825</v>
      </c>
      <c r="E362" s="39"/>
      <c r="F362" s="5">
        <f t="shared" si="41"/>
        <v>18</v>
      </c>
      <c r="G362" s="5" t="str">
        <f t="shared" si="42"/>
        <v>3</v>
      </c>
      <c r="H362" s="81">
        <f>IFERROR(VLOOKUP(B362,'1º SEM 2019'!$B:$I,8,0),0)</f>
        <v>7219.05</v>
      </c>
      <c r="I362" s="81">
        <f>IFERROR(VLOOKUP(B362,'07.2019'!$B$10:$J$954,8,0),0)</f>
        <v>17090.79</v>
      </c>
      <c r="J362" s="81">
        <f>IFERROR(VLOOKUP(B362,'08.2019'!$B$10:$J$983,8,0),0)</f>
        <v>13421.56</v>
      </c>
      <c r="K362" s="82">
        <f t="shared" si="43"/>
        <v>-3669.2300000000014</v>
      </c>
      <c r="L362" s="81">
        <f>IFERROR(VLOOKUP(B362,'09.2019'!$B$12:$J$998,8,0),0)</f>
        <v>13128.06</v>
      </c>
      <c r="M362" s="82">
        <f t="shared" si="44"/>
        <v>-293.5</v>
      </c>
      <c r="N362" s="81">
        <f>IFERROR(VLOOKUP(B362,'Balancete 10.2019'!$B$10:$J$1020,8,0),0)</f>
        <v>6622.85</v>
      </c>
      <c r="O362" s="82">
        <f t="shared" si="45"/>
        <v>-6505.2099999999991</v>
      </c>
      <c r="P362" s="153">
        <f>IFERROR(VLOOKUP(B362,'Balancete 11.2019'!$B$11:$I$1020,8,0),0)</f>
        <v>5888.43</v>
      </c>
      <c r="Q362" s="82">
        <f t="shared" si="46"/>
        <v>-734.42000000000007</v>
      </c>
      <c r="R362" s="153">
        <f>IFERROR(VLOOKUP(B362,'Balancete 12.2019'!$B$10:$I$1033,8,0),0)</f>
        <v>14864.25</v>
      </c>
      <c r="S362" s="82">
        <f t="shared" si="47"/>
        <v>8975.82</v>
      </c>
      <c r="T362" s="85">
        <f t="shared" si="48"/>
        <v>-13.221644290732822</v>
      </c>
      <c r="U362" s="153">
        <f>IFERROR(VLOOKUP(B362,'Balancete acumulado 2019'!$B$10:$I$1047,8,0),0)</f>
        <v>14864.25</v>
      </c>
    </row>
    <row r="363" spans="1:21" hidden="1">
      <c r="A363"/>
      <c r="B363" s="35" t="s">
        <v>3844</v>
      </c>
      <c r="C363" s="34" t="s">
        <v>3845</v>
      </c>
      <c r="D363" s="35" t="s">
        <v>3846</v>
      </c>
      <c r="E363" s="39"/>
      <c r="F363" s="5">
        <f t="shared" si="41"/>
        <v>18</v>
      </c>
      <c r="G363" s="5" t="str">
        <f t="shared" si="42"/>
        <v>3</v>
      </c>
      <c r="H363" s="81">
        <f>IFERROR(VLOOKUP(B363,'1º SEM 2019'!$B:$I,8,0),0)</f>
        <v>1032825.19</v>
      </c>
      <c r="I363" s="81">
        <f>IFERROR(VLOOKUP(B363,'07.2019'!$B$10:$J$954,8,0),0)</f>
        <v>809499.33</v>
      </c>
      <c r="J363" s="81">
        <f>IFERROR(VLOOKUP(B363,'08.2019'!$B$10:$J$983,8,0),0)</f>
        <v>697442.28</v>
      </c>
      <c r="K363" s="82">
        <f t="shared" si="43"/>
        <v>-112057.04999999993</v>
      </c>
      <c r="L363" s="81">
        <f>IFERROR(VLOOKUP(B363,'09.2019'!$B$12:$J$998,8,0),0)</f>
        <v>873686.84</v>
      </c>
      <c r="M363" s="82">
        <f t="shared" si="44"/>
        <v>176244.55999999994</v>
      </c>
      <c r="N363" s="81">
        <f>IFERROR(VLOOKUP(B363,'Balancete 10.2019'!$B$10:$J$1020,8,0),0)</f>
        <v>693084.2</v>
      </c>
      <c r="O363" s="82">
        <f t="shared" si="45"/>
        <v>-180602.64</v>
      </c>
      <c r="P363" s="153">
        <f>IFERROR(VLOOKUP(B363,'Balancete 11.2019'!$B$11:$I$1020,8,0),0)</f>
        <v>649662.78</v>
      </c>
      <c r="Q363" s="82">
        <f t="shared" si="46"/>
        <v>-43421.419999999925</v>
      </c>
      <c r="R363" s="153">
        <f>IFERROR(VLOOKUP(B363,'Balancete 12.2019'!$B$10:$I$1033,8,0),0)</f>
        <v>627408.47</v>
      </c>
      <c r="S363" s="82">
        <f t="shared" si="47"/>
        <v>-22254.310000000056</v>
      </c>
      <c r="T363" s="85">
        <f t="shared" si="48"/>
        <v>-0.48748083319246371</v>
      </c>
      <c r="U363" s="153">
        <f>IFERROR(VLOOKUP(B363,'Balancete acumulado 2019'!$B$10:$I$1047,8,0),0)</f>
        <v>627408.47</v>
      </c>
    </row>
    <row r="364" spans="1:21" hidden="1">
      <c r="A364"/>
      <c r="B364" s="35" t="s">
        <v>3847</v>
      </c>
      <c r="C364" s="34" t="s">
        <v>3848</v>
      </c>
      <c r="D364" s="35" t="s">
        <v>3849</v>
      </c>
      <c r="E364" s="39"/>
      <c r="F364" s="5">
        <f t="shared" si="41"/>
        <v>18</v>
      </c>
      <c r="G364" s="5" t="str">
        <f t="shared" si="42"/>
        <v>3</v>
      </c>
      <c r="H364" s="81">
        <f>IFERROR(VLOOKUP(B364,'1º SEM 2019'!$B:$I,8,0),0)</f>
        <v>28357.73</v>
      </c>
      <c r="I364" s="81">
        <f>IFERROR(VLOOKUP(B364,'07.2019'!$B$10:$J$954,8,0),0)</f>
        <v>35783.79</v>
      </c>
      <c r="J364" s="81">
        <f>IFERROR(VLOOKUP(B364,'08.2019'!$B$10:$J$983,8,0),0)</f>
        <v>104353.32</v>
      </c>
      <c r="K364" s="82">
        <f t="shared" si="43"/>
        <v>68569.53</v>
      </c>
      <c r="L364" s="81">
        <f>IFERROR(VLOOKUP(B364,'09.2019'!$B$12:$J$998,8,0),0)</f>
        <v>44695.6</v>
      </c>
      <c r="M364" s="82">
        <f t="shared" si="44"/>
        <v>-59657.720000000008</v>
      </c>
      <c r="N364" s="81">
        <f>IFERROR(VLOOKUP(B364,'Balancete 10.2019'!$B$10:$J$1020,8,0),0)</f>
        <v>19490.310000000001</v>
      </c>
      <c r="O364" s="82">
        <f t="shared" si="45"/>
        <v>-25205.289999999997</v>
      </c>
      <c r="P364" s="153">
        <f>IFERROR(VLOOKUP(B364,'Balancete 11.2019'!$B$11:$I$1020,8,0),0)</f>
        <v>0</v>
      </c>
      <c r="Q364" s="82">
        <f t="shared" si="46"/>
        <v>-19490.310000000001</v>
      </c>
      <c r="R364" s="153">
        <f>IFERROR(VLOOKUP(B364,'Balancete 12.2019'!$B$10:$I$1033,8,0),0)</f>
        <v>27147.1</v>
      </c>
      <c r="S364" s="82">
        <f t="shared" si="47"/>
        <v>27147.1</v>
      </c>
      <c r="T364" s="85">
        <f t="shared" si="48"/>
        <v>-2.3928511142203481</v>
      </c>
      <c r="U364" s="153">
        <f>IFERROR(VLOOKUP(B364,'Balancete acumulado 2019'!$B$10:$I$1047,8,0),0)</f>
        <v>27147.1</v>
      </c>
    </row>
    <row r="365" spans="1:21" hidden="1">
      <c r="A365"/>
      <c r="B365" s="35" t="s">
        <v>3850</v>
      </c>
      <c r="C365" s="34" t="s">
        <v>3851</v>
      </c>
      <c r="D365" s="35" t="s">
        <v>3852</v>
      </c>
      <c r="E365" s="39"/>
      <c r="F365" s="5">
        <f t="shared" si="41"/>
        <v>18</v>
      </c>
      <c r="G365" s="5" t="str">
        <f t="shared" si="42"/>
        <v>3</v>
      </c>
      <c r="H365" s="81">
        <f>IFERROR(VLOOKUP(B365,'1º SEM 2019'!$B:$I,8,0),0)</f>
        <v>17428.2</v>
      </c>
      <c r="I365" s="81">
        <f>IFERROR(VLOOKUP(B365,'07.2019'!$B$10:$J$954,8,0),0)</f>
        <v>21660.799999999999</v>
      </c>
      <c r="J365" s="81">
        <f>IFERROR(VLOOKUP(B365,'08.2019'!$B$10:$J$983,8,0),0)</f>
        <v>6093.8</v>
      </c>
      <c r="K365" s="82">
        <f t="shared" si="43"/>
        <v>-15567</v>
      </c>
      <c r="L365" s="81">
        <f>IFERROR(VLOOKUP(B365,'09.2019'!$B$12:$J$998,8,0),0)</f>
        <v>0</v>
      </c>
      <c r="M365" s="82">
        <f t="shared" si="44"/>
        <v>-6093.8</v>
      </c>
      <c r="N365" s="81">
        <f>IFERROR(VLOOKUP(B365,'Balancete 10.2019'!$B$10:$J$1020,8,0),0)</f>
        <v>5040</v>
      </c>
      <c r="O365" s="82">
        <f t="shared" si="45"/>
        <v>5040</v>
      </c>
      <c r="P365" s="153">
        <f>IFERROR(VLOOKUP(B365,'Balancete 11.2019'!$B$11:$I$1020,8,0),0)</f>
        <v>0</v>
      </c>
      <c r="Q365" s="82">
        <f t="shared" si="46"/>
        <v>-5040</v>
      </c>
      <c r="R365" s="153">
        <f>IFERROR(VLOOKUP(B365,'Balancete 12.2019'!$B$10:$I$1033,8,0),0)</f>
        <v>0</v>
      </c>
      <c r="S365" s="82">
        <f t="shared" si="47"/>
        <v>0</v>
      </c>
      <c r="T365" s="85">
        <f t="shared" si="48"/>
        <v>-1</v>
      </c>
      <c r="U365" s="153">
        <f>IFERROR(VLOOKUP(B365,'Balancete acumulado 2019'!$B$10:$I$1047,8,0),0)</f>
        <v>0</v>
      </c>
    </row>
    <row r="366" spans="1:21" hidden="1">
      <c r="A366"/>
      <c r="B366" s="35" t="s">
        <v>3853</v>
      </c>
      <c r="C366" s="34" t="s">
        <v>3854</v>
      </c>
      <c r="D366" s="35" t="s">
        <v>3837</v>
      </c>
      <c r="E366" s="39"/>
      <c r="F366" s="5">
        <f t="shared" si="41"/>
        <v>18</v>
      </c>
      <c r="G366" s="5" t="str">
        <f t="shared" si="42"/>
        <v>3</v>
      </c>
      <c r="H366" s="81">
        <f>IFERROR(VLOOKUP(B366,'1º SEM 2019'!$B:$I,8,0),0)</f>
        <v>9635.58</v>
      </c>
      <c r="I366" s="81">
        <f>IFERROR(VLOOKUP(B366,'07.2019'!$B$10:$J$954,8,0),0)</f>
        <v>18758.740000000002</v>
      </c>
      <c r="J366" s="81">
        <f>IFERROR(VLOOKUP(B366,'08.2019'!$B$10:$J$983,8,0),0)</f>
        <v>7348.98</v>
      </c>
      <c r="K366" s="82">
        <f t="shared" si="43"/>
        <v>-11409.760000000002</v>
      </c>
      <c r="L366" s="81">
        <f>IFERROR(VLOOKUP(B366,'09.2019'!$B$12:$J$998,8,0),0)</f>
        <v>31189.77</v>
      </c>
      <c r="M366" s="82">
        <f t="shared" si="44"/>
        <v>23840.79</v>
      </c>
      <c r="N366" s="81">
        <f>IFERROR(VLOOKUP(B366,'Balancete 10.2019'!$B$10:$J$1020,8,0),0)</f>
        <v>22906.45</v>
      </c>
      <c r="O366" s="82">
        <f t="shared" si="45"/>
        <v>-8283.32</v>
      </c>
      <c r="P366" s="153">
        <f>IFERROR(VLOOKUP(B366,'Balancete 11.2019'!$B$11:$I$1020,8,0),0)</f>
        <v>15371.69</v>
      </c>
      <c r="Q366" s="82">
        <f t="shared" si="46"/>
        <v>-7534.76</v>
      </c>
      <c r="R366" s="153">
        <f>IFERROR(VLOOKUP(B366,'Balancete 12.2019'!$B$10:$I$1033,8,0),0)</f>
        <v>7895.4</v>
      </c>
      <c r="S366" s="82">
        <f t="shared" si="47"/>
        <v>-7476.2900000000009</v>
      </c>
      <c r="T366" s="85">
        <f t="shared" si="48"/>
        <v>-7.7600348252631068E-3</v>
      </c>
      <c r="U366" s="153">
        <f>IFERROR(VLOOKUP(B366,'Balancete acumulado 2019'!$B$10:$I$1047,8,0),0)</f>
        <v>7895.4</v>
      </c>
    </row>
    <row r="367" spans="1:21" hidden="1">
      <c r="A367"/>
      <c r="B367" s="35" t="s">
        <v>3855</v>
      </c>
      <c r="C367" s="34" t="s">
        <v>3856</v>
      </c>
      <c r="D367" s="35" t="s">
        <v>3840</v>
      </c>
      <c r="E367" s="39"/>
      <c r="F367" s="5">
        <f t="shared" si="41"/>
        <v>18</v>
      </c>
      <c r="G367" s="5" t="str">
        <f t="shared" si="42"/>
        <v>3</v>
      </c>
      <c r="H367" s="81">
        <f>IFERROR(VLOOKUP(B367,'1º SEM 2019'!$B:$I,8,0),0)</f>
        <v>2000</v>
      </c>
      <c r="I367" s="81">
        <f>IFERROR(VLOOKUP(B367,'07.2019'!$B$10:$J$954,8,0),0)</f>
        <v>1580.98</v>
      </c>
      <c r="J367" s="81">
        <f>IFERROR(VLOOKUP(B367,'08.2019'!$B$10:$J$983,8,0),0)</f>
        <v>7891.41</v>
      </c>
      <c r="K367" s="82">
        <f t="shared" si="43"/>
        <v>6310.43</v>
      </c>
      <c r="L367" s="81">
        <f>IFERROR(VLOOKUP(B367,'09.2019'!$B$12:$J$998,8,0),0)</f>
        <v>41558.400000000001</v>
      </c>
      <c r="M367" s="82">
        <f t="shared" si="44"/>
        <v>33666.990000000005</v>
      </c>
      <c r="N367" s="81">
        <f>IFERROR(VLOOKUP(B367,'Balancete 10.2019'!$B$10:$J$1020,8,0),0)</f>
        <v>25472</v>
      </c>
      <c r="O367" s="82">
        <f t="shared" si="45"/>
        <v>-16086.400000000001</v>
      </c>
      <c r="P367" s="153">
        <f>IFERROR(VLOOKUP(B367,'Balancete 11.2019'!$B$11:$I$1020,8,0),0)</f>
        <v>38058.400000000001</v>
      </c>
      <c r="Q367" s="82">
        <f t="shared" si="46"/>
        <v>12586.400000000001</v>
      </c>
      <c r="R367" s="153">
        <f>IFERROR(VLOOKUP(B367,'Balancete 12.2019'!$B$10:$I$1033,8,0),0)</f>
        <v>23156.6</v>
      </c>
      <c r="S367" s="82">
        <f t="shared" si="47"/>
        <v>-14901.800000000003</v>
      </c>
      <c r="T367" s="85">
        <f t="shared" si="48"/>
        <v>-2.1839604652640947</v>
      </c>
      <c r="U367" s="153">
        <f>IFERROR(VLOOKUP(B367,'Balancete acumulado 2019'!$B$10:$I$1047,8,0),0)</f>
        <v>23156.6</v>
      </c>
    </row>
    <row r="368" spans="1:21" hidden="1">
      <c r="A368"/>
      <c r="B368" s="35" t="s">
        <v>3859</v>
      </c>
      <c r="C368" s="34" t="s">
        <v>1</v>
      </c>
      <c r="D368" s="35" t="s">
        <v>3860</v>
      </c>
      <c r="E368" s="39"/>
      <c r="F368" s="5">
        <f t="shared" si="41"/>
        <v>13</v>
      </c>
      <c r="G368" s="5" t="str">
        <f t="shared" si="42"/>
        <v>3</v>
      </c>
      <c r="H368" s="81">
        <f>IFERROR(VLOOKUP(B368,'1º SEM 2019'!$B:$I,8,0),0)</f>
        <v>14701.23</v>
      </c>
      <c r="I368" s="81">
        <f>IFERROR(VLOOKUP(B368,'07.2019'!$B$10:$J$954,8,0),0)</f>
        <v>13223.09</v>
      </c>
      <c r="J368" s="81">
        <f>IFERROR(VLOOKUP(B368,'08.2019'!$B$10:$J$983,8,0),0)</f>
        <v>15936.68</v>
      </c>
      <c r="K368" s="82">
        <f t="shared" si="43"/>
        <v>2713.59</v>
      </c>
      <c r="L368" s="81">
        <f>IFERROR(VLOOKUP(B368,'09.2019'!$B$12:$J$998,8,0),0)</f>
        <v>21241.45</v>
      </c>
      <c r="M368" s="82">
        <f t="shared" si="44"/>
        <v>5304.77</v>
      </c>
      <c r="N368" s="81">
        <f>IFERROR(VLOOKUP(B368,'Balancete 10.2019'!$B$10:$J$1020,8,0),0)</f>
        <v>27581.17</v>
      </c>
      <c r="O368" s="82">
        <f t="shared" si="45"/>
        <v>6339.7199999999975</v>
      </c>
      <c r="P368" s="153">
        <f>IFERROR(VLOOKUP(B368,'Balancete 11.2019'!$B$11:$I$1020,8,0),0)</f>
        <v>72135.02</v>
      </c>
      <c r="Q368" s="82">
        <f t="shared" si="46"/>
        <v>44553.850000000006</v>
      </c>
      <c r="R368" s="153">
        <f>IFERROR(VLOOKUP(B368,'Balancete 12.2019'!$B$10:$I$1033,8,0),0)</f>
        <v>39258.15</v>
      </c>
      <c r="S368" s="82">
        <f t="shared" si="47"/>
        <v>-32876.870000000003</v>
      </c>
      <c r="T368" s="85">
        <f t="shared" si="48"/>
        <v>-1.7379131096414788</v>
      </c>
      <c r="U368" s="153">
        <f>IFERROR(VLOOKUP(B368,'Balancete acumulado 2019'!$B$10:$I$1047,8,0),0)</f>
        <v>39258.15</v>
      </c>
    </row>
    <row r="369" spans="1:21" hidden="1">
      <c r="A369"/>
      <c r="B369" s="35" t="s">
        <v>3861</v>
      </c>
      <c r="C369" s="34" t="s">
        <v>1</v>
      </c>
      <c r="D369" s="35" t="s">
        <v>3687</v>
      </c>
      <c r="E369" s="39"/>
      <c r="F369" s="5">
        <f t="shared" si="41"/>
        <v>13</v>
      </c>
      <c r="G369" s="5" t="str">
        <f t="shared" si="42"/>
        <v>3</v>
      </c>
      <c r="H369" s="81">
        <f>IFERROR(VLOOKUP(B369,'1º SEM 2019'!$B:$I,8,0),0)</f>
        <v>5587.37</v>
      </c>
      <c r="I369" s="81">
        <f>IFERROR(VLOOKUP(B369,'07.2019'!$B$10:$J$954,8,0),0)</f>
        <v>3877.67</v>
      </c>
      <c r="J369" s="81">
        <f>IFERROR(VLOOKUP(B369,'08.2019'!$B$10:$J$983,8,0),0)</f>
        <v>3238.51</v>
      </c>
      <c r="K369" s="82">
        <f t="shared" si="43"/>
        <v>-639.15999999999985</v>
      </c>
      <c r="L369" s="81">
        <f>IFERROR(VLOOKUP(B369,'09.2019'!$B$12:$J$998,8,0),0)</f>
        <v>7193.8</v>
      </c>
      <c r="M369" s="82">
        <f t="shared" si="44"/>
        <v>3955.29</v>
      </c>
      <c r="N369" s="81">
        <f>IFERROR(VLOOKUP(B369,'Balancete 10.2019'!$B$10:$J$1020,8,0),0)</f>
        <v>20265.580000000002</v>
      </c>
      <c r="O369" s="82">
        <f t="shared" si="45"/>
        <v>13071.780000000002</v>
      </c>
      <c r="P369" s="153">
        <f>IFERROR(VLOOKUP(B369,'Balancete 11.2019'!$B$11:$I$1020,8,0),0)</f>
        <v>44482.6</v>
      </c>
      <c r="Q369" s="82">
        <f t="shared" si="46"/>
        <v>24217.019999999997</v>
      </c>
      <c r="R369" s="153">
        <f>IFERROR(VLOOKUP(B369,'Balancete 12.2019'!$B$10:$I$1033,8,0),0)</f>
        <v>15433.56</v>
      </c>
      <c r="S369" s="82">
        <f t="shared" si="47"/>
        <v>-29049.040000000001</v>
      </c>
      <c r="T369" s="85">
        <f t="shared" si="48"/>
        <v>-2.1995299173886798</v>
      </c>
      <c r="U369" s="153">
        <f>IFERROR(VLOOKUP(B369,'Balancete acumulado 2019'!$B$10:$I$1047,8,0),0)</f>
        <v>15433.56</v>
      </c>
    </row>
    <row r="370" spans="1:21" hidden="1">
      <c r="A370"/>
      <c r="B370" s="35" t="s">
        <v>3862</v>
      </c>
      <c r="C370" s="34" t="s">
        <v>3863</v>
      </c>
      <c r="D370" s="35" t="s">
        <v>3864</v>
      </c>
      <c r="E370" s="39"/>
      <c r="F370" s="5">
        <f t="shared" si="41"/>
        <v>18</v>
      </c>
      <c r="G370" s="5" t="str">
        <f t="shared" si="42"/>
        <v>3</v>
      </c>
      <c r="H370" s="81">
        <f>IFERROR(VLOOKUP(B370,'1º SEM 2019'!$B:$I,8,0),0)</f>
        <v>5587.37</v>
      </c>
      <c r="I370" s="81">
        <f>IFERROR(VLOOKUP(B370,'07.2019'!$B$10:$J$954,8,0),0)</f>
        <v>3877.67</v>
      </c>
      <c r="J370" s="81">
        <f>IFERROR(VLOOKUP(B370,'08.2019'!$B$10:$J$983,8,0),0)</f>
        <v>3238.51</v>
      </c>
      <c r="K370" s="82">
        <f t="shared" si="43"/>
        <v>-639.15999999999985</v>
      </c>
      <c r="L370" s="81">
        <f>IFERROR(VLOOKUP(B370,'09.2019'!$B$12:$J$998,8,0),0)</f>
        <v>7193.8</v>
      </c>
      <c r="M370" s="82">
        <f t="shared" si="44"/>
        <v>3955.29</v>
      </c>
      <c r="N370" s="81">
        <f>IFERROR(VLOOKUP(B370,'Balancete 10.2019'!$B$10:$J$1020,8,0),0)</f>
        <v>20265.580000000002</v>
      </c>
      <c r="O370" s="82">
        <f t="shared" si="45"/>
        <v>13071.780000000002</v>
      </c>
      <c r="P370" s="153">
        <f>IFERROR(VLOOKUP(B370,'Balancete 11.2019'!$B$11:$I$1020,8,0),0)</f>
        <v>44482.6</v>
      </c>
      <c r="Q370" s="82">
        <f t="shared" si="46"/>
        <v>24217.019999999997</v>
      </c>
      <c r="R370" s="153">
        <f>IFERROR(VLOOKUP(B370,'Balancete 12.2019'!$B$10:$I$1033,8,0),0)</f>
        <v>15433.56</v>
      </c>
      <c r="S370" s="82">
        <f t="shared" si="47"/>
        <v>-29049.040000000001</v>
      </c>
      <c r="T370" s="85">
        <f t="shared" si="48"/>
        <v>-2.1995299173886798</v>
      </c>
      <c r="U370" s="153">
        <f>IFERROR(VLOOKUP(B370,'Balancete acumulado 2019'!$B$10:$I$1047,8,0),0)</f>
        <v>15433.56</v>
      </c>
    </row>
    <row r="371" spans="1:21" hidden="1">
      <c r="A371"/>
      <c r="B371" s="35" t="s">
        <v>3865</v>
      </c>
      <c r="C371" s="34" t="s">
        <v>1</v>
      </c>
      <c r="D371" s="35" t="s">
        <v>3710</v>
      </c>
      <c r="E371" s="39"/>
      <c r="F371" s="5">
        <f t="shared" si="41"/>
        <v>13</v>
      </c>
      <c r="G371" s="5" t="str">
        <f t="shared" si="42"/>
        <v>3</v>
      </c>
      <c r="H371" s="81">
        <f>IFERROR(VLOOKUP(B371,'1º SEM 2019'!$B:$I,8,0),0)</f>
        <v>9113.86</v>
      </c>
      <c r="I371" s="81">
        <f>IFERROR(VLOOKUP(B371,'07.2019'!$B$10:$J$954,8,0),0)</f>
        <v>9345.42</v>
      </c>
      <c r="J371" s="81">
        <f>IFERROR(VLOOKUP(B371,'08.2019'!$B$10:$J$983,8,0),0)</f>
        <v>12698.17</v>
      </c>
      <c r="K371" s="82">
        <f t="shared" si="43"/>
        <v>3352.75</v>
      </c>
      <c r="L371" s="81">
        <f>IFERROR(VLOOKUP(B371,'09.2019'!$B$12:$J$998,8,0),0)</f>
        <v>14047.65</v>
      </c>
      <c r="M371" s="82">
        <f t="shared" si="44"/>
        <v>1349.4799999999996</v>
      </c>
      <c r="N371" s="81">
        <f>IFERROR(VLOOKUP(B371,'Balancete 10.2019'!$B$10:$J$1020,8,0),0)</f>
        <v>7315.59</v>
      </c>
      <c r="O371" s="82">
        <f t="shared" si="45"/>
        <v>-6732.0599999999995</v>
      </c>
      <c r="P371" s="153">
        <f>IFERROR(VLOOKUP(B371,'Balancete 11.2019'!$B$11:$I$1020,8,0),0)</f>
        <v>27652.42</v>
      </c>
      <c r="Q371" s="82">
        <f t="shared" si="46"/>
        <v>20336.829999999998</v>
      </c>
      <c r="R371" s="153">
        <f>IFERROR(VLOOKUP(B371,'Balancete 12.2019'!$B$10:$I$1033,8,0),0)</f>
        <v>23824.59</v>
      </c>
      <c r="S371" s="82">
        <f t="shared" si="47"/>
        <v>-3827.8299999999981</v>
      </c>
      <c r="T371" s="85">
        <f t="shared" si="48"/>
        <v>-1.1882215664879925</v>
      </c>
      <c r="U371" s="153">
        <f>IFERROR(VLOOKUP(B371,'Balancete acumulado 2019'!$B$10:$I$1047,8,0),0)</f>
        <v>23824.59</v>
      </c>
    </row>
    <row r="372" spans="1:21" hidden="1">
      <c r="A372"/>
      <c r="B372" s="35" t="s">
        <v>3866</v>
      </c>
      <c r="C372" s="34" t="s">
        <v>3867</v>
      </c>
      <c r="D372" s="35" t="s">
        <v>3864</v>
      </c>
      <c r="E372" s="39"/>
      <c r="F372" s="5">
        <f t="shared" si="41"/>
        <v>18</v>
      </c>
      <c r="G372" s="5" t="str">
        <f t="shared" si="42"/>
        <v>3</v>
      </c>
      <c r="H372" s="81">
        <f>IFERROR(VLOOKUP(B372,'1º SEM 2019'!$B:$I,8,0),0)</f>
        <v>9113.86</v>
      </c>
      <c r="I372" s="81">
        <f>IFERROR(VLOOKUP(B372,'07.2019'!$B$10:$J$954,8,0),0)</f>
        <v>9345.42</v>
      </c>
      <c r="J372" s="81">
        <f>IFERROR(VLOOKUP(B372,'08.2019'!$B$10:$J$983,8,0),0)</f>
        <v>12698.17</v>
      </c>
      <c r="K372" s="82">
        <f t="shared" si="43"/>
        <v>3352.75</v>
      </c>
      <c r="L372" s="81">
        <f>IFERROR(VLOOKUP(B372,'09.2019'!$B$12:$J$998,8,0),0)</f>
        <v>14047.65</v>
      </c>
      <c r="M372" s="82">
        <f t="shared" si="44"/>
        <v>1349.4799999999996</v>
      </c>
      <c r="N372" s="81">
        <f>IFERROR(VLOOKUP(B372,'Balancete 10.2019'!$B$10:$J$1020,8,0),0)</f>
        <v>7315.59</v>
      </c>
      <c r="O372" s="82">
        <f t="shared" si="45"/>
        <v>-6732.0599999999995</v>
      </c>
      <c r="P372" s="153">
        <f>IFERROR(VLOOKUP(B372,'Balancete 11.2019'!$B$11:$I$1020,8,0),0)</f>
        <v>27652.42</v>
      </c>
      <c r="Q372" s="82">
        <f t="shared" si="46"/>
        <v>20336.829999999998</v>
      </c>
      <c r="R372" s="153">
        <f>IFERROR(VLOOKUP(B372,'Balancete 12.2019'!$B$10:$I$1033,8,0),0)</f>
        <v>23824.59</v>
      </c>
      <c r="S372" s="82">
        <f t="shared" si="47"/>
        <v>-3827.8299999999981</v>
      </c>
      <c r="T372" s="85">
        <f t="shared" si="48"/>
        <v>-1.1882215664879925</v>
      </c>
      <c r="U372" s="153">
        <f>IFERROR(VLOOKUP(B372,'Balancete acumulado 2019'!$B$10:$I$1047,8,0),0)</f>
        <v>23824.59</v>
      </c>
    </row>
    <row r="373" spans="1:21" hidden="1">
      <c r="A373"/>
      <c r="B373" s="35" t="s">
        <v>3868</v>
      </c>
      <c r="C373" s="34" t="s">
        <v>1</v>
      </c>
      <c r="D373" s="35" t="s">
        <v>3869</v>
      </c>
      <c r="E373" s="39"/>
      <c r="F373" s="5">
        <f t="shared" si="41"/>
        <v>13</v>
      </c>
      <c r="G373" s="5" t="str">
        <f t="shared" si="42"/>
        <v>3</v>
      </c>
      <c r="H373" s="81">
        <f>IFERROR(VLOOKUP(B373,'1º SEM 2019'!$B:$I,8,0),0)</f>
        <v>2060428.92</v>
      </c>
      <c r="I373" s="81">
        <f>IFERROR(VLOOKUP(B373,'07.2019'!$B$10:$J$954,8,0),0)</f>
        <v>2091960.6</v>
      </c>
      <c r="J373" s="81">
        <f>IFERROR(VLOOKUP(B373,'08.2019'!$B$10:$J$983,8,0),0)</f>
        <v>1859133.76</v>
      </c>
      <c r="K373" s="82">
        <f t="shared" si="43"/>
        <v>-232826.84000000008</v>
      </c>
      <c r="L373" s="81">
        <f>IFERROR(VLOOKUP(B373,'09.2019'!$B$12:$J$998,8,0),0)</f>
        <v>1028189.07</v>
      </c>
      <c r="M373" s="82">
        <f t="shared" si="44"/>
        <v>-830944.69000000006</v>
      </c>
      <c r="N373" s="81">
        <f>IFERROR(VLOOKUP(B373,'Balancete 10.2019'!$B$10:$J$1020,8,0),0)</f>
        <v>1079299.6000000001</v>
      </c>
      <c r="O373" s="82">
        <f t="shared" si="45"/>
        <v>51110.530000000144</v>
      </c>
      <c r="P373" s="153">
        <f>IFERROR(VLOOKUP(B373,'Balancete 11.2019'!$B$11:$I$1020,8,0),0)</f>
        <v>776463.9</v>
      </c>
      <c r="Q373" s="82">
        <f t="shared" si="46"/>
        <v>-302835.70000000007</v>
      </c>
      <c r="R373" s="153">
        <f>IFERROR(VLOOKUP(B373,'Balancete 12.2019'!$B$10:$I$1033,8,0),0)</f>
        <v>1230449.22</v>
      </c>
      <c r="S373" s="82">
        <f t="shared" si="47"/>
        <v>453985.31999999995</v>
      </c>
      <c r="T373" s="85">
        <f t="shared" si="48"/>
        <v>-2.4991142721944604</v>
      </c>
      <c r="U373" s="153">
        <f>IFERROR(VLOOKUP(B373,'Balancete acumulado 2019'!$B$10:$I$1047,8,0),0)</f>
        <v>1230449.22</v>
      </c>
    </row>
    <row r="374" spans="1:21" hidden="1">
      <c r="A374"/>
      <c r="B374" s="35" t="s">
        <v>3870</v>
      </c>
      <c r="C374" s="34" t="s">
        <v>1</v>
      </c>
      <c r="D374" s="35" t="s">
        <v>3871</v>
      </c>
      <c r="E374" s="39"/>
      <c r="F374" s="5">
        <f t="shared" si="41"/>
        <v>13</v>
      </c>
      <c r="G374" s="5" t="str">
        <f t="shared" si="42"/>
        <v>3</v>
      </c>
      <c r="H374" s="81">
        <f>IFERROR(VLOOKUP(B374,'1º SEM 2019'!$B:$I,8,0),0)</f>
        <v>1995231.48</v>
      </c>
      <c r="I374" s="81">
        <f>IFERROR(VLOOKUP(B374,'07.2019'!$B$10:$J$954,8,0),0)</f>
        <v>2046930.64</v>
      </c>
      <c r="J374" s="81">
        <f>IFERROR(VLOOKUP(B374,'08.2019'!$B$10:$J$983,8,0),0)</f>
        <v>1811220.31</v>
      </c>
      <c r="K374" s="82">
        <f t="shared" si="43"/>
        <v>-235710.32999999984</v>
      </c>
      <c r="L374" s="81">
        <f>IFERROR(VLOOKUP(B374,'09.2019'!$B$12:$J$998,8,0),0)</f>
        <v>987331.33</v>
      </c>
      <c r="M374" s="82">
        <f t="shared" si="44"/>
        <v>-823888.9800000001</v>
      </c>
      <c r="N374" s="81">
        <f>IFERROR(VLOOKUP(B374,'Balancete 10.2019'!$B$10:$J$1020,8,0),0)</f>
        <v>1035162.04</v>
      </c>
      <c r="O374" s="82">
        <f t="shared" si="45"/>
        <v>47830.710000000079</v>
      </c>
      <c r="P374" s="153">
        <f>IFERROR(VLOOKUP(B374,'Balancete 11.2019'!$B$11:$I$1020,8,0),0)</f>
        <v>736804.44</v>
      </c>
      <c r="Q374" s="82">
        <f t="shared" si="46"/>
        <v>-298357.60000000009</v>
      </c>
      <c r="R374" s="153">
        <f>IFERROR(VLOOKUP(B374,'Balancete 12.2019'!$B$10:$I$1033,8,0),0)</f>
        <v>1217253</v>
      </c>
      <c r="S374" s="82">
        <f t="shared" si="47"/>
        <v>480448.56000000006</v>
      </c>
      <c r="T374" s="85">
        <f t="shared" si="48"/>
        <v>-2.6103111165929738</v>
      </c>
      <c r="U374" s="153">
        <f>IFERROR(VLOOKUP(B374,'Balancete acumulado 2019'!$B$10:$I$1047,8,0),0)</f>
        <v>1217253</v>
      </c>
    </row>
    <row r="375" spans="1:21" hidden="1">
      <c r="A375"/>
      <c r="B375" s="35" t="s">
        <v>3872</v>
      </c>
      <c r="C375" s="34" t="s">
        <v>1</v>
      </c>
      <c r="D375" s="35" t="s">
        <v>3687</v>
      </c>
      <c r="E375" s="39"/>
      <c r="F375" s="5">
        <f t="shared" si="41"/>
        <v>13</v>
      </c>
      <c r="G375" s="5" t="str">
        <f t="shared" si="42"/>
        <v>3</v>
      </c>
      <c r="H375" s="81">
        <f>IFERROR(VLOOKUP(B375,'1º SEM 2019'!$B:$I,8,0),0)</f>
        <v>814104.9</v>
      </c>
      <c r="I375" s="81">
        <f>IFERROR(VLOOKUP(B375,'07.2019'!$B$10:$J$954,8,0),0)</f>
        <v>597508.28</v>
      </c>
      <c r="J375" s="81">
        <f>IFERROR(VLOOKUP(B375,'08.2019'!$B$10:$J$983,8,0),0)</f>
        <v>812849.41</v>
      </c>
      <c r="K375" s="82">
        <f t="shared" si="43"/>
        <v>215341.13</v>
      </c>
      <c r="L375" s="81">
        <f>IFERROR(VLOOKUP(B375,'09.2019'!$B$12:$J$998,8,0),0)</f>
        <v>617464.67000000004</v>
      </c>
      <c r="M375" s="82">
        <f t="shared" si="44"/>
        <v>-195384.74</v>
      </c>
      <c r="N375" s="81">
        <f>IFERROR(VLOOKUP(B375,'Balancete 10.2019'!$B$10:$J$1020,8,0),0)</f>
        <v>664288.06000000006</v>
      </c>
      <c r="O375" s="82">
        <f t="shared" si="45"/>
        <v>46823.390000000014</v>
      </c>
      <c r="P375" s="153">
        <f>IFERROR(VLOOKUP(B375,'Balancete 11.2019'!$B$11:$I$1020,8,0),0)</f>
        <v>386200.47</v>
      </c>
      <c r="Q375" s="82">
        <f t="shared" si="46"/>
        <v>-278087.59000000008</v>
      </c>
      <c r="R375" s="153">
        <f>IFERROR(VLOOKUP(B375,'Balancete 12.2019'!$B$10:$I$1033,8,0),0)</f>
        <v>661814.12</v>
      </c>
      <c r="S375" s="82">
        <f t="shared" si="47"/>
        <v>275613.65000000002</v>
      </c>
      <c r="T375" s="85">
        <f t="shared" si="48"/>
        <v>-1.9911037382142798</v>
      </c>
      <c r="U375" s="153">
        <f>IFERROR(VLOOKUP(B375,'Balancete acumulado 2019'!$B$10:$I$1047,8,0),0)</f>
        <v>661814.12</v>
      </c>
    </row>
    <row r="376" spans="1:21" hidden="1">
      <c r="A376"/>
      <c r="B376" s="35" t="s">
        <v>3873</v>
      </c>
      <c r="C376" s="34" t="s">
        <v>3874</v>
      </c>
      <c r="D376" s="35" t="s">
        <v>3875</v>
      </c>
      <c r="E376" s="39"/>
      <c r="F376" s="5">
        <f t="shared" si="41"/>
        <v>18</v>
      </c>
      <c r="G376" s="5" t="str">
        <f t="shared" si="42"/>
        <v>3</v>
      </c>
      <c r="H376" s="81">
        <f>IFERROR(VLOOKUP(B376,'1º SEM 2019'!$B:$I,8,0),0)</f>
        <v>1099.03</v>
      </c>
      <c r="I376" s="81">
        <f>IFERROR(VLOOKUP(B376,'07.2019'!$B$10:$J$954,8,0),0)</f>
        <v>2295.87</v>
      </c>
      <c r="J376" s="81">
        <f>IFERROR(VLOOKUP(B376,'08.2019'!$B$10:$J$983,8,0),0)</f>
        <v>1672.38</v>
      </c>
      <c r="K376" s="82">
        <f t="shared" si="43"/>
        <v>-623.48999999999978</v>
      </c>
      <c r="L376" s="81">
        <f>IFERROR(VLOOKUP(B376,'09.2019'!$B$12:$J$998,8,0),0)</f>
        <v>5719.79</v>
      </c>
      <c r="M376" s="82">
        <f t="shared" si="44"/>
        <v>4047.41</v>
      </c>
      <c r="N376" s="81">
        <f>IFERROR(VLOOKUP(B376,'Balancete 10.2019'!$B$10:$J$1020,8,0),0)</f>
        <v>2375.02</v>
      </c>
      <c r="O376" s="82">
        <f t="shared" si="45"/>
        <v>-3344.77</v>
      </c>
      <c r="P376" s="153">
        <f>IFERROR(VLOOKUP(B376,'Balancete 11.2019'!$B$11:$I$1020,8,0),0)</f>
        <v>330.9</v>
      </c>
      <c r="Q376" s="82">
        <f t="shared" si="46"/>
        <v>-2044.12</v>
      </c>
      <c r="R376" s="153">
        <f>IFERROR(VLOOKUP(B376,'Balancete 12.2019'!$B$10:$I$1033,8,0),0)</f>
        <v>61.02</v>
      </c>
      <c r="S376" s="82">
        <f t="shared" si="47"/>
        <v>-269.88</v>
      </c>
      <c r="T376" s="85">
        <f t="shared" si="48"/>
        <v>-0.86797252607479014</v>
      </c>
      <c r="U376" s="153">
        <f>IFERROR(VLOOKUP(B376,'Balancete acumulado 2019'!$B$10:$I$1047,8,0),0)</f>
        <v>61.02</v>
      </c>
    </row>
    <row r="377" spans="1:21" hidden="1">
      <c r="A377"/>
      <c r="B377" s="35" t="s">
        <v>3876</v>
      </c>
      <c r="C377" s="34" t="s">
        <v>3877</v>
      </c>
      <c r="D377" s="35" t="s">
        <v>3878</v>
      </c>
      <c r="E377" s="39"/>
      <c r="F377" s="5">
        <f t="shared" si="41"/>
        <v>18</v>
      </c>
      <c r="G377" s="5" t="str">
        <f t="shared" si="42"/>
        <v>3</v>
      </c>
      <c r="H377" s="81">
        <f>IFERROR(VLOOKUP(B377,'1º SEM 2019'!$B:$I,8,0),0)</f>
        <v>491818.22</v>
      </c>
      <c r="I377" s="81">
        <f>IFERROR(VLOOKUP(B377,'07.2019'!$B$10:$J$954,8,0),0)</f>
        <v>445972.23</v>
      </c>
      <c r="J377" s="81">
        <f>IFERROR(VLOOKUP(B377,'08.2019'!$B$10:$J$983,8,0),0)</f>
        <v>573351.85</v>
      </c>
      <c r="K377" s="82">
        <f t="shared" si="43"/>
        <v>127379.62</v>
      </c>
      <c r="L377" s="81">
        <f>IFERROR(VLOOKUP(B377,'09.2019'!$B$12:$J$998,8,0),0)</f>
        <v>480601.38</v>
      </c>
      <c r="M377" s="82">
        <f t="shared" si="44"/>
        <v>-92750.469999999972</v>
      </c>
      <c r="N377" s="81">
        <f>IFERROR(VLOOKUP(B377,'Balancete 10.2019'!$B$10:$J$1020,8,0),0)</f>
        <v>463987.89</v>
      </c>
      <c r="O377" s="82">
        <f t="shared" si="45"/>
        <v>-16613.489999999991</v>
      </c>
      <c r="P377" s="153">
        <f>IFERROR(VLOOKUP(B377,'Balancete 11.2019'!$B$11:$I$1020,8,0),0)</f>
        <v>314399.46000000002</v>
      </c>
      <c r="Q377" s="82">
        <f t="shared" si="46"/>
        <v>-149588.43</v>
      </c>
      <c r="R377" s="153">
        <f>IFERROR(VLOOKUP(B377,'Balancete 12.2019'!$B$10:$I$1033,8,0),0)</f>
        <v>550312.32999999996</v>
      </c>
      <c r="S377" s="82">
        <f t="shared" si="47"/>
        <v>235912.86999999994</v>
      </c>
      <c r="T377" s="85">
        <f t="shared" si="48"/>
        <v>-2.5770796578318254</v>
      </c>
      <c r="U377" s="153">
        <f>IFERROR(VLOOKUP(B377,'Balancete acumulado 2019'!$B$10:$I$1047,8,0),0)</f>
        <v>550312.32999999996</v>
      </c>
    </row>
    <row r="378" spans="1:21" hidden="1">
      <c r="A378"/>
      <c r="B378" s="35" t="s">
        <v>3879</v>
      </c>
      <c r="C378" s="34" t="s">
        <v>3880</v>
      </c>
      <c r="D378" s="35" t="s">
        <v>3881</v>
      </c>
      <c r="E378" s="39"/>
      <c r="F378" s="5">
        <f t="shared" si="41"/>
        <v>18</v>
      </c>
      <c r="G378" s="5" t="str">
        <f t="shared" si="42"/>
        <v>3</v>
      </c>
      <c r="H378" s="81">
        <f>IFERROR(VLOOKUP(B378,'1º SEM 2019'!$B:$I,8,0),0)</f>
        <v>48892.77</v>
      </c>
      <c r="I378" s="81">
        <f>IFERROR(VLOOKUP(B378,'07.2019'!$B$10:$J$954,8,0),0)</f>
        <v>41417.01</v>
      </c>
      <c r="J378" s="81">
        <f>IFERROR(VLOOKUP(B378,'08.2019'!$B$10:$J$983,8,0),0)</f>
        <v>68321.84</v>
      </c>
      <c r="K378" s="82">
        <f t="shared" si="43"/>
        <v>26904.829999999994</v>
      </c>
      <c r="L378" s="81">
        <f>IFERROR(VLOOKUP(B378,'09.2019'!$B$12:$J$998,8,0),0)</f>
        <v>35624.300000000003</v>
      </c>
      <c r="M378" s="82">
        <f t="shared" si="44"/>
        <v>-32697.539999999994</v>
      </c>
      <c r="N378" s="81">
        <f>IFERROR(VLOOKUP(B378,'Balancete 10.2019'!$B$10:$J$1020,8,0),0)</f>
        <v>152477.03</v>
      </c>
      <c r="O378" s="82">
        <f t="shared" si="45"/>
        <v>116852.73</v>
      </c>
      <c r="P378" s="153">
        <f>IFERROR(VLOOKUP(B378,'Balancete 11.2019'!$B$11:$I$1020,8,0),0)</f>
        <v>39201.83</v>
      </c>
      <c r="Q378" s="82">
        <f t="shared" si="46"/>
        <v>-113275.2</v>
      </c>
      <c r="R378" s="153">
        <f>IFERROR(VLOOKUP(B378,'Balancete 12.2019'!$B$10:$I$1033,8,0),0)</f>
        <v>39690.89</v>
      </c>
      <c r="S378" s="82">
        <f t="shared" si="47"/>
        <v>489.05999999999767</v>
      </c>
      <c r="T378" s="85">
        <f t="shared" si="48"/>
        <v>-1.0043174498919445</v>
      </c>
      <c r="U378" s="153">
        <f>IFERROR(VLOOKUP(B378,'Balancete acumulado 2019'!$B$10:$I$1047,8,0),0)</f>
        <v>39690.89</v>
      </c>
    </row>
    <row r="379" spans="1:21" hidden="1">
      <c r="A379"/>
      <c r="B379" s="35" t="s">
        <v>3885</v>
      </c>
      <c r="C379" s="34" t="s">
        <v>3886</v>
      </c>
      <c r="D379" s="35" t="s">
        <v>3887</v>
      </c>
      <c r="E379" s="39"/>
      <c r="F379" s="5">
        <f t="shared" si="41"/>
        <v>18</v>
      </c>
      <c r="G379" s="5" t="str">
        <f t="shared" si="42"/>
        <v>3</v>
      </c>
      <c r="H379" s="81">
        <f>IFERROR(VLOOKUP(B379,'1º SEM 2019'!$B:$I,8,0),0)</f>
        <v>37491.660000000003</v>
      </c>
      <c r="I379" s="81">
        <f>IFERROR(VLOOKUP(B379,'07.2019'!$B$10:$J$954,8,0),0)</f>
        <v>14420.89</v>
      </c>
      <c r="J379" s="81">
        <f>IFERROR(VLOOKUP(B379,'08.2019'!$B$10:$J$983,8,0),0)</f>
        <v>24343.26</v>
      </c>
      <c r="K379" s="82">
        <f t="shared" si="43"/>
        <v>9922.369999999999</v>
      </c>
      <c r="L379" s="81">
        <f>IFERROR(VLOOKUP(B379,'09.2019'!$B$12:$J$998,8,0),0)</f>
        <v>15195.46</v>
      </c>
      <c r="M379" s="82">
        <f t="shared" si="44"/>
        <v>-9147.7999999999993</v>
      </c>
      <c r="N379" s="81">
        <f>IFERROR(VLOOKUP(B379,'Balancete 10.2019'!$B$10:$J$1020,8,0),0)</f>
        <v>14093.67</v>
      </c>
      <c r="O379" s="82">
        <f t="shared" si="45"/>
        <v>-1101.7899999999991</v>
      </c>
      <c r="P379" s="153">
        <f>IFERROR(VLOOKUP(B379,'Balancete 11.2019'!$B$11:$I$1020,8,0),0)</f>
        <v>0</v>
      </c>
      <c r="Q379" s="82">
        <f t="shared" si="46"/>
        <v>-14093.67</v>
      </c>
      <c r="R379" s="153">
        <f>IFERROR(VLOOKUP(B379,'Balancete 12.2019'!$B$10:$I$1033,8,0),0)</f>
        <v>28050.79</v>
      </c>
      <c r="S379" s="82">
        <f t="shared" si="47"/>
        <v>28050.79</v>
      </c>
      <c r="T379" s="85">
        <f t="shared" si="48"/>
        <v>-2.9903112532080005</v>
      </c>
      <c r="U379" s="153">
        <f>IFERROR(VLOOKUP(B379,'Balancete acumulado 2019'!$B$10:$I$1047,8,0),0)</f>
        <v>28050.79</v>
      </c>
    </row>
    <row r="380" spans="1:21" hidden="1">
      <c r="A380"/>
      <c r="B380" s="35" t="s">
        <v>3888</v>
      </c>
      <c r="C380" s="34" t="s">
        <v>3889</v>
      </c>
      <c r="D380" s="35" t="s">
        <v>3890</v>
      </c>
      <c r="E380" s="39"/>
      <c r="F380" s="5">
        <f t="shared" si="41"/>
        <v>18</v>
      </c>
      <c r="G380" s="5" t="str">
        <f t="shared" si="42"/>
        <v>3</v>
      </c>
      <c r="H380" s="81">
        <f>IFERROR(VLOOKUP(B380,'1º SEM 2019'!$B:$I,8,0),0)</f>
        <v>50074.31</v>
      </c>
      <c r="I380" s="81">
        <f>IFERROR(VLOOKUP(B380,'07.2019'!$B$10:$J$954,8,0),0)</f>
        <v>19894.169999999998</v>
      </c>
      <c r="J380" s="81">
        <f>IFERROR(VLOOKUP(B380,'08.2019'!$B$10:$J$983,8,0),0)</f>
        <v>73259.179999999993</v>
      </c>
      <c r="K380" s="82">
        <f t="shared" si="43"/>
        <v>53365.009999999995</v>
      </c>
      <c r="L380" s="81">
        <f>IFERROR(VLOOKUP(B380,'09.2019'!$B$12:$J$998,8,0),0)</f>
        <v>80323.740000000005</v>
      </c>
      <c r="M380" s="82">
        <f t="shared" si="44"/>
        <v>7064.5600000000122</v>
      </c>
      <c r="N380" s="81">
        <f>IFERROR(VLOOKUP(B380,'Balancete 10.2019'!$B$10:$J$1020,8,0),0)</f>
        <v>31354.45</v>
      </c>
      <c r="O380" s="82">
        <f t="shared" si="45"/>
        <v>-48969.290000000008</v>
      </c>
      <c r="P380" s="153">
        <f>IFERROR(VLOOKUP(B380,'Balancete 11.2019'!$B$11:$I$1020,8,0),0)</f>
        <v>32268.28</v>
      </c>
      <c r="Q380" s="82">
        <f t="shared" si="46"/>
        <v>913.82999999999811</v>
      </c>
      <c r="R380" s="153">
        <f>IFERROR(VLOOKUP(B380,'Balancete 12.2019'!$B$10:$I$1033,8,0),0)</f>
        <v>43699.09</v>
      </c>
      <c r="S380" s="82">
        <f t="shared" si="47"/>
        <v>11430.809999999998</v>
      </c>
      <c r="T380" s="85">
        <f t="shared" si="48"/>
        <v>11.508683234299619</v>
      </c>
      <c r="U380" s="153">
        <f>IFERROR(VLOOKUP(B380,'Balancete acumulado 2019'!$B$10:$I$1047,8,0),0)</f>
        <v>43699.09</v>
      </c>
    </row>
    <row r="381" spans="1:21" hidden="1">
      <c r="A381"/>
      <c r="B381" s="35" t="s">
        <v>3891</v>
      </c>
      <c r="C381" s="34" t="s">
        <v>1</v>
      </c>
      <c r="D381" s="35" t="s">
        <v>3710</v>
      </c>
      <c r="E381" s="39"/>
      <c r="F381" s="5">
        <f t="shared" si="41"/>
        <v>13</v>
      </c>
      <c r="G381" s="5" t="str">
        <f t="shared" si="42"/>
        <v>3</v>
      </c>
      <c r="H381" s="81">
        <f>IFERROR(VLOOKUP(B381,'1º SEM 2019'!$B:$I,8,0),0)</f>
        <v>1181126.58</v>
      </c>
      <c r="I381" s="81">
        <f>IFERROR(VLOOKUP(B381,'07.2019'!$B$10:$J$954,8,0),0)</f>
        <v>1449422.36</v>
      </c>
      <c r="J381" s="81">
        <f>IFERROR(VLOOKUP(B381,'08.2019'!$B$10:$J$983,8,0),0)</f>
        <v>998370.9</v>
      </c>
      <c r="K381" s="82">
        <f t="shared" si="43"/>
        <v>-451051.46000000008</v>
      </c>
      <c r="L381" s="81">
        <f>IFERROR(VLOOKUP(B381,'09.2019'!$B$12:$J$998,8,0),0)</f>
        <v>369866.66</v>
      </c>
      <c r="M381" s="82">
        <f t="shared" si="44"/>
        <v>-628504.24</v>
      </c>
      <c r="N381" s="81">
        <f>IFERROR(VLOOKUP(B381,'Balancete 10.2019'!$B$10:$J$1020,8,0),0)</f>
        <v>370873.98</v>
      </c>
      <c r="O381" s="82">
        <f t="shared" si="45"/>
        <v>1007.320000000007</v>
      </c>
      <c r="P381" s="153">
        <f>IFERROR(VLOOKUP(B381,'Balancete 11.2019'!$B$11:$I$1020,8,0),0)</f>
        <v>350603.97</v>
      </c>
      <c r="Q381" s="82">
        <f t="shared" si="46"/>
        <v>-20270.010000000009</v>
      </c>
      <c r="R381" s="153">
        <f>IFERROR(VLOOKUP(B381,'Balancete 12.2019'!$B$10:$I$1033,8,0),0)</f>
        <v>555438.88</v>
      </c>
      <c r="S381" s="82">
        <f t="shared" si="47"/>
        <v>204834.91000000003</v>
      </c>
      <c r="T381" s="85">
        <f t="shared" si="48"/>
        <v>-11.10531864562474</v>
      </c>
      <c r="U381" s="153">
        <f>IFERROR(VLOOKUP(B381,'Balancete acumulado 2019'!$B$10:$I$1047,8,0),0)</f>
        <v>555438.88</v>
      </c>
    </row>
    <row r="382" spans="1:21" hidden="1">
      <c r="A382"/>
      <c r="B382" s="35" t="s">
        <v>3892</v>
      </c>
      <c r="C382" s="34" t="s">
        <v>3893</v>
      </c>
      <c r="D382" s="35" t="s">
        <v>3875</v>
      </c>
      <c r="E382" s="39"/>
      <c r="F382" s="5">
        <f t="shared" si="41"/>
        <v>18</v>
      </c>
      <c r="G382" s="5" t="str">
        <f t="shared" si="42"/>
        <v>3</v>
      </c>
      <c r="H382" s="81">
        <f>IFERROR(VLOOKUP(B382,'1º SEM 2019'!$B:$I,8,0),0)</f>
        <v>10675.75</v>
      </c>
      <c r="I382" s="81">
        <f>IFERROR(VLOOKUP(B382,'07.2019'!$B$10:$J$954,8,0),0)</f>
        <v>6295.15</v>
      </c>
      <c r="J382" s="81">
        <f>IFERROR(VLOOKUP(B382,'08.2019'!$B$10:$J$983,8,0),0)</f>
        <v>8250.23</v>
      </c>
      <c r="K382" s="82">
        <f t="shared" si="43"/>
        <v>1955.08</v>
      </c>
      <c r="L382" s="81">
        <f>IFERROR(VLOOKUP(B382,'09.2019'!$B$12:$J$998,8,0),0)</f>
        <v>29179.83</v>
      </c>
      <c r="M382" s="82">
        <f t="shared" si="44"/>
        <v>20929.600000000002</v>
      </c>
      <c r="N382" s="81">
        <f>IFERROR(VLOOKUP(B382,'Balancete 10.2019'!$B$10:$J$1020,8,0),0)</f>
        <v>6472.28</v>
      </c>
      <c r="O382" s="82">
        <f t="shared" si="45"/>
        <v>-22707.550000000003</v>
      </c>
      <c r="P382" s="153">
        <f>IFERROR(VLOOKUP(B382,'Balancete 11.2019'!$B$11:$I$1020,8,0),0)</f>
        <v>3389.82</v>
      </c>
      <c r="Q382" s="82">
        <f t="shared" si="46"/>
        <v>-3082.4599999999996</v>
      </c>
      <c r="R382" s="153">
        <f>IFERROR(VLOOKUP(B382,'Balancete 12.2019'!$B$10:$I$1033,8,0),0)</f>
        <v>5751.43</v>
      </c>
      <c r="S382" s="82">
        <f t="shared" si="47"/>
        <v>2361.61</v>
      </c>
      <c r="T382" s="85">
        <f t="shared" si="48"/>
        <v>-1.7661445728411724</v>
      </c>
      <c r="U382" s="153">
        <f>IFERROR(VLOOKUP(B382,'Balancete acumulado 2019'!$B$10:$I$1047,8,0),0)</f>
        <v>5751.43</v>
      </c>
    </row>
    <row r="383" spans="1:21" hidden="1">
      <c r="A383"/>
      <c r="B383" s="35" t="s">
        <v>3894</v>
      </c>
      <c r="C383" s="34" t="s">
        <v>3895</v>
      </c>
      <c r="D383" s="35" t="s">
        <v>3896</v>
      </c>
      <c r="E383" s="39"/>
      <c r="F383" s="5">
        <f t="shared" si="41"/>
        <v>18</v>
      </c>
      <c r="G383" s="5" t="str">
        <f t="shared" si="42"/>
        <v>3</v>
      </c>
      <c r="H383" s="81">
        <f>IFERROR(VLOOKUP(B383,'1º SEM 2019'!$B:$I,8,0),0)</f>
        <v>1109073.32</v>
      </c>
      <c r="I383" s="81">
        <f>IFERROR(VLOOKUP(B383,'07.2019'!$B$10:$J$954,8,0),0)</f>
        <v>1324646.77</v>
      </c>
      <c r="J383" s="81">
        <f>IFERROR(VLOOKUP(B383,'08.2019'!$B$10:$J$983,8,0),0)</f>
        <v>889190.16</v>
      </c>
      <c r="K383" s="82">
        <f t="shared" si="43"/>
        <v>-435456.61</v>
      </c>
      <c r="L383" s="81">
        <f>IFERROR(VLOOKUP(B383,'09.2019'!$B$12:$J$998,8,0),0)</f>
        <v>280852.39</v>
      </c>
      <c r="M383" s="82">
        <f t="shared" si="44"/>
        <v>-608337.77</v>
      </c>
      <c r="N383" s="81">
        <f>IFERROR(VLOOKUP(B383,'Balancete 10.2019'!$B$10:$J$1020,8,0),0)</f>
        <v>291580.53000000003</v>
      </c>
      <c r="O383" s="82">
        <f t="shared" si="45"/>
        <v>10728.140000000014</v>
      </c>
      <c r="P383" s="153">
        <f>IFERROR(VLOOKUP(B383,'Balancete 11.2019'!$B$11:$I$1020,8,0),0)</f>
        <v>283323.62</v>
      </c>
      <c r="Q383" s="82">
        <f t="shared" si="46"/>
        <v>-8256.9100000000326</v>
      </c>
      <c r="R383" s="153">
        <f>IFERROR(VLOOKUP(B383,'Balancete 12.2019'!$B$10:$I$1033,8,0),0)</f>
        <v>484415.52</v>
      </c>
      <c r="S383" s="82">
        <f t="shared" si="47"/>
        <v>201091.90000000002</v>
      </c>
      <c r="T383" s="85">
        <f t="shared" si="48"/>
        <v>-25.354377121707664</v>
      </c>
      <c r="U383" s="153">
        <f>IFERROR(VLOOKUP(B383,'Balancete acumulado 2019'!$B$10:$I$1047,8,0),0)</f>
        <v>484415.52</v>
      </c>
    </row>
    <row r="384" spans="1:21" hidden="1">
      <c r="A384"/>
      <c r="B384" s="35" t="s">
        <v>5690</v>
      </c>
      <c r="C384" s="34" t="s">
        <v>5691</v>
      </c>
      <c r="D384" s="35" t="s">
        <v>5692</v>
      </c>
      <c r="E384" s="39"/>
      <c r="F384" s="5">
        <f t="shared" si="41"/>
        <v>18</v>
      </c>
      <c r="G384" s="5" t="str">
        <f t="shared" si="42"/>
        <v>3</v>
      </c>
      <c r="H384" s="81">
        <f>IFERROR(VLOOKUP(B384,'1º SEM 2019'!$B:$I,8,0),0)</f>
        <v>0</v>
      </c>
      <c r="I384" s="81">
        <f>IFERROR(VLOOKUP(B384,'07.2019'!$B$10:$J$954,8,0),0)</f>
        <v>68906.100000000006</v>
      </c>
      <c r="J384" s="81">
        <f>IFERROR(VLOOKUP(B384,'08.2019'!$B$10:$J$983,8,0),0)</f>
        <v>58913.72</v>
      </c>
      <c r="K384" s="82">
        <f t="shared" si="43"/>
        <v>-9992.3800000000047</v>
      </c>
      <c r="L384" s="81">
        <f>IFERROR(VLOOKUP(B384,'09.2019'!$B$12:$J$998,8,0),0)</f>
        <v>58913.72</v>
      </c>
      <c r="M384" s="82">
        <f t="shared" si="44"/>
        <v>0</v>
      </c>
      <c r="N384" s="81">
        <f>IFERROR(VLOOKUP(B384,'Balancete 10.2019'!$B$10:$J$1020,8,0),0)</f>
        <v>48476.79</v>
      </c>
      <c r="O384" s="82">
        <f t="shared" si="45"/>
        <v>-10436.93</v>
      </c>
      <c r="P384" s="153">
        <f>IFERROR(VLOOKUP(B384,'Balancete 11.2019'!$B$11:$I$1020,8,0),0)</f>
        <v>34350.53</v>
      </c>
      <c r="Q384" s="82">
        <f t="shared" si="46"/>
        <v>-14126.260000000002</v>
      </c>
      <c r="R384" s="153">
        <f>IFERROR(VLOOKUP(B384,'Balancete 12.2019'!$B$10:$I$1033,8,0),0)</f>
        <v>0</v>
      </c>
      <c r="S384" s="82">
        <f t="shared" si="47"/>
        <v>-34350.53</v>
      </c>
      <c r="T384" s="85">
        <f t="shared" si="48"/>
        <v>1.4316790148277034</v>
      </c>
      <c r="U384" s="153">
        <f>IFERROR(VLOOKUP(B384,'Balancete acumulado 2019'!$B$10:$I$1047,8,0),0)</f>
        <v>0</v>
      </c>
    </row>
    <row r="385" spans="1:21" hidden="1">
      <c r="A385"/>
      <c r="B385" s="35" t="s">
        <v>3897</v>
      </c>
      <c r="C385" s="34" t="s">
        <v>3898</v>
      </c>
      <c r="D385" s="35" t="s">
        <v>3899</v>
      </c>
      <c r="E385" s="39"/>
      <c r="F385" s="5">
        <f t="shared" si="41"/>
        <v>18</v>
      </c>
      <c r="G385" s="5" t="str">
        <f t="shared" si="42"/>
        <v>3</v>
      </c>
      <c r="H385" s="81">
        <f>IFERROR(VLOOKUP(B385,'1º SEM 2019'!$B:$I,8,0),0)</f>
        <v>22580.2</v>
      </c>
      <c r="I385" s="81">
        <f>IFERROR(VLOOKUP(B385,'07.2019'!$B$10:$J$954,8,0),0)</f>
        <v>17428.2</v>
      </c>
      <c r="J385" s="81">
        <f>IFERROR(VLOOKUP(B385,'08.2019'!$B$10:$J$983,8,0),0)</f>
        <v>12700.8</v>
      </c>
      <c r="K385" s="82">
        <f t="shared" si="43"/>
        <v>-4727.4000000000015</v>
      </c>
      <c r="L385" s="81">
        <f>IFERROR(VLOOKUP(B385,'09.2019'!$B$12:$J$998,8,0),0)</f>
        <v>0</v>
      </c>
      <c r="M385" s="82">
        <f t="shared" si="44"/>
        <v>-12700.8</v>
      </c>
      <c r="N385" s="81">
        <f>IFERROR(VLOOKUP(B385,'Balancete 10.2019'!$B$10:$J$1020,8,0),0)</f>
        <v>0</v>
      </c>
      <c r="O385" s="82">
        <f t="shared" si="45"/>
        <v>0</v>
      </c>
      <c r="P385" s="153">
        <f>IFERROR(VLOOKUP(B385,'Balancete 11.2019'!$B$11:$I$1020,8,0),0)</f>
        <v>5040</v>
      </c>
      <c r="Q385" s="82">
        <f t="shared" si="46"/>
        <v>5040</v>
      </c>
      <c r="R385" s="153">
        <f>IFERROR(VLOOKUP(B385,'Balancete 12.2019'!$B$10:$I$1033,8,0),0)</f>
        <v>0</v>
      </c>
      <c r="S385" s="82">
        <f t="shared" si="47"/>
        <v>-5040</v>
      </c>
      <c r="T385" s="85">
        <f t="shared" si="48"/>
        <v>-2</v>
      </c>
      <c r="U385" s="153">
        <f>IFERROR(VLOOKUP(B385,'Balancete acumulado 2019'!$B$10:$I$1047,8,0),0)</f>
        <v>0</v>
      </c>
    </row>
    <row r="386" spans="1:21" hidden="1">
      <c r="A386"/>
      <c r="B386" s="35" t="s">
        <v>3900</v>
      </c>
      <c r="C386" s="34" t="s">
        <v>3901</v>
      </c>
      <c r="D386" s="35" t="s">
        <v>3887</v>
      </c>
      <c r="E386" s="39"/>
      <c r="F386" s="5">
        <f t="shared" si="41"/>
        <v>18</v>
      </c>
      <c r="G386" s="5" t="str">
        <f t="shared" si="42"/>
        <v>3</v>
      </c>
      <c r="H386" s="81">
        <f>IFERROR(VLOOKUP(B386,'1º SEM 2019'!$B:$I,8,0),0)</f>
        <v>23126.799999999999</v>
      </c>
      <c r="I386" s="81">
        <f>IFERROR(VLOOKUP(B386,'07.2019'!$B$10:$J$954,8,0),0)</f>
        <v>13092.14</v>
      </c>
      <c r="J386" s="81">
        <f>IFERROR(VLOOKUP(B386,'08.2019'!$B$10:$J$983,8,0),0)</f>
        <v>17142.68</v>
      </c>
      <c r="K386" s="82">
        <f t="shared" si="43"/>
        <v>4050.5400000000009</v>
      </c>
      <c r="L386" s="81">
        <f>IFERROR(VLOOKUP(B386,'09.2019'!$B$12:$J$998,8,0),0)</f>
        <v>920.72</v>
      </c>
      <c r="M386" s="82">
        <f t="shared" si="44"/>
        <v>-16221.960000000001</v>
      </c>
      <c r="N386" s="81">
        <f>IFERROR(VLOOKUP(B386,'Balancete 10.2019'!$B$10:$J$1020,8,0),0)</f>
        <v>7344.38</v>
      </c>
      <c r="O386" s="82">
        <f t="shared" si="45"/>
        <v>6423.66</v>
      </c>
      <c r="P386" s="153">
        <f>IFERROR(VLOOKUP(B386,'Balancete 11.2019'!$B$11:$I$1020,8,0),0)</f>
        <v>10000</v>
      </c>
      <c r="Q386" s="82">
        <f t="shared" si="46"/>
        <v>2655.62</v>
      </c>
      <c r="R386" s="153">
        <f>IFERROR(VLOOKUP(B386,'Balancete 12.2019'!$B$10:$I$1033,8,0),0)</f>
        <v>13227.93</v>
      </c>
      <c r="S386" s="82">
        <f t="shared" si="47"/>
        <v>3227.9300000000003</v>
      </c>
      <c r="T386" s="85">
        <f t="shared" si="48"/>
        <v>0.21550899601599638</v>
      </c>
      <c r="U386" s="153">
        <f>IFERROR(VLOOKUP(B386,'Balancete acumulado 2019'!$B$10:$I$1047,8,0),0)</f>
        <v>13227.93</v>
      </c>
    </row>
    <row r="387" spans="1:21" hidden="1">
      <c r="A387"/>
      <c r="B387" s="35" t="s">
        <v>3902</v>
      </c>
      <c r="C387" s="34" t="s">
        <v>3903</v>
      </c>
      <c r="D387" s="35" t="s">
        <v>3890</v>
      </c>
      <c r="E387" s="39"/>
      <c r="F387" s="5">
        <f t="shared" si="41"/>
        <v>18</v>
      </c>
      <c r="G387" s="5" t="str">
        <f t="shared" si="42"/>
        <v>3</v>
      </c>
      <c r="H387" s="81">
        <f>IFERROR(VLOOKUP(B387,'1º SEM 2019'!$B:$I,8,0),0)</f>
        <v>7000</v>
      </c>
      <c r="I387" s="81">
        <f>IFERROR(VLOOKUP(B387,'07.2019'!$B$10:$J$954,8,0),0)</f>
        <v>19054</v>
      </c>
      <c r="J387" s="81">
        <f>IFERROR(VLOOKUP(B387,'08.2019'!$B$10:$J$983,8,0),0)</f>
        <v>5000</v>
      </c>
      <c r="K387" s="82">
        <f t="shared" si="43"/>
        <v>-14054</v>
      </c>
      <c r="L387" s="81">
        <f>IFERROR(VLOOKUP(B387,'09.2019'!$B$12:$J$998,8,0),0)</f>
        <v>0</v>
      </c>
      <c r="M387" s="82">
        <f t="shared" si="44"/>
        <v>-5000</v>
      </c>
      <c r="N387" s="81">
        <f>IFERROR(VLOOKUP(B387,'Balancete 10.2019'!$B$10:$J$1020,8,0),0)</f>
        <v>17000</v>
      </c>
      <c r="O387" s="82">
        <f t="shared" si="45"/>
        <v>17000</v>
      </c>
      <c r="P387" s="153">
        <f>IFERROR(VLOOKUP(B387,'Balancete 11.2019'!$B$11:$I$1020,8,0),0)</f>
        <v>14500</v>
      </c>
      <c r="Q387" s="82">
        <f t="shared" si="46"/>
        <v>-2500</v>
      </c>
      <c r="R387" s="153">
        <f>IFERROR(VLOOKUP(B387,'Balancete 12.2019'!$B$10:$I$1033,8,0),0)</f>
        <v>52044</v>
      </c>
      <c r="S387" s="82">
        <f t="shared" si="47"/>
        <v>37544</v>
      </c>
      <c r="T387" s="85">
        <f t="shared" si="48"/>
        <v>-16.017600000000002</v>
      </c>
      <c r="U387" s="153">
        <f>IFERROR(VLOOKUP(B387,'Balancete acumulado 2019'!$B$10:$I$1047,8,0),0)</f>
        <v>52044</v>
      </c>
    </row>
    <row r="388" spans="1:21" hidden="1">
      <c r="A388"/>
      <c r="B388" s="35" t="s">
        <v>3906</v>
      </c>
      <c r="C388" s="34" t="s">
        <v>1</v>
      </c>
      <c r="D388" s="35" t="s">
        <v>3907</v>
      </c>
      <c r="E388" s="39"/>
      <c r="F388" s="5">
        <f t="shared" ref="F388:F451" si="49">LEN(B388)</f>
        <v>13</v>
      </c>
      <c r="G388" s="5" t="str">
        <f t="shared" ref="G388:G451" si="50">LEFT(B388)</f>
        <v>3</v>
      </c>
      <c r="H388" s="81">
        <f>IFERROR(VLOOKUP(B388,'1º SEM 2019'!$B:$I,8,0),0)</f>
        <v>65197.440000000002</v>
      </c>
      <c r="I388" s="81">
        <f>IFERROR(VLOOKUP(B388,'07.2019'!$B$10:$J$954,8,0),0)</f>
        <v>45029.96</v>
      </c>
      <c r="J388" s="81">
        <f>IFERROR(VLOOKUP(B388,'08.2019'!$B$10:$J$983,8,0),0)</f>
        <v>47913.45</v>
      </c>
      <c r="K388" s="82">
        <f t="shared" ref="K388:K451" si="51">J388-I388</f>
        <v>2883.489999999998</v>
      </c>
      <c r="L388" s="81">
        <f>IFERROR(VLOOKUP(B388,'09.2019'!$B$12:$J$998,8,0),0)</f>
        <v>40857.74</v>
      </c>
      <c r="M388" s="82">
        <f t="shared" ref="M388:M451" si="52">L388-J388</f>
        <v>-7055.7099999999991</v>
      </c>
      <c r="N388" s="81">
        <f>IFERROR(VLOOKUP(B388,'Balancete 10.2019'!$B$10:$J$1020,8,0),0)</f>
        <v>44137.56</v>
      </c>
      <c r="O388" s="82">
        <f t="shared" ref="O388:O451" si="53">N388-L388</f>
        <v>3279.8199999999997</v>
      </c>
      <c r="P388" s="153">
        <f>IFERROR(VLOOKUP(B388,'Balancete 11.2019'!$B$11:$I$1020,8,0),0)</f>
        <v>39659.46</v>
      </c>
      <c r="Q388" s="82">
        <f t="shared" ref="Q388:Q451" si="54">P388-N388</f>
        <v>-4478.0999999999985</v>
      </c>
      <c r="R388" s="153">
        <f>IFERROR(VLOOKUP(B388,'Balancete 12.2019'!$B$10:$I$1033,8,0),0)</f>
        <v>13196.22</v>
      </c>
      <c r="S388" s="82">
        <f t="shared" ref="S388:S451" si="55">R388-P388</f>
        <v>-26463.239999999998</v>
      </c>
      <c r="T388" s="85">
        <f t="shared" ref="T388:T451" si="56">IFERROR(S388/Q388-1,0)</f>
        <v>4.9094794667381274</v>
      </c>
      <c r="U388" s="153">
        <f>IFERROR(VLOOKUP(B388,'Balancete acumulado 2019'!$B$10:$I$1047,8,0),0)</f>
        <v>13196.22</v>
      </c>
    </row>
    <row r="389" spans="1:21" hidden="1">
      <c r="A389"/>
      <c r="B389" s="35" t="s">
        <v>3908</v>
      </c>
      <c r="C389" s="34" t="s">
        <v>1</v>
      </c>
      <c r="D389" s="35" t="s">
        <v>3687</v>
      </c>
      <c r="E389" s="39"/>
      <c r="F389" s="5">
        <f t="shared" si="49"/>
        <v>13</v>
      </c>
      <c r="G389" s="5" t="str">
        <f t="shared" si="50"/>
        <v>3</v>
      </c>
      <c r="H389" s="81">
        <f>IFERROR(VLOOKUP(B389,'1º SEM 2019'!$B:$I,8,0),0)</f>
        <v>57236.73</v>
      </c>
      <c r="I389" s="81">
        <f>IFERROR(VLOOKUP(B389,'07.2019'!$B$10:$J$954,8,0),0)</f>
        <v>34658.339999999997</v>
      </c>
      <c r="J389" s="81">
        <f>IFERROR(VLOOKUP(B389,'08.2019'!$B$10:$J$983,8,0),0)</f>
        <v>10703.44</v>
      </c>
      <c r="K389" s="82">
        <f t="shared" si="51"/>
        <v>-23954.899999999994</v>
      </c>
      <c r="L389" s="81">
        <f>IFERROR(VLOOKUP(B389,'09.2019'!$B$12:$J$998,8,0),0)</f>
        <v>2481.02</v>
      </c>
      <c r="M389" s="82">
        <f t="shared" si="52"/>
        <v>-8222.42</v>
      </c>
      <c r="N389" s="81">
        <f>IFERROR(VLOOKUP(B389,'Balancete 10.2019'!$B$10:$J$1020,8,0),0)</f>
        <v>4589.97</v>
      </c>
      <c r="O389" s="82">
        <f t="shared" si="53"/>
        <v>2108.9500000000003</v>
      </c>
      <c r="P389" s="153">
        <f>IFERROR(VLOOKUP(B389,'Balancete 11.2019'!$B$11:$I$1020,8,0),0)</f>
        <v>0</v>
      </c>
      <c r="Q389" s="82">
        <f t="shared" si="54"/>
        <v>-4589.97</v>
      </c>
      <c r="R389" s="153">
        <f>IFERROR(VLOOKUP(B389,'Balancete 12.2019'!$B$10:$I$1033,8,0),0)</f>
        <v>0</v>
      </c>
      <c r="S389" s="82">
        <f t="shared" si="55"/>
        <v>0</v>
      </c>
      <c r="T389" s="85">
        <f t="shared" si="56"/>
        <v>-1</v>
      </c>
      <c r="U389" s="153">
        <f>IFERROR(VLOOKUP(B389,'Balancete acumulado 2019'!$B$10:$I$1047,8,0),0)</f>
        <v>0</v>
      </c>
    </row>
    <row r="390" spans="1:21" hidden="1">
      <c r="A390"/>
      <c r="B390" s="35" t="s">
        <v>3909</v>
      </c>
      <c r="C390" s="34" t="s">
        <v>3910</v>
      </c>
      <c r="D390" s="35" t="s">
        <v>3911</v>
      </c>
      <c r="E390" s="39"/>
      <c r="F390" s="5">
        <f t="shared" si="49"/>
        <v>18</v>
      </c>
      <c r="G390" s="5" t="str">
        <f t="shared" si="50"/>
        <v>3</v>
      </c>
      <c r="H390" s="81">
        <f>IFERROR(VLOOKUP(B390,'1º SEM 2019'!$B:$I,8,0),0)</f>
        <v>57236.73</v>
      </c>
      <c r="I390" s="81">
        <f>IFERROR(VLOOKUP(B390,'07.2019'!$B$10:$J$954,8,0),0)</f>
        <v>34658.339999999997</v>
      </c>
      <c r="J390" s="81">
        <f>IFERROR(VLOOKUP(B390,'08.2019'!$B$10:$J$983,8,0),0)</f>
        <v>10703.44</v>
      </c>
      <c r="K390" s="82">
        <f t="shared" si="51"/>
        <v>-23954.899999999994</v>
      </c>
      <c r="L390" s="81">
        <f>IFERROR(VLOOKUP(B390,'09.2019'!$B$12:$J$998,8,0),0)</f>
        <v>2481.02</v>
      </c>
      <c r="M390" s="82">
        <f t="shared" si="52"/>
        <v>-8222.42</v>
      </c>
      <c r="N390" s="81">
        <f>IFERROR(VLOOKUP(B390,'Balancete 10.2019'!$B$10:$J$1020,8,0),0)</f>
        <v>4589.97</v>
      </c>
      <c r="O390" s="82">
        <f t="shared" si="53"/>
        <v>2108.9500000000003</v>
      </c>
      <c r="P390" s="153">
        <f>IFERROR(VLOOKUP(B390,'Balancete 11.2019'!$B$11:$I$1020,8,0),0)</f>
        <v>0</v>
      </c>
      <c r="Q390" s="82">
        <f t="shared" si="54"/>
        <v>-4589.97</v>
      </c>
      <c r="R390" s="153">
        <f>IFERROR(VLOOKUP(B390,'Balancete 12.2019'!$B$10:$I$1033,8,0),0)</f>
        <v>0</v>
      </c>
      <c r="S390" s="82">
        <f t="shared" si="55"/>
        <v>0</v>
      </c>
      <c r="T390" s="85">
        <f t="shared" si="56"/>
        <v>-1</v>
      </c>
      <c r="U390" s="153">
        <f>IFERROR(VLOOKUP(B390,'Balancete acumulado 2019'!$B$10:$I$1047,8,0),0)</f>
        <v>0</v>
      </c>
    </row>
    <row r="391" spans="1:21" hidden="1">
      <c r="A391"/>
      <c r="B391" s="35" t="s">
        <v>3912</v>
      </c>
      <c r="C391" s="34" t="s">
        <v>1</v>
      </c>
      <c r="D391" s="35" t="s">
        <v>3710</v>
      </c>
      <c r="E391" s="39"/>
      <c r="F391" s="5">
        <f t="shared" si="49"/>
        <v>13</v>
      </c>
      <c r="G391" s="5" t="str">
        <f t="shared" si="50"/>
        <v>3</v>
      </c>
      <c r="H391" s="81">
        <f>IFERROR(VLOOKUP(B391,'1º SEM 2019'!$B:$I,8,0),0)</f>
        <v>7960.71</v>
      </c>
      <c r="I391" s="81">
        <f>IFERROR(VLOOKUP(B391,'07.2019'!$B$10:$J$954,8,0),0)</f>
        <v>10371.620000000001</v>
      </c>
      <c r="J391" s="81">
        <f>IFERROR(VLOOKUP(B391,'08.2019'!$B$10:$J$983,8,0),0)</f>
        <v>37210.01</v>
      </c>
      <c r="K391" s="82">
        <f t="shared" si="51"/>
        <v>26838.39</v>
      </c>
      <c r="L391" s="81">
        <f>IFERROR(VLOOKUP(B391,'09.2019'!$B$12:$J$998,8,0),0)</f>
        <v>38376.720000000001</v>
      </c>
      <c r="M391" s="82">
        <f t="shared" si="52"/>
        <v>1166.7099999999991</v>
      </c>
      <c r="N391" s="81">
        <f>IFERROR(VLOOKUP(B391,'Balancete 10.2019'!$B$10:$J$1020,8,0),0)</f>
        <v>39547.589999999997</v>
      </c>
      <c r="O391" s="82">
        <f t="shared" si="53"/>
        <v>1170.8699999999953</v>
      </c>
      <c r="P391" s="153">
        <f>IFERROR(VLOOKUP(B391,'Balancete 11.2019'!$B$11:$I$1020,8,0),0)</f>
        <v>39659.46</v>
      </c>
      <c r="Q391" s="82">
        <f t="shared" si="54"/>
        <v>111.87000000000262</v>
      </c>
      <c r="R391" s="153">
        <f>IFERROR(VLOOKUP(B391,'Balancete 12.2019'!$B$10:$I$1033,8,0),0)</f>
        <v>13196.22</v>
      </c>
      <c r="S391" s="82">
        <f t="shared" si="55"/>
        <v>-26463.239999999998</v>
      </c>
      <c r="T391" s="85">
        <f t="shared" si="56"/>
        <v>-237.55349959774182</v>
      </c>
      <c r="U391" s="153">
        <f>IFERROR(VLOOKUP(B391,'Balancete acumulado 2019'!$B$10:$I$1047,8,0),0)</f>
        <v>13196.22</v>
      </c>
    </row>
    <row r="392" spans="1:21" hidden="1">
      <c r="A392"/>
      <c r="B392" s="35" t="s">
        <v>3913</v>
      </c>
      <c r="C392" s="34" t="s">
        <v>3914</v>
      </c>
      <c r="D392" s="35" t="s">
        <v>3911</v>
      </c>
      <c r="E392" s="39"/>
      <c r="F392" s="5">
        <f t="shared" si="49"/>
        <v>18</v>
      </c>
      <c r="G392" s="5" t="str">
        <f t="shared" si="50"/>
        <v>3</v>
      </c>
      <c r="H392" s="81">
        <f>IFERROR(VLOOKUP(B392,'1º SEM 2019'!$B:$I,8,0),0)</f>
        <v>7960.71</v>
      </c>
      <c r="I392" s="81">
        <f>IFERROR(VLOOKUP(B392,'07.2019'!$B$10:$J$954,8,0),0)</f>
        <v>10371.620000000001</v>
      </c>
      <c r="J392" s="81">
        <f>IFERROR(VLOOKUP(B392,'08.2019'!$B$10:$J$983,8,0),0)</f>
        <v>37210.01</v>
      </c>
      <c r="K392" s="82">
        <f t="shared" si="51"/>
        <v>26838.39</v>
      </c>
      <c r="L392" s="81">
        <f>IFERROR(VLOOKUP(B392,'09.2019'!$B$12:$J$998,8,0),0)</f>
        <v>38376.720000000001</v>
      </c>
      <c r="M392" s="82">
        <f t="shared" si="52"/>
        <v>1166.7099999999991</v>
      </c>
      <c r="N392" s="81">
        <f>IFERROR(VLOOKUP(B392,'Balancete 10.2019'!$B$10:$J$1020,8,0),0)</f>
        <v>39547.589999999997</v>
      </c>
      <c r="O392" s="82">
        <f t="shared" si="53"/>
        <v>1170.8699999999953</v>
      </c>
      <c r="P392" s="153">
        <f>IFERROR(VLOOKUP(B392,'Balancete 11.2019'!$B$11:$I$1020,8,0),0)</f>
        <v>39659.46</v>
      </c>
      <c r="Q392" s="82">
        <f t="shared" si="54"/>
        <v>111.87000000000262</v>
      </c>
      <c r="R392" s="153">
        <f>IFERROR(VLOOKUP(B392,'Balancete 12.2019'!$B$10:$I$1033,8,0),0)</f>
        <v>13196.22</v>
      </c>
      <c r="S392" s="82">
        <f t="shared" si="55"/>
        <v>-26463.239999999998</v>
      </c>
      <c r="T392" s="85">
        <f t="shared" si="56"/>
        <v>-237.55349959774182</v>
      </c>
      <c r="U392" s="153">
        <f>IFERROR(VLOOKUP(B392,'Balancete acumulado 2019'!$B$10:$I$1047,8,0),0)</f>
        <v>13196.22</v>
      </c>
    </row>
    <row r="393" spans="1:21" hidden="1">
      <c r="A393"/>
      <c r="B393" s="35" t="s">
        <v>3915</v>
      </c>
      <c r="C393" s="34" t="s">
        <v>1</v>
      </c>
      <c r="D393" s="35" t="s">
        <v>3916</v>
      </c>
      <c r="E393" s="39"/>
      <c r="F393" s="5">
        <f t="shared" si="49"/>
        <v>13</v>
      </c>
      <c r="G393" s="5" t="str">
        <f t="shared" si="50"/>
        <v>3</v>
      </c>
      <c r="H393" s="81">
        <f>IFERROR(VLOOKUP(B393,'1º SEM 2019'!$B:$I,8,0),0)</f>
        <v>431796.4</v>
      </c>
      <c r="I393" s="81">
        <f>IFERROR(VLOOKUP(B393,'07.2019'!$B$10:$J$954,8,0),0)</f>
        <v>683914.73</v>
      </c>
      <c r="J393" s="81">
        <f>IFERROR(VLOOKUP(B393,'08.2019'!$B$10:$J$983,8,0),0)</f>
        <v>567981.93000000005</v>
      </c>
      <c r="K393" s="82">
        <f t="shared" si="51"/>
        <v>-115932.79999999993</v>
      </c>
      <c r="L393" s="81">
        <f>IFERROR(VLOOKUP(B393,'09.2019'!$B$12:$J$998,8,0),0)</f>
        <v>171088.92</v>
      </c>
      <c r="M393" s="82">
        <f t="shared" si="52"/>
        <v>-396893.01</v>
      </c>
      <c r="N393" s="81">
        <f>IFERROR(VLOOKUP(B393,'Balancete 10.2019'!$B$10:$J$1020,8,0),0)</f>
        <v>164894.34</v>
      </c>
      <c r="O393" s="82">
        <f t="shared" si="53"/>
        <v>-6194.5800000000163</v>
      </c>
      <c r="P393" s="153">
        <f>IFERROR(VLOOKUP(B393,'Balancete 11.2019'!$B$11:$I$1020,8,0),0)</f>
        <v>193957.14</v>
      </c>
      <c r="Q393" s="82">
        <f t="shared" si="54"/>
        <v>29062.800000000017</v>
      </c>
      <c r="R393" s="153">
        <f>IFERROR(VLOOKUP(B393,'Balancete 12.2019'!$B$10:$I$1033,8,0),0)</f>
        <v>266488.56</v>
      </c>
      <c r="S393" s="82">
        <f t="shared" si="55"/>
        <v>72531.419999999984</v>
      </c>
      <c r="T393" s="85">
        <f t="shared" si="56"/>
        <v>1.4956790123456769</v>
      </c>
      <c r="U393" s="153">
        <f>IFERROR(VLOOKUP(B393,'Balancete acumulado 2019'!$B$10:$I$1047,8,0),0)</f>
        <v>266488.56</v>
      </c>
    </row>
    <row r="394" spans="1:21" hidden="1">
      <c r="A394"/>
      <c r="B394" s="35" t="s">
        <v>3917</v>
      </c>
      <c r="C394" s="34" t="s">
        <v>1</v>
      </c>
      <c r="D394" s="35" t="s">
        <v>3918</v>
      </c>
      <c r="E394" s="39"/>
      <c r="F394" s="5">
        <f t="shared" si="49"/>
        <v>13</v>
      </c>
      <c r="G394" s="5" t="str">
        <f t="shared" si="50"/>
        <v>3</v>
      </c>
      <c r="H394" s="81">
        <f>IFERROR(VLOOKUP(B394,'1º SEM 2019'!$B:$I,8,0),0)</f>
        <v>385501.8</v>
      </c>
      <c r="I394" s="81">
        <f>IFERROR(VLOOKUP(B394,'07.2019'!$B$10:$J$954,8,0),0)</f>
        <v>666641.87</v>
      </c>
      <c r="J394" s="81">
        <f>IFERROR(VLOOKUP(B394,'08.2019'!$B$10:$J$983,8,0),0)</f>
        <v>541912.64</v>
      </c>
      <c r="K394" s="82">
        <f t="shared" si="51"/>
        <v>-124729.22999999998</v>
      </c>
      <c r="L394" s="81">
        <f>IFERROR(VLOOKUP(B394,'09.2019'!$B$12:$J$998,8,0),0)</f>
        <v>154485.19</v>
      </c>
      <c r="M394" s="82">
        <f t="shared" si="52"/>
        <v>-387427.45</v>
      </c>
      <c r="N394" s="81">
        <f>IFERROR(VLOOKUP(B394,'Balancete 10.2019'!$B$10:$J$1020,8,0),0)</f>
        <v>152211.79999999999</v>
      </c>
      <c r="O394" s="82">
        <f t="shared" si="53"/>
        <v>-2273.390000000014</v>
      </c>
      <c r="P394" s="153">
        <f>IFERROR(VLOOKUP(B394,'Balancete 11.2019'!$B$11:$I$1020,8,0),0)</f>
        <v>188119.5</v>
      </c>
      <c r="Q394" s="82">
        <f t="shared" si="54"/>
        <v>35907.700000000012</v>
      </c>
      <c r="R394" s="153">
        <f>IFERROR(VLOOKUP(B394,'Balancete 12.2019'!$B$10:$I$1033,8,0),0)</f>
        <v>222973.4</v>
      </c>
      <c r="S394" s="82">
        <f t="shared" si="55"/>
        <v>34853.899999999994</v>
      </c>
      <c r="T394" s="85">
        <f t="shared" si="56"/>
        <v>-2.9347465863868161E-2</v>
      </c>
      <c r="U394" s="153">
        <f>IFERROR(VLOOKUP(B394,'Balancete acumulado 2019'!$B$10:$I$1047,8,0),0)</f>
        <v>222973.4</v>
      </c>
    </row>
    <row r="395" spans="1:21" hidden="1">
      <c r="A395"/>
      <c r="B395" s="35" t="s">
        <v>3919</v>
      </c>
      <c r="C395" s="34" t="s">
        <v>1</v>
      </c>
      <c r="D395" s="35" t="s">
        <v>3687</v>
      </c>
      <c r="E395" s="39"/>
      <c r="F395" s="5">
        <f t="shared" si="49"/>
        <v>13</v>
      </c>
      <c r="G395" s="5" t="str">
        <f t="shared" si="50"/>
        <v>3</v>
      </c>
      <c r="H395" s="81">
        <f>IFERROR(VLOOKUP(B395,'1º SEM 2019'!$B:$I,8,0),0)</f>
        <v>145101.67000000001</v>
      </c>
      <c r="I395" s="81">
        <f>IFERROR(VLOOKUP(B395,'07.2019'!$B$10:$J$954,8,0),0)</f>
        <v>208599.2</v>
      </c>
      <c r="J395" s="81">
        <f>IFERROR(VLOOKUP(B395,'08.2019'!$B$10:$J$983,8,0),0)</f>
        <v>210431.82</v>
      </c>
      <c r="K395" s="82">
        <f t="shared" si="51"/>
        <v>1832.6199999999953</v>
      </c>
      <c r="L395" s="81">
        <f>IFERROR(VLOOKUP(B395,'09.2019'!$B$12:$J$998,8,0),0)</f>
        <v>63022.8</v>
      </c>
      <c r="M395" s="82">
        <f t="shared" si="52"/>
        <v>-147409.02000000002</v>
      </c>
      <c r="N395" s="81">
        <f>IFERROR(VLOOKUP(B395,'Balancete 10.2019'!$B$10:$J$1020,8,0),0)</f>
        <v>96617.94</v>
      </c>
      <c r="O395" s="82">
        <f t="shared" si="53"/>
        <v>33595.14</v>
      </c>
      <c r="P395" s="153">
        <f>IFERROR(VLOOKUP(B395,'Balancete 11.2019'!$B$11:$I$1020,8,0),0)</f>
        <v>66466.460000000006</v>
      </c>
      <c r="Q395" s="82">
        <f t="shared" si="54"/>
        <v>-30151.479999999996</v>
      </c>
      <c r="R395" s="153">
        <f>IFERROR(VLOOKUP(B395,'Balancete 12.2019'!$B$10:$I$1033,8,0),0)</f>
        <v>145210.42000000001</v>
      </c>
      <c r="S395" s="82">
        <f t="shared" si="55"/>
        <v>78743.960000000006</v>
      </c>
      <c r="T395" s="85">
        <f t="shared" si="56"/>
        <v>-3.6116117683112079</v>
      </c>
      <c r="U395" s="153">
        <f>IFERROR(VLOOKUP(B395,'Balancete acumulado 2019'!$B$10:$I$1047,8,0),0)</f>
        <v>145210.42000000001</v>
      </c>
    </row>
    <row r="396" spans="1:21" hidden="1">
      <c r="A396"/>
      <c r="B396" s="35" t="s">
        <v>3920</v>
      </c>
      <c r="C396" s="34" t="s">
        <v>3921</v>
      </c>
      <c r="D396" s="35" t="s">
        <v>3922</v>
      </c>
      <c r="E396" s="39"/>
      <c r="F396" s="5">
        <f t="shared" si="49"/>
        <v>18</v>
      </c>
      <c r="G396" s="5" t="str">
        <f t="shared" si="50"/>
        <v>3</v>
      </c>
      <c r="H396" s="81">
        <f>IFERROR(VLOOKUP(B396,'1º SEM 2019'!$B:$I,8,0),0)</f>
        <v>380.76</v>
      </c>
      <c r="I396" s="81">
        <f>IFERROR(VLOOKUP(B396,'07.2019'!$B$10:$J$954,8,0),0)</f>
        <v>1493.46</v>
      </c>
      <c r="J396" s="81">
        <f>IFERROR(VLOOKUP(B396,'08.2019'!$B$10:$J$983,8,0),0)</f>
        <v>106.75</v>
      </c>
      <c r="K396" s="82">
        <f t="shared" si="51"/>
        <v>-1386.71</v>
      </c>
      <c r="L396" s="81">
        <f>IFERROR(VLOOKUP(B396,'09.2019'!$B$12:$J$998,8,0),0)</f>
        <v>1795.57</v>
      </c>
      <c r="M396" s="82">
        <f t="shared" si="52"/>
        <v>1688.82</v>
      </c>
      <c r="N396" s="81">
        <f>IFERROR(VLOOKUP(B396,'Balancete 10.2019'!$B$10:$J$1020,8,0),0)</f>
        <v>6632.83</v>
      </c>
      <c r="O396" s="82">
        <f t="shared" si="53"/>
        <v>4837.26</v>
      </c>
      <c r="P396" s="153">
        <f>IFERROR(VLOOKUP(B396,'Balancete 11.2019'!$B$11:$I$1020,8,0),0)</f>
        <v>10894.95</v>
      </c>
      <c r="Q396" s="82">
        <f t="shared" si="54"/>
        <v>4262.1200000000008</v>
      </c>
      <c r="R396" s="153">
        <f>IFERROR(VLOOKUP(B396,'Balancete 12.2019'!$B$10:$I$1033,8,0),0)</f>
        <v>149.05000000000001</v>
      </c>
      <c r="S396" s="82">
        <f t="shared" si="55"/>
        <v>-10745.900000000001</v>
      </c>
      <c r="T396" s="85">
        <f t="shared" si="56"/>
        <v>-3.5212570270194172</v>
      </c>
      <c r="U396" s="153">
        <f>IFERROR(VLOOKUP(B396,'Balancete acumulado 2019'!$B$10:$I$1047,8,0),0)</f>
        <v>149.05000000000001</v>
      </c>
    </row>
    <row r="397" spans="1:21" hidden="1">
      <c r="A397"/>
      <c r="B397" s="35" t="s">
        <v>3923</v>
      </c>
      <c r="C397" s="34" t="s">
        <v>3924</v>
      </c>
      <c r="D397" s="35" t="s">
        <v>3925</v>
      </c>
      <c r="E397" s="39"/>
      <c r="F397" s="5">
        <f t="shared" si="49"/>
        <v>18</v>
      </c>
      <c r="G397" s="5" t="str">
        <f t="shared" si="50"/>
        <v>3</v>
      </c>
      <c r="H397" s="81">
        <f>IFERROR(VLOOKUP(B397,'1º SEM 2019'!$B:$I,8,0),0)</f>
        <v>106482.37</v>
      </c>
      <c r="I397" s="81">
        <f>IFERROR(VLOOKUP(B397,'07.2019'!$B$10:$J$954,8,0),0)</f>
        <v>51806.97</v>
      </c>
      <c r="J397" s="81">
        <f>IFERROR(VLOOKUP(B397,'08.2019'!$B$10:$J$983,8,0),0)</f>
        <v>171145.35</v>
      </c>
      <c r="K397" s="82">
        <f t="shared" si="51"/>
        <v>119338.38</v>
      </c>
      <c r="L397" s="81">
        <f>IFERROR(VLOOKUP(B397,'09.2019'!$B$12:$J$998,8,0),0)</f>
        <v>17122.5</v>
      </c>
      <c r="M397" s="82">
        <f t="shared" si="52"/>
        <v>-154022.85</v>
      </c>
      <c r="N397" s="81">
        <f>IFERROR(VLOOKUP(B397,'Balancete 10.2019'!$B$10:$J$1020,8,0),0)</f>
        <v>47924.76</v>
      </c>
      <c r="O397" s="82">
        <f t="shared" si="53"/>
        <v>30802.260000000002</v>
      </c>
      <c r="P397" s="153">
        <f>IFERROR(VLOOKUP(B397,'Balancete 11.2019'!$B$11:$I$1020,8,0),0)</f>
        <v>24054.74</v>
      </c>
      <c r="Q397" s="82">
        <f t="shared" si="54"/>
        <v>-23870.02</v>
      </c>
      <c r="R397" s="153">
        <f>IFERROR(VLOOKUP(B397,'Balancete 12.2019'!$B$10:$I$1033,8,0),0)</f>
        <v>114262.52</v>
      </c>
      <c r="S397" s="82">
        <f t="shared" si="55"/>
        <v>90207.78</v>
      </c>
      <c r="T397" s="85">
        <f t="shared" si="56"/>
        <v>-4.7791246090283961</v>
      </c>
      <c r="U397" s="153">
        <f>IFERROR(VLOOKUP(B397,'Balancete acumulado 2019'!$B$10:$I$1047,8,0),0)</f>
        <v>114262.52</v>
      </c>
    </row>
    <row r="398" spans="1:21" hidden="1">
      <c r="A398"/>
      <c r="B398" s="35" t="s">
        <v>3926</v>
      </c>
      <c r="C398" s="34" t="s">
        <v>3927</v>
      </c>
      <c r="D398" s="35" t="s">
        <v>3928</v>
      </c>
      <c r="E398" s="39"/>
      <c r="F398" s="5">
        <f t="shared" si="49"/>
        <v>18</v>
      </c>
      <c r="G398" s="5" t="str">
        <f t="shared" si="50"/>
        <v>3</v>
      </c>
      <c r="H398" s="81">
        <f>IFERROR(VLOOKUP(B398,'1º SEM 2019'!$B:$I,8,0),0)</f>
        <v>33967.79</v>
      </c>
      <c r="I398" s="81">
        <f>IFERROR(VLOOKUP(B398,'07.2019'!$B$10:$J$954,8,0),0)</f>
        <v>39830.17</v>
      </c>
      <c r="J398" s="81">
        <f>IFERROR(VLOOKUP(B398,'08.2019'!$B$10:$J$983,8,0),0)</f>
        <v>31351.9</v>
      </c>
      <c r="K398" s="82">
        <f t="shared" si="51"/>
        <v>-8478.2699999999968</v>
      </c>
      <c r="L398" s="81">
        <f>IFERROR(VLOOKUP(B398,'09.2019'!$B$12:$J$998,8,0),0)</f>
        <v>33045.620000000003</v>
      </c>
      <c r="M398" s="82">
        <f t="shared" si="52"/>
        <v>1693.7200000000012</v>
      </c>
      <c r="N398" s="81">
        <f>IFERROR(VLOOKUP(B398,'Balancete 10.2019'!$B$10:$J$1020,8,0),0)</f>
        <v>33122.58</v>
      </c>
      <c r="O398" s="82">
        <f t="shared" si="53"/>
        <v>76.959999999999127</v>
      </c>
      <c r="P398" s="153">
        <f>IFERROR(VLOOKUP(B398,'Balancete 11.2019'!$B$11:$I$1020,8,0),0)</f>
        <v>30483.19</v>
      </c>
      <c r="Q398" s="82">
        <f t="shared" si="54"/>
        <v>-2639.3900000000031</v>
      </c>
      <c r="R398" s="153">
        <f>IFERROR(VLOOKUP(B398,'Balancete 12.2019'!$B$10:$I$1033,8,0),0)</f>
        <v>29746.880000000001</v>
      </c>
      <c r="S398" s="82">
        <f t="shared" si="55"/>
        <v>-736.30999999999767</v>
      </c>
      <c r="T398" s="85">
        <f t="shared" si="56"/>
        <v>-0.72103023804742883</v>
      </c>
      <c r="U398" s="153">
        <f>IFERROR(VLOOKUP(B398,'Balancete acumulado 2019'!$B$10:$I$1047,8,0),0)</f>
        <v>29746.880000000001</v>
      </c>
    </row>
    <row r="399" spans="1:21" hidden="1">
      <c r="A399"/>
      <c r="B399" s="35" t="s">
        <v>3929</v>
      </c>
      <c r="C399" s="34" t="s">
        <v>3930</v>
      </c>
      <c r="D399" s="35" t="s">
        <v>3931</v>
      </c>
      <c r="E399" s="39"/>
      <c r="F399" s="5">
        <f t="shared" si="49"/>
        <v>18</v>
      </c>
      <c r="G399" s="5" t="str">
        <f t="shared" si="50"/>
        <v>3</v>
      </c>
      <c r="H399" s="81">
        <f>IFERROR(VLOOKUP(B399,'1º SEM 2019'!$B:$I,8,0),0)</f>
        <v>2411.3000000000002</v>
      </c>
      <c r="I399" s="81">
        <f>IFERROR(VLOOKUP(B399,'07.2019'!$B$10:$J$954,8,0),0)</f>
        <v>2577.44</v>
      </c>
      <c r="J399" s="81">
        <f>IFERROR(VLOOKUP(B399,'08.2019'!$B$10:$J$983,8,0),0)</f>
        <v>1723.36</v>
      </c>
      <c r="K399" s="82">
        <f t="shared" si="51"/>
        <v>-854.08000000000015</v>
      </c>
      <c r="L399" s="81">
        <f>IFERROR(VLOOKUP(B399,'09.2019'!$B$12:$J$998,8,0),0)</f>
        <v>7295.76</v>
      </c>
      <c r="M399" s="82">
        <f t="shared" si="52"/>
        <v>5572.4000000000005</v>
      </c>
      <c r="N399" s="81">
        <f>IFERROR(VLOOKUP(B399,'Balancete 10.2019'!$B$10:$J$1020,8,0),0)</f>
        <v>7224.94</v>
      </c>
      <c r="O399" s="82">
        <f t="shared" si="53"/>
        <v>-70.820000000000618</v>
      </c>
      <c r="P399" s="153">
        <f>IFERROR(VLOOKUP(B399,'Balancete 11.2019'!$B$11:$I$1020,8,0),0)</f>
        <v>0</v>
      </c>
      <c r="Q399" s="82">
        <f t="shared" si="54"/>
        <v>-7224.94</v>
      </c>
      <c r="R399" s="153">
        <f>IFERROR(VLOOKUP(B399,'Balancete 12.2019'!$B$10:$I$1033,8,0),0)</f>
        <v>0</v>
      </c>
      <c r="S399" s="82">
        <f t="shared" si="55"/>
        <v>0</v>
      </c>
      <c r="T399" s="85">
        <f t="shared" si="56"/>
        <v>-1</v>
      </c>
      <c r="U399" s="153">
        <f>IFERROR(VLOOKUP(B399,'Balancete acumulado 2019'!$B$10:$I$1047,8,0),0)</f>
        <v>0</v>
      </c>
    </row>
    <row r="400" spans="1:21" hidden="1">
      <c r="A400"/>
      <c r="B400" s="35" t="s">
        <v>3932</v>
      </c>
      <c r="C400" s="34" t="s">
        <v>3933</v>
      </c>
      <c r="D400" s="35" t="s">
        <v>3934</v>
      </c>
      <c r="E400" s="39"/>
      <c r="F400" s="5">
        <f t="shared" si="49"/>
        <v>18</v>
      </c>
      <c r="G400" s="5" t="str">
        <f t="shared" si="50"/>
        <v>3</v>
      </c>
      <c r="H400" s="81">
        <f>IFERROR(VLOOKUP(B400,'1º SEM 2019'!$B:$I,8,0),0)</f>
        <v>1859.45</v>
      </c>
      <c r="I400" s="81">
        <f>IFERROR(VLOOKUP(B400,'07.2019'!$B$10:$J$954,8,0),0)</f>
        <v>4367.1000000000004</v>
      </c>
      <c r="J400" s="81">
        <f>IFERROR(VLOOKUP(B400,'08.2019'!$B$10:$J$983,8,0),0)</f>
        <v>6104.46</v>
      </c>
      <c r="K400" s="82">
        <f t="shared" si="51"/>
        <v>1737.3599999999997</v>
      </c>
      <c r="L400" s="81">
        <f>IFERROR(VLOOKUP(B400,'09.2019'!$B$12:$J$998,8,0),0)</f>
        <v>3763.35</v>
      </c>
      <c r="M400" s="82">
        <f t="shared" si="52"/>
        <v>-2341.11</v>
      </c>
      <c r="N400" s="81">
        <f>IFERROR(VLOOKUP(B400,'Balancete 10.2019'!$B$10:$J$1020,8,0),0)</f>
        <v>1712.83</v>
      </c>
      <c r="O400" s="82">
        <f t="shared" si="53"/>
        <v>-2050.52</v>
      </c>
      <c r="P400" s="153">
        <f>IFERROR(VLOOKUP(B400,'Balancete 11.2019'!$B$11:$I$1020,8,0),0)</f>
        <v>1033.58</v>
      </c>
      <c r="Q400" s="82">
        <f t="shared" si="54"/>
        <v>-679.25</v>
      </c>
      <c r="R400" s="153">
        <f>IFERROR(VLOOKUP(B400,'Balancete 12.2019'!$B$10:$I$1033,8,0),0)</f>
        <v>1051.97</v>
      </c>
      <c r="S400" s="82">
        <f t="shared" si="55"/>
        <v>18.3900000000001</v>
      </c>
      <c r="T400" s="85">
        <f t="shared" si="56"/>
        <v>-1.0270739786529262</v>
      </c>
      <c r="U400" s="153">
        <f>IFERROR(VLOOKUP(B400,'Balancete acumulado 2019'!$B$10:$I$1047,8,0),0)</f>
        <v>1051.97</v>
      </c>
    </row>
    <row r="401" spans="1:21" hidden="1">
      <c r="A401"/>
      <c r="B401" s="35" t="s">
        <v>3935</v>
      </c>
      <c r="C401" s="34" t="s">
        <v>1</v>
      </c>
      <c r="D401" s="35" t="s">
        <v>3710</v>
      </c>
      <c r="E401" s="39"/>
      <c r="F401" s="5">
        <f t="shared" si="49"/>
        <v>13</v>
      </c>
      <c r="G401" s="5" t="str">
        <f t="shared" si="50"/>
        <v>3</v>
      </c>
      <c r="H401" s="81">
        <f>IFERROR(VLOOKUP(B401,'1º SEM 2019'!$B:$I,8,0),0)</f>
        <v>240400.13</v>
      </c>
      <c r="I401" s="81">
        <f>IFERROR(VLOOKUP(B401,'07.2019'!$B$10:$J$954,8,0),0)</f>
        <v>458042.67</v>
      </c>
      <c r="J401" s="81">
        <f>IFERROR(VLOOKUP(B401,'08.2019'!$B$10:$J$983,8,0),0)</f>
        <v>331480.82</v>
      </c>
      <c r="K401" s="82">
        <f t="shared" si="51"/>
        <v>-126561.84999999998</v>
      </c>
      <c r="L401" s="81">
        <f>IFERROR(VLOOKUP(B401,'09.2019'!$B$12:$J$998,8,0),0)</f>
        <v>91462.39</v>
      </c>
      <c r="M401" s="82">
        <f t="shared" si="52"/>
        <v>-240018.43</v>
      </c>
      <c r="N401" s="81">
        <f>IFERROR(VLOOKUP(B401,'Balancete 10.2019'!$B$10:$J$1020,8,0),0)</f>
        <v>55593.86</v>
      </c>
      <c r="O401" s="82">
        <f t="shared" si="53"/>
        <v>-35868.53</v>
      </c>
      <c r="P401" s="153">
        <f>IFERROR(VLOOKUP(B401,'Balancete 11.2019'!$B$11:$I$1020,8,0),0)</f>
        <v>121653.04</v>
      </c>
      <c r="Q401" s="82">
        <f t="shared" si="54"/>
        <v>66059.179999999993</v>
      </c>
      <c r="R401" s="153">
        <f>IFERROR(VLOOKUP(B401,'Balancete 12.2019'!$B$10:$I$1033,8,0),0)</f>
        <v>77762.98</v>
      </c>
      <c r="S401" s="82">
        <f t="shared" si="55"/>
        <v>-43890.06</v>
      </c>
      <c r="T401" s="85">
        <f t="shared" si="56"/>
        <v>-1.6644051591315545</v>
      </c>
      <c r="U401" s="153">
        <f>IFERROR(VLOOKUP(B401,'Balancete acumulado 2019'!$B$10:$I$1047,8,0),0)</f>
        <v>77762.98</v>
      </c>
    </row>
    <row r="402" spans="1:21" hidden="1">
      <c r="A402"/>
      <c r="B402" s="35" t="s">
        <v>3936</v>
      </c>
      <c r="C402" s="34" t="s">
        <v>3937</v>
      </c>
      <c r="D402" s="35" t="s">
        <v>3922</v>
      </c>
      <c r="E402" s="39"/>
      <c r="F402" s="5">
        <f t="shared" si="49"/>
        <v>18</v>
      </c>
      <c r="G402" s="5" t="str">
        <f t="shared" si="50"/>
        <v>3</v>
      </c>
      <c r="H402" s="81">
        <f>IFERROR(VLOOKUP(B402,'1º SEM 2019'!$B:$I,8,0),0)</f>
        <v>9645.65</v>
      </c>
      <c r="I402" s="81">
        <f>IFERROR(VLOOKUP(B402,'07.2019'!$B$10:$J$954,8,0),0)</f>
        <v>4654.5600000000004</v>
      </c>
      <c r="J402" s="81">
        <f>IFERROR(VLOOKUP(B402,'08.2019'!$B$10:$J$983,8,0),0)</f>
        <v>5153.25</v>
      </c>
      <c r="K402" s="82">
        <f t="shared" si="51"/>
        <v>498.6899999999996</v>
      </c>
      <c r="L402" s="81">
        <f>IFERROR(VLOOKUP(B402,'09.2019'!$B$12:$J$998,8,0),0)</f>
        <v>3638.62</v>
      </c>
      <c r="M402" s="82">
        <f t="shared" si="52"/>
        <v>-1514.63</v>
      </c>
      <c r="N402" s="81">
        <f>IFERROR(VLOOKUP(B402,'Balancete 10.2019'!$B$10:$J$1020,8,0),0)</f>
        <v>14116.39</v>
      </c>
      <c r="O402" s="82">
        <f t="shared" si="53"/>
        <v>10477.77</v>
      </c>
      <c r="P402" s="153">
        <f>IFERROR(VLOOKUP(B402,'Balancete 11.2019'!$B$11:$I$1020,8,0),0)</f>
        <v>1389.38</v>
      </c>
      <c r="Q402" s="82">
        <f t="shared" si="54"/>
        <v>-12727.009999999998</v>
      </c>
      <c r="R402" s="153">
        <f>IFERROR(VLOOKUP(B402,'Balancete 12.2019'!$B$10:$I$1033,8,0),0)</f>
        <v>4636.7</v>
      </c>
      <c r="S402" s="82">
        <f t="shared" si="55"/>
        <v>3247.3199999999997</v>
      </c>
      <c r="T402" s="85">
        <f t="shared" si="56"/>
        <v>-1.2551518384915232</v>
      </c>
      <c r="U402" s="153">
        <f>IFERROR(VLOOKUP(B402,'Balancete acumulado 2019'!$B$10:$I$1047,8,0),0)</f>
        <v>4636.7</v>
      </c>
    </row>
    <row r="403" spans="1:21" hidden="1">
      <c r="A403"/>
      <c r="B403" s="35" t="s">
        <v>3938</v>
      </c>
      <c r="C403" s="34" t="s">
        <v>3939</v>
      </c>
      <c r="D403" s="35" t="s">
        <v>3940</v>
      </c>
      <c r="E403" s="39"/>
      <c r="F403" s="5">
        <f t="shared" si="49"/>
        <v>18</v>
      </c>
      <c r="G403" s="5" t="str">
        <f t="shared" si="50"/>
        <v>3</v>
      </c>
      <c r="H403" s="81">
        <f>IFERROR(VLOOKUP(B403,'1º SEM 2019'!$B:$I,8,0),0)</f>
        <v>176087.08</v>
      </c>
      <c r="I403" s="81">
        <f>IFERROR(VLOOKUP(B403,'07.2019'!$B$10:$J$954,8,0),0)</f>
        <v>408917.44</v>
      </c>
      <c r="J403" s="81">
        <f>IFERROR(VLOOKUP(B403,'08.2019'!$B$10:$J$983,8,0),0)</f>
        <v>278271.74</v>
      </c>
      <c r="K403" s="82">
        <f t="shared" si="51"/>
        <v>-130645.70000000001</v>
      </c>
      <c r="L403" s="81">
        <f>IFERROR(VLOOKUP(B403,'09.2019'!$B$12:$J$998,8,0),0)</f>
        <v>68093.149999999994</v>
      </c>
      <c r="M403" s="82">
        <f t="shared" si="52"/>
        <v>-210178.59</v>
      </c>
      <c r="N403" s="81">
        <f>IFERROR(VLOOKUP(B403,'Balancete 10.2019'!$B$10:$J$1020,8,0),0)</f>
        <v>28377.47</v>
      </c>
      <c r="O403" s="82">
        <f t="shared" si="53"/>
        <v>-39715.679999999993</v>
      </c>
      <c r="P403" s="153">
        <f>IFERROR(VLOOKUP(B403,'Balancete 11.2019'!$B$11:$I$1020,8,0),0)</f>
        <v>111063.66</v>
      </c>
      <c r="Q403" s="82">
        <f t="shared" si="54"/>
        <v>82686.19</v>
      </c>
      <c r="R403" s="153">
        <f>IFERROR(VLOOKUP(B403,'Balancete 12.2019'!$B$10:$I$1033,8,0),0)</f>
        <v>43586.28</v>
      </c>
      <c r="S403" s="82">
        <f t="shared" si="55"/>
        <v>-67477.38</v>
      </c>
      <c r="T403" s="85">
        <f t="shared" si="56"/>
        <v>-1.8160658992753205</v>
      </c>
      <c r="U403" s="153">
        <f>IFERROR(VLOOKUP(B403,'Balancete acumulado 2019'!$B$10:$I$1047,8,0),0)</f>
        <v>43586.28</v>
      </c>
    </row>
    <row r="404" spans="1:21" hidden="1">
      <c r="A404"/>
      <c r="B404" s="35" t="s">
        <v>3941</v>
      </c>
      <c r="C404" s="34" t="s">
        <v>3942</v>
      </c>
      <c r="D404" s="35" t="s">
        <v>3943</v>
      </c>
      <c r="E404" s="39"/>
      <c r="F404" s="5">
        <f t="shared" si="49"/>
        <v>18</v>
      </c>
      <c r="G404" s="5" t="str">
        <f t="shared" si="50"/>
        <v>3</v>
      </c>
      <c r="H404" s="81">
        <f>IFERROR(VLOOKUP(B404,'1º SEM 2019'!$B:$I,8,0),0)</f>
        <v>19567.400000000001</v>
      </c>
      <c r="I404" s="81">
        <f>IFERROR(VLOOKUP(B404,'07.2019'!$B$10:$J$954,8,0),0)</f>
        <v>22580.2</v>
      </c>
      <c r="J404" s="81">
        <f>IFERROR(VLOOKUP(B404,'08.2019'!$B$10:$J$983,8,0),0)</f>
        <v>7202.6</v>
      </c>
      <c r="K404" s="82">
        <f t="shared" si="51"/>
        <v>-15377.6</v>
      </c>
      <c r="L404" s="81">
        <f>IFERROR(VLOOKUP(B404,'09.2019'!$B$12:$J$998,8,0),0)</f>
        <v>5488</v>
      </c>
      <c r="M404" s="82">
        <f t="shared" si="52"/>
        <v>-1714.6000000000004</v>
      </c>
      <c r="N404" s="81">
        <f>IFERROR(VLOOKUP(B404,'Balancete 10.2019'!$B$10:$J$1020,8,0),0)</f>
        <v>0</v>
      </c>
      <c r="O404" s="82">
        <f t="shared" si="53"/>
        <v>-5488</v>
      </c>
      <c r="P404" s="153">
        <f>IFERROR(VLOOKUP(B404,'Balancete 11.2019'!$B$11:$I$1020,8,0),0)</f>
        <v>0</v>
      </c>
      <c r="Q404" s="82">
        <f t="shared" si="54"/>
        <v>0</v>
      </c>
      <c r="R404" s="153">
        <f>IFERROR(VLOOKUP(B404,'Balancete 12.2019'!$B$10:$I$1033,8,0),0)</f>
        <v>5040</v>
      </c>
      <c r="S404" s="82">
        <f t="shared" si="55"/>
        <v>5040</v>
      </c>
      <c r="T404" s="85">
        <f t="shared" si="56"/>
        <v>0</v>
      </c>
      <c r="U404" s="153">
        <f>IFERROR(VLOOKUP(B404,'Balancete acumulado 2019'!$B$10:$I$1047,8,0),0)</f>
        <v>5040</v>
      </c>
    </row>
    <row r="405" spans="1:21" hidden="1">
      <c r="A405"/>
      <c r="B405" s="35" t="s">
        <v>3944</v>
      </c>
      <c r="C405" s="34" t="s">
        <v>3945</v>
      </c>
      <c r="D405" s="35" t="s">
        <v>3931</v>
      </c>
      <c r="E405" s="39"/>
      <c r="F405" s="5">
        <f t="shared" si="49"/>
        <v>18</v>
      </c>
      <c r="G405" s="5" t="str">
        <f t="shared" si="50"/>
        <v>3</v>
      </c>
      <c r="H405" s="81">
        <f>IFERROR(VLOOKUP(B405,'1º SEM 2019'!$B:$I,8,0),0)</f>
        <v>7100</v>
      </c>
      <c r="I405" s="81">
        <f>IFERROR(VLOOKUP(B405,'07.2019'!$B$10:$J$954,8,0),0)</f>
        <v>12836.48</v>
      </c>
      <c r="J405" s="81">
        <f>IFERROR(VLOOKUP(B405,'08.2019'!$B$10:$J$983,8,0),0)</f>
        <v>8042.85</v>
      </c>
      <c r="K405" s="82">
        <f t="shared" si="51"/>
        <v>-4793.6299999999992</v>
      </c>
      <c r="L405" s="81">
        <f>IFERROR(VLOOKUP(B405,'09.2019'!$B$12:$J$998,8,0),0)</f>
        <v>7120.72</v>
      </c>
      <c r="M405" s="82">
        <f t="shared" si="52"/>
        <v>-922.13000000000011</v>
      </c>
      <c r="N405" s="81">
        <f>IFERROR(VLOOKUP(B405,'Balancete 10.2019'!$B$10:$J$1020,8,0),0)</f>
        <v>5100</v>
      </c>
      <c r="O405" s="82">
        <f t="shared" si="53"/>
        <v>-2020.7200000000003</v>
      </c>
      <c r="P405" s="153">
        <f>IFERROR(VLOOKUP(B405,'Balancete 11.2019'!$B$11:$I$1020,8,0),0)</f>
        <v>6200</v>
      </c>
      <c r="Q405" s="82">
        <f t="shared" si="54"/>
        <v>1100</v>
      </c>
      <c r="R405" s="153">
        <f>IFERROR(VLOOKUP(B405,'Balancete 12.2019'!$B$10:$I$1033,8,0),0)</f>
        <v>10000</v>
      </c>
      <c r="S405" s="82">
        <f t="shared" si="55"/>
        <v>3800</v>
      </c>
      <c r="T405" s="85">
        <f t="shared" si="56"/>
        <v>2.4545454545454546</v>
      </c>
      <c r="U405" s="153">
        <f>IFERROR(VLOOKUP(B405,'Balancete acumulado 2019'!$B$10:$I$1047,8,0),0)</f>
        <v>10000</v>
      </c>
    </row>
    <row r="406" spans="1:21" hidden="1">
      <c r="A406"/>
      <c r="B406" s="35" t="s">
        <v>3946</v>
      </c>
      <c r="C406" s="34" t="s">
        <v>3947</v>
      </c>
      <c r="D406" s="35" t="s">
        <v>3934</v>
      </c>
      <c r="E406" s="39"/>
      <c r="F406" s="5">
        <f t="shared" si="49"/>
        <v>18</v>
      </c>
      <c r="G406" s="5" t="str">
        <f t="shared" si="50"/>
        <v>3</v>
      </c>
      <c r="H406" s="81">
        <f>IFERROR(VLOOKUP(B406,'1º SEM 2019'!$B:$I,8,0),0)</f>
        <v>28000</v>
      </c>
      <c r="I406" s="81">
        <f>IFERROR(VLOOKUP(B406,'07.2019'!$B$10:$J$954,8,0),0)</f>
        <v>9053.99</v>
      </c>
      <c r="J406" s="81">
        <f>IFERROR(VLOOKUP(B406,'08.2019'!$B$10:$J$983,8,0),0)</f>
        <v>15000</v>
      </c>
      <c r="K406" s="82">
        <f t="shared" si="51"/>
        <v>5946.01</v>
      </c>
      <c r="L406" s="81">
        <f>IFERROR(VLOOKUP(B406,'09.2019'!$B$12:$J$998,8,0),0)</f>
        <v>2000</v>
      </c>
      <c r="M406" s="82">
        <f t="shared" si="52"/>
        <v>-13000</v>
      </c>
      <c r="N406" s="81">
        <f>IFERROR(VLOOKUP(B406,'Balancete 10.2019'!$B$10:$J$1020,8,0),0)</f>
        <v>8000</v>
      </c>
      <c r="O406" s="82">
        <f t="shared" si="53"/>
        <v>6000</v>
      </c>
      <c r="P406" s="153">
        <f>IFERROR(VLOOKUP(B406,'Balancete 11.2019'!$B$11:$I$1020,8,0),0)</f>
        <v>3000</v>
      </c>
      <c r="Q406" s="82">
        <f t="shared" si="54"/>
        <v>-5000</v>
      </c>
      <c r="R406" s="153">
        <f>IFERROR(VLOOKUP(B406,'Balancete 12.2019'!$B$10:$I$1033,8,0),0)</f>
        <v>14500</v>
      </c>
      <c r="S406" s="82">
        <f t="shared" si="55"/>
        <v>11500</v>
      </c>
      <c r="T406" s="85">
        <f t="shared" si="56"/>
        <v>-3.3</v>
      </c>
      <c r="U406" s="153">
        <f>IFERROR(VLOOKUP(B406,'Balancete acumulado 2019'!$B$10:$I$1047,8,0),0)</f>
        <v>14500</v>
      </c>
    </row>
    <row r="407" spans="1:21" hidden="1">
      <c r="A407"/>
      <c r="B407" s="35" t="s">
        <v>3951</v>
      </c>
      <c r="C407" s="34" t="s">
        <v>1</v>
      </c>
      <c r="D407" s="35" t="s">
        <v>3952</v>
      </c>
      <c r="E407" s="39"/>
      <c r="F407" s="5">
        <f t="shared" si="49"/>
        <v>13</v>
      </c>
      <c r="G407" s="5" t="str">
        <f t="shared" si="50"/>
        <v>3</v>
      </c>
      <c r="H407" s="81">
        <f>IFERROR(VLOOKUP(B407,'1º SEM 2019'!$B:$I,8,0),0)</f>
        <v>46294.6</v>
      </c>
      <c r="I407" s="81">
        <f>IFERROR(VLOOKUP(B407,'07.2019'!$B$10:$J$954,8,0),0)</f>
        <v>17272.86</v>
      </c>
      <c r="J407" s="81">
        <f>IFERROR(VLOOKUP(B407,'08.2019'!$B$10:$J$983,8,0),0)</f>
        <v>26069.29</v>
      </c>
      <c r="K407" s="82">
        <f t="shared" si="51"/>
        <v>8796.43</v>
      </c>
      <c r="L407" s="81">
        <f>IFERROR(VLOOKUP(B407,'09.2019'!$B$12:$J$998,8,0),0)</f>
        <v>16603.73</v>
      </c>
      <c r="M407" s="82">
        <f t="shared" si="52"/>
        <v>-9465.5600000000013</v>
      </c>
      <c r="N407" s="81">
        <f>IFERROR(VLOOKUP(B407,'Balancete 10.2019'!$B$10:$J$1020,8,0),0)</f>
        <v>12682.54</v>
      </c>
      <c r="O407" s="82">
        <f t="shared" si="53"/>
        <v>-3921.1899999999987</v>
      </c>
      <c r="P407" s="153">
        <f>IFERROR(VLOOKUP(B407,'Balancete 11.2019'!$B$11:$I$1020,8,0),0)</f>
        <v>5837.64</v>
      </c>
      <c r="Q407" s="82">
        <f t="shared" si="54"/>
        <v>-6844.9000000000005</v>
      </c>
      <c r="R407" s="153">
        <f>IFERROR(VLOOKUP(B407,'Balancete 12.2019'!$B$10:$I$1033,8,0),0)</f>
        <v>43515.16</v>
      </c>
      <c r="S407" s="82">
        <f t="shared" si="55"/>
        <v>37677.520000000004</v>
      </c>
      <c r="T407" s="85">
        <f t="shared" si="56"/>
        <v>-6.5044660988473169</v>
      </c>
      <c r="U407" s="153">
        <f>IFERROR(VLOOKUP(B407,'Balancete acumulado 2019'!$B$10:$I$1047,8,0),0)</f>
        <v>43515.16</v>
      </c>
    </row>
    <row r="408" spans="1:21" hidden="1">
      <c r="A408"/>
      <c r="B408" s="35" t="s">
        <v>3953</v>
      </c>
      <c r="C408" s="34" t="s">
        <v>1</v>
      </c>
      <c r="D408" s="35" t="s">
        <v>3687</v>
      </c>
      <c r="E408" s="39"/>
      <c r="F408" s="5">
        <f t="shared" si="49"/>
        <v>13</v>
      </c>
      <c r="G408" s="5" t="str">
        <f t="shared" si="50"/>
        <v>3</v>
      </c>
      <c r="H408" s="81">
        <f>IFERROR(VLOOKUP(B408,'1º SEM 2019'!$B:$I,8,0),0)</f>
        <v>29137.38</v>
      </c>
      <c r="I408" s="81">
        <f>IFERROR(VLOOKUP(B408,'07.2019'!$B$10:$J$954,8,0),0)</f>
        <v>12207.21</v>
      </c>
      <c r="J408" s="81">
        <f>IFERROR(VLOOKUP(B408,'08.2019'!$B$10:$J$983,8,0),0)</f>
        <v>7521</v>
      </c>
      <c r="K408" s="82">
        <f t="shared" si="51"/>
        <v>-4686.2099999999991</v>
      </c>
      <c r="L408" s="81">
        <f>IFERROR(VLOOKUP(B408,'09.2019'!$B$12:$J$998,8,0),0)</f>
        <v>0</v>
      </c>
      <c r="M408" s="82">
        <f t="shared" si="52"/>
        <v>-7521</v>
      </c>
      <c r="N408" s="81">
        <f>IFERROR(VLOOKUP(B408,'Balancete 10.2019'!$B$10:$J$1020,8,0),0)</f>
        <v>9554.9599999999991</v>
      </c>
      <c r="O408" s="82">
        <f t="shared" si="53"/>
        <v>9554.9599999999991</v>
      </c>
      <c r="P408" s="153">
        <f>IFERROR(VLOOKUP(B408,'Balancete 11.2019'!$B$11:$I$1020,8,0),0)</f>
        <v>0</v>
      </c>
      <c r="Q408" s="82">
        <f t="shared" si="54"/>
        <v>-9554.9599999999991</v>
      </c>
      <c r="R408" s="153">
        <f>IFERROR(VLOOKUP(B408,'Balancete 12.2019'!$B$10:$I$1033,8,0),0)</f>
        <v>0</v>
      </c>
      <c r="S408" s="82">
        <f t="shared" si="55"/>
        <v>0</v>
      </c>
      <c r="T408" s="85">
        <f t="shared" si="56"/>
        <v>-1</v>
      </c>
      <c r="U408" s="153">
        <f>IFERROR(VLOOKUP(B408,'Balancete acumulado 2019'!$B$10:$I$1047,8,0),0)</f>
        <v>0</v>
      </c>
    </row>
    <row r="409" spans="1:21" hidden="1">
      <c r="A409"/>
      <c r="B409" s="35" t="s">
        <v>3954</v>
      </c>
      <c r="C409" s="34" t="s">
        <v>3955</v>
      </c>
      <c r="D409" s="35" t="s">
        <v>3956</v>
      </c>
      <c r="E409" s="39"/>
      <c r="F409" s="5">
        <f t="shared" si="49"/>
        <v>18</v>
      </c>
      <c r="G409" s="5" t="str">
        <f t="shared" si="50"/>
        <v>3</v>
      </c>
      <c r="H409" s="81">
        <f>IFERROR(VLOOKUP(B409,'1º SEM 2019'!$B:$I,8,0),0)</f>
        <v>29137.38</v>
      </c>
      <c r="I409" s="81">
        <f>IFERROR(VLOOKUP(B409,'07.2019'!$B$10:$J$954,8,0),0)</f>
        <v>12207.21</v>
      </c>
      <c r="J409" s="81">
        <f>IFERROR(VLOOKUP(B409,'08.2019'!$B$10:$J$983,8,0),0)</f>
        <v>7521</v>
      </c>
      <c r="K409" s="82">
        <f t="shared" si="51"/>
        <v>-4686.2099999999991</v>
      </c>
      <c r="L409" s="81">
        <f>IFERROR(VLOOKUP(B409,'09.2019'!$B$12:$J$998,8,0),0)</f>
        <v>0</v>
      </c>
      <c r="M409" s="82">
        <f t="shared" si="52"/>
        <v>-7521</v>
      </c>
      <c r="N409" s="81">
        <f>IFERROR(VLOOKUP(B409,'Balancete 10.2019'!$B$10:$J$1020,8,0),0)</f>
        <v>9554.9599999999991</v>
      </c>
      <c r="O409" s="82">
        <f t="shared" si="53"/>
        <v>9554.9599999999991</v>
      </c>
      <c r="P409" s="153">
        <f>IFERROR(VLOOKUP(B409,'Balancete 11.2019'!$B$11:$I$1020,8,0),0)</f>
        <v>0</v>
      </c>
      <c r="Q409" s="82">
        <f t="shared" si="54"/>
        <v>-9554.9599999999991</v>
      </c>
      <c r="R409" s="153">
        <f>IFERROR(VLOOKUP(B409,'Balancete 12.2019'!$B$10:$I$1033,8,0),0)</f>
        <v>0</v>
      </c>
      <c r="S409" s="82">
        <f t="shared" si="55"/>
        <v>0</v>
      </c>
      <c r="T409" s="85">
        <f t="shared" si="56"/>
        <v>-1</v>
      </c>
      <c r="U409" s="153">
        <f>IFERROR(VLOOKUP(B409,'Balancete acumulado 2019'!$B$10:$I$1047,8,0),0)</f>
        <v>0</v>
      </c>
    </row>
    <row r="410" spans="1:21" hidden="1">
      <c r="A410"/>
      <c r="B410" s="35" t="s">
        <v>3957</v>
      </c>
      <c r="C410" s="34" t="s">
        <v>1</v>
      </c>
      <c r="D410" s="35" t="s">
        <v>3710</v>
      </c>
      <c r="E410" s="39"/>
      <c r="F410" s="5">
        <f t="shared" si="49"/>
        <v>13</v>
      </c>
      <c r="G410" s="5" t="str">
        <f t="shared" si="50"/>
        <v>3</v>
      </c>
      <c r="H410" s="81">
        <f>IFERROR(VLOOKUP(B410,'1º SEM 2019'!$B:$I,8,0),0)</f>
        <v>17157.22</v>
      </c>
      <c r="I410" s="81">
        <f>IFERROR(VLOOKUP(B410,'07.2019'!$B$10:$J$954,8,0),0)</f>
        <v>5065.6499999999996</v>
      </c>
      <c r="J410" s="81">
        <f>IFERROR(VLOOKUP(B410,'08.2019'!$B$10:$J$983,8,0),0)</f>
        <v>18548.29</v>
      </c>
      <c r="K410" s="82">
        <f t="shared" si="51"/>
        <v>13482.640000000001</v>
      </c>
      <c r="L410" s="81">
        <f>IFERROR(VLOOKUP(B410,'09.2019'!$B$12:$J$998,8,0),0)</f>
        <v>16603.73</v>
      </c>
      <c r="M410" s="82">
        <f t="shared" si="52"/>
        <v>-1944.5600000000013</v>
      </c>
      <c r="N410" s="81">
        <f>IFERROR(VLOOKUP(B410,'Balancete 10.2019'!$B$10:$J$1020,8,0),0)</f>
        <v>3127.58</v>
      </c>
      <c r="O410" s="82">
        <f t="shared" si="53"/>
        <v>-13476.15</v>
      </c>
      <c r="P410" s="153">
        <f>IFERROR(VLOOKUP(B410,'Balancete 11.2019'!$B$11:$I$1020,8,0),0)</f>
        <v>5837.64</v>
      </c>
      <c r="Q410" s="82">
        <f t="shared" si="54"/>
        <v>2710.0600000000004</v>
      </c>
      <c r="R410" s="153">
        <f>IFERROR(VLOOKUP(B410,'Balancete 12.2019'!$B$10:$I$1033,8,0),0)</f>
        <v>43515.16</v>
      </c>
      <c r="S410" s="82">
        <f t="shared" si="55"/>
        <v>37677.520000000004</v>
      </c>
      <c r="T410" s="85">
        <f t="shared" si="56"/>
        <v>12.90283609956975</v>
      </c>
      <c r="U410" s="153">
        <f>IFERROR(VLOOKUP(B410,'Balancete acumulado 2019'!$B$10:$I$1047,8,0),0)</f>
        <v>43515.16</v>
      </c>
    </row>
    <row r="411" spans="1:21" hidden="1">
      <c r="A411"/>
      <c r="B411" s="35" t="s">
        <v>3958</v>
      </c>
      <c r="C411" s="34" t="s">
        <v>3959</v>
      </c>
      <c r="D411" s="35" t="s">
        <v>3956</v>
      </c>
      <c r="E411" s="39"/>
      <c r="F411" s="5">
        <f t="shared" si="49"/>
        <v>18</v>
      </c>
      <c r="G411" s="5" t="str">
        <f t="shared" si="50"/>
        <v>3</v>
      </c>
      <c r="H411" s="81">
        <f>IFERROR(VLOOKUP(B411,'1º SEM 2019'!$B:$I,8,0),0)</f>
        <v>17157.22</v>
      </c>
      <c r="I411" s="81">
        <f>IFERROR(VLOOKUP(B411,'07.2019'!$B$10:$J$954,8,0),0)</f>
        <v>5065.6499999999996</v>
      </c>
      <c r="J411" s="81">
        <f>IFERROR(VLOOKUP(B411,'08.2019'!$B$10:$J$983,8,0),0)</f>
        <v>18548.29</v>
      </c>
      <c r="K411" s="82">
        <f t="shared" si="51"/>
        <v>13482.640000000001</v>
      </c>
      <c r="L411" s="81">
        <f>IFERROR(VLOOKUP(B411,'09.2019'!$B$12:$J$998,8,0),0)</f>
        <v>16603.73</v>
      </c>
      <c r="M411" s="82">
        <f t="shared" si="52"/>
        <v>-1944.5600000000013</v>
      </c>
      <c r="N411" s="81">
        <f>IFERROR(VLOOKUP(B411,'Balancete 10.2019'!$B$10:$J$1020,8,0),0)</f>
        <v>3127.58</v>
      </c>
      <c r="O411" s="82">
        <f t="shared" si="53"/>
        <v>-13476.15</v>
      </c>
      <c r="P411" s="153">
        <f>IFERROR(VLOOKUP(B411,'Balancete 11.2019'!$B$11:$I$1020,8,0),0)</f>
        <v>5837.64</v>
      </c>
      <c r="Q411" s="82">
        <f t="shared" si="54"/>
        <v>2710.0600000000004</v>
      </c>
      <c r="R411" s="153">
        <f>IFERROR(VLOOKUP(B411,'Balancete 12.2019'!$B$10:$I$1033,8,0),0)</f>
        <v>43515.16</v>
      </c>
      <c r="S411" s="82">
        <f t="shared" si="55"/>
        <v>37677.520000000004</v>
      </c>
      <c r="T411" s="85">
        <f t="shared" si="56"/>
        <v>12.90283609956975</v>
      </c>
      <c r="U411" s="153">
        <f>IFERROR(VLOOKUP(B411,'Balancete acumulado 2019'!$B$10:$I$1047,8,0),0)</f>
        <v>43515.16</v>
      </c>
    </row>
    <row r="412" spans="1:21" hidden="1">
      <c r="A412"/>
      <c r="B412" s="35" t="s">
        <v>3960</v>
      </c>
      <c r="C412" s="34" t="s">
        <v>1</v>
      </c>
      <c r="D412" s="35" t="s">
        <v>3961</v>
      </c>
      <c r="E412" s="39"/>
      <c r="F412" s="5">
        <f t="shared" si="49"/>
        <v>13</v>
      </c>
      <c r="G412" s="5" t="str">
        <f t="shared" si="50"/>
        <v>3</v>
      </c>
      <c r="H412" s="81">
        <f>IFERROR(VLOOKUP(B412,'1º SEM 2019'!$B:$I,8,0),0)</f>
        <v>9686192.1699999999</v>
      </c>
      <c r="I412" s="81">
        <f>IFERROR(VLOOKUP(B412,'07.2019'!$B$10:$J$954,8,0),0)</f>
        <v>7470005.8399999999</v>
      </c>
      <c r="J412" s="81">
        <f>IFERROR(VLOOKUP(B412,'08.2019'!$B$10:$J$983,8,0),0)</f>
        <v>7425960.3099999996</v>
      </c>
      <c r="K412" s="82">
        <f t="shared" si="51"/>
        <v>-44045.530000000261</v>
      </c>
      <c r="L412" s="81">
        <f>IFERROR(VLOOKUP(B412,'09.2019'!$B$12:$J$998,8,0),0)</f>
        <v>8562628.9499999993</v>
      </c>
      <c r="M412" s="82">
        <f t="shared" si="52"/>
        <v>1136668.6399999997</v>
      </c>
      <c r="N412" s="81">
        <f>IFERROR(VLOOKUP(B412,'Balancete 10.2019'!$B$10:$J$1020,8,0),0)</f>
        <v>8065202.21</v>
      </c>
      <c r="O412" s="82">
        <f t="shared" si="53"/>
        <v>-497426.73999999929</v>
      </c>
      <c r="P412" s="153">
        <f>IFERROR(VLOOKUP(B412,'Balancete 11.2019'!$B$11:$I$1020,8,0),0)</f>
        <v>8122042.2000000002</v>
      </c>
      <c r="Q412" s="82">
        <f t="shared" si="54"/>
        <v>56839.990000000224</v>
      </c>
      <c r="R412" s="153">
        <f>IFERROR(VLOOKUP(B412,'Balancete 12.2019'!$B$10:$I$1033,8,0),0)</f>
        <v>7788743.8099999996</v>
      </c>
      <c r="S412" s="82">
        <f t="shared" si="55"/>
        <v>-333298.3900000006</v>
      </c>
      <c r="T412" s="85">
        <f t="shared" si="56"/>
        <v>-6.8638009964463276</v>
      </c>
      <c r="U412" s="153">
        <f>IFERROR(VLOOKUP(B412,'Balancete acumulado 2019'!$B$10:$I$1047,8,0),0)</f>
        <v>7788743.8099999996</v>
      </c>
    </row>
    <row r="413" spans="1:21" hidden="1">
      <c r="A413"/>
      <c r="B413" s="35" t="s">
        <v>3962</v>
      </c>
      <c r="C413" s="34" t="s">
        <v>1</v>
      </c>
      <c r="D413" s="35" t="s">
        <v>3963</v>
      </c>
      <c r="E413" s="39"/>
      <c r="F413" s="5">
        <f t="shared" si="49"/>
        <v>13</v>
      </c>
      <c r="G413" s="5" t="str">
        <f t="shared" si="50"/>
        <v>3</v>
      </c>
      <c r="H413" s="81">
        <f>IFERROR(VLOOKUP(B413,'1º SEM 2019'!$B:$I,8,0),0)</f>
        <v>9643769.9199999999</v>
      </c>
      <c r="I413" s="81">
        <f>IFERROR(VLOOKUP(B413,'07.2019'!$B$10:$J$954,8,0),0)</f>
        <v>7398886.3499999996</v>
      </c>
      <c r="J413" s="81">
        <f>IFERROR(VLOOKUP(B413,'08.2019'!$B$10:$J$983,8,0),0)</f>
        <v>7358220.6699999999</v>
      </c>
      <c r="K413" s="82">
        <f t="shared" si="51"/>
        <v>-40665.679999999702</v>
      </c>
      <c r="L413" s="81">
        <f>IFERROR(VLOOKUP(B413,'09.2019'!$B$12:$J$998,8,0),0)</f>
        <v>8496777.8499999996</v>
      </c>
      <c r="M413" s="82">
        <f t="shared" si="52"/>
        <v>1138557.1799999997</v>
      </c>
      <c r="N413" s="81">
        <f>IFERROR(VLOOKUP(B413,'Balancete 10.2019'!$B$10:$J$1020,8,0),0)</f>
        <v>7999237.75</v>
      </c>
      <c r="O413" s="82">
        <f t="shared" si="53"/>
        <v>-497540.09999999963</v>
      </c>
      <c r="P413" s="153">
        <f>IFERROR(VLOOKUP(B413,'Balancete 11.2019'!$B$11:$I$1020,8,0),0)</f>
        <v>8062923.3899999997</v>
      </c>
      <c r="Q413" s="82">
        <f t="shared" si="54"/>
        <v>63685.639999999665</v>
      </c>
      <c r="R413" s="153">
        <f>IFERROR(VLOOKUP(B413,'Balancete 12.2019'!$B$10:$I$1033,8,0),0)</f>
        <v>7734024.1299999999</v>
      </c>
      <c r="S413" s="82">
        <f t="shared" si="55"/>
        <v>-328899.25999999978</v>
      </c>
      <c r="T413" s="85">
        <f t="shared" si="56"/>
        <v>-6.1644179127351393</v>
      </c>
      <c r="U413" s="153">
        <f>IFERROR(VLOOKUP(B413,'Balancete acumulado 2019'!$B$10:$I$1047,8,0),0)</f>
        <v>7734024.1299999999</v>
      </c>
    </row>
    <row r="414" spans="1:21" hidden="1">
      <c r="A414"/>
      <c r="B414" s="35" t="s">
        <v>3964</v>
      </c>
      <c r="C414" s="34" t="s">
        <v>1</v>
      </c>
      <c r="D414" s="35" t="s">
        <v>3687</v>
      </c>
      <c r="E414" s="39"/>
      <c r="F414" s="5">
        <f t="shared" si="49"/>
        <v>13</v>
      </c>
      <c r="G414" s="5" t="str">
        <f t="shared" si="50"/>
        <v>3</v>
      </c>
      <c r="H414" s="81">
        <f>IFERROR(VLOOKUP(B414,'1º SEM 2019'!$B:$I,8,0),0)</f>
        <v>4960374.2300000004</v>
      </c>
      <c r="I414" s="81">
        <f>IFERROR(VLOOKUP(B414,'07.2019'!$B$10:$J$954,8,0),0)</f>
        <v>4935143.0599999996</v>
      </c>
      <c r="J414" s="81">
        <f>IFERROR(VLOOKUP(B414,'08.2019'!$B$10:$J$983,8,0),0)</f>
        <v>4923575.72</v>
      </c>
      <c r="K414" s="82">
        <f t="shared" si="51"/>
        <v>-11567.339999999851</v>
      </c>
      <c r="L414" s="81">
        <f>IFERROR(VLOOKUP(B414,'09.2019'!$B$12:$J$998,8,0),0)</f>
        <v>5226669.1500000004</v>
      </c>
      <c r="M414" s="82">
        <f t="shared" si="52"/>
        <v>303093.43000000063</v>
      </c>
      <c r="N414" s="81">
        <f>IFERROR(VLOOKUP(B414,'Balancete 10.2019'!$B$10:$J$1020,8,0),0)</f>
        <v>5240394.09</v>
      </c>
      <c r="O414" s="82">
        <f t="shared" si="53"/>
        <v>13724.939999999478</v>
      </c>
      <c r="P414" s="153">
        <f>IFERROR(VLOOKUP(B414,'Balancete 11.2019'!$B$11:$I$1020,8,0),0)</f>
        <v>4724323.5999999996</v>
      </c>
      <c r="Q414" s="82">
        <f t="shared" si="54"/>
        <v>-516070.49000000022</v>
      </c>
      <c r="R414" s="153">
        <f>IFERROR(VLOOKUP(B414,'Balancete 12.2019'!$B$10:$I$1033,8,0),0)</f>
        <v>4749524.93</v>
      </c>
      <c r="S414" s="82">
        <f t="shared" si="55"/>
        <v>25201.330000000075</v>
      </c>
      <c r="T414" s="85">
        <f t="shared" si="56"/>
        <v>-1.0488331158016806</v>
      </c>
      <c r="U414" s="153">
        <f>IFERROR(VLOOKUP(B414,'Balancete acumulado 2019'!$B$10:$I$1047,8,0),0)</f>
        <v>4749524.93</v>
      </c>
    </row>
    <row r="415" spans="1:21" hidden="1">
      <c r="A415"/>
      <c r="B415" s="35" t="s">
        <v>3965</v>
      </c>
      <c r="C415" s="34" t="s">
        <v>3966</v>
      </c>
      <c r="D415" s="35" t="s">
        <v>3967</v>
      </c>
      <c r="E415" s="39"/>
      <c r="F415" s="5">
        <f t="shared" si="49"/>
        <v>18</v>
      </c>
      <c r="G415" s="5" t="str">
        <f t="shared" si="50"/>
        <v>3</v>
      </c>
      <c r="H415" s="81">
        <f>IFERROR(VLOOKUP(B415,'1º SEM 2019'!$B:$I,8,0),0)</f>
        <v>2266.41</v>
      </c>
      <c r="I415" s="81">
        <f>IFERROR(VLOOKUP(B415,'07.2019'!$B$10:$J$954,8,0),0)</f>
        <v>2227.89</v>
      </c>
      <c r="J415" s="81">
        <f>IFERROR(VLOOKUP(B415,'08.2019'!$B$10:$J$983,8,0),0)</f>
        <v>2041.86</v>
      </c>
      <c r="K415" s="82">
        <f t="shared" si="51"/>
        <v>-186.02999999999997</v>
      </c>
      <c r="L415" s="81">
        <f>IFERROR(VLOOKUP(B415,'09.2019'!$B$12:$J$998,8,0),0)</f>
        <v>2840.46</v>
      </c>
      <c r="M415" s="82">
        <f t="shared" si="52"/>
        <v>798.60000000000014</v>
      </c>
      <c r="N415" s="81">
        <f>IFERROR(VLOOKUP(B415,'Balancete 10.2019'!$B$10:$J$1020,8,0),0)</f>
        <v>73.63</v>
      </c>
      <c r="O415" s="82">
        <f t="shared" si="53"/>
        <v>-2766.83</v>
      </c>
      <c r="P415" s="153">
        <f>IFERROR(VLOOKUP(B415,'Balancete 11.2019'!$B$11:$I$1020,8,0),0)</f>
        <v>3253.73</v>
      </c>
      <c r="Q415" s="82">
        <f t="shared" si="54"/>
        <v>3180.1</v>
      </c>
      <c r="R415" s="153">
        <f>IFERROR(VLOOKUP(B415,'Balancete 12.2019'!$B$10:$I$1033,8,0),0)</f>
        <v>186.04</v>
      </c>
      <c r="S415" s="82">
        <f t="shared" si="55"/>
        <v>-3067.69</v>
      </c>
      <c r="T415" s="85">
        <f t="shared" si="56"/>
        <v>-1.9646520549668249</v>
      </c>
      <c r="U415" s="153">
        <f>IFERROR(VLOOKUP(B415,'Balancete acumulado 2019'!$B$10:$I$1047,8,0),0)</f>
        <v>186.04</v>
      </c>
    </row>
    <row r="416" spans="1:21" hidden="1">
      <c r="A416"/>
      <c r="B416" s="35" t="s">
        <v>3968</v>
      </c>
      <c r="C416" s="34" t="s">
        <v>3969</v>
      </c>
      <c r="D416" s="35" t="s">
        <v>3970</v>
      </c>
      <c r="E416" s="39"/>
      <c r="F416" s="5">
        <f t="shared" si="49"/>
        <v>18</v>
      </c>
      <c r="G416" s="5" t="str">
        <f t="shared" si="50"/>
        <v>3</v>
      </c>
      <c r="H416" s="81">
        <f>IFERROR(VLOOKUP(B416,'1º SEM 2019'!$B:$I,8,0),0)</f>
        <v>4941554.6399999997</v>
      </c>
      <c r="I416" s="81">
        <f>IFERROR(VLOOKUP(B416,'07.2019'!$B$10:$J$954,8,0),0)</f>
        <v>4908923.6399999997</v>
      </c>
      <c r="J416" s="81">
        <f>IFERROR(VLOOKUP(B416,'08.2019'!$B$10:$J$983,8,0),0)</f>
        <v>4780516.9400000004</v>
      </c>
      <c r="K416" s="82">
        <f t="shared" si="51"/>
        <v>-128406.69999999925</v>
      </c>
      <c r="L416" s="81">
        <f>IFERROR(VLOOKUP(B416,'09.2019'!$B$12:$J$998,8,0),0)</f>
        <v>4957962.83</v>
      </c>
      <c r="M416" s="82">
        <f t="shared" si="52"/>
        <v>177445.88999999966</v>
      </c>
      <c r="N416" s="81">
        <f>IFERROR(VLOOKUP(B416,'Balancete 10.2019'!$B$10:$J$1020,8,0),0)</f>
        <v>4982726.3099999996</v>
      </c>
      <c r="O416" s="82">
        <f t="shared" si="53"/>
        <v>24763.479999999516</v>
      </c>
      <c r="P416" s="153">
        <f>IFERROR(VLOOKUP(B416,'Balancete 11.2019'!$B$11:$I$1020,8,0),0)</f>
        <v>4462668.43</v>
      </c>
      <c r="Q416" s="82">
        <f t="shared" si="54"/>
        <v>-520057.87999999989</v>
      </c>
      <c r="R416" s="153">
        <f>IFERROR(VLOOKUP(B416,'Balancete 12.2019'!$B$10:$I$1033,8,0),0)</f>
        <v>4490056.29</v>
      </c>
      <c r="S416" s="82">
        <f t="shared" si="55"/>
        <v>27387.860000000335</v>
      </c>
      <c r="T416" s="85">
        <f t="shared" si="56"/>
        <v>-1.0526630997303614</v>
      </c>
      <c r="U416" s="153">
        <f>IFERROR(VLOOKUP(B416,'Balancete acumulado 2019'!$B$10:$I$1047,8,0),0)</f>
        <v>4490056.29</v>
      </c>
    </row>
    <row r="417" spans="1:21" hidden="1">
      <c r="A417"/>
      <c r="B417" s="35" t="s">
        <v>3971</v>
      </c>
      <c r="C417" s="34" t="s">
        <v>3972</v>
      </c>
      <c r="D417" s="35" t="s">
        <v>3973</v>
      </c>
      <c r="E417" s="39"/>
      <c r="F417" s="5">
        <f t="shared" si="49"/>
        <v>18</v>
      </c>
      <c r="G417" s="5" t="str">
        <f t="shared" si="50"/>
        <v>3</v>
      </c>
      <c r="H417" s="81">
        <f>IFERROR(VLOOKUP(B417,'1º SEM 2019'!$B:$I,8,0),0)</f>
        <v>5123.68</v>
      </c>
      <c r="I417" s="81">
        <f>IFERROR(VLOOKUP(B417,'07.2019'!$B$10:$J$954,8,0),0)</f>
        <v>4609.45</v>
      </c>
      <c r="J417" s="81">
        <f>IFERROR(VLOOKUP(B417,'08.2019'!$B$10:$J$983,8,0),0)</f>
        <v>6112.18</v>
      </c>
      <c r="K417" s="82">
        <f t="shared" si="51"/>
        <v>1502.7300000000005</v>
      </c>
      <c r="L417" s="81">
        <f>IFERROR(VLOOKUP(B417,'09.2019'!$B$12:$J$998,8,0),0)</f>
        <v>30950.37</v>
      </c>
      <c r="M417" s="82">
        <f t="shared" si="52"/>
        <v>24838.19</v>
      </c>
      <c r="N417" s="81">
        <f>IFERROR(VLOOKUP(B417,'Balancete 10.2019'!$B$10:$J$1020,8,0),0)</f>
        <v>27527.39</v>
      </c>
      <c r="O417" s="82">
        <f t="shared" si="53"/>
        <v>-3422.9799999999996</v>
      </c>
      <c r="P417" s="153">
        <f>IFERROR(VLOOKUP(B417,'Balancete 11.2019'!$B$11:$I$1020,8,0),0)</f>
        <v>26618.9</v>
      </c>
      <c r="Q417" s="82">
        <f t="shared" si="54"/>
        <v>-908.48999999999796</v>
      </c>
      <c r="R417" s="153">
        <f>IFERROR(VLOOKUP(B417,'Balancete 12.2019'!$B$10:$I$1033,8,0),0)</f>
        <v>24786.68</v>
      </c>
      <c r="S417" s="82">
        <f t="shared" si="55"/>
        <v>-1832.2200000000012</v>
      </c>
      <c r="T417" s="85">
        <f t="shared" si="56"/>
        <v>1.0167750883333944</v>
      </c>
      <c r="U417" s="153">
        <f>IFERROR(VLOOKUP(B417,'Balancete acumulado 2019'!$B$10:$I$1047,8,0),0)</f>
        <v>24786.68</v>
      </c>
    </row>
    <row r="418" spans="1:21" hidden="1">
      <c r="A418"/>
      <c r="B418" s="35" t="s">
        <v>5970</v>
      </c>
      <c r="C418" s="34" t="s">
        <v>5971</v>
      </c>
      <c r="D418" s="35" t="s">
        <v>3991</v>
      </c>
      <c r="E418" s="39"/>
      <c r="F418" s="5">
        <f t="shared" si="49"/>
        <v>18</v>
      </c>
      <c r="G418" s="5" t="str">
        <f t="shared" si="50"/>
        <v>3</v>
      </c>
      <c r="H418" s="81">
        <f>IFERROR(VLOOKUP(B418,'1º SEM 2019'!$B:$I,8,0),0)</f>
        <v>0</v>
      </c>
      <c r="I418" s="81">
        <f>IFERROR(VLOOKUP(B418,'07.2019'!$B$10:$J$954,8,0),0)</f>
        <v>0</v>
      </c>
      <c r="J418" s="81">
        <f>IFERROR(VLOOKUP(B418,'08.2019'!$B$10:$J$983,8,0),0)</f>
        <v>0</v>
      </c>
      <c r="K418" s="82">
        <f t="shared" si="51"/>
        <v>0</v>
      </c>
      <c r="L418" s="81">
        <f>IFERROR(VLOOKUP(B418,'09.2019'!$B$12:$J$998,8,0),0)</f>
        <v>5325.68</v>
      </c>
      <c r="M418" s="82">
        <f t="shared" si="52"/>
        <v>5325.68</v>
      </c>
      <c r="N418" s="81">
        <f>IFERROR(VLOOKUP(B418,'Balancete 10.2019'!$B$10:$J$1020,8,0),0)</f>
        <v>3477.65</v>
      </c>
      <c r="O418" s="82">
        <f t="shared" si="53"/>
        <v>-1848.0300000000002</v>
      </c>
      <c r="P418" s="153">
        <f>IFERROR(VLOOKUP(B418,'Balancete 11.2019'!$B$11:$I$1020,8,0),0)</f>
        <v>1586.71</v>
      </c>
      <c r="Q418" s="82">
        <f t="shared" si="54"/>
        <v>-1890.94</v>
      </c>
      <c r="R418" s="153">
        <f>IFERROR(VLOOKUP(B418,'Balancete 12.2019'!$B$10:$I$1033,8,0),0)</f>
        <v>1656.99</v>
      </c>
      <c r="S418" s="82">
        <f t="shared" si="55"/>
        <v>70.279999999999973</v>
      </c>
      <c r="T418" s="85">
        <f t="shared" si="56"/>
        <v>-1.0371667001597089</v>
      </c>
      <c r="U418" s="153">
        <f>IFERROR(VLOOKUP(B418,'Balancete acumulado 2019'!$B$10:$I$1047,8,0),0)</f>
        <v>1656.99</v>
      </c>
    </row>
    <row r="419" spans="1:21" hidden="1">
      <c r="A419"/>
      <c r="B419" s="35" t="s">
        <v>5799</v>
      </c>
      <c r="C419" s="34" t="s">
        <v>5800</v>
      </c>
      <c r="D419" s="35" t="s">
        <v>3998</v>
      </c>
      <c r="E419" s="39"/>
      <c r="F419" s="5">
        <f t="shared" si="49"/>
        <v>18</v>
      </c>
      <c r="G419" s="5" t="str">
        <f t="shared" si="50"/>
        <v>3</v>
      </c>
      <c r="H419" s="81">
        <f>IFERROR(VLOOKUP(B419,'1º SEM 2019'!$B:$I,8,0),0)</f>
        <v>0</v>
      </c>
      <c r="I419" s="81">
        <f>IFERROR(VLOOKUP(B419,'07.2019'!$B$10:$J$954,8,0),0)</f>
        <v>0</v>
      </c>
      <c r="J419" s="81">
        <f>IFERROR(VLOOKUP(B419,'08.2019'!$B$10:$J$983,8,0),0)</f>
        <v>109363.77</v>
      </c>
      <c r="K419" s="82">
        <f t="shared" si="51"/>
        <v>109363.77</v>
      </c>
      <c r="L419" s="81">
        <f>IFERROR(VLOOKUP(B419,'09.2019'!$B$12:$J$998,8,0),0)</f>
        <v>183226.67</v>
      </c>
      <c r="M419" s="82">
        <f t="shared" si="52"/>
        <v>73862.900000000009</v>
      </c>
      <c r="N419" s="81">
        <f>IFERROR(VLOOKUP(B419,'Balancete 10.2019'!$B$10:$J$1020,8,0),0)</f>
        <v>179672.59</v>
      </c>
      <c r="O419" s="82">
        <f t="shared" si="53"/>
        <v>-3554.0800000000163</v>
      </c>
      <c r="P419" s="153">
        <f>IFERROR(VLOOKUP(B419,'Balancete 11.2019'!$B$11:$I$1020,8,0),0)</f>
        <v>181017.8</v>
      </c>
      <c r="Q419" s="82">
        <f t="shared" si="54"/>
        <v>1345.2099999999919</v>
      </c>
      <c r="R419" s="153">
        <f>IFERROR(VLOOKUP(B419,'Balancete 12.2019'!$B$10:$I$1033,8,0),0)</f>
        <v>182418.43</v>
      </c>
      <c r="S419" s="82">
        <f t="shared" si="55"/>
        <v>1400.6300000000047</v>
      </c>
      <c r="T419" s="85">
        <f t="shared" si="56"/>
        <v>4.119802856060617E-2</v>
      </c>
      <c r="U419" s="153">
        <f>IFERROR(VLOOKUP(B419,'Balancete acumulado 2019'!$B$10:$I$1047,8,0),0)</f>
        <v>182418.43</v>
      </c>
    </row>
    <row r="420" spans="1:21" hidden="1">
      <c r="A420"/>
      <c r="B420" s="35" t="s">
        <v>3974</v>
      </c>
      <c r="C420" s="34" t="s">
        <v>3975</v>
      </c>
      <c r="D420" s="35" t="s">
        <v>3976</v>
      </c>
      <c r="E420" s="39"/>
      <c r="F420" s="5">
        <f t="shared" si="49"/>
        <v>18</v>
      </c>
      <c r="G420" s="5" t="str">
        <f t="shared" si="50"/>
        <v>3</v>
      </c>
      <c r="H420" s="81">
        <f>IFERROR(VLOOKUP(B420,'1º SEM 2019'!$B:$I,8,0),0)</f>
        <v>10371.030000000001</v>
      </c>
      <c r="I420" s="81">
        <f>IFERROR(VLOOKUP(B420,'07.2019'!$B$10:$J$954,8,0),0)</f>
        <v>15869.19</v>
      </c>
      <c r="J420" s="81">
        <f>IFERROR(VLOOKUP(B420,'08.2019'!$B$10:$J$983,8,0),0)</f>
        <v>23316.080000000002</v>
      </c>
      <c r="K420" s="82">
        <f t="shared" si="51"/>
        <v>7446.8900000000012</v>
      </c>
      <c r="L420" s="81">
        <f>IFERROR(VLOOKUP(B420,'09.2019'!$B$12:$J$998,8,0),0)</f>
        <v>31082.81</v>
      </c>
      <c r="M420" s="82">
        <f t="shared" si="52"/>
        <v>7766.73</v>
      </c>
      <c r="N420" s="81">
        <f>IFERROR(VLOOKUP(B420,'Balancete 10.2019'!$B$10:$J$1020,8,0),0)</f>
        <v>29243.24</v>
      </c>
      <c r="O420" s="82">
        <f t="shared" si="53"/>
        <v>-1839.5699999999997</v>
      </c>
      <c r="P420" s="153">
        <f>IFERROR(VLOOKUP(B420,'Balancete 11.2019'!$B$11:$I$1020,8,0),0)</f>
        <v>33578.980000000003</v>
      </c>
      <c r="Q420" s="82">
        <f t="shared" si="54"/>
        <v>4335.7400000000016</v>
      </c>
      <c r="R420" s="153">
        <f>IFERROR(VLOOKUP(B420,'Balancete 12.2019'!$B$10:$I$1033,8,0),0)</f>
        <v>33825.64</v>
      </c>
      <c r="S420" s="82">
        <f t="shared" si="55"/>
        <v>246.65999999999622</v>
      </c>
      <c r="T420" s="85">
        <f t="shared" si="56"/>
        <v>-0.9431100573373874</v>
      </c>
      <c r="U420" s="153">
        <f>IFERROR(VLOOKUP(B420,'Balancete acumulado 2019'!$B$10:$I$1047,8,0),0)</f>
        <v>33825.64</v>
      </c>
    </row>
    <row r="421" spans="1:21" hidden="1">
      <c r="A421"/>
      <c r="B421" s="35" t="s">
        <v>3977</v>
      </c>
      <c r="C421" s="34" t="s">
        <v>3978</v>
      </c>
      <c r="D421" s="35" t="s">
        <v>3979</v>
      </c>
      <c r="E421" s="39"/>
      <c r="F421" s="5">
        <f t="shared" si="49"/>
        <v>18</v>
      </c>
      <c r="G421" s="5" t="str">
        <f t="shared" si="50"/>
        <v>3</v>
      </c>
      <c r="H421" s="81">
        <f>IFERROR(VLOOKUP(B421,'1º SEM 2019'!$B:$I,8,0),0)</f>
        <v>1058.47</v>
      </c>
      <c r="I421" s="81">
        <f>IFERROR(VLOOKUP(B421,'07.2019'!$B$10:$J$954,8,0),0)</f>
        <v>3512.89</v>
      </c>
      <c r="J421" s="81">
        <f>IFERROR(VLOOKUP(B421,'08.2019'!$B$10:$J$983,8,0),0)</f>
        <v>2224.89</v>
      </c>
      <c r="K421" s="82">
        <f t="shared" si="51"/>
        <v>-1288</v>
      </c>
      <c r="L421" s="81">
        <f>IFERROR(VLOOKUP(B421,'09.2019'!$B$12:$J$998,8,0),0)</f>
        <v>15280.33</v>
      </c>
      <c r="M421" s="82">
        <f t="shared" si="52"/>
        <v>13055.44</v>
      </c>
      <c r="N421" s="81">
        <f>IFERROR(VLOOKUP(B421,'Balancete 10.2019'!$B$10:$J$1020,8,0),0)</f>
        <v>17673.28</v>
      </c>
      <c r="O421" s="82">
        <f t="shared" si="53"/>
        <v>2392.9499999999989</v>
      </c>
      <c r="P421" s="153">
        <f>IFERROR(VLOOKUP(B421,'Balancete 11.2019'!$B$11:$I$1020,8,0),0)</f>
        <v>15599.05</v>
      </c>
      <c r="Q421" s="82">
        <f t="shared" si="54"/>
        <v>-2074.2299999999996</v>
      </c>
      <c r="R421" s="153">
        <f>IFERROR(VLOOKUP(B421,'Balancete 12.2019'!$B$10:$I$1033,8,0),0)</f>
        <v>16594.86</v>
      </c>
      <c r="S421" s="82">
        <f t="shared" si="55"/>
        <v>995.81000000000131</v>
      </c>
      <c r="T421" s="85">
        <f t="shared" si="56"/>
        <v>-1.4800865863477057</v>
      </c>
      <c r="U421" s="153">
        <f>IFERROR(VLOOKUP(B421,'Balancete acumulado 2019'!$B$10:$I$1047,8,0),0)</f>
        <v>16594.86</v>
      </c>
    </row>
    <row r="422" spans="1:21" hidden="1">
      <c r="A422"/>
      <c r="B422" s="35" t="s">
        <v>3980</v>
      </c>
      <c r="C422" s="34" t="s">
        <v>1</v>
      </c>
      <c r="D422" s="35" t="s">
        <v>3710</v>
      </c>
      <c r="E422" s="39"/>
      <c r="F422" s="5">
        <f t="shared" si="49"/>
        <v>13</v>
      </c>
      <c r="G422" s="5" t="str">
        <f t="shared" si="50"/>
        <v>3</v>
      </c>
      <c r="H422" s="81">
        <f>IFERROR(VLOOKUP(B422,'1º SEM 2019'!$B:$I,8,0),0)</f>
        <v>4683395.6900000004</v>
      </c>
      <c r="I422" s="81">
        <f>IFERROR(VLOOKUP(B422,'07.2019'!$B$10:$J$954,8,0),0)</f>
        <v>2463743.29</v>
      </c>
      <c r="J422" s="81">
        <f>IFERROR(VLOOKUP(B422,'08.2019'!$B$10:$J$983,8,0),0)</f>
        <v>2434644.9500000002</v>
      </c>
      <c r="K422" s="82">
        <f t="shared" si="51"/>
        <v>-29098.339999999851</v>
      </c>
      <c r="L422" s="81">
        <f>IFERROR(VLOOKUP(B422,'09.2019'!$B$12:$J$998,8,0),0)</f>
        <v>3270108.7</v>
      </c>
      <c r="M422" s="82">
        <f t="shared" si="52"/>
        <v>835463.75</v>
      </c>
      <c r="N422" s="81">
        <f>IFERROR(VLOOKUP(B422,'Balancete 10.2019'!$B$10:$J$1020,8,0),0)</f>
        <v>2758843.66</v>
      </c>
      <c r="O422" s="82">
        <f t="shared" si="53"/>
        <v>-511265.04000000004</v>
      </c>
      <c r="P422" s="153">
        <f>IFERROR(VLOOKUP(B422,'Balancete 11.2019'!$B$11:$I$1020,8,0),0)</f>
        <v>3338599.79</v>
      </c>
      <c r="Q422" s="82">
        <f t="shared" si="54"/>
        <v>579756.12999999989</v>
      </c>
      <c r="R422" s="153">
        <f>IFERROR(VLOOKUP(B422,'Balancete 12.2019'!$B$10:$I$1033,8,0),0)</f>
        <v>2984499.2000000002</v>
      </c>
      <c r="S422" s="82">
        <f t="shared" si="55"/>
        <v>-354100.58999999985</v>
      </c>
      <c r="T422" s="85">
        <f t="shared" si="56"/>
        <v>-1.6107750684757742</v>
      </c>
      <c r="U422" s="153">
        <f>IFERROR(VLOOKUP(B422,'Balancete acumulado 2019'!$B$10:$I$1047,8,0),0)</f>
        <v>2984499.2000000002</v>
      </c>
    </row>
    <row r="423" spans="1:21" hidden="1">
      <c r="A423"/>
      <c r="B423" s="35" t="s">
        <v>3981</v>
      </c>
      <c r="C423" s="34" t="s">
        <v>3982</v>
      </c>
      <c r="D423" s="35" t="s">
        <v>3967</v>
      </c>
      <c r="E423" s="39"/>
      <c r="F423" s="5">
        <f t="shared" si="49"/>
        <v>18</v>
      </c>
      <c r="G423" s="5" t="str">
        <f t="shared" si="50"/>
        <v>3</v>
      </c>
      <c r="H423" s="81">
        <f>IFERROR(VLOOKUP(B423,'1º SEM 2019'!$B:$I,8,0),0)</f>
        <v>32739.38</v>
      </c>
      <c r="I423" s="81">
        <f>IFERROR(VLOOKUP(B423,'07.2019'!$B$10:$J$954,8,0),0)</f>
        <v>28780.12</v>
      </c>
      <c r="J423" s="81">
        <f>IFERROR(VLOOKUP(B423,'08.2019'!$B$10:$J$983,8,0),0)</f>
        <v>31735.45</v>
      </c>
      <c r="K423" s="82">
        <f t="shared" si="51"/>
        <v>2955.3300000000017</v>
      </c>
      <c r="L423" s="81">
        <f>IFERROR(VLOOKUP(B423,'09.2019'!$B$12:$J$998,8,0),0)</f>
        <v>51399.11</v>
      </c>
      <c r="M423" s="82">
        <f t="shared" si="52"/>
        <v>19663.66</v>
      </c>
      <c r="N423" s="81">
        <f>IFERROR(VLOOKUP(B423,'Balancete 10.2019'!$B$10:$J$1020,8,0),0)</f>
        <v>25581.200000000001</v>
      </c>
      <c r="O423" s="82">
        <f t="shared" si="53"/>
        <v>-25817.91</v>
      </c>
      <c r="P423" s="153">
        <f>IFERROR(VLOOKUP(B423,'Balancete 11.2019'!$B$11:$I$1020,8,0),0)</f>
        <v>45125.81</v>
      </c>
      <c r="Q423" s="82">
        <f t="shared" si="54"/>
        <v>19544.609999999997</v>
      </c>
      <c r="R423" s="153">
        <f>IFERROR(VLOOKUP(B423,'Balancete 12.2019'!$B$10:$I$1033,8,0),0)</f>
        <v>38424.85</v>
      </c>
      <c r="S423" s="82">
        <f t="shared" si="55"/>
        <v>-6700.9599999999991</v>
      </c>
      <c r="T423" s="85">
        <f t="shared" si="56"/>
        <v>-1.3428546284627834</v>
      </c>
      <c r="U423" s="153">
        <f>IFERROR(VLOOKUP(B423,'Balancete acumulado 2019'!$B$10:$I$1047,8,0),0)</f>
        <v>38424.85</v>
      </c>
    </row>
    <row r="424" spans="1:21" hidden="1">
      <c r="A424"/>
      <c r="B424" s="35" t="s">
        <v>3983</v>
      </c>
      <c r="C424" s="34" t="s">
        <v>3984</v>
      </c>
      <c r="D424" s="35" t="s">
        <v>3985</v>
      </c>
      <c r="E424" s="39"/>
      <c r="F424" s="5">
        <f t="shared" si="49"/>
        <v>18</v>
      </c>
      <c r="G424" s="5" t="str">
        <f t="shared" si="50"/>
        <v>3</v>
      </c>
      <c r="H424" s="81">
        <f>IFERROR(VLOOKUP(B424,'1º SEM 2019'!$B:$I,8,0),0)</f>
        <v>4497339.21</v>
      </c>
      <c r="I424" s="81">
        <f>IFERROR(VLOOKUP(B424,'07.2019'!$B$10:$J$954,8,0),0)</f>
        <v>2288629.37</v>
      </c>
      <c r="J424" s="81">
        <f>IFERROR(VLOOKUP(B424,'08.2019'!$B$10:$J$983,8,0),0)</f>
        <v>2261004.42</v>
      </c>
      <c r="K424" s="82">
        <f t="shared" si="51"/>
        <v>-27624.950000000186</v>
      </c>
      <c r="L424" s="81">
        <f>IFERROR(VLOOKUP(B424,'09.2019'!$B$12:$J$998,8,0),0)</f>
        <v>3024056.85</v>
      </c>
      <c r="M424" s="82">
        <f t="shared" si="52"/>
        <v>763052.43000000017</v>
      </c>
      <c r="N424" s="81">
        <f>IFERROR(VLOOKUP(B424,'Balancete 10.2019'!$B$10:$J$1020,8,0),0)</f>
        <v>2592864.23</v>
      </c>
      <c r="O424" s="82">
        <f t="shared" si="53"/>
        <v>-431192.62000000011</v>
      </c>
      <c r="P424" s="153">
        <f>IFERROR(VLOOKUP(B424,'Balancete 11.2019'!$B$11:$I$1020,8,0),0)</f>
        <v>3014848.22</v>
      </c>
      <c r="Q424" s="82">
        <f t="shared" si="54"/>
        <v>421983.99000000022</v>
      </c>
      <c r="R424" s="153">
        <f>IFERROR(VLOOKUP(B424,'Balancete 12.2019'!$B$10:$I$1033,8,0),0)</f>
        <v>2803758</v>
      </c>
      <c r="S424" s="82">
        <f t="shared" si="55"/>
        <v>-211090.2200000002</v>
      </c>
      <c r="T424" s="85">
        <f t="shared" si="56"/>
        <v>-1.5002327694944069</v>
      </c>
      <c r="U424" s="153">
        <f>IFERROR(VLOOKUP(B424,'Balancete acumulado 2019'!$B$10:$I$1047,8,0),0)</f>
        <v>2803758</v>
      </c>
    </row>
    <row r="425" spans="1:21" hidden="1">
      <c r="A425"/>
      <c r="B425" s="35" t="s">
        <v>3986</v>
      </c>
      <c r="C425" s="34" t="s">
        <v>3987</v>
      </c>
      <c r="D425" s="35" t="s">
        <v>3988</v>
      </c>
      <c r="E425" s="39"/>
      <c r="F425" s="5">
        <f t="shared" si="49"/>
        <v>18</v>
      </c>
      <c r="G425" s="5" t="str">
        <f t="shared" si="50"/>
        <v>3</v>
      </c>
      <c r="H425" s="81">
        <f>IFERROR(VLOOKUP(B425,'1º SEM 2019'!$B:$I,8,0),0)</f>
        <v>34952.230000000003</v>
      </c>
      <c r="I425" s="81">
        <f>IFERROR(VLOOKUP(B425,'07.2019'!$B$10:$J$954,8,0),0)</f>
        <v>34952.230000000003</v>
      </c>
      <c r="J425" s="81">
        <f>IFERROR(VLOOKUP(B425,'08.2019'!$B$10:$J$983,8,0),0)</f>
        <v>34952.230000000003</v>
      </c>
      <c r="K425" s="82">
        <f t="shared" si="51"/>
        <v>0</v>
      </c>
      <c r="L425" s="81">
        <f>IFERROR(VLOOKUP(B425,'09.2019'!$B$12:$J$998,8,0),0)</f>
        <v>46662.55</v>
      </c>
      <c r="M425" s="82">
        <f t="shared" si="52"/>
        <v>11710.32</v>
      </c>
      <c r="N425" s="81">
        <f>IFERROR(VLOOKUP(B425,'Balancete 10.2019'!$B$10:$J$1020,8,0),0)</f>
        <v>12939.52</v>
      </c>
      <c r="O425" s="82">
        <f t="shared" si="53"/>
        <v>-33723.03</v>
      </c>
      <c r="P425" s="153">
        <f>IFERROR(VLOOKUP(B425,'Balancete 11.2019'!$B$11:$I$1020,8,0),0)</f>
        <v>132492.65</v>
      </c>
      <c r="Q425" s="82">
        <f t="shared" si="54"/>
        <v>119553.12999999999</v>
      </c>
      <c r="R425" s="153">
        <f>IFERROR(VLOOKUP(B425,'Balancete 12.2019'!$B$10:$I$1033,8,0),0)</f>
        <v>11689.65</v>
      </c>
      <c r="S425" s="82">
        <f t="shared" si="55"/>
        <v>-120803</v>
      </c>
      <c r="T425" s="85">
        <f t="shared" si="56"/>
        <v>-2.010454515076268</v>
      </c>
      <c r="U425" s="153">
        <f>IFERROR(VLOOKUP(B425,'Balancete acumulado 2019'!$B$10:$I$1047,8,0),0)</f>
        <v>11689.65</v>
      </c>
    </row>
    <row r="426" spans="1:21" hidden="1">
      <c r="A426"/>
      <c r="B426" s="35" t="s">
        <v>3989</v>
      </c>
      <c r="C426" s="34" t="s">
        <v>3990</v>
      </c>
      <c r="D426" s="35" t="s">
        <v>3991</v>
      </c>
      <c r="E426" s="39"/>
      <c r="F426" s="5">
        <f t="shared" si="49"/>
        <v>18</v>
      </c>
      <c r="G426" s="5" t="str">
        <f t="shared" si="50"/>
        <v>3</v>
      </c>
      <c r="H426" s="81">
        <f>IFERROR(VLOOKUP(B426,'1º SEM 2019'!$B:$I,8,0),0)</f>
        <v>19292</v>
      </c>
      <c r="I426" s="81">
        <f>IFERROR(VLOOKUP(B426,'07.2019'!$B$10:$J$954,8,0),0)</f>
        <v>28023.4</v>
      </c>
      <c r="J426" s="81">
        <f>IFERROR(VLOOKUP(B426,'08.2019'!$B$10:$J$983,8,0),0)</f>
        <v>17664.400000000001</v>
      </c>
      <c r="K426" s="82">
        <f t="shared" si="51"/>
        <v>-10359</v>
      </c>
      <c r="L426" s="81">
        <f>IFERROR(VLOOKUP(B426,'09.2019'!$B$12:$J$998,8,0),0)</f>
        <v>44643.199999999997</v>
      </c>
      <c r="M426" s="82">
        <f t="shared" si="52"/>
        <v>26978.799999999996</v>
      </c>
      <c r="N426" s="81">
        <f>IFERROR(VLOOKUP(B426,'Balancete 10.2019'!$B$10:$J$1020,8,0),0)</f>
        <v>50699.9</v>
      </c>
      <c r="O426" s="82">
        <f t="shared" si="53"/>
        <v>6056.7000000000044</v>
      </c>
      <c r="P426" s="153">
        <f>IFERROR(VLOOKUP(B426,'Balancete 11.2019'!$B$11:$I$1020,8,0),0)</f>
        <v>51302.7</v>
      </c>
      <c r="Q426" s="82">
        <f t="shared" si="54"/>
        <v>602.79999999999563</v>
      </c>
      <c r="R426" s="153">
        <f>IFERROR(VLOOKUP(B426,'Balancete 12.2019'!$B$10:$I$1033,8,0),0)</f>
        <v>51351.1</v>
      </c>
      <c r="S426" s="82">
        <f t="shared" si="55"/>
        <v>48.400000000001455</v>
      </c>
      <c r="T426" s="85">
        <f t="shared" si="56"/>
        <v>-0.91970802919707728</v>
      </c>
      <c r="U426" s="153">
        <f>IFERROR(VLOOKUP(B426,'Balancete acumulado 2019'!$B$10:$I$1047,8,0),0)</f>
        <v>51351.1</v>
      </c>
    </row>
    <row r="427" spans="1:21" hidden="1">
      <c r="A427"/>
      <c r="B427" s="35" t="s">
        <v>3992</v>
      </c>
      <c r="C427" s="34" t="s">
        <v>3993</v>
      </c>
      <c r="D427" s="35" t="s">
        <v>3976</v>
      </c>
      <c r="E427" s="39"/>
      <c r="F427" s="5">
        <f t="shared" si="49"/>
        <v>18</v>
      </c>
      <c r="G427" s="5" t="str">
        <f t="shared" si="50"/>
        <v>3</v>
      </c>
      <c r="H427" s="81">
        <f>IFERROR(VLOOKUP(B427,'1º SEM 2019'!$B:$I,8,0),0)</f>
        <v>27396.89</v>
      </c>
      <c r="I427" s="81">
        <f>IFERROR(VLOOKUP(B427,'07.2019'!$B$10:$J$954,8,0),0)</f>
        <v>15643.34</v>
      </c>
      <c r="J427" s="81">
        <f>IFERROR(VLOOKUP(B427,'08.2019'!$B$10:$J$983,8,0),0)</f>
        <v>19521.46</v>
      </c>
      <c r="K427" s="82">
        <f t="shared" si="51"/>
        <v>3878.119999999999</v>
      </c>
      <c r="L427" s="81">
        <f>IFERROR(VLOOKUP(B427,'09.2019'!$B$12:$J$998,8,0),0)</f>
        <v>25132.16</v>
      </c>
      <c r="M427" s="82">
        <f t="shared" si="52"/>
        <v>5610.7000000000007</v>
      </c>
      <c r="N427" s="81">
        <f>IFERROR(VLOOKUP(B427,'Balancete 10.2019'!$B$10:$J$1020,8,0),0)</f>
        <v>24758.81</v>
      </c>
      <c r="O427" s="82">
        <f t="shared" si="53"/>
        <v>-373.34999999999854</v>
      </c>
      <c r="P427" s="153">
        <f>IFERROR(VLOOKUP(B427,'Balancete 11.2019'!$B$11:$I$1020,8,0),0)</f>
        <v>31780.11</v>
      </c>
      <c r="Q427" s="82">
        <f t="shared" si="54"/>
        <v>7021.2999999999993</v>
      </c>
      <c r="R427" s="153">
        <f>IFERROR(VLOOKUP(B427,'Balancete 12.2019'!$B$10:$I$1033,8,0),0)</f>
        <v>29223.4</v>
      </c>
      <c r="S427" s="82">
        <f t="shared" si="55"/>
        <v>-2556.7099999999991</v>
      </c>
      <c r="T427" s="85">
        <f t="shared" si="56"/>
        <v>-1.3641362710609146</v>
      </c>
      <c r="U427" s="153">
        <f>IFERROR(VLOOKUP(B427,'Balancete acumulado 2019'!$B$10:$I$1047,8,0),0)</f>
        <v>29223.4</v>
      </c>
    </row>
    <row r="428" spans="1:21" hidden="1">
      <c r="A428"/>
      <c r="B428" s="35" t="s">
        <v>3994</v>
      </c>
      <c r="C428" s="34" t="s">
        <v>3995</v>
      </c>
      <c r="D428" s="35" t="s">
        <v>3979</v>
      </c>
      <c r="E428" s="39"/>
      <c r="F428" s="5">
        <f t="shared" si="49"/>
        <v>18</v>
      </c>
      <c r="G428" s="5" t="str">
        <f t="shared" si="50"/>
        <v>3</v>
      </c>
      <c r="H428" s="81">
        <f>IFERROR(VLOOKUP(B428,'1º SEM 2019'!$B:$I,8,0),0)</f>
        <v>62500</v>
      </c>
      <c r="I428" s="81">
        <f>IFERROR(VLOOKUP(B428,'07.2019'!$B$10:$J$954,8,0),0)</f>
        <v>61500</v>
      </c>
      <c r="J428" s="81">
        <f>IFERROR(VLOOKUP(B428,'08.2019'!$B$10:$J$983,8,0),0)</f>
        <v>63552.160000000003</v>
      </c>
      <c r="K428" s="82">
        <f t="shared" si="51"/>
        <v>2052.1600000000035</v>
      </c>
      <c r="L428" s="81">
        <f>IFERROR(VLOOKUP(B428,'09.2019'!$B$12:$J$998,8,0),0)</f>
        <v>72000</v>
      </c>
      <c r="M428" s="82">
        <f t="shared" si="52"/>
        <v>8447.8399999999965</v>
      </c>
      <c r="N428" s="81">
        <f>IFERROR(VLOOKUP(B428,'Balancete 10.2019'!$B$10:$J$1020,8,0),0)</f>
        <v>52000</v>
      </c>
      <c r="O428" s="82">
        <f t="shared" si="53"/>
        <v>-20000</v>
      </c>
      <c r="P428" s="153">
        <f>IFERROR(VLOOKUP(B428,'Balancete 11.2019'!$B$11:$I$1020,8,0),0)</f>
        <v>63050.3</v>
      </c>
      <c r="Q428" s="82">
        <f t="shared" si="54"/>
        <v>11050.300000000003</v>
      </c>
      <c r="R428" s="153">
        <f>IFERROR(VLOOKUP(B428,'Balancete 12.2019'!$B$10:$I$1033,8,0),0)</f>
        <v>50052.2</v>
      </c>
      <c r="S428" s="82">
        <f t="shared" si="55"/>
        <v>-12998.100000000006</v>
      </c>
      <c r="T428" s="85">
        <f t="shared" si="56"/>
        <v>-2.1762667076911941</v>
      </c>
      <c r="U428" s="153">
        <f>IFERROR(VLOOKUP(B428,'Balancete acumulado 2019'!$B$10:$I$1047,8,0),0)</f>
        <v>50052.2</v>
      </c>
    </row>
    <row r="429" spans="1:21" hidden="1">
      <c r="A429"/>
      <c r="B429" s="35" t="s">
        <v>3999</v>
      </c>
      <c r="C429" s="34" t="s">
        <v>1</v>
      </c>
      <c r="D429" s="35" t="s">
        <v>4000</v>
      </c>
      <c r="E429" s="39"/>
      <c r="F429" s="5">
        <f t="shared" si="49"/>
        <v>13</v>
      </c>
      <c r="G429" s="5" t="str">
        <f t="shared" si="50"/>
        <v>3</v>
      </c>
      <c r="H429" s="81">
        <f>IFERROR(VLOOKUP(B429,'1º SEM 2019'!$B:$I,8,0),0)</f>
        <v>42422.25</v>
      </c>
      <c r="I429" s="81">
        <f>IFERROR(VLOOKUP(B429,'07.2019'!$B$10:$J$954,8,0),0)</f>
        <v>71119.490000000005</v>
      </c>
      <c r="J429" s="81">
        <f>IFERROR(VLOOKUP(B429,'08.2019'!$B$10:$J$983,8,0),0)</f>
        <v>67739.64</v>
      </c>
      <c r="K429" s="82">
        <f t="shared" si="51"/>
        <v>-3379.8500000000058</v>
      </c>
      <c r="L429" s="81">
        <f>IFERROR(VLOOKUP(B429,'09.2019'!$B$12:$J$998,8,0),0)</f>
        <v>65851.100000000006</v>
      </c>
      <c r="M429" s="82">
        <f t="shared" si="52"/>
        <v>-1888.5399999999936</v>
      </c>
      <c r="N429" s="81">
        <f>IFERROR(VLOOKUP(B429,'Balancete 10.2019'!$B$10:$J$1020,8,0),0)</f>
        <v>65964.460000000006</v>
      </c>
      <c r="O429" s="82">
        <f t="shared" si="53"/>
        <v>113.36000000000058</v>
      </c>
      <c r="P429" s="153">
        <f>IFERROR(VLOOKUP(B429,'Balancete 11.2019'!$B$11:$I$1020,8,0),0)</f>
        <v>59118.81</v>
      </c>
      <c r="Q429" s="82">
        <f t="shared" si="54"/>
        <v>-6845.6500000000087</v>
      </c>
      <c r="R429" s="153">
        <f>IFERROR(VLOOKUP(B429,'Balancete 12.2019'!$B$10:$I$1033,8,0),0)</f>
        <v>54719.68</v>
      </c>
      <c r="S429" s="82">
        <f t="shared" si="55"/>
        <v>-4399.1299999999974</v>
      </c>
      <c r="T429" s="85">
        <f t="shared" si="56"/>
        <v>-0.35738315572663049</v>
      </c>
      <c r="U429" s="153">
        <f>IFERROR(VLOOKUP(B429,'Balancete acumulado 2019'!$B$10:$I$1047,8,0),0)</f>
        <v>54719.68</v>
      </c>
    </row>
    <row r="430" spans="1:21" hidden="1">
      <c r="A430"/>
      <c r="B430" s="35" t="s">
        <v>4001</v>
      </c>
      <c r="C430" s="34" t="s">
        <v>1</v>
      </c>
      <c r="D430" s="35" t="s">
        <v>3687</v>
      </c>
      <c r="E430" s="39"/>
      <c r="F430" s="5">
        <f t="shared" si="49"/>
        <v>13</v>
      </c>
      <c r="G430" s="5" t="str">
        <f t="shared" si="50"/>
        <v>3</v>
      </c>
      <c r="H430" s="81">
        <f>IFERROR(VLOOKUP(B430,'1º SEM 2019'!$B:$I,8,0),0)</f>
        <v>356.68</v>
      </c>
      <c r="I430" s="81">
        <f>IFERROR(VLOOKUP(B430,'07.2019'!$B$10:$J$954,8,0),0)</f>
        <v>0</v>
      </c>
      <c r="J430" s="81">
        <f>IFERROR(VLOOKUP(B430,'08.2019'!$B$10:$J$983,8,0),0)</f>
        <v>0</v>
      </c>
      <c r="K430" s="82">
        <f t="shared" si="51"/>
        <v>0</v>
      </c>
      <c r="L430" s="81">
        <f>IFERROR(VLOOKUP(B430,'09.2019'!$B$12:$J$998,8,0),0)</f>
        <v>0</v>
      </c>
      <c r="M430" s="82">
        <f t="shared" si="52"/>
        <v>0</v>
      </c>
      <c r="N430" s="81">
        <f>IFERROR(VLOOKUP(B430,'Balancete 10.2019'!$B$10:$J$1020,8,0),0)</f>
        <v>0</v>
      </c>
      <c r="O430" s="82">
        <f t="shared" si="53"/>
        <v>0</v>
      </c>
      <c r="P430" s="153">
        <f>IFERROR(VLOOKUP(B430,'Balancete 11.2019'!$B$11:$I$1020,8,0),0)</f>
        <v>0</v>
      </c>
      <c r="Q430" s="82">
        <f t="shared" si="54"/>
        <v>0</v>
      </c>
      <c r="R430" s="153">
        <f>IFERROR(VLOOKUP(B430,'Balancete 12.2019'!$B$10:$I$1033,8,0),0)</f>
        <v>1001.73</v>
      </c>
      <c r="S430" s="82">
        <f t="shared" si="55"/>
        <v>1001.73</v>
      </c>
      <c r="T430" s="85">
        <f t="shared" si="56"/>
        <v>0</v>
      </c>
      <c r="U430" s="153">
        <f>IFERROR(VLOOKUP(B430,'Balancete acumulado 2019'!$B$10:$I$1047,8,0),0)</f>
        <v>1001.73</v>
      </c>
    </row>
    <row r="431" spans="1:21" hidden="1">
      <c r="A431"/>
      <c r="B431" s="35" t="s">
        <v>4002</v>
      </c>
      <c r="C431" s="34" t="s">
        <v>4003</v>
      </c>
      <c r="D431" s="35" t="s">
        <v>4004</v>
      </c>
      <c r="E431" s="39"/>
      <c r="F431" s="5">
        <f t="shared" si="49"/>
        <v>18</v>
      </c>
      <c r="G431" s="5" t="str">
        <f t="shared" si="50"/>
        <v>3</v>
      </c>
      <c r="H431" s="81">
        <f>IFERROR(VLOOKUP(B431,'1º SEM 2019'!$B:$I,8,0),0)</f>
        <v>356.68</v>
      </c>
      <c r="I431" s="81">
        <f>IFERROR(VLOOKUP(B431,'07.2019'!$B$10:$J$954,8,0),0)</f>
        <v>0</v>
      </c>
      <c r="J431" s="81">
        <f>IFERROR(VLOOKUP(B431,'08.2019'!$B$10:$J$983,8,0),0)</f>
        <v>0</v>
      </c>
      <c r="K431" s="82">
        <f t="shared" si="51"/>
        <v>0</v>
      </c>
      <c r="L431" s="81">
        <f>IFERROR(VLOOKUP(B431,'09.2019'!$B$12:$J$998,8,0),0)</f>
        <v>0</v>
      </c>
      <c r="M431" s="82">
        <f t="shared" si="52"/>
        <v>0</v>
      </c>
      <c r="N431" s="81">
        <f>IFERROR(VLOOKUP(B431,'Balancete 10.2019'!$B$10:$J$1020,8,0),0)</f>
        <v>0</v>
      </c>
      <c r="O431" s="82">
        <f t="shared" si="53"/>
        <v>0</v>
      </c>
      <c r="P431" s="153">
        <f>IFERROR(VLOOKUP(B431,'Balancete 11.2019'!$B$11:$I$1020,8,0),0)</f>
        <v>0</v>
      </c>
      <c r="Q431" s="82">
        <f t="shared" si="54"/>
        <v>0</v>
      </c>
      <c r="R431" s="153">
        <f>IFERROR(VLOOKUP(B431,'Balancete 12.2019'!$B$10:$I$1033,8,0),0)</f>
        <v>1001.73</v>
      </c>
      <c r="S431" s="82">
        <f t="shared" si="55"/>
        <v>1001.73</v>
      </c>
      <c r="T431" s="85">
        <f t="shared" si="56"/>
        <v>0</v>
      </c>
      <c r="U431" s="153">
        <f>IFERROR(VLOOKUP(B431,'Balancete acumulado 2019'!$B$10:$I$1047,8,0),0)</f>
        <v>1001.73</v>
      </c>
    </row>
    <row r="432" spans="1:21" hidden="1">
      <c r="A432"/>
      <c r="B432" s="35" t="s">
        <v>4005</v>
      </c>
      <c r="C432" s="34" t="s">
        <v>1</v>
      </c>
      <c r="D432" s="35" t="s">
        <v>3710</v>
      </c>
      <c r="E432" s="39"/>
      <c r="F432" s="5">
        <f t="shared" si="49"/>
        <v>13</v>
      </c>
      <c r="G432" s="5" t="str">
        <f t="shared" si="50"/>
        <v>3</v>
      </c>
      <c r="H432" s="81">
        <f>IFERROR(VLOOKUP(B432,'1º SEM 2019'!$B:$I,8,0),0)</f>
        <v>42065.57</v>
      </c>
      <c r="I432" s="81">
        <f>IFERROR(VLOOKUP(B432,'07.2019'!$B$10:$J$954,8,0),0)</f>
        <v>71119.490000000005</v>
      </c>
      <c r="J432" s="81">
        <f>IFERROR(VLOOKUP(B432,'08.2019'!$B$10:$J$983,8,0),0)</f>
        <v>67739.64</v>
      </c>
      <c r="K432" s="82">
        <f t="shared" si="51"/>
        <v>-3379.8500000000058</v>
      </c>
      <c r="L432" s="81">
        <f>IFERROR(VLOOKUP(B432,'09.2019'!$B$12:$J$998,8,0),0)</f>
        <v>65851.100000000006</v>
      </c>
      <c r="M432" s="82">
        <f t="shared" si="52"/>
        <v>-1888.5399999999936</v>
      </c>
      <c r="N432" s="81">
        <f>IFERROR(VLOOKUP(B432,'Balancete 10.2019'!$B$10:$J$1020,8,0),0)</f>
        <v>65964.460000000006</v>
      </c>
      <c r="O432" s="82">
        <f t="shared" si="53"/>
        <v>113.36000000000058</v>
      </c>
      <c r="P432" s="153">
        <f>IFERROR(VLOOKUP(B432,'Balancete 11.2019'!$B$11:$I$1020,8,0),0)</f>
        <v>59118.81</v>
      </c>
      <c r="Q432" s="82">
        <f t="shared" si="54"/>
        <v>-6845.6500000000087</v>
      </c>
      <c r="R432" s="153">
        <f>IFERROR(VLOOKUP(B432,'Balancete 12.2019'!$B$10:$I$1033,8,0),0)</f>
        <v>53717.95</v>
      </c>
      <c r="S432" s="82">
        <f t="shared" si="55"/>
        <v>-5400.8600000000006</v>
      </c>
      <c r="T432" s="85">
        <f t="shared" si="56"/>
        <v>-0.21105227407185678</v>
      </c>
      <c r="U432" s="153">
        <f>IFERROR(VLOOKUP(B432,'Balancete acumulado 2019'!$B$10:$I$1047,8,0),0)</f>
        <v>53717.95</v>
      </c>
    </row>
    <row r="433" spans="1:21" hidden="1">
      <c r="A433"/>
      <c r="B433" s="35" t="s">
        <v>4006</v>
      </c>
      <c r="C433" s="34" t="s">
        <v>4007</v>
      </c>
      <c r="D433" s="35" t="s">
        <v>4004</v>
      </c>
      <c r="E433" s="39"/>
      <c r="F433" s="5">
        <f t="shared" si="49"/>
        <v>18</v>
      </c>
      <c r="G433" s="5" t="str">
        <f t="shared" si="50"/>
        <v>3</v>
      </c>
      <c r="H433" s="81">
        <f>IFERROR(VLOOKUP(B433,'1º SEM 2019'!$B:$I,8,0),0)</f>
        <v>42065.57</v>
      </c>
      <c r="I433" s="81">
        <f>IFERROR(VLOOKUP(B433,'07.2019'!$B$10:$J$954,8,0),0)</f>
        <v>71119.490000000005</v>
      </c>
      <c r="J433" s="81">
        <f>IFERROR(VLOOKUP(B433,'08.2019'!$B$10:$J$983,8,0),0)</f>
        <v>67739.64</v>
      </c>
      <c r="K433" s="82">
        <f t="shared" si="51"/>
        <v>-3379.8500000000058</v>
      </c>
      <c r="L433" s="81">
        <f>IFERROR(VLOOKUP(B433,'09.2019'!$B$12:$J$998,8,0),0)</f>
        <v>65851.100000000006</v>
      </c>
      <c r="M433" s="82">
        <f t="shared" si="52"/>
        <v>-1888.5399999999936</v>
      </c>
      <c r="N433" s="81">
        <f>IFERROR(VLOOKUP(B433,'Balancete 10.2019'!$B$10:$J$1020,8,0),0)</f>
        <v>65964.460000000006</v>
      </c>
      <c r="O433" s="82">
        <f t="shared" si="53"/>
        <v>113.36000000000058</v>
      </c>
      <c r="P433" s="153">
        <f>IFERROR(VLOOKUP(B433,'Balancete 11.2019'!$B$11:$I$1020,8,0),0)</f>
        <v>59118.81</v>
      </c>
      <c r="Q433" s="82">
        <f t="shared" si="54"/>
        <v>-6845.6500000000087</v>
      </c>
      <c r="R433" s="153">
        <f>IFERROR(VLOOKUP(B433,'Balancete 12.2019'!$B$10:$I$1033,8,0),0)</f>
        <v>53717.95</v>
      </c>
      <c r="S433" s="82">
        <f t="shared" si="55"/>
        <v>-5400.8600000000006</v>
      </c>
      <c r="T433" s="85">
        <f t="shared" si="56"/>
        <v>-0.21105227407185678</v>
      </c>
      <c r="U433" s="153">
        <f>IFERROR(VLOOKUP(B433,'Balancete acumulado 2019'!$B$10:$I$1047,8,0),0)</f>
        <v>53717.95</v>
      </c>
    </row>
    <row r="434" spans="1:21" hidden="1">
      <c r="A434"/>
      <c r="B434" s="35" t="s">
        <v>4008</v>
      </c>
      <c r="C434" s="34" t="s">
        <v>1</v>
      </c>
      <c r="D434" s="35" t="s">
        <v>4009</v>
      </c>
      <c r="E434" s="39"/>
      <c r="F434" s="5">
        <f t="shared" si="49"/>
        <v>13</v>
      </c>
      <c r="G434" s="5" t="str">
        <f t="shared" si="50"/>
        <v>3</v>
      </c>
      <c r="H434" s="81">
        <f>IFERROR(VLOOKUP(B434,'1º SEM 2019'!$B:$I,8,0),0)</f>
        <v>726634742.02999997</v>
      </c>
      <c r="I434" s="81">
        <f>IFERROR(VLOOKUP(B434,'07.2019'!$B$10:$J$954,8,0),0)</f>
        <v>741040075.42999995</v>
      </c>
      <c r="J434" s="81">
        <f>IFERROR(VLOOKUP(B434,'08.2019'!$B$10:$J$983,8,0),0)</f>
        <v>763964934.67999995</v>
      </c>
      <c r="K434" s="82">
        <f t="shared" si="51"/>
        <v>22924859.25</v>
      </c>
      <c r="L434" s="81">
        <f>IFERROR(VLOOKUP(B434,'09.2019'!$B$12:$J$998,8,0),0)</f>
        <v>771214479.30999994</v>
      </c>
      <c r="M434" s="82">
        <f t="shared" si="52"/>
        <v>7249544.6299999952</v>
      </c>
      <c r="N434" s="81">
        <f>IFERROR(VLOOKUP(B434,'Balancete 10.2019'!$B$10:$J$1020,8,0),0)</f>
        <v>793350934.97000003</v>
      </c>
      <c r="O434" s="82">
        <f t="shared" si="53"/>
        <v>22136455.660000086</v>
      </c>
      <c r="P434" s="153">
        <f>IFERROR(VLOOKUP(B434,'Balancete 11.2019'!$B$11:$I$1020,8,0),0)</f>
        <v>812165269.91999996</v>
      </c>
      <c r="Q434" s="82">
        <f t="shared" si="54"/>
        <v>18814334.949999928</v>
      </c>
      <c r="R434" s="153">
        <f>IFERROR(VLOOKUP(B434,'Balancete 12.2019'!$B$10:$I$1033,8,0),0)</f>
        <v>829863881.10000002</v>
      </c>
      <c r="S434" s="82">
        <f t="shared" si="55"/>
        <v>17698611.180000067</v>
      </c>
      <c r="T434" s="85">
        <f t="shared" si="56"/>
        <v>-5.9301791584180696E-2</v>
      </c>
      <c r="U434" s="153">
        <f>IFERROR(VLOOKUP(B434,'Balancete acumulado 2019'!$B$10:$I$1047,8,0),0)</f>
        <v>835253421.87</v>
      </c>
    </row>
    <row r="435" spans="1:21" hidden="1">
      <c r="A435"/>
      <c r="B435" s="35" t="s">
        <v>4010</v>
      </c>
      <c r="C435" s="34" t="s">
        <v>1</v>
      </c>
      <c r="D435" s="35" t="s">
        <v>4011</v>
      </c>
      <c r="E435" s="39"/>
      <c r="F435" s="5">
        <f t="shared" si="49"/>
        <v>13</v>
      </c>
      <c r="G435" s="5" t="str">
        <f t="shared" si="50"/>
        <v>4</v>
      </c>
      <c r="H435" s="81">
        <f>IFERROR(VLOOKUP(B435,'1º SEM 2019'!$B:$I,8,0),0)</f>
        <v>210347303.22</v>
      </c>
      <c r="I435" s="81">
        <f>IFERROR(VLOOKUP(B435,'07.2019'!$B$10:$J$954,8,0),0)</f>
        <v>215800734.34</v>
      </c>
      <c r="J435" s="81">
        <f>IFERROR(VLOOKUP(B435,'08.2019'!$B$10:$J$983,8,0),0)</f>
        <v>217209353.25999999</v>
      </c>
      <c r="K435" s="82">
        <f t="shared" si="51"/>
        <v>1408618.9199999869</v>
      </c>
      <c r="L435" s="81">
        <f>IFERROR(VLOOKUP(B435,'09.2019'!$B$12:$J$998,8,0),0)</f>
        <v>218136848.97999999</v>
      </c>
      <c r="M435" s="82">
        <f t="shared" si="52"/>
        <v>927495.71999999881</v>
      </c>
      <c r="N435" s="81">
        <f>IFERROR(VLOOKUP(B435,'Balancete 10.2019'!$B$10:$J$1020,8,0),0)</f>
        <v>219345401.15000001</v>
      </c>
      <c r="O435" s="82">
        <f t="shared" si="53"/>
        <v>1208552.1700000167</v>
      </c>
      <c r="P435" s="153">
        <f>IFERROR(VLOOKUP(B435,'Balancete 11.2019'!$B$11:$I$1020,8,0),0)</f>
        <v>224465813.71000001</v>
      </c>
      <c r="Q435" s="82">
        <f t="shared" si="54"/>
        <v>5120412.5600000024</v>
      </c>
      <c r="R435" s="153">
        <f>IFERROR(VLOOKUP(B435,'Balancete 12.2019'!$B$10:$I$1033,8,0),0)</f>
        <v>224673670.05000001</v>
      </c>
      <c r="S435" s="82">
        <f t="shared" si="55"/>
        <v>207856.34000000358</v>
      </c>
      <c r="T435" s="85">
        <f t="shared" si="56"/>
        <v>-0.95940632955560057</v>
      </c>
      <c r="U435" s="153">
        <f>IFERROR(VLOOKUP(B435,'Balancete acumulado 2019'!$B$10:$I$1047,8,0),0)</f>
        <v>224673670.05000001</v>
      </c>
    </row>
    <row r="436" spans="1:21" hidden="1">
      <c r="A436"/>
      <c r="B436" s="35" t="s">
        <v>4012</v>
      </c>
      <c r="C436" s="34" t="s">
        <v>1</v>
      </c>
      <c r="D436" s="35" t="s">
        <v>4013</v>
      </c>
      <c r="E436" s="39"/>
      <c r="F436" s="5">
        <f t="shared" si="49"/>
        <v>13</v>
      </c>
      <c r="G436" s="5" t="str">
        <f t="shared" si="50"/>
        <v>4</v>
      </c>
      <c r="H436" s="81">
        <f>IFERROR(VLOOKUP(B436,'1º SEM 2019'!$B:$I,8,0),0)</f>
        <v>192132953.5</v>
      </c>
      <c r="I436" s="81">
        <f>IFERROR(VLOOKUP(B436,'07.2019'!$B$10:$J$954,8,0),0)</f>
        <v>198132872.88999999</v>
      </c>
      <c r="J436" s="81">
        <f>IFERROR(VLOOKUP(B436,'08.2019'!$B$10:$J$983,8,0),0)</f>
        <v>199366707.80000001</v>
      </c>
      <c r="K436" s="82">
        <f t="shared" si="51"/>
        <v>1233834.9100000262</v>
      </c>
      <c r="L436" s="81">
        <f>IFERROR(VLOOKUP(B436,'09.2019'!$B$12:$J$998,8,0),0)</f>
        <v>199253816.5</v>
      </c>
      <c r="M436" s="82">
        <f t="shared" si="52"/>
        <v>-112891.30000001192</v>
      </c>
      <c r="N436" s="81">
        <f>IFERROR(VLOOKUP(B436,'Balancete 10.2019'!$B$10:$J$1020,8,0),0)</f>
        <v>202019120.94</v>
      </c>
      <c r="O436" s="82">
        <f t="shared" si="53"/>
        <v>2765304.4399999976</v>
      </c>
      <c r="P436" s="153">
        <f>IFERROR(VLOOKUP(B436,'Balancete 11.2019'!$B$11:$I$1020,8,0),0)</f>
        <v>205813446.86000001</v>
      </c>
      <c r="Q436" s="82">
        <f t="shared" si="54"/>
        <v>3794325.9200000167</v>
      </c>
      <c r="R436" s="153">
        <f>IFERROR(VLOOKUP(B436,'Balancete 12.2019'!$B$10:$I$1033,8,0),0)</f>
        <v>207647794.63999999</v>
      </c>
      <c r="S436" s="82">
        <f t="shared" si="55"/>
        <v>1834347.7799999714</v>
      </c>
      <c r="T436" s="85">
        <f t="shared" si="56"/>
        <v>-0.51655503014881665</v>
      </c>
      <c r="U436" s="153">
        <f>IFERROR(VLOOKUP(B436,'Balancete acumulado 2019'!$B$10:$I$1047,8,0),0)</f>
        <v>207647794.63999999</v>
      </c>
    </row>
    <row r="437" spans="1:21" hidden="1">
      <c r="A437"/>
      <c r="B437" s="35" t="s">
        <v>4014</v>
      </c>
      <c r="C437" s="34" t="s">
        <v>1</v>
      </c>
      <c r="D437" s="35" t="s">
        <v>4015</v>
      </c>
      <c r="E437" s="39"/>
      <c r="F437" s="5">
        <f t="shared" si="49"/>
        <v>13</v>
      </c>
      <c r="G437" s="5" t="str">
        <f t="shared" si="50"/>
        <v>4</v>
      </c>
      <c r="H437" s="81">
        <f>IFERROR(VLOOKUP(B437,'1º SEM 2019'!$B:$I,8,0),0)</f>
        <v>54134963.530000001</v>
      </c>
      <c r="I437" s="81">
        <f>IFERROR(VLOOKUP(B437,'07.2019'!$B$10:$J$954,8,0),0)</f>
        <v>64244748.909999996</v>
      </c>
      <c r="J437" s="81">
        <f>IFERROR(VLOOKUP(B437,'08.2019'!$B$10:$J$983,8,0),0)</f>
        <v>59739481.950000003</v>
      </c>
      <c r="K437" s="82">
        <f t="shared" si="51"/>
        <v>-4505266.9599999934</v>
      </c>
      <c r="L437" s="81">
        <f>IFERROR(VLOOKUP(B437,'09.2019'!$B$12:$J$998,8,0),0)</f>
        <v>58080326.369999997</v>
      </c>
      <c r="M437" s="82">
        <f t="shared" si="52"/>
        <v>-1659155.5800000057</v>
      </c>
      <c r="N437" s="81">
        <f>IFERROR(VLOOKUP(B437,'Balancete 10.2019'!$B$10:$J$1020,8,0),0)</f>
        <v>58565921.890000001</v>
      </c>
      <c r="O437" s="82">
        <f t="shared" si="53"/>
        <v>485595.52000000328</v>
      </c>
      <c r="P437" s="153">
        <f>IFERROR(VLOOKUP(B437,'Balancete 11.2019'!$B$11:$I$1020,8,0),0)</f>
        <v>61381463.030000001</v>
      </c>
      <c r="Q437" s="82">
        <f t="shared" si="54"/>
        <v>2815541.1400000006</v>
      </c>
      <c r="R437" s="153">
        <f>IFERROR(VLOOKUP(B437,'Balancete 12.2019'!$B$10:$I$1033,8,0),0)</f>
        <v>63916443.390000001</v>
      </c>
      <c r="S437" s="82">
        <f t="shared" si="55"/>
        <v>2534980.3599999994</v>
      </c>
      <c r="T437" s="85">
        <f t="shared" si="56"/>
        <v>-9.9647196062637278E-2</v>
      </c>
      <c r="U437" s="153">
        <f>IFERROR(VLOOKUP(B437,'Balancete acumulado 2019'!$B$10:$I$1047,8,0),0)</f>
        <v>63916443.390000001</v>
      </c>
    </row>
    <row r="438" spans="1:21" hidden="1">
      <c r="A438"/>
      <c r="B438" s="35" t="s">
        <v>4016</v>
      </c>
      <c r="C438" s="34" t="s">
        <v>1</v>
      </c>
      <c r="D438" s="35" t="s">
        <v>4017</v>
      </c>
      <c r="E438" s="39"/>
      <c r="F438" s="5">
        <f t="shared" si="49"/>
        <v>13</v>
      </c>
      <c r="G438" s="5" t="str">
        <f t="shared" si="50"/>
        <v>4</v>
      </c>
      <c r="H438" s="81">
        <f>IFERROR(VLOOKUP(B438,'1º SEM 2019'!$B:$I,8,0),0)</f>
        <v>20988053.949999999</v>
      </c>
      <c r="I438" s="81">
        <f>IFERROR(VLOOKUP(B438,'07.2019'!$B$10:$J$954,8,0),0)</f>
        <v>20590885.670000002</v>
      </c>
      <c r="J438" s="81">
        <f>IFERROR(VLOOKUP(B438,'08.2019'!$B$10:$J$983,8,0),0)</f>
        <v>20988219.690000001</v>
      </c>
      <c r="K438" s="82">
        <f t="shared" si="51"/>
        <v>397334.01999999955</v>
      </c>
      <c r="L438" s="81">
        <f>IFERROR(VLOOKUP(B438,'09.2019'!$B$12:$J$998,8,0),0)</f>
        <v>21774754.510000002</v>
      </c>
      <c r="M438" s="82">
        <f t="shared" si="52"/>
        <v>786534.8200000003</v>
      </c>
      <c r="N438" s="81">
        <f>IFERROR(VLOOKUP(B438,'Balancete 10.2019'!$B$10:$J$1020,8,0),0)</f>
        <v>22755000.719999999</v>
      </c>
      <c r="O438" s="82">
        <f t="shared" si="53"/>
        <v>980246.20999999717</v>
      </c>
      <c r="P438" s="153">
        <f>IFERROR(VLOOKUP(B438,'Balancete 11.2019'!$B$11:$I$1020,8,0),0)</f>
        <v>23588564.789999999</v>
      </c>
      <c r="Q438" s="82">
        <f t="shared" si="54"/>
        <v>833564.0700000003</v>
      </c>
      <c r="R438" s="153">
        <f>IFERROR(VLOOKUP(B438,'Balancete 12.2019'!$B$10:$I$1033,8,0),0)</f>
        <v>23914896.989999998</v>
      </c>
      <c r="S438" s="82">
        <f t="shared" si="55"/>
        <v>326332.19999999925</v>
      </c>
      <c r="T438" s="85">
        <f t="shared" si="56"/>
        <v>-0.60850975738433744</v>
      </c>
      <c r="U438" s="153">
        <f>IFERROR(VLOOKUP(B438,'Balancete acumulado 2019'!$B$10:$I$1047,8,0),0)</f>
        <v>23914896.989999998</v>
      </c>
    </row>
    <row r="439" spans="1:21">
      <c r="B439" s="39" t="s">
        <v>4018</v>
      </c>
      <c r="C439" s="38" t="s">
        <v>4019</v>
      </c>
      <c r="D439" s="39" t="s">
        <v>4020</v>
      </c>
      <c r="E439" s="39" t="s">
        <v>6106</v>
      </c>
      <c r="F439" s="5">
        <f t="shared" si="49"/>
        <v>18</v>
      </c>
      <c r="G439" s="5" t="str">
        <f t="shared" si="50"/>
        <v>4</v>
      </c>
      <c r="H439" s="81">
        <f>IFERROR(VLOOKUP(B439,'1º SEM 2019'!$B:$I,8,0),0)</f>
        <v>20920519.710000001</v>
      </c>
      <c r="I439" s="81">
        <f>IFERROR(VLOOKUP(B439,'07.2019'!$B$10:$J$954,8,0),0)</f>
        <v>20540774.460000001</v>
      </c>
      <c r="J439" s="81">
        <f>IFERROR(VLOOKUP(B439,'08.2019'!$B$10:$J$983,8,0),0)</f>
        <v>20913773.989999998</v>
      </c>
      <c r="K439" s="82">
        <f t="shared" si="51"/>
        <v>372999.52999999747</v>
      </c>
      <c r="L439" s="81">
        <f>IFERROR(VLOOKUP(B439,'09.2019'!$B$12:$J$998,8,0),0)</f>
        <v>21657452.989999998</v>
      </c>
      <c r="M439" s="82">
        <f t="shared" si="52"/>
        <v>743679</v>
      </c>
      <c r="N439" s="81">
        <f>IFERROR(VLOOKUP(B439,'Balancete 10.2019'!$B$10:$J$1020,8,0),0)</f>
        <v>22642145.07</v>
      </c>
      <c r="O439" s="82">
        <f t="shared" si="53"/>
        <v>984692.08000000194</v>
      </c>
      <c r="P439" s="153">
        <f>IFERROR(VLOOKUP(B439,'Balancete 11.2019'!$B$11:$I$1020,8,0),0)</f>
        <v>23436834.370000001</v>
      </c>
      <c r="Q439" s="82">
        <f t="shared" si="54"/>
        <v>794689.30000000075</v>
      </c>
      <c r="R439" s="153">
        <f>IFERROR(VLOOKUP(B439,'Balancete 12.2019'!$B$10:$I$1033,8,0),0)</f>
        <v>23811052.670000002</v>
      </c>
      <c r="S439" s="82">
        <f t="shared" si="55"/>
        <v>374218.30000000075</v>
      </c>
      <c r="T439" s="85">
        <f t="shared" si="56"/>
        <v>-0.5291011216584891</v>
      </c>
      <c r="U439" s="153">
        <f>IFERROR(VLOOKUP(B439,'Balancete acumulado 2019'!$B$10:$I$1047,8,0),0)</f>
        <v>23811052.670000002</v>
      </c>
    </row>
    <row r="440" spans="1:21">
      <c r="B440" s="39" t="s">
        <v>4021</v>
      </c>
      <c r="C440" s="38" t="s">
        <v>4022</v>
      </c>
      <c r="D440" s="39" t="s">
        <v>4023</v>
      </c>
      <c r="E440" s="39" t="s">
        <v>6106</v>
      </c>
      <c r="F440" s="5">
        <f t="shared" si="49"/>
        <v>18</v>
      </c>
      <c r="G440" s="5" t="str">
        <f t="shared" si="50"/>
        <v>4</v>
      </c>
      <c r="H440" s="81">
        <f>IFERROR(VLOOKUP(B440,'1º SEM 2019'!$B:$I,8,0),0)</f>
        <v>67534.240000000005</v>
      </c>
      <c r="I440" s="81">
        <f>IFERROR(VLOOKUP(B440,'07.2019'!$B$10:$J$954,8,0),0)</f>
        <v>50111.21</v>
      </c>
      <c r="J440" s="81">
        <f>IFERROR(VLOOKUP(B440,'08.2019'!$B$10:$J$983,8,0),0)</f>
        <v>74445.7</v>
      </c>
      <c r="K440" s="82">
        <f t="shared" si="51"/>
        <v>24334.489999999998</v>
      </c>
      <c r="L440" s="81">
        <f>IFERROR(VLOOKUP(B440,'09.2019'!$B$12:$J$998,8,0),0)</f>
        <v>117301.52</v>
      </c>
      <c r="M440" s="82">
        <f t="shared" si="52"/>
        <v>42855.820000000007</v>
      </c>
      <c r="N440" s="81">
        <f>IFERROR(VLOOKUP(B440,'Balancete 10.2019'!$B$10:$J$1020,8,0),0)</f>
        <v>112855.65</v>
      </c>
      <c r="O440" s="82">
        <f t="shared" si="53"/>
        <v>-4445.8700000000099</v>
      </c>
      <c r="P440" s="153">
        <f>IFERROR(VLOOKUP(B440,'Balancete 11.2019'!$B$11:$I$1020,8,0),0)</f>
        <v>151730.42000000001</v>
      </c>
      <c r="Q440" s="82">
        <f t="shared" si="54"/>
        <v>38874.770000000019</v>
      </c>
      <c r="R440" s="153">
        <f>IFERROR(VLOOKUP(B440,'Balancete 12.2019'!$B$10:$I$1033,8,0),0)</f>
        <v>103844.32</v>
      </c>
      <c r="S440" s="82">
        <f t="shared" si="55"/>
        <v>-47886.100000000006</v>
      </c>
      <c r="T440" s="85">
        <f t="shared" si="56"/>
        <v>-2.2318040724099459</v>
      </c>
      <c r="U440" s="153">
        <f>IFERROR(VLOOKUP(B440,'Balancete acumulado 2019'!$B$10:$I$1047,8,0),0)</f>
        <v>103844.32</v>
      </c>
    </row>
    <row r="441" spans="1:21" hidden="1">
      <c r="A441"/>
      <c r="B441" s="35" t="s">
        <v>4024</v>
      </c>
      <c r="C441" s="34" t="s">
        <v>1</v>
      </c>
      <c r="D441" s="35" t="s">
        <v>4025</v>
      </c>
      <c r="E441" s="39"/>
      <c r="F441" s="5">
        <f t="shared" si="49"/>
        <v>13</v>
      </c>
      <c r="G441" s="5" t="str">
        <f t="shared" si="50"/>
        <v>4</v>
      </c>
      <c r="H441" s="81">
        <f>IFERROR(VLOOKUP(B441,'1º SEM 2019'!$B:$I,8,0),0)</f>
        <v>33121102.420000002</v>
      </c>
      <c r="I441" s="81">
        <f>IFERROR(VLOOKUP(B441,'07.2019'!$B$10:$J$954,8,0),0)</f>
        <v>43627699.280000001</v>
      </c>
      <c r="J441" s="81">
        <f>IFERROR(VLOOKUP(B441,'08.2019'!$B$10:$J$983,8,0),0)</f>
        <v>38724955.030000001</v>
      </c>
      <c r="K441" s="82">
        <f t="shared" si="51"/>
        <v>-4902744.25</v>
      </c>
      <c r="L441" s="81">
        <f>IFERROR(VLOOKUP(B441,'09.2019'!$B$12:$J$998,8,0),0)</f>
        <v>36227427.049999997</v>
      </c>
      <c r="M441" s="82">
        <f t="shared" si="52"/>
        <v>-2497527.9800000042</v>
      </c>
      <c r="N441" s="81">
        <f>IFERROR(VLOOKUP(B441,'Balancete 10.2019'!$B$10:$J$1020,8,0),0)</f>
        <v>35727137.439999998</v>
      </c>
      <c r="O441" s="82">
        <f t="shared" si="53"/>
        <v>-500289.6099999994</v>
      </c>
      <c r="P441" s="153">
        <f>IFERROR(VLOOKUP(B441,'Balancete 11.2019'!$B$11:$I$1020,8,0),0)</f>
        <v>37709080.710000001</v>
      </c>
      <c r="Q441" s="82">
        <f t="shared" si="54"/>
        <v>1981943.2700000033</v>
      </c>
      <c r="R441" s="153">
        <f>IFERROR(VLOOKUP(B441,'Balancete 12.2019'!$B$10:$I$1033,8,0),0)</f>
        <v>39970885.530000001</v>
      </c>
      <c r="S441" s="82">
        <f t="shared" si="55"/>
        <v>2261804.8200000003</v>
      </c>
      <c r="T441" s="85">
        <f t="shared" si="56"/>
        <v>0.14120563097650951</v>
      </c>
      <c r="U441" s="153">
        <f>IFERROR(VLOOKUP(B441,'Balancete acumulado 2019'!$B$10:$I$1047,8,0),0)</f>
        <v>39970885.530000001</v>
      </c>
    </row>
    <row r="442" spans="1:21">
      <c r="B442" s="39" t="s">
        <v>4026</v>
      </c>
      <c r="C442" s="38" t="s">
        <v>4027</v>
      </c>
      <c r="D442" s="39" t="s">
        <v>4028</v>
      </c>
      <c r="E442" s="39" t="s">
        <v>6106</v>
      </c>
      <c r="F442" s="5">
        <f t="shared" si="49"/>
        <v>18</v>
      </c>
      <c r="G442" s="5" t="str">
        <f t="shared" si="50"/>
        <v>4</v>
      </c>
      <c r="H442" s="81">
        <f>IFERROR(VLOOKUP(B442,'1º SEM 2019'!$B:$I,8,0),0)</f>
        <v>32644189.77</v>
      </c>
      <c r="I442" s="81">
        <f>IFERROR(VLOOKUP(B442,'07.2019'!$B$10:$J$954,8,0),0)</f>
        <v>43157841.18</v>
      </c>
      <c r="J442" s="81">
        <f>IFERROR(VLOOKUP(B442,'08.2019'!$B$10:$J$983,8,0),0)</f>
        <v>38313703.82</v>
      </c>
      <c r="K442" s="82">
        <f t="shared" si="51"/>
        <v>-4844137.3599999994</v>
      </c>
      <c r="L442" s="81">
        <f>IFERROR(VLOOKUP(B442,'09.2019'!$B$12:$J$998,8,0),0)</f>
        <v>35758976.399999999</v>
      </c>
      <c r="M442" s="82">
        <f t="shared" si="52"/>
        <v>-2554727.4200000018</v>
      </c>
      <c r="N442" s="81">
        <f>IFERROR(VLOOKUP(B442,'Balancete 10.2019'!$B$10:$J$1020,8,0),0)</f>
        <v>35292321.640000001</v>
      </c>
      <c r="O442" s="82">
        <f t="shared" si="53"/>
        <v>-466654.75999999791</v>
      </c>
      <c r="P442" s="153">
        <f>IFERROR(VLOOKUP(B442,'Balancete 11.2019'!$B$11:$I$1020,8,0),0)</f>
        <v>37346525.600000001</v>
      </c>
      <c r="Q442" s="82">
        <f t="shared" si="54"/>
        <v>2054203.9600000009</v>
      </c>
      <c r="R442" s="153">
        <f>IFERROR(VLOOKUP(B442,'Balancete 12.2019'!$B$10:$I$1033,8,0),0)</f>
        <v>39574350.57</v>
      </c>
      <c r="S442" s="82">
        <f t="shared" si="55"/>
        <v>2227824.9699999988</v>
      </c>
      <c r="T442" s="85">
        <f t="shared" si="56"/>
        <v>8.4519849723197815E-2</v>
      </c>
      <c r="U442" s="153">
        <f>IFERROR(VLOOKUP(B442,'Balancete acumulado 2019'!$B$10:$I$1047,8,0),0)</f>
        <v>39574350.57</v>
      </c>
    </row>
    <row r="443" spans="1:21">
      <c r="B443" s="39" t="s">
        <v>4029</v>
      </c>
      <c r="C443" s="38" t="s">
        <v>4030</v>
      </c>
      <c r="D443" s="39" t="s">
        <v>4031</v>
      </c>
      <c r="E443" s="39" t="s">
        <v>6106</v>
      </c>
      <c r="F443" s="5">
        <f t="shared" si="49"/>
        <v>18</v>
      </c>
      <c r="G443" s="5" t="str">
        <f t="shared" si="50"/>
        <v>4</v>
      </c>
      <c r="H443" s="81">
        <f>IFERROR(VLOOKUP(B443,'1º SEM 2019'!$B:$I,8,0),0)</f>
        <v>476912.65</v>
      </c>
      <c r="I443" s="81">
        <f>IFERROR(VLOOKUP(B443,'07.2019'!$B$10:$J$954,8,0),0)</f>
        <v>469858.1</v>
      </c>
      <c r="J443" s="81">
        <f>IFERROR(VLOOKUP(B443,'08.2019'!$B$10:$J$983,8,0),0)</f>
        <v>411251.21</v>
      </c>
      <c r="K443" s="82">
        <f t="shared" si="51"/>
        <v>-58606.889999999956</v>
      </c>
      <c r="L443" s="81">
        <f>IFERROR(VLOOKUP(B443,'09.2019'!$B$12:$J$998,8,0),0)</f>
        <v>468450.65</v>
      </c>
      <c r="M443" s="82">
        <f t="shared" si="52"/>
        <v>57199.44</v>
      </c>
      <c r="N443" s="81">
        <f>IFERROR(VLOOKUP(B443,'Balancete 10.2019'!$B$10:$J$1020,8,0),0)</f>
        <v>434815.8</v>
      </c>
      <c r="O443" s="82">
        <f t="shared" si="53"/>
        <v>-33634.850000000035</v>
      </c>
      <c r="P443" s="153">
        <f>IFERROR(VLOOKUP(B443,'Balancete 11.2019'!$B$11:$I$1020,8,0),0)</f>
        <v>362555.11</v>
      </c>
      <c r="Q443" s="82">
        <f t="shared" si="54"/>
        <v>-72260.69</v>
      </c>
      <c r="R443" s="153">
        <f>IFERROR(VLOOKUP(B443,'Balancete 12.2019'!$B$10:$I$1033,8,0),0)</f>
        <v>396534.96</v>
      </c>
      <c r="S443" s="82">
        <f t="shared" si="55"/>
        <v>33979.850000000035</v>
      </c>
      <c r="T443" s="85">
        <f t="shared" si="56"/>
        <v>-1.4702397666006237</v>
      </c>
      <c r="U443" s="153">
        <f>IFERROR(VLOOKUP(B443,'Balancete acumulado 2019'!$B$10:$I$1047,8,0),0)</f>
        <v>396534.96</v>
      </c>
    </row>
    <row r="444" spans="1:21" hidden="1">
      <c r="A444"/>
      <c r="B444" s="35" t="s">
        <v>4032</v>
      </c>
      <c r="C444" s="34" t="s">
        <v>1</v>
      </c>
      <c r="D444" s="35" t="s">
        <v>4033</v>
      </c>
      <c r="E444" s="39"/>
      <c r="F444" s="5">
        <f t="shared" si="49"/>
        <v>13</v>
      </c>
      <c r="G444" s="5" t="str">
        <f t="shared" si="50"/>
        <v>4</v>
      </c>
      <c r="H444" s="81">
        <f>IFERROR(VLOOKUP(B444,'1º SEM 2019'!$B:$I,8,0),0)</f>
        <v>25807.16</v>
      </c>
      <c r="I444" s="81">
        <f>IFERROR(VLOOKUP(B444,'07.2019'!$B$10:$J$954,8,0),0)</f>
        <v>26163.96</v>
      </c>
      <c r="J444" s="81">
        <f>IFERROR(VLOOKUP(B444,'08.2019'!$B$10:$J$983,8,0),0)</f>
        <v>26307.23</v>
      </c>
      <c r="K444" s="82">
        <f t="shared" si="51"/>
        <v>143.27000000000044</v>
      </c>
      <c r="L444" s="81">
        <f>IFERROR(VLOOKUP(B444,'09.2019'!$B$12:$J$998,8,0),0)</f>
        <v>78144.81</v>
      </c>
      <c r="M444" s="82">
        <f t="shared" si="52"/>
        <v>51837.58</v>
      </c>
      <c r="N444" s="81">
        <f>IFERROR(VLOOKUP(B444,'Balancete 10.2019'!$B$10:$J$1020,8,0),0)</f>
        <v>83783.73</v>
      </c>
      <c r="O444" s="82">
        <f t="shared" si="53"/>
        <v>5638.9199999999983</v>
      </c>
      <c r="P444" s="153">
        <f>IFERROR(VLOOKUP(B444,'Balancete 11.2019'!$B$11:$I$1020,8,0),0)</f>
        <v>83817.53</v>
      </c>
      <c r="Q444" s="82">
        <f t="shared" si="54"/>
        <v>33.80000000000291</v>
      </c>
      <c r="R444" s="153">
        <f>IFERROR(VLOOKUP(B444,'Balancete 12.2019'!$B$10:$I$1033,8,0),0)</f>
        <v>30660.87</v>
      </c>
      <c r="S444" s="82">
        <f t="shared" si="55"/>
        <v>-53156.66</v>
      </c>
      <c r="T444" s="85">
        <f t="shared" si="56"/>
        <v>-1573.6822485205748</v>
      </c>
      <c r="U444" s="153">
        <f>IFERROR(VLOOKUP(B444,'Balancete acumulado 2019'!$B$10:$I$1047,8,0),0)</f>
        <v>30660.87</v>
      </c>
    </row>
    <row r="445" spans="1:21" hidden="1">
      <c r="A445"/>
      <c r="B445" s="35" t="s">
        <v>4034</v>
      </c>
      <c r="C445" s="34" t="s">
        <v>1</v>
      </c>
      <c r="D445" s="35" t="s">
        <v>4035</v>
      </c>
      <c r="E445" s="39"/>
      <c r="F445" s="5">
        <f t="shared" si="49"/>
        <v>13</v>
      </c>
      <c r="G445" s="5" t="str">
        <f t="shared" si="50"/>
        <v>4</v>
      </c>
      <c r="H445" s="81">
        <f>IFERROR(VLOOKUP(B445,'1º SEM 2019'!$B:$I,8,0),0)</f>
        <v>18897.830000000002</v>
      </c>
      <c r="I445" s="81">
        <f>IFERROR(VLOOKUP(B445,'07.2019'!$B$10:$J$954,8,0),0)</f>
        <v>19077.89</v>
      </c>
      <c r="J445" s="81">
        <f>IFERROR(VLOOKUP(B445,'08.2019'!$B$10:$J$983,8,0),0)</f>
        <v>19187.900000000001</v>
      </c>
      <c r="K445" s="82">
        <f t="shared" si="51"/>
        <v>110.01000000000204</v>
      </c>
      <c r="L445" s="81">
        <f>IFERROR(VLOOKUP(B445,'09.2019'!$B$12:$J$998,8,0),0)</f>
        <v>71001.460000000006</v>
      </c>
      <c r="M445" s="82">
        <f t="shared" si="52"/>
        <v>51813.560000000005</v>
      </c>
      <c r="N445" s="81">
        <f>IFERROR(VLOOKUP(B445,'Balancete 10.2019'!$B$10:$J$1020,8,0),0)</f>
        <v>76537.100000000006</v>
      </c>
      <c r="O445" s="82">
        <f t="shared" si="53"/>
        <v>5535.6399999999994</v>
      </c>
      <c r="P445" s="153">
        <f>IFERROR(VLOOKUP(B445,'Balancete 11.2019'!$B$11:$I$1020,8,0),0)</f>
        <v>76567.97</v>
      </c>
      <c r="Q445" s="82">
        <f t="shared" si="54"/>
        <v>30.869999999995343</v>
      </c>
      <c r="R445" s="153">
        <f>IFERROR(VLOOKUP(B445,'Balancete 12.2019'!$B$10:$I$1033,8,0),0)</f>
        <v>23336.03</v>
      </c>
      <c r="S445" s="82">
        <f t="shared" si="55"/>
        <v>-53231.94</v>
      </c>
      <c r="T445" s="85">
        <f t="shared" si="56"/>
        <v>-1725.390670554196</v>
      </c>
      <c r="U445" s="153">
        <f>IFERROR(VLOOKUP(B445,'Balancete acumulado 2019'!$B$10:$I$1047,8,0),0)</f>
        <v>23336.03</v>
      </c>
    </row>
    <row r="446" spans="1:21">
      <c r="B446" s="39" t="s">
        <v>4036</v>
      </c>
      <c r="C446" s="38" t="s">
        <v>4037</v>
      </c>
      <c r="D446" s="39" t="s">
        <v>4038</v>
      </c>
      <c r="E446" s="39" t="s">
        <v>6106</v>
      </c>
      <c r="F446" s="5">
        <f t="shared" si="49"/>
        <v>18</v>
      </c>
      <c r="G446" s="5" t="str">
        <f t="shared" si="50"/>
        <v>4</v>
      </c>
      <c r="H446" s="81">
        <f>IFERROR(VLOOKUP(B446,'1º SEM 2019'!$B:$I,8,0),0)</f>
        <v>18897.830000000002</v>
      </c>
      <c r="I446" s="81">
        <f>IFERROR(VLOOKUP(B446,'07.2019'!$B$10:$J$954,8,0),0)</f>
        <v>19077.89</v>
      </c>
      <c r="J446" s="81">
        <f>IFERROR(VLOOKUP(B446,'08.2019'!$B$10:$J$983,8,0),0)</f>
        <v>19187.900000000001</v>
      </c>
      <c r="K446" s="82">
        <f t="shared" si="51"/>
        <v>110.01000000000204</v>
      </c>
      <c r="L446" s="81">
        <f>IFERROR(VLOOKUP(B446,'09.2019'!$B$12:$J$998,8,0),0)</f>
        <v>71001.460000000006</v>
      </c>
      <c r="M446" s="82">
        <f t="shared" si="52"/>
        <v>51813.560000000005</v>
      </c>
      <c r="N446" s="81">
        <f>IFERROR(VLOOKUP(B446,'Balancete 10.2019'!$B$10:$J$1020,8,0),0)</f>
        <v>76537.100000000006</v>
      </c>
      <c r="O446" s="82">
        <f t="shared" si="53"/>
        <v>5535.6399999999994</v>
      </c>
      <c r="P446" s="153">
        <f>IFERROR(VLOOKUP(B446,'Balancete 11.2019'!$B$11:$I$1020,8,0),0)</f>
        <v>76567.97</v>
      </c>
      <c r="Q446" s="82">
        <f t="shared" si="54"/>
        <v>30.869999999995343</v>
      </c>
      <c r="R446" s="153">
        <f>IFERROR(VLOOKUP(B446,'Balancete 12.2019'!$B$10:$I$1033,8,0),0)</f>
        <v>23336.03</v>
      </c>
      <c r="S446" s="82">
        <f t="shared" si="55"/>
        <v>-53231.94</v>
      </c>
      <c r="T446" s="85">
        <f t="shared" si="56"/>
        <v>-1725.390670554196</v>
      </c>
      <c r="U446" s="153">
        <f>IFERROR(VLOOKUP(B446,'Balancete acumulado 2019'!$B$10:$I$1047,8,0),0)</f>
        <v>23336.03</v>
      </c>
    </row>
    <row r="447" spans="1:21" hidden="1">
      <c r="A447"/>
      <c r="B447" s="35" t="s">
        <v>4039</v>
      </c>
      <c r="C447" s="34" t="s">
        <v>1</v>
      </c>
      <c r="D447" s="35" t="s">
        <v>4040</v>
      </c>
      <c r="E447" s="39"/>
      <c r="F447" s="5">
        <f t="shared" si="49"/>
        <v>13</v>
      </c>
      <c r="G447" s="5" t="str">
        <f t="shared" si="50"/>
        <v>4</v>
      </c>
      <c r="H447" s="81">
        <f>IFERROR(VLOOKUP(B447,'1º SEM 2019'!$B:$I,8,0),0)</f>
        <v>6909.33</v>
      </c>
      <c r="I447" s="81">
        <f>IFERROR(VLOOKUP(B447,'07.2019'!$B$10:$J$954,8,0),0)</f>
        <v>7086.07</v>
      </c>
      <c r="J447" s="81">
        <f>IFERROR(VLOOKUP(B447,'08.2019'!$B$10:$J$983,8,0),0)</f>
        <v>7119.33</v>
      </c>
      <c r="K447" s="82">
        <f t="shared" si="51"/>
        <v>33.260000000000218</v>
      </c>
      <c r="L447" s="81">
        <f>IFERROR(VLOOKUP(B447,'09.2019'!$B$12:$J$998,8,0),0)</f>
        <v>7143.35</v>
      </c>
      <c r="M447" s="82">
        <f t="shared" si="52"/>
        <v>24.020000000000437</v>
      </c>
      <c r="N447" s="81">
        <f>IFERROR(VLOOKUP(B447,'Balancete 10.2019'!$B$10:$J$1020,8,0),0)</f>
        <v>7246.63</v>
      </c>
      <c r="O447" s="82">
        <f t="shared" si="53"/>
        <v>103.27999999999975</v>
      </c>
      <c r="P447" s="153">
        <f>IFERROR(VLOOKUP(B447,'Balancete 11.2019'!$B$11:$I$1020,8,0),0)</f>
        <v>7249.56</v>
      </c>
      <c r="Q447" s="82">
        <f t="shared" si="54"/>
        <v>2.930000000000291</v>
      </c>
      <c r="R447" s="153">
        <f>IFERROR(VLOOKUP(B447,'Balancete 12.2019'!$B$10:$I$1033,8,0),0)</f>
        <v>7324.84</v>
      </c>
      <c r="S447" s="82">
        <f t="shared" si="55"/>
        <v>75.279999999999745</v>
      </c>
      <c r="T447" s="85">
        <f t="shared" si="56"/>
        <v>24.69283276450248</v>
      </c>
      <c r="U447" s="153">
        <f>IFERROR(VLOOKUP(B447,'Balancete acumulado 2019'!$B$10:$I$1047,8,0),0)</f>
        <v>7324.84</v>
      </c>
    </row>
    <row r="448" spans="1:21">
      <c r="B448" s="39" t="s">
        <v>4041</v>
      </c>
      <c r="C448" s="38" t="s">
        <v>4042</v>
      </c>
      <c r="D448" s="39" t="s">
        <v>4043</v>
      </c>
      <c r="E448" s="39" t="s">
        <v>6106</v>
      </c>
      <c r="F448" s="5">
        <f t="shared" si="49"/>
        <v>18</v>
      </c>
      <c r="G448" s="5" t="str">
        <f t="shared" si="50"/>
        <v>4</v>
      </c>
      <c r="H448" s="81">
        <f>IFERROR(VLOOKUP(B448,'1º SEM 2019'!$B:$I,8,0),0)</f>
        <v>6909.33</v>
      </c>
      <c r="I448" s="81">
        <f>IFERROR(VLOOKUP(B448,'07.2019'!$B$10:$J$954,8,0),0)</f>
        <v>7086.07</v>
      </c>
      <c r="J448" s="81">
        <f>IFERROR(VLOOKUP(B448,'08.2019'!$B$10:$J$983,8,0),0)</f>
        <v>7119.33</v>
      </c>
      <c r="K448" s="82">
        <f t="shared" si="51"/>
        <v>33.260000000000218</v>
      </c>
      <c r="L448" s="81">
        <f>IFERROR(VLOOKUP(B448,'09.2019'!$B$12:$J$998,8,0),0)</f>
        <v>7143.35</v>
      </c>
      <c r="M448" s="82">
        <f t="shared" si="52"/>
        <v>24.020000000000437</v>
      </c>
      <c r="N448" s="81">
        <f>IFERROR(VLOOKUP(B448,'Balancete 10.2019'!$B$10:$J$1020,8,0),0)</f>
        <v>7246.63</v>
      </c>
      <c r="O448" s="82">
        <f t="shared" si="53"/>
        <v>103.27999999999975</v>
      </c>
      <c r="P448" s="153">
        <f>IFERROR(VLOOKUP(B448,'Balancete 11.2019'!$B$11:$I$1020,8,0),0)</f>
        <v>7249.56</v>
      </c>
      <c r="Q448" s="82">
        <f t="shared" si="54"/>
        <v>2.930000000000291</v>
      </c>
      <c r="R448" s="153">
        <f>IFERROR(VLOOKUP(B448,'Balancete 12.2019'!$B$10:$I$1033,8,0),0)</f>
        <v>7324.84</v>
      </c>
      <c r="S448" s="82">
        <f t="shared" si="55"/>
        <v>75.279999999999745</v>
      </c>
      <c r="T448" s="85">
        <f t="shared" si="56"/>
        <v>24.69283276450248</v>
      </c>
      <c r="U448" s="153">
        <f>IFERROR(VLOOKUP(B448,'Balancete acumulado 2019'!$B$10:$I$1047,8,0),0)</f>
        <v>7324.84</v>
      </c>
    </row>
    <row r="449" spans="1:21" hidden="1">
      <c r="A449"/>
      <c r="B449" s="35" t="s">
        <v>4044</v>
      </c>
      <c r="C449" s="34" t="s">
        <v>1</v>
      </c>
      <c r="D449" s="35" t="s">
        <v>4045</v>
      </c>
      <c r="E449" s="39"/>
      <c r="F449" s="5">
        <f t="shared" si="49"/>
        <v>13</v>
      </c>
      <c r="G449" s="5" t="str">
        <f t="shared" si="50"/>
        <v>4</v>
      </c>
      <c r="H449" s="81">
        <f>IFERROR(VLOOKUP(B449,'1º SEM 2019'!$B:$I,8,0),0)</f>
        <v>1657256.16</v>
      </c>
      <c r="I449" s="81">
        <f>IFERROR(VLOOKUP(B449,'07.2019'!$B$10:$J$954,8,0),0)</f>
        <v>1665463.6</v>
      </c>
      <c r="J449" s="81">
        <f>IFERROR(VLOOKUP(B449,'08.2019'!$B$10:$J$983,8,0),0)</f>
        <v>1673778.63</v>
      </c>
      <c r="K449" s="82">
        <f t="shared" si="51"/>
        <v>8315.0299999997951</v>
      </c>
      <c r="L449" s="81">
        <f>IFERROR(VLOOKUP(B449,'09.2019'!$B$12:$J$998,8,0),0)</f>
        <v>1675832.19</v>
      </c>
      <c r="M449" s="82">
        <f t="shared" si="52"/>
        <v>2053.5600000000559</v>
      </c>
      <c r="N449" s="81">
        <f>IFERROR(VLOOKUP(B449,'Balancete 10.2019'!$B$10:$J$1020,8,0),0)</f>
        <v>1683831.54</v>
      </c>
      <c r="O449" s="82">
        <f t="shared" si="53"/>
        <v>7999.3500000000931</v>
      </c>
      <c r="P449" s="153">
        <f>IFERROR(VLOOKUP(B449,'Balancete 11.2019'!$B$11:$I$1020,8,0),0)</f>
        <v>1690189.87</v>
      </c>
      <c r="Q449" s="82">
        <f t="shared" si="54"/>
        <v>6358.3300000000745</v>
      </c>
      <c r="R449" s="153">
        <f>IFERROR(VLOOKUP(B449,'Balancete 12.2019'!$B$10:$I$1033,8,0),0)</f>
        <v>1696511.65</v>
      </c>
      <c r="S449" s="82">
        <f t="shared" si="55"/>
        <v>6321.7799999997951</v>
      </c>
      <c r="T449" s="85">
        <f t="shared" si="56"/>
        <v>-5.7483647436165075E-3</v>
      </c>
      <c r="U449" s="153">
        <f>IFERROR(VLOOKUP(B449,'Balancete acumulado 2019'!$B$10:$I$1047,8,0),0)</f>
        <v>1696511.65</v>
      </c>
    </row>
    <row r="450" spans="1:21" hidden="1">
      <c r="A450"/>
      <c r="B450" s="35" t="s">
        <v>4046</v>
      </c>
      <c r="C450" s="34" t="s">
        <v>1</v>
      </c>
      <c r="D450" s="35" t="s">
        <v>4047</v>
      </c>
      <c r="E450" s="39"/>
      <c r="F450" s="5">
        <f t="shared" si="49"/>
        <v>13</v>
      </c>
      <c r="G450" s="5" t="str">
        <f t="shared" si="50"/>
        <v>4</v>
      </c>
      <c r="H450" s="81">
        <f>IFERROR(VLOOKUP(B450,'1º SEM 2019'!$B:$I,8,0),0)</f>
        <v>1657256.16</v>
      </c>
      <c r="I450" s="81">
        <f>IFERROR(VLOOKUP(B450,'07.2019'!$B$10:$J$954,8,0),0)</f>
        <v>1665463.6</v>
      </c>
      <c r="J450" s="81">
        <f>IFERROR(VLOOKUP(B450,'08.2019'!$B$10:$J$983,8,0),0)</f>
        <v>1673778.63</v>
      </c>
      <c r="K450" s="82">
        <f t="shared" si="51"/>
        <v>8315.0299999997951</v>
      </c>
      <c r="L450" s="81">
        <f>IFERROR(VLOOKUP(B450,'09.2019'!$B$12:$J$998,8,0),0)</f>
        <v>1675832.19</v>
      </c>
      <c r="M450" s="82">
        <f t="shared" si="52"/>
        <v>2053.5600000000559</v>
      </c>
      <c r="N450" s="81">
        <f>IFERROR(VLOOKUP(B450,'Balancete 10.2019'!$B$10:$J$1020,8,0),0)</f>
        <v>1683831.54</v>
      </c>
      <c r="O450" s="82">
        <f t="shared" si="53"/>
        <v>7999.3500000000931</v>
      </c>
      <c r="P450" s="153">
        <f>IFERROR(VLOOKUP(B450,'Balancete 11.2019'!$B$11:$I$1020,8,0),0)</f>
        <v>1690189.87</v>
      </c>
      <c r="Q450" s="82">
        <f t="shared" si="54"/>
        <v>6358.3300000000745</v>
      </c>
      <c r="R450" s="153">
        <f>IFERROR(VLOOKUP(B450,'Balancete 12.2019'!$B$10:$I$1033,8,0),0)</f>
        <v>1696511.65</v>
      </c>
      <c r="S450" s="82">
        <f t="shared" si="55"/>
        <v>6321.7799999997951</v>
      </c>
      <c r="T450" s="85">
        <f t="shared" si="56"/>
        <v>-5.7483647436165075E-3</v>
      </c>
      <c r="U450" s="153">
        <f>IFERROR(VLOOKUP(B450,'Balancete acumulado 2019'!$B$10:$I$1047,8,0),0)</f>
        <v>1696511.65</v>
      </c>
    </row>
    <row r="451" spans="1:21" hidden="1">
      <c r="A451"/>
      <c r="B451" s="35" t="s">
        <v>4048</v>
      </c>
      <c r="C451" s="34" t="s">
        <v>1</v>
      </c>
      <c r="D451" s="35" t="s">
        <v>4049</v>
      </c>
      <c r="E451" s="39"/>
      <c r="F451" s="5">
        <f t="shared" si="49"/>
        <v>13</v>
      </c>
      <c r="G451" s="5" t="str">
        <f t="shared" si="50"/>
        <v>4</v>
      </c>
      <c r="H451" s="81">
        <f>IFERROR(VLOOKUP(B451,'1º SEM 2019'!$B:$I,8,0),0)</f>
        <v>1657256.16</v>
      </c>
      <c r="I451" s="81">
        <f>IFERROR(VLOOKUP(B451,'07.2019'!$B$10:$J$954,8,0),0)</f>
        <v>1665463.6</v>
      </c>
      <c r="J451" s="81">
        <f>IFERROR(VLOOKUP(B451,'08.2019'!$B$10:$J$983,8,0),0)</f>
        <v>1673778.63</v>
      </c>
      <c r="K451" s="82">
        <f t="shared" si="51"/>
        <v>8315.0299999997951</v>
      </c>
      <c r="L451" s="81">
        <f>IFERROR(VLOOKUP(B451,'09.2019'!$B$12:$J$998,8,0),0)</f>
        <v>1675832.19</v>
      </c>
      <c r="M451" s="82">
        <f t="shared" si="52"/>
        <v>2053.5600000000559</v>
      </c>
      <c r="N451" s="81">
        <f>IFERROR(VLOOKUP(B451,'Balancete 10.2019'!$B$10:$J$1020,8,0),0)</f>
        <v>1683831.54</v>
      </c>
      <c r="O451" s="82">
        <f t="shared" si="53"/>
        <v>7999.3500000000931</v>
      </c>
      <c r="P451" s="153">
        <f>IFERROR(VLOOKUP(B451,'Balancete 11.2019'!$B$11:$I$1020,8,0),0)</f>
        <v>1690189.87</v>
      </c>
      <c r="Q451" s="82">
        <f t="shared" si="54"/>
        <v>6358.3300000000745</v>
      </c>
      <c r="R451" s="153">
        <f>IFERROR(VLOOKUP(B451,'Balancete 12.2019'!$B$10:$I$1033,8,0),0)</f>
        <v>1696511.65</v>
      </c>
      <c r="S451" s="82">
        <f t="shared" si="55"/>
        <v>6321.7799999997951</v>
      </c>
      <c r="T451" s="85">
        <f t="shared" si="56"/>
        <v>-5.7483647436165075E-3</v>
      </c>
      <c r="U451" s="153">
        <f>IFERROR(VLOOKUP(B451,'Balancete acumulado 2019'!$B$10:$I$1047,8,0),0)</f>
        <v>1696511.65</v>
      </c>
    </row>
    <row r="452" spans="1:21">
      <c r="B452" s="39" t="s">
        <v>4050</v>
      </c>
      <c r="C452" s="38" t="s">
        <v>4051</v>
      </c>
      <c r="D452" s="39" t="s">
        <v>4052</v>
      </c>
      <c r="E452" s="39" t="s">
        <v>6107</v>
      </c>
      <c r="F452" s="5">
        <f t="shared" ref="F452:F515" si="57">LEN(B452)</f>
        <v>18</v>
      </c>
      <c r="G452" s="5" t="str">
        <f t="shared" ref="G452:G515" si="58">LEFT(B452)</f>
        <v>4</v>
      </c>
      <c r="H452" s="81">
        <f>IFERROR(VLOOKUP(B452,'1º SEM 2019'!$B:$I,8,0),0)</f>
        <v>1657256.16</v>
      </c>
      <c r="I452" s="81">
        <f>IFERROR(VLOOKUP(B452,'07.2019'!$B$10:$J$954,8,0),0)</f>
        <v>1665463.6</v>
      </c>
      <c r="J452" s="81">
        <f>IFERROR(VLOOKUP(B452,'08.2019'!$B$10:$J$983,8,0),0)</f>
        <v>1673778.63</v>
      </c>
      <c r="K452" s="82">
        <f t="shared" ref="K452:K516" si="59">J452-I452</f>
        <v>8315.0299999997951</v>
      </c>
      <c r="L452" s="81">
        <f>IFERROR(VLOOKUP(B452,'09.2019'!$B$12:$J$998,8,0),0)</f>
        <v>1675832.19</v>
      </c>
      <c r="M452" s="82">
        <f t="shared" ref="M452:M516" si="60">L452-J452</f>
        <v>2053.5600000000559</v>
      </c>
      <c r="N452" s="81">
        <f>IFERROR(VLOOKUP(B452,'Balancete 10.2019'!$B$10:$J$1020,8,0),0)</f>
        <v>1683831.54</v>
      </c>
      <c r="O452" s="82">
        <f t="shared" ref="O452:O516" si="61">N452-L452</f>
        <v>7999.3500000000931</v>
      </c>
      <c r="P452" s="153">
        <f>IFERROR(VLOOKUP(B452,'Balancete 11.2019'!$B$11:$I$1020,8,0),0)</f>
        <v>1690189.87</v>
      </c>
      <c r="Q452" s="82">
        <f t="shared" ref="Q452:Q516" si="62">P452-N452</f>
        <v>6358.3300000000745</v>
      </c>
      <c r="R452" s="153">
        <f>IFERROR(VLOOKUP(B452,'Balancete 12.2019'!$B$10:$I$1033,8,0),0)</f>
        <v>1696511.65</v>
      </c>
      <c r="S452" s="82">
        <f t="shared" ref="S452:S515" si="63">R452-P452</f>
        <v>6321.7799999997951</v>
      </c>
      <c r="T452" s="85">
        <f t="shared" ref="T452:T515" si="64">IFERROR(S452/Q452-1,0)</f>
        <v>-5.7483647436165075E-3</v>
      </c>
      <c r="U452" s="153">
        <f>IFERROR(VLOOKUP(B452,'Balancete acumulado 2019'!$B$10:$I$1047,8,0),0)</f>
        <v>1696511.65</v>
      </c>
    </row>
    <row r="453" spans="1:21" hidden="1">
      <c r="A453"/>
      <c r="B453" s="35" t="s">
        <v>4053</v>
      </c>
      <c r="C453" s="34" t="s">
        <v>1</v>
      </c>
      <c r="D453" s="35" t="s">
        <v>4054</v>
      </c>
      <c r="E453" s="39"/>
      <c r="F453" s="5">
        <f t="shared" si="57"/>
        <v>13</v>
      </c>
      <c r="G453" s="5" t="str">
        <f t="shared" si="58"/>
        <v>4</v>
      </c>
      <c r="H453" s="81">
        <f>IFERROR(VLOOKUP(B453,'1º SEM 2019'!$B:$I,8,0),0)</f>
        <v>136340733.81</v>
      </c>
      <c r="I453" s="81">
        <f>IFERROR(VLOOKUP(B453,'07.2019'!$B$10:$J$954,8,0),0)</f>
        <v>132222660.38</v>
      </c>
      <c r="J453" s="81">
        <f>IFERROR(VLOOKUP(B453,'08.2019'!$B$10:$J$983,8,0),0)</f>
        <v>137953447.22</v>
      </c>
      <c r="K453" s="82">
        <f t="shared" si="59"/>
        <v>5730786.8400000036</v>
      </c>
      <c r="L453" s="81">
        <f>IFERROR(VLOOKUP(B453,'09.2019'!$B$12:$J$998,8,0),0)</f>
        <v>139497657.94</v>
      </c>
      <c r="M453" s="82">
        <f t="shared" si="60"/>
        <v>1544210.7199999988</v>
      </c>
      <c r="N453" s="81">
        <f>IFERROR(VLOOKUP(B453,'Balancete 10.2019'!$B$10:$J$1020,8,0),0)</f>
        <v>141769367.50999999</v>
      </c>
      <c r="O453" s="82">
        <f t="shared" si="61"/>
        <v>2271709.5699999928</v>
      </c>
      <c r="P453" s="153">
        <f>IFERROR(VLOOKUP(B453,'Balancete 11.2019'!$B$11:$I$1020,8,0),0)</f>
        <v>142741793.96000001</v>
      </c>
      <c r="Q453" s="82">
        <f t="shared" si="62"/>
        <v>972426.45000001788</v>
      </c>
      <c r="R453" s="153">
        <f>IFERROR(VLOOKUP(B453,'Balancete 12.2019'!$B$10:$I$1033,8,0),0)</f>
        <v>142034839.59999999</v>
      </c>
      <c r="S453" s="82">
        <f t="shared" si="63"/>
        <v>-706954.36000001431</v>
      </c>
      <c r="T453" s="85">
        <f t="shared" si="64"/>
        <v>-1.7270003402313885</v>
      </c>
      <c r="U453" s="153">
        <f>IFERROR(VLOOKUP(B453,'Balancete acumulado 2019'!$B$10:$I$1047,8,0),0)</f>
        <v>142034839.59999999</v>
      </c>
    </row>
    <row r="454" spans="1:21" hidden="1">
      <c r="A454"/>
      <c r="B454" s="35" t="s">
        <v>4055</v>
      </c>
      <c r="C454" s="34" t="s">
        <v>1</v>
      </c>
      <c r="D454" s="35" t="s">
        <v>4056</v>
      </c>
      <c r="E454" s="39"/>
      <c r="F454" s="5">
        <f t="shared" si="57"/>
        <v>13</v>
      </c>
      <c r="G454" s="5" t="str">
        <f t="shared" si="58"/>
        <v>4</v>
      </c>
      <c r="H454" s="81">
        <f>IFERROR(VLOOKUP(B454,'1º SEM 2019'!$B:$I,8,0),0)</f>
        <v>136340733.81</v>
      </c>
      <c r="I454" s="81">
        <f>IFERROR(VLOOKUP(B454,'07.2019'!$B$10:$J$954,8,0),0)</f>
        <v>132222660.38</v>
      </c>
      <c r="J454" s="81">
        <f>IFERROR(VLOOKUP(B454,'08.2019'!$B$10:$J$983,8,0),0)</f>
        <v>137953447.22</v>
      </c>
      <c r="K454" s="82">
        <f t="shared" si="59"/>
        <v>5730786.8400000036</v>
      </c>
      <c r="L454" s="81">
        <f>IFERROR(VLOOKUP(B454,'09.2019'!$B$12:$J$998,8,0),0)</f>
        <v>139497657.94</v>
      </c>
      <c r="M454" s="82">
        <f t="shared" si="60"/>
        <v>1544210.7199999988</v>
      </c>
      <c r="N454" s="81">
        <f>IFERROR(VLOOKUP(B454,'Balancete 10.2019'!$B$10:$J$1020,8,0),0)</f>
        <v>141769367.50999999</v>
      </c>
      <c r="O454" s="82">
        <f t="shared" si="61"/>
        <v>2271709.5699999928</v>
      </c>
      <c r="P454" s="153">
        <f>IFERROR(VLOOKUP(B454,'Balancete 11.2019'!$B$11:$I$1020,8,0),0)</f>
        <v>142741793.96000001</v>
      </c>
      <c r="Q454" s="82">
        <f t="shared" si="62"/>
        <v>972426.45000001788</v>
      </c>
      <c r="R454" s="153">
        <f>IFERROR(VLOOKUP(B454,'Balancete 12.2019'!$B$10:$I$1033,8,0),0)</f>
        <v>142034839.59999999</v>
      </c>
      <c r="S454" s="82">
        <f t="shared" si="63"/>
        <v>-706954.36000001431</v>
      </c>
      <c r="T454" s="85">
        <f t="shared" si="64"/>
        <v>-1.7270003402313885</v>
      </c>
      <c r="U454" s="153">
        <f>IFERROR(VLOOKUP(B454,'Balancete acumulado 2019'!$B$10:$I$1047,8,0),0)</f>
        <v>142034839.59999999</v>
      </c>
    </row>
    <row r="455" spans="1:21" hidden="1">
      <c r="A455"/>
      <c r="B455" s="35" t="s">
        <v>4057</v>
      </c>
      <c r="C455" s="34" t="s">
        <v>1</v>
      </c>
      <c r="D455" s="35" t="s">
        <v>4058</v>
      </c>
      <c r="E455" s="39"/>
      <c r="F455" s="5">
        <f t="shared" si="57"/>
        <v>13</v>
      </c>
      <c r="G455" s="5" t="str">
        <f t="shared" si="58"/>
        <v>4</v>
      </c>
      <c r="H455" s="81">
        <f>IFERROR(VLOOKUP(B455,'1º SEM 2019'!$B:$I,8,0),0)</f>
        <v>136340733.81</v>
      </c>
      <c r="I455" s="81">
        <f>IFERROR(VLOOKUP(B455,'07.2019'!$B$10:$J$954,8,0),0)</f>
        <v>132222660.38</v>
      </c>
      <c r="J455" s="81">
        <f>IFERROR(VLOOKUP(B455,'08.2019'!$B$10:$J$983,8,0),0)</f>
        <v>137953447.22</v>
      </c>
      <c r="K455" s="82">
        <f t="shared" si="59"/>
        <v>5730786.8400000036</v>
      </c>
      <c r="L455" s="81">
        <f>IFERROR(VLOOKUP(B455,'09.2019'!$B$12:$J$998,8,0),0)</f>
        <v>139497657.94</v>
      </c>
      <c r="M455" s="82">
        <f t="shared" si="60"/>
        <v>1544210.7199999988</v>
      </c>
      <c r="N455" s="81">
        <f>IFERROR(VLOOKUP(B455,'Balancete 10.2019'!$B$10:$J$1020,8,0),0)</f>
        <v>141769367.50999999</v>
      </c>
      <c r="O455" s="82">
        <f t="shared" si="61"/>
        <v>2271709.5699999928</v>
      </c>
      <c r="P455" s="153">
        <f>IFERROR(VLOOKUP(B455,'Balancete 11.2019'!$B$11:$I$1020,8,0),0)</f>
        <v>142741793.96000001</v>
      </c>
      <c r="Q455" s="82">
        <f t="shared" si="62"/>
        <v>972426.45000001788</v>
      </c>
      <c r="R455" s="153">
        <f>IFERROR(VLOOKUP(B455,'Balancete 12.2019'!$B$10:$I$1033,8,0),0)</f>
        <v>142034839.59999999</v>
      </c>
      <c r="S455" s="82">
        <f t="shared" si="63"/>
        <v>-706954.36000001431</v>
      </c>
      <c r="T455" s="85">
        <f t="shared" si="64"/>
        <v>-1.7270003402313885</v>
      </c>
      <c r="U455" s="153">
        <f>IFERROR(VLOOKUP(B455,'Balancete acumulado 2019'!$B$10:$I$1047,8,0),0)</f>
        <v>142034839.59999999</v>
      </c>
    </row>
    <row r="456" spans="1:21">
      <c r="B456" s="39" t="s">
        <v>4059</v>
      </c>
      <c r="C456" s="38" t="s">
        <v>4060</v>
      </c>
      <c r="D456" s="39" t="s">
        <v>4061</v>
      </c>
      <c r="E456" s="39" t="s">
        <v>6108</v>
      </c>
      <c r="F456" s="5">
        <f t="shared" si="57"/>
        <v>18</v>
      </c>
      <c r="G456" s="5" t="str">
        <f t="shared" si="58"/>
        <v>4</v>
      </c>
      <c r="H456" s="81">
        <f>IFERROR(VLOOKUP(B456,'1º SEM 2019'!$B:$I,8,0),0)</f>
        <v>136340733.81</v>
      </c>
      <c r="I456" s="81">
        <f>IFERROR(VLOOKUP(B456,'07.2019'!$B$10:$J$954,8,0),0)</f>
        <v>132222660.38</v>
      </c>
      <c r="J456" s="81">
        <f>IFERROR(VLOOKUP(B456,'08.2019'!$B$10:$J$983,8,0),0)</f>
        <v>137953447.22</v>
      </c>
      <c r="K456" s="82">
        <f t="shared" si="59"/>
        <v>5730786.8400000036</v>
      </c>
      <c r="L456" s="81">
        <f>IFERROR(VLOOKUP(B456,'09.2019'!$B$12:$J$998,8,0),0)</f>
        <v>139497657.94</v>
      </c>
      <c r="M456" s="82">
        <f t="shared" si="60"/>
        <v>1544210.7199999988</v>
      </c>
      <c r="N456" s="81">
        <f>IFERROR(VLOOKUP(B456,'Balancete 10.2019'!$B$10:$J$1020,8,0),0)</f>
        <v>141769367.50999999</v>
      </c>
      <c r="O456" s="82">
        <f t="shared" si="61"/>
        <v>2271709.5699999928</v>
      </c>
      <c r="P456" s="153">
        <f>IFERROR(VLOOKUP(B456,'Balancete 11.2019'!$B$11:$I$1020,8,0),0)</f>
        <v>142741793.96000001</v>
      </c>
      <c r="Q456" s="82">
        <f t="shared" si="62"/>
        <v>972426.45000001788</v>
      </c>
      <c r="R456" s="153">
        <f>IFERROR(VLOOKUP(B456,'Balancete 12.2019'!$B$10:$I$1033,8,0),0)</f>
        <v>142034839.59999999</v>
      </c>
      <c r="S456" s="82">
        <f t="shared" si="63"/>
        <v>-706954.36000001431</v>
      </c>
      <c r="T456" s="85">
        <f t="shared" si="64"/>
        <v>-1.7270003402313885</v>
      </c>
      <c r="U456" s="153">
        <f>IFERROR(VLOOKUP(B456,'Balancete acumulado 2019'!$B$10:$I$1047,8,0),0)</f>
        <v>142034839.59999999</v>
      </c>
    </row>
    <row r="457" spans="1:21" hidden="1">
      <c r="B457" s="39" t="s">
        <v>14478</v>
      </c>
      <c r="C457" s="38" t="s">
        <v>1</v>
      </c>
      <c r="D457" s="39" t="s">
        <v>14479</v>
      </c>
      <c r="E457" s="39"/>
      <c r="F457" s="5">
        <f t="shared" si="57"/>
        <v>13</v>
      </c>
      <c r="G457" s="5" t="str">
        <f t="shared" si="58"/>
        <v>4</v>
      </c>
      <c r="H457" s="81">
        <f>IFERROR(VLOOKUP(B457,'1º SEM 2019'!$B:$I,8,0),0)</f>
        <v>0</v>
      </c>
      <c r="I457" s="81">
        <f>IFERROR(VLOOKUP(B457,'07.2019'!$B$10:$J$954,8,0),0)</f>
        <v>0</v>
      </c>
      <c r="J457" s="81">
        <f>IFERROR(VLOOKUP(B457,'08.2019'!$B$10:$J$983,8,0),0)</f>
        <v>0</v>
      </c>
      <c r="K457" s="82">
        <f t="shared" si="59"/>
        <v>0</v>
      </c>
      <c r="L457" s="81">
        <f>IFERROR(VLOOKUP(B457,'09.2019'!$B$12:$J$998,8,0),0)</f>
        <v>0</v>
      </c>
      <c r="M457" s="82">
        <f t="shared" si="60"/>
        <v>0</v>
      </c>
      <c r="N457" s="81">
        <f>IFERROR(VLOOKUP(B457,'Balancete 10.2019'!$B$10:$J$1020,8,0),0)</f>
        <v>0</v>
      </c>
      <c r="O457" s="82">
        <f t="shared" si="61"/>
        <v>0</v>
      </c>
      <c r="P457" s="153">
        <f>IFERROR(VLOOKUP(B457,'Balancete 11.2019'!$B$11:$I$1020,8,0),0)</f>
        <v>0</v>
      </c>
      <c r="Q457" s="82">
        <f t="shared" si="62"/>
        <v>0</v>
      </c>
      <c r="R457" s="153">
        <f>IFERROR(VLOOKUP(B457,'Balancete 12.2019'!$B$10:$I$1033,8,0),0)</f>
        <v>0</v>
      </c>
      <c r="S457" s="82">
        <f t="shared" si="63"/>
        <v>0</v>
      </c>
      <c r="T457" s="85">
        <f t="shared" si="64"/>
        <v>0</v>
      </c>
      <c r="U457" s="153">
        <f>IFERROR(VLOOKUP(B457,'Balancete acumulado 2019'!$B$10:$I$1047,8,0),0)</f>
        <v>0</v>
      </c>
    </row>
    <row r="458" spans="1:21">
      <c r="B458" s="39" t="s">
        <v>10854</v>
      </c>
      <c r="C458" s="38" t="s">
        <v>14480</v>
      </c>
      <c r="D458" s="39" t="s">
        <v>14481</v>
      </c>
      <c r="E458" s="39" t="s">
        <v>6108</v>
      </c>
      <c r="F458" s="5">
        <f t="shared" si="57"/>
        <v>18</v>
      </c>
      <c r="G458" s="5" t="str">
        <f t="shared" si="58"/>
        <v>4</v>
      </c>
      <c r="H458" s="81">
        <f>IFERROR(VLOOKUP(B458,'1º SEM 2019'!$B:$I,8,0),0)</f>
        <v>0</v>
      </c>
      <c r="I458" s="81">
        <f>IFERROR(VLOOKUP(B458,'07.2019'!$B$10:$J$954,8,0),0)</f>
        <v>0</v>
      </c>
      <c r="J458" s="81">
        <f>IFERROR(VLOOKUP(B458,'08.2019'!$B$10:$J$983,8,0),0)</f>
        <v>0</v>
      </c>
      <c r="K458" s="82">
        <f t="shared" si="59"/>
        <v>0</v>
      </c>
      <c r="L458" s="81">
        <f>IFERROR(VLOOKUP(B458,'09.2019'!$B$12:$J$998,8,0),0)</f>
        <v>0</v>
      </c>
      <c r="M458" s="82">
        <f t="shared" si="60"/>
        <v>0</v>
      </c>
      <c r="N458" s="81">
        <f>IFERROR(VLOOKUP(B458,'Balancete 10.2019'!$B$10:$J$1020,8,0),0)</f>
        <v>0</v>
      </c>
      <c r="O458" s="82">
        <f t="shared" si="61"/>
        <v>0</v>
      </c>
      <c r="P458" s="153">
        <f>IFERROR(VLOOKUP(B458,'Balancete 11.2019'!$B$11:$I$1020,8,0),0)</f>
        <v>0</v>
      </c>
      <c r="Q458" s="82">
        <f t="shared" si="62"/>
        <v>0</v>
      </c>
      <c r="R458" s="153">
        <f>IFERROR(VLOOKUP(B458,'Balancete 12.2019'!$B$10:$I$1033,8,0),0)</f>
        <v>0</v>
      </c>
      <c r="S458" s="82">
        <f t="shared" si="63"/>
        <v>0</v>
      </c>
      <c r="T458" s="85">
        <f t="shared" si="64"/>
        <v>0</v>
      </c>
      <c r="U458" s="153">
        <f>IFERROR(VLOOKUP(B458,'Balancete acumulado 2019'!$B$10:$I$1047,8,0),0)</f>
        <v>0</v>
      </c>
    </row>
    <row r="459" spans="1:21" hidden="1">
      <c r="A459"/>
      <c r="B459" s="35" t="s">
        <v>4062</v>
      </c>
      <c r="C459" s="34" t="s">
        <v>1</v>
      </c>
      <c r="D459" s="35" t="s">
        <v>4063</v>
      </c>
      <c r="E459" s="39"/>
      <c r="F459" s="5">
        <f t="shared" si="57"/>
        <v>13</v>
      </c>
      <c r="G459" s="5" t="str">
        <f t="shared" si="58"/>
        <v>4</v>
      </c>
      <c r="H459" s="81">
        <f>IFERROR(VLOOKUP(B459,'1º SEM 2019'!$B:$I,8,0),0)</f>
        <v>3073677.8</v>
      </c>
      <c r="I459" s="81">
        <f>IFERROR(VLOOKUP(B459,'07.2019'!$B$10:$J$954,8,0),0)</f>
        <v>3006313.71</v>
      </c>
      <c r="J459" s="81">
        <f>IFERROR(VLOOKUP(B459,'08.2019'!$B$10:$J$983,8,0),0)</f>
        <v>2889150.71</v>
      </c>
      <c r="K459" s="82">
        <f t="shared" si="59"/>
        <v>-117163</v>
      </c>
      <c r="L459" s="81">
        <f>IFERROR(VLOOKUP(B459,'09.2019'!$B$12:$J$998,8,0),0)</f>
        <v>2487480.2799999998</v>
      </c>
      <c r="M459" s="82">
        <f t="shared" si="60"/>
        <v>-401670.43000000017</v>
      </c>
      <c r="N459" s="81">
        <f>IFERROR(VLOOKUP(B459,'Balancete 10.2019'!$B$10:$J$1020,8,0),0)</f>
        <v>2351320.8199999998</v>
      </c>
      <c r="O459" s="82">
        <f t="shared" si="61"/>
        <v>-136159.45999999996</v>
      </c>
      <c r="P459" s="153">
        <f>IFERROR(VLOOKUP(B459,'Balancete 11.2019'!$B$11:$I$1020,8,0),0)</f>
        <v>2605552.9700000002</v>
      </c>
      <c r="Q459" s="82">
        <f t="shared" si="62"/>
        <v>254232.15000000037</v>
      </c>
      <c r="R459" s="153">
        <f>IFERROR(VLOOKUP(B459,'Balancete 12.2019'!$B$10:$I$1033,8,0),0)</f>
        <v>2613969.4500000002</v>
      </c>
      <c r="S459" s="82">
        <f t="shared" si="63"/>
        <v>8416.4799999999814</v>
      </c>
      <c r="T459" s="85">
        <f t="shared" si="64"/>
        <v>-0.96689450960470591</v>
      </c>
      <c r="U459" s="153">
        <f>IFERROR(VLOOKUP(B459,'Balancete acumulado 2019'!$B$10:$I$1047,8,0),0)</f>
        <v>2613969.4500000002</v>
      </c>
    </row>
    <row r="460" spans="1:21" hidden="1">
      <c r="A460"/>
      <c r="B460" s="35" t="s">
        <v>4064</v>
      </c>
      <c r="C460" s="34" t="s">
        <v>1</v>
      </c>
      <c r="D460" s="35" t="s">
        <v>4065</v>
      </c>
      <c r="E460" s="39"/>
      <c r="F460" s="5">
        <f t="shared" si="57"/>
        <v>13</v>
      </c>
      <c r="G460" s="5" t="str">
        <f t="shared" si="58"/>
        <v>4</v>
      </c>
      <c r="H460" s="81">
        <f>IFERROR(VLOOKUP(B460,'1º SEM 2019'!$B:$I,8,0),0)</f>
        <v>3073677.8</v>
      </c>
      <c r="I460" s="81">
        <f>IFERROR(VLOOKUP(B460,'07.2019'!$B$10:$J$954,8,0),0)</f>
        <v>3006313.71</v>
      </c>
      <c r="J460" s="81">
        <f>IFERROR(VLOOKUP(B460,'08.2019'!$B$10:$J$983,8,0),0)</f>
        <v>2889150.71</v>
      </c>
      <c r="K460" s="82">
        <f t="shared" si="59"/>
        <v>-117163</v>
      </c>
      <c r="L460" s="81">
        <f>IFERROR(VLOOKUP(B460,'09.2019'!$B$12:$J$998,8,0),0)</f>
        <v>2487480.2799999998</v>
      </c>
      <c r="M460" s="82">
        <f t="shared" si="60"/>
        <v>-401670.43000000017</v>
      </c>
      <c r="N460" s="81">
        <f>IFERROR(VLOOKUP(B460,'Balancete 10.2019'!$B$10:$J$1020,8,0),0)</f>
        <v>2351320.8199999998</v>
      </c>
      <c r="O460" s="82">
        <f t="shared" si="61"/>
        <v>-136159.45999999996</v>
      </c>
      <c r="P460" s="153">
        <f>IFERROR(VLOOKUP(B460,'Balancete 11.2019'!$B$11:$I$1020,8,0),0)</f>
        <v>2605552.9700000002</v>
      </c>
      <c r="Q460" s="82">
        <f t="shared" si="62"/>
        <v>254232.15000000037</v>
      </c>
      <c r="R460" s="153">
        <f>IFERROR(VLOOKUP(B460,'Balancete 12.2019'!$B$10:$I$1033,8,0),0)</f>
        <v>2613969.4500000002</v>
      </c>
      <c r="S460" s="82">
        <f t="shared" si="63"/>
        <v>8416.4799999999814</v>
      </c>
      <c r="T460" s="85">
        <f t="shared" si="64"/>
        <v>-0.96689450960470591</v>
      </c>
      <c r="U460" s="153">
        <f>IFERROR(VLOOKUP(B460,'Balancete acumulado 2019'!$B$10:$I$1047,8,0),0)</f>
        <v>2613969.4500000002</v>
      </c>
    </row>
    <row r="461" spans="1:21" hidden="1">
      <c r="A461"/>
      <c r="B461" s="35" t="s">
        <v>4066</v>
      </c>
      <c r="C461" s="34" t="s">
        <v>1</v>
      </c>
      <c r="D461" s="35" t="s">
        <v>4067</v>
      </c>
      <c r="E461" s="39"/>
      <c r="F461" s="5">
        <f t="shared" si="57"/>
        <v>13</v>
      </c>
      <c r="G461" s="5" t="str">
        <f t="shared" si="58"/>
        <v>4</v>
      </c>
      <c r="H461" s="81">
        <f>IFERROR(VLOOKUP(B461,'1º SEM 2019'!$B:$I,8,0),0)</f>
        <v>3073677.8</v>
      </c>
      <c r="I461" s="81">
        <f>IFERROR(VLOOKUP(B461,'07.2019'!$B$10:$J$954,8,0),0)</f>
        <v>3006313.71</v>
      </c>
      <c r="J461" s="81">
        <f>IFERROR(VLOOKUP(B461,'08.2019'!$B$10:$J$983,8,0),0)</f>
        <v>2889150.71</v>
      </c>
      <c r="K461" s="82">
        <f t="shared" si="59"/>
        <v>-117163</v>
      </c>
      <c r="L461" s="81">
        <f>IFERROR(VLOOKUP(B461,'09.2019'!$B$12:$J$998,8,0),0)</f>
        <v>2487480.2799999998</v>
      </c>
      <c r="M461" s="82">
        <f t="shared" si="60"/>
        <v>-401670.43000000017</v>
      </c>
      <c r="N461" s="81">
        <f>IFERROR(VLOOKUP(B461,'Balancete 10.2019'!$B$10:$J$1020,8,0),0)</f>
        <v>2351320.8199999998</v>
      </c>
      <c r="O461" s="82">
        <f t="shared" si="61"/>
        <v>-136159.45999999996</v>
      </c>
      <c r="P461" s="153">
        <f>IFERROR(VLOOKUP(B461,'Balancete 11.2019'!$B$11:$I$1020,8,0),0)</f>
        <v>2605552.9700000002</v>
      </c>
      <c r="Q461" s="82">
        <f t="shared" si="62"/>
        <v>254232.15000000037</v>
      </c>
      <c r="R461" s="153">
        <f>IFERROR(VLOOKUP(B461,'Balancete 12.2019'!$B$10:$I$1033,8,0),0)</f>
        <v>2613969.4500000002</v>
      </c>
      <c r="S461" s="82">
        <f t="shared" si="63"/>
        <v>8416.4799999999814</v>
      </c>
      <c r="T461" s="85">
        <f t="shared" si="64"/>
        <v>-0.96689450960470591</v>
      </c>
      <c r="U461" s="153">
        <f>IFERROR(VLOOKUP(B461,'Balancete acumulado 2019'!$B$10:$I$1047,8,0),0)</f>
        <v>2613969.4500000002</v>
      </c>
    </row>
    <row r="462" spans="1:21" hidden="1">
      <c r="A462"/>
      <c r="B462" s="35" t="s">
        <v>4068</v>
      </c>
      <c r="C462" s="34" t="s">
        <v>1</v>
      </c>
      <c r="D462" s="35" t="s">
        <v>4069</v>
      </c>
      <c r="E462" s="39"/>
      <c r="F462" s="5">
        <f t="shared" si="57"/>
        <v>13</v>
      </c>
      <c r="G462" s="5" t="str">
        <f t="shared" si="58"/>
        <v>4</v>
      </c>
      <c r="H462" s="81">
        <f>IFERROR(VLOOKUP(B462,'1º SEM 2019'!$B:$I,8,0),0)</f>
        <v>3073677.8</v>
      </c>
      <c r="I462" s="81">
        <f>IFERROR(VLOOKUP(B462,'07.2019'!$B$10:$J$954,8,0),0)</f>
        <v>3006313.71</v>
      </c>
      <c r="J462" s="81">
        <f>IFERROR(VLOOKUP(B462,'08.2019'!$B$10:$J$983,8,0),0)</f>
        <v>2889150.71</v>
      </c>
      <c r="K462" s="82">
        <f t="shared" si="59"/>
        <v>-117163</v>
      </c>
      <c r="L462" s="81">
        <f>IFERROR(VLOOKUP(B462,'09.2019'!$B$12:$J$998,8,0),0)</f>
        <v>2487480.2799999998</v>
      </c>
      <c r="M462" s="82">
        <f t="shared" si="60"/>
        <v>-401670.43000000017</v>
      </c>
      <c r="N462" s="81">
        <f>IFERROR(VLOOKUP(B462,'Balancete 10.2019'!$B$10:$J$1020,8,0),0)</f>
        <v>2351320.8199999998</v>
      </c>
      <c r="O462" s="82">
        <f t="shared" si="61"/>
        <v>-136159.45999999996</v>
      </c>
      <c r="P462" s="153">
        <f>IFERROR(VLOOKUP(B462,'Balancete 11.2019'!$B$11:$I$1020,8,0),0)</f>
        <v>2605552.9700000002</v>
      </c>
      <c r="Q462" s="82">
        <f t="shared" si="62"/>
        <v>254232.15000000037</v>
      </c>
      <c r="R462" s="153">
        <f>IFERROR(VLOOKUP(B462,'Balancete 12.2019'!$B$10:$I$1033,8,0),0)</f>
        <v>2613969.4500000002</v>
      </c>
      <c r="S462" s="82">
        <f t="shared" si="63"/>
        <v>8416.4799999999814</v>
      </c>
      <c r="T462" s="85">
        <f t="shared" si="64"/>
        <v>-0.96689450960470591</v>
      </c>
      <c r="U462" s="153">
        <f>IFERROR(VLOOKUP(B462,'Balancete acumulado 2019'!$B$10:$I$1047,8,0),0)</f>
        <v>2613969.4500000002</v>
      </c>
    </row>
    <row r="463" spans="1:21" ht="22.5">
      <c r="B463" s="39" t="s">
        <v>4070</v>
      </c>
      <c r="C463" s="38" t="s">
        <v>4071</v>
      </c>
      <c r="D463" s="39" t="s">
        <v>4072</v>
      </c>
      <c r="E463" s="39" t="s">
        <v>6109</v>
      </c>
      <c r="F463" s="5">
        <f t="shared" si="57"/>
        <v>18</v>
      </c>
      <c r="G463" s="5" t="str">
        <f t="shared" si="58"/>
        <v>4</v>
      </c>
      <c r="H463" s="81">
        <f>IFERROR(VLOOKUP(B463,'1º SEM 2019'!$B:$I,8,0),0)</f>
        <v>3073677.8</v>
      </c>
      <c r="I463" s="81">
        <f>IFERROR(VLOOKUP(B463,'07.2019'!$B$10:$J$954,8,0),0)</f>
        <v>3006313.71</v>
      </c>
      <c r="J463" s="81">
        <f>IFERROR(VLOOKUP(B463,'08.2019'!$B$10:$J$983,8,0),0)</f>
        <v>2889150.71</v>
      </c>
      <c r="K463" s="82">
        <f t="shared" si="59"/>
        <v>-117163</v>
      </c>
      <c r="L463" s="81">
        <f>IFERROR(VLOOKUP(B463,'09.2019'!$B$12:$J$998,8,0),0)</f>
        <v>2487480.2799999998</v>
      </c>
      <c r="M463" s="82">
        <f t="shared" si="60"/>
        <v>-401670.43000000017</v>
      </c>
      <c r="N463" s="81">
        <f>IFERROR(VLOOKUP(B463,'Balancete 10.2019'!$B$10:$J$1020,8,0),0)</f>
        <v>2351320.8199999998</v>
      </c>
      <c r="O463" s="82">
        <f t="shared" si="61"/>
        <v>-136159.45999999996</v>
      </c>
      <c r="P463" s="153">
        <f>IFERROR(VLOOKUP(B463,'Balancete 11.2019'!$B$11:$I$1020,8,0),0)</f>
        <v>2605552.9700000002</v>
      </c>
      <c r="Q463" s="82">
        <f t="shared" si="62"/>
        <v>254232.15000000037</v>
      </c>
      <c r="R463" s="153">
        <f>IFERROR(VLOOKUP(B463,'Balancete 12.2019'!$B$10:$I$1033,8,0),0)</f>
        <v>2613969.4500000002</v>
      </c>
      <c r="S463" s="82">
        <f t="shared" si="63"/>
        <v>8416.4799999999814</v>
      </c>
      <c r="T463" s="85">
        <f t="shared" si="64"/>
        <v>-0.96689450960470591</v>
      </c>
      <c r="U463" s="153">
        <f>IFERROR(VLOOKUP(B463,'Balancete acumulado 2019'!$B$10:$I$1047,8,0),0)</f>
        <v>2613969.4500000002</v>
      </c>
    </row>
    <row r="464" spans="1:21" hidden="1">
      <c r="A464"/>
      <c r="B464" s="35" t="s">
        <v>4073</v>
      </c>
      <c r="C464" s="34" t="s">
        <v>1</v>
      </c>
      <c r="D464" s="35" t="s">
        <v>2974</v>
      </c>
      <c r="E464" s="39"/>
      <c r="F464" s="5">
        <f t="shared" si="57"/>
        <v>13</v>
      </c>
      <c r="G464" s="5" t="str">
        <f t="shared" si="58"/>
        <v>4</v>
      </c>
      <c r="H464" s="81">
        <f>IFERROR(VLOOKUP(B464,'1º SEM 2019'!$B:$I,8,0),0)</f>
        <v>6091954.3099999996</v>
      </c>
      <c r="I464" s="81">
        <f>IFERROR(VLOOKUP(B464,'07.2019'!$B$10:$J$954,8,0),0)</f>
        <v>6526746.0999999996</v>
      </c>
      <c r="J464" s="81">
        <f>IFERROR(VLOOKUP(B464,'08.2019'!$B$10:$J$983,8,0),0)</f>
        <v>5921985.9500000002</v>
      </c>
      <c r="K464" s="82">
        <f t="shared" si="59"/>
        <v>-604760.14999999944</v>
      </c>
      <c r="L464" s="81">
        <f>IFERROR(VLOOKUP(B464,'09.2019'!$B$12:$J$998,8,0),0)</f>
        <v>5964222.3300000001</v>
      </c>
      <c r="M464" s="82">
        <f t="shared" si="60"/>
        <v>42236.379999999888</v>
      </c>
      <c r="N464" s="81">
        <f>IFERROR(VLOOKUP(B464,'Balancete 10.2019'!$B$10:$J$1020,8,0),0)</f>
        <v>5928926.7999999998</v>
      </c>
      <c r="O464" s="82">
        <f t="shared" si="61"/>
        <v>-35295.530000000261</v>
      </c>
      <c r="P464" s="153">
        <f>IFERROR(VLOOKUP(B464,'Balancete 11.2019'!$B$11:$I$1020,8,0),0)</f>
        <v>5971255.8600000003</v>
      </c>
      <c r="Q464" s="82">
        <f t="shared" si="62"/>
        <v>42329.060000000522</v>
      </c>
      <c r="R464" s="153">
        <f>IFERROR(VLOOKUP(B464,'Balancete 12.2019'!$B$10:$I$1033,8,0),0)</f>
        <v>4731485.66</v>
      </c>
      <c r="S464" s="82">
        <f t="shared" si="63"/>
        <v>-1239770.2000000002</v>
      </c>
      <c r="T464" s="85">
        <f t="shared" si="64"/>
        <v>-30.288866797419665</v>
      </c>
      <c r="U464" s="153">
        <f>IFERROR(VLOOKUP(B464,'Balancete acumulado 2019'!$B$10:$I$1047,8,0),0)</f>
        <v>4731485.66</v>
      </c>
    </row>
    <row r="465" spans="1:21" hidden="1">
      <c r="A465"/>
      <c r="B465" s="35" t="s">
        <v>4074</v>
      </c>
      <c r="C465" s="34" t="s">
        <v>1</v>
      </c>
      <c r="D465" s="35" t="s">
        <v>4075</v>
      </c>
      <c r="E465" s="39"/>
      <c r="F465" s="5">
        <f t="shared" si="57"/>
        <v>13</v>
      </c>
      <c r="G465" s="5" t="str">
        <f t="shared" si="58"/>
        <v>4</v>
      </c>
      <c r="H465" s="81">
        <f>IFERROR(VLOOKUP(B465,'1º SEM 2019'!$B:$I,8,0),0)</f>
        <v>6091954.3099999996</v>
      </c>
      <c r="I465" s="81">
        <f>IFERROR(VLOOKUP(B465,'07.2019'!$B$10:$J$954,8,0),0)</f>
        <v>6526746.0999999996</v>
      </c>
      <c r="J465" s="81">
        <f>IFERROR(VLOOKUP(B465,'08.2019'!$B$10:$J$983,8,0),0)</f>
        <v>5921985.9500000002</v>
      </c>
      <c r="K465" s="82">
        <f t="shared" si="59"/>
        <v>-604760.14999999944</v>
      </c>
      <c r="L465" s="81">
        <f>IFERROR(VLOOKUP(B465,'09.2019'!$B$12:$J$998,8,0),0)</f>
        <v>5964222.3300000001</v>
      </c>
      <c r="M465" s="82">
        <f t="shared" si="60"/>
        <v>42236.379999999888</v>
      </c>
      <c r="N465" s="81">
        <f>IFERROR(VLOOKUP(B465,'Balancete 10.2019'!$B$10:$J$1020,8,0),0)</f>
        <v>5928926.7999999998</v>
      </c>
      <c r="O465" s="82">
        <f t="shared" si="61"/>
        <v>-35295.530000000261</v>
      </c>
      <c r="P465" s="153">
        <f>IFERROR(VLOOKUP(B465,'Balancete 11.2019'!$B$11:$I$1020,8,0),0)</f>
        <v>5971255.8600000003</v>
      </c>
      <c r="Q465" s="82">
        <f t="shared" si="62"/>
        <v>42329.060000000522</v>
      </c>
      <c r="R465" s="153">
        <f>IFERROR(VLOOKUP(B465,'Balancete 12.2019'!$B$10:$I$1033,8,0),0)</f>
        <v>4731485.66</v>
      </c>
      <c r="S465" s="82">
        <f t="shared" si="63"/>
        <v>-1239770.2000000002</v>
      </c>
      <c r="T465" s="85">
        <f t="shared" si="64"/>
        <v>-30.288866797419665</v>
      </c>
      <c r="U465" s="153">
        <f>IFERROR(VLOOKUP(B465,'Balancete acumulado 2019'!$B$10:$I$1047,8,0),0)</f>
        <v>4731485.66</v>
      </c>
    </row>
    <row r="466" spans="1:21" hidden="1">
      <c r="A466"/>
      <c r="B466" s="35" t="s">
        <v>4076</v>
      </c>
      <c r="C466" s="34" t="s">
        <v>1</v>
      </c>
      <c r="D466" s="35" t="s">
        <v>4077</v>
      </c>
      <c r="E466" s="39"/>
      <c r="F466" s="5">
        <f t="shared" si="57"/>
        <v>13</v>
      </c>
      <c r="G466" s="5" t="str">
        <f t="shared" si="58"/>
        <v>4</v>
      </c>
      <c r="H466" s="81">
        <f>IFERROR(VLOOKUP(B466,'1º SEM 2019'!$B:$I,8,0),0)</f>
        <v>6091954.3099999996</v>
      </c>
      <c r="I466" s="81">
        <f>IFERROR(VLOOKUP(B466,'07.2019'!$B$10:$J$954,8,0),0)</f>
        <v>6526746.0999999996</v>
      </c>
      <c r="J466" s="81">
        <f>IFERROR(VLOOKUP(B466,'08.2019'!$B$10:$J$983,8,0),0)</f>
        <v>5921985.9500000002</v>
      </c>
      <c r="K466" s="82">
        <f t="shared" si="59"/>
        <v>-604760.14999999944</v>
      </c>
      <c r="L466" s="81">
        <f>IFERROR(VLOOKUP(B466,'09.2019'!$B$12:$J$998,8,0),0)</f>
        <v>5964222.3300000001</v>
      </c>
      <c r="M466" s="82">
        <f t="shared" si="60"/>
        <v>42236.379999999888</v>
      </c>
      <c r="N466" s="81">
        <f>IFERROR(VLOOKUP(B466,'Balancete 10.2019'!$B$10:$J$1020,8,0),0)</f>
        <v>5928926.7999999998</v>
      </c>
      <c r="O466" s="82">
        <f t="shared" si="61"/>
        <v>-35295.530000000261</v>
      </c>
      <c r="P466" s="153">
        <f>IFERROR(VLOOKUP(B466,'Balancete 11.2019'!$B$11:$I$1020,8,0),0)</f>
        <v>5971255.8600000003</v>
      </c>
      <c r="Q466" s="82">
        <f t="shared" si="62"/>
        <v>42329.060000000522</v>
      </c>
      <c r="R466" s="153">
        <f>IFERROR(VLOOKUP(B466,'Balancete 12.2019'!$B$10:$I$1033,8,0),0)</f>
        <v>4731485.66</v>
      </c>
      <c r="S466" s="82">
        <f t="shared" si="63"/>
        <v>-1239770.2000000002</v>
      </c>
      <c r="T466" s="85">
        <f t="shared" si="64"/>
        <v>-30.288866797419665</v>
      </c>
      <c r="U466" s="153">
        <f>IFERROR(VLOOKUP(B466,'Balancete acumulado 2019'!$B$10:$I$1047,8,0),0)</f>
        <v>4731485.66</v>
      </c>
    </row>
    <row r="467" spans="1:21" hidden="1">
      <c r="A467"/>
      <c r="B467" s="35" t="s">
        <v>4078</v>
      </c>
      <c r="C467" s="34" t="s">
        <v>1</v>
      </c>
      <c r="D467" s="35" t="s">
        <v>4079</v>
      </c>
      <c r="E467" s="39"/>
      <c r="F467" s="5">
        <f t="shared" si="57"/>
        <v>13</v>
      </c>
      <c r="G467" s="5" t="str">
        <f t="shared" si="58"/>
        <v>4</v>
      </c>
      <c r="H467" s="81">
        <f>IFERROR(VLOOKUP(B467,'1º SEM 2019'!$B:$I,8,0),0)</f>
        <v>6091954.3099999996</v>
      </c>
      <c r="I467" s="81">
        <f>IFERROR(VLOOKUP(B467,'07.2019'!$B$10:$J$954,8,0),0)</f>
        <v>6526746.0999999996</v>
      </c>
      <c r="J467" s="81">
        <f>IFERROR(VLOOKUP(B467,'08.2019'!$B$10:$J$983,8,0),0)</f>
        <v>5921985.9500000002</v>
      </c>
      <c r="K467" s="82">
        <f t="shared" si="59"/>
        <v>-604760.14999999944</v>
      </c>
      <c r="L467" s="81">
        <f>IFERROR(VLOOKUP(B467,'09.2019'!$B$12:$J$998,8,0),0)</f>
        <v>5964222.3300000001</v>
      </c>
      <c r="M467" s="82">
        <f t="shared" si="60"/>
        <v>42236.379999999888</v>
      </c>
      <c r="N467" s="81">
        <f>IFERROR(VLOOKUP(B467,'Balancete 10.2019'!$B$10:$J$1020,8,0),0)</f>
        <v>5928926.7999999998</v>
      </c>
      <c r="O467" s="82">
        <f t="shared" si="61"/>
        <v>-35295.530000000261</v>
      </c>
      <c r="P467" s="153">
        <f>IFERROR(VLOOKUP(B467,'Balancete 11.2019'!$B$11:$I$1020,8,0),0)</f>
        <v>5971255.8600000003</v>
      </c>
      <c r="Q467" s="82">
        <f t="shared" si="62"/>
        <v>42329.060000000522</v>
      </c>
      <c r="R467" s="153">
        <f>IFERROR(VLOOKUP(B467,'Balancete 12.2019'!$B$10:$I$1033,8,0),0)</f>
        <v>4731485.66</v>
      </c>
      <c r="S467" s="82">
        <f t="shared" si="63"/>
        <v>-1239770.2000000002</v>
      </c>
      <c r="T467" s="85">
        <f t="shared" si="64"/>
        <v>-30.288866797419665</v>
      </c>
      <c r="U467" s="153">
        <f>IFERROR(VLOOKUP(B467,'Balancete acumulado 2019'!$B$10:$I$1047,8,0),0)</f>
        <v>4731485.66</v>
      </c>
    </row>
    <row r="468" spans="1:21">
      <c r="B468" s="39" t="s">
        <v>4080</v>
      </c>
      <c r="C468" s="38" t="s">
        <v>4081</v>
      </c>
      <c r="D468" s="39" t="s">
        <v>4082</v>
      </c>
      <c r="E468" s="39" t="s">
        <v>6110</v>
      </c>
      <c r="F468" s="5">
        <f t="shared" si="57"/>
        <v>18</v>
      </c>
      <c r="G468" s="5" t="str">
        <f t="shared" si="58"/>
        <v>4</v>
      </c>
      <c r="H468" s="81">
        <f>IFERROR(VLOOKUP(B468,'1º SEM 2019'!$B:$I,8,0),0)</f>
        <v>6668603.6500000004</v>
      </c>
      <c r="I468" s="81">
        <f>IFERROR(VLOOKUP(B468,'07.2019'!$B$10:$J$954,8,0),0)</f>
        <v>7098699.8499999996</v>
      </c>
      <c r="J468" s="81">
        <f>IFERROR(VLOOKUP(B468,'08.2019'!$B$10:$J$983,8,0),0)</f>
        <v>6448968.8099999996</v>
      </c>
      <c r="K468" s="82">
        <f t="shared" si="59"/>
        <v>-649731.04</v>
      </c>
      <c r="L468" s="81">
        <f>IFERROR(VLOOKUP(B468,'09.2019'!$B$12:$J$998,8,0),0)</f>
        <v>6448968.8099999996</v>
      </c>
      <c r="M468" s="82">
        <f t="shared" si="60"/>
        <v>0</v>
      </c>
      <c r="N468" s="81">
        <f>IFERROR(VLOOKUP(B468,'Balancete 10.2019'!$B$10:$J$1020,8,0),0)</f>
        <v>6368941.1600000001</v>
      </c>
      <c r="O468" s="82">
        <f t="shared" si="61"/>
        <v>-80027.649999999441</v>
      </c>
      <c r="P468" s="153">
        <f>IFERROR(VLOOKUP(B468,'Balancete 11.2019'!$B$11:$I$1020,8,0),0)</f>
        <v>6368941.1600000001</v>
      </c>
      <c r="Q468" s="82">
        <f t="shared" si="62"/>
        <v>0</v>
      </c>
      <c r="R468" s="153">
        <f>IFERROR(VLOOKUP(B468,'Balancete 12.2019'!$B$10:$I$1033,8,0),0)</f>
        <v>5090336.1100000003</v>
      </c>
      <c r="S468" s="82">
        <f t="shared" si="63"/>
        <v>-1278605.0499999998</v>
      </c>
      <c r="T468" s="85">
        <f t="shared" si="64"/>
        <v>0</v>
      </c>
      <c r="U468" s="153">
        <f>IFERROR(VLOOKUP(B468,'Balancete acumulado 2019'!$B$10:$I$1047,8,0),0)</f>
        <v>5090336.1100000003</v>
      </c>
    </row>
    <row r="469" spans="1:21">
      <c r="B469" s="39" t="s">
        <v>4083</v>
      </c>
      <c r="C469" s="38" t="s">
        <v>4084</v>
      </c>
      <c r="D469" s="39" t="s">
        <v>4085</v>
      </c>
      <c r="E469" s="39" t="s">
        <v>6110</v>
      </c>
      <c r="F469" s="5">
        <f t="shared" si="57"/>
        <v>18</v>
      </c>
      <c r="G469" s="5" t="str">
        <f t="shared" si="58"/>
        <v>4</v>
      </c>
      <c r="H469" s="81">
        <f>IFERROR(VLOOKUP(B469,'1º SEM 2019'!$B:$I,8,0),0)</f>
        <v>-576649.34</v>
      </c>
      <c r="I469" s="81">
        <f>IFERROR(VLOOKUP(B469,'07.2019'!$B$10:$J$954,8,0),0)</f>
        <v>-571953.75</v>
      </c>
      <c r="J469" s="81">
        <f>IFERROR(VLOOKUP(B469,'08.2019'!$B$10:$J$983,8,0),0)</f>
        <v>-526982.86</v>
      </c>
      <c r="K469" s="82">
        <f t="shared" si="59"/>
        <v>44970.890000000014</v>
      </c>
      <c r="L469" s="81">
        <f>IFERROR(VLOOKUP(B469,'09.2019'!$B$12:$J$998,8,0),0)</f>
        <v>-484746.48</v>
      </c>
      <c r="M469" s="82">
        <f t="shared" si="60"/>
        <v>42236.380000000005</v>
      </c>
      <c r="N469" s="81">
        <f>IFERROR(VLOOKUP(B469,'Balancete 10.2019'!$B$10:$J$1020,8,0),0)</f>
        <v>-440014.36</v>
      </c>
      <c r="O469" s="82">
        <f t="shared" si="61"/>
        <v>44732.119999999995</v>
      </c>
      <c r="P469" s="153">
        <f>IFERROR(VLOOKUP(B469,'Balancete 11.2019'!$B$11:$I$1020,8,0),0)</f>
        <v>-397685.3</v>
      </c>
      <c r="Q469" s="82">
        <f t="shared" si="62"/>
        <v>42329.06</v>
      </c>
      <c r="R469" s="153">
        <f>IFERROR(VLOOKUP(B469,'Balancete 12.2019'!$B$10:$I$1033,8,0),0)</f>
        <v>-358850.45</v>
      </c>
      <c r="S469" s="82">
        <f t="shared" si="63"/>
        <v>38834.849999999977</v>
      </c>
      <c r="T469" s="85">
        <f t="shared" si="64"/>
        <v>-8.2548726572241882E-2</v>
      </c>
      <c r="U469" s="153">
        <f>IFERROR(VLOOKUP(B469,'Balancete acumulado 2019'!$B$10:$I$1047,8,0),0)</f>
        <v>-358850.45</v>
      </c>
    </row>
    <row r="470" spans="1:21" hidden="1">
      <c r="A470"/>
      <c r="B470" s="35" t="s">
        <v>4086</v>
      </c>
      <c r="C470" s="34" t="s">
        <v>1</v>
      </c>
      <c r="D470" s="35" t="s">
        <v>4087</v>
      </c>
      <c r="E470" s="39"/>
      <c r="F470" s="5">
        <f t="shared" si="57"/>
        <v>13</v>
      </c>
      <c r="G470" s="5" t="str">
        <f t="shared" si="58"/>
        <v>4</v>
      </c>
      <c r="H470" s="81">
        <f>IFERROR(VLOOKUP(B470,'1º SEM 2019'!$B:$I,8,0),0)</f>
        <v>1040663.23</v>
      </c>
      <c r="I470" s="81">
        <f>IFERROR(VLOOKUP(B470,'07.2019'!$B$10:$J$954,8,0),0)</f>
        <v>489984.32</v>
      </c>
      <c r="J470" s="81">
        <f>IFERROR(VLOOKUP(B470,'08.2019'!$B$10:$J$983,8,0),0)</f>
        <v>369129.31</v>
      </c>
      <c r="K470" s="82">
        <f t="shared" si="59"/>
        <v>-120855.01000000001</v>
      </c>
      <c r="L470" s="81">
        <f>IFERROR(VLOOKUP(B470,'09.2019'!$B$12:$J$998,8,0),0)</f>
        <v>406480.54</v>
      </c>
      <c r="M470" s="82">
        <f t="shared" si="60"/>
        <v>37351.229999999981</v>
      </c>
      <c r="N470" s="81">
        <f>IFERROR(VLOOKUP(B470,'Balancete 10.2019'!$B$10:$J$1020,8,0),0)</f>
        <v>644351.4</v>
      </c>
      <c r="O470" s="82">
        <f t="shared" si="61"/>
        <v>237870.86000000004</v>
      </c>
      <c r="P470" s="153">
        <f>IFERROR(VLOOKUP(B470,'Balancete 11.2019'!$B$11:$I$1020,8,0),0)</f>
        <v>493904</v>
      </c>
      <c r="Q470" s="82">
        <f t="shared" si="62"/>
        <v>-150447.40000000002</v>
      </c>
      <c r="R470" s="153">
        <f>IFERROR(VLOOKUP(B470,'Balancete 12.2019'!$B$10:$I$1033,8,0),0)</f>
        <v>1218025.8500000001</v>
      </c>
      <c r="S470" s="82">
        <f t="shared" si="63"/>
        <v>724121.85000000009</v>
      </c>
      <c r="T470" s="85">
        <f t="shared" si="64"/>
        <v>-5.8131230582914695</v>
      </c>
      <c r="U470" s="153">
        <f>IFERROR(VLOOKUP(B470,'Balancete acumulado 2019'!$B$10:$I$1047,8,0),0)</f>
        <v>1218025.8500000001</v>
      </c>
    </row>
    <row r="471" spans="1:21" hidden="1">
      <c r="A471"/>
      <c r="B471" s="35" t="s">
        <v>4088</v>
      </c>
      <c r="C471" s="34" t="s">
        <v>1</v>
      </c>
      <c r="D471" s="35" t="s">
        <v>4089</v>
      </c>
      <c r="E471" s="39"/>
      <c r="F471" s="5">
        <f t="shared" si="57"/>
        <v>13</v>
      </c>
      <c r="G471" s="5" t="str">
        <f t="shared" si="58"/>
        <v>4</v>
      </c>
      <c r="H471" s="81">
        <f>IFERROR(VLOOKUP(B471,'1º SEM 2019'!$B:$I,8,0),0)</f>
        <v>1040663.23</v>
      </c>
      <c r="I471" s="81">
        <f>IFERROR(VLOOKUP(B471,'07.2019'!$B$10:$J$954,8,0),0)</f>
        <v>489984.32</v>
      </c>
      <c r="J471" s="81">
        <f>IFERROR(VLOOKUP(B471,'08.2019'!$B$10:$J$983,8,0),0)</f>
        <v>369129.31</v>
      </c>
      <c r="K471" s="82">
        <f t="shared" si="59"/>
        <v>-120855.01000000001</v>
      </c>
      <c r="L471" s="81">
        <f>IFERROR(VLOOKUP(B471,'09.2019'!$B$12:$J$998,8,0),0)</f>
        <v>406480.54</v>
      </c>
      <c r="M471" s="82">
        <f t="shared" si="60"/>
        <v>37351.229999999981</v>
      </c>
      <c r="N471" s="81">
        <f>IFERROR(VLOOKUP(B471,'Balancete 10.2019'!$B$10:$J$1020,8,0),0)</f>
        <v>644351.4</v>
      </c>
      <c r="O471" s="82">
        <f t="shared" si="61"/>
        <v>237870.86000000004</v>
      </c>
      <c r="P471" s="153">
        <f>IFERROR(VLOOKUP(B471,'Balancete 11.2019'!$B$11:$I$1020,8,0),0)</f>
        <v>493904</v>
      </c>
      <c r="Q471" s="82">
        <f t="shared" si="62"/>
        <v>-150447.40000000002</v>
      </c>
      <c r="R471" s="153">
        <f>IFERROR(VLOOKUP(B471,'Balancete 12.2019'!$B$10:$I$1033,8,0),0)</f>
        <v>1218025.8500000001</v>
      </c>
      <c r="S471" s="82">
        <f t="shared" si="63"/>
        <v>724121.85000000009</v>
      </c>
      <c r="T471" s="85">
        <f t="shared" si="64"/>
        <v>-5.8131230582914695</v>
      </c>
      <c r="U471" s="153">
        <f>IFERROR(VLOOKUP(B471,'Balancete acumulado 2019'!$B$10:$I$1047,8,0),0)</f>
        <v>1218025.8500000001</v>
      </c>
    </row>
    <row r="472" spans="1:21" hidden="1">
      <c r="A472"/>
      <c r="B472" s="35" t="s">
        <v>4090</v>
      </c>
      <c r="C472" s="34" t="s">
        <v>1</v>
      </c>
      <c r="D472" s="35" t="s">
        <v>4091</v>
      </c>
      <c r="E472" s="39"/>
      <c r="F472" s="5">
        <f t="shared" si="57"/>
        <v>13</v>
      </c>
      <c r="G472" s="5" t="str">
        <f t="shared" si="58"/>
        <v>4</v>
      </c>
      <c r="H472" s="81">
        <f>IFERROR(VLOOKUP(B472,'1º SEM 2019'!$B:$I,8,0),0)</f>
        <v>542701.89</v>
      </c>
      <c r="I472" s="81">
        <f>IFERROR(VLOOKUP(B472,'07.2019'!$B$10:$J$954,8,0),0)</f>
        <v>331024.90000000002</v>
      </c>
      <c r="J472" s="81">
        <f>IFERROR(VLOOKUP(B472,'08.2019'!$B$10:$J$983,8,0),0)</f>
        <v>251332</v>
      </c>
      <c r="K472" s="82">
        <f t="shared" si="59"/>
        <v>-79692.900000000023</v>
      </c>
      <c r="L472" s="81">
        <f>IFERROR(VLOOKUP(B472,'09.2019'!$B$12:$J$998,8,0),0)</f>
        <v>200999</v>
      </c>
      <c r="M472" s="82">
        <f t="shared" si="60"/>
        <v>-50333</v>
      </c>
      <c r="N472" s="81">
        <f>IFERROR(VLOOKUP(B472,'Balancete 10.2019'!$B$10:$J$1020,8,0),0)</f>
        <v>200999</v>
      </c>
      <c r="O472" s="82">
        <f t="shared" si="61"/>
        <v>0</v>
      </c>
      <c r="P472" s="153">
        <f>IFERROR(VLOOKUP(B472,'Balancete 11.2019'!$B$11:$I$1020,8,0),0)</f>
        <v>348552</v>
      </c>
      <c r="Q472" s="82">
        <f t="shared" si="62"/>
        <v>147553</v>
      </c>
      <c r="R472" s="153">
        <f>IFERROR(VLOOKUP(B472,'Balancete 12.2019'!$B$10:$I$1033,8,0),0)</f>
        <v>1056848</v>
      </c>
      <c r="S472" s="82">
        <f t="shared" si="63"/>
        <v>708296</v>
      </c>
      <c r="T472" s="85">
        <f t="shared" si="64"/>
        <v>3.8002819325937125</v>
      </c>
      <c r="U472" s="153">
        <f>IFERROR(VLOOKUP(B472,'Balancete acumulado 2019'!$B$10:$I$1047,8,0),0)</f>
        <v>1056848</v>
      </c>
    </row>
    <row r="473" spans="1:21">
      <c r="B473" s="39" t="s">
        <v>4092</v>
      </c>
      <c r="C473" s="38" t="s">
        <v>4093</v>
      </c>
      <c r="D473" s="39" t="s">
        <v>4094</v>
      </c>
      <c r="E473" s="39" t="s">
        <v>6111</v>
      </c>
      <c r="F473" s="5">
        <f t="shared" si="57"/>
        <v>18</v>
      </c>
      <c r="G473" s="5" t="str">
        <f t="shared" si="58"/>
        <v>4</v>
      </c>
      <c r="H473" s="81">
        <f>IFERROR(VLOOKUP(B473,'1º SEM 2019'!$B:$I,8,0),0)</f>
        <v>542701.89</v>
      </c>
      <c r="I473" s="81">
        <f>IFERROR(VLOOKUP(B473,'07.2019'!$B$10:$J$954,8,0),0)</f>
        <v>331024.90000000002</v>
      </c>
      <c r="J473" s="81">
        <f>IFERROR(VLOOKUP(B473,'08.2019'!$B$10:$J$983,8,0),0)</f>
        <v>251332</v>
      </c>
      <c r="K473" s="82">
        <f t="shared" si="59"/>
        <v>-79692.900000000023</v>
      </c>
      <c r="L473" s="81">
        <f>IFERROR(VLOOKUP(B473,'09.2019'!$B$12:$J$998,8,0),0)</f>
        <v>200999</v>
      </c>
      <c r="M473" s="82">
        <f t="shared" si="60"/>
        <v>-50333</v>
      </c>
      <c r="N473" s="81">
        <f>IFERROR(VLOOKUP(B473,'Balancete 10.2019'!$B$10:$J$1020,8,0),0)</f>
        <v>200999</v>
      </c>
      <c r="O473" s="82">
        <f t="shared" si="61"/>
        <v>0</v>
      </c>
      <c r="P473" s="153">
        <f>IFERROR(VLOOKUP(B473,'Balancete 11.2019'!$B$11:$I$1020,8,0),0)</f>
        <v>348552</v>
      </c>
      <c r="Q473" s="82">
        <f t="shared" si="62"/>
        <v>147553</v>
      </c>
      <c r="R473" s="153">
        <f>IFERROR(VLOOKUP(B473,'Balancete 12.2019'!$B$10:$I$1033,8,0),0)</f>
        <v>1056848</v>
      </c>
      <c r="S473" s="82">
        <f t="shared" si="63"/>
        <v>708296</v>
      </c>
      <c r="T473" s="85">
        <f t="shared" si="64"/>
        <v>3.8002819325937125</v>
      </c>
      <c r="U473" s="153">
        <f>IFERROR(VLOOKUP(B473,'Balancete acumulado 2019'!$B$10:$I$1047,8,0),0)</f>
        <v>1056848</v>
      </c>
    </row>
    <row r="474" spans="1:21" hidden="1">
      <c r="A474"/>
      <c r="B474" s="35" t="s">
        <v>4095</v>
      </c>
      <c r="C474" s="34" t="s">
        <v>1</v>
      </c>
      <c r="D474" s="35" t="s">
        <v>4096</v>
      </c>
      <c r="E474" s="39"/>
      <c r="F474" s="5">
        <f t="shared" si="57"/>
        <v>13</v>
      </c>
      <c r="G474" s="5" t="str">
        <f t="shared" si="58"/>
        <v>4</v>
      </c>
      <c r="H474" s="81">
        <f>IFERROR(VLOOKUP(B474,'1º SEM 2019'!$B:$I,8,0),0)</f>
        <v>497961.34</v>
      </c>
      <c r="I474" s="81">
        <f>IFERROR(VLOOKUP(B474,'07.2019'!$B$10:$J$954,8,0),0)</f>
        <v>158959.42000000001</v>
      </c>
      <c r="J474" s="81">
        <f>IFERROR(VLOOKUP(B474,'08.2019'!$B$10:$J$983,8,0),0)</f>
        <v>117797.31</v>
      </c>
      <c r="K474" s="82">
        <f t="shared" si="59"/>
        <v>-41162.110000000015</v>
      </c>
      <c r="L474" s="81">
        <f>IFERROR(VLOOKUP(B474,'09.2019'!$B$12:$J$998,8,0),0)</f>
        <v>205481.54</v>
      </c>
      <c r="M474" s="82">
        <f t="shared" si="60"/>
        <v>87684.23000000001</v>
      </c>
      <c r="N474" s="81">
        <f>IFERROR(VLOOKUP(B474,'Balancete 10.2019'!$B$10:$J$1020,8,0),0)</f>
        <v>443352.4</v>
      </c>
      <c r="O474" s="82">
        <f t="shared" si="61"/>
        <v>237870.86000000002</v>
      </c>
      <c r="P474" s="153">
        <f>IFERROR(VLOOKUP(B474,'Balancete 11.2019'!$B$11:$I$1020,8,0),0)</f>
        <v>145352</v>
      </c>
      <c r="Q474" s="82">
        <f t="shared" si="62"/>
        <v>-298000.40000000002</v>
      </c>
      <c r="R474" s="153">
        <f>IFERROR(VLOOKUP(B474,'Balancete 12.2019'!$B$10:$I$1033,8,0),0)</f>
        <v>161177.85</v>
      </c>
      <c r="S474" s="82">
        <f t="shared" si="63"/>
        <v>15825.850000000006</v>
      </c>
      <c r="T474" s="85">
        <f t="shared" si="64"/>
        <v>-1.053106807910325</v>
      </c>
      <c r="U474" s="153">
        <f>IFERROR(VLOOKUP(B474,'Balancete acumulado 2019'!$B$10:$I$1047,8,0),0)</f>
        <v>161177.85</v>
      </c>
    </row>
    <row r="475" spans="1:21" hidden="1">
      <c r="A475"/>
      <c r="B475" s="35" t="s">
        <v>4097</v>
      </c>
      <c r="C475" s="34" t="s">
        <v>1</v>
      </c>
      <c r="D475" s="35" t="s">
        <v>4098</v>
      </c>
      <c r="E475" s="39"/>
      <c r="F475" s="5">
        <f t="shared" si="57"/>
        <v>13</v>
      </c>
      <c r="G475" s="5" t="str">
        <f t="shared" si="58"/>
        <v>4</v>
      </c>
      <c r="H475" s="81">
        <f>IFERROR(VLOOKUP(B475,'1º SEM 2019'!$B:$I,8,0),0)</f>
        <v>497961.34</v>
      </c>
      <c r="I475" s="81">
        <f>IFERROR(VLOOKUP(B475,'07.2019'!$B$10:$J$954,8,0),0)</f>
        <v>158959.42000000001</v>
      </c>
      <c r="J475" s="81">
        <f>IFERROR(VLOOKUP(B475,'08.2019'!$B$10:$J$983,8,0),0)</f>
        <v>117797.31</v>
      </c>
      <c r="K475" s="82">
        <f t="shared" si="59"/>
        <v>-41162.110000000015</v>
      </c>
      <c r="L475" s="81">
        <f>IFERROR(VLOOKUP(B475,'09.2019'!$B$12:$J$998,8,0),0)</f>
        <v>205481.54</v>
      </c>
      <c r="M475" s="82">
        <f t="shared" si="60"/>
        <v>87684.23000000001</v>
      </c>
      <c r="N475" s="81">
        <f>IFERROR(VLOOKUP(B475,'Balancete 10.2019'!$B$10:$J$1020,8,0),0)</f>
        <v>443352.4</v>
      </c>
      <c r="O475" s="82">
        <f t="shared" si="61"/>
        <v>237870.86000000002</v>
      </c>
      <c r="P475" s="153">
        <f>IFERROR(VLOOKUP(B475,'Balancete 11.2019'!$B$11:$I$1020,8,0),0)</f>
        <v>145352</v>
      </c>
      <c r="Q475" s="82">
        <f t="shared" si="62"/>
        <v>-298000.40000000002</v>
      </c>
      <c r="R475" s="153">
        <f>IFERROR(VLOOKUP(B475,'Balancete 12.2019'!$B$10:$I$1033,8,0),0)</f>
        <v>161177.85</v>
      </c>
      <c r="S475" s="82">
        <f t="shared" si="63"/>
        <v>15825.850000000006</v>
      </c>
      <c r="T475" s="85">
        <f t="shared" si="64"/>
        <v>-1.053106807910325</v>
      </c>
      <c r="U475" s="153">
        <f>IFERROR(VLOOKUP(B475,'Balancete acumulado 2019'!$B$10:$I$1047,8,0),0)</f>
        <v>161177.85</v>
      </c>
    </row>
    <row r="476" spans="1:21">
      <c r="B476" s="39" t="s">
        <v>4099</v>
      </c>
      <c r="C476" s="38" t="s">
        <v>4100</v>
      </c>
      <c r="D476" s="39" t="s">
        <v>4101</v>
      </c>
      <c r="E476" s="39" t="s">
        <v>6111</v>
      </c>
      <c r="F476" s="5">
        <f t="shared" si="57"/>
        <v>18</v>
      </c>
      <c r="G476" s="5" t="str">
        <f t="shared" si="58"/>
        <v>4</v>
      </c>
      <c r="H476" s="81">
        <f>IFERROR(VLOOKUP(B476,'1º SEM 2019'!$B:$I,8,0),0)</f>
        <v>476395.16</v>
      </c>
      <c r="I476" s="81">
        <f>IFERROR(VLOOKUP(B476,'07.2019'!$B$10:$J$954,8,0),0)</f>
        <v>133262.91</v>
      </c>
      <c r="J476" s="81">
        <f>IFERROR(VLOOKUP(B476,'08.2019'!$B$10:$J$983,8,0),0)</f>
        <v>90044.01</v>
      </c>
      <c r="K476" s="82">
        <f t="shared" si="59"/>
        <v>-43218.900000000009</v>
      </c>
      <c r="L476" s="81">
        <f>IFERROR(VLOOKUP(B476,'09.2019'!$B$12:$J$998,8,0),0)</f>
        <v>169195.71</v>
      </c>
      <c r="M476" s="82">
        <f t="shared" si="60"/>
        <v>79151.7</v>
      </c>
      <c r="N476" s="81">
        <f>IFERROR(VLOOKUP(B476,'Balancete 10.2019'!$B$10:$J$1020,8,0),0)</f>
        <v>421304.61</v>
      </c>
      <c r="O476" s="82">
        <f t="shared" si="61"/>
        <v>252108.9</v>
      </c>
      <c r="P476" s="153">
        <f>IFERROR(VLOOKUP(B476,'Balancete 11.2019'!$B$11:$I$1020,8,0),0)</f>
        <v>123307.09</v>
      </c>
      <c r="Q476" s="82">
        <f t="shared" si="62"/>
        <v>-297997.52</v>
      </c>
      <c r="R476" s="153">
        <f>IFERROR(VLOOKUP(B476,'Balancete 12.2019'!$B$10:$I$1033,8,0),0)</f>
        <v>152976.49</v>
      </c>
      <c r="S476" s="82">
        <f t="shared" si="63"/>
        <v>29669.399999999994</v>
      </c>
      <c r="T476" s="85">
        <f t="shared" si="64"/>
        <v>-1.0995625735408805</v>
      </c>
      <c r="U476" s="153">
        <f>IFERROR(VLOOKUP(B476,'Balancete acumulado 2019'!$B$10:$I$1047,8,0),0)</f>
        <v>152976.49</v>
      </c>
    </row>
    <row r="477" spans="1:21">
      <c r="B477" s="39" t="s">
        <v>4102</v>
      </c>
      <c r="C477" s="38" t="s">
        <v>4103</v>
      </c>
      <c r="D477" s="39" t="s">
        <v>4104</v>
      </c>
      <c r="E477" s="39" t="s">
        <v>6111</v>
      </c>
      <c r="F477" s="5">
        <f t="shared" si="57"/>
        <v>18</v>
      </c>
      <c r="G477" s="5" t="str">
        <f t="shared" si="58"/>
        <v>4</v>
      </c>
      <c r="H477" s="81">
        <f>IFERROR(VLOOKUP(B477,'1º SEM 2019'!$B:$I,8,0),0)</f>
        <v>6963.5</v>
      </c>
      <c r="I477" s="81">
        <f>IFERROR(VLOOKUP(B477,'07.2019'!$B$10:$J$954,8,0),0)</f>
        <v>12084.56</v>
      </c>
      <c r="J477" s="81">
        <f>IFERROR(VLOOKUP(B477,'08.2019'!$B$10:$J$983,8,0),0)</f>
        <v>6792.91</v>
      </c>
      <c r="K477" s="82">
        <f t="shared" si="59"/>
        <v>-5291.65</v>
      </c>
      <c r="L477" s="81">
        <f>IFERROR(VLOOKUP(B477,'09.2019'!$B$12:$J$998,8,0),0)</f>
        <v>14098.57</v>
      </c>
      <c r="M477" s="82">
        <f t="shared" si="60"/>
        <v>7305.66</v>
      </c>
      <c r="N477" s="81">
        <f>IFERROR(VLOOKUP(B477,'Balancete 10.2019'!$B$10:$J$1020,8,0),0)</f>
        <v>7231.68</v>
      </c>
      <c r="O477" s="82">
        <f t="shared" si="61"/>
        <v>-6866.8899999999994</v>
      </c>
      <c r="P477" s="153">
        <f>IFERROR(VLOOKUP(B477,'Balancete 11.2019'!$B$11:$I$1020,8,0),0)</f>
        <v>6580.3</v>
      </c>
      <c r="Q477" s="82">
        <f t="shared" si="62"/>
        <v>-651.38000000000011</v>
      </c>
      <c r="R477" s="153">
        <f>IFERROR(VLOOKUP(B477,'Balancete 12.2019'!$B$10:$I$1033,8,0),0)</f>
        <v>8201.36</v>
      </c>
      <c r="S477" s="82">
        <f t="shared" si="63"/>
        <v>1621.0600000000004</v>
      </c>
      <c r="T477" s="85">
        <f t="shared" si="64"/>
        <v>-3.4886548558445147</v>
      </c>
      <c r="U477" s="153">
        <f>IFERROR(VLOOKUP(B477,'Balancete acumulado 2019'!$B$10:$I$1047,8,0),0)</f>
        <v>8201.36</v>
      </c>
    </row>
    <row r="478" spans="1:21">
      <c r="B478" s="39" t="s">
        <v>4105</v>
      </c>
      <c r="C478" s="38" t="s">
        <v>4106</v>
      </c>
      <c r="D478" s="39" t="s">
        <v>4107</v>
      </c>
      <c r="E478" s="39" t="s">
        <v>6111</v>
      </c>
      <c r="F478" s="5">
        <f t="shared" si="57"/>
        <v>18</v>
      </c>
      <c r="G478" s="5" t="str">
        <f t="shared" si="58"/>
        <v>4</v>
      </c>
      <c r="H478" s="81">
        <f>IFERROR(VLOOKUP(B478,'1º SEM 2019'!$B:$I,8,0),0)</f>
        <v>12384.52</v>
      </c>
      <c r="I478" s="81">
        <f>IFERROR(VLOOKUP(B478,'07.2019'!$B$10:$J$954,8,0),0)</f>
        <v>7711.61</v>
      </c>
      <c r="J478" s="81">
        <f>IFERROR(VLOOKUP(B478,'08.2019'!$B$10:$J$983,8,0),0)</f>
        <v>13274.76</v>
      </c>
      <c r="K478" s="82">
        <f t="shared" si="59"/>
        <v>5563.1500000000005</v>
      </c>
      <c r="L478" s="81">
        <f>IFERROR(VLOOKUP(B478,'09.2019'!$B$12:$J$998,8,0),0)</f>
        <v>15123.84</v>
      </c>
      <c r="M478" s="82">
        <f t="shared" si="60"/>
        <v>1849.08</v>
      </c>
      <c r="N478" s="81">
        <f>IFERROR(VLOOKUP(B478,'Balancete 10.2019'!$B$10:$J$1020,8,0),0)</f>
        <v>10892.21</v>
      </c>
      <c r="O478" s="82">
        <f t="shared" si="61"/>
        <v>-4231.630000000001</v>
      </c>
      <c r="P478" s="153">
        <f>IFERROR(VLOOKUP(B478,'Balancete 11.2019'!$B$11:$I$1020,8,0),0)</f>
        <v>11036.38</v>
      </c>
      <c r="Q478" s="82">
        <f t="shared" si="62"/>
        <v>144.17000000000007</v>
      </c>
      <c r="R478" s="153">
        <f>IFERROR(VLOOKUP(B478,'Balancete 12.2019'!$B$10:$I$1033,8,0),0)</f>
        <v>0</v>
      </c>
      <c r="S478" s="82">
        <f t="shared" si="63"/>
        <v>-11036.38</v>
      </c>
      <c r="T478" s="85">
        <f t="shared" si="64"/>
        <v>-77.551154886592172</v>
      </c>
      <c r="U478" s="153">
        <f>IFERROR(VLOOKUP(B478,'Balancete acumulado 2019'!$B$10:$I$1047,8,0),0)</f>
        <v>0</v>
      </c>
    </row>
    <row r="479" spans="1:21">
      <c r="B479" s="39" t="s">
        <v>4108</v>
      </c>
      <c r="C479" s="38" t="s">
        <v>4109</v>
      </c>
      <c r="D479" s="39" t="s">
        <v>4110</v>
      </c>
      <c r="E479" s="39" t="s">
        <v>6111</v>
      </c>
      <c r="F479" s="5">
        <f t="shared" si="57"/>
        <v>18</v>
      </c>
      <c r="G479" s="5" t="str">
        <f t="shared" si="58"/>
        <v>4</v>
      </c>
      <c r="H479" s="81">
        <f>IFERROR(VLOOKUP(B479,'1º SEM 2019'!$B:$I,8,0),0)</f>
        <v>2218.16</v>
      </c>
      <c r="I479" s="81">
        <f>IFERROR(VLOOKUP(B479,'07.2019'!$B$10:$J$954,8,0),0)</f>
        <v>5900.34</v>
      </c>
      <c r="J479" s="81">
        <f>IFERROR(VLOOKUP(B479,'08.2019'!$B$10:$J$983,8,0),0)</f>
        <v>7685.63</v>
      </c>
      <c r="K479" s="82">
        <f t="shared" si="59"/>
        <v>1785.29</v>
      </c>
      <c r="L479" s="81">
        <f>IFERROR(VLOOKUP(B479,'09.2019'!$B$12:$J$998,8,0),0)</f>
        <v>7063.42</v>
      </c>
      <c r="M479" s="82">
        <f t="shared" si="60"/>
        <v>-622.21</v>
      </c>
      <c r="N479" s="81">
        <f>IFERROR(VLOOKUP(B479,'Balancete 10.2019'!$B$10:$J$1020,8,0),0)</f>
        <v>3923.9</v>
      </c>
      <c r="O479" s="82">
        <f t="shared" si="61"/>
        <v>-3139.52</v>
      </c>
      <c r="P479" s="153">
        <f>IFERROR(VLOOKUP(B479,'Balancete 11.2019'!$B$11:$I$1020,8,0),0)</f>
        <v>4428.2299999999996</v>
      </c>
      <c r="Q479" s="82">
        <f t="shared" si="62"/>
        <v>504.32999999999947</v>
      </c>
      <c r="R479" s="153">
        <f>IFERROR(VLOOKUP(B479,'Balancete 12.2019'!$B$10:$I$1033,8,0),0)</f>
        <v>0</v>
      </c>
      <c r="S479" s="82">
        <f t="shared" si="63"/>
        <v>-4428.2299999999996</v>
      </c>
      <c r="T479" s="85">
        <f t="shared" si="64"/>
        <v>-9.780421549382357</v>
      </c>
      <c r="U479" s="153">
        <f>IFERROR(VLOOKUP(B479,'Balancete acumulado 2019'!$B$10:$I$1047,8,0),0)</f>
        <v>0</v>
      </c>
    </row>
    <row r="480" spans="1:21" hidden="1">
      <c r="A480"/>
      <c r="B480" s="35" t="s">
        <v>4111</v>
      </c>
      <c r="C480" s="34" t="s">
        <v>1</v>
      </c>
      <c r="D480" s="35" t="s">
        <v>4112</v>
      </c>
      <c r="E480" s="39"/>
      <c r="F480" s="5">
        <f t="shared" si="57"/>
        <v>13</v>
      </c>
      <c r="G480" s="5" t="str">
        <f t="shared" si="58"/>
        <v>4</v>
      </c>
      <c r="H480" s="81">
        <f>IFERROR(VLOOKUP(B480,'1º SEM 2019'!$B:$I,8,0),0)</f>
        <v>8008054.3799999999</v>
      </c>
      <c r="I480" s="81">
        <f>IFERROR(VLOOKUP(B480,'07.2019'!$B$10:$J$954,8,0),0)</f>
        <v>7644817.3200000003</v>
      </c>
      <c r="J480" s="81">
        <f>IFERROR(VLOOKUP(B480,'08.2019'!$B$10:$J$983,8,0),0)</f>
        <v>8662379.4900000002</v>
      </c>
      <c r="K480" s="82">
        <f t="shared" si="59"/>
        <v>1017562.1699999999</v>
      </c>
      <c r="L480" s="81">
        <f>IFERROR(VLOOKUP(B480,'09.2019'!$B$12:$J$998,8,0),0)</f>
        <v>10024849.33</v>
      </c>
      <c r="M480" s="82">
        <f t="shared" si="60"/>
        <v>1362469.8399999999</v>
      </c>
      <c r="N480" s="81">
        <f>IFERROR(VLOOKUP(B480,'Balancete 10.2019'!$B$10:$J$1020,8,0),0)</f>
        <v>8401681.1899999995</v>
      </c>
      <c r="O480" s="82">
        <f t="shared" si="61"/>
        <v>-1623168.1400000006</v>
      </c>
      <c r="P480" s="153">
        <f>IFERROR(VLOOKUP(B480,'Balancete 11.2019'!$B$11:$I$1020,8,0),0)</f>
        <v>9581654.0199999996</v>
      </c>
      <c r="Q480" s="82">
        <f t="shared" si="62"/>
        <v>1179972.83</v>
      </c>
      <c r="R480" s="153">
        <f>IFERROR(VLOOKUP(B480,'Balancete 12.2019'!$B$10:$I$1033,8,0),0)</f>
        <v>8462394.4499999993</v>
      </c>
      <c r="S480" s="82">
        <f t="shared" si="63"/>
        <v>-1119259.5700000003</v>
      </c>
      <c r="T480" s="85">
        <f t="shared" si="64"/>
        <v>-1.9485469000163336</v>
      </c>
      <c r="U480" s="153">
        <f>IFERROR(VLOOKUP(B480,'Balancete acumulado 2019'!$B$10:$I$1047,8,0),0)</f>
        <v>8462394.4499999993</v>
      </c>
    </row>
    <row r="481" spans="1:21" hidden="1">
      <c r="A481"/>
      <c r="B481" s="35" t="s">
        <v>4113</v>
      </c>
      <c r="C481" s="34" t="s">
        <v>1</v>
      </c>
      <c r="D481" s="35" t="s">
        <v>4114</v>
      </c>
      <c r="E481" s="39"/>
      <c r="F481" s="5">
        <f t="shared" si="57"/>
        <v>13</v>
      </c>
      <c r="G481" s="5" t="str">
        <f t="shared" si="58"/>
        <v>4</v>
      </c>
      <c r="H481" s="81">
        <f>IFERROR(VLOOKUP(B481,'1º SEM 2019'!$B:$I,8,0),0)</f>
        <v>198048.71</v>
      </c>
      <c r="I481" s="81">
        <f>IFERROR(VLOOKUP(B481,'07.2019'!$B$10:$J$954,8,0),0)</f>
        <v>145442.92000000001</v>
      </c>
      <c r="J481" s="81">
        <f>IFERROR(VLOOKUP(B481,'08.2019'!$B$10:$J$983,8,0),0)</f>
        <v>108350.83</v>
      </c>
      <c r="K481" s="82">
        <f t="shared" si="59"/>
        <v>-37092.090000000011</v>
      </c>
      <c r="L481" s="81">
        <f>IFERROR(VLOOKUP(B481,'09.2019'!$B$12:$J$998,8,0),0)</f>
        <v>142979.43</v>
      </c>
      <c r="M481" s="82">
        <f t="shared" si="60"/>
        <v>34628.599999999991</v>
      </c>
      <c r="N481" s="81">
        <f>IFERROR(VLOOKUP(B481,'Balancete 10.2019'!$B$10:$J$1020,8,0),0)</f>
        <v>130994.88</v>
      </c>
      <c r="O481" s="82">
        <f t="shared" si="61"/>
        <v>-11984.549999999988</v>
      </c>
      <c r="P481" s="153">
        <f>IFERROR(VLOOKUP(B481,'Balancete 11.2019'!$B$11:$I$1020,8,0),0)</f>
        <v>114082.52</v>
      </c>
      <c r="Q481" s="82">
        <f t="shared" si="62"/>
        <v>-16912.36</v>
      </c>
      <c r="R481" s="153">
        <f>IFERROR(VLOOKUP(B481,'Balancete 12.2019'!$B$10:$I$1033,8,0),0)</f>
        <v>47140.73</v>
      </c>
      <c r="S481" s="82">
        <f t="shared" si="63"/>
        <v>-66941.790000000008</v>
      </c>
      <c r="T481" s="85">
        <f t="shared" si="64"/>
        <v>2.9581578206707997</v>
      </c>
      <c r="U481" s="153">
        <f>IFERROR(VLOOKUP(B481,'Balancete acumulado 2019'!$B$10:$I$1047,8,0),0)</f>
        <v>47140.73</v>
      </c>
    </row>
    <row r="482" spans="1:21" hidden="1">
      <c r="A482"/>
      <c r="B482" s="35" t="s">
        <v>4115</v>
      </c>
      <c r="C482" s="34" t="s">
        <v>1</v>
      </c>
      <c r="D482" s="35" t="s">
        <v>4116</v>
      </c>
      <c r="E482" s="39"/>
      <c r="F482" s="5">
        <f t="shared" si="57"/>
        <v>13</v>
      </c>
      <c r="G482" s="5" t="str">
        <f t="shared" si="58"/>
        <v>4</v>
      </c>
      <c r="H482" s="81">
        <f>IFERROR(VLOOKUP(B482,'1º SEM 2019'!$B:$I,8,0),0)</f>
        <v>50981.41</v>
      </c>
      <c r="I482" s="81">
        <f>IFERROR(VLOOKUP(B482,'07.2019'!$B$10:$J$954,8,0),0)</f>
        <v>79966.350000000006</v>
      </c>
      <c r="J482" s="81">
        <f>IFERROR(VLOOKUP(B482,'08.2019'!$B$10:$J$983,8,0),0)</f>
        <v>72189.95</v>
      </c>
      <c r="K482" s="82">
        <f t="shared" si="59"/>
        <v>-7776.4000000000087</v>
      </c>
      <c r="L482" s="81">
        <f>IFERROR(VLOOKUP(B482,'09.2019'!$B$12:$J$998,8,0),0)</f>
        <v>73588.2</v>
      </c>
      <c r="M482" s="82">
        <f t="shared" si="60"/>
        <v>1398.25</v>
      </c>
      <c r="N482" s="81">
        <f>IFERROR(VLOOKUP(B482,'Balancete 10.2019'!$B$10:$J$1020,8,0),0)</f>
        <v>61865.42</v>
      </c>
      <c r="O482" s="82">
        <f t="shared" si="61"/>
        <v>-11722.779999999999</v>
      </c>
      <c r="P482" s="153">
        <f>IFERROR(VLOOKUP(B482,'Balancete 11.2019'!$B$11:$I$1020,8,0),0)</f>
        <v>68937.41</v>
      </c>
      <c r="Q482" s="82">
        <f t="shared" si="62"/>
        <v>7071.9900000000052</v>
      </c>
      <c r="R482" s="153">
        <f>IFERROR(VLOOKUP(B482,'Balancete 12.2019'!$B$10:$I$1033,8,0),0)</f>
        <v>44131.34</v>
      </c>
      <c r="S482" s="82">
        <f t="shared" si="63"/>
        <v>-24806.070000000007</v>
      </c>
      <c r="T482" s="85">
        <f t="shared" si="64"/>
        <v>-4.5076506047095641</v>
      </c>
      <c r="U482" s="153">
        <f>IFERROR(VLOOKUP(B482,'Balancete acumulado 2019'!$B$10:$I$1047,8,0),0)</f>
        <v>44131.34</v>
      </c>
    </row>
    <row r="483" spans="1:21" hidden="1">
      <c r="A483"/>
      <c r="B483" s="35" t="s">
        <v>4117</v>
      </c>
      <c r="C483" s="34" t="s">
        <v>1</v>
      </c>
      <c r="D483" s="35" t="s">
        <v>4118</v>
      </c>
      <c r="E483" s="39"/>
      <c r="F483" s="5">
        <f t="shared" si="57"/>
        <v>13</v>
      </c>
      <c r="G483" s="5" t="str">
        <f t="shared" si="58"/>
        <v>4</v>
      </c>
      <c r="H483" s="81">
        <f>IFERROR(VLOOKUP(B483,'1º SEM 2019'!$B:$I,8,0),0)</f>
        <v>50688.36</v>
      </c>
      <c r="I483" s="81">
        <f>IFERROR(VLOOKUP(B483,'07.2019'!$B$10:$J$954,8,0),0)</f>
        <v>79599.58</v>
      </c>
      <c r="J483" s="81">
        <f>IFERROR(VLOOKUP(B483,'08.2019'!$B$10:$J$983,8,0),0)</f>
        <v>71631.8</v>
      </c>
      <c r="K483" s="82">
        <f t="shared" si="59"/>
        <v>-7967.7799999999988</v>
      </c>
      <c r="L483" s="81">
        <f>IFERROR(VLOOKUP(B483,'09.2019'!$B$12:$J$998,8,0),0)</f>
        <v>73318.86</v>
      </c>
      <c r="M483" s="82">
        <f t="shared" si="60"/>
        <v>1687.0599999999977</v>
      </c>
      <c r="N483" s="81">
        <f>IFERROR(VLOOKUP(B483,'Balancete 10.2019'!$B$10:$J$1020,8,0),0)</f>
        <v>61666.02</v>
      </c>
      <c r="O483" s="82">
        <f t="shared" si="61"/>
        <v>-11652.840000000004</v>
      </c>
      <c r="P483" s="153">
        <f>IFERROR(VLOOKUP(B483,'Balancete 11.2019'!$B$11:$I$1020,8,0),0)</f>
        <v>68204.84</v>
      </c>
      <c r="Q483" s="82">
        <f t="shared" si="62"/>
        <v>6538.82</v>
      </c>
      <c r="R483" s="153">
        <f>IFERROR(VLOOKUP(B483,'Balancete 12.2019'!$B$10:$I$1033,8,0),0)</f>
        <v>43833.36</v>
      </c>
      <c r="S483" s="82">
        <f t="shared" si="63"/>
        <v>-24371.479999999996</v>
      </c>
      <c r="T483" s="85">
        <f t="shared" si="64"/>
        <v>-4.7271984853536262</v>
      </c>
      <c r="U483" s="153">
        <f>IFERROR(VLOOKUP(B483,'Balancete acumulado 2019'!$B$10:$I$1047,8,0),0)</f>
        <v>43833.36</v>
      </c>
    </row>
    <row r="484" spans="1:21" ht="22.5">
      <c r="B484" s="39" t="s">
        <v>4119</v>
      </c>
      <c r="C484" s="38" t="s">
        <v>4120</v>
      </c>
      <c r="D484" s="39" t="s">
        <v>4121</v>
      </c>
      <c r="E484" s="39" t="s">
        <v>6112</v>
      </c>
      <c r="F484" s="5">
        <f t="shared" si="57"/>
        <v>18</v>
      </c>
      <c r="G484" s="5" t="str">
        <f t="shared" si="58"/>
        <v>4</v>
      </c>
      <c r="H484" s="81">
        <f>IFERROR(VLOOKUP(B484,'1º SEM 2019'!$B:$I,8,0),0)</f>
        <v>50688.36</v>
      </c>
      <c r="I484" s="81">
        <f>IFERROR(VLOOKUP(B484,'07.2019'!$B$10:$J$954,8,0),0)</f>
        <v>79599.58</v>
      </c>
      <c r="J484" s="81">
        <f>IFERROR(VLOOKUP(B484,'08.2019'!$B$10:$J$983,8,0),0)</f>
        <v>71631.8</v>
      </c>
      <c r="K484" s="82">
        <f t="shared" si="59"/>
        <v>-7967.7799999999988</v>
      </c>
      <c r="L484" s="81">
        <f>IFERROR(VLOOKUP(B484,'09.2019'!$B$12:$J$998,8,0),0)</f>
        <v>73318.86</v>
      </c>
      <c r="M484" s="82">
        <f t="shared" si="60"/>
        <v>1687.0599999999977</v>
      </c>
      <c r="N484" s="81">
        <f>IFERROR(VLOOKUP(B484,'Balancete 10.2019'!$B$10:$J$1020,8,0),0)</f>
        <v>61666.02</v>
      </c>
      <c r="O484" s="82">
        <f t="shared" si="61"/>
        <v>-11652.840000000004</v>
      </c>
      <c r="P484" s="153">
        <f>IFERROR(VLOOKUP(B484,'Balancete 11.2019'!$B$11:$I$1020,8,0),0)</f>
        <v>68204.84</v>
      </c>
      <c r="Q484" s="82">
        <f t="shared" si="62"/>
        <v>6538.82</v>
      </c>
      <c r="R484" s="153">
        <f>IFERROR(VLOOKUP(B484,'Balancete 12.2019'!$B$10:$I$1033,8,0),0)</f>
        <v>43833.36</v>
      </c>
      <c r="S484" s="82">
        <f t="shared" si="63"/>
        <v>-24371.479999999996</v>
      </c>
      <c r="T484" s="85">
        <f t="shared" si="64"/>
        <v>-4.7271984853536262</v>
      </c>
      <c r="U484" s="153">
        <f>IFERROR(VLOOKUP(B484,'Balancete acumulado 2019'!$B$10:$I$1047,8,0),0)</f>
        <v>43833.36</v>
      </c>
    </row>
    <row r="485" spans="1:21" hidden="1">
      <c r="A485"/>
      <c r="B485" s="35" t="s">
        <v>4122</v>
      </c>
      <c r="C485" s="34" t="s">
        <v>1</v>
      </c>
      <c r="D485" s="35" t="s">
        <v>4123</v>
      </c>
      <c r="E485" s="39"/>
      <c r="F485" s="5">
        <f t="shared" si="57"/>
        <v>13</v>
      </c>
      <c r="G485" s="5" t="str">
        <f t="shared" si="58"/>
        <v>4</v>
      </c>
      <c r="H485" s="81">
        <f>IFERROR(VLOOKUP(B485,'1º SEM 2019'!$B:$I,8,0),0)</f>
        <v>293.05</v>
      </c>
      <c r="I485" s="81">
        <f>IFERROR(VLOOKUP(B485,'07.2019'!$B$10:$J$954,8,0),0)</f>
        <v>366.77</v>
      </c>
      <c r="J485" s="81">
        <f>IFERROR(VLOOKUP(B485,'08.2019'!$B$10:$J$983,8,0),0)</f>
        <v>558.15</v>
      </c>
      <c r="K485" s="82">
        <f t="shared" si="59"/>
        <v>191.38</v>
      </c>
      <c r="L485" s="81">
        <f>IFERROR(VLOOKUP(B485,'09.2019'!$B$12:$J$998,8,0),0)</f>
        <v>269.33999999999997</v>
      </c>
      <c r="M485" s="82">
        <f t="shared" si="60"/>
        <v>-288.81</v>
      </c>
      <c r="N485" s="81">
        <f>IFERROR(VLOOKUP(B485,'Balancete 10.2019'!$B$10:$J$1020,8,0),0)</f>
        <v>199.4</v>
      </c>
      <c r="O485" s="82">
        <f t="shared" si="61"/>
        <v>-69.939999999999969</v>
      </c>
      <c r="P485" s="153">
        <f>IFERROR(VLOOKUP(B485,'Balancete 11.2019'!$B$11:$I$1020,8,0),0)</f>
        <v>732.57</v>
      </c>
      <c r="Q485" s="82">
        <f t="shared" si="62"/>
        <v>533.17000000000007</v>
      </c>
      <c r="R485" s="153">
        <f>IFERROR(VLOOKUP(B485,'Balancete 12.2019'!$B$10:$I$1033,8,0),0)</f>
        <v>297.98</v>
      </c>
      <c r="S485" s="82">
        <f t="shared" si="63"/>
        <v>-434.59000000000003</v>
      </c>
      <c r="T485" s="85">
        <f t="shared" si="64"/>
        <v>-1.8151058761745784</v>
      </c>
      <c r="U485" s="153">
        <f>IFERROR(VLOOKUP(B485,'Balancete acumulado 2019'!$B$10:$I$1047,8,0),0)</f>
        <v>297.98</v>
      </c>
    </row>
    <row r="486" spans="1:21" ht="22.5">
      <c r="B486" s="39" t="s">
        <v>4124</v>
      </c>
      <c r="C486" s="38" t="s">
        <v>4125</v>
      </c>
      <c r="D486" s="39" t="s">
        <v>4126</v>
      </c>
      <c r="E486" s="39" t="s">
        <v>6112</v>
      </c>
      <c r="F486" s="5">
        <f t="shared" si="57"/>
        <v>18</v>
      </c>
      <c r="G486" s="5" t="str">
        <f t="shared" si="58"/>
        <v>4</v>
      </c>
      <c r="H486" s="81">
        <f>IFERROR(VLOOKUP(B486,'1º SEM 2019'!$B:$I,8,0),0)</f>
        <v>293.05</v>
      </c>
      <c r="I486" s="81">
        <f>IFERROR(VLOOKUP(B486,'07.2019'!$B$10:$J$954,8,0),0)</f>
        <v>366.77</v>
      </c>
      <c r="J486" s="81">
        <f>IFERROR(VLOOKUP(B486,'08.2019'!$B$10:$J$983,8,0),0)</f>
        <v>558.15</v>
      </c>
      <c r="K486" s="82">
        <f t="shared" si="59"/>
        <v>191.38</v>
      </c>
      <c r="L486" s="81">
        <f>IFERROR(VLOOKUP(B486,'09.2019'!$B$12:$J$998,8,0),0)</f>
        <v>269.33999999999997</v>
      </c>
      <c r="M486" s="82">
        <f t="shared" si="60"/>
        <v>-288.81</v>
      </c>
      <c r="N486" s="81">
        <f>IFERROR(VLOOKUP(B486,'Balancete 10.2019'!$B$10:$J$1020,8,0),0)</f>
        <v>199.4</v>
      </c>
      <c r="O486" s="82">
        <f t="shared" si="61"/>
        <v>-69.939999999999969</v>
      </c>
      <c r="P486" s="153">
        <f>IFERROR(VLOOKUP(B486,'Balancete 11.2019'!$B$11:$I$1020,8,0),0)</f>
        <v>732.57</v>
      </c>
      <c r="Q486" s="82">
        <f t="shared" si="62"/>
        <v>533.17000000000007</v>
      </c>
      <c r="R486" s="153">
        <f>IFERROR(VLOOKUP(B486,'Balancete 12.2019'!$B$10:$I$1033,8,0),0)</f>
        <v>297.98</v>
      </c>
      <c r="S486" s="82">
        <f t="shared" si="63"/>
        <v>-434.59000000000003</v>
      </c>
      <c r="T486" s="85">
        <f t="shared" si="64"/>
        <v>-1.8151058761745784</v>
      </c>
      <c r="U486" s="153">
        <f>IFERROR(VLOOKUP(B486,'Balancete acumulado 2019'!$B$10:$I$1047,8,0),0)</f>
        <v>297.98</v>
      </c>
    </row>
    <row r="487" spans="1:21" hidden="1">
      <c r="A487"/>
      <c r="B487" s="35" t="s">
        <v>4127</v>
      </c>
      <c r="C487" s="34" t="s">
        <v>1</v>
      </c>
      <c r="D487" s="35" t="s">
        <v>4128</v>
      </c>
      <c r="E487" s="39"/>
      <c r="F487" s="5">
        <f t="shared" si="57"/>
        <v>13</v>
      </c>
      <c r="G487" s="5" t="str">
        <f t="shared" si="58"/>
        <v>4</v>
      </c>
      <c r="H487" s="81">
        <f>IFERROR(VLOOKUP(B487,'1º SEM 2019'!$B:$I,8,0),0)</f>
        <v>147067.29999999999</v>
      </c>
      <c r="I487" s="81">
        <f>IFERROR(VLOOKUP(B487,'07.2019'!$B$10:$J$954,8,0),0)</f>
        <v>65476.57</v>
      </c>
      <c r="J487" s="81">
        <f>IFERROR(VLOOKUP(B487,'08.2019'!$B$10:$J$983,8,0),0)</f>
        <v>36160.879999999997</v>
      </c>
      <c r="K487" s="82">
        <f t="shared" si="59"/>
        <v>-29315.690000000002</v>
      </c>
      <c r="L487" s="81">
        <f>IFERROR(VLOOKUP(B487,'09.2019'!$B$12:$J$998,8,0),0)</f>
        <v>69391.23</v>
      </c>
      <c r="M487" s="82">
        <f t="shared" si="60"/>
        <v>33230.35</v>
      </c>
      <c r="N487" s="81">
        <f>IFERROR(VLOOKUP(B487,'Balancete 10.2019'!$B$10:$J$1020,8,0),0)</f>
        <v>69129.460000000006</v>
      </c>
      <c r="O487" s="82">
        <f t="shared" si="61"/>
        <v>-261.76999999998952</v>
      </c>
      <c r="P487" s="153">
        <f>IFERROR(VLOOKUP(B487,'Balancete 11.2019'!$B$11:$I$1020,8,0),0)</f>
        <v>45145.11</v>
      </c>
      <c r="Q487" s="82">
        <f t="shared" si="62"/>
        <v>-23984.350000000006</v>
      </c>
      <c r="R487" s="153">
        <f>IFERROR(VLOOKUP(B487,'Balancete 12.2019'!$B$10:$I$1033,8,0),0)</f>
        <v>3009.39</v>
      </c>
      <c r="S487" s="82">
        <f t="shared" si="63"/>
        <v>-42135.72</v>
      </c>
      <c r="T487" s="85">
        <f t="shared" si="64"/>
        <v>0.75680058037845477</v>
      </c>
      <c r="U487" s="153">
        <f>IFERROR(VLOOKUP(B487,'Balancete acumulado 2019'!$B$10:$I$1047,8,0),0)</f>
        <v>3009.39</v>
      </c>
    </row>
    <row r="488" spans="1:21" hidden="1">
      <c r="A488"/>
      <c r="B488" s="35" t="s">
        <v>4129</v>
      </c>
      <c r="C488" s="34" t="s">
        <v>1</v>
      </c>
      <c r="D488" s="35" t="s">
        <v>4130</v>
      </c>
      <c r="E488" s="39"/>
      <c r="F488" s="5">
        <f t="shared" si="57"/>
        <v>13</v>
      </c>
      <c r="G488" s="5" t="str">
        <f t="shared" si="58"/>
        <v>4</v>
      </c>
      <c r="H488" s="81">
        <f>IFERROR(VLOOKUP(B488,'1º SEM 2019'!$B:$I,8,0),0)</f>
        <v>139597.32999999999</v>
      </c>
      <c r="I488" s="81">
        <f>IFERROR(VLOOKUP(B488,'07.2019'!$B$10:$J$954,8,0),0)</f>
        <v>64099.57</v>
      </c>
      <c r="J488" s="81">
        <f>IFERROR(VLOOKUP(B488,'08.2019'!$B$10:$J$983,8,0),0)</f>
        <v>35077</v>
      </c>
      <c r="K488" s="82">
        <f t="shared" si="59"/>
        <v>-29022.57</v>
      </c>
      <c r="L488" s="81">
        <f>IFERROR(VLOOKUP(B488,'09.2019'!$B$12:$J$998,8,0),0)</f>
        <v>47745.65</v>
      </c>
      <c r="M488" s="82">
        <f t="shared" si="60"/>
        <v>12668.650000000001</v>
      </c>
      <c r="N488" s="81">
        <f>IFERROR(VLOOKUP(B488,'Balancete 10.2019'!$B$10:$J$1020,8,0),0)</f>
        <v>66362.509999999995</v>
      </c>
      <c r="O488" s="82">
        <f t="shared" si="61"/>
        <v>18616.859999999993</v>
      </c>
      <c r="P488" s="153">
        <f>IFERROR(VLOOKUP(B488,'Balancete 11.2019'!$B$11:$I$1020,8,0),0)</f>
        <v>44206.67</v>
      </c>
      <c r="Q488" s="82">
        <f t="shared" si="62"/>
        <v>-22155.839999999997</v>
      </c>
      <c r="R488" s="153">
        <f>IFERROR(VLOOKUP(B488,'Balancete 12.2019'!$B$10:$I$1033,8,0),0)</f>
        <v>0</v>
      </c>
      <c r="S488" s="82">
        <f t="shared" si="63"/>
        <v>-44206.67</v>
      </c>
      <c r="T488" s="85">
        <f t="shared" si="64"/>
        <v>0.99526039184251225</v>
      </c>
      <c r="U488" s="153">
        <f>IFERROR(VLOOKUP(B488,'Balancete acumulado 2019'!$B$10:$I$1047,8,0),0)</f>
        <v>0</v>
      </c>
    </row>
    <row r="489" spans="1:21" ht="22.5">
      <c r="B489" s="39" t="s">
        <v>4131</v>
      </c>
      <c r="C489" s="38" t="s">
        <v>4132</v>
      </c>
      <c r="D489" s="39" t="s">
        <v>4133</v>
      </c>
      <c r="E489" s="39" t="s">
        <v>6112</v>
      </c>
      <c r="F489" s="5">
        <f t="shared" si="57"/>
        <v>18</v>
      </c>
      <c r="G489" s="5" t="str">
        <f t="shared" si="58"/>
        <v>4</v>
      </c>
      <c r="H489" s="81">
        <f>IFERROR(VLOOKUP(B489,'1º SEM 2019'!$B:$I,8,0),0)</f>
        <v>139597.32999999999</v>
      </c>
      <c r="I489" s="81">
        <f>IFERROR(VLOOKUP(B489,'07.2019'!$B$10:$J$954,8,0),0)</f>
        <v>64099.57</v>
      </c>
      <c r="J489" s="81">
        <f>IFERROR(VLOOKUP(B489,'08.2019'!$B$10:$J$983,8,0),0)</f>
        <v>35077</v>
      </c>
      <c r="K489" s="82">
        <f t="shared" si="59"/>
        <v>-29022.57</v>
      </c>
      <c r="L489" s="81">
        <f>IFERROR(VLOOKUP(B489,'09.2019'!$B$12:$J$998,8,0),0)</f>
        <v>47745.65</v>
      </c>
      <c r="M489" s="82">
        <f t="shared" si="60"/>
        <v>12668.650000000001</v>
      </c>
      <c r="N489" s="81">
        <f>IFERROR(VLOOKUP(B489,'Balancete 10.2019'!$B$10:$J$1020,8,0),0)</f>
        <v>66362.509999999995</v>
      </c>
      <c r="O489" s="82">
        <f t="shared" si="61"/>
        <v>18616.859999999993</v>
      </c>
      <c r="P489" s="153">
        <f>IFERROR(VLOOKUP(B489,'Balancete 11.2019'!$B$11:$I$1020,8,0),0)</f>
        <v>44206.67</v>
      </c>
      <c r="Q489" s="82">
        <f t="shared" si="62"/>
        <v>-22155.839999999997</v>
      </c>
      <c r="R489" s="153">
        <f>IFERROR(VLOOKUP(B489,'Balancete 12.2019'!$B$10:$I$1033,8,0),0)</f>
        <v>0</v>
      </c>
      <c r="S489" s="82">
        <f t="shared" si="63"/>
        <v>-44206.67</v>
      </c>
      <c r="T489" s="85">
        <f t="shared" si="64"/>
        <v>0.99526039184251225</v>
      </c>
      <c r="U489" s="153">
        <f>IFERROR(VLOOKUP(B489,'Balancete acumulado 2019'!$B$10:$I$1047,8,0),0)</f>
        <v>0</v>
      </c>
    </row>
    <row r="490" spans="1:21" hidden="1">
      <c r="A490"/>
      <c r="B490" s="35" t="s">
        <v>4134</v>
      </c>
      <c r="C490" s="34" t="s">
        <v>1</v>
      </c>
      <c r="D490" s="35" t="s">
        <v>4135</v>
      </c>
      <c r="E490" s="39"/>
      <c r="F490" s="5">
        <f t="shared" si="57"/>
        <v>13</v>
      </c>
      <c r="G490" s="5" t="str">
        <f t="shared" si="58"/>
        <v>4</v>
      </c>
      <c r="H490" s="81">
        <f>IFERROR(VLOOKUP(B490,'1º SEM 2019'!$B:$I,8,0),0)</f>
        <v>7469.97</v>
      </c>
      <c r="I490" s="81">
        <f>IFERROR(VLOOKUP(B490,'07.2019'!$B$10:$J$954,8,0),0)</f>
        <v>1377</v>
      </c>
      <c r="J490" s="81">
        <f>IFERROR(VLOOKUP(B490,'08.2019'!$B$10:$J$983,8,0),0)</f>
        <v>1083.8800000000001</v>
      </c>
      <c r="K490" s="82">
        <f t="shared" si="59"/>
        <v>-293.11999999999989</v>
      </c>
      <c r="L490" s="81">
        <f>IFERROR(VLOOKUP(B490,'09.2019'!$B$12:$J$998,8,0),0)</f>
        <v>21645.58</v>
      </c>
      <c r="M490" s="82">
        <f t="shared" si="60"/>
        <v>20561.7</v>
      </c>
      <c r="N490" s="81">
        <f>IFERROR(VLOOKUP(B490,'Balancete 10.2019'!$B$10:$J$1020,8,0),0)</f>
        <v>2766.95</v>
      </c>
      <c r="O490" s="82">
        <f t="shared" si="61"/>
        <v>-18878.63</v>
      </c>
      <c r="P490" s="153">
        <f>IFERROR(VLOOKUP(B490,'Balancete 11.2019'!$B$11:$I$1020,8,0),0)</f>
        <v>938.44</v>
      </c>
      <c r="Q490" s="82">
        <f t="shared" si="62"/>
        <v>-1828.5099999999998</v>
      </c>
      <c r="R490" s="153">
        <f>IFERROR(VLOOKUP(B490,'Balancete 12.2019'!$B$10:$I$1033,8,0),0)</f>
        <v>3009.39</v>
      </c>
      <c r="S490" s="82">
        <f t="shared" si="63"/>
        <v>2070.9499999999998</v>
      </c>
      <c r="T490" s="85">
        <f t="shared" si="64"/>
        <v>-2.1325888291559796</v>
      </c>
      <c r="U490" s="153">
        <f>IFERROR(VLOOKUP(B490,'Balancete acumulado 2019'!$B$10:$I$1047,8,0),0)</f>
        <v>3009.39</v>
      </c>
    </row>
    <row r="491" spans="1:21" ht="22.5">
      <c r="B491" s="39" t="s">
        <v>4136</v>
      </c>
      <c r="C491" s="38" t="s">
        <v>4137</v>
      </c>
      <c r="D491" s="39" t="s">
        <v>4138</v>
      </c>
      <c r="E491" s="39" t="s">
        <v>6112</v>
      </c>
      <c r="F491" s="5">
        <f t="shared" si="57"/>
        <v>18</v>
      </c>
      <c r="G491" s="5" t="str">
        <f t="shared" si="58"/>
        <v>4</v>
      </c>
      <c r="H491" s="81">
        <f>IFERROR(VLOOKUP(B491,'1º SEM 2019'!$B:$I,8,0),0)</f>
        <v>7469.97</v>
      </c>
      <c r="I491" s="81">
        <f>IFERROR(VLOOKUP(B491,'07.2019'!$B$10:$J$954,8,0),0)</f>
        <v>1377</v>
      </c>
      <c r="J491" s="81">
        <f>IFERROR(VLOOKUP(B491,'08.2019'!$B$10:$J$983,8,0),0)</f>
        <v>1083.8800000000001</v>
      </c>
      <c r="K491" s="82">
        <f t="shared" si="59"/>
        <v>-293.11999999999989</v>
      </c>
      <c r="L491" s="81">
        <f>IFERROR(VLOOKUP(B491,'09.2019'!$B$12:$J$998,8,0),0)</f>
        <v>21645.58</v>
      </c>
      <c r="M491" s="82">
        <f t="shared" si="60"/>
        <v>20561.7</v>
      </c>
      <c r="N491" s="81">
        <f>IFERROR(VLOOKUP(B491,'Balancete 10.2019'!$B$10:$J$1020,8,0),0)</f>
        <v>2766.95</v>
      </c>
      <c r="O491" s="82">
        <f t="shared" si="61"/>
        <v>-18878.63</v>
      </c>
      <c r="P491" s="153">
        <f>IFERROR(VLOOKUP(B491,'Balancete 11.2019'!$B$11:$I$1020,8,0),0)</f>
        <v>938.44</v>
      </c>
      <c r="Q491" s="82">
        <f t="shared" si="62"/>
        <v>-1828.5099999999998</v>
      </c>
      <c r="R491" s="153">
        <f>IFERROR(VLOOKUP(B491,'Balancete 12.2019'!$B$10:$I$1033,8,0),0)</f>
        <v>3009.39</v>
      </c>
      <c r="S491" s="82">
        <f t="shared" si="63"/>
        <v>2070.9499999999998</v>
      </c>
      <c r="T491" s="85">
        <f t="shared" si="64"/>
        <v>-2.1325888291559796</v>
      </c>
      <c r="U491" s="153">
        <f>IFERROR(VLOOKUP(B491,'Balancete acumulado 2019'!$B$10:$I$1047,8,0),0)</f>
        <v>3009.39</v>
      </c>
    </row>
    <row r="492" spans="1:21" hidden="1">
      <c r="A492"/>
      <c r="B492" s="35" t="s">
        <v>4139</v>
      </c>
      <c r="C492" s="34" t="s">
        <v>1</v>
      </c>
      <c r="D492" s="35" t="s">
        <v>4140</v>
      </c>
      <c r="E492" s="39"/>
      <c r="F492" s="5">
        <f t="shared" si="57"/>
        <v>13</v>
      </c>
      <c r="G492" s="5" t="str">
        <f t="shared" si="58"/>
        <v>4</v>
      </c>
      <c r="H492" s="81">
        <f>IFERROR(VLOOKUP(B492,'1º SEM 2019'!$B:$I,8,0),0)</f>
        <v>986605.01</v>
      </c>
      <c r="I492" s="81">
        <f>IFERROR(VLOOKUP(B492,'07.2019'!$B$10:$J$954,8,0),0)</f>
        <v>964993.54</v>
      </c>
      <c r="J492" s="81">
        <f>IFERROR(VLOOKUP(B492,'08.2019'!$B$10:$J$983,8,0),0)</f>
        <v>944950.6</v>
      </c>
      <c r="K492" s="82">
        <f t="shared" si="59"/>
        <v>-20042.940000000061</v>
      </c>
      <c r="L492" s="81">
        <f>IFERROR(VLOOKUP(B492,'09.2019'!$B$12:$J$998,8,0),0)</f>
        <v>940043.72</v>
      </c>
      <c r="M492" s="82">
        <f t="shared" si="60"/>
        <v>-4906.8800000000047</v>
      </c>
      <c r="N492" s="81">
        <f>IFERROR(VLOOKUP(B492,'Balancete 10.2019'!$B$10:$J$1020,8,0),0)</f>
        <v>950137.1</v>
      </c>
      <c r="O492" s="82">
        <f t="shared" si="61"/>
        <v>10093.380000000005</v>
      </c>
      <c r="P492" s="153">
        <f>IFERROR(VLOOKUP(B492,'Balancete 11.2019'!$B$11:$I$1020,8,0),0)</f>
        <v>860019.15</v>
      </c>
      <c r="Q492" s="82">
        <f t="shared" si="62"/>
        <v>-90117.949999999953</v>
      </c>
      <c r="R492" s="153">
        <f>IFERROR(VLOOKUP(B492,'Balancete 12.2019'!$B$10:$I$1033,8,0),0)</f>
        <v>939538.13</v>
      </c>
      <c r="S492" s="82">
        <f t="shared" si="63"/>
        <v>79518.979999999981</v>
      </c>
      <c r="T492" s="85">
        <f t="shared" si="64"/>
        <v>-1.8823878039835573</v>
      </c>
      <c r="U492" s="153">
        <f>IFERROR(VLOOKUP(B492,'Balancete acumulado 2019'!$B$10:$I$1047,8,0),0)</f>
        <v>939538.13</v>
      </c>
    </row>
    <row r="493" spans="1:21" hidden="1">
      <c r="A493"/>
      <c r="B493" s="35" t="s">
        <v>4141</v>
      </c>
      <c r="C493" s="34" t="s">
        <v>1</v>
      </c>
      <c r="D493" s="35" t="s">
        <v>4142</v>
      </c>
      <c r="E493" s="39"/>
      <c r="F493" s="5">
        <f t="shared" si="57"/>
        <v>13</v>
      </c>
      <c r="G493" s="5" t="str">
        <f t="shared" si="58"/>
        <v>4</v>
      </c>
      <c r="H493" s="81">
        <f>IFERROR(VLOOKUP(B493,'1º SEM 2019'!$B:$I,8,0),0)</f>
        <v>469634.21</v>
      </c>
      <c r="I493" s="81">
        <f>IFERROR(VLOOKUP(B493,'07.2019'!$B$10:$J$954,8,0),0)</f>
        <v>424496.07</v>
      </c>
      <c r="J493" s="81">
        <f>IFERROR(VLOOKUP(B493,'08.2019'!$B$10:$J$983,8,0),0)</f>
        <v>364821.68</v>
      </c>
      <c r="K493" s="82">
        <f t="shared" si="59"/>
        <v>-59674.390000000014</v>
      </c>
      <c r="L493" s="81">
        <f>IFERROR(VLOOKUP(B493,'09.2019'!$B$12:$J$998,8,0),0)</f>
        <v>306786.90000000002</v>
      </c>
      <c r="M493" s="82">
        <f t="shared" si="60"/>
        <v>-58034.77999999997</v>
      </c>
      <c r="N493" s="81">
        <f>IFERROR(VLOOKUP(B493,'Balancete 10.2019'!$B$10:$J$1020,8,0),0)</f>
        <v>269859.15999999997</v>
      </c>
      <c r="O493" s="82">
        <f t="shared" si="61"/>
        <v>-36927.740000000049</v>
      </c>
      <c r="P493" s="153">
        <f>IFERROR(VLOOKUP(B493,'Balancete 11.2019'!$B$11:$I$1020,8,0),0)</f>
        <v>212460.6</v>
      </c>
      <c r="Q493" s="82">
        <f t="shared" si="62"/>
        <v>-57398.559999999969</v>
      </c>
      <c r="R493" s="153">
        <f>IFERROR(VLOOKUP(B493,'Balancete 12.2019'!$B$10:$I$1033,8,0),0)</f>
        <v>70205.23</v>
      </c>
      <c r="S493" s="82">
        <f t="shared" si="63"/>
        <v>-142255.37</v>
      </c>
      <c r="T493" s="85">
        <f t="shared" si="64"/>
        <v>1.478378725877445</v>
      </c>
      <c r="U493" s="153">
        <f>IFERROR(VLOOKUP(B493,'Balancete acumulado 2019'!$B$10:$I$1047,8,0),0)</f>
        <v>70205.23</v>
      </c>
    </row>
    <row r="494" spans="1:21" hidden="1">
      <c r="A494"/>
      <c r="B494" s="35" t="s">
        <v>4143</v>
      </c>
      <c r="C494" s="34" t="s">
        <v>1</v>
      </c>
      <c r="D494" s="35" t="s">
        <v>4144</v>
      </c>
      <c r="E494" s="39"/>
      <c r="F494" s="5">
        <f t="shared" si="57"/>
        <v>13</v>
      </c>
      <c r="G494" s="5" t="str">
        <f t="shared" si="58"/>
        <v>4</v>
      </c>
      <c r="H494" s="81">
        <f>IFERROR(VLOOKUP(B494,'1º SEM 2019'!$B:$I,8,0),0)</f>
        <v>210289.72</v>
      </c>
      <c r="I494" s="81">
        <f>IFERROR(VLOOKUP(B494,'07.2019'!$B$10:$J$954,8,0),0)</f>
        <v>210289.72</v>
      </c>
      <c r="J494" s="81">
        <f>IFERROR(VLOOKUP(B494,'08.2019'!$B$10:$J$983,8,0),0)</f>
        <v>210289.72</v>
      </c>
      <c r="K494" s="82">
        <f t="shared" si="59"/>
        <v>0</v>
      </c>
      <c r="L494" s="81">
        <f>IFERROR(VLOOKUP(B494,'09.2019'!$B$12:$J$998,8,0),0)</f>
        <v>210289.72</v>
      </c>
      <c r="M494" s="82">
        <f t="shared" si="60"/>
        <v>0</v>
      </c>
      <c r="N494" s="81">
        <f>IFERROR(VLOOKUP(B494,'Balancete 10.2019'!$B$10:$J$1020,8,0),0)</f>
        <v>210289.72</v>
      </c>
      <c r="O494" s="82">
        <f t="shared" si="61"/>
        <v>0</v>
      </c>
      <c r="P494" s="153">
        <f>IFERROR(VLOOKUP(B494,'Balancete 11.2019'!$B$11:$I$1020,8,0),0)</f>
        <v>210289.72</v>
      </c>
      <c r="Q494" s="82">
        <f t="shared" si="62"/>
        <v>0</v>
      </c>
      <c r="R494" s="153">
        <f>IFERROR(VLOOKUP(B494,'Balancete 12.2019'!$B$10:$I$1033,8,0),0)</f>
        <v>70205.23</v>
      </c>
      <c r="S494" s="82">
        <f t="shared" si="63"/>
        <v>-140084.49</v>
      </c>
      <c r="T494" s="85">
        <f t="shared" si="64"/>
        <v>0</v>
      </c>
      <c r="U494" s="153">
        <f>IFERROR(VLOOKUP(B494,'Balancete acumulado 2019'!$B$10:$I$1047,8,0),0)</f>
        <v>70205.23</v>
      </c>
    </row>
    <row r="495" spans="1:21">
      <c r="B495" s="39" t="s">
        <v>4145</v>
      </c>
      <c r="C495" s="38" t="s">
        <v>4146</v>
      </c>
      <c r="D495" s="39" t="s">
        <v>4147</v>
      </c>
      <c r="E495" s="39" t="s">
        <v>6113</v>
      </c>
      <c r="F495" s="5">
        <f t="shared" si="57"/>
        <v>18</v>
      </c>
      <c r="G495" s="5" t="str">
        <f t="shared" si="58"/>
        <v>4</v>
      </c>
      <c r="H495" s="81">
        <f>IFERROR(VLOOKUP(B495,'1º SEM 2019'!$B:$I,8,0),0)</f>
        <v>210289.72</v>
      </c>
      <c r="I495" s="81">
        <f>IFERROR(VLOOKUP(B495,'07.2019'!$B$10:$J$954,8,0),0)</f>
        <v>210289.72</v>
      </c>
      <c r="J495" s="81">
        <f>IFERROR(VLOOKUP(B495,'08.2019'!$B$10:$J$983,8,0),0)</f>
        <v>210289.72</v>
      </c>
      <c r="K495" s="82">
        <f t="shared" si="59"/>
        <v>0</v>
      </c>
      <c r="L495" s="81">
        <f>IFERROR(VLOOKUP(B495,'09.2019'!$B$12:$J$998,8,0),0)</f>
        <v>210289.72</v>
      </c>
      <c r="M495" s="82">
        <f t="shared" si="60"/>
        <v>0</v>
      </c>
      <c r="N495" s="81">
        <f>IFERROR(VLOOKUP(B495,'Balancete 10.2019'!$B$10:$J$1020,8,0),0)</f>
        <v>210289.72</v>
      </c>
      <c r="O495" s="82">
        <f t="shared" si="61"/>
        <v>0</v>
      </c>
      <c r="P495" s="153">
        <f>IFERROR(VLOOKUP(B495,'Balancete 11.2019'!$B$11:$I$1020,8,0),0)</f>
        <v>210289.72</v>
      </c>
      <c r="Q495" s="82">
        <f t="shared" si="62"/>
        <v>0</v>
      </c>
      <c r="R495" s="153">
        <f>IFERROR(VLOOKUP(B495,'Balancete 12.2019'!$B$10:$I$1033,8,0),0)</f>
        <v>70205.23</v>
      </c>
      <c r="S495" s="82">
        <f t="shared" si="63"/>
        <v>-140084.49</v>
      </c>
      <c r="T495" s="85">
        <f t="shared" si="64"/>
        <v>0</v>
      </c>
      <c r="U495" s="153">
        <f>IFERROR(VLOOKUP(B495,'Balancete acumulado 2019'!$B$10:$I$1047,8,0),0)</f>
        <v>70205.23</v>
      </c>
    </row>
    <row r="496" spans="1:21" hidden="1">
      <c r="A496"/>
      <c r="B496" s="35" t="s">
        <v>4148</v>
      </c>
      <c r="C496" s="34" t="s">
        <v>1</v>
      </c>
      <c r="D496" s="35" t="s">
        <v>4149</v>
      </c>
      <c r="E496" s="39"/>
      <c r="F496" s="5">
        <f t="shared" si="57"/>
        <v>13</v>
      </c>
      <c r="G496" s="5" t="str">
        <f t="shared" si="58"/>
        <v>4</v>
      </c>
      <c r="H496" s="81">
        <f>IFERROR(VLOOKUP(B496,'1º SEM 2019'!$B:$I,8,0),0)</f>
        <v>259344.49</v>
      </c>
      <c r="I496" s="81">
        <f>IFERROR(VLOOKUP(B496,'07.2019'!$B$10:$J$954,8,0),0)</f>
        <v>214206.35</v>
      </c>
      <c r="J496" s="81">
        <f>IFERROR(VLOOKUP(B496,'08.2019'!$B$10:$J$983,8,0),0)</f>
        <v>154531.96</v>
      </c>
      <c r="K496" s="82">
        <f t="shared" si="59"/>
        <v>-59674.390000000014</v>
      </c>
      <c r="L496" s="81">
        <f>IFERROR(VLOOKUP(B496,'09.2019'!$B$12:$J$998,8,0),0)</f>
        <v>96497.18</v>
      </c>
      <c r="M496" s="82">
        <f t="shared" si="60"/>
        <v>-58034.78</v>
      </c>
      <c r="N496" s="81">
        <f>IFERROR(VLOOKUP(B496,'Balancete 10.2019'!$B$10:$J$1020,8,0),0)</f>
        <v>59569.440000000002</v>
      </c>
      <c r="O496" s="82">
        <f t="shared" si="61"/>
        <v>-36927.739999999991</v>
      </c>
      <c r="P496" s="153">
        <f>IFERROR(VLOOKUP(B496,'Balancete 11.2019'!$B$11:$I$1020,8,0),0)</f>
        <v>2170.88</v>
      </c>
      <c r="Q496" s="82">
        <f t="shared" si="62"/>
        <v>-57398.560000000005</v>
      </c>
      <c r="R496" s="153">
        <f>IFERROR(VLOOKUP(B496,'Balancete 12.2019'!$B$10:$I$1033,8,0),0)</f>
        <v>0</v>
      </c>
      <c r="S496" s="82">
        <f t="shared" si="63"/>
        <v>-2170.88</v>
      </c>
      <c r="T496" s="85">
        <f t="shared" si="64"/>
        <v>-0.96217884211729354</v>
      </c>
      <c r="U496" s="153">
        <f>IFERROR(VLOOKUP(B496,'Balancete acumulado 2019'!$B$10:$I$1047,8,0),0)</f>
        <v>0</v>
      </c>
    </row>
    <row r="497" spans="1:21">
      <c r="B497" s="39" t="s">
        <v>4150</v>
      </c>
      <c r="C497" s="38" t="s">
        <v>4151</v>
      </c>
      <c r="D497" s="39" t="s">
        <v>4152</v>
      </c>
      <c r="E497" s="39" t="s">
        <v>6113</v>
      </c>
      <c r="F497" s="5">
        <f t="shared" si="57"/>
        <v>18</v>
      </c>
      <c r="G497" s="5" t="str">
        <f t="shared" si="58"/>
        <v>4</v>
      </c>
      <c r="H497" s="81">
        <f>IFERROR(VLOOKUP(B497,'1º SEM 2019'!$B:$I,8,0),0)</f>
        <v>259344.49</v>
      </c>
      <c r="I497" s="81">
        <f>IFERROR(VLOOKUP(B497,'07.2019'!$B$10:$J$954,8,0),0)</f>
        <v>214206.35</v>
      </c>
      <c r="J497" s="81">
        <f>IFERROR(VLOOKUP(B497,'08.2019'!$B$10:$J$983,8,0),0)</f>
        <v>154531.96</v>
      </c>
      <c r="K497" s="82">
        <f t="shared" si="59"/>
        <v>-59674.390000000014</v>
      </c>
      <c r="L497" s="81">
        <f>IFERROR(VLOOKUP(B497,'09.2019'!$B$12:$J$998,8,0),0)</f>
        <v>96497.18</v>
      </c>
      <c r="M497" s="82">
        <f t="shared" si="60"/>
        <v>-58034.78</v>
      </c>
      <c r="N497" s="81">
        <f>IFERROR(VLOOKUP(B497,'Balancete 10.2019'!$B$10:$J$1020,8,0),0)</f>
        <v>59569.440000000002</v>
      </c>
      <c r="O497" s="82">
        <f t="shared" si="61"/>
        <v>-36927.739999999991</v>
      </c>
      <c r="P497" s="153">
        <f>IFERROR(VLOOKUP(B497,'Balancete 11.2019'!$B$11:$I$1020,8,0),0)</f>
        <v>2170.88</v>
      </c>
      <c r="Q497" s="82">
        <f t="shared" si="62"/>
        <v>-57398.560000000005</v>
      </c>
      <c r="R497" s="153">
        <f>IFERROR(VLOOKUP(B497,'Balancete 12.2019'!$B$10:$I$1033,8,0),0)</f>
        <v>0</v>
      </c>
      <c r="S497" s="82">
        <f t="shared" si="63"/>
        <v>-2170.88</v>
      </c>
      <c r="T497" s="85">
        <f t="shared" si="64"/>
        <v>-0.96217884211729354</v>
      </c>
      <c r="U497" s="153">
        <f>IFERROR(VLOOKUP(B497,'Balancete acumulado 2019'!$B$10:$I$1047,8,0),0)</f>
        <v>0</v>
      </c>
    </row>
    <row r="498" spans="1:21" hidden="1">
      <c r="A498"/>
      <c r="B498" s="35" t="s">
        <v>4153</v>
      </c>
      <c r="C498" s="34" t="s">
        <v>1</v>
      </c>
      <c r="D498" s="35" t="s">
        <v>4154</v>
      </c>
      <c r="E498" s="39"/>
      <c r="F498" s="5">
        <f t="shared" si="57"/>
        <v>13</v>
      </c>
      <c r="G498" s="5" t="str">
        <f t="shared" si="58"/>
        <v>4</v>
      </c>
      <c r="H498" s="81">
        <f>IFERROR(VLOOKUP(B498,'1º SEM 2019'!$B:$I,8,0),0)</f>
        <v>192395.73</v>
      </c>
      <c r="I498" s="81">
        <f>IFERROR(VLOOKUP(B498,'07.2019'!$B$10:$J$954,8,0),0)</f>
        <v>237507.56</v>
      </c>
      <c r="J498" s="81">
        <f>IFERROR(VLOOKUP(B498,'08.2019'!$B$10:$J$983,8,0),0)</f>
        <v>296408.89</v>
      </c>
      <c r="K498" s="82">
        <f t="shared" si="59"/>
        <v>58901.330000000016</v>
      </c>
      <c r="L498" s="81">
        <f>IFERROR(VLOOKUP(B498,'09.2019'!$B$12:$J$998,8,0),0)</f>
        <v>363015.56</v>
      </c>
      <c r="M498" s="82">
        <f t="shared" si="60"/>
        <v>66606.669999999984</v>
      </c>
      <c r="N498" s="81">
        <f>IFERROR(VLOOKUP(B498,'Balancete 10.2019'!$B$10:$J$1020,8,0),0)</f>
        <v>423200.63</v>
      </c>
      <c r="O498" s="82">
        <f t="shared" si="61"/>
        <v>60185.070000000007</v>
      </c>
      <c r="P498" s="153">
        <f>IFERROR(VLOOKUP(B498,'Balancete 11.2019'!$B$11:$I$1020,8,0),0)</f>
        <v>401924.89</v>
      </c>
      <c r="Q498" s="82">
        <f t="shared" si="62"/>
        <v>-21275.739999999991</v>
      </c>
      <c r="R498" s="153">
        <f>IFERROR(VLOOKUP(B498,'Balancete 12.2019'!$B$10:$I$1033,8,0),0)</f>
        <v>637033.06000000006</v>
      </c>
      <c r="S498" s="82">
        <f t="shared" si="63"/>
        <v>235108.17000000004</v>
      </c>
      <c r="T498" s="85">
        <f t="shared" si="64"/>
        <v>-12.050528442253954</v>
      </c>
      <c r="U498" s="153">
        <f>IFERROR(VLOOKUP(B498,'Balancete acumulado 2019'!$B$10:$I$1047,8,0),0)</f>
        <v>637033.06000000006</v>
      </c>
    </row>
    <row r="499" spans="1:21">
      <c r="B499" s="39" t="s">
        <v>4155</v>
      </c>
      <c r="C499" s="38" t="s">
        <v>4156</v>
      </c>
      <c r="D499" s="39" t="s">
        <v>4157</v>
      </c>
      <c r="E499" s="39" t="s">
        <v>6113</v>
      </c>
      <c r="F499" s="5">
        <f t="shared" si="57"/>
        <v>18</v>
      </c>
      <c r="G499" s="5" t="str">
        <f t="shared" si="58"/>
        <v>4</v>
      </c>
      <c r="H499" s="81">
        <f>IFERROR(VLOOKUP(B499,'1º SEM 2019'!$B:$I,8,0),0)</f>
        <v>27882.75</v>
      </c>
      <c r="I499" s="81">
        <f>IFERROR(VLOOKUP(B499,'07.2019'!$B$10:$J$954,8,0),0)</f>
        <v>42635.199999999997</v>
      </c>
      <c r="J499" s="81">
        <f>IFERROR(VLOOKUP(B499,'08.2019'!$B$10:$J$983,8,0),0)</f>
        <v>55765.47</v>
      </c>
      <c r="K499" s="82">
        <f t="shared" si="59"/>
        <v>13130.270000000004</v>
      </c>
      <c r="L499" s="81">
        <f>IFERROR(VLOOKUP(B499,'09.2019'!$B$12:$J$998,8,0),0)</f>
        <v>69706.850000000006</v>
      </c>
      <c r="M499" s="82">
        <f t="shared" si="60"/>
        <v>13941.380000000005</v>
      </c>
      <c r="N499" s="81">
        <f>IFERROR(VLOOKUP(B499,'Balancete 10.2019'!$B$10:$J$1020,8,0),0)</f>
        <v>83648.259999999995</v>
      </c>
      <c r="O499" s="82">
        <f t="shared" si="61"/>
        <v>13941.409999999989</v>
      </c>
      <c r="P499" s="153">
        <f>IFERROR(VLOOKUP(B499,'Balancete 11.2019'!$B$11:$I$1020,8,0),0)</f>
        <v>13383.67</v>
      </c>
      <c r="Q499" s="82">
        <f t="shared" si="62"/>
        <v>-70264.59</v>
      </c>
      <c r="R499" s="153">
        <f>IFERROR(VLOOKUP(B499,'Balancete 12.2019'!$B$10:$I$1033,8,0),0)</f>
        <v>0</v>
      </c>
      <c r="S499" s="82">
        <f t="shared" si="63"/>
        <v>-13383.67</v>
      </c>
      <c r="T499" s="85">
        <f t="shared" si="64"/>
        <v>-0.80952468377030307</v>
      </c>
      <c r="U499" s="153">
        <f>IFERROR(VLOOKUP(B499,'Balancete acumulado 2019'!$B$10:$I$1047,8,0),0)</f>
        <v>0</v>
      </c>
    </row>
    <row r="500" spans="1:21">
      <c r="B500" s="39" t="s">
        <v>4158</v>
      </c>
      <c r="C500" s="38" t="s">
        <v>4159</v>
      </c>
      <c r="D500" s="39" t="s">
        <v>4160</v>
      </c>
      <c r="E500" s="39" t="s">
        <v>6113</v>
      </c>
      <c r="F500" s="5">
        <f t="shared" si="57"/>
        <v>18</v>
      </c>
      <c r="G500" s="5" t="str">
        <f t="shared" si="58"/>
        <v>4</v>
      </c>
      <c r="H500" s="81">
        <f>IFERROR(VLOOKUP(B500,'1º SEM 2019'!$B:$I,8,0),0)</f>
        <v>164512.98000000001</v>
      </c>
      <c r="I500" s="81">
        <f>IFERROR(VLOOKUP(B500,'07.2019'!$B$10:$J$954,8,0),0)</f>
        <v>194872.36</v>
      </c>
      <c r="J500" s="81">
        <f>IFERROR(VLOOKUP(B500,'08.2019'!$B$10:$J$983,8,0),0)</f>
        <v>240643.42</v>
      </c>
      <c r="K500" s="82">
        <f t="shared" si="59"/>
        <v>45771.060000000027</v>
      </c>
      <c r="L500" s="81">
        <f>IFERROR(VLOOKUP(B500,'09.2019'!$B$12:$J$998,8,0),0)</f>
        <v>293308.71000000002</v>
      </c>
      <c r="M500" s="82">
        <f t="shared" si="60"/>
        <v>52665.290000000008</v>
      </c>
      <c r="N500" s="81">
        <f>IFERROR(VLOOKUP(B500,'Balancete 10.2019'!$B$10:$J$1020,8,0),0)</f>
        <v>339552.37</v>
      </c>
      <c r="O500" s="82">
        <f t="shared" si="61"/>
        <v>46243.659999999974</v>
      </c>
      <c r="P500" s="153">
        <f>IFERROR(VLOOKUP(B500,'Balancete 11.2019'!$B$11:$I$1020,8,0),0)</f>
        <v>388541.22</v>
      </c>
      <c r="Q500" s="82">
        <f t="shared" si="62"/>
        <v>48988.849999999977</v>
      </c>
      <c r="R500" s="153">
        <f>IFERROR(VLOOKUP(B500,'Balancete 12.2019'!$B$10:$I$1033,8,0),0)</f>
        <v>637033.06000000006</v>
      </c>
      <c r="S500" s="82">
        <f t="shared" si="63"/>
        <v>248491.84000000008</v>
      </c>
      <c r="T500" s="85">
        <f t="shared" si="64"/>
        <v>4.0724162743154864</v>
      </c>
      <c r="U500" s="153">
        <f>IFERROR(VLOOKUP(B500,'Balancete acumulado 2019'!$B$10:$I$1047,8,0),0)</f>
        <v>637033.06000000006</v>
      </c>
    </row>
    <row r="501" spans="1:21" hidden="1">
      <c r="A501"/>
      <c r="B501" s="35" t="s">
        <v>4161</v>
      </c>
      <c r="C501" s="34" t="s">
        <v>1</v>
      </c>
      <c r="D501" s="35" t="s">
        <v>4162</v>
      </c>
      <c r="E501" s="39"/>
      <c r="F501" s="5">
        <f t="shared" si="57"/>
        <v>13</v>
      </c>
      <c r="G501" s="5" t="str">
        <f t="shared" si="58"/>
        <v>4</v>
      </c>
      <c r="H501" s="81">
        <f>IFERROR(VLOOKUP(B501,'1º SEM 2019'!$B:$I,8,0),0)</f>
        <v>324575.07</v>
      </c>
      <c r="I501" s="81">
        <f>IFERROR(VLOOKUP(B501,'07.2019'!$B$10:$J$954,8,0),0)</f>
        <v>302989.90999999997</v>
      </c>
      <c r="J501" s="81">
        <f>IFERROR(VLOOKUP(B501,'08.2019'!$B$10:$J$983,8,0),0)</f>
        <v>283720.03000000003</v>
      </c>
      <c r="K501" s="82">
        <f t="shared" si="59"/>
        <v>-19269.879999999946</v>
      </c>
      <c r="L501" s="81">
        <f>IFERROR(VLOOKUP(B501,'09.2019'!$B$12:$J$998,8,0),0)</f>
        <v>270241.26</v>
      </c>
      <c r="M501" s="82">
        <f t="shared" si="60"/>
        <v>-13478.770000000019</v>
      </c>
      <c r="N501" s="81">
        <f>IFERROR(VLOOKUP(B501,'Balancete 10.2019'!$B$10:$J$1020,8,0),0)</f>
        <v>257077.31</v>
      </c>
      <c r="O501" s="82">
        <f t="shared" si="61"/>
        <v>-13163.950000000012</v>
      </c>
      <c r="P501" s="153">
        <f>IFERROR(VLOOKUP(B501,'Balancete 11.2019'!$B$11:$I$1020,8,0),0)</f>
        <v>245633.66</v>
      </c>
      <c r="Q501" s="82">
        <f t="shared" si="62"/>
        <v>-11443.649999999994</v>
      </c>
      <c r="R501" s="153">
        <f>IFERROR(VLOOKUP(B501,'Balancete 12.2019'!$B$10:$I$1033,8,0),0)</f>
        <v>232299.84</v>
      </c>
      <c r="S501" s="82">
        <f t="shared" si="63"/>
        <v>-13333.820000000007</v>
      </c>
      <c r="T501" s="85">
        <f t="shared" si="64"/>
        <v>0.16517195125681172</v>
      </c>
      <c r="U501" s="153">
        <f>IFERROR(VLOOKUP(B501,'Balancete acumulado 2019'!$B$10:$I$1047,8,0),0)</f>
        <v>232299.84</v>
      </c>
    </row>
    <row r="502" spans="1:21">
      <c r="B502" s="39" t="s">
        <v>4163</v>
      </c>
      <c r="C502" s="38" t="s">
        <v>4164</v>
      </c>
      <c r="D502" s="39" t="s">
        <v>4165</v>
      </c>
      <c r="E502" s="39" t="s">
        <v>6113</v>
      </c>
      <c r="F502" s="5">
        <f t="shared" si="57"/>
        <v>18</v>
      </c>
      <c r="G502" s="5" t="str">
        <f t="shared" si="58"/>
        <v>4</v>
      </c>
      <c r="H502" s="81">
        <f>IFERROR(VLOOKUP(B502,'1º SEM 2019'!$B:$I,8,0),0)</f>
        <v>324575.07</v>
      </c>
      <c r="I502" s="81">
        <f>IFERROR(VLOOKUP(B502,'07.2019'!$B$10:$J$954,8,0),0)</f>
        <v>302989.90999999997</v>
      </c>
      <c r="J502" s="81">
        <f>IFERROR(VLOOKUP(B502,'08.2019'!$B$10:$J$983,8,0),0)</f>
        <v>283720.03000000003</v>
      </c>
      <c r="K502" s="82">
        <f t="shared" si="59"/>
        <v>-19269.879999999946</v>
      </c>
      <c r="L502" s="81">
        <f>IFERROR(VLOOKUP(B502,'09.2019'!$B$12:$J$998,8,0),0)</f>
        <v>270241.26</v>
      </c>
      <c r="M502" s="82">
        <f t="shared" si="60"/>
        <v>-13478.770000000019</v>
      </c>
      <c r="N502" s="81">
        <f>IFERROR(VLOOKUP(B502,'Balancete 10.2019'!$B$10:$J$1020,8,0),0)</f>
        <v>257077.31</v>
      </c>
      <c r="O502" s="82">
        <f t="shared" si="61"/>
        <v>-13163.950000000012</v>
      </c>
      <c r="P502" s="153">
        <f>IFERROR(VLOOKUP(B502,'Balancete 11.2019'!$B$11:$I$1020,8,0),0)</f>
        <v>245633.66</v>
      </c>
      <c r="Q502" s="82">
        <f t="shared" si="62"/>
        <v>-11443.649999999994</v>
      </c>
      <c r="R502" s="153">
        <f>IFERROR(VLOOKUP(B502,'Balancete 12.2019'!$B$10:$I$1033,8,0),0)</f>
        <v>232299.84</v>
      </c>
      <c r="S502" s="82">
        <f t="shared" si="63"/>
        <v>-13333.820000000007</v>
      </c>
      <c r="T502" s="85">
        <f t="shared" si="64"/>
        <v>0.16517195125681172</v>
      </c>
      <c r="U502" s="153">
        <f>IFERROR(VLOOKUP(B502,'Balancete acumulado 2019'!$B$10:$I$1047,8,0),0)</f>
        <v>232299.84</v>
      </c>
    </row>
    <row r="503" spans="1:21" hidden="1">
      <c r="A503"/>
      <c r="B503" s="35" t="s">
        <v>4166</v>
      </c>
      <c r="C503" s="34" t="s">
        <v>1</v>
      </c>
      <c r="D503" s="35" t="s">
        <v>4167</v>
      </c>
      <c r="E503" s="39"/>
      <c r="F503" s="5">
        <f t="shared" si="57"/>
        <v>13</v>
      </c>
      <c r="G503" s="5" t="str">
        <f t="shared" si="58"/>
        <v>4</v>
      </c>
      <c r="H503" s="81">
        <f>IFERROR(VLOOKUP(B503,'1º SEM 2019'!$B:$I,8,0),0)</f>
        <v>537758.19999999995</v>
      </c>
      <c r="I503" s="81">
        <f>IFERROR(VLOOKUP(B503,'07.2019'!$B$10:$J$954,8,0),0)</f>
        <v>411121.52</v>
      </c>
      <c r="J503" s="81">
        <f>IFERROR(VLOOKUP(B503,'08.2019'!$B$10:$J$983,8,0),0)</f>
        <v>416193.7</v>
      </c>
      <c r="K503" s="82">
        <f t="shared" si="59"/>
        <v>5072.179999999993</v>
      </c>
      <c r="L503" s="81">
        <f>IFERROR(VLOOKUP(B503,'09.2019'!$B$12:$J$998,8,0),0)</f>
        <v>483987.97</v>
      </c>
      <c r="M503" s="82">
        <f t="shared" si="60"/>
        <v>67794.26999999996</v>
      </c>
      <c r="N503" s="81">
        <f>IFERROR(VLOOKUP(B503,'Balancete 10.2019'!$B$10:$J$1020,8,0),0)</f>
        <v>428980.09</v>
      </c>
      <c r="O503" s="82">
        <f t="shared" si="61"/>
        <v>-55007.879999999946</v>
      </c>
      <c r="P503" s="153">
        <f>IFERROR(VLOOKUP(B503,'Balancete 11.2019'!$B$11:$I$1020,8,0),0)</f>
        <v>468461.41</v>
      </c>
      <c r="Q503" s="82">
        <f t="shared" si="62"/>
        <v>39481.319999999949</v>
      </c>
      <c r="R503" s="153">
        <f>IFERROR(VLOOKUP(B503,'Balancete 12.2019'!$B$10:$I$1033,8,0),0)</f>
        <v>572669.72</v>
      </c>
      <c r="S503" s="82">
        <f t="shared" si="63"/>
        <v>104208.31</v>
      </c>
      <c r="T503" s="85">
        <f t="shared" si="64"/>
        <v>1.6394332813593904</v>
      </c>
      <c r="U503" s="153">
        <f>IFERROR(VLOOKUP(B503,'Balancete acumulado 2019'!$B$10:$I$1047,8,0),0)</f>
        <v>572669.72</v>
      </c>
    </row>
    <row r="504" spans="1:21" hidden="1">
      <c r="A504"/>
      <c r="B504" s="35" t="s">
        <v>4168</v>
      </c>
      <c r="C504" s="34" t="s">
        <v>1</v>
      </c>
      <c r="D504" s="35" t="s">
        <v>4169</v>
      </c>
      <c r="E504" s="39"/>
      <c r="F504" s="5">
        <f t="shared" si="57"/>
        <v>13</v>
      </c>
      <c r="G504" s="5" t="str">
        <f t="shared" si="58"/>
        <v>4</v>
      </c>
      <c r="H504" s="81">
        <f>IFERROR(VLOOKUP(B504,'1º SEM 2019'!$B:$I,8,0),0)</f>
        <v>104340.51</v>
      </c>
      <c r="I504" s="81">
        <f>IFERROR(VLOOKUP(B504,'07.2019'!$B$10:$J$954,8,0),0)</f>
        <v>0</v>
      </c>
      <c r="J504" s="81">
        <f>IFERROR(VLOOKUP(B504,'08.2019'!$B$10:$J$983,8,0),0)</f>
        <v>0</v>
      </c>
      <c r="K504" s="82">
        <f t="shared" si="59"/>
        <v>0</v>
      </c>
      <c r="L504" s="81">
        <f>IFERROR(VLOOKUP(B504,'09.2019'!$B$12:$J$998,8,0),0)</f>
        <v>64411.01</v>
      </c>
      <c r="M504" s="82">
        <f t="shared" si="60"/>
        <v>64411.01</v>
      </c>
      <c r="N504" s="81">
        <f>IFERROR(VLOOKUP(B504,'Balancete 10.2019'!$B$10:$J$1020,8,0),0)</f>
        <v>0</v>
      </c>
      <c r="O504" s="82">
        <f t="shared" si="61"/>
        <v>-64411.01</v>
      </c>
      <c r="P504" s="153">
        <f>IFERROR(VLOOKUP(B504,'Balancete 11.2019'!$B$11:$I$1020,8,0),0)</f>
        <v>0</v>
      </c>
      <c r="Q504" s="82">
        <f t="shared" si="62"/>
        <v>0</v>
      </c>
      <c r="R504" s="153">
        <f>IFERROR(VLOOKUP(B504,'Balancete 12.2019'!$B$10:$I$1033,8,0),0)</f>
        <v>84136.07</v>
      </c>
      <c r="S504" s="82">
        <f t="shared" si="63"/>
        <v>84136.07</v>
      </c>
      <c r="T504" s="85">
        <f t="shared" si="64"/>
        <v>0</v>
      </c>
      <c r="U504" s="153">
        <f>IFERROR(VLOOKUP(B504,'Balancete acumulado 2019'!$B$10:$I$1047,8,0),0)</f>
        <v>84136.07</v>
      </c>
    </row>
    <row r="505" spans="1:21">
      <c r="A505"/>
      <c r="B505" s="35" t="s">
        <v>4170</v>
      </c>
      <c r="C505" s="34" t="s">
        <v>4171</v>
      </c>
      <c r="D505" s="35" t="s">
        <v>4172</v>
      </c>
      <c r="E505" s="39" t="s">
        <v>6114</v>
      </c>
      <c r="F505" s="5">
        <f t="shared" si="57"/>
        <v>18</v>
      </c>
      <c r="G505" s="5" t="str">
        <f t="shared" si="58"/>
        <v>4</v>
      </c>
      <c r="H505" s="81">
        <f>IFERROR(VLOOKUP(B505,'1º SEM 2019'!$B:$I,8,0),0)</f>
        <v>60105.88</v>
      </c>
      <c r="I505" s="81">
        <f>IFERROR(VLOOKUP(B505,'07.2019'!$B$10:$J$954,8,0),0)</f>
        <v>0</v>
      </c>
      <c r="J505" s="81">
        <f>IFERROR(VLOOKUP(B505,'08.2019'!$B$10:$J$983,8,0),0)</f>
        <v>0</v>
      </c>
      <c r="K505" s="82">
        <f t="shared" si="59"/>
        <v>0</v>
      </c>
      <c r="L505" s="81">
        <f>IFERROR(VLOOKUP(B505,'09.2019'!$B$12:$J$998,8,0),0)</f>
        <v>35458.980000000003</v>
      </c>
      <c r="M505" s="82">
        <f t="shared" si="60"/>
        <v>35458.980000000003</v>
      </c>
      <c r="N505" s="81">
        <f>IFERROR(VLOOKUP(B505,'Balancete 10.2019'!$B$10:$J$1020,8,0),0)</f>
        <v>0</v>
      </c>
      <c r="O505" s="82">
        <f t="shared" si="61"/>
        <v>-35458.980000000003</v>
      </c>
      <c r="P505" s="153">
        <f>IFERROR(VLOOKUP(B505,'Balancete 11.2019'!$B$11:$I$1020,8,0),0)</f>
        <v>0</v>
      </c>
      <c r="Q505" s="82">
        <f t="shared" si="62"/>
        <v>0</v>
      </c>
      <c r="R505" s="153">
        <f>IFERROR(VLOOKUP(B505,'Balancete 12.2019'!$B$10:$I$1033,8,0),0)</f>
        <v>49618.19</v>
      </c>
      <c r="S505" s="82">
        <f t="shared" si="63"/>
        <v>49618.19</v>
      </c>
      <c r="T505" s="85">
        <f t="shared" si="64"/>
        <v>0</v>
      </c>
      <c r="U505" s="153">
        <f>IFERROR(VLOOKUP(B505,'Balancete acumulado 2019'!$B$10:$I$1047,8,0),0)</f>
        <v>49618.19</v>
      </c>
    </row>
    <row r="506" spans="1:21">
      <c r="A506"/>
      <c r="B506" s="35" t="s">
        <v>4173</v>
      </c>
      <c r="C506" s="34" t="s">
        <v>4174</v>
      </c>
      <c r="D506" s="35" t="s">
        <v>4175</v>
      </c>
      <c r="E506" s="39" t="s">
        <v>6114</v>
      </c>
      <c r="F506" s="5">
        <f t="shared" ref="F506" si="65">LEN(B506)</f>
        <v>18</v>
      </c>
      <c r="G506" s="5" t="str">
        <f t="shared" ref="G506" si="66">LEFT(B506)</f>
        <v>4</v>
      </c>
      <c r="H506" s="81">
        <f>IFERROR(VLOOKUP(B506,'1º SEM 2019'!$B:$I,8,0),0)</f>
        <v>44234.63</v>
      </c>
      <c r="I506" s="81">
        <f>IFERROR(VLOOKUP(B506,'07.2019'!$B$10:$J$954,8,0),0)</f>
        <v>0</v>
      </c>
      <c r="J506" s="81">
        <f>IFERROR(VLOOKUP(B506,'08.2019'!$B$10:$J$983,8,0),0)</f>
        <v>0</v>
      </c>
      <c r="K506" s="82">
        <f t="shared" ref="K506" si="67">J506-I506</f>
        <v>0</v>
      </c>
      <c r="L506" s="81">
        <f>IFERROR(VLOOKUP(B506,'09.2019'!$B$12:$J$998,8,0),0)</f>
        <v>28952.03</v>
      </c>
      <c r="M506" s="82">
        <f t="shared" ref="M506" si="68">L506-J506</f>
        <v>28952.03</v>
      </c>
      <c r="N506" s="81">
        <f>IFERROR(VLOOKUP(B506,'Balancete 10.2019'!$B$10:$J$1020,8,0),0)</f>
        <v>0</v>
      </c>
      <c r="O506" s="82">
        <f t="shared" ref="O506" si="69">N506-L506</f>
        <v>-28952.03</v>
      </c>
      <c r="P506" s="153">
        <f>IFERROR(VLOOKUP(B506,'Balancete 11.2019'!$B$11:$I$1020,8,0),0)</f>
        <v>0</v>
      </c>
      <c r="Q506" s="82">
        <f t="shared" ref="Q506" si="70">P506-N506</f>
        <v>0</v>
      </c>
      <c r="R506" s="153">
        <f>IFERROR(VLOOKUP(B506,'Balancete 12.2019'!$B$10:$I$1033,8,0),0)</f>
        <v>34517.879999999997</v>
      </c>
      <c r="S506" s="82">
        <f t="shared" si="63"/>
        <v>34517.879999999997</v>
      </c>
      <c r="T506" s="85">
        <f t="shared" si="64"/>
        <v>0</v>
      </c>
      <c r="U506" s="153">
        <f>IFERROR(VLOOKUP(B506,'Balancete acumulado 2019'!$B$10:$I$1047,8,0),0)</f>
        <v>34517.879999999997</v>
      </c>
    </row>
    <row r="507" spans="1:21" hidden="1">
      <c r="A507"/>
      <c r="B507" s="35" t="s">
        <v>4176</v>
      </c>
      <c r="C507" s="34" t="s">
        <v>1</v>
      </c>
      <c r="D507" s="35" t="s">
        <v>4177</v>
      </c>
      <c r="E507" s="39"/>
      <c r="F507" s="5">
        <f t="shared" si="57"/>
        <v>13</v>
      </c>
      <c r="G507" s="5" t="str">
        <f t="shared" si="58"/>
        <v>4</v>
      </c>
      <c r="H507" s="81">
        <f>IFERROR(VLOOKUP(B507,'1º SEM 2019'!$B:$I,8,0),0)</f>
        <v>433417.69</v>
      </c>
      <c r="I507" s="81">
        <f>IFERROR(VLOOKUP(B507,'07.2019'!$B$10:$J$954,8,0),0)</f>
        <v>411121.52</v>
      </c>
      <c r="J507" s="81">
        <f>IFERROR(VLOOKUP(B507,'08.2019'!$B$10:$J$983,8,0),0)</f>
        <v>416193.7</v>
      </c>
      <c r="K507" s="82">
        <f t="shared" si="59"/>
        <v>5072.179999999993</v>
      </c>
      <c r="L507" s="81">
        <f>IFERROR(VLOOKUP(B507,'09.2019'!$B$12:$J$998,8,0),0)</f>
        <v>419576.96</v>
      </c>
      <c r="M507" s="82">
        <f t="shared" si="60"/>
        <v>3383.2600000000093</v>
      </c>
      <c r="N507" s="81">
        <f>IFERROR(VLOOKUP(B507,'Balancete 10.2019'!$B$10:$J$1020,8,0),0)</f>
        <v>428980.09</v>
      </c>
      <c r="O507" s="82">
        <f t="shared" si="61"/>
        <v>9403.1300000000047</v>
      </c>
      <c r="P507" s="153">
        <f>IFERROR(VLOOKUP(B507,'Balancete 11.2019'!$B$11:$I$1020,8,0),0)</f>
        <v>468461.41</v>
      </c>
      <c r="Q507" s="82">
        <f t="shared" si="62"/>
        <v>39481.319999999949</v>
      </c>
      <c r="R507" s="153">
        <f>IFERROR(VLOOKUP(B507,'Balancete 12.2019'!$B$10:$I$1033,8,0),0)</f>
        <v>488533.65</v>
      </c>
      <c r="S507" s="82">
        <f t="shared" si="63"/>
        <v>20072.240000000049</v>
      </c>
      <c r="T507" s="85">
        <f t="shared" si="64"/>
        <v>-0.49160159792022973</v>
      </c>
      <c r="U507" s="153">
        <f>IFERROR(VLOOKUP(B507,'Balancete acumulado 2019'!$B$10:$I$1047,8,0),0)</f>
        <v>488533.65</v>
      </c>
    </row>
    <row r="508" spans="1:21" hidden="1">
      <c r="A508"/>
      <c r="B508" s="35" t="s">
        <v>4178</v>
      </c>
      <c r="C508" s="34" t="s">
        <v>1</v>
      </c>
      <c r="D508" s="35" t="s">
        <v>4179</v>
      </c>
      <c r="E508" s="39"/>
      <c r="F508" s="5">
        <f t="shared" si="57"/>
        <v>13</v>
      </c>
      <c r="G508" s="5" t="str">
        <f t="shared" si="58"/>
        <v>4</v>
      </c>
      <c r="H508" s="81">
        <f>IFERROR(VLOOKUP(B508,'1º SEM 2019'!$B:$I,8,0),0)</f>
        <v>53742.77</v>
      </c>
      <c r="I508" s="81">
        <f>IFERROR(VLOOKUP(B508,'07.2019'!$B$10:$J$954,8,0),0)</f>
        <v>45640.95</v>
      </c>
      <c r="J508" s="81">
        <f>IFERROR(VLOOKUP(B508,'08.2019'!$B$10:$J$983,8,0),0)</f>
        <v>57486.18</v>
      </c>
      <c r="K508" s="82">
        <f t="shared" si="59"/>
        <v>11845.230000000003</v>
      </c>
      <c r="L508" s="81">
        <f>IFERROR(VLOOKUP(B508,'09.2019'!$B$12:$J$998,8,0),0)</f>
        <v>43199.74</v>
      </c>
      <c r="M508" s="82">
        <f t="shared" si="60"/>
        <v>-14286.440000000002</v>
      </c>
      <c r="N508" s="81">
        <f>IFERROR(VLOOKUP(B508,'Balancete 10.2019'!$B$10:$J$1020,8,0),0)</f>
        <v>57555.43</v>
      </c>
      <c r="O508" s="82">
        <f t="shared" si="61"/>
        <v>14355.690000000002</v>
      </c>
      <c r="P508" s="153">
        <f>IFERROR(VLOOKUP(B508,'Balancete 11.2019'!$B$11:$I$1020,8,0),0)</f>
        <v>42398.86</v>
      </c>
      <c r="Q508" s="82">
        <f t="shared" si="62"/>
        <v>-15156.57</v>
      </c>
      <c r="R508" s="153">
        <f>IFERROR(VLOOKUP(B508,'Balancete 12.2019'!$B$10:$I$1033,8,0),0)</f>
        <v>39359.01</v>
      </c>
      <c r="S508" s="82">
        <f t="shared" si="63"/>
        <v>-3039.8499999999985</v>
      </c>
      <c r="T508" s="85">
        <f t="shared" si="64"/>
        <v>-0.79943681189081706</v>
      </c>
      <c r="U508" s="153">
        <f>IFERROR(VLOOKUP(B508,'Balancete acumulado 2019'!$B$10:$I$1047,8,0),0)</f>
        <v>39359.01</v>
      </c>
    </row>
    <row r="509" spans="1:21">
      <c r="B509" s="39" t="s">
        <v>4180</v>
      </c>
      <c r="C509" s="38" t="s">
        <v>4181</v>
      </c>
      <c r="D509" s="39" t="s">
        <v>4182</v>
      </c>
      <c r="E509" s="39" t="s">
        <v>6114</v>
      </c>
      <c r="F509" s="5">
        <f t="shared" si="57"/>
        <v>18</v>
      </c>
      <c r="G509" s="5" t="str">
        <f t="shared" si="58"/>
        <v>4</v>
      </c>
      <c r="H509" s="81">
        <f>IFERROR(VLOOKUP(B509,'1º SEM 2019'!$B:$I,8,0),0)</f>
        <v>4554.75</v>
      </c>
      <c r="I509" s="81">
        <f>IFERROR(VLOOKUP(B509,'07.2019'!$B$10:$J$954,8,0),0)</f>
        <v>5114.8100000000004</v>
      </c>
      <c r="J509" s="81">
        <f>IFERROR(VLOOKUP(B509,'08.2019'!$B$10:$J$983,8,0),0)</f>
        <v>8550.27</v>
      </c>
      <c r="K509" s="82">
        <f t="shared" si="59"/>
        <v>3435.46</v>
      </c>
      <c r="L509" s="81">
        <f>IFERROR(VLOOKUP(B509,'09.2019'!$B$12:$J$998,8,0),0)</f>
        <v>4109.07</v>
      </c>
      <c r="M509" s="82">
        <f t="shared" si="60"/>
        <v>-4441.2000000000007</v>
      </c>
      <c r="N509" s="81">
        <f>IFERROR(VLOOKUP(B509,'Balancete 10.2019'!$B$10:$J$1020,8,0),0)</f>
        <v>7888.02</v>
      </c>
      <c r="O509" s="82">
        <f t="shared" si="61"/>
        <v>3778.9500000000007</v>
      </c>
      <c r="P509" s="153">
        <f>IFERROR(VLOOKUP(B509,'Balancete 11.2019'!$B$11:$I$1020,8,0),0)</f>
        <v>5220.47</v>
      </c>
      <c r="Q509" s="82">
        <f t="shared" si="62"/>
        <v>-2667.55</v>
      </c>
      <c r="R509" s="153">
        <f>IFERROR(VLOOKUP(B509,'Balancete 12.2019'!$B$10:$I$1033,8,0),0)</f>
        <v>5039.6400000000003</v>
      </c>
      <c r="S509" s="82">
        <f t="shared" si="63"/>
        <v>-180.82999999999993</v>
      </c>
      <c r="T509" s="85">
        <f t="shared" si="64"/>
        <v>-0.9322112050383311</v>
      </c>
      <c r="U509" s="153">
        <f>IFERROR(VLOOKUP(B509,'Balancete acumulado 2019'!$B$10:$I$1047,8,0),0)</f>
        <v>5039.6400000000003</v>
      </c>
    </row>
    <row r="510" spans="1:21">
      <c r="B510" s="39" t="s">
        <v>4183</v>
      </c>
      <c r="C510" s="38" t="s">
        <v>4184</v>
      </c>
      <c r="D510" s="39" t="s">
        <v>4185</v>
      </c>
      <c r="E510" s="39" t="s">
        <v>6114</v>
      </c>
      <c r="F510" s="5">
        <f t="shared" si="57"/>
        <v>18</v>
      </c>
      <c r="G510" s="5" t="str">
        <f t="shared" si="58"/>
        <v>4</v>
      </c>
      <c r="H510" s="81">
        <f>IFERROR(VLOOKUP(B510,'1º SEM 2019'!$B:$I,8,0),0)</f>
        <v>24533.26</v>
      </c>
      <c r="I510" s="81">
        <f>IFERROR(VLOOKUP(B510,'07.2019'!$B$10:$J$954,8,0),0)</f>
        <v>28732.47</v>
      </c>
      <c r="J510" s="81">
        <f>IFERROR(VLOOKUP(B510,'08.2019'!$B$10:$J$983,8,0),0)</f>
        <v>30958.53</v>
      </c>
      <c r="K510" s="82">
        <f t="shared" si="59"/>
        <v>2226.0599999999977</v>
      </c>
      <c r="L510" s="81">
        <f>IFERROR(VLOOKUP(B510,'09.2019'!$B$12:$J$998,8,0),0)</f>
        <v>26293.439999999999</v>
      </c>
      <c r="M510" s="82">
        <f t="shared" si="60"/>
        <v>-4665.09</v>
      </c>
      <c r="N510" s="81">
        <f>IFERROR(VLOOKUP(B510,'Balancete 10.2019'!$B$10:$J$1020,8,0),0)</f>
        <v>33986.51</v>
      </c>
      <c r="O510" s="82">
        <f t="shared" si="61"/>
        <v>7693.0700000000033</v>
      </c>
      <c r="P510" s="153">
        <f>IFERROR(VLOOKUP(B510,'Balancete 11.2019'!$B$11:$I$1020,8,0),0)</f>
        <v>23565.56</v>
      </c>
      <c r="Q510" s="82">
        <f t="shared" si="62"/>
        <v>-10420.950000000001</v>
      </c>
      <c r="R510" s="153">
        <f>IFERROR(VLOOKUP(B510,'Balancete 12.2019'!$B$10:$I$1033,8,0),0)</f>
        <v>21174.47</v>
      </c>
      <c r="S510" s="82">
        <f t="shared" si="63"/>
        <v>-2391.09</v>
      </c>
      <c r="T510" s="85">
        <f t="shared" si="64"/>
        <v>-0.77054970995926475</v>
      </c>
      <c r="U510" s="153">
        <f>IFERROR(VLOOKUP(B510,'Balancete acumulado 2019'!$B$10:$I$1047,8,0),0)</f>
        <v>21174.47</v>
      </c>
    </row>
    <row r="511" spans="1:21">
      <c r="B511" s="39" t="s">
        <v>4186</v>
      </c>
      <c r="C511" s="38" t="s">
        <v>4187</v>
      </c>
      <c r="D511" s="39" t="s">
        <v>4188</v>
      </c>
      <c r="E511" s="39" t="s">
        <v>6114</v>
      </c>
      <c r="F511" s="5">
        <f t="shared" si="57"/>
        <v>18</v>
      </c>
      <c r="G511" s="5" t="str">
        <f t="shared" si="58"/>
        <v>4</v>
      </c>
      <c r="H511" s="81">
        <f>IFERROR(VLOOKUP(B511,'1º SEM 2019'!$B:$I,8,0),0)</f>
        <v>6909.5</v>
      </c>
      <c r="I511" s="81">
        <f>IFERROR(VLOOKUP(B511,'07.2019'!$B$10:$J$954,8,0),0)</f>
        <v>1858.75</v>
      </c>
      <c r="J511" s="81">
        <f>IFERROR(VLOOKUP(B511,'08.2019'!$B$10:$J$983,8,0),0)</f>
        <v>3378.13</v>
      </c>
      <c r="K511" s="82">
        <f t="shared" si="59"/>
        <v>1519.38</v>
      </c>
      <c r="L511" s="81">
        <f>IFERROR(VLOOKUP(B511,'09.2019'!$B$12:$J$998,8,0),0)</f>
        <v>2145.04</v>
      </c>
      <c r="M511" s="82">
        <f t="shared" si="60"/>
        <v>-1233.0900000000001</v>
      </c>
      <c r="N511" s="81">
        <f>IFERROR(VLOOKUP(B511,'Balancete 10.2019'!$B$10:$J$1020,8,0),0)</f>
        <v>2715.93</v>
      </c>
      <c r="O511" s="82">
        <f t="shared" si="61"/>
        <v>570.88999999999987</v>
      </c>
      <c r="P511" s="153">
        <f>IFERROR(VLOOKUP(B511,'Balancete 11.2019'!$B$11:$I$1020,8,0),0)</f>
        <v>2129.67</v>
      </c>
      <c r="Q511" s="82">
        <f t="shared" si="62"/>
        <v>-586.25999999999976</v>
      </c>
      <c r="R511" s="153">
        <f>IFERROR(VLOOKUP(B511,'Balancete 12.2019'!$B$10:$I$1033,8,0),0)</f>
        <v>2059.7600000000002</v>
      </c>
      <c r="S511" s="82">
        <f t="shared" si="63"/>
        <v>-69.909999999999854</v>
      </c>
      <c r="T511" s="85">
        <f t="shared" si="64"/>
        <v>-0.88075256712039052</v>
      </c>
      <c r="U511" s="153">
        <f>IFERROR(VLOOKUP(B511,'Balancete acumulado 2019'!$B$10:$I$1047,8,0),0)</f>
        <v>2059.7600000000002</v>
      </c>
    </row>
    <row r="512" spans="1:21">
      <c r="B512" s="39" t="s">
        <v>5972</v>
      </c>
      <c r="C512" s="38" t="s">
        <v>5973</v>
      </c>
      <c r="D512" s="39" t="s">
        <v>4221</v>
      </c>
      <c r="E512" s="39" t="s">
        <v>6114</v>
      </c>
      <c r="F512" s="5">
        <f t="shared" si="57"/>
        <v>18</v>
      </c>
      <c r="G512" s="5" t="str">
        <f t="shared" si="58"/>
        <v>4</v>
      </c>
      <c r="H512" s="81">
        <f>IFERROR(VLOOKUP(B512,'1º SEM 2019'!$B:$I,8,0),0)</f>
        <v>0</v>
      </c>
      <c r="I512" s="81">
        <f>IFERROR(VLOOKUP(B512,'07.2019'!$B$10:$J$954,8,0),0)</f>
        <v>0</v>
      </c>
      <c r="J512" s="81">
        <f>IFERROR(VLOOKUP(B512,'08.2019'!$B$10:$J$983,8,0),0)</f>
        <v>0</v>
      </c>
      <c r="K512" s="82">
        <f t="shared" si="59"/>
        <v>0</v>
      </c>
      <c r="L512" s="81">
        <f>IFERROR(VLOOKUP(B512,'09.2019'!$B$12:$J$998,8,0),0)</f>
        <v>0</v>
      </c>
      <c r="M512" s="82">
        <f t="shared" si="60"/>
        <v>0</v>
      </c>
      <c r="N512" s="81">
        <f>IFERROR(VLOOKUP(B512,'Balancete 10.2019'!$B$10:$J$1020,8,0),0)</f>
        <v>49.43</v>
      </c>
      <c r="O512" s="82">
        <f t="shared" si="61"/>
        <v>49.43</v>
      </c>
      <c r="P512" s="153">
        <f>IFERROR(VLOOKUP(B512,'Balancete 11.2019'!$B$11:$I$1020,8,0),0)</f>
        <v>0</v>
      </c>
      <c r="Q512" s="82">
        <f t="shared" si="62"/>
        <v>-49.43</v>
      </c>
      <c r="R512" s="153">
        <f>IFERROR(VLOOKUP(B512,'Balancete 12.2019'!$B$10:$I$1033,8,0),0)</f>
        <v>0</v>
      </c>
      <c r="S512" s="82">
        <f t="shared" si="63"/>
        <v>0</v>
      </c>
      <c r="T512" s="85">
        <f t="shared" si="64"/>
        <v>-1</v>
      </c>
      <c r="U512" s="153">
        <f>IFERROR(VLOOKUP(B512,'Balancete acumulado 2019'!$B$10:$I$1047,8,0),0)</f>
        <v>0</v>
      </c>
    </row>
    <row r="513" spans="1:21">
      <c r="B513" s="39" t="s">
        <v>5974</v>
      </c>
      <c r="C513" s="38" t="s">
        <v>5975</v>
      </c>
      <c r="D513" s="39" t="s">
        <v>4206</v>
      </c>
      <c r="E513" s="39" t="s">
        <v>6114</v>
      </c>
      <c r="F513" s="5">
        <f t="shared" si="57"/>
        <v>18</v>
      </c>
      <c r="G513" s="5" t="str">
        <f t="shared" si="58"/>
        <v>4</v>
      </c>
      <c r="H513" s="81">
        <f>IFERROR(VLOOKUP(B513,'1º SEM 2019'!$B:$I,8,0),0)</f>
        <v>0</v>
      </c>
      <c r="I513" s="81">
        <f>IFERROR(VLOOKUP(B513,'07.2019'!$B$10:$J$954,8,0),0)</f>
        <v>0</v>
      </c>
      <c r="J513" s="81">
        <f>IFERROR(VLOOKUP(B513,'08.2019'!$B$10:$J$983,8,0),0)</f>
        <v>0</v>
      </c>
      <c r="K513" s="82">
        <f t="shared" si="59"/>
        <v>0</v>
      </c>
      <c r="L513" s="81">
        <f>IFERROR(VLOOKUP(B513,'09.2019'!$B$12:$J$998,8,0),0)</f>
        <v>0</v>
      </c>
      <c r="M513" s="82">
        <f t="shared" si="60"/>
        <v>0</v>
      </c>
      <c r="N513" s="81">
        <f>IFERROR(VLOOKUP(B513,'Balancete 10.2019'!$B$10:$J$1020,8,0),0)</f>
        <v>10.71</v>
      </c>
      <c r="O513" s="82">
        <f t="shared" si="61"/>
        <v>10.71</v>
      </c>
      <c r="P513" s="153">
        <f>IFERROR(VLOOKUP(B513,'Balancete 11.2019'!$B$11:$I$1020,8,0),0)</f>
        <v>0</v>
      </c>
      <c r="Q513" s="82">
        <f t="shared" si="62"/>
        <v>-10.71</v>
      </c>
      <c r="R513" s="153">
        <f>IFERROR(VLOOKUP(B513,'Balancete 12.2019'!$B$10:$I$1033,8,0),0)</f>
        <v>0</v>
      </c>
      <c r="S513" s="82">
        <f t="shared" si="63"/>
        <v>0</v>
      </c>
      <c r="T513" s="85">
        <f t="shared" si="64"/>
        <v>-1</v>
      </c>
      <c r="U513" s="153">
        <f>IFERROR(VLOOKUP(B513,'Balancete acumulado 2019'!$B$10:$I$1047,8,0),0)</f>
        <v>0</v>
      </c>
    </row>
    <row r="514" spans="1:21">
      <c r="B514" s="39" t="s">
        <v>4189</v>
      </c>
      <c r="C514" s="38" t="s">
        <v>4190</v>
      </c>
      <c r="D514" s="39" t="s">
        <v>4191</v>
      </c>
      <c r="E514" s="39" t="s">
        <v>6114</v>
      </c>
      <c r="F514" s="5">
        <f t="shared" si="57"/>
        <v>18</v>
      </c>
      <c r="G514" s="5" t="str">
        <f t="shared" si="58"/>
        <v>4</v>
      </c>
      <c r="H514" s="81">
        <f>IFERROR(VLOOKUP(B514,'1º SEM 2019'!$B:$I,8,0),0)</f>
        <v>15841.66</v>
      </c>
      <c r="I514" s="81">
        <f>IFERROR(VLOOKUP(B514,'07.2019'!$B$10:$J$954,8,0),0)</f>
        <v>8031.32</v>
      </c>
      <c r="J514" s="81">
        <f>IFERROR(VLOOKUP(B514,'08.2019'!$B$10:$J$983,8,0),0)</f>
        <v>12577.58</v>
      </c>
      <c r="K514" s="82">
        <f t="shared" si="59"/>
        <v>4546.26</v>
      </c>
      <c r="L514" s="81">
        <f>IFERROR(VLOOKUP(B514,'09.2019'!$B$12:$J$998,8,0),0)</f>
        <v>8630.52</v>
      </c>
      <c r="M514" s="82">
        <f t="shared" si="60"/>
        <v>-3947.0599999999995</v>
      </c>
      <c r="N514" s="81">
        <f>IFERROR(VLOOKUP(B514,'Balancete 10.2019'!$B$10:$J$1020,8,0),0)</f>
        <v>10670.89</v>
      </c>
      <c r="O514" s="82">
        <f t="shared" si="61"/>
        <v>2040.369999999999</v>
      </c>
      <c r="P514" s="153">
        <f>IFERROR(VLOOKUP(B514,'Balancete 11.2019'!$B$11:$I$1020,8,0),0)</f>
        <v>9251.4500000000007</v>
      </c>
      <c r="Q514" s="82">
        <f t="shared" si="62"/>
        <v>-1419.4399999999987</v>
      </c>
      <c r="R514" s="153">
        <f>IFERROR(VLOOKUP(B514,'Balancete 12.2019'!$B$10:$I$1033,8,0),0)</f>
        <v>8851.2000000000007</v>
      </c>
      <c r="S514" s="82">
        <f t="shared" si="63"/>
        <v>-400.25</v>
      </c>
      <c r="T514" s="85">
        <f t="shared" si="64"/>
        <v>-0.71802260046215383</v>
      </c>
      <c r="U514" s="153">
        <f>IFERROR(VLOOKUP(B514,'Balancete acumulado 2019'!$B$10:$I$1047,8,0),0)</f>
        <v>8851.2000000000007</v>
      </c>
    </row>
    <row r="515" spans="1:21">
      <c r="B515" s="39" t="s">
        <v>4192</v>
      </c>
      <c r="C515" s="38" t="s">
        <v>4193</v>
      </c>
      <c r="D515" s="39" t="s">
        <v>4194</v>
      </c>
      <c r="E515" s="39" t="s">
        <v>6114</v>
      </c>
      <c r="F515" s="5">
        <f t="shared" si="57"/>
        <v>18</v>
      </c>
      <c r="G515" s="5" t="str">
        <f t="shared" si="58"/>
        <v>4</v>
      </c>
      <c r="H515" s="81">
        <f>IFERROR(VLOOKUP(B515,'1º SEM 2019'!$B:$I,8,0),0)</f>
        <v>1903.6</v>
      </c>
      <c r="I515" s="81">
        <f>IFERROR(VLOOKUP(B515,'07.2019'!$B$10:$J$954,8,0),0)</f>
        <v>1903.6</v>
      </c>
      <c r="J515" s="81">
        <f>IFERROR(VLOOKUP(B515,'08.2019'!$B$10:$J$983,8,0),0)</f>
        <v>2021.67</v>
      </c>
      <c r="K515" s="82">
        <f t="shared" si="59"/>
        <v>118.07000000000016</v>
      </c>
      <c r="L515" s="81">
        <f>IFERROR(VLOOKUP(B515,'09.2019'!$B$12:$J$998,8,0),0)</f>
        <v>2021.67</v>
      </c>
      <c r="M515" s="82">
        <f t="shared" si="60"/>
        <v>0</v>
      </c>
      <c r="N515" s="81">
        <f>IFERROR(VLOOKUP(B515,'Balancete 10.2019'!$B$10:$J$1020,8,0),0)</f>
        <v>2233.94</v>
      </c>
      <c r="O515" s="82">
        <f t="shared" si="61"/>
        <v>212.26999999999998</v>
      </c>
      <c r="P515" s="153">
        <f>IFERROR(VLOOKUP(B515,'Balancete 11.2019'!$B$11:$I$1020,8,0),0)</f>
        <v>2231.71</v>
      </c>
      <c r="Q515" s="82">
        <f t="shared" si="62"/>
        <v>-2.2300000000000182</v>
      </c>
      <c r="R515" s="153">
        <f>IFERROR(VLOOKUP(B515,'Balancete 12.2019'!$B$10:$I$1033,8,0),0)</f>
        <v>2233.94</v>
      </c>
      <c r="S515" s="82">
        <f t="shared" si="63"/>
        <v>2.2300000000000182</v>
      </c>
      <c r="T515" s="85">
        <f t="shared" si="64"/>
        <v>-2</v>
      </c>
      <c r="U515" s="153">
        <f>IFERROR(VLOOKUP(B515,'Balancete acumulado 2019'!$B$10:$I$1047,8,0),0)</f>
        <v>2233.94</v>
      </c>
    </row>
    <row r="516" spans="1:21" hidden="1">
      <c r="A516"/>
      <c r="B516" s="35" t="s">
        <v>4195</v>
      </c>
      <c r="C516" s="34" t="s">
        <v>1</v>
      </c>
      <c r="D516" s="35" t="s">
        <v>4196</v>
      </c>
      <c r="E516" s="39"/>
      <c r="F516" s="5">
        <f t="shared" ref="F516:F579" si="71">LEN(B516)</f>
        <v>13</v>
      </c>
      <c r="G516" s="5" t="str">
        <f t="shared" ref="G516:G579" si="72">LEFT(B516)</f>
        <v>4</v>
      </c>
      <c r="H516" s="81">
        <f>IFERROR(VLOOKUP(B516,'1º SEM 2019'!$B:$I,8,0),0)</f>
        <v>326969.78000000003</v>
      </c>
      <c r="I516" s="81">
        <f>IFERROR(VLOOKUP(B516,'07.2019'!$B$10:$J$954,8,0),0)</f>
        <v>322141.39</v>
      </c>
      <c r="J516" s="81">
        <f>IFERROR(VLOOKUP(B516,'08.2019'!$B$10:$J$983,8,0),0)</f>
        <v>309753.49</v>
      </c>
      <c r="K516" s="82">
        <f t="shared" si="59"/>
        <v>-12387.900000000023</v>
      </c>
      <c r="L516" s="81">
        <f>IFERROR(VLOOKUP(B516,'09.2019'!$B$12:$J$998,8,0),0)</f>
        <v>314722.96999999997</v>
      </c>
      <c r="M516" s="82">
        <f t="shared" si="60"/>
        <v>4969.4799999999814</v>
      </c>
      <c r="N516" s="81">
        <f>IFERROR(VLOOKUP(B516,'Balancete 10.2019'!$B$10:$J$1020,8,0),0)</f>
        <v>317742.31</v>
      </c>
      <c r="O516" s="82">
        <f t="shared" si="61"/>
        <v>3019.3400000000256</v>
      </c>
      <c r="P516" s="153">
        <f>IFERROR(VLOOKUP(B516,'Balancete 11.2019'!$B$11:$I$1020,8,0),0)</f>
        <v>381144.7</v>
      </c>
      <c r="Q516" s="82">
        <f t="shared" si="62"/>
        <v>63402.390000000014</v>
      </c>
      <c r="R516" s="153">
        <f>IFERROR(VLOOKUP(B516,'Balancete 12.2019'!$B$10:$I$1033,8,0),0)</f>
        <v>405497.86</v>
      </c>
      <c r="S516" s="82">
        <f t="shared" ref="S516:S579" si="73">R516-P516</f>
        <v>24353.159999999974</v>
      </c>
      <c r="T516" s="85">
        <f t="shared" ref="T516:T579" si="74">IFERROR(S516/Q516-1,0)</f>
        <v>-0.61589523675684832</v>
      </c>
      <c r="U516" s="153">
        <f>IFERROR(VLOOKUP(B516,'Balancete acumulado 2019'!$B$10:$I$1047,8,0),0)</f>
        <v>405497.86</v>
      </c>
    </row>
    <row r="517" spans="1:21">
      <c r="B517" s="39" t="s">
        <v>4197</v>
      </c>
      <c r="C517" s="38" t="s">
        <v>4198</v>
      </c>
      <c r="D517" s="39" t="s">
        <v>4188</v>
      </c>
      <c r="E517" s="39" t="s">
        <v>6114</v>
      </c>
      <c r="F517" s="5">
        <f t="shared" si="71"/>
        <v>18</v>
      </c>
      <c r="G517" s="5" t="str">
        <f t="shared" si="72"/>
        <v>4</v>
      </c>
      <c r="H517" s="81">
        <f>IFERROR(VLOOKUP(B517,'1º SEM 2019'!$B:$I,8,0),0)</f>
        <v>74163.289999999994</v>
      </c>
      <c r="I517" s="81">
        <f>IFERROR(VLOOKUP(B517,'07.2019'!$B$10:$J$954,8,0),0)</f>
        <v>59329.41</v>
      </c>
      <c r="J517" s="81">
        <f>IFERROR(VLOOKUP(B517,'08.2019'!$B$10:$J$983,8,0),0)</f>
        <v>65413.34</v>
      </c>
      <c r="K517" s="82">
        <f t="shared" ref="K517:K580" si="75">J517-I517</f>
        <v>6083.929999999993</v>
      </c>
      <c r="L517" s="81">
        <f>IFERROR(VLOOKUP(B517,'09.2019'!$B$12:$J$998,8,0),0)</f>
        <v>63417.5</v>
      </c>
      <c r="M517" s="82">
        <f t="shared" ref="M517:M580" si="76">L517-J517</f>
        <v>-1995.8399999999965</v>
      </c>
      <c r="N517" s="81">
        <f>IFERROR(VLOOKUP(B517,'Balancete 10.2019'!$B$10:$J$1020,8,0),0)</f>
        <v>65559.929999999993</v>
      </c>
      <c r="O517" s="82">
        <f t="shared" ref="O517:O580" si="77">N517-L517</f>
        <v>2142.429999999993</v>
      </c>
      <c r="P517" s="153">
        <f>IFERROR(VLOOKUP(B517,'Balancete 11.2019'!$B$11:$I$1020,8,0),0)</f>
        <v>93876.83</v>
      </c>
      <c r="Q517" s="82">
        <f t="shared" ref="Q517:Q580" si="78">P517-N517</f>
        <v>28316.900000000009</v>
      </c>
      <c r="R517" s="153">
        <f>IFERROR(VLOOKUP(B517,'Balancete 12.2019'!$B$10:$I$1033,8,0),0)</f>
        <v>126850.93</v>
      </c>
      <c r="S517" s="82">
        <f t="shared" si="73"/>
        <v>32974.099999999991</v>
      </c>
      <c r="T517" s="85">
        <f t="shared" si="74"/>
        <v>0.16446715565616232</v>
      </c>
      <c r="U517" s="153">
        <f>IFERROR(VLOOKUP(B517,'Balancete acumulado 2019'!$B$10:$I$1047,8,0),0)</f>
        <v>126850.93</v>
      </c>
    </row>
    <row r="518" spans="1:21">
      <c r="B518" s="39" t="s">
        <v>4199</v>
      </c>
      <c r="C518" s="38" t="s">
        <v>4200</v>
      </c>
      <c r="D518" s="39" t="s">
        <v>4185</v>
      </c>
      <c r="E518" s="39" t="s">
        <v>6114</v>
      </c>
      <c r="F518" s="5">
        <f t="shared" si="71"/>
        <v>18</v>
      </c>
      <c r="G518" s="5" t="str">
        <f t="shared" si="72"/>
        <v>4</v>
      </c>
      <c r="H518" s="81">
        <f>IFERROR(VLOOKUP(B518,'1º SEM 2019'!$B:$I,8,0),0)</f>
        <v>204047.07</v>
      </c>
      <c r="I518" s="81">
        <f>IFERROR(VLOOKUP(B518,'07.2019'!$B$10:$J$954,8,0),0)</f>
        <v>198769.14</v>
      </c>
      <c r="J518" s="81">
        <f>IFERROR(VLOOKUP(B518,'08.2019'!$B$10:$J$983,8,0),0)</f>
        <v>197048.67</v>
      </c>
      <c r="K518" s="82">
        <f t="shared" si="75"/>
        <v>-1720.4700000000012</v>
      </c>
      <c r="L518" s="81">
        <f>IFERROR(VLOOKUP(B518,'09.2019'!$B$12:$J$998,8,0),0)</f>
        <v>202556.67</v>
      </c>
      <c r="M518" s="82">
        <f t="shared" si="76"/>
        <v>5508</v>
      </c>
      <c r="N518" s="81">
        <f>IFERROR(VLOOKUP(B518,'Balancete 10.2019'!$B$10:$J$1020,8,0),0)</f>
        <v>205501.25</v>
      </c>
      <c r="O518" s="82">
        <f t="shared" si="77"/>
        <v>2944.5799999999872</v>
      </c>
      <c r="P518" s="153">
        <f>IFERROR(VLOOKUP(B518,'Balancete 11.2019'!$B$11:$I$1020,8,0),0)</f>
        <v>229964.31</v>
      </c>
      <c r="Q518" s="82">
        <f t="shared" si="78"/>
        <v>24463.059999999998</v>
      </c>
      <c r="R518" s="153">
        <f>IFERROR(VLOOKUP(B518,'Balancete 12.2019'!$B$10:$I$1033,8,0),0)</f>
        <v>208173.65</v>
      </c>
      <c r="S518" s="82">
        <f t="shared" si="73"/>
        <v>-21790.660000000003</v>
      </c>
      <c r="T518" s="85">
        <f t="shared" si="74"/>
        <v>-1.8907577384023098</v>
      </c>
      <c r="U518" s="153">
        <f>IFERROR(VLOOKUP(B518,'Balancete acumulado 2019'!$B$10:$I$1047,8,0),0)</f>
        <v>208173.65</v>
      </c>
    </row>
    <row r="519" spans="1:21">
      <c r="B519" s="39" t="s">
        <v>4201</v>
      </c>
      <c r="C519" s="38" t="s">
        <v>4202</v>
      </c>
      <c r="D519" s="39" t="s">
        <v>4203</v>
      </c>
      <c r="E519" s="39" t="s">
        <v>6114</v>
      </c>
      <c r="F519" s="5">
        <f t="shared" si="71"/>
        <v>18</v>
      </c>
      <c r="G519" s="5" t="str">
        <f t="shared" si="72"/>
        <v>4</v>
      </c>
      <c r="H519" s="81">
        <f>IFERROR(VLOOKUP(B519,'1º SEM 2019'!$B:$I,8,0),0)</f>
        <v>46895.42</v>
      </c>
      <c r="I519" s="81">
        <f>IFERROR(VLOOKUP(B519,'07.2019'!$B$10:$J$954,8,0),0)</f>
        <v>63098.84</v>
      </c>
      <c r="J519" s="81">
        <f>IFERROR(VLOOKUP(B519,'08.2019'!$B$10:$J$983,8,0),0)</f>
        <v>46323.48</v>
      </c>
      <c r="K519" s="82">
        <f t="shared" si="75"/>
        <v>-16775.359999999993</v>
      </c>
      <c r="L519" s="81">
        <f>IFERROR(VLOOKUP(B519,'09.2019'!$B$12:$J$998,8,0),0)</f>
        <v>47740.800000000003</v>
      </c>
      <c r="M519" s="82">
        <f t="shared" si="76"/>
        <v>1417.3199999999997</v>
      </c>
      <c r="N519" s="81">
        <f>IFERROR(VLOOKUP(B519,'Balancete 10.2019'!$B$10:$J$1020,8,0),0)</f>
        <v>45649.13</v>
      </c>
      <c r="O519" s="82">
        <f t="shared" si="77"/>
        <v>-2091.6700000000055</v>
      </c>
      <c r="P519" s="153">
        <f>IFERROR(VLOOKUP(B519,'Balancete 11.2019'!$B$11:$I$1020,8,0),0)</f>
        <v>56303.56</v>
      </c>
      <c r="Q519" s="82">
        <f t="shared" si="78"/>
        <v>10654.43</v>
      </c>
      <c r="R519" s="153">
        <f>IFERROR(VLOOKUP(B519,'Balancete 12.2019'!$B$10:$I$1033,8,0),0)</f>
        <v>69465.279999999999</v>
      </c>
      <c r="S519" s="82">
        <f t="shared" si="73"/>
        <v>13161.720000000001</v>
      </c>
      <c r="T519" s="85">
        <f t="shared" si="74"/>
        <v>0.23532840330266391</v>
      </c>
      <c r="U519" s="153">
        <f>IFERROR(VLOOKUP(B519,'Balancete acumulado 2019'!$B$10:$I$1047,8,0),0)</f>
        <v>69465.279999999999</v>
      </c>
    </row>
    <row r="520" spans="1:21">
      <c r="B520" s="39" t="s">
        <v>4207</v>
      </c>
      <c r="C520" s="38" t="s">
        <v>4208</v>
      </c>
      <c r="D520" s="39" t="s">
        <v>4209</v>
      </c>
      <c r="E520" s="39" t="s">
        <v>6114</v>
      </c>
      <c r="F520" s="5">
        <f t="shared" si="71"/>
        <v>18</v>
      </c>
      <c r="G520" s="5" t="str">
        <f t="shared" si="72"/>
        <v>4</v>
      </c>
      <c r="H520" s="81">
        <f>IFERROR(VLOOKUP(B520,'1º SEM 2019'!$B:$I,8,0),0)</f>
        <v>1864</v>
      </c>
      <c r="I520" s="81">
        <f>IFERROR(VLOOKUP(B520,'07.2019'!$B$10:$J$954,8,0),0)</f>
        <v>944</v>
      </c>
      <c r="J520" s="81">
        <f>IFERROR(VLOOKUP(B520,'08.2019'!$B$10:$J$983,8,0),0)</f>
        <v>968</v>
      </c>
      <c r="K520" s="82">
        <f t="shared" si="75"/>
        <v>24</v>
      </c>
      <c r="L520" s="81">
        <f>IFERROR(VLOOKUP(B520,'09.2019'!$B$12:$J$998,8,0),0)</f>
        <v>1008</v>
      </c>
      <c r="M520" s="82">
        <f t="shared" si="76"/>
        <v>40</v>
      </c>
      <c r="N520" s="81">
        <f>IFERROR(VLOOKUP(B520,'Balancete 10.2019'!$B$10:$J$1020,8,0),0)</f>
        <v>1032</v>
      </c>
      <c r="O520" s="82">
        <f t="shared" si="77"/>
        <v>24</v>
      </c>
      <c r="P520" s="153">
        <f>IFERROR(VLOOKUP(B520,'Balancete 11.2019'!$B$11:$I$1020,8,0),0)</f>
        <v>1000</v>
      </c>
      <c r="Q520" s="82">
        <f t="shared" si="78"/>
        <v>-32</v>
      </c>
      <c r="R520" s="153">
        <f>IFERROR(VLOOKUP(B520,'Balancete 12.2019'!$B$10:$I$1033,8,0),0)</f>
        <v>1008</v>
      </c>
      <c r="S520" s="82">
        <f t="shared" si="73"/>
        <v>8</v>
      </c>
      <c r="T520" s="85">
        <f t="shared" si="74"/>
        <v>-1.25</v>
      </c>
      <c r="U520" s="153">
        <f>IFERROR(VLOOKUP(B520,'Balancete acumulado 2019'!$B$10:$I$1047,8,0),0)</f>
        <v>1008</v>
      </c>
    </row>
    <row r="521" spans="1:21" hidden="1">
      <c r="A521"/>
      <c r="B521" s="35" t="s">
        <v>4210</v>
      </c>
      <c r="C521" s="34" t="s">
        <v>1</v>
      </c>
      <c r="D521" s="35" t="s">
        <v>2997</v>
      </c>
      <c r="E521" s="39"/>
      <c r="F521" s="5">
        <f t="shared" si="71"/>
        <v>13</v>
      </c>
      <c r="G521" s="5" t="str">
        <f t="shared" si="72"/>
        <v>4</v>
      </c>
      <c r="H521" s="81">
        <f>IFERROR(VLOOKUP(B521,'1º SEM 2019'!$B:$I,8,0),0)</f>
        <v>52705.14</v>
      </c>
      <c r="I521" s="81">
        <f>IFERROR(VLOOKUP(B521,'07.2019'!$B$10:$J$954,8,0),0)</f>
        <v>43339.18</v>
      </c>
      <c r="J521" s="81">
        <f>IFERROR(VLOOKUP(B521,'08.2019'!$B$10:$J$983,8,0),0)</f>
        <v>48954.03</v>
      </c>
      <c r="K521" s="82">
        <f t="shared" si="75"/>
        <v>5614.8499999999985</v>
      </c>
      <c r="L521" s="81">
        <f>IFERROR(VLOOKUP(B521,'09.2019'!$B$12:$J$998,8,0),0)</f>
        <v>61654.25</v>
      </c>
      <c r="M521" s="82">
        <f t="shared" si="76"/>
        <v>12700.220000000001</v>
      </c>
      <c r="N521" s="81">
        <f>IFERROR(VLOOKUP(B521,'Balancete 10.2019'!$B$10:$J$1020,8,0),0)</f>
        <v>53682.35</v>
      </c>
      <c r="O521" s="82">
        <f t="shared" si="77"/>
        <v>-7971.9000000000015</v>
      </c>
      <c r="P521" s="153">
        <f>IFERROR(VLOOKUP(B521,'Balancete 11.2019'!$B$11:$I$1020,8,0),0)</f>
        <v>44917.85</v>
      </c>
      <c r="Q521" s="82">
        <f t="shared" si="78"/>
        <v>-8764.5</v>
      </c>
      <c r="R521" s="153">
        <f>IFERROR(VLOOKUP(B521,'Balancete 12.2019'!$B$10:$I$1033,8,0),0)</f>
        <v>43676.78</v>
      </c>
      <c r="S521" s="82">
        <f t="shared" si="73"/>
        <v>-1241.0699999999997</v>
      </c>
      <c r="T521" s="85">
        <f t="shared" si="74"/>
        <v>-0.8583980831764505</v>
      </c>
      <c r="U521" s="153">
        <f>IFERROR(VLOOKUP(B521,'Balancete acumulado 2019'!$B$10:$I$1047,8,0),0)</f>
        <v>43676.78</v>
      </c>
    </row>
    <row r="522" spans="1:21">
      <c r="B522" s="39" t="s">
        <v>4211</v>
      </c>
      <c r="C522" s="38" t="s">
        <v>4212</v>
      </c>
      <c r="D522" s="39" t="s">
        <v>4213</v>
      </c>
      <c r="E522" s="39" t="s">
        <v>6114</v>
      </c>
      <c r="F522" s="5">
        <f t="shared" si="71"/>
        <v>18</v>
      </c>
      <c r="G522" s="5" t="str">
        <f t="shared" si="72"/>
        <v>4</v>
      </c>
      <c r="H522" s="81">
        <f>IFERROR(VLOOKUP(B522,'1º SEM 2019'!$B:$I,8,0),0)</f>
        <v>30422.16</v>
      </c>
      <c r="I522" s="81">
        <f>IFERROR(VLOOKUP(B522,'07.2019'!$B$10:$J$954,8,0),0)</f>
        <v>21572.38</v>
      </c>
      <c r="J522" s="81">
        <f>IFERROR(VLOOKUP(B522,'08.2019'!$B$10:$J$983,8,0),0)</f>
        <v>22275.09</v>
      </c>
      <c r="K522" s="82">
        <f t="shared" si="75"/>
        <v>702.70999999999913</v>
      </c>
      <c r="L522" s="81">
        <f>IFERROR(VLOOKUP(B522,'09.2019'!$B$12:$J$998,8,0),0)</f>
        <v>38535.43</v>
      </c>
      <c r="M522" s="82">
        <f t="shared" si="76"/>
        <v>16260.34</v>
      </c>
      <c r="N522" s="81">
        <f>IFERROR(VLOOKUP(B522,'Balancete 10.2019'!$B$10:$J$1020,8,0),0)</f>
        <v>27221.43</v>
      </c>
      <c r="O522" s="82">
        <f t="shared" si="77"/>
        <v>-11314</v>
      </c>
      <c r="P522" s="153">
        <f>IFERROR(VLOOKUP(B522,'Balancete 11.2019'!$B$11:$I$1020,8,0),0)</f>
        <v>18781.68</v>
      </c>
      <c r="Q522" s="82">
        <f t="shared" si="78"/>
        <v>-8439.75</v>
      </c>
      <c r="R522" s="153">
        <f>IFERROR(VLOOKUP(B522,'Balancete 12.2019'!$B$10:$I$1033,8,0),0)</f>
        <v>20085.240000000002</v>
      </c>
      <c r="S522" s="82">
        <f t="shared" si="73"/>
        <v>1303.5600000000013</v>
      </c>
      <c r="T522" s="85">
        <f t="shared" si="74"/>
        <v>-1.1544548120501201</v>
      </c>
      <c r="U522" s="153">
        <f>IFERROR(VLOOKUP(B522,'Balancete acumulado 2019'!$B$10:$I$1047,8,0),0)</f>
        <v>20085.240000000002</v>
      </c>
    </row>
    <row r="523" spans="1:21">
      <c r="B523" s="39" t="s">
        <v>4214</v>
      </c>
      <c r="C523" s="38" t="s">
        <v>4215</v>
      </c>
      <c r="D523" s="39" t="s">
        <v>4182</v>
      </c>
      <c r="E523" s="39" t="s">
        <v>6114</v>
      </c>
      <c r="F523" s="5">
        <f t="shared" si="71"/>
        <v>18</v>
      </c>
      <c r="G523" s="5" t="str">
        <f t="shared" si="72"/>
        <v>4</v>
      </c>
      <c r="H523" s="81">
        <f>IFERROR(VLOOKUP(B523,'1º SEM 2019'!$B:$I,8,0),0)</f>
        <v>11125.48</v>
      </c>
      <c r="I523" s="81">
        <f>IFERROR(VLOOKUP(B523,'07.2019'!$B$10:$J$954,8,0),0)</f>
        <v>11040.75</v>
      </c>
      <c r="J523" s="81">
        <f>IFERROR(VLOOKUP(B523,'08.2019'!$B$10:$J$983,8,0),0)</f>
        <v>13377.58</v>
      </c>
      <c r="K523" s="82">
        <f t="shared" si="75"/>
        <v>2336.83</v>
      </c>
      <c r="L523" s="81">
        <f>IFERROR(VLOOKUP(B523,'09.2019'!$B$12:$J$998,8,0),0)</f>
        <v>11822.46</v>
      </c>
      <c r="M523" s="82">
        <f t="shared" si="76"/>
        <v>-1555.1200000000008</v>
      </c>
      <c r="N523" s="81">
        <f>IFERROR(VLOOKUP(B523,'Balancete 10.2019'!$B$10:$J$1020,8,0),0)</f>
        <v>13312.35</v>
      </c>
      <c r="O523" s="82">
        <f t="shared" si="77"/>
        <v>1489.8900000000012</v>
      </c>
      <c r="P523" s="153">
        <f>IFERROR(VLOOKUP(B523,'Balancete 11.2019'!$B$11:$I$1020,8,0),0)</f>
        <v>13675.74</v>
      </c>
      <c r="Q523" s="82">
        <f t="shared" si="78"/>
        <v>363.38999999999942</v>
      </c>
      <c r="R523" s="153">
        <f>IFERROR(VLOOKUP(B523,'Balancete 12.2019'!$B$10:$I$1033,8,0),0)</f>
        <v>12473.3</v>
      </c>
      <c r="S523" s="82">
        <f t="shared" si="73"/>
        <v>-1202.4400000000005</v>
      </c>
      <c r="T523" s="85">
        <f t="shared" si="74"/>
        <v>-4.30895181485457</v>
      </c>
      <c r="U523" s="153">
        <f>IFERROR(VLOOKUP(B523,'Balancete acumulado 2019'!$B$10:$I$1047,8,0),0)</f>
        <v>12473.3</v>
      </c>
    </row>
    <row r="524" spans="1:21">
      <c r="B524" s="39" t="s">
        <v>4216</v>
      </c>
      <c r="C524" s="38" t="s">
        <v>4217</v>
      </c>
      <c r="D524" s="39" t="s">
        <v>4218</v>
      </c>
      <c r="E524" s="39" t="s">
        <v>6114</v>
      </c>
      <c r="F524" s="5">
        <f t="shared" si="71"/>
        <v>18</v>
      </c>
      <c r="G524" s="5" t="str">
        <f t="shared" si="72"/>
        <v>4</v>
      </c>
      <c r="H524" s="81">
        <f>IFERROR(VLOOKUP(B524,'1º SEM 2019'!$B:$I,8,0),0)</f>
        <v>1544.8</v>
      </c>
      <c r="I524" s="81">
        <f>IFERROR(VLOOKUP(B524,'07.2019'!$B$10:$J$954,8,0),0)</f>
        <v>1483.94</v>
      </c>
      <c r="J524" s="81">
        <f>IFERROR(VLOOKUP(B524,'08.2019'!$B$10:$J$983,8,0),0)</f>
        <v>1848.15</v>
      </c>
      <c r="K524" s="82">
        <f t="shared" si="75"/>
        <v>364.21000000000004</v>
      </c>
      <c r="L524" s="81">
        <f>IFERROR(VLOOKUP(B524,'09.2019'!$B$12:$J$998,8,0),0)</f>
        <v>1547.32</v>
      </c>
      <c r="M524" s="82">
        <f t="shared" si="76"/>
        <v>-300.83000000000015</v>
      </c>
      <c r="N524" s="81">
        <f>IFERROR(VLOOKUP(B524,'Balancete 10.2019'!$B$10:$J$1020,8,0),0)</f>
        <v>1813.14</v>
      </c>
      <c r="O524" s="82">
        <f t="shared" si="77"/>
        <v>265.82000000000016</v>
      </c>
      <c r="P524" s="153">
        <f>IFERROR(VLOOKUP(B524,'Balancete 11.2019'!$B$11:$I$1020,8,0),0)</f>
        <v>1725.55</v>
      </c>
      <c r="Q524" s="82">
        <f t="shared" si="78"/>
        <v>-87.590000000000146</v>
      </c>
      <c r="R524" s="153">
        <f>IFERROR(VLOOKUP(B524,'Balancete 12.2019'!$B$10:$I$1033,8,0),0)</f>
        <v>1520.44</v>
      </c>
      <c r="S524" s="82">
        <f t="shared" si="73"/>
        <v>-205.1099999999999</v>
      </c>
      <c r="T524" s="85">
        <f t="shared" si="74"/>
        <v>1.3417056741637121</v>
      </c>
      <c r="U524" s="153">
        <f>IFERROR(VLOOKUP(B524,'Balancete acumulado 2019'!$B$10:$I$1047,8,0),0)</f>
        <v>1520.44</v>
      </c>
    </row>
    <row r="525" spans="1:21">
      <c r="B525" s="39" t="s">
        <v>4219</v>
      </c>
      <c r="C525" s="38" t="s">
        <v>4220</v>
      </c>
      <c r="D525" s="39" t="s">
        <v>4221</v>
      </c>
      <c r="E525" s="39" t="s">
        <v>6114</v>
      </c>
      <c r="F525" s="5">
        <f t="shared" si="71"/>
        <v>18</v>
      </c>
      <c r="G525" s="5" t="str">
        <f t="shared" si="72"/>
        <v>4</v>
      </c>
      <c r="H525" s="81">
        <f>IFERROR(VLOOKUP(B525,'1º SEM 2019'!$B:$I,8,0),0)</f>
        <v>9612.7000000000007</v>
      </c>
      <c r="I525" s="81">
        <f>IFERROR(VLOOKUP(B525,'07.2019'!$B$10:$J$954,8,0),0)</f>
        <v>9242.11</v>
      </c>
      <c r="J525" s="81">
        <f>IFERROR(VLOOKUP(B525,'08.2019'!$B$10:$J$983,8,0),0)</f>
        <v>11453.21</v>
      </c>
      <c r="K525" s="82">
        <f t="shared" si="75"/>
        <v>2211.0999999999985</v>
      </c>
      <c r="L525" s="81">
        <f>IFERROR(VLOOKUP(B525,'09.2019'!$B$12:$J$998,8,0),0)</f>
        <v>9749.0400000000009</v>
      </c>
      <c r="M525" s="82">
        <f t="shared" si="76"/>
        <v>-1704.1699999999983</v>
      </c>
      <c r="N525" s="81">
        <f>IFERROR(VLOOKUP(B525,'Balancete 10.2019'!$B$10:$J$1020,8,0),0)</f>
        <v>11335.43</v>
      </c>
      <c r="O525" s="82">
        <f t="shared" si="77"/>
        <v>1586.3899999999994</v>
      </c>
      <c r="P525" s="153">
        <f>IFERROR(VLOOKUP(B525,'Balancete 11.2019'!$B$11:$I$1020,8,0),0)</f>
        <v>10734.88</v>
      </c>
      <c r="Q525" s="82">
        <f t="shared" si="78"/>
        <v>-600.55000000000109</v>
      </c>
      <c r="R525" s="153">
        <f>IFERROR(VLOOKUP(B525,'Balancete 12.2019'!$B$10:$I$1033,8,0),0)</f>
        <v>9597.7999999999993</v>
      </c>
      <c r="S525" s="82">
        <f t="shared" si="73"/>
        <v>-1137.08</v>
      </c>
      <c r="T525" s="85">
        <f t="shared" si="74"/>
        <v>0.89339771875780172</v>
      </c>
      <c r="U525" s="153">
        <f>IFERROR(VLOOKUP(B525,'Balancete acumulado 2019'!$B$10:$I$1047,8,0),0)</f>
        <v>9597.7999999999993</v>
      </c>
    </row>
    <row r="526" spans="1:21" hidden="1">
      <c r="A526"/>
      <c r="B526" s="35" t="s">
        <v>4222</v>
      </c>
      <c r="C526" s="34" t="s">
        <v>1</v>
      </c>
      <c r="D526" s="35" t="s">
        <v>4223</v>
      </c>
      <c r="E526" s="39"/>
      <c r="F526" s="5">
        <f t="shared" si="71"/>
        <v>13</v>
      </c>
      <c r="G526" s="5" t="str">
        <f t="shared" si="72"/>
        <v>4</v>
      </c>
      <c r="H526" s="81">
        <f>IFERROR(VLOOKUP(B526,'1º SEM 2019'!$B:$I,8,0),0)</f>
        <v>6285642.46</v>
      </c>
      <c r="I526" s="81">
        <f>IFERROR(VLOOKUP(B526,'07.2019'!$B$10:$J$954,8,0),0)</f>
        <v>6123259.3399999999</v>
      </c>
      <c r="J526" s="81">
        <f>IFERROR(VLOOKUP(B526,'08.2019'!$B$10:$J$983,8,0),0)</f>
        <v>7192884.3600000003</v>
      </c>
      <c r="K526" s="82">
        <f t="shared" si="75"/>
        <v>1069625.0200000005</v>
      </c>
      <c r="L526" s="81">
        <f>IFERROR(VLOOKUP(B526,'09.2019'!$B$12:$J$998,8,0),0)</f>
        <v>8457838.2100000009</v>
      </c>
      <c r="M526" s="82">
        <f t="shared" si="76"/>
        <v>1264953.8500000006</v>
      </c>
      <c r="N526" s="81">
        <f>IFERROR(VLOOKUP(B526,'Balancete 10.2019'!$B$10:$J$1020,8,0),0)</f>
        <v>6891569.1200000001</v>
      </c>
      <c r="O526" s="82">
        <f t="shared" si="77"/>
        <v>-1566269.0900000008</v>
      </c>
      <c r="P526" s="153">
        <f>IFERROR(VLOOKUP(B526,'Balancete 11.2019'!$B$11:$I$1020,8,0),0)</f>
        <v>8139090.9400000004</v>
      </c>
      <c r="Q526" s="82">
        <f t="shared" si="78"/>
        <v>1247521.8200000003</v>
      </c>
      <c r="R526" s="153">
        <f>IFERROR(VLOOKUP(B526,'Balancete 12.2019'!$B$10:$I$1033,8,0),0)</f>
        <v>6903045.8700000001</v>
      </c>
      <c r="S526" s="82">
        <f t="shared" si="73"/>
        <v>-1236045.0700000003</v>
      </c>
      <c r="T526" s="85">
        <f t="shared" si="74"/>
        <v>-1.9908003613115159</v>
      </c>
      <c r="U526" s="153">
        <f>IFERROR(VLOOKUP(B526,'Balancete acumulado 2019'!$B$10:$I$1047,8,0),0)</f>
        <v>6903045.8700000001</v>
      </c>
    </row>
    <row r="527" spans="1:21" hidden="1">
      <c r="A527"/>
      <c r="B527" s="35" t="s">
        <v>5976</v>
      </c>
      <c r="C527" s="34" t="s">
        <v>1</v>
      </c>
      <c r="D527" s="35" t="s">
        <v>5977</v>
      </c>
      <c r="E527" s="39"/>
      <c r="F527" s="5">
        <f t="shared" si="71"/>
        <v>13</v>
      </c>
      <c r="G527" s="5" t="str">
        <f t="shared" si="72"/>
        <v>4</v>
      </c>
      <c r="H527" s="81">
        <f>IFERROR(VLOOKUP(B527,'1º SEM 2019'!$B:$I,8,0),0)</f>
        <v>0</v>
      </c>
      <c r="I527" s="81">
        <f>IFERROR(VLOOKUP(B527,'07.2019'!$B$10:$J$954,8,0),0)</f>
        <v>0</v>
      </c>
      <c r="J527" s="81">
        <f>IFERROR(VLOOKUP(B527,'08.2019'!$B$10:$J$983,8,0),0)</f>
        <v>0</v>
      </c>
      <c r="K527" s="82">
        <f t="shared" si="75"/>
        <v>0</v>
      </c>
      <c r="L527" s="81">
        <f>IFERROR(VLOOKUP(B527,'09.2019'!$B$12:$J$998,8,0),0)</f>
        <v>2138.73</v>
      </c>
      <c r="M527" s="82">
        <f t="shared" si="76"/>
        <v>2138.73</v>
      </c>
      <c r="N527" s="81">
        <f>IFERROR(VLOOKUP(B527,'Balancete 10.2019'!$B$10:$J$1020,8,0),0)</f>
        <v>224087.01</v>
      </c>
      <c r="O527" s="82">
        <f t="shared" si="77"/>
        <v>221948.28</v>
      </c>
      <c r="P527" s="153">
        <f>IFERROR(VLOOKUP(B527,'Balancete 11.2019'!$B$11:$I$1020,8,0),0)</f>
        <v>228832.37</v>
      </c>
      <c r="Q527" s="82">
        <f t="shared" si="78"/>
        <v>4745.359999999986</v>
      </c>
      <c r="R527" s="153">
        <f>IFERROR(VLOOKUP(B527,'Balancete 12.2019'!$B$10:$I$1033,8,0),0)</f>
        <v>226476.29</v>
      </c>
      <c r="S527" s="82">
        <f t="shared" si="73"/>
        <v>-2356.0799999999872</v>
      </c>
      <c r="T527" s="85">
        <f t="shared" si="74"/>
        <v>-1.4965018460137891</v>
      </c>
      <c r="U527" s="153">
        <f>IFERROR(VLOOKUP(B527,'Balancete acumulado 2019'!$B$10:$I$1047,8,0),0)</f>
        <v>226476.29</v>
      </c>
    </row>
    <row r="528" spans="1:21">
      <c r="B528" s="39" t="s">
        <v>5978</v>
      </c>
      <c r="C528" s="38" t="s">
        <v>5979</v>
      </c>
      <c r="D528" s="39" t="s">
        <v>5980</v>
      </c>
      <c r="E528" s="39" t="s">
        <v>6115</v>
      </c>
      <c r="F528" s="5">
        <f t="shared" si="71"/>
        <v>18</v>
      </c>
      <c r="G528" s="5" t="str">
        <f t="shared" si="72"/>
        <v>4</v>
      </c>
      <c r="H528" s="81">
        <f>IFERROR(VLOOKUP(B528,'1º SEM 2019'!$B:$I,8,0),0)</f>
        <v>0</v>
      </c>
      <c r="I528" s="81">
        <f>IFERROR(VLOOKUP(B528,'07.2019'!$B$10:$J$954,8,0),0)</f>
        <v>0</v>
      </c>
      <c r="J528" s="81">
        <f>IFERROR(VLOOKUP(B528,'08.2019'!$B$10:$J$983,8,0),0)</f>
        <v>0</v>
      </c>
      <c r="K528" s="82">
        <f t="shared" si="75"/>
        <v>0</v>
      </c>
      <c r="L528" s="81">
        <f>IFERROR(VLOOKUP(B528,'09.2019'!$B$12:$J$998,8,0),0)</f>
        <v>2138.73</v>
      </c>
      <c r="M528" s="82">
        <f t="shared" si="76"/>
        <v>2138.73</v>
      </c>
      <c r="N528" s="81">
        <f>IFERROR(VLOOKUP(B528,'Balancete 10.2019'!$B$10:$J$1020,8,0),0)</f>
        <v>224087.01</v>
      </c>
      <c r="O528" s="82">
        <f t="shared" si="77"/>
        <v>221948.28</v>
      </c>
      <c r="P528" s="153">
        <f>IFERROR(VLOOKUP(B528,'Balancete 11.2019'!$B$11:$I$1020,8,0),0)</f>
        <v>228832.37</v>
      </c>
      <c r="Q528" s="82">
        <f t="shared" si="78"/>
        <v>4745.359999999986</v>
      </c>
      <c r="R528" s="153">
        <f>IFERROR(VLOOKUP(B528,'Balancete 12.2019'!$B$10:$I$1033,8,0),0)</f>
        <v>215063.98</v>
      </c>
      <c r="S528" s="82">
        <f t="shared" si="73"/>
        <v>-13768.389999999985</v>
      </c>
      <c r="T528" s="85">
        <f t="shared" si="74"/>
        <v>-3.9014426724210649</v>
      </c>
      <c r="U528" s="153">
        <f>IFERROR(VLOOKUP(B528,'Balancete acumulado 2019'!$B$10:$I$1047,8,0),0)</f>
        <v>215063.98</v>
      </c>
    </row>
    <row r="529" spans="1:21">
      <c r="B529" s="39" t="s">
        <v>5981</v>
      </c>
      <c r="C529" s="38" t="s">
        <v>5982</v>
      </c>
      <c r="D529" s="39" t="s">
        <v>3337</v>
      </c>
      <c r="E529" s="39" t="s">
        <v>6115</v>
      </c>
      <c r="F529" s="5">
        <f t="shared" si="71"/>
        <v>18</v>
      </c>
      <c r="G529" s="5" t="str">
        <f t="shared" si="72"/>
        <v>4</v>
      </c>
      <c r="H529" s="81">
        <f>IFERROR(VLOOKUP(B529,'1º SEM 2019'!$B:$I,8,0),0)</f>
        <v>0</v>
      </c>
      <c r="I529" s="81">
        <f>IFERROR(VLOOKUP(B529,'07.2019'!$B$10:$J$954,8,0),0)</f>
        <v>0</v>
      </c>
      <c r="J529" s="81">
        <f>IFERROR(VLOOKUP(B529,'08.2019'!$B$10:$J$983,8,0),0)</f>
        <v>0</v>
      </c>
      <c r="K529" s="82">
        <f t="shared" si="75"/>
        <v>0</v>
      </c>
      <c r="L529" s="81">
        <f>IFERROR(VLOOKUP(B529,'09.2019'!$B$12:$J$998,8,0),0)</f>
        <v>0</v>
      </c>
      <c r="M529" s="82">
        <f t="shared" si="76"/>
        <v>0</v>
      </c>
      <c r="N529" s="81">
        <f>IFERROR(VLOOKUP(B529,'Balancete 10.2019'!$B$10:$J$1020,8,0),0)</f>
        <v>0</v>
      </c>
      <c r="O529" s="82">
        <f t="shared" si="77"/>
        <v>0</v>
      </c>
      <c r="P529" s="153">
        <f>IFERROR(VLOOKUP(B529,'Balancete 11.2019'!$B$11:$I$1020,8,0),0)</f>
        <v>0</v>
      </c>
      <c r="Q529" s="82">
        <f t="shared" si="78"/>
        <v>0</v>
      </c>
      <c r="R529" s="153">
        <f>IFERROR(VLOOKUP(B529,'Balancete 12.2019'!$B$10:$I$1033,8,0),0)</f>
        <v>11412.31</v>
      </c>
      <c r="S529" s="82">
        <f t="shared" si="73"/>
        <v>11412.31</v>
      </c>
      <c r="T529" s="85">
        <f t="shared" si="74"/>
        <v>0</v>
      </c>
      <c r="U529" s="153">
        <f>IFERROR(VLOOKUP(B529,'Balancete acumulado 2019'!$B$10:$I$1047,8,0),0)</f>
        <v>11412.31</v>
      </c>
    </row>
    <row r="530" spans="1:21" hidden="1">
      <c r="A530"/>
      <c r="B530" s="35" t="s">
        <v>4224</v>
      </c>
      <c r="C530" s="34" t="s">
        <v>1</v>
      </c>
      <c r="D530" s="35" t="s">
        <v>4225</v>
      </c>
      <c r="E530" s="39"/>
      <c r="F530" s="5">
        <f t="shared" si="71"/>
        <v>13</v>
      </c>
      <c r="G530" s="5" t="str">
        <f t="shared" si="72"/>
        <v>4</v>
      </c>
      <c r="H530" s="81">
        <f>IFERROR(VLOOKUP(B530,'1º SEM 2019'!$B:$I,8,0),0)</f>
        <v>983639.05</v>
      </c>
      <c r="I530" s="81">
        <f>IFERROR(VLOOKUP(B530,'07.2019'!$B$10:$J$954,8,0),0)</f>
        <v>782536.3</v>
      </c>
      <c r="J530" s="81">
        <f>IFERROR(VLOOKUP(B530,'08.2019'!$B$10:$J$983,8,0),0)</f>
        <v>958033.29</v>
      </c>
      <c r="K530" s="82">
        <f t="shared" si="75"/>
        <v>175496.99</v>
      </c>
      <c r="L530" s="81">
        <f>IFERROR(VLOOKUP(B530,'09.2019'!$B$12:$J$998,8,0),0)</f>
        <v>998784.48</v>
      </c>
      <c r="M530" s="82">
        <f t="shared" si="76"/>
        <v>40751.189999999944</v>
      </c>
      <c r="N530" s="81">
        <f>IFERROR(VLOOKUP(B530,'Balancete 10.2019'!$B$10:$J$1020,8,0),0)</f>
        <v>992521.17</v>
      </c>
      <c r="O530" s="82">
        <f t="shared" si="77"/>
        <v>-6263.3099999999395</v>
      </c>
      <c r="P530" s="153">
        <f>IFERROR(VLOOKUP(B530,'Balancete 11.2019'!$B$11:$I$1020,8,0),0)</f>
        <v>1857904.94</v>
      </c>
      <c r="Q530" s="82">
        <f t="shared" si="78"/>
        <v>865383.7699999999</v>
      </c>
      <c r="R530" s="153">
        <f>IFERROR(VLOOKUP(B530,'Balancete 12.2019'!$B$10:$I$1033,8,0),0)</f>
        <v>1884317.64</v>
      </c>
      <c r="S530" s="82">
        <f t="shared" si="73"/>
        <v>26412.699999999953</v>
      </c>
      <c r="T530" s="85">
        <f t="shared" si="74"/>
        <v>-0.96947862796178863</v>
      </c>
      <c r="U530" s="153">
        <f>IFERROR(VLOOKUP(B530,'Balancete acumulado 2019'!$B$10:$I$1047,8,0),0)</f>
        <v>1884317.64</v>
      </c>
    </row>
    <row r="531" spans="1:21" hidden="1">
      <c r="A531"/>
      <c r="B531" s="35" t="s">
        <v>4226</v>
      </c>
      <c r="C531" s="34" t="s">
        <v>1</v>
      </c>
      <c r="D531" s="35" t="s">
        <v>4227</v>
      </c>
      <c r="E531" s="39"/>
      <c r="F531" s="5">
        <f t="shared" si="71"/>
        <v>13</v>
      </c>
      <c r="G531" s="5" t="str">
        <f t="shared" si="72"/>
        <v>4</v>
      </c>
      <c r="H531" s="81">
        <f>IFERROR(VLOOKUP(B531,'1º SEM 2019'!$B:$I,8,0),0)</f>
        <v>983639.05</v>
      </c>
      <c r="I531" s="81">
        <f>IFERROR(VLOOKUP(B531,'07.2019'!$B$10:$J$954,8,0),0)</f>
        <v>782536.3</v>
      </c>
      <c r="J531" s="81">
        <f>IFERROR(VLOOKUP(B531,'08.2019'!$B$10:$J$983,8,0),0)</f>
        <v>958033.29</v>
      </c>
      <c r="K531" s="82">
        <f t="shared" si="75"/>
        <v>175496.99</v>
      </c>
      <c r="L531" s="81">
        <f>IFERROR(VLOOKUP(B531,'09.2019'!$B$12:$J$998,8,0),0)</f>
        <v>998784.48</v>
      </c>
      <c r="M531" s="82">
        <f t="shared" si="76"/>
        <v>40751.189999999944</v>
      </c>
      <c r="N531" s="81">
        <f>IFERROR(VLOOKUP(B531,'Balancete 10.2019'!$B$10:$J$1020,8,0),0)</f>
        <v>992521.17</v>
      </c>
      <c r="O531" s="82">
        <f t="shared" si="77"/>
        <v>-6263.3099999999395</v>
      </c>
      <c r="P531" s="153">
        <f>IFERROR(VLOOKUP(B531,'Balancete 11.2019'!$B$11:$I$1020,8,0),0)</f>
        <v>1857904.94</v>
      </c>
      <c r="Q531" s="82">
        <f t="shared" si="78"/>
        <v>865383.7699999999</v>
      </c>
      <c r="R531" s="153">
        <f>IFERROR(VLOOKUP(B531,'Balancete 12.2019'!$B$10:$I$1033,8,0),0)</f>
        <v>1884317.64</v>
      </c>
      <c r="S531" s="82">
        <f t="shared" si="73"/>
        <v>26412.699999999953</v>
      </c>
      <c r="T531" s="85">
        <f t="shared" si="74"/>
        <v>-0.96947862796178863</v>
      </c>
      <c r="U531" s="153">
        <f>IFERROR(VLOOKUP(B531,'Balancete acumulado 2019'!$B$10:$I$1047,8,0),0)</f>
        <v>1884317.64</v>
      </c>
    </row>
    <row r="532" spans="1:21">
      <c r="B532" s="39" t="s">
        <v>4228</v>
      </c>
      <c r="C532" s="38" t="s">
        <v>4229</v>
      </c>
      <c r="D532" s="39" t="s">
        <v>4230</v>
      </c>
      <c r="E532" s="39" t="s">
        <v>6115</v>
      </c>
      <c r="F532" s="5">
        <f t="shared" si="71"/>
        <v>18</v>
      </c>
      <c r="G532" s="5" t="str">
        <f t="shared" si="72"/>
        <v>4</v>
      </c>
      <c r="H532" s="81">
        <f>IFERROR(VLOOKUP(B532,'1º SEM 2019'!$B:$I,8,0),0)</f>
        <v>983639.05</v>
      </c>
      <c r="I532" s="81">
        <f>IFERROR(VLOOKUP(B532,'07.2019'!$B$10:$J$954,8,0),0)</f>
        <v>782534.32</v>
      </c>
      <c r="J532" s="81">
        <f>IFERROR(VLOOKUP(B532,'08.2019'!$B$10:$J$983,8,0),0)</f>
        <v>958032.74</v>
      </c>
      <c r="K532" s="82">
        <f t="shared" si="75"/>
        <v>175498.42000000004</v>
      </c>
      <c r="L532" s="81">
        <f>IFERROR(VLOOKUP(B532,'09.2019'!$B$12:$J$998,8,0),0)</f>
        <v>998784.48</v>
      </c>
      <c r="M532" s="82">
        <f t="shared" si="76"/>
        <v>40751.739999999991</v>
      </c>
      <c r="N532" s="81">
        <f>IFERROR(VLOOKUP(B532,'Balancete 10.2019'!$B$10:$J$1020,8,0),0)</f>
        <v>992521.17</v>
      </c>
      <c r="O532" s="82">
        <f t="shared" si="77"/>
        <v>-6263.3099999999395</v>
      </c>
      <c r="P532" s="153">
        <f>IFERROR(VLOOKUP(B532,'Balancete 11.2019'!$B$11:$I$1020,8,0),0)</f>
        <v>1857904.94</v>
      </c>
      <c r="Q532" s="82">
        <f t="shared" si="78"/>
        <v>865383.7699999999</v>
      </c>
      <c r="R532" s="153">
        <f>IFERROR(VLOOKUP(B532,'Balancete 12.2019'!$B$10:$I$1033,8,0),0)</f>
        <v>1884317.64</v>
      </c>
      <c r="S532" s="82">
        <f t="shared" si="73"/>
        <v>26412.699999999953</v>
      </c>
      <c r="T532" s="85">
        <f t="shared" si="74"/>
        <v>-0.96947862796178863</v>
      </c>
      <c r="U532" s="153">
        <f>IFERROR(VLOOKUP(B532,'Balancete acumulado 2019'!$B$10:$I$1047,8,0),0)</f>
        <v>1884317.64</v>
      </c>
    </row>
    <row r="533" spans="1:21">
      <c r="B533" s="39" t="s">
        <v>11374</v>
      </c>
      <c r="C533" s="38" t="s">
        <v>14513</v>
      </c>
      <c r="D533" s="39" t="s">
        <v>4239</v>
      </c>
      <c r="E533" s="39" t="s">
        <v>6115</v>
      </c>
      <c r="F533" s="5">
        <f t="shared" si="71"/>
        <v>18</v>
      </c>
      <c r="G533" s="5" t="str">
        <f t="shared" si="72"/>
        <v>4</v>
      </c>
      <c r="H533" s="81">
        <f>IFERROR(VLOOKUP(B533,'1º SEM 2019'!$B:$I,8,0),0)</f>
        <v>0</v>
      </c>
      <c r="I533" s="81">
        <f>IFERROR(VLOOKUP(B533,'07.2019'!$B$10:$J$954,8,0),0)</f>
        <v>0</v>
      </c>
      <c r="J533" s="81">
        <f>IFERROR(VLOOKUP(B533,'08.2019'!$B$10:$J$983,8,0),0)</f>
        <v>0</v>
      </c>
      <c r="K533" s="82">
        <f t="shared" si="75"/>
        <v>0</v>
      </c>
      <c r="L533" s="81">
        <f>IFERROR(VLOOKUP(B533,'09.2019'!$B$12:$J$998,8,0),0)</f>
        <v>0</v>
      </c>
      <c r="M533" s="82">
        <f t="shared" si="76"/>
        <v>0</v>
      </c>
      <c r="N533" s="81">
        <f>IFERROR(VLOOKUP(B533,'Balancete 10.2019'!$B$10:$J$1020,8,0),0)</f>
        <v>0</v>
      </c>
      <c r="O533" s="82">
        <f t="shared" si="77"/>
        <v>0</v>
      </c>
      <c r="P533" s="153">
        <f>IFERROR(VLOOKUP(B533,'Balancete 11.2019'!$B$11:$I$1020,8,0),0)</f>
        <v>0</v>
      </c>
      <c r="Q533" s="82">
        <f t="shared" si="78"/>
        <v>0</v>
      </c>
      <c r="R533" s="153">
        <f>IFERROR(VLOOKUP(B533,'Balancete 12.2019'!$B$10:$I$1033,8,0),0)</f>
        <v>0</v>
      </c>
      <c r="S533" s="82">
        <f t="shared" si="73"/>
        <v>0</v>
      </c>
      <c r="T533" s="85">
        <f t="shared" si="74"/>
        <v>0</v>
      </c>
      <c r="U533" s="153">
        <f>IFERROR(VLOOKUP(B533,'Balancete acumulado 2019'!$B$10:$I$1047,8,0),0)</f>
        <v>0</v>
      </c>
    </row>
    <row r="534" spans="1:21" hidden="1">
      <c r="A534"/>
      <c r="B534" s="35" t="s">
        <v>4231</v>
      </c>
      <c r="C534" s="34" t="s">
        <v>1</v>
      </c>
      <c r="D534" s="35" t="s">
        <v>4232</v>
      </c>
      <c r="E534" s="39"/>
      <c r="F534" s="5">
        <f t="shared" si="71"/>
        <v>13</v>
      </c>
      <c r="G534" s="5" t="str">
        <f t="shared" si="72"/>
        <v>4</v>
      </c>
      <c r="H534" s="81">
        <f>IFERROR(VLOOKUP(B534,'1º SEM 2019'!$B:$I,8,0),0)</f>
        <v>1655236.84</v>
      </c>
      <c r="I534" s="81">
        <f>IFERROR(VLOOKUP(B534,'07.2019'!$B$10:$J$954,8,0),0)</f>
        <v>1666392.28</v>
      </c>
      <c r="J534" s="81">
        <f>IFERROR(VLOOKUP(B534,'08.2019'!$B$10:$J$983,8,0),0)</f>
        <v>1851882.23</v>
      </c>
      <c r="K534" s="82">
        <f t="shared" si="75"/>
        <v>185489.94999999995</v>
      </c>
      <c r="L534" s="81">
        <f>IFERROR(VLOOKUP(B534,'09.2019'!$B$12:$J$998,8,0),0)</f>
        <v>1921159.43</v>
      </c>
      <c r="M534" s="82">
        <f t="shared" si="76"/>
        <v>69277.199999999953</v>
      </c>
      <c r="N534" s="81">
        <f>IFERROR(VLOOKUP(B534,'Balancete 10.2019'!$B$10:$J$1020,8,0),0)</f>
        <v>1882054.39</v>
      </c>
      <c r="O534" s="82">
        <f t="shared" si="77"/>
        <v>-39105.040000000037</v>
      </c>
      <c r="P534" s="153">
        <f>IFERROR(VLOOKUP(B534,'Balancete 11.2019'!$B$11:$I$1020,8,0),0)</f>
        <v>2028677.31</v>
      </c>
      <c r="Q534" s="82">
        <f t="shared" si="78"/>
        <v>146622.92000000016</v>
      </c>
      <c r="R534" s="153">
        <f>IFERROR(VLOOKUP(B534,'Balancete 12.2019'!$B$10:$I$1033,8,0),0)</f>
        <v>1480158.36</v>
      </c>
      <c r="S534" s="82">
        <f t="shared" si="73"/>
        <v>-548518.94999999995</v>
      </c>
      <c r="T534" s="85">
        <f t="shared" si="74"/>
        <v>-4.7410177753928195</v>
      </c>
      <c r="U534" s="153">
        <f>IFERROR(VLOOKUP(B534,'Balancete acumulado 2019'!$B$10:$I$1047,8,0),0)</f>
        <v>1480158.36</v>
      </c>
    </row>
    <row r="535" spans="1:21" hidden="1">
      <c r="A535"/>
      <c r="B535" s="35" t="s">
        <v>4233</v>
      </c>
      <c r="C535" s="34" t="s">
        <v>1</v>
      </c>
      <c r="D535" s="35" t="s">
        <v>4234</v>
      </c>
      <c r="E535" s="39"/>
      <c r="F535" s="5">
        <f t="shared" si="71"/>
        <v>13</v>
      </c>
      <c r="G535" s="5" t="str">
        <f t="shared" si="72"/>
        <v>4</v>
      </c>
      <c r="H535" s="81">
        <f>IFERROR(VLOOKUP(B535,'1º SEM 2019'!$B:$I,8,0),0)</f>
        <v>1208678.43</v>
      </c>
      <c r="I535" s="81">
        <f>IFERROR(VLOOKUP(B535,'07.2019'!$B$10:$J$954,8,0),0)</f>
        <v>1242699.71</v>
      </c>
      <c r="J535" s="81">
        <f>IFERROR(VLOOKUP(B535,'08.2019'!$B$10:$J$983,8,0),0)</f>
        <v>1317776.55</v>
      </c>
      <c r="K535" s="82">
        <f t="shared" si="75"/>
        <v>75076.840000000084</v>
      </c>
      <c r="L535" s="81">
        <f>IFERROR(VLOOKUP(B535,'09.2019'!$B$12:$J$998,8,0),0)</f>
        <v>1389950.79</v>
      </c>
      <c r="M535" s="82">
        <f t="shared" si="76"/>
        <v>72174.239999999991</v>
      </c>
      <c r="N535" s="81">
        <f>IFERROR(VLOOKUP(B535,'Balancete 10.2019'!$B$10:$J$1020,8,0),0)</f>
        <v>1469115.41</v>
      </c>
      <c r="O535" s="82">
        <f t="shared" si="77"/>
        <v>79164.619999999879</v>
      </c>
      <c r="P535" s="153">
        <f>IFERROR(VLOOKUP(B535,'Balancete 11.2019'!$B$11:$I$1020,8,0),0)</f>
        <v>1562435.45</v>
      </c>
      <c r="Q535" s="82">
        <f t="shared" si="78"/>
        <v>93320.040000000037</v>
      </c>
      <c r="R535" s="153">
        <f>IFERROR(VLOOKUP(B535,'Balancete 12.2019'!$B$10:$I$1033,8,0),0)</f>
        <v>956820.11</v>
      </c>
      <c r="S535" s="82">
        <f t="shared" si="73"/>
        <v>-605615.34</v>
      </c>
      <c r="T535" s="85">
        <f t="shared" si="74"/>
        <v>-7.4896600987312016</v>
      </c>
      <c r="U535" s="153">
        <f>IFERROR(VLOOKUP(B535,'Balancete acumulado 2019'!$B$10:$I$1047,8,0),0)</f>
        <v>956820.11</v>
      </c>
    </row>
    <row r="536" spans="1:21">
      <c r="B536" s="39" t="s">
        <v>4235</v>
      </c>
      <c r="C536" s="38" t="s">
        <v>4236</v>
      </c>
      <c r="D536" s="39" t="s">
        <v>4230</v>
      </c>
      <c r="E536" s="39" t="s">
        <v>6115</v>
      </c>
      <c r="F536" s="5">
        <f t="shared" si="71"/>
        <v>18</v>
      </c>
      <c r="G536" s="5" t="str">
        <f t="shared" si="72"/>
        <v>4</v>
      </c>
      <c r="H536" s="81">
        <f>IFERROR(VLOOKUP(B536,'1º SEM 2019'!$B:$I,8,0),0)</f>
        <v>208662.6</v>
      </c>
      <c r="I536" s="81">
        <f>IFERROR(VLOOKUP(B536,'07.2019'!$B$10:$J$954,8,0),0)</f>
        <v>215958.41</v>
      </c>
      <c r="J536" s="81">
        <f>IFERROR(VLOOKUP(B536,'08.2019'!$B$10:$J$983,8,0),0)</f>
        <v>215060.7</v>
      </c>
      <c r="K536" s="82">
        <f t="shared" si="75"/>
        <v>-897.70999999999185</v>
      </c>
      <c r="L536" s="81">
        <f>IFERROR(VLOOKUP(B536,'09.2019'!$B$12:$J$998,8,0),0)</f>
        <v>221711.83</v>
      </c>
      <c r="M536" s="82">
        <f t="shared" si="76"/>
        <v>6651.1299999999756</v>
      </c>
      <c r="N536" s="81">
        <f>IFERROR(VLOOKUP(B536,'Balancete 10.2019'!$B$10:$J$1020,8,0),0)</f>
        <v>208162.54</v>
      </c>
      <c r="O536" s="82">
        <f t="shared" si="77"/>
        <v>-13549.289999999979</v>
      </c>
      <c r="P536" s="153">
        <f>IFERROR(VLOOKUP(B536,'Balancete 11.2019'!$B$11:$I$1020,8,0),0)</f>
        <v>222954.3</v>
      </c>
      <c r="Q536" s="82">
        <f t="shared" si="78"/>
        <v>14791.75999999998</v>
      </c>
      <c r="R536" s="153">
        <f>IFERROR(VLOOKUP(B536,'Balancete 12.2019'!$B$10:$I$1033,8,0),0)</f>
        <v>211370.76</v>
      </c>
      <c r="S536" s="82">
        <f t="shared" si="73"/>
        <v>-11583.539999999979</v>
      </c>
      <c r="T536" s="85">
        <f t="shared" si="74"/>
        <v>-1.783107622081483</v>
      </c>
      <c r="U536" s="153">
        <f>IFERROR(VLOOKUP(B536,'Balancete acumulado 2019'!$B$10:$I$1047,8,0),0)</f>
        <v>211370.76</v>
      </c>
    </row>
    <row r="537" spans="1:21">
      <c r="B537" s="39" t="s">
        <v>4237</v>
      </c>
      <c r="C537" s="38" t="s">
        <v>4238</v>
      </c>
      <c r="D537" s="39" t="s">
        <v>4239</v>
      </c>
      <c r="E537" s="39" t="s">
        <v>6115</v>
      </c>
      <c r="F537" s="5">
        <f t="shared" si="71"/>
        <v>18</v>
      </c>
      <c r="G537" s="5" t="str">
        <f t="shared" si="72"/>
        <v>4</v>
      </c>
      <c r="H537" s="81">
        <f>IFERROR(VLOOKUP(B537,'1º SEM 2019'!$B:$I,8,0),0)</f>
        <v>77477.850000000006</v>
      </c>
      <c r="I537" s="81">
        <f>IFERROR(VLOOKUP(B537,'07.2019'!$B$10:$J$954,8,0),0)</f>
        <v>77120.31</v>
      </c>
      <c r="J537" s="81">
        <f>IFERROR(VLOOKUP(B537,'08.2019'!$B$10:$J$983,8,0),0)</f>
        <v>77310.720000000001</v>
      </c>
      <c r="K537" s="82">
        <f t="shared" si="75"/>
        <v>190.41000000000349</v>
      </c>
      <c r="L537" s="81">
        <f>IFERROR(VLOOKUP(B537,'09.2019'!$B$12:$J$998,8,0),0)</f>
        <v>77366.39</v>
      </c>
      <c r="M537" s="82">
        <f t="shared" si="76"/>
        <v>55.669999999998254</v>
      </c>
      <c r="N537" s="81">
        <f>IFERROR(VLOOKUP(B537,'Balancete 10.2019'!$B$10:$J$1020,8,0),0)</f>
        <v>77037.53</v>
      </c>
      <c r="O537" s="82">
        <f t="shared" si="77"/>
        <v>-328.86000000000058</v>
      </c>
      <c r="P537" s="153">
        <f>IFERROR(VLOOKUP(B537,'Balancete 11.2019'!$B$11:$I$1020,8,0),0)</f>
        <v>143545.63</v>
      </c>
      <c r="Q537" s="82">
        <f t="shared" si="78"/>
        <v>66508.100000000006</v>
      </c>
      <c r="R537" s="153">
        <f>IFERROR(VLOOKUP(B537,'Balancete 12.2019'!$B$10:$I$1033,8,0),0)</f>
        <v>79274.179999999993</v>
      </c>
      <c r="S537" s="82">
        <f t="shared" si="73"/>
        <v>-64271.450000000012</v>
      </c>
      <c r="T537" s="85">
        <f t="shared" si="74"/>
        <v>-1.9663702616673759</v>
      </c>
      <c r="U537" s="153">
        <f>IFERROR(VLOOKUP(B537,'Balancete acumulado 2019'!$B$10:$I$1047,8,0),0)</f>
        <v>79274.179999999993</v>
      </c>
    </row>
    <row r="538" spans="1:21">
      <c r="B538" s="39" t="s">
        <v>4240</v>
      </c>
      <c r="C538" s="38" t="s">
        <v>4241</v>
      </c>
      <c r="D538" s="39" t="s">
        <v>4242</v>
      </c>
      <c r="E538" s="39" t="s">
        <v>6115</v>
      </c>
      <c r="F538" s="5">
        <f t="shared" si="71"/>
        <v>18</v>
      </c>
      <c r="G538" s="5" t="str">
        <f t="shared" si="72"/>
        <v>4</v>
      </c>
      <c r="H538" s="81">
        <f>IFERROR(VLOOKUP(B538,'1º SEM 2019'!$B:$I,8,0),0)</f>
        <v>464041.07</v>
      </c>
      <c r="I538" s="81">
        <f>IFERROR(VLOOKUP(B538,'07.2019'!$B$10:$J$954,8,0),0)</f>
        <v>465029.48</v>
      </c>
      <c r="J538" s="81">
        <f>IFERROR(VLOOKUP(B538,'08.2019'!$B$10:$J$983,8,0),0)</f>
        <v>479008.31</v>
      </c>
      <c r="K538" s="82">
        <f t="shared" si="75"/>
        <v>13978.830000000016</v>
      </c>
      <c r="L538" s="81">
        <f>IFERROR(VLOOKUP(B538,'09.2019'!$B$12:$J$998,8,0),0)</f>
        <v>495784.6</v>
      </c>
      <c r="M538" s="82">
        <f t="shared" si="76"/>
        <v>16776.289999999979</v>
      </c>
      <c r="N538" s="81">
        <f>IFERROR(VLOOKUP(B538,'Balancete 10.2019'!$B$10:$J$1020,8,0),0)</f>
        <v>511036.2</v>
      </c>
      <c r="O538" s="82">
        <f t="shared" si="77"/>
        <v>15251.600000000035</v>
      </c>
      <c r="P538" s="153">
        <f>IFERROR(VLOOKUP(B538,'Balancete 11.2019'!$B$11:$I$1020,8,0),0)</f>
        <v>487654.52</v>
      </c>
      <c r="Q538" s="82">
        <f t="shared" si="78"/>
        <v>-23381.679999999993</v>
      </c>
      <c r="R538" s="153">
        <f>IFERROR(VLOOKUP(B538,'Balancete 12.2019'!$B$10:$I$1033,8,0),0)</f>
        <v>492061.79</v>
      </c>
      <c r="S538" s="82">
        <f t="shared" si="73"/>
        <v>4407.2699999999604</v>
      </c>
      <c r="T538" s="85">
        <f t="shared" si="74"/>
        <v>-1.1884924436567417</v>
      </c>
      <c r="U538" s="153">
        <f>IFERROR(VLOOKUP(B538,'Balancete acumulado 2019'!$B$10:$I$1047,8,0),0)</f>
        <v>492061.79</v>
      </c>
    </row>
    <row r="539" spans="1:21">
      <c r="B539" s="39" t="s">
        <v>4243</v>
      </c>
      <c r="C539" s="38" t="s">
        <v>4244</v>
      </c>
      <c r="D539" s="39" t="s">
        <v>4245</v>
      </c>
      <c r="E539" s="39" t="s">
        <v>6115</v>
      </c>
      <c r="F539" s="5">
        <f t="shared" si="71"/>
        <v>18</v>
      </c>
      <c r="G539" s="5" t="str">
        <f t="shared" si="72"/>
        <v>4</v>
      </c>
      <c r="H539" s="81">
        <f>IFERROR(VLOOKUP(B539,'1º SEM 2019'!$B:$I,8,0),0)</f>
        <v>119401.82</v>
      </c>
      <c r="I539" s="81">
        <f>IFERROR(VLOOKUP(B539,'07.2019'!$B$10:$J$954,8,0),0)</f>
        <v>119646.91</v>
      </c>
      <c r="J539" s="81">
        <f>IFERROR(VLOOKUP(B539,'08.2019'!$B$10:$J$983,8,0),0)</f>
        <v>123236.58</v>
      </c>
      <c r="K539" s="82">
        <f t="shared" si="75"/>
        <v>3589.6699999999983</v>
      </c>
      <c r="L539" s="81">
        <f>IFERROR(VLOOKUP(B539,'09.2019'!$B$12:$J$998,8,0),0)</f>
        <v>127557.56</v>
      </c>
      <c r="M539" s="82">
        <f t="shared" si="76"/>
        <v>4320.9799999999959</v>
      </c>
      <c r="N539" s="81">
        <f>IFERROR(VLOOKUP(B539,'Balancete 10.2019'!$B$10:$J$1020,8,0),0)</f>
        <v>131482.51</v>
      </c>
      <c r="O539" s="82">
        <f t="shared" si="77"/>
        <v>3924.9500000000116</v>
      </c>
      <c r="P539" s="153">
        <f>IFERROR(VLOOKUP(B539,'Balancete 11.2019'!$B$11:$I$1020,8,0),0)</f>
        <v>125479.88</v>
      </c>
      <c r="Q539" s="82">
        <f t="shared" si="78"/>
        <v>-6002.6300000000047</v>
      </c>
      <c r="R539" s="153">
        <f>IFERROR(VLOOKUP(B539,'Balancete 12.2019'!$B$10:$I$1033,8,0),0)</f>
        <v>126618.03</v>
      </c>
      <c r="S539" s="82">
        <f t="shared" si="73"/>
        <v>1138.1499999999942</v>
      </c>
      <c r="T539" s="85">
        <f t="shared" si="74"/>
        <v>-1.1896085549167603</v>
      </c>
      <c r="U539" s="153">
        <f>IFERROR(VLOOKUP(B539,'Balancete acumulado 2019'!$B$10:$I$1047,8,0),0)</f>
        <v>126618.03</v>
      </c>
    </row>
    <row r="540" spans="1:21">
      <c r="B540" s="39" t="s">
        <v>4246</v>
      </c>
      <c r="C540" s="38" t="s">
        <v>4247</v>
      </c>
      <c r="D540" s="39" t="s">
        <v>4248</v>
      </c>
      <c r="E540" s="39" t="s">
        <v>6115</v>
      </c>
      <c r="F540" s="5">
        <f t="shared" si="71"/>
        <v>18</v>
      </c>
      <c r="G540" s="5" t="str">
        <f t="shared" si="72"/>
        <v>4</v>
      </c>
      <c r="H540" s="81">
        <f>IFERROR(VLOOKUP(B540,'1º SEM 2019'!$B:$I,8,0),0)</f>
        <v>36954.97</v>
      </c>
      <c r="I540" s="81">
        <f>IFERROR(VLOOKUP(B540,'07.2019'!$B$10:$J$954,8,0),0)</f>
        <v>37011.589999999997</v>
      </c>
      <c r="J540" s="81">
        <f>IFERROR(VLOOKUP(B540,'08.2019'!$B$10:$J$983,8,0),0)</f>
        <v>38101.599999999999</v>
      </c>
      <c r="K540" s="82">
        <f t="shared" si="75"/>
        <v>1090.010000000002</v>
      </c>
      <c r="L540" s="81">
        <f>IFERROR(VLOOKUP(B540,'09.2019'!$B$12:$J$998,8,0),0)</f>
        <v>39415.35</v>
      </c>
      <c r="M540" s="82">
        <f t="shared" si="76"/>
        <v>1313.75</v>
      </c>
      <c r="N540" s="81">
        <f>IFERROR(VLOOKUP(B540,'Balancete 10.2019'!$B$10:$J$1020,8,0),0)</f>
        <v>40669.879999999997</v>
      </c>
      <c r="O540" s="82">
        <f t="shared" si="77"/>
        <v>1254.5299999999988</v>
      </c>
      <c r="P540" s="153">
        <f>IFERROR(VLOOKUP(B540,'Balancete 11.2019'!$B$11:$I$1020,8,0),0)</f>
        <v>38843.410000000003</v>
      </c>
      <c r="Q540" s="82">
        <f t="shared" si="78"/>
        <v>-1826.4699999999939</v>
      </c>
      <c r="R540" s="153">
        <f>IFERROR(VLOOKUP(B540,'Balancete 12.2019'!$B$10:$I$1033,8,0),0)</f>
        <v>39164.370000000003</v>
      </c>
      <c r="S540" s="82">
        <f t="shared" si="73"/>
        <v>320.95999999999913</v>
      </c>
      <c r="T540" s="85">
        <f t="shared" si="74"/>
        <v>-1.1757269487043314</v>
      </c>
      <c r="U540" s="153">
        <f>IFERROR(VLOOKUP(B540,'Balancete acumulado 2019'!$B$10:$I$1047,8,0),0)</f>
        <v>39164.370000000003</v>
      </c>
    </row>
    <row r="541" spans="1:21">
      <c r="B541" s="39" t="s">
        <v>4249</v>
      </c>
      <c r="C541" s="38" t="s">
        <v>4250</v>
      </c>
      <c r="D541" s="39" t="s">
        <v>4251</v>
      </c>
      <c r="E541" s="39" t="s">
        <v>6115</v>
      </c>
      <c r="F541" s="5">
        <f t="shared" si="71"/>
        <v>18</v>
      </c>
      <c r="G541" s="5" t="str">
        <f t="shared" si="72"/>
        <v>4</v>
      </c>
      <c r="H541" s="81">
        <f>IFERROR(VLOOKUP(B541,'1º SEM 2019'!$B:$I,8,0),0)</f>
        <v>4640.42</v>
      </c>
      <c r="I541" s="81">
        <f>IFERROR(VLOOKUP(B541,'07.2019'!$B$10:$J$954,8,0),0)</f>
        <v>4650.29</v>
      </c>
      <c r="J541" s="81">
        <f>IFERROR(VLOOKUP(B541,'08.2019'!$B$10:$J$983,8,0),0)</f>
        <v>4790.1000000000004</v>
      </c>
      <c r="K541" s="82">
        <f t="shared" si="75"/>
        <v>139.8100000000004</v>
      </c>
      <c r="L541" s="81">
        <f>IFERROR(VLOOKUP(B541,'09.2019'!$B$12:$J$998,8,0),0)</f>
        <v>4957.8100000000004</v>
      </c>
      <c r="M541" s="82">
        <f t="shared" si="76"/>
        <v>167.71000000000004</v>
      </c>
      <c r="N541" s="81">
        <f>IFERROR(VLOOKUP(B541,'Balancete 10.2019'!$B$10:$J$1020,8,0),0)</f>
        <v>5110.37</v>
      </c>
      <c r="O541" s="82">
        <f t="shared" si="77"/>
        <v>152.55999999999949</v>
      </c>
      <c r="P541" s="153">
        <f>IFERROR(VLOOKUP(B541,'Balancete 11.2019'!$B$11:$I$1020,8,0),0)</f>
        <v>4876.53</v>
      </c>
      <c r="Q541" s="82">
        <f t="shared" si="78"/>
        <v>-233.84000000000015</v>
      </c>
      <c r="R541" s="153">
        <f>IFERROR(VLOOKUP(B541,'Balancete 12.2019'!$B$10:$I$1033,8,0),0)</f>
        <v>4920.67</v>
      </c>
      <c r="S541" s="82">
        <f t="shared" si="73"/>
        <v>44.140000000000327</v>
      </c>
      <c r="T541" s="85">
        <f t="shared" si="74"/>
        <v>-1.1887615463564845</v>
      </c>
      <c r="U541" s="153">
        <f>IFERROR(VLOOKUP(B541,'Balancete acumulado 2019'!$B$10:$I$1047,8,0),0)</f>
        <v>4920.67</v>
      </c>
    </row>
    <row r="542" spans="1:21">
      <c r="B542" s="39" t="s">
        <v>5747</v>
      </c>
      <c r="C542" s="38" t="s">
        <v>5748</v>
      </c>
      <c r="D542" s="39" t="s">
        <v>5749</v>
      </c>
      <c r="E542" s="39" t="s">
        <v>6115</v>
      </c>
      <c r="F542" s="5">
        <f t="shared" si="71"/>
        <v>18</v>
      </c>
      <c r="G542" s="5" t="str">
        <f t="shared" si="72"/>
        <v>4</v>
      </c>
      <c r="H542" s="81">
        <f>IFERROR(VLOOKUP(B542,'1º SEM 2019'!$B:$I,8,0),0)</f>
        <v>0</v>
      </c>
      <c r="I542" s="81">
        <f>IFERROR(VLOOKUP(B542,'07.2019'!$B$10:$J$954,8,0),0)</f>
        <v>0</v>
      </c>
      <c r="J542" s="81">
        <f>IFERROR(VLOOKUP(B542,'08.2019'!$B$10:$J$983,8,0),0)</f>
        <v>9840.86</v>
      </c>
      <c r="K542" s="82">
        <f t="shared" si="75"/>
        <v>9840.86</v>
      </c>
      <c r="L542" s="81">
        <f>IFERROR(VLOOKUP(B542,'09.2019'!$B$12:$J$998,8,0),0)</f>
        <v>0</v>
      </c>
      <c r="M542" s="82">
        <f t="shared" si="76"/>
        <v>-9840.86</v>
      </c>
      <c r="N542" s="81">
        <f>IFERROR(VLOOKUP(B542,'Balancete 10.2019'!$B$10:$J$1020,8,0),0)</f>
        <v>0</v>
      </c>
      <c r="O542" s="82">
        <f t="shared" si="77"/>
        <v>0</v>
      </c>
      <c r="P542" s="153">
        <f>IFERROR(VLOOKUP(B542,'Balancete 11.2019'!$B$11:$I$1020,8,0),0)</f>
        <v>0</v>
      </c>
      <c r="Q542" s="82">
        <f t="shared" si="78"/>
        <v>0</v>
      </c>
      <c r="R542" s="153">
        <f>IFERROR(VLOOKUP(B542,'Balancete 12.2019'!$B$10:$I$1033,8,0),0)</f>
        <v>801.45</v>
      </c>
      <c r="S542" s="82">
        <f t="shared" si="73"/>
        <v>801.45</v>
      </c>
      <c r="T542" s="85">
        <f t="shared" si="74"/>
        <v>0</v>
      </c>
      <c r="U542" s="153">
        <f>IFERROR(VLOOKUP(B542,'Balancete acumulado 2019'!$B$10:$I$1047,8,0),0)</f>
        <v>801.45</v>
      </c>
    </row>
    <row r="543" spans="1:21">
      <c r="B543" s="39" t="s">
        <v>4252</v>
      </c>
      <c r="C543" s="38" t="s">
        <v>4253</v>
      </c>
      <c r="D543" s="39" t="s">
        <v>4254</v>
      </c>
      <c r="E543" s="39" t="s">
        <v>6115</v>
      </c>
      <c r="F543" s="5">
        <f t="shared" si="71"/>
        <v>18</v>
      </c>
      <c r="G543" s="5" t="str">
        <f t="shared" si="72"/>
        <v>4</v>
      </c>
      <c r="H543" s="81">
        <f>IFERROR(VLOOKUP(B543,'1º SEM 2019'!$B:$I,8,0),0)</f>
        <v>218720.9</v>
      </c>
      <c r="I543" s="81">
        <f>IFERROR(VLOOKUP(B543,'07.2019'!$B$10:$J$954,8,0),0)</f>
        <v>250007.06</v>
      </c>
      <c r="J543" s="81">
        <f>IFERROR(VLOOKUP(B543,'08.2019'!$B$10:$J$983,8,0),0)</f>
        <v>284903.90000000002</v>
      </c>
      <c r="K543" s="82">
        <f t="shared" si="75"/>
        <v>34896.840000000026</v>
      </c>
      <c r="L543" s="81">
        <f>IFERROR(VLOOKUP(B543,'09.2019'!$B$12:$J$998,8,0),0)</f>
        <v>325828.23</v>
      </c>
      <c r="M543" s="82">
        <f t="shared" si="76"/>
        <v>40924.329999999958</v>
      </c>
      <c r="N543" s="81">
        <f>IFERROR(VLOOKUP(B543,'Balancete 10.2019'!$B$10:$J$1020,8,0),0)</f>
        <v>378276.18</v>
      </c>
      <c r="O543" s="82">
        <f t="shared" si="77"/>
        <v>52447.950000000012</v>
      </c>
      <c r="P543" s="153">
        <f>IFERROR(VLOOKUP(B543,'Balancete 11.2019'!$B$11:$I$1020,8,0),0)</f>
        <v>410228.02</v>
      </c>
      <c r="Q543" s="82">
        <f t="shared" si="78"/>
        <v>31951.840000000026</v>
      </c>
      <c r="R543" s="153">
        <f>IFERROR(VLOOKUP(B543,'Balancete 12.2019'!$B$10:$I$1033,8,0),0)</f>
        <v>0</v>
      </c>
      <c r="S543" s="82">
        <f t="shared" si="73"/>
        <v>-410228.02</v>
      </c>
      <c r="T543" s="85">
        <f t="shared" si="74"/>
        <v>-13.838948242104358</v>
      </c>
      <c r="U543" s="153">
        <f>IFERROR(VLOOKUP(B543,'Balancete acumulado 2019'!$B$10:$I$1047,8,0),0)</f>
        <v>0</v>
      </c>
    </row>
    <row r="544" spans="1:21">
      <c r="B544" s="39" t="s">
        <v>4255</v>
      </c>
      <c r="C544" s="38" t="s">
        <v>4256</v>
      </c>
      <c r="D544" s="39" t="s">
        <v>4257</v>
      </c>
      <c r="E544" s="39" t="s">
        <v>6115</v>
      </c>
      <c r="F544" s="5">
        <f t="shared" si="71"/>
        <v>18</v>
      </c>
      <c r="G544" s="5" t="str">
        <f t="shared" si="72"/>
        <v>4</v>
      </c>
      <c r="H544" s="81">
        <f>IFERROR(VLOOKUP(B544,'1º SEM 2019'!$B:$I,8,0),0)</f>
        <v>56622.14</v>
      </c>
      <c r="I544" s="81">
        <f>IFERROR(VLOOKUP(B544,'07.2019'!$B$10:$J$954,8,0),0)</f>
        <v>64699.22</v>
      </c>
      <c r="J544" s="81">
        <f>IFERROR(VLOOKUP(B544,'08.2019'!$B$10:$J$983,8,0),0)</f>
        <v>73696.460000000006</v>
      </c>
      <c r="K544" s="82">
        <f t="shared" si="75"/>
        <v>8997.2400000000052</v>
      </c>
      <c r="L544" s="81">
        <f>IFERROR(VLOOKUP(B544,'09.2019'!$B$12:$J$998,8,0),0)</f>
        <v>84242.17</v>
      </c>
      <c r="M544" s="82">
        <f t="shared" si="76"/>
        <v>10545.709999999992</v>
      </c>
      <c r="N544" s="81">
        <f>IFERROR(VLOOKUP(B544,'Balancete 10.2019'!$B$10:$J$1020,8,0),0)</f>
        <v>97128.54</v>
      </c>
      <c r="O544" s="82">
        <f t="shared" si="77"/>
        <v>12886.369999999995</v>
      </c>
      <c r="P544" s="153">
        <f>IFERROR(VLOOKUP(B544,'Balancete 11.2019'!$B$11:$I$1020,8,0),0)</f>
        <v>105913.31</v>
      </c>
      <c r="Q544" s="82">
        <f t="shared" si="78"/>
        <v>8784.7700000000041</v>
      </c>
      <c r="R544" s="153">
        <f>IFERROR(VLOOKUP(B544,'Balancete 12.2019'!$B$10:$I$1033,8,0),0)</f>
        <v>0</v>
      </c>
      <c r="S544" s="82">
        <f t="shared" si="73"/>
        <v>-105913.31</v>
      </c>
      <c r="T544" s="85">
        <f t="shared" si="74"/>
        <v>-13.056469321336808</v>
      </c>
      <c r="U544" s="153">
        <f>IFERROR(VLOOKUP(B544,'Balancete acumulado 2019'!$B$10:$I$1047,8,0),0)</f>
        <v>0</v>
      </c>
    </row>
    <row r="545" spans="1:21">
      <c r="B545" s="39" t="s">
        <v>4258</v>
      </c>
      <c r="C545" s="38" t="s">
        <v>4259</v>
      </c>
      <c r="D545" s="39" t="s">
        <v>4260</v>
      </c>
      <c r="E545" s="39" t="s">
        <v>6115</v>
      </c>
      <c r="F545" s="5">
        <f t="shared" si="71"/>
        <v>18</v>
      </c>
      <c r="G545" s="5" t="str">
        <f t="shared" si="72"/>
        <v>4</v>
      </c>
      <c r="H545" s="81">
        <f>IFERROR(VLOOKUP(B545,'1º SEM 2019'!$B:$I,8,0),0)</f>
        <v>17520.22</v>
      </c>
      <c r="I545" s="81">
        <f>IFERROR(VLOOKUP(B545,'07.2019'!$B$10:$J$954,8,0),0)</f>
        <v>3673.71</v>
      </c>
      <c r="J545" s="81">
        <f>IFERROR(VLOOKUP(B545,'08.2019'!$B$10:$J$983,8,0),0)</f>
        <v>6555.86</v>
      </c>
      <c r="K545" s="82">
        <f t="shared" si="75"/>
        <v>2882.1499999999996</v>
      </c>
      <c r="L545" s="81">
        <f>IFERROR(VLOOKUP(B545,'09.2019'!$B$12:$J$998,8,0),0)</f>
        <v>9813.34</v>
      </c>
      <c r="M545" s="82">
        <f t="shared" si="76"/>
        <v>3257.4800000000005</v>
      </c>
      <c r="N545" s="81">
        <f>IFERROR(VLOOKUP(B545,'Balancete 10.2019'!$B$10:$J$1020,8,0),0)</f>
        <v>14024.29</v>
      </c>
      <c r="O545" s="82">
        <f t="shared" si="77"/>
        <v>4210.9500000000007</v>
      </c>
      <c r="P545" s="153">
        <f>IFERROR(VLOOKUP(B545,'Balancete 11.2019'!$B$11:$I$1020,8,0),0)</f>
        <v>16211.31</v>
      </c>
      <c r="Q545" s="82">
        <f t="shared" si="78"/>
        <v>2187.0199999999986</v>
      </c>
      <c r="R545" s="153">
        <f>IFERROR(VLOOKUP(B545,'Balancete 12.2019'!$B$10:$I$1033,8,0),0)</f>
        <v>0</v>
      </c>
      <c r="S545" s="82">
        <f t="shared" si="73"/>
        <v>-16211.31</v>
      </c>
      <c r="T545" s="85">
        <f t="shared" si="74"/>
        <v>-8.4125110881473475</v>
      </c>
      <c r="U545" s="153">
        <f>IFERROR(VLOOKUP(B545,'Balancete acumulado 2019'!$B$10:$I$1047,8,0),0)</f>
        <v>0</v>
      </c>
    </row>
    <row r="546" spans="1:21">
      <c r="B546" s="39" t="s">
        <v>4261</v>
      </c>
      <c r="C546" s="38" t="s">
        <v>4262</v>
      </c>
      <c r="D546" s="39" t="s">
        <v>4263</v>
      </c>
      <c r="E546" s="39" t="s">
        <v>6115</v>
      </c>
      <c r="F546" s="5">
        <f t="shared" si="71"/>
        <v>18</v>
      </c>
      <c r="G546" s="5" t="str">
        <f t="shared" si="72"/>
        <v>4</v>
      </c>
      <c r="H546" s="81">
        <f>IFERROR(VLOOKUP(B546,'1º SEM 2019'!$B:$I,8,0),0)</f>
        <v>2200.52</v>
      </c>
      <c r="I546" s="81">
        <f>IFERROR(VLOOKUP(B546,'07.2019'!$B$10:$J$954,8,0),0)</f>
        <v>2514.11</v>
      </c>
      <c r="J546" s="81">
        <f>IFERROR(VLOOKUP(B546,'08.2019'!$B$10:$J$983,8,0),0)</f>
        <v>2863.65</v>
      </c>
      <c r="K546" s="82">
        <f t="shared" si="75"/>
        <v>349.53999999999996</v>
      </c>
      <c r="L546" s="81">
        <f>IFERROR(VLOOKUP(B546,'09.2019'!$B$12:$J$998,8,0),0)</f>
        <v>3273.51</v>
      </c>
      <c r="M546" s="82">
        <f t="shared" si="76"/>
        <v>409.86000000000013</v>
      </c>
      <c r="N546" s="81">
        <f>IFERROR(VLOOKUP(B546,'Balancete 10.2019'!$B$10:$J$1020,8,0),0)</f>
        <v>3797.99</v>
      </c>
      <c r="O546" s="82">
        <f t="shared" si="77"/>
        <v>524.47999999999956</v>
      </c>
      <c r="P546" s="153">
        <f>IFERROR(VLOOKUP(B546,'Balancete 11.2019'!$B$11:$I$1020,8,0),0)</f>
        <v>4115.4399999999996</v>
      </c>
      <c r="Q546" s="82">
        <f t="shared" si="78"/>
        <v>317.44999999999982</v>
      </c>
      <c r="R546" s="153">
        <f>IFERROR(VLOOKUP(B546,'Balancete 12.2019'!$B$10:$I$1033,8,0),0)</f>
        <v>0</v>
      </c>
      <c r="S546" s="82">
        <f t="shared" si="73"/>
        <v>-4115.4399999999996</v>
      </c>
      <c r="T546" s="85">
        <f t="shared" si="74"/>
        <v>-13.964057331863291</v>
      </c>
      <c r="U546" s="153">
        <f>IFERROR(VLOOKUP(B546,'Balancete acumulado 2019'!$B$10:$I$1047,8,0),0)</f>
        <v>0</v>
      </c>
    </row>
    <row r="547" spans="1:21">
      <c r="B547" s="39" t="s">
        <v>4264</v>
      </c>
      <c r="C547" s="38" t="s">
        <v>4265</v>
      </c>
      <c r="D547" s="39" t="s">
        <v>3337</v>
      </c>
      <c r="E547" s="39" t="s">
        <v>6115</v>
      </c>
      <c r="F547" s="5">
        <f t="shared" si="71"/>
        <v>18</v>
      </c>
      <c r="G547" s="5" t="str">
        <f t="shared" si="72"/>
        <v>4</v>
      </c>
      <c r="H547" s="81">
        <f>IFERROR(VLOOKUP(B547,'1º SEM 2019'!$B:$I,8,0),0)</f>
        <v>2435.92</v>
      </c>
      <c r="I547" s="81">
        <f>IFERROR(VLOOKUP(B547,'07.2019'!$B$10:$J$954,8,0),0)</f>
        <v>2388.62</v>
      </c>
      <c r="J547" s="81">
        <f>IFERROR(VLOOKUP(B547,'08.2019'!$B$10:$J$983,8,0),0)</f>
        <v>2407.81</v>
      </c>
      <c r="K547" s="82">
        <f t="shared" si="75"/>
        <v>19.190000000000055</v>
      </c>
      <c r="L547" s="81">
        <f>IFERROR(VLOOKUP(B547,'09.2019'!$B$12:$J$998,8,0),0)</f>
        <v>0</v>
      </c>
      <c r="M547" s="82">
        <f t="shared" si="76"/>
        <v>-2407.81</v>
      </c>
      <c r="N547" s="81">
        <f>IFERROR(VLOOKUP(B547,'Balancete 10.2019'!$B$10:$J$1020,8,0),0)</f>
        <v>2389.38</v>
      </c>
      <c r="O547" s="82">
        <f t="shared" si="77"/>
        <v>2389.38</v>
      </c>
      <c r="P547" s="153">
        <f>IFERROR(VLOOKUP(B547,'Balancete 11.2019'!$B$11:$I$1020,8,0),0)</f>
        <v>2613.1</v>
      </c>
      <c r="Q547" s="82">
        <f t="shared" si="78"/>
        <v>223.7199999999998</v>
      </c>
      <c r="R547" s="153">
        <f>IFERROR(VLOOKUP(B547,'Balancete 12.2019'!$B$10:$I$1033,8,0),0)</f>
        <v>2608.86</v>
      </c>
      <c r="S547" s="82">
        <f t="shared" si="73"/>
        <v>-4.2399999999997817</v>
      </c>
      <c r="T547" s="85">
        <f t="shared" si="74"/>
        <v>-1.0189522617557651</v>
      </c>
      <c r="U547" s="153">
        <f>IFERROR(VLOOKUP(B547,'Balancete acumulado 2019'!$B$10:$I$1047,8,0),0)</f>
        <v>2608.86</v>
      </c>
    </row>
    <row r="548" spans="1:21" hidden="1">
      <c r="A548"/>
      <c r="B548" s="35" t="s">
        <v>4266</v>
      </c>
      <c r="C548" s="34" t="s">
        <v>1</v>
      </c>
      <c r="D548" s="35" t="s">
        <v>4267</v>
      </c>
      <c r="E548" s="39"/>
      <c r="F548" s="5">
        <f t="shared" si="71"/>
        <v>13</v>
      </c>
      <c r="G548" s="5" t="str">
        <f t="shared" si="72"/>
        <v>4</v>
      </c>
      <c r="H548" s="81">
        <f>IFERROR(VLOOKUP(B548,'1º SEM 2019'!$B:$I,8,0),0)</f>
        <v>310978.42</v>
      </c>
      <c r="I548" s="81">
        <f>IFERROR(VLOOKUP(B548,'07.2019'!$B$10:$J$954,8,0),0)</f>
        <v>281153.89</v>
      </c>
      <c r="J548" s="81">
        <f>IFERROR(VLOOKUP(B548,'08.2019'!$B$10:$J$983,8,0),0)</f>
        <v>375315.54</v>
      </c>
      <c r="K548" s="82">
        <f t="shared" si="75"/>
        <v>94161.649999999965</v>
      </c>
      <c r="L548" s="81">
        <f>IFERROR(VLOOKUP(B548,'09.2019'!$B$12:$J$998,8,0),0)</f>
        <v>386757.23</v>
      </c>
      <c r="M548" s="82">
        <f t="shared" si="76"/>
        <v>11441.690000000002</v>
      </c>
      <c r="N548" s="81">
        <f>IFERROR(VLOOKUP(B548,'Balancete 10.2019'!$B$10:$J$1020,8,0),0)</f>
        <v>284770.90000000002</v>
      </c>
      <c r="O548" s="82">
        <f t="shared" si="77"/>
        <v>-101986.32999999996</v>
      </c>
      <c r="P548" s="153">
        <f>IFERROR(VLOOKUP(B548,'Balancete 11.2019'!$B$11:$I$1020,8,0),0)</f>
        <v>328654.92</v>
      </c>
      <c r="Q548" s="82">
        <f t="shared" si="78"/>
        <v>43884.01999999996</v>
      </c>
      <c r="R548" s="153">
        <f>IFERROR(VLOOKUP(B548,'Balancete 12.2019'!$B$10:$I$1033,8,0),0)</f>
        <v>385751.31</v>
      </c>
      <c r="S548" s="82">
        <f t="shared" si="73"/>
        <v>57096.390000000014</v>
      </c>
      <c r="T548" s="85">
        <f t="shared" si="74"/>
        <v>0.30107474201315343</v>
      </c>
      <c r="U548" s="153">
        <f>IFERROR(VLOOKUP(B548,'Balancete acumulado 2019'!$B$10:$I$1047,8,0),0)</f>
        <v>385751.31</v>
      </c>
    </row>
    <row r="549" spans="1:21">
      <c r="B549" s="39" t="s">
        <v>4268</v>
      </c>
      <c r="C549" s="38" t="s">
        <v>4269</v>
      </c>
      <c r="D549" s="39" t="s">
        <v>4270</v>
      </c>
      <c r="E549" s="39" t="s">
        <v>6115</v>
      </c>
      <c r="F549" s="5">
        <f t="shared" si="71"/>
        <v>18</v>
      </c>
      <c r="G549" s="5" t="str">
        <f t="shared" si="72"/>
        <v>4</v>
      </c>
      <c r="H549" s="81">
        <f>IFERROR(VLOOKUP(B549,'1º SEM 2019'!$B:$I,8,0),0)</f>
        <v>26275.439999999999</v>
      </c>
      <c r="I549" s="81">
        <f>IFERROR(VLOOKUP(B549,'07.2019'!$B$10:$J$954,8,0),0)</f>
        <v>23721.64</v>
      </c>
      <c r="J549" s="81">
        <f>IFERROR(VLOOKUP(B549,'08.2019'!$B$10:$J$983,8,0),0)</f>
        <v>21975.94</v>
      </c>
      <c r="K549" s="82">
        <f t="shared" si="75"/>
        <v>-1745.7000000000007</v>
      </c>
      <c r="L549" s="81">
        <f>IFERROR(VLOOKUP(B549,'09.2019'!$B$12:$J$998,8,0),0)</f>
        <v>22649.65</v>
      </c>
      <c r="M549" s="82">
        <f t="shared" si="76"/>
        <v>673.71000000000276</v>
      </c>
      <c r="N549" s="81">
        <f>IFERROR(VLOOKUP(B549,'Balancete 10.2019'!$B$10:$J$1020,8,0),0)</f>
        <v>13445.74</v>
      </c>
      <c r="O549" s="82">
        <f t="shared" si="77"/>
        <v>-9203.9100000000017</v>
      </c>
      <c r="P549" s="153">
        <f>IFERROR(VLOOKUP(B549,'Balancete 11.2019'!$B$11:$I$1020,8,0),0)</f>
        <v>15524.97</v>
      </c>
      <c r="Q549" s="82">
        <f t="shared" si="78"/>
        <v>2079.2299999999996</v>
      </c>
      <c r="R549" s="153">
        <f>IFERROR(VLOOKUP(B549,'Balancete 12.2019'!$B$10:$I$1033,8,0),0)</f>
        <v>14000.97</v>
      </c>
      <c r="S549" s="82">
        <f t="shared" si="73"/>
        <v>-1524</v>
      </c>
      <c r="T549" s="85">
        <f t="shared" si="74"/>
        <v>-1.7329636451955772</v>
      </c>
      <c r="U549" s="153">
        <f>IFERROR(VLOOKUP(B549,'Balancete acumulado 2019'!$B$10:$I$1047,8,0),0)</f>
        <v>14000.97</v>
      </c>
    </row>
    <row r="550" spans="1:21">
      <c r="B550" s="39" t="s">
        <v>4271</v>
      </c>
      <c r="C550" s="38" t="s">
        <v>4272</v>
      </c>
      <c r="D550" s="39" t="s">
        <v>4273</v>
      </c>
      <c r="E550" s="39" t="s">
        <v>6115</v>
      </c>
      <c r="F550" s="5">
        <f t="shared" si="71"/>
        <v>18</v>
      </c>
      <c r="G550" s="5" t="str">
        <f t="shared" si="72"/>
        <v>4</v>
      </c>
      <c r="H550" s="81">
        <f>IFERROR(VLOOKUP(B550,'1º SEM 2019'!$B:$I,8,0),0)</f>
        <v>70186.710000000006</v>
      </c>
      <c r="I550" s="81">
        <f>IFERROR(VLOOKUP(B550,'07.2019'!$B$10:$J$954,8,0),0)</f>
        <v>70186.710000000006</v>
      </c>
      <c r="J550" s="81">
        <f>IFERROR(VLOOKUP(B550,'08.2019'!$B$10:$J$983,8,0),0)</f>
        <v>70186.710000000006</v>
      </c>
      <c r="K550" s="82">
        <f t="shared" si="75"/>
        <v>0</v>
      </c>
      <c r="L550" s="81">
        <f>IFERROR(VLOOKUP(B550,'09.2019'!$B$12:$J$998,8,0),0)</f>
        <v>76471.28</v>
      </c>
      <c r="M550" s="82">
        <f t="shared" si="76"/>
        <v>6284.5699999999924</v>
      </c>
      <c r="N550" s="81">
        <f>IFERROR(VLOOKUP(B550,'Balancete 10.2019'!$B$10:$J$1020,8,0),0)</f>
        <v>55387.71</v>
      </c>
      <c r="O550" s="82">
        <f t="shared" si="77"/>
        <v>-21083.57</v>
      </c>
      <c r="P550" s="153">
        <f>IFERROR(VLOOKUP(B550,'Balancete 11.2019'!$B$11:$I$1020,8,0),0)</f>
        <v>66039.5</v>
      </c>
      <c r="Q550" s="82">
        <f t="shared" si="78"/>
        <v>10651.79</v>
      </c>
      <c r="R550" s="153">
        <f>IFERROR(VLOOKUP(B550,'Balancete 12.2019'!$B$10:$I$1033,8,0),0)</f>
        <v>61930.33</v>
      </c>
      <c r="S550" s="82">
        <f t="shared" si="73"/>
        <v>-4109.1699999999983</v>
      </c>
      <c r="T550" s="85">
        <f t="shared" si="74"/>
        <v>-1.3857727198902718</v>
      </c>
      <c r="U550" s="153">
        <f>IFERROR(VLOOKUP(B550,'Balancete acumulado 2019'!$B$10:$I$1047,8,0),0)</f>
        <v>61930.33</v>
      </c>
    </row>
    <row r="551" spans="1:21">
      <c r="B551" s="39" t="s">
        <v>4274</v>
      </c>
      <c r="C551" s="38" t="s">
        <v>4275</v>
      </c>
      <c r="D551" s="39" t="s">
        <v>4276</v>
      </c>
      <c r="E551" s="39" t="s">
        <v>6115</v>
      </c>
      <c r="F551" s="5">
        <f t="shared" si="71"/>
        <v>18</v>
      </c>
      <c r="G551" s="5" t="str">
        <f t="shared" si="72"/>
        <v>4</v>
      </c>
      <c r="H551" s="81">
        <f>IFERROR(VLOOKUP(B551,'1º SEM 2019'!$B:$I,8,0),0)</f>
        <v>42400</v>
      </c>
      <c r="I551" s="81">
        <f>IFERROR(VLOOKUP(B551,'07.2019'!$B$10:$J$954,8,0),0)</f>
        <v>38160</v>
      </c>
      <c r="J551" s="81">
        <f>IFERROR(VLOOKUP(B551,'08.2019'!$B$10:$J$983,8,0),0)</f>
        <v>33920</v>
      </c>
      <c r="K551" s="82">
        <f t="shared" si="75"/>
        <v>-4240</v>
      </c>
      <c r="L551" s="81">
        <f>IFERROR(VLOOKUP(B551,'09.2019'!$B$12:$J$998,8,0),0)</f>
        <v>29680</v>
      </c>
      <c r="M551" s="82">
        <f t="shared" si="76"/>
        <v>-4240</v>
      </c>
      <c r="N551" s="81">
        <f>IFERROR(VLOOKUP(B551,'Balancete 10.2019'!$B$10:$J$1020,8,0),0)</f>
        <v>25440</v>
      </c>
      <c r="O551" s="82">
        <f t="shared" si="77"/>
        <v>-4240</v>
      </c>
      <c r="P551" s="153">
        <f>IFERROR(VLOOKUP(B551,'Balancete 11.2019'!$B$11:$I$1020,8,0),0)</f>
        <v>21200</v>
      </c>
      <c r="Q551" s="82">
        <f t="shared" si="78"/>
        <v>-4240</v>
      </c>
      <c r="R551" s="153">
        <f>IFERROR(VLOOKUP(B551,'Balancete 12.2019'!$B$10:$I$1033,8,0),0)</f>
        <v>16960</v>
      </c>
      <c r="S551" s="82">
        <f t="shared" si="73"/>
        <v>-4240</v>
      </c>
      <c r="T551" s="85">
        <f t="shared" si="74"/>
        <v>0</v>
      </c>
      <c r="U551" s="153">
        <f>IFERROR(VLOOKUP(B551,'Balancete acumulado 2019'!$B$10:$I$1047,8,0),0)</f>
        <v>16960</v>
      </c>
    </row>
    <row r="552" spans="1:21">
      <c r="B552" s="39" t="s">
        <v>4277</v>
      </c>
      <c r="C552" s="38" t="s">
        <v>4278</v>
      </c>
      <c r="D552" s="39" t="s">
        <v>4279</v>
      </c>
      <c r="E552" s="39" t="s">
        <v>6115</v>
      </c>
      <c r="F552" s="5">
        <f t="shared" si="71"/>
        <v>18</v>
      </c>
      <c r="G552" s="5" t="str">
        <f t="shared" si="72"/>
        <v>4</v>
      </c>
      <c r="H552" s="81">
        <f>IFERROR(VLOOKUP(B552,'1º SEM 2019'!$B:$I,8,0),0)</f>
        <v>12050.61</v>
      </c>
      <c r="I552" s="81">
        <f>IFERROR(VLOOKUP(B552,'07.2019'!$B$10:$J$954,8,0),0)</f>
        <v>7756.4</v>
      </c>
      <c r="J552" s="81">
        <f>IFERROR(VLOOKUP(B552,'08.2019'!$B$10:$J$983,8,0),0)</f>
        <v>17674.86</v>
      </c>
      <c r="K552" s="82">
        <f t="shared" si="75"/>
        <v>9918.4600000000009</v>
      </c>
      <c r="L552" s="81">
        <f>IFERROR(VLOOKUP(B552,'09.2019'!$B$12:$J$998,8,0),0)</f>
        <v>23947.07</v>
      </c>
      <c r="M552" s="82">
        <f t="shared" si="76"/>
        <v>6272.2099999999991</v>
      </c>
      <c r="N552" s="81">
        <f>IFERROR(VLOOKUP(B552,'Balancete 10.2019'!$B$10:$J$1020,8,0),0)</f>
        <v>23630.080000000002</v>
      </c>
      <c r="O552" s="82">
        <f t="shared" si="77"/>
        <v>-316.98999999999796</v>
      </c>
      <c r="P552" s="153">
        <f>IFERROR(VLOOKUP(B552,'Balancete 11.2019'!$B$11:$I$1020,8,0),0)</f>
        <v>24631.13</v>
      </c>
      <c r="Q552" s="82">
        <f t="shared" si="78"/>
        <v>1001.0499999999993</v>
      </c>
      <c r="R552" s="153">
        <f>IFERROR(VLOOKUP(B552,'Balancete 12.2019'!$B$10:$I$1033,8,0),0)</f>
        <v>25729.58</v>
      </c>
      <c r="S552" s="82">
        <f t="shared" si="73"/>
        <v>1098.4500000000007</v>
      </c>
      <c r="T552" s="85">
        <f t="shared" si="74"/>
        <v>9.7297837270867049E-2</v>
      </c>
      <c r="U552" s="153">
        <f>IFERROR(VLOOKUP(B552,'Balancete acumulado 2019'!$B$10:$I$1047,8,0),0)</f>
        <v>25729.58</v>
      </c>
    </row>
    <row r="553" spans="1:21">
      <c r="B553" s="39" t="s">
        <v>5983</v>
      </c>
      <c r="C553" s="38" t="s">
        <v>5984</v>
      </c>
      <c r="D553" s="39" t="s">
        <v>4999</v>
      </c>
      <c r="E553" s="39" t="s">
        <v>6115</v>
      </c>
      <c r="F553" s="5">
        <f t="shared" si="71"/>
        <v>18</v>
      </c>
      <c r="G553" s="5" t="str">
        <f t="shared" si="72"/>
        <v>4</v>
      </c>
      <c r="H553" s="81">
        <f>IFERROR(VLOOKUP(B553,'1º SEM 2019'!$B:$I,8,0),0)</f>
        <v>0</v>
      </c>
      <c r="I553" s="81">
        <f>IFERROR(VLOOKUP(B553,'07.2019'!$B$10:$J$954,8,0),0)</f>
        <v>0</v>
      </c>
      <c r="J553" s="81">
        <f>IFERROR(VLOOKUP(B553,'08.2019'!$B$10:$J$983,8,0),0)</f>
        <v>0</v>
      </c>
      <c r="K553" s="82">
        <f t="shared" si="75"/>
        <v>0</v>
      </c>
      <c r="L553" s="81">
        <f>IFERROR(VLOOKUP(B553,'09.2019'!$B$12:$J$998,8,0),0)</f>
        <v>0</v>
      </c>
      <c r="M553" s="82">
        <f t="shared" si="76"/>
        <v>0</v>
      </c>
      <c r="N553" s="81">
        <f>IFERROR(VLOOKUP(B553,'Balancete 10.2019'!$B$10:$J$1020,8,0),0)</f>
        <v>150</v>
      </c>
      <c r="O553" s="82">
        <f t="shared" si="77"/>
        <v>150</v>
      </c>
      <c r="P553" s="153">
        <f>IFERROR(VLOOKUP(B553,'Balancete 11.2019'!$B$11:$I$1020,8,0),0)</f>
        <v>2500</v>
      </c>
      <c r="Q553" s="82">
        <f t="shared" si="78"/>
        <v>2350</v>
      </c>
      <c r="R553" s="153">
        <f>IFERROR(VLOOKUP(B553,'Balancete 12.2019'!$B$10:$I$1033,8,0),0)</f>
        <v>2000</v>
      </c>
      <c r="S553" s="82">
        <f t="shared" si="73"/>
        <v>-500</v>
      </c>
      <c r="T553" s="85">
        <f t="shared" si="74"/>
        <v>-1.2127659574468086</v>
      </c>
      <c r="U553" s="153">
        <f>IFERROR(VLOOKUP(B553,'Balancete acumulado 2019'!$B$10:$I$1047,8,0),0)</f>
        <v>2000</v>
      </c>
    </row>
    <row r="554" spans="1:21">
      <c r="B554" s="39" t="s">
        <v>5985</v>
      </c>
      <c r="C554" s="38" t="s">
        <v>5986</v>
      </c>
      <c r="D554" s="39" t="s">
        <v>5987</v>
      </c>
      <c r="E554" s="39" t="s">
        <v>6115</v>
      </c>
      <c r="F554" s="5">
        <f t="shared" si="71"/>
        <v>18</v>
      </c>
      <c r="G554" s="5" t="str">
        <f t="shared" si="72"/>
        <v>4</v>
      </c>
      <c r="H554" s="81">
        <f>IFERROR(VLOOKUP(B554,'1º SEM 2019'!$B:$I,8,0),0)</f>
        <v>0</v>
      </c>
      <c r="I554" s="81">
        <f>IFERROR(VLOOKUP(B554,'07.2019'!$B$10:$J$954,8,0),0)</f>
        <v>0</v>
      </c>
      <c r="J554" s="81">
        <f>IFERROR(VLOOKUP(B554,'08.2019'!$B$10:$J$983,8,0),0)</f>
        <v>0</v>
      </c>
      <c r="K554" s="82">
        <f t="shared" si="75"/>
        <v>0</v>
      </c>
      <c r="L554" s="81">
        <f>IFERROR(VLOOKUP(B554,'09.2019'!$B$12:$J$998,8,0),0)</f>
        <v>0</v>
      </c>
      <c r="M554" s="82">
        <f t="shared" si="76"/>
        <v>0</v>
      </c>
      <c r="N554" s="81">
        <f>IFERROR(VLOOKUP(B554,'Balancete 10.2019'!$B$10:$J$1020,8,0),0)</f>
        <v>2828.1</v>
      </c>
      <c r="O554" s="82">
        <f t="shared" si="77"/>
        <v>2828.1</v>
      </c>
      <c r="P554" s="153">
        <f>IFERROR(VLOOKUP(B554,'Balancete 11.2019'!$B$11:$I$1020,8,0),0)</f>
        <v>0</v>
      </c>
      <c r="Q554" s="82">
        <f t="shared" si="78"/>
        <v>-2828.1</v>
      </c>
      <c r="R554" s="153">
        <f>IFERROR(VLOOKUP(B554,'Balancete 12.2019'!$B$10:$I$1033,8,0),0)</f>
        <v>0</v>
      </c>
      <c r="S554" s="82">
        <f t="shared" si="73"/>
        <v>0</v>
      </c>
      <c r="T554" s="85">
        <f t="shared" si="74"/>
        <v>-1</v>
      </c>
      <c r="U554" s="153">
        <f>IFERROR(VLOOKUP(B554,'Balancete acumulado 2019'!$B$10:$I$1047,8,0),0)</f>
        <v>0</v>
      </c>
    </row>
    <row r="555" spans="1:21">
      <c r="B555" s="39" t="s">
        <v>5750</v>
      </c>
      <c r="C555" s="38" t="s">
        <v>5751</v>
      </c>
      <c r="D555" s="39" t="s">
        <v>5752</v>
      </c>
      <c r="E555" s="39" t="s">
        <v>6115</v>
      </c>
      <c r="F555" s="5">
        <f t="shared" si="71"/>
        <v>18</v>
      </c>
      <c r="G555" s="5" t="str">
        <f t="shared" si="72"/>
        <v>4</v>
      </c>
      <c r="H555" s="81">
        <f>IFERROR(VLOOKUP(B555,'1º SEM 2019'!$B:$I,8,0),0)</f>
        <v>0</v>
      </c>
      <c r="I555" s="81">
        <f>IFERROR(VLOOKUP(B555,'07.2019'!$B$10:$J$954,8,0),0)</f>
        <v>0</v>
      </c>
      <c r="J555" s="81">
        <f>IFERROR(VLOOKUP(B555,'08.2019'!$B$10:$J$983,8,0),0)</f>
        <v>0</v>
      </c>
      <c r="K555" s="82">
        <f t="shared" si="75"/>
        <v>0</v>
      </c>
      <c r="L555" s="81">
        <f>IFERROR(VLOOKUP(B555,'09.2019'!$B$12:$J$998,8,0),0)</f>
        <v>0</v>
      </c>
      <c r="M555" s="82">
        <f t="shared" si="76"/>
        <v>0</v>
      </c>
      <c r="N555" s="81">
        <f>IFERROR(VLOOKUP(B555,'Balancete 10.2019'!$B$10:$J$1020,8,0),0)</f>
        <v>4699.9799999999996</v>
      </c>
      <c r="O555" s="82">
        <f t="shared" si="77"/>
        <v>4699.9799999999996</v>
      </c>
      <c r="P555" s="153">
        <f>IFERROR(VLOOKUP(B555,'Balancete 11.2019'!$B$11:$I$1020,8,0),0)</f>
        <v>0</v>
      </c>
      <c r="Q555" s="82">
        <f t="shared" si="78"/>
        <v>-4699.9799999999996</v>
      </c>
      <c r="R555" s="153">
        <f>IFERROR(VLOOKUP(B555,'Balancete 12.2019'!$B$10:$I$1033,8,0),0)</f>
        <v>0</v>
      </c>
      <c r="S555" s="82">
        <f t="shared" si="73"/>
        <v>0</v>
      </c>
      <c r="T555" s="85">
        <f t="shared" si="74"/>
        <v>-1</v>
      </c>
      <c r="U555" s="153">
        <f>IFERROR(VLOOKUP(B555,'Balancete acumulado 2019'!$B$10:$I$1047,8,0),0)</f>
        <v>0</v>
      </c>
    </row>
    <row r="556" spans="1:21">
      <c r="B556" s="39" t="s">
        <v>5753</v>
      </c>
      <c r="C556" s="38" t="s">
        <v>5754</v>
      </c>
      <c r="D556" s="39" t="s">
        <v>5755</v>
      </c>
      <c r="E556" s="39" t="s">
        <v>6115</v>
      </c>
      <c r="F556" s="5">
        <f t="shared" si="71"/>
        <v>18</v>
      </c>
      <c r="G556" s="5" t="str">
        <f t="shared" si="72"/>
        <v>4</v>
      </c>
      <c r="H556" s="81">
        <f>IFERROR(VLOOKUP(B556,'1º SEM 2019'!$B:$I,8,0),0)</f>
        <v>0</v>
      </c>
      <c r="I556" s="81">
        <f>IFERROR(VLOOKUP(B556,'07.2019'!$B$10:$J$954,8,0),0)</f>
        <v>0</v>
      </c>
      <c r="J556" s="81">
        <f>IFERROR(VLOOKUP(B556,'08.2019'!$B$10:$J$983,8,0),0)</f>
        <v>1252.9100000000001</v>
      </c>
      <c r="K556" s="82">
        <f t="shared" si="75"/>
        <v>1252.9100000000001</v>
      </c>
      <c r="L556" s="81">
        <f>IFERROR(VLOOKUP(B556,'09.2019'!$B$12:$J$998,8,0),0)</f>
        <v>1052.3</v>
      </c>
      <c r="M556" s="82">
        <f t="shared" si="76"/>
        <v>-200.61000000000013</v>
      </c>
      <c r="N556" s="81">
        <f>IFERROR(VLOOKUP(B556,'Balancete 10.2019'!$B$10:$J$1020,8,0),0)</f>
        <v>5579.39</v>
      </c>
      <c r="O556" s="82">
        <f t="shared" si="77"/>
        <v>4527.09</v>
      </c>
      <c r="P556" s="153">
        <f>IFERROR(VLOOKUP(B556,'Balancete 11.2019'!$B$11:$I$1020,8,0),0)</f>
        <v>6303.61</v>
      </c>
      <c r="Q556" s="82">
        <f t="shared" si="78"/>
        <v>724.21999999999935</v>
      </c>
      <c r="R556" s="153">
        <f>IFERROR(VLOOKUP(B556,'Balancete 12.2019'!$B$10:$I$1033,8,0),0)</f>
        <v>8733.2999999999993</v>
      </c>
      <c r="S556" s="82">
        <f t="shared" si="73"/>
        <v>2429.6899999999996</v>
      </c>
      <c r="T556" s="85">
        <f t="shared" si="74"/>
        <v>2.3549059677998425</v>
      </c>
      <c r="U556" s="153">
        <f>IFERROR(VLOOKUP(B556,'Balancete acumulado 2019'!$B$10:$I$1047,8,0),0)</f>
        <v>8733.2999999999993</v>
      </c>
    </row>
    <row r="557" spans="1:21">
      <c r="B557" s="39" t="s">
        <v>5756</v>
      </c>
      <c r="C557" s="38" t="s">
        <v>5757</v>
      </c>
      <c r="D557" s="39" t="s">
        <v>5758</v>
      </c>
      <c r="E557" s="39" t="s">
        <v>6115</v>
      </c>
      <c r="F557" s="5">
        <f t="shared" si="71"/>
        <v>18</v>
      </c>
      <c r="G557" s="5" t="str">
        <f t="shared" si="72"/>
        <v>4</v>
      </c>
      <c r="H557" s="81">
        <f>IFERROR(VLOOKUP(B557,'1º SEM 2019'!$B:$I,8,0),0)</f>
        <v>0</v>
      </c>
      <c r="I557" s="81">
        <f>IFERROR(VLOOKUP(B557,'07.2019'!$B$10:$J$954,8,0),0)</f>
        <v>0</v>
      </c>
      <c r="J557" s="81">
        <f>IFERROR(VLOOKUP(B557,'08.2019'!$B$10:$J$983,8,0),0)</f>
        <v>0</v>
      </c>
      <c r="K557" s="82">
        <f t="shared" si="75"/>
        <v>0</v>
      </c>
      <c r="L557" s="81">
        <f>IFERROR(VLOOKUP(B557,'09.2019'!$B$12:$J$998,8,0),0)</f>
        <v>2218.1999999999998</v>
      </c>
      <c r="M557" s="82">
        <f t="shared" si="76"/>
        <v>2218.1999999999998</v>
      </c>
      <c r="N557" s="81">
        <f>IFERROR(VLOOKUP(B557,'Balancete 10.2019'!$B$10:$J$1020,8,0),0)</f>
        <v>0</v>
      </c>
      <c r="O557" s="82">
        <f t="shared" si="77"/>
        <v>-2218.1999999999998</v>
      </c>
      <c r="P557" s="153">
        <f>IFERROR(VLOOKUP(B557,'Balancete 11.2019'!$B$11:$I$1020,8,0),0)</f>
        <v>2014.58</v>
      </c>
      <c r="Q557" s="82">
        <f t="shared" si="78"/>
        <v>2014.58</v>
      </c>
      <c r="R557" s="153">
        <f>IFERROR(VLOOKUP(B557,'Balancete 12.2019'!$B$10:$I$1033,8,0),0)</f>
        <v>17067.02</v>
      </c>
      <c r="S557" s="82">
        <f t="shared" si="73"/>
        <v>15052.44</v>
      </c>
      <c r="T557" s="85">
        <f t="shared" si="74"/>
        <v>6.4717509356789016</v>
      </c>
      <c r="U557" s="153">
        <f>IFERROR(VLOOKUP(B557,'Balancete acumulado 2019'!$B$10:$I$1047,8,0),0)</f>
        <v>17067.02</v>
      </c>
    </row>
    <row r="558" spans="1:21">
      <c r="B558" s="39" t="s">
        <v>4280</v>
      </c>
      <c r="C558" s="38" t="s">
        <v>4281</v>
      </c>
      <c r="D558" s="39" t="s">
        <v>4282</v>
      </c>
      <c r="E558" s="39" t="s">
        <v>6115</v>
      </c>
      <c r="F558" s="5">
        <f t="shared" si="71"/>
        <v>18</v>
      </c>
      <c r="G558" s="5" t="str">
        <f t="shared" si="72"/>
        <v>4</v>
      </c>
      <c r="H558" s="81">
        <f>IFERROR(VLOOKUP(B558,'1º SEM 2019'!$B:$I,8,0),0)</f>
        <v>87142.25</v>
      </c>
      <c r="I558" s="81">
        <f>IFERROR(VLOOKUP(B558,'07.2019'!$B$10:$J$954,8,0),0)</f>
        <v>64792.24</v>
      </c>
      <c r="J558" s="81">
        <f>IFERROR(VLOOKUP(B558,'08.2019'!$B$10:$J$983,8,0),0)</f>
        <v>42442.23</v>
      </c>
      <c r="K558" s="82">
        <f t="shared" si="75"/>
        <v>-22350.009999999995</v>
      </c>
      <c r="L558" s="81">
        <f>IFERROR(VLOOKUP(B558,'09.2019'!$B$12:$J$998,8,0),0)</f>
        <v>20092.18</v>
      </c>
      <c r="M558" s="82">
        <f t="shared" si="76"/>
        <v>-22350.050000000003</v>
      </c>
      <c r="N558" s="81">
        <f>IFERROR(VLOOKUP(B558,'Balancete 10.2019'!$B$10:$J$1020,8,0),0)</f>
        <v>0</v>
      </c>
      <c r="O558" s="82">
        <f t="shared" si="77"/>
        <v>-20092.18</v>
      </c>
      <c r="P558" s="153">
        <f>IFERROR(VLOOKUP(B558,'Balancete 11.2019'!$B$11:$I$1020,8,0),0)</f>
        <v>3338.08</v>
      </c>
      <c r="Q558" s="82">
        <f t="shared" si="78"/>
        <v>3338.08</v>
      </c>
      <c r="R558" s="153">
        <f>IFERROR(VLOOKUP(B558,'Balancete 12.2019'!$B$10:$I$1033,8,0),0)</f>
        <v>41903.18</v>
      </c>
      <c r="S558" s="82">
        <f t="shared" si="73"/>
        <v>38565.1</v>
      </c>
      <c r="T558" s="85">
        <f t="shared" si="74"/>
        <v>10.553078416335138</v>
      </c>
      <c r="U558" s="153">
        <f>IFERROR(VLOOKUP(B558,'Balancete acumulado 2019'!$B$10:$I$1047,8,0),0)</f>
        <v>41903.18</v>
      </c>
    </row>
    <row r="559" spans="1:21">
      <c r="B559" s="39" t="s">
        <v>5988</v>
      </c>
      <c r="C559" s="38" t="s">
        <v>5989</v>
      </c>
      <c r="D559" s="39" t="s">
        <v>5156</v>
      </c>
      <c r="E559" s="39" t="s">
        <v>6115</v>
      </c>
      <c r="F559" s="5">
        <f t="shared" si="71"/>
        <v>18</v>
      </c>
      <c r="G559" s="5" t="str">
        <f t="shared" si="72"/>
        <v>4</v>
      </c>
      <c r="H559" s="81">
        <f>IFERROR(VLOOKUP(B559,'1º SEM 2019'!$B:$I,8,0),0)</f>
        <v>0</v>
      </c>
      <c r="I559" s="81">
        <f>IFERROR(VLOOKUP(B559,'07.2019'!$B$10:$J$954,8,0),0)</f>
        <v>0</v>
      </c>
      <c r="J559" s="81">
        <f>IFERROR(VLOOKUP(B559,'08.2019'!$B$10:$J$983,8,0),0)</f>
        <v>0</v>
      </c>
      <c r="K559" s="82">
        <f t="shared" si="75"/>
        <v>0</v>
      </c>
      <c r="L559" s="81">
        <f>IFERROR(VLOOKUP(B559,'09.2019'!$B$12:$J$998,8,0),0)</f>
        <v>0</v>
      </c>
      <c r="M559" s="82">
        <f t="shared" si="76"/>
        <v>0</v>
      </c>
      <c r="N559" s="81">
        <f>IFERROR(VLOOKUP(B559,'Balancete 10.2019'!$B$10:$J$1020,8,0),0)</f>
        <v>1075</v>
      </c>
      <c r="O559" s="82">
        <f t="shared" si="77"/>
        <v>1075</v>
      </c>
      <c r="P559" s="153">
        <f>IFERROR(VLOOKUP(B559,'Balancete 11.2019'!$B$11:$I$1020,8,0),0)</f>
        <v>1075</v>
      </c>
      <c r="Q559" s="82">
        <f t="shared" si="78"/>
        <v>0</v>
      </c>
      <c r="R559" s="153">
        <f>IFERROR(VLOOKUP(B559,'Balancete 12.2019'!$B$10:$I$1033,8,0),0)</f>
        <v>2285.59</v>
      </c>
      <c r="S559" s="82">
        <f t="shared" si="73"/>
        <v>1210.5900000000001</v>
      </c>
      <c r="T559" s="85">
        <f t="shared" si="74"/>
        <v>0</v>
      </c>
      <c r="U559" s="153">
        <f>IFERROR(VLOOKUP(B559,'Balancete acumulado 2019'!$B$10:$I$1047,8,0),0)</f>
        <v>2285.59</v>
      </c>
    </row>
    <row r="560" spans="1:21">
      <c r="B560" s="39" t="s">
        <v>4286</v>
      </c>
      <c r="C560" s="38" t="s">
        <v>4287</v>
      </c>
      <c r="D560" s="39" t="s">
        <v>4288</v>
      </c>
      <c r="E560" s="39" t="s">
        <v>6115</v>
      </c>
      <c r="F560" s="5">
        <f t="shared" si="71"/>
        <v>18</v>
      </c>
      <c r="G560" s="5" t="str">
        <f t="shared" si="72"/>
        <v>4</v>
      </c>
      <c r="H560" s="81">
        <f>IFERROR(VLOOKUP(B560,'1º SEM 2019'!$B:$I,8,0),0)</f>
        <v>1247.9000000000001</v>
      </c>
      <c r="I560" s="81">
        <f>IFERROR(VLOOKUP(B560,'07.2019'!$B$10:$J$954,8,0),0)</f>
        <v>4042.9</v>
      </c>
      <c r="J560" s="81">
        <f>IFERROR(VLOOKUP(B560,'08.2019'!$B$10:$J$983,8,0),0)</f>
        <v>4067.85</v>
      </c>
      <c r="K560" s="82">
        <f t="shared" si="75"/>
        <v>24.949999999999818</v>
      </c>
      <c r="L560" s="81">
        <f>IFERROR(VLOOKUP(B560,'09.2019'!$B$12:$J$998,8,0),0)</f>
        <v>4242.5</v>
      </c>
      <c r="M560" s="82">
        <f t="shared" si="76"/>
        <v>174.65000000000009</v>
      </c>
      <c r="N560" s="81">
        <f>IFERROR(VLOOKUP(B560,'Balancete 10.2019'!$B$10:$J$1020,8,0),0)</f>
        <v>5739.9</v>
      </c>
      <c r="O560" s="82">
        <f t="shared" si="77"/>
        <v>1497.3999999999996</v>
      </c>
      <c r="P560" s="153">
        <f>IFERROR(VLOOKUP(B560,'Balancete 11.2019'!$B$11:$I$1020,8,0),0)</f>
        <v>5939.5</v>
      </c>
      <c r="Q560" s="82">
        <f t="shared" si="78"/>
        <v>199.60000000000036</v>
      </c>
      <c r="R560" s="153">
        <f>IFERROR(VLOOKUP(B560,'Balancete 12.2019'!$B$10:$I$1033,8,0),0)</f>
        <v>4242.5</v>
      </c>
      <c r="S560" s="82">
        <f t="shared" si="73"/>
        <v>-1697</v>
      </c>
      <c r="T560" s="85">
        <f t="shared" si="74"/>
        <v>-9.5020040080160157</v>
      </c>
      <c r="U560" s="153">
        <f>IFERROR(VLOOKUP(B560,'Balancete acumulado 2019'!$B$10:$I$1047,8,0),0)</f>
        <v>4242.5</v>
      </c>
    </row>
    <row r="561" spans="1:21">
      <c r="B561" s="39" t="s">
        <v>4289</v>
      </c>
      <c r="C561" s="38" t="s">
        <v>4290</v>
      </c>
      <c r="D561" s="39" t="s">
        <v>4291</v>
      </c>
      <c r="E561" s="39" t="s">
        <v>6115</v>
      </c>
      <c r="F561" s="5">
        <f t="shared" si="71"/>
        <v>18</v>
      </c>
      <c r="G561" s="5" t="str">
        <f t="shared" si="72"/>
        <v>4</v>
      </c>
      <c r="H561" s="81">
        <f>IFERROR(VLOOKUP(B561,'1º SEM 2019'!$B:$I,8,0),0)</f>
        <v>69428.009999999995</v>
      </c>
      <c r="I561" s="81">
        <f>IFERROR(VLOOKUP(B561,'07.2019'!$B$10:$J$954,8,0),0)</f>
        <v>46662.6</v>
      </c>
      <c r="J561" s="81">
        <f>IFERROR(VLOOKUP(B561,'08.2019'!$B$10:$J$983,8,0),0)</f>
        <v>77775.06</v>
      </c>
      <c r="K561" s="82">
        <f t="shared" si="75"/>
        <v>31112.46</v>
      </c>
      <c r="L561" s="81">
        <f>IFERROR(VLOOKUP(B561,'09.2019'!$B$12:$J$998,8,0),0)</f>
        <v>120018.05</v>
      </c>
      <c r="M561" s="82">
        <f t="shared" si="76"/>
        <v>42242.990000000005</v>
      </c>
      <c r="N561" s="81">
        <f>IFERROR(VLOOKUP(B561,'Balancete 10.2019'!$B$10:$J$1020,8,0),0)</f>
        <v>74787.67</v>
      </c>
      <c r="O561" s="82">
        <f t="shared" si="77"/>
        <v>-45230.380000000005</v>
      </c>
      <c r="P561" s="153">
        <f>IFERROR(VLOOKUP(B561,'Balancete 11.2019'!$B$11:$I$1020,8,0),0)</f>
        <v>106730.9</v>
      </c>
      <c r="Q561" s="82">
        <f t="shared" si="78"/>
        <v>31943.229999999996</v>
      </c>
      <c r="R561" s="153">
        <f>IFERROR(VLOOKUP(B561,'Balancete 12.2019'!$B$10:$I$1033,8,0),0)</f>
        <v>126555</v>
      </c>
      <c r="S561" s="82">
        <f t="shared" si="73"/>
        <v>19824.100000000006</v>
      </c>
      <c r="T561" s="85">
        <f t="shared" si="74"/>
        <v>-0.37939588451136563</v>
      </c>
      <c r="U561" s="153">
        <f>IFERROR(VLOOKUP(B561,'Balancete acumulado 2019'!$B$10:$I$1047,8,0),0)</f>
        <v>126555</v>
      </c>
    </row>
    <row r="562" spans="1:21">
      <c r="B562" s="39" t="s">
        <v>5765</v>
      </c>
      <c r="C562" s="38" t="s">
        <v>5766</v>
      </c>
      <c r="D562" s="39" t="s">
        <v>5767</v>
      </c>
      <c r="E562" s="39" t="s">
        <v>6115</v>
      </c>
      <c r="F562" s="5">
        <f t="shared" si="71"/>
        <v>18</v>
      </c>
      <c r="G562" s="5" t="str">
        <f t="shared" si="72"/>
        <v>4</v>
      </c>
      <c r="H562" s="81">
        <f>IFERROR(VLOOKUP(B562,'1º SEM 2019'!$B:$I,8,0),0)</f>
        <v>0</v>
      </c>
      <c r="I562" s="81">
        <f>IFERROR(VLOOKUP(B562,'07.2019'!$B$10:$J$954,8,0),0)</f>
        <v>0</v>
      </c>
      <c r="J562" s="81">
        <f>IFERROR(VLOOKUP(B562,'08.2019'!$B$10:$J$983,8,0),0)</f>
        <v>0</v>
      </c>
      <c r="K562" s="82">
        <f t="shared" si="75"/>
        <v>0</v>
      </c>
      <c r="L562" s="81">
        <f>IFERROR(VLOOKUP(B562,'09.2019'!$B$12:$J$998,8,0),0)</f>
        <v>0</v>
      </c>
      <c r="M562" s="82">
        <f t="shared" si="76"/>
        <v>0</v>
      </c>
      <c r="N562" s="81">
        <f>IFERROR(VLOOKUP(B562,'Balancete 10.2019'!$B$10:$J$1020,8,0),0)</f>
        <v>0</v>
      </c>
      <c r="O562" s="82">
        <f t="shared" si="77"/>
        <v>0</v>
      </c>
      <c r="P562" s="153">
        <f>IFERROR(VLOOKUP(B562,'Balancete 11.2019'!$B$11:$I$1020,8,0),0)</f>
        <v>0</v>
      </c>
      <c r="Q562" s="82">
        <f t="shared" si="78"/>
        <v>0</v>
      </c>
      <c r="R562" s="153">
        <f>IFERROR(VLOOKUP(B562,'Balancete 12.2019'!$B$10:$I$1033,8,0),0)</f>
        <v>0</v>
      </c>
      <c r="S562" s="82">
        <f t="shared" si="73"/>
        <v>0</v>
      </c>
      <c r="T562" s="85">
        <f t="shared" si="74"/>
        <v>0</v>
      </c>
      <c r="U562" s="153">
        <f>IFERROR(VLOOKUP(B562,'Balancete acumulado 2019'!$B$10:$I$1047,8,0),0)</f>
        <v>0</v>
      </c>
    </row>
    <row r="563" spans="1:21">
      <c r="B563" s="39" t="s">
        <v>4292</v>
      </c>
      <c r="C563" s="38" t="s">
        <v>4293</v>
      </c>
      <c r="D563" s="39" t="s">
        <v>4294</v>
      </c>
      <c r="E563" s="39" t="s">
        <v>6115</v>
      </c>
      <c r="F563" s="5">
        <f t="shared" si="71"/>
        <v>18</v>
      </c>
      <c r="G563" s="5" t="str">
        <f t="shared" si="72"/>
        <v>4</v>
      </c>
      <c r="H563" s="81">
        <f>IFERROR(VLOOKUP(B563,'1º SEM 2019'!$B:$I,8,0),0)</f>
        <v>2247.5</v>
      </c>
      <c r="I563" s="81">
        <f>IFERROR(VLOOKUP(B563,'07.2019'!$B$10:$J$954,8,0),0)</f>
        <v>25831.4</v>
      </c>
      <c r="J563" s="81">
        <f>IFERROR(VLOOKUP(B563,'08.2019'!$B$10:$J$983,8,0),0)</f>
        <v>86497.86</v>
      </c>
      <c r="K563" s="82">
        <f t="shared" si="75"/>
        <v>60666.46</v>
      </c>
      <c r="L563" s="81">
        <f>IFERROR(VLOOKUP(B563,'09.2019'!$B$12:$J$998,8,0),0)</f>
        <v>86386</v>
      </c>
      <c r="M563" s="82">
        <f t="shared" si="76"/>
        <v>-111.86000000000058</v>
      </c>
      <c r="N563" s="81">
        <f>IFERROR(VLOOKUP(B563,'Balancete 10.2019'!$B$10:$J$1020,8,0),0)</f>
        <v>72007.33</v>
      </c>
      <c r="O563" s="82">
        <f t="shared" si="77"/>
        <v>-14378.669999999998</v>
      </c>
      <c r="P563" s="153">
        <f>IFERROR(VLOOKUP(B563,'Balancete 11.2019'!$B$11:$I$1020,8,0),0)</f>
        <v>73357.649999999994</v>
      </c>
      <c r="Q563" s="82">
        <f t="shared" si="78"/>
        <v>1350.3199999999924</v>
      </c>
      <c r="R563" s="153">
        <f>IFERROR(VLOOKUP(B563,'Balancete 12.2019'!$B$10:$I$1033,8,0),0)</f>
        <v>64343.839999999997</v>
      </c>
      <c r="S563" s="82">
        <f t="shared" si="73"/>
        <v>-9013.8099999999977</v>
      </c>
      <c r="T563" s="85">
        <f t="shared" si="74"/>
        <v>-7.6753139996445645</v>
      </c>
      <c r="U563" s="153">
        <f>IFERROR(VLOOKUP(B563,'Balancete acumulado 2019'!$B$10:$I$1047,8,0),0)</f>
        <v>64343.839999999997</v>
      </c>
    </row>
    <row r="564" spans="1:21" hidden="1">
      <c r="A564"/>
      <c r="B564" s="35" t="s">
        <v>4295</v>
      </c>
      <c r="C564" s="34" t="s">
        <v>1</v>
      </c>
      <c r="D564" s="35" t="s">
        <v>4296</v>
      </c>
      <c r="E564" s="39"/>
      <c r="F564" s="5">
        <f t="shared" si="71"/>
        <v>13</v>
      </c>
      <c r="G564" s="5" t="str">
        <f t="shared" si="72"/>
        <v>4</v>
      </c>
      <c r="H564" s="81">
        <f>IFERROR(VLOOKUP(B564,'1º SEM 2019'!$B:$I,8,0),0)</f>
        <v>135579.99</v>
      </c>
      <c r="I564" s="81">
        <f>IFERROR(VLOOKUP(B564,'07.2019'!$B$10:$J$954,8,0),0)</f>
        <v>142538.68</v>
      </c>
      <c r="J564" s="81">
        <f>IFERROR(VLOOKUP(B564,'08.2019'!$B$10:$J$983,8,0),0)</f>
        <v>158790.14000000001</v>
      </c>
      <c r="K564" s="82">
        <f t="shared" si="75"/>
        <v>16251.460000000021</v>
      </c>
      <c r="L564" s="81">
        <f>IFERROR(VLOOKUP(B564,'09.2019'!$B$12:$J$998,8,0),0)</f>
        <v>144451.41</v>
      </c>
      <c r="M564" s="82">
        <f t="shared" si="76"/>
        <v>-14338.73000000001</v>
      </c>
      <c r="N564" s="81">
        <f>IFERROR(VLOOKUP(B564,'Balancete 10.2019'!$B$10:$J$1020,8,0),0)</f>
        <v>128168.08</v>
      </c>
      <c r="O564" s="82">
        <f t="shared" si="77"/>
        <v>-16283.330000000002</v>
      </c>
      <c r="P564" s="153">
        <f>IFERROR(VLOOKUP(B564,'Balancete 11.2019'!$B$11:$I$1020,8,0),0)</f>
        <v>137586.94</v>
      </c>
      <c r="Q564" s="82">
        <f t="shared" si="78"/>
        <v>9418.86</v>
      </c>
      <c r="R564" s="153">
        <f>IFERROR(VLOOKUP(B564,'Balancete 12.2019'!$B$10:$I$1033,8,0),0)</f>
        <v>137586.94</v>
      </c>
      <c r="S564" s="82">
        <f t="shared" si="73"/>
        <v>0</v>
      </c>
      <c r="T564" s="85">
        <f t="shared" si="74"/>
        <v>-1</v>
      </c>
      <c r="U564" s="153">
        <f>IFERROR(VLOOKUP(B564,'Balancete acumulado 2019'!$B$10:$I$1047,8,0),0)</f>
        <v>137586.94</v>
      </c>
    </row>
    <row r="565" spans="1:21">
      <c r="B565" s="39" t="s">
        <v>4297</v>
      </c>
      <c r="C565" s="38" t="s">
        <v>4298</v>
      </c>
      <c r="D565" s="39" t="s">
        <v>4299</v>
      </c>
      <c r="E565" s="39" t="s">
        <v>6115</v>
      </c>
      <c r="F565" s="5">
        <f t="shared" si="71"/>
        <v>18</v>
      </c>
      <c r="G565" s="5" t="str">
        <f t="shared" si="72"/>
        <v>4</v>
      </c>
      <c r="H565" s="81">
        <f>IFERROR(VLOOKUP(B565,'1º SEM 2019'!$B:$I,8,0),0)</f>
        <v>3152.09</v>
      </c>
      <c r="I565" s="81">
        <f>IFERROR(VLOOKUP(B565,'07.2019'!$B$10:$J$954,8,0),0)</f>
        <v>3157.43</v>
      </c>
      <c r="J565" s="81">
        <f>IFERROR(VLOOKUP(B565,'08.2019'!$B$10:$J$983,8,0),0)</f>
        <v>3159.43</v>
      </c>
      <c r="K565" s="82">
        <f t="shared" si="75"/>
        <v>2</v>
      </c>
      <c r="L565" s="81">
        <f>IFERROR(VLOOKUP(B565,'09.2019'!$B$12:$J$998,8,0),0)</f>
        <v>3163.53</v>
      </c>
      <c r="M565" s="82">
        <f t="shared" si="76"/>
        <v>4.1000000000003638</v>
      </c>
      <c r="N565" s="81">
        <f>IFERROR(VLOOKUP(B565,'Balancete 10.2019'!$B$10:$J$1020,8,0),0)</f>
        <v>3171.65</v>
      </c>
      <c r="O565" s="82">
        <f t="shared" si="77"/>
        <v>8.1199999999998909</v>
      </c>
      <c r="P565" s="153">
        <f>IFERROR(VLOOKUP(B565,'Balancete 11.2019'!$B$11:$I$1020,8,0),0)</f>
        <v>3171.65</v>
      </c>
      <c r="Q565" s="82">
        <f t="shared" si="78"/>
        <v>0</v>
      </c>
      <c r="R565" s="153">
        <f>IFERROR(VLOOKUP(B565,'Balancete 12.2019'!$B$10:$I$1033,8,0),0)</f>
        <v>3171.65</v>
      </c>
      <c r="S565" s="82">
        <f t="shared" si="73"/>
        <v>0</v>
      </c>
      <c r="T565" s="85">
        <f t="shared" si="74"/>
        <v>0</v>
      </c>
      <c r="U565" s="153">
        <f>IFERROR(VLOOKUP(B565,'Balancete acumulado 2019'!$B$10:$I$1047,8,0),0)</f>
        <v>3171.65</v>
      </c>
    </row>
    <row r="566" spans="1:21">
      <c r="B566" s="39" t="s">
        <v>4300</v>
      </c>
      <c r="C566" s="38" t="s">
        <v>4301</v>
      </c>
      <c r="D566" s="39" t="s">
        <v>4302</v>
      </c>
      <c r="E566" s="39" t="s">
        <v>6115</v>
      </c>
      <c r="F566" s="5">
        <f t="shared" si="71"/>
        <v>18</v>
      </c>
      <c r="G566" s="5" t="str">
        <f t="shared" si="72"/>
        <v>4</v>
      </c>
      <c r="H566" s="81">
        <f>IFERROR(VLOOKUP(B566,'1º SEM 2019'!$B:$I,8,0),0)</f>
        <v>132427.9</v>
      </c>
      <c r="I566" s="81">
        <f>IFERROR(VLOOKUP(B566,'07.2019'!$B$10:$J$954,8,0),0)</f>
        <v>139381.25</v>
      </c>
      <c r="J566" s="81">
        <f>IFERROR(VLOOKUP(B566,'08.2019'!$B$10:$J$983,8,0),0)</f>
        <v>155630.71</v>
      </c>
      <c r="K566" s="82">
        <f t="shared" si="75"/>
        <v>16249.459999999992</v>
      </c>
      <c r="L566" s="81">
        <f>IFERROR(VLOOKUP(B566,'09.2019'!$B$12:$J$998,8,0),0)</f>
        <v>141287.88</v>
      </c>
      <c r="M566" s="82">
        <f t="shared" si="76"/>
        <v>-14342.829999999987</v>
      </c>
      <c r="N566" s="81">
        <f>IFERROR(VLOOKUP(B566,'Balancete 10.2019'!$B$10:$J$1020,8,0),0)</f>
        <v>124996.43</v>
      </c>
      <c r="O566" s="82">
        <f t="shared" si="77"/>
        <v>-16291.450000000012</v>
      </c>
      <c r="P566" s="153">
        <f>IFERROR(VLOOKUP(B566,'Balancete 11.2019'!$B$11:$I$1020,8,0),0)</f>
        <v>134415.29</v>
      </c>
      <c r="Q566" s="82">
        <f t="shared" si="78"/>
        <v>9418.8600000000151</v>
      </c>
      <c r="R566" s="153">
        <f>IFERROR(VLOOKUP(B566,'Balancete 12.2019'!$B$10:$I$1033,8,0),0)</f>
        <v>134415.29</v>
      </c>
      <c r="S566" s="82">
        <f t="shared" si="73"/>
        <v>0</v>
      </c>
      <c r="T566" s="85">
        <f t="shared" si="74"/>
        <v>-1</v>
      </c>
      <c r="U566" s="153">
        <f>IFERROR(VLOOKUP(B566,'Balancete acumulado 2019'!$B$10:$I$1047,8,0),0)</f>
        <v>134415.29</v>
      </c>
    </row>
    <row r="567" spans="1:21" hidden="1">
      <c r="A567"/>
      <c r="B567" s="35" t="s">
        <v>4303</v>
      </c>
      <c r="C567" s="34" t="s">
        <v>1</v>
      </c>
      <c r="D567" s="35" t="s">
        <v>4304</v>
      </c>
      <c r="E567" s="39"/>
      <c r="F567" s="5">
        <f t="shared" si="71"/>
        <v>13</v>
      </c>
      <c r="G567" s="5" t="str">
        <f t="shared" si="72"/>
        <v>4</v>
      </c>
      <c r="H567" s="81">
        <f>IFERROR(VLOOKUP(B567,'1º SEM 2019'!$B:$I,8,0),0)</f>
        <v>2351820.1</v>
      </c>
      <c r="I567" s="81">
        <f>IFERROR(VLOOKUP(B567,'07.2019'!$B$10:$J$954,8,0),0)</f>
        <v>2354807.9700000002</v>
      </c>
      <c r="J567" s="81">
        <f>IFERROR(VLOOKUP(B567,'08.2019'!$B$10:$J$983,8,0),0)</f>
        <v>2342852.23</v>
      </c>
      <c r="K567" s="82">
        <f t="shared" si="75"/>
        <v>-11955.740000000224</v>
      </c>
      <c r="L567" s="81">
        <f>IFERROR(VLOOKUP(B567,'09.2019'!$B$12:$J$998,8,0),0)</f>
        <v>2358321.4900000002</v>
      </c>
      <c r="M567" s="82">
        <f t="shared" si="76"/>
        <v>15469.260000000242</v>
      </c>
      <c r="N567" s="81">
        <f>IFERROR(VLOOKUP(B567,'Balancete 10.2019'!$B$10:$J$1020,8,0),0)</f>
        <v>2362522.1</v>
      </c>
      <c r="O567" s="82">
        <f t="shared" si="77"/>
        <v>4200.6099999998696</v>
      </c>
      <c r="P567" s="153">
        <f>IFERROR(VLOOKUP(B567,'Balancete 11.2019'!$B$11:$I$1020,8,0),0)</f>
        <v>2367185.59</v>
      </c>
      <c r="Q567" s="82">
        <f t="shared" si="78"/>
        <v>4663.4899999997579</v>
      </c>
      <c r="R567" s="153">
        <f>IFERROR(VLOOKUP(B567,'Balancete 12.2019'!$B$10:$I$1033,8,0),0)</f>
        <v>2338887.17</v>
      </c>
      <c r="S567" s="82">
        <f t="shared" si="73"/>
        <v>-28298.419999999925</v>
      </c>
      <c r="T567" s="85">
        <f t="shared" si="74"/>
        <v>-7.068077770082362</v>
      </c>
      <c r="U567" s="153">
        <f>IFERROR(VLOOKUP(B567,'Balancete acumulado 2019'!$B$10:$I$1047,8,0),0)</f>
        <v>2338887.17</v>
      </c>
    </row>
    <row r="568" spans="1:21" ht="22.5" hidden="1">
      <c r="A568"/>
      <c r="B568" s="35" t="s">
        <v>4310</v>
      </c>
      <c r="C568" s="34" t="s">
        <v>1</v>
      </c>
      <c r="D568" s="35" t="s">
        <v>5915</v>
      </c>
      <c r="E568" s="39"/>
      <c r="F568" s="5">
        <f t="shared" si="71"/>
        <v>13</v>
      </c>
      <c r="G568" s="5" t="str">
        <f t="shared" si="72"/>
        <v>4</v>
      </c>
      <c r="H568" s="81">
        <f>IFERROR(VLOOKUP(B568,'1º SEM 2019'!$B:$I,8,0),0)</f>
        <v>2283553.6800000002</v>
      </c>
      <c r="I568" s="81">
        <f>IFERROR(VLOOKUP(B568,'07.2019'!$B$10:$J$954,8,0),0)</f>
        <v>2287715.5099999998</v>
      </c>
      <c r="J568" s="81">
        <f>IFERROR(VLOOKUP(B568,'08.2019'!$B$10:$J$983,8,0),0)</f>
        <v>2289720.7200000002</v>
      </c>
      <c r="K568" s="82">
        <f t="shared" si="75"/>
        <v>2005.2100000004284</v>
      </c>
      <c r="L568" s="81">
        <f>IFERROR(VLOOKUP(B568,'09.2019'!$B$12:$J$998,8,0),0)</f>
        <v>2305792.7799999998</v>
      </c>
      <c r="M568" s="82">
        <f t="shared" si="76"/>
        <v>16072.05999999959</v>
      </c>
      <c r="N568" s="81">
        <f>IFERROR(VLOOKUP(B568,'Balancete 10.2019'!$B$10:$J$1020,8,0),0)</f>
        <v>2310693.23</v>
      </c>
      <c r="O568" s="82">
        <f t="shared" si="77"/>
        <v>4900.4500000001863</v>
      </c>
      <c r="P568" s="153">
        <f>IFERROR(VLOOKUP(B568,'Balancete 11.2019'!$B$11:$I$1020,8,0),0)</f>
        <v>2316191.31</v>
      </c>
      <c r="Q568" s="82">
        <f t="shared" si="78"/>
        <v>5498.0800000000745</v>
      </c>
      <c r="R568" s="153">
        <f>IFERROR(VLOOKUP(B568,'Balancete 12.2019'!$B$10:$I$1033,8,0),0)</f>
        <v>2334691.2599999998</v>
      </c>
      <c r="S568" s="82">
        <f t="shared" si="73"/>
        <v>18499.949999999721</v>
      </c>
      <c r="T568" s="85">
        <f t="shared" si="74"/>
        <v>2.3648018944794309</v>
      </c>
      <c r="U568" s="153">
        <f>IFERROR(VLOOKUP(B568,'Balancete acumulado 2019'!$B$10:$I$1047,8,0),0)</f>
        <v>2334691.2599999998</v>
      </c>
    </row>
    <row r="569" spans="1:21">
      <c r="B569" s="39" t="s">
        <v>4312</v>
      </c>
      <c r="C569" s="38" t="s">
        <v>4313</v>
      </c>
      <c r="D569" s="39" t="s">
        <v>4314</v>
      </c>
      <c r="E569" s="39" t="s">
        <v>14475</v>
      </c>
      <c r="F569" s="5">
        <f t="shared" si="71"/>
        <v>18</v>
      </c>
      <c r="G569" s="5" t="str">
        <f t="shared" si="72"/>
        <v>4</v>
      </c>
      <c r="H569" s="81">
        <f>IFERROR(VLOOKUP(B569,'1º SEM 2019'!$B:$I,8,0),0)</f>
        <v>699933.57</v>
      </c>
      <c r="I569" s="81">
        <f>IFERROR(VLOOKUP(B569,'07.2019'!$B$10:$J$954,8,0),0)</f>
        <v>704095.4</v>
      </c>
      <c r="J569" s="81">
        <f>IFERROR(VLOOKUP(B569,'08.2019'!$B$10:$J$983,8,0),0)</f>
        <v>706100.61</v>
      </c>
      <c r="K569" s="82">
        <f t="shared" si="75"/>
        <v>2005.2099999999627</v>
      </c>
      <c r="L569" s="81">
        <f>IFERROR(VLOOKUP(B569,'09.2019'!$B$12:$J$998,8,0),0)</f>
        <v>713281.63</v>
      </c>
      <c r="M569" s="82">
        <f t="shared" si="76"/>
        <v>7181.0200000000186</v>
      </c>
      <c r="N569" s="81">
        <f>IFERROR(VLOOKUP(B569,'Balancete 10.2019'!$B$10:$J$1020,8,0),0)</f>
        <v>718182.08</v>
      </c>
      <c r="O569" s="82">
        <f t="shared" si="77"/>
        <v>4900.4499999999534</v>
      </c>
      <c r="P569" s="153">
        <f>IFERROR(VLOOKUP(B569,'Balancete 11.2019'!$B$11:$I$1020,8,0),0)</f>
        <v>723680.16</v>
      </c>
      <c r="Q569" s="82">
        <f t="shared" si="78"/>
        <v>5498.0800000000745</v>
      </c>
      <c r="R569" s="153">
        <f>IFERROR(VLOOKUP(B569,'Balancete 12.2019'!$B$10:$I$1033,8,0),0)</f>
        <v>735032.41</v>
      </c>
      <c r="S569" s="82">
        <f t="shared" si="73"/>
        <v>11352.25</v>
      </c>
      <c r="T569" s="85">
        <f t="shared" si="74"/>
        <v>1.0647662456711879</v>
      </c>
      <c r="U569" s="153">
        <f>IFERROR(VLOOKUP(B569,'Balancete acumulado 2019'!$B$10:$I$1047,8,0),0)</f>
        <v>735032.41</v>
      </c>
    </row>
    <row r="570" spans="1:21">
      <c r="B570" s="39" t="s">
        <v>4315</v>
      </c>
      <c r="C570" s="38" t="s">
        <v>4316</v>
      </c>
      <c r="D570" s="39" t="s">
        <v>4317</v>
      </c>
      <c r="E570" s="39" t="s">
        <v>14475</v>
      </c>
      <c r="F570" s="5">
        <f t="shared" si="71"/>
        <v>18</v>
      </c>
      <c r="G570" s="5" t="str">
        <f t="shared" si="72"/>
        <v>4</v>
      </c>
      <c r="H570" s="81">
        <f>IFERROR(VLOOKUP(B570,'1º SEM 2019'!$B:$I,8,0),0)</f>
        <v>1583620.11</v>
      </c>
      <c r="I570" s="81">
        <f>IFERROR(VLOOKUP(B570,'07.2019'!$B$10:$J$954,8,0),0)</f>
        <v>1583620.11</v>
      </c>
      <c r="J570" s="81">
        <f>IFERROR(VLOOKUP(B570,'08.2019'!$B$10:$J$983,8,0),0)</f>
        <v>1583620.11</v>
      </c>
      <c r="K570" s="82">
        <f t="shared" si="75"/>
        <v>0</v>
      </c>
      <c r="L570" s="81">
        <f>IFERROR(VLOOKUP(B570,'09.2019'!$B$12:$J$998,8,0),0)</f>
        <v>1592511.15</v>
      </c>
      <c r="M570" s="82">
        <f t="shared" si="76"/>
        <v>8891.0399999998044</v>
      </c>
      <c r="N570" s="81">
        <f>IFERROR(VLOOKUP(B570,'Balancete 10.2019'!$B$10:$J$1020,8,0),0)</f>
        <v>1592511.15</v>
      </c>
      <c r="O570" s="82">
        <f t="shared" si="77"/>
        <v>0</v>
      </c>
      <c r="P570" s="153">
        <f>IFERROR(VLOOKUP(B570,'Balancete 11.2019'!$B$11:$I$1020,8,0),0)</f>
        <v>1592511.15</v>
      </c>
      <c r="Q570" s="82">
        <f t="shared" si="78"/>
        <v>0</v>
      </c>
      <c r="R570" s="153">
        <f>IFERROR(VLOOKUP(B570,'Balancete 12.2019'!$B$10:$I$1033,8,0),0)</f>
        <v>1599658.85</v>
      </c>
      <c r="S570" s="82">
        <f t="shared" si="73"/>
        <v>7147.7000000001863</v>
      </c>
      <c r="T570" s="85">
        <f t="shared" si="74"/>
        <v>0</v>
      </c>
      <c r="U570" s="153">
        <f>IFERROR(VLOOKUP(B570,'Balancete acumulado 2019'!$B$10:$I$1047,8,0),0)</f>
        <v>1599658.85</v>
      </c>
    </row>
    <row r="571" spans="1:21" hidden="1">
      <c r="A571"/>
      <c r="B571" s="35" t="s">
        <v>4318</v>
      </c>
      <c r="C571" s="34" t="s">
        <v>1</v>
      </c>
      <c r="D571" s="35" t="s">
        <v>4319</v>
      </c>
      <c r="E571" s="39"/>
      <c r="F571" s="5">
        <f t="shared" si="71"/>
        <v>13</v>
      </c>
      <c r="G571" s="5" t="str">
        <f t="shared" si="72"/>
        <v>4</v>
      </c>
      <c r="H571" s="81">
        <f>IFERROR(VLOOKUP(B571,'1º SEM 2019'!$B:$I,8,0),0)</f>
        <v>55277.33</v>
      </c>
      <c r="I571" s="81">
        <f>IFERROR(VLOOKUP(B571,'07.2019'!$B$10:$J$954,8,0),0)</f>
        <v>54103.37</v>
      </c>
      <c r="J571" s="81">
        <f>IFERROR(VLOOKUP(B571,'08.2019'!$B$10:$J$983,8,0),0)</f>
        <v>53131.51</v>
      </c>
      <c r="K571" s="82">
        <f t="shared" si="75"/>
        <v>-971.86000000000058</v>
      </c>
      <c r="L571" s="81">
        <f>IFERROR(VLOOKUP(B571,'09.2019'!$B$12:$J$998,8,0),0)</f>
        <v>52528.71</v>
      </c>
      <c r="M571" s="82">
        <f t="shared" si="76"/>
        <v>-602.80000000000291</v>
      </c>
      <c r="N571" s="81">
        <f>IFERROR(VLOOKUP(B571,'Balancete 10.2019'!$B$10:$J$1020,8,0),0)</f>
        <v>51828.87</v>
      </c>
      <c r="O571" s="82">
        <f t="shared" si="77"/>
        <v>-699.83999999999651</v>
      </c>
      <c r="P571" s="153">
        <f>IFERROR(VLOOKUP(B571,'Balancete 11.2019'!$B$11:$I$1020,8,0),0)</f>
        <v>50994.28</v>
      </c>
      <c r="Q571" s="82">
        <f t="shared" si="78"/>
        <v>-834.59000000000378</v>
      </c>
      <c r="R571" s="153">
        <f>IFERROR(VLOOKUP(B571,'Balancete 12.2019'!$B$10:$I$1033,8,0),0)</f>
        <v>4195.91</v>
      </c>
      <c r="S571" s="82">
        <f t="shared" si="73"/>
        <v>-46798.369999999995</v>
      </c>
      <c r="T571" s="85">
        <f t="shared" si="74"/>
        <v>55.073485184341756</v>
      </c>
      <c r="U571" s="153">
        <f>IFERROR(VLOOKUP(B571,'Balancete acumulado 2019'!$B$10:$I$1047,8,0),0)</f>
        <v>4195.91</v>
      </c>
    </row>
    <row r="572" spans="1:21">
      <c r="B572" s="39" t="s">
        <v>4320</v>
      </c>
      <c r="C572" s="38" t="s">
        <v>4321</v>
      </c>
      <c r="D572" s="39" t="s">
        <v>4322</v>
      </c>
      <c r="E572" s="39" t="s">
        <v>6115</v>
      </c>
      <c r="F572" s="5">
        <f t="shared" si="71"/>
        <v>18</v>
      </c>
      <c r="G572" s="5" t="str">
        <f t="shared" si="72"/>
        <v>4</v>
      </c>
      <c r="H572" s="81">
        <f>IFERROR(VLOOKUP(B572,'1º SEM 2019'!$B:$I,8,0),0)</f>
        <v>55277.33</v>
      </c>
      <c r="I572" s="81">
        <f>IFERROR(VLOOKUP(B572,'07.2019'!$B$10:$J$954,8,0),0)</f>
        <v>54103.37</v>
      </c>
      <c r="J572" s="81">
        <f>IFERROR(VLOOKUP(B572,'08.2019'!$B$10:$J$983,8,0),0)</f>
        <v>53131.51</v>
      </c>
      <c r="K572" s="82">
        <f t="shared" si="75"/>
        <v>-971.86000000000058</v>
      </c>
      <c r="L572" s="81">
        <f>IFERROR(VLOOKUP(B572,'09.2019'!$B$12:$J$998,8,0),0)</f>
        <v>52528.71</v>
      </c>
      <c r="M572" s="82">
        <f t="shared" si="76"/>
        <v>-602.80000000000291</v>
      </c>
      <c r="N572" s="81">
        <f>IFERROR(VLOOKUP(B572,'Balancete 10.2019'!$B$10:$J$1020,8,0),0)</f>
        <v>51828.87</v>
      </c>
      <c r="O572" s="82">
        <f t="shared" si="77"/>
        <v>-699.83999999999651</v>
      </c>
      <c r="P572" s="153">
        <f>IFERROR(VLOOKUP(B572,'Balancete 11.2019'!$B$11:$I$1020,8,0),0)</f>
        <v>50994.28</v>
      </c>
      <c r="Q572" s="82">
        <f t="shared" si="78"/>
        <v>-834.59000000000378</v>
      </c>
      <c r="R572" s="153">
        <f>IFERROR(VLOOKUP(B572,'Balancete 12.2019'!$B$10:$I$1033,8,0),0)</f>
        <v>4195.91</v>
      </c>
      <c r="S572" s="82">
        <f t="shared" si="73"/>
        <v>-46798.369999999995</v>
      </c>
      <c r="T572" s="85">
        <f t="shared" si="74"/>
        <v>55.073485184341756</v>
      </c>
      <c r="U572" s="153">
        <f>IFERROR(VLOOKUP(B572,'Balancete acumulado 2019'!$B$10:$I$1047,8,0),0)</f>
        <v>4195.91</v>
      </c>
    </row>
    <row r="573" spans="1:21" hidden="1">
      <c r="A573"/>
      <c r="B573" s="35" t="s">
        <v>4323</v>
      </c>
      <c r="C573" s="34" t="s">
        <v>1</v>
      </c>
      <c r="D573" s="35" t="s">
        <v>4324</v>
      </c>
      <c r="E573" s="39"/>
      <c r="F573" s="5">
        <f t="shared" si="71"/>
        <v>13</v>
      </c>
      <c r="G573" s="5" t="str">
        <f t="shared" si="72"/>
        <v>4</v>
      </c>
      <c r="H573" s="81">
        <f>IFERROR(VLOOKUP(B573,'1º SEM 2019'!$B:$I,8,0),0)</f>
        <v>163936.1</v>
      </c>
      <c r="I573" s="81">
        <f>IFERROR(VLOOKUP(B573,'07.2019'!$B$10:$J$954,8,0),0)</f>
        <v>168610.73</v>
      </c>
      <c r="J573" s="81">
        <f>IFERROR(VLOOKUP(B573,'08.2019'!$B$10:$J$983,8,0),0)</f>
        <v>203793.37</v>
      </c>
      <c r="K573" s="82">
        <f t="shared" si="75"/>
        <v>35182.639999999985</v>
      </c>
      <c r="L573" s="81">
        <f>IFERROR(VLOOKUP(B573,'09.2019'!$B$12:$J$998,8,0),0)</f>
        <v>218077.27</v>
      </c>
      <c r="M573" s="82">
        <f t="shared" si="76"/>
        <v>14283.899999999994</v>
      </c>
      <c r="N573" s="81">
        <f>IFERROR(VLOOKUP(B573,'Balancete 10.2019'!$B$10:$J$1020,8,0),0)</f>
        <v>231681.31</v>
      </c>
      <c r="O573" s="82">
        <f t="shared" si="77"/>
        <v>13604.040000000008</v>
      </c>
      <c r="P573" s="153">
        <f>IFERROR(VLOOKUP(B573,'Balancete 11.2019'!$B$11:$I$1020,8,0),0)</f>
        <v>200496.7</v>
      </c>
      <c r="Q573" s="82">
        <f t="shared" si="78"/>
        <v>-31184.609999999986</v>
      </c>
      <c r="R573" s="153">
        <f>IFERROR(VLOOKUP(B573,'Balancete 12.2019'!$B$10:$I$1033,8,0),0)</f>
        <v>217885.24</v>
      </c>
      <c r="S573" s="82">
        <f t="shared" si="73"/>
        <v>17388.539999999979</v>
      </c>
      <c r="T573" s="85">
        <f t="shared" si="74"/>
        <v>-1.5576000469462337</v>
      </c>
      <c r="U573" s="153">
        <f>IFERROR(VLOOKUP(B573,'Balancete acumulado 2019'!$B$10:$I$1047,8,0),0)</f>
        <v>217885.24</v>
      </c>
    </row>
    <row r="574" spans="1:21" hidden="1">
      <c r="A574"/>
      <c r="B574" s="35" t="s">
        <v>4325</v>
      </c>
      <c r="C574" s="34" t="s">
        <v>1</v>
      </c>
      <c r="D574" s="35" t="s">
        <v>4326</v>
      </c>
      <c r="E574" s="39"/>
      <c r="F574" s="5">
        <f t="shared" si="71"/>
        <v>13</v>
      </c>
      <c r="G574" s="5" t="str">
        <f t="shared" si="72"/>
        <v>4</v>
      </c>
      <c r="H574" s="81">
        <f>IFERROR(VLOOKUP(B574,'1º SEM 2019'!$B:$I,8,0),0)</f>
        <v>163936.1</v>
      </c>
      <c r="I574" s="81">
        <f>IFERROR(VLOOKUP(B574,'07.2019'!$B$10:$J$954,8,0),0)</f>
        <v>168610.73</v>
      </c>
      <c r="J574" s="81">
        <f>IFERROR(VLOOKUP(B574,'08.2019'!$B$10:$J$983,8,0),0)</f>
        <v>203793.37</v>
      </c>
      <c r="K574" s="82">
        <f t="shared" si="75"/>
        <v>35182.639999999985</v>
      </c>
      <c r="L574" s="81">
        <f>IFERROR(VLOOKUP(B574,'09.2019'!$B$12:$J$998,8,0),0)</f>
        <v>218077.27</v>
      </c>
      <c r="M574" s="82">
        <f t="shared" si="76"/>
        <v>14283.899999999994</v>
      </c>
      <c r="N574" s="81">
        <f>IFERROR(VLOOKUP(B574,'Balancete 10.2019'!$B$10:$J$1020,8,0),0)</f>
        <v>231681.31</v>
      </c>
      <c r="O574" s="82">
        <f t="shared" si="77"/>
        <v>13604.040000000008</v>
      </c>
      <c r="P574" s="153">
        <f>IFERROR(VLOOKUP(B574,'Balancete 11.2019'!$B$11:$I$1020,8,0),0)</f>
        <v>200496.7</v>
      </c>
      <c r="Q574" s="82">
        <f t="shared" si="78"/>
        <v>-31184.609999999986</v>
      </c>
      <c r="R574" s="153">
        <f>IFERROR(VLOOKUP(B574,'Balancete 12.2019'!$B$10:$I$1033,8,0),0)</f>
        <v>217885.24</v>
      </c>
      <c r="S574" s="82">
        <f t="shared" si="73"/>
        <v>17388.539999999979</v>
      </c>
      <c r="T574" s="85">
        <f t="shared" si="74"/>
        <v>-1.5576000469462337</v>
      </c>
      <c r="U574" s="153">
        <f>IFERROR(VLOOKUP(B574,'Balancete acumulado 2019'!$B$10:$I$1047,8,0),0)</f>
        <v>217885.24</v>
      </c>
    </row>
    <row r="575" spans="1:21">
      <c r="B575" s="39" t="s">
        <v>4327</v>
      </c>
      <c r="C575" s="38" t="s">
        <v>4328</v>
      </c>
      <c r="D575" s="39" t="s">
        <v>4329</v>
      </c>
      <c r="E575" s="39" t="s">
        <v>6115</v>
      </c>
      <c r="F575" s="5">
        <f t="shared" si="71"/>
        <v>18</v>
      </c>
      <c r="G575" s="5" t="str">
        <f t="shared" si="72"/>
        <v>4</v>
      </c>
      <c r="H575" s="81">
        <f>IFERROR(VLOOKUP(B575,'1º SEM 2019'!$B:$I,8,0),0)</f>
        <v>163936.1</v>
      </c>
      <c r="I575" s="81">
        <f>IFERROR(VLOOKUP(B575,'07.2019'!$B$10:$J$954,8,0),0)</f>
        <v>168610.73</v>
      </c>
      <c r="J575" s="81">
        <f>IFERROR(VLOOKUP(B575,'08.2019'!$B$10:$J$983,8,0),0)</f>
        <v>203793.37</v>
      </c>
      <c r="K575" s="82">
        <f t="shared" si="75"/>
        <v>35182.639999999985</v>
      </c>
      <c r="L575" s="81">
        <f>IFERROR(VLOOKUP(B575,'09.2019'!$B$12:$J$998,8,0),0)</f>
        <v>218077.27</v>
      </c>
      <c r="M575" s="82">
        <f t="shared" si="76"/>
        <v>14283.899999999994</v>
      </c>
      <c r="N575" s="81">
        <f>IFERROR(VLOOKUP(B575,'Balancete 10.2019'!$B$10:$J$1020,8,0),0)</f>
        <v>231681.31</v>
      </c>
      <c r="O575" s="82">
        <f t="shared" si="77"/>
        <v>13604.040000000008</v>
      </c>
      <c r="P575" s="153">
        <f>IFERROR(VLOOKUP(B575,'Balancete 11.2019'!$B$11:$I$1020,8,0),0)</f>
        <v>200496.7</v>
      </c>
      <c r="Q575" s="82">
        <f t="shared" si="78"/>
        <v>-31184.609999999986</v>
      </c>
      <c r="R575" s="153">
        <f>IFERROR(VLOOKUP(B575,'Balancete 12.2019'!$B$10:$I$1033,8,0),0)</f>
        <v>217885.24</v>
      </c>
      <c r="S575" s="82">
        <f t="shared" si="73"/>
        <v>17388.539999999979</v>
      </c>
      <c r="T575" s="85">
        <f t="shared" si="74"/>
        <v>-1.5576000469462337</v>
      </c>
      <c r="U575" s="153">
        <f>IFERROR(VLOOKUP(B575,'Balancete acumulado 2019'!$B$10:$I$1047,8,0),0)</f>
        <v>217885.24</v>
      </c>
    </row>
    <row r="576" spans="1:21" hidden="1">
      <c r="A576"/>
      <c r="B576" s="35" t="s">
        <v>4330</v>
      </c>
      <c r="C576" s="34" t="s">
        <v>1</v>
      </c>
      <c r="D576" s="35" t="s">
        <v>4331</v>
      </c>
      <c r="E576" s="39"/>
      <c r="F576" s="5">
        <f t="shared" si="71"/>
        <v>13</v>
      </c>
      <c r="G576" s="5" t="str">
        <f t="shared" si="72"/>
        <v>4</v>
      </c>
      <c r="H576" s="81">
        <f>IFERROR(VLOOKUP(B576,'1º SEM 2019'!$B:$I,8,0),0)</f>
        <v>1131010.3700000001</v>
      </c>
      <c r="I576" s="81">
        <f>IFERROR(VLOOKUP(B576,'07.2019'!$B$10:$J$954,8,0),0)</f>
        <v>1150912.06</v>
      </c>
      <c r="J576" s="81">
        <f>IFERROR(VLOOKUP(B576,'08.2019'!$B$10:$J$983,8,0),0)</f>
        <v>1836323.24</v>
      </c>
      <c r="K576" s="82">
        <f t="shared" si="75"/>
        <v>685411.17999999993</v>
      </c>
      <c r="L576" s="81">
        <f>IFERROR(VLOOKUP(B576,'09.2019'!$B$12:$J$998,8,0),0)</f>
        <v>2959356.81</v>
      </c>
      <c r="M576" s="82">
        <f t="shared" si="76"/>
        <v>1123033.57</v>
      </c>
      <c r="N576" s="81">
        <f>IFERROR(VLOOKUP(B576,'Balancete 10.2019'!$B$10:$J$1020,8,0),0)</f>
        <v>1198703.1399999999</v>
      </c>
      <c r="O576" s="82">
        <f t="shared" si="77"/>
        <v>-1760653.6700000002</v>
      </c>
      <c r="P576" s="153">
        <f>IFERROR(VLOOKUP(B576,'Balancete 11.2019'!$B$11:$I$1020,8,0),0)</f>
        <v>1455994.03</v>
      </c>
      <c r="Q576" s="82">
        <f t="shared" si="78"/>
        <v>257290.89000000013</v>
      </c>
      <c r="R576" s="153">
        <f>IFERROR(VLOOKUP(B576,'Balancete 12.2019'!$B$10:$I$1033,8,0),0)</f>
        <v>755321.17</v>
      </c>
      <c r="S576" s="82">
        <f t="shared" si="73"/>
        <v>-700672.86</v>
      </c>
      <c r="T576" s="85">
        <f t="shared" si="74"/>
        <v>-3.7232711581820856</v>
      </c>
      <c r="U576" s="153">
        <f>IFERROR(VLOOKUP(B576,'Balancete acumulado 2019'!$B$10:$I$1047,8,0),0)</f>
        <v>755321.17</v>
      </c>
    </row>
    <row r="577" spans="1:21">
      <c r="B577" s="39" t="s">
        <v>4332</v>
      </c>
      <c r="C577" s="38" t="s">
        <v>4333</v>
      </c>
      <c r="D577" s="39" t="s">
        <v>3285</v>
      </c>
      <c r="E577" s="39" t="s">
        <v>6115</v>
      </c>
      <c r="F577" s="5">
        <f t="shared" si="71"/>
        <v>18</v>
      </c>
      <c r="G577" s="5" t="str">
        <f t="shared" si="72"/>
        <v>4</v>
      </c>
      <c r="H577" s="81">
        <f>IFERROR(VLOOKUP(B577,'1º SEM 2019'!$B:$I,8,0),0)</f>
        <v>33587.620000000003</v>
      </c>
      <c r="I577" s="81">
        <f>IFERROR(VLOOKUP(B577,'07.2019'!$B$10:$J$954,8,0),0)</f>
        <v>104008.24</v>
      </c>
      <c r="J577" s="81">
        <f>IFERROR(VLOOKUP(B577,'08.2019'!$B$10:$J$983,8,0),0)</f>
        <v>123308.43</v>
      </c>
      <c r="K577" s="82">
        <f t="shared" si="75"/>
        <v>19300.189999999988</v>
      </c>
      <c r="L577" s="81">
        <f>IFERROR(VLOOKUP(B577,'09.2019'!$B$12:$J$998,8,0),0)</f>
        <v>7282.43</v>
      </c>
      <c r="M577" s="82">
        <f t="shared" si="76"/>
        <v>-116026</v>
      </c>
      <c r="N577" s="81">
        <f>IFERROR(VLOOKUP(B577,'Balancete 10.2019'!$B$10:$J$1020,8,0),0)</f>
        <v>5038.24</v>
      </c>
      <c r="O577" s="82">
        <f t="shared" si="77"/>
        <v>-2244.1900000000005</v>
      </c>
      <c r="P577" s="153">
        <f>IFERROR(VLOOKUP(B577,'Balancete 11.2019'!$B$11:$I$1020,8,0),0)</f>
        <v>4558.99</v>
      </c>
      <c r="Q577" s="82">
        <f t="shared" si="78"/>
        <v>-479.25</v>
      </c>
      <c r="R577" s="153">
        <f>IFERROR(VLOOKUP(B577,'Balancete 12.2019'!$B$10:$I$1033,8,0),0)</f>
        <v>72862.09</v>
      </c>
      <c r="S577" s="82">
        <f t="shared" si="73"/>
        <v>68303.099999999991</v>
      </c>
      <c r="T577" s="85">
        <f t="shared" si="74"/>
        <v>-143.52081377151796</v>
      </c>
      <c r="U577" s="153">
        <f>IFERROR(VLOOKUP(B577,'Balancete acumulado 2019'!$B$10:$I$1047,8,0),0)</f>
        <v>72862.09</v>
      </c>
    </row>
    <row r="578" spans="1:21">
      <c r="B578" s="39" t="s">
        <v>4334</v>
      </c>
      <c r="C578" s="38" t="s">
        <v>4335</v>
      </c>
      <c r="D578" s="39" t="s">
        <v>3282</v>
      </c>
      <c r="E578" s="39" t="s">
        <v>6115</v>
      </c>
      <c r="F578" s="5">
        <f t="shared" si="71"/>
        <v>18</v>
      </c>
      <c r="G578" s="5" t="str">
        <f t="shared" si="72"/>
        <v>4</v>
      </c>
      <c r="H578" s="81">
        <f>IFERROR(VLOOKUP(B578,'1º SEM 2019'!$B:$I,8,0),0)</f>
        <v>5418.49</v>
      </c>
      <c r="I578" s="81">
        <f>IFERROR(VLOOKUP(B578,'07.2019'!$B$10:$J$954,8,0),0)</f>
        <v>3462.29</v>
      </c>
      <c r="J578" s="81">
        <f>IFERROR(VLOOKUP(B578,'08.2019'!$B$10:$J$983,8,0),0)</f>
        <v>10296.450000000001</v>
      </c>
      <c r="K578" s="82">
        <f t="shared" si="75"/>
        <v>6834.1600000000008</v>
      </c>
      <c r="L578" s="81">
        <f>IFERROR(VLOOKUP(B578,'09.2019'!$B$12:$J$998,8,0),0)</f>
        <v>11395.72</v>
      </c>
      <c r="M578" s="82">
        <f t="shared" si="76"/>
        <v>1099.2699999999986</v>
      </c>
      <c r="N578" s="81">
        <f>IFERROR(VLOOKUP(B578,'Balancete 10.2019'!$B$10:$J$1020,8,0),0)</f>
        <v>12704.93</v>
      </c>
      <c r="O578" s="82">
        <f t="shared" si="77"/>
        <v>1309.2100000000009</v>
      </c>
      <c r="P578" s="153">
        <f>IFERROR(VLOOKUP(B578,'Balancete 11.2019'!$B$11:$I$1020,8,0),0)</f>
        <v>13337.03</v>
      </c>
      <c r="Q578" s="82">
        <f t="shared" si="78"/>
        <v>632.10000000000036</v>
      </c>
      <c r="R578" s="153">
        <f>IFERROR(VLOOKUP(B578,'Balancete 12.2019'!$B$10:$I$1033,8,0),0)</f>
        <v>30</v>
      </c>
      <c r="S578" s="82">
        <f t="shared" si="73"/>
        <v>-13307.03</v>
      </c>
      <c r="T578" s="85">
        <f t="shared" si="74"/>
        <v>-22.052096187312124</v>
      </c>
      <c r="U578" s="153">
        <f>IFERROR(VLOOKUP(B578,'Balancete acumulado 2019'!$B$10:$I$1047,8,0),0)</f>
        <v>30</v>
      </c>
    </row>
    <row r="579" spans="1:21">
      <c r="B579" s="39" t="s">
        <v>4336</v>
      </c>
      <c r="C579" s="38" t="s">
        <v>4337</v>
      </c>
      <c r="D579" s="39" t="s">
        <v>4338</v>
      </c>
      <c r="E579" s="39" t="s">
        <v>6115</v>
      </c>
      <c r="F579" s="5">
        <f t="shared" si="71"/>
        <v>18</v>
      </c>
      <c r="G579" s="5" t="str">
        <f t="shared" si="72"/>
        <v>4</v>
      </c>
      <c r="H579" s="81">
        <f>IFERROR(VLOOKUP(B579,'1º SEM 2019'!$B:$I,8,0),0)</f>
        <v>14217.43</v>
      </c>
      <c r="I579" s="81">
        <f>IFERROR(VLOOKUP(B579,'07.2019'!$B$10:$J$954,8,0),0)</f>
        <v>14177.17</v>
      </c>
      <c r="J579" s="81">
        <f>IFERROR(VLOOKUP(B579,'08.2019'!$B$10:$J$983,8,0),0)</f>
        <v>15496.35</v>
      </c>
      <c r="K579" s="82">
        <f t="shared" si="75"/>
        <v>1319.1800000000003</v>
      </c>
      <c r="L579" s="81">
        <f>IFERROR(VLOOKUP(B579,'09.2019'!$B$12:$J$998,8,0),0)</f>
        <v>20021.87</v>
      </c>
      <c r="M579" s="82">
        <f t="shared" si="76"/>
        <v>4525.5199999999986</v>
      </c>
      <c r="N579" s="81">
        <f>IFERROR(VLOOKUP(B579,'Balancete 10.2019'!$B$10:$J$1020,8,0),0)</f>
        <v>43783.02</v>
      </c>
      <c r="O579" s="82">
        <f t="shared" si="77"/>
        <v>23761.149999999998</v>
      </c>
      <c r="P579" s="153">
        <f>IFERROR(VLOOKUP(B579,'Balancete 11.2019'!$B$11:$I$1020,8,0),0)</f>
        <v>23782.6</v>
      </c>
      <c r="Q579" s="82">
        <f t="shared" si="78"/>
        <v>-20000.419999999998</v>
      </c>
      <c r="R579" s="153">
        <f>IFERROR(VLOOKUP(B579,'Balancete 12.2019'!$B$10:$I$1033,8,0),0)</f>
        <v>426676.49</v>
      </c>
      <c r="S579" s="82">
        <f t="shared" si="73"/>
        <v>402893.89</v>
      </c>
      <c r="T579" s="85">
        <f t="shared" si="74"/>
        <v>-21.144271470299127</v>
      </c>
      <c r="U579" s="153">
        <f>IFERROR(VLOOKUP(B579,'Balancete acumulado 2019'!$B$10:$I$1047,8,0),0)</f>
        <v>426676.49</v>
      </c>
    </row>
    <row r="580" spans="1:21">
      <c r="B580" s="39" t="s">
        <v>4339</v>
      </c>
      <c r="C580" s="38" t="s">
        <v>4340</v>
      </c>
      <c r="D580" s="39" t="s">
        <v>4341</v>
      </c>
      <c r="E580" s="39" t="s">
        <v>6115</v>
      </c>
      <c r="F580" s="5">
        <f t="shared" ref="F580:F643" si="79">LEN(B580)</f>
        <v>18</v>
      </c>
      <c r="G580" s="5" t="str">
        <f t="shared" ref="G580:G643" si="80">LEFT(B580)</f>
        <v>4</v>
      </c>
      <c r="H580" s="81">
        <f>IFERROR(VLOOKUP(B580,'1º SEM 2019'!$B:$I,8,0),0)</f>
        <v>11231.33</v>
      </c>
      <c r="I580" s="81">
        <f>IFERROR(VLOOKUP(B580,'07.2019'!$B$10:$J$954,8,0),0)</f>
        <v>6230</v>
      </c>
      <c r="J580" s="81">
        <f>IFERROR(VLOOKUP(B580,'08.2019'!$B$10:$J$983,8,0),0)</f>
        <v>8750</v>
      </c>
      <c r="K580" s="82">
        <f t="shared" si="75"/>
        <v>2520</v>
      </c>
      <c r="L580" s="81">
        <f>IFERROR(VLOOKUP(B580,'09.2019'!$B$12:$J$998,8,0),0)</f>
        <v>8137</v>
      </c>
      <c r="M580" s="82">
        <f t="shared" si="76"/>
        <v>-613</v>
      </c>
      <c r="N580" s="81">
        <f>IFERROR(VLOOKUP(B580,'Balancete 10.2019'!$B$10:$J$1020,8,0),0)</f>
        <v>18100</v>
      </c>
      <c r="O580" s="82">
        <f t="shared" si="77"/>
        <v>9963</v>
      </c>
      <c r="P580" s="153">
        <f>IFERROR(VLOOKUP(B580,'Balancete 11.2019'!$B$11:$I$1020,8,0),0)</f>
        <v>5580</v>
      </c>
      <c r="Q580" s="82">
        <f t="shared" si="78"/>
        <v>-12520</v>
      </c>
      <c r="R580" s="153">
        <f>IFERROR(VLOOKUP(B580,'Balancete 12.2019'!$B$10:$I$1033,8,0),0)</f>
        <v>14840</v>
      </c>
      <c r="S580" s="82">
        <f t="shared" ref="S580:S643" si="81">R580-P580</f>
        <v>9260</v>
      </c>
      <c r="T580" s="85">
        <f t="shared" ref="T580:T643" si="82">IFERROR(S580/Q580-1,0)</f>
        <v>-1.7396166134185305</v>
      </c>
      <c r="U580" s="153">
        <f>IFERROR(VLOOKUP(B580,'Balancete acumulado 2019'!$B$10:$I$1047,8,0),0)</f>
        <v>14840</v>
      </c>
    </row>
    <row r="581" spans="1:21">
      <c r="B581" s="39" t="s">
        <v>4342</v>
      </c>
      <c r="C581" s="38" t="s">
        <v>4343</v>
      </c>
      <c r="D581" s="39" t="s">
        <v>4344</v>
      </c>
      <c r="E581" s="39" t="s">
        <v>6115</v>
      </c>
      <c r="F581" s="5">
        <f t="shared" si="79"/>
        <v>18</v>
      </c>
      <c r="G581" s="5" t="str">
        <f t="shared" si="80"/>
        <v>4</v>
      </c>
      <c r="H581" s="81">
        <f>IFERROR(VLOOKUP(B581,'1º SEM 2019'!$B:$I,8,0),0)</f>
        <v>46083.57</v>
      </c>
      <c r="I581" s="81">
        <f>IFERROR(VLOOKUP(B581,'07.2019'!$B$10:$J$954,8,0),0)</f>
        <v>45744.71</v>
      </c>
      <c r="J581" s="81">
        <f>IFERROR(VLOOKUP(B581,'08.2019'!$B$10:$J$983,8,0),0)</f>
        <v>45920.92</v>
      </c>
      <c r="K581" s="82">
        <f t="shared" ref="K581:K645" si="83">J581-I581</f>
        <v>176.20999999999913</v>
      </c>
      <c r="L581" s="81">
        <f>IFERROR(VLOOKUP(B581,'09.2019'!$B$12:$J$998,8,0),0)</f>
        <v>46054.720000000001</v>
      </c>
      <c r="M581" s="82">
        <f t="shared" ref="M581:M645" si="84">L581-J581</f>
        <v>133.80000000000291</v>
      </c>
      <c r="N581" s="81">
        <f>IFERROR(VLOOKUP(B581,'Balancete 10.2019'!$B$10:$J$1020,8,0),0)</f>
        <v>49322.84</v>
      </c>
      <c r="O581" s="82">
        <f t="shared" ref="O581:O645" si="85">N581-L581</f>
        <v>3268.1199999999953</v>
      </c>
      <c r="P581" s="153">
        <f>IFERROR(VLOOKUP(B581,'Balancete 11.2019'!$B$11:$I$1020,8,0),0)</f>
        <v>47688.78</v>
      </c>
      <c r="Q581" s="82">
        <f t="shared" ref="Q581:Q645" si="86">P581-N581</f>
        <v>-1634.0599999999977</v>
      </c>
      <c r="R581" s="153">
        <f>IFERROR(VLOOKUP(B581,'Balancete 12.2019'!$B$10:$I$1033,8,0),0)</f>
        <v>48505.81</v>
      </c>
      <c r="S581" s="82">
        <f t="shared" si="81"/>
        <v>817.02999999999884</v>
      </c>
      <c r="T581" s="85">
        <f t="shared" si="82"/>
        <v>-1.5</v>
      </c>
      <c r="U581" s="153">
        <f>IFERROR(VLOOKUP(B581,'Balancete acumulado 2019'!$B$10:$I$1047,8,0),0)</f>
        <v>48505.81</v>
      </c>
    </row>
    <row r="582" spans="1:21">
      <c r="B582" s="39" t="s">
        <v>4345</v>
      </c>
      <c r="C582" s="38" t="s">
        <v>4346</v>
      </c>
      <c r="D582" s="39" t="s">
        <v>4347</v>
      </c>
      <c r="E582" s="39" t="s">
        <v>6115</v>
      </c>
      <c r="F582" s="5">
        <f t="shared" si="79"/>
        <v>18</v>
      </c>
      <c r="G582" s="5" t="str">
        <f t="shared" si="80"/>
        <v>4</v>
      </c>
      <c r="H582" s="81">
        <f>IFERROR(VLOOKUP(B582,'1º SEM 2019'!$B:$I,8,0),0)</f>
        <v>52376.38</v>
      </c>
      <c r="I582" s="81">
        <f>IFERROR(VLOOKUP(B582,'07.2019'!$B$10:$J$954,8,0),0)</f>
        <v>48900.61</v>
      </c>
      <c r="J582" s="81">
        <f>IFERROR(VLOOKUP(B582,'08.2019'!$B$10:$J$983,8,0),0)</f>
        <v>154393.28</v>
      </c>
      <c r="K582" s="82">
        <f t="shared" si="83"/>
        <v>105492.67</v>
      </c>
      <c r="L582" s="81">
        <f>IFERROR(VLOOKUP(B582,'09.2019'!$B$12:$J$998,8,0),0)</f>
        <v>273331.46999999997</v>
      </c>
      <c r="M582" s="82">
        <f t="shared" si="84"/>
        <v>118938.18999999997</v>
      </c>
      <c r="N582" s="81">
        <f>IFERROR(VLOOKUP(B582,'Balancete 10.2019'!$B$10:$J$1020,8,0),0)</f>
        <v>28789.599999999999</v>
      </c>
      <c r="O582" s="82">
        <f t="shared" si="85"/>
        <v>-244541.86999999997</v>
      </c>
      <c r="P582" s="153">
        <f>IFERROR(VLOOKUP(B582,'Balancete 11.2019'!$B$11:$I$1020,8,0),0)</f>
        <v>51982.58</v>
      </c>
      <c r="Q582" s="82">
        <f t="shared" si="86"/>
        <v>23192.980000000003</v>
      </c>
      <c r="R582" s="153">
        <f>IFERROR(VLOOKUP(B582,'Balancete 12.2019'!$B$10:$I$1033,8,0),0)</f>
        <v>192406.78</v>
      </c>
      <c r="S582" s="82">
        <f t="shared" si="81"/>
        <v>140424.20000000001</v>
      </c>
      <c r="T582" s="85">
        <f t="shared" si="82"/>
        <v>5.0545992796096053</v>
      </c>
      <c r="U582" s="153">
        <f>IFERROR(VLOOKUP(B582,'Balancete acumulado 2019'!$B$10:$I$1047,8,0),0)</f>
        <v>192406.78</v>
      </c>
    </row>
    <row r="583" spans="1:21">
      <c r="B583" s="39" t="s">
        <v>4348</v>
      </c>
      <c r="C583" s="38" t="s">
        <v>4349</v>
      </c>
      <c r="D583" s="39" t="s">
        <v>4350</v>
      </c>
      <c r="E583" s="39" t="s">
        <v>6115</v>
      </c>
      <c r="F583" s="5">
        <f t="shared" si="79"/>
        <v>18</v>
      </c>
      <c r="G583" s="5" t="str">
        <f t="shared" si="80"/>
        <v>4</v>
      </c>
      <c r="H583" s="81">
        <f>IFERROR(VLOOKUP(B583,'1º SEM 2019'!$B:$I,8,0),0)</f>
        <v>968095.55</v>
      </c>
      <c r="I583" s="81">
        <f>IFERROR(VLOOKUP(B583,'07.2019'!$B$10:$J$954,8,0),0)</f>
        <v>928389.04</v>
      </c>
      <c r="J583" s="81">
        <f>IFERROR(VLOOKUP(B583,'08.2019'!$B$10:$J$983,8,0),0)</f>
        <v>1478157.81</v>
      </c>
      <c r="K583" s="82">
        <f t="shared" si="83"/>
        <v>549768.77</v>
      </c>
      <c r="L583" s="81">
        <f>IFERROR(VLOOKUP(B583,'09.2019'!$B$12:$J$998,8,0),0)</f>
        <v>2593133.6</v>
      </c>
      <c r="M583" s="82">
        <f t="shared" si="84"/>
        <v>1114975.79</v>
      </c>
      <c r="N583" s="81">
        <f>IFERROR(VLOOKUP(B583,'Balancete 10.2019'!$B$10:$J$1020,8,0),0)</f>
        <v>1040964.51</v>
      </c>
      <c r="O583" s="82">
        <f t="shared" si="85"/>
        <v>-1552169.09</v>
      </c>
      <c r="P583" s="153">
        <f>IFERROR(VLOOKUP(B583,'Balancete 11.2019'!$B$11:$I$1020,8,0),0)</f>
        <v>1309064.05</v>
      </c>
      <c r="Q583" s="82">
        <f t="shared" si="86"/>
        <v>268099.54000000004</v>
      </c>
      <c r="R583" s="153">
        <f>IFERROR(VLOOKUP(B583,'Balancete 12.2019'!$B$10:$I$1033,8,0),0)</f>
        <v>0</v>
      </c>
      <c r="S583" s="82">
        <f t="shared" si="81"/>
        <v>-1309064.05</v>
      </c>
      <c r="T583" s="85">
        <f t="shared" si="82"/>
        <v>-5.8827538085294737</v>
      </c>
      <c r="U583" s="153">
        <f>IFERROR(VLOOKUP(B583,'Balancete acumulado 2019'!$B$10:$I$1047,8,0),0)</f>
        <v>0</v>
      </c>
    </row>
    <row r="584" spans="1:21">
      <c r="B584" s="39" t="s">
        <v>11738</v>
      </c>
      <c r="C584" s="38" t="s">
        <v>14482</v>
      </c>
      <c r="D584" s="39" t="s">
        <v>14483</v>
      </c>
      <c r="E584" s="39" t="s">
        <v>6115</v>
      </c>
      <c r="F584" s="5">
        <f t="shared" si="79"/>
        <v>18</v>
      </c>
      <c r="G584" s="5" t="str">
        <f t="shared" si="80"/>
        <v>4</v>
      </c>
      <c r="H584" s="81">
        <f>IFERROR(VLOOKUP(B584,'1º SEM 2019'!$B:$I,8,0),0)</f>
        <v>0</v>
      </c>
      <c r="I584" s="81">
        <f>IFERROR(VLOOKUP(B584,'07.2019'!$B$10:$J$954,8,0),0)</f>
        <v>0</v>
      </c>
      <c r="J584" s="81">
        <f>IFERROR(VLOOKUP(B584,'08.2019'!$B$10:$J$983,8,0),0)</f>
        <v>0</v>
      </c>
      <c r="K584" s="82">
        <f t="shared" si="83"/>
        <v>0</v>
      </c>
      <c r="L584" s="81">
        <f>IFERROR(VLOOKUP(B584,'09.2019'!$B$12:$J$998,8,0),0)</f>
        <v>0</v>
      </c>
      <c r="M584" s="82">
        <f t="shared" si="84"/>
        <v>0</v>
      </c>
      <c r="N584" s="81">
        <f>IFERROR(VLOOKUP(B584,'Balancete 10.2019'!$B$10:$J$1020,8,0),0)</f>
        <v>0</v>
      </c>
      <c r="O584" s="82">
        <f t="shared" si="85"/>
        <v>0</v>
      </c>
      <c r="P584" s="153">
        <f>IFERROR(VLOOKUP(B584,'Balancete 11.2019'!$B$11:$I$1020,8,0),0)</f>
        <v>0</v>
      </c>
      <c r="Q584" s="82">
        <f t="shared" si="86"/>
        <v>0</v>
      </c>
      <c r="R584" s="153">
        <f>IFERROR(VLOOKUP(B584,'Balancete 12.2019'!$B$10:$I$1033,8,0),0)</f>
        <v>0</v>
      </c>
      <c r="S584" s="82">
        <f t="shared" si="81"/>
        <v>0</v>
      </c>
      <c r="T584" s="85">
        <f t="shared" si="82"/>
        <v>0</v>
      </c>
      <c r="U584" s="153">
        <f>IFERROR(VLOOKUP(B584,'Balancete acumulado 2019'!$B$10:$I$1047,8,0),0)</f>
        <v>0</v>
      </c>
    </row>
    <row r="585" spans="1:21" hidden="1">
      <c r="A585"/>
      <c r="B585" s="35" t="s">
        <v>4351</v>
      </c>
      <c r="C585" s="34" t="s">
        <v>1</v>
      </c>
      <c r="D585" s="35" t="s">
        <v>4352</v>
      </c>
      <c r="E585" s="39"/>
      <c r="F585" s="5">
        <f t="shared" si="79"/>
        <v>13</v>
      </c>
      <c r="G585" s="5" t="str">
        <f t="shared" si="80"/>
        <v>6</v>
      </c>
      <c r="H585" s="81">
        <f>IFERROR(VLOOKUP(B585,'1º SEM 2019'!$B:$I,8,0),0)</f>
        <v>35647365</v>
      </c>
      <c r="I585" s="81">
        <f>IFERROR(VLOOKUP(B585,'07.2019'!$B$10:$J$954,8,0),0)</f>
        <v>38747910.840000004</v>
      </c>
      <c r="J585" s="81">
        <f>IFERROR(VLOOKUP(B585,'08.2019'!$B$10:$J$983,8,0),0)</f>
        <v>38578459.159999996</v>
      </c>
      <c r="K585" s="82">
        <f t="shared" si="83"/>
        <v>-169451.68000000715</v>
      </c>
      <c r="L585" s="81">
        <f>IFERROR(VLOOKUP(B585,'09.2019'!$B$12:$J$998,8,0),0)</f>
        <v>38547105.5</v>
      </c>
      <c r="M585" s="82">
        <f t="shared" si="84"/>
        <v>-31353.659999996424</v>
      </c>
      <c r="N585" s="81">
        <f>IFERROR(VLOOKUP(B585,'Balancete 10.2019'!$B$10:$J$1020,8,0),0)</f>
        <v>38623391.299999997</v>
      </c>
      <c r="O585" s="82">
        <f t="shared" si="85"/>
        <v>76285.79999999702</v>
      </c>
      <c r="P585" s="153">
        <f>IFERROR(VLOOKUP(B585,'Balancete 11.2019'!$B$11:$I$1020,8,0),0)</f>
        <v>38642811.280000001</v>
      </c>
      <c r="Q585" s="82">
        <f t="shared" si="86"/>
        <v>19419.980000004172</v>
      </c>
      <c r="R585" s="153">
        <f>IFERROR(VLOOKUP(B585,'Balancete 12.2019'!$B$10:$I$1033,8,0),0)</f>
        <v>38704587.030000001</v>
      </c>
      <c r="S585" s="82">
        <f t="shared" si="81"/>
        <v>61775.75</v>
      </c>
      <c r="T585" s="85">
        <f t="shared" si="82"/>
        <v>2.1810408661588081</v>
      </c>
      <c r="U585" s="153">
        <f>IFERROR(VLOOKUP(B585,'Balancete acumulado 2019'!$B$10:$I$1047,8,0),0)</f>
        <v>35612672.509999998</v>
      </c>
    </row>
    <row r="586" spans="1:21" hidden="1">
      <c r="A586"/>
      <c r="B586" s="35" t="s">
        <v>4353</v>
      </c>
      <c r="C586" s="34" t="s">
        <v>1</v>
      </c>
      <c r="D586" s="35" t="s">
        <v>4354</v>
      </c>
      <c r="E586" s="39"/>
      <c r="F586" s="5">
        <f t="shared" si="79"/>
        <v>13</v>
      </c>
      <c r="G586" s="5" t="str">
        <f t="shared" si="80"/>
        <v>6</v>
      </c>
      <c r="H586" s="81">
        <f>IFERROR(VLOOKUP(B586,'1º SEM 2019'!$B:$I,8,0),0)</f>
        <v>35647365</v>
      </c>
      <c r="I586" s="81">
        <f>IFERROR(VLOOKUP(B586,'07.2019'!$B$10:$J$954,8,0),0)</f>
        <v>38747910.840000004</v>
      </c>
      <c r="J586" s="81">
        <f>IFERROR(VLOOKUP(B586,'08.2019'!$B$10:$J$983,8,0),0)</f>
        <v>38578459.159999996</v>
      </c>
      <c r="K586" s="82">
        <f t="shared" si="83"/>
        <v>-169451.68000000715</v>
      </c>
      <c r="L586" s="81">
        <f>IFERROR(VLOOKUP(B586,'09.2019'!$B$12:$J$998,8,0),0)</f>
        <v>38547105.5</v>
      </c>
      <c r="M586" s="82">
        <f t="shared" si="84"/>
        <v>-31353.659999996424</v>
      </c>
      <c r="N586" s="81">
        <f>IFERROR(VLOOKUP(B586,'Balancete 10.2019'!$B$10:$J$1020,8,0),0)</f>
        <v>38623391.299999997</v>
      </c>
      <c r="O586" s="82">
        <f t="shared" si="85"/>
        <v>76285.79999999702</v>
      </c>
      <c r="P586" s="153">
        <f>IFERROR(VLOOKUP(B586,'Balancete 11.2019'!$B$11:$I$1020,8,0),0)</f>
        <v>38642811.280000001</v>
      </c>
      <c r="Q586" s="82">
        <f t="shared" si="86"/>
        <v>19419.980000004172</v>
      </c>
      <c r="R586" s="153">
        <f>IFERROR(VLOOKUP(B586,'Balancete 12.2019'!$B$10:$I$1033,8,0),0)</f>
        <v>38704587.030000001</v>
      </c>
      <c r="S586" s="82">
        <f t="shared" si="81"/>
        <v>61775.75</v>
      </c>
      <c r="T586" s="85">
        <f t="shared" si="82"/>
        <v>2.1810408661588081</v>
      </c>
      <c r="U586" s="153">
        <f>IFERROR(VLOOKUP(B586,'Balancete acumulado 2019'!$B$10:$I$1047,8,0),0)</f>
        <v>35612672.509999998</v>
      </c>
    </row>
    <row r="587" spans="1:21" hidden="1">
      <c r="A587"/>
      <c r="B587" s="35" t="s">
        <v>4355</v>
      </c>
      <c r="C587" s="34" t="s">
        <v>1</v>
      </c>
      <c r="D587" s="35" t="s">
        <v>4356</v>
      </c>
      <c r="E587" s="39"/>
      <c r="F587" s="5">
        <f t="shared" si="79"/>
        <v>13</v>
      </c>
      <c r="G587" s="5" t="str">
        <f t="shared" si="80"/>
        <v>6</v>
      </c>
      <c r="H587" s="81">
        <f>IFERROR(VLOOKUP(B587,'1º SEM 2019'!$B:$I,8,0),0)</f>
        <v>22031230.600000001</v>
      </c>
      <c r="I587" s="81">
        <f>IFERROR(VLOOKUP(B587,'07.2019'!$B$10:$J$954,8,0),0)</f>
        <v>22039861.920000002</v>
      </c>
      <c r="J587" s="81">
        <f>IFERROR(VLOOKUP(B587,'08.2019'!$B$10:$J$983,8,0),0)</f>
        <v>21870410.239999998</v>
      </c>
      <c r="K587" s="82">
        <f t="shared" si="83"/>
        <v>-169451.68000000343</v>
      </c>
      <c r="L587" s="81">
        <f>IFERROR(VLOOKUP(B587,'09.2019'!$B$12:$J$998,8,0),0)</f>
        <v>21839056.579999998</v>
      </c>
      <c r="M587" s="82">
        <f t="shared" si="84"/>
        <v>-31353.660000000149</v>
      </c>
      <c r="N587" s="81">
        <f>IFERROR(VLOOKUP(B587,'Balancete 10.2019'!$B$10:$J$1020,8,0),0)</f>
        <v>21915342.379999999</v>
      </c>
      <c r="O587" s="82">
        <f t="shared" si="85"/>
        <v>76285.800000000745</v>
      </c>
      <c r="P587" s="153">
        <f>IFERROR(VLOOKUP(B587,'Balancete 11.2019'!$B$11:$I$1020,8,0),0)</f>
        <v>21934762.359999999</v>
      </c>
      <c r="Q587" s="82">
        <f t="shared" si="86"/>
        <v>19419.980000000447</v>
      </c>
      <c r="R587" s="153">
        <f>IFERROR(VLOOKUP(B587,'Balancete 12.2019'!$B$10:$I$1033,8,0),0)</f>
        <v>21996538.109999999</v>
      </c>
      <c r="S587" s="82">
        <f t="shared" si="81"/>
        <v>61775.75</v>
      </c>
      <c r="T587" s="85">
        <f t="shared" si="82"/>
        <v>2.1810408661594183</v>
      </c>
      <c r="U587" s="153">
        <f>IFERROR(VLOOKUP(B587,'Balancete acumulado 2019'!$B$10:$I$1047,8,0),0)</f>
        <v>21996538.109999999</v>
      </c>
    </row>
    <row r="588" spans="1:21" hidden="1">
      <c r="A588"/>
      <c r="B588" s="35" t="s">
        <v>4357</v>
      </c>
      <c r="C588" s="34" t="s">
        <v>1</v>
      </c>
      <c r="D588" s="35" t="s">
        <v>4358</v>
      </c>
      <c r="E588" s="39"/>
      <c r="F588" s="5">
        <f t="shared" si="79"/>
        <v>13</v>
      </c>
      <c r="G588" s="5" t="str">
        <f t="shared" si="80"/>
        <v>6</v>
      </c>
      <c r="H588" s="81">
        <f>IFERROR(VLOOKUP(B588,'1º SEM 2019'!$B:$I,8,0),0)</f>
        <v>22097426.91</v>
      </c>
      <c r="I588" s="81">
        <f>IFERROR(VLOOKUP(B588,'07.2019'!$B$10:$J$954,8,0),0)</f>
        <v>22111141.039999999</v>
      </c>
      <c r="J588" s="81">
        <f>IFERROR(VLOOKUP(B588,'08.2019'!$B$10:$J$983,8,0),0)</f>
        <v>21952547.34</v>
      </c>
      <c r="K588" s="82">
        <f t="shared" si="83"/>
        <v>-158593.69999999925</v>
      </c>
      <c r="L588" s="81">
        <f>IFERROR(VLOOKUP(B588,'09.2019'!$B$12:$J$998,8,0),0)</f>
        <v>21921779.120000001</v>
      </c>
      <c r="M588" s="82">
        <f t="shared" si="84"/>
        <v>-30768.219999998808</v>
      </c>
      <c r="N588" s="81">
        <f>IFERROR(VLOOKUP(B588,'Balancete 10.2019'!$B$10:$J$1020,8,0),0)</f>
        <v>22011109.800000001</v>
      </c>
      <c r="O588" s="82">
        <f t="shared" si="85"/>
        <v>89330.679999999702</v>
      </c>
      <c r="P588" s="153">
        <f>IFERROR(VLOOKUP(B588,'Balancete 11.2019'!$B$11:$I$1020,8,0),0)</f>
        <v>22027983.629999999</v>
      </c>
      <c r="Q588" s="82">
        <f t="shared" si="86"/>
        <v>16873.829999998212</v>
      </c>
      <c r="R588" s="153">
        <f>IFERROR(VLOOKUP(B588,'Balancete 12.2019'!$B$10:$I$1033,8,0),0)</f>
        <v>22088694.219999999</v>
      </c>
      <c r="S588" s="82">
        <f t="shared" si="81"/>
        <v>60710.589999999851</v>
      </c>
      <c r="T588" s="85">
        <f t="shared" si="82"/>
        <v>2.5979140479669574</v>
      </c>
      <c r="U588" s="153">
        <f>IFERROR(VLOOKUP(B588,'Balancete acumulado 2019'!$B$10:$I$1047,8,0),0)</f>
        <v>22088694.219999999</v>
      </c>
    </row>
    <row r="589" spans="1:21" hidden="1">
      <c r="A589"/>
      <c r="B589" s="35" t="s">
        <v>4359</v>
      </c>
      <c r="C589" s="34" t="s">
        <v>1</v>
      </c>
      <c r="D589" s="35" t="s">
        <v>4360</v>
      </c>
      <c r="E589" s="39"/>
      <c r="F589" s="5">
        <f t="shared" si="79"/>
        <v>13</v>
      </c>
      <c r="G589" s="5" t="str">
        <f t="shared" si="80"/>
        <v>6</v>
      </c>
      <c r="H589" s="81">
        <f>IFERROR(VLOOKUP(B589,'1º SEM 2019'!$B:$I,8,0),0)</f>
        <v>22097426.91</v>
      </c>
      <c r="I589" s="81">
        <f>IFERROR(VLOOKUP(B589,'07.2019'!$B$10:$J$954,8,0),0)</f>
        <v>22111141.039999999</v>
      </c>
      <c r="J589" s="81">
        <f>IFERROR(VLOOKUP(B589,'08.2019'!$B$10:$J$983,8,0),0)</f>
        <v>21952547.34</v>
      </c>
      <c r="K589" s="82">
        <f t="shared" si="83"/>
        <v>-158593.69999999925</v>
      </c>
      <c r="L589" s="81">
        <f>IFERROR(VLOOKUP(B589,'09.2019'!$B$12:$J$998,8,0),0)</f>
        <v>21921779.120000001</v>
      </c>
      <c r="M589" s="82">
        <f t="shared" si="84"/>
        <v>-30768.219999998808</v>
      </c>
      <c r="N589" s="81">
        <f>IFERROR(VLOOKUP(B589,'Balancete 10.2019'!$B$10:$J$1020,8,0),0)</f>
        <v>22011109.800000001</v>
      </c>
      <c r="O589" s="82">
        <f t="shared" si="85"/>
        <v>89330.679999999702</v>
      </c>
      <c r="P589" s="153">
        <f>IFERROR(VLOOKUP(B589,'Balancete 11.2019'!$B$11:$I$1020,8,0),0)</f>
        <v>22027983.629999999</v>
      </c>
      <c r="Q589" s="82">
        <f t="shared" si="86"/>
        <v>16873.829999998212</v>
      </c>
      <c r="R589" s="153">
        <f>IFERROR(VLOOKUP(B589,'Balancete 12.2019'!$B$10:$I$1033,8,0),0)</f>
        <v>22088694.219999999</v>
      </c>
      <c r="S589" s="82">
        <f t="shared" si="81"/>
        <v>60710.589999999851</v>
      </c>
      <c r="T589" s="85">
        <f t="shared" si="82"/>
        <v>2.5979140479669574</v>
      </c>
      <c r="U589" s="153">
        <f>IFERROR(VLOOKUP(B589,'Balancete acumulado 2019'!$B$10:$I$1047,8,0),0)</f>
        <v>22088694.219999999</v>
      </c>
    </row>
    <row r="590" spans="1:21" hidden="1">
      <c r="B590" s="39" t="s">
        <v>4361</v>
      </c>
      <c r="C590" s="38" t="s">
        <v>4362</v>
      </c>
      <c r="D590" s="39" t="s">
        <v>4363</v>
      </c>
      <c r="E590" s="39" t="s">
        <v>6117</v>
      </c>
      <c r="F590" s="5">
        <f t="shared" si="79"/>
        <v>18</v>
      </c>
      <c r="G590" s="5" t="str">
        <f t="shared" si="80"/>
        <v>6</v>
      </c>
      <c r="H590" s="81">
        <f>IFERROR(VLOOKUP(B590,'1º SEM 2019'!$B:$I,8,0),0)</f>
        <v>22097426.91</v>
      </c>
      <c r="I590" s="81">
        <f>IFERROR(VLOOKUP(B590,'07.2019'!$B$10:$J$954,8,0),0)</f>
        <v>22111141.039999999</v>
      </c>
      <c r="J590" s="81">
        <f>IFERROR(VLOOKUP(B590,'08.2019'!$B$10:$J$983,8,0),0)</f>
        <v>21952547.34</v>
      </c>
      <c r="K590" s="82">
        <f t="shared" si="83"/>
        <v>-158593.69999999925</v>
      </c>
      <c r="L590" s="81">
        <f>IFERROR(VLOOKUP(B590,'09.2019'!$B$12:$J$998,8,0),0)</f>
        <v>21921779.120000001</v>
      </c>
      <c r="M590" s="82">
        <f t="shared" si="84"/>
        <v>-30768.219999998808</v>
      </c>
      <c r="N590" s="81">
        <f>IFERROR(VLOOKUP(B590,'Balancete 10.2019'!$B$10:$J$1020,8,0),0)</f>
        <v>22011109.800000001</v>
      </c>
      <c r="O590" s="82">
        <f t="shared" si="85"/>
        <v>89330.679999999702</v>
      </c>
      <c r="P590" s="153">
        <f>IFERROR(VLOOKUP(B590,'Balancete 11.2019'!$B$11:$I$1020,8,0),0)</f>
        <v>22027983.629999999</v>
      </c>
      <c r="Q590" s="82">
        <f t="shared" si="86"/>
        <v>16873.829999998212</v>
      </c>
      <c r="R590" s="153">
        <f>IFERROR(VLOOKUP(B590,'Balancete 12.2019'!$B$10:$I$1033,8,0),0)</f>
        <v>22088694.219999999</v>
      </c>
      <c r="S590" s="82">
        <f t="shared" si="81"/>
        <v>60710.589999999851</v>
      </c>
      <c r="T590" s="85">
        <f t="shared" si="82"/>
        <v>2.5979140479669574</v>
      </c>
      <c r="U590" s="153">
        <f>IFERROR(VLOOKUP(B590,'Balancete acumulado 2019'!$B$10:$I$1047,8,0),0)</f>
        <v>22088694.219999999</v>
      </c>
    </row>
    <row r="591" spans="1:21" hidden="1">
      <c r="A591"/>
      <c r="B591" s="35" t="s">
        <v>4364</v>
      </c>
      <c r="C591" s="34" t="s">
        <v>1</v>
      </c>
      <c r="D591" s="35" t="s">
        <v>4365</v>
      </c>
      <c r="E591" s="39"/>
      <c r="F591" s="5">
        <f t="shared" si="79"/>
        <v>13</v>
      </c>
      <c r="G591" s="5" t="str">
        <f t="shared" si="80"/>
        <v>6</v>
      </c>
      <c r="H591" s="81">
        <f>IFERROR(VLOOKUP(B591,'1º SEM 2019'!$B:$I,8,0),0)</f>
        <v>-66196.31</v>
      </c>
      <c r="I591" s="81">
        <f>IFERROR(VLOOKUP(B591,'07.2019'!$B$10:$J$954,8,0),0)</f>
        <v>-71279.12</v>
      </c>
      <c r="J591" s="81">
        <f>IFERROR(VLOOKUP(B591,'08.2019'!$B$10:$J$983,8,0),0)</f>
        <v>-82137.100000000006</v>
      </c>
      <c r="K591" s="82">
        <f t="shared" si="83"/>
        <v>-10857.98000000001</v>
      </c>
      <c r="L591" s="81">
        <f>IFERROR(VLOOKUP(B591,'09.2019'!$B$12:$J$998,8,0),0)</f>
        <v>-82722.539999999994</v>
      </c>
      <c r="M591" s="82">
        <f t="shared" si="84"/>
        <v>-585.43999999998778</v>
      </c>
      <c r="N591" s="81">
        <f>IFERROR(VLOOKUP(B591,'Balancete 10.2019'!$B$10:$J$1020,8,0),0)</f>
        <v>-95767.42</v>
      </c>
      <c r="O591" s="82">
        <f t="shared" si="85"/>
        <v>-13044.880000000005</v>
      </c>
      <c r="P591" s="153">
        <f>IFERROR(VLOOKUP(B591,'Balancete 11.2019'!$B$11:$I$1020,8,0),0)</f>
        <v>-93221.27</v>
      </c>
      <c r="Q591" s="82">
        <f t="shared" si="86"/>
        <v>2546.1499999999942</v>
      </c>
      <c r="R591" s="153">
        <f>IFERROR(VLOOKUP(B591,'Balancete 12.2019'!$B$10:$I$1033,8,0),0)</f>
        <v>-92156.11</v>
      </c>
      <c r="S591" s="82">
        <f t="shared" si="81"/>
        <v>1065.1600000000035</v>
      </c>
      <c r="T591" s="85">
        <f t="shared" si="82"/>
        <v>-0.58165858256583236</v>
      </c>
      <c r="U591" s="153">
        <f>IFERROR(VLOOKUP(B591,'Balancete acumulado 2019'!$B$10:$I$1047,8,0),0)</f>
        <v>-92156.11</v>
      </c>
    </row>
    <row r="592" spans="1:21" hidden="1">
      <c r="B592" s="39" t="s">
        <v>4366</v>
      </c>
      <c r="C592" s="38" t="s">
        <v>4367</v>
      </c>
      <c r="D592" s="39" t="s">
        <v>4368</v>
      </c>
      <c r="E592" s="39" t="s">
        <v>6120</v>
      </c>
      <c r="F592" s="5">
        <f t="shared" si="79"/>
        <v>18</v>
      </c>
      <c r="G592" s="5" t="str">
        <f t="shared" si="80"/>
        <v>6</v>
      </c>
      <c r="H592" s="81">
        <f>IFERROR(VLOOKUP(B592,'1º SEM 2019'!$B:$I,8,0),0)</f>
        <v>-66196.31</v>
      </c>
      <c r="I592" s="81">
        <f>IFERROR(VLOOKUP(B592,'07.2019'!$B$10:$J$954,8,0),0)</f>
        <v>-71279.12</v>
      </c>
      <c r="J592" s="81">
        <f>IFERROR(VLOOKUP(B592,'08.2019'!$B$10:$J$983,8,0),0)</f>
        <v>-82137.100000000006</v>
      </c>
      <c r="K592" s="82">
        <f t="shared" si="83"/>
        <v>-10857.98000000001</v>
      </c>
      <c r="L592" s="81">
        <f>IFERROR(VLOOKUP(B592,'09.2019'!$B$12:$J$998,8,0),0)</f>
        <v>-82722.539999999994</v>
      </c>
      <c r="M592" s="82">
        <f t="shared" si="84"/>
        <v>-585.43999999998778</v>
      </c>
      <c r="N592" s="81">
        <f>IFERROR(VLOOKUP(B592,'Balancete 10.2019'!$B$10:$J$1020,8,0),0)</f>
        <v>-95767.42</v>
      </c>
      <c r="O592" s="82">
        <f t="shared" si="85"/>
        <v>-13044.880000000005</v>
      </c>
      <c r="P592" s="153">
        <f>IFERROR(VLOOKUP(B592,'Balancete 11.2019'!$B$11:$I$1020,8,0),0)</f>
        <v>-93221.27</v>
      </c>
      <c r="Q592" s="82">
        <f t="shared" si="86"/>
        <v>2546.1499999999942</v>
      </c>
      <c r="R592" s="153">
        <f>IFERROR(VLOOKUP(B592,'Balancete 12.2019'!$B$10:$I$1033,8,0),0)</f>
        <v>-92156.11</v>
      </c>
      <c r="S592" s="82">
        <f t="shared" si="81"/>
        <v>1065.1600000000035</v>
      </c>
      <c r="T592" s="85">
        <f t="shared" si="82"/>
        <v>-0.58165858256583236</v>
      </c>
      <c r="U592" s="153">
        <f>IFERROR(VLOOKUP(B592,'Balancete acumulado 2019'!$B$10:$I$1047,8,0),0)</f>
        <v>-92156.11</v>
      </c>
    </row>
    <row r="593" spans="1:21" hidden="1">
      <c r="A593"/>
      <c r="B593" s="35" t="s">
        <v>4369</v>
      </c>
      <c r="C593" s="34" t="s">
        <v>1</v>
      </c>
      <c r="D593" s="35" t="s">
        <v>4370</v>
      </c>
      <c r="E593" s="39"/>
      <c r="F593" s="5">
        <f t="shared" si="79"/>
        <v>13</v>
      </c>
      <c r="G593" s="5" t="str">
        <f t="shared" si="80"/>
        <v>6</v>
      </c>
      <c r="H593" s="81">
        <f>IFERROR(VLOOKUP(B593,'1º SEM 2019'!$B:$I,8,0),0)</f>
        <v>13616134.4</v>
      </c>
      <c r="I593" s="81">
        <f>IFERROR(VLOOKUP(B593,'07.2019'!$B$10:$J$954,8,0),0)</f>
        <v>13616134.4</v>
      </c>
      <c r="J593" s="81">
        <f>IFERROR(VLOOKUP(B593,'08.2019'!$B$10:$J$983,8,0),0)</f>
        <v>13616134.4</v>
      </c>
      <c r="K593" s="82">
        <f t="shared" si="83"/>
        <v>0</v>
      </c>
      <c r="L593" s="81">
        <f>IFERROR(VLOOKUP(B593,'09.2019'!$B$12:$J$998,8,0),0)</f>
        <v>13616134.4</v>
      </c>
      <c r="M593" s="82">
        <f t="shared" si="84"/>
        <v>0</v>
      </c>
      <c r="N593" s="81">
        <f>IFERROR(VLOOKUP(B593,'Balancete 10.2019'!$B$10:$J$1020,8,0),0)</f>
        <v>13616134.4</v>
      </c>
      <c r="O593" s="82">
        <f t="shared" si="85"/>
        <v>0</v>
      </c>
      <c r="P593" s="153">
        <f>IFERROR(VLOOKUP(B593,'Balancete 11.2019'!$B$11:$I$1020,8,0),0)</f>
        <v>13616134.4</v>
      </c>
      <c r="Q593" s="82">
        <f t="shared" si="86"/>
        <v>0</v>
      </c>
      <c r="R593" s="153">
        <f>IFERROR(VLOOKUP(B593,'Balancete 12.2019'!$B$10:$I$1033,8,0),0)</f>
        <v>13616134.4</v>
      </c>
      <c r="S593" s="82">
        <f t="shared" si="81"/>
        <v>0</v>
      </c>
      <c r="T593" s="85">
        <f t="shared" si="82"/>
        <v>0</v>
      </c>
      <c r="U593" s="153">
        <f>IFERROR(VLOOKUP(B593,'Balancete acumulado 2019'!$B$10:$I$1047,8,0),0)</f>
        <v>13616134.4</v>
      </c>
    </row>
    <row r="594" spans="1:21" hidden="1">
      <c r="A594"/>
      <c r="B594" s="35" t="s">
        <v>4371</v>
      </c>
      <c r="C594" s="34" t="s">
        <v>1</v>
      </c>
      <c r="D594" s="35" t="s">
        <v>4372</v>
      </c>
      <c r="E594" s="39"/>
      <c r="F594" s="5">
        <f t="shared" si="79"/>
        <v>13</v>
      </c>
      <c r="G594" s="5" t="str">
        <f t="shared" si="80"/>
        <v>6</v>
      </c>
      <c r="H594" s="81">
        <f>IFERROR(VLOOKUP(B594,'1º SEM 2019'!$B:$I,8,0),0)</f>
        <v>13616134.4</v>
      </c>
      <c r="I594" s="81">
        <f>IFERROR(VLOOKUP(B594,'07.2019'!$B$10:$J$954,8,0),0)</f>
        <v>13616134.4</v>
      </c>
      <c r="J594" s="81">
        <f>IFERROR(VLOOKUP(B594,'08.2019'!$B$10:$J$983,8,0),0)</f>
        <v>13616134.4</v>
      </c>
      <c r="K594" s="82">
        <f t="shared" si="83"/>
        <v>0</v>
      </c>
      <c r="L594" s="81">
        <f>IFERROR(VLOOKUP(B594,'09.2019'!$B$12:$J$998,8,0),0)</f>
        <v>13616134.4</v>
      </c>
      <c r="M594" s="82">
        <f t="shared" si="84"/>
        <v>0</v>
      </c>
      <c r="N594" s="81">
        <f>IFERROR(VLOOKUP(B594,'Balancete 10.2019'!$B$10:$J$1020,8,0),0)</f>
        <v>13616134.4</v>
      </c>
      <c r="O594" s="82">
        <f t="shared" si="85"/>
        <v>0</v>
      </c>
      <c r="P594" s="153">
        <f>IFERROR(VLOOKUP(B594,'Balancete 11.2019'!$B$11:$I$1020,8,0),0)</f>
        <v>13616134.4</v>
      </c>
      <c r="Q594" s="82">
        <f t="shared" si="86"/>
        <v>0</v>
      </c>
      <c r="R594" s="153">
        <f>IFERROR(VLOOKUP(B594,'Balancete 12.2019'!$B$10:$I$1033,8,0),0)</f>
        <v>13616134.4</v>
      </c>
      <c r="S594" s="82">
        <f t="shared" si="81"/>
        <v>0</v>
      </c>
      <c r="T594" s="85">
        <f t="shared" si="82"/>
        <v>0</v>
      </c>
      <c r="U594" s="153">
        <f>IFERROR(VLOOKUP(B594,'Balancete acumulado 2019'!$B$10:$I$1047,8,0),0)</f>
        <v>13616134.4</v>
      </c>
    </row>
    <row r="595" spans="1:21" hidden="1">
      <c r="B595" s="39" t="s">
        <v>4373</v>
      </c>
      <c r="C595" s="38" t="s">
        <v>4374</v>
      </c>
      <c r="D595" s="39" t="s">
        <v>4375</v>
      </c>
      <c r="E595" s="39" t="s">
        <v>6118</v>
      </c>
      <c r="F595" s="5">
        <f t="shared" si="79"/>
        <v>18</v>
      </c>
      <c r="G595" s="5" t="str">
        <f t="shared" si="80"/>
        <v>6</v>
      </c>
      <c r="H595" s="81">
        <f>IFERROR(VLOOKUP(B595,'1º SEM 2019'!$B:$I,8,0),0)</f>
        <v>13616134.4</v>
      </c>
      <c r="I595" s="81">
        <f>IFERROR(VLOOKUP(B595,'07.2019'!$B$10:$J$954,8,0),0)</f>
        <v>13616134.4</v>
      </c>
      <c r="J595" s="81">
        <f>IFERROR(VLOOKUP(B595,'08.2019'!$B$10:$J$983,8,0),0)</f>
        <v>13616134.4</v>
      </c>
      <c r="K595" s="82">
        <f t="shared" si="83"/>
        <v>0</v>
      </c>
      <c r="L595" s="81">
        <f>IFERROR(VLOOKUP(B595,'09.2019'!$B$12:$J$998,8,0),0)</f>
        <v>13616134.4</v>
      </c>
      <c r="M595" s="82">
        <f t="shared" si="84"/>
        <v>0</v>
      </c>
      <c r="N595" s="81">
        <f>IFERROR(VLOOKUP(B595,'Balancete 10.2019'!$B$10:$J$1020,8,0),0)</f>
        <v>13616134.4</v>
      </c>
      <c r="O595" s="82">
        <f t="shared" si="85"/>
        <v>0</v>
      </c>
      <c r="P595" s="153">
        <f>IFERROR(VLOOKUP(B595,'Balancete 11.2019'!$B$11:$I$1020,8,0),0)</f>
        <v>13616134.4</v>
      </c>
      <c r="Q595" s="82">
        <f t="shared" si="86"/>
        <v>0</v>
      </c>
      <c r="R595" s="153">
        <f>IFERROR(VLOOKUP(B595,'Balancete 12.2019'!$B$10:$I$1033,8,0),0)</f>
        <v>13616134.4</v>
      </c>
      <c r="S595" s="82">
        <f t="shared" si="81"/>
        <v>0</v>
      </c>
      <c r="T595" s="85">
        <f t="shared" si="82"/>
        <v>0</v>
      </c>
      <c r="U595" s="153">
        <f>IFERROR(VLOOKUP(B595,'Balancete acumulado 2019'!$B$10:$I$1047,8,0),0)</f>
        <v>13616134.4</v>
      </c>
    </row>
    <row r="596" spans="1:21" hidden="1">
      <c r="A596"/>
      <c r="B596" s="35" t="s">
        <v>5780</v>
      </c>
      <c r="C596" s="34" t="s">
        <v>1</v>
      </c>
      <c r="D596" s="35" t="s">
        <v>5781</v>
      </c>
      <c r="E596" s="39"/>
      <c r="F596" s="5">
        <f t="shared" si="79"/>
        <v>13</v>
      </c>
      <c r="G596" s="5" t="str">
        <f t="shared" si="80"/>
        <v>6</v>
      </c>
      <c r="H596" s="81">
        <f>IFERROR(VLOOKUP(B596,'1º SEM 2019'!$B:$I,8,0),0)</f>
        <v>0</v>
      </c>
      <c r="I596" s="81">
        <f>IFERROR(VLOOKUP(B596,'07.2019'!$B$10:$J$954,8,0),0)</f>
        <v>3091914.52</v>
      </c>
      <c r="J596" s="81">
        <f>IFERROR(VLOOKUP(B596,'08.2019'!$B$10:$J$983,8,0),0)</f>
        <v>3091914.52</v>
      </c>
      <c r="K596" s="82">
        <f t="shared" si="83"/>
        <v>0</v>
      </c>
      <c r="L596" s="81">
        <f>IFERROR(VLOOKUP(B596,'09.2019'!$B$12:$J$998,8,0),0)</f>
        <v>3091914.52</v>
      </c>
      <c r="M596" s="82">
        <f t="shared" si="84"/>
        <v>0</v>
      </c>
      <c r="N596" s="81">
        <f>IFERROR(VLOOKUP(B596,'Balancete 10.2019'!$B$10:$J$1020,8,0),0)</f>
        <v>3091914.52</v>
      </c>
      <c r="O596" s="82">
        <f t="shared" si="85"/>
        <v>0</v>
      </c>
      <c r="P596" s="153">
        <f>IFERROR(VLOOKUP(B596,'Balancete 11.2019'!$B$11:$I$1020,8,0),0)</f>
        <v>3091914.52</v>
      </c>
      <c r="Q596" s="82">
        <f t="shared" si="86"/>
        <v>0</v>
      </c>
      <c r="R596" s="153">
        <f>IFERROR(VLOOKUP(B596,'Balancete 12.2019'!$B$10:$I$1033,8,0),0)</f>
        <v>3091914.52</v>
      </c>
      <c r="S596" s="82">
        <f t="shared" si="81"/>
        <v>0</v>
      </c>
      <c r="T596" s="85">
        <f t="shared" si="82"/>
        <v>0</v>
      </c>
      <c r="U596" s="153">
        <f>IFERROR(VLOOKUP(B596,'Balancete acumulado 2019'!$B$10:$I$1047,8,0),0)</f>
        <v>0</v>
      </c>
    </row>
    <row r="597" spans="1:21" hidden="1">
      <c r="A597"/>
      <c r="B597" s="35" t="s">
        <v>5782</v>
      </c>
      <c r="C597" s="34" t="s">
        <v>1</v>
      </c>
      <c r="D597" s="35" t="s">
        <v>5783</v>
      </c>
      <c r="E597" s="39"/>
      <c r="F597" s="5">
        <f t="shared" si="79"/>
        <v>13</v>
      </c>
      <c r="G597" s="5" t="str">
        <f t="shared" si="80"/>
        <v>6</v>
      </c>
      <c r="H597" s="81">
        <f>IFERROR(VLOOKUP(B597,'1º SEM 2019'!$B:$I,8,0),0)</f>
        <v>0</v>
      </c>
      <c r="I597" s="81">
        <f>IFERROR(VLOOKUP(B597,'07.2019'!$B$10:$J$954,8,0),0)</f>
        <v>3091914.52</v>
      </c>
      <c r="J597" s="81">
        <f>IFERROR(VLOOKUP(B597,'08.2019'!$B$10:$J$983,8,0),0)</f>
        <v>3091914.52</v>
      </c>
      <c r="K597" s="82">
        <f t="shared" si="83"/>
        <v>0</v>
      </c>
      <c r="L597" s="81">
        <f>IFERROR(VLOOKUP(B597,'09.2019'!$B$12:$J$998,8,0),0)</f>
        <v>3091914.52</v>
      </c>
      <c r="M597" s="82">
        <f t="shared" si="84"/>
        <v>0</v>
      </c>
      <c r="N597" s="81">
        <f>IFERROR(VLOOKUP(B597,'Balancete 10.2019'!$B$10:$J$1020,8,0),0)</f>
        <v>3091914.52</v>
      </c>
      <c r="O597" s="82">
        <f t="shared" si="85"/>
        <v>0</v>
      </c>
      <c r="P597" s="153">
        <f>IFERROR(VLOOKUP(B597,'Balancete 11.2019'!$B$11:$I$1020,8,0),0)</f>
        <v>3091914.52</v>
      </c>
      <c r="Q597" s="82">
        <f t="shared" si="86"/>
        <v>0</v>
      </c>
      <c r="R597" s="153">
        <f>IFERROR(VLOOKUP(B597,'Balancete 12.2019'!$B$10:$I$1033,8,0),0)</f>
        <v>3091914.52</v>
      </c>
      <c r="S597" s="82">
        <f t="shared" si="81"/>
        <v>0</v>
      </c>
      <c r="T597" s="85">
        <f t="shared" si="82"/>
        <v>0</v>
      </c>
      <c r="U597" s="153">
        <f>IFERROR(VLOOKUP(B597,'Balancete acumulado 2019'!$B$10:$I$1047,8,0),0)</f>
        <v>0</v>
      </c>
    </row>
    <row r="598" spans="1:21" hidden="1">
      <c r="B598" s="39" t="s">
        <v>5784</v>
      </c>
      <c r="C598" s="38" t="s">
        <v>5785</v>
      </c>
      <c r="D598" s="39" t="s">
        <v>5786</v>
      </c>
      <c r="E598" s="39" t="s">
        <v>6119</v>
      </c>
      <c r="F598" s="5">
        <f t="shared" si="79"/>
        <v>18</v>
      </c>
      <c r="G598" s="5" t="str">
        <f t="shared" si="80"/>
        <v>6</v>
      </c>
      <c r="H598" s="81">
        <f>IFERROR(VLOOKUP(B598,'1º SEM 2019'!$B:$I,8,0),0)</f>
        <v>0</v>
      </c>
      <c r="I598" s="81">
        <f>IFERROR(VLOOKUP(B598,'07.2019'!$B$10:$J$954,8,0),0)</f>
        <v>3091914.52</v>
      </c>
      <c r="J598" s="81">
        <f>IFERROR(VLOOKUP(B598,'08.2019'!$B$10:$J$983,8,0),0)</f>
        <v>3091914.52</v>
      </c>
      <c r="K598" s="82">
        <f t="shared" si="83"/>
        <v>0</v>
      </c>
      <c r="L598" s="81">
        <f>IFERROR(VLOOKUP(B598,'09.2019'!$B$12:$J$998,8,0),0)</f>
        <v>3091914.52</v>
      </c>
      <c r="M598" s="82">
        <f t="shared" si="84"/>
        <v>0</v>
      </c>
      <c r="N598" s="81">
        <f>IFERROR(VLOOKUP(B598,'Balancete 10.2019'!$B$10:$J$1020,8,0),0)</f>
        <v>3091914.52</v>
      </c>
      <c r="O598" s="82">
        <f t="shared" si="85"/>
        <v>0</v>
      </c>
      <c r="P598" s="153">
        <f>IFERROR(VLOOKUP(B598,'Balancete 11.2019'!$B$11:$I$1020,8,0),0)</f>
        <v>3091914.52</v>
      </c>
      <c r="Q598" s="82">
        <f t="shared" si="86"/>
        <v>0</v>
      </c>
      <c r="R598" s="153">
        <f>IFERROR(VLOOKUP(B598,'Balancete 12.2019'!$B$10:$I$1033,8,0),0)</f>
        <v>3091914.52</v>
      </c>
      <c r="S598" s="82">
        <f t="shared" si="81"/>
        <v>0</v>
      </c>
      <c r="T598" s="85">
        <f t="shared" si="82"/>
        <v>0</v>
      </c>
      <c r="U598" s="153">
        <f>IFERROR(VLOOKUP(B598,'Balancete acumulado 2019'!$B$10:$I$1047,8,0),0)</f>
        <v>0</v>
      </c>
    </row>
    <row r="599" spans="1:21" hidden="1">
      <c r="A599"/>
      <c r="B599" s="145" t="s">
        <v>4376</v>
      </c>
      <c r="C599" s="146" t="s">
        <v>1</v>
      </c>
      <c r="D599" s="145" t="s">
        <v>4377</v>
      </c>
      <c r="E599" s="39"/>
      <c r="F599" s="5">
        <f t="shared" si="79"/>
        <v>13</v>
      </c>
      <c r="G599" s="5" t="str">
        <f t="shared" si="80"/>
        <v>7</v>
      </c>
      <c r="H599" s="81">
        <f>IFERROR(VLOOKUP(B599,'1º SEM 2019'!$B:$I,8,0),0)</f>
        <v>25366536.41</v>
      </c>
      <c r="I599" s="81">
        <f>IFERROR(VLOOKUP(B599,'07.2019'!$B$10:$J$954,8,0),0)</f>
        <v>4856899.1399999997</v>
      </c>
      <c r="J599" s="81">
        <f>IFERROR(VLOOKUP(B599,'08.2019'!$B$10:$J$983,8,0),0)</f>
        <v>10810179.630000001</v>
      </c>
      <c r="K599" s="82">
        <f t="shared" si="83"/>
        <v>5953280.4900000012</v>
      </c>
      <c r="L599" s="81">
        <f>IFERROR(VLOOKUP(B599,'09.2019'!$B$12:$J$998,8,0),0)</f>
        <v>14660018.189999999</v>
      </c>
      <c r="M599" s="82">
        <f t="shared" si="84"/>
        <v>3849838.5599999987</v>
      </c>
      <c r="N599" s="81">
        <f>IFERROR(VLOOKUP(B599,'Balancete 10.2019'!$B$10:$J$1020,8,0),0)</f>
        <v>19278046.23</v>
      </c>
      <c r="O599" s="82">
        <f t="shared" si="85"/>
        <v>4618028.040000001</v>
      </c>
      <c r="P599" s="153">
        <f>IFERROR(VLOOKUP(B599,'Balancete 11.2019'!$B$11:$I$1020,8,0),0)</f>
        <v>23091413.129999999</v>
      </c>
      <c r="Q599" s="82">
        <f t="shared" si="86"/>
        <v>3813366.8999999985</v>
      </c>
      <c r="R599" s="153">
        <f>IFERROR(VLOOKUP(B599,'Balancete 12.2019'!$B$10:$I$1033,8,0),0)</f>
        <v>27234123.84</v>
      </c>
      <c r="S599" s="82">
        <f t="shared" si="81"/>
        <v>4142710.7100000009</v>
      </c>
      <c r="T599" s="85">
        <f t="shared" si="82"/>
        <v>8.636562351238819E-2</v>
      </c>
      <c r="U599" s="153">
        <f>IFERROR(VLOOKUP(B599,'Balancete acumulado 2019'!$B$10:$I$1047,8,0),0)</f>
        <v>52600660.25</v>
      </c>
    </row>
    <row r="600" spans="1:21" hidden="1">
      <c r="A600"/>
      <c r="B600" s="35" t="s">
        <v>4378</v>
      </c>
      <c r="C600" s="34" t="s">
        <v>1</v>
      </c>
      <c r="D600" s="35" t="s">
        <v>4379</v>
      </c>
      <c r="E600" s="39"/>
      <c r="F600" s="5">
        <f t="shared" si="79"/>
        <v>13</v>
      </c>
      <c r="G600" s="5" t="str">
        <f t="shared" si="80"/>
        <v>7</v>
      </c>
      <c r="H600" s="81">
        <f>IFERROR(VLOOKUP(B600,'1º SEM 2019'!$B:$I,8,0),0)</f>
        <v>25334310.300000001</v>
      </c>
      <c r="I600" s="81">
        <f>IFERROR(VLOOKUP(B600,'07.2019'!$B$10:$J$954,8,0),0)</f>
        <v>4728899.1399999997</v>
      </c>
      <c r="J600" s="81">
        <f>IFERROR(VLOOKUP(B600,'08.2019'!$B$10:$J$983,8,0),0)</f>
        <v>10666305.75</v>
      </c>
      <c r="K600" s="82">
        <f t="shared" si="83"/>
        <v>5937406.6100000003</v>
      </c>
      <c r="L600" s="81">
        <f>IFERROR(VLOOKUP(B600,'09.2019'!$B$12:$J$998,8,0),0)</f>
        <v>14511144.310000001</v>
      </c>
      <c r="M600" s="82">
        <f t="shared" si="84"/>
        <v>3844838.5600000005</v>
      </c>
      <c r="N600" s="81">
        <f>IFERROR(VLOOKUP(B600,'Balancete 10.2019'!$B$10:$J$1020,8,0),0)</f>
        <v>19088716.93</v>
      </c>
      <c r="O600" s="82">
        <f t="shared" si="85"/>
        <v>4577572.6199999992</v>
      </c>
      <c r="P600" s="153">
        <f>IFERROR(VLOOKUP(B600,'Balancete 11.2019'!$B$11:$I$1020,8,0),0)</f>
        <v>22877083.829999998</v>
      </c>
      <c r="Q600" s="82">
        <f t="shared" si="86"/>
        <v>3788366.8999999985</v>
      </c>
      <c r="R600" s="153">
        <f>IFERROR(VLOOKUP(B600,'Balancete 12.2019'!$B$10:$I$1033,8,0),0)</f>
        <v>26950985.989999998</v>
      </c>
      <c r="S600" s="82">
        <f t="shared" si="81"/>
        <v>4073902.16</v>
      </c>
      <c r="T600" s="85">
        <f t="shared" si="82"/>
        <v>7.5371596135527907E-2</v>
      </c>
      <c r="U600" s="153">
        <f>IFERROR(VLOOKUP(B600,'Balancete acumulado 2019'!$B$10:$I$1047,8,0),0)</f>
        <v>52285296.289999999</v>
      </c>
    </row>
    <row r="601" spans="1:21" hidden="1">
      <c r="A601"/>
      <c r="B601" s="35" t="s">
        <v>4380</v>
      </c>
      <c r="C601" s="34" t="s">
        <v>1</v>
      </c>
      <c r="D601" s="35" t="s">
        <v>4381</v>
      </c>
      <c r="E601" s="139"/>
      <c r="F601" s="5">
        <f t="shared" si="79"/>
        <v>13</v>
      </c>
      <c r="G601" s="5" t="str">
        <f t="shared" si="80"/>
        <v>7</v>
      </c>
      <c r="H601" s="81">
        <f>IFERROR(VLOOKUP(B601,'1º SEM 2019'!$B:$I,8,0),0)</f>
        <v>9763125.3200000003</v>
      </c>
      <c r="I601" s="81">
        <f>IFERROR(VLOOKUP(B601,'07.2019'!$B$10:$J$954,8,0),0)</f>
        <v>1673787</v>
      </c>
      <c r="J601" s="81">
        <f>IFERROR(VLOOKUP(B601,'08.2019'!$B$10:$J$983,8,0),0)</f>
        <v>3322725.33</v>
      </c>
      <c r="K601" s="82">
        <f t="shared" si="83"/>
        <v>1648938.33</v>
      </c>
      <c r="L601" s="81">
        <f>IFERROR(VLOOKUP(B601,'09.2019'!$B$12:$J$998,8,0),0)</f>
        <v>4975286.96</v>
      </c>
      <c r="M601" s="82">
        <f t="shared" si="84"/>
        <v>1652561.63</v>
      </c>
      <c r="N601" s="81">
        <f>IFERROR(VLOOKUP(B601,'Balancete 10.2019'!$B$10:$J$1020,8,0),0)</f>
        <v>6895266.7699999996</v>
      </c>
      <c r="O601" s="82">
        <f t="shared" si="85"/>
        <v>1919979.8099999996</v>
      </c>
      <c r="P601" s="153">
        <f>IFERROR(VLOOKUP(B601,'Balancete 11.2019'!$B$11:$I$1020,8,0),0)</f>
        <v>8684716.7200000007</v>
      </c>
      <c r="Q601" s="82">
        <f t="shared" si="86"/>
        <v>1789449.9500000011</v>
      </c>
      <c r="R601" s="153">
        <f>IFERROR(VLOOKUP(B601,'Balancete 12.2019'!$B$10:$I$1033,8,0),0)</f>
        <v>10606569.41</v>
      </c>
      <c r="S601" s="82">
        <f t="shared" si="81"/>
        <v>1921852.6899999995</v>
      </c>
      <c r="T601" s="85">
        <f t="shared" si="82"/>
        <v>7.3990747827285208E-2</v>
      </c>
      <c r="U601" s="153">
        <f>IFERROR(VLOOKUP(B601,'Balancete acumulado 2019'!$B$10:$I$1047,8,0),0)</f>
        <v>20369694.73</v>
      </c>
    </row>
    <row r="602" spans="1:21" hidden="1">
      <c r="A602"/>
      <c r="B602" s="35" t="s">
        <v>4382</v>
      </c>
      <c r="C602" s="34" t="s">
        <v>1</v>
      </c>
      <c r="D602" s="35" t="s">
        <v>4383</v>
      </c>
      <c r="E602" s="139"/>
      <c r="F602" s="5">
        <f t="shared" si="79"/>
        <v>13</v>
      </c>
      <c r="G602" s="5" t="str">
        <f t="shared" si="80"/>
        <v>7</v>
      </c>
      <c r="H602" s="81">
        <f>IFERROR(VLOOKUP(B602,'1º SEM 2019'!$B:$I,8,0),0)</f>
        <v>302033.68</v>
      </c>
      <c r="I602" s="81">
        <f>IFERROR(VLOOKUP(B602,'07.2019'!$B$10:$J$954,8,0),0)</f>
        <v>47795.44</v>
      </c>
      <c r="J602" s="81">
        <f>IFERROR(VLOOKUP(B602,'08.2019'!$B$10:$J$983,8,0),0)</f>
        <v>85105.18</v>
      </c>
      <c r="K602" s="82">
        <f t="shared" si="83"/>
        <v>37309.739999999991</v>
      </c>
      <c r="L602" s="81">
        <f>IFERROR(VLOOKUP(B602,'09.2019'!$B$12:$J$998,8,0),0)</f>
        <v>121667.17</v>
      </c>
      <c r="M602" s="82">
        <f t="shared" si="84"/>
        <v>36561.990000000005</v>
      </c>
      <c r="N602" s="81">
        <f>IFERROR(VLOOKUP(B602,'Balancete 10.2019'!$B$10:$J$1020,8,0),0)</f>
        <v>160443.89000000001</v>
      </c>
      <c r="O602" s="82">
        <f t="shared" si="85"/>
        <v>38776.720000000016</v>
      </c>
      <c r="P602" s="153">
        <f>IFERROR(VLOOKUP(B602,'Balancete 11.2019'!$B$11:$I$1020,8,0),0)</f>
        <v>199881.22</v>
      </c>
      <c r="Q602" s="82">
        <f t="shared" si="86"/>
        <v>39437.329999999987</v>
      </c>
      <c r="R602" s="153">
        <f>IFERROR(VLOOKUP(B602,'Balancete 12.2019'!$B$10:$I$1033,8,0),0)</f>
        <v>250059.63</v>
      </c>
      <c r="S602" s="82">
        <f t="shared" si="81"/>
        <v>50178.41</v>
      </c>
      <c r="T602" s="85">
        <f t="shared" si="82"/>
        <v>0.27235819463437361</v>
      </c>
      <c r="U602" s="153">
        <f>IFERROR(VLOOKUP(B602,'Balancete acumulado 2019'!$B$10:$I$1047,8,0),0)</f>
        <v>552093.31000000006</v>
      </c>
    </row>
    <row r="603" spans="1:21">
      <c r="A603"/>
      <c r="B603" s="35" t="s">
        <v>4384</v>
      </c>
      <c r="C603" s="34" t="s">
        <v>4385</v>
      </c>
      <c r="D603" s="35" t="s">
        <v>4386</v>
      </c>
      <c r="E603" s="139" t="s">
        <v>6050</v>
      </c>
      <c r="F603" s="5">
        <f t="shared" si="79"/>
        <v>18</v>
      </c>
      <c r="G603" s="5" t="str">
        <f t="shared" si="80"/>
        <v>7</v>
      </c>
      <c r="H603" s="81">
        <f>IFERROR(VLOOKUP(B603,'1º SEM 2019'!$B:$I,8,0),0)</f>
        <v>302033.68</v>
      </c>
      <c r="I603" s="81">
        <f>IFERROR(VLOOKUP(B603,'07.2019'!$B$10:$J$954,8,0),0)</f>
        <v>47795.44</v>
      </c>
      <c r="J603" s="81">
        <f>IFERROR(VLOOKUP(B603,'08.2019'!$B$10:$J$983,8,0),0)</f>
        <v>85105.18</v>
      </c>
      <c r="K603" s="82">
        <f t="shared" si="83"/>
        <v>37309.739999999991</v>
      </c>
      <c r="L603" s="81">
        <f>IFERROR(VLOOKUP(B603,'09.2019'!$B$12:$J$998,8,0),0)</f>
        <v>121667.17</v>
      </c>
      <c r="M603" s="82">
        <f t="shared" si="84"/>
        <v>36561.990000000005</v>
      </c>
      <c r="N603" s="81">
        <f>IFERROR(VLOOKUP(B603,'Balancete 10.2019'!$B$10:$J$1020,8,0),0)</f>
        <v>160443.89000000001</v>
      </c>
      <c r="O603" s="82">
        <f t="shared" si="85"/>
        <v>38776.720000000016</v>
      </c>
      <c r="P603" s="153">
        <f>IFERROR(VLOOKUP(B603,'Balancete 11.2019'!$B$11:$I$1020,8,0),0)</f>
        <v>199881.22</v>
      </c>
      <c r="Q603" s="82">
        <f t="shared" si="86"/>
        <v>39437.329999999987</v>
      </c>
      <c r="R603" s="153">
        <f>IFERROR(VLOOKUP(B603,'Balancete 12.2019'!$B$10:$I$1033,8,0),0)</f>
        <v>250059.63</v>
      </c>
      <c r="S603" s="82">
        <f t="shared" si="81"/>
        <v>50178.41</v>
      </c>
      <c r="T603" s="85">
        <f t="shared" si="82"/>
        <v>0.27235819463437361</v>
      </c>
      <c r="U603" s="153">
        <f>IFERROR(VLOOKUP(B603,'Balancete acumulado 2019'!$B$10:$I$1047,8,0),0)</f>
        <v>552093.31000000006</v>
      </c>
    </row>
    <row r="604" spans="1:21" hidden="1">
      <c r="A604"/>
      <c r="B604" s="35" t="s">
        <v>4387</v>
      </c>
      <c r="C604" s="34" t="s">
        <v>1</v>
      </c>
      <c r="D604" s="35" t="s">
        <v>4388</v>
      </c>
      <c r="E604" s="139"/>
      <c r="F604" s="5">
        <f t="shared" si="79"/>
        <v>13</v>
      </c>
      <c r="G604" s="5" t="str">
        <f t="shared" si="80"/>
        <v>7</v>
      </c>
      <c r="H604" s="81">
        <f>IFERROR(VLOOKUP(B604,'1º SEM 2019'!$B:$I,8,0),0)</f>
        <v>7441751.4699999997</v>
      </c>
      <c r="I604" s="81">
        <f>IFERROR(VLOOKUP(B604,'07.2019'!$B$10:$J$954,8,0),0)</f>
        <v>1226000.43</v>
      </c>
      <c r="J604" s="81">
        <f>IFERROR(VLOOKUP(B604,'08.2019'!$B$10:$J$983,8,0),0)</f>
        <v>2406729.73</v>
      </c>
      <c r="K604" s="82">
        <f t="shared" si="83"/>
        <v>1180729.3</v>
      </c>
      <c r="L604" s="81">
        <f>IFERROR(VLOOKUP(B604,'09.2019'!$B$12:$J$998,8,0),0)</f>
        <v>3581134.42</v>
      </c>
      <c r="M604" s="82">
        <f t="shared" si="84"/>
        <v>1174404.69</v>
      </c>
      <c r="N604" s="81">
        <f>IFERROR(VLOOKUP(B604,'Balancete 10.2019'!$B$10:$J$1020,8,0),0)</f>
        <v>4929959.88</v>
      </c>
      <c r="O604" s="82">
        <f t="shared" si="85"/>
        <v>1348825.46</v>
      </c>
      <c r="P604" s="153">
        <f>IFERROR(VLOOKUP(B604,'Balancete 11.2019'!$B$11:$I$1020,8,0),0)</f>
        <v>6196484.25</v>
      </c>
      <c r="Q604" s="82">
        <f t="shared" si="86"/>
        <v>1266524.3700000001</v>
      </c>
      <c r="R604" s="153">
        <f>IFERROR(VLOOKUP(B604,'Balancete 12.2019'!$B$10:$I$1033,8,0),0)</f>
        <v>7535255.6100000003</v>
      </c>
      <c r="S604" s="82">
        <f t="shared" si="81"/>
        <v>1338771.3600000003</v>
      </c>
      <c r="T604" s="85">
        <f t="shared" si="82"/>
        <v>5.7043505605818057E-2</v>
      </c>
      <c r="U604" s="153">
        <f>IFERROR(VLOOKUP(B604,'Balancete acumulado 2019'!$B$10:$I$1047,8,0),0)</f>
        <v>14977007.08</v>
      </c>
    </row>
    <row r="605" spans="1:21">
      <c r="A605"/>
      <c r="B605" s="35" t="s">
        <v>4389</v>
      </c>
      <c r="C605" s="34" t="s">
        <v>4390</v>
      </c>
      <c r="D605" s="35" t="s">
        <v>4391</v>
      </c>
      <c r="E605" s="139" t="s">
        <v>6050</v>
      </c>
      <c r="F605" s="5">
        <f t="shared" si="79"/>
        <v>18</v>
      </c>
      <c r="G605" s="5" t="str">
        <f t="shared" si="80"/>
        <v>7</v>
      </c>
      <c r="H605" s="81">
        <f>IFERROR(VLOOKUP(B605,'1º SEM 2019'!$B:$I,8,0),0)</f>
        <v>28058.66</v>
      </c>
      <c r="I605" s="81">
        <f>IFERROR(VLOOKUP(B605,'07.2019'!$B$10:$J$954,8,0),0)</f>
        <v>795.04</v>
      </c>
      <c r="J605" s="81">
        <f>IFERROR(VLOOKUP(B605,'08.2019'!$B$10:$J$983,8,0),0)</f>
        <v>890.04</v>
      </c>
      <c r="K605" s="82">
        <f t="shared" si="83"/>
        <v>95</v>
      </c>
      <c r="L605" s="81">
        <f>IFERROR(VLOOKUP(B605,'09.2019'!$B$12:$J$998,8,0),0)</f>
        <v>2452.96</v>
      </c>
      <c r="M605" s="82">
        <f t="shared" si="84"/>
        <v>1562.92</v>
      </c>
      <c r="N605" s="81">
        <f>IFERROR(VLOOKUP(B605,'Balancete 10.2019'!$B$10:$J$1020,8,0),0)</f>
        <v>7883.4</v>
      </c>
      <c r="O605" s="82">
        <f t="shared" si="85"/>
        <v>5430.44</v>
      </c>
      <c r="P605" s="153">
        <f>IFERROR(VLOOKUP(B605,'Balancete 11.2019'!$B$11:$I$1020,8,0),0)</f>
        <v>8405.64</v>
      </c>
      <c r="Q605" s="82">
        <f t="shared" si="86"/>
        <v>522.23999999999978</v>
      </c>
      <c r="R605" s="153">
        <f>IFERROR(VLOOKUP(B605,'Balancete 12.2019'!$B$10:$I$1033,8,0),0)</f>
        <v>11058.7</v>
      </c>
      <c r="S605" s="82">
        <f t="shared" si="81"/>
        <v>2653.0600000000013</v>
      </c>
      <c r="T605" s="85">
        <f t="shared" si="82"/>
        <v>4.0801547181372593</v>
      </c>
      <c r="U605" s="153">
        <f>IFERROR(VLOOKUP(B605,'Balancete acumulado 2019'!$B$10:$I$1047,8,0),0)</f>
        <v>39117.360000000001</v>
      </c>
    </row>
    <row r="606" spans="1:21">
      <c r="A606"/>
      <c r="B606" s="35" t="s">
        <v>4392</v>
      </c>
      <c r="C606" s="34" t="s">
        <v>4393</v>
      </c>
      <c r="D606" s="35" t="s">
        <v>3015</v>
      </c>
      <c r="E606" s="139" t="s">
        <v>6050</v>
      </c>
      <c r="F606" s="5">
        <f t="shared" si="79"/>
        <v>18</v>
      </c>
      <c r="G606" s="5" t="str">
        <f t="shared" si="80"/>
        <v>7</v>
      </c>
      <c r="H606" s="81">
        <f>IFERROR(VLOOKUP(B606,'1º SEM 2019'!$B:$I,8,0),0)</f>
        <v>512671.05</v>
      </c>
      <c r="I606" s="81">
        <f>IFERROR(VLOOKUP(B606,'07.2019'!$B$10:$J$954,8,0),0)</f>
        <v>93474.62</v>
      </c>
      <c r="J606" s="81">
        <f>IFERROR(VLOOKUP(B606,'08.2019'!$B$10:$J$983,8,0),0)</f>
        <v>175803.21</v>
      </c>
      <c r="K606" s="82">
        <f t="shared" si="83"/>
        <v>82328.59</v>
      </c>
      <c r="L606" s="81">
        <f>IFERROR(VLOOKUP(B606,'09.2019'!$B$12:$J$998,8,0),0)</f>
        <v>265213.01</v>
      </c>
      <c r="M606" s="82">
        <f t="shared" si="84"/>
        <v>89409.800000000017</v>
      </c>
      <c r="N606" s="81">
        <f>IFERROR(VLOOKUP(B606,'Balancete 10.2019'!$B$10:$J$1020,8,0),0)</f>
        <v>353632.4</v>
      </c>
      <c r="O606" s="82">
        <f t="shared" si="85"/>
        <v>88419.390000000014</v>
      </c>
      <c r="P606" s="153">
        <f>IFERROR(VLOOKUP(B606,'Balancete 11.2019'!$B$11:$I$1020,8,0),0)</f>
        <v>434326.87</v>
      </c>
      <c r="Q606" s="82">
        <f t="shared" si="86"/>
        <v>80694.469999999972</v>
      </c>
      <c r="R606" s="153">
        <f>IFERROR(VLOOKUP(B606,'Balancete 12.2019'!$B$10:$I$1033,8,0),0)</f>
        <v>523614.29</v>
      </c>
      <c r="S606" s="82">
        <f t="shared" si="81"/>
        <v>89287.419999999984</v>
      </c>
      <c r="T606" s="85">
        <f t="shared" si="82"/>
        <v>0.10648747057883901</v>
      </c>
      <c r="U606" s="153">
        <f>IFERROR(VLOOKUP(B606,'Balancete acumulado 2019'!$B$10:$I$1047,8,0),0)</f>
        <v>1036285.34</v>
      </c>
    </row>
    <row r="607" spans="1:21">
      <c r="A607"/>
      <c r="B607" s="35" t="s">
        <v>4394</v>
      </c>
      <c r="C607" s="34" t="s">
        <v>4395</v>
      </c>
      <c r="D607" s="35" t="s">
        <v>3036</v>
      </c>
      <c r="E607" s="139" t="s">
        <v>6050</v>
      </c>
      <c r="F607" s="5">
        <f t="shared" si="79"/>
        <v>18</v>
      </c>
      <c r="G607" s="5" t="str">
        <f t="shared" si="80"/>
        <v>7</v>
      </c>
      <c r="H607" s="81">
        <f>IFERROR(VLOOKUP(B607,'1º SEM 2019'!$B:$I,8,0),0)</f>
        <v>1100873.02</v>
      </c>
      <c r="I607" s="81">
        <f>IFERROR(VLOOKUP(B607,'07.2019'!$B$10:$J$954,8,0),0)</f>
        <v>215842.18</v>
      </c>
      <c r="J607" s="81">
        <f>IFERROR(VLOOKUP(B607,'08.2019'!$B$10:$J$983,8,0),0)</f>
        <v>397692.14</v>
      </c>
      <c r="K607" s="82">
        <f t="shared" si="83"/>
        <v>181849.96000000002</v>
      </c>
      <c r="L607" s="81">
        <f>IFERROR(VLOOKUP(B607,'09.2019'!$B$12:$J$998,8,0),0)</f>
        <v>599231.39</v>
      </c>
      <c r="M607" s="82">
        <f t="shared" si="84"/>
        <v>201539.25</v>
      </c>
      <c r="N607" s="81">
        <f>IFERROR(VLOOKUP(B607,'Balancete 10.2019'!$B$10:$J$1020,8,0),0)</f>
        <v>828160.22</v>
      </c>
      <c r="O607" s="82">
        <f t="shared" si="85"/>
        <v>228928.82999999996</v>
      </c>
      <c r="P607" s="153">
        <f>IFERROR(VLOOKUP(B607,'Balancete 11.2019'!$B$11:$I$1020,8,0),0)</f>
        <v>1021783.51</v>
      </c>
      <c r="Q607" s="82">
        <f t="shared" si="86"/>
        <v>193623.29000000004</v>
      </c>
      <c r="R607" s="153">
        <f>IFERROR(VLOOKUP(B607,'Balancete 12.2019'!$B$10:$I$1033,8,0),0)</f>
        <v>1252868.1000000001</v>
      </c>
      <c r="S607" s="82">
        <f t="shared" si="81"/>
        <v>231084.59000000008</v>
      </c>
      <c r="T607" s="85">
        <f t="shared" si="82"/>
        <v>0.1934751754295676</v>
      </c>
      <c r="U607" s="153">
        <f>IFERROR(VLOOKUP(B607,'Balancete acumulado 2019'!$B$10:$I$1047,8,0),0)</f>
        <v>2353741.12</v>
      </c>
    </row>
    <row r="608" spans="1:21">
      <c r="A608"/>
      <c r="B608" s="35" t="s">
        <v>5801</v>
      </c>
      <c r="C608" s="34" t="s">
        <v>5802</v>
      </c>
      <c r="D608" s="35" t="s">
        <v>5803</v>
      </c>
      <c r="E608" s="139" t="s">
        <v>6050</v>
      </c>
      <c r="F608" s="5">
        <f t="shared" si="79"/>
        <v>18</v>
      </c>
      <c r="G608" s="5" t="str">
        <f t="shared" si="80"/>
        <v>7</v>
      </c>
      <c r="H608" s="81">
        <f>IFERROR(VLOOKUP(B608,'1º SEM 2019'!$B:$I,8,0),0)</f>
        <v>0</v>
      </c>
      <c r="I608" s="81">
        <f>IFERROR(VLOOKUP(B608,'07.2019'!$B$10:$J$954,8,0),0)</f>
        <v>1349.28</v>
      </c>
      <c r="J608" s="81">
        <f>IFERROR(VLOOKUP(B608,'08.2019'!$B$10:$J$983,8,0),0)</f>
        <v>1349.28</v>
      </c>
      <c r="K608" s="82">
        <f t="shared" si="83"/>
        <v>0</v>
      </c>
      <c r="L608" s="81">
        <f>IFERROR(VLOOKUP(B608,'09.2019'!$B$12:$J$998,8,0),0)</f>
        <v>3824.9</v>
      </c>
      <c r="M608" s="82">
        <f t="shared" si="84"/>
        <v>2475.62</v>
      </c>
      <c r="N608" s="81">
        <f>IFERROR(VLOOKUP(B608,'Balancete 10.2019'!$B$10:$J$1020,8,0),0)</f>
        <v>14585.99</v>
      </c>
      <c r="O608" s="82">
        <f t="shared" si="85"/>
        <v>10761.09</v>
      </c>
      <c r="P608" s="153">
        <f>IFERROR(VLOOKUP(B608,'Balancete 11.2019'!$B$11:$I$1020,8,0),0)</f>
        <v>49721.42</v>
      </c>
      <c r="Q608" s="82">
        <f t="shared" si="86"/>
        <v>35135.43</v>
      </c>
      <c r="R608" s="153">
        <f>IFERROR(VLOOKUP(B608,'Balancete 12.2019'!$B$10:$I$1033,8,0),0)</f>
        <v>49721.42</v>
      </c>
      <c r="S608" s="82">
        <f t="shared" si="81"/>
        <v>0</v>
      </c>
      <c r="T608" s="85">
        <f t="shared" si="82"/>
        <v>-1</v>
      </c>
      <c r="U608" s="153">
        <f>IFERROR(VLOOKUP(B608,'Balancete acumulado 2019'!$B$10:$I$1047,8,0),0)</f>
        <v>49721.42</v>
      </c>
    </row>
    <row r="609" spans="1:21">
      <c r="A609"/>
      <c r="B609" s="35" t="s">
        <v>4396</v>
      </c>
      <c r="C609" s="34" t="s">
        <v>4397</v>
      </c>
      <c r="D609" s="35" t="s">
        <v>4398</v>
      </c>
      <c r="E609" s="139" t="s">
        <v>6050</v>
      </c>
      <c r="F609" s="5">
        <f t="shared" si="79"/>
        <v>18</v>
      </c>
      <c r="G609" s="5" t="str">
        <f t="shared" si="80"/>
        <v>7</v>
      </c>
      <c r="H609" s="81">
        <f>IFERROR(VLOOKUP(B609,'1º SEM 2019'!$B:$I,8,0),0)</f>
        <v>173120.99</v>
      </c>
      <c r="I609" s="81">
        <f>IFERROR(VLOOKUP(B609,'07.2019'!$B$10:$J$954,8,0),0)</f>
        <v>24569.02</v>
      </c>
      <c r="J609" s="81">
        <f>IFERROR(VLOOKUP(B609,'08.2019'!$B$10:$J$983,8,0),0)</f>
        <v>57070.58</v>
      </c>
      <c r="K609" s="82">
        <f t="shared" si="83"/>
        <v>32501.56</v>
      </c>
      <c r="L609" s="81">
        <f>IFERROR(VLOOKUP(B609,'09.2019'!$B$12:$J$998,8,0),0)</f>
        <v>76346.48</v>
      </c>
      <c r="M609" s="82">
        <f t="shared" si="84"/>
        <v>19275.899999999994</v>
      </c>
      <c r="N609" s="81">
        <f>IFERROR(VLOOKUP(B609,'Balancete 10.2019'!$B$10:$J$1020,8,0),0)</f>
        <v>106460.24</v>
      </c>
      <c r="O609" s="82">
        <f t="shared" si="85"/>
        <v>30113.760000000009</v>
      </c>
      <c r="P609" s="153">
        <f>IFERROR(VLOOKUP(B609,'Balancete 11.2019'!$B$11:$I$1020,8,0),0)</f>
        <v>129844.99</v>
      </c>
      <c r="Q609" s="82">
        <f t="shared" si="86"/>
        <v>23384.75</v>
      </c>
      <c r="R609" s="153">
        <f>IFERROR(VLOOKUP(B609,'Balancete 12.2019'!$B$10:$I$1033,8,0),0)</f>
        <v>146222.87</v>
      </c>
      <c r="S609" s="82">
        <f t="shared" si="81"/>
        <v>16377.87999999999</v>
      </c>
      <c r="T609" s="85">
        <f t="shared" si="82"/>
        <v>-0.29963416329017889</v>
      </c>
      <c r="U609" s="153">
        <f>IFERROR(VLOOKUP(B609,'Balancete acumulado 2019'!$B$10:$I$1047,8,0),0)</f>
        <v>319343.86</v>
      </c>
    </row>
    <row r="610" spans="1:21">
      <c r="A610"/>
      <c r="B610" s="35" t="s">
        <v>4399</v>
      </c>
      <c r="C610" s="34" t="s">
        <v>4400</v>
      </c>
      <c r="D610" s="35" t="s">
        <v>4401</v>
      </c>
      <c r="E610" s="139" t="s">
        <v>6050</v>
      </c>
      <c r="F610" s="5">
        <f t="shared" si="79"/>
        <v>18</v>
      </c>
      <c r="G610" s="5" t="str">
        <f t="shared" si="80"/>
        <v>7</v>
      </c>
      <c r="H610" s="81">
        <f>IFERROR(VLOOKUP(B610,'1º SEM 2019'!$B:$I,8,0),0)</f>
        <v>656842.12</v>
      </c>
      <c r="I610" s="81">
        <f>IFERROR(VLOOKUP(B610,'07.2019'!$B$10:$J$954,8,0),0)</f>
        <v>42711.59</v>
      </c>
      <c r="J610" s="81">
        <f>IFERROR(VLOOKUP(B610,'08.2019'!$B$10:$J$983,8,0),0)</f>
        <v>46485.13</v>
      </c>
      <c r="K610" s="82">
        <f t="shared" si="83"/>
        <v>3773.5400000000009</v>
      </c>
      <c r="L610" s="81">
        <f>IFERROR(VLOOKUP(B610,'09.2019'!$B$12:$J$998,8,0),0)</f>
        <v>47925.69</v>
      </c>
      <c r="M610" s="82">
        <f t="shared" si="84"/>
        <v>1440.5600000000049</v>
      </c>
      <c r="N610" s="81">
        <f>IFERROR(VLOOKUP(B610,'Balancete 10.2019'!$B$10:$J$1020,8,0),0)</f>
        <v>85159.01</v>
      </c>
      <c r="O610" s="82">
        <f t="shared" si="85"/>
        <v>37233.319999999992</v>
      </c>
      <c r="P610" s="153">
        <f>IFERROR(VLOOKUP(B610,'Balancete 11.2019'!$B$11:$I$1020,8,0),0)</f>
        <v>91935.7</v>
      </c>
      <c r="Q610" s="82">
        <f t="shared" si="86"/>
        <v>6776.6900000000023</v>
      </c>
      <c r="R610" s="153">
        <f>IFERROR(VLOOKUP(B610,'Balancete 12.2019'!$B$10:$I$1033,8,0),0)</f>
        <v>94989.42</v>
      </c>
      <c r="S610" s="82">
        <f t="shared" si="81"/>
        <v>3053.7200000000012</v>
      </c>
      <c r="T610" s="85">
        <f t="shared" si="82"/>
        <v>-0.54937882653625891</v>
      </c>
      <c r="U610" s="153">
        <f>IFERROR(VLOOKUP(B610,'Balancete acumulado 2019'!$B$10:$I$1047,8,0),0)</f>
        <v>751831.54</v>
      </c>
    </row>
    <row r="611" spans="1:21">
      <c r="A611"/>
      <c r="B611" s="35" t="s">
        <v>4402</v>
      </c>
      <c r="C611" s="34" t="s">
        <v>4403</v>
      </c>
      <c r="D611" s="35" t="s">
        <v>3000</v>
      </c>
      <c r="E611" s="139" t="s">
        <v>6050</v>
      </c>
      <c r="F611" s="5">
        <f t="shared" si="79"/>
        <v>18</v>
      </c>
      <c r="G611" s="5" t="str">
        <f t="shared" si="80"/>
        <v>7</v>
      </c>
      <c r="H611" s="81">
        <f>IFERROR(VLOOKUP(B611,'1º SEM 2019'!$B:$I,8,0),0)</f>
        <v>1395181.72</v>
      </c>
      <c r="I611" s="81">
        <f>IFERROR(VLOOKUP(B611,'07.2019'!$B$10:$J$954,8,0),0)</f>
        <v>236306.36</v>
      </c>
      <c r="J611" s="81">
        <f>IFERROR(VLOOKUP(B611,'08.2019'!$B$10:$J$983,8,0),0)</f>
        <v>483757.87</v>
      </c>
      <c r="K611" s="82">
        <f t="shared" si="83"/>
        <v>247451.51</v>
      </c>
      <c r="L611" s="81">
        <f>IFERROR(VLOOKUP(B611,'09.2019'!$B$12:$J$998,8,0),0)</f>
        <v>711700.56</v>
      </c>
      <c r="M611" s="82">
        <f t="shared" si="84"/>
        <v>227942.69000000006</v>
      </c>
      <c r="N611" s="81">
        <f>IFERROR(VLOOKUP(B611,'Balancete 10.2019'!$B$10:$J$1020,8,0),0)</f>
        <v>950522.87</v>
      </c>
      <c r="O611" s="82">
        <f t="shared" si="85"/>
        <v>238822.30999999994</v>
      </c>
      <c r="P611" s="153">
        <f>IFERROR(VLOOKUP(B611,'Balancete 11.2019'!$B$11:$I$1020,8,0),0)</f>
        <v>1176764.72</v>
      </c>
      <c r="Q611" s="82">
        <f t="shared" si="86"/>
        <v>226241.84999999998</v>
      </c>
      <c r="R611" s="153">
        <f>IFERROR(VLOOKUP(B611,'Balancete 12.2019'!$B$10:$I$1033,8,0),0)</f>
        <v>1417372.3</v>
      </c>
      <c r="S611" s="82">
        <f t="shared" si="81"/>
        <v>240607.58000000007</v>
      </c>
      <c r="T611" s="85">
        <f t="shared" si="82"/>
        <v>6.3497226529928508E-2</v>
      </c>
      <c r="U611" s="153">
        <f>IFERROR(VLOOKUP(B611,'Balancete acumulado 2019'!$B$10:$I$1047,8,0),0)</f>
        <v>2812554.02</v>
      </c>
    </row>
    <row r="612" spans="1:21">
      <c r="A612"/>
      <c r="B612" s="35" t="s">
        <v>4404</v>
      </c>
      <c r="C612" s="34" t="s">
        <v>4405</v>
      </c>
      <c r="D612" s="35" t="s">
        <v>3021</v>
      </c>
      <c r="E612" s="139" t="s">
        <v>6050</v>
      </c>
      <c r="F612" s="5">
        <f t="shared" si="79"/>
        <v>18</v>
      </c>
      <c r="G612" s="5" t="str">
        <f t="shared" si="80"/>
        <v>7</v>
      </c>
      <c r="H612" s="81">
        <f>IFERROR(VLOOKUP(B612,'1º SEM 2019'!$B:$I,8,0),0)</f>
        <v>3530669.52</v>
      </c>
      <c r="I612" s="81">
        <f>IFERROR(VLOOKUP(B612,'07.2019'!$B$10:$J$954,8,0),0)</f>
        <v>605276.74</v>
      </c>
      <c r="J612" s="81">
        <f>IFERROR(VLOOKUP(B612,'08.2019'!$B$10:$J$983,8,0),0)</f>
        <v>1232254.74</v>
      </c>
      <c r="K612" s="82">
        <f t="shared" si="83"/>
        <v>626978</v>
      </c>
      <c r="L612" s="81">
        <f>IFERROR(VLOOKUP(B612,'09.2019'!$B$12:$J$998,8,0),0)</f>
        <v>1857175.97</v>
      </c>
      <c r="M612" s="82">
        <f t="shared" si="84"/>
        <v>624921.23</v>
      </c>
      <c r="N612" s="81">
        <f>IFERROR(VLOOKUP(B612,'Balancete 10.2019'!$B$10:$J$1020,8,0),0)</f>
        <v>2560643.87</v>
      </c>
      <c r="O612" s="82">
        <f t="shared" si="85"/>
        <v>703467.90000000014</v>
      </c>
      <c r="P612" s="153">
        <f>IFERROR(VLOOKUP(B612,'Balancete 11.2019'!$B$11:$I$1020,8,0),0)</f>
        <v>3255797.9</v>
      </c>
      <c r="Q612" s="82">
        <f t="shared" si="86"/>
        <v>695154.0299999998</v>
      </c>
      <c r="R612" s="153">
        <f>IFERROR(VLOOKUP(B612,'Balancete 12.2019'!$B$10:$I$1033,8,0),0)</f>
        <v>4006141.92</v>
      </c>
      <c r="S612" s="82">
        <f t="shared" si="81"/>
        <v>750344.02</v>
      </c>
      <c r="T612" s="85">
        <f t="shared" si="82"/>
        <v>7.9392462128141883E-2</v>
      </c>
      <c r="U612" s="153">
        <f>IFERROR(VLOOKUP(B612,'Balancete acumulado 2019'!$B$10:$I$1047,8,0),0)</f>
        <v>7536811.4400000004</v>
      </c>
    </row>
    <row r="613" spans="1:21">
      <c r="A613"/>
      <c r="B613" s="35" t="s">
        <v>4406</v>
      </c>
      <c r="C613" s="34" t="s">
        <v>4407</v>
      </c>
      <c r="D613" s="35" t="s">
        <v>3042</v>
      </c>
      <c r="E613" s="139" t="s">
        <v>6050</v>
      </c>
      <c r="F613" s="5">
        <f t="shared" si="79"/>
        <v>18</v>
      </c>
      <c r="G613" s="5" t="str">
        <f t="shared" si="80"/>
        <v>7</v>
      </c>
      <c r="H613" s="81">
        <f>IFERROR(VLOOKUP(B613,'1º SEM 2019'!$B:$I,8,0),0)</f>
        <v>44334.39</v>
      </c>
      <c r="I613" s="81">
        <f>IFERROR(VLOOKUP(B613,'07.2019'!$B$10:$J$954,8,0),0)</f>
        <v>5675.6</v>
      </c>
      <c r="J613" s="81">
        <f>IFERROR(VLOOKUP(B613,'08.2019'!$B$10:$J$983,8,0),0)</f>
        <v>11426.74</v>
      </c>
      <c r="K613" s="82">
        <f t="shared" si="83"/>
        <v>5751.1399999999994</v>
      </c>
      <c r="L613" s="81">
        <f>IFERROR(VLOOKUP(B613,'09.2019'!$B$12:$J$998,8,0),0)</f>
        <v>17263.46</v>
      </c>
      <c r="M613" s="82">
        <f t="shared" si="84"/>
        <v>5836.7199999999993</v>
      </c>
      <c r="N613" s="81">
        <f>IFERROR(VLOOKUP(B613,'Balancete 10.2019'!$B$10:$J$1020,8,0),0)</f>
        <v>22911.88</v>
      </c>
      <c r="O613" s="82">
        <f t="shared" si="85"/>
        <v>5648.4200000000019</v>
      </c>
      <c r="P613" s="153">
        <f>IFERROR(VLOOKUP(B613,'Balancete 11.2019'!$B$11:$I$1020,8,0),0)</f>
        <v>27903.5</v>
      </c>
      <c r="Q613" s="82">
        <f t="shared" si="86"/>
        <v>4991.619999999999</v>
      </c>
      <c r="R613" s="153">
        <f>IFERROR(VLOOKUP(B613,'Balancete 12.2019'!$B$10:$I$1033,8,0),0)</f>
        <v>33266.589999999997</v>
      </c>
      <c r="S613" s="82">
        <f t="shared" si="81"/>
        <v>5363.0899999999965</v>
      </c>
      <c r="T613" s="85">
        <f t="shared" si="82"/>
        <v>7.4418725784414219E-2</v>
      </c>
      <c r="U613" s="153">
        <f>IFERROR(VLOOKUP(B613,'Balancete acumulado 2019'!$B$10:$I$1047,8,0),0)</f>
        <v>77600.98</v>
      </c>
    </row>
    <row r="614" spans="1:21" hidden="1">
      <c r="A614"/>
      <c r="B614" s="35" t="s">
        <v>4408</v>
      </c>
      <c r="C614" s="34" t="s">
        <v>1</v>
      </c>
      <c r="D614" s="35" t="s">
        <v>4409</v>
      </c>
      <c r="E614" s="139"/>
      <c r="F614" s="5">
        <f t="shared" si="79"/>
        <v>13</v>
      </c>
      <c r="G614" s="5" t="str">
        <f t="shared" si="80"/>
        <v>7</v>
      </c>
      <c r="H614" s="81">
        <f>IFERROR(VLOOKUP(B614,'1º SEM 2019'!$B:$I,8,0),0)</f>
        <v>716822.05</v>
      </c>
      <c r="I614" s="81">
        <f>IFERROR(VLOOKUP(B614,'07.2019'!$B$10:$J$954,8,0),0)</f>
        <v>121641.25</v>
      </c>
      <c r="J614" s="81">
        <f>IFERROR(VLOOKUP(B614,'08.2019'!$B$10:$J$983,8,0),0)</f>
        <v>243831.69</v>
      </c>
      <c r="K614" s="82">
        <f t="shared" si="83"/>
        <v>122190.44</v>
      </c>
      <c r="L614" s="81">
        <f>IFERROR(VLOOKUP(B614,'09.2019'!$B$12:$J$998,8,0),0)</f>
        <v>366913.66</v>
      </c>
      <c r="M614" s="82">
        <f t="shared" si="84"/>
        <v>123081.96999999997</v>
      </c>
      <c r="N614" s="81">
        <f>IFERROR(VLOOKUP(B614,'Balancete 10.2019'!$B$10:$J$1020,8,0),0)</f>
        <v>496861.98</v>
      </c>
      <c r="O614" s="82">
        <f t="shared" si="85"/>
        <v>129948.32</v>
      </c>
      <c r="P614" s="153">
        <f>IFERROR(VLOOKUP(B614,'Balancete 11.2019'!$B$11:$I$1020,8,0),0)</f>
        <v>627240.47</v>
      </c>
      <c r="Q614" s="82">
        <f t="shared" si="86"/>
        <v>130378.48999999999</v>
      </c>
      <c r="R614" s="153">
        <f>IFERROR(VLOOKUP(B614,'Balancete 12.2019'!$B$10:$I$1033,8,0),0)</f>
        <v>767270.24</v>
      </c>
      <c r="S614" s="82">
        <f t="shared" si="81"/>
        <v>140029.77000000002</v>
      </c>
      <c r="T614" s="85">
        <f t="shared" si="82"/>
        <v>7.4025094170058425E-2</v>
      </c>
      <c r="U614" s="153">
        <f>IFERROR(VLOOKUP(B614,'Balancete acumulado 2019'!$B$10:$I$1047,8,0),0)</f>
        <v>1484092.29</v>
      </c>
    </row>
    <row r="615" spans="1:21">
      <c r="A615"/>
      <c r="B615" s="35" t="s">
        <v>4410</v>
      </c>
      <c r="C615" s="34" t="s">
        <v>4411</v>
      </c>
      <c r="D615" s="35" t="s">
        <v>4412</v>
      </c>
      <c r="E615" s="139" t="s">
        <v>6050</v>
      </c>
      <c r="F615" s="5">
        <f t="shared" si="79"/>
        <v>18</v>
      </c>
      <c r="G615" s="5" t="str">
        <f t="shared" si="80"/>
        <v>7</v>
      </c>
      <c r="H615" s="81">
        <f>IFERROR(VLOOKUP(B615,'1º SEM 2019'!$B:$I,8,0),0)</f>
        <v>79987.460000000006</v>
      </c>
      <c r="I615" s="81">
        <f>IFERROR(VLOOKUP(B615,'07.2019'!$B$10:$J$954,8,0),0)</f>
        <v>12657.19</v>
      </c>
      <c r="J615" s="81">
        <f>IFERROR(VLOOKUP(B615,'08.2019'!$B$10:$J$983,8,0),0)</f>
        <v>26643.75</v>
      </c>
      <c r="K615" s="82">
        <f t="shared" si="83"/>
        <v>13986.56</v>
      </c>
      <c r="L615" s="81">
        <f>IFERROR(VLOOKUP(B615,'09.2019'!$B$12:$J$998,8,0),0)</f>
        <v>39196.54</v>
      </c>
      <c r="M615" s="82">
        <f t="shared" si="84"/>
        <v>12552.79</v>
      </c>
      <c r="N615" s="81">
        <f>IFERROR(VLOOKUP(B615,'Balancete 10.2019'!$B$10:$J$1020,8,0),0)</f>
        <v>57056.51</v>
      </c>
      <c r="O615" s="82">
        <f t="shared" si="85"/>
        <v>17859.97</v>
      </c>
      <c r="P615" s="153">
        <f>IFERROR(VLOOKUP(B615,'Balancete 11.2019'!$B$11:$I$1020,8,0),0)</f>
        <v>75203.899999999994</v>
      </c>
      <c r="Q615" s="82">
        <f t="shared" si="86"/>
        <v>18147.389999999992</v>
      </c>
      <c r="R615" s="153">
        <f>IFERROR(VLOOKUP(B615,'Balancete 12.2019'!$B$10:$I$1033,8,0),0)</f>
        <v>92918.27</v>
      </c>
      <c r="S615" s="82">
        <f t="shared" si="81"/>
        <v>17714.37000000001</v>
      </c>
      <c r="T615" s="85">
        <f t="shared" si="82"/>
        <v>-2.3861282531536632E-2</v>
      </c>
      <c r="U615" s="153">
        <f>IFERROR(VLOOKUP(B615,'Balancete acumulado 2019'!$B$10:$I$1047,8,0),0)</f>
        <v>172905.73</v>
      </c>
    </row>
    <row r="616" spans="1:21">
      <c r="A616"/>
      <c r="B616" s="35" t="s">
        <v>4413</v>
      </c>
      <c r="C616" s="34" t="s">
        <v>4414</v>
      </c>
      <c r="D616" s="35" t="s">
        <v>3058</v>
      </c>
      <c r="E616" s="139" t="s">
        <v>6050</v>
      </c>
      <c r="F616" s="5">
        <f t="shared" si="79"/>
        <v>18</v>
      </c>
      <c r="G616" s="5" t="str">
        <f t="shared" si="80"/>
        <v>7</v>
      </c>
      <c r="H616" s="81">
        <f>IFERROR(VLOOKUP(B616,'1º SEM 2019'!$B:$I,8,0),0)</f>
        <v>587889.14</v>
      </c>
      <c r="I616" s="81">
        <f>IFERROR(VLOOKUP(B616,'07.2019'!$B$10:$J$954,8,0),0)</f>
        <v>102896.67</v>
      </c>
      <c r="J616" s="81">
        <f>IFERROR(VLOOKUP(B616,'08.2019'!$B$10:$J$983,8,0),0)</f>
        <v>204633.39</v>
      </c>
      <c r="K616" s="82">
        <f t="shared" si="83"/>
        <v>101736.72000000002</v>
      </c>
      <c r="L616" s="81">
        <f>IFERROR(VLOOKUP(B616,'09.2019'!$B$12:$J$998,8,0),0)</f>
        <v>308496.23</v>
      </c>
      <c r="M616" s="82">
        <f t="shared" si="84"/>
        <v>103862.83999999997</v>
      </c>
      <c r="N616" s="81">
        <f>IFERROR(VLOOKUP(B616,'Balancete 10.2019'!$B$10:$J$1020,8,0),0)</f>
        <v>415774.27</v>
      </c>
      <c r="O616" s="82">
        <f t="shared" si="85"/>
        <v>107278.04000000004</v>
      </c>
      <c r="P616" s="153">
        <f>IFERROR(VLOOKUP(B616,'Balancete 11.2019'!$B$11:$I$1020,8,0),0)</f>
        <v>522563.12</v>
      </c>
      <c r="Q616" s="82">
        <f t="shared" si="86"/>
        <v>106788.84999999998</v>
      </c>
      <c r="R616" s="153">
        <f>IFERROR(VLOOKUP(B616,'Balancete 12.2019'!$B$10:$I$1033,8,0),0)</f>
        <v>638888.06999999995</v>
      </c>
      <c r="S616" s="82">
        <f t="shared" si="81"/>
        <v>116324.94999999995</v>
      </c>
      <c r="T616" s="85">
        <f t="shared" si="82"/>
        <v>8.9298648688509896E-2</v>
      </c>
      <c r="U616" s="153">
        <f>IFERROR(VLOOKUP(B616,'Balancete acumulado 2019'!$B$10:$I$1047,8,0),0)</f>
        <v>1226777.21</v>
      </c>
    </row>
    <row r="617" spans="1:21">
      <c r="A617"/>
      <c r="B617" s="35" t="s">
        <v>4415</v>
      </c>
      <c r="C617" s="34" t="s">
        <v>4416</v>
      </c>
      <c r="D617" s="35" t="s">
        <v>4398</v>
      </c>
      <c r="E617" s="139" t="s">
        <v>6050</v>
      </c>
      <c r="F617" s="5">
        <f t="shared" si="79"/>
        <v>18</v>
      </c>
      <c r="G617" s="5" t="str">
        <f t="shared" si="80"/>
        <v>7</v>
      </c>
      <c r="H617" s="81">
        <f>IFERROR(VLOOKUP(B617,'1º SEM 2019'!$B:$I,8,0),0)</f>
        <v>48945.45</v>
      </c>
      <c r="I617" s="81">
        <f>IFERROR(VLOOKUP(B617,'07.2019'!$B$10:$J$954,8,0),0)</f>
        <v>6087.39</v>
      </c>
      <c r="J617" s="81">
        <f>IFERROR(VLOOKUP(B617,'08.2019'!$B$10:$J$983,8,0),0)</f>
        <v>12554.55</v>
      </c>
      <c r="K617" s="82">
        <f t="shared" si="83"/>
        <v>6467.1599999999989</v>
      </c>
      <c r="L617" s="81">
        <f>IFERROR(VLOOKUP(B617,'09.2019'!$B$12:$J$998,8,0),0)</f>
        <v>19220.89</v>
      </c>
      <c r="M617" s="82">
        <f t="shared" si="84"/>
        <v>6666.34</v>
      </c>
      <c r="N617" s="81">
        <f>IFERROR(VLOOKUP(B617,'Balancete 10.2019'!$B$10:$J$1020,8,0),0)</f>
        <v>24031.200000000001</v>
      </c>
      <c r="O617" s="82">
        <f t="shared" si="85"/>
        <v>4810.3100000000013</v>
      </c>
      <c r="P617" s="153">
        <f>IFERROR(VLOOKUP(B617,'Balancete 11.2019'!$B$11:$I$1020,8,0),0)</f>
        <v>29473.45</v>
      </c>
      <c r="Q617" s="82">
        <f t="shared" si="86"/>
        <v>5442.25</v>
      </c>
      <c r="R617" s="153">
        <f>IFERROR(VLOOKUP(B617,'Balancete 12.2019'!$B$10:$I$1033,8,0),0)</f>
        <v>35463.9</v>
      </c>
      <c r="S617" s="82">
        <f t="shared" si="81"/>
        <v>5990.4500000000007</v>
      </c>
      <c r="T617" s="85">
        <f t="shared" si="82"/>
        <v>0.10073039643529813</v>
      </c>
      <c r="U617" s="153">
        <f>IFERROR(VLOOKUP(B617,'Balancete acumulado 2019'!$B$10:$I$1047,8,0),0)</f>
        <v>84409.35</v>
      </c>
    </row>
    <row r="618" spans="1:21" hidden="1">
      <c r="A618"/>
      <c r="B618" s="35" t="s">
        <v>4417</v>
      </c>
      <c r="C618" s="34" t="s">
        <v>1</v>
      </c>
      <c r="D618" s="35" t="s">
        <v>4418</v>
      </c>
      <c r="E618" s="139"/>
      <c r="F618" s="5">
        <f t="shared" si="79"/>
        <v>13</v>
      </c>
      <c r="G618" s="5" t="str">
        <f t="shared" si="80"/>
        <v>7</v>
      </c>
      <c r="H618" s="81">
        <f>IFERROR(VLOOKUP(B618,'1º SEM 2019'!$B:$I,8,0),0)</f>
        <v>932402.82</v>
      </c>
      <c r="I618" s="81">
        <f>IFERROR(VLOOKUP(B618,'07.2019'!$B$10:$J$954,8,0),0)</f>
        <v>207144.56</v>
      </c>
      <c r="J618" s="81">
        <f>IFERROR(VLOOKUP(B618,'08.2019'!$B$10:$J$983,8,0),0)</f>
        <v>445713</v>
      </c>
      <c r="K618" s="82">
        <f t="shared" si="83"/>
        <v>238568.44</v>
      </c>
      <c r="L618" s="81">
        <f>IFERROR(VLOOKUP(B618,'09.2019'!$B$12:$J$998,8,0),0)</f>
        <v>698779.01</v>
      </c>
      <c r="M618" s="82">
        <f t="shared" si="84"/>
        <v>253066.01</v>
      </c>
      <c r="N618" s="81">
        <f>IFERROR(VLOOKUP(B618,'Balancete 10.2019'!$B$10:$J$1020,8,0),0)</f>
        <v>976213.38</v>
      </c>
      <c r="O618" s="82">
        <f t="shared" si="85"/>
        <v>277434.37</v>
      </c>
      <c r="P618" s="153">
        <f>IFERROR(VLOOKUP(B618,'Balancete 11.2019'!$B$11:$I$1020,8,0),0)</f>
        <v>1267334.96</v>
      </c>
      <c r="Q618" s="82">
        <f t="shared" si="86"/>
        <v>291121.57999999996</v>
      </c>
      <c r="R618" s="153">
        <f>IFERROR(VLOOKUP(B618,'Balancete 12.2019'!$B$10:$I$1033,8,0),0)</f>
        <v>1597761.43</v>
      </c>
      <c r="S618" s="82">
        <f t="shared" si="81"/>
        <v>330426.46999999997</v>
      </c>
      <c r="T618" s="85">
        <f t="shared" si="82"/>
        <v>0.13501194243312375</v>
      </c>
      <c r="U618" s="153">
        <f>IFERROR(VLOOKUP(B618,'Balancete acumulado 2019'!$B$10:$I$1047,8,0),0)</f>
        <v>2530164.25</v>
      </c>
    </row>
    <row r="619" spans="1:21">
      <c r="A619"/>
      <c r="B619" s="35" t="s">
        <v>4419</v>
      </c>
      <c r="C619" s="34" t="s">
        <v>4420</v>
      </c>
      <c r="D619" s="35" t="s">
        <v>4421</v>
      </c>
      <c r="E619" s="139" t="s">
        <v>6050</v>
      </c>
      <c r="F619" s="5">
        <f t="shared" si="79"/>
        <v>18</v>
      </c>
      <c r="G619" s="5" t="str">
        <f t="shared" si="80"/>
        <v>7</v>
      </c>
      <c r="H619" s="81">
        <f>IFERROR(VLOOKUP(B619,'1º SEM 2019'!$B:$I,8,0),0)</f>
        <v>925044.35</v>
      </c>
      <c r="I619" s="81">
        <f>IFERROR(VLOOKUP(B619,'07.2019'!$B$10:$J$954,8,0),0)</f>
        <v>205463.61</v>
      </c>
      <c r="J619" s="81">
        <f>IFERROR(VLOOKUP(B619,'08.2019'!$B$10:$J$983,8,0),0)</f>
        <v>442111.56</v>
      </c>
      <c r="K619" s="82">
        <f t="shared" si="83"/>
        <v>236647.95</v>
      </c>
      <c r="L619" s="81">
        <f>IFERROR(VLOOKUP(B619,'09.2019'!$B$12:$J$998,8,0),0)</f>
        <v>692809.41</v>
      </c>
      <c r="M619" s="82">
        <f t="shared" si="84"/>
        <v>250697.85000000003</v>
      </c>
      <c r="N619" s="81">
        <f>IFERROR(VLOOKUP(B619,'Balancete 10.2019'!$B$10:$J$1020,8,0),0)</f>
        <v>967921.36</v>
      </c>
      <c r="O619" s="82">
        <f t="shared" si="85"/>
        <v>275111.94999999995</v>
      </c>
      <c r="P619" s="153">
        <f>IFERROR(VLOOKUP(B619,'Balancete 11.2019'!$B$11:$I$1020,8,0),0)</f>
        <v>1256820.1599999999</v>
      </c>
      <c r="Q619" s="82">
        <f t="shared" si="86"/>
        <v>288898.79999999993</v>
      </c>
      <c r="R619" s="153">
        <f>IFERROR(VLOOKUP(B619,'Balancete 12.2019'!$B$10:$I$1033,8,0),0)</f>
        <v>1585899.09</v>
      </c>
      <c r="S619" s="82">
        <f t="shared" si="81"/>
        <v>329078.93000000017</v>
      </c>
      <c r="T619" s="85">
        <f t="shared" si="82"/>
        <v>0.13908029386068832</v>
      </c>
      <c r="U619" s="153">
        <f>IFERROR(VLOOKUP(B619,'Balancete acumulado 2019'!$B$10:$I$1047,8,0),0)</f>
        <v>2510943.44</v>
      </c>
    </row>
    <row r="620" spans="1:21">
      <c r="A620"/>
      <c r="B620" s="35" t="s">
        <v>4422</v>
      </c>
      <c r="C620" s="34" t="s">
        <v>4423</v>
      </c>
      <c r="D620" s="35" t="s">
        <v>4398</v>
      </c>
      <c r="E620" s="139" t="s">
        <v>6050</v>
      </c>
      <c r="F620" s="5">
        <f t="shared" si="79"/>
        <v>18</v>
      </c>
      <c r="G620" s="5" t="str">
        <f t="shared" si="80"/>
        <v>7</v>
      </c>
      <c r="H620" s="81">
        <f>IFERROR(VLOOKUP(B620,'1º SEM 2019'!$B:$I,8,0),0)</f>
        <v>7358.47</v>
      </c>
      <c r="I620" s="81">
        <f>IFERROR(VLOOKUP(B620,'07.2019'!$B$10:$J$954,8,0),0)</f>
        <v>1680.95</v>
      </c>
      <c r="J620" s="81">
        <f>IFERROR(VLOOKUP(B620,'08.2019'!$B$10:$J$983,8,0),0)</f>
        <v>3601.44</v>
      </c>
      <c r="K620" s="82">
        <f t="shared" si="83"/>
        <v>1920.49</v>
      </c>
      <c r="L620" s="81">
        <f>IFERROR(VLOOKUP(B620,'09.2019'!$B$12:$J$998,8,0),0)</f>
        <v>5969.6</v>
      </c>
      <c r="M620" s="82">
        <f t="shared" si="84"/>
        <v>2368.1600000000003</v>
      </c>
      <c r="N620" s="81">
        <f>IFERROR(VLOOKUP(B620,'Balancete 10.2019'!$B$10:$J$1020,8,0),0)</f>
        <v>8292.02</v>
      </c>
      <c r="O620" s="82">
        <f t="shared" si="85"/>
        <v>2322.42</v>
      </c>
      <c r="P620" s="153">
        <f>IFERROR(VLOOKUP(B620,'Balancete 11.2019'!$B$11:$I$1020,8,0),0)</f>
        <v>10514.8</v>
      </c>
      <c r="Q620" s="82">
        <f t="shared" si="86"/>
        <v>2222.7799999999988</v>
      </c>
      <c r="R620" s="153">
        <f>IFERROR(VLOOKUP(B620,'Balancete 12.2019'!$B$10:$I$1033,8,0),0)</f>
        <v>11862.34</v>
      </c>
      <c r="S620" s="82">
        <f t="shared" si="81"/>
        <v>1347.5400000000009</v>
      </c>
      <c r="T620" s="85">
        <f t="shared" si="82"/>
        <v>-0.39375916644922049</v>
      </c>
      <c r="U620" s="153">
        <f>IFERROR(VLOOKUP(B620,'Balancete acumulado 2019'!$B$10:$I$1047,8,0),0)</f>
        <v>19220.810000000001</v>
      </c>
    </row>
    <row r="621" spans="1:21" ht="22.5" hidden="1">
      <c r="A621"/>
      <c r="B621" s="35" t="s">
        <v>4424</v>
      </c>
      <c r="C621" s="34" t="s">
        <v>1</v>
      </c>
      <c r="D621" s="35" t="s">
        <v>4425</v>
      </c>
      <c r="E621" s="139"/>
      <c r="F621" s="5">
        <f t="shared" si="79"/>
        <v>13</v>
      </c>
      <c r="G621" s="5" t="str">
        <f t="shared" si="80"/>
        <v>7</v>
      </c>
      <c r="H621" s="81">
        <f>IFERROR(VLOOKUP(B621,'1º SEM 2019'!$B:$I,8,0),0)</f>
        <v>125355.25</v>
      </c>
      <c r="I621" s="81">
        <f>IFERROR(VLOOKUP(B621,'07.2019'!$B$10:$J$954,8,0),0)</f>
        <v>30025.15</v>
      </c>
      <c r="J621" s="81">
        <f>IFERROR(VLOOKUP(B621,'08.2019'!$B$10:$J$983,8,0),0)</f>
        <v>59404.26</v>
      </c>
      <c r="K621" s="82">
        <f t="shared" si="83"/>
        <v>29379.11</v>
      </c>
      <c r="L621" s="81">
        <f>IFERROR(VLOOKUP(B621,'09.2019'!$B$12:$J$998,8,0),0)</f>
        <v>89181.9</v>
      </c>
      <c r="M621" s="82">
        <f t="shared" si="84"/>
        <v>29777.639999999992</v>
      </c>
      <c r="N621" s="81">
        <f>IFERROR(VLOOKUP(B621,'Balancete 10.2019'!$B$10:$J$1020,8,0),0)</f>
        <v>177524.71</v>
      </c>
      <c r="O621" s="82">
        <f t="shared" si="85"/>
        <v>88342.81</v>
      </c>
      <c r="P621" s="153">
        <f>IFERROR(VLOOKUP(B621,'Balancete 11.2019'!$B$11:$I$1020,8,0),0)</f>
        <v>203924.13</v>
      </c>
      <c r="Q621" s="82">
        <f t="shared" si="86"/>
        <v>26399.420000000013</v>
      </c>
      <c r="R621" s="153">
        <f>IFERROR(VLOOKUP(B621,'Balancete 12.2019'!$B$10:$I$1033,8,0),0)</f>
        <v>233270.87</v>
      </c>
      <c r="S621" s="82">
        <f t="shared" si="81"/>
        <v>29346.739999999991</v>
      </c>
      <c r="T621" s="85">
        <f t="shared" si="82"/>
        <v>0.11164336186173696</v>
      </c>
      <c r="U621" s="153">
        <f>IFERROR(VLOOKUP(B621,'Balancete acumulado 2019'!$B$10:$I$1047,8,0),0)</f>
        <v>358626.12</v>
      </c>
    </row>
    <row r="622" spans="1:21">
      <c r="A622"/>
      <c r="B622" s="35" t="s">
        <v>4426</v>
      </c>
      <c r="C622" s="34" t="s">
        <v>4427</v>
      </c>
      <c r="D622" s="35" t="s">
        <v>3089</v>
      </c>
      <c r="E622" s="139" t="s">
        <v>6050</v>
      </c>
      <c r="F622" s="5">
        <f t="shared" si="79"/>
        <v>18</v>
      </c>
      <c r="G622" s="5" t="str">
        <f t="shared" si="80"/>
        <v>7</v>
      </c>
      <c r="H622" s="81">
        <f>IFERROR(VLOOKUP(B622,'1º SEM 2019'!$B:$I,8,0),0)</f>
        <v>11837.91</v>
      </c>
      <c r="I622" s="81">
        <f>IFERROR(VLOOKUP(B622,'07.2019'!$B$10:$J$954,8,0),0)</f>
        <v>2345.39</v>
      </c>
      <c r="J622" s="81">
        <f>IFERROR(VLOOKUP(B622,'08.2019'!$B$10:$J$983,8,0),0)</f>
        <v>4425.7700000000004</v>
      </c>
      <c r="K622" s="82">
        <f t="shared" si="83"/>
        <v>2080.3800000000006</v>
      </c>
      <c r="L622" s="81">
        <f>IFERROR(VLOOKUP(B622,'09.2019'!$B$12:$J$998,8,0),0)</f>
        <v>6208.83</v>
      </c>
      <c r="M622" s="82">
        <f t="shared" si="84"/>
        <v>1783.0599999999995</v>
      </c>
      <c r="N622" s="81">
        <f>IFERROR(VLOOKUP(B622,'Balancete 10.2019'!$B$10:$J$1020,8,0),0)</f>
        <v>7873.73</v>
      </c>
      <c r="O622" s="82">
        <f t="shared" si="85"/>
        <v>1664.8999999999996</v>
      </c>
      <c r="P622" s="153">
        <f>IFERROR(VLOOKUP(B622,'Balancete 11.2019'!$B$11:$I$1020,8,0),0)</f>
        <v>9392.2199999999993</v>
      </c>
      <c r="Q622" s="82">
        <f t="shared" si="86"/>
        <v>1518.4899999999998</v>
      </c>
      <c r="R622" s="153">
        <f>IFERROR(VLOOKUP(B622,'Balancete 12.2019'!$B$10:$I$1033,8,0),0)</f>
        <v>10804.46</v>
      </c>
      <c r="S622" s="82">
        <f t="shared" si="81"/>
        <v>1412.2399999999998</v>
      </c>
      <c r="T622" s="85">
        <f t="shared" si="82"/>
        <v>-6.9970826281371634E-2</v>
      </c>
      <c r="U622" s="153">
        <f>IFERROR(VLOOKUP(B622,'Balancete acumulado 2019'!$B$10:$I$1047,8,0),0)</f>
        <v>22642.37</v>
      </c>
    </row>
    <row r="623" spans="1:21">
      <c r="A623"/>
      <c r="B623" s="35" t="s">
        <v>4428</v>
      </c>
      <c r="C623" s="34" t="s">
        <v>4429</v>
      </c>
      <c r="D623" s="35" t="s">
        <v>3097</v>
      </c>
      <c r="E623" s="139" t="s">
        <v>6050</v>
      </c>
      <c r="F623" s="5">
        <f t="shared" si="79"/>
        <v>18</v>
      </c>
      <c r="G623" s="5" t="str">
        <f t="shared" si="80"/>
        <v>7</v>
      </c>
      <c r="H623" s="81">
        <f>IFERROR(VLOOKUP(B623,'1º SEM 2019'!$B:$I,8,0),0)</f>
        <v>110040.19</v>
      </c>
      <c r="I623" s="81">
        <f>IFERROR(VLOOKUP(B623,'07.2019'!$B$10:$J$954,8,0),0)</f>
        <v>27393.65</v>
      </c>
      <c r="J623" s="81">
        <f>IFERROR(VLOOKUP(B623,'08.2019'!$B$10:$J$983,8,0),0)</f>
        <v>54423.41</v>
      </c>
      <c r="K623" s="82">
        <f t="shared" si="83"/>
        <v>27029.760000000002</v>
      </c>
      <c r="L623" s="81">
        <f>IFERROR(VLOOKUP(B623,'09.2019'!$B$12:$J$998,8,0),0)</f>
        <v>81890.789999999994</v>
      </c>
      <c r="M623" s="82">
        <f t="shared" si="84"/>
        <v>27467.37999999999</v>
      </c>
      <c r="N623" s="81">
        <f>IFERROR(VLOOKUP(B623,'Balancete 10.2019'!$B$10:$J$1020,8,0),0)</f>
        <v>167684.38</v>
      </c>
      <c r="O623" s="82">
        <f t="shared" si="85"/>
        <v>85793.590000000011</v>
      </c>
      <c r="P623" s="153">
        <f>IFERROR(VLOOKUP(B623,'Balancete 11.2019'!$B$11:$I$1020,8,0),0)</f>
        <v>191940.4</v>
      </c>
      <c r="Q623" s="82">
        <f t="shared" si="86"/>
        <v>24256.01999999999</v>
      </c>
      <c r="R623" s="153">
        <f>IFERROR(VLOOKUP(B623,'Balancete 12.2019'!$B$10:$I$1033,8,0),0)</f>
        <v>219750.71</v>
      </c>
      <c r="S623" s="82">
        <f t="shared" si="81"/>
        <v>27810.309999999998</v>
      </c>
      <c r="T623" s="85">
        <f t="shared" si="82"/>
        <v>0.14653228353208858</v>
      </c>
      <c r="U623" s="153">
        <f>IFERROR(VLOOKUP(B623,'Balancete acumulado 2019'!$B$10:$I$1047,8,0),0)</f>
        <v>329790.90000000002</v>
      </c>
    </row>
    <row r="624" spans="1:21">
      <c r="A624"/>
      <c r="B624" s="35" t="s">
        <v>4430</v>
      </c>
      <c r="C624" s="34" t="s">
        <v>4431</v>
      </c>
      <c r="D624" s="35" t="s">
        <v>4432</v>
      </c>
      <c r="E624" s="139" t="s">
        <v>6050</v>
      </c>
      <c r="F624" s="5">
        <f t="shared" si="79"/>
        <v>18</v>
      </c>
      <c r="G624" s="5" t="str">
        <f t="shared" si="80"/>
        <v>7</v>
      </c>
      <c r="H624" s="81">
        <f>IFERROR(VLOOKUP(B624,'1º SEM 2019'!$B:$I,8,0),0)</f>
        <v>3477.15</v>
      </c>
      <c r="I624" s="81">
        <f>IFERROR(VLOOKUP(B624,'07.2019'!$B$10:$J$954,8,0),0)</f>
        <v>286.11</v>
      </c>
      <c r="J624" s="81">
        <f>IFERROR(VLOOKUP(B624,'08.2019'!$B$10:$J$983,8,0),0)</f>
        <v>555.08000000000004</v>
      </c>
      <c r="K624" s="82">
        <f t="shared" si="83"/>
        <v>268.97000000000003</v>
      </c>
      <c r="L624" s="81">
        <f>IFERROR(VLOOKUP(B624,'09.2019'!$B$12:$J$998,8,0),0)</f>
        <v>1082.28</v>
      </c>
      <c r="M624" s="82">
        <f t="shared" si="84"/>
        <v>527.19999999999993</v>
      </c>
      <c r="N624" s="81">
        <f>IFERROR(VLOOKUP(B624,'Balancete 10.2019'!$B$10:$J$1020,8,0),0)</f>
        <v>1966.6</v>
      </c>
      <c r="O624" s="82">
        <f t="shared" si="85"/>
        <v>884.31999999999994</v>
      </c>
      <c r="P624" s="153">
        <f>IFERROR(VLOOKUP(B624,'Balancete 11.2019'!$B$11:$I$1020,8,0),0)</f>
        <v>2591.5100000000002</v>
      </c>
      <c r="Q624" s="82">
        <f t="shared" si="86"/>
        <v>624.91000000000031</v>
      </c>
      <c r="R624" s="153">
        <f>IFERROR(VLOOKUP(B624,'Balancete 12.2019'!$B$10:$I$1033,8,0),0)</f>
        <v>2715.7</v>
      </c>
      <c r="S624" s="82">
        <f t="shared" si="81"/>
        <v>124.1899999999996</v>
      </c>
      <c r="T624" s="85">
        <f t="shared" si="82"/>
        <v>-0.80126738250308116</v>
      </c>
      <c r="U624" s="153">
        <f>IFERROR(VLOOKUP(B624,'Balancete acumulado 2019'!$B$10:$I$1047,8,0),0)</f>
        <v>6192.85</v>
      </c>
    </row>
    <row r="625" spans="1:21" ht="22.5" hidden="1">
      <c r="A625"/>
      <c r="B625" s="35" t="s">
        <v>4433</v>
      </c>
      <c r="C625" s="34" t="s">
        <v>1</v>
      </c>
      <c r="D625" s="35" t="s">
        <v>5916</v>
      </c>
      <c r="E625" s="139"/>
      <c r="F625" s="5">
        <f t="shared" si="79"/>
        <v>13</v>
      </c>
      <c r="G625" s="5" t="str">
        <f t="shared" si="80"/>
        <v>7</v>
      </c>
      <c r="H625" s="81">
        <f>IFERROR(VLOOKUP(B625,'1º SEM 2019'!$B:$I,8,0),0)</f>
        <v>31806.16</v>
      </c>
      <c r="I625" s="81">
        <f>IFERROR(VLOOKUP(B625,'07.2019'!$B$10:$J$954,8,0),0)</f>
        <v>232.9</v>
      </c>
      <c r="J625" s="81">
        <f>IFERROR(VLOOKUP(B625,'08.2019'!$B$10:$J$983,8,0),0)</f>
        <v>232.9</v>
      </c>
      <c r="K625" s="82">
        <f t="shared" si="83"/>
        <v>0</v>
      </c>
      <c r="L625" s="81">
        <f>IFERROR(VLOOKUP(B625,'09.2019'!$B$12:$J$998,8,0),0)</f>
        <v>232.9</v>
      </c>
      <c r="M625" s="82">
        <f t="shared" si="84"/>
        <v>0</v>
      </c>
      <c r="N625" s="81">
        <f>IFERROR(VLOOKUP(B625,'Balancete 10.2019'!$B$10:$J$1020,8,0),0)</f>
        <v>232.9</v>
      </c>
      <c r="O625" s="82">
        <f t="shared" si="85"/>
        <v>0</v>
      </c>
      <c r="P625" s="153">
        <f>IFERROR(VLOOKUP(B625,'Balancete 11.2019'!$B$11:$I$1020,8,0),0)</f>
        <v>232.9</v>
      </c>
      <c r="Q625" s="82">
        <f t="shared" si="86"/>
        <v>0</v>
      </c>
      <c r="R625" s="153">
        <f>IFERROR(VLOOKUP(B625,'Balancete 12.2019'!$B$10:$I$1033,8,0),0)</f>
        <v>232.9</v>
      </c>
      <c r="S625" s="82">
        <f t="shared" si="81"/>
        <v>0</v>
      </c>
      <c r="T625" s="85">
        <f t="shared" si="82"/>
        <v>0</v>
      </c>
      <c r="U625" s="153">
        <f>IFERROR(VLOOKUP(B625,'Balancete acumulado 2019'!$B$10:$I$1047,8,0),0)</f>
        <v>32039.06</v>
      </c>
    </row>
    <row r="626" spans="1:21">
      <c r="A626"/>
      <c r="B626" s="35" t="s">
        <v>4435</v>
      </c>
      <c r="C626" s="34" t="s">
        <v>4436</v>
      </c>
      <c r="D626" s="35" t="s">
        <v>3112</v>
      </c>
      <c r="E626" s="139" t="s">
        <v>6050</v>
      </c>
      <c r="F626" s="5">
        <f t="shared" si="79"/>
        <v>18</v>
      </c>
      <c r="G626" s="5" t="str">
        <f t="shared" si="80"/>
        <v>7</v>
      </c>
      <c r="H626" s="81"/>
      <c r="I626" s="81"/>
      <c r="J626" s="81"/>
      <c r="K626" s="82"/>
      <c r="L626" s="81"/>
      <c r="M626" s="82"/>
      <c r="N626" s="81"/>
      <c r="O626" s="82"/>
      <c r="P626" s="153"/>
      <c r="Q626" s="82"/>
      <c r="R626" s="153">
        <f>IFERROR(VLOOKUP(B626,'Balancete 12.2019'!$B$10:$I$1033,8,0),0)</f>
        <v>0</v>
      </c>
      <c r="S626" s="82">
        <f t="shared" si="81"/>
        <v>0</v>
      </c>
      <c r="T626" s="85">
        <f t="shared" si="82"/>
        <v>0</v>
      </c>
      <c r="U626" s="153">
        <f>IFERROR(VLOOKUP(B626,'Balancete acumulado 2019'!$B$10:$I$1047,8,0),0)</f>
        <v>28131.94</v>
      </c>
    </row>
    <row r="627" spans="1:21">
      <c r="A627"/>
      <c r="B627" s="35" t="s">
        <v>4437</v>
      </c>
      <c r="C627" s="34" t="s">
        <v>4438</v>
      </c>
      <c r="D627" s="35" t="s">
        <v>4439</v>
      </c>
      <c r="E627" s="139" t="s">
        <v>6050</v>
      </c>
      <c r="F627" s="5">
        <f t="shared" si="79"/>
        <v>18</v>
      </c>
      <c r="G627" s="5" t="str">
        <f t="shared" si="80"/>
        <v>7</v>
      </c>
      <c r="H627" s="81">
        <f>IFERROR(VLOOKUP(B627,'1º SEM 2019'!$B:$I,8,0),0)</f>
        <v>3674.22</v>
      </c>
      <c r="I627" s="81">
        <f>IFERROR(VLOOKUP(B627,'07.2019'!$B$10:$J$954,8,0),0)</f>
        <v>232.9</v>
      </c>
      <c r="J627" s="81">
        <f>IFERROR(VLOOKUP(B627,'08.2019'!$B$10:$J$983,8,0),0)</f>
        <v>232.9</v>
      </c>
      <c r="K627" s="82">
        <f t="shared" si="83"/>
        <v>0</v>
      </c>
      <c r="L627" s="81">
        <f>IFERROR(VLOOKUP(B627,'09.2019'!$B$12:$J$998,8,0),0)</f>
        <v>232.9</v>
      </c>
      <c r="M627" s="82">
        <f t="shared" si="84"/>
        <v>0</v>
      </c>
      <c r="N627" s="81">
        <f>IFERROR(VLOOKUP(B627,'Balancete 10.2019'!$B$10:$J$1020,8,0),0)</f>
        <v>232.9</v>
      </c>
      <c r="O627" s="82">
        <f t="shared" si="85"/>
        <v>0</v>
      </c>
      <c r="P627" s="153">
        <f>IFERROR(VLOOKUP(B627,'Balancete 11.2019'!$B$11:$I$1020,8,0),0)</f>
        <v>232.9</v>
      </c>
      <c r="Q627" s="82">
        <f t="shared" si="86"/>
        <v>0</v>
      </c>
      <c r="R627" s="153">
        <f>IFERROR(VLOOKUP(B627,'Balancete 12.2019'!$B$10:$I$1033,8,0),0)</f>
        <v>232.9</v>
      </c>
      <c r="S627" s="82">
        <f t="shared" si="81"/>
        <v>0</v>
      </c>
      <c r="T627" s="85">
        <f t="shared" si="82"/>
        <v>0</v>
      </c>
      <c r="U627" s="153">
        <f>IFERROR(VLOOKUP(B627,'Balancete acumulado 2019'!$B$10:$I$1047,8,0),0)</f>
        <v>3907.12</v>
      </c>
    </row>
    <row r="628" spans="1:21" ht="22.5" hidden="1">
      <c r="A628"/>
      <c r="B628" s="35" t="s">
        <v>4440</v>
      </c>
      <c r="C628" s="34" t="s">
        <v>1</v>
      </c>
      <c r="D628" s="35" t="s">
        <v>5917</v>
      </c>
      <c r="E628" s="139"/>
      <c r="F628" s="5">
        <f t="shared" si="79"/>
        <v>13</v>
      </c>
      <c r="G628" s="5" t="str">
        <f t="shared" si="80"/>
        <v>7</v>
      </c>
      <c r="H628" s="81">
        <f>IFERROR(VLOOKUP(B628,'1º SEM 2019'!$B:$I,8,0),0)</f>
        <v>157161.97</v>
      </c>
      <c r="I628" s="81">
        <f>IFERROR(VLOOKUP(B628,'07.2019'!$B$10:$J$954,8,0),0)</f>
        <v>29096.92</v>
      </c>
      <c r="J628" s="81">
        <f>IFERROR(VLOOKUP(B628,'08.2019'!$B$10:$J$983,8,0),0)</f>
        <v>58414.69</v>
      </c>
      <c r="K628" s="82">
        <f t="shared" si="83"/>
        <v>29317.770000000004</v>
      </c>
      <c r="L628" s="81">
        <f>IFERROR(VLOOKUP(B628,'09.2019'!$B$12:$J$998,8,0),0)</f>
        <v>86998.57</v>
      </c>
      <c r="M628" s="82">
        <f t="shared" si="84"/>
        <v>28583.880000000005</v>
      </c>
      <c r="N628" s="81">
        <f>IFERROR(VLOOKUP(B628,'Balancete 10.2019'!$B$10:$J$1020,8,0),0)</f>
        <v>116407.23</v>
      </c>
      <c r="O628" s="82">
        <f t="shared" si="85"/>
        <v>29408.659999999989</v>
      </c>
      <c r="P628" s="153">
        <f>IFERROR(VLOOKUP(B628,'Balancete 11.2019'!$B$11:$I$1020,8,0),0)</f>
        <v>145029.72</v>
      </c>
      <c r="Q628" s="82">
        <f t="shared" si="86"/>
        <v>28622.490000000005</v>
      </c>
      <c r="R628" s="153">
        <f>IFERROR(VLOOKUP(B628,'Balancete 12.2019'!$B$10:$I$1033,8,0),0)</f>
        <v>173426.95</v>
      </c>
      <c r="S628" s="82">
        <f t="shared" si="81"/>
        <v>28397.23000000001</v>
      </c>
      <c r="T628" s="85">
        <f t="shared" si="82"/>
        <v>-7.87003506683015E-3</v>
      </c>
      <c r="U628" s="153">
        <f>IFERROR(VLOOKUP(B628,'Balancete acumulado 2019'!$B$10:$I$1047,8,0),0)</f>
        <v>330588.92</v>
      </c>
    </row>
    <row r="629" spans="1:21">
      <c r="A629"/>
      <c r="B629" s="35" t="s">
        <v>4442</v>
      </c>
      <c r="C629" s="34" t="s">
        <v>4443</v>
      </c>
      <c r="D629" s="35" t="s">
        <v>3121</v>
      </c>
      <c r="E629" s="139" t="s">
        <v>6050</v>
      </c>
      <c r="F629" s="5">
        <f t="shared" si="79"/>
        <v>18</v>
      </c>
      <c r="G629" s="5" t="str">
        <f t="shared" si="80"/>
        <v>7</v>
      </c>
      <c r="H629" s="81">
        <f>IFERROR(VLOOKUP(B629,'1º SEM 2019'!$B:$I,8,0),0)</f>
        <v>8931.1299999999992</v>
      </c>
      <c r="I629" s="81">
        <f>IFERROR(VLOOKUP(B629,'07.2019'!$B$10:$J$954,8,0),0)</f>
        <v>3048.04</v>
      </c>
      <c r="J629" s="81">
        <f>IFERROR(VLOOKUP(B629,'08.2019'!$B$10:$J$983,8,0),0)</f>
        <v>6119.66</v>
      </c>
      <c r="K629" s="82">
        <f t="shared" si="83"/>
        <v>3071.62</v>
      </c>
      <c r="L629" s="81">
        <f>IFERROR(VLOOKUP(B629,'09.2019'!$B$12:$J$998,8,0),0)</f>
        <v>9114.82</v>
      </c>
      <c r="M629" s="82">
        <f t="shared" si="84"/>
        <v>2995.16</v>
      </c>
      <c r="N629" s="81">
        <f>IFERROR(VLOOKUP(B629,'Balancete 10.2019'!$B$10:$J$1020,8,0),0)</f>
        <v>12233.4</v>
      </c>
      <c r="O629" s="82">
        <f t="shared" si="85"/>
        <v>3118.58</v>
      </c>
      <c r="P629" s="153">
        <f>IFERROR(VLOOKUP(B629,'Balancete 11.2019'!$B$11:$I$1020,8,0),0)</f>
        <v>15274.36</v>
      </c>
      <c r="Q629" s="82">
        <f t="shared" si="86"/>
        <v>3040.9600000000009</v>
      </c>
      <c r="R629" s="153">
        <f>IFERROR(VLOOKUP(B629,'Balancete 12.2019'!$B$10:$I$1033,8,0),0)</f>
        <v>18440.59</v>
      </c>
      <c r="S629" s="82">
        <f t="shared" si="81"/>
        <v>3166.2299999999996</v>
      </c>
      <c r="T629" s="85">
        <f t="shared" si="82"/>
        <v>4.1194228138482059E-2</v>
      </c>
      <c r="U629" s="153">
        <f>IFERROR(VLOOKUP(B629,'Balancete acumulado 2019'!$B$10:$I$1047,8,0),0)</f>
        <v>27371.72</v>
      </c>
    </row>
    <row r="630" spans="1:21">
      <c r="A630"/>
      <c r="B630" s="35" t="s">
        <v>4444</v>
      </c>
      <c r="C630" s="34" t="s">
        <v>4445</v>
      </c>
      <c r="D630" s="35" t="s">
        <v>3128</v>
      </c>
      <c r="E630" s="139" t="s">
        <v>6050</v>
      </c>
      <c r="F630" s="5">
        <f t="shared" si="79"/>
        <v>18</v>
      </c>
      <c r="G630" s="5" t="str">
        <f t="shared" si="80"/>
        <v>7</v>
      </c>
      <c r="H630" s="81">
        <f>IFERROR(VLOOKUP(B630,'1º SEM 2019'!$B:$I,8,0),0)</f>
        <v>148230.84</v>
      </c>
      <c r="I630" s="81">
        <f>IFERROR(VLOOKUP(B630,'07.2019'!$B$10:$J$954,8,0),0)</f>
        <v>26048.880000000001</v>
      </c>
      <c r="J630" s="81">
        <f>IFERROR(VLOOKUP(B630,'08.2019'!$B$10:$J$983,8,0),0)</f>
        <v>52295.03</v>
      </c>
      <c r="K630" s="82">
        <f t="shared" si="83"/>
        <v>26246.149999999998</v>
      </c>
      <c r="L630" s="81">
        <f>IFERROR(VLOOKUP(B630,'09.2019'!$B$12:$J$998,8,0),0)</f>
        <v>77883.75</v>
      </c>
      <c r="M630" s="82">
        <f t="shared" si="84"/>
        <v>25588.720000000001</v>
      </c>
      <c r="N630" s="81">
        <f>IFERROR(VLOOKUP(B630,'Balancete 10.2019'!$B$10:$J$1020,8,0),0)</f>
        <v>104173.83</v>
      </c>
      <c r="O630" s="82">
        <f t="shared" si="85"/>
        <v>26290.080000000002</v>
      </c>
      <c r="P630" s="153">
        <f>IFERROR(VLOOKUP(B630,'Balancete 11.2019'!$B$11:$I$1020,8,0),0)</f>
        <v>129755.36</v>
      </c>
      <c r="Q630" s="82">
        <f t="shared" si="86"/>
        <v>25581.53</v>
      </c>
      <c r="R630" s="153">
        <f>IFERROR(VLOOKUP(B630,'Balancete 12.2019'!$B$10:$I$1033,8,0),0)</f>
        <v>153842.07999999999</v>
      </c>
      <c r="S630" s="82">
        <f t="shared" si="81"/>
        <v>24086.719999999987</v>
      </c>
      <c r="T630" s="85">
        <f t="shared" si="82"/>
        <v>-5.8433174247201514E-2</v>
      </c>
      <c r="U630" s="153">
        <f>IFERROR(VLOOKUP(B630,'Balancete acumulado 2019'!$B$10:$I$1047,8,0),0)</f>
        <v>302072.92</v>
      </c>
    </row>
    <row r="631" spans="1:21">
      <c r="A631"/>
      <c r="B631" s="35" t="s">
        <v>5806</v>
      </c>
      <c r="C631" s="34" t="s">
        <v>5807</v>
      </c>
      <c r="D631" s="35" t="s">
        <v>5808</v>
      </c>
      <c r="E631" s="139" t="s">
        <v>6050</v>
      </c>
      <c r="F631" s="5">
        <f t="shared" si="79"/>
        <v>18</v>
      </c>
      <c r="G631" s="5" t="str">
        <f t="shared" si="80"/>
        <v>7</v>
      </c>
      <c r="H631" s="81">
        <f>IFERROR(VLOOKUP(B631,'1º SEM 2019'!$B:$I,8,0),0)</f>
        <v>0</v>
      </c>
      <c r="I631" s="81">
        <f>IFERROR(VLOOKUP(B631,'07.2019'!$B$10:$J$954,8,0),0)</f>
        <v>0</v>
      </c>
      <c r="J631" s="81">
        <f>IFERROR(VLOOKUP(B631,'08.2019'!$B$10:$J$983,8,0),0)</f>
        <v>0</v>
      </c>
      <c r="K631" s="82">
        <f t="shared" si="83"/>
        <v>0</v>
      </c>
      <c r="L631" s="81">
        <f>IFERROR(VLOOKUP(B631,'09.2019'!$B$12:$J$998,8,0),0)</f>
        <v>0</v>
      </c>
      <c r="M631" s="82">
        <f t="shared" si="84"/>
        <v>0</v>
      </c>
      <c r="N631" s="81">
        <f>IFERROR(VLOOKUP(B631,'Balancete 10.2019'!$B$10:$J$1020,8,0),0)</f>
        <v>0</v>
      </c>
      <c r="O631" s="82">
        <f t="shared" si="85"/>
        <v>0</v>
      </c>
      <c r="P631" s="153">
        <f>IFERROR(VLOOKUP(B631,'Balancete 11.2019'!$B$11:$I$1020,8,0),0)</f>
        <v>0</v>
      </c>
      <c r="Q631" s="82">
        <f t="shared" si="86"/>
        <v>0</v>
      </c>
      <c r="R631" s="153">
        <f>IFERROR(VLOOKUP(B631,'Balancete 12.2019'!$B$10:$I$1033,8,0),0)</f>
        <v>1144.28</v>
      </c>
      <c r="S631" s="82">
        <f t="shared" si="81"/>
        <v>1144.28</v>
      </c>
      <c r="T631" s="85">
        <f t="shared" si="82"/>
        <v>0</v>
      </c>
      <c r="U631" s="153">
        <f>IFERROR(VLOOKUP(B631,'Balancete acumulado 2019'!$B$10:$I$1047,8,0),0)</f>
        <v>1144.28</v>
      </c>
    </row>
    <row r="632" spans="1:21" ht="22.5" hidden="1">
      <c r="A632"/>
      <c r="B632" s="35" t="s">
        <v>4446</v>
      </c>
      <c r="C632" s="34" t="s">
        <v>1</v>
      </c>
      <c r="D632" s="35" t="s">
        <v>5918</v>
      </c>
      <c r="E632" s="39"/>
      <c r="F632" s="5">
        <f t="shared" si="79"/>
        <v>13</v>
      </c>
      <c r="G632" s="5" t="str">
        <f t="shared" si="80"/>
        <v>7</v>
      </c>
      <c r="H632" s="81">
        <f>IFERROR(VLOOKUP(B632,'1º SEM 2019'!$B:$I,8,0),0)</f>
        <v>55791.92</v>
      </c>
      <c r="I632" s="81">
        <f>IFERROR(VLOOKUP(B632,'07.2019'!$B$10:$J$954,8,0),0)</f>
        <v>11850.35</v>
      </c>
      <c r="J632" s="81">
        <f>IFERROR(VLOOKUP(B632,'08.2019'!$B$10:$J$983,8,0),0)</f>
        <v>23293.88</v>
      </c>
      <c r="K632" s="82">
        <f t="shared" si="83"/>
        <v>11443.53</v>
      </c>
      <c r="L632" s="81">
        <f>IFERROR(VLOOKUP(B632,'09.2019'!$B$12:$J$998,8,0),0)</f>
        <v>30379.33</v>
      </c>
      <c r="M632" s="82">
        <f t="shared" si="84"/>
        <v>7085.4500000000007</v>
      </c>
      <c r="N632" s="81">
        <f>IFERROR(VLOOKUP(B632,'Balancete 10.2019'!$B$10:$J$1020,8,0),0)</f>
        <v>37622.800000000003</v>
      </c>
      <c r="O632" s="82">
        <f t="shared" si="85"/>
        <v>7243.4700000000012</v>
      </c>
      <c r="P632" s="153">
        <f>IFERROR(VLOOKUP(B632,'Balancete 11.2019'!$B$11:$I$1020,8,0),0)</f>
        <v>44589.07</v>
      </c>
      <c r="Q632" s="82">
        <f t="shared" si="86"/>
        <v>6966.2699999999968</v>
      </c>
      <c r="R632" s="153">
        <f>IFERROR(VLOOKUP(B632,'Balancete 12.2019'!$B$10:$I$1033,8,0),0)</f>
        <v>49291.78</v>
      </c>
      <c r="S632" s="82">
        <f t="shared" si="81"/>
        <v>4702.7099999999991</v>
      </c>
      <c r="T632" s="85">
        <f t="shared" si="82"/>
        <v>-0.32493141954015548</v>
      </c>
      <c r="U632" s="153">
        <f>IFERROR(VLOOKUP(B632,'Balancete acumulado 2019'!$B$10:$I$1047,8,0),0)</f>
        <v>105083.7</v>
      </c>
    </row>
    <row r="633" spans="1:21">
      <c r="A633"/>
      <c r="B633" s="35" t="s">
        <v>4448</v>
      </c>
      <c r="C633" s="34" t="s">
        <v>4449</v>
      </c>
      <c r="D633" s="35" t="s">
        <v>3137</v>
      </c>
      <c r="E633" s="139" t="s">
        <v>6050</v>
      </c>
      <c r="F633" s="5">
        <f t="shared" si="79"/>
        <v>18</v>
      </c>
      <c r="G633" s="5" t="str">
        <f t="shared" si="80"/>
        <v>7</v>
      </c>
      <c r="H633" s="81">
        <f>IFERROR(VLOOKUP(B633,'1º SEM 2019'!$B:$I,8,0),0)</f>
        <v>55791.92</v>
      </c>
      <c r="I633" s="81">
        <f>IFERROR(VLOOKUP(B633,'07.2019'!$B$10:$J$954,8,0),0)</f>
        <v>11850.35</v>
      </c>
      <c r="J633" s="81">
        <f>IFERROR(VLOOKUP(B633,'08.2019'!$B$10:$J$983,8,0),0)</f>
        <v>21011.05</v>
      </c>
      <c r="K633" s="82">
        <f t="shared" si="83"/>
        <v>9160.6999999999989</v>
      </c>
      <c r="L633" s="81">
        <f>IFERROR(VLOOKUP(B633,'09.2019'!$B$12:$J$998,8,0),0)</f>
        <v>28031.43</v>
      </c>
      <c r="M633" s="82">
        <f t="shared" si="84"/>
        <v>7020.380000000001</v>
      </c>
      <c r="N633" s="81">
        <f>IFERROR(VLOOKUP(B633,'Balancete 10.2019'!$B$10:$J$1020,8,0),0)</f>
        <v>35245.22</v>
      </c>
      <c r="O633" s="82">
        <f t="shared" si="85"/>
        <v>7213.7900000000009</v>
      </c>
      <c r="P633" s="153">
        <f>IFERROR(VLOOKUP(B633,'Balancete 11.2019'!$B$11:$I$1020,8,0),0)</f>
        <v>42211.49</v>
      </c>
      <c r="Q633" s="82">
        <f t="shared" si="86"/>
        <v>6966.2699999999968</v>
      </c>
      <c r="R633" s="153">
        <f>IFERROR(VLOOKUP(B633,'Balancete 12.2019'!$B$10:$I$1033,8,0),0)</f>
        <v>46073.82</v>
      </c>
      <c r="S633" s="82">
        <f t="shared" si="81"/>
        <v>3862.3300000000017</v>
      </c>
      <c r="T633" s="85">
        <f t="shared" si="82"/>
        <v>-0.44556699639835906</v>
      </c>
      <c r="U633" s="153">
        <f>IFERROR(VLOOKUP(B633,'Balancete acumulado 2019'!$B$10:$I$1047,8,0),0)</f>
        <v>101865.74</v>
      </c>
    </row>
    <row r="634" spans="1:21">
      <c r="A634"/>
      <c r="B634" s="35" t="s">
        <v>5919</v>
      </c>
      <c r="C634" s="34" t="s">
        <v>5920</v>
      </c>
      <c r="D634" s="35" t="s">
        <v>5921</v>
      </c>
      <c r="E634" s="139" t="s">
        <v>6050</v>
      </c>
      <c r="F634" s="5">
        <f t="shared" si="79"/>
        <v>18</v>
      </c>
      <c r="G634" s="5" t="str">
        <f t="shared" si="80"/>
        <v>7</v>
      </c>
      <c r="H634" s="81">
        <f>IFERROR(VLOOKUP(B634,'1º SEM 2019'!$B:$I,8,0),0)</f>
        <v>0</v>
      </c>
      <c r="I634" s="81">
        <f>IFERROR(VLOOKUP(B634,'07.2019'!$B$10:$J$954,8,0),0)</f>
        <v>0</v>
      </c>
      <c r="J634" s="81">
        <f>IFERROR(VLOOKUP(B634,'08.2019'!$B$10:$J$983,8,0),0)</f>
        <v>2282.83</v>
      </c>
      <c r="K634" s="82">
        <f t="shared" si="83"/>
        <v>2282.83</v>
      </c>
      <c r="L634" s="81">
        <f>IFERROR(VLOOKUP(B634,'09.2019'!$B$12:$J$998,8,0),0)</f>
        <v>2347.9</v>
      </c>
      <c r="M634" s="82">
        <f t="shared" si="84"/>
        <v>65.070000000000164</v>
      </c>
      <c r="N634" s="81">
        <f>IFERROR(VLOOKUP(B634,'Balancete 10.2019'!$B$10:$J$1020,8,0),0)</f>
        <v>2377.58</v>
      </c>
      <c r="O634" s="82">
        <f t="shared" si="85"/>
        <v>29.679999999999836</v>
      </c>
      <c r="P634" s="153">
        <f>IFERROR(VLOOKUP(B634,'Balancete 11.2019'!$B$11:$I$1020,8,0),0)</f>
        <v>2377.58</v>
      </c>
      <c r="Q634" s="82">
        <f t="shared" si="86"/>
        <v>0</v>
      </c>
      <c r="R634" s="153">
        <f>IFERROR(VLOOKUP(B634,'Balancete 12.2019'!$B$10:$I$1033,8,0),0)</f>
        <v>3217.96</v>
      </c>
      <c r="S634" s="82">
        <f t="shared" si="81"/>
        <v>840.38000000000011</v>
      </c>
      <c r="T634" s="85">
        <f t="shared" si="82"/>
        <v>0</v>
      </c>
      <c r="U634" s="153">
        <f>IFERROR(VLOOKUP(B634,'Balancete acumulado 2019'!$B$10:$I$1047,8,0),0)</f>
        <v>3217.96</v>
      </c>
    </row>
    <row r="635" spans="1:21" hidden="1">
      <c r="A635"/>
      <c r="B635" s="35" t="s">
        <v>4450</v>
      </c>
      <c r="C635" s="34" t="s">
        <v>1</v>
      </c>
      <c r="D635" s="35" t="s">
        <v>4451</v>
      </c>
      <c r="E635" s="39"/>
      <c r="F635" s="5">
        <f t="shared" si="79"/>
        <v>13</v>
      </c>
      <c r="G635" s="5" t="str">
        <f t="shared" si="80"/>
        <v>7</v>
      </c>
      <c r="H635" s="81">
        <f>IFERROR(VLOOKUP(B635,'1º SEM 2019'!$B:$I,8,0),0)</f>
        <v>5602920.2400000002</v>
      </c>
      <c r="I635" s="81">
        <f>IFERROR(VLOOKUP(B635,'07.2019'!$B$10:$J$954,8,0),0)</f>
        <v>997032.94</v>
      </c>
      <c r="J635" s="81">
        <f>IFERROR(VLOOKUP(B635,'08.2019'!$B$10:$J$983,8,0),0)</f>
        <v>2049999.47</v>
      </c>
      <c r="K635" s="82">
        <f t="shared" si="83"/>
        <v>1052966.53</v>
      </c>
      <c r="L635" s="81">
        <f>IFERROR(VLOOKUP(B635,'09.2019'!$B$12:$J$998,8,0),0)</f>
        <v>3048069.53</v>
      </c>
      <c r="M635" s="82">
        <f t="shared" si="84"/>
        <v>998070.05999999982</v>
      </c>
      <c r="N635" s="81">
        <f>IFERROR(VLOOKUP(B635,'Balancete 10.2019'!$B$10:$J$1020,8,0),0)</f>
        <v>4117101.33</v>
      </c>
      <c r="O635" s="82">
        <f t="shared" si="85"/>
        <v>1069031.8000000003</v>
      </c>
      <c r="P635" s="153">
        <f>IFERROR(VLOOKUP(B635,'Balancete 11.2019'!$B$11:$I$1020,8,0),0)</f>
        <v>5159426.28</v>
      </c>
      <c r="Q635" s="82">
        <f t="shared" si="86"/>
        <v>1042324.9500000002</v>
      </c>
      <c r="R635" s="153">
        <f>IFERROR(VLOOKUP(B635,'Balancete 12.2019'!$B$10:$I$1033,8,0),0)</f>
        <v>6246700.3799999999</v>
      </c>
      <c r="S635" s="82">
        <f t="shared" si="81"/>
        <v>1087274.0999999996</v>
      </c>
      <c r="T635" s="85">
        <f t="shared" si="82"/>
        <v>4.3123931745085331E-2</v>
      </c>
      <c r="U635" s="153">
        <f>IFERROR(VLOOKUP(B635,'Balancete acumulado 2019'!$B$10:$I$1047,8,0),0)</f>
        <v>11849620.619999999</v>
      </c>
    </row>
    <row r="636" spans="1:21" hidden="1">
      <c r="A636"/>
      <c r="B636" s="35" t="s">
        <v>4452</v>
      </c>
      <c r="C636" s="34" t="s">
        <v>1</v>
      </c>
      <c r="D636" s="35" t="s">
        <v>4453</v>
      </c>
      <c r="E636" s="39"/>
      <c r="F636" s="5">
        <f t="shared" si="79"/>
        <v>13</v>
      </c>
      <c r="G636" s="5" t="str">
        <f t="shared" si="80"/>
        <v>7</v>
      </c>
      <c r="H636" s="81">
        <f>IFERROR(VLOOKUP(B636,'1º SEM 2019'!$B:$I,8,0),0)</f>
        <v>1075080.3</v>
      </c>
      <c r="I636" s="81">
        <f>IFERROR(VLOOKUP(B636,'07.2019'!$B$10:$J$954,8,0),0)</f>
        <v>185798.55</v>
      </c>
      <c r="J636" s="81">
        <f>IFERROR(VLOOKUP(B636,'08.2019'!$B$10:$J$983,8,0),0)</f>
        <v>365492.35</v>
      </c>
      <c r="K636" s="82">
        <f t="shared" si="83"/>
        <v>179693.8</v>
      </c>
      <c r="L636" s="81">
        <f>IFERROR(VLOOKUP(B636,'09.2019'!$B$12:$J$998,8,0),0)</f>
        <v>547348.19999999995</v>
      </c>
      <c r="M636" s="82">
        <f t="shared" si="84"/>
        <v>181855.84999999998</v>
      </c>
      <c r="N636" s="81">
        <f>IFERROR(VLOOKUP(B636,'Balancete 10.2019'!$B$10:$J$1020,8,0),0)</f>
        <v>745094.1</v>
      </c>
      <c r="O636" s="82">
        <f t="shared" si="85"/>
        <v>197745.90000000002</v>
      </c>
      <c r="P636" s="153">
        <f>IFERROR(VLOOKUP(B636,'Balancete 11.2019'!$B$11:$I$1020,8,0),0)</f>
        <v>934401.75</v>
      </c>
      <c r="Q636" s="82">
        <f t="shared" si="86"/>
        <v>189307.65000000002</v>
      </c>
      <c r="R636" s="153">
        <f>IFERROR(VLOOKUP(B636,'Balancete 12.2019'!$B$10:$I$1033,8,0),0)</f>
        <v>1141784.1499999999</v>
      </c>
      <c r="S636" s="82">
        <f t="shared" si="81"/>
        <v>207382.39999999991</v>
      </c>
      <c r="T636" s="85">
        <f t="shared" si="82"/>
        <v>9.5478180622916575E-2</v>
      </c>
      <c r="U636" s="153">
        <f>IFERROR(VLOOKUP(B636,'Balancete acumulado 2019'!$B$10:$I$1047,8,0),0)</f>
        <v>2216864.4500000002</v>
      </c>
    </row>
    <row r="637" spans="1:21">
      <c r="A637"/>
      <c r="B637" s="35" t="s">
        <v>4454</v>
      </c>
      <c r="C637" s="34" t="s">
        <v>4455</v>
      </c>
      <c r="D637" s="35" t="s">
        <v>4456</v>
      </c>
      <c r="E637" s="39" t="s">
        <v>6061</v>
      </c>
      <c r="F637" s="5">
        <f t="shared" si="79"/>
        <v>18</v>
      </c>
      <c r="G637" s="5" t="str">
        <f t="shared" si="80"/>
        <v>7</v>
      </c>
      <c r="H637" s="81">
        <f>IFERROR(VLOOKUP(B637,'1º SEM 2019'!$B:$I,8,0),0)</f>
        <v>1075080.3</v>
      </c>
      <c r="I637" s="81">
        <f>IFERROR(VLOOKUP(B637,'07.2019'!$B$10:$J$954,8,0),0)</f>
        <v>185798.55</v>
      </c>
      <c r="J637" s="81">
        <f>IFERROR(VLOOKUP(B637,'08.2019'!$B$10:$J$983,8,0),0)</f>
        <v>365492.35</v>
      </c>
      <c r="K637" s="82">
        <f t="shared" si="83"/>
        <v>179693.8</v>
      </c>
      <c r="L637" s="81">
        <f>IFERROR(VLOOKUP(B637,'09.2019'!$B$12:$J$998,8,0),0)</f>
        <v>547348.19999999995</v>
      </c>
      <c r="M637" s="82">
        <f t="shared" si="84"/>
        <v>181855.84999999998</v>
      </c>
      <c r="N637" s="81">
        <f>IFERROR(VLOOKUP(B637,'Balancete 10.2019'!$B$10:$J$1020,8,0),0)</f>
        <v>745094.1</v>
      </c>
      <c r="O637" s="82">
        <f t="shared" si="85"/>
        <v>197745.90000000002</v>
      </c>
      <c r="P637" s="153">
        <f>IFERROR(VLOOKUP(B637,'Balancete 11.2019'!$B$11:$I$1020,8,0),0)</f>
        <v>934401.75</v>
      </c>
      <c r="Q637" s="82">
        <f t="shared" si="86"/>
        <v>189307.65000000002</v>
      </c>
      <c r="R637" s="153">
        <f>IFERROR(VLOOKUP(B637,'Balancete 12.2019'!$B$10:$I$1033,8,0),0)</f>
        <v>1141784.1499999999</v>
      </c>
      <c r="S637" s="82">
        <f t="shared" si="81"/>
        <v>207382.39999999991</v>
      </c>
      <c r="T637" s="85">
        <f t="shared" si="82"/>
        <v>9.5478180622916575E-2</v>
      </c>
      <c r="U637" s="153">
        <f>IFERROR(VLOOKUP(B637,'Balancete acumulado 2019'!$B$10:$I$1047,8,0),0)</f>
        <v>2216864.4500000002</v>
      </c>
    </row>
    <row r="638" spans="1:21" hidden="1">
      <c r="A638"/>
      <c r="B638" s="35" t="s">
        <v>4457</v>
      </c>
      <c r="C638" s="34" t="s">
        <v>1</v>
      </c>
      <c r="D638" s="35" t="s">
        <v>4458</v>
      </c>
      <c r="E638" s="39"/>
      <c r="F638" s="5">
        <f t="shared" si="79"/>
        <v>13</v>
      </c>
      <c r="G638" s="5" t="str">
        <f t="shared" si="80"/>
        <v>7</v>
      </c>
      <c r="H638" s="81">
        <f>IFERROR(VLOOKUP(B638,'1º SEM 2019'!$B:$I,8,0),0)</f>
        <v>690518</v>
      </c>
      <c r="I638" s="81">
        <f>IFERROR(VLOOKUP(B638,'07.2019'!$B$10:$J$954,8,0),0)</f>
        <v>137856.29999999999</v>
      </c>
      <c r="J638" s="81">
        <f>IFERROR(VLOOKUP(B638,'08.2019'!$B$10:$J$983,8,0),0)</f>
        <v>275051</v>
      </c>
      <c r="K638" s="82">
        <f t="shared" si="83"/>
        <v>137194.70000000001</v>
      </c>
      <c r="L638" s="81">
        <f>IFERROR(VLOOKUP(B638,'09.2019'!$B$12:$J$998,8,0),0)</f>
        <v>413346.9</v>
      </c>
      <c r="M638" s="82">
        <f t="shared" si="84"/>
        <v>138295.90000000002</v>
      </c>
      <c r="N638" s="81">
        <f>IFERROR(VLOOKUP(B638,'Balancete 10.2019'!$B$10:$J$1020,8,0),0)</f>
        <v>552565.69999999995</v>
      </c>
      <c r="O638" s="82">
        <f t="shared" si="85"/>
        <v>139218.79999999993</v>
      </c>
      <c r="P638" s="153">
        <f>IFERROR(VLOOKUP(B638,'Balancete 11.2019'!$B$11:$I$1020,8,0),0)</f>
        <v>693214.6</v>
      </c>
      <c r="Q638" s="82">
        <f t="shared" si="86"/>
        <v>140648.90000000002</v>
      </c>
      <c r="R638" s="153">
        <f>IFERROR(VLOOKUP(B638,'Balancete 12.2019'!$B$10:$I$1033,8,0),0)</f>
        <v>835274.2</v>
      </c>
      <c r="S638" s="82">
        <f t="shared" si="81"/>
        <v>142059.59999999998</v>
      </c>
      <c r="T638" s="85">
        <f t="shared" si="82"/>
        <v>1.002993980045308E-2</v>
      </c>
      <c r="U638" s="153">
        <f>IFERROR(VLOOKUP(B638,'Balancete acumulado 2019'!$B$10:$I$1047,8,0),0)</f>
        <v>1525792.2</v>
      </c>
    </row>
    <row r="639" spans="1:21">
      <c r="A639"/>
      <c r="B639" s="35" t="s">
        <v>4459</v>
      </c>
      <c r="C639" s="34" t="s">
        <v>4460</v>
      </c>
      <c r="D639" s="35" t="s">
        <v>4461</v>
      </c>
      <c r="E639" s="39" t="s">
        <v>6061</v>
      </c>
      <c r="F639" s="5">
        <f t="shared" si="79"/>
        <v>18</v>
      </c>
      <c r="G639" s="5" t="str">
        <f t="shared" si="80"/>
        <v>7</v>
      </c>
      <c r="H639" s="81">
        <f>IFERROR(VLOOKUP(B639,'1º SEM 2019'!$B:$I,8,0),0)</f>
        <v>690518</v>
      </c>
      <c r="I639" s="81">
        <f>IFERROR(VLOOKUP(B639,'07.2019'!$B$10:$J$954,8,0),0)</f>
        <v>137856.29999999999</v>
      </c>
      <c r="J639" s="81">
        <f>IFERROR(VLOOKUP(B639,'08.2019'!$B$10:$J$983,8,0),0)</f>
        <v>275051</v>
      </c>
      <c r="K639" s="82">
        <f t="shared" si="83"/>
        <v>137194.70000000001</v>
      </c>
      <c r="L639" s="81">
        <f>IFERROR(VLOOKUP(B639,'09.2019'!$B$12:$J$998,8,0),0)</f>
        <v>413346.9</v>
      </c>
      <c r="M639" s="82">
        <f t="shared" si="84"/>
        <v>138295.90000000002</v>
      </c>
      <c r="N639" s="81">
        <f>IFERROR(VLOOKUP(B639,'Balancete 10.2019'!$B$10:$J$1020,8,0),0)</f>
        <v>552565.69999999995</v>
      </c>
      <c r="O639" s="82">
        <f t="shared" si="85"/>
        <v>139218.79999999993</v>
      </c>
      <c r="P639" s="153">
        <f>IFERROR(VLOOKUP(B639,'Balancete 11.2019'!$B$11:$I$1020,8,0),0)</f>
        <v>693214.6</v>
      </c>
      <c r="Q639" s="82">
        <f t="shared" si="86"/>
        <v>140648.90000000002</v>
      </c>
      <c r="R639" s="153">
        <f>IFERROR(VLOOKUP(B639,'Balancete 12.2019'!$B$10:$I$1033,8,0),0)</f>
        <v>835274.2</v>
      </c>
      <c r="S639" s="82">
        <f t="shared" si="81"/>
        <v>142059.59999999998</v>
      </c>
      <c r="T639" s="85">
        <f t="shared" si="82"/>
        <v>1.002993980045308E-2</v>
      </c>
      <c r="U639" s="153">
        <f>IFERROR(VLOOKUP(B639,'Balancete acumulado 2019'!$B$10:$I$1047,8,0),0)</f>
        <v>1525792.2</v>
      </c>
    </row>
    <row r="640" spans="1:21" hidden="1">
      <c r="A640"/>
      <c r="B640" s="35" t="s">
        <v>4462</v>
      </c>
      <c r="C640" s="34" t="s">
        <v>1</v>
      </c>
      <c r="D640" s="35" t="s">
        <v>4463</v>
      </c>
      <c r="E640" s="39"/>
      <c r="F640" s="5">
        <f t="shared" si="79"/>
        <v>13</v>
      </c>
      <c r="G640" s="5" t="str">
        <f t="shared" si="80"/>
        <v>7</v>
      </c>
      <c r="H640" s="81">
        <f>IFERROR(VLOOKUP(B640,'1º SEM 2019'!$B:$I,8,0),0)</f>
        <v>278241.53000000003</v>
      </c>
      <c r="I640" s="81">
        <f>IFERROR(VLOOKUP(B640,'07.2019'!$B$10:$J$954,8,0),0)</f>
        <v>42945.19</v>
      </c>
      <c r="J640" s="81">
        <f>IFERROR(VLOOKUP(B640,'08.2019'!$B$10:$J$983,8,0),0)</f>
        <v>89142.44</v>
      </c>
      <c r="K640" s="82">
        <f t="shared" si="83"/>
        <v>46197.25</v>
      </c>
      <c r="L640" s="81">
        <f>IFERROR(VLOOKUP(B640,'09.2019'!$B$12:$J$998,8,0),0)</f>
        <v>133923.26</v>
      </c>
      <c r="M640" s="82">
        <f t="shared" si="84"/>
        <v>44780.820000000007</v>
      </c>
      <c r="N640" s="81">
        <f>IFERROR(VLOOKUP(B640,'Balancete 10.2019'!$B$10:$J$1020,8,0),0)</f>
        <v>189090.6</v>
      </c>
      <c r="O640" s="82">
        <f t="shared" si="85"/>
        <v>55167.34</v>
      </c>
      <c r="P640" s="153">
        <f>IFERROR(VLOOKUP(B640,'Balancete 11.2019'!$B$11:$I$1020,8,0),0)</f>
        <v>240802.93</v>
      </c>
      <c r="Q640" s="82">
        <f t="shared" si="86"/>
        <v>51712.329999999987</v>
      </c>
      <c r="R640" s="153">
        <f>IFERROR(VLOOKUP(B640,'Balancete 12.2019'!$B$10:$I$1033,8,0),0)</f>
        <v>291659.2</v>
      </c>
      <c r="S640" s="82">
        <f t="shared" si="81"/>
        <v>50856.270000000019</v>
      </c>
      <c r="T640" s="85">
        <f t="shared" si="82"/>
        <v>-1.655427245301011E-2</v>
      </c>
      <c r="U640" s="153">
        <f>IFERROR(VLOOKUP(B640,'Balancete acumulado 2019'!$B$10:$I$1047,8,0),0)</f>
        <v>569900.73</v>
      </c>
    </row>
    <row r="641" spans="1:21" hidden="1">
      <c r="A641"/>
      <c r="B641" s="35" t="s">
        <v>4464</v>
      </c>
      <c r="C641" s="34" t="s">
        <v>1</v>
      </c>
      <c r="D641" s="35" t="s">
        <v>4465</v>
      </c>
      <c r="E641" s="39"/>
      <c r="F641" s="5">
        <f t="shared" si="79"/>
        <v>13</v>
      </c>
      <c r="G641" s="5" t="str">
        <f t="shared" si="80"/>
        <v>7</v>
      </c>
      <c r="H641" s="81">
        <f>IFERROR(VLOOKUP(B641,'1º SEM 2019'!$B:$I,8,0),0)</f>
        <v>8600</v>
      </c>
      <c r="I641" s="81">
        <f>IFERROR(VLOOKUP(B641,'07.2019'!$B$10:$J$954,8,0),0)</f>
        <v>1960</v>
      </c>
      <c r="J641" s="81">
        <f>IFERROR(VLOOKUP(B641,'08.2019'!$B$10:$J$983,8,0),0)</f>
        <v>3840</v>
      </c>
      <c r="K641" s="82">
        <f t="shared" si="83"/>
        <v>1880</v>
      </c>
      <c r="L641" s="81">
        <f>IFERROR(VLOOKUP(B641,'09.2019'!$B$12:$J$998,8,0),0)</f>
        <v>5380</v>
      </c>
      <c r="M641" s="82">
        <f t="shared" si="84"/>
        <v>1540</v>
      </c>
      <c r="N641" s="81">
        <f>IFERROR(VLOOKUP(B641,'Balancete 10.2019'!$B$10:$J$1020,8,0),0)</f>
        <v>7300</v>
      </c>
      <c r="O641" s="82">
        <f t="shared" si="85"/>
        <v>1920</v>
      </c>
      <c r="P641" s="153">
        <f>IFERROR(VLOOKUP(B641,'Balancete 11.2019'!$B$11:$I$1020,8,0),0)</f>
        <v>9140</v>
      </c>
      <c r="Q641" s="82">
        <f t="shared" si="86"/>
        <v>1840</v>
      </c>
      <c r="R641" s="153">
        <f>IFERROR(VLOOKUP(B641,'Balancete 12.2019'!$B$10:$I$1033,8,0),0)</f>
        <v>10900</v>
      </c>
      <c r="S641" s="82">
        <f t="shared" si="81"/>
        <v>1760</v>
      </c>
      <c r="T641" s="85">
        <f t="shared" si="82"/>
        <v>-4.3478260869565188E-2</v>
      </c>
      <c r="U641" s="153">
        <f>IFERROR(VLOOKUP(B641,'Balancete acumulado 2019'!$B$10:$I$1047,8,0),0)</f>
        <v>19500</v>
      </c>
    </row>
    <row r="642" spans="1:21">
      <c r="A642"/>
      <c r="B642" s="35" t="s">
        <v>4466</v>
      </c>
      <c r="C642" s="34" t="s">
        <v>4467</v>
      </c>
      <c r="D642" s="35" t="s">
        <v>4468</v>
      </c>
      <c r="E642" s="39" t="s">
        <v>6061</v>
      </c>
      <c r="F642" s="5">
        <f t="shared" si="79"/>
        <v>18</v>
      </c>
      <c r="G642" s="5" t="str">
        <f t="shared" si="80"/>
        <v>7</v>
      </c>
      <c r="H642" s="81">
        <f>IFERROR(VLOOKUP(B642,'1º SEM 2019'!$B:$I,8,0),0)</f>
        <v>8600</v>
      </c>
      <c r="I642" s="81">
        <f>IFERROR(VLOOKUP(B642,'07.2019'!$B$10:$J$954,8,0),0)</f>
        <v>1960</v>
      </c>
      <c r="J642" s="81">
        <f>IFERROR(VLOOKUP(B642,'08.2019'!$B$10:$J$983,8,0),0)</f>
        <v>3840</v>
      </c>
      <c r="K642" s="82">
        <f t="shared" si="83"/>
        <v>1880</v>
      </c>
      <c r="L642" s="81">
        <f>IFERROR(VLOOKUP(B642,'09.2019'!$B$12:$J$998,8,0),0)</f>
        <v>5380</v>
      </c>
      <c r="M642" s="82">
        <f t="shared" si="84"/>
        <v>1540</v>
      </c>
      <c r="N642" s="81">
        <f>IFERROR(VLOOKUP(B642,'Balancete 10.2019'!$B$10:$J$1020,8,0),0)</f>
        <v>7300</v>
      </c>
      <c r="O642" s="82">
        <f t="shared" si="85"/>
        <v>1920</v>
      </c>
      <c r="P642" s="153">
        <f>IFERROR(VLOOKUP(B642,'Balancete 11.2019'!$B$11:$I$1020,8,0),0)</f>
        <v>9140</v>
      </c>
      <c r="Q642" s="82">
        <f t="shared" si="86"/>
        <v>1840</v>
      </c>
      <c r="R642" s="153">
        <f>IFERROR(VLOOKUP(B642,'Balancete 12.2019'!$B$10:$I$1033,8,0),0)</f>
        <v>10900</v>
      </c>
      <c r="S642" s="82">
        <f t="shared" si="81"/>
        <v>1760</v>
      </c>
      <c r="T642" s="85">
        <f t="shared" si="82"/>
        <v>-4.3478260869565188E-2</v>
      </c>
      <c r="U642" s="153">
        <f>IFERROR(VLOOKUP(B642,'Balancete acumulado 2019'!$B$10:$I$1047,8,0),0)</f>
        <v>19500</v>
      </c>
    </row>
    <row r="643" spans="1:21" hidden="1">
      <c r="A643"/>
      <c r="B643" s="35" t="s">
        <v>4469</v>
      </c>
      <c r="C643" s="34" t="s">
        <v>1</v>
      </c>
      <c r="D643" s="35" t="s">
        <v>4470</v>
      </c>
      <c r="E643" s="39"/>
      <c r="F643" s="5">
        <f t="shared" si="79"/>
        <v>13</v>
      </c>
      <c r="G643" s="5" t="str">
        <f t="shared" si="80"/>
        <v>7</v>
      </c>
      <c r="H643" s="81">
        <f>IFERROR(VLOOKUP(B643,'1º SEM 2019'!$B:$I,8,0),0)</f>
        <v>29050</v>
      </c>
      <c r="I643" s="81">
        <f>IFERROR(VLOOKUP(B643,'07.2019'!$B$10:$J$954,8,0),0)</f>
        <v>5650</v>
      </c>
      <c r="J643" s="81">
        <f>IFERROR(VLOOKUP(B643,'08.2019'!$B$10:$J$983,8,0),0)</f>
        <v>12897</v>
      </c>
      <c r="K643" s="82">
        <f t="shared" si="83"/>
        <v>7247</v>
      </c>
      <c r="L643" s="81">
        <f>IFERROR(VLOOKUP(B643,'09.2019'!$B$12:$J$998,8,0),0)</f>
        <v>17297</v>
      </c>
      <c r="M643" s="82">
        <f t="shared" si="84"/>
        <v>4400</v>
      </c>
      <c r="N643" s="81">
        <f>IFERROR(VLOOKUP(B643,'Balancete 10.2019'!$B$10:$J$1020,8,0),0)</f>
        <v>22047</v>
      </c>
      <c r="O643" s="82">
        <f t="shared" si="85"/>
        <v>4750</v>
      </c>
      <c r="P643" s="153">
        <f>IFERROR(VLOOKUP(B643,'Balancete 11.2019'!$B$11:$I$1020,8,0),0)</f>
        <v>24847</v>
      </c>
      <c r="Q643" s="82">
        <f t="shared" si="86"/>
        <v>2800</v>
      </c>
      <c r="R643" s="153">
        <f>IFERROR(VLOOKUP(B643,'Balancete 12.2019'!$B$10:$I$1033,8,0),0)</f>
        <v>30877</v>
      </c>
      <c r="S643" s="82">
        <f t="shared" si="81"/>
        <v>6030</v>
      </c>
      <c r="T643" s="85">
        <f t="shared" si="82"/>
        <v>1.1535714285714285</v>
      </c>
      <c r="U643" s="153">
        <f>IFERROR(VLOOKUP(B643,'Balancete acumulado 2019'!$B$10:$I$1047,8,0),0)</f>
        <v>59927</v>
      </c>
    </row>
    <row r="644" spans="1:21">
      <c r="A644"/>
      <c r="B644" s="35" t="s">
        <v>4471</v>
      </c>
      <c r="C644" s="34" t="s">
        <v>4472</v>
      </c>
      <c r="D644" s="35" t="s">
        <v>4473</v>
      </c>
      <c r="E644" s="39" t="s">
        <v>6061</v>
      </c>
      <c r="F644" s="5">
        <f t="shared" ref="F644:F707" si="87">LEN(B644)</f>
        <v>18</v>
      </c>
      <c r="G644" s="5" t="str">
        <f t="shared" ref="G644:G707" si="88">LEFT(B644)</f>
        <v>7</v>
      </c>
      <c r="H644" s="81">
        <f>IFERROR(VLOOKUP(B644,'1º SEM 2019'!$B:$I,8,0),0)</f>
        <v>29050</v>
      </c>
      <c r="I644" s="81">
        <f>IFERROR(VLOOKUP(B644,'07.2019'!$B$10:$J$954,8,0),0)</f>
        <v>5650</v>
      </c>
      <c r="J644" s="81">
        <f>IFERROR(VLOOKUP(B644,'08.2019'!$B$10:$J$983,8,0),0)</f>
        <v>12897</v>
      </c>
      <c r="K644" s="82">
        <f t="shared" si="83"/>
        <v>7247</v>
      </c>
      <c r="L644" s="81">
        <f>IFERROR(VLOOKUP(B644,'09.2019'!$B$12:$J$998,8,0),0)</f>
        <v>17297</v>
      </c>
      <c r="M644" s="82">
        <f t="shared" si="84"/>
        <v>4400</v>
      </c>
      <c r="N644" s="81">
        <f>IFERROR(VLOOKUP(B644,'Balancete 10.2019'!$B$10:$J$1020,8,0),0)</f>
        <v>22047</v>
      </c>
      <c r="O644" s="82">
        <f t="shared" si="85"/>
        <v>4750</v>
      </c>
      <c r="P644" s="153">
        <f>IFERROR(VLOOKUP(B644,'Balancete 11.2019'!$B$11:$I$1020,8,0),0)</f>
        <v>24847</v>
      </c>
      <c r="Q644" s="82">
        <f t="shared" si="86"/>
        <v>2800</v>
      </c>
      <c r="R644" s="153">
        <f>IFERROR(VLOOKUP(B644,'Balancete 12.2019'!$B$10:$I$1033,8,0),0)</f>
        <v>30877</v>
      </c>
      <c r="S644" s="82">
        <f t="shared" ref="S644:S707" si="89">R644-P644</f>
        <v>6030</v>
      </c>
      <c r="T644" s="85">
        <f t="shared" ref="T644:T707" si="90">IFERROR(S644/Q644-1,0)</f>
        <v>1.1535714285714285</v>
      </c>
      <c r="U644" s="153">
        <f>IFERROR(VLOOKUP(B644,'Balancete acumulado 2019'!$B$10:$I$1047,8,0),0)</f>
        <v>59927</v>
      </c>
    </row>
    <row r="645" spans="1:21" hidden="1">
      <c r="A645"/>
      <c r="B645" s="35" t="s">
        <v>4474</v>
      </c>
      <c r="C645" s="34" t="s">
        <v>1</v>
      </c>
      <c r="D645" s="35" t="s">
        <v>4475</v>
      </c>
      <c r="E645" s="39"/>
      <c r="F645" s="5">
        <f t="shared" si="87"/>
        <v>13</v>
      </c>
      <c r="G645" s="5" t="str">
        <f t="shared" si="88"/>
        <v>7</v>
      </c>
      <c r="H645" s="81">
        <f>IFERROR(VLOOKUP(B645,'1º SEM 2019'!$B:$I,8,0),0)</f>
        <v>19180</v>
      </c>
      <c r="I645" s="81">
        <f>IFERROR(VLOOKUP(B645,'07.2019'!$B$10:$J$954,8,0),0)</f>
        <v>3260</v>
      </c>
      <c r="J645" s="81">
        <f>IFERROR(VLOOKUP(B645,'08.2019'!$B$10:$J$983,8,0),0)</f>
        <v>5500</v>
      </c>
      <c r="K645" s="82">
        <f t="shared" si="83"/>
        <v>2240</v>
      </c>
      <c r="L645" s="81">
        <f>IFERROR(VLOOKUP(B645,'09.2019'!$B$12:$J$998,8,0),0)</f>
        <v>7020</v>
      </c>
      <c r="M645" s="82">
        <f t="shared" si="84"/>
        <v>1520</v>
      </c>
      <c r="N645" s="81">
        <f>IFERROR(VLOOKUP(B645,'Balancete 10.2019'!$B$10:$J$1020,8,0),0)</f>
        <v>9180</v>
      </c>
      <c r="O645" s="82">
        <f t="shared" si="85"/>
        <v>2160</v>
      </c>
      <c r="P645" s="153">
        <f>IFERROR(VLOOKUP(B645,'Balancete 11.2019'!$B$11:$I$1020,8,0),0)</f>
        <v>12160</v>
      </c>
      <c r="Q645" s="82">
        <f t="shared" si="86"/>
        <v>2980</v>
      </c>
      <c r="R645" s="153">
        <f>IFERROR(VLOOKUP(B645,'Balancete 12.2019'!$B$10:$I$1033,8,0),0)</f>
        <v>15060</v>
      </c>
      <c r="S645" s="82">
        <f t="shared" si="89"/>
        <v>2900</v>
      </c>
      <c r="T645" s="85">
        <f t="shared" si="90"/>
        <v>-2.6845637583892579E-2</v>
      </c>
      <c r="U645" s="153">
        <f>IFERROR(VLOOKUP(B645,'Balancete acumulado 2019'!$B$10:$I$1047,8,0),0)</f>
        <v>34240</v>
      </c>
    </row>
    <row r="646" spans="1:21">
      <c r="A646"/>
      <c r="B646" s="35" t="s">
        <v>4476</v>
      </c>
      <c r="C646" s="34" t="s">
        <v>4477</v>
      </c>
      <c r="D646" s="35" t="s">
        <v>4478</v>
      </c>
      <c r="E646" s="39" t="s">
        <v>6061</v>
      </c>
      <c r="F646" s="5">
        <f t="shared" si="87"/>
        <v>18</v>
      </c>
      <c r="G646" s="5" t="str">
        <f t="shared" si="88"/>
        <v>7</v>
      </c>
      <c r="H646" s="81">
        <f>IFERROR(VLOOKUP(B646,'1º SEM 2019'!$B:$I,8,0),0)</f>
        <v>19180</v>
      </c>
      <c r="I646" s="81">
        <f>IFERROR(VLOOKUP(B646,'07.2019'!$B$10:$J$954,8,0),0)</f>
        <v>3260</v>
      </c>
      <c r="J646" s="81">
        <f>IFERROR(VLOOKUP(B646,'08.2019'!$B$10:$J$983,8,0),0)</f>
        <v>5500</v>
      </c>
      <c r="K646" s="82">
        <f t="shared" ref="K646:K709" si="91">J646-I646</f>
        <v>2240</v>
      </c>
      <c r="L646" s="81">
        <f>IFERROR(VLOOKUP(B646,'09.2019'!$B$12:$J$998,8,0),0)</f>
        <v>7020</v>
      </c>
      <c r="M646" s="82">
        <f t="shared" ref="M646:M709" si="92">L646-J646</f>
        <v>1520</v>
      </c>
      <c r="N646" s="81">
        <f>IFERROR(VLOOKUP(B646,'Balancete 10.2019'!$B$10:$J$1020,8,0),0)</f>
        <v>9180</v>
      </c>
      <c r="O646" s="82">
        <f t="shared" ref="O646:O709" si="93">N646-L646</f>
        <v>2160</v>
      </c>
      <c r="P646" s="153">
        <f>IFERROR(VLOOKUP(B646,'Balancete 11.2019'!$B$11:$I$1020,8,0),0)</f>
        <v>12160</v>
      </c>
      <c r="Q646" s="82">
        <f t="shared" ref="Q646:Q709" si="94">P646-N646</f>
        <v>2980</v>
      </c>
      <c r="R646" s="153">
        <f>IFERROR(VLOOKUP(B646,'Balancete 12.2019'!$B$10:$I$1033,8,0),0)</f>
        <v>15060</v>
      </c>
      <c r="S646" s="82">
        <f t="shared" si="89"/>
        <v>2900</v>
      </c>
      <c r="T646" s="85">
        <f t="shared" si="90"/>
        <v>-2.6845637583892579E-2</v>
      </c>
      <c r="U646" s="153">
        <f>IFERROR(VLOOKUP(B646,'Balancete acumulado 2019'!$B$10:$I$1047,8,0),0)</f>
        <v>34240</v>
      </c>
    </row>
    <row r="647" spans="1:21" hidden="1">
      <c r="A647"/>
      <c r="B647" s="35" t="s">
        <v>4479</v>
      </c>
      <c r="C647" s="34" t="s">
        <v>1</v>
      </c>
      <c r="D647" s="35" t="s">
        <v>4480</v>
      </c>
      <c r="E647" s="39"/>
      <c r="F647" s="5">
        <f t="shared" si="87"/>
        <v>13</v>
      </c>
      <c r="G647" s="5" t="str">
        <f t="shared" si="88"/>
        <v>7</v>
      </c>
      <c r="H647" s="81">
        <f>IFERROR(VLOOKUP(B647,'1º SEM 2019'!$B:$I,8,0),0)</f>
        <v>41389</v>
      </c>
      <c r="I647" s="81">
        <f>IFERROR(VLOOKUP(B647,'07.2019'!$B$10:$J$954,8,0),0)</f>
        <v>9660</v>
      </c>
      <c r="J647" s="81">
        <f>IFERROR(VLOOKUP(B647,'08.2019'!$B$10:$J$983,8,0),0)</f>
        <v>17835</v>
      </c>
      <c r="K647" s="82">
        <f t="shared" si="91"/>
        <v>8175</v>
      </c>
      <c r="L647" s="81">
        <f>IFERROR(VLOOKUP(B647,'09.2019'!$B$12:$J$998,8,0),0)</f>
        <v>25140</v>
      </c>
      <c r="M647" s="82">
        <f t="shared" si="92"/>
        <v>7305</v>
      </c>
      <c r="N647" s="81">
        <f>IFERROR(VLOOKUP(B647,'Balancete 10.2019'!$B$10:$J$1020,8,0),0)</f>
        <v>34635</v>
      </c>
      <c r="O647" s="82">
        <f t="shared" si="93"/>
        <v>9495</v>
      </c>
      <c r="P647" s="153">
        <f>IFERROR(VLOOKUP(B647,'Balancete 11.2019'!$B$11:$I$1020,8,0),0)</f>
        <v>42000</v>
      </c>
      <c r="Q647" s="82">
        <f t="shared" si="94"/>
        <v>7365</v>
      </c>
      <c r="R647" s="153">
        <f>IFERROR(VLOOKUP(B647,'Balancete 12.2019'!$B$10:$I$1033,8,0),0)</f>
        <v>47190</v>
      </c>
      <c r="S647" s="82">
        <f t="shared" si="89"/>
        <v>5190</v>
      </c>
      <c r="T647" s="85">
        <f t="shared" si="90"/>
        <v>-0.29531568228105909</v>
      </c>
      <c r="U647" s="153">
        <f>IFERROR(VLOOKUP(B647,'Balancete acumulado 2019'!$B$10:$I$1047,8,0),0)</f>
        <v>88579</v>
      </c>
    </row>
    <row r="648" spans="1:21">
      <c r="A648"/>
      <c r="B648" s="35" t="s">
        <v>4481</v>
      </c>
      <c r="C648" s="34" t="s">
        <v>4482</v>
      </c>
      <c r="D648" s="35" t="s">
        <v>4483</v>
      </c>
      <c r="E648" s="39" t="s">
        <v>6061</v>
      </c>
      <c r="F648" s="5">
        <f t="shared" si="87"/>
        <v>18</v>
      </c>
      <c r="G648" s="5" t="str">
        <f t="shared" si="88"/>
        <v>7</v>
      </c>
      <c r="H648" s="81">
        <f>IFERROR(VLOOKUP(B648,'1º SEM 2019'!$B:$I,8,0),0)</f>
        <v>41389</v>
      </c>
      <c r="I648" s="81">
        <f>IFERROR(VLOOKUP(B648,'07.2019'!$B$10:$J$954,8,0),0)</f>
        <v>9660</v>
      </c>
      <c r="J648" s="81">
        <f>IFERROR(VLOOKUP(B648,'08.2019'!$B$10:$J$983,8,0),0)</f>
        <v>17835</v>
      </c>
      <c r="K648" s="82">
        <f t="shared" si="91"/>
        <v>8175</v>
      </c>
      <c r="L648" s="81">
        <f>IFERROR(VLOOKUP(B648,'09.2019'!$B$12:$J$998,8,0),0)</f>
        <v>25140</v>
      </c>
      <c r="M648" s="82">
        <f t="shared" si="92"/>
        <v>7305</v>
      </c>
      <c r="N648" s="81">
        <f>IFERROR(VLOOKUP(B648,'Balancete 10.2019'!$B$10:$J$1020,8,0),0)</f>
        <v>34635</v>
      </c>
      <c r="O648" s="82">
        <f t="shared" si="93"/>
        <v>9495</v>
      </c>
      <c r="P648" s="153">
        <f>IFERROR(VLOOKUP(B648,'Balancete 11.2019'!$B$11:$I$1020,8,0),0)</f>
        <v>42000</v>
      </c>
      <c r="Q648" s="82">
        <f t="shared" si="94"/>
        <v>7365</v>
      </c>
      <c r="R648" s="153">
        <f>IFERROR(VLOOKUP(B648,'Balancete 12.2019'!$B$10:$I$1033,8,0),0)</f>
        <v>47190</v>
      </c>
      <c r="S648" s="82">
        <f t="shared" si="89"/>
        <v>5190</v>
      </c>
      <c r="T648" s="85">
        <f t="shared" si="90"/>
        <v>-0.29531568228105909</v>
      </c>
      <c r="U648" s="153">
        <f>IFERROR(VLOOKUP(B648,'Balancete acumulado 2019'!$B$10:$I$1047,8,0),0)</f>
        <v>88579</v>
      </c>
    </row>
    <row r="649" spans="1:21" hidden="1">
      <c r="A649"/>
      <c r="B649" s="35" t="s">
        <v>4484</v>
      </c>
      <c r="C649" s="34" t="s">
        <v>1</v>
      </c>
      <c r="D649" s="35" t="s">
        <v>4485</v>
      </c>
      <c r="E649" s="39"/>
      <c r="F649" s="5">
        <f t="shared" si="87"/>
        <v>13</v>
      </c>
      <c r="G649" s="5" t="str">
        <f t="shared" si="88"/>
        <v>7</v>
      </c>
      <c r="H649" s="81">
        <f>IFERROR(VLOOKUP(B649,'1º SEM 2019'!$B:$I,8,0),0)</f>
        <v>5338.1</v>
      </c>
      <c r="I649" s="81">
        <f>IFERROR(VLOOKUP(B649,'07.2019'!$B$10:$J$954,8,0),0)</f>
        <v>1360.9</v>
      </c>
      <c r="J649" s="81">
        <f>IFERROR(VLOOKUP(B649,'08.2019'!$B$10:$J$983,8,0),0)</f>
        <v>2497.1</v>
      </c>
      <c r="K649" s="82">
        <f t="shared" si="91"/>
        <v>1136.1999999999998</v>
      </c>
      <c r="L649" s="81">
        <f>IFERROR(VLOOKUP(B649,'09.2019'!$B$12:$J$998,8,0),0)</f>
        <v>3591.2</v>
      </c>
      <c r="M649" s="82">
        <f t="shared" si="92"/>
        <v>1094.0999999999999</v>
      </c>
      <c r="N649" s="81">
        <f>IFERROR(VLOOKUP(B649,'Balancete 10.2019'!$B$10:$J$1020,8,0),0)</f>
        <v>4675.5</v>
      </c>
      <c r="O649" s="82">
        <f t="shared" si="93"/>
        <v>1084.3000000000002</v>
      </c>
      <c r="P649" s="153">
        <f>IFERROR(VLOOKUP(B649,'Balancete 11.2019'!$B$11:$I$1020,8,0),0)</f>
        <v>6287.1</v>
      </c>
      <c r="Q649" s="82">
        <f t="shared" si="94"/>
        <v>1611.6000000000004</v>
      </c>
      <c r="R649" s="153">
        <f>IFERROR(VLOOKUP(B649,'Balancete 12.2019'!$B$10:$I$1033,8,0),0)</f>
        <v>7222.9</v>
      </c>
      <c r="S649" s="82">
        <f t="shared" si="89"/>
        <v>935.79999999999927</v>
      </c>
      <c r="T649" s="85">
        <f t="shared" si="90"/>
        <v>-0.41933482253661014</v>
      </c>
      <c r="U649" s="153">
        <f>IFERROR(VLOOKUP(B649,'Balancete acumulado 2019'!$B$10:$I$1047,8,0),0)</f>
        <v>12561</v>
      </c>
    </row>
    <row r="650" spans="1:21">
      <c r="A650"/>
      <c r="B650" s="35" t="s">
        <v>4486</v>
      </c>
      <c r="C650" s="34" t="s">
        <v>4487</v>
      </c>
      <c r="D650" s="35" t="s">
        <v>4488</v>
      </c>
      <c r="E650" s="39" t="s">
        <v>6061</v>
      </c>
      <c r="F650" s="5">
        <f t="shared" si="87"/>
        <v>18</v>
      </c>
      <c r="G650" s="5" t="str">
        <f t="shared" si="88"/>
        <v>7</v>
      </c>
      <c r="H650" s="81">
        <f>IFERROR(VLOOKUP(B650,'1º SEM 2019'!$B:$I,8,0),0)</f>
        <v>5338.1</v>
      </c>
      <c r="I650" s="81">
        <f>IFERROR(VLOOKUP(B650,'07.2019'!$B$10:$J$954,8,0),0)</f>
        <v>1360.9</v>
      </c>
      <c r="J650" s="81">
        <f>IFERROR(VLOOKUP(B650,'08.2019'!$B$10:$J$983,8,0),0)</f>
        <v>2497.1</v>
      </c>
      <c r="K650" s="82">
        <f t="shared" si="91"/>
        <v>1136.1999999999998</v>
      </c>
      <c r="L650" s="81">
        <f>IFERROR(VLOOKUP(B650,'09.2019'!$B$12:$J$998,8,0),0)</f>
        <v>3591.2</v>
      </c>
      <c r="M650" s="82">
        <f t="shared" si="92"/>
        <v>1094.0999999999999</v>
      </c>
      <c r="N650" s="81">
        <f>IFERROR(VLOOKUP(B650,'Balancete 10.2019'!$B$10:$J$1020,8,0),0)</f>
        <v>4675.5</v>
      </c>
      <c r="O650" s="82">
        <f t="shared" si="93"/>
        <v>1084.3000000000002</v>
      </c>
      <c r="P650" s="153">
        <f>IFERROR(VLOOKUP(B650,'Balancete 11.2019'!$B$11:$I$1020,8,0),0)</f>
        <v>6287.1</v>
      </c>
      <c r="Q650" s="82">
        <f t="shared" si="94"/>
        <v>1611.6000000000004</v>
      </c>
      <c r="R650" s="153">
        <f>IFERROR(VLOOKUP(B650,'Balancete 12.2019'!$B$10:$I$1033,8,0),0)</f>
        <v>7222.9</v>
      </c>
      <c r="S650" s="82">
        <f t="shared" si="89"/>
        <v>935.79999999999927</v>
      </c>
      <c r="T650" s="85">
        <f t="shared" si="90"/>
        <v>-0.41933482253661014</v>
      </c>
      <c r="U650" s="153">
        <f>IFERROR(VLOOKUP(B650,'Balancete acumulado 2019'!$B$10:$I$1047,8,0),0)</f>
        <v>12561</v>
      </c>
    </row>
    <row r="651" spans="1:21" hidden="1">
      <c r="A651"/>
      <c r="B651" s="35" t="s">
        <v>4489</v>
      </c>
      <c r="C651" s="34" t="s">
        <v>1</v>
      </c>
      <c r="D651" s="35" t="s">
        <v>4490</v>
      </c>
      <c r="E651" s="39"/>
      <c r="F651" s="5">
        <f t="shared" si="87"/>
        <v>13</v>
      </c>
      <c r="G651" s="5" t="str">
        <f t="shared" si="88"/>
        <v>7</v>
      </c>
      <c r="H651" s="81">
        <f>IFERROR(VLOOKUP(B651,'1º SEM 2019'!$B:$I,8,0),0)</f>
        <v>4354.5</v>
      </c>
      <c r="I651" s="81">
        <f>IFERROR(VLOOKUP(B651,'07.2019'!$B$10:$J$954,8,0),0)</f>
        <v>755</v>
      </c>
      <c r="J651" s="81">
        <f>IFERROR(VLOOKUP(B651,'08.2019'!$B$10:$J$983,8,0),0)</f>
        <v>1356</v>
      </c>
      <c r="K651" s="82">
        <f t="shared" si="91"/>
        <v>601</v>
      </c>
      <c r="L651" s="81">
        <f>IFERROR(VLOOKUP(B651,'09.2019'!$B$12:$J$998,8,0),0)</f>
        <v>2189.5</v>
      </c>
      <c r="M651" s="82">
        <f t="shared" si="92"/>
        <v>833.5</v>
      </c>
      <c r="N651" s="81">
        <f>IFERROR(VLOOKUP(B651,'Balancete 10.2019'!$B$10:$J$1020,8,0),0)</f>
        <v>3029.5</v>
      </c>
      <c r="O651" s="82">
        <f t="shared" si="93"/>
        <v>840</v>
      </c>
      <c r="P651" s="153">
        <f>IFERROR(VLOOKUP(B651,'Balancete 11.2019'!$B$11:$I$1020,8,0),0)</f>
        <v>4231.5</v>
      </c>
      <c r="Q651" s="82">
        <f t="shared" si="94"/>
        <v>1202</v>
      </c>
      <c r="R651" s="153">
        <f>IFERROR(VLOOKUP(B651,'Balancete 12.2019'!$B$10:$I$1033,8,0),0)</f>
        <v>5216.5</v>
      </c>
      <c r="S651" s="82">
        <f t="shared" si="89"/>
        <v>985</v>
      </c>
      <c r="T651" s="85">
        <f t="shared" si="90"/>
        <v>-0.18053244592346085</v>
      </c>
      <c r="U651" s="153">
        <f>IFERROR(VLOOKUP(B651,'Balancete acumulado 2019'!$B$10:$I$1047,8,0),0)</f>
        <v>9571</v>
      </c>
    </row>
    <row r="652" spans="1:21">
      <c r="A652"/>
      <c r="B652" s="35" t="s">
        <v>4491</v>
      </c>
      <c r="C652" s="34" t="s">
        <v>4492</v>
      </c>
      <c r="D652" s="35" t="s">
        <v>4493</v>
      </c>
      <c r="E652" s="39" t="s">
        <v>6061</v>
      </c>
      <c r="F652" s="5">
        <f t="shared" si="87"/>
        <v>18</v>
      </c>
      <c r="G652" s="5" t="str">
        <f t="shared" si="88"/>
        <v>7</v>
      </c>
      <c r="H652" s="81">
        <f>IFERROR(VLOOKUP(B652,'1º SEM 2019'!$B:$I,8,0),0)</f>
        <v>2242</v>
      </c>
      <c r="I652" s="81">
        <f>IFERROR(VLOOKUP(B652,'07.2019'!$B$10:$J$954,8,0),0)</f>
        <v>421.5</v>
      </c>
      <c r="J652" s="81">
        <f>IFERROR(VLOOKUP(B652,'08.2019'!$B$10:$J$983,8,0),0)</f>
        <v>762</v>
      </c>
      <c r="K652" s="82">
        <f t="shared" si="91"/>
        <v>340.5</v>
      </c>
      <c r="L652" s="81">
        <f>IFERROR(VLOOKUP(B652,'09.2019'!$B$12:$J$998,8,0),0)</f>
        <v>1140</v>
      </c>
      <c r="M652" s="82">
        <f t="shared" si="92"/>
        <v>378</v>
      </c>
      <c r="N652" s="81">
        <f>IFERROR(VLOOKUP(B652,'Balancete 10.2019'!$B$10:$J$1020,8,0),0)</f>
        <v>1582</v>
      </c>
      <c r="O652" s="82">
        <f t="shared" si="93"/>
        <v>442</v>
      </c>
      <c r="P652" s="153">
        <f>IFERROR(VLOOKUP(B652,'Balancete 11.2019'!$B$11:$I$1020,8,0),0)</f>
        <v>2230</v>
      </c>
      <c r="Q652" s="82">
        <f t="shared" si="94"/>
        <v>648</v>
      </c>
      <c r="R652" s="153">
        <f>IFERROR(VLOOKUP(B652,'Balancete 12.2019'!$B$10:$I$1033,8,0),0)</f>
        <v>2624</v>
      </c>
      <c r="S652" s="82">
        <f t="shared" si="89"/>
        <v>394</v>
      </c>
      <c r="T652" s="85">
        <f t="shared" si="90"/>
        <v>-0.39197530864197527</v>
      </c>
      <c r="U652" s="153">
        <f>IFERROR(VLOOKUP(B652,'Balancete acumulado 2019'!$B$10:$I$1047,8,0),0)</f>
        <v>4866</v>
      </c>
    </row>
    <row r="653" spans="1:21">
      <c r="A653"/>
      <c r="B653" s="35" t="s">
        <v>4494</v>
      </c>
      <c r="C653" s="34" t="s">
        <v>4495</v>
      </c>
      <c r="D653" s="35" t="s">
        <v>4496</v>
      </c>
      <c r="E653" s="39" t="s">
        <v>6061</v>
      </c>
      <c r="F653" s="5">
        <f t="shared" si="87"/>
        <v>18</v>
      </c>
      <c r="G653" s="5" t="str">
        <f t="shared" si="88"/>
        <v>7</v>
      </c>
      <c r="H653" s="81">
        <f>IFERROR(VLOOKUP(B653,'1º SEM 2019'!$B:$I,8,0),0)</f>
        <v>2112.5</v>
      </c>
      <c r="I653" s="81">
        <f>IFERROR(VLOOKUP(B653,'07.2019'!$B$10:$J$954,8,0),0)</f>
        <v>333.5</v>
      </c>
      <c r="J653" s="81">
        <f>IFERROR(VLOOKUP(B653,'08.2019'!$B$10:$J$983,8,0),0)</f>
        <v>594</v>
      </c>
      <c r="K653" s="82">
        <f t="shared" si="91"/>
        <v>260.5</v>
      </c>
      <c r="L653" s="81">
        <f>IFERROR(VLOOKUP(B653,'09.2019'!$B$12:$J$998,8,0),0)</f>
        <v>1049.5</v>
      </c>
      <c r="M653" s="82">
        <f t="shared" si="92"/>
        <v>455.5</v>
      </c>
      <c r="N653" s="81">
        <f>IFERROR(VLOOKUP(B653,'Balancete 10.2019'!$B$10:$J$1020,8,0),0)</f>
        <v>1447.5</v>
      </c>
      <c r="O653" s="82">
        <f t="shared" si="93"/>
        <v>398</v>
      </c>
      <c r="P653" s="153">
        <f>IFERROR(VLOOKUP(B653,'Balancete 11.2019'!$B$11:$I$1020,8,0),0)</f>
        <v>2001.5</v>
      </c>
      <c r="Q653" s="82">
        <f t="shared" si="94"/>
        <v>554</v>
      </c>
      <c r="R653" s="153">
        <f>IFERROR(VLOOKUP(B653,'Balancete 12.2019'!$B$10:$I$1033,8,0),0)</f>
        <v>2592.5</v>
      </c>
      <c r="S653" s="82">
        <f t="shared" si="89"/>
        <v>591</v>
      </c>
      <c r="T653" s="85">
        <f t="shared" si="90"/>
        <v>6.6787003610108364E-2</v>
      </c>
      <c r="U653" s="153">
        <f>IFERROR(VLOOKUP(B653,'Balancete acumulado 2019'!$B$10:$I$1047,8,0),0)</f>
        <v>4705</v>
      </c>
    </row>
    <row r="654" spans="1:21" hidden="1">
      <c r="A654"/>
      <c r="B654" s="35" t="s">
        <v>4497</v>
      </c>
      <c r="C654" s="34" t="s">
        <v>1</v>
      </c>
      <c r="D654" s="35" t="s">
        <v>4498</v>
      </c>
      <c r="E654" s="39"/>
      <c r="F654" s="5">
        <f t="shared" si="87"/>
        <v>13</v>
      </c>
      <c r="G654" s="5" t="str">
        <f t="shared" si="88"/>
        <v>7</v>
      </c>
      <c r="H654" s="81">
        <f>IFERROR(VLOOKUP(B654,'1º SEM 2019'!$B:$I,8,0),0)</f>
        <v>940</v>
      </c>
      <c r="I654" s="81">
        <f>IFERROR(VLOOKUP(B654,'07.2019'!$B$10:$J$954,8,0),0)</f>
        <v>970.09</v>
      </c>
      <c r="J654" s="81">
        <f>IFERROR(VLOOKUP(B654,'08.2019'!$B$10:$J$983,8,0),0)</f>
        <v>1160.0899999999999</v>
      </c>
      <c r="K654" s="82">
        <f t="shared" si="91"/>
        <v>189.99999999999989</v>
      </c>
      <c r="L654" s="81">
        <f>IFERROR(VLOOKUP(B654,'09.2019'!$B$12:$J$998,8,0),0)</f>
        <v>1290.0899999999999</v>
      </c>
      <c r="M654" s="82">
        <f t="shared" si="92"/>
        <v>130</v>
      </c>
      <c r="N654" s="81">
        <f>IFERROR(VLOOKUP(B654,'Balancete 10.2019'!$B$10:$J$1020,8,0),0)</f>
        <v>1390.09</v>
      </c>
      <c r="O654" s="82">
        <f t="shared" si="93"/>
        <v>100</v>
      </c>
      <c r="P654" s="153">
        <f>IFERROR(VLOOKUP(B654,'Balancete 11.2019'!$B$11:$I$1020,8,0),0)</f>
        <v>1470.09</v>
      </c>
      <c r="Q654" s="82">
        <f t="shared" si="94"/>
        <v>80</v>
      </c>
      <c r="R654" s="153">
        <f>IFERROR(VLOOKUP(B654,'Balancete 12.2019'!$B$10:$I$1033,8,0),0)</f>
        <v>2300.09</v>
      </c>
      <c r="S654" s="82">
        <f t="shared" si="89"/>
        <v>830.00000000000023</v>
      </c>
      <c r="T654" s="85">
        <f t="shared" si="90"/>
        <v>9.3750000000000036</v>
      </c>
      <c r="U654" s="153">
        <f>IFERROR(VLOOKUP(B654,'Balancete acumulado 2019'!$B$10:$I$1047,8,0),0)</f>
        <v>3240.09</v>
      </c>
    </row>
    <row r="655" spans="1:21">
      <c r="A655"/>
      <c r="B655" s="35" t="s">
        <v>4499</v>
      </c>
      <c r="C655" s="34" t="s">
        <v>4500</v>
      </c>
      <c r="D655" s="35" t="s">
        <v>4501</v>
      </c>
      <c r="E655" s="39" t="s">
        <v>6061</v>
      </c>
      <c r="F655" s="5">
        <f t="shared" si="87"/>
        <v>18</v>
      </c>
      <c r="G655" s="5" t="str">
        <f t="shared" si="88"/>
        <v>7</v>
      </c>
      <c r="H655" s="81">
        <f>IFERROR(VLOOKUP(B655,'1º SEM 2019'!$B:$I,8,0),0)</f>
        <v>940</v>
      </c>
      <c r="I655" s="81">
        <f>IFERROR(VLOOKUP(B655,'07.2019'!$B$10:$J$954,8,0),0)</f>
        <v>970.09</v>
      </c>
      <c r="J655" s="81">
        <f>IFERROR(VLOOKUP(B655,'08.2019'!$B$10:$J$983,8,0),0)</f>
        <v>1160.0899999999999</v>
      </c>
      <c r="K655" s="82">
        <f t="shared" si="91"/>
        <v>189.99999999999989</v>
      </c>
      <c r="L655" s="81">
        <f>IFERROR(VLOOKUP(B655,'09.2019'!$B$12:$J$998,8,0),0)</f>
        <v>1290.0899999999999</v>
      </c>
      <c r="M655" s="82">
        <f t="shared" si="92"/>
        <v>130</v>
      </c>
      <c r="N655" s="81">
        <f>IFERROR(VLOOKUP(B655,'Balancete 10.2019'!$B$10:$J$1020,8,0),0)</f>
        <v>1390.09</v>
      </c>
      <c r="O655" s="82">
        <f t="shared" si="93"/>
        <v>100</v>
      </c>
      <c r="P655" s="153">
        <f>IFERROR(VLOOKUP(B655,'Balancete 11.2019'!$B$11:$I$1020,8,0),0)</f>
        <v>1470.09</v>
      </c>
      <c r="Q655" s="82">
        <f t="shared" si="94"/>
        <v>80</v>
      </c>
      <c r="R655" s="153">
        <f>IFERROR(VLOOKUP(B655,'Balancete 12.2019'!$B$10:$I$1033,8,0),0)</f>
        <v>2300.09</v>
      </c>
      <c r="S655" s="82">
        <f t="shared" si="89"/>
        <v>830.00000000000023</v>
      </c>
      <c r="T655" s="85">
        <f t="shared" si="90"/>
        <v>9.3750000000000036</v>
      </c>
      <c r="U655" s="153">
        <f>IFERROR(VLOOKUP(B655,'Balancete acumulado 2019'!$B$10:$I$1047,8,0),0)</f>
        <v>3240.09</v>
      </c>
    </row>
    <row r="656" spans="1:21" hidden="1">
      <c r="A656"/>
      <c r="B656" s="35" t="s">
        <v>4502</v>
      </c>
      <c r="C656" s="34" t="s">
        <v>1</v>
      </c>
      <c r="D656" s="35" t="s">
        <v>4503</v>
      </c>
      <c r="E656" s="39"/>
      <c r="F656" s="5">
        <f t="shared" si="87"/>
        <v>13</v>
      </c>
      <c r="G656" s="5" t="str">
        <f t="shared" si="88"/>
        <v>7</v>
      </c>
      <c r="H656" s="81">
        <f>IFERROR(VLOOKUP(B656,'1º SEM 2019'!$B:$I,8,0),0)</f>
        <v>90204</v>
      </c>
      <c r="I656" s="81">
        <f>IFERROR(VLOOKUP(B656,'07.2019'!$B$10:$J$954,8,0),0)</f>
        <v>17647</v>
      </c>
      <c r="J656" s="81">
        <f>IFERROR(VLOOKUP(B656,'08.2019'!$B$10:$J$983,8,0),0)</f>
        <v>35559</v>
      </c>
      <c r="K656" s="82">
        <f t="shared" si="91"/>
        <v>17912</v>
      </c>
      <c r="L656" s="81">
        <f>IFERROR(VLOOKUP(B656,'09.2019'!$B$12:$J$998,8,0),0)</f>
        <v>53683</v>
      </c>
      <c r="M656" s="82">
        <f t="shared" si="92"/>
        <v>18124</v>
      </c>
      <c r="N656" s="81">
        <f>IFERROR(VLOOKUP(B656,'Balancete 10.2019'!$B$10:$J$1020,8,0),0)</f>
        <v>73572</v>
      </c>
      <c r="O656" s="82">
        <f t="shared" si="93"/>
        <v>19889</v>
      </c>
      <c r="P656" s="153">
        <f>IFERROR(VLOOKUP(B656,'Balancete 11.2019'!$B$11:$I$1020,8,0),0)</f>
        <v>92226</v>
      </c>
      <c r="Q656" s="82">
        <f t="shared" si="94"/>
        <v>18654</v>
      </c>
      <c r="R656" s="153">
        <f>IFERROR(VLOOKUP(B656,'Balancete 12.2019'!$B$10:$I$1033,8,0),0)</f>
        <v>111788</v>
      </c>
      <c r="S656" s="82">
        <f t="shared" si="89"/>
        <v>19562</v>
      </c>
      <c r="T656" s="85">
        <f t="shared" si="90"/>
        <v>4.8675887209177704E-2</v>
      </c>
      <c r="U656" s="153">
        <f>IFERROR(VLOOKUP(B656,'Balancete acumulado 2019'!$B$10:$I$1047,8,0),0)</f>
        <v>201992</v>
      </c>
    </row>
    <row r="657" spans="1:21">
      <c r="A657"/>
      <c r="B657" s="35" t="s">
        <v>4504</v>
      </c>
      <c r="C657" s="34" t="s">
        <v>4505</v>
      </c>
      <c r="D657" s="35" t="s">
        <v>4506</v>
      </c>
      <c r="E657" s="39" t="s">
        <v>6061</v>
      </c>
      <c r="F657" s="5">
        <f t="shared" si="87"/>
        <v>18</v>
      </c>
      <c r="G657" s="5" t="str">
        <f t="shared" si="88"/>
        <v>7</v>
      </c>
      <c r="H657" s="81">
        <f>IFERROR(VLOOKUP(B657,'1º SEM 2019'!$B:$I,8,0),0)</f>
        <v>90204</v>
      </c>
      <c r="I657" s="81">
        <f>IFERROR(VLOOKUP(B657,'07.2019'!$B$10:$J$954,8,0),0)</f>
        <v>17647</v>
      </c>
      <c r="J657" s="81">
        <f>IFERROR(VLOOKUP(B657,'08.2019'!$B$10:$J$983,8,0),0)</f>
        <v>35559</v>
      </c>
      <c r="K657" s="82">
        <f t="shared" si="91"/>
        <v>17912</v>
      </c>
      <c r="L657" s="81">
        <f>IFERROR(VLOOKUP(B657,'09.2019'!$B$12:$J$998,8,0),0)</f>
        <v>53683</v>
      </c>
      <c r="M657" s="82">
        <f t="shared" si="92"/>
        <v>18124</v>
      </c>
      <c r="N657" s="81">
        <f>IFERROR(VLOOKUP(B657,'Balancete 10.2019'!$B$10:$J$1020,8,0),0)</f>
        <v>73572</v>
      </c>
      <c r="O657" s="82">
        <f t="shared" si="93"/>
        <v>19889</v>
      </c>
      <c r="P657" s="153">
        <f>IFERROR(VLOOKUP(B657,'Balancete 11.2019'!$B$11:$I$1020,8,0),0)</f>
        <v>92226</v>
      </c>
      <c r="Q657" s="82">
        <f t="shared" si="94"/>
        <v>18654</v>
      </c>
      <c r="R657" s="153">
        <f>IFERROR(VLOOKUP(B657,'Balancete 12.2019'!$B$10:$I$1033,8,0),0)</f>
        <v>111788</v>
      </c>
      <c r="S657" s="82">
        <f t="shared" si="89"/>
        <v>19562</v>
      </c>
      <c r="T657" s="85">
        <f t="shared" si="90"/>
        <v>4.8675887209177704E-2</v>
      </c>
      <c r="U657" s="153">
        <f>IFERROR(VLOOKUP(B657,'Balancete acumulado 2019'!$B$10:$I$1047,8,0),0)</f>
        <v>201992</v>
      </c>
    </row>
    <row r="658" spans="1:21" hidden="1">
      <c r="A658"/>
      <c r="B658" s="35" t="s">
        <v>5922</v>
      </c>
      <c r="C658" s="34" t="s">
        <v>1</v>
      </c>
      <c r="D658" s="35" t="s">
        <v>5923</v>
      </c>
      <c r="E658" s="39"/>
      <c r="F658" s="5">
        <f t="shared" si="87"/>
        <v>13</v>
      </c>
      <c r="G658" s="5" t="str">
        <f t="shared" si="88"/>
        <v>7</v>
      </c>
      <c r="H658" s="81">
        <f>IFERROR(VLOOKUP(B658,'1º SEM 2019'!$B:$I,8,0),0)</f>
        <v>0</v>
      </c>
      <c r="I658" s="81">
        <f>IFERROR(VLOOKUP(B658,'07.2019'!$B$10:$J$954,8,0),0)</f>
        <v>7</v>
      </c>
      <c r="J658" s="81">
        <f>IFERROR(VLOOKUP(B658,'08.2019'!$B$10:$J$983,8,0),0)</f>
        <v>14</v>
      </c>
      <c r="K658" s="82">
        <f t="shared" si="91"/>
        <v>7</v>
      </c>
      <c r="L658" s="81">
        <f>IFERROR(VLOOKUP(B658,'09.2019'!$B$12:$J$998,8,0),0)</f>
        <v>14</v>
      </c>
      <c r="M658" s="82">
        <f t="shared" si="92"/>
        <v>0</v>
      </c>
      <c r="N658" s="81">
        <f>IFERROR(VLOOKUP(B658,'Balancete 10.2019'!$B$10:$J$1020,8,0),0)</f>
        <v>14</v>
      </c>
      <c r="O658" s="82">
        <f t="shared" si="93"/>
        <v>0</v>
      </c>
      <c r="P658" s="153">
        <f>IFERROR(VLOOKUP(B658,'Balancete 11.2019'!$B$11:$I$1020,8,0),0)</f>
        <v>28</v>
      </c>
      <c r="Q658" s="82">
        <f t="shared" si="94"/>
        <v>14</v>
      </c>
      <c r="R658" s="153">
        <f>IFERROR(VLOOKUP(B658,'Balancete 12.2019'!$B$10:$I$1033,8,0),0)</f>
        <v>42</v>
      </c>
      <c r="S658" s="82">
        <f t="shared" si="89"/>
        <v>14</v>
      </c>
      <c r="T658" s="85">
        <f t="shared" si="90"/>
        <v>0</v>
      </c>
      <c r="U658" s="153">
        <f>IFERROR(VLOOKUP(B658,'Balancete acumulado 2019'!$B$10:$I$1047,8,0),0)</f>
        <v>42</v>
      </c>
    </row>
    <row r="659" spans="1:21">
      <c r="A659"/>
      <c r="B659" s="35" t="s">
        <v>5924</v>
      </c>
      <c r="C659" s="34" t="s">
        <v>5925</v>
      </c>
      <c r="D659" s="35" t="s">
        <v>5926</v>
      </c>
      <c r="E659" s="39" t="s">
        <v>6061</v>
      </c>
      <c r="F659" s="5">
        <f t="shared" si="87"/>
        <v>18</v>
      </c>
      <c r="G659" s="5" t="str">
        <f t="shared" si="88"/>
        <v>7</v>
      </c>
      <c r="H659" s="81">
        <f>IFERROR(VLOOKUP(B659,'1º SEM 2019'!$B:$I,8,0),0)</f>
        <v>0</v>
      </c>
      <c r="I659" s="81">
        <f>IFERROR(VLOOKUP(B659,'07.2019'!$B$10:$J$954,8,0),0)</f>
        <v>7</v>
      </c>
      <c r="J659" s="81">
        <f>IFERROR(VLOOKUP(B659,'08.2019'!$B$10:$J$983,8,0),0)</f>
        <v>14</v>
      </c>
      <c r="K659" s="82">
        <f t="shared" si="91"/>
        <v>7</v>
      </c>
      <c r="L659" s="81">
        <f>IFERROR(VLOOKUP(B659,'09.2019'!$B$12:$J$998,8,0),0)</f>
        <v>14</v>
      </c>
      <c r="M659" s="82">
        <f t="shared" si="92"/>
        <v>0</v>
      </c>
      <c r="N659" s="81">
        <f>IFERROR(VLOOKUP(B659,'Balancete 10.2019'!$B$10:$J$1020,8,0),0)</f>
        <v>14</v>
      </c>
      <c r="O659" s="82">
        <f t="shared" si="93"/>
        <v>0</v>
      </c>
      <c r="P659" s="153">
        <f>IFERROR(VLOOKUP(B659,'Balancete 11.2019'!$B$11:$I$1020,8,0),0)</f>
        <v>28</v>
      </c>
      <c r="Q659" s="82">
        <f t="shared" si="94"/>
        <v>14</v>
      </c>
      <c r="R659" s="153">
        <f>IFERROR(VLOOKUP(B659,'Balancete 12.2019'!$B$10:$I$1033,8,0),0)</f>
        <v>42</v>
      </c>
      <c r="S659" s="82">
        <f t="shared" si="89"/>
        <v>14</v>
      </c>
      <c r="T659" s="85">
        <f t="shared" si="90"/>
        <v>0</v>
      </c>
      <c r="U659" s="153">
        <f>IFERROR(VLOOKUP(B659,'Balancete acumulado 2019'!$B$10:$I$1047,8,0),0)</f>
        <v>42</v>
      </c>
    </row>
    <row r="660" spans="1:21" hidden="1">
      <c r="A660"/>
      <c r="B660" s="35" t="s">
        <v>4507</v>
      </c>
      <c r="C660" s="34" t="s">
        <v>1</v>
      </c>
      <c r="D660" s="35" t="s">
        <v>4508</v>
      </c>
      <c r="E660" s="39"/>
      <c r="F660" s="5">
        <f t="shared" si="87"/>
        <v>13</v>
      </c>
      <c r="G660" s="5" t="str">
        <f t="shared" si="88"/>
        <v>7</v>
      </c>
      <c r="H660" s="81">
        <f>IFERROR(VLOOKUP(B660,'1º SEM 2019'!$B:$I,8,0),0)</f>
        <v>150</v>
      </c>
      <c r="I660" s="81">
        <f>IFERROR(VLOOKUP(B660,'07.2019'!$B$10:$J$954,8,0),0)</f>
        <v>28</v>
      </c>
      <c r="J660" s="81">
        <f>IFERROR(VLOOKUP(B660,'08.2019'!$B$10:$J$983,8,0),0)</f>
        <v>70</v>
      </c>
      <c r="K660" s="82">
        <f t="shared" si="91"/>
        <v>42</v>
      </c>
      <c r="L660" s="81">
        <f>IFERROR(VLOOKUP(B660,'09.2019'!$B$12:$J$998,8,0),0)</f>
        <v>84</v>
      </c>
      <c r="M660" s="82">
        <f t="shared" si="92"/>
        <v>14</v>
      </c>
      <c r="N660" s="81">
        <f>IFERROR(VLOOKUP(B660,'Balancete 10.2019'!$B$10:$J$1020,8,0),0)</f>
        <v>105</v>
      </c>
      <c r="O660" s="82">
        <f t="shared" si="93"/>
        <v>21</v>
      </c>
      <c r="P660" s="153">
        <f>IFERROR(VLOOKUP(B660,'Balancete 11.2019'!$B$11:$I$1020,8,0),0)</f>
        <v>105</v>
      </c>
      <c r="Q660" s="82">
        <f t="shared" si="94"/>
        <v>0</v>
      </c>
      <c r="R660" s="153">
        <f>IFERROR(VLOOKUP(B660,'Balancete 12.2019'!$B$10:$I$1033,8,0),0)</f>
        <v>147</v>
      </c>
      <c r="S660" s="82">
        <f t="shared" si="89"/>
        <v>42</v>
      </c>
      <c r="T660" s="85">
        <f t="shared" si="90"/>
        <v>0</v>
      </c>
      <c r="U660" s="153">
        <f>IFERROR(VLOOKUP(B660,'Balancete acumulado 2019'!$B$10:$I$1047,8,0),0)</f>
        <v>297</v>
      </c>
    </row>
    <row r="661" spans="1:21">
      <c r="A661"/>
      <c r="B661" s="35" t="s">
        <v>4509</v>
      </c>
      <c r="C661" s="34" t="s">
        <v>4510</v>
      </c>
      <c r="D661" s="35" t="s">
        <v>4511</v>
      </c>
      <c r="E661" s="39" t="s">
        <v>6061</v>
      </c>
      <c r="F661" s="5">
        <f t="shared" si="87"/>
        <v>18</v>
      </c>
      <c r="G661" s="5" t="str">
        <f t="shared" si="88"/>
        <v>7</v>
      </c>
      <c r="H661" s="81">
        <f>IFERROR(VLOOKUP(B661,'1º SEM 2019'!$B:$I,8,0),0)</f>
        <v>150</v>
      </c>
      <c r="I661" s="81">
        <f>IFERROR(VLOOKUP(B661,'07.2019'!$B$10:$J$954,8,0),0)</f>
        <v>28</v>
      </c>
      <c r="J661" s="81">
        <f>IFERROR(VLOOKUP(B661,'08.2019'!$B$10:$J$983,8,0),0)</f>
        <v>70</v>
      </c>
      <c r="K661" s="82">
        <f t="shared" si="91"/>
        <v>42</v>
      </c>
      <c r="L661" s="81">
        <f>IFERROR(VLOOKUP(B661,'09.2019'!$B$12:$J$998,8,0),0)</f>
        <v>84</v>
      </c>
      <c r="M661" s="82">
        <f t="shared" si="92"/>
        <v>14</v>
      </c>
      <c r="N661" s="81">
        <f>IFERROR(VLOOKUP(B661,'Balancete 10.2019'!$B$10:$J$1020,8,0),0)</f>
        <v>105</v>
      </c>
      <c r="O661" s="82">
        <f t="shared" si="93"/>
        <v>21</v>
      </c>
      <c r="P661" s="153">
        <f>IFERROR(VLOOKUP(B661,'Balancete 11.2019'!$B$11:$I$1020,8,0),0)</f>
        <v>105</v>
      </c>
      <c r="Q661" s="82">
        <f t="shared" si="94"/>
        <v>0</v>
      </c>
      <c r="R661" s="153">
        <f>IFERROR(VLOOKUP(B661,'Balancete 12.2019'!$B$10:$I$1033,8,0),0)</f>
        <v>147</v>
      </c>
      <c r="S661" s="82">
        <f t="shared" si="89"/>
        <v>42</v>
      </c>
      <c r="T661" s="85">
        <f t="shared" si="90"/>
        <v>0</v>
      </c>
      <c r="U661" s="153">
        <f>IFERROR(VLOOKUP(B661,'Balancete acumulado 2019'!$B$10:$I$1047,8,0),0)</f>
        <v>297</v>
      </c>
    </row>
    <row r="662" spans="1:21" hidden="1">
      <c r="A662"/>
      <c r="B662" s="35" t="s">
        <v>5809</v>
      </c>
      <c r="C662" s="34" t="s">
        <v>1</v>
      </c>
      <c r="D662" s="35" t="s">
        <v>5810</v>
      </c>
      <c r="E662" s="39"/>
      <c r="F662" s="5">
        <f t="shared" si="87"/>
        <v>13</v>
      </c>
      <c r="G662" s="5" t="str">
        <f t="shared" si="88"/>
        <v>7</v>
      </c>
      <c r="H662" s="81">
        <f>IFERROR(VLOOKUP(B662,'1º SEM 2019'!$B:$I,8,0),0)</f>
        <v>0</v>
      </c>
      <c r="I662" s="81">
        <f>IFERROR(VLOOKUP(B662,'07.2019'!$B$10:$J$954,8,0),0)</f>
        <v>0</v>
      </c>
      <c r="J662" s="81">
        <f>IFERROR(VLOOKUP(B662,'08.2019'!$B$10:$J$983,8,0),0)</f>
        <v>0</v>
      </c>
      <c r="K662" s="82">
        <f t="shared" si="91"/>
        <v>0</v>
      </c>
      <c r="L662" s="81">
        <f>IFERROR(VLOOKUP(B662,'09.2019'!$B$12:$J$998,8,0),0)</f>
        <v>0</v>
      </c>
      <c r="M662" s="82">
        <f t="shared" si="92"/>
        <v>0</v>
      </c>
      <c r="N662" s="81">
        <f>IFERROR(VLOOKUP(B662,'Balancete 10.2019'!$B$10:$J$1020,8,0),0)</f>
        <v>0</v>
      </c>
      <c r="O662" s="82">
        <f t="shared" si="93"/>
        <v>0</v>
      </c>
      <c r="P662" s="153">
        <f>IFERROR(VLOOKUP(B662,'Balancete 11.2019'!$B$11:$I$1020,8,0),0)</f>
        <v>0</v>
      </c>
      <c r="Q662" s="82">
        <f t="shared" si="94"/>
        <v>0</v>
      </c>
      <c r="R662" s="153">
        <f>IFERROR(VLOOKUP(B662,'Balancete 12.2019'!$B$10:$I$1033,8,0),0)</f>
        <v>0</v>
      </c>
      <c r="S662" s="82">
        <f t="shared" si="89"/>
        <v>0</v>
      </c>
      <c r="T662" s="85">
        <f t="shared" si="90"/>
        <v>0</v>
      </c>
      <c r="U662" s="153">
        <f>IFERROR(VLOOKUP(B662,'Balancete acumulado 2019'!$B$10:$I$1047,8,0),0)</f>
        <v>0</v>
      </c>
    </row>
    <row r="663" spans="1:21">
      <c r="A663"/>
      <c r="B663" s="35" t="s">
        <v>5811</v>
      </c>
      <c r="C663" s="34" t="s">
        <v>5812</v>
      </c>
      <c r="D663" s="35" t="s">
        <v>5813</v>
      </c>
      <c r="E663" s="39" t="s">
        <v>6061</v>
      </c>
      <c r="F663" s="5">
        <f t="shared" si="87"/>
        <v>18</v>
      </c>
      <c r="G663" s="5" t="str">
        <f t="shared" si="88"/>
        <v>7</v>
      </c>
      <c r="H663" s="81">
        <f>IFERROR(VLOOKUP(B663,'1º SEM 2019'!$B:$I,8,0),0)</f>
        <v>0</v>
      </c>
      <c r="I663" s="81">
        <f>IFERROR(VLOOKUP(B663,'07.2019'!$B$10:$J$954,8,0),0)</f>
        <v>0</v>
      </c>
      <c r="J663" s="81">
        <f>IFERROR(VLOOKUP(B663,'08.2019'!$B$10:$J$983,8,0),0)</f>
        <v>0</v>
      </c>
      <c r="K663" s="82">
        <f t="shared" si="91"/>
        <v>0</v>
      </c>
      <c r="L663" s="81">
        <f>IFERROR(VLOOKUP(B663,'09.2019'!$B$12:$J$998,8,0),0)</f>
        <v>0</v>
      </c>
      <c r="M663" s="82">
        <f t="shared" si="92"/>
        <v>0</v>
      </c>
      <c r="N663" s="81">
        <f>IFERROR(VLOOKUP(B663,'Balancete 10.2019'!$B$10:$J$1020,8,0),0)</f>
        <v>0</v>
      </c>
      <c r="O663" s="82">
        <f t="shared" si="93"/>
        <v>0</v>
      </c>
      <c r="P663" s="153">
        <f>IFERROR(VLOOKUP(B663,'Balancete 11.2019'!$B$11:$I$1020,8,0),0)</f>
        <v>0</v>
      </c>
      <c r="Q663" s="82">
        <f t="shared" si="94"/>
        <v>0</v>
      </c>
      <c r="R663" s="153">
        <f>IFERROR(VLOOKUP(B663,'Balancete 12.2019'!$B$10:$I$1033,8,0),0)</f>
        <v>0</v>
      </c>
      <c r="S663" s="82">
        <f t="shared" si="89"/>
        <v>0</v>
      </c>
      <c r="T663" s="85">
        <f t="shared" si="90"/>
        <v>0</v>
      </c>
      <c r="U663" s="153">
        <f>IFERROR(VLOOKUP(B663,'Balancete acumulado 2019'!$B$10:$I$1047,8,0),0)</f>
        <v>0</v>
      </c>
    </row>
    <row r="664" spans="1:21" hidden="1">
      <c r="A664"/>
      <c r="B664" s="35" t="s">
        <v>4512</v>
      </c>
      <c r="C664" s="34" t="s">
        <v>1</v>
      </c>
      <c r="D664" s="35" t="s">
        <v>4513</v>
      </c>
      <c r="E664" s="39"/>
      <c r="F664" s="5">
        <f t="shared" si="87"/>
        <v>13</v>
      </c>
      <c r="G664" s="5" t="str">
        <f t="shared" si="88"/>
        <v>7</v>
      </c>
      <c r="H664" s="81">
        <f>IFERROR(VLOOKUP(B664,'1º SEM 2019'!$B:$I,8,0),0)</f>
        <v>79035.929999999993</v>
      </c>
      <c r="I664" s="81">
        <f>IFERROR(VLOOKUP(B664,'07.2019'!$B$10:$J$954,8,0),0)</f>
        <v>1647.2</v>
      </c>
      <c r="J664" s="81">
        <f>IFERROR(VLOOKUP(B664,'08.2019'!$B$10:$J$983,8,0),0)</f>
        <v>8414.25</v>
      </c>
      <c r="K664" s="82">
        <f t="shared" si="91"/>
        <v>6767.05</v>
      </c>
      <c r="L664" s="81">
        <f>IFERROR(VLOOKUP(B664,'09.2019'!$B$12:$J$998,8,0),0)</f>
        <v>18234.47</v>
      </c>
      <c r="M664" s="82">
        <f t="shared" si="92"/>
        <v>9820.2200000000012</v>
      </c>
      <c r="N664" s="81">
        <f>IFERROR(VLOOKUP(B664,'Balancete 10.2019'!$B$10:$J$1020,8,0),0)</f>
        <v>33142.51</v>
      </c>
      <c r="O664" s="82">
        <f t="shared" si="93"/>
        <v>14908.04</v>
      </c>
      <c r="P664" s="153">
        <f>IFERROR(VLOOKUP(B664,'Balancete 11.2019'!$B$11:$I$1020,8,0),0)</f>
        <v>48308.24</v>
      </c>
      <c r="Q664" s="82">
        <f t="shared" si="94"/>
        <v>15165.729999999996</v>
      </c>
      <c r="R664" s="153">
        <f>IFERROR(VLOOKUP(B664,'Balancete 12.2019'!$B$10:$I$1033,8,0),0)</f>
        <v>60915.71</v>
      </c>
      <c r="S664" s="82">
        <f t="shared" si="89"/>
        <v>12607.470000000001</v>
      </c>
      <c r="T664" s="85">
        <f t="shared" si="90"/>
        <v>-0.16868690132291653</v>
      </c>
      <c r="U664" s="153">
        <f>IFERROR(VLOOKUP(B664,'Balancete acumulado 2019'!$B$10:$I$1047,8,0),0)</f>
        <v>139951.64000000001</v>
      </c>
    </row>
    <row r="665" spans="1:21">
      <c r="A665"/>
      <c r="B665" s="35" t="s">
        <v>4514</v>
      </c>
      <c r="C665" s="34" t="s">
        <v>4515</v>
      </c>
      <c r="D665" s="35" t="s">
        <v>4516</v>
      </c>
      <c r="E665" s="39" t="s">
        <v>6061</v>
      </c>
      <c r="F665" s="5">
        <f t="shared" si="87"/>
        <v>18</v>
      </c>
      <c r="G665" s="5" t="str">
        <f t="shared" si="88"/>
        <v>7</v>
      </c>
      <c r="H665" s="81">
        <f>IFERROR(VLOOKUP(B665,'1º SEM 2019'!$B:$I,8,0),0)</f>
        <v>79035.929999999993</v>
      </c>
      <c r="I665" s="81">
        <f>IFERROR(VLOOKUP(B665,'07.2019'!$B$10:$J$954,8,0),0)</f>
        <v>1647.2</v>
      </c>
      <c r="J665" s="81">
        <f>IFERROR(VLOOKUP(B665,'08.2019'!$B$10:$J$983,8,0),0)</f>
        <v>8414.25</v>
      </c>
      <c r="K665" s="82">
        <f t="shared" si="91"/>
        <v>6767.05</v>
      </c>
      <c r="L665" s="81">
        <f>IFERROR(VLOOKUP(B665,'09.2019'!$B$12:$J$998,8,0),0)</f>
        <v>18234.47</v>
      </c>
      <c r="M665" s="82">
        <f t="shared" si="92"/>
        <v>9820.2200000000012</v>
      </c>
      <c r="N665" s="81">
        <f>IFERROR(VLOOKUP(B665,'Balancete 10.2019'!$B$10:$J$1020,8,0),0)</f>
        <v>33142.51</v>
      </c>
      <c r="O665" s="82">
        <f t="shared" si="93"/>
        <v>14908.04</v>
      </c>
      <c r="P665" s="153">
        <f>IFERROR(VLOOKUP(B665,'Balancete 11.2019'!$B$11:$I$1020,8,0),0)</f>
        <v>48308.24</v>
      </c>
      <c r="Q665" s="82">
        <f t="shared" si="94"/>
        <v>15165.729999999996</v>
      </c>
      <c r="R665" s="153">
        <f>IFERROR(VLOOKUP(B665,'Balancete 12.2019'!$B$10:$I$1033,8,0),0)</f>
        <v>60915.71</v>
      </c>
      <c r="S665" s="82">
        <f t="shared" si="89"/>
        <v>12607.470000000001</v>
      </c>
      <c r="T665" s="85">
        <f t="shared" si="90"/>
        <v>-0.16868690132291653</v>
      </c>
      <c r="U665" s="153">
        <f>IFERROR(VLOOKUP(B665,'Balancete acumulado 2019'!$B$10:$I$1047,8,0),0)</f>
        <v>139951.64000000001</v>
      </c>
    </row>
    <row r="666" spans="1:21" hidden="1">
      <c r="A666"/>
      <c r="B666" s="35" t="s">
        <v>4517</v>
      </c>
      <c r="C666" s="34" t="s">
        <v>1</v>
      </c>
      <c r="D666" s="35" t="s">
        <v>4518</v>
      </c>
      <c r="E666" s="39"/>
      <c r="F666" s="5">
        <f t="shared" si="87"/>
        <v>13</v>
      </c>
      <c r="G666" s="5" t="str">
        <f t="shared" si="88"/>
        <v>7</v>
      </c>
      <c r="H666" s="81">
        <f>IFERROR(VLOOKUP(B666,'1º SEM 2019'!$B:$I,8,0),0)</f>
        <v>43012.47</v>
      </c>
      <c r="I666" s="81">
        <f>IFERROR(VLOOKUP(B666,'07.2019'!$B$10:$J$954,8,0),0)</f>
        <v>7969.18</v>
      </c>
      <c r="J666" s="81">
        <f>IFERROR(VLOOKUP(B666,'08.2019'!$B$10:$J$983,8,0),0)</f>
        <v>18994.28</v>
      </c>
      <c r="K666" s="82">
        <f t="shared" si="91"/>
        <v>11025.099999999999</v>
      </c>
      <c r="L666" s="81">
        <f>IFERROR(VLOOKUP(B666,'09.2019'!$B$12:$J$998,8,0),0)</f>
        <v>25978.62</v>
      </c>
      <c r="M666" s="82">
        <f t="shared" si="92"/>
        <v>6984.34</v>
      </c>
      <c r="N666" s="81">
        <f>IFERROR(VLOOKUP(B666,'Balancete 10.2019'!$B$10:$J$1020,8,0),0)</f>
        <v>32608.26</v>
      </c>
      <c r="O666" s="82">
        <f t="shared" si="93"/>
        <v>6629.6399999999994</v>
      </c>
      <c r="P666" s="153">
        <f>IFERROR(VLOOKUP(B666,'Balancete 11.2019'!$B$11:$I$1020,8,0),0)</f>
        <v>39639.879999999997</v>
      </c>
      <c r="Q666" s="82">
        <f t="shared" si="94"/>
        <v>7031.619999999999</v>
      </c>
      <c r="R666" s="153">
        <f>IFERROR(VLOOKUP(B666,'Balancete 12.2019'!$B$10:$I$1033,8,0),0)</f>
        <v>49435.02</v>
      </c>
      <c r="S666" s="82">
        <f t="shared" si="89"/>
        <v>9795.14</v>
      </c>
      <c r="T666" s="85">
        <f t="shared" si="90"/>
        <v>0.39301327432369804</v>
      </c>
      <c r="U666" s="153">
        <f>IFERROR(VLOOKUP(B666,'Balancete acumulado 2019'!$B$10:$I$1047,8,0),0)</f>
        <v>92447.49</v>
      </c>
    </row>
    <row r="667" spans="1:21" hidden="1">
      <c r="A667"/>
      <c r="B667" s="35" t="s">
        <v>4519</v>
      </c>
      <c r="C667" s="34" t="s">
        <v>1</v>
      </c>
      <c r="D667" s="35" t="s">
        <v>4520</v>
      </c>
      <c r="E667" s="39"/>
      <c r="F667" s="5">
        <f t="shared" si="87"/>
        <v>13</v>
      </c>
      <c r="G667" s="5" t="str">
        <f t="shared" si="88"/>
        <v>7</v>
      </c>
      <c r="H667" s="81">
        <f>IFERROR(VLOOKUP(B667,'1º SEM 2019'!$B:$I,8,0),0)</f>
        <v>43012.47</v>
      </c>
      <c r="I667" s="81">
        <f>IFERROR(VLOOKUP(B667,'07.2019'!$B$10:$J$954,8,0),0)</f>
        <v>7969.18</v>
      </c>
      <c r="J667" s="81">
        <f>IFERROR(VLOOKUP(B667,'08.2019'!$B$10:$J$983,8,0),0)</f>
        <v>18994.28</v>
      </c>
      <c r="K667" s="82">
        <f t="shared" si="91"/>
        <v>11025.099999999999</v>
      </c>
      <c r="L667" s="81">
        <f>IFERROR(VLOOKUP(B667,'09.2019'!$B$12:$J$998,8,0),0)</f>
        <v>25978.62</v>
      </c>
      <c r="M667" s="82">
        <f t="shared" si="92"/>
        <v>6984.34</v>
      </c>
      <c r="N667" s="81">
        <f>IFERROR(VLOOKUP(B667,'Balancete 10.2019'!$B$10:$J$1020,8,0),0)</f>
        <v>32608.26</v>
      </c>
      <c r="O667" s="82">
        <f t="shared" si="93"/>
        <v>6629.6399999999994</v>
      </c>
      <c r="P667" s="153">
        <f>IFERROR(VLOOKUP(B667,'Balancete 11.2019'!$B$11:$I$1020,8,0),0)</f>
        <v>39639.879999999997</v>
      </c>
      <c r="Q667" s="82">
        <f t="shared" si="94"/>
        <v>7031.619999999999</v>
      </c>
      <c r="R667" s="153">
        <f>IFERROR(VLOOKUP(B667,'Balancete 12.2019'!$B$10:$I$1033,8,0),0)</f>
        <v>49435.02</v>
      </c>
      <c r="S667" s="82">
        <f t="shared" si="89"/>
        <v>9795.14</v>
      </c>
      <c r="T667" s="85">
        <f t="shared" si="90"/>
        <v>0.39301327432369804</v>
      </c>
      <c r="U667" s="153">
        <f>IFERROR(VLOOKUP(B667,'Balancete acumulado 2019'!$B$10:$I$1047,8,0),0)</f>
        <v>92447.49</v>
      </c>
    </row>
    <row r="668" spans="1:21">
      <c r="A668"/>
      <c r="B668" s="35" t="s">
        <v>4521</v>
      </c>
      <c r="C668" s="34" t="s">
        <v>4522</v>
      </c>
      <c r="D668" s="35" t="s">
        <v>4523</v>
      </c>
      <c r="E668" s="39" t="s">
        <v>6061</v>
      </c>
      <c r="F668" s="5">
        <f t="shared" si="87"/>
        <v>18</v>
      </c>
      <c r="G668" s="5" t="str">
        <f t="shared" si="88"/>
        <v>7</v>
      </c>
      <c r="H668" s="81">
        <f>IFERROR(VLOOKUP(B668,'1º SEM 2019'!$B:$I,8,0),0)</f>
        <v>42732.47</v>
      </c>
      <c r="I668" s="81">
        <f>IFERROR(VLOOKUP(B668,'07.2019'!$B$10:$J$954,8,0),0)</f>
        <v>7929.18</v>
      </c>
      <c r="J668" s="81">
        <f>IFERROR(VLOOKUP(B668,'08.2019'!$B$10:$J$983,8,0),0)</f>
        <v>18934.28</v>
      </c>
      <c r="K668" s="82">
        <f t="shared" si="91"/>
        <v>11005.099999999999</v>
      </c>
      <c r="L668" s="81">
        <f>IFERROR(VLOOKUP(B668,'09.2019'!$B$12:$J$998,8,0),0)</f>
        <v>25918.62</v>
      </c>
      <c r="M668" s="82">
        <f t="shared" si="92"/>
        <v>6984.34</v>
      </c>
      <c r="N668" s="81">
        <f>IFERROR(VLOOKUP(B668,'Balancete 10.2019'!$B$10:$J$1020,8,0),0)</f>
        <v>32548.26</v>
      </c>
      <c r="O668" s="82">
        <f t="shared" si="93"/>
        <v>6629.6399999999994</v>
      </c>
      <c r="P668" s="153">
        <f>IFERROR(VLOOKUP(B668,'Balancete 11.2019'!$B$11:$I$1020,8,0),0)</f>
        <v>39579.879999999997</v>
      </c>
      <c r="Q668" s="82">
        <f t="shared" si="94"/>
        <v>7031.619999999999</v>
      </c>
      <c r="R668" s="153">
        <f>IFERROR(VLOOKUP(B668,'Balancete 12.2019'!$B$10:$I$1033,8,0),0)</f>
        <v>49255.02</v>
      </c>
      <c r="S668" s="82">
        <f t="shared" si="89"/>
        <v>9675.14</v>
      </c>
      <c r="T668" s="85">
        <f t="shared" si="90"/>
        <v>0.37594750569570046</v>
      </c>
      <c r="U668" s="153">
        <f>IFERROR(VLOOKUP(B668,'Balancete acumulado 2019'!$B$10:$I$1047,8,0),0)</f>
        <v>91987.49</v>
      </c>
    </row>
    <row r="669" spans="1:21">
      <c r="A669"/>
      <c r="B669" s="35" t="s">
        <v>4524</v>
      </c>
      <c r="C669" s="34" t="s">
        <v>4525</v>
      </c>
      <c r="D669" s="35" t="s">
        <v>4526</v>
      </c>
      <c r="E669" s="39" t="s">
        <v>6061</v>
      </c>
      <c r="F669" s="5">
        <f t="shared" si="87"/>
        <v>18</v>
      </c>
      <c r="G669" s="5" t="str">
        <f t="shared" si="88"/>
        <v>7</v>
      </c>
      <c r="H669" s="81">
        <f>IFERROR(VLOOKUP(B669,'1º SEM 2019'!$B:$I,8,0),0)</f>
        <v>280</v>
      </c>
      <c r="I669" s="81">
        <f>IFERROR(VLOOKUP(B669,'07.2019'!$B$10:$J$954,8,0),0)</f>
        <v>40</v>
      </c>
      <c r="J669" s="81">
        <f>IFERROR(VLOOKUP(B669,'08.2019'!$B$10:$J$983,8,0),0)</f>
        <v>60</v>
      </c>
      <c r="K669" s="82">
        <f t="shared" si="91"/>
        <v>20</v>
      </c>
      <c r="L669" s="81">
        <f>IFERROR(VLOOKUP(B669,'09.2019'!$B$12:$J$998,8,0),0)</f>
        <v>60</v>
      </c>
      <c r="M669" s="82">
        <f t="shared" si="92"/>
        <v>0</v>
      </c>
      <c r="N669" s="81">
        <f>IFERROR(VLOOKUP(B669,'Balancete 10.2019'!$B$10:$J$1020,8,0),0)</f>
        <v>60</v>
      </c>
      <c r="O669" s="82">
        <f t="shared" si="93"/>
        <v>0</v>
      </c>
      <c r="P669" s="153">
        <f>IFERROR(VLOOKUP(B669,'Balancete 11.2019'!$B$11:$I$1020,8,0),0)</f>
        <v>60</v>
      </c>
      <c r="Q669" s="82">
        <f t="shared" si="94"/>
        <v>0</v>
      </c>
      <c r="R669" s="153">
        <f>IFERROR(VLOOKUP(B669,'Balancete 12.2019'!$B$10:$I$1033,8,0),0)</f>
        <v>180</v>
      </c>
      <c r="S669" s="82">
        <f t="shared" si="89"/>
        <v>120</v>
      </c>
      <c r="T669" s="85">
        <f t="shared" si="90"/>
        <v>0</v>
      </c>
      <c r="U669" s="153">
        <f>IFERROR(VLOOKUP(B669,'Balancete acumulado 2019'!$B$10:$I$1047,8,0),0)</f>
        <v>460</v>
      </c>
    </row>
    <row r="670" spans="1:21" hidden="1">
      <c r="A670"/>
      <c r="B670" s="35" t="s">
        <v>4527</v>
      </c>
      <c r="C670" s="34" t="s">
        <v>1</v>
      </c>
      <c r="D670" s="35" t="s">
        <v>4528</v>
      </c>
      <c r="E670" s="39"/>
      <c r="F670" s="5">
        <f t="shared" si="87"/>
        <v>13</v>
      </c>
      <c r="G670" s="5" t="str">
        <f t="shared" si="88"/>
        <v>7</v>
      </c>
      <c r="H670" s="81">
        <f>IFERROR(VLOOKUP(B670,'1º SEM 2019'!$B:$I,8,0),0)</f>
        <v>1538793.05</v>
      </c>
      <c r="I670" s="81">
        <f>IFERROR(VLOOKUP(B670,'07.2019'!$B$10:$J$954,8,0),0)</f>
        <v>304296.58</v>
      </c>
      <c r="J670" s="81">
        <f>IFERROR(VLOOKUP(B670,'08.2019'!$B$10:$J$983,8,0),0)</f>
        <v>588433.56999999995</v>
      </c>
      <c r="K670" s="82">
        <f t="shared" si="91"/>
        <v>284136.98999999993</v>
      </c>
      <c r="L670" s="81">
        <f>IFERROR(VLOOKUP(B670,'09.2019'!$B$12:$J$998,8,0),0)</f>
        <v>874292.09</v>
      </c>
      <c r="M670" s="82">
        <f t="shared" si="92"/>
        <v>285858.52</v>
      </c>
      <c r="N670" s="81">
        <f>IFERROR(VLOOKUP(B670,'Balancete 10.2019'!$B$10:$J$1020,8,0),0)</f>
        <v>1173245.95</v>
      </c>
      <c r="O670" s="82">
        <f t="shared" si="93"/>
        <v>298953.86</v>
      </c>
      <c r="P670" s="153">
        <f>IFERROR(VLOOKUP(B670,'Balancete 11.2019'!$B$11:$I$1020,8,0),0)</f>
        <v>1472972.78</v>
      </c>
      <c r="Q670" s="82">
        <f t="shared" si="94"/>
        <v>299726.83000000007</v>
      </c>
      <c r="R670" s="153">
        <f>IFERROR(VLOOKUP(B670,'Balancete 12.2019'!$B$10:$I$1033,8,0),0)</f>
        <v>1784902.58</v>
      </c>
      <c r="S670" s="82">
        <f t="shared" si="89"/>
        <v>311929.80000000005</v>
      </c>
      <c r="T670" s="85">
        <f t="shared" si="90"/>
        <v>4.0713639149354552E-2</v>
      </c>
      <c r="U670" s="153">
        <f>IFERROR(VLOOKUP(B670,'Balancete acumulado 2019'!$B$10:$I$1047,8,0),0)</f>
        <v>3323695.63</v>
      </c>
    </row>
    <row r="671" spans="1:21" hidden="1">
      <c r="A671"/>
      <c r="B671" s="35" t="s">
        <v>4529</v>
      </c>
      <c r="C671" s="34" t="s">
        <v>1</v>
      </c>
      <c r="D671" s="35" t="s">
        <v>4530</v>
      </c>
      <c r="E671" s="39"/>
      <c r="F671" s="5">
        <f t="shared" si="87"/>
        <v>13</v>
      </c>
      <c r="G671" s="5" t="str">
        <f t="shared" si="88"/>
        <v>7</v>
      </c>
      <c r="H671" s="81">
        <f>IFERROR(VLOOKUP(B671,'1º SEM 2019'!$B:$I,8,0),0)</f>
        <v>19090</v>
      </c>
      <c r="I671" s="81">
        <f>IFERROR(VLOOKUP(B671,'07.2019'!$B$10:$J$954,8,0),0)</f>
        <v>4100</v>
      </c>
      <c r="J671" s="81">
        <f>IFERROR(VLOOKUP(B671,'08.2019'!$B$10:$J$983,8,0),0)</f>
        <v>7910</v>
      </c>
      <c r="K671" s="82">
        <f t="shared" si="91"/>
        <v>3810</v>
      </c>
      <c r="L671" s="81">
        <f>IFERROR(VLOOKUP(B671,'09.2019'!$B$12:$J$998,8,0),0)</f>
        <v>11790</v>
      </c>
      <c r="M671" s="82">
        <f t="shared" si="92"/>
        <v>3880</v>
      </c>
      <c r="N671" s="81">
        <f>IFERROR(VLOOKUP(B671,'Balancete 10.2019'!$B$10:$J$1020,8,0),0)</f>
        <v>17190</v>
      </c>
      <c r="O671" s="82">
        <f t="shared" si="93"/>
        <v>5400</v>
      </c>
      <c r="P671" s="153">
        <f>IFERROR(VLOOKUP(B671,'Balancete 11.2019'!$B$11:$I$1020,8,0),0)</f>
        <v>22500</v>
      </c>
      <c r="Q671" s="82">
        <f t="shared" si="94"/>
        <v>5310</v>
      </c>
      <c r="R671" s="153">
        <f>IFERROR(VLOOKUP(B671,'Balancete 12.2019'!$B$10:$I$1033,8,0),0)</f>
        <v>27660</v>
      </c>
      <c r="S671" s="82">
        <f t="shared" si="89"/>
        <v>5160</v>
      </c>
      <c r="T671" s="85">
        <f t="shared" si="90"/>
        <v>-2.8248587570621431E-2</v>
      </c>
      <c r="U671" s="153">
        <f>IFERROR(VLOOKUP(B671,'Balancete acumulado 2019'!$B$10:$I$1047,8,0),0)</f>
        <v>46750</v>
      </c>
    </row>
    <row r="672" spans="1:21">
      <c r="A672"/>
      <c r="B672" s="35" t="s">
        <v>4531</v>
      </c>
      <c r="C672" s="34" t="s">
        <v>4532</v>
      </c>
      <c r="D672" s="35" t="s">
        <v>4533</v>
      </c>
      <c r="E672" s="39" t="s">
        <v>6061</v>
      </c>
      <c r="F672" s="5">
        <f t="shared" si="87"/>
        <v>18</v>
      </c>
      <c r="G672" s="5" t="str">
        <f t="shared" si="88"/>
        <v>7</v>
      </c>
      <c r="H672" s="81">
        <f>IFERROR(VLOOKUP(B672,'1º SEM 2019'!$B:$I,8,0),0)</f>
        <v>12370</v>
      </c>
      <c r="I672" s="81">
        <f>IFERROR(VLOOKUP(B672,'07.2019'!$B$10:$J$954,8,0),0)</f>
        <v>3360</v>
      </c>
      <c r="J672" s="81">
        <f>IFERROR(VLOOKUP(B672,'08.2019'!$B$10:$J$983,8,0),0)</f>
        <v>6570</v>
      </c>
      <c r="K672" s="82">
        <f t="shared" si="91"/>
        <v>3210</v>
      </c>
      <c r="L672" s="81">
        <f>IFERROR(VLOOKUP(B672,'09.2019'!$B$12:$J$998,8,0),0)</f>
        <v>9570</v>
      </c>
      <c r="M672" s="82">
        <f t="shared" si="92"/>
        <v>3000</v>
      </c>
      <c r="N672" s="81">
        <f>IFERROR(VLOOKUP(B672,'Balancete 10.2019'!$B$10:$J$1020,8,0),0)</f>
        <v>12150</v>
      </c>
      <c r="O672" s="82">
        <f t="shared" si="93"/>
        <v>2580</v>
      </c>
      <c r="P672" s="153">
        <f>IFERROR(VLOOKUP(B672,'Balancete 11.2019'!$B$11:$I$1020,8,0),0)</f>
        <v>14760</v>
      </c>
      <c r="Q672" s="82">
        <f t="shared" si="94"/>
        <v>2610</v>
      </c>
      <c r="R672" s="153">
        <f>IFERROR(VLOOKUP(B672,'Balancete 12.2019'!$B$10:$I$1033,8,0),0)</f>
        <v>17010</v>
      </c>
      <c r="S672" s="82">
        <f t="shared" si="89"/>
        <v>2250</v>
      </c>
      <c r="T672" s="85">
        <f t="shared" si="90"/>
        <v>-0.13793103448275867</v>
      </c>
      <c r="U672" s="153">
        <f>IFERROR(VLOOKUP(B672,'Balancete acumulado 2019'!$B$10:$I$1047,8,0),0)</f>
        <v>29380</v>
      </c>
    </row>
    <row r="673" spans="1:21">
      <c r="A673"/>
      <c r="B673" s="35" t="s">
        <v>4534</v>
      </c>
      <c r="C673" s="34" t="s">
        <v>4535</v>
      </c>
      <c r="D673" s="35" t="s">
        <v>4536</v>
      </c>
      <c r="E673" s="39" t="s">
        <v>6061</v>
      </c>
      <c r="F673" s="5">
        <f t="shared" si="87"/>
        <v>18</v>
      </c>
      <c r="G673" s="5" t="str">
        <f t="shared" si="88"/>
        <v>7</v>
      </c>
      <c r="H673" s="81">
        <f>IFERROR(VLOOKUP(B673,'1º SEM 2019'!$B:$I,8,0),0)</f>
        <v>6720</v>
      </c>
      <c r="I673" s="81">
        <f>IFERROR(VLOOKUP(B673,'07.2019'!$B$10:$J$954,8,0),0)</f>
        <v>740</v>
      </c>
      <c r="J673" s="81">
        <f>IFERROR(VLOOKUP(B673,'08.2019'!$B$10:$J$983,8,0),0)</f>
        <v>1340</v>
      </c>
      <c r="K673" s="82">
        <f t="shared" si="91"/>
        <v>600</v>
      </c>
      <c r="L673" s="81">
        <f>IFERROR(VLOOKUP(B673,'09.2019'!$B$12:$J$998,8,0),0)</f>
        <v>2220</v>
      </c>
      <c r="M673" s="82">
        <f t="shared" si="92"/>
        <v>880</v>
      </c>
      <c r="N673" s="81">
        <f>IFERROR(VLOOKUP(B673,'Balancete 10.2019'!$B$10:$J$1020,8,0),0)</f>
        <v>5040</v>
      </c>
      <c r="O673" s="82">
        <f t="shared" si="93"/>
        <v>2820</v>
      </c>
      <c r="P673" s="153">
        <f>IFERROR(VLOOKUP(B673,'Balancete 11.2019'!$B$11:$I$1020,8,0),0)</f>
        <v>7740</v>
      </c>
      <c r="Q673" s="82">
        <f t="shared" si="94"/>
        <v>2700</v>
      </c>
      <c r="R673" s="153">
        <f>IFERROR(VLOOKUP(B673,'Balancete 12.2019'!$B$10:$I$1033,8,0),0)</f>
        <v>10650</v>
      </c>
      <c r="S673" s="82">
        <f t="shared" si="89"/>
        <v>2910</v>
      </c>
      <c r="T673" s="85">
        <f t="shared" si="90"/>
        <v>7.7777777777777724E-2</v>
      </c>
      <c r="U673" s="153">
        <f>IFERROR(VLOOKUP(B673,'Balancete acumulado 2019'!$B$10:$I$1047,8,0),0)</f>
        <v>17370</v>
      </c>
    </row>
    <row r="674" spans="1:21" hidden="1">
      <c r="A674"/>
      <c r="B674" s="35" t="s">
        <v>4537</v>
      </c>
      <c r="C674" s="34" t="s">
        <v>1</v>
      </c>
      <c r="D674" s="35" t="s">
        <v>4538</v>
      </c>
      <c r="E674" s="39"/>
      <c r="F674" s="5">
        <f t="shared" si="87"/>
        <v>13</v>
      </c>
      <c r="G674" s="5" t="str">
        <f t="shared" si="88"/>
        <v>7</v>
      </c>
      <c r="H674" s="81">
        <f>IFERROR(VLOOKUP(B674,'1º SEM 2019'!$B:$I,8,0),0)</f>
        <v>403681.3</v>
      </c>
      <c r="I674" s="81">
        <f>IFERROR(VLOOKUP(B674,'07.2019'!$B$10:$J$954,8,0),0)</f>
        <v>76696.88</v>
      </c>
      <c r="J674" s="81">
        <f>IFERROR(VLOOKUP(B674,'08.2019'!$B$10:$J$983,8,0),0)</f>
        <v>141865.19</v>
      </c>
      <c r="K674" s="82">
        <f t="shared" si="91"/>
        <v>65168.31</v>
      </c>
      <c r="L674" s="81">
        <f>IFERROR(VLOOKUP(B674,'09.2019'!$B$12:$J$998,8,0),0)</f>
        <v>208652.48</v>
      </c>
      <c r="M674" s="82">
        <f t="shared" si="92"/>
        <v>66787.290000000008</v>
      </c>
      <c r="N674" s="81">
        <f>IFERROR(VLOOKUP(B674,'Balancete 10.2019'!$B$10:$J$1020,8,0),0)</f>
        <v>276087.71000000002</v>
      </c>
      <c r="O674" s="82">
        <f t="shared" si="93"/>
        <v>67435.23000000001</v>
      </c>
      <c r="P674" s="153">
        <f>IFERROR(VLOOKUP(B674,'Balancete 11.2019'!$B$11:$I$1020,8,0),0)</f>
        <v>343147.33</v>
      </c>
      <c r="Q674" s="82">
        <f t="shared" si="94"/>
        <v>67059.62</v>
      </c>
      <c r="R674" s="153">
        <f>IFERROR(VLOOKUP(B674,'Balancete 12.2019'!$B$10:$I$1033,8,0),0)</f>
        <v>414438.15</v>
      </c>
      <c r="S674" s="82">
        <f t="shared" si="89"/>
        <v>71290.820000000007</v>
      </c>
      <c r="T674" s="85">
        <f t="shared" si="90"/>
        <v>6.3096092700793971E-2</v>
      </c>
      <c r="U674" s="153">
        <f>IFERROR(VLOOKUP(B674,'Balancete acumulado 2019'!$B$10:$I$1047,8,0),0)</f>
        <v>818119.45</v>
      </c>
    </row>
    <row r="675" spans="1:21">
      <c r="A675"/>
      <c r="B675" s="35" t="s">
        <v>4539</v>
      </c>
      <c r="C675" s="34" t="s">
        <v>4540</v>
      </c>
      <c r="D675" s="35" t="s">
        <v>4493</v>
      </c>
      <c r="E675" s="39" t="s">
        <v>6061</v>
      </c>
      <c r="F675" s="5">
        <f t="shared" si="87"/>
        <v>18</v>
      </c>
      <c r="G675" s="5" t="str">
        <f t="shared" si="88"/>
        <v>7</v>
      </c>
      <c r="H675" s="81">
        <f>IFERROR(VLOOKUP(B675,'1º SEM 2019'!$B:$I,8,0),0)</f>
        <v>1339.5</v>
      </c>
      <c r="I675" s="81">
        <f>IFERROR(VLOOKUP(B675,'07.2019'!$B$10:$J$954,8,0),0)</f>
        <v>222</v>
      </c>
      <c r="J675" s="81">
        <f>IFERROR(VLOOKUP(B675,'08.2019'!$B$10:$J$983,8,0),0)</f>
        <v>461.5</v>
      </c>
      <c r="K675" s="82">
        <f t="shared" si="91"/>
        <v>239.5</v>
      </c>
      <c r="L675" s="81">
        <f>IFERROR(VLOOKUP(B675,'09.2019'!$B$12:$J$998,8,0),0)</f>
        <v>727</v>
      </c>
      <c r="M675" s="82">
        <f t="shared" si="92"/>
        <v>265.5</v>
      </c>
      <c r="N675" s="81">
        <f>IFERROR(VLOOKUP(B675,'Balancete 10.2019'!$B$10:$J$1020,8,0),0)</f>
        <v>1035.5</v>
      </c>
      <c r="O675" s="82">
        <f t="shared" si="93"/>
        <v>308.5</v>
      </c>
      <c r="P675" s="153">
        <f>IFERROR(VLOOKUP(B675,'Balancete 11.2019'!$B$11:$I$1020,8,0),0)</f>
        <v>1194.5</v>
      </c>
      <c r="Q675" s="82">
        <f t="shared" si="94"/>
        <v>159</v>
      </c>
      <c r="R675" s="153">
        <f>IFERROR(VLOOKUP(B675,'Balancete 12.2019'!$B$10:$I$1033,8,0),0)</f>
        <v>1336</v>
      </c>
      <c r="S675" s="82">
        <f t="shared" si="89"/>
        <v>141.5</v>
      </c>
      <c r="T675" s="85">
        <f t="shared" si="90"/>
        <v>-0.11006289308176098</v>
      </c>
      <c r="U675" s="153">
        <f>IFERROR(VLOOKUP(B675,'Balancete acumulado 2019'!$B$10:$I$1047,8,0),0)</f>
        <v>2675.5</v>
      </c>
    </row>
    <row r="676" spans="1:21">
      <c r="A676"/>
      <c r="B676" s="35" t="s">
        <v>4541</v>
      </c>
      <c r="C676" s="34" t="s">
        <v>4542</v>
      </c>
      <c r="D676" s="35" t="s">
        <v>4496</v>
      </c>
      <c r="E676" s="39" t="s">
        <v>6061</v>
      </c>
      <c r="F676" s="5">
        <f t="shared" si="87"/>
        <v>18</v>
      </c>
      <c r="G676" s="5" t="str">
        <f t="shared" si="88"/>
        <v>7</v>
      </c>
      <c r="H676" s="81">
        <f>IFERROR(VLOOKUP(B676,'1º SEM 2019'!$B:$I,8,0),0)</f>
        <v>1616</v>
      </c>
      <c r="I676" s="81">
        <f>IFERROR(VLOOKUP(B676,'07.2019'!$B$10:$J$954,8,0),0)</f>
        <v>490</v>
      </c>
      <c r="J676" s="81">
        <f>IFERROR(VLOOKUP(B676,'08.2019'!$B$10:$J$983,8,0),0)</f>
        <v>728</v>
      </c>
      <c r="K676" s="82">
        <f t="shared" si="91"/>
        <v>238</v>
      </c>
      <c r="L676" s="81">
        <f>IFERROR(VLOOKUP(B676,'09.2019'!$B$12:$J$998,8,0),0)</f>
        <v>918</v>
      </c>
      <c r="M676" s="82">
        <f t="shared" si="92"/>
        <v>190</v>
      </c>
      <c r="N676" s="81">
        <f>IFERROR(VLOOKUP(B676,'Balancete 10.2019'!$B$10:$J$1020,8,0),0)</f>
        <v>1152</v>
      </c>
      <c r="O676" s="82">
        <f t="shared" si="93"/>
        <v>234</v>
      </c>
      <c r="P676" s="153">
        <f>IFERROR(VLOOKUP(B676,'Balancete 11.2019'!$B$11:$I$1020,8,0),0)</f>
        <v>1436.5</v>
      </c>
      <c r="Q676" s="82">
        <f t="shared" si="94"/>
        <v>284.5</v>
      </c>
      <c r="R676" s="153">
        <f>IFERROR(VLOOKUP(B676,'Balancete 12.2019'!$B$10:$I$1033,8,0),0)</f>
        <v>1652.5</v>
      </c>
      <c r="S676" s="82">
        <f t="shared" si="89"/>
        <v>216</v>
      </c>
      <c r="T676" s="85">
        <f t="shared" si="90"/>
        <v>-0.24077328646748686</v>
      </c>
      <c r="U676" s="153">
        <f>IFERROR(VLOOKUP(B676,'Balancete acumulado 2019'!$B$10:$I$1047,8,0),0)</f>
        <v>3268.5</v>
      </c>
    </row>
    <row r="677" spans="1:21">
      <c r="A677"/>
      <c r="B677" s="35" t="s">
        <v>4543</v>
      </c>
      <c r="C677" s="34" t="s">
        <v>4544</v>
      </c>
      <c r="D677" s="35" t="s">
        <v>4483</v>
      </c>
      <c r="E677" s="39" t="s">
        <v>6061</v>
      </c>
      <c r="F677" s="5">
        <f t="shared" si="87"/>
        <v>18</v>
      </c>
      <c r="G677" s="5" t="str">
        <f t="shared" si="88"/>
        <v>7</v>
      </c>
      <c r="H677" s="81">
        <f>IFERROR(VLOOKUP(B677,'1º SEM 2019'!$B:$I,8,0),0)</f>
        <v>56381</v>
      </c>
      <c r="I677" s="81">
        <f>IFERROR(VLOOKUP(B677,'07.2019'!$B$10:$J$954,8,0),0)</f>
        <v>10545</v>
      </c>
      <c r="J677" s="81">
        <f>IFERROR(VLOOKUP(B677,'08.2019'!$B$10:$J$983,8,0),0)</f>
        <v>19500</v>
      </c>
      <c r="K677" s="82">
        <f t="shared" si="91"/>
        <v>8955</v>
      </c>
      <c r="L677" s="81">
        <f>IFERROR(VLOOKUP(B677,'09.2019'!$B$12:$J$998,8,0),0)</f>
        <v>31710</v>
      </c>
      <c r="M677" s="82">
        <f t="shared" si="92"/>
        <v>12210</v>
      </c>
      <c r="N677" s="81">
        <f>IFERROR(VLOOKUP(B677,'Balancete 10.2019'!$B$10:$J$1020,8,0),0)</f>
        <v>40125</v>
      </c>
      <c r="O677" s="82">
        <f t="shared" si="93"/>
        <v>8415</v>
      </c>
      <c r="P677" s="153">
        <f>IFERROR(VLOOKUP(B677,'Balancete 11.2019'!$B$11:$I$1020,8,0),0)</f>
        <v>47955</v>
      </c>
      <c r="Q677" s="82">
        <f t="shared" si="94"/>
        <v>7830</v>
      </c>
      <c r="R677" s="153">
        <f>IFERROR(VLOOKUP(B677,'Balancete 12.2019'!$B$10:$I$1033,8,0),0)</f>
        <v>60510</v>
      </c>
      <c r="S677" s="82">
        <f t="shared" si="89"/>
        <v>12555</v>
      </c>
      <c r="T677" s="85">
        <f t="shared" si="90"/>
        <v>0.60344827586206895</v>
      </c>
      <c r="U677" s="153">
        <f>IFERROR(VLOOKUP(B677,'Balancete acumulado 2019'!$B$10:$I$1047,8,0),0)</f>
        <v>116891</v>
      </c>
    </row>
    <row r="678" spans="1:21">
      <c r="A678"/>
      <c r="B678" s="35" t="s">
        <v>4545</v>
      </c>
      <c r="C678" s="34" t="s">
        <v>4546</v>
      </c>
      <c r="D678" s="35" t="s">
        <v>4547</v>
      </c>
      <c r="E678" s="39" t="s">
        <v>6061</v>
      </c>
      <c r="F678" s="5">
        <f t="shared" si="87"/>
        <v>18</v>
      </c>
      <c r="G678" s="5" t="str">
        <f t="shared" si="88"/>
        <v>7</v>
      </c>
      <c r="H678" s="81">
        <f>IFERROR(VLOOKUP(B678,'1º SEM 2019'!$B:$I,8,0),0)</f>
        <v>2492</v>
      </c>
      <c r="I678" s="81">
        <f>IFERROR(VLOOKUP(B678,'07.2019'!$B$10:$J$954,8,0),0)</f>
        <v>452</v>
      </c>
      <c r="J678" s="81">
        <f>IFERROR(VLOOKUP(B678,'08.2019'!$B$10:$J$983,8,0),0)</f>
        <v>776</v>
      </c>
      <c r="K678" s="82">
        <f t="shared" si="91"/>
        <v>324</v>
      </c>
      <c r="L678" s="81">
        <f>IFERROR(VLOOKUP(B678,'09.2019'!$B$12:$J$998,8,0),0)</f>
        <v>1140</v>
      </c>
      <c r="M678" s="82">
        <f t="shared" si="92"/>
        <v>364</v>
      </c>
      <c r="N678" s="81">
        <f>IFERROR(VLOOKUP(B678,'Balancete 10.2019'!$B$10:$J$1020,8,0),0)</f>
        <v>1444</v>
      </c>
      <c r="O678" s="82">
        <f t="shared" si="93"/>
        <v>304</v>
      </c>
      <c r="P678" s="153">
        <f>IFERROR(VLOOKUP(B678,'Balancete 11.2019'!$B$11:$I$1020,8,0),0)</f>
        <v>1796</v>
      </c>
      <c r="Q678" s="82">
        <f t="shared" si="94"/>
        <v>352</v>
      </c>
      <c r="R678" s="153">
        <f>IFERROR(VLOOKUP(B678,'Balancete 12.2019'!$B$10:$I$1033,8,0),0)</f>
        <v>2128</v>
      </c>
      <c r="S678" s="82">
        <f t="shared" si="89"/>
        <v>332</v>
      </c>
      <c r="T678" s="85">
        <f t="shared" si="90"/>
        <v>-5.6818181818181768E-2</v>
      </c>
      <c r="U678" s="153">
        <f>IFERROR(VLOOKUP(B678,'Balancete acumulado 2019'!$B$10:$I$1047,8,0),0)</f>
        <v>4620</v>
      </c>
    </row>
    <row r="679" spans="1:21">
      <c r="A679"/>
      <c r="B679" s="35" t="s">
        <v>4548</v>
      </c>
      <c r="C679" s="34" t="s">
        <v>4549</v>
      </c>
      <c r="D679" s="35" t="s">
        <v>4550</v>
      </c>
      <c r="E679" s="39" t="s">
        <v>6061</v>
      </c>
      <c r="F679" s="5">
        <f t="shared" si="87"/>
        <v>18</v>
      </c>
      <c r="G679" s="5" t="str">
        <f t="shared" si="88"/>
        <v>7</v>
      </c>
      <c r="H679" s="81">
        <f>IFERROR(VLOOKUP(B679,'1º SEM 2019'!$B:$I,8,0),0)</f>
        <v>73172.800000000003</v>
      </c>
      <c r="I679" s="81">
        <f>IFERROR(VLOOKUP(B679,'07.2019'!$B$10:$J$954,8,0),0)</f>
        <v>13972.88</v>
      </c>
      <c r="J679" s="81">
        <f>IFERROR(VLOOKUP(B679,'08.2019'!$B$10:$J$983,8,0),0)</f>
        <v>27314.69</v>
      </c>
      <c r="K679" s="82">
        <f t="shared" si="91"/>
        <v>13341.81</v>
      </c>
      <c r="L679" s="81">
        <f>IFERROR(VLOOKUP(B679,'09.2019'!$B$12:$J$998,8,0),0)</f>
        <v>43237.48</v>
      </c>
      <c r="M679" s="82">
        <f t="shared" si="92"/>
        <v>15922.790000000005</v>
      </c>
      <c r="N679" s="81">
        <f>IFERROR(VLOOKUP(B679,'Balancete 10.2019'!$B$10:$J$1020,8,0),0)</f>
        <v>57776.21</v>
      </c>
      <c r="O679" s="82">
        <f t="shared" si="93"/>
        <v>14538.729999999996</v>
      </c>
      <c r="P679" s="153">
        <f>IFERROR(VLOOKUP(B679,'Balancete 11.2019'!$B$11:$I$1020,8,0),0)</f>
        <v>70295.33</v>
      </c>
      <c r="Q679" s="82">
        <f t="shared" si="94"/>
        <v>12519.120000000003</v>
      </c>
      <c r="R679" s="153">
        <f>IFERROR(VLOOKUP(B679,'Balancete 12.2019'!$B$10:$I$1033,8,0),0)</f>
        <v>84711.65</v>
      </c>
      <c r="S679" s="82">
        <f t="shared" si="89"/>
        <v>14416.319999999992</v>
      </c>
      <c r="T679" s="85">
        <f t="shared" si="90"/>
        <v>0.1515441979947465</v>
      </c>
      <c r="U679" s="153">
        <f>IFERROR(VLOOKUP(B679,'Balancete acumulado 2019'!$B$10:$I$1047,8,0),0)</f>
        <v>157884.45000000001</v>
      </c>
    </row>
    <row r="680" spans="1:21">
      <c r="A680"/>
      <c r="B680" s="35" t="s">
        <v>4551</v>
      </c>
      <c r="C680" s="34" t="s">
        <v>4552</v>
      </c>
      <c r="D680" s="35" t="s">
        <v>4553</v>
      </c>
      <c r="E680" s="39" t="s">
        <v>6061</v>
      </c>
      <c r="F680" s="5">
        <f t="shared" si="87"/>
        <v>18</v>
      </c>
      <c r="G680" s="5" t="str">
        <f t="shared" si="88"/>
        <v>7</v>
      </c>
      <c r="H680" s="81">
        <f>IFERROR(VLOOKUP(B680,'1º SEM 2019'!$B:$I,8,0),0)</f>
        <v>72810</v>
      </c>
      <c r="I680" s="81">
        <f>IFERROR(VLOOKUP(B680,'07.2019'!$B$10:$J$954,8,0),0)</f>
        <v>15455</v>
      </c>
      <c r="J680" s="81">
        <f>IFERROR(VLOOKUP(B680,'08.2019'!$B$10:$J$983,8,0),0)</f>
        <v>27880</v>
      </c>
      <c r="K680" s="82">
        <f t="shared" si="91"/>
        <v>12425</v>
      </c>
      <c r="L680" s="81">
        <f>IFERROR(VLOOKUP(B680,'09.2019'!$B$12:$J$998,8,0),0)</f>
        <v>39640</v>
      </c>
      <c r="M680" s="82">
        <f t="shared" si="92"/>
        <v>11760</v>
      </c>
      <c r="N680" s="81">
        <f>IFERROR(VLOOKUP(B680,'Balancete 10.2019'!$B$10:$J$1020,8,0),0)</f>
        <v>54785</v>
      </c>
      <c r="O680" s="82">
        <f t="shared" si="93"/>
        <v>15145</v>
      </c>
      <c r="P680" s="153">
        <f>IFERROR(VLOOKUP(B680,'Balancete 11.2019'!$B$11:$I$1020,8,0),0)</f>
        <v>69655</v>
      </c>
      <c r="Q680" s="82">
        <f t="shared" si="94"/>
        <v>14870</v>
      </c>
      <c r="R680" s="153">
        <f>IFERROR(VLOOKUP(B680,'Balancete 12.2019'!$B$10:$I$1033,8,0),0)</f>
        <v>83920</v>
      </c>
      <c r="S680" s="82">
        <f t="shared" si="89"/>
        <v>14265</v>
      </c>
      <c r="T680" s="85">
        <f t="shared" si="90"/>
        <v>-4.0685944855413547E-2</v>
      </c>
      <c r="U680" s="153">
        <f>IFERROR(VLOOKUP(B680,'Balancete acumulado 2019'!$B$10:$I$1047,8,0),0)</f>
        <v>156730</v>
      </c>
    </row>
    <row r="681" spans="1:21">
      <c r="A681"/>
      <c r="B681" s="35" t="s">
        <v>4554</v>
      </c>
      <c r="C681" s="34" t="s">
        <v>4555</v>
      </c>
      <c r="D681" s="35" t="s">
        <v>4556</v>
      </c>
      <c r="E681" s="39" t="s">
        <v>6061</v>
      </c>
      <c r="F681" s="5">
        <f t="shared" si="87"/>
        <v>18</v>
      </c>
      <c r="G681" s="5" t="str">
        <f t="shared" si="88"/>
        <v>7</v>
      </c>
      <c r="H681" s="81">
        <f>IFERROR(VLOOKUP(B681,'1º SEM 2019'!$B:$I,8,0),0)</f>
        <v>195870</v>
      </c>
      <c r="I681" s="81">
        <f>IFERROR(VLOOKUP(B681,'07.2019'!$B$10:$J$954,8,0),0)</f>
        <v>35560</v>
      </c>
      <c r="J681" s="81">
        <f>IFERROR(VLOOKUP(B681,'08.2019'!$B$10:$J$983,8,0),0)</f>
        <v>65205</v>
      </c>
      <c r="K681" s="82">
        <f t="shared" si="91"/>
        <v>29645</v>
      </c>
      <c r="L681" s="81">
        <f>IFERROR(VLOOKUP(B681,'09.2019'!$B$12:$J$998,8,0),0)</f>
        <v>91280</v>
      </c>
      <c r="M681" s="82">
        <f t="shared" si="92"/>
        <v>26075</v>
      </c>
      <c r="N681" s="81">
        <f>IFERROR(VLOOKUP(B681,'Balancete 10.2019'!$B$10:$J$1020,8,0),0)</f>
        <v>119770</v>
      </c>
      <c r="O681" s="82">
        <f t="shared" si="93"/>
        <v>28490</v>
      </c>
      <c r="P681" s="153">
        <f>IFERROR(VLOOKUP(B681,'Balancete 11.2019'!$B$11:$I$1020,8,0),0)</f>
        <v>150815</v>
      </c>
      <c r="Q681" s="82">
        <f t="shared" si="94"/>
        <v>31045</v>
      </c>
      <c r="R681" s="153">
        <f>IFERROR(VLOOKUP(B681,'Balancete 12.2019'!$B$10:$I$1033,8,0),0)</f>
        <v>180180</v>
      </c>
      <c r="S681" s="82">
        <f t="shared" si="89"/>
        <v>29365</v>
      </c>
      <c r="T681" s="85">
        <f t="shared" si="90"/>
        <v>-5.4114994363021474E-2</v>
      </c>
      <c r="U681" s="153">
        <f>IFERROR(VLOOKUP(B681,'Balancete acumulado 2019'!$B$10:$I$1047,8,0),0)</f>
        <v>376050</v>
      </c>
    </row>
    <row r="682" spans="1:21" hidden="1">
      <c r="A682"/>
      <c r="B682" s="35" t="s">
        <v>4557</v>
      </c>
      <c r="C682" s="34" t="s">
        <v>1</v>
      </c>
      <c r="D682" s="35" t="s">
        <v>4558</v>
      </c>
      <c r="E682" s="39"/>
      <c r="F682" s="5">
        <f t="shared" si="87"/>
        <v>13</v>
      </c>
      <c r="G682" s="5" t="str">
        <f t="shared" si="88"/>
        <v>7</v>
      </c>
      <c r="H682" s="81">
        <f>IFERROR(VLOOKUP(B682,'1º SEM 2019'!$B:$I,8,0),0)</f>
        <v>209372</v>
      </c>
      <c r="I682" s="81">
        <f>IFERROR(VLOOKUP(B682,'07.2019'!$B$10:$J$954,8,0),0)</f>
        <v>40529</v>
      </c>
      <c r="J682" s="81">
        <f>IFERROR(VLOOKUP(B682,'08.2019'!$B$10:$J$983,8,0),0)</f>
        <v>81706</v>
      </c>
      <c r="K682" s="82">
        <f t="shared" si="91"/>
        <v>41177</v>
      </c>
      <c r="L682" s="81">
        <f>IFERROR(VLOOKUP(B682,'09.2019'!$B$12:$J$998,8,0),0)</f>
        <v>122752</v>
      </c>
      <c r="M682" s="82">
        <f t="shared" si="92"/>
        <v>41046</v>
      </c>
      <c r="N682" s="81">
        <f>IFERROR(VLOOKUP(B682,'Balancete 10.2019'!$B$10:$J$1020,8,0),0)</f>
        <v>169249</v>
      </c>
      <c r="O682" s="82">
        <f t="shared" si="93"/>
        <v>46497</v>
      </c>
      <c r="P682" s="153">
        <f>IFERROR(VLOOKUP(B682,'Balancete 11.2019'!$B$11:$I$1020,8,0),0)</f>
        <v>212950</v>
      </c>
      <c r="Q682" s="82">
        <f t="shared" si="94"/>
        <v>43701</v>
      </c>
      <c r="R682" s="153">
        <f>IFERROR(VLOOKUP(B682,'Balancete 12.2019'!$B$10:$I$1033,8,0),0)</f>
        <v>256276</v>
      </c>
      <c r="S682" s="82">
        <f t="shared" si="89"/>
        <v>43326</v>
      </c>
      <c r="T682" s="85">
        <f t="shared" si="90"/>
        <v>-8.581039335484264E-3</v>
      </c>
      <c r="U682" s="153">
        <f>IFERROR(VLOOKUP(B682,'Balancete acumulado 2019'!$B$10:$I$1047,8,0),0)</f>
        <v>465648</v>
      </c>
    </row>
    <row r="683" spans="1:21">
      <c r="A683"/>
      <c r="B683" s="35" t="s">
        <v>4559</v>
      </c>
      <c r="C683" s="34" t="s">
        <v>4560</v>
      </c>
      <c r="D683" s="35" t="s">
        <v>4561</v>
      </c>
      <c r="E683" s="39" t="s">
        <v>6061</v>
      </c>
      <c r="F683" s="5">
        <f t="shared" si="87"/>
        <v>18</v>
      </c>
      <c r="G683" s="5" t="str">
        <f t="shared" si="88"/>
        <v>7</v>
      </c>
      <c r="H683" s="81">
        <f>IFERROR(VLOOKUP(B683,'1º SEM 2019'!$B:$I,8,0),0)</f>
        <v>998</v>
      </c>
      <c r="I683" s="81">
        <f>IFERROR(VLOOKUP(B683,'07.2019'!$B$10:$J$954,8,0),0)</f>
        <v>217</v>
      </c>
      <c r="J683" s="81">
        <f>IFERROR(VLOOKUP(B683,'08.2019'!$B$10:$J$983,8,0),0)</f>
        <v>462</v>
      </c>
      <c r="K683" s="82">
        <f t="shared" si="91"/>
        <v>245</v>
      </c>
      <c r="L683" s="81">
        <f>IFERROR(VLOOKUP(B683,'09.2019'!$B$12:$J$998,8,0),0)</f>
        <v>651</v>
      </c>
      <c r="M683" s="82">
        <f t="shared" si="92"/>
        <v>189</v>
      </c>
      <c r="N683" s="81">
        <f>IFERROR(VLOOKUP(B683,'Balancete 10.2019'!$B$10:$J$1020,8,0),0)</f>
        <v>910</v>
      </c>
      <c r="O683" s="82">
        <f t="shared" si="93"/>
        <v>259</v>
      </c>
      <c r="P683" s="153">
        <f>IFERROR(VLOOKUP(B683,'Balancete 11.2019'!$B$11:$I$1020,8,0),0)</f>
        <v>1127</v>
      </c>
      <c r="Q683" s="82">
        <f t="shared" si="94"/>
        <v>217</v>
      </c>
      <c r="R683" s="153">
        <f>IFERROR(VLOOKUP(B683,'Balancete 12.2019'!$B$10:$I$1033,8,0),0)</f>
        <v>1386</v>
      </c>
      <c r="S683" s="82">
        <f t="shared" si="89"/>
        <v>259</v>
      </c>
      <c r="T683" s="85">
        <f t="shared" si="90"/>
        <v>0.19354838709677424</v>
      </c>
      <c r="U683" s="153">
        <f>IFERROR(VLOOKUP(B683,'Balancete acumulado 2019'!$B$10:$I$1047,8,0),0)</f>
        <v>2384</v>
      </c>
    </row>
    <row r="684" spans="1:21">
      <c r="A684"/>
      <c r="B684" s="35" t="s">
        <v>4562</v>
      </c>
      <c r="C684" s="34" t="s">
        <v>4563</v>
      </c>
      <c r="D684" s="35" t="s">
        <v>4506</v>
      </c>
      <c r="E684" s="39" t="s">
        <v>6061</v>
      </c>
      <c r="F684" s="5">
        <f t="shared" si="87"/>
        <v>18</v>
      </c>
      <c r="G684" s="5" t="str">
        <f t="shared" si="88"/>
        <v>7</v>
      </c>
      <c r="H684" s="81">
        <f>IFERROR(VLOOKUP(B684,'1º SEM 2019'!$B:$I,8,0),0)</f>
        <v>208374</v>
      </c>
      <c r="I684" s="81">
        <f>IFERROR(VLOOKUP(B684,'07.2019'!$B$10:$J$954,8,0),0)</f>
        <v>40312</v>
      </c>
      <c r="J684" s="81">
        <f>IFERROR(VLOOKUP(B684,'08.2019'!$B$10:$J$983,8,0),0)</f>
        <v>81244</v>
      </c>
      <c r="K684" s="82">
        <f t="shared" si="91"/>
        <v>40932</v>
      </c>
      <c r="L684" s="81">
        <f>IFERROR(VLOOKUP(B684,'09.2019'!$B$12:$J$998,8,0),0)</f>
        <v>122101</v>
      </c>
      <c r="M684" s="82">
        <f t="shared" si="92"/>
        <v>40857</v>
      </c>
      <c r="N684" s="81">
        <f>IFERROR(VLOOKUP(B684,'Balancete 10.2019'!$B$10:$J$1020,8,0),0)</f>
        <v>168339</v>
      </c>
      <c r="O684" s="82">
        <f t="shared" si="93"/>
        <v>46238</v>
      </c>
      <c r="P684" s="153">
        <f>IFERROR(VLOOKUP(B684,'Balancete 11.2019'!$B$11:$I$1020,8,0),0)</f>
        <v>211823</v>
      </c>
      <c r="Q684" s="82">
        <f t="shared" si="94"/>
        <v>43484</v>
      </c>
      <c r="R684" s="153">
        <f>IFERROR(VLOOKUP(B684,'Balancete 12.2019'!$B$10:$I$1033,8,0),0)</f>
        <v>254890</v>
      </c>
      <c r="S684" s="82">
        <f t="shared" si="89"/>
        <v>43067</v>
      </c>
      <c r="T684" s="85">
        <f t="shared" si="90"/>
        <v>-9.5897341550915671E-3</v>
      </c>
      <c r="U684" s="153">
        <f>IFERROR(VLOOKUP(B684,'Balancete acumulado 2019'!$B$10:$I$1047,8,0),0)</f>
        <v>463264</v>
      </c>
    </row>
    <row r="685" spans="1:21" hidden="1">
      <c r="A685"/>
      <c r="B685" s="35" t="s">
        <v>4564</v>
      </c>
      <c r="C685" s="34" t="s">
        <v>1</v>
      </c>
      <c r="D685" s="35" t="s">
        <v>4565</v>
      </c>
      <c r="E685" s="39"/>
      <c r="F685" s="5">
        <f t="shared" si="87"/>
        <v>13</v>
      </c>
      <c r="G685" s="5" t="str">
        <f t="shared" si="88"/>
        <v>7</v>
      </c>
      <c r="H685" s="81">
        <f>IFERROR(VLOOKUP(B685,'1º SEM 2019'!$B:$I,8,0),0)</f>
        <v>147015.56</v>
      </c>
      <c r="I685" s="81">
        <f>IFERROR(VLOOKUP(B685,'07.2019'!$B$10:$J$954,8,0),0)</f>
        <v>28883</v>
      </c>
      <c r="J685" s="81">
        <f>IFERROR(VLOOKUP(B685,'08.2019'!$B$10:$J$983,8,0),0)</f>
        <v>60255</v>
      </c>
      <c r="K685" s="82">
        <f t="shared" si="91"/>
        <v>31372</v>
      </c>
      <c r="L685" s="81">
        <f>IFERROR(VLOOKUP(B685,'09.2019'!$B$12:$J$998,8,0),0)</f>
        <v>92296.5</v>
      </c>
      <c r="M685" s="82">
        <f t="shared" si="92"/>
        <v>32041.5</v>
      </c>
      <c r="N685" s="81">
        <f>IFERROR(VLOOKUP(B685,'Balancete 10.2019'!$B$10:$J$1020,8,0),0)</f>
        <v>122672.1</v>
      </c>
      <c r="O685" s="82">
        <f t="shared" si="93"/>
        <v>30375.600000000006</v>
      </c>
      <c r="P685" s="153">
        <f>IFERROR(VLOOKUP(B685,'Balancete 11.2019'!$B$11:$I$1020,8,0),0)</f>
        <v>155126.82</v>
      </c>
      <c r="Q685" s="82">
        <f t="shared" si="94"/>
        <v>32454.720000000001</v>
      </c>
      <c r="R685" s="153">
        <f>IFERROR(VLOOKUP(B685,'Balancete 12.2019'!$B$10:$I$1033,8,0),0)</f>
        <v>194828.62</v>
      </c>
      <c r="S685" s="82">
        <f t="shared" si="89"/>
        <v>39701.799999999988</v>
      </c>
      <c r="T685" s="85">
        <f t="shared" si="90"/>
        <v>0.22329818282209768</v>
      </c>
      <c r="U685" s="153">
        <f>IFERROR(VLOOKUP(B685,'Balancete acumulado 2019'!$B$10:$I$1047,8,0),0)</f>
        <v>341844.18</v>
      </c>
    </row>
    <row r="686" spans="1:21">
      <c r="A686"/>
      <c r="B686" s="35" t="s">
        <v>4566</v>
      </c>
      <c r="C686" s="34" t="s">
        <v>4567</v>
      </c>
      <c r="D686" s="35" t="s">
        <v>4568</v>
      </c>
      <c r="E686" s="39" t="s">
        <v>6061</v>
      </c>
      <c r="F686" s="5">
        <f t="shared" si="87"/>
        <v>18</v>
      </c>
      <c r="G686" s="5" t="str">
        <f t="shared" si="88"/>
        <v>7</v>
      </c>
      <c r="H686" s="81">
        <f>IFERROR(VLOOKUP(B686,'1º SEM 2019'!$B:$I,8,0),0)</f>
        <v>147015.56</v>
      </c>
      <c r="I686" s="81">
        <f>IFERROR(VLOOKUP(B686,'07.2019'!$B$10:$J$954,8,0),0)</f>
        <v>28883</v>
      </c>
      <c r="J686" s="81">
        <f>IFERROR(VLOOKUP(B686,'08.2019'!$B$10:$J$983,8,0),0)</f>
        <v>60255</v>
      </c>
      <c r="K686" s="82">
        <f t="shared" si="91"/>
        <v>31372</v>
      </c>
      <c r="L686" s="81">
        <f>IFERROR(VLOOKUP(B686,'09.2019'!$B$12:$J$998,8,0),0)</f>
        <v>92296.5</v>
      </c>
      <c r="M686" s="82">
        <f t="shared" si="92"/>
        <v>32041.5</v>
      </c>
      <c r="N686" s="81">
        <f>IFERROR(VLOOKUP(B686,'Balancete 10.2019'!$B$10:$J$1020,8,0),0)</f>
        <v>122672.1</v>
      </c>
      <c r="O686" s="82">
        <f t="shared" si="93"/>
        <v>30375.600000000006</v>
      </c>
      <c r="P686" s="153">
        <f>IFERROR(VLOOKUP(B686,'Balancete 11.2019'!$B$11:$I$1020,8,0),0)</f>
        <v>155126.82</v>
      </c>
      <c r="Q686" s="82">
        <f t="shared" si="94"/>
        <v>32454.720000000001</v>
      </c>
      <c r="R686" s="153">
        <f>IFERROR(VLOOKUP(B686,'Balancete 12.2019'!$B$10:$I$1033,8,0),0)</f>
        <v>194828.62</v>
      </c>
      <c r="S686" s="82">
        <f t="shared" si="89"/>
        <v>39701.799999999988</v>
      </c>
      <c r="T686" s="85">
        <f t="shared" si="90"/>
        <v>0.22329818282209768</v>
      </c>
      <c r="U686" s="153">
        <f>IFERROR(VLOOKUP(B686,'Balancete acumulado 2019'!$B$10:$I$1047,8,0),0)</f>
        <v>341844.18</v>
      </c>
    </row>
    <row r="687" spans="1:21" hidden="1">
      <c r="A687"/>
      <c r="B687" s="35" t="s">
        <v>4569</v>
      </c>
      <c r="C687" s="34" t="s">
        <v>1</v>
      </c>
      <c r="D687" s="35" t="s">
        <v>4570</v>
      </c>
      <c r="E687" s="39"/>
      <c r="F687" s="5">
        <f t="shared" si="87"/>
        <v>13</v>
      </c>
      <c r="G687" s="5" t="str">
        <f t="shared" si="88"/>
        <v>7</v>
      </c>
      <c r="H687" s="81">
        <f>IFERROR(VLOOKUP(B687,'1º SEM 2019'!$B:$I,8,0),0)</f>
        <v>759634.19</v>
      </c>
      <c r="I687" s="81">
        <f>IFERROR(VLOOKUP(B687,'07.2019'!$B$10:$J$954,8,0),0)</f>
        <v>154087.70000000001</v>
      </c>
      <c r="J687" s="81">
        <f>IFERROR(VLOOKUP(B687,'08.2019'!$B$10:$J$983,8,0),0)</f>
        <v>296697.38</v>
      </c>
      <c r="K687" s="82">
        <f t="shared" si="91"/>
        <v>142609.68</v>
      </c>
      <c r="L687" s="81">
        <f>IFERROR(VLOOKUP(B687,'09.2019'!$B$12:$J$998,8,0),0)</f>
        <v>438801.11</v>
      </c>
      <c r="M687" s="82">
        <f t="shared" si="92"/>
        <v>142103.72999999998</v>
      </c>
      <c r="N687" s="81">
        <f>IFERROR(VLOOKUP(B687,'Balancete 10.2019'!$B$10:$J$1020,8,0),0)</f>
        <v>588047.14</v>
      </c>
      <c r="O687" s="82">
        <f t="shared" si="93"/>
        <v>149246.03000000003</v>
      </c>
      <c r="P687" s="153">
        <f>IFERROR(VLOOKUP(B687,'Balancete 11.2019'!$B$11:$I$1020,8,0),0)</f>
        <v>739248.63</v>
      </c>
      <c r="Q687" s="82">
        <f t="shared" si="94"/>
        <v>151201.49</v>
      </c>
      <c r="R687" s="153">
        <f>IFERROR(VLOOKUP(B687,'Balancete 12.2019'!$B$10:$I$1033,8,0),0)</f>
        <v>891699.81</v>
      </c>
      <c r="S687" s="82">
        <f t="shared" si="89"/>
        <v>152451.18000000005</v>
      </c>
      <c r="T687" s="85">
        <f t="shared" si="90"/>
        <v>8.2650640545940401E-3</v>
      </c>
      <c r="U687" s="153">
        <f>IFERROR(VLOOKUP(B687,'Balancete acumulado 2019'!$B$10:$I$1047,8,0),0)</f>
        <v>1651334</v>
      </c>
    </row>
    <row r="688" spans="1:21">
      <c r="A688"/>
      <c r="B688" s="35" t="s">
        <v>4571</v>
      </c>
      <c r="C688" s="34" t="s">
        <v>4572</v>
      </c>
      <c r="D688" s="35" t="s">
        <v>4501</v>
      </c>
      <c r="E688" s="39" t="s">
        <v>6061</v>
      </c>
      <c r="F688" s="5">
        <f t="shared" si="87"/>
        <v>18</v>
      </c>
      <c r="G688" s="5" t="str">
        <f t="shared" si="88"/>
        <v>7</v>
      </c>
      <c r="H688" s="81">
        <f>IFERROR(VLOOKUP(B688,'1º SEM 2019'!$B:$I,8,0),0)</f>
        <v>1050</v>
      </c>
      <c r="I688" s="81">
        <f>IFERROR(VLOOKUP(B688,'07.2019'!$B$10:$J$954,8,0),0)</f>
        <v>160</v>
      </c>
      <c r="J688" s="81">
        <f>IFERROR(VLOOKUP(B688,'08.2019'!$B$10:$J$983,8,0),0)</f>
        <v>330</v>
      </c>
      <c r="K688" s="82">
        <f t="shared" si="91"/>
        <v>170</v>
      </c>
      <c r="L688" s="81">
        <f>IFERROR(VLOOKUP(B688,'09.2019'!$B$12:$J$998,8,0),0)</f>
        <v>520</v>
      </c>
      <c r="M688" s="82">
        <f t="shared" si="92"/>
        <v>190</v>
      </c>
      <c r="N688" s="81">
        <f>IFERROR(VLOOKUP(B688,'Balancete 10.2019'!$B$10:$J$1020,8,0),0)</f>
        <v>870</v>
      </c>
      <c r="O688" s="82">
        <f t="shared" si="93"/>
        <v>350</v>
      </c>
      <c r="P688" s="153">
        <f>IFERROR(VLOOKUP(B688,'Balancete 11.2019'!$B$11:$I$1020,8,0),0)</f>
        <v>1160</v>
      </c>
      <c r="Q688" s="82">
        <f t="shared" si="94"/>
        <v>290</v>
      </c>
      <c r="R688" s="153">
        <f>IFERROR(VLOOKUP(B688,'Balancete 12.2019'!$B$10:$I$1033,8,0),0)</f>
        <v>1500</v>
      </c>
      <c r="S688" s="82">
        <f t="shared" si="89"/>
        <v>340</v>
      </c>
      <c r="T688" s="85">
        <f t="shared" si="90"/>
        <v>0.17241379310344818</v>
      </c>
      <c r="U688" s="153">
        <f>IFERROR(VLOOKUP(B688,'Balancete acumulado 2019'!$B$10:$I$1047,8,0),0)</f>
        <v>2550</v>
      </c>
    </row>
    <row r="689" spans="1:21">
      <c r="A689"/>
      <c r="B689" s="35" t="s">
        <v>4573</v>
      </c>
      <c r="C689" s="34" t="s">
        <v>4574</v>
      </c>
      <c r="D689" s="35" t="s">
        <v>4478</v>
      </c>
      <c r="E689" s="39" t="s">
        <v>6061</v>
      </c>
      <c r="F689" s="5">
        <f t="shared" si="87"/>
        <v>18</v>
      </c>
      <c r="G689" s="5" t="str">
        <f t="shared" si="88"/>
        <v>7</v>
      </c>
      <c r="H689" s="81">
        <f>IFERROR(VLOOKUP(B689,'1º SEM 2019'!$B:$I,8,0),0)</f>
        <v>5159.5</v>
      </c>
      <c r="I689" s="81">
        <f>IFERROR(VLOOKUP(B689,'07.2019'!$B$10:$J$954,8,0),0)</f>
        <v>1013.5</v>
      </c>
      <c r="J689" s="81">
        <f>IFERROR(VLOOKUP(B689,'08.2019'!$B$10:$J$983,8,0),0)</f>
        <v>1122.5</v>
      </c>
      <c r="K689" s="82">
        <f t="shared" si="91"/>
        <v>109</v>
      </c>
      <c r="L689" s="81">
        <f>IFERROR(VLOOKUP(B689,'09.2019'!$B$12:$J$998,8,0),0)</f>
        <v>1596</v>
      </c>
      <c r="M689" s="82">
        <f t="shared" si="92"/>
        <v>473.5</v>
      </c>
      <c r="N689" s="81">
        <f>IFERROR(VLOOKUP(B689,'Balancete 10.2019'!$B$10:$J$1020,8,0),0)</f>
        <v>6767.5</v>
      </c>
      <c r="O689" s="82">
        <f t="shared" si="93"/>
        <v>5171.5</v>
      </c>
      <c r="P689" s="153">
        <f>IFERROR(VLOOKUP(B689,'Balancete 11.2019'!$B$11:$I$1020,8,0),0)</f>
        <v>8672</v>
      </c>
      <c r="Q689" s="82">
        <f t="shared" si="94"/>
        <v>1904.5</v>
      </c>
      <c r="R689" s="153">
        <f>IFERROR(VLOOKUP(B689,'Balancete 12.2019'!$B$10:$I$1033,8,0),0)</f>
        <v>9214.5</v>
      </c>
      <c r="S689" s="82">
        <f t="shared" si="89"/>
        <v>542.5</v>
      </c>
      <c r="T689" s="85">
        <f t="shared" si="90"/>
        <v>-0.71514833289577318</v>
      </c>
      <c r="U689" s="153">
        <f>IFERROR(VLOOKUP(B689,'Balancete acumulado 2019'!$B$10:$I$1047,8,0),0)</f>
        <v>14374</v>
      </c>
    </row>
    <row r="690" spans="1:21">
      <c r="A690"/>
      <c r="B690" s="35" t="s">
        <v>4575</v>
      </c>
      <c r="C690" s="34" t="s">
        <v>4576</v>
      </c>
      <c r="D690" s="35" t="s">
        <v>4577</v>
      </c>
      <c r="E690" s="39" t="s">
        <v>6061</v>
      </c>
      <c r="F690" s="5">
        <f t="shared" si="87"/>
        <v>18</v>
      </c>
      <c r="G690" s="5" t="str">
        <f t="shared" si="88"/>
        <v>7</v>
      </c>
      <c r="H690" s="81">
        <f>IFERROR(VLOOKUP(B690,'1º SEM 2019'!$B:$I,8,0),0)</f>
        <v>42186.400000000001</v>
      </c>
      <c r="I690" s="81">
        <f>IFERROR(VLOOKUP(B690,'07.2019'!$B$10:$J$954,8,0),0)</f>
        <v>7228.3</v>
      </c>
      <c r="J690" s="81">
        <f>IFERROR(VLOOKUP(B690,'08.2019'!$B$10:$J$983,8,0),0)</f>
        <v>14330.1</v>
      </c>
      <c r="K690" s="82">
        <f t="shared" si="91"/>
        <v>7101.8</v>
      </c>
      <c r="L690" s="81">
        <f>IFERROR(VLOOKUP(B690,'09.2019'!$B$12:$J$998,8,0),0)</f>
        <v>21715.3</v>
      </c>
      <c r="M690" s="82">
        <f t="shared" si="92"/>
        <v>7385.1999999999989</v>
      </c>
      <c r="N690" s="81">
        <f>IFERROR(VLOOKUP(B690,'Balancete 10.2019'!$B$10:$J$1020,8,0),0)</f>
        <v>29093</v>
      </c>
      <c r="O690" s="82">
        <f t="shared" si="93"/>
        <v>7377.7000000000007</v>
      </c>
      <c r="P690" s="153">
        <f>IFERROR(VLOOKUP(B690,'Balancete 11.2019'!$B$11:$I$1020,8,0),0)</f>
        <v>40041.800000000003</v>
      </c>
      <c r="Q690" s="82">
        <f t="shared" si="94"/>
        <v>10948.800000000003</v>
      </c>
      <c r="R690" s="153">
        <f>IFERROR(VLOOKUP(B690,'Balancete 12.2019'!$B$10:$I$1033,8,0),0)</f>
        <v>52776.6</v>
      </c>
      <c r="S690" s="82">
        <f t="shared" si="89"/>
        <v>12734.799999999996</v>
      </c>
      <c r="T690" s="85">
        <f t="shared" si="90"/>
        <v>0.16312289931316593</v>
      </c>
      <c r="U690" s="153">
        <f>IFERROR(VLOOKUP(B690,'Balancete acumulado 2019'!$B$10:$I$1047,8,0),0)</f>
        <v>94963</v>
      </c>
    </row>
    <row r="691" spans="1:21">
      <c r="A691"/>
      <c r="B691" s="35" t="s">
        <v>4578</v>
      </c>
      <c r="C691" s="34" t="s">
        <v>4579</v>
      </c>
      <c r="D691" s="35" t="s">
        <v>4488</v>
      </c>
      <c r="E691" s="39" t="s">
        <v>6061</v>
      </c>
      <c r="F691" s="5">
        <f t="shared" si="87"/>
        <v>18</v>
      </c>
      <c r="G691" s="5" t="str">
        <f t="shared" si="88"/>
        <v>7</v>
      </c>
      <c r="H691" s="81">
        <f>IFERROR(VLOOKUP(B691,'1º SEM 2019'!$B:$I,8,0),0)</f>
        <v>20928.2</v>
      </c>
      <c r="I691" s="81">
        <f>IFERROR(VLOOKUP(B691,'07.2019'!$B$10:$J$954,8,0),0)</f>
        <v>4738.3</v>
      </c>
      <c r="J691" s="81">
        <f>IFERROR(VLOOKUP(B691,'08.2019'!$B$10:$J$983,8,0),0)</f>
        <v>8652.7999999999993</v>
      </c>
      <c r="K691" s="82">
        <f t="shared" si="91"/>
        <v>3914.4999999999991</v>
      </c>
      <c r="L691" s="81">
        <f>IFERROR(VLOOKUP(B691,'09.2019'!$B$12:$J$998,8,0),0)</f>
        <v>12985.1</v>
      </c>
      <c r="M691" s="82">
        <f t="shared" si="92"/>
        <v>4332.3000000000011</v>
      </c>
      <c r="N691" s="81">
        <f>IFERROR(VLOOKUP(B691,'Balancete 10.2019'!$B$10:$J$1020,8,0),0)</f>
        <v>17818.599999999999</v>
      </c>
      <c r="O691" s="82">
        <f t="shared" si="93"/>
        <v>4833.4999999999982</v>
      </c>
      <c r="P691" s="153">
        <f>IFERROR(VLOOKUP(B691,'Balancete 11.2019'!$B$11:$I$1020,8,0),0)</f>
        <v>23375.8</v>
      </c>
      <c r="Q691" s="82">
        <f t="shared" si="94"/>
        <v>5557.2000000000007</v>
      </c>
      <c r="R691" s="153">
        <f>IFERROR(VLOOKUP(B691,'Balancete 12.2019'!$B$10:$I$1033,8,0),0)</f>
        <v>27554.5</v>
      </c>
      <c r="S691" s="82">
        <f t="shared" si="89"/>
        <v>4178.7000000000007</v>
      </c>
      <c r="T691" s="85">
        <f t="shared" si="90"/>
        <v>-0.24805657525372482</v>
      </c>
      <c r="U691" s="153">
        <f>IFERROR(VLOOKUP(B691,'Balancete acumulado 2019'!$B$10:$I$1047,8,0),0)</f>
        <v>48482.7</v>
      </c>
    </row>
    <row r="692" spans="1:21">
      <c r="A692"/>
      <c r="B692" s="35" t="s">
        <v>4580</v>
      </c>
      <c r="C692" s="34" t="s">
        <v>4581</v>
      </c>
      <c r="D692" s="35" t="s">
        <v>4582</v>
      </c>
      <c r="E692" s="39" t="s">
        <v>6061</v>
      </c>
      <c r="F692" s="5">
        <f t="shared" si="87"/>
        <v>18</v>
      </c>
      <c r="G692" s="5" t="str">
        <f t="shared" si="88"/>
        <v>7</v>
      </c>
      <c r="H692" s="81">
        <f>IFERROR(VLOOKUP(B692,'1º SEM 2019'!$B:$I,8,0),0)</f>
        <v>120</v>
      </c>
      <c r="I692" s="81">
        <f>IFERROR(VLOOKUP(B692,'07.2019'!$B$10:$J$954,8,0),0)</f>
        <v>40</v>
      </c>
      <c r="J692" s="81">
        <f>IFERROR(VLOOKUP(B692,'08.2019'!$B$10:$J$983,8,0),0)</f>
        <v>80</v>
      </c>
      <c r="K692" s="82">
        <f t="shared" si="91"/>
        <v>40</v>
      </c>
      <c r="L692" s="81">
        <f>IFERROR(VLOOKUP(B692,'09.2019'!$B$12:$J$998,8,0),0)</f>
        <v>80</v>
      </c>
      <c r="M692" s="82">
        <f t="shared" si="92"/>
        <v>0</v>
      </c>
      <c r="N692" s="81">
        <f>IFERROR(VLOOKUP(B692,'Balancete 10.2019'!$B$10:$J$1020,8,0),0)</f>
        <v>160</v>
      </c>
      <c r="O692" s="82">
        <f t="shared" si="93"/>
        <v>80</v>
      </c>
      <c r="P692" s="153">
        <f>IFERROR(VLOOKUP(B692,'Balancete 11.2019'!$B$11:$I$1020,8,0),0)</f>
        <v>220</v>
      </c>
      <c r="Q692" s="82">
        <f t="shared" si="94"/>
        <v>60</v>
      </c>
      <c r="R692" s="153">
        <f>IFERROR(VLOOKUP(B692,'Balancete 12.2019'!$B$10:$I$1033,8,0),0)</f>
        <v>220</v>
      </c>
      <c r="S692" s="82">
        <f t="shared" si="89"/>
        <v>0</v>
      </c>
      <c r="T692" s="85">
        <f t="shared" si="90"/>
        <v>-1</v>
      </c>
      <c r="U692" s="153">
        <f>IFERROR(VLOOKUP(B692,'Balancete acumulado 2019'!$B$10:$I$1047,8,0),0)</f>
        <v>340</v>
      </c>
    </row>
    <row r="693" spans="1:21">
      <c r="A693"/>
      <c r="B693" s="35" t="s">
        <v>4583</v>
      </c>
      <c r="C693" s="34" t="s">
        <v>4584</v>
      </c>
      <c r="D693" s="35" t="s">
        <v>4585</v>
      </c>
      <c r="E693" s="39" t="s">
        <v>6061</v>
      </c>
      <c r="F693" s="5">
        <f t="shared" si="87"/>
        <v>18</v>
      </c>
      <c r="G693" s="5" t="str">
        <f t="shared" si="88"/>
        <v>7</v>
      </c>
      <c r="H693" s="81">
        <f>IFERROR(VLOOKUP(B693,'1º SEM 2019'!$B:$I,8,0),0)</f>
        <v>20</v>
      </c>
      <c r="I693" s="81">
        <f>IFERROR(VLOOKUP(B693,'07.2019'!$B$10:$J$954,8,0),0)</f>
        <v>10</v>
      </c>
      <c r="J693" s="81">
        <f>IFERROR(VLOOKUP(B693,'08.2019'!$B$10:$J$983,8,0),0)</f>
        <v>10</v>
      </c>
      <c r="K693" s="82">
        <f t="shared" si="91"/>
        <v>0</v>
      </c>
      <c r="L693" s="81">
        <f>IFERROR(VLOOKUP(B693,'09.2019'!$B$12:$J$998,8,0),0)</f>
        <v>10</v>
      </c>
      <c r="M693" s="82">
        <f t="shared" si="92"/>
        <v>0</v>
      </c>
      <c r="N693" s="81">
        <f>IFERROR(VLOOKUP(B693,'Balancete 10.2019'!$B$10:$J$1020,8,0),0)</f>
        <v>10</v>
      </c>
      <c r="O693" s="82">
        <f t="shared" si="93"/>
        <v>0</v>
      </c>
      <c r="P693" s="153">
        <f>IFERROR(VLOOKUP(B693,'Balancete 11.2019'!$B$11:$I$1020,8,0),0)</f>
        <v>10</v>
      </c>
      <c r="Q693" s="82">
        <f t="shared" si="94"/>
        <v>0</v>
      </c>
      <c r="R693" s="153">
        <f>IFERROR(VLOOKUP(B693,'Balancete 12.2019'!$B$10:$I$1033,8,0),0)</f>
        <v>10</v>
      </c>
      <c r="S693" s="82">
        <f t="shared" si="89"/>
        <v>0</v>
      </c>
      <c r="T693" s="85">
        <f t="shared" si="90"/>
        <v>0</v>
      </c>
      <c r="U693" s="153">
        <f>IFERROR(VLOOKUP(B693,'Balancete acumulado 2019'!$B$10:$I$1047,8,0),0)</f>
        <v>30</v>
      </c>
    </row>
    <row r="694" spans="1:21">
      <c r="A694"/>
      <c r="B694" s="35" t="s">
        <v>4586</v>
      </c>
      <c r="C694" s="34" t="s">
        <v>4587</v>
      </c>
      <c r="D694" s="35" t="s">
        <v>4588</v>
      </c>
      <c r="E694" s="39" t="s">
        <v>6061</v>
      </c>
      <c r="F694" s="5">
        <f t="shared" si="87"/>
        <v>18</v>
      </c>
      <c r="G694" s="5" t="str">
        <f t="shared" si="88"/>
        <v>7</v>
      </c>
      <c r="H694" s="81">
        <f>IFERROR(VLOOKUP(B694,'1º SEM 2019'!$B:$I,8,0),0)</f>
        <v>581429</v>
      </c>
      <c r="I694" s="81">
        <f>IFERROR(VLOOKUP(B694,'07.2019'!$B$10:$J$954,8,0),0)</f>
        <v>114315</v>
      </c>
      <c r="J694" s="81">
        <f>IFERROR(VLOOKUP(B694,'08.2019'!$B$10:$J$983,8,0),0)</f>
        <v>228584</v>
      </c>
      <c r="K694" s="82">
        <f t="shared" si="91"/>
        <v>114269</v>
      </c>
      <c r="L694" s="81">
        <f>IFERROR(VLOOKUP(B694,'09.2019'!$B$12:$J$998,8,0),0)</f>
        <v>344779</v>
      </c>
      <c r="M694" s="82">
        <f t="shared" si="92"/>
        <v>116195</v>
      </c>
      <c r="N694" s="81">
        <f>IFERROR(VLOOKUP(B694,'Balancete 10.2019'!$B$10:$J$1020,8,0),0)</f>
        <v>462037</v>
      </c>
      <c r="O694" s="82">
        <f t="shared" si="93"/>
        <v>117258</v>
      </c>
      <c r="P694" s="153">
        <f>IFERROR(VLOOKUP(B694,'Balancete 11.2019'!$B$11:$I$1020,8,0),0)</f>
        <v>580830</v>
      </c>
      <c r="Q694" s="82">
        <f t="shared" si="94"/>
        <v>118793</v>
      </c>
      <c r="R694" s="153">
        <f>IFERROR(VLOOKUP(B694,'Balancete 12.2019'!$B$10:$I$1033,8,0),0)</f>
        <v>700958</v>
      </c>
      <c r="S694" s="82">
        <f t="shared" si="89"/>
        <v>120128</v>
      </c>
      <c r="T694" s="85">
        <f t="shared" si="90"/>
        <v>1.1238035911206978E-2</v>
      </c>
      <c r="U694" s="153">
        <f>IFERROR(VLOOKUP(B694,'Balancete acumulado 2019'!$B$10:$I$1047,8,0),0)</f>
        <v>1282387</v>
      </c>
    </row>
    <row r="695" spans="1:21">
      <c r="A695"/>
      <c r="B695" s="35" t="s">
        <v>4589</v>
      </c>
      <c r="C695" s="34" t="s">
        <v>4590</v>
      </c>
      <c r="D695" s="35" t="s">
        <v>4591</v>
      </c>
      <c r="E695" s="39" t="s">
        <v>6061</v>
      </c>
      <c r="F695" s="5">
        <f t="shared" si="87"/>
        <v>18</v>
      </c>
      <c r="G695" s="5" t="str">
        <f t="shared" si="88"/>
        <v>7</v>
      </c>
      <c r="H695" s="81">
        <f>IFERROR(VLOOKUP(B695,'1º SEM 2019'!$B:$I,8,0),0)</f>
        <v>60</v>
      </c>
      <c r="I695" s="81">
        <f>IFERROR(VLOOKUP(B695,'07.2019'!$B$10:$J$954,8,0),0)</f>
        <v>10</v>
      </c>
      <c r="J695" s="81">
        <f>IFERROR(VLOOKUP(B695,'08.2019'!$B$10:$J$983,8,0),0)</f>
        <v>20</v>
      </c>
      <c r="K695" s="82">
        <f t="shared" si="91"/>
        <v>10</v>
      </c>
      <c r="L695" s="81">
        <f>IFERROR(VLOOKUP(B695,'09.2019'!$B$12:$J$998,8,0),0)</f>
        <v>70</v>
      </c>
      <c r="M695" s="82">
        <f t="shared" si="92"/>
        <v>50</v>
      </c>
      <c r="N695" s="81">
        <f>IFERROR(VLOOKUP(B695,'Balancete 10.2019'!$B$10:$J$1020,8,0),0)</f>
        <v>80</v>
      </c>
      <c r="O695" s="82">
        <f t="shared" si="93"/>
        <v>10</v>
      </c>
      <c r="P695" s="153">
        <f>IFERROR(VLOOKUP(B695,'Balancete 11.2019'!$B$11:$I$1020,8,0),0)</f>
        <v>80</v>
      </c>
      <c r="Q695" s="82">
        <f t="shared" si="94"/>
        <v>0</v>
      </c>
      <c r="R695" s="153">
        <f>IFERROR(VLOOKUP(B695,'Balancete 12.2019'!$B$10:$I$1033,8,0),0)</f>
        <v>80</v>
      </c>
      <c r="S695" s="82">
        <f t="shared" si="89"/>
        <v>0</v>
      </c>
      <c r="T695" s="85">
        <f t="shared" si="90"/>
        <v>0</v>
      </c>
      <c r="U695" s="153">
        <f>IFERROR(VLOOKUP(B695,'Balancete acumulado 2019'!$B$10:$I$1047,8,0),0)</f>
        <v>140</v>
      </c>
    </row>
    <row r="696" spans="1:21">
      <c r="A696"/>
      <c r="B696" s="35" t="s">
        <v>4592</v>
      </c>
      <c r="C696" s="34" t="s">
        <v>4593</v>
      </c>
      <c r="D696" s="35" t="s">
        <v>4594</v>
      </c>
      <c r="E696" s="39" t="s">
        <v>6061</v>
      </c>
      <c r="F696" s="5">
        <f t="shared" si="87"/>
        <v>18</v>
      </c>
      <c r="G696" s="5" t="str">
        <f t="shared" si="88"/>
        <v>7</v>
      </c>
      <c r="H696" s="81">
        <f>IFERROR(VLOOKUP(B696,'1º SEM 2019'!$B:$I,8,0),0)</f>
        <v>108681.09</v>
      </c>
      <c r="I696" s="81">
        <f>IFERROR(VLOOKUP(B696,'07.2019'!$B$10:$J$954,8,0),0)</f>
        <v>26572.6</v>
      </c>
      <c r="J696" s="81">
        <f>IFERROR(VLOOKUP(B696,'08.2019'!$B$10:$J$983,8,0),0)</f>
        <v>43567.98</v>
      </c>
      <c r="K696" s="82">
        <f t="shared" si="91"/>
        <v>16995.380000000005</v>
      </c>
      <c r="L696" s="81">
        <f>IFERROR(VLOOKUP(B696,'09.2019'!$B$12:$J$998,8,0),0)</f>
        <v>57045.71</v>
      </c>
      <c r="M696" s="82">
        <f t="shared" si="92"/>
        <v>13477.729999999996</v>
      </c>
      <c r="N696" s="81">
        <f>IFERROR(VLOOKUP(B696,'Balancete 10.2019'!$B$10:$J$1020,8,0),0)</f>
        <v>71211.039999999994</v>
      </c>
      <c r="O696" s="82">
        <f t="shared" si="93"/>
        <v>14165.329999999994</v>
      </c>
      <c r="P696" s="153">
        <f>IFERROR(VLOOKUP(B696,'Balancete 11.2019'!$B$11:$I$1020,8,0),0)</f>
        <v>84859.03</v>
      </c>
      <c r="Q696" s="82">
        <f t="shared" si="94"/>
        <v>13647.990000000005</v>
      </c>
      <c r="R696" s="153">
        <f>IFERROR(VLOOKUP(B696,'Balancete 12.2019'!$B$10:$I$1033,8,0),0)</f>
        <v>99386.21</v>
      </c>
      <c r="S696" s="82">
        <f t="shared" si="89"/>
        <v>14527.180000000008</v>
      </c>
      <c r="T696" s="85">
        <f t="shared" si="90"/>
        <v>6.4419009685675377E-2</v>
      </c>
      <c r="U696" s="153">
        <f>IFERROR(VLOOKUP(B696,'Balancete acumulado 2019'!$B$10:$I$1047,8,0),0)</f>
        <v>208067.3</v>
      </c>
    </row>
    <row r="697" spans="1:21" hidden="1">
      <c r="A697"/>
      <c r="B697" s="35" t="s">
        <v>4595</v>
      </c>
      <c r="C697" s="34" t="s">
        <v>1</v>
      </c>
      <c r="D697" s="35" t="s">
        <v>4596</v>
      </c>
      <c r="E697" s="39"/>
      <c r="F697" s="5">
        <f t="shared" si="87"/>
        <v>13</v>
      </c>
      <c r="G697" s="5" t="str">
        <f t="shared" si="88"/>
        <v>7</v>
      </c>
      <c r="H697" s="81">
        <f>IFERROR(VLOOKUP(B697,'1º SEM 2019'!$B:$I,8,0),0)</f>
        <v>1977274.89</v>
      </c>
      <c r="I697" s="81">
        <f>IFERROR(VLOOKUP(B697,'07.2019'!$B$10:$J$954,8,0),0)</f>
        <v>318167.14</v>
      </c>
      <c r="J697" s="81">
        <f>IFERROR(VLOOKUP(B697,'08.2019'!$B$10:$J$983,8,0),0)</f>
        <v>712885.83</v>
      </c>
      <c r="K697" s="82">
        <f t="shared" si="91"/>
        <v>394718.68999999994</v>
      </c>
      <c r="L697" s="81">
        <f>IFERROR(VLOOKUP(B697,'09.2019'!$B$12:$J$998,8,0),0)</f>
        <v>1053180.46</v>
      </c>
      <c r="M697" s="82">
        <f t="shared" si="92"/>
        <v>340294.63</v>
      </c>
      <c r="N697" s="81">
        <f>IFERROR(VLOOKUP(B697,'Balancete 10.2019'!$B$10:$J$1020,8,0),0)</f>
        <v>1424496.72</v>
      </c>
      <c r="O697" s="82">
        <f t="shared" si="93"/>
        <v>371316.26</v>
      </c>
      <c r="P697" s="153">
        <f>IFERROR(VLOOKUP(B697,'Balancete 11.2019'!$B$11:$I$1020,8,0),0)</f>
        <v>1778394.34</v>
      </c>
      <c r="Q697" s="82">
        <f t="shared" si="94"/>
        <v>353897.62000000011</v>
      </c>
      <c r="R697" s="153">
        <f>IFERROR(VLOOKUP(B697,'Balancete 12.2019'!$B$10:$I$1033,8,0),0)</f>
        <v>2143645.23</v>
      </c>
      <c r="S697" s="82">
        <f t="shared" si="89"/>
        <v>365250.8899999999</v>
      </c>
      <c r="T697" s="85">
        <f t="shared" si="90"/>
        <v>3.2080662198292753E-2</v>
      </c>
      <c r="U697" s="153">
        <f>IFERROR(VLOOKUP(B697,'Balancete acumulado 2019'!$B$10:$I$1047,8,0),0)</f>
        <v>4120920.12</v>
      </c>
    </row>
    <row r="698" spans="1:21">
      <c r="A698"/>
      <c r="B698" s="35" t="s">
        <v>12434</v>
      </c>
      <c r="C698" s="34" t="s">
        <v>14514</v>
      </c>
      <c r="D698" s="35" t="s">
        <v>14515</v>
      </c>
      <c r="E698" s="39" t="s">
        <v>6061</v>
      </c>
      <c r="F698" s="5">
        <f t="shared" si="87"/>
        <v>18</v>
      </c>
      <c r="G698" s="5" t="str">
        <f t="shared" si="88"/>
        <v>7</v>
      </c>
      <c r="H698" s="81">
        <f>IFERROR(VLOOKUP(B698,'1º SEM 2019'!$B:$I,8,0),0)</f>
        <v>0</v>
      </c>
      <c r="I698" s="81">
        <f>IFERROR(VLOOKUP(B698,'07.2019'!$B$10:$J$954,8,0),0)</f>
        <v>0</v>
      </c>
      <c r="J698" s="81">
        <f>IFERROR(VLOOKUP(B698,'08.2019'!$B$10:$J$983,8,0),0)</f>
        <v>0</v>
      </c>
      <c r="K698" s="82">
        <f t="shared" si="91"/>
        <v>0</v>
      </c>
      <c r="L698" s="81">
        <f>IFERROR(VLOOKUP(B698,'09.2019'!$B$12:$J$998,8,0),0)</f>
        <v>0</v>
      </c>
      <c r="M698" s="82">
        <f t="shared" si="92"/>
        <v>0</v>
      </c>
      <c r="N698" s="81">
        <f>IFERROR(VLOOKUP(B698,'Balancete 10.2019'!$B$10:$J$1020,8,0),0)</f>
        <v>0</v>
      </c>
      <c r="O698" s="82">
        <f t="shared" si="93"/>
        <v>0</v>
      </c>
      <c r="P698" s="153">
        <f>IFERROR(VLOOKUP(B698,'Balancete 11.2019'!$B$11:$I$1020,8,0),0)</f>
        <v>0</v>
      </c>
      <c r="Q698" s="82">
        <f t="shared" si="94"/>
        <v>0</v>
      </c>
      <c r="R698" s="153">
        <f>IFERROR(VLOOKUP(B698,'Balancete 12.2019'!$B$10:$I$1033,8,0),0)</f>
        <v>19336.21</v>
      </c>
      <c r="S698" s="82">
        <f t="shared" si="89"/>
        <v>19336.21</v>
      </c>
      <c r="T698" s="85">
        <f t="shared" si="90"/>
        <v>0</v>
      </c>
      <c r="U698" s="153">
        <f>IFERROR(VLOOKUP(B698,'Balancete acumulado 2019'!$B$10:$I$1047,8,0),0)</f>
        <v>19336.21</v>
      </c>
    </row>
    <row r="699" spans="1:21">
      <c r="A699"/>
      <c r="B699" s="35" t="s">
        <v>12492</v>
      </c>
      <c r="C699" s="34" t="s">
        <v>14516</v>
      </c>
      <c r="D699" s="35" t="s">
        <v>14517</v>
      </c>
      <c r="E699" s="39" t="s">
        <v>6061</v>
      </c>
      <c r="F699" s="5">
        <f t="shared" si="87"/>
        <v>18</v>
      </c>
      <c r="G699" s="5" t="str">
        <f t="shared" si="88"/>
        <v>7</v>
      </c>
      <c r="H699" s="81">
        <f>IFERROR(VLOOKUP(B699,'1º SEM 2019'!$B:$I,8,0),0)</f>
        <v>0</v>
      </c>
      <c r="I699" s="81">
        <f>IFERROR(VLOOKUP(B699,'07.2019'!$B$10:$J$954,8,0),0)</f>
        <v>0</v>
      </c>
      <c r="J699" s="81">
        <f>IFERROR(VLOOKUP(B699,'08.2019'!$B$10:$J$983,8,0),0)</f>
        <v>0</v>
      </c>
      <c r="K699" s="82">
        <f t="shared" si="91"/>
        <v>0</v>
      </c>
      <c r="L699" s="81">
        <f>IFERROR(VLOOKUP(B699,'09.2019'!$B$12:$J$998,8,0),0)</f>
        <v>0</v>
      </c>
      <c r="M699" s="82">
        <f t="shared" si="92"/>
        <v>0</v>
      </c>
      <c r="N699" s="81">
        <f>IFERROR(VLOOKUP(B699,'Balancete 10.2019'!$B$10:$J$1020,8,0),0)</f>
        <v>0</v>
      </c>
      <c r="O699" s="82">
        <f t="shared" si="93"/>
        <v>0</v>
      </c>
      <c r="P699" s="153">
        <f>IFERROR(VLOOKUP(B699,'Balancete 11.2019'!$B$11:$I$1020,8,0),0)</f>
        <v>0</v>
      </c>
      <c r="Q699" s="82">
        <f t="shared" si="94"/>
        <v>0</v>
      </c>
      <c r="R699" s="153">
        <f>IFERROR(VLOOKUP(B699,'Balancete 12.2019'!$B$10:$I$1033,8,0),0)</f>
        <v>105</v>
      </c>
      <c r="S699" s="82">
        <f t="shared" si="89"/>
        <v>105</v>
      </c>
      <c r="T699" s="85">
        <f t="shared" si="90"/>
        <v>0</v>
      </c>
      <c r="U699" s="153">
        <f>IFERROR(VLOOKUP(B699,'Balancete acumulado 2019'!$B$10:$I$1047,8,0),0)</f>
        <v>105</v>
      </c>
    </row>
    <row r="700" spans="1:21">
      <c r="A700"/>
      <c r="B700" s="35" t="s">
        <v>4597</v>
      </c>
      <c r="C700" s="34" t="s">
        <v>4598</v>
      </c>
      <c r="D700" s="35" t="s">
        <v>4599</v>
      </c>
      <c r="E700" s="39" t="s">
        <v>6061</v>
      </c>
      <c r="F700" s="5">
        <f t="shared" si="87"/>
        <v>18</v>
      </c>
      <c r="G700" s="5" t="str">
        <f t="shared" si="88"/>
        <v>7</v>
      </c>
      <c r="H700" s="81">
        <f>IFERROR(VLOOKUP(B700,'1º SEM 2019'!$B:$I,8,0),0)</f>
        <v>893638.49</v>
      </c>
      <c r="I700" s="81">
        <f>IFERROR(VLOOKUP(B700,'07.2019'!$B$10:$J$954,8,0),0)</f>
        <v>78856.12</v>
      </c>
      <c r="J700" s="81">
        <f>IFERROR(VLOOKUP(B700,'08.2019'!$B$10:$J$983,8,0),0)</f>
        <v>181242.4</v>
      </c>
      <c r="K700" s="82">
        <f t="shared" si="91"/>
        <v>102386.28</v>
      </c>
      <c r="L700" s="81">
        <f>IFERROR(VLOOKUP(B700,'09.2019'!$B$12:$J$998,8,0),0)</f>
        <v>260758.27</v>
      </c>
      <c r="M700" s="82">
        <f t="shared" si="92"/>
        <v>79515.87</v>
      </c>
      <c r="N700" s="81">
        <f>IFERROR(VLOOKUP(B700,'Balancete 10.2019'!$B$10:$J$1020,8,0),0)</f>
        <v>335361.39</v>
      </c>
      <c r="O700" s="82">
        <f t="shared" si="93"/>
        <v>74603.120000000024</v>
      </c>
      <c r="P700" s="153">
        <f>IFERROR(VLOOKUP(B700,'Balancete 11.2019'!$B$11:$I$1020,8,0),0)</f>
        <v>412164.15</v>
      </c>
      <c r="Q700" s="82">
        <f t="shared" si="94"/>
        <v>76802.760000000009</v>
      </c>
      <c r="R700" s="153">
        <f>IFERROR(VLOOKUP(B700,'Balancete 12.2019'!$B$10:$I$1033,8,0),0)</f>
        <v>499940.97</v>
      </c>
      <c r="S700" s="82">
        <f t="shared" si="89"/>
        <v>87776.819999999949</v>
      </c>
      <c r="T700" s="85">
        <f t="shared" si="90"/>
        <v>0.14288627127462528</v>
      </c>
      <c r="U700" s="153">
        <f>IFERROR(VLOOKUP(B700,'Balancete acumulado 2019'!$B$10:$I$1047,8,0),0)</f>
        <v>1393579.46</v>
      </c>
    </row>
    <row r="701" spans="1:21">
      <c r="A701"/>
      <c r="B701" s="35" t="s">
        <v>4600</v>
      </c>
      <c r="C701" s="34" t="s">
        <v>4601</v>
      </c>
      <c r="D701" s="35" t="s">
        <v>4602</v>
      </c>
      <c r="E701" s="39" t="s">
        <v>6061</v>
      </c>
      <c r="F701" s="5">
        <f t="shared" si="87"/>
        <v>18</v>
      </c>
      <c r="G701" s="5" t="str">
        <f t="shared" si="88"/>
        <v>7</v>
      </c>
      <c r="H701" s="81">
        <f>IFERROR(VLOOKUP(B701,'1º SEM 2019'!$B:$I,8,0),0)</f>
        <v>11073.38</v>
      </c>
      <c r="I701" s="81">
        <f>IFERROR(VLOOKUP(B701,'07.2019'!$B$10:$J$954,8,0),0)</f>
        <v>1933.92</v>
      </c>
      <c r="J701" s="81">
        <f>IFERROR(VLOOKUP(B701,'08.2019'!$B$10:$J$983,8,0),0)</f>
        <v>3785.66</v>
      </c>
      <c r="K701" s="82">
        <f t="shared" si="91"/>
        <v>1851.7399999999998</v>
      </c>
      <c r="L701" s="81">
        <f>IFERROR(VLOOKUP(B701,'09.2019'!$B$12:$J$998,8,0),0)</f>
        <v>5852.51</v>
      </c>
      <c r="M701" s="82">
        <f t="shared" si="92"/>
        <v>2066.8500000000004</v>
      </c>
      <c r="N701" s="81">
        <f>IFERROR(VLOOKUP(B701,'Balancete 10.2019'!$B$10:$J$1020,8,0),0)</f>
        <v>8438.5499999999993</v>
      </c>
      <c r="O701" s="82">
        <f t="shared" si="93"/>
        <v>2586.0399999999991</v>
      </c>
      <c r="P701" s="153">
        <f>IFERROR(VLOOKUP(B701,'Balancete 11.2019'!$B$11:$I$1020,8,0),0)</f>
        <v>10975.31</v>
      </c>
      <c r="Q701" s="82">
        <f t="shared" si="94"/>
        <v>2536.7600000000002</v>
      </c>
      <c r="R701" s="153">
        <f>IFERROR(VLOOKUP(B701,'Balancete 12.2019'!$B$10:$I$1033,8,0),0)</f>
        <v>13720.19</v>
      </c>
      <c r="S701" s="82">
        <f t="shared" si="89"/>
        <v>2744.880000000001</v>
      </c>
      <c r="T701" s="85">
        <f t="shared" si="90"/>
        <v>8.2041659439600512E-2</v>
      </c>
      <c r="U701" s="153">
        <f>IFERROR(VLOOKUP(B701,'Balancete acumulado 2019'!$B$10:$I$1047,8,0),0)</f>
        <v>24793.57</v>
      </c>
    </row>
    <row r="702" spans="1:21">
      <c r="A702"/>
      <c r="B702" s="35" t="s">
        <v>4603</v>
      </c>
      <c r="C702" s="34" t="s">
        <v>4604</v>
      </c>
      <c r="D702" s="35" t="s">
        <v>4605</v>
      </c>
      <c r="E702" s="39" t="s">
        <v>6061</v>
      </c>
      <c r="F702" s="5">
        <f t="shared" si="87"/>
        <v>18</v>
      </c>
      <c r="G702" s="5" t="str">
        <f t="shared" si="88"/>
        <v>7</v>
      </c>
      <c r="H702" s="81">
        <f>IFERROR(VLOOKUP(B702,'1º SEM 2019'!$B:$I,8,0),0)</f>
        <v>15314.79</v>
      </c>
      <c r="I702" s="81">
        <f>IFERROR(VLOOKUP(B702,'07.2019'!$B$10:$J$954,8,0),0)</f>
        <v>2748.17</v>
      </c>
      <c r="J702" s="81">
        <f>IFERROR(VLOOKUP(B702,'08.2019'!$B$10:$J$983,8,0),0)</f>
        <v>5368.73</v>
      </c>
      <c r="K702" s="82">
        <f t="shared" si="91"/>
        <v>2620.5599999999995</v>
      </c>
      <c r="L702" s="81">
        <f>IFERROR(VLOOKUP(B702,'09.2019'!$B$12:$J$998,8,0),0)</f>
        <v>8043.59</v>
      </c>
      <c r="M702" s="82">
        <f t="shared" si="92"/>
        <v>2674.8600000000006</v>
      </c>
      <c r="N702" s="81">
        <f>IFERROR(VLOOKUP(B702,'Balancete 10.2019'!$B$10:$J$1020,8,0),0)</f>
        <v>10906.03</v>
      </c>
      <c r="O702" s="82">
        <f t="shared" si="93"/>
        <v>2862.4400000000005</v>
      </c>
      <c r="P702" s="153">
        <f>IFERROR(VLOOKUP(B702,'Balancete 11.2019'!$B$11:$I$1020,8,0),0)</f>
        <v>13511.93</v>
      </c>
      <c r="Q702" s="82">
        <f t="shared" si="94"/>
        <v>2605.8999999999996</v>
      </c>
      <c r="R702" s="153">
        <f>IFERROR(VLOOKUP(B702,'Balancete 12.2019'!$B$10:$I$1033,8,0),0)</f>
        <v>16327.56</v>
      </c>
      <c r="S702" s="82">
        <f t="shared" si="89"/>
        <v>2815.6299999999992</v>
      </c>
      <c r="T702" s="85">
        <f t="shared" si="90"/>
        <v>8.048275068114652E-2</v>
      </c>
      <c r="U702" s="153">
        <f>IFERROR(VLOOKUP(B702,'Balancete acumulado 2019'!$B$10:$I$1047,8,0),0)</f>
        <v>31642.35</v>
      </c>
    </row>
    <row r="703" spans="1:21">
      <c r="A703"/>
      <c r="B703" s="35" t="s">
        <v>4606</v>
      </c>
      <c r="C703" s="34" t="s">
        <v>4607</v>
      </c>
      <c r="D703" s="35" t="s">
        <v>4608</v>
      </c>
      <c r="E703" s="39" t="s">
        <v>6061</v>
      </c>
      <c r="F703" s="5">
        <f t="shared" si="87"/>
        <v>18</v>
      </c>
      <c r="G703" s="5" t="str">
        <f t="shared" si="88"/>
        <v>7</v>
      </c>
      <c r="H703" s="81">
        <f>IFERROR(VLOOKUP(B703,'1º SEM 2019'!$B:$I,8,0),0)</f>
        <v>9003.06</v>
      </c>
      <c r="I703" s="81">
        <f>IFERROR(VLOOKUP(B703,'07.2019'!$B$10:$J$954,8,0),0)</f>
        <v>1749.3</v>
      </c>
      <c r="J703" s="81">
        <f>IFERROR(VLOOKUP(B703,'08.2019'!$B$10:$J$983,8,0),0)</f>
        <v>3332.07</v>
      </c>
      <c r="K703" s="82">
        <f t="shared" si="91"/>
        <v>1582.7700000000002</v>
      </c>
      <c r="L703" s="81">
        <f>IFERROR(VLOOKUP(B703,'09.2019'!$B$12:$J$998,8,0),0)</f>
        <v>4993.28</v>
      </c>
      <c r="M703" s="82">
        <f t="shared" si="92"/>
        <v>1661.2099999999996</v>
      </c>
      <c r="N703" s="81">
        <f>IFERROR(VLOOKUP(B703,'Balancete 10.2019'!$B$10:$J$1020,8,0),0)</f>
        <v>6953.15</v>
      </c>
      <c r="O703" s="82">
        <f t="shared" si="93"/>
        <v>1959.87</v>
      </c>
      <c r="P703" s="153">
        <f>IFERROR(VLOOKUP(B703,'Balancete 11.2019'!$B$11:$I$1020,8,0),0)</f>
        <v>8564.8700000000008</v>
      </c>
      <c r="Q703" s="82">
        <f t="shared" si="94"/>
        <v>1611.7200000000012</v>
      </c>
      <c r="R703" s="153">
        <f>IFERROR(VLOOKUP(B703,'Balancete 12.2019'!$B$10:$I$1033,8,0),0)</f>
        <v>10629.28</v>
      </c>
      <c r="S703" s="82">
        <f t="shared" si="89"/>
        <v>2064.41</v>
      </c>
      <c r="T703" s="85">
        <f t="shared" si="90"/>
        <v>0.28087384905566615</v>
      </c>
      <c r="U703" s="153">
        <f>IFERROR(VLOOKUP(B703,'Balancete acumulado 2019'!$B$10:$I$1047,8,0),0)</f>
        <v>19632.34</v>
      </c>
    </row>
    <row r="704" spans="1:21">
      <c r="A704"/>
      <c r="B704" s="35" t="s">
        <v>4609</v>
      </c>
      <c r="C704" s="34" t="s">
        <v>4610</v>
      </c>
      <c r="D704" s="35" t="s">
        <v>4611</v>
      </c>
      <c r="E704" s="39" t="s">
        <v>6061</v>
      </c>
      <c r="F704" s="5">
        <f t="shared" si="87"/>
        <v>18</v>
      </c>
      <c r="G704" s="5" t="str">
        <f t="shared" si="88"/>
        <v>7</v>
      </c>
      <c r="H704" s="81">
        <f>IFERROR(VLOOKUP(B704,'1º SEM 2019'!$B:$I,8,0),0)</f>
        <v>3493.37</v>
      </c>
      <c r="I704" s="81">
        <f>IFERROR(VLOOKUP(B704,'07.2019'!$B$10:$J$954,8,0),0)</f>
        <v>394.24</v>
      </c>
      <c r="J704" s="81">
        <f>IFERROR(VLOOKUP(B704,'08.2019'!$B$10:$J$983,8,0),0)</f>
        <v>735.39</v>
      </c>
      <c r="K704" s="82">
        <f t="shared" si="91"/>
        <v>341.15</v>
      </c>
      <c r="L704" s="81">
        <f>IFERROR(VLOOKUP(B704,'09.2019'!$B$12:$J$998,8,0),0)</f>
        <v>1119.5999999999999</v>
      </c>
      <c r="M704" s="82">
        <f t="shared" si="92"/>
        <v>384.20999999999992</v>
      </c>
      <c r="N704" s="81">
        <f>IFERROR(VLOOKUP(B704,'Balancete 10.2019'!$B$10:$J$1020,8,0),0)</f>
        <v>1905</v>
      </c>
      <c r="O704" s="82">
        <f t="shared" si="93"/>
        <v>785.40000000000009</v>
      </c>
      <c r="P704" s="153">
        <f>IFERROR(VLOOKUP(B704,'Balancete 11.2019'!$B$11:$I$1020,8,0),0)</f>
        <v>2276.65</v>
      </c>
      <c r="Q704" s="82">
        <f t="shared" si="94"/>
        <v>371.65000000000009</v>
      </c>
      <c r="R704" s="153">
        <f>IFERROR(VLOOKUP(B704,'Balancete 12.2019'!$B$10:$I$1033,8,0),0)</f>
        <v>2739.09</v>
      </c>
      <c r="S704" s="82">
        <f t="shared" si="89"/>
        <v>462.44000000000005</v>
      </c>
      <c r="T704" s="85">
        <f t="shared" si="90"/>
        <v>0.24428898156867995</v>
      </c>
      <c r="U704" s="153">
        <f>IFERROR(VLOOKUP(B704,'Balancete acumulado 2019'!$B$10:$I$1047,8,0),0)</f>
        <v>6232.46</v>
      </c>
    </row>
    <row r="705" spans="1:21">
      <c r="A705"/>
      <c r="B705" s="35" t="s">
        <v>4612</v>
      </c>
      <c r="C705" s="34" t="s">
        <v>4613</v>
      </c>
      <c r="D705" s="35" t="s">
        <v>4614</v>
      </c>
      <c r="E705" s="39" t="s">
        <v>6061</v>
      </c>
      <c r="F705" s="5">
        <f t="shared" si="87"/>
        <v>18</v>
      </c>
      <c r="G705" s="5" t="str">
        <f t="shared" si="88"/>
        <v>7</v>
      </c>
      <c r="H705" s="81">
        <f>IFERROR(VLOOKUP(B705,'1º SEM 2019'!$B:$I,8,0),0)</f>
        <v>24079.91</v>
      </c>
      <c r="I705" s="81">
        <f>IFERROR(VLOOKUP(B705,'07.2019'!$B$10:$J$954,8,0),0)</f>
        <v>1819.37</v>
      </c>
      <c r="J705" s="81">
        <f>IFERROR(VLOOKUP(B705,'08.2019'!$B$10:$J$983,8,0),0)</f>
        <v>3507.92</v>
      </c>
      <c r="K705" s="82">
        <f t="shared" si="91"/>
        <v>1688.5500000000002</v>
      </c>
      <c r="L705" s="81">
        <f>IFERROR(VLOOKUP(B705,'09.2019'!$B$12:$J$998,8,0),0)</f>
        <v>4981.63</v>
      </c>
      <c r="M705" s="82">
        <f t="shared" si="92"/>
        <v>1473.71</v>
      </c>
      <c r="N705" s="81">
        <f>IFERROR(VLOOKUP(B705,'Balancete 10.2019'!$B$10:$J$1020,8,0),0)</f>
        <v>6746.3</v>
      </c>
      <c r="O705" s="82">
        <f t="shared" si="93"/>
        <v>1764.67</v>
      </c>
      <c r="P705" s="153">
        <f>IFERROR(VLOOKUP(B705,'Balancete 11.2019'!$B$11:$I$1020,8,0),0)</f>
        <v>8127.5</v>
      </c>
      <c r="Q705" s="82">
        <f t="shared" si="94"/>
        <v>1381.1999999999998</v>
      </c>
      <c r="R705" s="153">
        <f>IFERROR(VLOOKUP(B705,'Balancete 12.2019'!$B$10:$I$1033,8,0),0)</f>
        <v>10107.43</v>
      </c>
      <c r="S705" s="82">
        <f t="shared" si="89"/>
        <v>1979.9300000000003</v>
      </c>
      <c r="T705" s="85">
        <f t="shared" si="90"/>
        <v>0.43348537503620088</v>
      </c>
      <c r="U705" s="153">
        <f>IFERROR(VLOOKUP(B705,'Balancete acumulado 2019'!$B$10:$I$1047,8,0),0)</f>
        <v>34187.339999999997</v>
      </c>
    </row>
    <row r="706" spans="1:21">
      <c r="A706"/>
      <c r="B706" s="35" t="s">
        <v>5990</v>
      </c>
      <c r="C706" s="34" t="s">
        <v>5991</v>
      </c>
      <c r="D706" s="35" t="s">
        <v>5992</v>
      </c>
      <c r="E706" s="39" t="s">
        <v>6061</v>
      </c>
      <c r="F706" s="5">
        <f t="shared" si="87"/>
        <v>18</v>
      </c>
      <c r="G706" s="5" t="str">
        <f t="shared" si="88"/>
        <v>7</v>
      </c>
      <c r="H706" s="81">
        <f>IFERROR(VLOOKUP(B706,'1º SEM 2019'!$B:$I,8,0),0)</f>
        <v>0</v>
      </c>
      <c r="I706" s="81">
        <f>IFERROR(VLOOKUP(B706,'07.2019'!$B$10:$J$954,8,0),0)</f>
        <v>0</v>
      </c>
      <c r="J706" s="81">
        <f>IFERROR(VLOOKUP(B706,'08.2019'!$B$10:$J$983,8,0),0)</f>
        <v>0</v>
      </c>
      <c r="K706" s="82">
        <f t="shared" si="91"/>
        <v>0</v>
      </c>
      <c r="L706" s="81">
        <f>IFERROR(VLOOKUP(B706,'09.2019'!$B$12:$J$998,8,0),0)</f>
        <v>3784.46</v>
      </c>
      <c r="M706" s="82">
        <f t="shared" si="92"/>
        <v>3784.46</v>
      </c>
      <c r="N706" s="81">
        <f>IFERROR(VLOOKUP(B706,'Balancete 10.2019'!$B$10:$J$1020,8,0),0)</f>
        <v>8577.7800000000007</v>
      </c>
      <c r="O706" s="82">
        <f t="shared" si="93"/>
        <v>4793.3200000000006</v>
      </c>
      <c r="P706" s="153">
        <f>IFERROR(VLOOKUP(B706,'Balancete 11.2019'!$B$11:$I$1020,8,0),0)</f>
        <v>13015.78</v>
      </c>
      <c r="Q706" s="82">
        <f t="shared" si="94"/>
        <v>4438</v>
      </c>
      <c r="R706" s="153">
        <f>IFERROR(VLOOKUP(B706,'Balancete 12.2019'!$B$10:$I$1033,8,0),0)</f>
        <v>19679.689999999999</v>
      </c>
      <c r="S706" s="82">
        <f t="shared" si="89"/>
        <v>6663.909999999998</v>
      </c>
      <c r="T706" s="85">
        <f t="shared" si="90"/>
        <v>0.50155700766110822</v>
      </c>
      <c r="U706" s="153">
        <f>IFERROR(VLOOKUP(B706,'Balancete acumulado 2019'!$B$10:$I$1047,8,0),0)</f>
        <v>19679.689999999999</v>
      </c>
    </row>
    <row r="707" spans="1:21">
      <c r="A707"/>
      <c r="B707" s="35" t="s">
        <v>5993</v>
      </c>
      <c r="C707" s="34" t="s">
        <v>5994</v>
      </c>
      <c r="D707" s="35" t="s">
        <v>5995</v>
      </c>
      <c r="E707" s="39" t="s">
        <v>6061</v>
      </c>
      <c r="F707" s="5">
        <f t="shared" si="87"/>
        <v>18</v>
      </c>
      <c r="G707" s="5" t="str">
        <f t="shared" si="88"/>
        <v>7</v>
      </c>
      <c r="H707" s="81">
        <f>IFERROR(VLOOKUP(B707,'1º SEM 2019'!$B:$I,8,0),0)</f>
        <v>0</v>
      </c>
      <c r="I707" s="81">
        <f>IFERROR(VLOOKUP(B707,'07.2019'!$B$10:$J$954,8,0),0)</f>
        <v>0</v>
      </c>
      <c r="J707" s="81">
        <f>IFERROR(VLOOKUP(B707,'08.2019'!$B$10:$J$983,8,0),0)</f>
        <v>0</v>
      </c>
      <c r="K707" s="82">
        <f t="shared" si="91"/>
        <v>0</v>
      </c>
      <c r="L707" s="81">
        <f>IFERROR(VLOOKUP(B707,'09.2019'!$B$12:$J$998,8,0),0)</f>
        <v>17</v>
      </c>
      <c r="M707" s="82">
        <f t="shared" si="92"/>
        <v>17</v>
      </c>
      <c r="N707" s="81">
        <f>IFERROR(VLOOKUP(B707,'Balancete 10.2019'!$B$10:$J$1020,8,0),0)</f>
        <v>51</v>
      </c>
      <c r="O707" s="82">
        <f t="shared" si="93"/>
        <v>34</v>
      </c>
      <c r="P707" s="153">
        <f>IFERROR(VLOOKUP(B707,'Balancete 11.2019'!$B$11:$I$1020,8,0),0)</f>
        <v>68</v>
      </c>
      <c r="Q707" s="82">
        <f t="shared" si="94"/>
        <v>17</v>
      </c>
      <c r="R707" s="153">
        <f>IFERROR(VLOOKUP(B707,'Balancete 12.2019'!$B$10:$I$1033,8,0),0)</f>
        <v>119</v>
      </c>
      <c r="S707" s="82">
        <f t="shared" si="89"/>
        <v>51</v>
      </c>
      <c r="T707" s="85">
        <f t="shared" si="90"/>
        <v>2</v>
      </c>
      <c r="U707" s="153">
        <f>IFERROR(VLOOKUP(B707,'Balancete acumulado 2019'!$B$10:$I$1047,8,0),0)</f>
        <v>119</v>
      </c>
    </row>
    <row r="708" spans="1:21">
      <c r="A708"/>
      <c r="B708" s="35" t="s">
        <v>4615</v>
      </c>
      <c r="C708" s="34" t="s">
        <v>4616</v>
      </c>
      <c r="D708" s="35" t="s">
        <v>4617</v>
      </c>
      <c r="E708" s="39" t="s">
        <v>6061</v>
      </c>
      <c r="F708" s="5">
        <f t="shared" ref="F708:F771" si="95">LEN(B708)</f>
        <v>18</v>
      </c>
      <c r="G708" s="5" t="str">
        <f t="shared" ref="G708:G771" si="96">LEFT(B708)</f>
        <v>7</v>
      </c>
      <c r="H708" s="81">
        <f>IFERROR(VLOOKUP(B708,'1º SEM 2019'!$B:$I,8,0),0)</f>
        <v>7495.08</v>
      </c>
      <c r="I708" s="81">
        <f>IFERROR(VLOOKUP(B708,'07.2019'!$B$10:$J$954,8,0),0)</f>
        <v>311.06</v>
      </c>
      <c r="J708" s="81">
        <f>IFERROR(VLOOKUP(B708,'08.2019'!$B$10:$J$983,8,0),0)</f>
        <v>605.64</v>
      </c>
      <c r="K708" s="82">
        <f t="shared" si="91"/>
        <v>294.58</v>
      </c>
      <c r="L708" s="81">
        <f>IFERROR(VLOOKUP(B708,'09.2019'!$B$12:$J$998,8,0),0)</f>
        <v>819.79</v>
      </c>
      <c r="M708" s="82">
        <f t="shared" si="92"/>
        <v>214.14999999999998</v>
      </c>
      <c r="N708" s="81">
        <f>IFERROR(VLOOKUP(B708,'Balancete 10.2019'!$B$10:$J$1020,8,0),0)</f>
        <v>1008.23</v>
      </c>
      <c r="O708" s="82">
        <f t="shared" si="93"/>
        <v>188.44000000000005</v>
      </c>
      <c r="P708" s="153">
        <f>IFERROR(VLOOKUP(B708,'Balancete 11.2019'!$B$11:$I$1020,8,0),0)</f>
        <v>1158.03</v>
      </c>
      <c r="Q708" s="82">
        <f t="shared" si="94"/>
        <v>149.79999999999995</v>
      </c>
      <c r="R708" s="153">
        <f>IFERROR(VLOOKUP(B708,'Balancete 12.2019'!$B$10:$I$1033,8,0),0)</f>
        <v>1366.31</v>
      </c>
      <c r="S708" s="82">
        <f t="shared" ref="S708:S771" si="97">R708-P708</f>
        <v>208.27999999999997</v>
      </c>
      <c r="T708" s="85">
        <f t="shared" ref="T708:T771" si="98">IFERROR(S708/Q708-1,0)</f>
        <v>0.39038718291054764</v>
      </c>
      <c r="U708" s="153">
        <f>IFERROR(VLOOKUP(B708,'Balancete acumulado 2019'!$B$10:$I$1047,8,0),0)</f>
        <v>8861.39</v>
      </c>
    </row>
    <row r="709" spans="1:21">
      <c r="A709"/>
      <c r="B709" s="35" t="s">
        <v>4618</v>
      </c>
      <c r="C709" s="34" t="s">
        <v>4619</v>
      </c>
      <c r="D709" s="35" t="s">
        <v>4620</v>
      </c>
      <c r="E709" s="39" t="s">
        <v>6061</v>
      </c>
      <c r="F709" s="5">
        <f t="shared" si="95"/>
        <v>18</v>
      </c>
      <c r="G709" s="5" t="str">
        <f t="shared" si="96"/>
        <v>7</v>
      </c>
      <c r="H709" s="81">
        <f>IFERROR(VLOOKUP(B709,'1º SEM 2019'!$B:$I,8,0),0)</f>
        <v>712.17</v>
      </c>
      <c r="I709" s="81">
        <f>IFERROR(VLOOKUP(B709,'07.2019'!$B$10:$J$954,8,0),0)</f>
        <v>1095.26</v>
      </c>
      <c r="J709" s="81">
        <f>IFERROR(VLOOKUP(B709,'08.2019'!$B$10:$J$983,8,0),0)</f>
        <v>1095.26</v>
      </c>
      <c r="K709" s="82">
        <f t="shared" si="91"/>
        <v>0</v>
      </c>
      <c r="L709" s="81">
        <f>IFERROR(VLOOKUP(B709,'09.2019'!$B$12:$J$998,8,0),0)</f>
        <v>1095.26</v>
      </c>
      <c r="M709" s="82">
        <f t="shared" si="92"/>
        <v>0</v>
      </c>
      <c r="N709" s="81">
        <f>IFERROR(VLOOKUP(B709,'Balancete 10.2019'!$B$10:$J$1020,8,0),0)</f>
        <v>1095.26</v>
      </c>
      <c r="O709" s="82">
        <f t="shared" si="93"/>
        <v>0</v>
      </c>
      <c r="P709" s="153">
        <f>IFERROR(VLOOKUP(B709,'Balancete 11.2019'!$B$11:$I$1020,8,0),0)</f>
        <v>1095.26</v>
      </c>
      <c r="Q709" s="82">
        <f t="shared" si="94"/>
        <v>0</v>
      </c>
      <c r="R709" s="153">
        <f>IFERROR(VLOOKUP(B709,'Balancete 12.2019'!$B$10:$I$1033,8,0),0)</f>
        <v>1095.26</v>
      </c>
      <c r="S709" s="82">
        <f t="shared" si="97"/>
        <v>0</v>
      </c>
      <c r="T709" s="85">
        <f t="shared" si="98"/>
        <v>0</v>
      </c>
      <c r="U709" s="153">
        <f>IFERROR(VLOOKUP(B709,'Balancete acumulado 2019'!$B$10:$I$1047,8,0),0)</f>
        <v>1807.43</v>
      </c>
    </row>
    <row r="710" spans="1:21">
      <c r="A710"/>
      <c r="B710" s="35" t="s">
        <v>4621</v>
      </c>
      <c r="C710" s="34" t="s">
        <v>4622</v>
      </c>
      <c r="D710" s="35" t="s">
        <v>4623</v>
      </c>
      <c r="E710" s="39" t="s">
        <v>6061</v>
      </c>
      <c r="F710" s="5">
        <f t="shared" si="95"/>
        <v>18</v>
      </c>
      <c r="G710" s="5" t="str">
        <f t="shared" si="96"/>
        <v>7</v>
      </c>
      <c r="H710" s="81">
        <f>IFERROR(VLOOKUP(B710,'1º SEM 2019'!$B:$I,8,0),0)</f>
        <v>7046.61</v>
      </c>
      <c r="I710" s="81">
        <f>IFERROR(VLOOKUP(B710,'07.2019'!$B$10:$J$954,8,0),0)</f>
        <v>1149.94</v>
      </c>
      <c r="J710" s="81">
        <f>IFERROR(VLOOKUP(B710,'08.2019'!$B$10:$J$983,8,0),0)</f>
        <v>2244.27</v>
      </c>
      <c r="K710" s="82">
        <f t="shared" ref="K710:K779" si="99">J710-I710</f>
        <v>1094.33</v>
      </c>
      <c r="L710" s="81">
        <f>IFERROR(VLOOKUP(B710,'09.2019'!$B$12:$J$998,8,0),0)</f>
        <v>3594.88</v>
      </c>
      <c r="M710" s="82">
        <f t="shared" ref="M710:M779" si="100">L710-J710</f>
        <v>1350.6100000000001</v>
      </c>
      <c r="N710" s="81">
        <f>IFERROR(VLOOKUP(B710,'Balancete 10.2019'!$B$10:$J$1020,8,0),0)</f>
        <v>5100.6499999999996</v>
      </c>
      <c r="O710" s="82">
        <f t="shared" ref="O710:O779" si="101">N710-L710</f>
        <v>1505.7699999999995</v>
      </c>
      <c r="P710" s="153">
        <f>IFERROR(VLOOKUP(B710,'Balancete 11.2019'!$B$11:$I$1020,8,0),0)</f>
        <v>6557.91</v>
      </c>
      <c r="Q710" s="82">
        <f t="shared" ref="Q710:Q779" si="102">P710-N710</f>
        <v>1457.2600000000002</v>
      </c>
      <c r="R710" s="153">
        <f>IFERROR(VLOOKUP(B710,'Balancete 12.2019'!$B$10:$I$1033,8,0),0)</f>
        <v>8785.19</v>
      </c>
      <c r="S710" s="82">
        <f t="shared" si="97"/>
        <v>2227.2800000000007</v>
      </c>
      <c r="T710" s="85">
        <f t="shared" si="98"/>
        <v>0.52840261861301374</v>
      </c>
      <c r="U710" s="153">
        <f>IFERROR(VLOOKUP(B710,'Balancete acumulado 2019'!$B$10:$I$1047,8,0),0)</f>
        <v>15831.8</v>
      </c>
    </row>
    <row r="711" spans="1:21">
      <c r="A711"/>
      <c r="B711" s="35" t="s">
        <v>4624</v>
      </c>
      <c r="C711" s="34" t="s">
        <v>4625</v>
      </c>
      <c r="D711" s="35" t="s">
        <v>4626</v>
      </c>
      <c r="E711" s="39" t="s">
        <v>6061</v>
      </c>
      <c r="F711" s="5">
        <f t="shared" si="95"/>
        <v>18</v>
      </c>
      <c r="G711" s="5" t="str">
        <f t="shared" si="96"/>
        <v>7</v>
      </c>
      <c r="H711" s="81">
        <f>IFERROR(VLOOKUP(B711,'1º SEM 2019'!$B:$I,8,0),0)</f>
        <v>119109.26</v>
      </c>
      <c r="I711" s="81">
        <f>IFERROR(VLOOKUP(B711,'07.2019'!$B$10:$J$954,8,0),0)</f>
        <v>28524.81</v>
      </c>
      <c r="J711" s="81">
        <f>IFERROR(VLOOKUP(B711,'08.2019'!$B$10:$J$983,8,0),0)</f>
        <v>53622.15</v>
      </c>
      <c r="K711" s="82">
        <f t="shared" si="99"/>
        <v>25097.34</v>
      </c>
      <c r="L711" s="81">
        <f>IFERROR(VLOOKUP(B711,'09.2019'!$B$12:$J$998,8,0),0)</f>
        <v>78311.56</v>
      </c>
      <c r="M711" s="82">
        <f t="shared" si="100"/>
        <v>24689.409999999996</v>
      </c>
      <c r="N711" s="81">
        <f>IFERROR(VLOOKUP(B711,'Balancete 10.2019'!$B$10:$J$1020,8,0),0)</f>
        <v>103048.01</v>
      </c>
      <c r="O711" s="82">
        <f t="shared" si="101"/>
        <v>24736.449999999997</v>
      </c>
      <c r="P711" s="153">
        <f>IFERROR(VLOOKUP(B711,'Balancete 11.2019'!$B$11:$I$1020,8,0),0)</f>
        <v>128282.17</v>
      </c>
      <c r="Q711" s="82">
        <f t="shared" si="102"/>
        <v>25234.160000000003</v>
      </c>
      <c r="R711" s="153">
        <f>IFERROR(VLOOKUP(B711,'Balancete 12.2019'!$B$10:$I$1033,8,0),0)</f>
        <v>157948.26999999999</v>
      </c>
      <c r="S711" s="82">
        <f t="shared" si="97"/>
        <v>29666.099999999991</v>
      </c>
      <c r="T711" s="85">
        <f t="shared" si="98"/>
        <v>0.1756325552346496</v>
      </c>
      <c r="U711" s="153">
        <f>IFERROR(VLOOKUP(B711,'Balancete acumulado 2019'!$B$10:$I$1047,8,0),0)</f>
        <v>277057.53000000003</v>
      </c>
    </row>
    <row r="712" spans="1:21">
      <c r="A712"/>
      <c r="B712" s="35" t="s">
        <v>4627</v>
      </c>
      <c r="C712" s="34" t="s">
        <v>4628</v>
      </c>
      <c r="D712" s="35" t="s">
        <v>4629</v>
      </c>
      <c r="E712" s="39" t="s">
        <v>6061</v>
      </c>
      <c r="F712" s="5">
        <f t="shared" si="95"/>
        <v>18</v>
      </c>
      <c r="G712" s="5" t="str">
        <f t="shared" si="96"/>
        <v>7</v>
      </c>
      <c r="H712" s="81">
        <f>IFERROR(VLOOKUP(B712,'1º SEM 2019'!$B:$I,8,0),0)</f>
        <v>1087.3599999999999</v>
      </c>
      <c r="I712" s="81">
        <f>IFERROR(VLOOKUP(B712,'07.2019'!$B$10:$J$954,8,0),0)</f>
        <v>222.62</v>
      </c>
      <c r="J712" s="81">
        <f>IFERROR(VLOOKUP(B712,'08.2019'!$B$10:$J$983,8,0),0)</f>
        <v>516.80999999999995</v>
      </c>
      <c r="K712" s="82">
        <f t="shared" si="99"/>
        <v>294.18999999999994</v>
      </c>
      <c r="L712" s="81">
        <f>IFERROR(VLOOKUP(B712,'09.2019'!$B$12:$J$998,8,0),0)</f>
        <v>796.26</v>
      </c>
      <c r="M712" s="82">
        <f t="shared" si="100"/>
        <v>279.45000000000005</v>
      </c>
      <c r="N712" s="81">
        <f>IFERROR(VLOOKUP(B712,'Balancete 10.2019'!$B$10:$J$1020,8,0),0)</f>
        <v>985.72</v>
      </c>
      <c r="O712" s="82">
        <f t="shared" si="101"/>
        <v>189.46000000000004</v>
      </c>
      <c r="P712" s="153">
        <f>IFERROR(VLOOKUP(B712,'Balancete 11.2019'!$B$11:$I$1020,8,0),0)</f>
        <v>1206.5</v>
      </c>
      <c r="Q712" s="82">
        <f t="shared" si="102"/>
        <v>220.77999999999997</v>
      </c>
      <c r="R712" s="153">
        <f>IFERROR(VLOOKUP(B712,'Balancete 12.2019'!$B$10:$I$1033,8,0),0)</f>
        <v>1399.28</v>
      </c>
      <c r="S712" s="82">
        <f t="shared" si="97"/>
        <v>192.77999999999997</v>
      </c>
      <c r="T712" s="85">
        <f t="shared" si="98"/>
        <v>-0.12682308180088775</v>
      </c>
      <c r="U712" s="153">
        <f>IFERROR(VLOOKUP(B712,'Balancete acumulado 2019'!$B$10:$I$1047,8,0),0)</f>
        <v>2486.64</v>
      </c>
    </row>
    <row r="713" spans="1:21">
      <c r="A713"/>
      <c r="B713" s="35" t="s">
        <v>12534</v>
      </c>
      <c r="C713" s="34" t="s">
        <v>14518</v>
      </c>
      <c r="D713" s="35" t="s">
        <v>14519</v>
      </c>
      <c r="E713" s="39" t="s">
        <v>6061</v>
      </c>
      <c r="F713" s="5">
        <f t="shared" si="95"/>
        <v>18</v>
      </c>
      <c r="G713" s="5" t="str">
        <f t="shared" si="96"/>
        <v>7</v>
      </c>
      <c r="H713" s="81">
        <f>IFERROR(VLOOKUP(B713,'1º SEM 2019'!$B:$I,8,0),0)</f>
        <v>0</v>
      </c>
      <c r="I713" s="81">
        <f>IFERROR(VLOOKUP(B713,'07.2019'!$B$10:$J$954,8,0),0)</f>
        <v>0</v>
      </c>
      <c r="J713" s="81">
        <f>IFERROR(VLOOKUP(B713,'08.2019'!$B$10:$J$983,8,0),0)</f>
        <v>0</v>
      </c>
      <c r="K713" s="82">
        <f t="shared" si="99"/>
        <v>0</v>
      </c>
      <c r="L713" s="81">
        <f>IFERROR(VLOOKUP(B713,'09.2019'!$B$12:$J$998,8,0),0)</f>
        <v>0</v>
      </c>
      <c r="M713" s="82">
        <f t="shared" si="100"/>
        <v>0</v>
      </c>
      <c r="N713" s="81">
        <f>IFERROR(VLOOKUP(B713,'Balancete 10.2019'!$B$10:$J$1020,8,0),0)</f>
        <v>0</v>
      </c>
      <c r="O713" s="82">
        <f t="shared" si="101"/>
        <v>0</v>
      </c>
      <c r="P713" s="153">
        <f>IFERROR(VLOOKUP(B713,'Balancete 11.2019'!$B$11:$I$1020,8,0),0)</f>
        <v>0</v>
      </c>
      <c r="Q713" s="82">
        <f t="shared" si="102"/>
        <v>0</v>
      </c>
      <c r="R713" s="153">
        <f>IFERROR(VLOOKUP(B713,'Balancete 12.2019'!$B$10:$I$1033,8,0),0)</f>
        <v>19623.25</v>
      </c>
      <c r="S713" s="82">
        <f t="shared" si="97"/>
        <v>19623.25</v>
      </c>
      <c r="T713" s="85">
        <f t="shared" si="98"/>
        <v>0</v>
      </c>
      <c r="U713" s="153">
        <f>IFERROR(VLOOKUP(B713,'Balancete acumulado 2019'!$B$10:$I$1047,8,0),0)</f>
        <v>19623.25</v>
      </c>
    </row>
    <row r="714" spans="1:21">
      <c r="A714"/>
      <c r="B714" s="35" t="s">
        <v>12536</v>
      </c>
      <c r="C714" s="34" t="s">
        <v>14520</v>
      </c>
      <c r="D714" s="35" t="s">
        <v>14521</v>
      </c>
      <c r="E714" s="39" t="s">
        <v>6061</v>
      </c>
      <c r="F714" s="5">
        <f t="shared" si="95"/>
        <v>18</v>
      </c>
      <c r="G714" s="5" t="str">
        <f t="shared" si="96"/>
        <v>7</v>
      </c>
      <c r="H714" s="81">
        <f>IFERROR(VLOOKUP(B714,'1º SEM 2019'!$B:$I,8,0),0)</f>
        <v>0</v>
      </c>
      <c r="I714" s="81">
        <f>IFERROR(VLOOKUP(B714,'07.2019'!$B$10:$J$954,8,0),0)</f>
        <v>0</v>
      </c>
      <c r="J714" s="81">
        <f>IFERROR(VLOOKUP(B714,'08.2019'!$B$10:$J$983,8,0),0)</f>
        <v>0</v>
      </c>
      <c r="K714" s="82">
        <f t="shared" si="99"/>
        <v>0</v>
      </c>
      <c r="L714" s="81">
        <f>IFERROR(VLOOKUP(B714,'09.2019'!$B$12:$J$998,8,0),0)</f>
        <v>0</v>
      </c>
      <c r="M714" s="82">
        <f t="shared" si="100"/>
        <v>0</v>
      </c>
      <c r="N714" s="81">
        <f>IFERROR(VLOOKUP(B714,'Balancete 10.2019'!$B$10:$J$1020,8,0),0)</f>
        <v>0</v>
      </c>
      <c r="O714" s="82">
        <f t="shared" si="101"/>
        <v>0</v>
      </c>
      <c r="P714" s="153">
        <f>IFERROR(VLOOKUP(B714,'Balancete 11.2019'!$B$11:$I$1020,8,0),0)</f>
        <v>0</v>
      </c>
      <c r="Q714" s="82">
        <f t="shared" si="102"/>
        <v>0</v>
      </c>
      <c r="R714" s="153">
        <f>IFERROR(VLOOKUP(B714,'Balancete 12.2019'!$B$10:$I$1033,8,0),0)</f>
        <v>14154.59</v>
      </c>
      <c r="S714" s="82">
        <f t="shared" si="97"/>
        <v>14154.59</v>
      </c>
      <c r="T714" s="85">
        <f t="shared" si="98"/>
        <v>0</v>
      </c>
      <c r="U714" s="153">
        <f>IFERROR(VLOOKUP(B714,'Balancete acumulado 2019'!$B$10:$I$1047,8,0),0)</f>
        <v>14154.59</v>
      </c>
    </row>
    <row r="715" spans="1:21">
      <c r="A715"/>
      <c r="B715" s="35" t="s">
        <v>5927</v>
      </c>
      <c r="C715" s="34" t="s">
        <v>5928</v>
      </c>
      <c r="D715" s="35" t="s">
        <v>5929</v>
      </c>
      <c r="E715" s="39" t="s">
        <v>6061</v>
      </c>
      <c r="F715" s="5">
        <f t="shared" si="95"/>
        <v>18</v>
      </c>
      <c r="G715" s="5" t="str">
        <f t="shared" si="96"/>
        <v>7</v>
      </c>
      <c r="H715" s="81">
        <f>IFERROR(VLOOKUP(B715,'1º SEM 2019'!$B:$I,8,0),0)</f>
        <v>0</v>
      </c>
      <c r="I715" s="81">
        <f>IFERROR(VLOOKUP(B715,'07.2019'!$B$10:$J$954,8,0),0)</f>
        <v>0</v>
      </c>
      <c r="J715" s="81">
        <f>IFERROR(VLOOKUP(B715,'08.2019'!$B$10:$J$983,8,0),0)</f>
        <v>719.3</v>
      </c>
      <c r="K715" s="82">
        <f t="shared" si="99"/>
        <v>719.3</v>
      </c>
      <c r="L715" s="81">
        <f>IFERROR(VLOOKUP(B715,'09.2019'!$B$12:$J$998,8,0),0)</f>
        <v>1394.67</v>
      </c>
      <c r="M715" s="82">
        <f t="shared" si="100"/>
        <v>675.37000000000012</v>
      </c>
      <c r="N715" s="81">
        <f>IFERROR(VLOOKUP(B715,'Balancete 10.2019'!$B$10:$J$1020,8,0),0)</f>
        <v>2056.0300000000002</v>
      </c>
      <c r="O715" s="82">
        <f t="shared" si="101"/>
        <v>661.36000000000013</v>
      </c>
      <c r="P715" s="153">
        <f>IFERROR(VLOOKUP(B715,'Balancete 11.2019'!$B$11:$I$1020,8,0),0)</f>
        <v>2769.29</v>
      </c>
      <c r="Q715" s="82">
        <f t="shared" si="102"/>
        <v>713.25999999999976</v>
      </c>
      <c r="R715" s="153">
        <f>IFERROR(VLOOKUP(B715,'Balancete 12.2019'!$B$10:$I$1033,8,0),0)</f>
        <v>3538.77</v>
      </c>
      <c r="S715" s="82">
        <f t="shared" si="97"/>
        <v>769.48</v>
      </c>
      <c r="T715" s="85">
        <f t="shared" si="98"/>
        <v>7.8821187224855205E-2</v>
      </c>
      <c r="U715" s="153">
        <f>IFERROR(VLOOKUP(B715,'Balancete acumulado 2019'!$B$10:$I$1047,8,0),0)</f>
        <v>3538.77</v>
      </c>
    </row>
    <row r="716" spans="1:21">
      <c r="A716"/>
      <c r="B716" s="35" t="s">
        <v>4630</v>
      </c>
      <c r="C716" s="34" t="s">
        <v>4631</v>
      </c>
      <c r="D716" s="35" t="s">
        <v>4632</v>
      </c>
      <c r="E716" s="39" t="s">
        <v>6061</v>
      </c>
      <c r="F716" s="5">
        <f t="shared" si="95"/>
        <v>18</v>
      </c>
      <c r="G716" s="5" t="str">
        <f t="shared" si="96"/>
        <v>7</v>
      </c>
      <c r="H716" s="81">
        <f>IFERROR(VLOOKUP(B716,'1º SEM 2019'!$B:$I,8,0),0)</f>
        <v>3649.5</v>
      </c>
      <c r="I716" s="81">
        <f>IFERROR(VLOOKUP(B716,'07.2019'!$B$10:$J$954,8,0),0)</f>
        <v>39.5</v>
      </c>
      <c r="J716" s="81">
        <f>IFERROR(VLOOKUP(B716,'08.2019'!$B$10:$J$983,8,0),0)</f>
        <v>80.06</v>
      </c>
      <c r="K716" s="82">
        <f t="shared" si="99"/>
        <v>40.56</v>
      </c>
      <c r="L716" s="81">
        <f>IFERROR(VLOOKUP(B716,'09.2019'!$B$12:$J$998,8,0),0)</f>
        <v>127.6</v>
      </c>
      <c r="M716" s="82">
        <f t="shared" si="100"/>
        <v>47.539999999999992</v>
      </c>
      <c r="N716" s="81">
        <f>IFERROR(VLOOKUP(B716,'Balancete 10.2019'!$B$10:$J$1020,8,0),0)</f>
        <v>181.13</v>
      </c>
      <c r="O716" s="82">
        <f t="shared" si="101"/>
        <v>53.53</v>
      </c>
      <c r="P716" s="153">
        <f>IFERROR(VLOOKUP(B716,'Balancete 11.2019'!$B$11:$I$1020,8,0),0)</f>
        <v>225.11</v>
      </c>
      <c r="Q716" s="82">
        <f t="shared" si="102"/>
        <v>43.980000000000018</v>
      </c>
      <c r="R716" s="153">
        <f>IFERROR(VLOOKUP(B716,'Balancete 12.2019'!$B$10:$I$1033,8,0),0)</f>
        <v>255.97</v>
      </c>
      <c r="S716" s="82">
        <f t="shared" si="97"/>
        <v>30.859999999999985</v>
      </c>
      <c r="T716" s="85">
        <f t="shared" si="98"/>
        <v>-0.2983174170077314</v>
      </c>
      <c r="U716" s="153">
        <f>IFERROR(VLOOKUP(B716,'Balancete acumulado 2019'!$B$10:$I$1047,8,0),0)</f>
        <v>3905.47</v>
      </c>
    </row>
    <row r="717" spans="1:21">
      <c r="A717"/>
      <c r="B717" s="35" t="s">
        <v>4633</v>
      </c>
      <c r="C717" s="34" t="s">
        <v>4634</v>
      </c>
      <c r="D717" s="35" t="s">
        <v>4635</v>
      </c>
      <c r="E717" s="39" t="s">
        <v>6061</v>
      </c>
      <c r="F717" s="5">
        <f t="shared" si="95"/>
        <v>18</v>
      </c>
      <c r="G717" s="5" t="str">
        <f t="shared" si="96"/>
        <v>7</v>
      </c>
      <c r="H717" s="81">
        <f>IFERROR(VLOOKUP(B717,'1º SEM 2019'!$B:$I,8,0),0)</f>
        <v>11887.65</v>
      </c>
      <c r="I717" s="81">
        <f>IFERROR(VLOOKUP(B717,'07.2019'!$B$10:$J$954,8,0),0)</f>
        <v>2062.21</v>
      </c>
      <c r="J717" s="81">
        <f>IFERROR(VLOOKUP(B717,'08.2019'!$B$10:$J$983,8,0),0)</f>
        <v>3999.33</v>
      </c>
      <c r="K717" s="82">
        <f t="shared" si="99"/>
        <v>1937.12</v>
      </c>
      <c r="L717" s="81">
        <f>IFERROR(VLOOKUP(B717,'09.2019'!$B$12:$J$998,8,0),0)</f>
        <v>6949.91</v>
      </c>
      <c r="M717" s="82">
        <f t="shared" si="100"/>
        <v>2950.58</v>
      </c>
      <c r="N717" s="81">
        <f>IFERROR(VLOOKUP(B717,'Balancete 10.2019'!$B$10:$J$1020,8,0),0)</f>
        <v>9797.8700000000008</v>
      </c>
      <c r="O717" s="82">
        <f t="shared" si="101"/>
        <v>2847.9600000000009</v>
      </c>
      <c r="P717" s="153">
        <f>IFERROR(VLOOKUP(B717,'Balancete 11.2019'!$B$11:$I$1020,8,0),0)</f>
        <v>12347.39</v>
      </c>
      <c r="Q717" s="82">
        <f t="shared" si="102"/>
        <v>2549.5199999999986</v>
      </c>
      <c r="R717" s="153">
        <f>IFERROR(VLOOKUP(B717,'Balancete 12.2019'!$B$10:$I$1033,8,0),0)</f>
        <v>14909.87</v>
      </c>
      <c r="S717" s="82">
        <f t="shared" si="97"/>
        <v>2562.4800000000014</v>
      </c>
      <c r="T717" s="85">
        <f t="shared" si="98"/>
        <v>5.0833097994926746E-3</v>
      </c>
      <c r="U717" s="153">
        <f>IFERROR(VLOOKUP(B717,'Balancete acumulado 2019'!$B$10:$I$1047,8,0),0)</f>
        <v>26797.52</v>
      </c>
    </row>
    <row r="718" spans="1:21">
      <c r="A718"/>
      <c r="B718" s="35" t="s">
        <v>4636</v>
      </c>
      <c r="C718" s="34" t="s">
        <v>4637</v>
      </c>
      <c r="D718" s="35" t="s">
        <v>4638</v>
      </c>
      <c r="E718" s="39" t="s">
        <v>6061</v>
      </c>
      <c r="F718" s="5">
        <f t="shared" si="95"/>
        <v>18</v>
      </c>
      <c r="G718" s="5" t="str">
        <f t="shared" si="96"/>
        <v>7</v>
      </c>
      <c r="H718" s="81">
        <f>IFERROR(VLOOKUP(B718,'1º SEM 2019'!$B:$I,8,0),0)</f>
        <v>1.71</v>
      </c>
      <c r="I718" s="81">
        <f>IFERROR(VLOOKUP(B718,'07.2019'!$B$10:$J$954,8,0),0)</f>
        <v>0</v>
      </c>
      <c r="J718" s="81">
        <f>IFERROR(VLOOKUP(B718,'08.2019'!$B$10:$J$983,8,0),0)</f>
        <v>2.2000000000000002</v>
      </c>
      <c r="K718" s="82">
        <f t="shared" si="99"/>
        <v>2.2000000000000002</v>
      </c>
      <c r="L718" s="81">
        <f>IFERROR(VLOOKUP(B718,'09.2019'!$B$12:$J$998,8,0),0)</f>
        <v>2.2000000000000002</v>
      </c>
      <c r="M718" s="82">
        <f t="shared" si="100"/>
        <v>0</v>
      </c>
      <c r="N718" s="81">
        <f>IFERROR(VLOOKUP(B718,'Balancete 10.2019'!$B$10:$J$1020,8,0),0)</f>
        <v>2.2000000000000002</v>
      </c>
      <c r="O718" s="82">
        <f t="shared" si="101"/>
        <v>0</v>
      </c>
      <c r="P718" s="153">
        <f>IFERROR(VLOOKUP(B718,'Balancete 11.2019'!$B$11:$I$1020,8,0),0)</f>
        <v>2.2000000000000002</v>
      </c>
      <c r="Q718" s="82">
        <f t="shared" si="102"/>
        <v>0</v>
      </c>
      <c r="R718" s="153">
        <f>IFERROR(VLOOKUP(B718,'Balancete 12.2019'!$B$10:$I$1033,8,0),0)</f>
        <v>2.2000000000000002</v>
      </c>
      <c r="S718" s="82">
        <f t="shared" si="97"/>
        <v>0</v>
      </c>
      <c r="T718" s="85">
        <f t="shared" si="98"/>
        <v>0</v>
      </c>
      <c r="U718" s="153">
        <f>IFERROR(VLOOKUP(B718,'Balancete acumulado 2019'!$B$10:$I$1047,8,0),0)</f>
        <v>3.91</v>
      </c>
    </row>
    <row r="719" spans="1:21">
      <c r="A719"/>
      <c r="B719" s="35" t="s">
        <v>4639</v>
      </c>
      <c r="C719" s="34" t="s">
        <v>4640</v>
      </c>
      <c r="D719" s="35" t="s">
        <v>4641</v>
      </c>
      <c r="E719" s="39" t="s">
        <v>6061</v>
      </c>
      <c r="F719" s="5">
        <f t="shared" si="95"/>
        <v>18</v>
      </c>
      <c r="G719" s="5" t="str">
        <f t="shared" si="96"/>
        <v>7</v>
      </c>
      <c r="H719" s="81">
        <f>IFERROR(VLOOKUP(B719,'1º SEM 2019'!$B:$I,8,0),0)</f>
        <v>18304.169999999998</v>
      </c>
      <c r="I719" s="81">
        <f>IFERROR(VLOOKUP(B719,'07.2019'!$B$10:$J$954,8,0),0)</f>
        <v>3348.9</v>
      </c>
      <c r="J719" s="81">
        <f>IFERROR(VLOOKUP(B719,'08.2019'!$B$10:$J$983,8,0),0)</f>
        <v>6681.33</v>
      </c>
      <c r="K719" s="82">
        <f t="shared" si="99"/>
        <v>3332.43</v>
      </c>
      <c r="L719" s="81">
        <f>IFERROR(VLOOKUP(B719,'09.2019'!$B$12:$J$998,8,0),0)</f>
        <v>9939.74</v>
      </c>
      <c r="M719" s="82">
        <f t="shared" si="100"/>
        <v>3258.41</v>
      </c>
      <c r="N719" s="81">
        <f>IFERROR(VLOOKUP(B719,'Balancete 10.2019'!$B$10:$J$1020,8,0),0)</f>
        <v>14512.84</v>
      </c>
      <c r="O719" s="82">
        <f t="shared" si="101"/>
        <v>4573.1000000000004</v>
      </c>
      <c r="P719" s="153">
        <f>IFERROR(VLOOKUP(B719,'Balancete 11.2019'!$B$11:$I$1020,8,0),0)</f>
        <v>18669.990000000002</v>
      </c>
      <c r="Q719" s="82">
        <f t="shared" si="102"/>
        <v>4157.1500000000015</v>
      </c>
      <c r="R719" s="153">
        <f>IFERROR(VLOOKUP(B719,'Balancete 12.2019'!$B$10:$I$1033,8,0),0)</f>
        <v>22437.040000000001</v>
      </c>
      <c r="S719" s="82">
        <f t="shared" si="97"/>
        <v>3767.0499999999993</v>
      </c>
      <c r="T719" s="85">
        <f t="shared" si="98"/>
        <v>-9.383832673827075E-2</v>
      </c>
      <c r="U719" s="153">
        <f>IFERROR(VLOOKUP(B719,'Balancete acumulado 2019'!$B$10:$I$1047,8,0),0)</f>
        <v>40741.21</v>
      </c>
    </row>
    <row r="720" spans="1:21">
      <c r="A720"/>
      <c r="B720" s="35" t="s">
        <v>4642</v>
      </c>
      <c r="C720" s="34" t="s">
        <v>4643</v>
      </c>
      <c r="D720" s="35" t="s">
        <v>4644</v>
      </c>
      <c r="E720" s="39" t="s">
        <v>6061</v>
      </c>
      <c r="F720" s="5">
        <f t="shared" si="95"/>
        <v>18</v>
      </c>
      <c r="G720" s="5" t="str">
        <f t="shared" si="96"/>
        <v>7</v>
      </c>
      <c r="H720" s="81">
        <f>IFERROR(VLOOKUP(B720,'1º SEM 2019'!$B:$I,8,0),0)</f>
        <v>2903.18</v>
      </c>
      <c r="I720" s="81">
        <f>IFERROR(VLOOKUP(B720,'07.2019'!$B$10:$J$954,8,0),0)</f>
        <v>550.39</v>
      </c>
      <c r="J720" s="81">
        <f>IFERROR(VLOOKUP(B720,'08.2019'!$B$10:$J$983,8,0),0)</f>
        <v>1116.92</v>
      </c>
      <c r="K720" s="82">
        <f t="shared" si="99"/>
        <v>566.53000000000009</v>
      </c>
      <c r="L720" s="81">
        <f>IFERROR(VLOOKUP(B720,'09.2019'!$B$12:$J$998,8,0),0)</f>
        <v>1656.79</v>
      </c>
      <c r="M720" s="82">
        <f t="shared" si="100"/>
        <v>539.86999999999989</v>
      </c>
      <c r="N720" s="81">
        <f>IFERROR(VLOOKUP(B720,'Balancete 10.2019'!$B$10:$J$1020,8,0),0)</f>
        <v>2204.7800000000002</v>
      </c>
      <c r="O720" s="82">
        <f t="shared" si="101"/>
        <v>547.99000000000024</v>
      </c>
      <c r="P720" s="153">
        <f>IFERROR(VLOOKUP(B720,'Balancete 11.2019'!$B$11:$I$1020,8,0),0)</f>
        <v>2705.17</v>
      </c>
      <c r="Q720" s="82">
        <f t="shared" si="102"/>
        <v>500.38999999999987</v>
      </c>
      <c r="R720" s="153">
        <f>IFERROR(VLOOKUP(B720,'Balancete 12.2019'!$B$10:$I$1033,8,0),0)</f>
        <v>3234.31</v>
      </c>
      <c r="S720" s="82">
        <f t="shared" si="97"/>
        <v>529.13999999999987</v>
      </c>
      <c r="T720" s="85">
        <f t="shared" si="98"/>
        <v>5.745518495573454E-2</v>
      </c>
      <c r="U720" s="153">
        <f>IFERROR(VLOOKUP(B720,'Balancete acumulado 2019'!$B$10:$I$1047,8,0),0)</f>
        <v>6137.49</v>
      </c>
    </row>
    <row r="721" spans="1:21">
      <c r="A721"/>
      <c r="B721" s="35" t="s">
        <v>4645</v>
      </c>
      <c r="C721" s="34" t="s">
        <v>4646</v>
      </c>
      <c r="D721" s="35" t="s">
        <v>4647</v>
      </c>
      <c r="E721" s="39" t="s">
        <v>6061</v>
      </c>
      <c r="F721" s="5">
        <f t="shared" si="95"/>
        <v>18</v>
      </c>
      <c r="G721" s="5" t="str">
        <f t="shared" si="96"/>
        <v>7</v>
      </c>
      <c r="H721" s="81">
        <f>IFERROR(VLOOKUP(B721,'1º SEM 2019'!$B:$I,8,0),0)</f>
        <v>1023.59</v>
      </c>
      <c r="I721" s="81">
        <f>IFERROR(VLOOKUP(B721,'07.2019'!$B$10:$J$954,8,0),0)</f>
        <v>185.78</v>
      </c>
      <c r="J721" s="81">
        <f>IFERROR(VLOOKUP(B721,'08.2019'!$B$10:$J$983,8,0),0)</f>
        <v>358.19</v>
      </c>
      <c r="K721" s="82">
        <f t="shared" si="99"/>
        <v>172.41</v>
      </c>
      <c r="L721" s="81">
        <f>IFERROR(VLOOKUP(B721,'09.2019'!$B$12:$J$998,8,0),0)</f>
        <v>474.29</v>
      </c>
      <c r="M721" s="82">
        <f t="shared" si="100"/>
        <v>116.10000000000002</v>
      </c>
      <c r="N721" s="81">
        <f>IFERROR(VLOOKUP(B721,'Balancete 10.2019'!$B$10:$J$1020,8,0),0)</f>
        <v>619.88</v>
      </c>
      <c r="O721" s="82">
        <f t="shared" si="101"/>
        <v>145.58999999999997</v>
      </c>
      <c r="P721" s="153">
        <f>IFERROR(VLOOKUP(B721,'Balancete 11.2019'!$B$11:$I$1020,8,0),0)</f>
        <v>745.13</v>
      </c>
      <c r="Q721" s="82">
        <f t="shared" si="102"/>
        <v>125.25</v>
      </c>
      <c r="R721" s="153">
        <f>IFERROR(VLOOKUP(B721,'Balancete 12.2019'!$B$10:$I$1033,8,0),0)</f>
        <v>907.69</v>
      </c>
      <c r="S721" s="82">
        <f t="shared" si="97"/>
        <v>162.56000000000006</v>
      </c>
      <c r="T721" s="85">
        <f t="shared" si="98"/>
        <v>0.29788423153692656</v>
      </c>
      <c r="U721" s="153">
        <f>IFERROR(VLOOKUP(B721,'Balancete acumulado 2019'!$B$10:$I$1047,8,0),0)</f>
        <v>1931.28</v>
      </c>
    </row>
    <row r="722" spans="1:21">
      <c r="A722"/>
      <c r="B722" s="35" t="s">
        <v>4648</v>
      </c>
      <c r="C722" s="34" t="s">
        <v>4649</v>
      </c>
      <c r="D722" s="35" t="s">
        <v>4650</v>
      </c>
      <c r="E722" s="39" t="s">
        <v>6061</v>
      </c>
      <c r="F722" s="5">
        <f t="shared" si="95"/>
        <v>18</v>
      </c>
      <c r="G722" s="5" t="str">
        <f t="shared" si="96"/>
        <v>7</v>
      </c>
      <c r="H722" s="81">
        <f>IFERROR(VLOOKUP(B722,'1º SEM 2019'!$B:$I,8,0),0)</f>
        <v>2366.92</v>
      </c>
      <c r="I722" s="81">
        <f>IFERROR(VLOOKUP(B722,'07.2019'!$B$10:$J$954,8,0),0)</f>
        <v>451.37</v>
      </c>
      <c r="J722" s="81">
        <f>IFERROR(VLOOKUP(B722,'08.2019'!$B$10:$J$983,8,0),0)</f>
        <v>894.41</v>
      </c>
      <c r="K722" s="82">
        <f t="shared" si="99"/>
        <v>443.03999999999996</v>
      </c>
      <c r="L722" s="81">
        <f>IFERROR(VLOOKUP(B722,'09.2019'!$B$12:$J$998,8,0),0)</f>
        <v>1348.68</v>
      </c>
      <c r="M722" s="82">
        <f t="shared" si="100"/>
        <v>454.2700000000001</v>
      </c>
      <c r="N722" s="81">
        <f>IFERROR(VLOOKUP(B722,'Balancete 10.2019'!$B$10:$J$1020,8,0),0)</f>
        <v>1832.33</v>
      </c>
      <c r="O722" s="82">
        <f t="shared" si="101"/>
        <v>483.64999999999986</v>
      </c>
      <c r="P722" s="153">
        <f>IFERROR(VLOOKUP(B722,'Balancete 11.2019'!$B$11:$I$1020,8,0),0)</f>
        <v>2284.16</v>
      </c>
      <c r="Q722" s="82">
        <f t="shared" si="102"/>
        <v>451.82999999999993</v>
      </c>
      <c r="R722" s="153">
        <f>IFERROR(VLOOKUP(B722,'Balancete 12.2019'!$B$10:$I$1033,8,0),0)</f>
        <v>2796.38</v>
      </c>
      <c r="S722" s="82">
        <f t="shared" si="97"/>
        <v>512.22000000000025</v>
      </c>
      <c r="T722" s="85">
        <f t="shared" si="98"/>
        <v>0.13365646371422946</v>
      </c>
      <c r="U722" s="153">
        <f>IFERROR(VLOOKUP(B722,'Balancete acumulado 2019'!$B$10:$I$1047,8,0),0)</f>
        <v>5163.3</v>
      </c>
    </row>
    <row r="723" spans="1:21">
      <c r="A723"/>
      <c r="B723" s="35" t="s">
        <v>4651</v>
      </c>
      <c r="C723" s="34" t="s">
        <v>4652</v>
      </c>
      <c r="D723" s="39" t="s">
        <v>4653</v>
      </c>
      <c r="E723" s="39" t="s">
        <v>6061</v>
      </c>
      <c r="F723" s="5">
        <f t="shared" si="95"/>
        <v>18</v>
      </c>
      <c r="G723" s="5" t="str">
        <f t="shared" si="96"/>
        <v>7</v>
      </c>
      <c r="H723" s="81">
        <f>IFERROR(VLOOKUP(B723,'1º SEM 2019'!$B:$I,8,0),0)</f>
        <v>205482.15</v>
      </c>
      <c r="I723" s="81">
        <f>IFERROR(VLOOKUP(B723,'07.2019'!$B$10:$J$954,8,0),0)</f>
        <v>102095.9</v>
      </c>
      <c r="J723" s="81">
        <f>IFERROR(VLOOKUP(B723,'08.2019'!$B$10:$J$983,8,0),0)</f>
        <v>206907.24</v>
      </c>
      <c r="K723" s="82">
        <f t="shared" si="99"/>
        <v>104811.34</v>
      </c>
      <c r="L723" s="81">
        <f>IFERROR(VLOOKUP(B723,'09.2019'!$B$12:$J$998,8,0),0)</f>
        <v>312151.96000000002</v>
      </c>
      <c r="M723" s="82">
        <f t="shared" si="100"/>
        <v>105244.72000000003</v>
      </c>
      <c r="N723" s="81">
        <f>IFERROR(VLOOKUP(B723,'Balancete 10.2019'!$B$10:$J$1020,8,0),0)</f>
        <v>415819.85</v>
      </c>
      <c r="O723" s="82">
        <f t="shared" si="101"/>
        <v>103667.88999999996</v>
      </c>
      <c r="P723" s="153">
        <f>IFERROR(VLOOKUP(B723,'Balancete 11.2019'!$B$11:$I$1020,8,0),0)</f>
        <v>531995.30000000005</v>
      </c>
      <c r="Q723" s="82">
        <f t="shared" si="102"/>
        <v>116175.45000000007</v>
      </c>
      <c r="R723" s="153">
        <f>IFERROR(VLOOKUP(B723,'Balancete 12.2019'!$B$10:$I$1033,8,0),0)</f>
        <v>534502.43000000005</v>
      </c>
      <c r="S723" s="82">
        <f t="shared" si="97"/>
        <v>2507.1300000000047</v>
      </c>
      <c r="T723" s="85">
        <f t="shared" si="98"/>
        <v>-0.97841945092530302</v>
      </c>
      <c r="U723" s="153">
        <f>IFERROR(VLOOKUP(B723,'Balancete acumulado 2019'!$B$10:$I$1047,8,0),0)</f>
        <v>739984.58</v>
      </c>
    </row>
    <row r="724" spans="1:21">
      <c r="A724"/>
      <c r="B724" s="35" t="s">
        <v>4654</v>
      </c>
      <c r="C724" s="34" t="s">
        <v>4655</v>
      </c>
      <c r="D724" s="39" t="s">
        <v>4656</v>
      </c>
      <c r="E724" s="39" t="s">
        <v>6061</v>
      </c>
      <c r="F724" s="5">
        <f t="shared" si="95"/>
        <v>18</v>
      </c>
      <c r="G724" s="5" t="str">
        <f t="shared" si="96"/>
        <v>7</v>
      </c>
      <c r="H724" s="81">
        <f>IFERROR(VLOOKUP(B724,'1º SEM 2019'!$B:$I,8,0),0)</f>
        <v>182264.97</v>
      </c>
      <c r="I724" s="81">
        <f>IFERROR(VLOOKUP(B724,'07.2019'!$B$10:$J$954,8,0),0)</f>
        <v>25774.13</v>
      </c>
      <c r="J724" s="81">
        <f>IFERROR(VLOOKUP(B724,'08.2019'!$B$10:$J$983,8,0),0)</f>
        <v>92423.97</v>
      </c>
      <c r="K724" s="82">
        <f t="shared" si="99"/>
        <v>66649.84</v>
      </c>
      <c r="L724" s="81">
        <f>IFERROR(VLOOKUP(B724,'09.2019'!$B$12:$J$998,8,0),0)</f>
        <v>125952.76</v>
      </c>
      <c r="M724" s="82">
        <f t="shared" si="100"/>
        <v>33528.789999999994</v>
      </c>
      <c r="N724" s="81">
        <f>IFERROR(VLOOKUP(B724,'Balancete 10.2019'!$B$10:$J$1020,8,0),0)</f>
        <v>178856.65</v>
      </c>
      <c r="O724" s="82">
        <f t="shared" si="101"/>
        <v>52903.89</v>
      </c>
      <c r="P724" s="153">
        <f>IFERROR(VLOOKUP(B724,'Balancete 11.2019'!$B$11:$I$1020,8,0),0)</f>
        <v>213992.7</v>
      </c>
      <c r="Q724" s="82">
        <f t="shared" si="102"/>
        <v>35136.050000000017</v>
      </c>
      <c r="R724" s="153">
        <f>IFERROR(VLOOKUP(B724,'Balancete 12.2019'!$B$10:$I$1033,8,0),0)</f>
        <v>297879.96000000002</v>
      </c>
      <c r="S724" s="82">
        <f t="shared" si="97"/>
        <v>83887.260000000009</v>
      </c>
      <c r="T724" s="85">
        <f t="shared" si="98"/>
        <v>1.3874983101401543</v>
      </c>
      <c r="U724" s="153">
        <f>IFERROR(VLOOKUP(B724,'Balancete acumulado 2019'!$B$10:$I$1047,8,0),0)</f>
        <v>480144.93</v>
      </c>
    </row>
    <row r="725" spans="1:21">
      <c r="A725"/>
      <c r="B725" s="35" t="s">
        <v>4657</v>
      </c>
      <c r="C725" s="34" t="s">
        <v>4658</v>
      </c>
      <c r="D725" s="39" t="s">
        <v>4659</v>
      </c>
      <c r="E725" s="39" t="s">
        <v>6061</v>
      </c>
      <c r="F725" s="5">
        <f t="shared" si="95"/>
        <v>18</v>
      </c>
      <c r="G725" s="5" t="str">
        <f t="shared" si="96"/>
        <v>7</v>
      </c>
      <c r="H725" s="81">
        <f>IFERROR(VLOOKUP(B725,'1º SEM 2019'!$B:$I,8,0),0)</f>
        <v>234818.31</v>
      </c>
      <c r="I725" s="81">
        <f>IFERROR(VLOOKUP(B725,'07.2019'!$B$10:$J$954,8,0),0)</f>
        <v>40151.360000000001</v>
      </c>
      <c r="J725" s="81">
        <f>IFERROR(VLOOKUP(B725,'08.2019'!$B$10:$J$983,8,0),0)</f>
        <v>85773.21</v>
      </c>
      <c r="K725" s="82">
        <f t="shared" si="99"/>
        <v>45621.850000000006</v>
      </c>
      <c r="L725" s="81">
        <f>IFERROR(VLOOKUP(B725,'09.2019'!$B$12:$J$998,8,0),0)</f>
        <v>134730.14000000001</v>
      </c>
      <c r="M725" s="82">
        <f t="shared" si="100"/>
        <v>48956.930000000008</v>
      </c>
      <c r="N725" s="81">
        <f>IFERROR(VLOOKUP(B725,'Balancete 10.2019'!$B$10:$J$1020,8,0),0)</f>
        <v>199712.73</v>
      </c>
      <c r="O725" s="82">
        <f t="shared" si="101"/>
        <v>64982.59</v>
      </c>
      <c r="P725" s="153">
        <f>IFERROR(VLOOKUP(B725,'Balancete 11.2019'!$B$11:$I$1020,8,0),0)</f>
        <v>252844.31</v>
      </c>
      <c r="Q725" s="82">
        <f t="shared" si="102"/>
        <v>53131.579999999987</v>
      </c>
      <c r="R725" s="153">
        <f>IFERROR(VLOOKUP(B725,'Balancete 12.2019'!$B$10:$I$1033,8,0),0)</f>
        <v>309838.53000000003</v>
      </c>
      <c r="S725" s="82">
        <f t="shared" si="97"/>
        <v>56994.22000000003</v>
      </c>
      <c r="T725" s="85">
        <f t="shared" si="98"/>
        <v>7.2699513170887187E-2</v>
      </c>
      <c r="U725" s="153">
        <f>IFERROR(VLOOKUP(B725,'Balancete acumulado 2019'!$B$10:$I$1047,8,0),0)</f>
        <v>544656.84</v>
      </c>
    </row>
    <row r="726" spans="1:21">
      <c r="A726"/>
      <c r="B726" s="35" t="s">
        <v>4660</v>
      </c>
      <c r="C726" s="34" t="s">
        <v>4661</v>
      </c>
      <c r="D726" s="39" t="s">
        <v>4662</v>
      </c>
      <c r="E726" s="39" t="s">
        <v>6061</v>
      </c>
      <c r="F726" s="5">
        <f t="shared" si="95"/>
        <v>18</v>
      </c>
      <c r="G726" s="5" t="str">
        <f t="shared" si="96"/>
        <v>7</v>
      </c>
      <c r="H726" s="81">
        <f>IFERROR(VLOOKUP(B726,'1º SEM 2019'!$B:$I,8,0),0)</f>
        <v>107721.03</v>
      </c>
      <c r="I726" s="81">
        <f>IFERROR(VLOOKUP(B726,'07.2019'!$B$10:$J$954,8,0),0)</f>
        <v>19727.52</v>
      </c>
      <c r="J726" s="81">
        <f>IFERROR(VLOOKUP(B726,'08.2019'!$B$10:$J$983,8,0),0)</f>
        <v>38183.230000000003</v>
      </c>
      <c r="K726" s="82">
        <f t="shared" si="99"/>
        <v>18455.710000000003</v>
      </c>
      <c r="L726" s="81">
        <f>IFERROR(VLOOKUP(B726,'09.2019'!$B$12:$J$998,8,0),0)</f>
        <v>56885.73</v>
      </c>
      <c r="M726" s="82">
        <f t="shared" si="100"/>
        <v>18702.5</v>
      </c>
      <c r="N726" s="81">
        <f>IFERROR(VLOOKUP(B726,'Balancete 10.2019'!$B$10:$J$1020,8,0),0)</f>
        <v>77831.42</v>
      </c>
      <c r="O726" s="82">
        <f t="shared" si="101"/>
        <v>20945.689999999995</v>
      </c>
      <c r="P726" s="153">
        <f>IFERROR(VLOOKUP(B726,'Balancete 11.2019'!$B$11:$I$1020,8,0),0)</f>
        <v>97516.61</v>
      </c>
      <c r="Q726" s="82">
        <f t="shared" si="102"/>
        <v>19685.190000000002</v>
      </c>
      <c r="R726" s="153">
        <f>IFERROR(VLOOKUP(B726,'Balancete 12.2019'!$B$10:$I$1033,8,0),0)</f>
        <v>117188.54</v>
      </c>
      <c r="S726" s="82">
        <f t="shared" si="97"/>
        <v>19671.929999999993</v>
      </c>
      <c r="T726" s="85">
        <f t="shared" si="98"/>
        <v>-6.7360284559148109E-4</v>
      </c>
      <c r="U726" s="153">
        <f>IFERROR(VLOOKUP(B726,'Balancete acumulado 2019'!$B$10:$I$1047,8,0),0)</f>
        <v>224909.57</v>
      </c>
    </row>
    <row r="727" spans="1:21">
      <c r="A727"/>
      <c r="B727" s="35" t="s">
        <v>4663</v>
      </c>
      <c r="C727" s="34" t="s">
        <v>4664</v>
      </c>
      <c r="D727" s="39" t="s">
        <v>4665</v>
      </c>
      <c r="E727" s="39" t="s">
        <v>6061</v>
      </c>
      <c r="F727" s="5">
        <f t="shared" si="95"/>
        <v>18</v>
      </c>
      <c r="G727" s="5" t="str">
        <f t="shared" si="96"/>
        <v>7</v>
      </c>
      <c r="H727" s="81">
        <f>IFERROR(VLOOKUP(B727,'1º SEM 2019'!$B:$I,8,0),0)</f>
        <v>95697.98</v>
      </c>
      <c r="I727" s="81">
        <f>IFERROR(VLOOKUP(B727,'07.2019'!$B$10:$J$954,8,0),0)</f>
        <v>3390.97</v>
      </c>
      <c r="J727" s="81">
        <f>IFERROR(VLOOKUP(B727,'08.2019'!$B$10:$J$983,8,0),0)</f>
        <v>15385.34</v>
      </c>
      <c r="K727" s="82">
        <f t="shared" si="99"/>
        <v>11994.37</v>
      </c>
      <c r="L727" s="81">
        <f>IFERROR(VLOOKUP(B727,'09.2019'!$B$12:$J$998,8,0),0)</f>
        <v>20245.349999999999</v>
      </c>
      <c r="M727" s="82">
        <f t="shared" si="100"/>
        <v>4860.0099999999984</v>
      </c>
      <c r="N727" s="81">
        <f>IFERROR(VLOOKUP(B727,'Balancete 10.2019'!$B$10:$J$1020,8,0),0)</f>
        <v>22436.39</v>
      </c>
      <c r="O727" s="82">
        <f t="shared" si="101"/>
        <v>2191.0400000000009</v>
      </c>
      <c r="P727" s="153">
        <f>IFERROR(VLOOKUP(B727,'Balancete 11.2019'!$B$11:$I$1020,8,0),0)</f>
        <v>25556.959999999999</v>
      </c>
      <c r="Q727" s="82">
        <f t="shared" si="102"/>
        <v>3120.5699999999997</v>
      </c>
      <c r="R727" s="153">
        <f>IFERROR(VLOOKUP(B727,'Balancete 12.2019'!$B$10:$I$1033,8,0),0)</f>
        <v>26888.22</v>
      </c>
      <c r="S727" s="82">
        <f t="shared" si="97"/>
        <v>1331.260000000002</v>
      </c>
      <c r="T727" s="85">
        <f t="shared" si="98"/>
        <v>-0.57339204055669246</v>
      </c>
      <c r="U727" s="153">
        <f>IFERROR(VLOOKUP(B727,'Balancete acumulado 2019'!$B$10:$I$1047,8,0),0)</f>
        <v>122586.2</v>
      </c>
    </row>
    <row r="728" spans="1:21">
      <c r="A728"/>
      <c r="B728" s="35" t="s">
        <v>4666</v>
      </c>
      <c r="C728" s="34" t="s">
        <v>4667</v>
      </c>
      <c r="D728" s="39" t="s">
        <v>4668</v>
      </c>
      <c r="E728" s="39" t="s">
        <v>6061</v>
      </c>
      <c r="F728" s="5">
        <f t="shared" si="95"/>
        <v>18</v>
      </c>
      <c r="G728" s="5" t="str">
        <f t="shared" si="96"/>
        <v>7</v>
      </c>
      <c r="H728" s="81"/>
      <c r="I728" s="81"/>
      <c r="J728" s="81"/>
      <c r="K728" s="82"/>
      <c r="L728" s="81"/>
      <c r="M728" s="82"/>
      <c r="N728" s="81"/>
      <c r="O728" s="82"/>
      <c r="P728" s="153"/>
      <c r="Q728" s="82"/>
      <c r="R728" s="153">
        <f>IFERROR(VLOOKUP(B728,'Balancete 12.2019'!$B$10:$I$1033,8,0),0)</f>
        <v>0</v>
      </c>
      <c r="S728" s="82">
        <f t="shared" si="97"/>
        <v>0</v>
      </c>
      <c r="T728" s="85">
        <f t="shared" si="98"/>
        <v>0</v>
      </c>
      <c r="U728" s="153">
        <f>IFERROR(VLOOKUP(B728,'Balancete acumulado 2019'!$B$10:$I$1047,8,0),0)</f>
        <v>3901.86</v>
      </c>
    </row>
    <row r="729" spans="1:21">
      <c r="A729"/>
      <c r="B729" s="35" t="s">
        <v>12602</v>
      </c>
      <c r="C729" s="34" t="s">
        <v>14484</v>
      </c>
      <c r="D729" s="39" t="s">
        <v>14485</v>
      </c>
      <c r="E729" s="39" t="s">
        <v>6061</v>
      </c>
      <c r="F729" s="5">
        <f t="shared" si="95"/>
        <v>18</v>
      </c>
      <c r="G729" s="5" t="str">
        <f t="shared" si="96"/>
        <v>7</v>
      </c>
      <c r="H729" s="81">
        <f>IFERROR(VLOOKUP(B729,'1º SEM 2019'!$B:$I,8,0),0)</f>
        <v>0</v>
      </c>
      <c r="I729" s="81">
        <f>IFERROR(VLOOKUP(B729,'07.2019'!$B$10:$J$954,8,0),0)</f>
        <v>0</v>
      </c>
      <c r="J729" s="81">
        <f>IFERROR(VLOOKUP(B729,'08.2019'!$B$10:$J$983,8,0),0)</f>
        <v>0</v>
      </c>
      <c r="K729" s="82">
        <f t="shared" si="99"/>
        <v>0</v>
      </c>
      <c r="L729" s="81">
        <f>IFERROR(VLOOKUP(B729,'09.2019'!$B$12:$J$998,8,0),0)</f>
        <v>0</v>
      </c>
      <c r="M729" s="82">
        <f t="shared" si="100"/>
        <v>0</v>
      </c>
      <c r="N729" s="81">
        <f>IFERROR(VLOOKUP(B729,'Balancete 10.2019'!$B$10:$J$1020,8,0),0)</f>
        <v>0</v>
      </c>
      <c r="O729" s="82">
        <f t="shared" si="101"/>
        <v>0</v>
      </c>
      <c r="P729" s="153">
        <f>IFERROR(VLOOKUP(B729,'Balancete 11.2019'!$B$11:$I$1020,8,0),0)</f>
        <v>4.41</v>
      </c>
      <c r="Q729" s="82">
        <f t="shared" si="102"/>
        <v>4.41</v>
      </c>
      <c r="R729" s="153">
        <f>IFERROR(VLOOKUP(B729,'Balancete 12.2019'!$B$10:$I$1033,8,0),0)</f>
        <v>4.47</v>
      </c>
      <c r="S729" s="82">
        <f t="shared" si="97"/>
        <v>5.9999999999999609E-2</v>
      </c>
      <c r="T729" s="85">
        <f t="shared" si="98"/>
        <v>-0.98639455782312935</v>
      </c>
      <c r="U729" s="153">
        <f>IFERROR(VLOOKUP(B729,'Balancete acumulado 2019'!$B$10:$I$1047,8,0),0)</f>
        <v>4.47</v>
      </c>
    </row>
    <row r="730" spans="1:21">
      <c r="A730"/>
      <c r="B730" s="35" t="s">
        <v>4669</v>
      </c>
      <c r="C730" s="34" t="s">
        <v>4670</v>
      </c>
      <c r="D730" s="39" t="s">
        <v>4671</v>
      </c>
      <c r="E730" s="39" t="s">
        <v>6061</v>
      </c>
      <c r="F730" s="5">
        <f t="shared" si="95"/>
        <v>18</v>
      </c>
      <c r="G730" s="5" t="str">
        <f t="shared" si="96"/>
        <v>7</v>
      </c>
      <c r="H730" s="81">
        <f>IFERROR(VLOOKUP(B730,'1º SEM 2019'!$B:$I,8,0),0)</f>
        <v>15198.39</v>
      </c>
      <c r="I730" s="81">
        <f>IFERROR(VLOOKUP(B730,'07.2019'!$B$10:$J$954,8,0),0)</f>
        <v>1584.3</v>
      </c>
      <c r="J730" s="81">
        <f>IFERROR(VLOOKUP(B730,'08.2019'!$B$10:$J$983,8,0),0)</f>
        <v>4304.8</v>
      </c>
      <c r="K730" s="82">
        <f t="shared" si="99"/>
        <v>2720.5</v>
      </c>
      <c r="L730" s="81">
        <f>IFERROR(VLOOKUP(B730,'09.2019'!$B$12:$J$998,8,0),0)</f>
        <v>7152.55</v>
      </c>
      <c r="M730" s="82">
        <f t="shared" si="100"/>
        <v>2847.75</v>
      </c>
      <c r="N730" s="81">
        <f>IFERROR(VLOOKUP(B730,'Balancete 10.2019'!$B$10:$J$1020,8,0),0)</f>
        <v>8455.5499999999993</v>
      </c>
      <c r="O730" s="82">
        <f t="shared" si="101"/>
        <v>1302.9999999999991</v>
      </c>
      <c r="P730" s="153">
        <f>IFERROR(VLOOKUP(B730,'Balancete 11.2019'!$B$11:$I$1020,8,0),0)</f>
        <v>9731.5499999999993</v>
      </c>
      <c r="Q730" s="82">
        <f t="shared" si="102"/>
        <v>1276</v>
      </c>
      <c r="R730" s="153">
        <f>IFERROR(VLOOKUP(B730,'Balancete 12.2019'!$B$10:$I$1033,8,0),0)</f>
        <v>12184.28</v>
      </c>
      <c r="S730" s="82">
        <f t="shared" si="97"/>
        <v>2452.7300000000014</v>
      </c>
      <c r="T730" s="85">
        <f t="shared" si="98"/>
        <v>0.92220219435736794</v>
      </c>
      <c r="U730" s="153">
        <f>IFERROR(VLOOKUP(B730,'Balancete acumulado 2019'!$B$10:$I$1047,8,0),0)</f>
        <v>27382.67</v>
      </c>
    </row>
    <row r="731" spans="1:21" hidden="1">
      <c r="A731"/>
      <c r="B731" s="35" t="s">
        <v>4672</v>
      </c>
      <c r="C731" s="34" t="s">
        <v>1</v>
      </c>
      <c r="D731" s="35" t="s">
        <v>4673</v>
      </c>
      <c r="E731" s="39"/>
      <c r="F731" s="5">
        <f t="shared" si="95"/>
        <v>13</v>
      </c>
      <c r="G731" s="5" t="str">
        <f t="shared" si="96"/>
        <v>7</v>
      </c>
      <c r="H731" s="81">
        <f>IFERROR(VLOOKUP(B731,'1º SEM 2019'!$B:$I,8,0),0)</f>
        <v>9968264.7400000002</v>
      </c>
      <c r="I731" s="81">
        <f>IFERROR(VLOOKUP(B731,'07.2019'!$B$10:$J$954,8,0),0)</f>
        <v>2058079.2</v>
      </c>
      <c r="J731" s="81">
        <f>IFERROR(VLOOKUP(B731,'08.2019'!$B$10:$J$983,8,0),0)</f>
        <v>5293580.95</v>
      </c>
      <c r="K731" s="82">
        <f t="shared" si="99"/>
        <v>3235501.75</v>
      </c>
      <c r="L731" s="81">
        <f>IFERROR(VLOOKUP(B731,'09.2019'!$B$12:$J$998,8,0),0)</f>
        <v>6487787.8200000003</v>
      </c>
      <c r="M731" s="82">
        <f t="shared" si="100"/>
        <v>1194206.8700000001</v>
      </c>
      <c r="N731" s="81">
        <f>IFERROR(VLOOKUP(B731,'Balancete 10.2019'!$B$10:$J$1020,8,0),0)</f>
        <v>8076348.8300000001</v>
      </c>
      <c r="O731" s="82">
        <f t="shared" si="101"/>
        <v>1588561.0099999998</v>
      </c>
      <c r="P731" s="153">
        <f>IFERROR(VLOOKUP(B731,'Balancete 11.2019'!$B$11:$I$1020,8,0),0)</f>
        <v>9032940.8300000001</v>
      </c>
      <c r="Q731" s="82">
        <f t="shared" si="102"/>
        <v>956592</v>
      </c>
      <c r="R731" s="153">
        <f>IFERROR(VLOOKUP(B731,'Balancete 12.2019'!$B$10:$I$1033,8,0),0)</f>
        <v>10097716.199999999</v>
      </c>
      <c r="S731" s="82">
        <f t="shared" si="97"/>
        <v>1064775.3699999992</v>
      </c>
      <c r="T731" s="85">
        <f t="shared" si="98"/>
        <v>0.11309248875173439</v>
      </c>
      <c r="U731" s="153">
        <f>IFERROR(VLOOKUP(B731,'Balancete acumulado 2019'!$B$10:$I$1047,8,0),0)</f>
        <v>20065980.940000001</v>
      </c>
    </row>
    <row r="732" spans="1:21" hidden="1">
      <c r="A732"/>
      <c r="B732" s="35" t="s">
        <v>4674</v>
      </c>
      <c r="C732" s="34" t="s">
        <v>1</v>
      </c>
      <c r="D732" s="35" t="s">
        <v>4675</v>
      </c>
      <c r="E732" s="39"/>
      <c r="F732" s="5">
        <f t="shared" si="95"/>
        <v>13</v>
      </c>
      <c r="G732" s="5" t="str">
        <f t="shared" si="96"/>
        <v>7</v>
      </c>
      <c r="H732" s="81">
        <f>IFERROR(VLOOKUP(B732,'1º SEM 2019'!$B:$I,8,0),0)</f>
        <v>2628453.3199999998</v>
      </c>
      <c r="I732" s="81">
        <f>IFERROR(VLOOKUP(B732,'07.2019'!$B$10:$J$954,8,0),0)</f>
        <v>541217.74</v>
      </c>
      <c r="J732" s="81">
        <f>IFERROR(VLOOKUP(B732,'08.2019'!$B$10:$J$983,8,0),0)</f>
        <v>2213099.56</v>
      </c>
      <c r="K732" s="82">
        <f t="shared" si="99"/>
        <v>1671881.82</v>
      </c>
      <c r="L732" s="81">
        <f>IFERROR(VLOOKUP(B732,'09.2019'!$B$12:$J$998,8,0),0)</f>
        <v>2401634.3199999998</v>
      </c>
      <c r="M732" s="82">
        <f t="shared" si="100"/>
        <v>188534.75999999978</v>
      </c>
      <c r="N732" s="81">
        <f>IFERROR(VLOOKUP(B732,'Balancete 10.2019'!$B$10:$J$1020,8,0),0)</f>
        <v>2868832.17</v>
      </c>
      <c r="O732" s="82">
        <f t="shared" si="101"/>
        <v>467197.85000000009</v>
      </c>
      <c r="P732" s="153">
        <f>IFERROR(VLOOKUP(B732,'Balancete 11.2019'!$B$11:$I$1020,8,0),0)</f>
        <v>2967481.33</v>
      </c>
      <c r="Q732" s="82">
        <f t="shared" si="102"/>
        <v>98649.160000000149</v>
      </c>
      <c r="R732" s="153">
        <f>IFERROR(VLOOKUP(B732,'Balancete 12.2019'!$B$10:$I$1033,8,0),0)</f>
        <v>2972472.43</v>
      </c>
      <c r="S732" s="82">
        <f t="shared" si="97"/>
        <v>4991.1000000000931</v>
      </c>
      <c r="T732" s="85">
        <f t="shared" si="98"/>
        <v>-0.94940554993068282</v>
      </c>
      <c r="U732" s="153">
        <f>IFERROR(VLOOKUP(B732,'Balancete acumulado 2019'!$B$10:$I$1047,8,0),0)</f>
        <v>5600925.75</v>
      </c>
    </row>
    <row r="733" spans="1:21">
      <c r="A733"/>
      <c r="B733" s="35" t="s">
        <v>4676</v>
      </c>
      <c r="C733" s="34" t="s">
        <v>4677</v>
      </c>
      <c r="D733" s="35" t="s">
        <v>4678</v>
      </c>
      <c r="E733" s="39" t="s">
        <v>6050</v>
      </c>
      <c r="F733" s="5">
        <f t="shared" si="95"/>
        <v>18</v>
      </c>
      <c r="G733" s="5" t="str">
        <f t="shared" si="96"/>
        <v>7</v>
      </c>
      <c r="H733" s="81">
        <f>IFERROR(VLOOKUP(B733,'1º SEM 2019'!$B:$I,8,0),0)</f>
        <v>1347135.52</v>
      </c>
      <c r="I733" s="81">
        <f>IFERROR(VLOOKUP(B733,'07.2019'!$B$10:$J$954,8,0),0)</f>
        <v>26513.26</v>
      </c>
      <c r="J733" s="81">
        <f>IFERROR(VLOOKUP(B733,'08.2019'!$B$10:$J$983,8,0),0)</f>
        <v>601581.19999999995</v>
      </c>
      <c r="K733" s="82">
        <f t="shared" si="99"/>
        <v>575067.93999999994</v>
      </c>
      <c r="L733" s="81">
        <f>IFERROR(VLOOKUP(B733,'09.2019'!$B$12:$J$998,8,0),0)</f>
        <v>601866.18999999994</v>
      </c>
      <c r="M733" s="82">
        <f t="shared" si="100"/>
        <v>284.98999999999069</v>
      </c>
      <c r="N733" s="81">
        <f>IFERROR(VLOOKUP(B733,'Balancete 10.2019'!$B$10:$J$1020,8,0),0)</f>
        <v>622274.19999999995</v>
      </c>
      <c r="O733" s="82">
        <f t="shared" si="101"/>
        <v>20408.010000000009</v>
      </c>
      <c r="P733" s="153">
        <f>IFERROR(VLOOKUP(B733,'Balancete 11.2019'!$B$11:$I$1020,8,0),0)</f>
        <v>631403.44999999995</v>
      </c>
      <c r="Q733" s="82">
        <f t="shared" si="102"/>
        <v>9129.25</v>
      </c>
      <c r="R733" s="153">
        <f>IFERROR(VLOOKUP(B733,'Balancete 12.2019'!$B$10:$I$1033,8,0),0)</f>
        <v>631903.44999999995</v>
      </c>
      <c r="S733" s="82">
        <f t="shared" si="97"/>
        <v>500</v>
      </c>
      <c r="T733" s="85">
        <f t="shared" si="98"/>
        <v>-0.94523098830681596</v>
      </c>
      <c r="U733" s="153">
        <f>IFERROR(VLOOKUP(B733,'Balancete acumulado 2019'!$B$10:$I$1047,8,0),0)</f>
        <v>1979038.97</v>
      </c>
    </row>
    <row r="734" spans="1:21">
      <c r="A734"/>
      <c r="B734" s="35" t="s">
        <v>4679</v>
      </c>
      <c r="C734" s="34" t="s">
        <v>4680</v>
      </c>
      <c r="D734" s="35" t="s">
        <v>4681</v>
      </c>
      <c r="E734" s="39" t="s">
        <v>6050</v>
      </c>
      <c r="F734" s="5">
        <f t="shared" si="95"/>
        <v>18</v>
      </c>
      <c r="G734" s="5" t="str">
        <f t="shared" si="96"/>
        <v>7</v>
      </c>
      <c r="H734" s="81">
        <f>IFERROR(VLOOKUP(B734,'1º SEM 2019'!$B:$I,8,0),0)</f>
        <v>328842.43</v>
      </c>
      <c r="I734" s="81">
        <f>IFERROR(VLOOKUP(B734,'07.2019'!$B$10:$J$954,8,0),0)</f>
        <v>8136</v>
      </c>
      <c r="J734" s="81">
        <f>IFERROR(VLOOKUP(B734,'08.2019'!$B$10:$J$983,8,0),0)</f>
        <v>958136</v>
      </c>
      <c r="K734" s="82">
        <f t="shared" si="99"/>
        <v>950000</v>
      </c>
      <c r="L734" s="81">
        <f>IFERROR(VLOOKUP(B734,'09.2019'!$B$12:$J$998,8,0),0)</f>
        <v>1004736.13</v>
      </c>
      <c r="M734" s="82">
        <f t="shared" si="100"/>
        <v>46600.130000000005</v>
      </c>
      <c r="N734" s="81">
        <f>IFERROR(VLOOKUP(B734,'Balancete 10.2019'!$B$10:$J$1020,8,0),0)</f>
        <v>1138369.5900000001</v>
      </c>
      <c r="O734" s="82">
        <f t="shared" si="101"/>
        <v>133633.46000000008</v>
      </c>
      <c r="P734" s="153">
        <f>IFERROR(VLOOKUP(B734,'Balancete 11.2019'!$B$11:$I$1020,8,0),0)</f>
        <v>1138369.5900000001</v>
      </c>
      <c r="Q734" s="82">
        <f t="shared" si="102"/>
        <v>0</v>
      </c>
      <c r="R734" s="153">
        <f>IFERROR(VLOOKUP(B734,'Balancete 12.2019'!$B$10:$I$1033,8,0),0)</f>
        <v>1138369.5900000001</v>
      </c>
      <c r="S734" s="82">
        <f t="shared" si="97"/>
        <v>0</v>
      </c>
      <c r="T734" s="85">
        <f t="shared" si="98"/>
        <v>0</v>
      </c>
      <c r="U734" s="153">
        <f>IFERROR(VLOOKUP(B734,'Balancete acumulado 2019'!$B$10:$I$1047,8,0),0)</f>
        <v>1467212.02</v>
      </c>
    </row>
    <row r="735" spans="1:21">
      <c r="A735"/>
      <c r="B735" s="35" t="s">
        <v>4682</v>
      </c>
      <c r="C735" s="34" t="s">
        <v>4683</v>
      </c>
      <c r="D735" s="35" t="s">
        <v>4684</v>
      </c>
      <c r="E735" s="39" t="s">
        <v>6050</v>
      </c>
      <c r="F735" s="5">
        <f t="shared" si="95"/>
        <v>18</v>
      </c>
      <c r="G735" s="5" t="str">
        <f t="shared" si="96"/>
        <v>7</v>
      </c>
      <c r="H735" s="81">
        <f>IFERROR(VLOOKUP(B735,'1º SEM 2019'!$B:$I,8,0),0)</f>
        <v>952475.37</v>
      </c>
      <c r="I735" s="81">
        <f>IFERROR(VLOOKUP(B735,'07.2019'!$B$10:$J$954,8,0),0)</f>
        <v>506568.48</v>
      </c>
      <c r="J735" s="81">
        <f>IFERROR(VLOOKUP(B735,'08.2019'!$B$10:$J$983,8,0),0)</f>
        <v>653382.36</v>
      </c>
      <c r="K735" s="82">
        <f t="shared" si="99"/>
        <v>146813.88</v>
      </c>
      <c r="L735" s="81">
        <f>IFERROR(VLOOKUP(B735,'09.2019'!$B$12:$J$998,8,0),0)</f>
        <v>795032</v>
      </c>
      <c r="M735" s="82">
        <f t="shared" si="100"/>
        <v>141649.64000000001</v>
      </c>
      <c r="N735" s="81">
        <f>IFERROR(VLOOKUP(B735,'Balancete 10.2019'!$B$10:$J$1020,8,0),0)</f>
        <v>1108188.3799999999</v>
      </c>
      <c r="O735" s="82">
        <f t="shared" si="101"/>
        <v>313156.37999999989</v>
      </c>
      <c r="P735" s="153">
        <f>IFERROR(VLOOKUP(B735,'Balancete 11.2019'!$B$11:$I$1020,8,0),0)</f>
        <v>1197708.29</v>
      </c>
      <c r="Q735" s="82">
        <f t="shared" si="102"/>
        <v>89519.910000000149</v>
      </c>
      <c r="R735" s="153">
        <f>IFERROR(VLOOKUP(B735,'Balancete 12.2019'!$B$10:$I$1033,8,0),0)</f>
        <v>1202199.3899999999</v>
      </c>
      <c r="S735" s="82">
        <f t="shared" si="97"/>
        <v>4491.0999999998603</v>
      </c>
      <c r="T735" s="85">
        <f t="shared" si="98"/>
        <v>-0.94983127217174534</v>
      </c>
      <c r="U735" s="153">
        <f>IFERROR(VLOOKUP(B735,'Balancete acumulado 2019'!$B$10:$I$1047,8,0),0)</f>
        <v>2154674.7599999998</v>
      </c>
    </row>
    <row r="736" spans="1:21" hidden="1">
      <c r="A736"/>
      <c r="B736" s="35" t="s">
        <v>4685</v>
      </c>
      <c r="C736" s="34" t="s">
        <v>1</v>
      </c>
      <c r="D736" s="35" t="s">
        <v>4686</v>
      </c>
      <c r="E736" s="139"/>
      <c r="F736" s="5">
        <f t="shared" si="95"/>
        <v>13</v>
      </c>
      <c r="G736" s="5" t="str">
        <f t="shared" si="96"/>
        <v>7</v>
      </c>
      <c r="H736" s="81">
        <f>IFERROR(VLOOKUP(B736,'1º SEM 2019'!$B:$I,8,0),0)</f>
        <v>157093.21</v>
      </c>
      <c r="I736" s="81">
        <f>IFERROR(VLOOKUP(B736,'07.2019'!$B$10:$J$954,8,0),0)</f>
        <v>8510.26</v>
      </c>
      <c r="J736" s="81">
        <f>IFERROR(VLOOKUP(B736,'08.2019'!$B$10:$J$983,8,0),0)</f>
        <v>12129.96</v>
      </c>
      <c r="K736" s="82">
        <f t="shared" si="99"/>
        <v>3619.6999999999989</v>
      </c>
      <c r="L736" s="81">
        <f>IFERROR(VLOOKUP(B736,'09.2019'!$B$12:$J$998,8,0),0)</f>
        <v>13396.68</v>
      </c>
      <c r="M736" s="82">
        <f t="shared" si="100"/>
        <v>1266.7200000000012</v>
      </c>
      <c r="N736" s="81">
        <f>IFERROR(VLOOKUP(B736,'Balancete 10.2019'!$B$10:$J$1020,8,0),0)</f>
        <v>14415.05</v>
      </c>
      <c r="O736" s="82">
        <f t="shared" si="101"/>
        <v>1018.369999999999</v>
      </c>
      <c r="P736" s="153">
        <f>IFERROR(VLOOKUP(B736,'Balancete 11.2019'!$B$11:$I$1020,8,0),0)</f>
        <v>14912.04</v>
      </c>
      <c r="Q736" s="82">
        <f t="shared" si="102"/>
        <v>496.9900000000016</v>
      </c>
      <c r="R736" s="153">
        <f>IFERROR(VLOOKUP(B736,'Balancete 12.2019'!$B$10:$I$1033,8,0),0)</f>
        <v>15454.39</v>
      </c>
      <c r="S736" s="82">
        <f t="shared" si="97"/>
        <v>542.34999999999854</v>
      </c>
      <c r="T736" s="85">
        <f t="shared" si="98"/>
        <v>9.1269442041080895E-2</v>
      </c>
      <c r="U736" s="153">
        <f>IFERROR(VLOOKUP(B736,'Balancete acumulado 2019'!$B$10:$I$1047,8,0),0)</f>
        <v>172547.6</v>
      </c>
    </row>
    <row r="737" spans="1:21">
      <c r="A737"/>
      <c r="B737" s="35" t="s">
        <v>4687</v>
      </c>
      <c r="C737" s="34" t="s">
        <v>4688</v>
      </c>
      <c r="D737" s="35" t="s">
        <v>3337</v>
      </c>
      <c r="E737" s="139" t="s">
        <v>6066</v>
      </c>
      <c r="F737" s="5">
        <f t="shared" si="95"/>
        <v>18</v>
      </c>
      <c r="G737" s="5" t="str">
        <f t="shared" si="96"/>
        <v>7</v>
      </c>
      <c r="H737" s="81">
        <f>IFERROR(VLOOKUP(B737,'1º SEM 2019'!$B:$I,8,0),0)</f>
        <v>157093.21</v>
      </c>
      <c r="I737" s="81">
        <f>IFERROR(VLOOKUP(B737,'07.2019'!$B$10:$J$954,8,0),0)</f>
        <v>8510.26</v>
      </c>
      <c r="J737" s="81">
        <f>IFERROR(VLOOKUP(B737,'08.2019'!$B$10:$J$983,8,0),0)</f>
        <v>12129.96</v>
      </c>
      <c r="K737" s="82">
        <f t="shared" si="99"/>
        <v>3619.6999999999989</v>
      </c>
      <c r="L737" s="81">
        <f>IFERROR(VLOOKUP(B737,'09.2019'!$B$12:$J$998,8,0),0)</f>
        <v>13396.68</v>
      </c>
      <c r="M737" s="82">
        <f t="shared" si="100"/>
        <v>1266.7200000000012</v>
      </c>
      <c r="N737" s="81">
        <f>IFERROR(VLOOKUP(B737,'Balancete 10.2019'!$B$10:$J$1020,8,0),0)</f>
        <v>14415.05</v>
      </c>
      <c r="O737" s="82">
        <f t="shared" si="101"/>
        <v>1018.369999999999</v>
      </c>
      <c r="P737" s="153">
        <f>IFERROR(VLOOKUP(B737,'Balancete 11.2019'!$B$11:$I$1020,8,0),0)</f>
        <v>14912.04</v>
      </c>
      <c r="Q737" s="82">
        <f t="shared" si="102"/>
        <v>496.9900000000016</v>
      </c>
      <c r="R737" s="153">
        <f>IFERROR(VLOOKUP(B737,'Balancete 12.2019'!$B$10:$I$1033,8,0),0)</f>
        <v>15454.39</v>
      </c>
      <c r="S737" s="82">
        <f t="shared" si="97"/>
        <v>542.34999999999854</v>
      </c>
      <c r="T737" s="85">
        <f t="shared" si="98"/>
        <v>9.1269442041080895E-2</v>
      </c>
      <c r="U737" s="153">
        <f>IFERROR(VLOOKUP(B737,'Balancete acumulado 2019'!$B$10:$I$1047,8,0),0)</f>
        <v>172547.6</v>
      </c>
    </row>
    <row r="738" spans="1:21" hidden="1">
      <c r="A738"/>
      <c r="B738" s="35" t="s">
        <v>4689</v>
      </c>
      <c r="C738" s="34" t="s">
        <v>1</v>
      </c>
      <c r="D738" s="35" t="s">
        <v>4690</v>
      </c>
      <c r="E738" s="39"/>
      <c r="F738" s="5">
        <f t="shared" si="95"/>
        <v>13</v>
      </c>
      <c r="G738" s="5" t="str">
        <f t="shared" si="96"/>
        <v>7</v>
      </c>
      <c r="H738" s="81">
        <f>IFERROR(VLOOKUP(B738,'1º SEM 2019'!$B:$I,8,0),0)</f>
        <v>4554089.67</v>
      </c>
      <c r="I738" s="81">
        <f>IFERROR(VLOOKUP(B738,'07.2019'!$B$10:$J$954,8,0),0)</f>
        <v>841448.34</v>
      </c>
      <c r="J738" s="81">
        <f>IFERROR(VLOOKUP(B738,'08.2019'!$B$10:$J$983,8,0),0)</f>
        <v>1585232.32</v>
      </c>
      <c r="K738" s="82">
        <f t="shared" si="99"/>
        <v>743783.9800000001</v>
      </c>
      <c r="L738" s="81">
        <f>IFERROR(VLOOKUP(B738,'09.2019'!$B$12:$J$998,8,0),0)</f>
        <v>2256548.7599999998</v>
      </c>
      <c r="M738" s="82">
        <f t="shared" si="100"/>
        <v>671316.43999999971</v>
      </c>
      <c r="N738" s="81">
        <f>IFERROR(VLOOKUP(B738,'Balancete 10.2019'!$B$10:$J$1020,8,0),0)</f>
        <v>2940582.9</v>
      </c>
      <c r="O738" s="82">
        <f t="shared" si="101"/>
        <v>684034.14000000013</v>
      </c>
      <c r="P738" s="153">
        <f>IFERROR(VLOOKUP(B738,'Balancete 11.2019'!$B$11:$I$1020,8,0),0)</f>
        <v>3484921.36</v>
      </c>
      <c r="Q738" s="82">
        <f t="shared" si="102"/>
        <v>544338.46</v>
      </c>
      <c r="R738" s="153">
        <f>IFERROR(VLOOKUP(B738,'Balancete 12.2019'!$B$10:$I$1033,8,0),0)</f>
        <v>4005427.64</v>
      </c>
      <c r="S738" s="82">
        <f t="shared" si="97"/>
        <v>520506.28000000026</v>
      </c>
      <c r="T738" s="85">
        <f t="shared" si="98"/>
        <v>-4.3781914656553345E-2</v>
      </c>
      <c r="U738" s="153">
        <f>IFERROR(VLOOKUP(B738,'Balancete acumulado 2019'!$B$10:$I$1047,8,0),0)</f>
        <v>8559517.3100000005</v>
      </c>
    </row>
    <row r="739" spans="1:21">
      <c r="A739"/>
      <c r="B739" s="35" t="s">
        <v>4691</v>
      </c>
      <c r="C739" s="34" t="s">
        <v>4692</v>
      </c>
      <c r="D739" s="35" t="s">
        <v>4693</v>
      </c>
      <c r="E739" s="39" t="s">
        <v>6065</v>
      </c>
      <c r="F739" s="5">
        <f t="shared" si="95"/>
        <v>18</v>
      </c>
      <c r="G739" s="5" t="str">
        <f t="shared" si="96"/>
        <v>7</v>
      </c>
      <c r="H739" s="81">
        <f>IFERROR(VLOOKUP(B739,'1º SEM 2019'!$B:$I,8,0),0)</f>
        <v>4554089.67</v>
      </c>
      <c r="I739" s="81">
        <f>IFERROR(VLOOKUP(B739,'07.2019'!$B$10:$J$954,8,0),0)</f>
        <v>841448.34</v>
      </c>
      <c r="J739" s="81">
        <f>IFERROR(VLOOKUP(B739,'08.2019'!$B$10:$J$983,8,0),0)</f>
        <v>1585232.32</v>
      </c>
      <c r="K739" s="82">
        <f t="shared" si="99"/>
        <v>743783.9800000001</v>
      </c>
      <c r="L739" s="81">
        <f>IFERROR(VLOOKUP(B739,'09.2019'!$B$12:$J$998,8,0),0)</f>
        <v>2256548.7599999998</v>
      </c>
      <c r="M739" s="82">
        <f t="shared" si="100"/>
        <v>671316.43999999971</v>
      </c>
      <c r="N739" s="81">
        <f>IFERROR(VLOOKUP(B739,'Balancete 10.2019'!$B$10:$J$1020,8,0),0)</f>
        <v>2940582.9</v>
      </c>
      <c r="O739" s="82">
        <f t="shared" si="101"/>
        <v>684034.14000000013</v>
      </c>
      <c r="P739" s="153">
        <f>IFERROR(VLOOKUP(B739,'Balancete 11.2019'!$B$11:$I$1020,8,0),0)</f>
        <v>3484921.36</v>
      </c>
      <c r="Q739" s="82">
        <f t="shared" si="102"/>
        <v>544338.46</v>
      </c>
      <c r="R739" s="153">
        <f>IFERROR(VLOOKUP(B739,'Balancete 12.2019'!$B$10:$I$1033,8,0),0)</f>
        <v>4005427.64</v>
      </c>
      <c r="S739" s="82">
        <f t="shared" si="97"/>
        <v>520506.28000000026</v>
      </c>
      <c r="T739" s="85">
        <f t="shared" si="98"/>
        <v>-4.3781914656553345E-2</v>
      </c>
      <c r="U739" s="153">
        <f>IFERROR(VLOOKUP(B739,'Balancete acumulado 2019'!$B$10:$I$1047,8,0),0)</f>
        <v>8559517.3100000005</v>
      </c>
    </row>
    <row r="740" spans="1:21" hidden="1">
      <c r="A740"/>
      <c r="B740" s="35" t="s">
        <v>4694</v>
      </c>
      <c r="C740" s="34" t="s">
        <v>1</v>
      </c>
      <c r="D740" s="35" t="s">
        <v>4695</v>
      </c>
      <c r="E740" s="39"/>
      <c r="F740" s="5">
        <f t="shared" si="95"/>
        <v>13</v>
      </c>
      <c r="G740" s="5" t="str">
        <f t="shared" si="96"/>
        <v>7</v>
      </c>
      <c r="H740" s="81">
        <f>IFERROR(VLOOKUP(B740,'1º SEM 2019'!$B:$I,8,0),0)</f>
        <v>2294672.89</v>
      </c>
      <c r="I740" s="81">
        <f>IFERROR(VLOOKUP(B740,'07.2019'!$B$10:$J$954,8,0),0)</f>
        <v>664166.85</v>
      </c>
      <c r="J740" s="81">
        <f>IFERROR(VLOOKUP(B740,'08.2019'!$B$10:$J$983,8,0),0)</f>
        <v>1480233.46</v>
      </c>
      <c r="K740" s="82">
        <f t="shared" si="99"/>
        <v>816066.61</v>
      </c>
      <c r="L740" s="81">
        <f>IFERROR(VLOOKUP(B740,'09.2019'!$B$12:$J$998,8,0),0)</f>
        <v>1801761.55</v>
      </c>
      <c r="M740" s="82">
        <f t="shared" si="100"/>
        <v>321528.09000000008</v>
      </c>
      <c r="N740" s="81">
        <f>IFERROR(VLOOKUP(B740,'Balancete 10.2019'!$B$10:$J$1020,8,0),0)</f>
        <v>2237575.96</v>
      </c>
      <c r="O740" s="82">
        <f t="shared" si="101"/>
        <v>435814.40999999992</v>
      </c>
      <c r="P740" s="153">
        <f>IFERROR(VLOOKUP(B740,'Balancete 11.2019'!$B$11:$I$1020,8,0),0)</f>
        <v>2550592.2200000002</v>
      </c>
      <c r="Q740" s="82">
        <f t="shared" si="102"/>
        <v>313016.26000000024</v>
      </c>
      <c r="R740" s="153">
        <f>IFERROR(VLOOKUP(B740,'Balancete 12.2019'!$B$10:$I$1033,8,0),0)</f>
        <v>2866912.03</v>
      </c>
      <c r="S740" s="82">
        <f t="shared" si="97"/>
        <v>316319.80999999959</v>
      </c>
      <c r="T740" s="85">
        <f t="shared" si="98"/>
        <v>1.0553924578867946E-2</v>
      </c>
      <c r="U740" s="153">
        <f>IFERROR(VLOOKUP(B740,'Balancete acumulado 2019'!$B$10:$I$1047,8,0),0)</f>
        <v>5161584.92</v>
      </c>
    </row>
    <row r="741" spans="1:21" hidden="1">
      <c r="A741"/>
      <c r="B741" s="35" t="s">
        <v>4696</v>
      </c>
      <c r="C741" s="34" t="s">
        <v>1</v>
      </c>
      <c r="D741" s="35" t="s">
        <v>4697</v>
      </c>
      <c r="E741" s="39"/>
      <c r="F741" s="5">
        <f t="shared" si="95"/>
        <v>13</v>
      </c>
      <c r="G741" s="5" t="str">
        <f t="shared" si="96"/>
        <v>7</v>
      </c>
      <c r="H741" s="81">
        <f>IFERROR(VLOOKUP(B741,'1º SEM 2019'!$B:$I,8,0),0)</f>
        <v>2157742.1800000002</v>
      </c>
      <c r="I741" s="81">
        <f>IFERROR(VLOOKUP(B741,'07.2019'!$B$10:$J$954,8,0),0)</f>
        <v>588630.48</v>
      </c>
      <c r="J741" s="81">
        <f>IFERROR(VLOOKUP(B741,'08.2019'!$B$10:$J$983,8,0),0)</f>
        <v>1376793.89</v>
      </c>
      <c r="K741" s="82">
        <f t="shared" si="99"/>
        <v>788163.40999999992</v>
      </c>
      <c r="L741" s="81">
        <f>IFERROR(VLOOKUP(B741,'09.2019'!$B$12:$J$998,8,0),0)</f>
        <v>1684724.33</v>
      </c>
      <c r="M741" s="82">
        <f t="shared" si="100"/>
        <v>307930.44000000018</v>
      </c>
      <c r="N741" s="81">
        <f>IFERROR(VLOOKUP(B741,'Balancete 10.2019'!$B$10:$J$1020,8,0),0)</f>
        <v>2112062.56</v>
      </c>
      <c r="O741" s="82">
        <f t="shared" si="101"/>
        <v>427338.23</v>
      </c>
      <c r="P741" s="153">
        <f>IFERROR(VLOOKUP(B741,'Balancete 11.2019'!$B$11:$I$1020,8,0),0)</f>
        <v>2412089.2000000002</v>
      </c>
      <c r="Q741" s="82">
        <f t="shared" si="102"/>
        <v>300026.64000000013</v>
      </c>
      <c r="R741" s="153">
        <f>IFERROR(VLOOKUP(B741,'Balancete 12.2019'!$B$10:$I$1033,8,0),0)</f>
        <v>2677188.29</v>
      </c>
      <c r="S741" s="82">
        <f t="shared" si="97"/>
        <v>265099.08999999985</v>
      </c>
      <c r="T741" s="85">
        <f t="shared" si="98"/>
        <v>-0.11641482902984968</v>
      </c>
      <c r="U741" s="153">
        <f>IFERROR(VLOOKUP(B741,'Balancete acumulado 2019'!$B$10:$I$1047,8,0),0)</f>
        <v>4834930.47</v>
      </c>
    </row>
    <row r="742" spans="1:21">
      <c r="A742"/>
      <c r="B742" s="35" t="s">
        <v>4698</v>
      </c>
      <c r="C742" s="34" t="s">
        <v>4699</v>
      </c>
      <c r="D742" s="35" t="s">
        <v>2990</v>
      </c>
      <c r="E742" s="39" t="s">
        <v>6058</v>
      </c>
      <c r="F742" s="5">
        <f t="shared" si="95"/>
        <v>18</v>
      </c>
      <c r="G742" s="5" t="str">
        <f t="shared" si="96"/>
        <v>7</v>
      </c>
      <c r="H742" s="81"/>
      <c r="I742" s="81"/>
      <c r="J742" s="81"/>
      <c r="K742" s="82"/>
      <c r="L742" s="81"/>
      <c r="M742" s="82"/>
      <c r="N742" s="81"/>
      <c r="O742" s="82"/>
      <c r="P742" s="153"/>
      <c r="Q742" s="82"/>
      <c r="R742" s="153">
        <f>IFERROR(VLOOKUP(B742,'Balancete 12.2019'!$B$10:$I$1033,8,0),0)</f>
        <v>0</v>
      </c>
      <c r="S742" s="82">
        <f t="shared" si="97"/>
        <v>0</v>
      </c>
      <c r="T742" s="85">
        <f t="shared" si="98"/>
        <v>0</v>
      </c>
      <c r="U742" s="153">
        <f>IFERROR(VLOOKUP(B742,'Balancete acumulado 2019'!$B$10:$I$1047,8,0),0)</f>
        <v>258.74</v>
      </c>
    </row>
    <row r="743" spans="1:21">
      <c r="A743"/>
      <c r="B743" s="35" t="s">
        <v>4700</v>
      </c>
      <c r="C743" s="34" t="s">
        <v>4701</v>
      </c>
      <c r="D743" s="35" t="s">
        <v>4702</v>
      </c>
      <c r="E743" s="39" t="s">
        <v>6058</v>
      </c>
      <c r="F743" s="5">
        <f t="shared" si="95"/>
        <v>18</v>
      </c>
      <c r="G743" s="5" t="str">
        <f t="shared" si="96"/>
        <v>7</v>
      </c>
      <c r="H743" s="81">
        <f>IFERROR(VLOOKUP(B743,'1º SEM 2019'!$B:$I,8,0),0)</f>
        <v>13753.39</v>
      </c>
      <c r="I743" s="81">
        <f>IFERROR(VLOOKUP(B743,'07.2019'!$B$10:$J$954,8,0),0)</f>
        <v>9831.4699999999993</v>
      </c>
      <c r="J743" s="81">
        <f>IFERROR(VLOOKUP(B743,'08.2019'!$B$10:$J$983,8,0),0)</f>
        <v>12479.3</v>
      </c>
      <c r="K743" s="82">
        <f t="shared" si="99"/>
        <v>2647.83</v>
      </c>
      <c r="L743" s="81">
        <f>IFERROR(VLOOKUP(B743,'09.2019'!$B$12:$J$998,8,0),0)</f>
        <v>18661.580000000002</v>
      </c>
      <c r="M743" s="82">
        <f t="shared" si="100"/>
        <v>6182.2800000000025</v>
      </c>
      <c r="N743" s="81">
        <f>IFERROR(VLOOKUP(B743,'Balancete 10.2019'!$B$10:$J$1020,8,0),0)</f>
        <v>23407.38</v>
      </c>
      <c r="O743" s="82">
        <f t="shared" si="101"/>
        <v>4745.7999999999993</v>
      </c>
      <c r="P743" s="153">
        <f>IFERROR(VLOOKUP(B743,'Balancete 11.2019'!$B$11:$I$1020,8,0),0)</f>
        <v>26945.97</v>
      </c>
      <c r="Q743" s="82">
        <f t="shared" si="102"/>
        <v>3538.59</v>
      </c>
      <c r="R743" s="153">
        <f>IFERROR(VLOOKUP(B743,'Balancete 12.2019'!$B$10:$I$1033,8,0),0)</f>
        <v>27485.77</v>
      </c>
      <c r="S743" s="82">
        <f t="shared" si="97"/>
        <v>539.79999999999927</v>
      </c>
      <c r="T743" s="85">
        <f t="shared" si="98"/>
        <v>-0.84745336419308281</v>
      </c>
      <c r="U743" s="153">
        <f>IFERROR(VLOOKUP(B743,'Balancete acumulado 2019'!$B$10:$I$1047,8,0),0)</f>
        <v>41239.160000000003</v>
      </c>
    </row>
    <row r="744" spans="1:21">
      <c r="A744"/>
      <c r="B744" s="35" t="s">
        <v>4703</v>
      </c>
      <c r="C744" s="34" t="s">
        <v>4704</v>
      </c>
      <c r="D744" s="35" t="s">
        <v>4705</v>
      </c>
      <c r="E744" s="39" t="s">
        <v>6058</v>
      </c>
      <c r="F744" s="5">
        <f t="shared" si="95"/>
        <v>18</v>
      </c>
      <c r="G744" s="5" t="str">
        <f t="shared" si="96"/>
        <v>7</v>
      </c>
      <c r="H744" s="81">
        <f>IFERROR(VLOOKUP(B744,'1º SEM 2019'!$B:$I,8,0),0)</f>
        <v>14247.95</v>
      </c>
      <c r="I744" s="81">
        <f>IFERROR(VLOOKUP(B744,'07.2019'!$B$10:$J$954,8,0),0)</f>
        <v>801.02</v>
      </c>
      <c r="J744" s="81">
        <f>IFERROR(VLOOKUP(B744,'08.2019'!$B$10:$J$983,8,0),0)</f>
        <v>801.02</v>
      </c>
      <c r="K744" s="82">
        <f t="shared" si="99"/>
        <v>0</v>
      </c>
      <c r="L744" s="81">
        <f>IFERROR(VLOOKUP(B744,'09.2019'!$B$12:$J$998,8,0),0)</f>
        <v>801.02</v>
      </c>
      <c r="M744" s="82">
        <f t="shared" si="100"/>
        <v>0</v>
      </c>
      <c r="N744" s="81">
        <f>IFERROR(VLOOKUP(B744,'Balancete 10.2019'!$B$10:$J$1020,8,0),0)</f>
        <v>7015.85</v>
      </c>
      <c r="O744" s="82">
        <f t="shared" si="101"/>
        <v>6214.83</v>
      </c>
      <c r="P744" s="153">
        <f>IFERROR(VLOOKUP(B744,'Balancete 11.2019'!$B$11:$I$1020,8,0),0)</f>
        <v>7015.85</v>
      </c>
      <c r="Q744" s="82">
        <f t="shared" si="102"/>
        <v>0</v>
      </c>
      <c r="R744" s="153">
        <f>IFERROR(VLOOKUP(B744,'Balancete 12.2019'!$B$10:$I$1033,8,0),0)</f>
        <v>7015.85</v>
      </c>
      <c r="S744" s="82">
        <f t="shared" si="97"/>
        <v>0</v>
      </c>
      <c r="T744" s="85">
        <f t="shared" si="98"/>
        <v>0</v>
      </c>
      <c r="U744" s="153">
        <f>IFERROR(VLOOKUP(B744,'Balancete acumulado 2019'!$B$10:$I$1047,8,0),0)</f>
        <v>21263.8</v>
      </c>
    </row>
    <row r="745" spans="1:21">
      <c r="A745"/>
      <c r="B745" s="35" t="s">
        <v>4706</v>
      </c>
      <c r="C745" s="34" t="s">
        <v>4707</v>
      </c>
      <c r="D745" s="35" t="s">
        <v>4708</v>
      </c>
      <c r="E745" s="39" t="s">
        <v>6058</v>
      </c>
      <c r="F745" s="5">
        <f t="shared" si="95"/>
        <v>18</v>
      </c>
      <c r="G745" s="5" t="str">
        <f t="shared" si="96"/>
        <v>7</v>
      </c>
      <c r="H745" s="81">
        <f>IFERROR(VLOOKUP(B745,'1º SEM 2019'!$B:$I,8,0),0)</f>
        <v>9148.61</v>
      </c>
      <c r="I745" s="81">
        <f>IFERROR(VLOOKUP(B745,'07.2019'!$B$10:$J$954,8,0),0)</f>
        <v>4390.93</v>
      </c>
      <c r="J745" s="81">
        <f>IFERROR(VLOOKUP(B745,'08.2019'!$B$10:$J$983,8,0),0)</f>
        <v>6215.39</v>
      </c>
      <c r="K745" s="82">
        <f t="shared" si="99"/>
        <v>1824.46</v>
      </c>
      <c r="L745" s="81">
        <f>IFERROR(VLOOKUP(B745,'09.2019'!$B$12:$J$998,8,0),0)</f>
        <v>7279.42</v>
      </c>
      <c r="M745" s="82">
        <f t="shared" si="100"/>
        <v>1064.0299999999997</v>
      </c>
      <c r="N745" s="81">
        <f>IFERROR(VLOOKUP(B745,'Balancete 10.2019'!$B$10:$J$1020,8,0),0)</f>
        <v>11284.06</v>
      </c>
      <c r="O745" s="82">
        <f t="shared" si="101"/>
        <v>4004.6399999999994</v>
      </c>
      <c r="P745" s="153">
        <f>IFERROR(VLOOKUP(B745,'Balancete 11.2019'!$B$11:$I$1020,8,0),0)</f>
        <v>11582.85</v>
      </c>
      <c r="Q745" s="82">
        <f t="shared" si="102"/>
        <v>298.79000000000087</v>
      </c>
      <c r="R745" s="153">
        <f>IFERROR(VLOOKUP(B745,'Balancete 12.2019'!$B$10:$I$1033,8,0),0)</f>
        <v>21748.43</v>
      </c>
      <c r="S745" s="82">
        <f t="shared" si="97"/>
        <v>10165.58</v>
      </c>
      <c r="T745" s="85">
        <f t="shared" si="98"/>
        <v>33.022490712540481</v>
      </c>
      <c r="U745" s="153">
        <f>IFERROR(VLOOKUP(B745,'Balancete acumulado 2019'!$B$10:$I$1047,8,0),0)</f>
        <v>30897.040000000001</v>
      </c>
    </row>
    <row r="746" spans="1:21">
      <c r="A746"/>
      <c r="B746" s="35" t="s">
        <v>4709</v>
      </c>
      <c r="C746" s="34" t="s">
        <v>4710</v>
      </c>
      <c r="D746" s="35" t="s">
        <v>4711</v>
      </c>
      <c r="E746" s="39" t="s">
        <v>6058</v>
      </c>
      <c r="F746" s="5">
        <f t="shared" si="95"/>
        <v>18</v>
      </c>
      <c r="G746" s="5" t="str">
        <f t="shared" si="96"/>
        <v>7</v>
      </c>
      <c r="H746" s="81">
        <f>IFERROR(VLOOKUP(B746,'1º SEM 2019'!$B:$I,8,0),0)</f>
        <v>1756.38</v>
      </c>
      <c r="I746" s="81">
        <f>IFERROR(VLOOKUP(B746,'07.2019'!$B$10:$J$954,8,0),0)</f>
        <v>1640.02</v>
      </c>
      <c r="J746" s="81">
        <f>IFERROR(VLOOKUP(B746,'08.2019'!$B$10:$J$983,8,0),0)</f>
        <v>10375.450000000001</v>
      </c>
      <c r="K746" s="82">
        <f t="shared" si="99"/>
        <v>8735.43</v>
      </c>
      <c r="L746" s="81">
        <f>IFERROR(VLOOKUP(B746,'09.2019'!$B$12:$J$998,8,0),0)</f>
        <v>14541.59</v>
      </c>
      <c r="M746" s="82">
        <f t="shared" si="100"/>
        <v>4166.1399999999994</v>
      </c>
      <c r="N746" s="81">
        <f>IFERROR(VLOOKUP(B746,'Balancete 10.2019'!$B$10:$J$1020,8,0),0)</f>
        <v>16170.78</v>
      </c>
      <c r="O746" s="82">
        <f t="shared" si="101"/>
        <v>1629.1900000000005</v>
      </c>
      <c r="P746" s="153">
        <f>IFERROR(VLOOKUP(B746,'Balancete 11.2019'!$B$11:$I$1020,8,0),0)</f>
        <v>16862.2</v>
      </c>
      <c r="Q746" s="82">
        <f t="shared" si="102"/>
        <v>691.42000000000007</v>
      </c>
      <c r="R746" s="153">
        <f>IFERROR(VLOOKUP(B746,'Balancete 12.2019'!$B$10:$I$1033,8,0),0)</f>
        <v>23258.41</v>
      </c>
      <c r="S746" s="82">
        <f t="shared" si="97"/>
        <v>6396.2099999999991</v>
      </c>
      <c r="T746" s="85">
        <f t="shared" si="98"/>
        <v>8.2508316218796072</v>
      </c>
      <c r="U746" s="153">
        <f>IFERROR(VLOOKUP(B746,'Balancete acumulado 2019'!$B$10:$I$1047,8,0),0)</f>
        <v>25014.79</v>
      </c>
    </row>
    <row r="747" spans="1:21">
      <c r="A747"/>
      <c r="B747" s="35" t="s">
        <v>4712</v>
      </c>
      <c r="C747" s="34" t="s">
        <v>4713</v>
      </c>
      <c r="D747" s="35" t="s">
        <v>4714</v>
      </c>
      <c r="E747" s="39" t="s">
        <v>6058</v>
      </c>
      <c r="F747" s="5">
        <f t="shared" si="95"/>
        <v>18</v>
      </c>
      <c r="G747" s="5" t="str">
        <f t="shared" si="96"/>
        <v>7</v>
      </c>
      <c r="H747" s="81">
        <f>IFERROR(VLOOKUP(B747,'1º SEM 2019'!$B:$I,8,0),0)</f>
        <v>274453.27</v>
      </c>
      <c r="I747" s="81">
        <f>IFERROR(VLOOKUP(B747,'07.2019'!$B$10:$J$954,8,0),0)</f>
        <v>163428.51999999999</v>
      </c>
      <c r="J747" s="81">
        <f>IFERROR(VLOOKUP(B747,'08.2019'!$B$10:$J$983,8,0),0)</f>
        <v>245743.54</v>
      </c>
      <c r="K747" s="82">
        <f t="shared" si="99"/>
        <v>82315.020000000019</v>
      </c>
      <c r="L747" s="81">
        <f>IFERROR(VLOOKUP(B747,'09.2019'!$B$12:$J$998,8,0),0)</f>
        <v>289792.08</v>
      </c>
      <c r="M747" s="82">
        <f t="shared" si="100"/>
        <v>44048.540000000008</v>
      </c>
      <c r="N747" s="81">
        <f>IFERROR(VLOOKUP(B747,'Balancete 10.2019'!$B$10:$J$1020,8,0),0)</f>
        <v>343021.21</v>
      </c>
      <c r="O747" s="82">
        <f t="shared" si="101"/>
        <v>53229.130000000005</v>
      </c>
      <c r="P747" s="153">
        <f>IFERROR(VLOOKUP(B747,'Balancete 11.2019'!$B$11:$I$1020,8,0),0)</f>
        <v>390051.36</v>
      </c>
      <c r="Q747" s="82">
        <f t="shared" si="102"/>
        <v>47030.149999999965</v>
      </c>
      <c r="R747" s="153">
        <f>IFERROR(VLOOKUP(B747,'Balancete 12.2019'!$B$10:$I$1033,8,0),0)</f>
        <v>420249.54</v>
      </c>
      <c r="S747" s="82">
        <f t="shared" si="97"/>
        <v>30198.179999999993</v>
      </c>
      <c r="T747" s="85">
        <f t="shared" si="98"/>
        <v>-0.3578974338801808</v>
      </c>
      <c r="U747" s="153">
        <f>IFERROR(VLOOKUP(B747,'Balancete acumulado 2019'!$B$10:$I$1047,8,0),0)</f>
        <v>694702.81</v>
      </c>
    </row>
    <row r="748" spans="1:21">
      <c r="A748"/>
      <c r="B748" s="35" t="s">
        <v>4715</v>
      </c>
      <c r="C748" s="34" t="s">
        <v>4716</v>
      </c>
      <c r="D748" s="35" t="s">
        <v>4717</v>
      </c>
      <c r="E748" s="39" t="s">
        <v>6058</v>
      </c>
      <c r="F748" s="5">
        <f t="shared" si="95"/>
        <v>18</v>
      </c>
      <c r="G748" s="5" t="str">
        <f t="shared" si="96"/>
        <v>7</v>
      </c>
      <c r="H748" s="81">
        <f>IFERROR(VLOOKUP(B748,'1º SEM 2019'!$B:$I,8,0),0)</f>
        <v>685135</v>
      </c>
      <c r="I748" s="81">
        <f>IFERROR(VLOOKUP(B748,'07.2019'!$B$10:$J$954,8,0),0)</f>
        <v>136130.51</v>
      </c>
      <c r="J748" s="81">
        <f>IFERROR(VLOOKUP(B748,'08.2019'!$B$10:$J$983,8,0),0)</f>
        <v>486663.86</v>
      </c>
      <c r="K748" s="82">
        <f t="shared" si="99"/>
        <v>350533.35</v>
      </c>
      <c r="L748" s="81">
        <f>IFERROR(VLOOKUP(B748,'09.2019'!$B$12:$J$998,8,0),0)</f>
        <v>570073.18999999994</v>
      </c>
      <c r="M748" s="82">
        <f t="shared" si="100"/>
        <v>83409.329999999958</v>
      </c>
      <c r="N748" s="81">
        <f>IFERROR(VLOOKUP(B748,'Balancete 10.2019'!$B$10:$J$1020,8,0),0)</f>
        <v>630919.82999999996</v>
      </c>
      <c r="O748" s="82">
        <f t="shared" si="101"/>
        <v>60846.640000000014</v>
      </c>
      <c r="P748" s="153">
        <f>IFERROR(VLOOKUP(B748,'Balancete 11.2019'!$B$11:$I$1020,8,0),0)</f>
        <v>720909.39</v>
      </c>
      <c r="Q748" s="82">
        <f t="shared" si="102"/>
        <v>89989.560000000056</v>
      </c>
      <c r="R748" s="153">
        <f>IFERROR(VLOOKUP(B748,'Balancete 12.2019'!$B$10:$I$1033,8,0),0)</f>
        <v>765602.09</v>
      </c>
      <c r="S748" s="82">
        <f t="shared" si="97"/>
        <v>44692.699999999953</v>
      </c>
      <c r="T748" s="85">
        <f t="shared" si="98"/>
        <v>-0.50335683383717034</v>
      </c>
      <c r="U748" s="153">
        <f>IFERROR(VLOOKUP(B748,'Balancete acumulado 2019'!$B$10:$I$1047,8,0),0)</f>
        <v>1450737.09</v>
      </c>
    </row>
    <row r="749" spans="1:21">
      <c r="A749"/>
      <c r="B749" s="35" t="s">
        <v>4718</v>
      </c>
      <c r="C749" s="34" t="s">
        <v>4719</v>
      </c>
      <c r="D749" s="35" t="s">
        <v>4720</v>
      </c>
      <c r="E749" s="39" t="s">
        <v>6058</v>
      </c>
      <c r="F749" s="5">
        <f t="shared" si="95"/>
        <v>18</v>
      </c>
      <c r="G749" s="5" t="str">
        <f t="shared" si="96"/>
        <v>7</v>
      </c>
      <c r="H749" s="81">
        <f>IFERROR(VLOOKUP(B749,'1º SEM 2019'!$B:$I,8,0),0)</f>
        <v>1156708.52</v>
      </c>
      <c r="I749" s="81">
        <f>IFERROR(VLOOKUP(B749,'07.2019'!$B$10:$J$954,8,0),0)</f>
        <v>270299.33</v>
      </c>
      <c r="J749" s="81">
        <f>IFERROR(VLOOKUP(B749,'08.2019'!$B$10:$J$983,8,0),0)</f>
        <v>612273.35</v>
      </c>
      <c r="K749" s="82">
        <f t="shared" si="99"/>
        <v>341974.01999999996</v>
      </c>
      <c r="L749" s="81">
        <f>IFERROR(VLOOKUP(B749,'09.2019'!$B$12:$J$998,8,0),0)</f>
        <v>780357.61</v>
      </c>
      <c r="M749" s="82">
        <f t="shared" si="100"/>
        <v>168084.26</v>
      </c>
      <c r="N749" s="81">
        <f>IFERROR(VLOOKUP(B749,'Balancete 10.2019'!$B$10:$J$1020,8,0),0)</f>
        <v>1076911.58</v>
      </c>
      <c r="O749" s="82">
        <f t="shared" si="101"/>
        <v>296553.97000000009</v>
      </c>
      <c r="P749" s="153">
        <f>IFERROR(VLOOKUP(B749,'Balancete 11.2019'!$B$11:$I$1020,8,0),0)</f>
        <v>1235060.6599999999</v>
      </c>
      <c r="Q749" s="82">
        <f t="shared" si="102"/>
        <v>158149.07999999984</v>
      </c>
      <c r="R749" s="153">
        <f>IFERROR(VLOOKUP(B749,'Balancete 12.2019'!$B$10:$I$1033,8,0),0)</f>
        <v>1408154.91</v>
      </c>
      <c r="S749" s="82">
        <f t="shared" si="97"/>
        <v>173094.25</v>
      </c>
      <c r="T749" s="85">
        <f t="shared" si="98"/>
        <v>9.450051811872795E-2</v>
      </c>
      <c r="U749" s="153">
        <f>IFERROR(VLOOKUP(B749,'Balancete acumulado 2019'!$B$10:$I$1047,8,0),0)</f>
        <v>2564863.4300000002</v>
      </c>
    </row>
    <row r="750" spans="1:21">
      <c r="A750"/>
      <c r="B750" s="35" t="s">
        <v>4721</v>
      </c>
      <c r="C750" s="34" t="s">
        <v>4722</v>
      </c>
      <c r="D750" s="35" t="s">
        <v>4723</v>
      </c>
      <c r="E750" s="39" t="s">
        <v>6058</v>
      </c>
      <c r="F750" s="5">
        <f t="shared" si="95"/>
        <v>18</v>
      </c>
      <c r="G750" s="5" t="str">
        <f t="shared" si="96"/>
        <v>7</v>
      </c>
      <c r="H750" s="81">
        <f>IFERROR(VLOOKUP(B750,'1º SEM 2019'!$B:$I,8,0),0)</f>
        <v>2280.3200000000002</v>
      </c>
      <c r="I750" s="81">
        <f>IFERROR(VLOOKUP(B750,'07.2019'!$B$10:$J$954,8,0),0)</f>
        <v>2108.6799999999998</v>
      </c>
      <c r="J750" s="81">
        <f>IFERROR(VLOOKUP(B750,'08.2019'!$B$10:$J$983,8,0),0)</f>
        <v>2241.98</v>
      </c>
      <c r="K750" s="82">
        <f t="shared" si="99"/>
        <v>133.30000000000018</v>
      </c>
      <c r="L750" s="81">
        <f>IFERROR(VLOOKUP(B750,'09.2019'!$B$12:$J$998,8,0),0)</f>
        <v>3217.84</v>
      </c>
      <c r="M750" s="82">
        <f t="shared" si="100"/>
        <v>975.86000000000013</v>
      </c>
      <c r="N750" s="81">
        <f>IFERROR(VLOOKUP(B750,'Balancete 10.2019'!$B$10:$J$1020,8,0),0)</f>
        <v>3331.87</v>
      </c>
      <c r="O750" s="82">
        <f t="shared" si="101"/>
        <v>114.02999999999975</v>
      </c>
      <c r="P750" s="153">
        <f>IFERROR(VLOOKUP(B750,'Balancete 11.2019'!$B$11:$I$1020,8,0),0)</f>
        <v>3660.92</v>
      </c>
      <c r="Q750" s="82">
        <f t="shared" si="102"/>
        <v>329.05000000000018</v>
      </c>
      <c r="R750" s="153">
        <f>IFERROR(VLOOKUP(B750,'Balancete 12.2019'!$B$10:$I$1033,8,0),0)</f>
        <v>3673.29</v>
      </c>
      <c r="S750" s="82">
        <f t="shared" si="97"/>
        <v>12.369999999999891</v>
      </c>
      <c r="T750" s="85">
        <f t="shared" si="98"/>
        <v>-0.9624069290381404</v>
      </c>
      <c r="U750" s="153">
        <f>IFERROR(VLOOKUP(B750,'Balancete acumulado 2019'!$B$10:$I$1047,8,0),0)</f>
        <v>5953.61</v>
      </c>
    </row>
    <row r="751" spans="1:21" hidden="1">
      <c r="A751"/>
      <c r="B751" s="35" t="s">
        <v>4724</v>
      </c>
      <c r="C751" s="34" t="s">
        <v>1</v>
      </c>
      <c r="D751" s="35" t="s">
        <v>4725</v>
      </c>
      <c r="E751" s="39"/>
      <c r="F751" s="5">
        <f t="shared" si="95"/>
        <v>13</v>
      </c>
      <c r="G751" s="5" t="str">
        <f t="shared" si="96"/>
        <v>7</v>
      </c>
      <c r="H751" s="81">
        <f>IFERROR(VLOOKUP(B751,'1º SEM 2019'!$B:$I,8,0),0)</f>
        <v>5385.52</v>
      </c>
      <c r="I751" s="81">
        <f>IFERROR(VLOOKUP(B751,'07.2019'!$B$10:$J$954,8,0),0)</f>
        <v>35524.769999999997</v>
      </c>
      <c r="J751" s="81">
        <f>IFERROR(VLOOKUP(B751,'08.2019'!$B$10:$J$983,8,0),0)</f>
        <v>40945.32</v>
      </c>
      <c r="K751" s="82">
        <f t="shared" si="99"/>
        <v>5420.5500000000029</v>
      </c>
      <c r="L751" s="81">
        <f>IFERROR(VLOOKUP(B751,'09.2019'!$B$12:$J$998,8,0),0)</f>
        <v>43300.13</v>
      </c>
      <c r="M751" s="82">
        <f t="shared" si="100"/>
        <v>2354.8099999999977</v>
      </c>
      <c r="N751" s="81">
        <f>IFERROR(VLOOKUP(B751,'Balancete 10.2019'!$B$10:$J$1020,8,0),0)</f>
        <v>44382.54</v>
      </c>
      <c r="O751" s="82">
        <f t="shared" si="101"/>
        <v>1082.4100000000035</v>
      </c>
      <c r="P751" s="153">
        <f>IFERROR(VLOOKUP(B751,'Balancete 11.2019'!$B$11:$I$1020,8,0),0)</f>
        <v>44753.59</v>
      </c>
      <c r="Q751" s="82">
        <f t="shared" si="102"/>
        <v>371.04999999999563</v>
      </c>
      <c r="R751" s="153">
        <f>IFERROR(VLOOKUP(B751,'Balancete 12.2019'!$B$10:$I$1033,8,0),0)</f>
        <v>44753.59</v>
      </c>
      <c r="S751" s="82">
        <f t="shared" si="97"/>
        <v>0</v>
      </c>
      <c r="T751" s="85">
        <f t="shared" si="98"/>
        <v>-1</v>
      </c>
      <c r="U751" s="153">
        <f>IFERROR(VLOOKUP(B751,'Balancete acumulado 2019'!$B$10:$I$1047,8,0),0)</f>
        <v>50139.11</v>
      </c>
    </row>
    <row r="752" spans="1:21">
      <c r="A752"/>
      <c r="B752" s="35" t="s">
        <v>4726</v>
      </c>
      <c r="C752" s="34" t="s">
        <v>4727</v>
      </c>
      <c r="D752" s="35" t="s">
        <v>4728</v>
      </c>
      <c r="E752" s="39" t="s">
        <v>6058</v>
      </c>
      <c r="F752" s="5">
        <f t="shared" si="95"/>
        <v>18</v>
      </c>
      <c r="G752" s="5" t="str">
        <f t="shared" si="96"/>
        <v>7</v>
      </c>
      <c r="H752" s="81">
        <f>IFERROR(VLOOKUP(B752,'1º SEM 2019'!$B:$I,8,0),0)</f>
        <v>5385.52</v>
      </c>
      <c r="I752" s="81">
        <f>IFERROR(VLOOKUP(B752,'07.2019'!$B$10:$J$954,8,0),0)</f>
        <v>35524.769999999997</v>
      </c>
      <c r="J752" s="81">
        <f>IFERROR(VLOOKUP(B752,'08.2019'!$B$10:$J$983,8,0),0)</f>
        <v>40945.32</v>
      </c>
      <c r="K752" s="82">
        <f t="shared" si="99"/>
        <v>5420.5500000000029</v>
      </c>
      <c r="L752" s="81">
        <f>IFERROR(VLOOKUP(B752,'09.2019'!$B$12:$J$998,8,0),0)</f>
        <v>43300.13</v>
      </c>
      <c r="M752" s="82">
        <f t="shared" si="100"/>
        <v>2354.8099999999977</v>
      </c>
      <c r="N752" s="81">
        <f>IFERROR(VLOOKUP(B752,'Balancete 10.2019'!$B$10:$J$1020,8,0),0)</f>
        <v>44382.54</v>
      </c>
      <c r="O752" s="82">
        <f t="shared" si="101"/>
        <v>1082.4100000000035</v>
      </c>
      <c r="P752" s="153">
        <f>IFERROR(VLOOKUP(B752,'Balancete 11.2019'!$B$11:$I$1020,8,0),0)</f>
        <v>44753.59</v>
      </c>
      <c r="Q752" s="82">
        <f t="shared" si="102"/>
        <v>371.04999999999563</v>
      </c>
      <c r="R752" s="153">
        <f>IFERROR(VLOOKUP(B752,'Balancete 12.2019'!$B$10:$I$1033,8,0),0)</f>
        <v>44753.59</v>
      </c>
      <c r="S752" s="82">
        <f t="shared" si="97"/>
        <v>0</v>
      </c>
      <c r="T752" s="85">
        <f t="shared" si="98"/>
        <v>-1</v>
      </c>
      <c r="U752" s="153">
        <f>IFERROR(VLOOKUP(B752,'Balancete acumulado 2019'!$B$10:$I$1047,8,0),0)</f>
        <v>50139.11</v>
      </c>
    </row>
    <row r="753" spans="1:21" hidden="1">
      <c r="A753"/>
      <c r="B753" s="35" t="s">
        <v>4729</v>
      </c>
      <c r="C753" s="34" t="s">
        <v>1</v>
      </c>
      <c r="D753" s="35" t="s">
        <v>4730</v>
      </c>
      <c r="E753" s="139"/>
      <c r="F753" s="5">
        <f t="shared" si="95"/>
        <v>13</v>
      </c>
      <c r="G753" s="5" t="str">
        <f t="shared" si="96"/>
        <v>7</v>
      </c>
      <c r="H753" s="81">
        <f>IFERROR(VLOOKUP(B753,'1º SEM 2019'!$B:$I,8,0),0)</f>
        <v>131545.19</v>
      </c>
      <c r="I753" s="81">
        <f>IFERROR(VLOOKUP(B753,'07.2019'!$B$10:$J$954,8,0),0)</f>
        <v>40011.599999999999</v>
      </c>
      <c r="J753" s="81">
        <f>IFERROR(VLOOKUP(B753,'08.2019'!$B$10:$J$983,8,0),0)</f>
        <v>62494.25</v>
      </c>
      <c r="K753" s="82">
        <f t="shared" si="99"/>
        <v>22482.65</v>
      </c>
      <c r="L753" s="81">
        <f>IFERROR(VLOOKUP(B753,'09.2019'!$B$12:$J$998,8,0),0)</f>
        <v>73737.09</v>
      </c>
      <c r="M753" s="82">
        <f t="shared" si="100"/>
        <v>11242.839999999997</v>
      </c>
      <c r="N753" s="81">
        <f>IFERROR(VLOOKUP(B753,'Balancete 10.2019'!$B$10:$J$1020,8,0),0)</f>
        <v>81130.86</v>
      </c>
      <c r="O753" s="82">
        <f t="shared" si="101"/>
        <v>7393.7700000000041</v>
      </c>
      <c r="P753" s="153">
        <f>IFERROR(VLOOKUP(B753,'Balancete 11.2019'!$B$11:$I$1020,8,0),0)</f>
        <v>93749.43</v>
      </c>
      <c r="Q753" s="82">
        <f t="shared" si="102"/>
        <v>12618.569999999992</v>
      </c>
      <c r="R753" s="153">
        <f>IFERROR(VLOOKUP(B753,'Balancete 12.2019'!$B$10:$I$1033,8,0),0)</f>
        <v>144970.15</v>
      </c>
      <c r="S753" s="82">
        <f t="shared" si="97"/>
        <v>51220.72</v>
      </c>
      <c r="T753" s="85">
        <f t="shared" si="98"/>
        <v>3.059154087983031</v>
      </c>
      <c r="U753" s="153">
        <f>IFERROR(VLOOKUP(B753,'Balancete acumulado 2019'!$B$10:$I$1047,8,0),0)</f>
        <v>276515.34000000003</v>
      </c>
    </row>
    <row r="754" spans="1:21">
      <c r="A754"/>
      <c r="B754" s="35" t="s">
        <v>4731</v>
      </c>
      <c r="C754" s="34" t="s">
        <v>4732</v>
      </c>
      <c r="D754" s="35" t="s">
        <v>4733</v>
      </c>
      <c r="E754" s="139" t="s">
        <v>6066</v>
      </c>
      <c r="F754" s="5">
        <f t="shared" si="95"/>
        <v>18</v>
      </c>
      <c r="G754" s="5" t="str">
        <f t="shared" si="96"/>
        <v>7</v>
      </c>
      <c r="H754" s="81">
        <f>IFERROR(VLOOKUP(B754,'1º SEM 2019'!$B:$I,8,0),0)</f>
        <v>66714.83</v>
      </c>
      <c r="I754" s="81">
        <f>IFERROR(VLOOKUP(B754,'07.2019'!$B$10:$J$954,8,0),0)</f>
        <v>40011.599999999999</v>
      </c>
      <c r="J754" s="81">
        <f>IFERROR(VLOOKUP(B754,'08.2019'!$B$10:$J$983,8,0),0)</f>
        <v>62494.25</v>
      </c>
      <c r="K754" s="82">
        <f t="shared" si="99"/>
        <v>22482.65</v>
      </c>
      <c r="L754" s="81">
        <f>IFERROR(VLOOKUP(B754,'09.2019'!$B$12:$J$998,8,0),0)</f>
        <v>73737.09</v>
      </c>
      <c r="M754" s="82">
        <f t="shared" si="100"/>
        <v>11242.839999999997</v>
      </c>
      <c r="N754" s="81">
        <f>IFERROR(VLOOKUP(B754,'Balancete 10.2019'!$B$10:$J$1020,8,0),0)</f>
        <v>81130.86</v>
      </c>
      <c r="O754" s="82">
        <f t="shared" si="101"/>
        <v>7393.7700000000041</v>
      </c>
      <c r="P754" s="153">
        <f>IFERROR(VLOOKUP(B754,'Balancete 11.2019'!$B$11:$I$1020,8,0),0)</f>
        <v>93749.43</v>
      </c>
      <c r="Q754" s="82">
        <f t="shared" si="102"/>
        <v>12618.569999999992</v>
      </c>
      <c r="R754" s="153">
        <f>IFERROR(VLOOKUP(B754,'Balancete 12.2019'!$B$10:$I$1033,8,0),0)</f>
        <v>98970.15</v>
      </c>
      <c r="S754" s="82">
        <f t="shared" si="97"/>
        <v>5220.7200000000012</v>
      </c>
      <c r="T754" s="85">
        <f t="shared" si="98"/>
        <v>-0.58626690663046577</v>
      </c>
      <c r="U754" s="153">
        <f>IFERROR(VLOOKUP(B754,'Balancete acumulado 2019'!$B$10:$I$1047,8,0),0)</f>
        <v>165684.98000000001</v>
      </c>
    </row>
    <row r="755" spans="1:21">
      <c r="A755"/>
      <c r="B755" s="35" t="s">
        <v>4734</v>
      </c>
      <c r="C755" s="34" t="s">
        <v>4735</v>
      </c>
      <c r="D755" s="35" t="s">
        <v>4736</v>
      </c>
      <c r="E755" s="139" t="s">
        <v>6066</v>
      </c>
      <c r="F755" s="5">
        <f t="shared" si="95"/>
        <v>18</v>
      </c>
      <c r="G755" s="5" t="str">
        <f t="shared" si="96"/>
        <v>7</v>
      </c>
      <c r="H755" s="81">
        <f>IFERROR(VLOOKUP(B755,'1º SEM 2019'!$B:$I,8,0),0)</f>
        <v>64830.36</v>
      </c>
      <c r="I755" s="81">
        <f>IFERROR(VLOOKUP(B755,'07.2019'!$B$10:$J$954,8,0),0)</f>
        <v>0</v>
      </c>
      <c r="J755" s="81">
        <f>IFERROR(VLOOKUP(B755,'08.2019'!$B$10:$J$983,8,0),0)</f>
        <v>0</v>
      </c>
      <c r="K755" s="82">
        <f>J755-I755</f>
        <v>0</v>
      </c>
      <c r="L755" s="81">
        <f>IFERROR(VLOOKUP(B755,'09.2019'!$B$12:$J$998,8,0),0)</f>
        <v>0</v>
      </c>
      <c r="M755" s="82">
        <f>L755-J755</f>
        <v>0</v>
      </c>
      <c r="N755" s="81">
        <f>IFERROR(VLOOKUP(B755,'Balancete 10.2019'!$B$10:$J$1020,8,0),0)</f>
        <v>0</v>
      </c>
      <c r="O755" s="82">
        <f>N755-L755</f>
        <v>0</v>
      </c>
      <c r="P755" s="153">
        <f>IFERROR(VLOOKUP(B755,'Balancete 11.2019'!$B$11:$I$1020,8,0),0)</f>
        <v>0</v>
      </c>
      <c r="Q755" s="82">
        <f>P755-N755</f>
        <v>0</v>
      </c>
      <c r="R755" s="153">
        <f>IFERROR(VLOOKUP(B755,'Balancete 12.2019'!$B$10:$I$1033,8,0),0)</f>
        <v>46000</v>
      </c>
      <c r="S755" s="82">
        <f t="shared" si="97"/>
        <v>46000</v>
      </c>
      <c r="T755" s="85">
        <f t="shared" si="98"/>
        <v>0</v>
      </c>
      <c r="U755" s="153">
        <f>IFERROR(VLOOKUP(B755,'Balancete acumulado 2019'!$B$10:$I$1047,8,0),0)</f>
        <v>110830.36</v>
      </c>
    </row>
    <row r="756" spans="1:21" hidden="1">
      <c r="A756"/>
      <c r="B756" s="35" t="s">
        <v>4737</v>
      </c>
      <c r="C756" s="34" t="s">
        <v>1</v>
      </c>
      <c r="D756" s="35" t="s">
        <v>4738</v>
      </c>
      <c r="E756" s="139"/>
      <c r="F756" s="5">
        <f t="shared" si="95"/>
        <v>13</v>
      </c>
      <c r="G756" s="5" t="str">
        <f t="shared" si="96"/>
        <v>7</v>
      </c>
      <c r="H756" s="81">
        <f>IFERROR(VLOOKUP(B756,'1º SEM 2019'!$B:$I,8,0),0)</f>
        <v>333955.65000000002</v>
      </c>
      <c r="I756" s="81">
        <f>IFERROR(VLOOKUP(B756,'07.2019'!$B$10:$J$954,8,0),0)</f>
        <v>2736.01</v>
      </c>
      <c r="J756" s="81">
        <f>IFERROR(VLOOKUP(B756,'08.2019'!$B$10:$J$983,8,0),0)</f>
        <v>2885.65</v>
      </c>
      <c r="K756" s="82">
        <f t="shared" si="99"/>
        <v>149.63999999999987</v>
      </c>
      <c r="L756" s="81">
        <f>IFERROR(VLOOKUP(B756,'09.2019'!$B$12:$J$998,8,0),0)</f>
        <v>14446.51</v>
      </c>
      <c r="M756" s="82">
        <f t="shared" si="100"/>
        <v>11560.86</v>
      </c>
      <c r="N756" s="81">
        <f>IFERROR(VLOOKUP(B756,'Balancete 10.2019'!$B$10:$J$1020,8,0),0)</f>
        <v>14942.75</v>
      </c>
      <c r="O756" s="82">
        <f t="shared" si="101"/>
        <v>496.23999999999978</v>
      </c>
      <c r="P756" s="153">
        <f>IFERROR(VLOOKUP(B756,'Balancete 11.2019'!$B$11:$I$1020,8,0),0)</f>
        <v>15033.88</v>
      </c>
      <c r="Q756" s="82">
        <f t="shared" si="102"/>
        <v>91.1299999999992</v>
      </c>
      <c r="R756" s="153">
        <f>IFERROR(VLOOKUP(B756,'Balancete 12.2019'!$B$10:$I$1033,8,0),0)</f>
        <v>237449.71</v>
      </c>
      <c r="S756" s="82">
        <f t="shared" si="97"/>
        <v>222415.83</v>
      </c>
      <c r="T756" s="85">
        <f t="shared" si="98"/>
        <v>2439.6433666191369</v>
      </c>
      <c r="U756" s="153">
        <f>IFERROR(VLOOKUP(B756,'Balancete acumulado 2019'!$B$10:$I$1047,8,0),0)</f>
        <v>571405.36</v>
      </c>
    </row>
    <row r="757" spans="1:21">
      <c r="A757"/>
      <c r="B757" s="35" t="s">
        <v>4739</v>
      </c>
      <c r="C757" s="34" t="s">
        <v>4740</v>
      </c>
      <c r="D757" s="35" t="s">
        <v>4741</v>
      </c>
      <c r="E757" s="139" t="s">
        <v>6066</v>
      </c>
      <c r="F757" s="5">
        <f t="shared" si="95"/>
        <v>18</v>
      </c>
      <c r="G757" s="5" t="str">
        <f t="shared" si="96"/>
        <v>7</v>
      </c>
      <c r="H757" s="81"/>
      <c r="I757" s="81"/>
      <c r="J757" s="81"/>
      <c r="K757" s="82"/>
      <c r="L757" s="81"/>
      <c r="M757" s="82"/>
      <c r="N757" s="81"/>
      <c r="O757" s="82"/>
      <c r="P757" s="153"/>
      <c r="Q757" s="82"/>
      <c r="R757" s="153">
        <f>IFERROR(VLOOKUP(B757,'Balancete 12.2019'!$B$10:$I$1033,8,0),0)</f>
        <v>0</v>
      </c>
      <c r="S757" s="82">
        <f t="shared" si="97"/>
        <v>0</v>
      </c>
      <c r="T757" s="85">
        <f t="shared" si="98"/>
        <v>0</v>
      </c>
      <c r="U757" s="153">
        <f>IFERROR(VLOOKUP(B757,'Balancete acumulado 2019'!$B$10:$I$1047,8,0),0)</f>
        <v>21822.44</v>
      </c>
    </row>
    <row r="758" spans="1:21">
      <c r="A758"/>
      <c r="B758" s="35" t="s">
        <v>4742</v>
      </c>
      <c r="C758" s="34" t="s">
        <v>4743</v>
      </c>
      <c r="D758" s="35" t="s">
        <v>4744</v>
      </c>
      <c r="E758" s="139" t="s">
        <v>6066</v>
      </c>
      <c r="F758" s="5">
        <f t="shared" si="95"/>
        <v>18</v>
      </c>
      <c r="G758" s="5" t="str">
        <f t="shared" si="96"/>
        <v>7</v>
      </c>
      <c r="H758" s="81">
        <f>IFERROR(VLOOKUP(B758,'1º SEM 2019'!$B:$I,8,0),0)</f>
        <v>22538.18</v>
      </c>
      <c r="I758" s="81">
        <f>IFERROR(VLOOKUP(B758,'07.2019'!$B$10:$J$954,8,0),0)</f>
        <v>0</v>
      </c>
      <c r="J758" s="81">
        <f>IFERROR(VLOOKUP(B758,'08.2019'!$B$10:$J$983,8,0),0)</f>
        <v>0</v>
      </c>
      <c r="K758" s="82">
        <f t="shared" si="99"/>
        <v>0</v>
      </c>
      <c r="L758" s="81">
        <f>IFERROR(VLOOKUP(B758,'09.2019'!$B$12:$J$998,8,0),0)</f>
        <v>11158.18</v>
      </c>
      <c r="M758" s="82">
        <f t="shared" si="100"/>
        <v>11158.18</v>
      </c>
      <c r="N758" s="81">
        <f>IFERROR(VLOOKUP(B758,'Balancete 10.2019'!$B$10:$J$1020,8,0),0)</f>
        <v>11158.18</v>
      </c>
      <c r="O758" s="82">
        <f t="shared" si="101"/>
        <v>0</v>
      </c>
      <c r="P758" s="153">
        <f>IFERROR(VLOOKUP(B758,'Balancete 11.2019'!$B$11:$I$1020,8,0),0)</f>
        <v>11158.18</v>
      </c>
      <c r="Q758" s="82">
        <f t="shared" si="102"/>
        <v>0</v>
      </c>
      <c r="R758" s="153">
        <f>IFERROR(VLOOKUP(B758,'Balancete 12.2019'!$B$10:$I$1033,8,0),0)</f>
        <v>20128.48</v>
      </c>
      <c r="S758" s="82">
        <f t="shared" si="97"/>
        <v>8970.2999999999993</v>
      </c>
      <c r="T758" s="85">
        <f t="shared" si="98"/>
        <v>0</v>
      </c>
      <c r="U758" s="153">
        <f>IFERROR(VLOOKUP(B758,'Balancete acumulado 2019'!$B$10:$I$1047,8,0),0)</f>
        <v>42666.66</v>
      </c>
    </row>
    <row r="759" spans="1:21">
      <c r="A759"/>
      <c r="B759" s="35" t="s">
        <v>4745</v>
      </c>
      <c r="C759" s="34" t="s">
        <v>4746</v>
      </c>
      <c r="D759" s="35" t="s">
        <v>4747</v>
      </c>
      <c r="E759" s="139" t="s">
        <v>6066</v>
      </c>
      <c r="F759" s="5">
        <f t="shared" si="95"/>
        <v>18</v>
      </c>
      <c r="G759" s="5" t="str">
        <f t="shared" si="96"/>
        <v>7</v>
      </c>
      <c r="H759" s="81">
        <f>IFERROR(VLOOKUP(B759,'1º SEM 2019'!$B:$I,8,0),0)</f>
        <v>3735.55</v>
      </c>
      <c r="I759" s="81">
        <f>IFERROR(VLOOKUP(B759,'07.2019'!$B$10:$J$954,8,0),0)</f>
        <v>2736.01</v>
      </c>
      <c r="J759" s="81">
        <f>IFERROR(VLOOKUP(B759,'08.2019'!$B$10:$J$983,8,0),0)</f>
        <v>2837.89</v>
      </c>
      <c r="K759" s="82">
        <f t="shared" si="99"/>
        <v>101.87999999999965</v>
      </c>
      <c r="L759" s="81">
        <f>IFERROR(VLOOKUP(B759,'09.2019'!$B$12:$J$998,8,0),0)</f>
        <v>2945.57</v>
      </c>
      <c r="M759" s="82">
        <f t="shared" si="100"/>
        <v>107.68000000000029</v>
      </c>
      <c r="N759" s="81">
        <f>IFERROR(VLOOKUP(B759,'Balancete 10.2019'!$B$10:$J$1020,8,0),0)</f>
        <v>3051.46</v>
      </c>
      <c r="O759" s="82">
        <f t="shared" si="101"/>
        <v>105.88999999999987</v>
      </c>
      <c r="P759" s="153">
        <f>IFERROR(VLOOKUP(B759,'Balancete 11.2019'!$B$11:$I$1020,8,0),0)</f>
        <v>3142.58</v>
      </c>
      <c r="Q759" s="82">
        <f t="shared" si="102"/>
        <v>91.119999999999891</v>
      </c>
      <c r="R759" s="153">
        <f>IFERROR(VLOOKUP(B759,'Balancete 12.2019'!$B$10:$I$1033,8,0),0)</f>
        <v>3243.86</v>
      </c>
      <c r="S759" s="82">
        <f t="shared" si="97"/>
        <v>101.2800000000002</v>
      </c>
      <c r="T759" s="85">
        <f t="shared" si="98"/>
        <v>0.1115013169446919</v>
      </c>
      <c r="U759" s="153">
        <f>IFERROR(VLOOKUP(B759,'Balancete acumulado 2019'!$B$10:$I$1047,8,0),0)</f>
        <v>6979.41</v>
      </c>
    </row>
    <row r="760" spans="1:21">
      <c r="A760"/>
      <c r="B760" s="35" t="s">
        <v>12911</v>
      </c>
      <c r="C760" s="34" t="s">
        <v>14522</v>
      </c>
      <c r="D760" s="35" t="s">
        <v>14523</v>
      </c>
      <c r="E760" s="139" t="s">
        <v>6066</v>
      </c>
      <c r="F760" s="5">
        <f t="shared" si="95"/>
        <v>18</v>
      </c>
      <c r="G760" s="5" t="str">
        <f t="shared" si="96"/>
        <v>7</v>
      </c>
      <c r="H760" s="81">
        <f>IFERROR(VLOOKUP(B760,'1º SEM 2019'!$B:$I,8,0),0)</f>
        <v>0</v>
      </c>
      <c r="I760" s="81">
        <f>IFERROR(VLOOKUP(B760,'07.2019'!$B$10:$J$954,8,0),0)</f>
        <v>0</v>
      </c>
      <c r="J760" s="81">
        <f>IFERROR(VLOOKUP(B760,'08.2019'!$B$10:$J$983,8,0),0)</f>
        <v>0</v>
      </c>
      <c r="K760" s="82">
        <f t="shared" si="99"/>
        <v>0</v>
      </c>
      <c r="L760" s="81">
        <f>IFERROR(VLOOKUP(B760,'09.2019'!$B$12:$J$998,8,0),0)</f>
        <v>0</v>
      </c>
      <c r="M760" s="82">
        <f t="shared" si="100"/>
        <v>0</v>
      </c>
      <c r="N760" s="81">
        <f>IFERROR(VLOOKUP(B760,'Balancete 10.2019'!$B$10:$J$1020,8,0),0)</f>
        <v>0</v>
      </c>
      <c r="O760" s="82">
        <f t="shared" si="101"/>
        <v>0</v>
      </c>
      <c r="P760" s="153">
        <f>IFERROR(VLOOKUP(B760,'Balancete 11.2019'!$B$11:$I$1020,8,0),0)</f>
        <v>0</v>
      </c>
      <c r="Q760" s="82">
        <f t="shared" si="102"/>
        <v>0</v>
      </c>
      <c r="R760" s="153">
        <f>IFERROR(VLOOKUP(B760,'Balancete 12.2019'!$B$10:$I$1033,8,0),0)</f>
        <v>48285.74</v>
      </c>
      <c r="S760" s="82">
        <f t="shared" si="97"/>
        <v>48285.74</v>
      </c>
      <c r="T760" s="85">
        <f t="shared" si="98"/>
        <v>0</v>
      </c>
      <c r="U760" s="153">
        <f>IFERROR(VLOOKUP(B760,'Balancete acumulado 2019'!$B$10:$I$1047,8,0),0)</f>
        <v>48285.74</v>
      </c>
    </row>
    <row r="761" spans="1:21">
      <c r="A761"/>
      <c r="B761" s="35" t="s">
        <v>12912</v>
      </c>
      <c r="C761" s="34" t="s">
        <v>14524</v>
      </c>
      <c r="D761" s="35" t="s">
        <v>14525</v>
      </c>
      <c r="E761" s="139" t="s">
        <v>6066</v>
      </c>
      <c r="F761" s="5">
        <f t="shared" si="95"/>
        <v>18</v>
      </c>
      <c r="G761" s="5" t="str">
        <f t="shared" si="96"/>
        <v>7</v>
      </c>
      <c r="H761" s="81">
        <f>IFERROR(VLOOKUP(B761,'1º SEM 2019'!$B:$I,8,0),0)</f>
        <v>0</v>
      </c>
      <c r="I761" s="81">
        <f>IFERROR(VLOOKUP(B761,'07.2019'!$B$10:$J$954,8,0),0)</f>
        <v>0</v>
      </c>
      <c r="J761" s="81">
        <f>IFERROR(VLOOKUP(B761,'08.2019'!$B$10:$J$983,8,0),0)</f>
        <v>0</v>
      </c>
      <c r="K761" s="82">
        <f t="shared" si="99"/>
        <v>0</v>
      </c>
      <c r="L761" s="81">
        <f>IFERROR(VLOOKUP(B761,'09.2019'!$B$12:$J$998,8,0),0)</f>
        <v>0</v>
      </c>
      <c r="M761" s="82">
        <f t="shared" si="100"/>
        <v>0</v>
      </c>
      <c r="N761" s="81">
        <f>IFERROR(VLOOKUP(B761,'Balancete 10.2019'!$B$10:$J$1020,8,0),0)</f>
        <v>0</v>
      </c>
      <c r="O761" s="82">
        <f t="shared" si="101"/>
        <v>0</v>
      </c>
      <c r="P761" s="153">
        <f>IFERROR(VLOOKUP(B761,'Balancete 11.2019'!$B$11:$I$1020,8,0),0)</f>
        <v>0</v>
      </c>
      <c r="Q761" s="82">
        <f t="shared" si="102"/>
        <v>0</v>
      </c>
      <c r="R761" s="153">
        <f>IFERROR(VLOOKUP(B761,'Balancete 12.2019'!$B$10:$I$1033,8,0),0)</f>
        <v>7342.98</v>
      </c>
      <c r="S761" s="82">
        <f t="shared" si="97"/>
        <v>7342.98</v>
      </c>
      <c r="T761" s="85">
        <f t="shared" si="98"/>
        <v>0</v>
      </c>
      <c r="U761" s="153">
        <f>IFERROR(VLOOKUP(B761,'Balancete acumulado 2019'!$B$10:$I$1047,8,0),0)</f>
        <v>7342.98</v>
      </c>
    </row>
    <row r="762" spans="1:21">
      <c r="A762"/>
      <c r="B762" s="35" t="s">
        <v>4748</v>
      </c>
      <c r="C762" s="34" t="s">
        <v>4749</v>
      </c>
      <c r="D762" s="35" t="s">
        <v>4750</v>
      </c>
      <c r="E762" s="139" t="s">
        <v>6066</v>
      </c>
      <c r="F762" s="5">
        <f t="shared" si="95"/>
        <v>18</v>
      </c>
      <c r="G762" s="5" t="str">
        <f t="shared" si="96"/>
        <v>7</v>
      </c>
      <c r="H762" s="81"/>
      <c r="I762" s="81"/>
      <c r="J762" s="81"/>
      <c r="K762" s="82"/>
      <c r="L762" s="81"/>
      <c r="M762" s="82"/>
      <c r="N762" s="81"/>
      <c r="O762" s="82"/>
      <c r="P762" s="153"/>
      <c r="Q762" s="82"/>
      <c r="R762" s="153">
        <f>IFERROR(VLOOKUP(B762,'Balancete 12.2019'!$B$10:$I$1033,8,0),0)</f>
        <v>0</v>
      </c>
      <c r="S762" s="82">
        <f t="shared" si="97"/>
        <v>0</v>
      </c>
      <c r="T762" s="85">
        <f t="shared" si="98"/>
        <v>0</v>
      </c>
      <c r="U762" s="153">
        <f>IFERROR(VLOOKUP(B762,'Balancete acumulado 2019'!$B$10:$I$1047,8,0),0)</f>
        <v>16035.34</v>
      </c>
    </row>
    <row r="763" spans="1:21">
      <c r="A763"/>
      <c r="B763" s="35" t="s">
        <v>5930</v>
      </c>
      <c r="C763" s="34" t="s">
        <v>5931</v>
      </c>
      <c r="D763" s="35" t="s">
        <v>5932</v>
      </c>
      <c r="E763" s="139" t="s">
        <v>6066</v>
      </c>
      <c r="F763" s="5">
        <f t="shared" si="95"/>
        <v>18</v>
      </c>
      <c r="G763" s="5" t="str">
        <f t="shared" si="96"/>
        <v>7</v>
      </c>
      <c r="H763" s="81">
        <f>IFERROR(VLOOKUP(B763,'1º SEM 2019'!$B:$I,8,0),0)</f>
        <v>0</v>
      </c>
      <c r="I763" s="81">
        <f>IFERROR(VLOOKUP(B763,'07.2019'!$B$10:$J$954,8,0),0)</f>
        <v>0</v>
      </c>
      <c r="J763" s="81">
        <f>IFERROR(VLOOKUP(B763,'08.2019'!$B$10:$J$983,8,0),0)</f>
        <v>47.76</v>
      </c>
      <c r="K763" s="82">
        <f t="shared" si="99"/>
        <v>47.76</v>
      </c>
      <c r="L763" s="81">
        <f>IFERROR(VLOOKUP(B763,'09.2019'!$B$12:$J$998,8,0),0)</f>
        <v>342.76</v>
      </c>
      <c r="M763" s="82">
        <f t="shared" si="100"/>
        <v>295</v>
      </c>
      <c r="N763" s="81">
        <f>IFERROR(VLOOKUP(B763,'Balancete 10.2019'!$B$10:$J$1020,8,0),0)</f>
        <v>733.11</v>
      </c>
      <c r="O763" s="82">
        <f t="shared" si="101"/>
        <v>390.35</v>
      </c>
      <c r="P763" s="153">
        <f>IFERROR(VLOOKUP(B763,'Balancete 11.2019'!$B$11:$I$1020,8,0),0)</f>
        <v>733.12</v>
      </c>
      <c r="Q763" s="82">
        <f t="shared" si="102"/>
        <v>9.9999999999909051E-3</v>
      </c>
      <c r="R763" s="153">
        <f>IFERROR(VLOOKUP(B763,'Balancete 12.2019'!$B$10:$I$1033,8,0),0)</f>
        <v>733.12</v>
      </c>
      <c r="S763" s="82">
        <f t="shared" si="97"/>
        <v>0</v>
      </c>
      <c r="T763" s="85">
        <f t="shared" si="98"/>
        <v>-1</v>
      </c>
      <c r="U763" s="153">
        <f>IFERROR(VLOOKUP(B763,'Balancete acumulado 2019'!$B$10:$I$1047,8,0),0)</f>
        <v>733.12</v>
      </c>
    </row>
    <row r="764" spans="1:21">
      <c r="A764"/>
      <c r="B764" s="35" t="s">
        <v>4751</v>
      </c>
      <c r="C764" s="34" t="s">
        <v>4752</v>
      </c>
      <c r="D764" s="35" t="s">
        <v>4753</v>
      </c>
      <c r="E764" s="139" t="s">
        <v>6066</v>
      </c>
      <c r="F764" s="5">
        <f t="shared" si="95"/>
        <v>18</v>
      </c>
      <c r="G764" s="5" t="str">
        <f t="shared" si="96"/>
        <v>7</v>
      </c>
      <c r="H764" s="81"/>
      <c r="I764" s="81"/>
      <c r="J764" s="81"/>
      <c r="K764" s="82"/>
      <c r="L764" s="81"/>
      <c r="M764" s="82"/>
      <c r="N764" s="81"/>
      <c r="O764" s="82"/>
      <c r="P764" s="153"/>
      <c r="Q764" s="82"/>
      <c r="R764" s="153">
        <f>IFERROR(VLOOKUP(B764,'Balancete 12.2019'!$B$10:$I$1033,8,0),0)</f>
        <v>0</v>
      </c>
      <c r="S764" s="82">
        <f t="shared" si="97"/>
        <v>0</v>
      </c>
      <c r="T764" s="85">
        <f t="shared" si="98"/>
        <v>0</v>
      </c>
      <c r="U764" s="153">
        <f>IFERROR(VLOOKUP(B764,'Balancete acumulado 2019'!$B$10:$I$1047,8,0),0)</f>
        <v>269824.14</v>
      </c>
    </row>
    <row r="765" spans="1:21">
      <c r="A765"/>
      <c r="B765" s="35" t="s">
        <v>5865</v>
      </c>
      <c r="C765" s="34" t="s">
        <v>5866</v>
      </c>
      <c r="D765" s="35" t="s">
        <v>5867</v>
      </c>
      <c r="E765" s="139" t="s">
        <v>6066</v>
      </c>
      <c r="F765" s="5">
        <f t="shared" si="95"/>
        <v>18</v>
      </c>
      <c r="G765" s="5" t="str">
        <f t="shared" si="96"/>
        <v>7</v>
      </c>
      <c r="H765" s="81">
        <f>IFERROR(VLOOKUP(B765,'1º SEM 2019'!$B:$I,8,0),0)</f>
        <v>0</v>
      </c>
      <c r="I765" s="81">
        <f>IFERROR(VLOOKUP(B765,'07.2019'!$B$10:$J$954,8,0),0)</f>
        <v>0</v>
      </c>
      <c r="J765" s="81">
        <f>IFERROR(VLOOKUP(B765,'08.2019'!$B$10:$J$983,8,0),0)</f>
        <v>0</v>
      </c>
      <c r="K765" s="82">
        <f t="shared" si="99"/>
        <v>0</v>
      </c>
      <c r="L765" s="81">
        <f>IFERROR(VLOOKUP(B765,'09.2019'!$B$12:$J$998,8,0),0)</f>
        <v>0</v>
      </c>
      <c r="M765" s="82">
        <f t="shared" si="100"/>
        <v>0</v>
      </c>
      <c r="N765" s="81">
        <f>IFERROR(VLOOKUP(B765,'Balancete 10.2019'!$B$10:$J$1020,8,0),0)</f>
        <v>0</v>
      </c>
      <c r="O765" s="82">
        <f t="shared" si="101"/>
        <v>0</v>
      </c>
      <c r="P765" s="153">
        <f>IFERROR(VLOOKUP(B765,'Balancete 11.2019'!$B$11:$I$1020,8,0),0)</f>
        <v>0</v>
      </c>
      <c r="Q765" s="82">
        <f t="shared" si="102"/>
        <v>0</v>
      </c>
      <c r="R765" s="153">
        <f>IFERROR(VLOOKUP(B765,'Balancete 12.2019'!$B$10:$I$1033,8,0),0)</f>
        <v>157715.53</v>
      </c>
      <c r="S765" s="82">
        <f t="shared" si="97"/>
        <v>157715.53</v>
      </c>
      <c r="T765" s="85">
        <f t="shared" si="98"/>
        <v>0</v>
      </c>
      <c r="U765" s="153">
        <f>IFERROR(VLOOKUP(B765,'Balancete acumulado 2019'!$B$10:$I$1047,8,0),0)</f>
        <v>157715.53</v>
      </c>
    </row>
    <row r="766" spans="1:21" hidden="1">
      <c r="A766"/>
      <c r="B766" s="35" t="s">
        <v>4754</v>
      </c>
      <c r="C766" s="34" t="s">
        <v>1</v>
      </c>
      <c r="D766" s="35" t="s">
        <v>4755</v>
      </c>
      <c r="E766" s="139"/>
      <c r="F766" s="5">
        <f t="shared" si="95"/>
        <v>13</v>
      </c>
      <c r="G766" s="5" t="str">
        <f t="shared" si="96"/>
        <v>7</v>
      </c>
      <c r="H766" s="81">
        <f>IFERROR(VLOOKUP(B766,'1º SEM 2019'!$B:$I,8,0),0)</f>
        <v>32226.11</v>
      </c>
      <c r="I766" s="81">
        <f>IFERROR(VLOOKUP(B766,'07.2019'!$B$10:$J$954,8,0),0)</f>
        <v>128000</v>
      </c>
      <c r="J766" s="81">
        <f>IFERROR(VLOOKUP(B766,'08.2019'!$B$10:$J$983,8,0),0)</f>
        <v>143873.88</v>
      </c>
      <c r="K766" s="82">
        <f t="shared" si="99"/>
        <v>15873.880000000005</v>
      </c>
      <c r="L766" s="81">
        <f>IFERROR(VLOOKUP(B766,'09.2019'!$B$12:$J$998,8,0),0)</f>
        <v>148873.88</v>
      </c>
      <c r="M766" s="82">
        <f t="shared" si="100"/>
        <v>5000</v>
      </c>
      <c r="N766" s="81">
        <f>IFERROR(VLOOKUP(B766,'Balancete 10.2019'!$B$10:$J$1020,8,0),0)</f>
        <v>189329.3</v>
      </c>
      <c r="O766" s="82">
        <f t="shared" si="101"/>
        <v>40455.419999999984</v>
      </c>
      <c r="P766" s="153">
        <f>IFERROR(VLOOKUP(B766,'Balancete 11.2019'!$B$11:$I$1020,8,0),0)</f>
        <v>214329.3</v>
      </c>
      <c r="Q766" s="82">
        <f t="shared" si="102"/>
        <v>25000</v>
      </c>
      <c r="R766" s="153">
        <f>IFERROR(VLOOKUP(B766,'Balancete 12.2019'!$B$10:$I$1033,8,0),0)</f>
        <v>283137.84999999998</v>
      </c>
      <c r="S766" s="82">
        <f t="shared" si="97"/>
        <v>68808.549999999988</v>
      </c>
      <c r="T766" s="85">
        <f t="shared" si="98"/>
        <v>1.7523419999999996</v>
      </c>
      <c r="U766" s="153">
        <f>IFERROR(VLOOKUP(B766,'Balancete acumulado 2019'!$B$10:$I$1047,8,0),0)</f>
        <v>315363.96000000002</v>
      </c>
    </row>
    <row r="767" spans="1:21" hidden="1">
      <c r="A767"/>
      <c r="B767" s="35" t="s">
        <v>4756</v>
      </c>
      <c r="C767" s="34" t="s">
        <v>1</v>
      </c>
      <c r="D767" s="35" t="s">
        <v>4757</v>
      </c>
      <c r="E767" s="139"/>
      <c r="F767" s="5">
        <f t="shared" si="95"/>
        <v>13</v>
      </c>
      <c r="G767" s="5" t="str">
        <f t="shared" si="96"/>
        <v>7</v>
      </c>
      <c r="H767" s="81">
        <f>IFERROR(VLOOKUP(B767,'1º SEM 2019'!$B:$I,8,0),0)</f>
        <v>25154.22</v>
      </c>
      <c r="I767" s="81">
        <f>IFERROR(VLOOKUP(B767,'07.2019'!$B$10:$J$954,8,0),0)</f>
        <v>4000</v>
      </c>
      <c r="J767" s="81">
        <f>IFERROR(VLOOKUP(B767,'08.2019'!$B$10:$J$983,8,0),0)</f>
        <v>19644.34</v>
      </c>
      <c r="K767" s="82">
        <f t="shared" si="99"/>
        <v>15644.34</v>
      </c>
      <c r="L767" s="81">
        <f>IFERROR(VLOOKUP(B767,'09.2019'!$B$12:$J$998,8,0),0)</f>
        <v>24644.34</v>
      </c>
      <c r="M767" s="82">
        <f t="shared" si="100"/>
        <v>5000</v>
      </c>
      <c r="N767" s="81">
        <f>IFERROR(VLOOKUP(B767,'Balancete 10.2019'!$B$10:$J$1020,8,0),0)</f>
        <v>27099.759999999998</v>
      </c>
      <c r="O767" s="82">
        <f t="shared" si="101"/>
        <v>2455.4199999999983</v>
      </c>
      <c r="P767" s="153">
        <f>IFERROR(VLOOKUP(B767,'Balancete 11.2019'!$B$11:$I$1020,8,0),0)</f>
        <v>52099.76</v>
      </c>
      <c r="Q767" s="82">
        <f t="shared" si="102"/>
        <v>25000.000000000004</v>
      </c>
      <c r="R767" s="153">
        <f>IFERROR(VLOOKUP(B767,'Balancete 12.2019'!$B$10:$I$1033,8,0),0)</f>
        <v>52099.76</v>
      </c>
      <c r="S767" s="82">
        <f t="shared" si="97"/>
        <v>0</v>
      </c>
      <c r="T767" s="85">
        <f t="shared" si="98"/>
        <v>-1</v>
      </c>
      <c r="U767" s="153">
        <f>IFERROR(VLOOKUP(B767,'Balancete acumulado 2019'!$B$10:$I$1047,8,0),0)</f>
        <v>77253.98</v>
      </c>
    </row>
    <row r="768" spans="1:21" hidden="1">
      <c r="A768"/>
      <c r="B768" s="35" t="s">
        <v>4758</v>
      </c>
      <c r="C768" s="34" t="s">
        <v>1</v>
      </c>
      <c r="D768" s="35" t="s">
        <v>4759</v>
      </c>
      <c r="E768" s="139"/>
      <c r="F768" s="5">
        <f t="shared" si="95"/>
        <v>13</v>
      </c>
      <c r="G768" s="5" t="str">
        <f t="shared" si="96"/>
        <v>7</v>
      </c>
      <c r="H768" s="81">
        <f>IFERROR(VLOOKUP(B768,'1º SEM 2019'!$B:$I,8,0),0)</f>
        <v>25154.22</v>
      </c>
      <c r="I768" s="81">
        <f>IFERROR(VLOOKUP(B768,'07.2019'!$B$10:$J$954,8,0),0)</f>
        <v>4000</v>
      </c>
      <c r="J768" s="81">
        <f>IFERROR(VLOOKUP(B768,'08.2019'!$B$10:$J$983,8,0),0)</f>
        <v>19644.34</v>
      </c>
      <c r="K768" s="82">
        <f t="shared" si="99"/>
        <v>15644.34</v>
      </c>
      <c r="L768" s="81">
        <f>IFERROR(VLOOKUP(B768,'09.2019'!$B$12:$J$998,8,0),0)</f>
        <v>24644.34</v>
      </c>
      <c r="M768" s="82">
        <f t="shared" si="100"/>
        <v>5000</v>
      </c>
      <c r="N768" s="81">
        <f>IFERROR(VLOOKUP(B768,'Balancete 10.2019'!$B$10:$J$1020,8,0),0)</f>
        <v>27099.759999999998</v>
      </c>
      <c r="O768" s="82">
        <f t="shared" si="101"/>
        <v>2455.4199999999983</v>
      </c>
      <c r="P768" s="153">
        <f>IFERROR(VLOOKUP(B768,'Balancete 11.2019'!$B$11:$I$1020,8,0),0)</f>
        <v>52099.76</v>
      </c>
      <c r="Q768" s="82">
        <f t="shared" si="102"/>
        <v>25000.000000000004</v>
      </c>
      <c r="R768" s="153">
        <f>IFERROR(VLOOKUP(B768,'Balancete 12.2019'!$B$10:$I$1033,8,0),0)</f>
        <v>52099.76</v>
      </c>
      <c r="S768" s="82">
        <f t="shared" si="97"/>
        <v>0</v>
      </c>
      <c r="T768" s="85">
        <f t="shared" si="98"/>
        <v>-1</v>
      </c>
      <c r="U768" s="153">
        <f>IFERROR(VLOOKUP(B768,'Balancete acumulado 2019'!$B$10:$I$1047,8,0),0)</f>
        <v>77253.98</v>
      </c>
    </row>
    <row r="769" spans="1:21">
      <c r="A769"/>
      <c r="B769" s="35" t="s">
        <v>4760</v>
      </c>
      <c r="C769" s="34" t="s">
        <v>4761</v>
      </c>
      <c r="D769" s="35" t="s">
        <v>4762</v>
      </c>
      <c r="E769" s="139" t="s">
        <v>6069</v>
      </c>
      <c r="F769" s="5">
        <f t="shared" si="95"/>
        <v>18</v>
      </c>
      <c r="G769" s="5" t="str">
        <f t="shared" si="96"/>
        <v>7</v>
      </c>
      <c r="H769" s="81">
        <f>IFERROR(VLOOKUP(B769,'1º SEM 2019'!$B:$I,8,0),0)</f>
        <v>1154.22</v>
      </c>
      <c r="I769" s="81">
        <f>IFERROR(VLOOKUP(B769,'07.2019'!$B$10:$J$954,8,0),0)</f>
        <v>0</v>
      </c>
      <c r="J769" s="81">
        <f>IFERROR(VLOOKUP(B769,'08.2019'!$B$10:$J$983,8,0),0)</f>
        <v>0</v>
      </c>
      <c r="K769" s="82">
        <f t="shared" si="99"/>
        <v>0</v>
      </c>
      <c r="L769" s="81">
        <f>IFERROR(VLOOKUP(B769,'09.2019'!$B$12:$J$998,8,0),0)</f>
        <v>0</v>
      </c>
      <c r="M769" s="82">
        <f t="shared" si="100"/>
        <v>0</v>
      </c>
      <c r="N769" s="81">
        <f>IFERROR(VLOOKUP(B769,'Balancete 10.2019'!$B$10:$J$1020,8,0),0)</f>
        <v>0</v>
      </c>
      <c r="O769" s="82">
        <f t="shared" si="101"/>
        <v>0</v>
      </c>
      <c r="P769" s="153">
        <f>IFERROR(VLOOKUP(B769,'Balancete 11.2019'!$B$11:$I$1020,8,0),0)</f>
        <v>25000</v>
      </c>
      <c r="Q769" s="82">
        <f t="shared" si="102"/>
        <v>25000</v>
      </c>
      <c r="R769" s="153">
        <f>IFERROR(VLOOKUP(B769,'Balancete 12.2019'!$B$10:$I$1033,8,0),0)</f>
        <v>25000</v>
      </c>
      <c r="S769" s="82">
        <f t="shared" si="97"/>
        <v>0</v>
      </c>
      <c r="T769" s="85">
        <f t="shared" si="98"/>
        <v>-1</v>
      </c>
      <c r="U769" s="153">
        <f>IFERROR(VLOOKUP(B769,'Balancete acumulado 2019'!$B$10:$I$1047,8,0),0)</f>
        <v>26154.22</v>
      </c>
    </row>
    <row r="770" spans="1:21">
      <c r="A770"/>
      <c r="B770" s="35" t="s">
        <v>4763</v>
      </c>
      <c r="C770" s="34" t="s">
        <v>4764</v>
      </c>
      <c r="D770" s="35" t="s">
        <v>4765</v>
      </c>
      <c r="E770" s="139" t="s">
        <v>6069</v>
      </c>
      <c r="F770" s="5">
        <f t="shared" si="95"/>
        <v>18</v>
      </c>
      <c r="G770" s="5" t="str">
        <f t="shared" si="96"/>
        <v>7</v>
      </c>
      <c r="H770" s="81">
        <f>IFERROR(VLOOKUP(B770,'1º SEM 2019'!$B:$I,8,0),0)</f>
        <v>24000</v>
      </c>
      <c r="I770" s="81">
        <f>IFERROR(VLOOKUP(B770,'07.2019'!$B$10:$J$954,8,0),0)</f>
        <v>4000</v>
      </c>
      <c r="J770" s="81">
        <f>IFERROR(VLOOKUP(B770,'08.2019'!$B$10:$J$983,8,0),0)</f>
        <v>19644.34</v>
      </c>
      <c r="K770" s="82">
        <f t="shared" si="99"/>
        <v>15644.34</v>
      </c>
      <c r="L770" s="81">
        <f>IFERROR(VLOOKUP(B770,'09.2019'!$B$12:$J$998,8,0),0)</f>
        <v>24644.34</v>
      </c>
      <c r="M770" s="82">
        <f t="shared" si="100"/>
        <v>5000</v>
      </c>
      <c r="N770" s="81">
        <f>IFERROR(VLOOKUP(B770,'Balancete 10.2019'!$B$10:$J$1020,8,0),0)</f>
        <v>27099.759999999998</v>
      </c>
      <c r="O770" s="82">
        <f t="shared" si="101"/>
        <v>2455.4199999999983</v>
      </c>
      <c r="P770" s="153">
        <f>IFERROR(VLOOKUP(B770,'Balancete 11.2019'!$B$11:$I$1020,8,0),0)</f>
        <v>27099.759999999998</v>
      </c>
      <c r="Q770" s="82">
        <f t="shared" si="102"/>
        <v>0</v>
      </c>
      <c r="R770" s="153">
        <f>IFERROR(VLOOKUP(B770,'Balancete 12.2019'!$B$10:$I$1033,8,0),0)</f>
        <v>27099.759999999998</v>
      </c>
      <c r="S770" s="82">
        <f t="shared" si="97"/>
        <v>0</v>
      </c>
      <c r="T770" s="85">
        <f t="shared" si="98"/>
        <v>0</v>
      </c>
      <c r="U770" s="153">
        <f>IFERROR(VLOOKUP(B770,'Balancete acumulado 2019'!$B$10:$I$1047,8,0),0)</f>
        <v>51099.76</v>
      </c>
    </row>
    <row r="771" spans="1:21" hidden="1">
      <c r="A771"/>
      <c r="B771" s="35" t="s">
        <v>4766</v>
      </c>
      <c r="C771" s="34" t="s">
        <v>1</v>
      </c>
      <c r="D771" s="35" t="s">
        <v>4767</v>
      </c>
      <c r="E771" s="139"/>
      <c r="F771" s="5">
        <f t="shared" si="95"/>
        <v>13</v>
      </c>
      <c r="G771" s="5" t="str">
        <f t="shared" si="96"/>
        <v>7</v>
      </c>
      <c r="H771" s="81">
        <f>IFERROR(VLOOKUP(B771,'1º SEM 2019'!$B:$I,8,0),0)</f>
        <v>7071.89</v>
      </c>
      <c r="I771" s="81">
        <f>IFERROR(VLOOKUP(B771,'07.2019'!$B$10:$J$954,8,0),0)</f>
        <v>124000</v>
      </c>
      <c r="J771" s="81">
        <f>IFERROR(VLOOKUP(B771,'08.2019'!$B$10:$J$983,8,0),0)</f>
        <v>124229.54</v>
      </c>
      <c r="K771" s="82">
        <f t="shared" si="99"/>
        <v>229.5399999999936</v>
      </c>
      <c r="L771" s="81">
        <f>IFERROR(VLOOKUP(B771,'09.2019'!$B$12:$J$998,8,0),0)</f>
        <v>124229.54</v>
      </c>
      <c r="M771" s="82">
        <f t="shared" si="100"/>
        <v>0</v>
      </c>
      <c r="N771" s="81">
        <f>IFERROR(VLOOKUP(B771,'Balancete 10.2019'!$B$10:$J$1020,8,0),0)</f>
        <v>162229.54</v>
      </c>
      <c r="O771" s="82">
        <f t="shared" si="101"/>
        <v>38000.000000000015</v>
      </c>
      <c r="P771" s="153">
        <f>IFERROR(VLOOKUP(B771,'Balancete 11.2019'!$B$11:$I$1020,8,0),0)</f>
        <v>162229.54</v>
      </c>
      <c r="Q771" s="82">
        <f t="shared" si="102"/>
        <v>0</v>
      </c>
      <c r="R771" s="153">
        <f>IFERROR(VLOOKUP(B771,'Balancete 12.2019'!$B$10:$I$1033,8,0),0)</f>
        <v>231038.09</v>
      </c>
      <c r="S771" s="82">
        <f t="shared" si="97"/>
        <v>68808.549999999988</v>
      </c>
      <c r="T771" s="85">
        <f t="shared" si="98"/>
        <v>0</v>
      </c>
      <c r="U771" s="153">
        <f>IFERROR(VLOOKUP(B771,'Balancete acumulado 2019'!$B$10:$I$1047,8,0),0)</f>
        <v>238109.98</v>
      </c>
    </row>
    <row r="772" spans="1:21" hidden="1">
      <c r="A772"/>
      <c r="B772" s="35" t="s">
        <v>4768</v>
      </c>
      <c r="C772" s="34" t="s">
        <v>1</v>
      </c>
      <c r="D772" s="35" t="s">
        <v>4769</v>
      </c>
      <c r="E772" s="139"/>
      <c r="F772" s="5">
        <f t="shared" ref="F772:F835" si="103">LEN(B772)</f>
        <v>13</v>
      </c>
      <c r="G772" s="5" t="str">
        <f t="shared" ref="G772:G835" si="104">LEFT(B772)</f>
        <v>7</v>
      </c>
      <c r="H772" s="81">
        <f>IFERROR(VLOOKUP(B772,'1º SEM 2019'!$B:$I,8,0),0)</f>
        <v>1875.68</v>
      </c>
      <c r="I772" s="81">
        <f>IFERROR(VLOOKUP(B772,'07.2019'!$B$10:$J$954,8,0),0)</f>
        <v>0</v>
      </c>
      <c r="J772" s="81">
        <f>IFERROR(VLOOKUP(B772,'08.2019'!$B$10:$J$983,8,0),0)</f>
        <v>0</v>
      </c>
      <c r="K772" s="82">
        <f t="shared" si="99"/>
        <v>0</v>
      </c>
      <c r="L772" s="81">
        <f>IFERROR(VLOOKUP(B772,'09.2019'!$B$12:$J$998,8,0),0)</f>
        <v>0</v>
      </c>
      <c r="M772" s="82">
        <f t="shared" si="100"/>
        <v>0</v>
      </c>
      <c r="N772" s="81">
        <f>IFERROR(VLOOKUP(B772,'Balancete 10.2019'!$B$10:$J$1020,8,0),0)</f>
        <v>0</v>
      </c>
      <c r="O772" s="82">
        <f t="shared" si="101"/>
        <v>0</v>
      </c>
      <c r="P772" s="153">
        <f>IFERROR(VLOOKUP(B772,'Balancete 11.2019'!$B$11:$I$1020,8,0),0)</f>
        <v>0</v>
      </c>
      <c r="Q772" s="82">
        <f t="shared" si="102"/>
        <v>0</v>
      </c>
      <c r="R772" s="153">
        <f>IFERROR(VLOOKUP(B772,'Balancete 12.2019'!$B$10:$I$1033,8,0),0)</f>
        <v>14113.14</v>
      </c>
      <c r="S772" s="82">
        <f t="shared" ref="S772:S835" si="105">R772-P772</f>
        <v>14113.14</v>
      </c>
      <c r="T772" s="85">
        <f t="shared" ref="T772:T835" si="106">IFERROR(S772/Q772-1,0)</f>
        <v>0</v>
      </c>
      <c r="U772" s="153">
        <f>IFERROR(VLOOKUP(B772,'Balancete acumulado 2019'!$B$10:$I$1047,8,0),0)</f>
        <v>15988.82</v>
      </c>
    </row>
    <row r="773" spans="1:21">
      <c r="A773"/>
      <c r="B773" s="35" t="s">
        <v>4770</v>
      </c>
      <c r="C773" s="34" t="s">
        <v>4771</v>
      </c>
      <c r="D773" s="35" t="s">
        <v>4772</v>
      </c>
      <c r="E773" s="139" t="s">
        <v>6069</v>
      </c>
      <c r="F773" s="5">
        <f t="shared" si="103"/>
        <v>18</v>
      </c>
      <c r="G773" s="5" t="str">
        <f t="shared" si="104"/>
        <v>7</v>
      </c>
      <c r="H773" s="81">
        <f>IFERROR(VLOOKUP(B773,'1º SEM 2019'!$B:$I,8,0),0)</f>
        <v>1875.68</v>
      </c>
      <c r="I773" s="81">
        <f>IFERROR(VLOOKUP(B773,'07.2019'!$B$10:$J$954,8,0),0)</f>
        <v>0</v>
      </c>
      <c r="J773" s="81">
        <f>IFERROR(VLOOKUP(B773,'08.2019'!$B$10:$J$983,8,0),0)</f>
        <v>0</v>
      </c>
      <c r="K773" s="82">
        <f t="shared" si="99"/>
        <v>0</v>
      </c>
      <c r="L773" s="81">
        <f>IFERROR(VLOOKUP(B773,'09.2019'!$B$12:$J$998,8,0),0)</f>
        <v>0</v>
      </c>
      <c r="M773" s="82">
        <f t="shared" si="100"/>
        <v>0</v>
      </c>
      <c r="N773" s="81">
        <f>IFERROR(VLOOKUP(B773,'Balancete 10.2019'!$B$10:$J$1020,8,0),0)</f>
        <v>0</v>
      </c>
      <c r="O773" s="82">
        <f t="shared" si="101"/>
        <v>0</v>
      </c>
      <c r="P773" s="153">
        <f>IFERROR(VLOOKUP(B773,'Balancete 11.2019'!$B$11:$I$1020,8,0),0)</f>
        <v>0</v>
      </c>
      <c r="Q773" s="82">
        <f t="shared" si="102"/>
        <v>0</v>
      </c>
      <c r="R773" s="153">
        <f>IFERROR(VLOOKUP(B773,'Balancete 12.2019'!$B$10:$I$1033,8,0),0)</f>
        <v>14113.14</v>
      </c>
      <c r="S773" s="82">
        <f t="shared" si="105"/>
        <v>14113.14</v>
      </c>
      <c r="T773" s="85">
        <f t="shared" si="106"/>
        <v>0</v>
      </c>
      <c r="U773" s="153">
        <f>IFERROR(VLOOKUP(B773,'Balancete acumulado 2019'!$B$10:$I$1047,8,0),0)</f>
        <v>15988.82</v>
      </c>
    </row>
    <row r="774" spans="1:21" hidden="1">
      <c r="A774"/>
      <c r="B774" s="35" t="s">
        <v>4773</v>
      </c>
      <c r="C774" s="34" t="s">
        <v>1</v>
      </c>
      <c r="D774" s="35" t="s">
        <v>4774</v>
      </c>
      <c r="E774" s="139"/>
      <c r="F774" s="5">
        <f t="shared" si="103"/>
        <v>13</v>
      </c>
      <c r="G774" s="5" t="str">
        <f t="shared" si="104"/>
        <v>7</v>
      </c>
      <c r="H774" s="81">
        <f>IFERROR(VLOOKUP(B774,'1º SEM 2019'!$B:$I,8,0),0)</f>
        <v>4105.8</v>
      </c>
      <c r="I774" s="81">
        <f>IFERROR(VLOOKUP(B774,'07.2019'!$B$10:$J$954,8,0),0)</f>
        <v>0</v>
      </c>
      <c r="J774" s="81">
        <f>IFERROR(VLOOKUP(B774,'08.2019'!$B$10:$J$983,8,0),0)</f>
        <v>229.54</v>
      </c>
      <c r="K774" s="82">
        <f t="shared" si="99"/>
        <v>229.54</v>
      </c>
      <c r="L774" s="81">
        <f>IFERROR(VLOOKUP(B774,'09.2019'!$B$12:$J$998,8,0),0)</f>
        <v>229.54</v>
      </c>
      <c r="M774" s="82">
        <f t="shared" si="100"/>
        <v>0</v>
      </c>
      <c r="N774" s="81">
        <f>IFERROR(VLOOKUP(B774,'Balancete 10.2019'!$B$10:$J$1020,8,0),0)</f>
        <v>229.54</v>
      </c>
      <c r="O774" s="82">
        <f t="shared" si="101"/>
        <v>0</v>
      </c>
      <c r="P774" s="153">
        <f>IFERROR(VLOOKUP(B774,'Balancete 11.2019'!$B$11:$I$1020,8,0),0)</f>
        <v>229.54</v>
      </c>
      <c r="Q774" s="82">
        <f t="shared" si="102"/>
        <v>0</v>
      </c>
      <c r="R774" s="153">
        <f>IFERROR(VLOOKUP(B774,'Balancete 12.2019'!$B$10:$I$1033,8,0),0)</f>
        <v>229.54</v>
      </c>
      <c r="S774" s="82">
        <f t="shared" si="105"/>
        <v>0</v>
      </c>
      <c r="T774" s="85">
        <f t="shared" si="106"/>
        <v>0</v>
      </c>
      <c r="U774" s="153">
        <f>IFERROR(VLOOKUP(B774,'Balancete acumulado 2019'!$B$10:$I$1047,8,0),0)</f>
        <v>4335.34</v>
      </c>
    </row>
    <row r="775" spans="1:21">
      <c r="A775"/>
      <c r="B775" s="35" t="s">
        <v>4775</v>
      </c>
      <c r="C775" s="34" t="s">
        <v>4776</v>
      </c>
      <c r="D775" s="35" t="s">
        <v>4777</v>
      </c>
      <c r="E775" s="139" t="s">
        <v>6069</v>
      </c>
      <c r="F775" s="5">
        <f t="shared" si="103"/>
        <v>18</v>
      </c>
      <c r="G775" s="5" t="str">
        <f t="shared" si="104"/>
        <v>7</v>
      </c>
      <c r="H775" s="81">
        <f>IFERROR(VLOOKUP(B775,'1º SEM 2019'!$B:$I,8,0),0)</f>
        <v>4105.8</v>
      </c>
      <c r="I775" s="81">
        <f>IFERROR(VLOOKUP(B775,'07.2019'!$B$10:$J$954,8,0),0)</f>
        <v>0</v>
      </c>
      <c r="J775" s="81">
        <f>IFERROR(VLOOKUP(B775,'08.2019'!$B$10:$J$983,8,0),0)</f>
        <v>229.54</v>
      </c>
      <c r="K775" s="82">
        <f t="shared" si="99"/>
        <v>229.54</v>
      </c>
      <c r="L775" s="81">
        <f>IFERROR(VLOOKUP(B775,'09.2019'!$B$12:$J$998,8,0),0)</f>
        <v>229.54</v>
      </c>
      <c r="M775" s="82">
        <f t="shared" si="100"/>
        <v>0</v>
      </c>
      <c r="N775" s="81">
        <f>IFERROR(VLOOKUP(B775,'Balancete 10.2019'!$B$10:$J$1020,8,0),0)</f>
        <v>229.54</v>
      </c>
      <c r="O775" s="82">
        <f t="shared" si="101"/>
        <v>0</v>
      </c>
      <c r="P775" s="153">
        <f>IFERROR(VLOOKUP(B775,'Balancete 11.2019'!$B$11:$I$1020,8,0),0)</f>
        <v>229.54</v>
      </c>
      <c r="Q775" s="82">
        <f t="shared" si="102"/>
        <v>0</v>
      </c>
      <c r="R775" s="153">
        <f>IFERROR(VLOOKUP(B775,'Balancete 12.2019'!$B$10:$I$1033,8,0),0)</f>
        <v>229.54</v>
      </c>
      <c r="S775" s="82">
        <f t="shared" si="105"/>
        <v>0</v>
      </c>
      <c r="T775" s="85">
        <f t="shared" si="106"/>
        <v>0</v>
      </c>
      <c r="U775" s="153">
        <f>IFERROR(VLOOKUP(B775,'Balancete acumulado 2019'!$B$10:$I$1047,8,0),0)</f>
        <v>4335.34</v>
      </c>
    </row>
    <row r="776" spans="1:21" hidden="1">
      <c r="A776"/>
      <c r="B776" s="35" t="s">
        <v>4778</v>
      </c>
      <c r="C776" s="34" t="s">
        <v>1</v>
      </c>
      <c r="D776" s="35" t="s">
        <v>4779</v>
      </c>
      <c r="E776" s="139"/>
      <c r="F776" s="5">
        <f t="shared" si="103"/>
        <v>13</v>
      </c>
      <c r="G776" s="5" t="str">
        <f t="shared" si="104"/>
        <v>7</v>
      </c>
      <c r="H776" s="81">
        <f>IFERROR(VLOOKUP(B776,'1º SEM 2019'!$B:$I,8,0),0)</f>
        <v>1090.4100000000001</v>
      </c>
      <c r="I776" s="81">
        <f>IFERROR(VLOOKUP(B776,'07.2019'!$B$10:$J$954,8,0),0)</f>
        <v>124000</v>
      </c>
      <c r="J776" s="81">
        <f>IFERROR(VLOOKUP(B776,'08.2019'!$B$10:$J$983,8,0),0)</f>
        <v>124000</v>
      </c>
      <c r="K776" s="82">
        <f t="shared" si="99"/>
        <v>0</v>
      </c>
      <c r="L776" s="81">
        <f>IFERROR(VLOOKUP(B776,'09.2019'!$B$12:$J$998,8,0),0)</f>
        <v>124000</v>
      </c>
      <c r="M776" s="82">
        <f t="shared" si="100"/>
        <v>0</v>
      </c>
      <c r="N776" s="81">
        <f>IFERROR(VLOOKUP(B776,'Balancete 10.2019'!$B$10:$J$1020,8,0),0)</f>
        <v>162000</v>
      </c>
      <c r="O776" s="82">
        <f t="shared" si="101"/>
        <v>38000</v>
      </c>
      <c r="P776" s="153">
        <f>IFERROR(VLOOKUP(B776,'Balancete 11.2019'!$B$11:$I$1020,8,0),0)</f>
        <v>162000</v>
      </c>
      <c r="Q776" s="82">
        <f t="shared" si="102"/>
        <v>0</v>
      </c>
      <c r="R776" s="153">
        <f>IFERROR(VLOOKUP(B776,'Balancete 12.2019'!$B$10:$I$1033,8,0),0)</f>
        <v>216660.96</v>
      </c>
      <c r="S776" s="82">
        <f t="shared" si="105"/>
        <v>54660.959999999992</v>
      </c>
      <c r="T776" s="85">
        <f t="shared" si="106"/>
        <v>0</v>
      </c>
      <c r="U776" s="153">
        <f>IFERROR(VLOOKUP(B776,'Balancete acumulado 2019'!$B$10:$I$1047,8,0),0)</f>
        <v>217751.37</v>
      </c>
    </row>
    <row r="777" spans="1:21" hidden="1">
      <c r="A777"/>
      <c r="B777" s="35" t="s">
        <v>4780</v>
      </c>
      <c r="C777" s="34" t="s">
        <v>1</v>
      </c>
      <c r="D777" s="35" t="s">
        <v>4781</v>
      </c>
      <c r="E777" s="139"/>
      <c r="F777" s="5">
        <f t="shared" si="103"/>
        <v>13</v>
      </c>
      <c r="G777" s="5" t="str">
        <f t="shared" si="104"/>
        <v>7</v>
      </c>
      <c r="H777" s="81">
        <f>IFERROR(VLOOKUP(B777,'1º SEM 2019'!$B:$I,8,0),0)</f>
        <v>1090.4100000000001</v>
      </c>
      <c r="I777" s="81">
        <f>IFERROR(VLOOKUP(B777,'07.2019'!$B$10:$J$954,8,0),0)</f>
        <v>124000</v>
      </c>
      <c r="J777" s="81">
        <f>IFERROR(VLOOKUP(B777,'08.2019'!$B$10:$J$983,8,0),0)</f>
        <v>124000</v>
      </c>
      <c r="K777" s="82">
        <f t="shared" si="99"/>
        <v>0</v>
      </c>
      <c r="L777" s="81">
        <f>IFERROR(VLOOKUP(B777,'09.2019'!$B$12:$J$998,8,0),0)</f>
        <v>124000</v>
      </c>
      <c r="M777" s="82">
        <f t="shared" si="100"/>
        <v>0</v>
      </c>
      <c r="N777" s="81">
        <f>IFERROR(VLOOKUP(B777,'Balancete 10.2019'!$B$10:$J$1020,8,0),0)</f>
        <v>162000</v>
      </c>
      <c r="O777" s="82">
        <f t="shared" si="101"/>
        <v>38000</v>
      </c>
      <c r="P777" s="153">
        <f>IFERROR(VLOOKUP(B777,'Balancete 11.2019'!$B$11:$I$1020,8,0),0)</f>
        <v>162000</v>
      </c>
      <c r="Q777" s="82">
        <f t="shared" si="102"/>
        <v>0</v>
      </c>
      <c r="R777" s="153">
        <f>IFERROR(VLOOKUP(B777,'Balancete 12.2019'!$B$10:$I$1033,8,0),0)</f>
        <v>216660.96</v>
      </c>
      <c r="S777" s="82">
        <f t="shared" si="105"/>
        <v>54660.959999999992</v>
      </c>
      <c r="T777" s="85">
        <f t="shared" si="106"/>
        <v>0</v>
      </c>
      <c r="U777" s="153">
        <f>IFERROR(VLOOKUP(B777,'Balancete acumulado 2019'!$B$10:$I$1047,8,0),0)</f>
        <v>217751.37</v>
      </c>
    </row>
    <row r="778" spans="1:21">
      <c r="A778"/>
      <c r="B778" s="35" t="s">
        <v>4782</v>
      </c>
      <c r="C778" s="34" t="s">
        <v>4783</v>
      </c>
      <c r="D778" s="35" t="s">
        <v>4784</v>
      </c>
      <c r="E778" s="139" t="s">
        <v>6069</v>
      </c>
      <c r="F778" s="5">
        <f t="shared" si="103"/>
        <v>18</v>
      </c>
      <c r="G778" s="5" t="str">
        <f t="shared" si="104"/>
        <v>7</v>
      </c>
      <c r="H778" s="81">
        <f>IFERROR(VLOOKUP(B778,'1º SEM 2019'!$B:$I,8,0),0)</f>
        <v>1090.4100000000001</v>
      </c>
      <c r="I778" s="81">
        <f>IFERROR(VLOOKUP(B778,'07.2019'!$B$10:$J$954,8,0),0)</f>
        <v>124000</v>
      </c>
      <c r="J778" s="81">
        <f>IFERROR(VLOOKUP(B778,'08.2019'!$B$10:$J$983,8,0),0)</f>
        <v>124000</v>
      </c>
      <c r="K778" s="82">
        <f t="shared" si="99"/>
        <v>0</v>
      </c>
      <c r="L778" s="81">
        <f>IFERROR(VLOOKUP(B778,'09.2019'!$B$12:$J$998,8,0),0)</f>
        <v>124000</v>
      </c>
      <c r="M778" s="82">
        <f t="shared" si="100"/>
        <v>0</v>
      </c>
      <c r="N778" s="81">
        <f>IFERROR(VLOOKUP(B778,'Balancete 10.2019'!$B$10:$J$1020,8,0),0)</f>
        <v>162000</v>
      </c>
      <c r="O778" s="82">
        <f t="shared" si="101"/>
        <v>38000</v>
      </c>
      <c r="P778" s="153">
        <f>IFERROR(VLOOKUP(B778,'Balancete 11.2019'!$B$11:$I$1020,8,0),0)</f>
        <v>162000</v>
      </c>
      <c r="Q778" s="82">
        <f t="shared" si="102"/>
        <v>0</v>
      </c>
      <c r="R778" s="153">
        <f>IFERROR(VLOOKUP(B778,'Balancete 12.2019'!$B$10:$I$1033,8,0),0)</f>
        <v>216660.96</v>
      </c>
      <c r="S778" s="82">
        <f t="shared" si="105"/>
        <v>54660.959999999992</v>
      </c>
      <c r="T778" s="85">
        <f t="shared" si="106"/>
        <v>0</v>
      </c>
      <c r="U778" s="153">
        <f>IFERROR(VLOOKUP(B778,'Balancete acumulado 2019'!$B$10:$I$1047,8,0),0)</f>
        <v>217751.37</v>
      </c>
    </row>
    <row r="779" spans="1:21" hidden="1">
      <c r="A779"/>
      <c r="B779" s="35" t="s">
        <v>14526</v>
      </c>
      <c r="C779" s="34" t="s">
        <v>1</v>
      </c>
      <c r="D779" s="35" t="s">
        <v>14527</v>
      </c>
      <c r="E779" s="139"/>
      <c r="F779" s="5">
        <f t="shared" si="103"/>
        <v>13</v>
      </c>
      <c r="G779" s="5" t="str">
        <f t="shared" si="104"/>
        <v>7</v>
      </c>
      <c r="H779" s="81">
        <f>IFERROR(VLOOKUP(B779,'1º SEM 2019'!$B:$I,8,0),0)</f>
        <v>0</v>
      </c>
      <c r="I779" s="81">
        <f>IFERROR(VLOOKUP(B779,'07.2019'!$B$10:$J$954,8,0),0)</f>
        <v>0</v>
      </c>
      <c r="J779" s="81">
        <f>IFERROR(VLOOKUP(B779,'08.2019'!$B$10:$J$983,8,0),0)</f>
        <v>0</v>
      </c>
      <c r="K779" s="82">
        <f t="shared" si="99"/>
        <v>0</v>
      </c>
      <c r="L779" s="81">
        <f>IFERROR(VLOOKUP(B779,'09.2019'!$B$12:$J$998,8,0),0)</f>
        <v>0</v>
      </c>
      <c r="M779" s="82">
        <f t="shared" si="100"/>
        <v>0</v>
      </c>
      <c r="N779" s="81">
        <f>IFERROR(VLOOKUP(B779,'Balancete 10.2019'!$B$10:$J$1020,8,0),0)</f>
        <v>0</v>
      </c>
      <c r="O779" s="82">
        <f t="shared" si="101"/>
        <v>0</v>
      </c>
      <c r="P779" s="153">
        <f>IFERROR(VLOOKUP(B779,'Balancete 11.2019'!$B$11:$I$1020,8,0),0)</f>
        <v>0</v>
      </c>
      <c r="Q779" s="82">
        <f t="shared" si="102"/>
        <v>0</v>
      </c>
      <c r="R779" s="153">
        <f>IFERROR(VLOOKUP(B779,'Balancete 12.2019'!$B$10:$I$1033,8,0),0)</f>
        <v>34.450000000000003</v>
      </c>
      <c r="S779" s="82">
        <f t="shared" si="105"/>
        <v>34.450000000000003</v>
      </c>
      <c r="T779" s="85">
        <f t="shared" si="106"/>
        <v>0</v>
      </c>
      <c r="U779" s="153">
        <f>IFERROR(VLOOKUP(B779,'Balancete acumulado 2019'!$B$10:$I$1047,8,0),0)</f>
        <v>34.450000000000003</v>
      </c>
    </row>
    <row r="780" spans="1:21">
      <c r="A780"/>
      <c r="B780" s="35" t="s">
        <v>12967</v>
      </c>
      <c r="C780" s="34" t="s">
        <v>14528</v>
      </c>
      <c r="D780" s="35" t="s">
        <v>14529</v>
      </c>
      <c r="E780" s="139" t="s">
        <v>6069</v>
      </c>
      <c r="F780" s="5">
        <f t="shared" si="103"/>
        <v>18</v>
      </c>
      <c r="G780" s="5" t="str">
        <f t="shared" si="104"/>
        <v>7</v>
      </c>
      <c r="H780" s="81">
        <f>IFERROR(VLOOKUP(B780,'1º SEM 2019'!$B:$I,8,0),0)</f>
        <v>0</v>
      </c>
      <c r="I780" s="81">
        <f>IFERROR(VLOOKUP(B780,'07.2019'!$B$10:$J$954,8,0),0)</f>
        <v>0</v>
      </c>
      <c r="J780" s="81">
        <f>IFERROR(VLOOKUP(B780,'08.2019'!$B$10:$J$983,8,0),0)</f>
        <v>0</v>
      </c>
      <c r="K780" s="82">
        <f t="shared" ref="K780:K843" si="107">J780-I780</f>
        <v>0</v>
      </c>
      <c r="L780" s="81">
        <f>IFERROR(VLOOKUP(B780,'09.2019'!$B$12:$J$998,8,0),0)</f>
        <v>0</v>
      </c>
      <c r="M780" s="82">
        <f t="shared" ref="M780:M843" si="108">L780-J780</f>
        <v>0</v>
      </c>
      <c r="N780" s="81">
        <f>IFERROR(VLOOKUP(B780,'Balancete 10.2019'!$B$10:$J$1020,8,0),0)</f>
        <v>0</v>
      </c>
      <c r="O780" s="82">
        <f t="shared" ref="O780:O843" si="109">N780-L780</f>
        <v>0</v>
      </c>
      <c r="P780" s="153">
        <f>IFERROR(VLOOKUP(B780,'Balancete 11.2019'!$B$11:$I$1020,8,0),0)</f>
        <v>0</v>
      </c>
      <c r="Q780" s="82">
        <f t="shared" ref="Q780:Q811" si="110">P780-N780</f>
        <v>0</v>
      </c>
      <c r="R780" s="153">
        <f>IFERROR(VLOOKUP(B780,'Balancete 12.2019'!$B$10:$I$1033,8,0),0)</f>
        <v>34.450000000000003</v>
      </c>
      <c r="S780" s="82">
        <f t="shared" si="105"/>
        <v>34.450000000000003</v>
      </c>
      <c r="T780" s="85">
        <f t="shared" si="106"/>
        <v>0</v>
      </c>
      <c r="U780" s="153">
        <f>IFERROR(VLOOKUP(B780,'Balancete acumulado 2019'!$B$10:$I$1047,8,0),0)</f>
        <v>34.450000000000003</v>
      </c>
    </row>
    <row r="781" spans="1:21" hidden="1">
      <c r="A781"/>
      <c r="B781" s="39" t="s">
        <v>4785</v>
      </c>
      <c r="C781" s="38" t="s">
        <v>1</v>
      </c>
      <c r="D781" s="39" t="s">
        <v>4786</v>
      </c>
      <c r="E781" s="39"/>
      <c r="F781" s="5">
        <f t="shared" si="103"/>
        <v>13</v>
      </c>
      <c r="G781" s="5" t="str">
        <f t="shared" si="104"/>
        <v>8</v>
      </c>
      <c r="H781" s="81">
        <f>IFERROR(VLOOKUP(B781,'1º SEM 2019'!$B:$I,8,0),0)</f>
        <v>-22274621.890000001</v>
      </c>
      <c r="I781" s="81">
        <f>IFERROR(VLOOKUP(B781,'07.2019'!$B$10:$J$954,8,0),0)</f>
        <v>-4205514.32</v>
      </c>
      <c r="J781" s="81">
        <f>IFERROR(VLOOKUP(B781,'08.2019'!$B$10:$J$983,8,0),0)</f>
        <v>-8040716.1699999999</v>
      </c>
      <c r="K781" s="82">
        <f t="shared" si="107"/>
        <v>-3835201.8499999996</v>
      </c>
      <c r="L781" s="81">
        <f>IFERROR(VLOOKUP(B781,'09.2019'!$B$12:$J$998,8,0),0)</f>
        <v>-12233997.710000001</v>
      </c>
      <c r="M781" s="82">
        <f t="shared" si="108"/>
        <v>-4193281.540000001</v>
      </c>
      <c r="N781" s="81">
        <f>IFERROR(VLOOKUP(B781,'Balancete 10.2019'!$B$10:$J$1020,8,0),0)</f>
        <v>-15693434</v>
      </c>
      <c r="O781" s="82">
        <f t="shared" si="109"/>
        <v>-3459436.2899999991</v>
      </c>
      <c r="P781" s="153">
        <f>IFERROR(VLOOKUP(B781,'Balancete 11.2019'!$B$11:$I$1020,8,0),0)</f>
        <v>-19000327.350000001</v>
      </c>
      <c r="Q781" s="82">
        <f t="shared" si="110"/>
        <v>-3306893.3500000015</v>
      </c>
      <c r="R781" s="153">
        <f>IFERROR(VLOOKUP(B781,'Balancete 12.2019'!$B$10:$I$1033,8,0),0)</f>
        <v>-22697703.039999999</v>
      </c>
      <c r="S781" s="82">
        <f t="shared" si="105"/>
        <v>-3697375.6899999976</v>
      </c>
      <c r="T781" s="85">
        <f t="shared" si="106"/>
        <v>0.11808132245933955</v>
      </c>
      <c r="U781" s="153">
        <f>IFERROR(VLOOKUP(B781,'Balancete acumulado 2019'!$B$10:$I$1047,8,0),0)</f>
        <v>-44972324.93</v>
      </c>
    </row>
    <row r="782" spans="1:21" hidden="1">
      <c r="A782"/>
      <c r="B782" s="35" t="s">
        <v>4787</v>
      </c>
      <c r="C782" s="34" t="s">
        <v>1</v>
      </c>
      <c r="D782" s="35" t="s">
        <v>4788</v>
      </c>
      <c r="E782" s="39"/>
      <c r="F782" s="5">
        <f t="shared" si="103"/>
        <v>13</v>
      </c>
      <c r="G782" s="5" t="str">
        <f t="shared" si="104"/>
        <v>8</v>
      </c>
      <c r="H782" s="81">
        <f>IFERROR(VLOOKUP(B782,'1º SEM 2019'!$B:$I,8,0),0)</f>
        <v>-21891513.27</v>
      </c>
      <c r="I782" s="81">
        <f>IFERROR(VLOOKUP(B782,'07.2019'!$B$10:$J$954,8,0),0)</f>
        <v>-3875154.94</v>
      </c>
      <c r="J782" s="81">
        <f>IFERROR(VLOOKUP(B782,'08.2019'!$B$10:$J$983,8,0),0)</f>
        <v>-7664285.7300000004</v>
      </c>
      <c r="K782" s="82">
        <f t="shared" si="107"/>
        <v>-3789130.7900000005</v>
      </c>
      <c r="L782" s="81">
        <f>IFERROR(VLOOKUP(B782,'09.2019'!$B$12:$J$998,8,0),0)</f>
        <v>-11630196.57</v>
      </c>
      <c r="M782" s="82">
        <f t="shared" si="108"/>
        <v>-3965910.84</v>
      </c>
      <c r="N782" s="81">
        <f>IFERROR(VLOOKUP(B782,'Balancete 10.2019'!$B$10:$J$1020,8,0),0)</f>
        <v>-14907389.199999999</v>
      </c>
      <c r="O782" s="82">
        <f t="shared" si="109"/>
        <v>-3277192.629999999</v>
      </c>
      <c r="P782" s="153">
        <f>IFERROR(VLOOKUP(B782,'Balancete 11.2019'!$B$11:$I$1020,8,0),0)</f>
        <v>-17863773.699999999</v>
      </c>
      <c r="Q782" s="82">
        <f t="shared" si="110"/>
        <v>-2956384.5</v>
      </c>
      <c r="R782" s="153">
        <f>IFERROR(VLOOKUP(B782,'Balancete 12.2019'!$B$10:$I$1033,8,0),0)</f>
        <v>-21199309.370000001</v>
      </c>
      <c r="S782" s="82">
        <f t="shared" si="105"/>
        <v>-3335535.6700000018</v>
      </c>
      <c r="T782" s="85">
        <f t="shared" si="106"/>
        <v>0.12824826067110062</v>
      </c>
      <c r="U782" s="153">
        <f>IFERROR(VLOOKUP(B782,'Balancete acumulado 2019'!$B$10:$I$1047,8,0),0)</f>
        <v>-43090822.640000001</v>
      </c>
    </row>
    <row r="783" spans="1:21" hidden="1">
      <c r="A783"/>
      <c r="B783" s="35" t="s">
        <v>4789</v>
      </c>
      <c r="C783" s="34" t="s">
        <v>1</v>
      </c>
      <c r="D783" s="35" t="s">
        <v>4790</v>
      </c>
      <c r="E783" s="39"/>
      <c r="F783" s="5">
        <f t="shared" si="103"/>
        <v>13</v>
      </c>
      <c r="G783" s="5" t="str">
        <f t="shared" si="104"/>
        <v>8</v>
      </c>
      <c r="H783" s="81">
        <f>IFERROR(VLOOKUP(B783,'1º SEM 2019'!$B:$I,8,0),0)</f>
        <v>-4126359.42</v>
      </c>
      <c r="I783" s="81">
        <f>IFERROR(VLOOKUP(B783,'07.2019'!$B$10:$J$954,8,0),0)</f>
        <v>-769601.73</v>
      </c>
      <c r="J783" s="81">
        <f>IFERROR(VLOOKUP(B783,'08.2019'!$B$10:$J$983,8,0),0)</f>
        <v>-1459385.65</v>
      </c>
      <c r="K783" s="82">
        <f t="shared" si="107"/>
        <v>-689783.91999999993</v>
      </c>
      <c r="L783" s="81">
        <f>IFERROR(VLOOKUP(B783,'09.2019'!$B$12:$J$998,8,0),0)</f>
        <v>-2119050.7000000002</v>
      </c>
      <c r="M783" s="82">
        <f t="shared" si="108"/>
        <v>-659665.05000000028</v>
      </c>
      <c r="N783" s="81">
        <f>IFERROR(VLOOKUP(B783,'Balancete 10.2019'!$B$10:$J$1020,8,0),0)</f>
        <v>-2810669.93</v>
      </c>
      <c r="O783" s="82">
        <f t="shared" si="109"/>
        <v>-691619.23</v>
      </c>
      <c r="P783" s="153">
        <f>IFERROR(VLOOKUP(B783,'Balancete 11.2019'!$B$11:$I$1020,8,0),0)</f>
        <v>-3366238.98</v>
      </c>
      <c r="Q783" s="82">
        <f t="shared" si="110"/>
        <v>-555569.04999999981</v>
      </c>
      <c r="R783" s="153">
        <f>IFERROR(VLOOKUP(B783,'Balancete 12.2019'!$B$10:$I$1033,8,0),0)</f>
        <v>-3921072.68</v>
      </c>
      <c r="S783" s="82">
        <f t="shared" si="105"/>
        <v>-554833.70000000019</v>
      </c>
      <c r="T783" s="85">
        <f t="shared" si="106"/>
        <v>-1.3235978498075118E-3</v>
      </c>
      <c r="U783" s="153">
        <f>IFERROR(VLOOKUP(B783,'Balancete acumulado 2019'!$B$10:$I$1047,8,0),0)</f>
        <v>-8047432.0999999996</v>
      </c>
    </row>
    <row r="784" spans="1:21" hidden="1">
      <c r="A784"/>
      <c r="B784" s="35" t="s">
        <v>4791</v>
      </c>
      <c r="C784" s="34" t="s">
        <v>1</v>
      </c>
      <c r="D784" s="35" t="s">
        <v>4792</v>
      </c>
      <c r="E784" s="39"/>
      <c r="F784" s="5">
        <f t="shared" si="103"/>
        <v>13</v>
      </c>
      <c r="G784" s="5" t="str">
        <f t="shared" si="104"/>
        <v>8</v>
      </c>
      <c r="H784" s="81">
        <f>IFERROR(VLOOKUP(B784,'1º SEM 2019'!$B:$I,8,0),0)</f>
        <v>-59423.91</v>
      </c>
      <c r="I784" s="81">
        <f>IFERROR(VLOOKUP(B784,'07.2019'!$B$10:$J$954,8,0),0)</f>
        <v>-11118.17</v>
      </c>
      <c r="J784" s="81">
        <f>IFERROR(VLOOKUP(B784,'08.2019'!$B$10:$J$983,8,0),0)</f>
        <v>-21228.03</v>
      </c>
      <c r="K784" s="82">
        <f t="shared" si="107"/>
        <v>-10109.859999999999</v>
      </c>
      <c r="L784" s="81">
        <f>IFERROR(VLOOKUP(B784,'09.2019'!$B$12:$J$998,8,0),0)</f>
        <v>-30729.43</v>
      </c>
      <c r="M784" s="82">
        <f t="shared" si="108"/>
        <v>-9501.4000000000015</v>
      </c>
      <c r="N784" s="81">
        <f>IFERROR(VLOOKUP(B784,'Balancete 10.2019'!$B$10:$J$1020,8,0),0)</f>
        <v>-40523.61</v>
      </c>
      <c r="O784" s="82">
        <f t="shared" si="109"/>
        <v>-9794.18</v>
      </c>
      <c r="P784" s="153">
        <f>IFERROR(VLOOKUP(B784,'Balancete 11.2019'!$B$11:$I$1020,8,0),0)</f>
        <v>-48676.77</v>
      </c>
      <c r="Q784" s="82">
        <f t="shared" si="110"/>
        <v>-8153.1599999999962</v>
      </c>
      <c r="R784" s="153">
        <f>IFERROR(VLOOKUP(B784,'Balancete 12.2019'!$B$10:$I$1033,8,0),0)</f>
        <v>-56793.38</v>
      </c>
      <c r="S784" s="82">
        <f t="shared" si="105"/>
        <v>-8116.6100000000006</v>
      </c>
      <c r="T784" s="85">
        <f t="shared" si="106"/>
        <v>-4.4829244121292744E-3</v>
      </c>
      <c r="U784" s="153">
        <f>IFERROR(VLOOKUP(B784,'Balancete acumulado 2019'!$B$10:$I$1047,8,0),0)</f>
        <v>-116217.29</v>
      </c>
    </row>
    <row r="785" spans="1:21">
      <c r="A785"/>
      <c r="B785" s="35" t="s">
        <v>4793</v>
      </c>
      <c r="C785" s="34" t="s">
        <v>4794</v>
      </c>
      <c r="D785" s="35" t="s">
        <v>4795</v>
      </c>
      <c r="E785" s="39" t="s">
        <v>6056</v>
      </c>
      <c r="F785" s="5">
        <f t="shared" si="103"/>
        <v>18</v>
      </c>
      <c r="G785" s="5" t="str">
        <f t="shared" si="104"/>
        <v>8</v>
      </c>
      <c r="H785" s="81">
        <f>IFERROR(VLOOKUP(B785,'1º SEM 2019'!$B:$I,8,0),0)</f>
        <v>-59423.91</v>
      </c>
      <c r="I785" s="81">
        <f>IFERROR(VLOOKUP(B785,'07.2019'!$B$10:$J$954,8,0),0)</f>
        <v>-11118.17</v>
      </c>
      <c r="J785" s="81">
        <f>IFERROR(VLOOKUP(B785,'08.2019'!$B$10:$J$983,8,0),0)</f>
        <v>-21228.03</v>
      </c>
      <c r="K785" s="82">
        <f t="shared" si="107"/>
        <v>-10109.859999999999</v>
      </c>
      <c r="L785" s="81">
        <f>IFERROR(VLOOKUP(B785,'09.2019'!$B$12:$J$998,8,0),0)</f>
        <v>-30729.43</v>
      </c>
      <c r="M785" s="82">
        <f t="shared" si="108"/>
        <v>-9501.4000000000015</v>
      </c>
      <c r="N785" s="81">
        <f>IFERROR(VLOOKUP(B785,'Balancete 10.2019'!$B$10:$J$1020,8,0),0)</f>
        <v>-40523.61</v>
      </c>
      <c r="O785" s="82">
        <f t="shared" si="109"/>
        <v>-9794.18</v>
      </c>
      <c r="P785" s="153">
        <f>IFERROR(VLOOKUP(B785,'Balancete 11.2019'!$B$11:$I$1020,8,0),0)</f>
        <v>-48676.77</v>
      </c>
      <c r="Q785" s="82">
        <f t="shared" si="110"/>
        <v>-8153.1599999999962</v>
      </c>
      <c r="R785" s="153">
        <f>IFERROR(VLOOKUP(B785,'Balancete 12.2019'!$B$10:$I$1033,8,0),0)</f>
        <v>-56793.38</v>
      </c>
      <c r="S785" s="82">
        <f t="shared" si="105"/>
        <v>-8116.6100000000006</v>
      </c>
      <c r="T785" s="85">
        <f t="shared" si="106"/>
        <v>-4.4829244121292744E-3</v>
      </c>
      <c r="U785" s="153">
        <f>IFERROR(VLOOKUP(B785,'Balancete acumulado 2019'!$B$10:$I$1047,8,0),0)</f>
        <v>-116217.29</v>
      </c>
    </row>
    <row r="786" spans="1:21" hidden="1">
      <c r="A786"/>
      <c r="B786" s="35" t="s">
        <v>4796</v>
      </c>
      <c r="C786" s="34" t="s">
        <v>1</v>
      </c>
      <c r="D786" s="35" t="s">
        <v>4797</v>
      </c>
      <c r="E786" s="39"/>
      <c r="F786" s="5">
        <f t="shared" si="103"/>
        <v>13</v>
      </c>
      <c r="G786" s="5" t="str">
        <f t="shared" si="104"/>
        <v>8</v>
      </c>
      <c r="H786" s="81">
        <f>IFERROR(VLOOKUP(B786,'1º SEM 2019'!$B:$I,8,0),0)</f>
        <v>-3831544.58</v>
      </c>
      <c r="I786" s="81">
        <f>IFERROR(VLOOKUP(B786,'07.2019'!$B$10:$J$954,8,0),0)</f>
        <v>-719194.22</v>
      </c>
      <c r="J786" s="81">
        <f>IFERROR(VLOOKUP(B786,'08.2019'!$B$10:$J$983,8,0),0)</f>
        <v>-1360788.11</v>
      </c>
      <c r="K786" s="82">
        <f t="shared" si="107"/>
        <v>-641593.89000000013</v>
      </c>
      <c r="L786" s="81">
        <f>IFERROR(VLOOKUP(B786,'09.2019'!$B$12:$J$998,8,0),0)</f>
        <v>-1975571.3</v>
      </c>
      <c r="M786" s="82">
        <f t="shared" si="108"/>
        <v>-614783.18999999994</v>
      </c>
      <c r="N786" s="81">
        <f>IFERROR(VLOOKUP(B786,'Balancete 10.2019'!$B$10:$J$1020,8,0),0)</f>
        <v>-2622202.62</v>
      </c>
      <c r="O786" s="82">
        <f t="shared" si="109"/>
        <v>-646631.32000000007</v>
      </c>
      <c r="P786" s="153">
        <f>IFERROR(VLOOKUP(B786,'Balancete 11.2019'!$B$11:$I$1020,8,0),0)</f>
        <v>-3135715.99</v>
      </c>
      <c r="Q786" s="82">
        <f t="shared" si="110"/>
        <v>-513513.37000000011</v>
      </c>
      <c r="R786" s="153">
        <f>IFERROR(VLOOKUP(B786,'Balancete 12.2019'!$B$10:$I$1033,8,0),0)</f>
        <v>-3647731.99</v>
      </c>
      <c r="S786" s="82">
        <f t="shared" si="105"/>
        <v>-512016</v>
      </c>
      <c r="T786" s="85">
        <f t="shared" si="106"/>
        <v>-2.9159318675580082E-3</v>
      </c>
      <c r="U786" s="153">
        <f>IFERROR(VLOOKUP(B786,'Balancete acumulado 2019'!$B$10:$I$1047,8,0),0)</f>
        <v>-7479276.5700000003</v>
      </c>
    </row>
    <row r="787" spans="1:21">
      <c r="A787"/>
      <c r="B787" s="35" t="s">
        <v>4798</v>
      </c>
      <c r="C787" s="34" t="s">
        <v>4799</v>
      </c>
      <c r="D787" s="35" t="s">
        <v>4800</v>
      </c>
      <c r="E787" s="39" t="s">
        <v>6056</v>
      </c>
      <c r="F787" s="5">
        <f t="shared" si="103"/>
        <v>18</v>
      </c>
      <c r="G787" s="5" t="str">
        <f t="shared" si="104"/>
        <v>8</v>
      </c>
      <c r="H787" s="81">
        <f>IFERROR(VLOOKUP(B787,'1º SEM 2019'!$B:$I,8,0),0)</f>
        <v>-3831544.58</v>
      </c>
      <c r="I787" s="81">
        <f>IFERROR(VLOOKUP(B787,'07.2019'!$B$10:$J$954,8,0),0)</f>
        <v>-719194.22</v>
      </c>
      <c r="J787" s="81">
        <f>IFERROR(VLOOKUP(B787,'08.2019'!$B$10:$J$983,8,0),0)</f>
        <v>-1360788.11</v>
      </c>
      <c r="K787" s="82">
        <f t="shared" si="107"/>
        <v>-641593.89000000013</v>
      </c>
      <c r="L787" s="81">
        <f>IFERROR(VLOOKUP(B787,'09.2019'!$B$12:$J$998,8,0),0)</f>
        <v>-1975571.3</v>
      </c>
      <c r="M787" s="82">
        <f t="shared" si="108"/>
        <v>-614783.18999999994</v>
      </c>
      <c r="N787" s="81">
        <f>IFERROR(VLOOKUP(B787,'Balancete 10.2019'!$B$10:$J$1020,8,0),0)</f>
        <v>-2622202.62</v>
      </c>
      <c r="O787" s="82">
        <f t="shared" si="109"/>
        <v>-646631.32000000007</v>
      </c>
      <c r="P787" s="153">
        <f>IFERROR(VLOOKUP(B787,'Balancete 11.2019'!$B$11:$I$1020,8,0),0)</f>
        <v>-3135715.99</v>
      </c>
      <c r="Q787" s="82">
        <f t="shared" si="110"/>
        <v>-513513.37000000011</v>
      </c>
      <c r="R787" s="153">
        <f>IFERROR(VLOOKUP(B787,'Balancete 12.2019'!$B$10:$I$1033,8,0),0)</f>
        <v>-3647731.99</v>
      </c>
      <c r="S787" s="82">
        <f t="shared" si="105"/>
        <v>-512016</v>
      </c>
      <c r="T787" s="85">
        <f t="shared" si="106"/>
        <v>-2.9159318675580082E-3</v>
      </c>
      <c r="U787" s="153">
        <f>IFERROR(VLOOKUP(B787,'Balancete acumulado 2019'!$B$10:$I$1047,8,0),0)</f>
        <v>-7479276.5700000003</v>
      </c>
    </row>
    <row r="788" spans="1:21" hidden="1">
      <c r="A788"/>
      <c r="B788" s="35" t="s">
        <v>4801</v>
      </c>
      <c r="C788" s="34" t="s">
        <v>1</v>
      </c>
      <c r="D788" s="35" t="s">
        <v>4802</v>
      </c>
      <c r="E788" s="39"/>
      <c r="F788" s="5">
        <f t="shared" si="103"/>
        <v>13</v>
      </c>
      <c r="G788" s="5" t="str">
        <f t="shared" si="104"/>
        <v>8</v>
      </c>
      <c r="H788" s="81">
        <f>IFERROR(VLOOKUP(B788,'1º SEM 2019'!$B:$I,8,0),0)</f>
        <v>-91731.98</v>
      </c>
      <c r="I788" s="81">
        <f>IFERROR(VLOOKUP(B788,'07.2019'!$B$10:$J$954,8,0),0)</f>
        <v>-14765.56</v>
      </c>
      <c r="J788" s="81">
        <f>IFERROR(VLOOKUP(B788,'08.2019'!$B$10:$J$983,8,0),0)</f>
        <v>-27605.51</v>
      </c>
      <c r="K788" s="82">
        <f t="shared" si="107"/>
        <v>-12839.949999999999</v>
      </c>
      <c r="L788" s="81">
        <f>IFERROR(VLOOKUP(B788,'09.2019'!$B$12:$J$998,8,0),0)</f>
        <v>-37584.230000000003</v>
      </c>
      <c r="M788" s="82">
        <f t="shared" si="108"/>
        <v>-9978.7200000000048</v>
      </c>
      <c r="N788" s="81">
        <f>IFERROR(VLOOKUP(B788,'Balancete 10.2019'!$B$10:$J$1020,8,0),0)</f>
        <v>-47435.45</v>
      </c>
      <c r="O788" s="82">
        <f t="shared" si="109"/>
        <v>-9851.2199999999939</v>
      </c>
      <c r="P788" s="153">
        <f>IFERROR(VLOOKUP(B788,'Balancete 11.2019'!$B$11:$I$1020,8,0),0)</f>
        <v>-55667.6</v>
      </c>
      <c r="Q788" s="82">
        <f t="shared" si="110"/>
        <v>-8232.1500000000015</v>
      </c>
      <c r="R788" s="153">
        <f>IFERROR(VLOOKUP(B788,'Balancete 12.2019'!$B$10:$I$1033,8,0),0)</f>
        <v>-64084.08</v>
      </c>
      <c r="S788" s="82">
        <f t="shared" si="105"/>
        <v>-8416.4800000000032</v>
      </c>
      <c r="T788" s="85">
        <f t="shared" si="106"/>
        <v>2.2391477317590391E-2</v>
      </c>
      <c r="U788" s="153">
        <f>IFERROR(VLOOKUP(B788,'Balancete acumulado 2019'!$B$10:$I$1047,8,0),0)</f>
        <v>-155816.06</v>
      </c>
    </row>
    <row r="789" spans="1:21">
      <c r="A789"/>
      <c r="B789" s="35" t="s">
        <v>4803</v>
      </c>
      <c r="C789" s="34" t="s">
        <v>4804</v>
      </c>
      <c r="D789" s="35" t="s">
        <v>4805</v>
      </c>
      <c r="E789" s="39" t="s">
        <v>6056</v>
      </c>
      <c r="F789" s="5">
        <f t="shared" si="103"/>
        <v>18</v>
      </c>
      <c r="G789" s="5" t="str">
        <f t="shared" si="104"/>
        <v>8</v>
      </c>
      <c r="H789" s="81">
        <f>IFERROR(VLOOKUP(B789,'1º SEM 2019'!$B:$I,8,0),0)</f>
        <v>-91731.98</v>
      </c>
      <c r="I789" s="81">
        <f>IFERROR(VLOOKUP(B789,'07.2019'!$B$10:$J$954,8,0),0)</f>
        <v>-14765.56</v>
      </c>
      <c r="J789" s="81">
        <f>IFERROR(VLOOKUP(B789,'08.2019'!$B$10:$J$983,8,0),0)</f>
        <v>-27605.51</v>
      </c>
      <c r="K789" s="82">
        <f t="shared" si="107"/>
        <v>-12839.949999999999</v>
      </c>
      <c r="L789" s="81">
        <f>IFERROR(VLOOKUP(B789,'09.2019'!$B$12:$J$998,8,0),0)</f>
        <v>-37584.230000000003</v>
      </c>
      <c r="M789" s="82">
        <f t="shared" si="108"/>
        <v>-9978.7200000000048</v>
      </c>
      <c r="N789" s="81">
        <f>IFERROR(VLOOKUP(B789,'Balancete 10.2019'!$B$10:$J$1020,8,0),0)</f>
        <v>-47435.45</v>
      </c>
      <c r="O789" s="82">
        <f t="shared" si="109"/>
        <v>-9851.2199999999939</v>
      </c>
      <c r="P789" s="153">
        <f>IFERROR(VLOOKUP(B789,'Balancete 11.2019'!$B$11:$I$1020,8,0),0)</f>
        <v>-55667.6</v>
      </c>
      <c r="Q789" s="82">
        <f t="shared" si="110"/>
        <v>-8232.1500000000015</v>
      </c>
      <c r="R789" s="153">
        <f>IFERROR(VLOOKUP(B789,'Balancete 12.2019'!$B$10:$I$1033,8,0),0)</f>
        <v>-64084.08</v>
      </c>
      <c r="S789" s="82">
        <f t="shared" si="105"/>
        <v>-8416.4800000000032</v>
      </c>
      <c r="T789" s="85">
        <f t="shared" si="106"/>
        <v>2.2391477317590391E-2</v>
      </c>
      <c r="U789" s="153">
        <f>IFERROR(VLOOKUP(B789,'Balancete acumulado 2019'!$B$10:$I$1047,8,0),0)</f>
        <v>-155816.06</v>
      </c>
    </row>
    <row r="790" spans="1:21" hidden="1">
      <c r="A790"/>
      <c r="B790" s="35" t="s">
        <v>4806</v>
      </c>
      <c r="C790" s="34" t="s">
        <v>1</v>
      </c>
      <c r="D790" s="35" t="s">
        <v>4807</v>
      </c>
      <c r="E790" s="39"/>
      <c r="F790" s="5">
        <f t="shared" si="103"/>
        <v>13</v>
      </c>
      <c r="G790" s="5" t="str">
        <f t="shared" si="104"/>
        <v>8</v>
      </c>
      <c r="H790" s="81">
        <f>IFERROR(VLOOKUP(B790,'1º SEM 2019'!$B:$I,8,0),0)</f>
        <v>-143658.95000000001</v>
      </c>
      <c r="I790" s="81">
        <f>IFERROR(VLOOKUP(B790,'07.2019'!$B$10:$J$954,8,0),0)</f>
        <v>-24523.78</v>
      </c>
      <c r="J790" s="81">
        <f>IFERROR(VLOOKUP(B790,'08.2019'!$B$10:$J$983,8,0),0)</f>
        <v>-49764</v>
      </c>
      <c r="K790" s="82">
        <f t="shared" si="107"/>
        <v>-25240.22</v>
      </c>
      <c r="L790" s="81">
        <f>IFERROR(VLOOKUP(B790,'09.2019'!$B$12:$J$998,8,0),0)</f>
        <v>-75165.740000000005</v>
      </c>
      <c r="M790" s="82">
        <f t="shared" si="108"/>
        <v>-25401.740000000005</v>
      </c>
      <c r="N790" s="81">
        <f>IFERROR(VLOOKUP(B790,'Balancete 10.2019'!$B$10:$J$1020,8,0),0)</f>
        <v>-100508.25</v>
      </c>
      <c r="O790" s="82">
        <f t="shared" si="109"/>
        <v>-25342.509999999995</v>
      </c>
      <c r="P790" s="153">
        <f>IFERROR(VLOOKUP(B790,'Balancete 11.2019'!$B$11:$I$1020,8,0),0)</f>
        <v>-126178.62</v>
      </c>
      <c r="Q790" s="82">
        <f t="shared" si="110"/>
        <v>-25670.369999999995</v>
      </c>
      <c r="R790" s="153">
        <f>IFERROR(VLOOKUP(B790,'Balancete 12.2019'!$B$10:$I$1033,8,0),0)</f>
        <v>-152463.23000000001</v>
      </c>
      <c r="S790" s="82">
        <f t="shared" si="105"/>
        <v>-26284.610000000015</v>
      </c>
      <c r="T790" s="85">
        <f t="shared" si="106"/>
        <v>2.3927976106305371E-2</v>
      </c>
      <c r="U790" s="153">
        <f>IFERROR(VLOOKUP(B790,'Balancete acumulado 2019'!$B$10:$I$1047,8,0),0)</f>
        <v>-296122.18</v>
      </c>
    </row>
    <row r="791" spans="1:21" hidden="1">
      <c r="A791"/>
      <c r="B791" s="35" t="s">
        <v>4808</v>
      </c>
      <c r="C791" s="34" t="s">
        <v>1</v>
      </c>
      <c r="D791" s="35" t="s">
        <v>4809</v>
      </c>
      <c r="E791" s="39"/>
      <c r="F791" s="5">
        <f t="shared" si="103"/>
        <v>13</v>
      </c>
      <c r="G791" s="5" t="str">
        <f t="shared" si="104"/>
        <v>8</v>
      </c>
      <c r="H791" s="81">
        <f>IFERROR(VLOOKUP(B791,'1º SEM 2019'!$B:$I,8,0),0)</f>
        <v>-143658.95000000001</v>
      </c>
      <c r="I791" s="81">
        <f>IFERROR(VLOOKUP(B791,'07.2019'!$B$10:$J$954,8,0),0)</f>
        <v>-24523.78</v>
      </c>
      <c r="J791" s="81">
        <f>IFERROR(VLOOKUP(B791,'08.2019'!$B$10:$J$983,8,0),0)</f>
        <v>-49764</v>
      </c>
      <c r="K791" s="82">
        <f t="shared" si="107"/>
        <v>-25240.22</v>
      </c>
      <c r="L791" s="81">
        <f>IFERROR(VLOOKUP(B791,'09.2019'!$B$12:$J$998,8,0),0)</f>
        <v>-75165.740000000005</v>
      </c>
      <c r="M791" s="82">
        <f t="shared" si="108"/>
        <v>-25401.740000000005</v>
      </c>
      <c r="N791" s="81">
        <f>IFERROR(VLOOKUP(B791,'Balancete 10.2019'!$B$10:$J$1020,8,0),0)</f>
        <v>-100508.25</v>
      </c>
      <c r="O791" s="82">
        <f t="shared" si="109"/>
        <v>-25342.509999999995</v>
      </c>
      <c r="P791" s="153">
        <f>IFERROR(VLOOKUP(B791,'Balancete 11.2019'!$B$11:$I$1020,8,0),0)</f>
        <v>-126178.62</v>
      </c>
      <c r="Q791" s="82">
        <f t="shared" si="110"/>
        <v>-25670.369999999995</v>
      </c>
      <c r="R791" s="153">
        <f>IFERROR(VLOOKUP(B791,'Balancete 12.2019'!$B$10:$I$1033,8,0),0)</f>
        <v>-152463.23000000001</v>
      </c>
      <c r="S791" s="82">
        <f t="shared" si="105"/>
        <v>-26284.610000000015</v>
      </c>
      <c r="T791" s="85">
        <f t="shared" si="106"/>
        <v>2.3927976106305371E-2</v>
      </c>
      <c r="U791" s="153">
        <f>IFERROR(VLOOKUP(B791,'Balancete acumulado 2019'!$B$10:$I$1047,8,0),0)</f>
        <v>-296122.18</v>
      </c>
    </row>
    <row r="792" spans="1:21">
      <c r="A792"/>
      <c r="B792" s="35" t="s">
        <v>4810</v>
      </c>
      <c r="C792" s="34" t="s">
        <v>4811</v>
      </c>
      <c r="D792" s="35" t="s">
        <v>4812</v>
      </c>
      <c r="E792" s="39" t="s">
        <v>6056</v>
      </c>
      <c r="F792" s="5">
        <f t="shared" si="103"/>
        <v>18</v>
      </c>
      <c r="G792" s="5" t="str">
        <f t="shared" si="104"/>
        <v>8</v>
      </c>
      <c r="H792" s="81">
        <f>IFERROR(VLOOKUP(B792,'1º SEM 2019'!$B:$I,8,0),0)</f>
        <v>-143658.95000000001</v>
      </c>
      <c r="I792" s="81">
        <f>IFERROR(VLOOKUP(B792,'07.2019'!$B$10:$J$954,8,0),0)</f>
        <v>-24523.78</v>
      </c>
      <c r="J792" s="81">
        <f>IFERROR(VLOOKUP(B792,'08.2019'!$B$10:$J$983,8,0),0)</f>
        <v>-49764</v>
      </c>
      <c r="K792" s="82">
        <f t="shared" si="107"/>
        <v>-25240.22</v>
      </c>
      <c r="L792" s="81">
        <f>IFERROR(VLOOKUP(B792,'09.2019'!$B$12:$J$998,8,0),0)</f>
        <v>-75165.740000000005</v>
      </c>
      <c r="M792" s="82">
        <f t="shared" si="108"/>
        <v>-25401.740000000005</v>
      </c>
      <c r="N792" s="81">
        <f>IFERROR(VLOOKUP(B792,'Balancete 10.2019'!$B$10:$J$1020,8,0),0)</f>
        <v>-100508.25</v>
      </c>
      <c r="O792" s="82">
        <f t="shared" si="109"/>
        <v>-25342.509999999995</v>
      </c>
      <c r="P792" s="153">
        <f>IFERROR(VLOOKUP(B792,'Balancete 11.2019'!$B$11:$I$1020,8,0),0)</f>
        <v>-126178.62</v>
      </c>
      <c r="Q792" s="82">
        <f t="shared" si="110"/>
        <v>-25670.369999999995</v>
      </c>
      <c r="R792" s="153">
        <f>IFERROR(VLOOKUP(B792,'Balancete 12.2019'!$B$10:$I$1033,8,0),0)</f>
        <v>-152463.23000000001</v>
      </c>
      <c r="S792" s="82">
        <f t="shared" si="105"/>
        <v>-26284.610000000015</v>
      </c>
      <c r="T792" s="85">
        <f t="shared" si="106"/>
        <v>2.3927976106305371E-2</v>
      </c>
      <c r="U792" s="153">
        <f>IFERROR(VLOOKUP(B792,'Balancete acumulado 2019'!$B$10:$I$1047,8,0),0)</f>
        <v>-296122.18</v>
      </c>
    </row>
    <row r="793" spans="1:21" hidden="1">
      <c r="A793"/>
      <c r="B793" s="35" t="s">
        <v>4813</v>
      </c>
      <c r="C793" s="34" t="s">
        <v>1</v>
      </c>
      <c r="D793" s="35" t="s">
        <v>4814</v>
      </c>
      <c r="E793" s="139"/>
      <c r="F793" s="5">
        <f t="shared" si="103"/>
        <v>13</v>
      </c>
      <c r="G793" s="5" t="str">
        <f t="shared" si="104"/>
        <v>8</v>
      </c>
      <c r="H793" s="81">
        <f>IFERROR(VLOOKUP(B793,'1º SEM 2019'!$B:$I,8,0),0)</f>
        <v>-247225.13</v>
      </c>
      <c r="I793" s="81">
        <f>IFERROR(VLOOKUP(B793,'07.2019'!$B$10:$J$954,8,0),0)</f>
        <v>-46899.31</v>
      </c>
      <c r="J793" s="81">
        <f>IFERROR(VLOOKUP(B793,'08.2019'!$B$10:$J$983,8,0),0)</f>
        <v>-91870.2</v>
      </c>
      <c r="K793" s="82">
        <f t="shared" si="107"/>
        <v>-44970.89</v>
      </c>
      <c r="L793" s="81">
        <f>IFERROR(VLOOKUP(B793,'09.2019'!$B$12:$J$998,8,0),0)</f>
        <v>-134106.57999999999</v>
      </c>
      <c r="M793" s="82">
        <f t="shared" si="108"/>
        <v>-42236.37999999999</v>
      </c>
      <c r="N793" s="81">
        <f>IFERROR(VLOOKUP(B793,'Balancete 10.2019'!$B$10:$J$1020,8,0),0)</f>
        <v>-177648.51</v>
      </c>
      <c r="O793" s="82">
        <f t="shared" si="109"/>
        <v>-43541.930000000022</v>
      </c>
      <c r="P793" s="153">
        <f>IFERROR(VLOOKUP(B793,'Balancete 11.2019'!$B$11:$I$1020,8,0),0)</f>
        <v>-219977.57</v>
      </c>
      <c r="Q793" s="82">
        <f t="shared" si="110"/>
        <v>-42329.06</v>
      </c>
      <c r="R793" s="153">
        <f>IFERROR(VLOOKUP(B793,'Balancete 12.2019'!$B$10:$I$1033,8,0),0)</f>
        <v>-258668.24</v>
      </c>
      <c r="S793" s="82">
        <f t="shared" si="105"/>
        <v>-38690.669999999984</v>
      </c>
      <c r="T793" s="85">
        <f t="shared" si="106"/>
        <v>-8.595489717938487E-2</v>
      </c>
      <c r="U793" s="153">
        <f>IFERROR(VLOOKUP(B793,'Balancete acumulado 2019'!$B$10:$I$1047,8,0),0)</f>
        <v>-505893.37</v>
      </c>
    </row>
    <row r="794" spans="1:21" hidden="1">
      <c r="A794"/>
      <c r="B794" s="35" t="s">
        <v>4815</v>
      </c>
      <c r="C794" s="34" t="s">
        <v>1</v>
      </c>
      <c r="D794" s="35" t="s">
        <v>4816</v>
      </c>
      <c r="E794" s="139"/>
      <c r="F794" s="5">
        <f t="shared" si="103"/>
        <v>13</v>
      </c>
      <c r="G794" s="5" t="str">
        <f t="shared" si="104"/>
        <v>8</v>
      </c>
      <c r="H794" s="81">
        <f>IFERROR(VLOOKUP(B794,'1º SEM 2019'!$B:$I,8,0),0)</f>
        <v>-247225.13</v>
      </c>
      <c r="I794" s="81">
        <f>IFERROR(VLOOKUP(B794,'07.2019'!$B$10:$J$954,8,0),0)</f>
        <v>-46899.31</v>
      </c>
      <c r="J794" s="81">
        <f>IFERROR(VLOOKUP(B794,'08.2019'!$B$10:$J$983,8,0),0)</f>
        <v>-91870.2</v>
      </c>
      <c r="K794" s="82">
        <f t="shared" si="107"/>
        <v>-44970.89</v>
      </c>
      <c r="L794" s="81">
        <f>IFERROR(VLOOKUP(B794,'09.2019'!$B$12:$J$998,8,0),0)</f>
        <v>-134106.57999999999</v>
      </c>
      <c r="M794" s="82">
        <f t="shared" si="108"/>
        <v>-42236.37999999999</v>
      </c>
      <c r="N794" s="81">
        <f>IFERROR(VLOOKUP(B794,'Balancete 10.2019'!$B$10:$J$1020,8,0),0)</f>
        <v>-177648.51</v>
      </c>
      <c r="O794" s="82">
        <f t="shared" si="109"/>
        <v>-43541.930000000022</v>
      </c>
      <c r="P794" s="153">
        <f>IFERROR(VLOOKUP(B794,'Balancete 11.2019'!$B$11:$I$1020,8,0),0)</f>
        <v>-219977.57</v>
      </c>
      <c r="Q794" s="82">
        <f t="shared" si="110"/>
        <v>-42329.06</v>
      </c>
      <c r="R794" s="153">
        <f>IFERROR(VLOOKUP(B794,'Balancete 12.2019'!$B$10:$I$1033,8,0),0)</f>
        <v>-258668.24</v>
      </c>
      <c r="S794" s="82">
        <f t="shared" si="105"/>
        <v>-38690.669999999984</v>
      </c>
      <c r="T794" s="85">
        <f t="shared" si="106"/>
        <v>-8.595489717938487E-2</v>
      </c>
      <c r="U794" s="153">
        <f>IFERROR(VLOOKUP(B794,'Balancete acumulado 2019'!$B$10:$I$1047,8,0),0)</f>
        <v>-505893.37</v>
      </c>
    </row>
    <row r="795" spans="1:21">
      <c r="A795"/>
      <c r="B795" s="35" t="s">
        <v>4817</v>
      </c>
      <c r="C795" s="34" t="s">
        <v>4818</v>
      </c>
      <c r="D795" s="35" t="s">
        <v>4819</v>
      </c>
      <c r="E795" s="139" t="s">
        <v>6057</v>
      </c>
      <c r="F795" s="5">
        <f t="shared" si="103"/>
        <v>18</v>
      </c>
      <c r="G795" s="5" t="str">
        <f t="shared" si="104"/>
        <v>8</v>
      </c>
      <c r="H795" s="81">
        <f>IFERROR(VLOOKUP(B795,'1º SEM 2019'!$B:$I,8,0),0)</f>
        <v>-247225.13</v>
      </c>
      <c r="I795" s="81">
        <f>IFERROR(VLOOKUP(B795,'07.2019'!$B$10:$J$954,8,0),0)</f>
        <v>-46899.31</v>
      </c>
      <c r="J795" s="81">
        <f>IFERROR(VLOOKUP(B795,'08.2019'!$B$10:$J$983,8,0),0)</f>
        <v>-91870.2</v>
      </c>
      <c r="K795" s="82">
        <f t="shared" si="107"/>
        <v>-44970.89</v>
      </c>
      <c r="L795" s="81">
        <f>IFERROR(VLOOKUP(B795,'09.2019'!$B$12:$J$998,8,0),0)</f>
        <v>-134106.57999999999</v>
      </c>
      <c r="M795" s="82">
        <f t="shared" si="108"/>
        <v>-42236.37999999999</v>
      </c>
      <c r="N795" s="81">
        <f>IFERROR(VLOOKUP(B795,'Balancete 10.2019'!$B$10:$J$1020,8,0),0)</f>
        <v>-177648.51</v>
      </c>
      <c r="O795" s="82">
        <f t="shared" si="109"/>
        <v>-43541.930000000022</v>
      </c>
      <c r="P795" s="153">
        <f>IFERROR(VLOOKUP(B795,'Balancete 11.2019'!$B$11:$I$1020,8,0),0)</f>
        <v>-219977.57</v>
      </c>
      <c r="Q795" s="82">
        <f t="shared" si="110"/>
        <v>-42329.06</v>
      </c>
      <c r="R795" s="153">
        <f>IFERROR(VLOOKUP(B795,'Balancete 12.2019'!$B$10:$I$1033,8,0),0)</f>
        <v>-258668.24</v>
      </c>
      <c r="S795" s="82">
        <f t="shared" si="105"/>
        <v>-38690.669999999984</v>
      </c>
      <c r="T795" s="85">
        <f t="shared" si="106"/>
        <v>-8.595489717938487E-2</v>
      </c>
      <c r="U795" s="153">
        <f>IFERROR(VLOOKUP(B795,'Balancete acumulado 2019'!$B$10:$I$1047,8,0),0)</f>
        <v>-505893.37</v>
      </c>
    </row>
    <row r="796" spans="1:21" hidden="1">
      <c r="A796"/>
      <c r="B796" s="35" t="s">
        <v>4820</v>
      </c>
      <c r="C796" s="34" t="s">
        <v>1</v>
      </c>
      <c r="D796" s="35" t="s">
        <v>4821</v>
      </c>
      <c r="E796" s="139"/>
      <c r="F796" s="5">
        <f t="shared" si="103"/>
        <v>13</v>
      </c>
      <c r="G796" s="5" t="str">
        <f t="shared" si="104"/>
        <v>8</v>
      </c>
      <c r="H796" s="81">
        <f>IFERROR(VLOOKUP(B796,'1º SEM 2019'!$B:$I,8,0),0)</f>
        <v>-11247605.76</v>
      </c>
      <c r="I796" s="81">
        <f>IFERROR(VLOOKUP(B796,'07.2019'!$B$10:$J$954,8,0),0)</f>
        <v>-1822649.73</v>
      </c>
      <c r="J796" s="81">
        <f>IFERROR(VLOOKUP(B796,'08.2019'!$B$10:$J$983,8,0),0)</f>
        <v>-3849240.7</v>
      </c>
      <c r="K796" s="82">
        <f t="shared" si="107"/>
        <v>-2026590.9700000002</v>
      </c>
      <c r="L796" s="81">
        <f>IFERROR(VLOOKUP(B796,'09.2019'!$B$12:$J$998,8,0),0)</f>
        <v>-5774779.1200000001</v>
      </c>
      <c r="M796" s="82">
        <f t="shared" si="108"/>
        <v>-1925538.42</v>
      </c>
      <c r="N796" s="81">
        <f>IFERROR(VLOOKUP(B796,'Balancete 10.2019'!$B$10:$J$1020,8,0),0)</f>
        <v>-7676909.8300000001</v>
      </c>
      <c r="O796" s="82">
        <f t="shared" si="109"/>
        <v>-1902130.71</v>
      </c>
      <c r="P796" s="153">
        <f>IFERROR(VLOOKUP(B796,'Balancete 11.2019'!$B$11:$I$1020,8,0),0)</f>
        <v>-9649396.3800000008</v>
      </c>
      <c r="Q796" s="82">
        <f t="shared" si="110"/>
        <v>-1972486.5500000007</v>
      </c>
      <c r="R796" s="153">
        <f>IFERROR(VLOOKUP(B796,'Balancete 12.2019'!$B$10:$I$1033,8,0),0)</f>
        <v>-11532982.41</v>
      </c>
      <c r="S796" s="82">
        <f t="shared" si="105"/>
        <v>-1883586.0299999993</v>
      </c>
      <c r="T796" s="85">
        <f t="shared" si="106"/>
        <v>-4.5070279439928917E-2</v>
      </c>
      <c r="U796" s="153">
        <f>IFERROR(VLOOKUP(B796,'Balancete acumulado 2019'!$B$10:$I$1047,8,0),0)</f>
        <v>-22780588.170000002</v>
      </c>
    </row>
    <row r="797" spans="1:21" hidden="1">
      <c r="A797"/>
      <c r="B797" s="35" t="s">
        <v>4822</v>
      </c>
      <c r="C797" s="34" t="s">
        <v>1</v>
      </c>
      <c r="D797" s="35" t="s">
        <v>4823</v>
      </c>
      <c r="E797" s="139"/>
      <c r="F797" s="5">
        <f t="shared" si="103"/>
        <v>13</v>
      </c>
      <c r="G797" s="5" t="str">
        <f t="shared" si="104"/>
        <v>8</v>
      </c>
      <c r="H797" s="81">
        <f>IFERROR(VLOOKUP(B797,'1º SEM 2019'!$B:$I,8,0),0)</f>
        <v>-173301.97</v>
      </c>
      <c r="I797" s="81">
        <f>IFERROR(VLOOKUP(B797,'07.2019'!$B$10:$J$954,8,0),0)</f>
        <v>-18518.259999999998</v>
      </c>
      <c r="J797" s="81">
        <f>IFERROR(VLOOKUP(B797,'08.2019'!$B$10:$J$983,8,0),0)</f>
        <v>-39312.9</v>
      </c>
      <c r="K797" s="82">
        <f t="shared" si="107"/>
        <v>-20794.640000000003</v>
      </c>
      <c r="L797" s="81">
        <f>IFERROR(VLOOKUP(B797,'09.2019'!$B$12:$J$998,8,0),0)</f>
        <v>-62660.69</v>
      </c>
      <c r="M797" s="82">
        <f t="shared" si="108"/>
        <v>-23347.79</v>
      </c>
      <c r="N797" s="81">
        <f>IFERROR(VLOOKUP(B797,'Balancete 10.2019'!$B$10:$J$1020,8,0),0)</f>
        <v>-84554.86</v>
      </c>
      <c r="O797" s="82">
        <f t="shared" si="109"/>
        <v>-21894.17</v>
      </c>
      <c r="P797" s="153">
        <f>IFERROR(VLOOKUP(B797,'Balancete 11.2019'!$B$11:$I$1020,8,0),0)</f>
        <v>-118818.36</v>
      </c>
      <c r="Q797" s="82">
        <f t="shared" si="110"/>
        <v>-34263.5</v>
      </c>
      <c r="R797" s="153">
        <f>IFERROR(VLOOKUP(B797,'Balancete 12.2019'!$B$10:$I$1033,8,0),0)</f>
        <v>-147994.76</v>
      </c>
      <c r="S797" s="82">
        <f t="shared" si="105"/>
        <v>-29176.400000000009</v>
      </c>
      <c r="T797" s="85">
        <f t="shared" si="106"/>
        <v>-0.14846994615261111</v>
      </c>
      <c r="U797" s="153">
        <f>IFERROR(VLOOKUP(B797,'Balancete acumulado 2019'!$B$10:$I$1047,8,0),0)</f>
        <v>-321296.73</v>
      </c>
    </row>
    <row r="798" spans="1:21">
      <c r="A798"/>
      <c r="B798" s="35" t="s">
        <v>4824</v>
      </c>
      <c r="C798" s="34" t="s">
        <v>4825</v>
      </c>
      <c r="D798" s="35" t="s">
        <v>4826</v>
      </c>
      <c r="E798" s="139" t="s">
        <v>6063</v>
      </c>
      <c r="F798" s="5">
        <f t="shared" si="103"/>
        <v>18</v>
      </c>
      <c r="G798" s="5" t="str">
        <f t="shared" si="104"/>
        <v>8</v>
      </c>
      <c r="H798" s="81">
        <f>IFERROR(VLOOKUP(B798,'1º SEM 2019'!$B:$I,8,0),0)</f>
        <v>-173301.97</v>
      </c>
      <c r="I798" s="81">
        <f>IFERROR(VLOOKUP(B798,'07.2019'!$B$10:$J$954,8,0),0)</f>
        <v>-18518.259999999998</v>
      </c>
      <c r="J798" s="81">
        <f>IFERROR(VLOOKUP(B798,'08.2019'!$B$10:$J$983,8,0),0)</f>
        <v>-39312.9</v>
      </c>
      <c r="K798" s="82">
        <f t="shared" si="107"/>
        <v>-20794.640000000003</v>
      </c>
      <c r="L798" s="81">
        <f>IFERROR(VLOOKUP(B798,'09.2019'!$B$12:$J$998,8,0),0)</f>
        <v>-62660.69</v>
      </c>
      <c r="M798" s="82">
        <f t="shared" si="108"/>
        <v>-23347.79</v>
      </c>
      <c r="N798" s="81">
        <f>IFERROR(VLOOKUP(B798,'Balancete 10.2019'!$B$10:$J$1020,8,0),0)</f>
        <v>-84554.86</v>
      </c>
      <c r="O798" s="82">
        <f t="shared" si="109"/>
        <v>-21894.17</v>
      </c>
      <c r="P798" s="153">
        <f>IFERROR(VLOOKUP(B798,'Balancete 11.2019'!$B$11:$I$1020,8,0),0)</f>
        <v>-118818.36</v>
      </c>
      <c r="Q798" s="82">
        <f t="shared" si="110"/>
        <v>-34263.5</v>
      </c>
      <c r="R798" s="153">
        <f>IFERROR(VLOOKUP(B798,'Balancete 12.2019'!$B$10:$I$1033,8,0),0)</f>
        <v>-147994.76</v>
      </c>
      <c r="S798" s="82">
        <f t="shared" si="105"/>
        <v>-29176.400000000009</v>
      </c>
      <c r="T798" s="85">
        <f t="shared" si="106"/>
        <v>-0.14846994615261111</v>
      </c>
      <c r="U798" s="153">
        <f>IFERROR(VLOOKUP(B798,'Balancete acumulado 2019'!$B$10:$I$1047,8,0),0)</f>
        <v>-321296.73</v>
      </c>
    </row>
    <row r="799" spans="1:21" hidden="1">
      <c r="A799"/>
      <c r="B799" s="35" t="s">
        <v>4827</v>
      </c>
      <c r="C799" s="34" t="s">
        <v>1</v>
      </c>
      <c r="D799" s="35" t="s">
        <v>4828</v>
      </c>
      <c r="E799" s="139"/>
      <c r="F799" s="5">
        <f t="shared" si="103"/>
        <v>13</v>
      </c>
      <c r="G799" s="5" t="str">
        <f t="shared" si="104"/>
        <v>8</v>
      </c>
      <c r="H799" s="81">
        <f>IFERROR(VLOOKUP(B799,'1º SEM 2019'!$B:$I,8,0),0)</f>
        <v>-372492.52</v>
      </c>
      <c r="I799" s="81">
        <f>IFERROR(VLOOKUP(B799,'07.2019'!$B$10:$J$954,8,0),0)</f>
        <v>-69028.479999999996</v>
      </c>
      <c r="J799" s="81">
        <f>IFERROR(VLOOKUP(B799,'08.2019'!$B$10:$J$983,8,0),0)</f>
        <v>-131061.62</v>
      </c>
      <c r="K799" s="82">
        <f t="shared" si="107"/>
        <v>-62033.14</v>
      </c>
      <c r="L799" s="81">
        <f>IFERROR(VLOOKUP(B799,'09.2019'!$B$12:$J$998,8,0),0)</f>
        <v>-200685.45</v>
      </c>
      <c r="M799" s="82">
        <f t="shared" si="108"/>
        <v>-69623.830000000016</v>
      </c>
      <c r="N799" s="81">
        <f>IFERROR(VLOOKUP(B799,'Balancete 10.2019'!$B$10:$J$1020,8,0),0)</f>
        <v>-249555.62</v>
      </c>
      <c r="O799" s="82">
        <f t="shared" si="109"/>
        <v>-48870.169999999984</v>
      </c>
      <c r="P799" s="153">
        <f>IFERROR(VLOOKUP(B799,'Balancete 11.2019'!$B$11:$I$1020,8,0),0)</f>
        <v>-326754.32</v>
      </c>
      <c r="Q799" s="82">
        <f t="shared" si="110"/>
        <v>-77198.700000000012</v>
      </c>
      <c r="R799" s="153">
        <f>IFERROR(VLOOKUP(B799,'Balancete 12.2019'!$B$10:$I$1033,8,0),0)</f>
        <v>-402094.41</v>
      </c>
      <c r="S799" s="82">
        <f t="shared" si="105"/>
        <v>-75340.089999999967</v>
      </c>
      <c r="T799" s="85">
        <f t="shared" si="106"/>
        <v>-2.4075664486578718E-2</v>
      </c>
      <c r="U799" s="153">
        <f>IFERROR(VLOOKUP(B799,'Balancete acumulado 2019'!$B$10:$I$1047,8,0),0)</f>
        <v>-774586.93</v>
      </c>
    </row>
    <row r="800" spans="1:21">
      <c r="A800"/>
      <c r="B800" s="35" t="s">
        <v>4829</v>
      </c>
      <c r="C800" s="34" t="s">
        <v>4830</v>
      </c>
      <c r="D800" s="35" t="s">
        <v>4831</v>
      </c>
      <c r="E800" s="139" t="s">
        <v>6063</v>
      </c>
      <c r="F800" s="5">
        <f t="shared" si="103"/>
        <v>18</v>
      </c>
      <c r="G800" s="5" t="str">
        <f t="shared" si="104"/>
        <v>8</v>
      </c>
      <c r="H800" s="81">
        <f>IFERROR(VLOOKUP(B800,'1º SEM 2019'!$B:$I,8,0),0)</f>
        <v>-199435.18</v>
      </c>
      <c r="I800" s="81">
        <f>IFERROR(VLOOKUP(B800,'07.2019'!$B$10:$J$954,8,0),0)</f>
        <v>-31252.37</v>
      </c>
      <c r="J800" s="81">
        <f>IFERROR(VLOOKUP(B800,'08.2019'!$B$10:$J$983,8,0),0)</f>
        <v>-64175.29</v>
      </c>
      <c r="K800" s="82">
        <f t="shared" si="107"/>
        <v>-32922.92</v>
      </c>
      <c r="L800" s="81">
        <f>IFERROR(VLOOKUP(B800,'09.2019'!$B$12:$J$998,8,0),0)</f>
        <v>-103340.85</v>
      </c>
      <c r="M800" s="82">
        <f t="shared" si="108"/>
        <v>-39165.560000000005</v>
      </c>
      <c r="N800" s="81">
        <f>IFERROR(VLOOKUP(B800,'Balancete 10.2019'!$B$10:$J$1020,8,0),0)</f>
        <v>-91111.44</v>
      </c>
      <c r="O800" s="82">
        <f t="shared" si="109"/>
        <v>12229.410000000003</v>
      </c>
      <c r="P800" s="153">
        <f>IFERROR(VLOOKUP(B800,'Balancete 11.2019'!$B$11:$I$1020,8,0),0)</f>
        <v>-159272.67000000001</v>
      </c>
      <c r="Q800" s="82">
        <f t="shared" si="110"/>
        <v>-68161.23000000001</v>
      </c>
      <c r="R800" s="153">
        <f>IFERROR(VLOOKUP(B800,'Balancete 12.2019'!$B$10:$I$1033,8,0),0)</f>
        <v>-188592.31</v>
      </c>
      <c r="S800" s="82">
        <f t="shared" si="105"/>
        <v>-29319.639999999985</v>
      </c>
      <c r="T800" s="85">
        <f t="shared" si="106"/>
        <v>-0.56984872485429061</v>
      </c>
      <c r="U800" s="153">
        <f>IFERROR(VLOOKUP(B800,'Balancete acumulado 2019'!$B$10:$I$1047,8,0),0)</f>
        <v>-388027.49</v>
      </c>
    </row>
    <row r="801" spans="1:21">
      <c r="A801"/>
      <c r="B801" s="35" t="s">
        <v>4832</v>
      </c>
      <c r="C801" s="34" t="s">
        <v>4833</v>
      </c>
      <c r="D801" s="35" t="s">
        <v>4834</v>
      </c>
      <c r="E801" s="139" t="s">
        <v>6063</v>
      </c>
      <c r="F801" s="5">
        <f t="shared" si="103"/>
        <v>18</v>
      </c>
      <c r="G801" s="5" t="str">
        <f t="shared" si="104"/>
        <v>8</v>
      </c>
      <c r="H801" s="81">
        <f>IFERROR(VLOOKUP(B801,'1º SEM 2019'!$B:$I,8,0),0)</f>
        <v>-2720</v>
      </c>
      <c r="I801" s="81">
        <f>IFERROR(VLOOKUP(B801,'07.2019'!$B$10:$J$954,8,0),0)</f>
        <v>-8479</v>
      </c>
      <c r="J801" s="81">
        <f>IFERROR(VLOOKUP(B801,'08.2019'!$B$10:$J$983,8,0),0)</f>
        <v>-8674</v>
      </c>
      <c r="K801" s="82">
        <f t="shared" si="107"/>
        <v>-195</v>
      </c>
      <c r="L801" s="81">
        <f>IFERROR(VLOOKUP(B801,'09.2019'!$B$12:$J$998,8,0),0)</f>
        <v>-12714</v>
      </c>
      <c r="M801" s="82">
        <f t="shared" si="108"/>
        <v>-4040</v>
      </c>
      <c r="N801" s="81">
        <f>IFERROR(VLOOKUP(B801,'Balancete 10.2019'!$B$10:$J$1020,8,0),0)</f>
        <v>-16404.5</v>
      </c>
      <c r="O801" s="82">
        <f t="shared" si="109"/>
        <v>-3690.5</v>
      </c>
      <c r="P801" s="153">
        <f>IFERROR(VLOOKUP(B801,'Balancete 11.2019'!$B$11:$I$1020,8,0),0)</f>
        <v>-22003</v>
      </c>
      <c r="Q801" s="82">
        <f t="shared" si="110"/>
        <v>-5598.5</v>
      </c>
      <c r="R801" s="153">
        <f>IFERROR(VLOOKUP(B801,'Balancete 12.2019'!$B$10:$I$1033,8,0),0)</f>
        <v>-27448.400000000001</v>
      </c>
      <c r="S801" s="82">
        <f t="shared" si="105"/>
        <v>-5445.4000000000015</v>
      </c>
      <c r="T801" s="85">
        <f t="shared" si="106"/>
        <v>-2.7346610699294227E-2</v>
      </c>
      <c r="U801" s="153">
        <f>IFERROR(VLOOKUP(B801,'Balancete acumulado 2019'!$B$10:$I$1047,8,0),0)</f>
        <v>-30168.400000000001</v>
      </c>
    </row>
    <row r="802" spans="1:21">
      <c r="A802"/>
      <c r="B802" s="35" t="s">
        <v>4835</v>
      </c>
      <c r="C802" s="34" t="s">
        <v>4836</v>
      </c>
      <c r="D802" s="35" t="s">
        <v>4837</v>
      </c>
      <c r="E802" s="139" t="s">
        <v>6063</v>
      </c>
      <c r="F802" s="5">
        <f t="shared" si="103"/>
        <v>18</v>
      </c>
      <c r="G802" s="5" t="str">
        <f t="shared" si="104"/>
        <v>8</v>
      </c>
      <c r="H802" s="81">
        <f>IFERROR(VLOOKUP(B802,'1º SEM 2019'!$B:$I,8,0),0)</f>
        <v>-170337.34</v>
      </c>
      <c r="I802" s="81">
        <f>IFERROR(VLOOKUP(B802,'07.2019'!$B$10:$J$954,8,0),0)</f>
        <v>-29297.11</v>
      </c>
      <c r="J802" s="81">
        <f>IFERROR(VLOOKUP(B802,'08.2019'!$B$10:$J$983,8,0),0)</f>
        <v>-58212.33</v>
      </c>
      <c r="K802" s="82">
        <f t="shared" si="107"/>
        <v>-28915.22</v>
      </c>
      <c r="L802" s="81">
        <f>IFERROR(VLOOKUP(B802,'09.2019'!$B$12:$J$998,8,0),0)</f>
        <v>-84630.6</v>
      </c>
      <c r="M802" s="82">
        <f t="shared" si="108"/>
        <v>-26418.270000000004</v>
      </c>
      <c r="N802" s="81">
        <f>IFERROR(VLOOKUP(B802,'Balancete 10.2019'!$B$10:$J$1020,8,0),0)</f>
        <v>-142039.67999999999</v>
      </c>
      <c r="O802" s="82">
        <f t="shared" si="109"/>
        <v>-57409.079999999987</v>
      </c>
      <c r="P802" s="153">
        <f>IFERROR(VLOOKUP(B802,'Balancete 11.2019'!$B$11:$I$1020,8,0),0)</f>
        <v>-145478.65</v>
      </c>
      <c r="Q802" s="82">
        <f t="shared" si="110"/>
        <v>-3438.9700000000012</v>
      </c>
      <c r="R802" s="153">
        <f>IFERROR(VLOOKUP(B802,'Balancete 12.2019'!$B$10:$I$1033,8,0),0)</f>
        <v>-186053.7</v>
      </c>
      <c r="S802" s="82">
        <f t="shared" si="105"/>
        <v>-40575.050000000017</v>
      </c>
      <c r="T802" s="85">
        <f t="shared" si="106"/>
        <v>10.79860539638322</v>
      </c>
      <c r="U802" s="153">
        <f>IFERROR(VLOOKUP(B802,'Balancete acumulado 2019'!$B$10:$I$1047,8,0),0)</f>
        <v>-356391.04</v>
      </c>
    </row>
    <row r="803" spans="1:21" hidden="1">
      <c r="A803"/>
      <c r="B803" s="35" t="s">
        <v>4838</v>
      </c>
      <c r="C803" s="34" t="s">
        <v>1</v>
      </c>
      <c r="D803" s="35" t="s">
        <v>4839</v>
      </c>
      <c r="E803" s="139"/>
      <c r="F803" s="5">
        <f t="shared" si="103"/>
        <v>13</v>
      </c>
      <c r="G803" s="5" t="str">
        <f t="shared" si="104"/>
        <v>8</v>
      </c>
      <c r="H803" s="81">
        <f>IFERROR(VLOOKUP(B803,'1º SEM 2019'!$B:$I,8,0),0)</f>
        <v>-221490.49</v>
      </c>
      <c r="I803" s="81">
        <f>IFERROR(VLOOKUP(B803,'07.2019'!$B$10:$J$954,8,0),0)</f>
        <v>-20869.96</v>
      </c>
      <c r="J803" s="81">
        <f>IFERROR(VLOOKUP(B803,'08.2019'!$B$10:$J$983,8,0),0)</f>
        <v>-72314.679999999993</v>
      </c>
      <c r="K803" s="82">
        <f t="shared" si="107"/>
        <v>-51444.719999999994</v>
      </c>
      <c r="L803" s="81">
        <f>IFERROR(VLOOKUP(B803,'09.2019'!$B$12:$J$998,8,0),0)</f>
        <v>-119349.55</v>
      </c>
      <c r="M803" s="82">
        <f t="shared" si="108"/>
        <v>-47034.87000000001</v>
      </c>
      <c r="N803" s="81">
        <f>IFERROR(VLOOKUP(B803,'Balancete 10.2019'!$B$10:$J$1020,8,0),0)</f>
        <v>-156371.82999999999</v>
      </c>
      <c r="O803" s="82">
        <f t="shared" si="109"/>
        <v>-37022.279999999984</v>
      </c>
      <c r="P803" s="153">
        <f>IFERROR(VLOOKUP(B803,'Balancete 11.2019'!$B$11:$I$1020,8,0),0)</f>
        <v>-197222.93</v>
      </c>
      <c r="Q803" s="82">
        <f t="shared" si="110"/>
        <v>-40851.100000000006</v>
      </c>
      <c r="R803" s="153">
        <f>IFERROR(VLOOKUP(B803,'Balancete 12.2019'!$B$10:$I$1033,8,0),0)</f>
        <v>-238029.96</v>
      </c>
      <c r="S803" s="82">
        <f t="shared" si="105"/>
        <v>-40807.03</v>
      </c>
      <c r="T803" s="85">
        <f t="shared" si="106"/>
        <v>-1.0787959198163E-3</v>
      </c>
      <c r="U803" s="153">
        <f>IFERROR(VLOOKUP(B803,'Balancete acumulado 2019'!$B$10:$I$1047,8,0),0)</f>
        <v>-459520.45</v>
      </c>
    </row>
    <row r="804" spans="1:21">
      <c r="A804"/>
      <c r="B804" s="35" t="s">
        <v>4840</v>
      </c>
      <c r="C804" s="34" t="s">
        <v>4841</v>
      </c>
      <c r="D804" s="35" t="s">
        <v>4842</v>
      </c>
      <c r="E804" s="139" t="s">
        <v>6063</v>
      </c>
      <c r="F804" s="5">
        <f t="shared" si="103"/>
        <v>18</v>
      </c>
      <c r="G804" s="5" t="str">
        <f t="shared" si="104"/>
        <v>8</v>
      </c>
      <c r="H804" s="81">
        <f>IFERROR(VLOOKUP(B804,'1º SEM 2019'!$B:$I,8,0),0)</f>
        <v>-85370.22</v>
      </c>
      <c r="I804" s="81">
        <f>IFERROR(VLOOKUP(B804,'07.2019'!$B$10:$J$954,8,0),0)</f>
        <v>-2535.7399999999998</v>
      </c>
      <c r="J804" s="81">
        <f>IFERROR(VLOOKUP(B804,'08.2019'!$B$10:$J$983,8,0),0)</f>
        <v>-34899.870000000003</v>
      </c>
      <c r="K804" s="82">
        <f t="shared" si="107"/>
        <v>-32364.130000000005</v>
      </c>
      <c r="L804" s="81">
        <f>IFERROR(VLOOKUP(B804,'09.2019'!$B$12:$J$998,8,0),0)</f>
        <v>-57197.7</v>
      </c>
      <c r="M804" s="82">
        <f t="shared" si="108"/>
        <v>-22297.829999999994</v>
      </c>
      <c r="N804" s="81">
        <f>IFERROR(VLOOKUP(B804,'Balancete 10.2019'!$B$10:$J$1020,8,0),0)</f>
        <v>-83785.210000000006</v>
      </c>
      <c r="O804" s="82">
        <f t="shared" si="109"/>
        <v>-26587.510000000009</v>
      </c>
      <c r="P804" s="153">
        <f>IFERROR(VLOOKUP(B804,'Balancete 11.2019'!$B$11:$I$1020,8,0),0)</f>
        <v>-108771.08</v>
      </c>
      <c r="Q804" s="82">
        <f t="shared" si="110"/>
        <v>-24985.869999999995</v>
      </c>
      <c r="R804" s="153">
        <f>IFERROR(VLOOKUP(B804,'Balancete 12.2019'!$B$10:$I$1033,8,0),0)</f>
        <v>-126750.29</v>
      </c>
      <c r="S804" s="82">
        <f t="shared" si="105"/>
        <v>-17979.209999999992</v>
      </c>
      <c r="T804" s="85">
        <f t="shared" si="106"/>
        <v>-0.28042489615130495</v>
      </c>
      <c r="U804" s="153">
        <f>IFERROR(VLOOKUP(B804,'Balancete acumulado 2019'!$B$10:$I$1047,8,0),0)</f>
        <v>-212120.51</v>
      </c>
    </row>
    <row r="805" spans="1:21">
      <c r="A805"/>
      <c r="B805" s="35" t="s">
        <v>4843</v>
      </c>
      <c r="C805" s="34" t="s">
        <v>4844</v>
      </c>
      <c r="D805" s="35" t="s">
        <v>4845</v>
      </c>
      <c r="E805" s="139" t="s">
        <v>6063</v>
      </c>
      <c r="F805" s="5">
        <f t="shared" si="103"/>
        <v>18</v>
      </c>
      <c r="G805" s="5" t="str">
        <f t="shared" si="104"/>
        <v>8</v>
      </c>
      <c r="H805" s="81">
        <f>IFERROR(VLOOKUP(B805,'1º SEM 2019'!$B:$I,8,0),0)</f>
        <v>-27445.07</v>
      </c>
      <c r="I805" s="81">
        <f>IFERROR(VLOOKUP(B805,'07.2019'!$B$10:$J$954,8,0),0)</f>
        <v>-4221.05</v>
      </c>
      <c r="J805" s="81">
        <f>IFERROR(VLOOKUP(B805,'08.2019'!$B$10:$J$983,8,0),0)</f>
        <v>-10413.67</v>
      </c>
      <c r="K805" s="82">
        <f t="shared" si="107"/>
        <v>-6192.62</v>
      </c>
      <c r="L805" s="81">
        <f>IFERROR(VLOOKUP(B805,'09.2019'!$B$12:$J$998,8,0),0)</f>
        <v>-22261.85</v>
      </c>
      <c r="M805" s="82">
        <f t="shared" si="108"/>
        <v>-11848.179999999998</v>
      </c>
      <c r="N805" s="81">
        <f>IFERROR(VLOOKUP(B805,'Balancete 10.2019'!$B$10:$J$1020,8,0),0)</f>
        <v>-28025.97</v>
      </c>
      <c r="O805" s="82">
        <f t="shared" si="109"/>
        <v>-5764.1200000000026</v>
      </c>
      <c r="P805" s="153">
        <f>IFERROR(VLOOKUP(B805,'Balancete 11.2019'!$B$11:$I$1020,8,0),0)</f>
        <v>-33485.61</v>
      </c>
      <c r="Q805" s="82">
        <f t="shared" si="110"/>
        <v>-5459.6399999999994</v>
      </c>
      <c r="R805" s="153">
        <f>IFERROR(VLOOKUP(B805,'Balancete 12.2019'!$B$10:$I$1033,8,0),0)</f>
        <v>-36930.67</v>
      </c>
      <c r="S805" s="82">
        <f t="shared" si="105"/>
        <v>-3445.0599999999977</v>
      </c>
      <c r="T805" s="85">
        <f t="shared" si="106"/>
        <v>-0.36899502531302464</v>
      </c>
      <c r="U805" s="153">
        <f>IFERROR(VLOOKUP(B805,'Balancete acumulado 2019'!$B$10:$I$1047,8,0),0)</f>
        <v>-64375.74</v>
      </c>
    </row>
    <row r="806" spans="1:21">
      <c r="A806"/>
      <c r="B806" s="35" t="s">
        <v>4846</v>
      </c>
      <c r="C806" s="34" t="s">
        <v>4847</v>
      </c>
      <c r="D806" s="35" t="s">
        <v>4848</v>
      </c>
      <c r="E806" s="139" t="s">
        <v>6063</v>
      </c>
      <c r="F806" s="5">
        <f t="shared" si="103"/>
        <v>18</v>
      </c>
      <c r="G806" s="5" t="str">
        <f t="shared" si="104"/>
        <v>8</v>
      </c>
      <c r="H806" s="81">
        <f>IFERROR(VLOOKUP(B806,'1º SEM 2019'!$B:$I,8,0),0)</f>
        <v>-43447.95</v>
      </c>
      <c r="I806" s="81">
        <f>IFERROR(VLOOKUP(B806,'07.2019'!$B$10:$J$954,8,0),0)</f>
        <v>-2963.76</v>
      </c>
      <c r="J806" s="81">
        <f>IFERROR(VLOOKUP(B806,'08.2019'!$B$10:$J$983,8,0),0)</f>
        <v>-5111.21</v>
      </c>
      <c r="K806" s="82">
        <f t="shared" si="107"/>
        <v>-2147.4499999999998</v>
      </c>
      <c r="L806" s="81">
        <f>IFERROR(VLOOKUP(B806,'09.2019'!$B$12:$J$998,8,0),0)</f>
        <v>-7296.06</v>
      </c>
      <c r="M806" s="82">
        <f t="shared" si="108"/>
        <v>-2184.8500000000004</v>
      </c>
      <c r="N806" s="81">
        <f>IFERROR(VLOOKUP(B806,'Balancete 10.2019'!$B$10:$J$1020,8,0),0)</f>
        <v>-8920.51</v>
      </c>
      <c r="O806" s="82">
        <f t="shared" si="109"/>
        <v>-1624.4499999999998</v>
      </c>
      <c r="P806" s="153">
        <f>IFERROR(VLOOKUP(B806,'Balancete 11.2019'!$B$11:$I$1020,8,0),0)</f>
        <v>-19326.099999999999</v>
      </c>
      <c r="Q806" s="82">
        <f t="shared" si="110"/>
        <v>-10405.589999999998</v>
      </c>
      <c r="R806" s="153">
        <f>IFERROR(VLOOKUP(B806,'Balancete 12.2019'!$B$10:$I$1033,8,0),0)</f>
        <v>-29358.86</v>
      </c>
      <c r="S806" s="82">
        <f t="shared" si="105"/>
        <v>-10032.760000000002</v>
      </c>
      <c r="T806" s="85">
        <f t="shared" si="106"/>
        <v>-3.5829779954812402E-2</v>
      </c>
      <c r="U806" s="153">
        <f>IFERROR(VLOOKUP(B806,'Balancete acumulado 2019'!$B$10:$I$1047,8,0),0)</f>
        <v>-72806.81</v>
      </c>
    </row>
    <row r="807" spans="1:21">
      <c r="A807"/>
      <c r="B807" s="35" t="s">
        <v>4849</v>
      </c>
      <c r="C807" s="34" t="s">
        <v>4850</v>
      </c>
      <c r="D807" s="35" t="s">
        <v>4851</v>
      </c>
      <c r="E807" s="139" t="s">
        <v>6063</v>
      </c>
      <c r="F807" s="5">
        <f t="shared" si="103"/>
        <v>18</v>
      </c>
      <c r="G807" s="5" t="str">
        <f t="shared" si="104"/>
        <v>8</v>
      </c>
      <c r="H807" s="81">
        <f>IFERROR(VLOOKUP(B807,'1º SEM 2019'!$B:$I,8,0),0)</f>
        <v>-1444.08</v>
      </c>
      <c r="I807" s="81">
        <f>IFERROR(VLOOKUP(B807,'07.2019'!$B$10:$J$954,8,0),0)</f>
        <v>-249.51</v>
      </c>
      <c r="J807" s="81">
        <f>IFERROR(VLOOKUP(B807,'08.2019'!$B$10:$J$983,8,0),0)</f>
        <v>-249.51</v>
      </c>
      <c r="K807" s="82">
        <f t="shared" si="107"/>
        <v>0</v>
      </c>
      <c r="L807" s="81">
        <f>IFERROR(VLOOKUP(B807,'09.2019'!$B$12:$J$998,8,0),0)</f>
        <v>-249.51</v>
      </c>
      <c r="M807" s="82">
        <f t="shared" si="108"/>
        <v>0</v>
      </c>
      <c r="N807" s="81">
        <f>IFERROR(VLOOKUP(B807,'Balancete 10.2019'!$B$10:$J$1020,8,0),0)</f>
        <v>-249.51</v>
      </c>
      <c r="O807" s="82">
        <f t="shared" si="109"/>
        <v>0</v>
      </c>
      <c r="P807" s="153">
        <f>IFERROR(VLOOKUP(B807,'Balancete 11.2019'!$B$11:$I$1020,8,0),0)</f>
        <v>-249.51</v>
      </c>
      <c r="Q807" s="82">
        <f t="shared" si="110"/>
        <v>0</v>
      </c>
      <c r="R807" s="153">
        <f>IFERROR(VLOOKUP(B807,'Balancete 12.2019'!$B$10:$I$1033,8,0),0)</f>
        <v>-249.51</v>
      </c>
      <c r="S807" s="82">
        <f t="shared" si="105"/>
        <v>0</v>
      </c>
      <c r="T807" s="85">
        <f t="shared" si="106"/>
        <v>0</v>
      </c>
      <c r="U807" s="153">
        <f>IFERROR(VLOOKUP(B807,'Balancete acumulado 2019'!$B$10:$I$1047,8,0),0)</f>
        <v>-1693.59</v>
      </c>
    </row>
    <row r="808" spans="1:21">
      <c r="A808"/>
      <c r="B808" s="35" t="s">
        <v>13146</v>
      </c>
      <c r="C808" s="34" t="s">
        <v>14530</v>
      </c>
      <c r="D808" s="35" t="s">
        <v>14531</v>
      </c>
      <c r="E808" s="139" t="s">
        <v>6063</v>
      </c>
      <c r="F808" s="5">
        <f t="shared" si="103"/>
        <v>18</v>
      </c>
      <c r="G808" s="5" t="str">
        <f t="shared" si="104"/>
        <v>8</v>
      </c>
      <c r="H808" s="81">
        <f>IFERROR(VLOOKUP(B808,'1º SEM 2019'!$B:$I,8,0),0)</f>
        <v>0</v>
      </c>
      <c r="I808" s="81">
        <f>IFERROR(VLOOKUP(B808,'07.2019'!$B$10:$J$954,8,0),0)</f>
        <v>0</v>
      </c>
      <c r="J808" s="81">
        <f>IFERROR(VLOOKUP(B808,'08.2019'!$B$10:$J$983,8,0),0)</f>
        <v>0</v>
      </c>
      <c r="K808" s="82">
        <f t="shared" si="107"/>
        <v>0</v>
      </c>
      <c r="L808" s="81">
        <f>IFERROR(VLOOKUP(B808,'09.2019'!$B$12:$J$998,8,0),0)</f>
        <v>0</v>
      </c>
      <c r="M808" s="82">
        <f t="shared" si="108"/>
        <v>0</v>
      </c>
      <c r="N808" s="81">
        <f>IFERROR(VLOOKUP(B808,'Balancete 10.2019'!$B$10:$J$1020,8,0),0)</f>
        <v>0</v>
      </c>
      <c r="O808" s="82">
        <f t="shared" si="109"/>
        <v>0</v>
      </c>
      <c r="P808" s="153">
        <f>IFERROR(VLOOKUP(B808,'Balancete 11.2019'!$B$11:$I$1020,8,0),0)</f>
        <v>0</v>
      </c>
      <c r="Q808" s="82">
        <f t="shared" si="110"/>
        <v>0</v>
      </c>
      <c r="R808" s="153">
        <f>IFERROR(VLOOKUP(B808,'Balancete 12.2019'!$B$10:$I$1033,8,0),0)</f>
        <v>-9350</v>
      </c>
      <c r="S808" s="82">
        <f t="shared" si="105"/>
        <v>-9350</v>
      </c>
      <c r="T808" s="85">
        <f t="shared" si="106"/>
        <v>0</v>
      </c>
      <c r="U808" s="153">
        <f>IFERROR(VLOOKUP(B808,'Balancete acumulado 2019'!$B$10:$I$1047,8,0),0)</f>
        <v>-9350</v>
      </c>
    </row>
    <row r="809" spans="1:21">
      <c r="A809"/>
      <c r="B809" s="35" t="s">
        <v>4852</v>
      </c>
      <c r="C809" s="34" t="s">
        <v>4853</v>
      </c>
      <c r="D809" s="35" t="s">
        <v>4854</v>
      </c>
      <c r="E809" s="139" t="s">
        <v>6063</v>
      </c>
      <c r="F809" s="5">
        <f t="shared" si="103"/>
        <v>18</v>
      </c>
      <c r="G809" s="5" t="str">
        <f t="shared" si="104"/>
        <v>8</v>
      </c>
      <c r="H809" s="81">
        <f>IFERROR(VLOOKUP(B809,'1º SEM 2019'!$B:$I,8,0),0)</f>
        <v>-63783.17</v>
      </c>
      <c r="I809" s="81">
        <f>IFERROR(VLOOKUP(B809,'07.2019'!$B$10:$J$954,8,0),0)</f>
        <v>-10899.9</v>
      </c>
      <c r="J809" s="81">
        <f>IFERROR(VLOOKUP(B809,'08.2019'!$B$10:$J$983,8,0),0)</f>
        <v>-21640.42</v>
      </c>
      <c r="K809" s="82">
        <f t="shared" si="107"/>
        <v>-10740.519999999999</v>
      </c>
      <c r="L809" s="81">
        <f>IFERROR(VLOOKUP(B809,'09.2019'!$B$12:$J$998,8,0),0)</f>
        <v>-32344.43</v>
      </c>
      <c r="M809" s="82">
        <f t="shared" si="108"/>
        <v>-10704.010000000002</v>
      </c>
      <c r="N809" s="81">
        <f>IFERROR(VLOOKUP(B809,'Balancete 10.2019'!$B$10:$J$1020,8,0),0)</f>
        <v>-35390.629999999997</v>
      </c>
      <c r="O809" s="82">
        <f t="shared" si="109"/>
        <v>-3046.1999999999971</v>
      </c>
      <c r="P809" s="153">
        <f>IFERROR(VLOOKUP(B809,'Balancete 11.2019'!$B$11:$I$1020,8,0),0)</f>
        <v>-35390.629999999997</v>
      </c>
      <c r="Q809" s="82">
        <f t="shared" si="110"/>
        <v>0</v>
      </c>
      <c r="R809" s="153">
        <f>IFERROR(VLOOKUP(B809,'Balancete 12.2019'!$B$10:$I$1033,8,0),0)</f>
        <v>-35390.629999999997</v>
      </c>
      <c r="S809" s="82">
        <f t="shared" si="105"/>
        <v>0</v>
      </c>
      <c r="T809" s="85">
        <f t="shared" si="106"/>
        <v>0</v>
      </c>
      <c r="U809" s="153">
        <f>IFERROR(VLOOKUP(B809,'Balancete acumulado 2019'!$B$10:$I$1047,8,0),0)</f>
        <v>-99173.8</v>
      </c>
    </row>
    <row r="810" spans="1:21" hidden="1">
      <c r="A810"/>
      <c r="B810" s="35" t="s">
        <v>4855</v>
      </c>
      <c r="C810" s="34" t="s">
        <v>1</v>
      </c>
      <c r="D810" s="35" t="s">
        <v>4856</v>
      </c>
      <c r="E810" s="139"/>
      <c r="F810" s="5">
        <f t="shared" si="103"/>
        <v>13</v>
      </c>
      <c r="G810" s="5" t="str">
        <f t="shared" si="104"/>
        <v>8</v>
      </c>
      <c r="H810" s="81">
        <f>IFERROR(VLOOKUP(B810,'1º SEM 2019'!$B:$I,8,0),0)</f>
        <v>-973646.21</v>
      </c>
      <c r="I810" s="81">
        <f>IFERROR(VLOOKUP(B810,'07.2019'!$B$10:$J$954,8,0),0)</f>
        <v>-165712.54999999999</v>
      </c>
      <c r="J810" s="81">
        <f>IFERROR(VLOOKUP(B810,'08.2019'!$B$10:$J$983,8,0),0)</f>
        <v>-332020.09999999998</v>
      </c>
      <c r="K810" s="82">
        <f t="shared" si="107"/>
        <v>-166307.54999999999</v>
      </c>
      <c r="L810" s="81">
        <f>IFERROR(VLOOKUP(B810,'09.2019'!$B$12:$J$998,8,0),0)</f>
        <v>-496921.58</v>
      </c>
      <c r="M810" s="82">
        <f t="shared" si="108"/>
        <v>-164901.48000000004</v>
      </c>
      <c r="N810" s="81">
        <f>IFERROR(VLOOKUP(B810,'Balancete 10.2019'!$B$10:$J$1020,8,0),0)</f>
        <v>-661823.03</v>
      </c>
      <c r="O810" s="82">
        <f t="shared" si="109"/>
        <v>-164901.45000000001</v>
      </c>
      <c r="P810" s="153">
        <f>IFERROR(VLOOKUP(B810,'Balancete 11.2019'!$B$11:$I$1020,8,0),0)</f>
        <v>-833781.95</v>
      </c>
      <c r="Q810" s="82">
        <f t="shared" si="110"/>
        <v>-171958.91999999993</v>
      </c>
      <c r="R810" s="153">
        <f>IFERROR(VLOOKUP(B810,'Balancete 12.2019'!$B$10:$I$1033,8,0),0)</f>
        <v>-977006.06</v>
      </c>
      <c r="S810" s="82">
        <f t="shared" si="105"/>
        <v>-143224.1100000001</v>
      </c>
      <c r="T810" s="85">
        <f t="shared" si="106"/>
        <v>-0.16710275919388096</v>
      </c>
      <c r="U810" s="153">
        <f>IFERROR(VLOOKUP(B810,'Balancete acumulado 2019'!$B$10:$I$1047,8,0),0)</f>
        <v>-1950652.27</v>
      </c>
    </row>
    <row r="811" spans="1:21" hidden="1">
      <c r="A811"/>
      <c r="B811" s="35" t="s">
        <v>4857</v>
      </c>
      <c r="C811" s="34" t="s">
        <v>1</v>
      </c>
      <c r="D811" s="35" t="s">
        <v>4858</v>
      </c>
      <c r="E811" s="139"/>
      <c r="F811" s="5">
        <f t="shared" si="103"/>
        <v>13</v>
      </c>
      <c r="G811" s="5" t="str">
        <f t="shared" si="104"/>
        <v>8</v>
      </c>
      <c r="H811" s="81">
        <f>IFERROR(VLOOKUP(B811,'1º SEM 2019'!$B:$I,8,0),0)</f>
        <v>-44832.3</v>
      </c>
      <c r="I811" s="81">
        <f>IFERROR(VLOOKUP(B811,'07.2019'!$B$10:$J$954,8,0),0)</f>
        <v>-7492.29</v>
      </c>
      <c r="J811" s="81">
        <f>IFERROR(VLOOKUP(B811,'08.2019'!$B$10:$J$983,8,0),0)</f>
        <v>-14984.58</v>
      </c>
      <c r="K811" s="82">
        <f t="shared" si="107"/>
        <v>-7492.29</v>
      </c>
      <c r="L811" s="81">
        <f>IFERROR(VLOOKUP(B811,'09.2019'!$B$12:$J$998,8,0),0)</f>
        <v>-22476.87</v>
      </c>
      <c r="M811" s="82">
        <f t="shared" si="108"/>
        <v>-7492.2899999999991</v>
      </c>
      <c r="N811" s="81">
        <f>IFERROR(VLOOKUP(B811,'Balancete 10.2019'!$B$10:$J$1020,8,0),0)</f>
        <v>-29969.16</v>
      </c>
      <c r="O811" s="82">
        <f t="shared" si="109"/>
        <v>-7492.2900000000009</v>
      </c>
      <c r="P811" s="153">
        <f>IFERROR(VLOOKUP(B811,'Balancete 11.2019'!$B$11:$I$1020,8,0),0)</f>
        <v>-37686.239999999998</v>
      </c>
      <c r="Q811" s="82">
        <f t="shared" si="110"/>
        <v>-7717.0799999999981</v>
      </c>
      <c r="R811" s="153">
        <f>IFERROR(VLOOKUP(B811,'Balancete 12.2019'!$B$10:$I$1033,8,0),0)</f>
        <v>-45403.32</v>
      </c>
      <c r="S811" s="82">
        <f t="shared" si="105"/>
        <v>-7717.0800000000017</v>
      </c>
      <c r="T811" s="85">
        <f t="shared" si="106"/>
        <v>4.4408920985006262E-16</v>
      </c>
      <c r="U811" s="153">
        <f>IFERROR(VLOOKUP(B811,'Balancete acumulado 2019'!$B$10:$I$1047,8,0),0)</f>
        <v>-90235.62</v>
      </c>
    </row>
    <row r="812" spans="1:21">
      <c r="A812"/>
      <c r="B812" s="35" t="s">
        <v>4859</v>
      </c>
      <c r="C812" s="34" t="s">
        <v>4860</v>
      </c>
      <c r="D812" s="35" t="s">
        <v>4861</v>
      </c>
      <c r="E812" s="139" t="s">
        <v>6062</v>
      </c>
      <c r="F812" s="5">
        <f t="shared" si="103"/>
        <v>18</v>
      </c>
      <c r="G812" s="5" t="str">
        <f t="shared" si="104"/>
        <v>8</v>
      </c>
      <c r="H812" s="81">
        <f>IFERROR(VLOOKUP(B812,'1º SEM 2019'!$B:$I,8,0),0)</f>
        <v>-44832.3</v>
      </c>
      <c r="I812" s="81">
        <f>IFERROR(VLOOKUP(B812,'07.2019'!$B$10:$J$954,8,0),0)</f>
        <v>-7492.29</v>
      </c>
      <c r="J812" s="81">
        <f>IFERROR(VLOOKUP(B812,'08.2019'!$B$10:$J$983,8,0),0)</f>
        <v>-14984.58</v>
      </c>
      <c r="K812" s="82">
        <f t="shared" si="107"/>
        <v>-7492.29</v>
      </c>
      <c r="L812" s="81">
        <f>IFERROR(VLOOKUP(B812,'09.2019'!$B$12:$J$998,8,0),0)</f>
        <v>-22476.87</v>
      </c>
      <c r="M812" s="82">
        <f t="shared" si="108"/>
        <v>-7492.2899999999991</v>
      </c>
      <c r="N812" s="81">
        <f>IFERROR(VLOOKUP(B812,'Balancete 10.2019'!$B$10:$J$1020,8,0),0)</f>
        <v>-29969.16</v>
      </c>
      <c r="O812" s="82">
        <f t="shared" si="109"/>
        <v>-7492.2900000000009</v>
      </c>
      <c r="P812" s="153">
        <f>IFERROR(VLOOKUP(B812,'Balancete 11.2019'!$B$11:$I$1020,8,0),0)</f>
        <v>-37686.239999999998</v>
      </c>
      <c r="Q812" s="82">
        <f t="shared" ref="Q812:Q843" si="111">P812-N812</f>
        <v>-7717.0799999999981</v>
      </c>
      <c r="R812" s="153">
        <f>IFERROR(VLOOKUP(B812,'Balancete 12.2019'!$B$10:$I$1033,8,0),0)</f>
        <v>-45403.32</v>
      </c>
      <c r="S812" s="82">
        <f t="shared" si="105"/>
        <v>-7717.0800000000017</v>
      </c>
      <c r="T812" s="85">
        <f t="shared" si="106"/>
        <v>4.4408920985006262E-16</v>
      </c>
      <c r="U812" s="153">
        <f>IFERROR(VLOOKUP(B812,'Balancete acumulado 2019'!$B$10:$I$1047,8,0),0)</f>
        <v>-90235.62</v>
      </c>
    </row>
    <row r="813" spans="1:21" hidden="1">
      <c r="A813"/>
      <c r="B813" s="35" t="s">
        <v>4862</v>
      </c>
      <c r="C813" s="34" t="s">
        <v>1</v>
      </c>
      <c r="D813" s="35" t="s">
        <v>4863</v>
      </c>
      <c r="E813" s="139"/>
      <c r="F813" s="5">
        <f t="shared" si="103"/>
        <v>13</v>
      </c>
      <c r="G813" s="5" t="str">
        <f t="shared" si="104"/>
        <v>8</v>
      </c>
      <c r="H813" s="81">
        <f>IFERROR(VLOOKUP(B813,'1º SEM 2019'!$B:$I,8,0),0)</f>
        <v>-928813.91</v>
      </c>
      <c r="I813" s="81">
        <f>IFERROR(VLOOKUP(B813,'07.2019'!$B$10:$J$954,8,0),0)</f>
        <v>-158220.26</v>
      </c>
      <c r="J813" s="81">
        <f>IFERROR(VLOOKUP(B813,'08.2019'!$B$10:$J$983,8,0),0)</f>
        <v>-317035.52000000002</v>
      </c>
      <c r="K813" s="82">
        <f t="shared" si="107"/>
        <v>-158815.26</v>
      </c>
      <c r="L813" s="81">
        <f>IFERROR(VLOOKUP(B813,'09.2019'!$B$12:$J$998,8,0),0)</f>
        <v>-474444.71</v>
      </c>
      <c r="M813" s="82">
        <f t="shared" si="108"/>
        <v>-157409.19</v>
      </c>
      <c r="N813" s="81">
        <f>IFERROR(VLOOKUP(B813,'Balancete 10.2019'!$B$10:$J$1020,8,0),0)</f>
        <v>-631853.87</v>
      </c>
      <c r="O813" s="82">
        <f t="shared" si="109"/>
        <v>-157409.15999999997</v>
      </c>
      <c r="P813" s="153">
        <f>IFERROR(VLOOKUP(B813,'Balancete 11.2019'!$B$11:$I$1020,8,0),0)</f>
        <v>-796095.71</v>
      </c>
      <c r="Q813" s="82">
        <f t="shared" si="111"/>
        <v>-164241.83999999997</v>
      </c>
      <c r="R813" s="153">
        <f>IFERROR(VLOOKUP(B813,'Balancete 12.2019'!$B$10:$I$1033,8,0),0)</f>
        <v>-931602.74</v>
      </c>
      <c r="S813" s="82">
        <f t="shared" si="105"/>
        <v>-135507.03000000003</v>
      </c>
      <c r="T813" s="85">
        <f t="shared" si="106"/>
        <v>-0.17495426256793001</v>
      </c>
      <c r="U813" s="153">
        <f>IFERROR(VLOOKUP(B813,'Balancete acumulado 2019'!$B$10:$I$1047,8,0),0)</f>
        <v>-1860416.65</v>
      </c>
    </row>
    <row r="814" spans="1:21">
      <c r="A814"/>
      <c r="B814" s="35" t="s">
        <v>4864</v>
      </c>
      <c r="C814" s="34" t="s">
        <v>4865</v>
      </c>
      <c r="D814" s="35" t="s">
        <v>4866</v>
      </c>
      <c r="E814" s="139" t="s">
        <v>6062</v>
      </c>
      <c r="F814" s="5">
        <f t="shared" si="103"/>
        <v>18</v>
      </c>
      <c r="G814" s="5" t="str">
        <f t="shared" si="104"/>
        <v>8</v>
      </c>
      <c r="H814" s="81">
        <f>IFERROR(VLOOKUP(B814,'1º SEM 2019'!$B:$I,8,0),0)</f>
        <v>-568596.42000000004</v>
      </c>
      <c r="I814" s="81">
        <f>IFERROR(VLOOKUP(B814,'07.2019'!$B$10:$J$954,8,0),0)</f>
        <v>-95022.84</v>
      </c>
      <c r="J814" s="81">
        <f>IFERROR(VLOOKUP(B814,'08.2019'!$B$10:$J$983,8,0),0)</f>
        <v>-190045.68</v>
      </c>
      <c r="K814" s="82">
        <f t="shared" si="107"/>
        <v>-95022.84</v>
      </c>
      <c r="L814" s="81">
        <f>IFERROR(VLOOKUP(B814,'09.2019'!$B$12:$J$998,8,0),0)</f>
        <v>-285068.52</v>
      </c>
      <c r="M814" s="82">
        <f t="shared" si="108"/>
        <v>-95022.840000000026</v>
      </c>
      <c r="N814" s="81">
        <f>IFERROR(VLOOKUP(B814,'Balancete 10.2019'!$B$10:$J$1020,8,0),0)</f>
        <v>-380091.36</v>
      </c>
      <c r="O814" s="82">
        <f t="shared" si="109"/>
        <v>-95022.839999999967</v>
      </c>
      <c r="P814" s="153">
        <f>IFERROR(VLOOKUP(B814,'Balancete 11.2019'!$B$11:$I$1020,8,0),0)</f>
        <v>-477964.89</v>
      </c>
      <c r="Q814" s="82">
        <f t="shared" si="111"/>
        <v>-97873.530000000028</v>
      </c>
      <c r="R814" s="153">
        <f>IFERROR(VLOOKUP(B814,'Balancete 12.2019'!$B$10:$I$1033,8,0),0)</f>
        <v>-609520.99</v>
      </c>
      <c r="S814" s="82">
        <f t="shared" si="105"/>
        <v>-131556.09999999998</v>
      </c>
      <c r="T814" s="85">
        <f t="shared" si="106"/>
        <v>0.34414381498245694</v>
      </c>
      <c r="U814" s="153">
        <f>IFERROR(VLOOKUP(B814,'Balancete acumulado 2019'!$B$10:$I$1047,8,0),0)</f>
        <v>-1178117.4099999999</v>
      </c>
    </row>
    <row r="815" spans="1:21">
      <c r="A815"/>
      <c r="B815" s="35" t="s">
        <v>4867</v>
      </c>
      <c r="C815" s="34" t="s">
        <v>4868</v>
      </c>
      <c r="D815" s="35" t="s">
        <v>4869</v>
      </c>
      <c r="E815" s="139" t="s">
        <v>6062</v>
      </c>
      <c r="F815" s="5">
        <f t="shared" si="103"/>
        <v>18</v>
      </c>
      <c r="G815" s="5" t="str">
        <f t="shared" si="104"/>
        <v>8</v>
      </c>
      <c r="H815" s="81">
        <f>IFERROR(VLOOKUP(B815,'1º SEM 2019'!$B:$I,8,0),0)</f>
        <v>-47987.16</v>
      </c>
      <c r="I815" s="81">
        <f>IFERROR(VLOOKUP(B815,'07.2019'!$B$10:$J$954,8,0),0)</f>
        <v>-7918.56</v>
      </c>
      <c r="J815" s="81">
        <f>IFERROR(VLOOKUP(B815,'08.2019'!$B$10:$J$983,8,0),0)</f>
        <v>-18054.330000000002</v>
      </c>
      <c r="K815" s="82">
        <f t="shared" si="107"/>
        <v>-10135.77</v>
      </c>
      <c r="L815" s="81">
        <f>IFERROR(VLOOKUP(B815,'09.2019'!$B$12:$J$998,8,0),0)</f>
        <v>-25972.92</v>
      </c>
      <c r="M815" s="82">
        <f t="shared" si="108"/>
        <v>-7918.5899999999965</v>
      </c>
      <c r="N815" s="81">
        <f>IFERROR(VLOOKUP(B815,'Balancete 10.2019'!$B$10:$J$1020,8,0),0)</f>
        <v>-33891.480000000003</v>
      </c>
      <c r="O815" s="82">
        <f t="shared" si="109"/>
        <v>-7918.5600000000049</v>
      </c>
      <c r="P815" s="153">
        <f>IFERROR(VLOOKUP(B815,'Balancete 11.2019'!$B$11:$I$1020,8,0),0)</f>
        <v>-43472.94</v>
      </c>
      <c r="Q815" s="82">
        <f t="shared" si="111"/>
        <v>-9581.4599999999991</v>
      </c>
      <c r="R815" s="153">
        <f>IFERROR(VLOOKUP(B815,'Balancete 12.2019'!$B$10:$I$1033,8,0),0)</f>
        <v>-45373.38</v>
      </c>
      <c r="S815" s="82">
        <f t="shared" si="105"/>
        <v>-1900.4399999999951</v>
      </c>
      <c r="T815" s="85">
        <f t="shared" si="106"/>
        <v>-0.80165444514719097</v>
      </c>
      <c r="U815" s="153">
        <f>IFERROR(VLOOKUP(B815,'Balancete acumulado 2019'!$B$10:$I$1047,8,0),0)</f>
        <v>-93360.54</v>
      </c>
    </row>
    <row r="816" spans="1:21">
      <c r="A816"/>
      <c r="B816" s="35" t="s">
        <v>4870</v>
      </c>
      <c r="C816" s="34" t="s">
        <v>4871</v>
      </c>
      <c r="D816" s="35" t="s">
        <v>4872</v>
      </c>
      <c r="E816" s="139" t="s">
        <v>6062</v>
      </c>
      <c r="F816" s="5">
        <f t="shared" si="103"/>
        <v>18</v>
      </c>
      <c r="G816" s="5" t="str">
        <f t="shared" si="104"/>
        <v>8</v>
      </c>
      <c r="H816" s="81">
        <f>IFERROR(VLOOKUP(B816,'1º SEM 2019'!$B:$I,8,0),0)</f>
        <v>-293202.3</v>
      </c>
      <c r="I816" s="81">
        <f>IFERROR(VLOOKUP(B816,'07.2019'!$B$10:$J$954,8,0),0)</f>
        <v>-50662.15</v>
      </c>
      <c r="J816" s="81">
        <f>IFERROR(VLOOKUP(B816,'08.2019'!$B$10:$J$983,8,0),0)</f>
        <v>-101324.3</v>
      </c>
      <c r="K816" s="82">
        <f t="shared" si="107"/>
        <v>-50662.15</v>
      </c>
      <c r="L816" s="81">
        <f>IFERROR(VLOOKUP(B816,'09.2019'!$B$12:$J$998,8,0),0)</f>
        <v>-151986.45000000001</v>
      </c>
      <c r="M816" s="82">
        <f t="shared" si="108"/>
        <v>-50662.150000000009</v>
      </c>
      <c r="N816" s="81">
        <f>IFERROR(VLOOKUP(B816,'Balancete 10.2019'!$B$10:$J$1020,8,0),0)</f>
        <v>-202648.6</v>
      </c>
      <c r="O816" s="82">
        <f t="shared" si="109"/>
        <v>-50662.149999999994</v>
      </c>
      <c r="P816" s="153">
        <f>IFERROR(VLOOKUP(B816,'Balancete 11.2019'!$B$11:$I$1020,8,0),0)</f>
        <v>-254830.66</v>
      </c>
      <c r="Q816" s="82">
        <f t="shared" si="111"/>
        <v>-52182.06</v>
      </c>
      <c r="R816" s="153">
        <f>IFERROR(VLOOKUP(B816,'Balancete 12.2019'!$B$10:$I$1033,8,0),0)</f>
        <v>-270264.82</v>
      </c>
      <c r="S816" s="82">
        <f t="shared" si="105"/>
        <v>-15434.160000000003</v>
      </c>
      <c r="T816" s="85">
        <f t="shared" si="106"/>
        <v>-0.70422478529977539</v>
      </c>
      <c r="U816" s="153">
        <f>IFERROR(VLOOKUP(B816,'Balancete acumulado 2019'!$B$10:$I$1047,8,0),0)</f>
        <v>-563467.12</v>
      </c>
    </row>
    <row r="817" spans="1:21">
      <c r="A817"/>
      <c r="B817" s="35" t="s">
        <v>4873</v>
      </c>
      <c r="C817" s="34" t="s">
        <v>4874</v>
      </c>
      <c r="D817" s="35" t="s">
        <v>4875</v>
      </c>
      <c r="E817" s="139" t="s">
        <v>6062</v>
      </c>
      <c r="F817" s="5">
        <f t="shared" si="103"/>
        <v>18</v>
      </c>
      <c r="G817" s="5" t="str">
        <f t="shared" si="104"/>
        <v>8</v>
      </c>
      <c r="H817" s="81">
        <f>IFERROR(VLOOKUP(B817,'1º SEM 2019'!$B:$I,8,0),0)</f>
        <v>-19028.03</v>
      </c>
      <c r="I817" s="81">
        <f>IFERROR(VLOOKUP(B817,'07.2019'!$B$10:$J$954,8,0),0)</f>
        <v>-4616.71</v>
      </c>
      <c r="J817" s="81">
        <f>IFERROR(VLOOKUP(B817,'08.2019'!$B$10:$J$983,8,0),0)</f>
        <v>-7611.21</v>
      </c>
      <c r="K817" s="82">
        <f t="shared" si="107"/>
        <v>-2994.5</v>
      </c>
      <c r="L817" s="81">
        <f>IFERROR(VLOOKUP(B817,'09.2019'!$B$12:$J$998,8,0),0)</f>
        <v>-11416.82</v>
      </c>
      <c r="M817" s="82">
        <f t="shared" si="108"/>
        <v>-3805.6099999999997</v>
      </c>
      <c r="N817" s="81">
        <f>IFERROR(VLOOKUP(B817,'Balancete 10.2019'!$B$10:$J$1020,8,0),0)</f>
        <v>-15222.43</v>
      </c>
      <c r="O817" s="82">
        <f t="shared" si="109"/>
        <v>-3805.6100000000006</v>
      </c>
      <c r="P817" s="153">
        <f>IFERROR(VLOOKUP(B817,'Balancete 11.2019'!$B$11:$I$1020,8,0),0)</f>
        <v>-19827.22</v>
      </c>
      <c r="Q817" s="82">
        <f t="shared" si="111"/>
        <v>-4604.7900000000009</v>
      </c>
      <c r="R817" s="153">
        <f>IFERROR(VLOOKUP(B817,'Balancete 12.2019'!$B$10:$I$1033,8,0),0)</f>
        <v>-6443.55</v>
      </c>
      <c r="S817" s="82">
        <f t="shared" si="105"/>
        <v>13383.670000000002</v>
      </c>
      <c r="T817" s="85">
        <f t="shared" si="106"/>
        <v>-3.9064669615769665</v>
      </c>
      <c r="U817" s="153">
        <f>IFERROR(VLOOKUP(B817,'Balancete acumulado 2019'!$B$10:$I$1047,8,0),0)</f>
        <v>-25471.58</v>
      </c>
    </row>
    <row r="818" spans="1:21" hidden="1">
      <c r="A818"/>
      <c r="B818" s="35" t="s">
        <v>4876</v>
      </c>
      <c r="C818" s="34" t="s">
        <v>1</v>
      </c>
      <c r="D818" s="35" t="s">
        <v>4877</v>
      </c>
      <c r="E818" s="139"/>
      <c r="F818" s="5">
        <f t="shared" si="103"/>
        <v>13</v>
      </c>
      <c r="G818" s="5" t="str">
        <f t="shared" si="104"/>
        <v>8</v>
      </c>
      <c r="H818" s="81">
        <f>IFERROR(VLOOKUP(B818,'1º SEM 2019'!$B:$I,8,0),0)</f>
        <v>-150053.74</v>
      </c>
      <c r="I818" s="81">
        <f>IFERROR(VLOOKUP(B818,'07.2019'!$B$10:$J$954,8,0),0)</f>
        <v>-25502.35</v>
      </c>
      <c r="J818" s="81">
        <f>IFERROR(VLOOKUP(B818,'08.2019'!$B$10:$J$983,8,0),0)</f>
        <v>-51004.7</v>
      </c>
      <c r="K818" s="82">
        <f t="shared" si="107"/>
        <v>-25502.35</v>
      </c>
      <c r="L818" s="81">
        <f>IFERROR(VLOOKUP(B818,'09.2019'!$B$12:$J$998,8,0),0)</f>
        <v>-78658.350000000006</v>
      </c>
      <c r="M818" s="82">
        <f t="shared" si="108"/>
        <v>-27653.650000000009</v>
      </c>
      <c r="N818" s="81">
        <f>IFERROR(VLOOKUP(B818,'Balancete 10.2019'!$B$10:$J$1020,8,0),0)</f>
        <v>-145664.16</v>
      </c>
      <c r="O818" s="82">
        <f t="shared" si="109"/>
        <v>-67005.81</v>
      </c>
      <c r="P818" s="153">
        <f>IFERROR(VLOOKUP(B818,'Balancete 11.2019'!$B$11:$I$1020,8,0),0)</f>
        <v>-206772.87</v>
      </c>
      <c r="Q818" s="82">
        <f t="shared" si="111"/>
        <v>-61108.709999999992</v>
      </c>
      <c r="R818" s="153">
        <f>IFERROR(VLOOKUP(B818,'Balancete 12.2019'!$B$10:$I$1033,8,0),0)</f>
        <v>-279273.28000000003</v>
      </c>
      <c r="S818" s="82">
        <f t="shared" si="105"/>
        <v>-72500.410000000033</v>
      </c>
      <c r="T818" s="85">
        <f t="shared" si="106"/>
        <v>0.18641696085549908</v>
      </c>
      <c r="U818" s="153">
        <f>IFERROR(VLOOKUP(B818,'Balancete acumulado 2019'!$B$10:$I$1047,8,0),0)</f>
        <v>-429327.02</v>
      </c>
    </row>
    <row r="819" spans="1:21">
      <c r="A819"/>
      <c r="B819" s="35" t="s">
        <v>4878</v>
      </c>
      <c r="C819" s="34" t="s">
        <v>4879</v>
      </c>
      <c r="D819" s="35" t="s">
        <v>4880</v>
      </c>
      <c r="E819" s="139" t="s">
        <v>6063</v>
      </c>
      <c r="F819" s="5">
        <f t="shared" si="103"/>
        <v>18</v>
      </c>
      <c r="G819" s="5" t="str">
        <f t="shared" si="104"/>
        <v>8</v>
      </c>
      <c r="H819" s="81">
        <f>IFERROR(VLOOKUP(B819,'1º SEM 2019'!$B:$I,8,0),0)</f>
        <v>-150053.74</v>
      </c>
      <c r="I819" s="81">
        <f>IFERROR(VLOOKUP(B819,'07.2019'!$B$10:$J$954,8,0),0)</f>
        <v>-25502.35</v>
      </c>
      <c r="J819" s="81">
        <f>IFERROR(VLOOKUP(B819,'08.2019'!$B$10:$J$983,8,0),0)</f>
        <v>-51004.7</v>
      </c>
      <c r="K819" s="82">
        <f t="shared" si="107"/>
        <v>-25502.35</v>
      </c>
      <c r="L819" s="81">
        <f>IFERROR(VLOOKUP(B819,'09.2019'!$B$12:$J$998,8,0),0)</f>
        <v>-76507.05</v>
      </c>
      <c r="M819" s="82">
        <f t="shared" si="108"/>
        <v>-25502.350000000006</v>
      </c>
      <c r="N819" s="81">
        <f>IFERROR(VLOOKUP(B819,'Balancete 10.2019'!$B$10:$J$1020,8,0),0)</f>
        <v>-102009.4</v>
      </c>
      <c r="O819" s="82">
        <f t="shared" si="109"/>
        <v>-25502.349999999991</v>
      </c>
      <c r="P819" s="153">
        <f>IFERROR(VLOOKUP(B819,'Balancete 11.2019'!$B$11:$I$1020,8,0),0)</f>
        <v>-127511.75</v>
      </c>
      <c r="Q819" s="82">
        <f t="shared" si="111"/>
        <v>-25502.350000000006</v>
      </c>
      <c r="R819" s="153">
        <f>IFERROR(VLOOKUP(B819,'Balancete 12.2019'!$B$10:$I$1033,8,0),0)</f>
        <v>-153053.1</v>
      </c>
      <c r="S819" s="82">
        <f t="shared" si="105"/>
        <v>-25541.350000000006</v>
      </c>
      <c r="T819" s="85">
        <f t="shared" si="106"/>
        <v>1.5292708319036841E-3</v>
      </c>
      <c r="U819" s="153">
        <f>IFERROR(VLOOKUP(B819,'Balancete acumulado 2019'!$B$10:$I$1047,8,0),0)</f>
        <v>-303106.84000000003</v>
      </c>
    </row>
    <row r="820" spans="1:21">
      <c r="A820"/>
      <c r="B820" s="35" t="s">
        <v>5996</v>
      </c>
      <c r="C820" s="34" t="s">
        <v>5997</v>
      </c>
      <c r="D820" s="35" t="s">
        <v>5998</v>
      </c>
      <c r="E820" s="139" t="s">
        <v>6063</v>
      </c>
      <c r="F820" s="5">
        <f t="shared" si="103"/>
        <v>18</v>
      </c>
      <c r="G820" s="5" t="str">
        <f t="shared" si="104"/>
        <v>8</v>
      </c>
      <c r="H820" s="81">
        <f>IFERROR(VLOOKUP(B820,'1º SEM 2019'!$B:$I,8,0),0)</f>
        <v>0</v>
      </c>
      <c r="I820" s="81">
        <f>IFERROR(VLOOKUP(B820,'07.2019'!$B$10:$J$954,8,0),0)</f>
        <v>0</v>
      </c>
      <c r="J820" s="81">
        <f>IFERROR(VLOOKUP(B820,'08.2019'!$B$10:$J$983,8,0),0)</f>
        <v>0</v>
      </c>
      <c r="K820" s="82">
        <f t="shared" si="107"/>
        <v>0</v>
      </c>
      <c r="L820" s="81">
        <f>IFERROR(VLOOKUP(B820,'09.2019'!$B$12:$J$998,8,0),0)</f>
        <v>-1099</v>
      </c>
      <c r="M820" s="82">
        <f t="shared" si="108"/>
        <v>-1099</v>
      </c>
      <c r="N820" s="81">
        <f>IFERROR(VLOOKUP(B820,'Balancete 10.2019'!$B$10:$J$1020,8,0),0)</f>
        <v>-2383</v>
      </c>
      <c r="O820" s="82">
        <f t="shared" si="109"/>
        <v>-1284</v>
      </c>
      <c r="P820" s="153">
        <f>IFERROR(VLOOKUP(B820,'Balancete 11.2019'!$B$11:$I$1020,8,0),0)</f>
        <v>-2383</v>
      </c>
      <c r="Q820" s="82">
        <f t="shared" si="111"/>
        <v>0</v>
      </c>
      <c r="R820" s="153">
        <f>IFERROR(VLOOKUP(B820,'Balancete 12.2019'!$B$10:$I$1033,8,0),0)</f>
        <v>-2594.62</v>
      </c>
      <c r="S820" s="82">
        <f t="shared" si="105"/>
        <v>-211.61999999999989</v>
      </c>
      <c r="T820" s="85">
        <f t="shared" si="106"/>
        <v>0</v>
      </c>
      <c r="U820" s="153">
        <f>IFERROR(VLOOKUP(B820,'Balancete acumulado 2019'!$B$10:$I$1047,8,0),0)</f>
        <v>-2594.62</v>
      </c>
    </row>
    <row r="821" spans="1:21">
      <c r="A821"/>
      <c r="B821" s="35" t="s">
        <v>5999</v>
      </c>
      <c r="C821" s="34" t="s">
        <v>6000</v>
      </c>
      <c r="D821" s="35" t="s">
        <v>6001</v>
      </c>
      <c r="E821" s="139" t="s">
        <v>6063</v>
      </c>
      <c r="F821" s="5">
        <f t="shared" si="103"/>
        <v>18</v>
      </c>
      <c r="G821" s="5" t="str">
        <f t="shared" si="104"/>
        <v>8</v>
      </c>
      <c r="H821" s="81">
        <f>IFERROR(VLOOKUP(B821,'1º SEM 2019'!$B:$I,8,0),0)</f>
        <v>0</v>
      </c>
      <c r="I821" s="81">
        <f>IFERROR(VLOOKUP(B821,'07.2019'!$B$10:$J$954,8,0),0)</f>
        <v>0</v>
      </c>
      <c r="J821" s="81">
        <f>IFERROR(VLOOKUP(B821,'08.2019'!$B$10:$J$983,8,0),0)</f>
        <v>0</v>
      </c>
      <c r="K821" s="82">
        <f t="shared" si="107"/>
        <v>0</v>
      </c>
      <c r="L821" s="81">
        <f>IFERROR(VLOOKUP(B821,'09.2019'!$B$12:$J$998,8,0),0)</f>
        <v>-1052.3</v>
      </c>
      <c r="M821" s="82">
        <f t="shared" si="108"/>
        <v>-1052.3</v>
      </c>
      <c r="N821" s="81">
        <f>IFERROR(VLOOKUP(B821,'Balancete 10.2019'!$B$10:$J$1020,8,0),0)</f>
        <v>-12829.92</v>
      </c>
      <c r="O821" s="82">
        <f t="shared" si="109"/>
        <v>-11777.62</v>
      </c>
      <c r="P821" s="153">
        <f>IFERROR(VLOOKUP(B821,'Balancete 11.2019'!$B$11:$I$1020,8,0),0)</f>
        <v>-25247.34</v>
      </c>
      <c r="Q821" s="82">
        <f t="shared" si="111"/>
        <v>-12417.42</v>
      </c>
      <c r="R821" s="153">
        <f>IFERROR(VLOOKUP(B821,'Balancete 12.2019'!$B$10:$I$1033,8,0),0)</f>
        <v>-51617.56</v>
      </c>
      <c r="S821" s="82">
        <f t="shared" si="105"/>
        <v>-26370.219999999998</v>
      </c>
      <c r="T821" s="85">
        <f t="shared" si="106"/>
        <v>1.1236472632801338</v>
      </c>
      <c r="U821" s="153">
        <f>IFERROR(VLOOKUP(B821,'Balancete acumulado 2019'!$B$10:$I$1047,8,0),0)</f>
        <v>-51617.56</v>
      </c>
    </row>
    <row r="822" spans="1:21">
      <c r="A822"/>
      <c r="B822" s="35" t="s">
        <v>6002</v>
      </c>
      <c r="C822" s="34" t="s">
        <v>6003</v>
      </c>
      <c r="D822" s="35" t="s">
        <v>6004</v>
      </c>
      <c r="E822" s="139" t="s">
        <v>6063</v>
      </c>
      <c r="F822" s="5">
        <f t="shared" si="103"/>
        <v>18</v>
      </c>
      <c r="G822" s="5" t="str">
        <f t="shared" si="104"/>
        <v>8</v>
      </c>
      <c r="H822" s="81">
        <f>IFERROR(VLOOKUP(B822,'1º SEM 2019'!$B:$I,8,0),0)</f>
        <v>0</v>
      </c>
      <c r="I822" s="81">
        <f>IFERROR(VLOOKUP(B822,'07.2019'!$B$10:$J$954,8,0),0)</f>
        <v>0</v>
      </c>
      <c r="J822" s="81">
        <f>IFERROR(VLOOKUP(B822,'08.2019'!$B$10:$J$983,8,0),0)</f>
        <v>0</v>
      </c>
      <c r="K822" s="82">
        <f t="shared" si="107"/>
        <v>0</v>
      </c>
      <c r="L822" s="81">
        <f>IFERROR(VLOOKUP(B822,'09.2019'!$B$12:$J$998,8,0),0)</f>
        <v>0</v>
      </c>
      <c r="M822" s="82">
        <f t="shared" si="108"/>
        <v>0</v>
      </c>
      <c r="N822" s="81">
        <f>IFERROR(VLOOKUP(B822,'Balancete 10.2019'!$B$10:$J$1020,8,0),0)</f>
        <v>-860</v>
      </c>
      <c r="O822" s="82">
        <f t="shared" si="109"/>
        <v>-860</v>
      </c>
      <c r="P822" s="153">
        <f>IFERROR(VLOOKUP(B822,'Balancete 11.2019'!$B$11:$I$1020,8,0),0)</f>
        <v>-4860.3599999999997</v>
      </c>
      <c r="Q822" s="82">
        <f t="shared" si="111"/>
        <v>-4000.3599999999997</v>
      </c>
      <c r="R822" s="153">
        <f>IFERROR(VLOOKUP(B822,'Balancete 12.2019'!$B$10:$I$1033,8,0),0)</f>
        <v>-4860.3599999999997</v>
      </c>
      <c r="S822" s="82">
        <f t="shared" si="105"/>
        <v>0</v>
      </c>
      <c r="T822" s="85">
        <f t="shared" si="106"/>
        <v>-1</v>
      </c>
      <c r="U822" s="153">
        <f>IFERROR(VLOOKUP(B822,'Balancete acumulado 2019'!$B$10:$I$1047,8,0),0)</f>
        <v>-4860.3599999999997</v>
      </c>
    </row>
    <row r="823" spans="1:21">
      <c r="A823"/>
      <c r="B823" s="35" t="s">
        <v>6005</v>
      </c>
      <c r="C823" s="34" t="s">
        <v>6006</v>
      </c>
      <c r="D823" s="35" t="s">
        <v>6007</v>
      </c>
      <c r="E823" s="139" t="s">
        <v>6063</v>
      </c>
      <c r="F823" s="5">
        <f t="shared" si="103"/>
        <v>18</v>
      </c>
      <c r="G823" s="5" t="str">
        <f t="shared" si="104"/>
        <v>8</v>
      </c>
      <c r="H823" s="81">
        <f>IFERROR(VLOOKUP(B823,'1º SEM 2019'!$B:$I,8,0),0)</f>
        <v>0</v>
      </c>
      <c r="I823" s="81">
        <f>IFERROR(VLOOKUP(B823,'07.2019'!$B$10:$J$954,8,0),0)</f>
        <v>0</v>
      </c>
      <c r="J823" s="81">
        <f>IFERROR(VLOOKUP(B823,'08.2019'!$B$10:$J$983,8,0),0)</f>
        <v>0</v>
      </c>
      <c r="K823" s="82">
        <f t="shared" si="107"/>
        <v>0</v>
      </c>
      <c r="L823" s="81">
        <f>IFERROR(VLOOKUP(B823,'09.2019'!$B$12:$J$998,8,0),0)</f>
        <v>0</v>
      </c>
      <c r="M823" s="82">
        <f t="shared" si="108"/>
        <v>0</v>
      </c>
      <c r="N823" s="81">
        <f>IFERROR(VLOOKUP(B823,'Balancete 10.2019'!$B$10:$J$1020,8,0),0)</f>
        <v>-19906.66</v>
      </c>
      <c r="O823" s="82">
        <f t="shared" si="109"/>
        <v>-19906.66</v>
      </c>
      <c r="P823" s="153">
        <f>IFERROR(VLOOKUP(B823,'Balancete 11.2019'!$B$11:$I$1020,8,0),0)</f>
        <v>-33917.43</v>
      </c>
      <c r="Q823" s="82">
        <f t="shared" si="111"/>
        <v>-14010.77</v>
      </c>
      <c r="R823" s="153">
        <f>IFERROR(VLOOKUP(B823,'Balancete 12.2019'!$B$10:$I$1033,8,0),0)</f>
        <v>-53402</v>
      </c>
      <c r="S823" s="82">
        <f t="shared" si="105"/>
        <v>-19484.57</v>
      </c>
      <c r="T823" s="85">
        <f t="shared" si="106"/>
        <v>0.39068516576890477</v>
      </c>
      <c r="U823" s="153">
        <f>IFERROR(VLOOKUP(B823,'Balancete acumulado 2019'!$B$10:$I$1047,8,0),0)</f>
        <v>-53402</v>
      </c>
    </row>
    <row r="824" spans="1:21">
      <c r="A824"/>
      <c r="B824" s="35" t="s">
        <v>6008</v>
      </c>
      <c r="C824" s="34" t="s">
        <v>6009</v>
      </c>
      <c r="D824" s="35" t="s">
        <v>6010</v>
      </c>
      <c r="E824" s="139" t="s">
        <v>6063</v>
      </c>
      <c r="F824" s="5">
        <f t="shared" si="103"/>
        <v>18</v>
      </c>
      <c r="G824" s="5" t="str">
        <f t="shared" si="104"/>
        <v>8</v>
      </c>
      <c r="H824" s="81">
        <f>IFERROR(VLOOKUP(B824,'1º SEM 2019'!$B:$I,8,0),0)</f>
        <v>0</v>
      </c>
      <c r="I824" s="81">
        <f>IFERROR(VLOOKUP(B824,'07.2019'!$B$10:$J$954,8,0),0)</f>
        <v>0</v>
      </c>
      <c r="J824" s="81">
        <f>IFERROR(VLOOKUP(B824,'08.2019'!$B$10:$J$983,8,0),0)</f>
        <v>0</v>
      </c>
      <c r="K824" s="82">
        <f t="shared" si="107"/>
        <v>0</v>
      </c>
      <c r="L824" s="81">
        <f>IFERROR(VLOOKUP(B824,'09.2019'!$B$12:$J$998,8,0),0)</f>
        <v>0</v>
      </c>
      <c r="M824" s="82">
        <f t="shared" si="108"/>
        <v>0</v>
      </c>
      <c r="N824" s="81">
        <f>IFERROR(VLOOKUP(B824,'Balancete 10.2019'!$B$10:$J$1020,8,0),0)</f>
        <v>-7675.18</v>
      </c>
      <c r="O824" s="82">
        <f t="shared" si="109"/>
        <v>-7675.18</v>
      </c>
      <c r="P824" s="153">
        <f>IFERROR(VLOOKUP(B824,'Balancete 11.2019'!$B$11:$I$1020,8,0),0)</f>
        <v>-12852.99</v>
      </c>
      <c r="Q824" s="82">
        <f t="shared" si="111"/>
        <v>-5177.8099999999995</v>
      </c>
      <c r="R824" s="153">
        <f>IFERROR(VLOOKUP(B824,'Balancete 12.2019'!$B$10:$I$1033,8,0),0)</f>
        <v>-13745.64</v>
      </c>
      <c r="S824" s="82">
        <f t="shared" si="105"/>
        <v>-892.64999999999964</v>
      </c>
      <c r="T824" s="85">
        <f t="shared" si="106"/>
        <v>-0.82760085827792063</v>
      </c>
      <c r="U824" s="153">
        <f>IFERROR(VLOOKUP(B824,'Balancete acumulado 2019'!$B$10:$I$1047,8,0),0)</f>
        <v>-13745.64</v>
      </c>
    </row>
    <row r="825" spans="1:21" hidden="1">
      <c r="A825"/>
      <c r="B825" s="35" t="s">
        <v>4881</v>
      </c>
      <c r="C825" s="34" t="s">
        <v>1</v>
      </c>
      <c r="D825" s="35" t="s">
        <v>4882</v>
      </c>
      <c r="E825" s="139"/>
      <c r="F825" s="5">
        <f t="shared" si="103"/>
        <v>13</v>
      </c>
      <c r="G825" s="5" t="str">
        <f t="shared" si="104"/>
        <v>8</v>
      </c>
      <c r="H825" s="81">
        <f>IFERROR(VLOOKUP(B825,'1º SEM 2019'!$B:$I,8,0),0)</f>
        <v>-49163.41</v>
      </c>
      <c r="I825" s="81">
        <f>IFERROR(VLOOKUP(B825,'07.2019'!$B$10:$J$954,8,0),0)</f>
        <v>-6153.07</v>
      </c>
      <c r="J825" s="81">
        <f>IFERROR(VLOOKUP(B825,'08.2019'!$B$10:$J$983,8,0),0)</f>
        <v>-16569.93</v>
      </c>
      <c r="K825" s="82">
        <f t="shared" si="107"/>
        <v>-10416.86</v>
      </c>
      <c r="L825" s="81">
        <f>IFERROR(VLOOKUP(B825,'09.2019'!$B$12:$J$998,8,0),0)</f>
        <v>-29973.69</v>
      </c>
      <c r="M825" s="82">
        <f t="shared" si="108"/>
        <v>-13403.759999999998</v>
      </c>
      <c r="N825" s="81">
        <f>IFERROR(VLOOKUP(B825,'Balancete 10.2019'!$B$10:$J$1020,8,0),0)</f>
        <v>-48419.89</v>
      </c>
      <c r="O825" s="82">
        <f t="shared" si="109"/>
        <v>-18446.2</v>
      </c>
      <c r="P825" s="153">
        <f>IFERROR(VLOOKUP(B825,'Balancete 11.2019'!$B$11:$I$1020,8,0),0)</f>
        <v>-53061.51</v>
      </c>
      <c r="Q825" s="82">
        <f t="shared" si="111"/>
        <v>-4641.6200000000026</v>
      </c>
      <c r="R825" s="153">
        <f>IFERROR(VLOOKUP(B825,'Balancete 12.2019'!$B$10:$I$1033,8,0),0)</f>
        <v>-72008.83</v>
      </c>
      <c r="S825" s="82">
        <f t="shared" si="105"/>
        <v>-18947.32</v>
      </c>
      <c r="T825" s="85">
        <f t="shared" si="106"/>
        <v>3.0820489398098054</v>
      </c>
      <c r="U825" s="153">
        <f>IFERROR(VLOOKUP(B825,'Balancete acumulado 2019'!$B$10:$I$1047,8,0),0)</f>
        <v>-121172.24</v>
      </c>
    </row>
    <row r="826" spans="1:21">
      <c r="A826"/>
      <c r="B826" s="35" t="s">
        <v>4883</v>
      </c>
      <c r="C826" s="34" t="s">
        <v>4884</v>
      </c>
      <c r="D826" s="35" t="s">
        <v>4885</v>
      </c>
      <c r="E826" s="139" t="s">
        <v>6063</v>
      </c>
      <c r="F826" s="5">
        <f t="shared" si="103"/>
        <v>18</v>
      </c>
      <c r="G826" s="5" t="str">
        <f t="shared" si="104"/>
        <v>8</v>
      </c>
      <c r="H826" s="81">
        <f>IFERROR(VLOOKUP(B826,'1º SEM 2019'!$B:$I,8,0),0)</f>
        <v>-42240.01</v>
      </c>
      <c r="I826" s="81">
        <f>IFERROR(VLOOKUP(B826,'07.2019'!$B$10:$J$954,8,0),0)</f>
        <v>-5574.27</v>
      </c>
      <c r="J826" s="81">
        <f>IFERROR(VLOOKUP(B826,'08.2019'!$B$10:$J$983,8,0),0)</f>
        <v>-14962.57</v>
      </c>
      <c r="K826" s="82">
        <f t="shared" si="107"/>
        <v>-9388.2999999999993</v>
      </c>
      <c r="L826" s="81">
        <f>IFERROR(VLOOKUP(B826,'09.2019'!$B$12:$J$998,8,0),0)</f>
        <v>-24251.33</v>
      </c>
      <c r="M826" s="82">
        <f t="shared" si="108"/>
        <v>-9288.760000000002</v>
      </c>
      <c r="N826" s="81">
        <f>IFERROR(VLOOKUP(B826,'Balancete 10.2019'!$B$10:$J$1020,8,0),0)</f>
        <v>-35742.32</v>
      </c>
      <c r="O826" s="82">
        <f t="shared" si="109"/>
        <v>-11490.989999999998</v>
      </c>
      <c r="P826" s="153">
        <f>IFERROR(VLOOKUP(B826,'Balancete 11.2019'!$B$11:$I$1020,8,0),0)</f>
        <v>-38321.83</v>
      </c>
      <c r="Q826" s="82">
        <f t="shared" si="111"/>
        <v>-2579.510000000002</v>
      </c>
      <c r="R826" s="153">
        <f>IFERROR(VLOOKUP(B826,'Balancete 12.2019'!$B$10:$I$1033,8,0),0)</f>
        <v>-46348.09</v>
      </c>
      <c r="S826" s="82">
        <f t="shared" si="105"/>
        <v>-8026.2599999999948</v>
      </c>
      <c r="T826" s="85">
        <f t="shared" si="106"/>
        <v>2.111544440610809</v>
      </c>
      <c r="U826" s="153">
        <f>IFERROR(VLOOKUP(B826,'Balancete acumulado 2019'!$B$10:$I$1047,8,0),0)</f>
        <v>-88588.1</v>
      </c>
    </row>
    <row r="827" spans="1:21">
      <c r="A827"/>
      <c r="B827" s="35" t="s">
        <v>4886</v>
      </c>
      <c r="C827" s="34" t="s">
        <v>4887</v>
      </c>
      <c r="D827" s="35" t="s">
        <v>4888</v>
      </c>
      <c r="E827" s="139" t="s">
        <v>6063</v>
      </c>
      <c r="F827" s="5">
        <f t="shared" si="103"/>
        <v>18</v>
      </c>
      <c r="G827" s="5" t="str">
        <f t="shared" si="104"/>
        <v>8</v>
      </c>
      <c r="H827" s="81">
        <f>IFERROR(VLOOKUP(B827,'1º SEM 2019'!$B:$I,8,0),0)</f>
        <v>-6923.4</v>
      </c>
      <c r="I827" s="81">
        <f>IFERROR(VLOOKUP(B827,'07.2019'!$B$10:$J$954,8,0),0)</f>
        <v>-578.79999999999995</v>
      </c>
      <c r="J827" s="81">
        <f>IFERROR(VLOOKUP(B827,'08.2019'!$B$10:$J$983,8,0),0)</f>
        <v>-1607.36</v>
      </c>
      <c r="K827" s="82">
        <f t="shared" si="107"/>
        <v>-1028.56</v>
      </c>
      <c r="L827" s="81">
        <f>IFERROR(VLOOKUP(B827,'09.2019'!$B$12:$J$998,8,0),0)</f>
        <v>-5722.36</v>
      </c>
      <c r="M827" s="82">
        <f t="shared" si="108"/>
        <v>-4115</v>
      </c>
      <c r="N827" s="81">
        <f>IFERROR(VLOOKUP(B827,'Balancete 10.2019'!$B$10:$J$1020,8,0),0)</f>
        <v>-9947.0400000000009</v>
      </c>
      <c r="O827" s="82">
        <f t="shared" si="109"/>
        <v>-4224.6800000000012</v>
      </c>
      <c r="P827" s="153">
        <f>IFERROR(VLOOKUP(B827,'Balancete 11.2019'!$B$11:$I$1020,8,0),0)</f>
        <v>-10321.040000000001</v>
      </c>
      <c r="Q827" s="82">
        <f t="shared" si="111"/>
        <v>-374</v>
      </c>
      <c r="R827" s="153">
        <f>IFERROR(VLOOKUP(B827,'Balancete 12.2019'!$B$10:$I$1033,8,0),0)</f>
        <v>-21225.200000000001</v>
      </c>
      <c r="S827" s="82">
        <f t="shared" si="105"/>
        <v>-10904.16</v>
      </c>
      <c r="T827" s="85">
        <f t="shared" si="106"/>
        <v>28.155508021390375</v>
      </c>
      <c r="U827" s="153">
        <f>IFERROR(VLOOKUP(B827,'Balancete acumulado 2019'!$B$10:$I$1047,8,0),0)</f>
        <v>-28148.6</v>
      </c>
    </row>
    <row r="828" spans="1:21">
      <c r="A828"/>
      <c r="B828" s="35" t="s">
        <v>6011</v>
      </c>
      <c r="C828" s="34" t="s">
        <v>6012</v>
      </c>
      <c r="D828" s="35" t="s">
        <v>6013</v>
      </c>
      <c r="E828" s="139" t="s">
        <v>6063</v>
      </c>
      <c r="F828" s="5">
        <f t="shared" si="103"/>
        <v>18</v>
      </c>
      <c r="G828" s="5" t="str">
        <f t="shared" si="104"/>
        <v>8</v>
      </c>
      <c r="H828" s="81">
        <f>IFERROR(VLOOKUP(B828,'1º SEM 2019'!$B:$I,8,0),0)</f>
        <v>0</v>
      </c>
      <c r="I828" s="81">
        <f>IFERROR(VLOOKUP(B828,'07.2019'!$B$10:$J$954,8,0),0)</f>
        <v>0</v>
      </c>
      <c r="J828" s="81">
        <f>IFERROR(VLOOKUP(B828,'08.2019'!$B$10:$J$983,8,0),0)</f>
        <v>0</v>
      </c>
      <c r="K828" s="82">
        <f t="shared" si="107"/>
        <v>0</v>
      </c>
      <c r="L828" s="81">
        <f>IFERROR(VLOOKUP(B828,'09.2019'!$B$12:$J$998,8,0),0)</f>
        <v>0</v>
      </c>
      <c r="M828" s="82">
        <f t="shared" si="108"/>
        <v>0</v>
      </c>
      <c r="N828" s="81">
        <f>IFERROR(VLOOKUP(B828,'Balancete 10.2019'!$B$10:$J$1020,8,0),0)</f>
        <v>-2730.53</v>
      </c>
      <c r="O828" s="82">
        <f t="shared" si="109"/>
        <v>-2730.53</v>
      </c>
      <c r="P828" s="153">
        <f>IFERROR(VLOOKUP(B828,'Balancete 11.2019'!$B$11:$I$1020,8,0),0)</f>
        <v>-4303.6400000000003</v>
      </c>
      <c r="Q828" s="82">
        <f t="shared" si="111"/>
        <v>-1573.1100000000001</v>
      </c>
      <c r="R828" s="153">
        <f>IFERROR(VLOOKUP(B828,'Balancete 12.2019'!$B$10:$I$1033,8,0),0)</f>
        <v>-4320.54</v>
      </c>
      <c r="S828" s="82">
        <f t="shared" si="105"/>
        <v>-16.899999999999636</v>
      </c>
      <c r="T828" s="85">
        <f t="shared" si="106"/>
        <v>-0.98925694960937272</v>
      </c>
      <c r="U828" s="153">
        <f>IFERROR(VLOOKUP(B828,'Balancete acumulado 2019'!$B$10:$I$1047,8,0),0)</f>
        <v>-4320.54</v>
      </c>
    </row>
    <row r="829" spans="1:21">
      <c r="A829"/>
      <c r="B829" s="35" t="s">
        <v>6014</v>
      </c>
      <c r="C829" s="34" t="s">
        <v>6015</v>
      </c>
      <c r="D829" s="35" t="s">
        <v>6016</v>
      </c>
      <c r="E829" s="139" t="s">
        <v>6063</v>
      </c>
      <c r="F829" s="5">
        <f t="shared" si="103"/>
        <v>18</v>
      </c>
      <c r="G829" s="5" t="str">
        <f t="shared" si="104"/>
        <v>8</v>
      </c>
      <c r="H829" s="81">
        <f>IFERROR(VLOOKUP(B829,'1º SEM 2019'!$B:$I,8,0),0)</f>
        <v>0</v>
      </c>
      <c r="I829" s="81">
        <f>IFERROR(VLOOKUP(B829,'07.2019'!$B$10:$J$954,8,0),0)</f>
        <v>0</v>
      </c>
      <c r="J829" s="81">
        <f>IFERROR(VLOOKUP(B829,'08.2019'!$B$10:$J$983,8,0),0)</f>
        <v>0</v>
      </c>
      <c r="K829" s="82">
        <f t="shared" si="107"/>
        <v>0</v>
      </c>
      <c r="L829" s="81">
        <f>IFERROR(VLOOKUP(B829,'09.2019'!$B$12:$J$998,8,0),0)</f>
        <v>0</v>
      </c>
      <c r="M829" s="82">
        <f t="shared" si="108"/>
        <v>0</v>
      </c>
      <c r="N829" s="81">
        <f>IFERROR(VLOOKUP(B829,'Balancete 10.2019'!$B$10:$J$1020,8,0),0)</f>
        <v>0</v>
      </c>
      <c r="O829" s="82">
        <f t="shared" si="109"/>
        <v>0</v>
      </c>
      <c r="P829" s="153">
        <f>IFERROR(VLOOKUP(B829,'Balancete 11.2019'!$B$11:$I$1020,8,0),0)</f>
        <v>-115</v>
      </c>
      <c r="Q829" s="82">
        <f t="shared" si="111"/>
        <v>-115</v>
      </c>
      <c r="R829" s="153">
        <f>IFERROR(VLOOKUP(B829,'Balancete 12.2019'!$B$10:$I$1033,8,0),0)</f>
        <v>-115</v>
      </c>
      <c r="S829" s="82">
        <f t="shared" si="105"/>
        <v>0</v>
      </c>
      <c r="T829" s="85">
        <f t="shared" si="106"/>
        <v>-1</v>
      </c>
      <c r="U829" s="153">
        <f>IFERROR(VLOOKUP(B829,'Balancete acumulado 2019'!$B$10:$I$1047,8,0),0)</f>
        <v>-115</v>
      </c>
    </row>
    <row r="830" spans="1:21" hidden="1">
      <c r="A830"/>
      <c r="B830" s="35" t="s">
        <v>4889</v>
      </c>
      <c r="C830" s="34" t="s">
        <v>1</v>
      </c>
      <c r="D830" s="35" t="s">
        <v>4890</v>
      </c>
      <c r="E830" s="139"/>
      <c r="F830" s="5">
        <f t="shared" si="103"/>
        <v>13</v>
      </c>
      <c r="G830" s="5" t="str">
        <f t="shared" si="104"/>
        <v>8</v>
      </c>
      <c r="H830" s="81">
        <f>IFERROR(VLOOKUP(B830,'1º SEM 2019'!$B:$I,8,0),0)</f>
        <v>-782734.2</v>
      </c>
      <c r="I830" s="81">
        <f>IFERROR(VLOOKUP(B830,'07.2019'!$B$10:$J$954,8,0),0)</f>
        <v>-129938.56</v>
      </c>
      <c r="J830" s="81">
        <f>IFERROR(VLOOKUP(B830,'08.2019'!$B$10:$J$983,8,0),0)</f>
        <v>-274687.71999999997</v>
      </c>
      <c r="K830" s="82">
        <f t="shared" si="107"/>
        <v>-144749.15999999997</v>
      </c>
      <c r="L830" s="81">
        <f>IFERROR(VLOOKUP(B830,'09.2019'!$B$12:$J$998,8,0),0)</f>
        <v>-387273.37</v>
      </c>
      <c r="M830" s="82">
        <f t="shared" si="108"/>
        <v>-112585.65000000002</v>
      </c>
      <c r="N830" s="81">
        <f>IFERROR(VLOOKUP(B830,'Balancete 10.2019'!$B$10:$J$1020,8,0),0)</f>
        <v>-536115.44999999995</v>
      </c>
      <c r="O830" s="82">
        <f t="shared" si="109"/>
        <v>-148842.07999999996</v>
      </c>
      <c r="P830" s="153">
        <f>IFERROR(VLOOKUP(B830,'Balancete 11.2019'!$B$11:$I$1020,8,0),0)</f>
        <v>-680980.19</v>
      </c>
      <c r="Q830" s="82">
        <f t="shared" si="111"/>
        <v>-144864.74</v>
      </c>
      <c r="R830" s="153">
        <f>IFERROR(VLOOKUP(B830,'Balancete 12.2019'!$B$10:$I$1033,8,0),0)</f>
        <v>-829017.78</v>
      </c>
      <c r="S830" s="82">
        <f t="shared" si="105"/>
        <v>-148037.59000000008</v>
      </c>
      <c r="T830" s="85">
        <f t="shared" si="106"/>
        <v>2.190215507238058E-2</v>
      </c>
      <c r="U830" s="153">
        <f>IFERROR(VLOOKUP(B830,'Balancete acumulado 2019'!$B$10:$I$1047,8,0),0)</f>
        <v>-1611751.98</v>
      </c>
    </row>
    <row r="831" spans="1:21">
      <c r="A831"/>
      <c r="B831" s="35" t="s">
        <v>13187</v>
      </c>
      <c r="C831" s="34" t="s">
        <v>14532</v>
      </c>
      <c r="D831" s="35" t="s">
        <v>14533</v>
      </c>
      <c r="E831" s="139" t="s">
        <v>6063</v>
      </c>
      <c r="F831" s="5">
        <f t="shared" si="103"/>
        <v>18</v>
      </c>
      <c r="G831" s="5" t="str">
        <f t="shared" si="104"/>
        <v>8</v>
      </c>
      <c r="H831" s="81">
        <f>IFERROR(VLOOKUP(B831,'1º SEM 2019'!$B:$I,8,0),0)</f>
        <v>0</v>
      </c>
      <c r="I831" s="81">
        <f>IFERROR(VLOOKUP(B831,'07.2019'!$B$10:$J$954,8,0),0)</f>
        <v>0</v>
      </c>
      <c r="J831" s="81">
        <f>IFERROR(VLOOKUP(B831,'08.2019'!$B$10:$J$983,8,0),0)</f>
        <v>0</v>
      </c>
      <c r="K831" s="82">
        <f t="shared" si="107"/>
        <v>0</v>
      </c>
      <c r="L831" s="81">
        <f>IFERROR(VLOOKUP(B831,'09.2019'!$B$12:$J$998,8,0),0)</f>
        <v>0</v>
      </c>
      <c r="M831" s="82">
        <f t="shared" si="108"/>
        <v>0</v>
      </c>
      <c r="N831" s="81">
        <f>IFERROR(VLOOKUP(B831,'Balancete 10.2019'!$B$10:$J$1020,8,0),0)</f>
        <v>0</v>
      </c>
      <c r="O831" s="82">
        <f t="shared" si="109"/>
        <v>0</v>
      </c>
      <c r="P831" s="153">
        <f>IFERROR(VLOOKUP(B831,'Balancete 11.2019'!$B$11:$I$1020,8,0),0)</f>
        <v>0</v>
      </c>
      <c r="Q831" s="82">
        <f t="shared" si="111"/>
        <v>0</v>
      </c>
      <c r="R831" s="153">
        <f>IFERROR(VLOOKUP(B831,'Balancete 12.2019'!$B$10:$I$1033,8,0),0)</f>
        <v>0</v>
      </c>
      <c r="S831" s="82">
        <f t="shared" si="105"/>
        <v>0</v>
      </c>
      <c r="T831" s="85">
        <f t="shared" si="106"/>
        <v>0</v>
      </c>
      <c r="U831" s="153">
        <f>IFERROR(VLOOKUP(B831,'Balancete acumulado 2019'!$B$10:$I$1047,8,0),0)</f>
        <v>0</v>
      </c>
    </row>
    <row r="832" spans="1:21">
      <c r="A832"/>
      <c r="B832" s="35" t="s">
        <v>4891</v>
      </c>
      <c r="C832" s="34" t="s">
        <v>4892</v>
      </c>
      <c r="D832" s="35" t="s">
        <v>4893</v>
      </c>
      <c r="E832" s="139" t="s">
        <v>6062</v>
      </c>
      <c r="F832" s="5">
        <f t="shared" si="103"/>
        <v>18</v>
      </c>
      <c r="G832" s="5" t="str">
        <f t="shared" si="104"/>
        <v>8</v>
      </c>
      <c r="H832" s="81">
        <f>IFERROR(VLOOKUP(B832,'1º SEM 2019'!$B:$I,8,0),0)</f>
        <v>-51667.79</v>
      </c>
      <c r="I832" s="81">
        <f>IFERROR(VLOOKUP(B832,'07.2019'!$B$10:$J$954,8,0),0)</f>
        <v>-8479.68</v>
      </c>
      <c r="J832" s="81">
        <f>IFERROR(VLOOKUP(B832,'08.2019'!$B$10:$J$983,8,0),0)</f>
        <v>-33047.21</v>
      </c>
      <c r="K832" s="82">
        <f t="shared" si="107"/>
        <v>-24567.53</v>
      </c>
      <c r="L832" s="81">
        <f>IFERROR(VLOOKUP(B832,'09.2019'!$B$12:$J$998,8,0),0)</f>
        <v>-19531.32</v>
      </c>
      <c r="M832" s="82">
        <f t="shared" si="108"/>
        <v>13515.89</v>
      </c>
      <c r="N832" s="81">
        <f>IFERROR(VLOOKUP(B832,'Balancete 10.2019'!$B$10:$J$1020,8,0),0)</f>
        <v>-41960.88</v>
      </c>
      <c r="O832" s="82">
        <f t="shared" si="109"/>
        <v>-22429.559999999998</v>
      </c>
      <c r="P832" s="153">
        <f>IFERROR(VLOOKUP(B832,'Balancete 11.2019'!$B$11:$I$1020,8,0),0)</f>
        <v>-52292.77</v>
      </c>
      <c r="Q832" s="82">
        <f t="shared" si="111"/>
        <v>-10331.89</v>
      </c>
      <c r="R832" s="153">
        <f>IFERROR(VLOOKUP(B832,'Balancete 12.2019'!$B$10:$I$1033,8,0),0)</f>
        <v>-81652.3</v>
      </c>
      <c r="S832" s="82">
        <f t="shared" si="105"/>
        <v>-29359.530000000006</v>
      </c>
      <c r="T832" s="85">
        <f t="shared" si="106"/>
        <v>1.8416417518963142</v>
      </c>
      <c r="U832" s="153">
        <f>IFERROR(VLOOKUP(B832,'Balancete acumulado 2019'!$B$10:$I$1047,8,0),0)</f>
        <v>-133320.09</v>
      </c>
    </row>
    <row r="833" spans="1:21">
      <c r="A833"/>
      <c r="B833" s="35" t="s">
        <v>4894</v>
      </c>
      <c r="C833" s="34" t="s">
        <v>4895</v>
      </c>
      <c r="D833" s="35" t="s">
        <v>4896</v>
      </c>
      <c r="E833" s="139" t="s">
        <v>6062</v>
      </c>
      <c r="F833" s="5">
        <f t="shared" si="103"/>
        <v>18</v>
      </c>
      <c r="G833" s="5" t="str">
        <f t="shared" si="104"/>
        <v>8</v>
      </c>
      <c r="H833" s="81">
        <f>IFERROR(VLOOKUP(B833,'1º SEM 2019'!$B:$I,8,0),0)</f>
        <v>-673765.59</v>
      </c>
      <c r="I833" s="81">
        <f>IFERROR(VLOOKUP(B833,'07.2019'!$B$10:$J$954,8,0),0)</f>
        <v>-112100</v>
      </c>
      <c r="J833" s="81">
        <f>IFERROR(VLOOKUP(B833,'08.2019'!$B$10:$J$983,8,0),0)</f>
        <v>-221925</v>
      </c>
      <c r="K833" s="82">
        <f t="shared" si="107"/>
        <v>-109825</v>
      </c>
      <c r="L833" s="81">
        <f>IFERROR(VLOOKUP(B833,'09.2019'!$B$12:$J$998,8,0),0)</f>
        <v>-335138.3</v>
      </c>
      <c r="M833" s="82">
        <f t="shared" si="108"/>
        <v>-113213.29999999999</v>
      </c>
      <c r="N833" s="81">
        <f>IFERROR(VLOOKUP(B833,'Balancete 10.2019'!$B$10:$J$1020,8,0),0)</f>
        <v>-449677.8</v>
      </c>
      <c r="O833" s="82">
        <f t="shared" si="109"/>
        <v>-114539.5</v>
      </c>
      <c r="P833" s="153">
        <f>IFERROR(VLOOKUP(B833,'Balancete 11.2019'!$B$11:$I$1020,8,0),0)</f>
        <v>-578302.05000000005</v>
      </c>
      <c r="Q833" s="82">
        <f t="shared" si="111"/>
        <v>-128624.25000000006</v>
      </c>
      <c r="R833" s="153">
        <f>IFERROR(VLOOKUP(B833,'Balancete 12.2019'!$B$10:$I$1033,8,0),0)</f>
        <v>-692302.05</v>
      </c>
      <c r="S833" s="82">
        <f t="shared" si="105"/>
        <v>-114000</v>
      </c>
      <c r="T833" s="85">
        <f t="shared" si="106"/>
        <v>-0.11369745596184277</v>
      </c>
      <c r="U833" s="153">
        <f>IFERROR(VLOOKUP(B833,'Balancete acumulado 2019'!$B$10:$I$1047,8,0),0)</f>
        <v>-1366067.64</v>
      </c>
    </row>
    <row r="834" spans="1:21">
      <c r="A834"/>
      <c r="B834" s="35" t="s">
        <v>4897</v>
      </c>
      <c r="C834" s="34" t="s">
        <v>4898</v>
      </c>
      <c r="D834" s="35" t="s">
        <v>4899</v>
      </c>
      <c r="E834" s="139" t="s">
        <v>6062</v>
      </c>
      <c r="F834" s="5">
        <f t="shared" si="103"/>
        <v>18</v>
      </c>
      <c r="G834" s="5" t="str">
        <f t="shared" si="104"/>
        <v>8</v>
      </c>
      <c r="H834" s="81">
        <f>IFERROR(VLOOKUP(B834,'1º SEM 2019'!$B:$I,8,0),0)</f>
        <v>-13265.2</v>
      </c>
      <c r="I834" s="81">
        <f>IFERROR(VLOOKUP(B834,'07.2019'!$B$10:$J$954,8,0),0)</f>
        <v>-2117</v>
      </c>
      <c r="J834" s="81">
        <f>IFERROR(VLOOKUP(B834,'08.2019'!$B$10:$J$983,8,0),0)</f>
        <v>-4871.8</v>
      </c>
      <c r="K834" s="82">
        <f t="shared" si="107"/>
        <v>-2754.8</v>
      </c>
      <c r="L834" s="81">
        <f>IFERROR(VLOOKUP(B834,'09.2019'!$B$12:$J$998,8,0),0)</f>
        <v>-10284</v>
      </c>
      <c r="M834" s="82">
        <f t="shared" si="108"/>
        <v>-5412.2</v>
      </c>
      <c r="N834" s="81">
        <f>IFERROR(VLOOKUP(B834,'Balancete 10.2019'!$B$10:$J$1020,8,0),0)</f>
        <v>-13056.4</v>
      </c>
      <c r="O834" s="82">
        <f t="shared" si="109"/>
        <v>-2772.3999999999996</v>
      </c>
      <c r="P834" s="153">
        <f>IFERROR(VLOOKUP(B834,'Balancete 11.2019'!$B$11:$I$1020,8,0),0)</f>
        <v>-15696.8</v>
      </c>
      <c r="Q834" s="82">
        <f t="shared" si="111"/>
        <v>-2640.3999999999996</v>
      </c>
      <c r="R834" s="153">
        <f>IFERROR(VLOOKUP(B834,'Balancete 12.2019'!$B$10:$I$1033,8,0),0)</f>
        <v>-16833.900000000001</v>
      </c>
      <c r="S834" s="82">
        <f t="shared" si="105"/>
        <v>-1137.1000000000022</v>
      </c>
      <c r="T834" s="85">
        <f t="shared" si="106"/>
        <v>-0.56934555370398332</v>
      </c>
      <c r="U834" s="153">
        <f>IFERROR(VLOOKUP(B834,'Balancete acumulado 2019'!$B$10:$I$1047,8,0),0)</f>
        <v>-30099.1</v>
      </c>
    </row>
    <row r="835" spans="1:21">
      <c r="A835"/>
      <c r="B835" s="35" t="s">
        <v>4900</v>
      </c>
      <c r="C835" s="34" t="s">
        <v>4901</v>
      </c>
      <c r="D835" s="35" t="s">
        <v>4902</v>
      </c>
      <c r="E835" s="139" t="s">
        <v>6062</v>
      </c>
      <c r="F835" s="5">
        <f t="shared" si="103"/>
        <v>18</v>
      </c>
      <c r="G835" s="5" t="str">
        <f t="shared" si="104"/>
        <v>8</v>
      </c>
      <c r="H835" s="81">
        <f>IFERROR(VLOOKUP(B835,'1º SEM 2019'!$B:$I,8,0),0)</f>
        <v>-27431.46</v>
      </c>
      <c r="I835" s="81">
        <f>IFERROR(VLOOKUP(B835,'07.2019'!$B$10:$J$954,8,0),0)</f>
        <v>-4516.5600000000004</v>
      </c>
      <c r="J835" s="81">
        <f>IFERROR(VLOOKUP(B835,'08.2019'!$B$10:$J$983,8,0),0)</f>
        <v>-9165.9599999999991</v>
      </c>
      <c r="K835" s="82">
        <f t="shared" si="107"/>
        <v>-4649.3999999999987</v>
      </c>
      <c r="L835" s="81">
        <f>IFERROR(VLOOKUP(B835,'09.2019'!$B$12:$J$998,8,0),0)</f>
        <v>-14143.79</v>
      </c>
      <c r="M835" s="82">
        <f t="shared" si="108"/>
        <v>-4977.8300000000017</v>
      </c>
      <c r="N835" s="81">
        <f>IFERROR(VLOOKUP(B835,'Balancete 10.2019'!$B$10:$J$1020,8,0),0)</f>
        <v>-19156.43</v>
      </c>
      <c r="O835" s="82">
        <f t="shared" si="109"/>
        <v>-5012.6399999999994</v>
      </c>
      <c r="P835" s="153">
        <f>IFERROR(VLOOKUP(B835,'Balancete 11.2019'!$B$11:$I$1020,8,0),0)</f>
        <v>-19156.43</v>
      </c>
      <c r="Q835" s="82">
        <f t="shared" si="111"/>
        <v>0</v>
      </c>
      <c r="R835" s="153">
        <f>IFERROR(VLOOKUP(B835,'Balancete 12.2019'!$B$10:$I$1033,8,0),0)</f>
        <v>-19156.43</v>
      </c>
      <c r="S835" s="82">
        <f t="shared" si="105"/>
        <v>0</v>
      </c>
      <c r="T835" s="85">
        <f t="shared" si="106"/>
        <v>0</v>
      </c>
      <c r="U835" s="153">
        <f>IFERROR(VLOOKUP(B835,'Balancete acumulado 2019'!$B$10:$I$1047,8,0),0)</f>
        <v>-46587.89</v>
      </c>
    </row>
    <row r="836" spans="1:21">
      <c r="A836"/>
      <c r="B836" s="35" t="s">
        <v>4903</v>
      </c>
      <c r="C836" s="34" t="s">
        <v>4904</v>
      </c>
      <c r="D836" s="35" t="s">
        <v>4905</v>
      </c>
      <c r="E836" s="139" t="s">
        <v>6062</v>
      </c>
      <c r="F836" s="5">
        <f t="shared" ref="F836:F899" si="112">LEN(B836)</f>
        <v>18</v>
      </c>
      <c r="G836" s="5" t="str">
        <f t="shared" ref="G836:G899" si="113">LEFT(B836)</f>
        <v>8</v>
      </c>
      <c r="H836" s="81">
        <f>IFERROR(VLOOKUP(B836,'1º SEM 2019'!$B:$I,8,0),0)</f>
        <v>-16604.16</v>
      </c>
      <c r="I836" s="81">
        <f>IFERROR(VLOOKUP(B836,'07.2019'!$B$10:$J$954,8,0),0)</f>
        <v>-2725.32</v>
      </c>
      <c r="J836" s="81">
        <f>IFERROR(VLOOKUP(B836,'08.2019'!$B$10:$J$983,8,0),0)</f>
        <v>-5677.75</v>
      </c>
      <c r="K836" s="82">
        <f t="shared" si="107"/>
        <v>-2952.43</v>
      </c>
      <c r="L836" s="81">
        <f>IFERROR(VLOOKUP(B836,'09.2019'!$B$12:$J$998,8,0),0)</f>
        <v>-8175.96</v>
      </c>
      <c r="M836" s="82">
        <f t="shared" si="108"/>
        <v>-2498.21</v>
      </c>
      <c r="N836" s="81">
        <f>IFERROR(VLOOKUP(B836,'Balancete 10.2019'!$B$10:$J$1020,8,0),0)</f>
        <v>-12263.94</v>
      </c>
      <c r="O836" s="82">
        <f t="shared" si="109"/>
        <v>-4087.9800000000005</v>
      </c>
      <c r="P836" s="153">
        <f>IFERROR(VLOOKUP(B836,'Balancete 11.2019'!$B$11:$I$1020,8,0),0)</f>
        <v>-15532.14</v>
      </c>
      <c r="Q836" s="82">
        <f t="shared" si="111"/>
        <v>-3268.1999999999989</v>
      </c>
      <c r="R836" s="153">
        <f>IFERROR(VLOOKUP(B836,'Balancete 12.2019'!$B$10:$I$1033,8,0),0)</f>
        <v>-18573.099999999999</v>
      </c>
      <c r="S836" s="82">
        <f t="shared" ref="S836:S899" si="114">R836-P836</f>
        <v>-3040.9599999999991</v>
      </c>
      <c r="T836" s="85">
        <f t="shared" ref="T836:T899" si="115">IFERROR(S836/Q836-1,0)</f>
        <v>-6.953062848050906E-2</v>
      </c>
      <c r="U836" s="153">
        <f>IFERROR(VLOOKUP(B836,'Balancete acumulado 2019'!$B$10:$I$1047,8,0),0)</f>
        <v>-35177.26</v>
      </c>
    </row>
    <row r="837" spans="1:21">
      <c r="A837"/>
      <c r="B837" s="35" t="s">
        <v>13207</v>
      </c>
      <c r="C837" s="34" t="s">
        <v>14534</v>
      </c>
      <c r="D837" s="35" t="s">
        <v>14535</v>
      </c>
      <c r="E837" s="139" t="s">
        <v>6062</v>
      </c>
      <c r="F837" s="5">
        <f t="shared" si="112"/>
        <v>18</v>
      </c>
      <c r="G837" s="5" t="str">
        <f t="shared" si="113"/>
        <v>8</v>
      </c>
      <c r="H837" s="81">
        <f>IFERROR(VLOOKUP(B837,'1º SEM 2019'!$B:$I,8,0),0)</f>
        <v>0</v>
      </c>
      <c r="I837" s="81">
        <f>IFERROR(VLOOKUP(B837,'07.2019'!$B$10:$J$954,8,0),0)</f>
        <v>0</v>
      </c>
      <c r="J837" s="81">
        <f>IFERROR(VLOOKUP(B837,'08.2019'!$B$10:$J$983,8,0),0)</f>
        <v>0</v>
      </c>
      <c r="K837" s="82">
        <f t="shared" si="107"/>
        <v>0</v>
      </c>
      <c r="L837" s="81">
        <f>IFERROR(VLOOKUP(B837,'09.2019'!$B$12:$J$998,8,0),0)</f>
        <v>0</v>
      </c>
      <c r="M837" s="82">
        <f t="shared" si="108"/>
        <v>0</v>
      </c>
      <c r="N837" s="81">
        <f>IFERROR(VLOOKUP(B837,'Balancete 10.2019'!$B$10:$J$1020,8,0),0)</f>
        <v>0</v>
      </c>
      <c r="O837" s="82">
        <f t="shared" si="109"/>
        <v>0</v>
      </c>
      <c r="P837" s="153">
        <f>IFERROR(VLOOKUP(B837,'Balancete 11.2019'!$B$11:$I$1020,8,0),0)</f>
        <v>0</v>
      </c>
      <c r="Q837" s="82">
        <f t="shared" si="111"/>
        <v>0</v>
      </c>
      <c r="R837" s="153">
        <f>IFERROR(VLOOKUP(B837,'Balancete 12.2019'!$B$10:$I$1033,8,0),0)</f>
        <v>-500</v>
      </c>
      <c r="S837" s="82">
        <f t="shared" si="114"/>
        <v>-500</v>
      </c>
      <c r="T837" s="85">
        <f t="shared" si="115"/>
        <v>0</v>
      </c>
      <c r="U837" s="153">
        <f>IFERROR(VLOOKUP(B837,'Balancete acumulado 2019'!$B$10:$I$1047,8,0),0)</f>
        <v>-500</v>
      </c>
    </row>
    <row r="838" spans="1:21" hidden="1">
      <c r="A838"/>
      <c r="B838" s="35" t="s">
        <v>4906</v>
      </c>
      <c r="C838" s="34" t="s">
        <v>1</v>
      </c>
      <c r="D838" s="35" t="s">
        <v>4907</v>
      </c>
      <c r="E838" s="139"/>
      <c r="F838" s="5">
        <f t="shared" si="112"/>
        <v>13</v>
      </c>
      <c r="G838" s="5" t="str">
        <f t="shared" si="113"/>
        <v>8</v>
      </c>
      <c r="H838" s="81">
        <f>IFERROR(VLOOKUP(B838,'1º SEM 2019'!$B:$I,8,0),0)</f>
        <v>-1327188.3700000001</v>
      </c>
      <c r="I838" s="81">
        <f>IFERROR(VLOOKUP(B838,'07.2019'!$B$10:$J$954,8,0),0)</f>
        <v>-209274.88</v>
      </c>
      <c r="J838" s="81">
        <f>IFERROR(VLOOKUP(B838,'08.2019'!$B$10:$J$983,8,0),0)</f>
        <v>-425520.96</v>
      </c>
      <c r="K838" s="82">
        <f t="shared" si="107"/>
        <v>-216246.08000000002</v>
      </c>
      <c r="L838" s="81">
        <f>IFERROR(VLOOKUP(B838,'09.2019'!$B$12:$J$998,8,0),0)</f>
        <v>-650411.68000000005</v>
      </c>
      <c r="M838" s="82">
        <f t="shared" si="108"/>
        <v>-224890.72000000003</v>
      </c>
      <c r="N838" s="81">
        <f>IFERROR(VLOOKUP(B838,'Balancete 10.2019'!$B$10:$J$1020,8,0),0)</f>
        <v>-876124.11</v>
      </c>
      <c r="O838" s="82">
        <f t="shared" si="109"/>
        <v>-225712.42999999993</v>
      </c>
      <c r="P838" s="153">
        <f>IFERROR(VLOOKUP(B838,'Balancete 11.2019'!$B$11:$I$1020,8,0),0)</f>
        <v>-1120786.78</v>
      </c>
      <c r="Q838" s="82">
        <f t="shared" si="111"/>
        <v>-244662.67000000004</v>
      </c>
      <c r="R838" s="153">
        <f>IFERROR(VLOOKUP(B838,'Balancete 12.2019'!$B$10:$I$1033,8,0),0)</f>
        <v>-1343673.14</v>
      </c>
      <c r="S838" s="82">
        <f t="shared" si="114"/>
        <v>-222886.35999999987</v>
      </c>
      <c r="T838" s="85">
        <f t="shared" si="115"/>
        <v>-8.9005445742908695E-2</v>
      </c>
      <c r="U838" s="153">
        <f>IFERROR(VLOOKUP(B838,'Balancete acumulado 2019'!$B$10:$I$1047,8,0),0)</f>
        <v>-2670861.5099999998</v>
      </c>
    </row>
    <row r="839" spans="1:21" hidden="1">
      <c r="A839"/>
      <c r="B839" s="35" t="s">
        <v>4908</v>
      </c>
      <c r="C839" s="34" t="s">
        <v>1</v>
      </c>
      <c r="D839" s="35" t="s">
        <v>4909</v>
      </c>
      <c r="E839" s="139"/>
      <c r="F839" s="5">
        <f t="shared" si="112"/>
        <v>13</v>
      </c>
      <c r="G839" s="5" t="str">
        <f t="shared" si="113"/>
        <v>8</v>
      </c>
      <c r="H839" s="81">
        <f>IFERROR(VLOOKUP(B839,'1º SEM 2019'!$B:$I,8,0),0)</f>
        <v>-312140.19</v>
      </c>
      <c r="I839" s="81">
        <f>IFERROR(VLOOKUP(B839,'07.2019'!$B$10:$J$954,8,0),0)</f>
        <v>-48145.14</v>
      </c>
      <c r="J839" s="81">
        <f>IFERROR(VLOOKUP(B839,'08.2019'!$B$10:$J$983,8,0),0)</f>
        <v>-101000.03</v>
      </c>
      <c r="K839" s="82">
        <f t="shared" si="107"/>
        <v>-52854.89</v>
      </c>
      <c r="L839" s="81">
        <f>IFERROR(VLOOKUP(B839,'09.2019'!$B$12:$J$998,8,0),0)</f>
        <v>-153945.54</v>
      </c>
      <c r="M839" s="82">
        <f t="shared" si="108"/>
        <v>-52945.510000000009</v>
      </c>
      <c r="N839" s="81">
        <f>IFERROR(VLOOKUP(B839,'Balancete 10.2019'!$B$10:$J$1020,8,0),0)</f>
        <v>-205693.67</v>
      </c>
      <c r="O839" s="82">
        <f t="shared" si="109"/>
        <v>-51748.130000000005</v>
      </c>
      <c r="P839" s="153">
        <f>IFERROR(VLOOKUP(B839,'Balancete 11.2019'!$B$11:$I$1020,8,0),0)</f>
        <v>-265015.86</v>
      </c>
      <c r="Q839" s="82">
        <f t="shared" si="111"/>
        <v>-59322.189999999973</v>
      </c>
      <c r="R839" s="153">
        <f>IFERROR(VLOOKUP(B839,'Balancete 12.2019'!$B$10:$I$1033,8,0),0)</f>
        <v>-318590.78999999998</v>
      </c>
      <c r="S839" s="82">
        <f t="shared" si="114"/>
        <v>-53574.929999999993</v>
      </c>
      <c r="T839" s="85">
        <f t="shared" si="115"/>
        <v>-9.6882127918743066E-2</v>
      </c>
      <c r="U839" s="153">
        <f>IFERROR(VLOOKUP(B839,'Balancete acumulado 2019'!$B$10:$I$1047,8,0),0)</f>
        <v>-630730.98</v>
      </c>
    </row>
    <row r="840" spans="1:21">
      <c r="A840"/>
      <c r="B840" s="35" t="s">
        <v>4910</v>
      </c>
      <c r="C840" s="34" t="s">
        <v>4911</v>
      </c>
      <c r="D840" s="35" t="s">
        <v>4912</v>
      </c>
      <c r="E840" s="139" t="s">
        <v>6062</v>
      </c>
      <c r="F840" s="5">
        <f t="shared" si="112"/>
        <v>18</v>
      </c>
      <c r="G840" s="5" t="str">
        <f t="shared" si="113"/>
        <v>8</v>
      </c>
      <c r="H840" s="81">
        <f>IFERROR(VLOOKUP(B840,'1º SEM 2019'!$B:$I,8,0),0)</f>
        <v>-243145.09</v>
      </c>
      <c r="I840" s="81">
        <f>IFERROR(VLOOKUP(B840,'07.2019'!$B$10:$J$954,8,0),0)</f>
        <v>-36104.21</v>
      </c>
      <c r="J840" s="81">
        <f>IFERROR(VLOOKUP(B840,'08.2019'!$B$10:$J$983,8,0),0)</f>
        <v>-78503.08</v>
      </c>
      <c r="K840" s="82">
        <f t="shared" si="107"/>
        <v>-42398.87</v>
      </c>
      <c r="L840" s="81">
        <f>IFERROR(VLOOKUP(B840,'09.2019'!$B$12:$J$998,8,0),0)</f>
        <v>-120359.06</v>
      </c>
      <c r="M840" s="82">
        <f t="shared" si="108"/>
        <v>-41855.979999999996</v>
      </c>
      <c r="N840" s="81">
        <f>IFERROR(VLOOKUP(B840,'Balancete 10.2019'!$B$10:$J$1020,8,0),0)</f>
        <v>-163000.5</v>
      </c>
      <c r="O840" s="82">
        <f t="shared" si="109"/>
        <v>-42641.440000000002</v>
      </c>
      <c r="P840" s="153">
        <f>IFERROR(VLOOKUP(B840,'Balancete 11.2019'!$B$11:$I$1020,8,0),0)</f>
        <v>-209529.74</v>
      </c>
      <c r="Q840" s="82">
        <f t="shared" si="111"/>
        <v>-46529.239999999991</v>
      </c>
      <c r="R840" s="153">
        <f>IFERROR(VLOOKUP(B840,'Balancete 12.2019'!$B$10:$I$1033,8,0),0)</f>
        <v>-252182.93</v>
      </c>
      <c r="S840" s="82">
        <f t="shared" si="114"/>
        <v>-42653.19</v>
      </c>
      <c r="T840" s="85">
        <f t="shared" si="115"/>
        <v>-8.3303531284843468E-2</v>
      </c>
      <c r="U840" s="153">
        <f>IFERROR(VLOOKUP(B840,'Balancete acumulado 2019'!$B$10:$I$1047,8,0),0)</f>
        <v>-495328.02</v>
      </c>
    </row>
    <row r="841" spans="1:21">
      <c r="A841"/>
      <c r="B841" s="35" t="s">
        <v>4913</v>
      </c>
      <c r="C841" s="34" t="s">
        <v>4914</v>
      </c>
      <c r="D841" s="35" t="s">
        <v>4915</v>
      </c>
      <c r="E841" s="139" t="s">
        <v>6062</v>
      </c>
      <c r="F841" s="5">
        <f t="shared" si="112"/>
        <v>18</v>
      </c>
      <c r="G841" s="5" t="str">
        <f t="shared" si="113"/>
        <v>8</v>
      </c>
      <c r="H841" s="81">
        <f>IFERROR(VLOOKUP(B841,'1º SEM 2019'!$B:$I,8,0),0)</f>
        <v>-68995.100000000006</v>
      </c>
      <c r="I841" s="81">
        <f>IFERROR(VLOOKUP(B841,'07.2019'!$B$10:$J$954,8,0),0)</f>
        <v>-12040.93</v>
      </c>
      <c r="J841" s="81">
        <f>IFERROR(VLOOKUP(B841,'08.2019'!$B$10:$J$983,8,0),0)</f>
        <v>-22496.95</v>
      </c>
      <c r="K841" s="82">
        <f t="shared" si="107"/>
        <v>-10456.02</v>
      </c>
      <c r="L841" s="81">
        <f>IFERROR(VLOOKUP(B841,'09.2019'!$B$12:$J$998,8,0),0)</f>
        <v>-33586.480000000003</v>
      </c>
      <c r="M841" s="82">
        <f t="shared" si="108"/>
        <v>-11089.530000000002</v>
      </c>
      <c r="N841" s="81">
        <f>IFERROR(VLOOKUP(B841,'Balancete 10.2019'!$B$10:$J$1020,8,0),0)</f>
        <v>-42693.17</v>
      </c>
      <c r="O841" s="82">
        <f t="shared" si="109"/>
        <v>-9106.6899999999951</v>
      </c>
      <c r="P841" s="153">
        <f>IFERROR(VLOOKUP(B841,'Balancete 11.2019'!$B$11:$I$1020,8,0),0)</f>
        <v>-55486.12</v>
      </c>
      <c r="Q841" s="82">
        <f t="shared" si="111"/>
        <v>-12792.950000000004</v>
      </c>
      <c r="R841" s="153">
        <f>IFERROR(VLOOKUP(B841,'Balancete 12.2019'!$B$10:$I$1033,8,0),0)</f>
        <v>-66407.86</v>
      </c>
      <c r="S841" s="82">
        <f t="shared" si="114"/>
        <v>-10921.739999999998</v>
      </c>
      <c r="T841" s="85">
        <f t="shared" si="115"/>
        <v>-0.1462688433863969</v>
      </c>
      <c r="U841" s="153">
        <f>IFERROR(VLOOKUP(B841,'Balancete acumulado 2019'!$B$10:$I$1047,8,0),0)</f>
        <v>-135402.96</v>
      </c>
    </row>
    <row r="842" spans="1:21" hidden="1">
      <c r="A842"/>
      <c r="B842" s="35" t="s">
        <v>4916</v>
      </c>
      <c r="C842" s="34" t="s">
        <v>1</v>
      </c>
      <c r="D842" s="35" t="s">
        <v>4917</v>
      </c>
      <c r="E842" s="139"/>
      <c r="F842" s="5">
        <f t="shared" si="112"/>
        <v>13</v>
      </c>
      <c r="G842" s="5" t="str">
        <f t="shared" si="113"/>
        <v>8</v>
      </c>
      <c r="H842" s="81">
        <f>IFERROR(VLOOKUP(B842,'1º SEM 2019'!$B:$I,8,0),0)</f>
        <v>-1015048.18</v>
      </c>
      <c r="I842" s="81">
        <f>IFERROR(VLOOKUP(B842,'07.2019'!$B$10:$J$954,8,0),0)</f>
        <v>-161129.74</v>
      </c>
      <c r="J842" s="81">
        <f>IFERROR(VLOOKUP(B842,'08.2019'!$B$10:$J$983,8,0),0)</f>
        <v>-324520.93</v>
      </c>
      <c r="K842" s="82">
        <f t="shared" si="107"/>
        <v>-163391.19</v>
      </c>
      <c r="L842" s="81">
        <f>IFERROR(VLOOKUP(B842,'09.2019'!$B$12:$J$998,8,0),0)</f>
        <v>-496466.14</v>
      </c>
      <c r="M842" s="82">
        <f t="shared" si="108"/>
        <v>-171945.21000000002</v>
      </c>
      <c r="N842" s="81">
        <f>IFERROR(VLOOKUP(B842,'Balancete 10.2019'!$B$10:$J$1020,8,0),0)</f>
        <v>-670430.43999999994</v>
      </c>
      <c r="O842" s="82">
        <f t="shared" si="109"/>
        <v>-173964.29999999993</v>
      </c>
      <c r="P842" s="153">
        <f>IFERROR(VLOOKUP(B842,'Balancete 11.2019'!$B$11:$I$1020,8,0),0)</f>
        <v>-855770.92</v>
      </c>
      <c r="Q842" s="82">
        <f t="shared" si="111"/>
        <v>-185340.4800000001</v>
      </c>
      <c r="R842" s="153">
        <f>IFERROR(VLOOKUP(B842,'Balancete 12.2019'!$B$10:$I$1033,8,0),0)</f>
        <v>-1025082.35</v>
      </c>
      <c r="S842" s="82">
        <f t="shared" si="114"/>
        <v>-169311.42999999993</v>
      </c>
      <c r="T842" s="85">
        <f t="shared" si="115"/>
        <v>-8.6484344920225498E-2</v>
      </c>
      <c r="U842" s="153">
        <f>IFERROR(VLOOKUP(B842,'Balancete acumulado 2019'!$B$10:$I$1047,8,0),0)</f>
        <v>-2040130.53</v>
      </c>
    </row>
    <row r="843" spans="1:21">
      <c r="A843"/>
      <c r="B843" s="35" t="s">
        <v>4918</v>
      </c>
      <c r="C843" s="34" t="s">
        <v>4919</v>
      </c>
      <c r="D843" s="35" t="s">
        <v>4920</v>
      </c>
      <c r="E843" s="139" t="s">
        <v>6062</v>
      </c>
      <c r="F843" s="5">
        <f t="shared" si="112"/>
        <v>18</v>
      </c>
      <c r="G843" s="5" t="str">
        <f t="shared" si="113"/>
        <v>8</v>
      </c>
      <c r="H843" s="81">
        <f>IFERROR(VLOOKUP(B843,'1º SEM 2019'!$B:$I,8,0),0)</f>
        <v>-892275.43</v>
      </c>
      <c r="I843" s="81">
        <f>IFERROR(VLOOKUP(B843,'07.2019'!$B$10:$J$954,8,0),0)</f>
        <v>-143656.18</v>
      </c>
      <c r="J843" s="81">
        <f>IFERROR(VLOOKUP(B843,'08.2019'!$B$10:$J$983,8,0),0)</f>
        <v>-288042.78999999998</v>
      </c>
      <c r="K843" s="82">
        <f t="shared" si="107"/>
        <v>-144386.60999999999</v>
      </c>
      <c r="L843" s="81">
        <f>IFERROR(VLOOKUP(B843,'09.2019'!$B$12:$J$998,8,0),0)</f>
        <v>-439399.72</v>
      </c>
      <c r="M843" s="82">
        <f t="shared" si="108"/>
        <v>-151356.93</v>
      </c>
      <c r="N843" s="81">
        <f>IFERROR(VLOOKUP(B843,'Balancete 10.2019'!$B$10:$J$1020,8,0),0)</f>
        <v>-590597.38</v>
      </c>
      <c r="O843" s="82">
        <f t="shared" si="109"/>
        <v>-151197.66000000003</v>
      </c>
      <c r="P843" s="153">
        <f>IFERROR(VLOOKUP(B843,'Balancete 11.2019'!$B$11:$I$1020,8,0),0)</f>
        <v>-741777.16</v>
      </c>
      <c r="Q843" s="82">
        <f t="shared" si="111"/>
        <v>-151179.78000000003</v>
      </c>
      <c r="R843" s="153">
        <f>IFERROR(VLOOKUP(B843,'Balancete 12.2019'!$B$10:$I$1033,8,0),0)</f>
        <v>-878198.73</v>
      </c>
      <c r="S843" s="82">
        <f t="shared" si="114"/>
        <v>-136421.56999999995</v>
      </c>
      <c r="T843" s="85">
        <f t="shared" si="115"/>
        <v>-9.762026376807853E-2</v>
      </c>
      <c r="U843" s="153">
        <f>IFERROR(VLOOKUP(B843,'Balancete acumulado 2019'!$B$10:$I$1047,8,0),0)</f>
        <v>-1770474.16</v>
      </c>
    </row>
    <row r="844" spans="1:21">
      <c r="A844"/>
      <c r="B844" s="35" t="s">
        <v>4921</v>
      </c>
      <c r="C844" s="34" t="s">
        <v>4922</v>
      </c>
      <c r="D844" s="35" t="s">
        <v>4923</v>
      </c>
      <c r="E844" s="139" t="s">
        <v>6062</v>
      </c>
      <c r="F844" s="5">
        <f t="shared" si="112"/>
        <v>18</v>
      </c>
      <c r="G844" s="5" t="str">
        <f t="shared" si="113"/>
        <v>8</v>
      </c>
      <c r="H844" s="81">
        <f>IFERROR(VLOOKUP(B844,'1º SEM 2019'!$B:$I,8,0),0)</f>
        <v>-122772.75</v>
      </c>
      <c r="I844" s="81">
        <f>IFERROR(VLOOKUP(B844,'07.2019'!$B$10:$J$954,8,0),0)</f>
        <v>-17473.560000000001</v>
      </c>
      <c r="J844" s="81">
        <f>IFERROR(VLOOKUP(B844,'08.2019'!$B$10:$J$983,8,0),0)</f>
        <v>-36478.14</v>
      </c>
      <c r="K844" s="82">
        <f t="shared" ref="K844:K909" si="116">J844-I844</f>
        <v>-19004.579999999998</v>
      </c>
      <c r="L844" s="81">
        <f>IFERROR(VLOOKUP(B844,'09.2019'!$B$12:$J$998,8,0),0)</f>
        <v>-57066.42</v>
      </c>
      <c r="M844" s="82">
        <f t="shared" ref="M844:M909" si="117">L844-J844</f>
        <v>-20588.28</v>
      </c>
      <c r="N844" s="81">
        <f>IFERROR(VLOOKUP(B844,'Balancete 10.2019'!$B$10:$J$1020,8,0),0)</f>
        <v>-79833.06</v>
      </c>
      <c r="O844" s="82">
        <f t="shared" ref="O844:O909" si="118">N844-L844</f>
        <v>-22766.639999999999</v>
      </c>
      <c r="P844" s="153">
        <f>IFERROR(VLOOKUP(B844,'Balancete 11.2019'!$B$11:$I$1020,8,0),0)</f>
        <v>-113993.76</v>
      </c>
      <c r="Q844" s="82">
        <f t="shared" ref="Q844:Q909" si="119">P844-N844</f>
        <v>-34160.699999999997</v>
      </c>
      <c r="R844" s="153">
        <f>IFERROR(VLOOKUP(B844,'Balancete 12.2019'!$B$10:$I$1033,8,0),0)</f>
        <v>-146883.62</v>
      </c>
      <c r="S844" s="82">
        <f t="shared" si="114"/>
        <v>-32889.86</v>
      </c>
      <c r="T844" s="85">
        <f t="shared" si="115"/>
        <v>-3.7201813780162518E-2</v>
      </c>
      <c r="U844" s="153">
        <f>IFERROR(VLOOKUP(B844,'Balancete acumulado 2019'!$B$10:$I$1047,8,0),0)</f>
        <v>-269656.37</v>
      </c>
    </row>
    <row r="845" spans="1:21" hidden="1">
      <c r="A845"/>
      <c r="B845" s="35" t="s">
        <v>4924</v>
      </c>
      <c r="C845" s="34" t="s">
        <v>1</v>
      </c>
      <c r="D845" s="35" t="s">
        <v>4925</v>
      </c>
      <c r="E845" s="139"/>
      <c r="F845" s="5">
        <f t="shared" si="112"/>
        <v>13</v>
      </c>
      <c r="G845" s="5" t="str">
        <f t="shared" si="113"/>
        <v>8</v>
      </c>
      <c r="H845" s="81">
        <f>IFERROR(VLOOKUP(B845,'1º SEM 2019'!$B:$I,8,0),0)</f>
        <v>-3285254.4</v>
      </c>
      <c r="I845" s="81">
        <f>IFERROR(VLOOKUP(B845,'07.2019'!$B$10:$J$954,8,0),0)</f>
        <v>-522022.35</v>
      </c>
      <c r="J845" s="81">
        <f>IFERROR(VLOOKUP(B845,'08.2019'!$B$10:$J$983,8,0),0)</f>
        <v>-1071871.21</v>
      </c>
      <c r="K845" s="82">
        <f t="shared" si="116"/>
        <v>-549848.86</v>
      </c>
      <c r="L845" s="81">
        <f>IFERROR(VLOOKUP(B845,'09.2019'!$B$12:$J$998,8,0),0)</f>
        <v>-1656077.43</v>
      </c>
      <c r="M845" s="82">
        <f t="shared" si="117"/>
        <v>-584206.22</v>
      </c>
      <c r="N845" s="81">
        <f>IFERROR(VLOOKUP(B845,'Balancete 10.2019'!$B$10:$J$1020,8,0),0)</f>
        <v>-2223557.7000000002</v>
      </c>
      <c r="O845" s="82">
        <f t="shared" si="118"/>
        <v>-567480.27000000025</v>
      </c>
      <c r="P845" s="153">
        <f>IFERROR(VLOOKUP(B845,'Balancete 11.2019'!$B$11:$I$1020,8,0),0)</f>
        <v>-2830640.13</v>
      </c>
      <c r="Q845" s="82">
        <f t="shared" si="119"/>
        <v>-607082.4299999997</v>
      </c>
      <c r="R845" s="153">
        <f>IFERROR(VLOOKUP(B845,'Balancete 12.2019'!$B$10:$I$1033,8,0),0)</f>
        <v>-3399927.64</v>
      </c>
      <c r="S845" s="82">
        <f t="shared" si="114"/>
        <v>-569287.51000000024</v>
      </c>
      <c r="T845" s="85">
        <f t="shared" si="115"/>
        <v>-6.2256652692121994E-2</v>
      </c>
      <c r="U845" s="153">
        <f>IFERROR(VLOOKUP(B845,'Balancete acumulado 2019'!$B$10:$I$1047,8,0),0)</f>
        <v>-6685182.04</v>
      </c>
    </row>
    <row r="846" spans="1:21">
      <c r="A846"/>
      <c r="B846" s="35" t="s">
        <v>4926</v>
      </c>
      <c r="C846" s="34" t="s">
        <v>4927</v>
      </c>
      <c r="D846" s="35" t="s">
        <v>4230</v>
      </c>
      <c r="E846" s="139" t="s">
        <v>6062</v>
      </c>
      <c r="F846" s="5">
        <f t="shared" si="112"/>
        <v>18</v>
      </c>
      <c r="G846" s="5" t="str">
        <f t="shared" si="113"/>
        <v>8</v>
      </c>
      <c r="H846" s="81">
        <f>IFERROR(VLOOKUP(B846,'1º SEM 2019'!$B:$I,8,0),0)</f>
        <v>-1924113.48</v>
      </c>
      <c r="I846" s="81">
        <f>IFERROR(VLOOKUP(B846,'07.2019'!$B$10:$J$954,8,0),0)</f>
        <v>-327624.63</v>
      </c>
      <c r="J846" s="81">
        <f>IFERROR(VLOOKUP(B846,'08.2019'!$B$10:$J$983,8,0),0)</f>
        <v>-661360.53</v>
      </c>
      <c r="K846" s="82">
        <f t="shared" si="116"/>
        <v>-333735.90000000002</v>
      </c>
      <c r="L846" s="81">
        <f>IFERROR(VLOOKUP(B846,'09.2019'!$B$12:$J$998,8,0),0)</f>
        <v>-1033029.95</v>
      </c>
      <c r="M846" s="82">
        <f t="shared" si="117"/>
        <v>-371669.41999999993</v>
      </c>
      <c r="N846" s="81">
        <f>IFERROR(VLOOKUP(B846,'Balancete 10.2019'!$B$10:$J$1020,8,0),0)</f>
        <v>-1380115.96</v>
      </c>
      <c r="O846" s="82">
        <f t="shared" si="118"/>
        <v>-347086.01</v>
      </c>
      <c r="P846" s="153">
        <f>IFERROR(VLOOKUP(B846,'Balancete 11.2019'!$B$11:$I$1020,8,0),0)</f>
        <v>-1739838.96</v>
      </c>
      <c r="Q846" s="82">
        <f t="shared" si="119"/>
        <v>-359723</v>
      </c>
      <c r="R846" s="153">
        <f>IFERROR(VLOOKUP(B846,'Balancete 12.2019'!$B$10:$I$1033,8,0),0)</f>
        <v>-2092718.03</v>
      </c>
      <c r="S846" s="82">
        <f t="shared" si="114"/>
        <v>-352879.07000000007</v>
      </c>
      <c r="T846" s="85">
        <f t="shared" si="115"/>
        <v>-1.902555577485987E-2</v>
      </c>
      <c r="U846" s="153">
        <f>IFERROR(VLOOKUP(B846,'Balancete acumulado 2019'!$B$10:$I$1047,8,0),0)</f>
        <v>-4016831.51</v>
      </c>
    </row>
    <row r="847" spans="1:21">
      <c r="A847"/>
      <c r="B847" s="35" t="s">
        <v>4928</v>
      </c>
      <c r="C847" s="34" t="s">
        <v>4929</v>
      </c>
      <c r="D847" s="35" t="s">
        <v>4930</v>
      </c>
      <c r="E847" s="139" t="s">
        <v>6062</v>
      </c>
      <c r="F847" s="5">
        <f t="shared" si="112"/>
        <v>18</v>
      </c>
      <c r="G847" s="5" t="str">
        <f t="shared" si="113"/>
        <v>8</v>
      </c>
      <c r="H847" s="81">
        <f>IFERROR(VLOOKUP(B847,'1º SEM 2019'!$B:$I,8,0),0)</f>
        <v>-342677.35</v>
      </c>
      <c r="I847" s="81">
        <f>IFERROR(VLOOKUP(B847,'07.2019'!$B$10:$J$954,8,0),0)</f>
        <v>-59055.72</v>
      </c>
      <c r="J847" s="81">
        <f>IFERROR(VLOOKUP(B847,'08.2019'!$B$10:$J$983,8,0),0)</f>
        <v>-118633.25</v>
      </c>
      <c r="K847" s="82">
        <f t="shared" si="116"/>
        <v>-59577.53</v>
      </c>
      <c r="L847" s="81">
        <f>IFERROR(VLOOKUP(B847,'09.2019'!$B$12:$J$998,8,0),0)</f>
        <v>-178434.72</v>
      </c>
      <c r="M847" s="82">
        <f t="shared" si="117"/>
        <v>-59801.47</v>
      </c>
      <c r="N847" s="81">
        <f>IFERROR(VLOOKUP(B847,'Balancete 10.2019'!$B$10:$J$1020,8,0),0)</f>
        <v>-239587.34</v>
      </c>
      <c r="O847" s="82">
        <f t="shared" si="118"/>
        <v>-61152.619999999995</v>
      </c>
      <c r="P847" s="153">
        <f>IFERROR(VLOOKUP(B847,'Balancete 11.2019'!$B$11:$I$1020,8,0),0)</f>
        <v>-303559.62</v>
      </c>
      <c r="Q847" s="82">
        <f t="shared" si="119"/>
        <v>-63972.28</v>
      </c>
      <c r="R847" s="153">
        <f>IFERROR(VLOOKUP(B847,'Balancete 12.2019'!$B$10:$I$1033,8,0),0)</f>
        <v>-371483.86</v>
      </c>
      <c r="S847" s="82">
        <f t="shared" si="114"/>
        <v>-67924.239999999991</v>
      </c>
      <c r="T847" s="85">
        <f t="shared" si="115"/>
        <v>6.1776131787080191E-2</v>
      </c>
      <c r="U847" s="153">
        <f>IFERROR(VLOOKUP(B847,'Balancete acumulado 2019'!$B$10:$I$1047,8,0),0)</f>
        <v>-714161.21</v>
      </c>
    </row>
    <row r="848" spans="1:21">
      <c r="A848"/>
      <c r="B848" s="35" t="s">
        <v>4931</v>
      </c>
      <c r="C848" s="34" t="s">
        <v>4932</v>
      </c>
      <c r="D848" s="35" t="s">
        <v>4933</v>
      </c>
      <c r="E848" s="139" t="s">
        <v>6062</v>
      </c>
      <c r="F848" s="5">
        <f t="shared" si="112"/>
        <v>18</v>
      </c>
      <c r="G848" s="5" t="str">
        <f t="shared" si="113"/>
        <v>8</v>
      </c>
      <c r="H848" s="81">
        <f>IFERROR(VLOOKUP(B848,'1º SEM 2019'!$B:$I,8,0),0)</f>
        <v>-85882.36</v>
      </c>
      <c r="I848" s="81">
        <f>IFERROR(VLOOKUP(B848,'07.2019'!$B$10:$J$954,8,0),0)</f>
        <v>-14483.93</v>
      </c>
      <c r="J848" s="81">
        <f>IFERROR(VLOOKUP(B848,'08.2019'!$B$10:$J$983,8,0),0)</f>
        <v>-29072.02</v>
      </c>
      <c r="K848" s="82">
        <f t="shared" si="116"/>
        <v>-14588.09</v>
      </c>
      <c r="L848" s="81">
        <f>IFERROR(VLOOKUP(B848,'09.2019'!$B$12:$J$998,8,0),0)</f>
        <v>-44111.11</v>
      </c>
      <c r="M848" s="82">
        <f t="shared" si="117"/>
        <v>-15039.09</v>
      </c>
      <c r="N848" s="81">
        <f>IFERROR(VLOOKUP(B848,'Balancete 10.2019'!$B$10:$J$1020,8,0),0)</f>
        <v>-58790.84</v>
      </c>
      <c r="O848" s="82">
        <f t="shared" si="118"/>
        <v>-14679.729999999996</v>
      </c>
      <c r="P848" s="153">
        <f>IFERROR(VLOOKUP(B848,'Balancete 11.2019'!$B$11:$I$1020,8,0),0)</f>
        <v>-76857.83</v>
      </c>
      <c r="Q848" s="82">
        <f t="shared" si="119"/>
        <v>-18066.990000000005</v>
      </c>
      <c r="R848" s="153">
        <f>IFERROR(VLOOKUP(B848,'Balancete 12.2019'!$B$10:$I$1033,8,0),0)</f>
        <v>-92607.11</v>
      </c>
      <c r="S848" s="82">
        <f t="shared" si="114"/>
        <v>-15749.279999999999</v>
      </c>
      <c r="T848" s="85">
        <f t="shared" si="115"/>
        <v>-0.12828423550353463</v>
      </c>
      <c r="U848" s="153">
        <f>IFERROR(VLOOKUP(B848,'Balancete acumulado 2019'!$B$10:$I$1047,8,0),0)</f>
        <v>-178489.47</v>
      </c>
    </row>
    <row r="849" spans="1:21">
      <c r="A849"/>
      <c r="B849" s="35" t="s">
        <v>4934</v>
      </c>
      <c r="C849" s="34" t="s">
        <v>4935</v>
      </c>
      <c r="D849" s="35" t="s">
        <v>4936</v>
      </c>
      <c r="E849" s="139" t="s">
        <v>6062</v>
      </c>
      <c r="F849" s="5">
        <f t="shared" si="112"/>
        <v>18</v>
      </c>
      <c r="G849" s="5" t="str">
        <f t="shared" si="113"/>
        <v>8</v>
      </c>
      <c r="H849" s="81">
        <f>IFERROR(VLOOKUP(B849,'1º SEM 2019'!$B:$I,8,0),0)</f>
        <v>-5525.17</v>
      </c>
      <c r="I849" s="81">
        <f>IFERROR(VLOOKUP(B849,'07.2019'!$B$10:$J$954,8,0),0)</f>
        <v>-2654.11</v>
      </c>
      <c r="J849" s="81">
        <f>IFERROR(VLOOKUP(B849,'08.2019'!$B$10:$J$983,8,0),0)</f>
        <v>-6460.87</v>
      </c>
      <c r="K849" s="82">
        <f t="shared" si="116"/>
        <v>-3806.7599999999998</v>
      </c>
      <c r="L849" s="81">
        <f>IFERROR(VLOOKUP(B849,'09.2019'!$B$12:$J$998,8,0),0)</f>
        <v>-7972.62</v>
      </c>
      <c r="M849" s="82">
        <f t="shared" si="117"/>
        <v>-1511.75</v>
      </c>
      <c r="N849" s="81">
        <f>IFERROR(VLOOKUP(B849,'Balancete 10.2019'!$B$10:$J$1020,8,0),0)</f>
        <v>-10385.51</v>
      </c>
      <c r="O849" s="82">
        <f t="shared" si="118"/>
        <v>-2412.8900000000003</v>
      </c>
      <c r="P849" s="153">
        <f>IFERROR(VLOOKUP(B849,'Balancete 11.2019'!$B$11:$I$1020,8,0),0)</f>
        <v>-12718.92</v>
      </c>
      <c r="Q849" s="82">
        <f t="shared" si="119"/>
        <v>-2333.41</v>
      </c>
      <c r="R849" s="153">
        <f>IFERROR(VLOOKUP(B849,'Balancete 12.2019'!$B$10:$I$1033,8,0),0)</f>
        <v>-13439.46</v>
      </c>
      <c r="S849" s="82">
        <f t="shared" si="114"/>
        <v>-720.53999999999905</v>
      </c>
      <c r="T849" s="85">
        <f t="shared" si="115"/>
        <v>-0.69120728890336491</v>
      </c>
      <c r="U849" s="153">
        <f>IFERROR(VLOOKUP(B849,'Balancete acumulado 2019'!$B$10:$I$1047,8,0),0)</f>
        <v>-18964.63</v>
      </c>
    </row>
    <row r="850" spans="1:21">
      <c r="A850"/>
      <c r="B850" s="35" t="s">
        <v>13224</v>
      </c>
      <c r="C850" s="34" t="s">
        <v>14536</v>
      </c>
      <c r="D850" s="35" t="s">
        <v>14537</v>
      </c>
      <c r="E850" s="139" t="s">
        <v>6062</v>
      </c>
      <c r="F850" s="5">
        <f t="shared" si="112"/>
        <v>18</v>
      </c>
      <c r="G850" s="5" t="str">
        <f t="shared" si="113"/>
        <v>8</v>
      </c>
      <c r="H850" s="81">
        <f>IFERROR(VLOOKUP(B850,'1º SEM 2019'!$B:$I,8,0),0)</f>
        <v>0</v>
      </c>
      <c r="I850" s="81">
        <f>IFERROR(VLOOKUP(B850,'07.2019'!$B$10:$J$954,8,0),0)</f>
        <v>0</v>
      </c>
      <c r="J850" s="81">
        <f>IFERROR(VLOOKUP(B850,'08.2019'!$B$10:$J$983,8,0),0)</f>
        <v>0</v>
      </c>
      <c r="K850" s="82">
        <f t="shared" si="116"/>
        <v>0</v>
      </c>
      <c r="L850" s="81">
        <f>IFERROR(VLOOKUP(B850,'09.2019'!$B$12:$J$998,8,0),0)</f>
        <v>0</v>
      </c>
      <c r="M850" s="82">
        <f t="shared" si="117"/>
        <v>0</v>
      </c>
      <c r="N850" s="81">
        <f>IFERROR(VLOOKUP(B850,'Balancete 10.2019'!$B$10:$J$1020,8,0),0)</f>
        <v>0</v>
      </c>
      <c r="O850" s="82">
        <f t="shared" si="118"/>
        <v>0</v>
      </c>
      <c r="P850" s="153">
        <f>IFERROR(VLOOKUP(B850,'Balancete 11.2019'!$B$11:$I$1020,8,0),0)</f>
        <v>0</v>
      </c>
      <c r="Q850" s="82">
        <f t="shared" si="119"/>
        <v>0</v>
      </c>
      <c r="R850" s="153">
        <f>IFERROR(VLOOKUP(B850,'Balancete 12.2019'!$B$10:$I$1033,8,0),0)</f>
        <v>-10360.98</v>
      </c>
      <c r="S850" s="82">
        <f t="shared" si="114"/>
        <v>-10360.98</v>
      </c>
      <c r="T850" s="85">
        <f t="shared" si="115"/>
        <v>0</v>
      </c>
      <c r="U850" s="153">
        <f>IFERROR(VLOOKUP(B850,'Balancete acumulado 2019'!$B$10:$I$1047,8,0),0)</f>
        <v>-10360.98</v>
      </c>
    </row>
    <row r="851" spans="1:21">
      <c r="A851"/>
      <c r="B851" s="35" t="s">
        <v>4937</v>
      </c>
      <c r="C851" s="34" t="s">
        <v>4938</v>
      </c>
      <c r="D851" s="35" t="s">
        <v>4939</v>
      </c>
      <c r="E851" s="139" t="s">
        <v>6062</v>
      </c>
      <c r="F851" s="5">
        <f t="shared" si="112"/>
        <v>18</v>
      </c>
      <c r="G851" s="5" t="str">
        <f t="shared" si="113"/>
        <v>8</v>
      </c>
      <c r="H851" s="81">
        <f>IFERROR(VLOOKUP(B851,'1º SEM 2019'!$B:$I,8,0),0)</f>
        <v>-72451.070000000007</v>
      </c>
      <c r="I851" s="81">
        <f>IFERROR(VLOOKUP(B851,'07.2019'!$B$10:$J$954,8,0),0)</f>
        <v>-11694.68</v>
      </c>
      <c r="J851" s="81">
        <f>IFERROR(VLOOKUP(B851,'08.2019'!$B$10:$J$983,8,0),0)</f>
        <v>-22030.06</v>
      </c>
      <c r="K851" s="82">
        <f t="shared" si="116"/>
        <v>-10335.380000000001</v>
      </c>
      <c r="L851" s="81">
        <f>IFERROR(VLOOKUP(B851,'09.2019'!$B$12:$J$998,8,0),0)</f>
        <v>-32608.49</v>
      </c>
      <c r="M851" s="82">
        <f t="shared" si="117"/>
        <v>-10578.43</v>
      </c>
      <c r="N851" s="81">
        <f>IFERROR(VLOOKUP(B851,'Balancete 10.2019'!$B$10:$J$1020,8,0),0)</f>
        <v>-42901.37</v>
      </c>
      <c r="O851" s="82">
        <f t="shared" si="118"/>
        <v>-10292.880000000001</v>
      </c>
      <c r="P851" s="153">
        <f>IFERROR(VLOOKUP(B851,'Balancete 11.2019'!$B$11:$I$1020,8,0),0)</f>
        <v>-53904.04</v>
      </c>
      <c r="Q851" s="82">
        <f t="shared" si="119"/>
        <v>-11002.669999999998</v>
      </c>
      <c r="R851" s="153">
        <f>IFERROR(VLOOKUP(B851,'Balancete 12.2019'!$B$10:$I$1033,8,0),0)</f>
        <v>-53904.04</v>
      </c>
      <c r="S851" s="82">
        <f t="shared" si="114"/>
        <v>0</v>
      </c>
      <c r="T851" s="85">
        <f t="shared" si="115"/>
        <v>-1</v>
      </c>
      <c r="U851" s="153">
        <f>IFERROR(VLOOKUP(B851,'Balancete acumulado 2019'!$B$10:$I$1047,8,0),0)</f>
        <v>-126355.11</v>
      </c>
    </row>
    <row r="852" spans="1:21">
      <c r="A852"/>
      <c r="B852" s="35" t="s">
        <v>4940</v>
      </c>
      <c r="C852" s="34" t="s">
        <v>4941</v>
      </c>
      <c r="D852" s="35" t="s">
        <v>4942</v>
      </c>
      <c r="E852" s="139" t="s">
        <v>6062</v>
      </c>
      <c r="F852" s="5">
        <f t="shared" si="112"/>
        <v>18</v>
      </c>
      <c r="G852" s="5" t="str">
        <f t="shared" si="113"/>
        <v>8</v>
      </c>
      <c r="H852" s="81">
        <f>IFERROR(VLOOKUP(B852,'1º SEM 2019'!$B:$I,8,0),0)</f>
        <v>-1321.18</v>
      </c>
      <c r="I852" s="81">
        <f>IFERROR(VLOOKUP(B852,'07.2019'!$B$10:$J$954,8,0),0)</f>
        <v>-1253.3</v>
      </c>
      <c r="J852" s="81">
        <f>IFERROR(VLOOKUP(B852,'08.2019'!$B$10:$J$983,8,0),0)</f>
        <v>-1319.07</v>
      </c>
      <c r="K852" s="82">
        <f t="shared" si="116"/>
        <v>-65.769999999999982</v>
      </c>
      <c r="L852" s="81">
        <f>IFERROR(VLOOKUP(B852,'09.2019'!$B$12:$J$998,8,0),0)</f>
        <v>-1319.07</v>
      </c>
      <c r="M852" s="82">
        <f t="shared" si="117"/>
        <v>0</v>
      </c>
      <c r="N852" s="81">
        <f>IFERROR(VLOOKUP(B852,'Balancete 10.2019'!$B$10:$J$1020,8,0),0)</f>
        <v>-1341</v>
      </c>
      <c r="O852" s="82">
        <f t="shared" si="118"/>
        <v>-21.930000000000064</v>
      </c>
      <c r="P852" s="153">
        <f>IFERROR(VLOOKUP(B852,'Balancete 11.2019'!$B$11:$I$1020,8,0),0)</f>
        <v>-4459.99</v>
      </c>
      <c r="Q852" s="82">
        <f t="shared" si="119"/>
        <v>-3118.99</v>
      </c>
      <c r="R852" s="153">
        <f>IFERROR(VLOOKUP(B852,'Balancete 12.2019'!$B$10:$I$1033,8,0),0)</f>
        <v>-4459.99</v>
      </c>
      <c r="S852" s="82">
        <f t="shared" si="114"/>
        <v>0</v>
      </c>
      <c r="T852" s="85">
        <f t="shared" si="115"/>
        <v>-1</v>
      </c>
      <c r="U852" s="153">
        <f>IFERROR(VLOOKUP(B852,'Balancete acumulado 2019'!$B$10:$I$1047,8,0),0)</f>
        <v>-5781.17</v>
      </c>
    </row>
    <row r="853" spans="1:21">
      <c r="A853"/>
      <c r="B853" s="35" t="s">
        <v>4943</v>
      </c>
      <c r="C853" s="34" t="s">
        <v>4944</v>
      </c>
      <c r="D853" s="35" t="s">
        <v>4254</v>
      </c>
      <c r="E853" s="139" t="s">
        <v>6062</v>
      </c>
      <c r="F853" s="5">
        <f t="shared" si="112"/>
        <v>18</v>
      </c>
      <c r="G853" s="5" t="str">
        <f t="shared" si="113"/>
        <v>8</v>
      </c>
      <c r="H853" s="81">
        <f>IFERROR(VLOOKUP(B853,'1º SEM 2019'!$B:$I,8,0),0)</f>
        <v>-230711.78</v>
      </c>
      <c r="I853" s="81">
        <f>IFERROR(VLOOKUP(B853,'07.2019'!$B$10:$J$954,8,0),0)</f>
        <v>-38227.199999999997</v>
      </c>
      <c r="J853" s="81">
        <f>IFERROR(VLOOKUP(B853,'08.2019'!$B$10:$J$983,8,0),0)</f>
        <v>-75127.8</v>
      </c>
      <c r="K853" s="82">
        <f t="shared" si="116"/>
        <v>-36900.600000000006</v>
      </c>
      <c r="L853" s="81">
        <f>IFERROR(VLOOKUP(B853,'09.2019'!$B$12:$J$998,8,0),0)</f>
        <v>-116052.13</v>
      </c>
      <c r="M853" s="82">
        <f t="shared" si="117"/>
        <v>-40924.33</v>
      </c>
      <c r="N853" s="81">
        <f>IFERROR(VLOOKUP(B853,'Balancete 10.2019'!$B$10:$J$1020,8,0),0)</f>
        <v>-169101.99</v>
      </c>
      <c r="O853" s="82">
        <f t="shared" si="118"/>
        <v>-53049.859999999986</v>
      </c>
      <c r="P853" s="153">
        <f>IFERROR(VLOOKUP(B853,'Balancete 11.2019'!$B$11:$I$1020,8,0),0)</f>
        <v>-207230.16</v>
      </c>
      <c r="Q853" s="82">
        <f t="shared" si="119"/>
        <v>-38128.170000000013</v>
      </c>
      <c r="R853" s="153">
        <f>IFERROR(VLOOKUP(B853,'Balancete 12.2019'!$B$10:$I$1033,8,0),0)</f>
        <v>-219952.05</v>
      </c>
      <c r="S853" s="82">
        <f t="shared" si="114"/>
        <v>-12721.889999999985</v>
      </c>
      <c r="T853" s="85">
        <f t="shared" si="115"/>
        <v>-0.66633882507343045</v>
      </c>
      <c r="U853" s="153">
        <f>IFERROR(VLOOKUP(B853,'Balancete acumulado 2019'!$B$10:$I$1047,8,0),0)</f>
        <v>-450663.83</v>
      </c>
    </row>
    <row r="854" spans="1:21">
      <c r="A854"/>
      <c r="B854" s="35" t="s">
        <v>4945</v>
      </c>
      <c r="C854" s="34" t="s">
        <v>4946</v>
      </c>
      <c r="D854" s="35" t="s">
        <v>4947</v>
      </c>
      <c r="E854" s="139" t="s">
        <v>6062</v>
      </c>
      <c r="F854" s="5">
        <f t="shared" si="112"/>
        <v>18</v>
      </c>
      <c r="G854" s="5" t="str">
        <f t="shared" si="113"/>
        <v>8</v>
      </c>
      <c r="H854" s="81">
        <f>IFERROR(VLOOKUP(B854,'1º SEM 2019'!$B:$I,8,0),0)</f>
        <v>-14715.24</v>
      </c>
      <c r="I854" s="81">
        <f>IFERROR(VLOOKUP(B854,'07.2019'!$B$10:$J$954,8,0),0)</f>
        <v>0</v>
      </c>
      <c r="J854" s="81">
        <f>IFERROR(VLOOKUP(B854,'08.2019'!$B$10:$J$983,8,0),0)</f>
        <v>0</v>
      </c>
      <c r="K854" s="82">
        <f t="shared" si="116"/>
        <v>0</v>
      </c>
      <c r="L854" s="81">
        <f>IFERROR(VLOOKUP(B854,'09.2019'!$B$12:$J$998,8,0),0)</f>
        <v>0</v>
      </c>
      <c r="M854" s="82">
        <f t="shared" si="117"/>
        <v>0</v>
      </c>
      <c r="N854" s="81">
        <f>IFERROR(VLOOKUP(B854,'Balancete 10.2019'!$B$10:$J$1020,8,0),0)</f>
        <v>0</v>
      </c>
      <c r="O854" s="82">
        <f t="shared" si="118"/>
        <v>0</v>
      </c>
      <c r="P854" s="153">
        <f>IFERROR(VLOOKUP(B854,'Balancete 11.2019'!$B$11:$I$1020,8,0),0)</f>
        <v>0</v>
      </c>
      <c r="Q854" s="82">
        <f t="shared" si="119"/>
        <v>0</v>
      </c>
      <c r="R854" s="153">
        <f>IFERROR(VLOOKUP(B854,'Balancete 12.2019'!$B$10:$I$1033,8,0),0)</f>
        <v>-17596.189999999999</v>
      </c>
      <c r="S854" s="82">
        <f t="shared" si="114"/>
        <v>-17596.189999999999</v>
      </c>
      <c r="T854" s="85">
        <f t="shared" si="115"/>
        <v>0</v>
      </c>
      <c r="U854" s="153">
        <f>IFERROR(VLOOKUP(B854,'Balancete acumulado 2019'!$B$10:$I$1047,8,0),0)</f>
        <v>-32311.43</v>
      </c>
    </row>
    <row r="855" spans="1:21">
      <c r="A855"/>
      <c r="B855" s="35" t="s">
        <v>4948</v>
      </c>
      <c r="C855" s="34" t="s">
        <v>4949</v>
      </c>
      <c r="D855" s="35" t="s">
        <v>4242</v>
      </c>
      <c r="E855" s="139" t="s">
        <v>6062</v>
      </c>
      <c r="F855" s="5">
        <f t="shared" si="112"/>
        <v>18</v>
      </c>
      <c r="G855" s="5" t="str">
        <f t="shared" si="113"/>
        <v>8</v>
      </c>
      <c r="H855" s="81">
        <f>IFERROR(VLOOKUP(B855,'1º SEM 2019'!$B:$I,8,0),0)</f>
        <v>-331717.03000000003</v>
      </c>
      <c r="I855" s="81">
        <f>IFERROR(VLOOKUP(B855,'07.2019'!$B$10:$J$954,8,0),0)</f>
        <v>-32149.56</v>
      </c>
      <c r="J855" s="81">
        <f>IFERROR(VLOOKUP(B855,'08.2019'!$B$10:$J$983,8,0),0)</f>
        <v>-92693.67</v>
      </c>
      <c r="K855" s="82">
        <f t="shared" si="116"/>
        <v>-60544.11</v>
      </c>
      <c r="L855" s="81">
        <f>IFERROR(VLOOKUP(B855,'09.2019'!$B$12:$J$998,8,0),0)</f>
        <v>-150155.48000000001</v>
      </c>
      <c r="M855" s="82">
        <f t="shared" si="117"/>
        <v>-57461.810000000012</v>
      </c>
      <c r="N855" s="81">
        <f>IFERROR(VLOOKUP(B855,'Balancete 10.2019'!$B$10:$J$1020,8,0),0)</f>
        <v>-218511.48</v>
      </c>
      <c r="O855" s="82">
        <f t="shared" si="118"/>
        <v>-68356</v>
      </c>
      <c r="P855" s="153">
        <f>IFERROR(VLOOKUP(B855,'Balancete 11.2019'!$B$11:$I$1020,8,0),0)</f>
        <v>-249398.92</v>
      </c>
      <c r="Q855" s="82">
        <f t="shared" si="119"/>
        <v>-30887.440000000002</v>
      </c>
      <c r="R855" s="153">
        <f>IFERROR(VLOOKUP(B855,'Balancete 12.2019'!$B$10:$I$1033,8,0),0)</f>
        <v>-294683.71999999997</v>
      </c>
      <c r="S855" s="82">
        <f t="shared" si="114"/>
        <v>-45284.799999999959</v>
      </c>
      <c r="T855" s="85">
        <f t="shared" si="115"/>
        <v>0.46612344694153851</v>
      </c>
      <c r="U855" s="153">
        <f>IFERROR(VLOOKUP(B855,'Balancete acumulado 2019'!$B$10:$I$1047,8,0),0)</f>
        <v>-626400.75</v>
      </c>
    </row>
    <row r="856" spans="1:21">
      <c r="A856"/>
      <c r="B856" s="35" t="s">
        <v>4950</v>
      </c>
      <c r="C856" s="34" t="s">
        <v>4951</v>
      </c>
      <c r="D856" s="35" t="s">
        <v>4952</v>
      </c>
      <c r="E856" s="139" t="s">
        <v>6062</v>
      </c>
      <c r="F856" s="5">
        <f t="shared" si="112"/>
        <v>18</v>
      </c>
      <c r="G856" s="5" t="str">
        <f t="shared" si="113"/>
        <v>8</v>
      </c>
      <c r="H856" s="81">
        <f>IFERROR(VLOOKUP(B856,'1º SEM 2019'!$B:$I,8,0),0)</f>
        <v>-290.27</v>
      </c>
      <c r="I856" s="81">
        <f>IFERROR(VLOOKUP(B856,'07.2019'!$B$10:$J$954,8,0),0)</f>
        <v>0</v>
      </c>
      <c r="J856" s="81">
        <f>IFERROR(VLOOKUP(B856,'08.2019'!$B$10:$J$983,8,0),0)</f>
        <v>-2669.98</v>
      </c>
      <c r="K856" s="82">
        <f t="shared" si="116"/>
        <v>-2669.98</v>
      </c>
      <c r="L856" s="81">
        <f>IFERROR(VLOOKUP(B856,'09.2019'!$B$12:$J$998,8,0),0)</f>
        <v>-2669.98</v>
      </c>
      <c r="M856" s="82">
        <f t="shared" si="117"/>
        <v>0</v>
      </c>
      <c r="N856" s="81">
        <f>IFERROR(VLOOKUP(B856,'Balancete 10.2019'!$B$10:$J$1020,8,0),0)</f>
        <v>-2669.98</v>
      </c>
      <c r="O856" s="82">
        <f t="shared" si="118"/>
        <v>0</v>
      </c>
      <c r="P856" s="153">
        <f>IFERROR(VLOOKUP(B856,'Balancete 11.2019'!$B$11:$I$1020,8,0),0)</f>
        <v>-2669.98</v>
      </c>
      <c r="Q856" s="82">
        <f t="shared" si="119"/>
        <v>0</v>
      </c>
      <c r="R856" s="153">
        <f>IFERROR(VLOOKUP(B856,'Balancete 12.2019'!$B$10:$I$1033,8,0),0)</f>
        <v>-2669.98</v>
      </c>
      <c r="S856" s="82">
        <f t="shared" si="114"/>
        <v>0</v>
      </c>
      <c r="T856" s="85">
        <f t="shared" si="115"/>
        <v>0</v>
      </c>
      <c r="U856" s="153">
        <f>IFERROR(VLOOKUP(B856,'Balancete acumulado 2019'!$B$10:$I$1047,8,0),0)</f>
        <v>-2960.25</v>
      </c>
    </row>
    <row r="857" spans="1:21">
      <c r="A857"/>
      <c r="B857" s="35" t="s">
        <v>5868</v>
      </c>
      <c r="C857" s="34" t="s">
        <v>5869</v>
      </c>
      <c r="D857" s="35" t="s">
        <v>5870</v>
      </c>
      <c r="E857" s="139" t="s">
        <v>6062</v>
      </c>
      <c r="F857" s="5">
        <f t="shared" si="112"/>
        <v>18</v>
      </c>
      <c r="G857" s="5" t="str">
        <f t="shared" si="113"/>
        <v>8</v>
      </c>
      <c r="H857" s="81">
        <f>IFERROR(VLOOKUP(B857,'1º SEM 2019'!$B:$I,8,0),0)</f>
        <v>0</v>
      </c>
      <c r="I857" s="81">
        <f>IFERROR(VLOOKUP(B857,'07.2019'!$B$10:$J$954,8,0),0)</f>
        <v>0</v>
      </c>
      <c r="J857" s="81">
        <f>IFERROR(VLOOKUP(B857,'08.2019'!$B$10:$J$983,8,0),0)</f>
        <v>-1056.17</v>
      </c>
      <c r="K857" s="82">
        <f t="shared" si="116"/>
        <v>-1056.17</v>
      </c>
      <c r="L857" s="81">
        <f>IFERROR(VLOOKUP(B857,'09.2019'!$B$12:$J$998,8,0),0)</f>
        <v>-1433.37</v>
      </c>
      <c r="M857" s="82">
        <f t="shared" si="117"/>
        <v>-377.19999999999982</v>
      </c>
      <c r="N857" s="81">
        <f>IFERROR(VLOOKUP(B857,'Balancete 10.2019'!$B$10:$J$1020,8,0),0)</f>
        <v>-1433.37</v>
      </c>
      <c r="O857" s="82">
        <f t="shared" si="118"/>
        <v>0</v>
      </c>
      <c r="P857" s="153">
        <f>IFERROR(VLOOKUP(B857,'Balancete 11.2019'!$B$11:$I$1020,8,0),0)</f>
        <v>-2528.6</v>
      </c>
      <c r="Q857" s="82">
        <f t="shared" si="119"/>
        <v>-1095.23</v>
      </c>
      <c r="R857" s="153">
        <f>IFERROR(VLOOKUP(B857,'Balancete 12.2019'!$B$10:$I$1033,8,0),0)</f>
        <v>-2528.6</v>
      </c>
      <c r="S857" s="82">
        <f t="shared" si="114"/>
        <v>0</v>
      </c>
      <c r="T857" s="85">
        <f t="shared" si="115"/>
        <v>-1</v>
      </c>
      <c r="U857" s="153">
        <f>IFERROR(VLOOKUP(B857,'Balancete acumulado 2019'!$B$10:$I$1047,8,0),0)</f>
        <v>-2528.6</v>
      </c>
    </row>
    <row r="858" spans="1:21">
      <c r="A858"/>
      <c r="B858" s="35" t="s">
        <v>4953</v>
      </c>
      <c r="C858" s="34" t="s">
        <v>4954</v>
      </c>
      <c r="D858" s="35" t="s">
        <v>4955</v>
      </c>
      <c r="E858" s="139" t="s">
        <v>6062</v>
      </c>
      <c r="F858" s="5">
        <f t="shared" si="112"/>
        <v>18</v>
      </c>
      <c r="G858" s="5" t="str">
        <f t="shared" si="113"/>
        <v>8</v>
      </c>
      <c r="H858" s="81"/>
      <c r="I858" s="81"/>
      <c r="J858" s="81"/>
      <c r="K858" s="82"/>
      <c r="L858" s="81"/>
      <c r="M858" s="82"/>
      <c r="N858" s="81"/>
      <c r="O858" s="82"/>
      <c r="P858" s="153"/>
      <c r="Q858" s="82"/>
      <c r="R858" s="153">
        <f>IFERROR(VLOOKUP(B858,'Balancete 12.2019'!$B$10:$I$1033,8,0),0)</f>
        <v>0</v>
      </c>
      <c r="S858" s="82">
        <f t="shared" si="114"/>
        <v>0</v>
      </c>
      <c r="T858" s="85">
        <f t="shared" si="115"/>
        <v>0</v>
      </c>
      <c r="U858" s="153">
        <f>IFERROR(VLOOKUP(B858,'Balancete acumulado 2019'!$B$10:$I$1047,8,0),0)</f>
        <v>-32792.65</v>
      </c>
    </row>
    <row r="859" spans="1:21">
      <c r="A859"/>
      <c r="B859" s="35" t="s">
        <v>4956</v>
      </c>
      <c r="C859" s="34" t="s">
        <v>4957</v>
      </c>
      <c r="D859" s="35" t="s">
        <v>4958</v>
      </c>
      <c r="E859" s="139" t="s">
        <v>6062</v>
      </c>
      <c r="F859" s="5">
        <f t="shared" si="112"/>
        <v>18</v>
      </c>
      <c r="G859" s="5" t="str">
        <f t="shared" si="113"/>
        <v>8</v>
      </c>
      <c r="H859" s="81">
        <f>IFERROR(VLOOKUP(B859,'1º SEM 2019'!$B:$I,8,0),0)</f>
        <v>-87254.32</v>
      </c>
      <c r="I859" s="81">
        <f>IFERROR(VLOOKUP(B859,'07.2019'!$B$10:$J$954,8,0),0)</f>
        <v>-8623.43</v>
      </c>
      <c r="J859" s="81">
        <f>IFERROR(VLOOKUP(B859,'08.2019'!$B$10:$J$983,8,0),0)</f>
        <v>-13148.02</v>
      </c>
      <c r="K859" s="82">
        <f t="shared" si="116"/>
        <v>-4524.59</v>
      </c>
      <c r="L859" s="81">
        <f>IFERROR(VLOOKUP(B859,'09.2019'!$B$12:$J$998,8,0),0)</f>
        <v>-18221.22</v>
      </c>
      <c r="M859" s="82">
        <f t="shared" si="117"/>
        <v>-5073.2000000000007</v>
      </c>
      <c r="N859" s="81">
        <f>IFERROR(VLOOKUP(B859,'Balancete 10.2019'!$B$10:$J$1020,8,0),0)</f>
        <v>-18221.22</v>
      </c>
      <c r="O859" s="82">
        <f t="shared" si="118"/>
        <v>0</v>
      </c>
      <c r="P859" s="153">
        <f>IFERROR(VLOOKUP(B859,'Balancete 11.2019'!$B$11:$I$1020,8,0),0)</f>
        <v>-49681.61</v>
      </c>
      <c r="Q859" s="82">
        <f t="shared" si="119"/>
        <v>-31460.39</v>
      </c>
      <c r="R859" s="153">
        <f>IFERROR(VLOOKUP(B859,'Balancete 12.2019'!$B$10:$I$1033,8,0),0)</f>
        <v>-59224.83</v>
      </c>
      <c r="S859" s="82">
        <f t="shared" si="114"/>
        <v>-9543.2200000000012</v>
      </c>
      <c r="T859" s="85">
        <f t="shared" si="115"/>
        <v>-0.69665919589680869</v>
      </c>
      <c r="U859" s="153">
        <f>IFERROR(VLOOKUP(B859,'Balancete acumulado 2019'!$B$10:$I$1047,8,0),0)</f>
        <v>-146479.15</v>
      </c>
    </row>
    <row r="860" spans="1:21">
      <c r="A860"/>
      <c r="B860" s="35" t="s">
        <v>4959</v>
      </c>
      <c r="C860" s="34" t="s">
        <v>4960</v>
      </c>
      <c r="D860" s="35" t="s">
        <v>4961</v>
      </c>
      <c r="E860" s="139" t="s">
        <v>6062</v>
      </c>
      <c r="F860" s="5">
        <f t="shared" si="112"/>
        <v>18</v>
      </c>
      <c r="G860" s="5" t="str">
        <f t="shared" si="113"/>
        <v>8</v>
      </c>
      <c r="H860" s="81">
        <f>IFERROR(VLOOKUP(B860,'1º SEM 2019'!$B:$I,8,0),0)</f>
        <v>-44245.06</v>
      </c>
      <c r="I860" s="81">
        <f>IFERROR(VLOOKUP(B860,'07.2019'!$B$10:$J$954,8,0),0)</f>
        <v>-7990.92</v>
      </c>
      <c r="J860" s="81">
        <f>IFERROR(VLOOKUP(B860,'08.2019'!$B$10:$J$983,8,0),0)</f>
        <v>-11518.25</v>
      </c>
      <c r="K860" s="82">
        <f t="shared" si="116"/>
        <v>-3527.33</v>
      </c>
      <c r="L860" s="81">
        <f>IFERROR(VLOOKUP(B860,'09.2019'!$B$12:$J$998,8,0),0)</f>
        <v>-11518.25</v>
      </c>
      <c r="M860" s="82">
        <f t="shared" si="117"/>
        <v>0</v>
      </c>
      <c r="N860" s="81">
        <f>IFERROR(VLOOKUP(B860,'Balancete 10.2019'!$B$10:$J$1020,8,0),0)</f>
        <v>-11518.25</v>
      </c>
      <c r="O860" s="82">
        <f t="shared" si="118"/>
        <v>0</v>
      </c>
      <c r="P860" s="153">
        <f>IFERROR(VLOOKUP(B860,'Balancete 11.2019'!$B$11:$I$1020,8,0),0)</f>
        <v>-48583.8</v>
      </c>
      <c r="Q860" s="82">
        <f t="shared" si="119"/>
        <v>-37065.550000000003</v>
      </c>
      <c r="R860" s="153">
        <f>IFERROR(VLOOKUP(B860,'Balancete 12.2019'!$B$10:$I$1033,8,0),0)</f>
        <v>-85091.1</v>
      </c>
      <c r="S860" s="82">
        <f t="shared" si="114"/>
        <v>-36507.300000000003</v>
      </c>
      <c r="T860" s="85">
        <f t="shared" si="115"/>
        <v>-1.5061155169692642E-2</v>
      </c>
      <c r="U860" s="153">
        <f>IFERROR(VLOOKUP(B860,'Balancete acumulado 2019'!$B$10:$I$1047,8,0),0)</f>
        <v>-129336.16</v>
      </c>
    </row>
    <row r="861" spans="1:21">
      <c r="A861"/>
      <c r="B861" s="35" t="s">
        <v>4962</v>
      </c>
      <c r="C861" s="34" t="s">
        <v>4963</v>
      </c>
      <c r="D861" s="35" t="s">
        <v>4964</v>
      </c>
      <c r="E861" s="139" t="s">
        <v>6062</v>
      </c>
      <c r="F861" s="5">
        <f t="shared" si="112"/>
        <v>18</v>
      </c>
      <c r="G861" s="5" t="str">
        <f t="shared" si="113"/>
        <v>8</v>
      </c>
      <c r="H861" s="81">
        <f>IFERROR(VLOOKUP(B861,'1º SEM 2019'!$B:$I,8,0),0)</f>
        <v>-111557.44</v>
      </c>
      <c r="I861" s="81">
        <f>IFERROR(VLOOKUP(B861,'07.2019'!$B$10:$J$954,8,0),0)</f>
        <v>-18264.87</v>
      </c>
      <c r="J861" s="81">
        <f>IFERROR(VLOOKUP(B861,'08.2019'!$B$10:$J$983,8,0),0)</f>
        <v>-36781.519999999997</v>
      </c>
      <c r="K861" s="82">
        <f t="shared" si="116"/>
        <v>-18516.649999999998</v>
      </c>
      <c r="L861" s="81">
        <f>IFERROR(VLOOKUP(B861,'09.2019'!$B$12:$J$998,8,0),0)</f>
        <v>-58551.040000000001</v>
      </c>
      <c r="M861" s="82">
        <f t="shared" si="117"/>
        <v>-21769.520000000004</v>
      </c>
      <c r="N861" s="81">
        <f>IFERROR(VLOOKUP(B861,'Balancete 10.2019'!$B$10:$J$1020,8,0),0)</f>
        <v>-68979.39</v>
      </c>
      <c r="O861" s="82">
        <f t="shared" si="118"/>
        <v>-10428.349999999999</v>
      </c>
      <c r="P861" s="153">
        <f>IFERROR(VLOOKUP(B861,'Balancete 11.2019'!$B$11:$I$1020,8,0),0)</f>
        <v>-79207.7</v>
      </c>
      <c r="Q861" s="82">
        <f t="shared" si="119"/>
        <v>-10228.309999999998</v>
      </c>
      <c r="R861" s="153">
        <f>IFERROR(VLOOKUP(B861,'Balancete 12.2019'!$B$10:$I$1033,8,0),0)</f>
        <v>-79207.7</v>
      </c>
      <c r="S861" s="82">
        <f t="shared" si="114"/>
        <v>0</v>
      </c>
      <c r="T861" s="85">
        <f t="shared" si="115"/>
        <v>-1</v>
      </c>
      <c r="U861" s="153">
        <f>IFERROR(VLOOKUP(B861,'Balancete acumulado 2019'!$B$10:$I$1047,8,0),0)</f>
        <v>-190765.14</v>
      </c>
    </row>
    <row r="862" spans="1:21" hidden="1">
      <c r="A862"/>
      <c r="B862" s="35" t="s">
        <v>5818</v>
      </c>
      <c r="C862" s="34" t="s">
        <v>1</v>
      </c>
      <c r="D862" s="35" t="s">
        <v>5819</v>
      </c>
      <c r="E862" s="139"/>
      <c r="F862" s="5">
        <f t="shared" si="112"/>
        <v>13</v>
      </c>
      <c r="G862" s="5" t="str">
        <f t="shared" si="113"/>
        <v>8</v>
      </c>
      <c r="H862" s="81">
        <f>IFERROR(VLOOKUP(B862,'1º SEM 2019'!$B:$I,8,0),0)</f>
        <v>0</v>
      </c>
      <c r="I862" s="81">
        <f>IFERROR(VLOOKUP(B862,'07.2019'!$B$10:$J$954,8,0),0)</f>
        <v>0</v>
      </c>
      <c r="J862" s="81">
        <f>IFERROR(VLOOKUP(B862,'08.2019'!$B$10:$J$983,8,0),0)</f>
        <v>0</v>
      </c>
      <c r="K862" s="82">
        <f t="shared" si="116"/>
        <v>0</v>
      </c>
      <c r="L862" s="81">
        <f>IFERROR(VLOOKUP(B862,'09.2019'!$B$12:$J$998,8,0),0)</f>
        <v>0</v>
      </c>
      <c r="M862" s="82">
        <f t="shared" si="117"/>
        <v>0</v>
      </c>
      <c r="N862" s="81">
        <f>IFERROR(VLOOKUP(B862,'Balancete 10.2019'!$B$10:$J$1020,8,0),0)</f>
        <v>0</v>
      </c>
      <c r="O862" s="82">
        <f t="shared" si="118"/>
        <v>0</v>
      </c>
      <c r="P862" s="153">
        <f>IFERROR(VLOOKUP(B862,'Balancete 11.2019'!$B$11:$I$1020,8,0),0)</f>
        <v>0</v>
      </c>
      <c r="Q862" s="82">
        <f t="shared" si="119"/>
        <v>0</v>
      </c>
      <c r="R862" s="153">
        <f>IFERROR(VLOOKUP(B862,'Balancete 12.2019'!$B$10:$I$1033,8,0),0)</f>
        <v>0</v>
      </c>
      <c r="S862" s="82">
        <f t="shared" si="114"/>
        <v>0</v>
      </c>
      <c r="T862" s="85">
        <f t="shared" si="115"/>
        <v>0</v>
      </c>
      <c r="U862" s="153">
        <f>IFERROR(VLOOKUP(B862,'Balancete acumulado 2019'!$B$10:$I$1047,8,0),0)</f>
        <v>0</v>
      </c>
    </row>
    <row r="863" spans="1:21">
      <c r="A863"/>
      <c r="B863" s="35" t="s">
        <v>6017</v>
      </c>
      <c r="C863" s="34" t="s">
        <v>6018</v>
      </c>
      <c r="D863" s="35" t="s">
        <v>6019</v>
      </c>
      <c r="E863" s="139" t="s">
        <v>6062</v>
      </c>
      <c r="F863" s="5">
        <f t="shared" si="112"/>
        <v>18</v>
      </c>
      <c r="G863" s="5" t="str">
        <f t="shared" si="113"/>
        <v>8</v>
      </c>
      <c r="H863" s="81">
        <f>IFERROR(VLOOKUP(B863,'1º SEM 2019'!$B:$I,8,0),0)</f>
        <v>0</v>
      </c>
      <c r="I863" s="81">
        <f>IFERROR(VLOOKUP(B863,'07.2019'!$B$10:$J$954,8,0),0)</f>
        <v>0</v>
      </c>
      <c r="J863" s="81">
        <f>IFERROR(VLOOKUP(B863,'08.2019'!$B$10:$J$983,8,0),0)</f>
        <v>0</v>
      </c>
      <c r="K863" s="82">
        <f t="shared" si="116"/>
        <v>0</v>
      </c>
      <c r="L863" s="81">
        <f>IFERROR(VLOOKUP(B863,'09.2019'!$B$12:$J$998,8,0),0)</f>
        <v>0</v>
      </c>
      <c r="M863" s="82">
        <f t="shared" si="117"/>
        <v>0</v>
      </c>
      <c r="N863" s="81">
        <f>IFERROR(VLOOKUP(B863,'Balancete 10.2019'!$B$10:$J$1020,8,0),0)</f>
        <v>0</v>
      </c>
      <c r="O863" s="82">
        <f t="shared" si="118"/>
        <v>0</v>
      </c>
      <c r="P863" s="153">
        <f>IFERROR(VLOOKUP(B863,'Balancete 11.2019'!$B$11:$I$1020,8,0),0)</f>
        <v>0</v>
      </c>
      <c r="Q863" s="82">
        <f t="shared" si="119"/>
        <v>0</v>
      </c>
      <c r="R863" s="153">
        <f>IFERROR(VLOOKUP(B863,'Balancete 12.2019'!$B$10:$I$1033,8,0),0)</f>
        <v>0</v>
      </c>
      <c r="S863" s="82">
        <f t="shared" si="114"/>
        <v>0</v>
      </c>
      <c r="T863" s="85">
        <f t="shared" si="115"/>
        <v>0</v>
      </c>
      <c r="U863" s="153">
        <f>IFERROR(VLOOKUP(B863,'Balancete acumulado 2019'!$B$10:$I$1047,8,0),0)</f>
        <v>0</v>
      </c>
    </row>
    <row r="864" spans="1:21" hidden="1">
      <c r="A864"/>
      <c r="B864" s="35" t="s">
        <v>4965</v>
      </c>
      <c r="C864" s="34" t="s">
        <v>1</v>
      </c>
      <c r="D864" s="35" t="s">
        <v>4966</v>
      </c>
      <c r="E864" s="139"/>
      <c r="F864" s="5">
        <f t="shared" si="112"/>
        <v>13</v>
      </c>
      <c r="G864" s="5" t="str">
        <f t="shared" si="113"/>
        <v>8</v>
      </c>
      <c r="H864" s="81">
        <f>IFERROR(VLOOKUP(B864,'1º SEM 2019'!$B:$I,8,0),0)</f>
        <v>-4416.1499999999996</v>
      </c>
      <c r="I864" s="81">
        <f>IFERROR(VLOOKUP(B864,'07.2019'!$B$10:$J$954,8,0),0)</f>
        <v>-3542.9</v>
      </c>
      <c r="J864" s="81">
        <f>IFERROR(VLOOKUP(B864,'08.2019'!$B$10:$J$983,8,0),0)</f>
        <v>-8208.65</v>
      </c>
      <c r="K864" s="82">
        <f t="shared" si="116"/>
        <v>-4665.75</v>
      </c>
      <c r="L864" s="81">
        <f>IFERROR(VLOOKUP(B864,'09.2019'!$B$12:$J$998,8,0),0)</f>
        <v>-11951.15</v>
      </c>
      <c r="M864" s="82">
        <f t="shared" si="117"/>
        <v>-3742.5</v>
      </c>
      <c r="N864" s="81">
        <f>IFERROR(VLOOKUP(B864,'Balancete 10.2019'!$B$10:$J$1020,8,0),0)</f>
        <v>-16991.05</v>
      </c>
      <c r="O864" s="82">
        <f t="shared" si="118"/>
        <v>-5039.8999999999996</v>
      </c>
      <c r="P864" s="153">
        <f>IFERROR(VLOOKUP(B864,'Balancete 11.2019'!$B$11:$I$1020,8,0),0)</f>
        <v>-22230.55</v>
      </c>
      <c r="Q864" s="82">
        <f t="shared" si="119"/>
        <v>-5239.5</v>
      </c>
      <c r="R864" s="153">
        <f>IFERROR(VLOOKUP(B864,'Balancete 12.2019'!$B$10:$I$1033,8,0),0)</f>
        <v>-27682.13</v>
      </c>
      <c r="S864" s="82">
        <f t="shared" si="114"/>
        <v>-5451.5800000000017</v>
      </c>
      <c r="T864" s="85">
        <f t="shared" si="115"/>
        <v>4.0477144765722173E-2</v>
      </c>
      <c r="U864" s="153">
        <f>IFERROR(VLOOKUP(B864,'Balancete acumulado 2019'!$B$10:$I$1047,8,0),0)</f>
        <v>-32098.28</v>
      </c>
    </row>
    <row r="865" spans="1:21">
      <c r="A865"/>
      <c r="B865" s="35" t="s">
        <v>4967</v>
      </c>
      <c r="C865" s="34" t="s">
        <v>4968</v>
      </c>
      <c r="D865" s="35" t="s">
        <v>4969</v>
      </c>
      <c r="E865" s="139" t="s">
        <v>6062</v>
      </c>
      <c r="F865" s="5">
        <f t="shared" si="112"/>
        <v>18</v>
      </c>
      <c r="G865" s="5" t="str">
        <f t="shared" si="113"/>
        <v>8</v>
      </c>
      <c r="H865" s="81">
        <f>IFERROR(VLOOKUP(B865,'1º SEM 2019'!$B:$I,8,0),0)</f>
        <v>-4416.1499999999996</v>
      </c>
      <c r="I865" s="81">
        <f>IFERROR(VLOOKUP(B865,'07.2019'!$B$10:$J$954,8,0),0)</f>
        <v>-3542.9</v>
      </c>
      <c r="J865" s="81">
        <f>IFERROR(VLOOKUP(B865,'08.2019'!$B$10:$J$983,8,0),0)</f>
        <v>-8208.65</v>
      </c>
      <c r="K865" s="82">
        <f t="shared" si="116"/>
        <v>-4665.75</v>
      </c>
      <c r="L865" s="81">
        <f>IFERROR(VLOOKUP(B865,'09.2019'!$B$12:$J$998,8,0),0)</f>
        <v>-11951.15</v>
      </c>
      <c r="M865" s="82">
        <f t="shared" si="117"/>
        <v>-3742.5</v>
      </c>
      <c r="N865" s="81">
        <f>IFERROR(VLOOKUP(B865,'Balancete 10.2019'!$B$10:$J$1020,8,0),0)</f>
        <v>-16991.05</v>
      </c>
      <c r="O865" s="82">
        <f t="shared" si="118"/>
        <v>-5039.8999999999996</v>
      </c>
      <c r="P865" s="153">
        <f>IFERROR(VLOOKUP(B865,'Balancete 11.2019'!$B$11:$I$1020,8,0),0)</f>
        <v>-22230.55</v>
      </c>
      <c r="Q865" s="82">
        <f t="shared" si="119"/>
        <v>-5239.5</v>
      </c>
      <c r="R865" s="153">
        <f>IFERROR(VLOOKUP(B865,'Balancete 12.2019'!$B$10:$I$1033,8,0),0)</f>
        <v>-27682.13</v>
      </c>
      <c r="S865" s="82">
        <f t="shared" si="114"/>
        <v>-5451.5800000000017</v>
      </c>
      <c r="T865" s="85">
        <f t="shared" si="115"/>
        <v>4.0477144765722173E-2</v>
      </c>
      <c r="U865" s="153">
        <f>IFERROR(VLOOKUP(B865,'Balancete acumulado 2019'!$B$10:$I$1047,8,0),0)</f>
        <v>-32098.28</v>
      </c>
    </row>
    <row r="866" spans="1:21" hidden="1">
      <c r="A866"/>
      <c r="B866" s="35" t="s">
        <v>4970</v>
      </c>
      <c r="C866" s="34" t="s">
        <v>1</v>
      </c>
      <c r="D866" s="35" t="s">
        <v>4971</v>
      </c>
      <c r="E866" s="139"/>
      <c r="F866" s="5">
        <f t="shared" si="112"/>
        <v>13</v>
      </c>
      <c r="G866" s="5" t="str">
        <f t="shared" si="113"/>
        <v>8</v>
      </c>
      <c r="H866" s="81">
        <f>IFERROR(VLOOKUP(B866,'1º SEM 2019'!$B:$I,8,0),0)</f>
        <v>-134328.4</v>
      </c>
      <c r="I866" s="81">
        <f>IFERROR(VLOOKUP(B866,'07.2019'!$B$10:$J$954,8,0),0)</f>
        <v>-30490.38</v>
      </c>
      <c r="J866" s="81">
        <f>IFERROR(VLOOKUP(B866,'08.2019'!$B$10:$J$983,8,0),0)</f>
        <v>-43516.9</v>
      </c>
      <c r="K866" s="82">
        <f t="shared" si="116"/>
        <v>-13026.52</v>
      </c>
      <c r="L866" s="81">
        <f>IFERROR(VLOOKUP(B866,'09.2019'!$B$12:$J$998,8,0),0)</f>
        <v>-62726.45</v>
      </c>
      <c r="M866" s="82">
        <f t="shared" si="117"/>
        <v>-19209.549999999996</v>
      </c>
      <c r="N866" s="81">
        <f>IFERROR(VLOOKUP(B866,'Balancete 10.2019'!$B$10:$J$1020,8,0),0)</f>
        <v>-70314.5</v>
      </c>
      <c r="O866" s="82">
        <f t="shared" si="118"/>
        <v>-7588.0500000000029</v>
      </c>
      <c r="P866" s="153">
        <f>IFERROR(VLOOKUP(B866,'Balancete 11.2019'!$B$11:$I$1020,8,0),0)</f>
        <v>-74624.160000000003</v>
      </c>
      <c r="Q866" s="82">
        <f t="shared" si="119"/>
        <v>-4309.6600000000035</v>
      </c>
      <c r="R866" s="153">
        <f>IFERROR(VLOOKUP(B866,'Balancete 12.2019'!$B$10:$I$1033,8,0),0)</f>
        <v>-80293.06</v>
      </c>
      <c r="S866" s="82">
        <f t="shared" si="114"/>
        <v>-5668.8999999999942</v>
      </c>
      <c r="T866" s="85">
        <f t="shared" si="115"/>
        <v>0.3153937897653154</v>
      </c>
      <c r="U866" s="153">
        <f>IFERROR(VLOOKUP(B866,'Balancete acumulado 2019'!$B$10:$I$1047,8,0),0)</f>
        <v>-214621.46</v>
      </c>
    </row>
    <row r="867" spans="1:21">
      <c r="A867"/>
      <c r="B867" s="35" t="s">
        <v>4972</v>
      </c>
      <c r="C867" s="34" t="s">
        <v>4973</v>
      </c>
      <c r="D867" s="35" t="s">
        <v>4974</v>
      </c>
      <c r="E867" s="139" t="s">
        <v>6063</v>
      </c>
      <c r="F867" s="5">
        <f t="shared" si="112"/>
        <v>18</v>
      </c>
      <c r="G867" s="5" t="str">
        <f t="shared" si="113"/>
        <v>8</v>
      </c>
      <c r="H867" s="81">
        <f>IFERROR(VLOOKUP(B867,'1º SEM 2019'!$B:$I,8,0),0)</f>
        <v>-17096.32</v>
      </c>
      <c r="I867" s="81">
        <f>IFERROR(VLOOKUP(B867,'07.2019'!$B$10:$J$954,8,0),0)</f>
        <v>-2272.19</v>
      </c>
      <c r="J867" s="81">
        <f>IFERROR(VLOOKUP(B867,'08.2019'!$B$10:$J$983,8,0),0)</f>
        <v>-5245.06</v>
      </c>
      <c r="K867" s="82">
        <f t="shared" si="116"/>
        <v>-2972.8700000000003</v>
      </c>
      <c r="L867" s="81">
        <f>IFERROR(VLOOKUP(B867,'09.2019'!$B$12:$J$998,8,0),0)</f>
        <v>-7859.16</v>
      </c>
      <c r="M867" s="82">
        <f t="shared" si="117"/>
        <v>-2614.0999999999995</v>
      </c>
      <c r="N867" s="81">
        <f>IFERROR(VLOOKUP(B867,'Balancete 10.2019'!$B$10:$J$1020,8,0),0)</f>
        <v>-13909.36</v>
      </c>
      <c r="O867" s="82">
        <f t="shared" si="118"/>
        <v>-6050.2000000000007</v>
      </c>
      <c r="P867" s="153">
        <f>IFERROR(VLOOKUP(B867,'Balancete 11.2019'!$B$11:$I$1020,8,0),0)</f>
        <v>-16374.51</v>
      </c>
      <c r="Q867" s="82">
        <f t="shared" si="119"/>
        <v>-2465.1499999999996</v>
      </c>
      <c r="R867" s="153">
        <f>IFERROR(VLOOKUP(B867,'Balancete 12.2019'!$B$10:$I$1033,8,0),0)</f>
        <v>-20022.509999999998</v>
      </c>
      <c r="S867" s="82">
        <f t="shared" si="114"/>
        <v>-3647.9999999999982</v>
      </c>
      <c r="T867" s="85">
        <f t="shared" si="115"/>
        <v>0.479828813662454</v>
      </c>
      <c r="U867" s="153">
        <f>IFERROR(VLOOKUP(B867,'Balancete acumulado 2019'!$B$10:$I$1047,8,0),0)</f>
        <v>-37118.83</v>
      </c>
    </row>
    <row r="868" spans="1:21">
      <c r="A868"/>
      <c r="B868" s="35" t="s">
        <v>4975</v>
      </c>
      <c r="C868" s="34" t="s">
        <v>4976</v>
      </c>
      <c r="D868" s="35" t="s">
        <v>4977</v>
      </c>
      <c r="E868" s="139" t="s">
        <v>6063</v>
      </c>
      <c r="F868" s="5">
        <f t="shared" si="112"/>
        <v>18</v>
      </c>
      <c r="G868" s="5" t="str">
        <f t="shared" si="113"/>
        <v>8</v>
      </c>
      <c r="H868" s="81">
        <f>IFERROR(VLOOKUP(B868,'1º SEM 2019'!$B:$I,8,0),0)</f>
        <v>-100391.05</v>
      </c>
      <c r="I868" s="81">
        <f>IFERROR(VLOOKUP(B868,'07.2019'!$B$10:$J$954,8,0),0)</f>
        <v>-28218.19</v>
      </c>
      <c r="J868" s="81">
        <f>IFERROR(VLOOKUP(B868,'08.2019'!$B$10:$J$983,8,0),0)</f>
        <v>-38271.839999999997</v>
      </c>
      <c r="K868" s="82">
        <f t="shared" si="116"/>
        <v>-10053.649999999998</v>
      </c>
      <c r="L868" s="81">
        <f>IFERROR(VLOOKUP(B868,'09.2019'!$B$12:$J$998,8,0),0)</f>
        <v>-54867.29</v>
      </c>
      <c r="M868" s="82">
        <f t="shared" si="117"/>
        <v>-16595.450000000004</v>
      </c>
      <c r="N868" s="81">
        <f>IFERROR(VLOOKUP(B868,'Balancete 10.2019'!$B$10:$J$1020,8,0),0)</f>
        <v>-55665.14</v>
      </c>
      <c r="O868" s="82">
        <f t="shared" si="118"/>
        <v>-797.84999999999854</v>
      </c>
      <c r="P868" s="153">
        <f>IFERROR(VLOOKUP(B868,'Balancete 11.2019'!$B$11:$I$1020,8,0),0)</f>
        <v>-56900.14</v>
      </c>
      <c r="Q868" s="82">
        <f t="shared" si="119"/>
        <v>-1235</v>
      </c>
      <c r="R868" s="153">
        <f>IFERROR(VLOOKUP(B868,'Balancete 12.2019'!$B$10:$I$1033,8,0),0)</f>
        <v>-58921.04</v>
      </c>
      <c r="S868" s="82">
        <f t="shared" si="114"/>
        <v>-2020.9000000000015</v>
      </c>
      <c r="T868" s="85">
        <f t="shared" si="115"/>
        <v>0.63635627530364491</v>
      </c>
      <c r="U868" s="153">
        <f>IFERROR(VLOOKUP(B868,'Balancete acumulado 2019'!$B$10:$I$1047,8,0),0)</f>
        <v>-159312.09</v>
      </c>
    </row>
    <row r="869" spans="1:21">
      <c r="A869"/>
      <c r="B869" s="35" t="s">
        <v>4978</v>
      </c>
      <c r="C869" s="34" t="s">
        <v>4979</v>
      </c>
      <c r="D869" s="35" t="s">
        <v>4980</v>
      </c>
      <c r="E869" s="139" t="s">
        <v>6063</v>
      </c>
      <c r="F869" s="5">
        <f t="shared" si="112"/>
        <v>18</v>
      </c>
      <c r="G869" s="5" t="str">
        <f t="shared" si="113"/>
        <v>8</v>
      </c>
      <c r="H869" s="81">
        <f>IFERROR(VLOOKUP(B869,'1º SEM 2019'!$B:$I,8,0),0)</f>
        <v>-16401.23</v>
      </c>
      <c r="I869" s="81">
        <f>IFERROR(VLOOKUP(B869,'07.2019'!$B$10:$J$954,8,0),0)</f>
        <v>0</v>
      </c>
      <c r="J869" s="81">
        <f>IFERROR(VLOOKUP(B869,'08.2019'!$B$10:$J$983,8,0),0)</f>
        <v>0</v>
      </c>
      <c r="K869" s="82">
        <f t="shared" si="116"/>
        <v>0</v>
      </c>
      <c r="L869" s="81">
        <f>IFERROR(VLOOKUP(B869,'09.2019'!$B$12:$J$998,8,0),0)</f>
        <v>0</v>
      </c>
      <c r="M869" s="82">
        <f t="shared" si="117"/>
        <v>0</v>
      </c>
      <c r="N869" s="81">
        <f>IFERROR(VLOOKUP(B869,'Balancete 10.2019'!$B$10:$J$1020,8,0),0)</f>
        <v>-740</v>
      </c>
      <c r="O869" s="82">
        <f t="shared" si="118"/>
        <v>-740</v>
      </c>
      <c r="P869" s="153">
        <f>IFERROR(VLOOKUP(B869,'Balancete 11.2019'!$B$11:$I$1020,8,0),0)</f>
        <v>-780</v>
      </c>
      <c r="Q869" s="82">
        <f t="shared" si="119"/>
        <v>-40</v>
      </c>
      <c r="R869" s="153">
        <f>IFERROR(VLOOKUP(B869,'Balancete 12.2019'!$B$10:$I$1033,8,0),0)</f>
        <v>-780</v>
      </c>
      <c r="S869" s="82">
        <f t="shared" si="114"/>
        <v>0</v>
      </c>
      <c r="T869" s="85">
        <f t="shared" si="115"/>
        <v>-1</v>
      </c>
      <c r="U869" s="153">
        <f>IFERROR(VLOOKUP(B869,'Balancete acumulado 2019'!$B$10:$I$1047,8,0),0)</f>
        <v>-17181.23</v>
      </c>
    </row>
    <row r="870" spans="1:21">
      <c r="A870"/>
      <c r="B870" s="35" t="s">
        <v>4981</v>
      </c>
      <c r="C870" s="34" t="s">
        <v>4982</v>
      </c>
      <c r="D870" s="35" t="s">
        <v>4983</v>
      </c>
      <c r="E870" s="139" t="s">
        <v>6063</v>
      </c>
      <c r="F870" s="5">
        <f t="shared" si="112"/>
        <v>18</v>
      </c>
      <c r="G870" s="5" t="str">
        <f t="shared" si="113"/>
        <v>8</v>
      </c>
      <c r="H870" s="81">
        <f>IFERROR(VLOOKUP(B870,'1º SEM 2019'!$B:$I,8,0),0)</f>
        <v>-439.8</v>
      </c>
      <c r="I870" s="81">
        <f>IFERROR(VLOOKUP(B870,'07.2019'!$B$10:$J$954,8,0),0)</f>
        <v>0</v>
      </c>
      <c r="J870" s="81">
        <f>IFERROR(VLOOKUP(B870,'08.2019'!$B$10:$J$983,8,0),0)</f>
        <v>0</v>
      </c>
      <c r="K870" s="82">
        <f t="shared" si="116"/>
        <v>0</v>
      </c>
      <c r="L870" s="81">
        <f>IFERROR(VLOOKUP(B870,'09.2019'!$B$12:$J$998,8,0),0)</f>
        <v>0</v>
      </c>
      <c r="M870" s="82">
        <f t="shared" si="117"/>
        <v>0</v>
      </c>
      <c r="N870" s="81">
        <f>IFERROR(VLOOKUP(B870,'Balancete 10.2019'!$B$10:$J$1020,8,0),0)</f>
        <v>0</v>
      </c>
      <c r="O870" s="82">
        <f t="shared" si="118"/>
        <v>0</v>
      </c>
      <c r="P870" s="153">
        <f>IFERROR(VLOOKUP(B870,'Balancete 11.2019'!$B$11:$I$1020,8,0),0)</f>
        <v>-569.51</v>
      </c>
      <c r="Q870" s="82">
        <f t="shared" si="119"/>
        <v>-569.51</v>
      </c>
      <c r="R870" s="153">
        <f>IFERROR(VLOOKUP(B870,'Balancete 12.2019'!$B$10:$I$1033,8,0),0)</f>
        <v>-569.51</v>
      </c>
      <c r="S870" s="82">
        <f t="shared" si="114"/>
        <v>0</v>
      </c>
      <c r="T870" s="85">
        <f t="shared" si="115"/>
        <v>-1</v>
      </c>
      <c r="U870" s="153">
        <f>IFERROR(VLOOKUP(B870,'Balancete acumulado 2019'!$B$10:$I$1047,8,0),0)</f>
        <v>-1009.31</v>
      </c>
    </row>
    <row r="871" spans="1:21" hidden="1">
      <c r="A871"/>
      <c r="B871" s="35" t="s">
        <v>4984</v>
      </c>
      <c r="C871" s="34" t="s">
        <v>1</v>
      </c>
      <c r="D871" s="35" t="s">
        <v>4985</v>
      </c>
      <c r="E871" s="139"/>
      <c r="F871" s="5">
        <f t="shared" si="112"/>
        <v>13</v>
      </c>
      <c r="G871" s="5" t="str">
        <f t="shared" si="113"/>
        <v>8</v>
      </c>
      <c r="H871" s="81">
        <f>IFERROR(VLOOKUP(B871,'1º SEM 2019'!$B:$I,8,0),0)</f>
        <v>-93551.63</v>
      </c>
      <c r="I871" s="81">
        <f>IFERROR(VLOOKUP(B871,'07.2019'!$B$10:$J$954,8,0),0)</f>
        <v>-27625</v>
      </c>
      <c r="J871" s="81">
        <f>IFERROR(VLOOKUP(B871,'08.2019'!$B$10:$J$983,8,0),0)</f>
        <v>-69468.179999999993</v>
      </c>
      <c r="K871" s="82">
        <f t="shared" si="116"/>
        <v>-41843.179999999993</v>
      </c>
      <c r="L871" s="81">
        <f>IFERROR(VLOOKUP(B871,'09.2019'!$B$12:$J$998,8,0),0)</f>
        <v>-105111.53</v>
      </c>
      <c r="M871" s="82">
        <f t="shared" si="117"/>
        <v>-35643.350000000006</v>
      </c>
      <c r="N871" s="81">
        <f>IFERROR(VLOOKUP(B871,'Balancete 10.2019'!$B$10:$J$1020,8,0),0)</f>
        <v>-133398.71</v>
      </c>
      <c r="O871" s="82">
        <f t="shared" si="118"/>
        <v>-28287.179999999993</v>
      </c>
      <c r="P871" s="153">
        <f>IFERROR(VLOOKUP(B871,'Balancete 11.2019'!$B$11:$I$1020,8,0),0)</f>
        <v>-151182.41</v>
      </c>
      <c r="Q871" s="82">
        <f t="shared" si="119"/>
        <v>-17783.700000000012</v>
      </c>
      <c r="R871" s="153">
        <f>IFERROR(VLOOKUP(B871,'Balancete 12.2019'!$B$10:$I$1033,8,0),0)</f>
        <v>-151089.22</v>
      </c>
      <c r="S871" s="82">
        <f t="shared" si="114"/>
        <v>93.190000000002328</v>
      </c>
      <c r="T871" s="85">
        <f t="shared" si="115"/>
        <v>-1.0052401918610865</v>
      </c>
      <c r="U871" s="153">
        <f>IFERROR(VLOOKUP(B871,'Balancete acumulado 2019'!$B$10:$I$1047,8,0),0)</f>
        <v>-244640.85</v>
      </c>
    </row>
    <row r="872" spans="1:21">
      <c r="A872"/>
      <c r="B872" s="35" t="s">
        <v>13286</v>
      </c>
      <c r="C872" s="34" t="s">
        <v>14486</v>
      </c>
      <c r="D872" s="35" t="s">
        <v>14487</v>
      </c>
      <c r="E872" s="139" t="s">
        <v>6063</v>
      </c>
      <c r="F872" s="5">
        <f t="shared" si="112"/>
        <v>18</v>
      </c>
      <c r="G872" s="5" t="str">
        <f t="shared" si="113"/>
        <v>8</v>
      </c>
      <c r="H872" s="81">
        <f>IFERROR(VLOOKUP(B872,'1º SEM 2019'!$B:$I,8,0),0)</f>
        <v>0</v>
      </c>
      <c r="I872" s="81">
        <f>IFERROR(VLOOKUP(B872,'07.2019'!$B$10:$J$954,8,0),0)</f>
        <v>0</v>
      </c>
      <c r="J872" s="81">
        <f>IFERROR(VLOOKUP(B872,'08.2019'!$B$10:$J$983,8,0),0)</f>
        <v>0</v>
      </c>
      <c r="K872" s="82">
        <f t="shared" si="116"/>
        <v>0</v>
      </c>
      <c r="L872" s="81">
        <f>IFERROR(VLOOKUP(B872,'09.2019'!$B$12:$J$998,8,0),0)</f>
        <v>0</v>
      </c>
      <c r="M872" s="82">
        <f t="shared" si="117"/>
        <v>0</v>
      </c>
      <c r="N872" s="81">
        <f>IFERROR(VLOOKUP(B872,'Balancete 10.2019'!$B$10:$J$1020,8,0),0)</f>
        <v>0</v>
      </c>
      <c r="O872" s="82">
        <f t="shared" si="118"/>
        <v>0</v>
      </c>
      <c r="P872" s="153">
        <f>IFERROR(VLOOKUP(B872,'Balancete 11.2019'!$B$11:$I$1020,8,0),0)</f>
        <v>-8000</v>
      </c>
      <c r="Q872" s="82">
        <f t="shared" si="119"/>
        <v>-8000</v>
      </c>
      <c r="R872" s="153">
        <f>IFERROR(VLOOKUP(B872,'Balancete 12.2019'!$B$10:$I$1033,8,0),0)</f>
        <v>0</v>
      </c>
      <c r="S872" s="82">
        <f t="shared" si="114"/>
        <v>8000</v>
      </c>
      <c r="T872" s="85">
        <f t="shared" si="115"/>
        <v>-2</v>
      </c>
      <c r="U872" s="153">
        <f>IFERROR(VLOOKUP(B872,'Balancete acumulado 2019'!$B$10:$I$1047,8,0),0)</f>
        <v>0</v>
      </c>
    </row>
    <row r="873" spans="1:21">
      <c r="A873"/>
      <c r="B873" s="35" t="s">
        <v>4986</v>
      </c>
      <c r="C873" s="34" t="s">
        <v>4987</v>
      </c>
      <c r="D873" s="35" t="s">
        <v>4988</v>
      </c>
      <c r="E873" s="139" t="s">
        <v>6063</v>
      </c>
      <c r="F873" s="5">
        <f t="shared" si="112"/>
        <v>18</v>
      </c>
      <c r="G873" s="5" t="str">
        <f t="shared" si="113"/>
        <v>8</v>
      </c>
      <c r="H873" s="81">
        <f>IFERROR(VLOOKUP(B873,'1º SEM 2019'!$B:$I,8,0),0)</f>
        <v>-13747.23</v>
      </c>
      <c r="I873" s="81">
        <f>IFERROR(VLOOKUP(B873,'07.2019'!$B$10:$J$954,8,0),0)</f>
        <v>0</v>
      </c>
      <c r="J873" s="81">
        <f>IFERROR(VLOOKUP(B873,'08.2019'!$B$10:$J$983,8,0),0)</f>
        <v>-5649.6</v>
      </c>
      <c r="K873" s="82">
        <f t="shared" si="116"/>
        <v>-5649.6</v>
      </c>
      <c r="L873" s="81">
        <f>IFERROR(VLOOKUP(B873,'09.2019'!$B$12:$J$998,8,0),0)</f>
        <v>-12492.95</v>
      </c>
      <c r="M873" s="82">
        <f t="shared" si="117"/>
        <v>-6843.35</v>
      </c>
      <c r="N873" s="81">
        <f>IFERROR(VLOOKUP(B873,'Balancete 10.2019'!$B$10:$J$1020,8,0),0)</f>
        <v>-16670.13</v>
      </c>
      <c r="O873" s="82">
        <f t="shared" si="118"/>
        <v>-4177.18</v>
      </c>
      <c r="P873" s="153">
        <f>IFERROR(VLOOKUP(B873,'Balancete 11.2019'!$B$11:$I$1020,8,0),0)</f>
        <v>-19773.88</v>
      </c>
      <c r="Q873" s="82">
        <f t="shared" si="119"/>
        <v>-3103.75</v>
      </c>
      <c r="R873" s="153">
        <f>IFERROR(VLOOKUP(B873,'Balancete 12.2019'!$B$10:$I$1033,8,0),0)</f>
        <v>-22432.53</v>
      </c>
      <c r="S873" s="82">
        <f t="shared" si="114"/>
        <v>-2658.6499999999978</v>
      </c>
      <c r="T873" s="85">
        <f t="shared" si="115"/>
        <v>-0.1434071687474836</v>
      </c>
      <c r="U873" s="153">
        <f>IFERROR(VLOOKUP(B873,'Balancete acumulado 2019'!$B$10:$I$1047,8,0),0)</f>
        <v>-36179.760000000002</v>
      </c>
    </row>
    <row r="874" spans="1:21">
      <c r="A874"/>
      <c r="B874" s="35" t="s">
        <v>4989</v>
      </c>
      <c r="C874" s="34" t="s">
        <v>4990</v>
      </c>
      <c r="D874" s="35" t="s">
        <v>4991</v>
      </c>
      <c r="E874" s="139" t="s">
        <v>6063</v>
      </c>
      <c r="F874" s="5">
        <f t="shared" si="112"/>
        <v>18</v>
      </c>
      <c r="G874" s="5" t="str">
        <f t="shared" si="113"/>
        <v>8</v>
      </c>
      <c r="H874" s="81"/>
      <c r="I874" s="81"/>
      <c r="J874" s="81"/>
      <c r="K874" s="82"/>
      <c r="L874" s="81"/>
      <c r="M874" s="82"/>
      <c r="N874" s="81"/>
      <c r="O874" s="82"/>
      <c r="P874" s="153"/>
      <c r="Q874" s="82"/>
      <c r="R874" s="153">
        <f>IFERROR(VLOOKUP(B874,'Balancete 12.2019'!$B$10:$I$1033,8,0),0)</f>
        <v>0</v>
      </c>
      <c r="S874" s="82">
        <f t="shared" si="114"/>
        <v>0</v>
      </c>
      <c r="T874" s="85">
        <f t="shared" si="115"/>
        <v>0</v>
      </c>
      <c r="U874" s="153">
        <f>IFERROR(VLOOKUP(B874,'Balancete acumulado 2019'!$B$10:$I$1047,8,0),0)</f>
        <v>-16800</v>
      </c>
    </row>
    <row r="875" spans="1:21">
      <c r="A875"/>
      <c r="B875" s="35" t="s">
        <v>4992</v>
      </c>
      <c r="C875" s="34" t="s">
        <v>4993</v>
      </c>
      <c r="D875" s="35" t="s">
        <v>4994</v>
      </c>
      <c r="E875" s="139" t="s">
        <v>6063</v>
      </c>
      <c r="F875" s="5">
        <f t="shared" si="112"/>
        <v>18</v>
      </c>
      <c r="G875" s="5" t="str">
        <f t="shared" si="113"/>
        <v>8</v>
      </c>
      <c r="H875" s="81">
        <f>IFERROR(VLOOKUP(B875,'1º SEM 2019'!$B:$I,8,0),0)</f>
        <v>-63004.4</v>
      </c>
      <c r="I875" s="81">
        <f>IFERROR(VLOOKUP(B875,'07.2019'!$B$10:$J$954,8,0),0)</f>
        <v>-27625</v>
      </c>
      <c r="J875" s="81">
        <f>IFERROR(VLOOKUP(B875,'08.2019'!$B$10:$J$983,8,0),0)</f>
        <v>-63818.58</v>
      </c>
      <c r="K875" s="82">
        <f t="shared" si="116"/>
        <v>-36193.58</v>
      </c>
      <c r="L875" s="81">
        <f>IFERROR(VLOOKUP(B875,'09.2019'!$B$12:$J$998,8,0),0)</f>
        <v>-92618.58</v>
      </c>
      <c r="M875" s="82">
        <f t="shared" si="117"/>
        <v>-28800</v>
      </c>
      <c r="N875" s="81">
        <f>IFERROR(VLOOKUP(B875,'Balancete 10.2019'!$B$10:$J$1020,8,0),0)</f>
        <v>-116728.58</v>
      </c>
      <c r="O875" s="82">
        <f t="shared" si="118"/>
        <v>-24110</v>
      </c>
      <c r="P875" s="153">
        <f>IFERROR(VLOOKUP(B875,'Balancete 11.2019'!$B$11:$I$1020,8,0),0)</f>
        <v>-123408.53</v>
      </c>
      <c r="Q875" s="82">
        <f t="shared" si="119"/>
        <v>-6679.9499999999971</v>
      </c>
      <c r="R875" s="153">
        <f>IFERROR(VLOOKUP(B875,'Balancete 12.2019'!$B$10:$I$1033,8,0),0)</f>
        <v>-128656.69</v>
      </c>
      <c r="S875" s="82">
        <f t="shared" si="114"/>
        <v>-5248.1600000000035</v>
      </c>
      <c r="T875" s="85">
        <f t="shared" si="115"/>
        <v>-0.21434142471126194</v>
      </c>
      <c r="U875" s="153">
        <f>IFERROR(VLOOKUP(B875,'Balancete acumulado 2019'!$B$10:$I$1047,8,0),0)</f>
        <v>-191661.09</v>
      </c>
    </row>
    <row r="876" spans="1:21" hidden="1">
      <c r="A876"/>
      <c r="B876" s="35" t="s">
        <v>4995</v>
      </c>
      <c r="C876" s="34" t="s">
        <v>1</v>
      </c>
      <c r="D876" s="35" t="s">
        <v>4996</v>
      </c>
      <c r="E876" s="139"/>
      <c r="F876" s="5">
        <f t="shared" si="112"/>
        <v>13</v>
      </c>
      <c r="G876" s="5" t="str">
        <f t="shared" si="113"/>
        <v>8</v>
      </c>
      <c r="H876" s="81">
        <f>IFERROR(VLOOKUP(B876,'1º SEM 2019'!$B:$I,8,0),0)</f>
        <v>-3490</v>
      </c>
      <c r="I876" s="81">
        <f>IFERROR(VLOOKUP(B876,'07.2019'!$B$10:$J$954,8,0),0)</f>
        <v>-7218.1</v>
      </c>
      <c r="J876" s="81">
        <f>IFERROR(VLOOKUP(B876,'08.2019'!$B$10:$J$983,8,0),0)</f>
        <v>-14776.2</v>
      </c>
      <c r="K876" s="82">
        <f t="shared" si="116"/>
        <v>-7558.1</v>
      </c>
      <c r="L876" s="81">
        <f>IFERROR(VLOOKUP(B876,'09.2019'!$B$12:$J$998,8,0),0)</f>
        <v>-20004.3</v>
      </c>
      <c r="M876" s="82">
        <f t="shared" si="117"/>
        <v>-5228.0999999999985</v>
      </c>
      <c r="N876" s="81">
        <f>IFERROR(VLOOKUP(B876,'Balancete 10.2019'!$B$10:$J$1020,8,0),0)</f>
        <v>-35213.5</v>
      </c>
      <c r="O876" s="82">
        <f t="shared" si="118"/>
        <v>-15209.2</v>
      </c>
      <c r="P876" s="153">
        <f>IFERROR(VLOOKUP(B876,'Balancete 11.2019'!$B$11:$I$1020,8,0),0)</f>
        <v>-53183.5</v>
      </c>
      <c r="Q876" s="82">
        <f t="shared" si="119"/>
        <v>-17970</v>
      </c>
      <c r="R876" s="153">
        <f>IFERROR(VLOOKUP(B876,'Balancete 12.2019'!$B$10:$I$1033,8,0),0)</f>
        <v>-64833.5</v>
      </c>
      <c r="S876" s="82">
        <f t="shared" si="114"/>
        <v>-11650</v>
      </c>
      <c r="T876" s="85">
        <f t="shared" si="115"/>
        <v>-0.35169727323316635</v>
      </c>
      <c r="U876" s="153">
        <f>IFERROR(VLOOKUP(B876,'Balancete acumulado 2019'!$B$10:$I$1047,8,0),0)</f>
        <v>-68323.5</v>
      </c>
    </row>
    <row r="877" spans="1:21">
      <c r="A877"/>
      <c r="B877" s="35" t="s">
        <v>4997</v>
      </c>
      <c r="C877" s="34" t="s">
        <v>4998</v>
      </c>
      <c r="D877" s="35" t="s">
        <v>4999</v>
      </c>
      <c r="E877" s="139" t="s">
        <v>6063</v>
      </c>
      <c r="F877" s="5">
        <f t="shared" si="112"/>
        <v>18</v>
      </c>
      <c r="G877" s="5" t="str">
        <f t="shared" si="113"/>
        <v>8</v>
      </c>
      <c r="H877" s="81">
        <f>IFERROR(VLOOKUP(B877,'1º SEM 2019'!$B:$I,8,0),0)</f>
        <v>-3490</v>
      </c>
      <c r="I877" s="81">
        <f>IFERROR(VLOOKUP(B877,'07.2019'!$B$10:$J$954,8,0),0)</f>
        <v>-7218.1</v>
      </c>
      <c r="J877" s="81">
        <f>IFERROR(VLOOKUP(B877,'08.2019'!$B$10:$J$983,8,0),0)</f>
        <v>-14776.2</v>
      </c>
      <c r="K877" s="82">
        <f t="shared" si="116"/>
        <v>-7558.1</v>
      </c>
      <c r="L877" s="81">
        <f>IFERROR(VLOOKUP(B877,'09.2019'!$B$12:$J$998,8,0),0)</f>
        <v>-20004.3</v>
      </c>
      <c r="M877" s="82">
        <f t="shared" si="117"/>
        <v>-5228.0999999999985</v>
      </c>
      <c r="N877" s="81">
        <f>IFERROR(VLOOKUP(B877,'Balancete 10.2019'!$B$10:$J$1020,8,0),0)</f>
        <v>-33645.4</v>
      </c>
      <c r="O877" s="82">
        <f t="shared" si="118"/>
        <v>-13641.100000000002</v>
      </c>
      <c r="P877" s="153">
        <f>IFERROR(VLOOKUP(B877,'Balancete 11.2019'!$B$11:$I$1020,8,0),0)</f>
        <v>-51615.4</v>
      </c>
      <c r="Q877" s="82">
        <f t="shared" si="119"/>
        <v>-17970</v>
      </c>
      <c r="R877" s="153">
        <f>IFERROR(VLOOKUP(B877,'Balancete 12.2019'!$B$10:$I$1033,8,0),0)</f>
        <v>-63265.4</v>
      </c>
      <c r="S877" s="82">
        <f t="shared" si="114"/>
        <v>-11650</v>
      </c>
      <c r="T877" s="85">
        <f t="shared" si="115"/>
        <v>-0.35169727323316635</v>
      </c>
      <c r="U877" s="153">
        <f>IFERROR(VLOOKUP(B877,'Balancete acumulado 2019'!$B$10:$I$1047,8,0),0)</f>
        <v>-66755.399999999994</v>
      </c>
    </row>
    <row r="878" spans="1:21">
      <c r="A878"/>
      <c r="B878" s="35" t="s">
        <v>6020</v>
      </c>
      <c r="C878" s="34" t="s">
        <v>6021</v>
      </c>
      <c r="D878" s="35" t="s">
        <v>6022</v>
      </c>
      <c r="E878" s="139" t="s">
        <v>6063</v>
      </c>
      <c r="F878" s="5">
        <f t="shared" si="112"/>
        <v>18</v>
      </c>
      <c r="G878" s="5" t="str">
        <f t="shared" si="113"/>
        <v>8</v>
      </c>
      <c r="H878" s="81">
        <f>IFERROR(VLOOKUP(B878,'1º SEM 2019'!$B:$I,8,0),0)</f>
        <v>0</v>
      </c>
      <c r="I878" s="81">
        <f>IFERROR(VLOOKUP(B878,'07.2019'!$B$10:$J$954,8,0),0)</f>
        <v>0</v>
      </c>
      <c r="J878" s="81">
        <f>IFERROR(VLOOKUP(B878,'08.2019'!$B$10:$J$983,8,0),0)</f>
        <v>0</v>
      </c>
      <c r="K878" s="82">
        <f t="shared" si="116"/>
        <v>0</v>
      </c>
      <c r="L878" s="81">
        <f>IFERROR(VLOOKUP(B878,'09.2019'!$B$12:$J$998,8,0),0)</f>
        <v>0</v>
      </c>
      <c r="M878" s="82">
        <f t="shared" si="117"/>
        <v>0</v>
      </c>
      <c r="N878" s="81">
        <f>IFERROR(VLOOKUP(B878,'Balancete 10.2019'!$B$10:$J$1020,8,0),0)</f>
        <v>-1568.1</v>
      </c>
      <c r="O878" s="82">
        <f t="shared" si="118"/>
        <v>-1568.1</v>
      </c>
      <c r="P878" s="153">
        <f>IFERROR(VLOOKUP(B878,'Balancete 11.2019'!$B$11:$I$1020,8,0),0)</f>
        <v>-1568.1</v>
      </c>
      <c r="Q878" s="82">
        <f t="shared" si="119"/>
        <v>0</v>
      </c>
      <c r="R878" s="153">
        <f>IFERROR(VLOOKUP(B878,'Balancete 12.2019'!$B$10:$I$1033,8,0),0)</f>
        <v>-1568.1</v>
      </c>
      <c r="S878" s="82">
        <f t="shared" si="114"/>
        <v>0</v>
      </c>
      <c r="T878" s="85">
        <f t="shared" si="115"/>
        <v>0</v>
      </c>
      <c r="U878" s="153">
        <f>IFERROR(VLOOKUP(B878,'Balancete acumulado 2019'!$B$10:$I$1047,8,0),0)</f>
        <v>-1568.1</v>
      </c>
    </row>
    <row r="879" spans="1:21" hidden="1">
      <c r="A879"/>
      <c r="B879" s="35" t="s">
        <v>5000</v>
      </c>
      <c r="C879" s="34" t="s">
        <v>1</v>
      </c>
      <c r="D879" s="35" t="s">
        <v>5001</v>
      </c>
      <c r="E879" s="139"/>
      <c r="F879" s="5">
        <f t="shared" si="112"/>
        <v>13</v>
      </c>
      <c r="G879" s="5" t="str">
        <f t="shared" si="113"/>
        <v>8</v>
      </c>
      <c r="H879" s="81">
        <f>IFERROR(VLOOKUP(B879,'1º SEM 2019'!$B:$I,8,0),0)</f>
        <v>-6500</v>
      </c>
      <c r="I879" s="81">
        <f>IFERROR(VLOOKUP(B879,'07.2019'!$B$10:$J$954,8,0),0)</f>
        <v>0</v>
      </c>
      <c r="J879" s="81">
        <f>IFERROR(VLOOKUP(B879,'08.2019'!$B$10:$J$983,8,0),0)</f>
        <v>-4900</v>
      </c>
      <c r="K879" s="82">
        <f t="shared" si="116"/>
        <v>-4900</v>
      </c>
      <c r="L879" s="81">
        <f>IFERROR(VLOOKUP(B879,'09.2019'!$B$12:$J$998,8,0),0)</f>
        <v>-5200</v>
      </c>
      <c r="M879" s="82">
        <f t="shared" si="117"/>
        <v>-300</v>
      </c>
      <c r="N879" s="81">
        <f>IFERROR(VLOOKUP(B879,'Balancete 10.2019'!$B$10:$J$1020,8,0),0)</f>
        <v>-5200</v>
      </c>
      <c r="O879" s="82">
        <f t="shared" si="118"/>
        <v>0</v>
      </c>
      <c r="P879" s="153">
        <f>IFERROR(VLOOKUP(B879,'Balancete 11.2019'!$B$11:$I$1020,8,0),0)</f>
        <v>-5800</v>
      </c>
      <c r="Q879" s="82">
        <f t="shared" si="119"/>
        <v>-600</v>
      </c>
      <c r="R879" s="153">
        <f>IFERROR(VLOOKUP(B879,'Balancete 12.2019'!$B$10:$I$1033,8,0),0)</f>
        <v>-5800</v>
      </c>
      <c r="S879" s="82">
        <f t="shared" si="114"/>
        <v>0</v>
      </c>
      <c r="T879" s="85">
        <f t="shared" si="115"/>
        <v>-1</v>
      </c>
      <c r="U879" s="153">
        <f>IFERROR(VLOOKUP(B879,'Balancete acumulado 2019'!$B$10:$I$1047,8,0),0)</f>
        <v>-12300</v>
      </c>
    </row>
    <row r="880" spans="1:21">
      <c r="A880"/>
      <c r="B880" s="35" t="s">
        <v>5002</v>
      </c>
      <c r="C880" s="34" t="s">
        <v>5003</v>
      </c>
      <c r="D880" s="35" t="s">
        <v>5004</v>
      </c>
      <c r="E880" s="139" t="s">
        <v>6063</v>
      </c>
      <c r="F880" s="5">
        <f t="shared" si="112"/>
        <v>18</v>
      </c>
      <c r="G880" s="5" t="str">
        <f t="shared" si="113"/>
        <v>8</v>
      </c>
      <c r="H880" s="81">
        <f>IFERROR(VLOOKUP(B880,'1º SEM 2019'!$B:$I,8,0),0)</f>
        <v>-6500</v>
      </c>
      <c r="I880" s="81">
        <f>IFERROR(VLOOKUP(B880,'07.2019'!$B$10:$J$954,8,0),0)</f>
        <v>0</v>
      </c>
      <c r="J880" s="81">
        <f>IFERROR(VLOOKUP(B880,'08.2019'!$B$10:$J$983,8,0),0)</f>
        <v>-4900</v>
      </c>
      <c r="K880" s="82">
        <f t="shared" si="116"/>
        <v>-4900</v>
      </c>
      <c r="L880" s="81">
        <f>IFERROR(VLOOKUP(B880,'09.2019'!$B$12:$J$998,8,0),0)</f>
        <v>-5200</v>
      </c>
      <c r="M880" s="82">
        <f t="shared" si="117"/>
        <v>-300</v>
      </c>
      <c r="N880" s="81">
        <f>IFERROR(VLOOKUP(B880,'Balancete 10.2019'!$B$10:$J$1020,8,0),0)</f>
        <v>-5200</v>
      </c>
      <c r="O880" s="82">
        <f t="shared" si="118"/>
        <v>0</v>
      </c>
      <c r="P880" s="153">
        <f>IFERROR(VLOOKUP(B880,'Balancete 11.2019'!$B$11:$I$1020,8,0),0)</f>
        <v>-5800</v>
      </c>
      <c r="Q880" s="82">
        <f t="shared" si="119"/>
        <v>-600</v>
      </c>
      <c r="R880" s="153">
        <f>IFERROR(VLOOKUP(B880,'Balancete 12.2019'!$B$10:$I$1033,8,0),0)</f>
        <v>-5800</v>
      </c>
      <c r="S880" s="82">
        <f t="shared" si="114"/>
        <v>0</v>
      </c>
      <c r="T880" s="85">
        <f t="shared" si="115"/>
        <v>-1</v>
      </c>
      <c r="U880" s="153">
        <f>IFERROR(VLOOKUP(B880,'Balancete acumulado 2019'!$B$10:$I$1047,8,0),0)</f>
        <v>-12300</v>
      </c>
    </row>
    <row r="881" spans="1:21" hidden="1">
      <c r="A881"/>
      <c r="B881" s="35" t="s">
        <v>5005</v>
      </c>
      <c r="C881" s="34" t="s">
        <v>1</v>
      </c>
      <c r="D881" s="35" t="s">
        <v>5006</v>
      </c>
      <c r="E881" s="139"/>
      <c r="F881" s="5">
        <f t="shared" si="112"/>
        <v>13</v>
      </c>
      <c r="G881" s="5" t="str">
        <f t="shared" si="113"/>
        <v>8</v>
      </c>
      <c r="H881" s="81">
        <f>IFERROR(VLOOKUP(B881,'1º SEM 2019'!$B:$I,8,0),0)</f>
        <v>-149939.22</v>
      </c>
      <c r="I881" s="81">
        <f>IFERROR(VLOOKUP(B881,'07.2019'!$B$10:$J$954,8,0),0)</f>
        <v>-18634.169999999998</v>
      </c>
      <c r="J881" s="81">
        <f>IFERROR(VLOOKUP(B881,'08.2019'!$B$10:$J$983,8,0),0)</f>
        <v>-35920.949999999997</v>
      </c>
      <c r="K881" s="82">
        <f t="shared" si="116"/>
        <v>-17286.78</v>
      </c>
      <c r="L881" s="81">
        <f>IFERROR(VLOOKUP(B881,'09.2019'!$B$12:$J$998,8,0),0)</f>
        <v>-52762.53</v>
      </c>
      <c r="M881" s="82">
        <f t="shared" si="117"/>
        <v>-16841.580000000002</v>
      </c>
      <c r="N881" s="81">
        <f>IFERROR(VLOOKUP(B881,'Balancete 10.2019'!$B$10:$J$1020,8,0),0)</f>
        <v>-72944.19</v>
      </c>
      <c r="O881" s="82">
        <f t="shared" si="118"/>
        <v>-20181.660000000003</v>
      </c>
      <c r="P881" s="153">
        <f>IFERROR(VLOOKUP(B881,'Balancete 11.2019'!$B$11:$I$1020,8,0),0)</f>
        <v>-96965.45</v>
      </c>
      <c r="Q881" s="82">
        <f t="shared" si="119"/>
        <v>-24021.259999999995</v>
      </c>
      <c r="R881" s="153">
        <f>IFERROR(VLOOKUP(B881,'Balancete 12.2019'!$B$10:$I$1033,8,0),0)</f>
        <v>-122118.99</v>
      </c>
      <c r="S881" s="82">
        <f t="shared" si="114"/>
        <v>-25153.540000000008</v>
      </c>
      <c r="T881" s="85">
        <f t="shared" si="115"/>
        <v>4.7136578181161681E-2</v>
      </c>
      <c r="U881" s="153">
        <f>IFERROR(VLOOKUP(B881,'Balancete acumulado 2019'!$B$10:$I$1047,8,0),0)</f>
        <v>-272058.21000000002</v>
      </c>
    </row>
    <row r="882" spans="1:21">
      <c r="A882"/>
      <c r="B882" s="35" t="s">
        <v>5007</v>
      </c>
      <c r="C882" s="34" t="s">
        <v>5008</v>
      </c>
      <c r="D882" s="35" t="s">
        <v>5009</v>
      </c>
      <c r="E882" s="139" t="s">
        <v>6063</v>
      </c>
      <c r="F882" s="5">
        <f t="shared" si="112"/>
        <v>18</v>
      </c>
      <c r="G882" s="5" t="str">
        <f t="shared" si="113"/>
        <v>8</v>
      </c>
      <c r="H882" s="81">
        <f>IFERROR(VLOOKUP(B882,'1º SEM 2019'!$B:$I,8,0),0)</f>
        <v>-18264.349999999999</v>
      </c>
      <c r="I882" s="81">
        <f>IFERROR(VLOOKUP(B882,'07.2019'!$B$10:$J$954,8,0),0)</f>
        <v>0</v>
      </c>
      <c r="J882" s="81">
        <f>IFERROR(VLOOKUP(B882,'08.2019'!$B$10:$J$983,8,0),0)</f>
        <v>0</v>
      </c>
      <c r="K882" s="82">
        <f t="shared" si="116"/>
        <v>0</v>
      </c>
      <c r="L882" s="81">
        <f>IFERROR(VLOOKUP(B882,'09.2019'!$B$12:$J$998,8,0),0)</f>
        <v>0</v>
      </c>
      <c r="M882" s="82">
        <f t="shared" si="117"/>
        <v>0</v>
      </c>
      <c r="N882" s="81">
        <f>IFERROR(VLOOKUP(B882,'Balancete 10.2019'!$B$10:$J$1020,8,0),0)</f>
        <v>0</v>
      </c>
      <c r="O882" s="82">
        <f t="shared" si="118"/>
        <v>0</v>
      </c>
      <c r="P882" s="153">
        <f>IFERROR(VLOOKUP(B882,'Balancete 11.2019'!$B$11:$I$1020,8,0),0)</f>
        <v>0</v>
      </c>
      <c r="Q882" s="82">
        <f t="shared" si="119"/>
        <v>0</v>
      </c>
      <c r="R882" s="153">
        <f>IFERROR(VLOOKUP(B882,'Balancete 12.2019'!$B$10:$I$1033,8,0),0)</f>
        <v>-2198.71</v>
      </c>
      <c r="S882" s="82">
        <f t="shared" si="114"/>
        <v>-2198.71</v>
      </c>
      <c r="T882" s="85">
        <f t="shared" si="115"/>
        <v>0</v>
      </c>
      <c r="U882" s="153">
        <f>IFERROR(VLOOKUP(B882,'Balancete acumulado 2019'!$B$10:$I$1047,8,0),0)</f>
        <v>-20463.060000000001</v>
      </c>
    </row>
    <row r="883" spans="1:21">
      <c r="A883"/>
      <c r="B883" s="35" t="s">
        <v>5010</v>
      </c>
      <c r="C883" s="34" t="s">
        <v>5011</v>
      </c>
      <c r="D883" s="35" t="s">
        <v>5012</v>
      </c>
      <c r="E883" s="139" t="s">
        <v>6063</v>
      </c>
      <c r="F883" s="5">
        <f t="shared" si="112"/>
        <v>18</v>
      </c>
      <c r="G883" s="5" t="str">
        <f t="shared" si="113"/>
        <v>8</v>
      </c>
      <c r="H883" s="81">
        <f>IFERROR(VLOOKUP(B883,'1º SEM 2019'!$B:$I,8,0),0)</f>
        <v>-10442.120000000001</v>
      </c>
      <c r="I883" s="81">
        <f>IFERROR(VLOOKUP(B883,'07.2019'!$B$10:$J$954,8,0),0)</f>
        <v>-5789.39</v>
      </c>
      <c r="J883" s="81">
        <f>IFERROR(VLOOKUP(B883,'08.2019'!$B$10:$J$983,8,0),0)</f>
        <v>-10055.26</v>
      </c>
      <c r="K883" s="82">
        <f t="shared" si="116"/>
        <v>-4265.87</v>
      </c>
      <c r="L883" s="81">
        <f>IFERROR(VLOOKUP(B883,'09.2019'!$B$12:$J$998,8,0),0)</f>
        <v>-14321.13</v>
      </c>
      <c r="M883" s="82">
        <f t="shared" si="117"/>
        <v>-4265.869999999999</v>
      </c>
      <c r="N883" s="81">
        <f>IFERROR(VLOOKUP(B883,'Balancete 10.2019'!$B$10:$J$1020,8,0),0)</f>
        <v>-18587</v>
      </c>
      <c r="O883" s="82">
        <f t="shared" si="118"/>
        <v>-4265.8700000000008</v>
      </c>
      <c r="P883" s="153">
        <f>IFERROR(VLOOKUP(B883,'Balancete 11.2019'!$B$11:$I$1020,8,0),0)</f>
        <v>-22852.880000000001</v>
      </c>
      <c r="Q883" s="82">
        <f t="shared" si="119"/>
        <v>-4265.880000000001</v>
      </c>
      <c r="R883" s="153">
        <f>IFERROR(VLOOKUP(B883,'Balancete 12.2019'!$B$10:$I$1033,8,0),0)</f>
        <v>-24475.64</v>
      </c>
      <c r="S883" s="82">
        <f t="shared" si="114"/>
        <v>-1622.7599999999984</v>
      </c>
      <c r="T883" s="85">
        <f t="shared" si="115"/>
        <v>-0.61959548791808539</v>
      </c>
      <c r="U883" s="153">
        <f>IFERROR(VLOOKUP(B883,'Balancete acumulado 2019'!$B$10:$I$1047,8,0),0)</f>
        <v>-34917.760000000002</v>
      </c>
    </row>
    <row r="884" spans="1:21">
      <c r="A884"/>
      <c r="B884" s="35" t="s">
        <v>5013</v>
      </c>
      <c r="C884" s="34" t="s">
        <v>5014</v>
      </c>
      <c r="D884" s="35" t="s">
        <v>5015</v>
      </c>
      <c r="E884" s="139" t="s">
        <v>6063</v>
      </c>
      <c r="F884" s="5">
        <f t="shared" si="112"/>
        <v>18</v>
      </c>
      <c r="G884" s="5" t="str">
        <f t="shared" si="113"/>
        <v>8</v>
      </c>
      <c r="H884" s="81">
        <f>IFERROR(VLOOKUP(B884,'1º SEM 2019'!$B:$I,8,0),0)</f>
        <v>-90714.52</v>
      </c>
      <c r="I884" s="81">
        <f>IFERROR(VLOOKUP(B884,'07.2019'!$B$10:$J$954,8,0),0)</f>
        <v>-10965.33</v>
      </c>
      <c r="J884" s="81">
        <f>IFERROR(VLOOKUP(B884,'08.2019'!$B$10:$J$983,8,0),0)</f>
        <v>-22157.87</v>
      </c>
      <c r="K884" s="82">
        <f t="shared" si="116"/>
        <v>-11192.539999999999</v>
      </c>
      <c r="L884" s="81">
        <f>IFERROR(VLOOKUP(B884,'09.2019'!$B$12:$J$998,8,0),0)</f>
        <v>-32865.57</v>
      </c>
      <c r="M884" s="82">
        <f t="shared" si="117"/>
        <v>-10707.7</v>
      </c>
      <c r="N884" s="81">
        <f>IFERROR(VLOOKUP(B884,'Balancete 10.2019'!$B$10:$J$1020,8,0),0)</f>
        <v>-46711.43</v>
      </c>
      <c r="O884" s="82">
        <f t="shared" si="118"/>
        <v>-13845.86</v>
      </c>
      <c r="P884" s="153">
        <f>IFERROR(VLOOKUP(B884,'Balancete 11.2019'!$B$11:$I$1020,8,0),0)</f>
        <v>-59221.29</v>
      </c>
      <c r="Q884" s="82">
        <f t="shared" si="119"/>
        <v>-12509.86</v>
      </c>
      <c r="R884" s="153">
        <f>IFERROR(VLOOKUP(B884,'Balancete 12.2019'!$B$10:$I$1033,8,0),0)</f>
        <v>-73387.039999999994</v>
      </c>
      <c r="S884" s="82">
        <f t="shared" si="114"/>
        <v>-14165.749999999993</v>
      </c>
      <c r="T884" s="85">
        <f t="shared" si="115"/>
        <v>0.13236678907677568</v>
      </c>
      <c r="U884" s="153">
        <f>IFERROR(VLOOKUP(B884,'Balancete acumulado 2019'!$B$10:$I$1047,8,0),0)</f>
        <v>-164101.56</v>
      </c>
    </row>
    <row r="885" spans="1:21">
      <c r="A885"/>
      <c r="B885" s="35" t="s">
        <v>5016</v>
      </c>
      <c r="C885" s="34" t="s">
        <v>5017</v>
      </c>
      <c r="D885" s="35" t="s">
        <v>5018</v>
      </c>
      <c r="E885" s="139" t="s">
        <v>6063</v>
      </c>
      <c r="F885" s="5">
        <f t="shared" si="112"/>
        <v>18</v>
      </c>
      <c r="G885" s="5" t="str">
        <f t="shared" si="113"/>
        <v>8</v>
      </c>
      <c r="H885" s="81">
        <f>IFERROR(VLOOKUP(B885,'1º SEM 2019'!$B:$I,8,0),0)</f>
        <v>-30518.23</v>
      </c>
      <c r="I885" s="81">
        <f>IFERROR(VLOOKUP(B885,'07.2019'!$B$10:$J$954,8,0),0)</f>
        <v>-1879.45</v>
      </c>
      <c r="J885" s="81">
        <f>IFERROR(VLOOKUP(B885,'08.2019'!$B$10:$J$983,8,0),0)</f>
        <v>-3707.82</v>
      </c>
      <c r="K885" s="82">
        <f t="shared" si="116"/>
        <v>-1828.3700000000001</v>
      </c>
      <c r="L885" s="81">
        <f>IFERROR(VLOOKUP(B885,'09.2019'!$B$12:$J$998,8,0),0)</f>
        <v>-5575.83</v>
      </c>
      <c r="M885" s="82">
        <f t="shared" si="117"/>
        <v>-1868.0099999999998</v>
      </c>
      <c r="N885" s="81">
        <f>IFERROR(VLOOKUP(B885,'Balancete 10.2019'!$B$10:$J$1020,8,0),0)</f>
        <v>-7645.76</v>
      </c>
      <c r="O885" s="82">
        <f t="shared" si="118"/>
        <v>-2069.9300000000003</v>
      </c>
      <c r="P885" s="153">
        <f>IFERROR(VLOOKUP(B885,'Balancete 11.2019'!$B$11:$I$1020,8,0),0)</f>
        <v>-14891.28</v>
      </c>
      <c r="Q885" s="82">
        <f t="shared" si="119"/>
        <v>-7245.52</v>
      </c>
      <c r="R885" s="153">
        <f>IFERROR(VLOOKUP(B885,'Balancete 12.2019'!$B$10:$I$1033,8,0),0)</f>
        <v>-22057.599999999999</v>
      </c>
      <c r="S885" s="82">
        <f t="shared" si="114"/>
        <v>-7166.3199999999979</v>
      </c>
      <c r="T885" s="85">
        <f t="shared" si="115"/>
        <v>-1.0930892468725806E-2</v>
      </c>
      <c r="U885" s="153">
        <f>IFERROR(VLOOKUP(B885,'Balancete acumulado 2019'!$B$10:$I$1047,8,0),0)</f>
        <v>-52575.83</v>
      </c>
    </row>
    <row r="886" spans="1:21" hidden="1">
      <c r="A886"/>
      <c r="B886" s="35" t="s">
        <v>5019</v>
      </c>
      <c r="C886" s="34" t="s">
        <v>1</v>
      </c>
      <c r="D886" s="35" t="s">
        <v>5020</v>
      </c>
      <c r="E886" s="139"/>
      <c r="F886" s="5">
        <f t="shared" si="112"/>
        <v>13</v>
      </c>
      <c r="G886" s="5" t="str">
        <f t="shared" si="113"/>
        <v>8</v>
      </c>
      <c r="H886" s="81">
        <f>IFERROR(VLOOKUP(B886,'1º SEM 2019'!$B:$I,8,0),0)</f>
        <v>-704282.44</v>
      </c>
      <c r="I886" s="81">
        <f>IFERROR(VLOOKUP(B886,'07.2019'!$B$10:$J$954,8,0),0)</f>
        <v>-99225.3</v>
      </c>
      <c r="J886" s="81">
        <f>IFERROR(VLOOKUP(B886,'08.2019'!$B$10:$J$983,8,0),0)</f>
        <v>-208280.02</v>
      </c>
      <c r="K886" s="82">
        <f t="shared" si="116"/>
        <v>-109054.71999999999</v>
      </c>
      <c r="L886" s="81">
        <f>IFERROR(VLOOKUP(B886,'09.2019'!$B$12:$J$998,8,0),0)</f>
        <v>-325722.32</v>
      </c>
      <c r="M886" s="82">
        <f t="shared" si="117"/>
        <v>-117442.30000000002</v>
      </c>
      <c r="N886" s="81">
        <f>IFERROR(VLOOKUP(B886,'Balancete 10.2019'!$B$10:$J$1020,8,0),0)</f>
        <v>-436288.15</v>
      </c>
      <c r="O886" s="82">
        <f t="shared" si="118"/>
        <v>-110565.83000000002</v>
      </c>
      <c r="P886" s="153">
        <f>IFERROR(VLOOKUP(B886,'Balancete 11.2019'!$B$11:$I$1020,8,0),0)</f>
        <v>-547008.1</v>
      </c>
      <c r="Q886" s="82">
        <f t="shared" si="119"/>
        <v>-110719.94999999995</v>
      </c>
      <c r="R886" s="153">
        <f>IFERROR(VLOOKUP(B886,'Balancete 12.2019'!$B$10:$I$1033,8,0),0)</f>
        <v>-676546.59</v>
      </c>
      <c r="S886" s="82">
        <f t="shared" si="114"/>
        <v>-129538.48999999999</v>
      </c>
      <c r="T886" s="85">
        <f t="shared" si="115"/>
        <v>0.16996521403775966</v>
      </c>
      <c r="U886" s="153">
        <f>IFERROR(VLOOKUP(B886,'Balancete acumulado 2019'!$B$10:$I$1047,8,0),0)</f>
        <v>-1380829.03</v>
      </c>
    </row>
    <row r="887" spans="1:21">
      <c r="A887"/>
      <c r="B887" s="35" t="s">
        <v>5021</v>
      </c>
      <c r="C887" s="34" t="s">
        <v>5022</v>
      </c>
      <c r="D887" s="35" t="s">
        <v>5023</v>
      </c>
      <c r="E887" s="139" t="s">
        <v>6063</v>
      </c>
      <c r="F887" s="5">
        <f t="shared" si="112"/>
        <v>18</v>
      </c>
      <c r="G887" s="5" t="str">
        <f t="shared" si="113"/>
        <v>8</v>
      </c>
      <c r="H887" s="81">
        <f>IFERROR(VLOOKUP(B887,'1º SEM 2019'!$B:$I,8,0),0)</f>
        <v>-375650.44</v>
      </c>
      <c r="I887" s="81">
        <f>IFERROR(VLOOKUP(B887,'07.2019'!$B$10:$J$954,8,0),0)</f>
        <v>-51072.19</v>
      </c>
      <c r="J887" s="81">
        <f>IFERROR(VLOOKUP(B887,'08.2019'!$B$10:$J$983,8,0),0)</f>
        <v>-97015.59</v>
      </c>
      <c r="K887" s="82">
        <f t="shared" si="116"/>
        <v>-45943.399999999994</v>
      </c>
      <c r="L887" s="81">
        <f>IFERROR(VLOOKUP(B887,'09.2019'!$B$12:$J$998,8,0),0)</f>
        <v>-128044.7</v>
      </c>
      <c r="M887" s="82">
        <f t="shared" si="117"/>
        <v>-31029.11</v>
      </c>
      <c r="N887" s="81">
        <f>IFERROR(VLOOKUP(B887,'Balancete 10.2019'!$B$10:$J$1020,8,0),0)</f>
        <v>-145801.17000000001</v>
      </c>
      <c r="O887" s="82">
        <f t="shared" si="118"/>
        <v>-17756.470000000016</v>
      </c>
      <c r="P887" s="153">
        <f>IFERROR(VLOOKUP(B887,'Balancete 11.2019'!$B$11:$I$1020,8,0),0)</f>
        <v>-163959.73000000001</v>
      </c>
      <c r="Q887" s="82">
        <f t="shared" si="119"/>
        <v>-18158.559999999998</v>
      </c>
      <c r="R887" s="153">
        <f>IFERROR(VLOOKUP(B887,'Balancete 12.2019'!$B$10:$I$1033,8,0),0)</f>
        <v>-182034.73</v>
      </c>
      <c r="S887" s="82">
        <f t="shared" si="114"/>
        <v>-18075</v>
      </c>
      <c r="T887" s="85">
        <f t="shared" si="115"/>
        <v>-4.6016864773417154E-3</v>
      </c>
      <c r="U887" s="153">
        <f>IFERROR(VLOOKUP(B887,'Balancete acumulado 2019'!$B$10:$I$1047,8,0),0)</f>
        <v>-557685.17000000004</v>
      </c>
    </row>
    <row r="888" spans="1:21">
      <c r="A888"/>
      <c r="B888" s="35" t="s">
        <v>5024</v>
      </c>
      <c r="C888" s="34" t="s">
        <v>5025</v>
      </c>
      <c r="D888" s="35" t="s">
        <v>5026</v>
      </c>
      <c r="E888" s="139" t="s">
        <v>6063</v>
      </c>
      <c r="F888" s="5">
        <f t="shared" si="112"/>
        <v>18</v>
      </c>
      <c r="G888" s="5" t="str">
        <f t="shared" si="113"/>
        <v>8</v>
      </c>
      <c r="H888" s="81">
        <f>IFERROR(VLOOKUP(B888,'1º SEM 2019'!$B:$I,8,0),0)</f>
        <v>-165310.56</v>
      </c>
      <c r="I888" s="81">
        <f>IFERROR(VLOOKUP(B888,'07.2019'!$B$10:$J$954,8,0),0)</f>
        <v>-29183.13</v>
      </c>
      <c r="J888" s="81">
        <f>IFERROR(VLOOKUP(B888,'08.2019'!$B$10:$J$983,8,0),0)</f>
        <v>-59553.89</v>
      </c>
      <c r="K888" s="82">
        <f t="shared" si="116"/>
        <v>-30370.76</v>
      </c>
      <c r="L888" s="81">
        <f>IFERROR(VLOOKUP(B888,'09.2019'!$B$12:$J$998,8,0),0)</f>
        <v>-97023.15</v>
      </c>
      <c r="M888" s="82">
        <f t="shared" si="117"/>
        <v>-37469.259999999995</v>
      </c>
      <c r="N888" s="81">
        <f>IFERROR(VLOOKUP(B888,'Balancete 10.2019'!$B$10:$J$1020,8,0),0)</f>
        <v>-132347.17000000001</v>
      </c>
      <c r="O888" s="82">
        <f t="shared" si="118"/>
        <v>-35324.020000000019</v>
      </c>
      <c r="P888" s="153">
        <f>IFERROR(VLOOKUP(B888,'Balancete 11.2019'!$B$11:$I$1020,8,0),0)</f>
        <v>-173940.29</v>
      </c>
      <c r="Q888" s="82">
        <f t="shared" si="119"/>
        <v>-41593.119999999995</v>
      </c>
      <c r="R888" s="153">
        <f>IFERROR(VLOOKUP(B888,'Balancete 12.2019'!$B$10:$I$1033,8,0),0)</f>
        <v>-216699.79</v>
      </c>
      <c r="S888" s="82">
        <f t="shared" si="114"/>
        <v>-42759.5</v>
      </c>
      <c r="T888" s="85">
        <f t="shared" si="115"/>
        <v>2.8042618586920254E-2</v>
      </c>
      <c r="U888" s="153">
        <f>IFERROR(VLOOKUP(B888,'Balancete acumulado 2019'!$B$10:$I$1047,8,0),0)</f>
        <v>-382010.35</v>
      </c>
    </row>
    <row r="889" spans="1:21">
      <c r="A889"/>
      <c r="B889" s="35" t="s">
        <v>5832</v>
      </c>
      <c r="C889" s="34" t="s">
        <v>5833</v>
      </c>
      <c r="D889" s="35" t="s">
        <v>5834</v>
      </c>
      <c r="E889" s="139" t="s">
        <v>6063</v>
      </c>
      <c r="F889" s="5">
        <f t="shared" si="112"/>
        <v>18</v>
      </c>
      <c r="G889" s="5" t="str">
        <f t="shared" si="113"/>
        <v>8</v>
      </c>
      <c r="H889" s="81">
        <f>IFERROR(VLOOKUP(B889,'1º SEM 2019'!$B:$I,8,0),0)</f>
        <v>0</v>
      </c>
      <c r="I889" s="81">
        <f>IFERROR(VLOOKUP(B889,'07.2019'!$B$10:$J$954,8,0),0)</f>
        <v>0</v>
      </c>
      <c r="J889" s="81">
        <f>IFERROR(VLOOKUP(B889,'08.2019'!$B$10:$J$983,8,0),0)</f>
        <v>0</v>
      </c>
      <c r="K889" s="82">
        <f t="shared" si="116"/>
        <v>0</v>
      </c>
      <c r="L889" s="81">
        <f>IFERROR(VLOOKUP(B889,'09.2019'!$B$12:$J$998,8,0),0)</f>
        <v>-7554.32</v>
      </c>
      <c r="M889" s="82">
        <f t="shared" si="117"/>
        <v>-7554.32</v>
      </c>
      <c r="N889" s="81">
        <f>IFERROR(VLOOKUP(B889,'Balancete 10.2019'!$B$10:$J$1020,8,0),0)</f>
        <v>-16758.689999999999</v>
      </c>
      <c r="O889" s="82">
        <f t="shared" si="118"/>
        <v>-9204.369999999999</v>
      </c>
      <c r="P889" s="153">
        <f>IFERROR(VLOOKUP(B889,'Balancete 11.2019'!$B$11:$I$1020,8,0),0)</f>
        <v>-23970.71</v>
      </c>
      <c r="Q889" s="82">
        <f t="shared" si="119"/>
        <v>-7212.02</v>
      </c>
      <c r="R889" s="153">
        <f>IFERROR(VLOOKUP(B889,'Balancete 12.2019'!$B$10:$I$1033,8,0),0)</f>
        <v>-34288.36</v>
      </c>
      <c r="S889" s="82">
        <f t="shared" si="114"/>
        <v>-10317.650000000001</v>
      </c>
      <c r="T889" s="85">
        <f t="shared" si="115"/>
        <v>0.43061860616027148</v>
      </c>
      <c r="U889" s="153">
        <f>IFERROR(VLOOKUP(B889,'Balancete acumulado 2019'!$B$10:$I$1047,8,0),0)</f>
        <v>-34288.36</v>
      </c>
    </row>
    <row r="890" spans="1:21">
      <c r="A890"/>
      <c r="B890" s="35" t="s">
        <v>5027</v>
      </c>
      <c r="C890" s="34" t="s">
        <v>5028</v>
      </c>
      <c r="D890" s="35" t="s">
        <v>5029</v>
      </c>
      <c r="E890" s="139" t="s">
        <v>6063</v>
      </c>
      <c r="F890" s="5">
        <f t="shared" si="112"/>
        <v>18</v>
      </c>
      <c r="G890" s="5" t="str">
        <f t="shared" si="113"/>
        <v>8</v>
      </c>
      <c r="H890" s="81">
        <f>IFERROR(VLOOKUP(B890,'1º SEM 2019'!$B:$I,8,0),0)</f>
        <v>-34915.61</v>
      </c>
      <c r="I890" s="81">
        <f>IFERROR(VLOOKUP(B890,'07.2019'!$B$10:$J$954,8,0),0)</f>
        <v>0</v>
      </c>
      <c r="J890" s="81">
        <f>IFERROR(VLOOKUP(B890,'08.2019'!$B$10:$J$983,8,0),0)</f>
        <v>-6537.35</v>
      </c>
      <c r="K890" s="82">
        <f t="shared" si="116"/>
        <v>-6537.35</v>
      </c>
      <c r="L890" s="81">
        <f>IFERROR(VLOOKUP(B890,'09.2019'!$B$12:$J$998,8,0),0)</f>
        <v>-13133.69</v>
      </c>
      <c r="M890" s="82">
        <f t="shared" si="117"/>
        <v>-6596.34</v>
      </c>
      <c r="N890" s="81">
        <f>IFERROR(VLOOKUP(B890,'Balancete 10.2019'!$B$10:$J$1020,8,0),0)</f>
        <v>-19890.71</v>
      </c>
      <c r="O890" s="82">
        <f t="shared" si="118"/>
        <v>-6757.0199999999986</v>
      </c>
      <c r="P890" s="153">
        <f>IFERROR(VLOOKUP(B890,'Balancete 11.2019'!$B$11:$I$1020,8,0),0)</f>
        <v>-25975.78</v>
      </c>
      <c r="Q890" s="82">
        <f t="shared" si="119"/>
        <v>-6085.07</v>
      </c>
      <c r="R890" s="153">
        <f>IFERROR(VLOOKUP(B890,'Balancete 12.2019'!$B$10:$I$1033,8,0),0)</f>
        <v>-32344.9</v>
      </c>
      <c r="S890" s="82">
        <f t="shared" si="114"/>
        <v>-6369.1200000000026</v>
      </c>
      <c r="T890" s="85">
        <f t="shared" si="115"/>
        <v>4.667982455419617E-2</v>
      </c>
      <c r="U890" s="153">
        <f>IFERROR(VLOOKUP(B890,'Balancete acumulado 2019'!$B$10:$I$1047,8,0),0)</f>
        <v>-67260.509999999995</v>
      </c>
    </row>
    <row r="891" spans="1:21">
      <c r="A891"/>
      <c r="B891" s="35" t="s">
        <v>5871</v>
      </c>
      <c r="C891" s="34" t="s">
        <v>5872</v>
      </c>
      <c r="D891" s="35" t="s">
        <v>5873</v>
      </c>
      <c r="E891" s="139" t="s">
        <v>6063</v>
      </c>
      <c r="F891" s="5">
        <f t="shared" si="112"/>
        <v>18</v>
      </c>
      <c r="G891" s="5" t="str">
        <f t="shared" si="113"/>
        <v>8</v>
      </c>
      <c r="H891" s="81">
        <f>IFERROR(VLOOKUP(B891,'1º SEM 2019'!$B:$I,8,0),0)</f>
        <v>0</v>
      </c>
      <c r="I891" s="81">
        <f>IFERROR(VLOOKUP(B891,'07.2019'!$B$10:$J$954,8,0),0)</f>
        <v>0</v>
      </c>
      <c r="J891" s="81">
        <f>IFERROR(VLOOKUP(B891,'08.2019'!$B$10:$J$983,8,0),0)</f>
        <v>0</v>
      </c>
      <c r="K891" s="82">
        <f t="shared" si="116"/>
        <v>0</v>
      </c>
      <c r="L891" s="81">
        <f>IFERROR(VLOOKUP(B891,'09.2019'!$B$12:$J$998,8,0),0)</f>
        <v>-9512.68</v>
      </c>
      <c r="M891" s="82">
        <f t="shared" si="117"/>
        <v>-9512.68</v>
      </c>
      <c r="N891" s="81">
        <f>IFERROR(VLOOKUP(B891,'Balancete 10.2019'!$B$10:$J$1020,8,0),0)</f>
        <v>-18985.66</v>
      </c>
      <c r="O891" s="82">
        <f t="shared" si="118"/>
        <v>-9472.98</v>
      </c>
      <c r="P891" s="153">
        <f>IFERROR(VLOOKUP(B891,'Balancete 11.2019'!$B$11:$I$1020,8,0),0)</f>
        <v>-32407.86</v>
      </c>
      <c r="Q891" s="82">
        <f t="shared" si="119"/>
        <v>-13422.2</v>
      </c>
      <c r="R891" s="153">
        <f>IFERROR(VLOOKUP(B891,'Balancete 12.2019'!$B$10:$I$1033,8,0),0)</f>
        <v>-44748.07</v>
      </c>
      <c r="S891" s="82">
        <f t="shared" si="114"/>
        <v>-12340.21</v>
      </c>
      <c r="T891" s="85">
        <f t="shared" si="115"/>
        <v>-8.0611971211873024E-2</v>
      </c>
      <c r="U891" s="153">
        <f>IFERROR(VLOOKUP(B891,'Balancete acumulado 2019'!$B$10:$I$1047,8,0),0)</f>
        <v>-44748.07</v>
      </c>
    </row>
    <row r="892" spans="1:21">
      <c r="A892"/>
      <c r="B892" s="35" t="s">
        <v>5030</v>
      </c>
      <c r="C892" s="34" t="s">
        <v>5031</v>
      </c>
      <c r="D892" s="35" t="s">
        <v>5032</v>
      </c>
      <c r="E892" s="139" t="s">
        <v>6063</v>
      </c>
      <c r="F892" s="5">
        <f t="shared" si="112"/>
        <v>18</v>
      </c>
      <c r="G892" s="5" t="str">
        <f t="shared" si="113"/>
        <v>8</v>
      </c>
      <c r="H892" s="81">
        <f>IFERROR(VLOOKUP(B892,'1º SEM 2019'!$B:$I,8,0),0)</f>
        <v>-73539.39</v>
      </c>
      <c r="I892" s="81">
        <f>IFERROR(VLOOKUP(B892,'07.2019'!$B$10:$J$954,8,0),0)</f>
        <v>-17500.91</v>
      </c>
      <c r="J892" s="81">
        <f>IFERROR(VLOOKUP(B892,'08.2019'!$B$10:$J$983,8,0),0)</f>
        <v>-34180.44</v>
      </c>
      <c r="K892" s="82">
        <f t="shared" si="116"/>
        <v>-16679.530000000002</v>
      </c>
      <c r="L892" s="81">
        <f>IFERROR(VLOOKUP(B892,'09.2019'!$B$12:$J$998,8,0),0)</f>
        <v>-50873.63</v>
      </c>
      <c r="M892" s="82">
        <f t="shared" si="117"/>
        <v>-16693.189999999995</v>
      </c>
      <c r="N892" s="81">
        <f>IFERROR(VLOOKUP(B892,'Balancete 10.2019'!$B$10:$J$1020,8,0),0)</f>
        <v>-68646.64</v>
      </c>
      <c r="O892" s="82">
        <f t="shared" si="118"/>
        <v>-17773.010000000002</v>
      </c>
      <c r="P892" s="153">
        <f>IFERROR(VLOOKUP(B892,'Balancete 11.2019'!$B$11:$I$1020,8,0),0)</f>
        <v>-84262.7</v>
      </c>
      <c r="Q892" s="82">
        <f t="shared" si="119"/>
        <v>-15616.059999999998</v>
      </c>
      <c r="R892" s="153">
        <f>IFERROR(VLOOKUP(B892,'Balancete 12.2019'!$B$10:$I$1033,8,0),0)</f>
        <v>-103538.66</v>
      </c>
      <c r="S892" s="82">
        <f t="shared" si="114"/>
        <v>-19275.960000000006</v>
      </c>
      <c r="T892" s="85">
        <f t="shared" si="115"/>
        <v>0.23436769582084138</v>
      </c>
      <c r="U892" s="153">
        <f>IFERROR(VLOOKUP(B892,'Balancete acumulado 2019'!$B$10:$I$1047,8,0),0)</f>
        <v>-177078.05</v>
      </c>
    </row>
    <row r="893" spans="1:21">
      <c r="A893"/>
      <c r="B893" s="35" t="s">
        <v>6023</v>
      </c>
      <c r="C893" s="34" t="s">
        <v>6024</v>
      </c>
      <c r="D893" s="35" t="s">
        <v>6025</v>
      </c>
      <c r="E893" s="139" t="s">
        <v>6063</v>
      </c>
      <c r="F893" s="5">
        <f t="shared" si="112"/>
        <v>18</v>
      </c>
      <c r="G893" s="5" t="str">
        <f t="shared" si="113"/>
        <v>8</v>
      </c>
      <c r="H893" s="81">
        <f>IFERROR(VLOOKUP(B893,'1º SEM 2019'!$B:$I,8,0),0)</f>
        <v>0</v>
      </c>
      <c r="I893" s="81">
        <f>IFERROR(VLOOKUP(B893,'07.2019'!$B$10:$J$954,8,0),0)</f>
        <v>0</v>
      </c>
      <c r="J893" s="81">
        <f>IFERROR(VLOOKUP(B893,'08.2019'!$B$10:$J$983,8,0),0)</f>
        <v>0</v>
      </c>
      <c r="K893" s="82">
        <f t="shared" si="116"/>
        <v>0</v>
      </c>
      <c r="L893" s="81">
        <f>IFERROR(VLOOKUP(B893,'09.2019'!$B$12:$J$998,8,0),0)</f>
        <v>0</v>
      </c>
      <c r="M893" s="82">
        <f t="shared" si="117"/>
        <v>0</v>
      </c>
      <c r="N893" s="81">
        <f>IFERROR(VLOOKUP(B893,'Balancete 10.2019'!$B$10:$J$1020,8,0),0)</f>
        <v>-2850</v>
      </c>
      <c r="O893" s="82">
        <f t="shared" si="118"/>
        <v>-2850</v>
      </c>
      <c r="P893" s="153">
        <f>IFERROR(VLOOKUP(B893,'Balancete 11.2019'!$B$11:$I$1020,8,0),0)</f>
        <v>-2850</v>
      </c>
      <c r="Q893" s="82">
        <f t="shared" si="119"/>
        <v>0</v>
      </c>
      <c r="R893" s="153">
        <f>IFERROR(VLOOKUP(B893,'Balancete 12.2019'!$B$10:$I$1033,8,0),0)</f>
        <v>-2850</v>
      </c>
      <c r="S893" s="82">
        <f t="shared" si="114"/>
        <v>0</v>
      </c>
      <c r="T893" s="85">
        <f t="shared" si="115"/>
        <v>0</v>
      </c>
      <c r="U893" s="153">
        <f>IFERROR(VLOOKUP(B893,'Balancete acumulado 2019'!$B$10:$I$1047,8,0),0)</f>
        <v>-2850</v>
      </c>
    </row>
    <row r="894" spans="1:21">
      <c r="A894"/>
      <c r="B894" s="35" t="s">
        <v>5033</v>
      </c>
      <c r="C894" s="34" t="s">
        <v>5034</v>
      </c>
      <c r="D894" s="35" t="s">
        <v>5035</v>
      </c>
      <c r="E894" s="139" t="s">
        <v>6063</v>
      </c>
      <c r="F894" s="5">
        <f t="shared" si="112"/>
        <v>18</v>
      </c>
      <c r="G894" s="5" t="str">
        <f t="shared" si="113"/>
        <v>8</v>
      </c>
      <c r="H894" s="81">
        <f>IFERROR(VLOOKUP(B894,'1º SEM 2019'!$B:$I,8,0),0)</f>
        <v>-8745.5300000000007</v>
      </c>
      <c r="I894" s="81">
        <f>IFERROR(VLOOKUP(B894,'07.2019'!$B$10:$J$954,8,0),0)</f>
        <v>-1412.97</v>
      </c>
      <c r="J894" s="81">
        <f>IFERROR(VLOOKUP(B894,'08.2019'!$B$10:$J$983,8,0),0)</f>
        <v>-2871.26</v>
      </c>
      <c r="K894" s="82">
        <f t="shared" si="116"/>
        <v>-1458.2900000000002</v>
      </c>
      <c r="L894" s="81">
        <f>IFERROR(VLOOKUP(B894,'09.2019'!$B$12:$J$998,8,0),0)</f>
        <v>-4417.83</v>
      </c>
      <c r="M894" s="82">
        <f t="shared" si="117"/>
        <v>-1546.5699999999997</v>
      </c>
      <c r="N894" s="81">
        <f>IFERROR(VLOOKUP(B894,'Balancete 10.2019'!$B$10:$J$1020,8,0),0)</f>
        <v>-5995.2</v>
      </c>
      <c r="O894" s="82">
        <f t="shared" si="118"/>
        <v>-1577.37</v>
      </c>
      <c r="P894" s="153">
        <f>IFERROR(VLOOKUP(B894,'Balancete 11.2019'!$B$11:$I$1020,8,0),0)</f>
        <v>-7559.89</v>
      </c>
      <c r="Q894" s="82">
        <f t="shared" si="119"/>
        <v>-1564.6900000000005</v>
      </c>
      <c r="R894" s="153">
        <f>IFERROR(VLOOKUP(B894,'Balancete 12.2019'!$B$10:$I$1033,8,0),0)</f>
        <v>-9087.4599999999991</v>
      </c>
      <c r="S894" s="82">
        <f t="shared" si="114"/>
        <v>-1527.5699999999988</v>
      </c>
      <c r="T894" s="85">
        <f t="shared" si="115"/>
        <v>-2.372354907361951E-2</v>
      </c>
      <c r="U894" s="153">
        <f>IFERROR(VLOOKUP(B894,'Balancete acumulado 2019'!$B$10:$I$1047,8,0),0)</f>
        <v>-17832.990000000002</v>
      </c>
    </row>
    <row r="895" spans="1:21">
      <c r="A895"/>
      <c r="B895" s="35" t="s">
        <v>5036</v>
      </c>
      <c r="C895" s="34" t="s">
        <v>5037</v>
      </c>
      <c r="D895" s="35" t="s">
        <v>5038</v>
      </c>
      <c r="E895" s="139" t="s">
        <v>6063</v>
      </c>
      <c r="F895" s="5">
        <f t="shared" si="112"/>
        <v>18</v>
      </c>
      <c r="G895" s="5" t="str">
        <f t="shared" si="113"/>
        <v>8</v>
      </c>
      <c r="H895" s="81">
        <f>IFERROR(VLOOKUP(B895,'1º SEM 2019'!$B:$I,8,0),0)</f>
        <v>-38003</v>
      </c>
      <c r="I895" s="81">
        <f>IFERROR(VLOOKUP(B895,'07.2019'!$B$10:$J$954,8,0),0)</f>
        <v>0</v>
      </c>
      <c r="J895" s="81">
        <f>IFERROR(VLOOKUP(B895,'08.2019'!$B$10:$J$983,8,0),0)</f>
        <v>-6491</v>
      </c>
      <c r="K895" s="82">
        <f t="shared" si="116"/>
        <v>-6491</v>
      </c>
      <c r="L895" s="81">
        <f>IFERROR(VLOOKUP(B895,'09.2019'!$B$12:$J$998,8,0),0)</f>
        <v>-10828</v>
      </c>
      <c r="M895" s="82">
        <f t="shared" si="117"/>
        <v>-4337</v>
      </c>
      <c r="N895" s="81">
        <f>IFERROR(VLOOKUP(B895,'Balancete 10.2019'!$B$10:$J$1020,8,0),0)</f>
        <v>-17528.48</v>
      </c>
      <c r="O895" s="82">
        <f t="shared" si="118"/>
        <v>-6700.48</v>
      </c>
      <c r="P895" s="153">
        <f>IFERROR(VLOOKUP(B895,'Balancete 11.2019'!$B$11:$I$1020,8,0),0)</f>
        <v>-21766.240000000002</v>
      </c>
      <c r="Q895" s="82">
        <f t="shared" si="119"/>
        <v>-4237.760000000002</v>
      </c>
      <c r="R895" s="153">
        <f>IFERROR(VLOOKUP(B895,'Balancete 12.2019'!$B$10:$I$1033,8,0),0)</f>
        <v>-25531.4</v>
      </c>
      <c r="S895" s="82">
        <f t="shared" si="114"/>
        <v>-3765.16</v>
      </c>
      <c r="T895" s="85">
        <f t="shared" si="115"/>
        <v>-0.11152118100128416</v>
      </c>
      <c r="U895" s="153">
        <f>IFERROR(VLOOKUP(B895,'Balancete acumulado 2019'!$B$10:$I$1047,8,0),0)</f>
        <v>-63534.400000000001</v>
      </c>
    </row>
    <row r="896" spans="1:21">
      <c r="A896"/>
      <c r="B896" s="35" t="s">
        <v>5039</v>
      </c>
      <c r="C896" s="34" t="s">
        <v>5040</v>
      </c>
      <c r="D896" s="35" t="s">
        <v>5041</v>
      </c>
      <c r="E896" s="139" t="s">
        <v>6063</v>
      </c>
      <c r="F896" s="5">
        <f t="shared" si="112"/>
        <v>18</v>
      </c>
      <c r="G896" s="5" t="str">
        <f t="shared" si="113"/>
        <v>8</v>
      </c>
      <c r="H896" s="81">
        <f>IFERROR(VLOOKUP(B896,'1º SEM 2019'!$B:$I,8,0),0)</f>
        <v>-899.69</v>
      </c>
      <c r="I896" s="81">
        <f>IFERROR(VLOOKUP(B896,'07.2019'!$B$10:$J$954,8,0),0)</f>
        <v>-56.1</v>
      </c>
      <c r="J896" s="81">
        <f>IFERROR(VLOOKUP(B896,'08.2019'!$B$10:$J$983,8,0),0)</f>
        <v>-182.38</v>
      </c>
      <c r="K896" s="82">
        <f t="shared" si="116"/>
        <v>-126.28</v>
      </c>
      <c r="L896" s="81">
        <f>IFERROR(VLOOKUP(B896,'09.2019'!$B$12:$J$998,8,0),0)</f>
        <v>-182.38</v>
      </c>
      <c r="M896" s="82">
        <f t="shared" si="117"/>
        <v>0</v>
      </c>
      <c r="N896" s="81">
        <f>IFERROR(VLOOKUP(B896,'Balancete 10.2019'!$B$10:$J$1020,8,0),0)</f>
        <v>-335.98</v>
      </c>
      <c r="O896" s="82">
        <f t="shared" si="118"/>
        <v>-153.60000000000002</v>
      </c>
      <c r="P896" s="153">
        <f>IFERROR(VLOOKUP(B896,'Balancete 11.2019'!$B$11:$I$1020,8,0),0)</f>
        <v>-405.94</v>
      </c>
      <c r="Q896" s="82">
        <f t="shared" si="119"/>
        <v>-69.95999999999998</v>
      </c>
      <c r="R896" s="153">
        <f>IFERROR(VLOOKUP(B896,'Balancete 12.2019'!$B$10:$I$1033,8,0),0)</f>
        <v>-468.58</v>
      </c>
      <c r="S896" s="82">
        <f t="shared" si="114"/>
        <v>-62.639999999999986</v>
      </c>
      <c r="T896" s="85">
        <f t="shared" si="115"/>
        <v>-0.10463121783876494</v>
      </c>
      <c r="U896" s="153">
        <f>IFERROR(VLOOKUP(B896,'Balancete acumulado 2019'!$B$10:$I$1047,8,0),0)</f>
        <v>-1368.27</v>
      </c>
    </row>
    <row r="897" spans="1:21">
      <c r="A897"/>
      <c r="B897" s="35" t="s">
        <v>6026</v>
      </c>
      <c r="C897" s="34" t="s">
        <v>6027</v>
      </c>
      <c r="D897" s="35" t="s">
        <v>6028</v>
      </c>
      <c r="E897" s="139" t="s">
        <v>6063</v>
      </c>
      <c r="F897" s="5">
        <f t="shared" si="112"/>
        <v>18</v>
      </c>
      <c r="G897" s="5" t="str">
        <f t="shared" si="113"/>
        <v>8</v>
      </c>
      <c r="H897" s="81">
        <f>IFERROR(VLOOKUP(B897,'1º SEM 2019'!$B:$I,8,0),0)</f>
        <v>0</v>
      </c>
      <c r="I897" s="81">
        <f>IFERROR(VLOOKUP(B897,'07.2019'!$B$10:$J$954,8,0),0)</f>
        <v>0</v>
      </c>
      <c r="J897" s="81">
        <f>IFERROR(VLOOKUP(B897,'08.2019'!$B$10:$J$983,8,0),0)</f>
        <v>0</v>
      </c>
      <c r="K897" s="82">
        <f t="shared" si="116"/>
        <v>0</v>
      </c>
      <c r="L897" s="81">
        <f>IFERROR(VLOOKUP(B897,'09.2019'!$B$12:$J$998,8,0),0)</f>
        <v>-2241.29</v>
      </c>
      <c r="M897" s="82">
        <f t="shared" si="117"/>
        <v>-2241.29</v>
      </c>
      <c r="N897" s="81">
        <f>IFERROR(VLOOKUP(B897,'Balancete 10.2019'!$B$10:$J$1020,8,0),0)</f>
        <v>-4604.58</v>
      </c>
      <c r="O897" s="82">
        <f t="shared" si="118"/>
        <v>-2363.29</v>
      </c>
      <c r="P897" s="153">
        <f>IFERROR(VLOOKUP(B897,'Balancete 11.2019'!$B$11:$I$1020,8,0),0)</f>
        <v>-6799.25</v>
      </c>
      <c r="Q897" s="82">
        <f t="shared" si="119"/>
        <v>-2194.67</v>
      </c>
      <c r="R897" s="153">
        <f>IFERROR(VLOOKUP(B897,'Balancete 12.2019'!$B$10:$I$1033,8,0),0)</f>
        <v>-9113.26</v>
      </c>
      <c r="S897" s="82">
        <f t="shared" si="114"/>
        <v>-2314.0100000000002</v>
      </c>
      <c r="T897" s="85">
        <f t="shared" si="115"/>
        <v>5.4377195660395561E-2</v>
      </c>
      <c r="U897" s="153">
        <f>IFERROR(VLOOKUP(B897,'Balancete acumulado 2019'!$B$10:$I$1047,8,0),0)</f>
        <v>-9113.26</v>
      </c>
    </row>
    <row r="898" spans="1:21">
      <c r="A898"/>
      <c r="B898" s="35" t="s">
        <v>5042</v>
      </c>
      <c r="C898" s="34" t="s">
        <v>5043</v>
      </c>
      <c r="D898" s="35" t="s">
        <v>5044</v>
      </c>
      <c r="E898" s="139" t="s">
        <v>6063</v>
      </c>
      <c r="F898" s="5">
        <f t="shared" si="112"/>
        <v>18</v>
      </c>
      <c r="G898" s="5" t="str">
        <f t="shared" si="113"/>
        <v>8</v>
      </c>
      <c r="H898" s="81">
        <f>IFERROR(VLOOKUP(B898,'1º SEM 2019'!$B:$I,8,0),0)</f>
        <v>-4742.5600000000004</v>
      </c>
      <c r="I898" s="81">
        <f>IFERROR(VLOOKUP(B898,'07.2019'!$B$10:$J$954,8,0),0)</f>
        <v>0</v>
      </c>
      <c r="J898" s="81">
        <f>IFERROR(VLOOKUP(B898,'08.2019'!$B$10:$J$983,8,0),0)</f>
        <v>0</v>
      </c>
      <c r="K898" s="82">
        <f t="shared" si="116"/>
        <v>0</v>
      </c>
      <c r="L898" s="81">
        <f>IFERROR(VLOOKUP(B898,'09.2019'!$B$12:$J$998,8,0),0)</f>
        <v>0</v>
      </c>
      <c r="M898" s="82">
        <f t="shared" si="117"/>
        <v>0</v>
      </c>
      <c r="N898" s="81">
        <f>IFERROR(VLOOKUP(B898,'Balancete 10.2019'!$B$10:$J$1020,8,0),0)</f>
        <v>0</v>
      </c>
      <c r="O898" s="82">
        <f t="shared" si="118"/>
        <v>0</v>
      </c>
      <c r="P898" s="153">
        <f>IFERROR(VLOOKUP(B898,'Balancete 11.2019'!$B$11:$I$1020,8,0),0)</f>
        <v>0</v>
      </c>
      <c r="Q898" s="82">
        <f t="shared" si="119"/>
        <v>0</v>
      </c>
      <c r="R898" s="153">
        <f>IFERROR(VLOOKUP(B898,'Balancete 12.2019'!$B$10:$I$1033,8,0),0)</f>
        <v>-12746.09</v>
      </c>
      <c r="S898" s="82">
        <f t="shared" si="114"/>
        <v>-12746.09</v>
      </c>
      <c r="T898" s="85">
        <f t="shared" si="115"/>
        <v>0</v>
      </c>
      <c r="U898" s="153">
        <f>IFERROR(VLOOKUP(B898,'Balancete acumulado 2019'!$B$10:$I$1047,8,0),0)</f>
        <v>-17488.650000000001</v>
      </c>
    </row>
    <row r="899" spans="1:21">
      <c r="A899"/>
      <c r="B899" s="35" t="s">
        <v>5045</v>
      </c>
      <c r="C899" s="34" t="s">
        <v>5046</v>
      </c>
      <c r="D899" s="35" t="s">
        <v>5047</v>
      </c>
      <c r="E899" s="139" t="s">
        <v>6063</v>
      </c>
      <c r="F899" s="5">
        <f t="shared" si="112"/>
        <v>18</v>
      </c>
      <c r="G899" s="5" t="str">
        <f t="shared" si="113"/>
        <v>8</v>
      </c>
      <c r="H899" s="81">
        <f>IFERROR(VLOOKUP(B899,'1º SEM 2019'!$B:$I,8,0),0)</f>
        <v>-84</v>
      </c>
      <c r="I899" s="81">
        <f>IFERROR(VLOOKUP(B899,'07.2019'!$B$10:$J$954,8,0),0)</f>
        <v>0</v>
      </c>
      <c r="J899" s="81">
        <f>IFERROR(VLOOKUP(B899,'08.2019'!$B$10:$J$983,8,0),0)</f>
        <v>-1006.09</v>
      </c>
      <c r="K899" s="82">
        <f t="shared" si="116"/>
        <v>-1006.09</v>
      </c>
      <c r="L899" s="81">
        <f>IFERROR(VLOOKUP(B899,'09.2019'!$B$12:$J$998,8,0),0)</f>
        <v>-1027.0899999999999</v>
      </c>
      <c r="M899" s="82">
        <f t="shared" si="117"/>
        <v>-20.999999999999886</v>
      </c>
      <c r="N899" s="81">
        <f>IFERROR(VLOOKUP(B899,'Balancete 10.2019'!$B$10:$J$1020,8,0),0)</f>
        <v>-1151.0899999999999</v>
      </c>
      <c r="O899" s="82">
        <f t="shared" si="118"/>
        <v>-124</v>
      </c>
      <c r="P899" s="153">
        <f>IFERROR(VLOOKUP(B899,'Balancete 11.2019'!$B$11:$I$1020,8,0),0)</f>
        <v>-1289.0899999999999</v>
      </c>
      <c r="Q899" s="82">
        <f t="shared" si="119"/>
        <v>-138</v>
      </c>
      <c r="R899" s="153">
        <f>IFERROR(VLOOKUP(B899,'Balancete 12.2019'!$B$10:$I$1033,8,0),0)</f>
        <v>-911.09</v>
      </c>
      <c r="S899" s="82">
        <f t="shared" si="114"/>
        <v>377.99999999999989</v>
      </c>
      <c r="T899" s="85">
        <f t="shared" si="115"/>
        <v>-3.739130434782608</v>
      </c>
      <c r="U899" s="153">
        <f>IFERROR(VLOOKUP(B899,'Balancete acumulado 2019'!$B$10:$I$1047,8,0),0)</f>
        <v>-995.09</v>
      </c>
    </row>
    <row r="900" spans="1:21">
      <c r="A900"/>
      <c r="B900" s="35" t="s">
        <v>5048</v>
      </c>
      <c r="C900" s="34" t="s">
        <v>5049</v>
      </c>
      <c r="D900" s="35" t="s">
        <v>5050</v>
      </c>
      <c r="E900" s="139" t="s">
        <v>6063</v>
      </c>
      <c r="F900" s="5">
        <f t="shared" ref="F900:F963" si="120">LEN(B900)</f>
        <v>18</v>
      </c>
      <c r="G900" s="5" t="str">
        <f t="shared" ref="G900:G963" si="121">LEFT(B900)</f>
        <v>8</v>
      </c>
      <c r="H900" s="81">
        <f>IFERROR(VLOOKUP(B900,'1º SEM 2019'!$B:$I,8,0),0)</f>
        <v>-2391.66</v>
      </c>
      <c r="I900" s="81">
        <f>IFERROR(VLOOKUP(B900,'07.2019'!$B$10:$J$954,8,0),0)</f>
        <v>0</v>
      </c>
      <c r="J900" s="81">
        <f>IFERROR(VLOOKUP(B900,'08.2019'!$B$10:$J$983,8,0),0)</f>
        <v>-442.02</v>
      </c>
      <c r="K900" s="82">
        <f t="shared" si="116"/>
        <v>-442.02</v>
      </c>
      <c r="L900" s="81">
        <f>IFERROR(VLOOKUP(B900,'09.2019'!$B$12:$J$998,8,0),0)</f>
        <v>-883.56</v>
      </c>
      <c r="M900" s="82">
        <f t="shared" si="117"/>
        <v>-441.53999999999996</v>
      </c>
      <c r="N900" s="81">
        <f>IFERROR(VLOOKUP(B900,'Balancete 10.2019'!$B$10:$J$1020,8,0),0)</f>
        <v>-1392.78</v>
      </c>
      <c r="O900" s="82">
        <f t="shared" si="118"/>
        <v>-509.22</v>
      </c>
      <c r="P900" s="153">
        <f>IFERROR(VLOOKUP(B900,'Balancete 11.2019'!$B$11:$I$1020,8,0),0)</f>
        <v>-1820.62</v>
      </c>
      <c r="Q900" s="82">
        <f t="shared" si="119"/>
        <v>-427.83999999999992</v>
      </c>
      <c r="R900" s="153">
        <f>IFERROR(VLOOKUP(B900,'Balancete 12.2019'!$B$10:$I$1033,8,0),0)</f>
        <v>-2184.1999999999998</v>
      </c>
      <c r="S900" s="82">
        <f t="shared" ref="S900:S963" si="122">R900-P900</f>
        <v>-363.57999999999993</v>
      </c>
      <c r="T900" s="85">
        <f t="shared" ref="T900:T963" si="123">IFERROR(S900/Q900-1,0)</f>
        <v>-0.15019633507853403</v>
      </c>
      <c r="U900" s="153">
        <f>IFERROR(VLOOKUP(B900,'Balancete acumulado 2019'!$B$10:$I$1047,8,0),0)</f>
        <v>-4575.8599999999997</v>
      </c>
    </row>
    <row r="901" spans="1:21" hidden="1">
      <c r="A901"/>
      <c r="B901" s="35" t="s">
        <v>5051</v>
      </c>
      <c r="C901" s="34" t="s">
        <v>1</v>
      </c>
      <c r="D901" s="35" t="s">
        <v>5052</v>
      </c>
      <c r="E901" s="139"/>
      <c r="F901" s="5">
        <f t="shared" si="120"/>
        <v>13</v>
      </c>
      <c r="G901" s="5" t="str">
        <f t="shared" si="121"/>
        <v>8</v>
      </c>
      <c r="H901" s="81">
        <f>IFERROR(VLOOKUP(B901,'1º SEM 2019'!$B:$I,8,0),0)</f>
        <v>-252885.56</v>
      </c>
      <c r="I901" s="81">
        <f>IFERROR(VLOOKUP(B901,'07.2019'!$B$10:$J$954,8,0),0)</f>
        <v>-32443.279999999999</v>
      </c>
      <c r="J901" s="81">
        <f>IFERROR(VLOOKUP(B901,'08.2019'!$B$10:$J$983,8,0),0)</f>
        <v>-75865.009999999995</v>
      </c>
      <c r="K901" s="82">
        <f t="shared" si="116"/>
        <v>-43421.729999999996</v>
      </c>
      <c r="L901" s="81">
        <f>IFERROR(VLOOKUP(B901,'09.2019'!$B$12:$J$998,8,0),0)</f>
        <v>-179593.69</v>
      </c>
      <c r="M901" s="82">
        <f t="shared" si="117"/>
        <v>-103728.68000000001</v>
      </c>
      <c r="N901" s="81">
        <f>IFERROR(VLOOKUP(B901,'Balancete 10.2019'!$B$10:$J$1020,8,0),0)</f>
        <v>-237209.01</v>
      </c>
      <c r="O901" s="82">
        <f t="shared" si="118"/>
        <v>-57615.320000000007</v>
      </c>
      <c r="P901" s="153">
        <f>IFERROR(VLOOKUP(B901,'Balancete 11.2019'!$B$11:$I$1020,8,0),0)</f>
        <v>-297477.90999999997</v>
      </c>
      <c r="Q901" s="82">
        <f t="shared" si="119"/>
        <v>-60268.899999999965</v>
      </c>
      <c r="R901" s="153">
        <f>IFERROR(VLOOKUP(B901,'Balancete 12.2019'!$B$10:$I$1033,8,0),0)</f>
        <v>-343852.54</v>
      </c>
      <c r="S901" s="82">
        <f t="shared" si="122"/>
        <v>-46374.630000000005</v>
      </c>
      <c r="T901" s="85">
        <f t="shared" si="123"/>
        <v>-0.23053797232071549</v>
      </c>
      <c r="U901" s="153">
        <f>IFERROR(VLOOKUP(B901,'Balancete acumulado 2019'!$B$10:$I$1047,8,0),0)</f>
        <v>-596738.1</v>
      </c>
    </row>
    <row r="902" spans="1:21">
      <c r="A902"/>
      <c r="B902" s="35" t="s">
        <v>5933</v>
      </c>
      <c r="C902" s="34" t="s">
        <v>5934</v>
      </c>
      <c r="D902" s="35" t="s">
        <v>5935</v>
      </c>
      <c r="E902" s="139" t="s">
        <v>6063</v>
      </c>
      <c r="F902" s="5">
        <f t="shared" si="120"/>
        <v>18</v>
      </c>
      <c r="G902" s="5" t="str">
        <f t="shared" si="121"/>
        <v>8</v>
      </c>
      <c r="H902" s="81">
        <f>IFERROR(VLOOKUP(B902,'1º SEM 2019'!$B:$I,8,0),0)</f>
        <v>0</v>
      </c>
      <c r="I902" s="81">
        <f>IFERROR(VLOOKUP(B902,'07.2019'!$B$10:$J$954,8,0),0)</f>
        <v>0</v>
      </c>
      <c r="J902" s="81">
        <f>IFERROR(VLOOKUP(B902,'08.2019'!$B$10:$J$983,8,0),0)</f>
        <v>-277.8</v>
      </c>
      <c r="K902" s="82">
        <f t="shared" si="116"/>
        <v>-277.8</v>
      </c>
      <c r="L902" s="81">
        <f>IFERROR(VLOOKUP(B902,'09.2019'!$B$12:$J$998,8,0),0)</f>
        <v>-277.8</v>
      </c>
      <c r="M902" s="82">
        <f t="shared" si="117"/>
        <v>0</v>
      </c>
      <c r="N902" s="81">
        <f>IFERROR(VLOOKUP(B902,'Balancete 10.2019'!$B$10:$J$1020,8,0),0)</f>
        <v>-292.2</v>
      </c>
      <c r="O902" s="82">
        <f t="shared" si="118"/>
        <v>-14.399999999999977</v>
      </c>
      <c r="P902" s="153">
        <f>IFERROR(VLOOKUP(B902,'Balancete 11.2019'!$B$11:$I$1020,8,0),0)</f>
        <v>-292.2</v>
      </c>
      <c r="Q902" s="82">
        <f t="shared" si="119"/>
        <v>0</v>
      </c>
      <c r="R902" s="153">
        <f>IFERROR(VLOOKUP(B902,'Balancete 12.2019'!$B$10:$I$1033,8,0),0)</f>
        <v>-292.2</v>
      </c>
      <c r="S902" s="82">
        <f t="shared" si="122"/>
        <v>0</v>
      </c>
      <c r="T902" s="85">
        <f t="shared" si="123"/>
        <v>0</v>
      </c>
      <c r="U902" s="153">
        <f>IFERROR(VLOOKUP(B902,'Balancete acumulado 2019'!$B$10:$I$1047,8,0),0)</f>
        <v>-292.2</v>
      </c>
    </row>
    <row r="903" spans="1:21">
      <c r="A903"/>
      <c r="B903" s="35" t="s">
        <v>6029</v>
      </c>
      <c r="C903" s="34" t="s">
        <v>6030</v>
      </c>
      <c r="D903" s="35" t="s">
        <v>6031</v>
      </c>
      <c r="E903" s="139" t="s">
        <v>6063</v>
      </c>
      <c r="F903" s="5">
        <f t="shared" si="120"/>
        <v>18</v>
      </c>
      <c r="G903" s="5" t="str">
        <f t="shared" si="121"/>
        <v>8</v>
      </c>
      <c r="H903" s="81">
        <f>IFERROR(VLOOKUP(B903,'1º SEM 2019'!$B:$I,8,0),0)</f>
        <v>0</v>
      </c>
      <c r="I903" s="81">
        <f>IFERROR(VLOOKUP(B903,'07.2019'!$B$10:$J$954,8,0),0)</f>
        <v>0</v>
      </c>
      <c r="J903" s="81">
        <f>IFERROR(VLOOKUP(B903,'08.2019'!$B$10:$J$983,8,0),0)</f>
        <v>0</v>
      </c>
      <c r="K903" s="82">
        <f t="shared" si="116"/>
        <v>0</v>
      </c>
      <c r="L903" s="81">
        <f>IFERROR(VLOOKUP(B903,'09.2019'!$B$12:$J$998,8,0),0)</f>
        <v>-109.81</v>
      </c>
      <c r="M903" s="82">
        <f t="shared" si="117"/>
        <v>-109.81</v>
      </c>
      <c r="N903" s="81">
        <f>IFERROR(VLOOKUP(B903,'Balancete 10.2019'!$B$10:$J$1020,8,0),0)</f>
        <v>-965.47</v>
      </c>
      <c r="O903" s="82">
        <f t="shared" si="118"/>
        <v>-855.66000000000008</v>
      </c>
      <c r="P903" s="153">
        <f>IFERROR(VLOOKUP(B903,'Balancete 11.2019'!$B$11:$I$1020,8,0),0)</f>
        <v>-2067.0100000000002</v>
      </c>
      <c r="Q903" s="82">
        <f t="shared" si="119"/>
        <v>-1101.5400000000002</v>
      </c>
      <c r="R903" s="153">
        <f>IFERROR(VLOOKUP(B903,'Balancete 12.2019'!$B$10:$I$1033,8,0),0)</f>
        <v>-3724.34</v>
      </c>
      <c r="S903" s="82">
        <f t="shared" si="122"/>
        <v>-1657.33</v>
      </c>
      <c r="T903" s="85">
        <f t="shared" si="123"/>
        <v>0.50455725620494918</v>
      </c>
      <c r="U903" s="153">
        <f>IFERROR(VLOOKUP(B903,'Balancete acumulado 2019'!$B$10:$I$1047,8,0),0)</f>
        <v>-3724.34</v>
      </c>
    </row>
    <row r="904" spans="1:21">
      <c r="A904"/>
      <c r="B904" s="35" t="s">
        <v>5053</v>
      </c>
      <c r="C904" s="34" t="s">
        <v>5054</v>
      </c>
      <c r="D904" s="35" t="s">
        <v>5055</v>
      </c>
      <c r="E904" s="139" t="s">
        <v>6063</v>
      </c>
      <c r="F904" s="5">
        <f t="shared" si="120"/>
        <v>18</v>
      </c>
      <c r="G904" s="5" t="str">
        <f t="shared" si="121"/>
        <v>8</v>
      </c>
      <c r="H904" s="81">
        <f>IFERROR(VLOOKUP(B904,'1º SEM 2019'!$B:$I,8,0),0)</f>
        <v>-296.3</v>
      </c>
      <c r="I904" s="81">
        <f>IFERROR(VLOOKUP(B904,'07.2019'!$B$10:$J$954,8,0),0)</f>
        <v>0</v>
      </c>
      <c r="J904" s="81">
        <f>IFERROR(VLOOKUP(B904,'08.2019'!$B$10:$J$983,8,0),0)</f>
        <v>0</v>
      </c>
      <c r="K904" s="82">
        <f t="shared" si="116"/>
        <v>0</v>
      </c>
      <c r="L904" s="81">
        <f>IFERROR(VLOOKUP(B904,'09.2019'!$B$12:$J$998,8,0),0)</f>
        <v>-535.4</v>
      </c>
      <c r="M904" s="82">
        <f t="shared" si="117"/>
        <v>-535.4</v>
      </c>
      <c r="N904" s="81">
        <f>IFERROR(VLOOKUP(B904,'Balancete 10.2019'!$B$10:$J$1020,8,0),0)</f>
        <v>-535.4</v>
      </c>
      <c r="O904" s="82">
        <f t="shared" si="118"/>
        <v>0</v>
      </c>
      <c r="P904" s="153">
        <f>IFERROR(VLOOKUP(B904,'Balancete 11.2019'!$B$11:$I$1020,8,0),0)</f>
        <v>-535.4</v>
      </c>
      <c r="Q904" s="82">
        <f t="shared" si="119"/>
        <v>0</v>
      </c>
      <c r="R904" s="153">
        <f>IFERROR(VLOOKUP(B904,'Balancete 12.2019'!$B$10:$I$1033,8,0),0)</f>
        <v>-535.4</v>
      </c>
      <c r="S904" s="82">
        <f t="shared" si="122"/>
        <v>0</v>
      </c>
      <c r="T904" s="85">
        <f t="shared" si="123"/>
        <v>0</v>
      </c>
      <c r="U904" s="153">
        <f>IFERROR(VLOOKUP(B904,'Balancete acumulado 2019'!$B$10:$I$1047,8,0),0)</f>
        <v>-831.7</v>
      </c>
    </row>
    <row r="905" spans="1:21">
      <c r="A905"/>
      <c r="B905" s="35" t="s">
        <v>5056</v>
      </c>
      <c r="C905" s="34" t="s">
        <v>5057</v>
      </c>
      <c r="D905" s="35" t="s">
        <v>5058</v>
      </c>
      <c r="E905" s="139" t="s">
        <v>6063</v>
      </c>
      <c r="F905" s="5">
        <f t="shared" si="120"/>
        <v>18</v>
      </c>
      <c r="G905" s="5" t="str">
        <f t="shared" si="121"/>
        <v>8</v>
      </c>
      <c r="H905" s="81">
        <f>IFERROR(VLOOKUP(B905,'1º SEM 2019'!$B:$I,8,0),0)</f>
        <v>-40622.519999999997</v>
      </c>
      <c r="I905" s="81">
        <f>IFERROR(VLOOKUP(B905,'07.2019'!$B$10:$J$954,8,0),0)</f>
        <v>-7260</v>
      </c>
      <c r="J905" s="81">
        <f>IFERROR(VLOOKUP(B905,'08.2019'!$B$10:$J$983,8,0),0)</f>
        <v>-13139.16</v>
      </c>
      <c r="K905" s="82">
        <f t="shared" si="116"/>
        <v>-5879.16</v>
      </c>
      <c r="L905" s="81">
        <f>IFERROR(VLOOKUP(B905,'09.2019'!$B$12:$J$998,8,0),0)</f>
        <v>-17965.36</v>
      </c>
      <c r="M905" s="82">
        <f t="shared" si="117"/>
        <v>-4826.2000000000007</v>
      </c>
      <c r="N905" s="81">
        <f>IFERROR(VLOOKUP(B905,'Balancete 10.2019'!$B$10:$J$1020,8,0),0)</f>
        <v>-21962.11</v>
      </c>
      <c r="O905" s="82">
        <f t="shared" si="118"/>
        <v>-3996.75</v>
      </c>
      <c r="P905" s="153">
        <f>IFERROR(VLOOKUP(B905,'Balancete 11.2019'!$B$11:$I$1020,8,0),0)</f>
        <v>-28166.83</v>
      </c>
      <c r="Q905" s="82">
        <f t="shared" si="119"/>
        <v>-6204.7200000000012</v>
      </c>
      <c r="R905" s="153">
        <f>IFERROR(VLOOKUP(B905,'Balancete 12.2019'!$B$10:$I$1033,8,0),0)</f>
        <v>-33511.599999999999</v>
      </c>
      <c r="S905" s="82">
        <f t="shared" si="122"/>
        <v>-5344.7699999999968</v>
      </c>
      <c r="T905" s="85">
        <f t="shared" si="123"/>
        <v>-0.13859610103276288</v>
      </c>
      <c r="U905" s="153">
        <f>IFERROR(VLOOKUP(B905,'Balancete acumulado 2019'!$B$10:$I$1047,8,0),0)</f>
        <v>-74134.12</v>
      </c>
    </row>
    <row r="906" spans="1:21">
      <c r="A906"/>
      <c r="B906" s="35" t="s">
        <v>5059</v>
      </c>
      <c r="C906" s="34" t="s">
        <v>5060</v>
      </c>
      <c r="D906" s="35" t="s">
        <v>5061</v>
      </c>
      <c r="E906" s="139" t="s">
        <v>6063</v>
      </c>
      <c r="F906" s="5">
        <f t="shared" si="120"/>
        <v>18</v>
      </c>
      <c r="G906" s="5" t="str">
        <f t="shared" si="121"/>
        <v>8</v>
      </c>
      <c r="H906" s="81">
        <f>IFERROR(VLOOKUP(B906,'1º SEM 2019'!$B:$I,8,0),0)</f>
        <v>-156950</v>
      </c>
      <c r="I906" s="81">
        <f>IFERROR(VLOOKUP(B906,'07.2019'!$B$10:$J$954,8,0),0)</f>
        <v>-24828.28</v>
      </c>
      <c r="J906" s="81">
        <f>IFERROR(VLOOKUP(B906,'08.2019'!$B$10:$J$983,8,0),0)</f>
        <v>-59245.49</v>
      </c>
      <c r="K906" s="82">
        <f t="shared" si="116"/>
        <v>-34417.21</v>
      </c>
      <c r="L906" s="81">
        <f>IFERROR(VLOOKUP(B906,'09.2019'!$B$12:$J$998,8,0),0)</f>
        <v>-93394.14</v>
      </c>
      <c r="M906" s="82">
        <f t="shared" si="117"/>
        <v>-34148.65</v>
      </c>
      <c r="N906" s="81">
        <f>IFERROR(VLOOKUP(B906,'Balancete 10.2019'!$B$10:$J$1020,8,0),0)</f>
        <v>-124563.79</v>
      </c>
      <c r="O906" s="82">
        <f t="shared" si="118"/>
        <v>-31169.649999999994</v>
      </c>
      <c r="P906" s="153">
        <f>IFERROR(VLOOKUP(B906,'Balancete 11.2019'!$B$11:$I$1020,8,0),0)</f>
        <v>-158064.94</v>
      </c>
      <c r="Q906" s="82">
        <f t="shared" si="119"/>
        <v>-33501.150000000009</v>
      </c>
      <c r="R906" s="153">
        <f>IFERROR(VLOOKUP(B906,'Balancete 12.2019'!$B$10:$I$1033,8,0),0)</f>
        <v>-186544.74</v>
      </c>
      <c r="S906" s="82">
        <f t="shared" si="122"/>
        <v>-28479.799999999988</v>
      </c>
      <c r="T906" s="85">
        <f t="shared" si="123"/>
        <v>-0.14988589943927355</v>
      </c>
      <c r="U906" s="153">
        <f>IFERROR(VLOOKUP(B906,'Balancete acumulado 2019'!$B$10:$I$1047,8,0),0)</f>
        <v>-343494.74</v>
      </c>
    </row>
    <row r="907" spans="1:21">
      <c r="A907"/>
      <c r="B907" s="35" t="s">
        <v>5062</v>
      </c>
      <c r="C907" s="34" t="s">
        <v>5063</v>
      </c>
      <c r="D907" s="35" t="s">
        <v>5064</v>
      </c>
      <c r="E907" s="139" t="s">
        <v>6063</v>
      </c>
      <c r="F907" s="5">
        <f t="shared" si="120"/>
        <v>18</v>
      </c>
      <c r="G907" s="5" t="str">
        <f t="shared" si="121"/>
        <v>8</v>
      </c>
      <c r="H907" s="81">
        <f>IFERROR(VLOOKUP(B907,'1º SEM 2019'!$B:$I,8,0),0)</f>
        <v>-46967.199999999997</v>
      </c>
      <c r="I907" s="81">
        <f>IFERROR(VLOOKUP(B907,'07.2019'!$B$10:$J$954,8,0),0)</f>
        <v>-250</v>
      </c>
      <c r="J907" s="81">
        <f>IFERROR(VLOOKUP(B907,'08.2019'!$B$10:$J$983,8,0),0)</f>
        <v>-2897.56</v>
      </c>
      <c r="K907" s="82">
        <f t="shared" si="116"/>
        <v>-2647.56</v>
      </c>
      <c r="L907" s="81">
        <f>IFERROR(VLOOKUP(B907,'09.2019'!$B$12:$J$998,8,0),0)</f>
        <v>-66556.179999999993</v>
      </c>
      <c r="M907" s="82">
        <f t="shared" si="117"/>
        <v>-63658.619999999995</v>
      </c>
      <c r="N907" s="81">
        <f>IFERROR(VLOOKUP(B907,'Balancete 10.2019'!$B$10:$J$1020,8,0),0)</f>
        <v>-88095.039999999994</v>
      </c>
      <c r="O907" s="82">
        <f t="shared" si="118"/>
        <v>-21538.86</v>
      </c>
      <c r="P907" s="153">
        <f>IFERROR(VLOOKUP(B907,'Balancete 11.2019'!$B$11:$I$1020,8,0),0)</f>
        <v>-106876.53</v>
      </c>
      <c r="Q907" s="82">
        <f t="shared" si="119"/>
        <v>-18781.490000000005</v>
      </c>
      <c r="R907" s="153">
        <f>IFERROR(VLOOKUP(B907,'Balancete 12.2019'!$B$10:$I$1033,8,0),0)</f>
        <v>-117693.26</v>
      </c>
      <c r="S907" s="82">
        <f t="shared" si="122"/>
        <v>-10816.729999999996</v>
      </c>
      <c r="T907" s="85">
        <f t="shared" si="123"/>
        <v>-0.42407498020657608</v>
      </c>
      <c r="U907" s="153">
        <f>IFERROR(VLOOKUP(B907,'Balancete acumulado 2019'!$B$10:$I$1047,8,0),0)</f>
        <v>-164660.46</v>
      </c>
    </row>
    <row r="908" spans="1:21">
      <c r="A908"/>
      <c r="B908" s="35" t="s">
        <v>5065</v>
      </c>
      <c r="C908" s="34" t="s">
        <v>5066</v>
      </c>
      <c r="D908" s="35" t="s">
        <v>5067</v>
      </c>
      <c r="E908" s="139" t="s">
        <v>6063</v>
      </c>
      <c r="F908" s="5">
        <f t="shared" si="120"/>
        <v>18</v>
      </c>
      <c r="G908" s="5" t="str">
        <f t="shared" si="121"/>
        <v>8</v>
      </c>
      <c r="H908" s="81">
        <f>IFERROR(VLOOKUP(B908,'1º SEM 2019'!$B:$I,8,0),0)</f>
        <v>-8049.54</v>
      </c>
      <c r="I908" s="81">
        <f>IFERROR(VLOOKUP(B908,'07.2019'!$B$10:$J$954,8,0),0)</f>
        <v>-105</v>
      </c>
      <c r="J908" s="81">
        <f>IFERROR(VLOOKUP(B908,'08.2019'!$B$10:$J$983,8,0),0)</f>
        <v>-305</v>
      </c>
      <c r="K908" s="82">
        <f t="shared" si="116"/>
        <v>-200</v>
      </c>
      <c r="L908" s="81">
        <f>IFERROR(VLOOKUP(B908,'09.2019'!$B$12:$J$998,8,0),0)</f>
        <v>-755</v>
      </c>
      <c r="M908" s="82">
        <f t="shared" si="117"/>
        <v>-450</v>
      </c>
      <c r="N908" s="81">
        <f>IFERROR(VLOOKUP(B908,'Balancete 10.2019'!$B$10:$J$1020,8,0),0)</f>
        <v>-755</v>
      </c>
      <c r="O908" s="82">
        <f t="shared" si="118"/>
        <v>0</v>
      </c>
      <c r="P908" s="153">
        <f>IFERROR(VLOOKUP(B908,'Balancete 11.2019'!$B$11:$I$1020,8,0),0)</f>
        <v>-1435</v>
      </c>
      <c r="Q908" s="82">
        <f t="shared" si="119"/>
        <v>-680</v>
      </c>
      <c r="R908" s="153">
        <f>IFERROR(VLOOKUP(B908,'Balancete 12.2019'!$B$10:$I$1033,8,0),0)</f>
        <v>-1435</v>
      </c>
      <c r="S908" s="82">
        <f t="shared" si="122"/>
        <v>0</v>
      </c>
      <c r="T908" s="85">
        <f t="shared" si="123"/>
        <v>-1</v>
      </c>
      <c r="U908" s="153">
        <f>IFERROR(VLOOKUP(B908,'Balancete acumulado 2019'!$B$10:$I$1047,8,0),0)</f>
        <v>-9484.5400000000009</v>
      </c>
    </row>
    <row r="909" spans="1:21">
      <c r="A909"/>
      <c r="B909" s="35" t="s">
        <v>6032</v>
      </c>
      <c r="C909" s="34" t="s">
        <v>6033</v>
      </c>
      <c r="D909" s="35" t="s">
        <v>4974</v>
      </c>
      <c r="E909" s="139" t="s">
        <v>6063</v>
      </c>
      <c r="F909" s="5">
        <f t="shared" si="120"/>
        <v>18</v>
      </c>
      <c r="G909" s="5" t="str">
        <f t="shared" si="121"/>
        <v>8</v>
      </c>
      <c r="H909" s="81">
        <f>IFERROR(VLOOKUP(B909,'1º SEM 2019'!$B:$I,8,0),0)</f>
        <v>0</v>
      </c>
      <c r="I909" s="81">
        <f>IFERROR(VLOOKUP(B909,'07.2019'!$B$10:$J$954,8,0),0)</f>
        <v>0</v>
      </c>
      <c r="J909" s="81">
        <f>IFERROR(VLOOKUP(B909,'08.2019'!$B$10:$J$983,8,0),0)</f>
        <v>0</v>
      </c>
      <c r="K909" s="82">
        <f t="shared" si="116"/>
        <v>0</v>
      </c>
      <c r="L909" s="81">
        <f>IFERROR(VLOOKUP(B909,'09.2019'!$B$12:$J$998,8,0),0)</f>
        <v>0</v>
      </c>
      <c r="M909" s="82">
        <f t="shared" si="117"/>
        <v>0</v>
      </c>
      <c r="N909" s="81">
        <f>IFERROR(VLOOKUP(B909,'Balancete 10.2019'!$B$10:$J$1020,8,0),0)</f>
        <v>-40</v>
      </c>
      <c r="O909" s="82">
        <f t="shared" si="118"/>
        <v>-40</v>
      </c>
      <c r="P909" s="153">
        <f>IFERROR(VLOOKUP(B909,'Balancete 11.2019'!$B$11:$I$1020,8,0),0)</f>
        <v>-40</v>
      </c>
      <c r="Q909" s="82">
        <f t="shared" si="119"/>
        <v>0</v>
      </c>
      <c r="R909" s="153">
        <f>IFERROR(VLOOKUP(B909,'Balancete 12.2019'!$B$10:$I$1033,8,0),0)</f>
        <v>-116</v>
      </c>
      <c r="S909" s="82">
        <f t="shared" si="122"/>
        <v>-76</v>
      </c>
      <c r="T909" s="85">
        <f t="shared" si="123"/>
        <v>0</v>
      </c>
      <c r="U909" s="153">
        <f>IFERROR(VLOOKUP(B909,'Balancete acumulado 2019'!$B$10:$I$1047,8,0),0)</f>
        <v>-116</v>
      </c>
    </row>
    <row r="910" spans="1:21" hidden="1">
      <c r="A910"/>
      <c r="B910" s="35" t="s">
        <v>5068</v>
      </c>
      <c r="C910" s="34" t="s">
        <v>1</v>
      </c>
      <c r="D910" s="35" t="s">
        <v>5069</v>
      </c>
      <c r="E910" s="139"/>
      <c r="F910" s="5">
        <f t="shared" si="120"/>
        <v>13</v>
      </c>
      <c r="G910" s="5" t="str">
        <f t="shared" si="121"/>
        <v>8</v>
      </c>
      <c r="H910" s="81">
        <f>IFERROR(VLOOKUP(B910,'1º SEM 2019'!$B:$I,8,0),0)</f>
        <v>-536808.59</v>
      </c>
      <c r="I910" s="81">
        <f>IFERROR(VLOOKUP(B910,'07.2019'!$B$10:$J$954,8,0),0)</f>
        <v>-89044.53</v>
      </c>
      <c r="J910" s="81">
        <f>IFERROR(VLOOKUP(B910,'08.2019'!$B$10:$J$983,8,0),0)</f>
        <v>-178144.8</v>
      </c>
      <c r="K910" s="82">
        <f t="shared" ref="K910:K977" si="124">J910-I910</f>
        <v>-89100.26999999999</v>
      </c>
      <c r="L910" s="81">
        <f>IFERROR(VLOOKUP(B910,'09.2019'!$B$12:$J$998,8,0),0)</f>
        <v>-267430.69</v>
      </c>
      <c r="M910" s="82">
        <f t="shared" ref="M910:M977" si="125">L910-J910</f>
        <v>-89285.890000000014</v>
      </c>
      <c r="N910" s="81">
        <f>IFERROR(VLOOKUP(B910,'Balancete 10.2019'!$B$10:$J$1020,8,0),0)</f>
        <v>-357590.24</v>
      </c>
      <c r="O910" s="82">
        <f t="shared" ref="O910:O977" si="126">N910-L910</f>
        <v>-90159.549999999988</v>
      </c>
      <c r="P910" s="153">
        <f>IFERROR(VLOOKUP(B910,'Balancete 11.2019'!$B$11:$I$1020,8,0),0)</f>
        <v>-448098.36</v>
      </c>
      <c r="Q910" s="82">
        <f t="shared" ref="Q910:Q977" si="127">P910-N910</f>
        <v>-90508.12</v>
      </c>
      <c r="R910" s="153">
        <f>IFERROR(VLOOKUP(B910,'Balancete 12.2019'!$B$10:$I$1033,8,0),0)</f>
        <v>-538592.13</v>
      </c>
      <c r="S910" s="82">
        <f t="shared" si="122"/>
        <v>-90493.770000000019</v>
      </c>
      <c r="T910" s="85">
        <f t="shared" si="123"/>
        <v>-1.5854931027159402E-4</v>
      </c>
      <c r="U910" s="153">
        <f>IFERROR(VLOOKUP(B910,'Balancete acumulado 2019'!$B$10:$I$1047,8,0),0)</f>
        <v>-1075400.72</v>
      </c>
    </row>
    <row r="911" spans="1:21">
      <c r="A911"/>
      <c r="B911" s="35" t="s">
        <v>5070</v>
      </c>
      <c r="C911" s="34" t="s">
        <v>5071</v>
      </c>
      <c r="D911" s="35" t="s">
        <v>5072</v>
      </c>
      <c r="E911" s="139" t="s">
        <v>6063</v>
      </c>
      <c r="F911" s="5">
        <f t="shared" si="120"/>
        <v>18</v>
      </c>
      <c r="G911" s="5" t="str">
        <f t="shared" si="121"/>
        <v>8</v>
      </c>
      <c r="H911" s="81">
        <f>IFERROR(VLOOKUP(B911,'1º SEM 2019'!$B:$I,8,0),0)</f>
        <v>-536808.59</v>
      </c>
      <c r="I911" s="81">
        <f>IFERROR(VLOOKUP(B911,'07.2019'!$B$10:$J$954,8,0),0)</f>
        <v>-89044.53</v>
      </c>
      <c r="J911" s="81">
        <f>IFERROR(VLOOKUP(B911,'08.2019'!$B$10:$J$983,8,0),0)</f>
        <v>-178144.8</v>
      </c>
      <c r="K911" s="82">
        <f t="shared" si="124"/>
        <v>-89100.26999999999</v>
      </c>
      <c r="L911" s="81">
        <f>IFERROR(VLOOKUP(B911,'09.2019'!$B$12:$J$998,8,0),0)</f>
        <v>-267430.69</v>
      </c>
      <c r="M911" s="82">
        <f t="shared" si="125"/>
        <v>-89285.890000000014</v>
      </c>
      <c r="N911" s="81">
        <f>IFERROR(VLOOKUP(B911,'Balancete 10.2019'!$B$10:$J$1020,8,0),0)</f>
        <v>-357590.24</v>
      </c>
      <c r="O911" s="82">
        <f t="shared" si="126"/>
        <v>-90159.549999999988</v>
      </c>
      <c r="P911" s="153">
        <f>IFERROR(VLOOKUP(B911,'Balancete 11.2019'!$B$11:$I$1020,8,0),0)</f>
        <v>-448098.36</v>
      </c>
      <c r="Q911" s="82">
        <f t="shared" si="127"/>
        <v>-90508.12</v>
      </c>
      <c r="R911" s="153">
        <f>IFERROR(VLOOKUP(B911,'Balancete 12.2019'!$B$10:$I$1033,8,0),0)</f>
        <v>-538592.13</v>
      </c>
      <c r="S911" s="82">
        <f t="shared" si="122"/>
        <v>-90493.770000000019</v>
      </c>
      <c r="T911" s="85">
        <f t="shared" si="123"/>
        <v>-1.5854931027159402E-4</v>
      </c>
      <c r="U911" s="153">
        <f>IFERROR(VLOOKUP(B911,'Balancete acumulado 2019'!$B$10:$I$1047,8,0),0)</f>
        <v>-1075400.72</v>
      </c>
    </row>
    <row r="912" spans="1:21" hidden="1">
      <c r="A912"/>
      <c r="B912" s="35" t="s">
        <v>5073</v>
      </c>
      <c r="C912" s="34" t="s">
        <v>1</v>
      </c>
      <c r="D912" s="35" t="s">
        <v>5074</v>
      </c>
      <c r="E912" s="139"/>
      <c r="F912" s="5">
        <f t="shared" si="120"/>
        <v>13</v>
      </c>
      <c r="G912" s="5" t="str">
        <f t="shared" si="121"/>
        <v>8</v>
      </c>
      <c r="H912" s="81">
        <f>IFERROR(VLOOKUP(B912,'1º SEM 2019'!$B:$I,8,0),0)</f>
        <v>-551954.28</v>
      </c>
      <c r="I912" s="81">
        <f>IFERROR(VLOOKUP(B912,'07.2019'!$B$10:$J$954,8,0),0)</f>
        <v>-66073.38</v>
      </c>
      <c r="J912" s="81">
        <f>IFERROR(VLOOKUP(B912,'08.2019'!$B$10:$J$983,8,0),0)</f>
        <v>-273949.59000000003</v>
      </c>
      <c r="K912" s="82">
        <f t="shared" si="124"/>
        <v>-207876.21000000002</v>
      </c>
      <c r="L912" s="81">
        <f>IFERROR(VLOOKUP(B912,'09.2019'!$B$12:$J$998,8,0),0)</f>
        <v>-323278.88</v>
      </c>
      <c r="M912" s="82">
        <f t="shared" si="125"/>
        <v>-49329.289999999979</v>
      </c>
      <c r="N912" s="81">
        <f>IFERROR(VLOOKUP(B912,'Balancete 10.2019'!$B$10:$J$1020,8,0),0)</f>
        <v>-359488.32</v>
      </c>
      <c r="O912" s="82">
        <f t="shared" si="126"/>
        <v>-36209.440000000002</v>
      </c>
      <c r="P912" s="153">
        <f>IFERROR(VLOOKUP(B912,'Balancete 11.2019'!$B$11:$I$1020,8,0),0)</f>
        <v>-403259.69</v>
      </c>
      <c r="Q912" s="82">
        <f t="shared" si="127"/>
        <v>-43771.369999999995</v>
      </c>
      <c r="R912" s="153">
        <f>IFERROR(VLOOKUP(B912,'Balancete 12.2019'!$B$10:$I$1033,8,0),0)</f>
        <v>-461812.38</v>
      </c>
      <c r="S912" s="82">
        <f t="shared" si="122"/>
        <v>-58552.69</v>
      </c>
      <c r="T912" s="85">
        <f t="shared" si="123"/>
        <v>0.33769379391140841</v>
      </c>
      <c r="U912" s="153">
        <f>IFERROR(VLOOKUP(B912,'Balancete acumulado 2019'!$B$10:$I$1047,8,0),0)</f>
        <v>-1013766.66</v>
      </c>
    </row>
    <row r="913" spans="1:21">
      <c r="A913"/>
      <c r="B913" s="35" t="s">
        <v>5075</v>
      </c>
      <c r="C913" s="34" t="s">
        <v>5076</v>
      </c>
      <c r="D913" s="35" t="s">
        <v>4276</v>
      </c>
      <c r="E913" s="139" t="s">
        <v>6063</v>
      </c>
      <c r="F913" s="5">
        <f t="shared" si="120"/>
        <v>18</v>
      </c>
      <c r="G913" s="5" t="str">
        <f t="shared" si="121"/>
        <v>8</v>
      </c>
      <c r="H913" s="81">
        <f>IFERROR(VLOOKUP(B913,'1º SEM 2019'!$B:$I,8,0),0)</f>
        <v>-5473.32</v>
      </c>
      <c r="I913" s="81">
        <f>IFERROR(VLOOKUP(B913,'07.2019'!$B$10:$J$954,8,0),0)</f>
        <v>-773.33</v>
      </c>
      <c r="J913" s="81">
        <f>IFERROR(VLOOKUP(B913,'08.2019'!$B$10:$J$983,8,0),0)</f>
        <v>-1546.66</v>
      </c>
      <c r="K913" s="82">
        <f t="shared" si="124"/>
        <v>-773.33</v>
      </c>
      <c r="L913" s="81">
        <f>IFERROR(VLOOKUP(B913,'09.2019'!$B$12:$J$998,8,0),0)</f>
        <v>-2319.9899999999998</v>
      </c>
      <c r="M913" s="82">
        <f t="shared" si="125"/>
        <v>-773.3299999999997</v>
      </c>
      <c r="N913" s="81">
        <f>IFERROR(VLOOKUP(B913,'Balancete 10.2019'!$B$10:$J$1020,8,0),0)</f>
        <v>-3093.32</v>
      </c>
      <c r="O913" s="82">
        <f t="shared" si="126"/>
        <v>-773.33000000000038</v>
      </c>
      <c r="P913" s="153">
        <f>IFERROR(VLOOKUP(B913,'Balancete 11.2019'!$B$11:$I$1020,8,0),0)</f>
        <v>-3866.65</v>
      </c>
      <c r="Q913" s="82">
        <f t="shared" si="127"/>
        <v>-773.32999999999993</v>
      </c>
      <c r="R913" s="153">
        <f>IFERROR(VLOOKUP(B913,'Balancete 12.2019'!$B$10:$I$1033,8,0),0)</f>
        <v>-4639.9799999999996</v>
      </c>
      <c r="S913" s="82">
        <f t="shared" si="122"/>
        <v>-773.32999999999947</v>
      </c>
      <c r="T913" s="85">
        <f t="shared" si="123"/>
        <v>-5.5511151231257827E-16</v>
      </c>
      <c r="U913" s="153">
        <f>IFERROR(VLOOKUP(B913,'Balancete acumulado 2019'!$B$10:$I$1047,8,0),0)</f>
        <v>-10113.299999999999</v>
      </c>
    </row>
    <row r="914" spans="1:21">
      <c r="A914"/>
      <c r="B914" s="35" t="s">
        <v>5936</v>
      </c>
      <c r="C914" s="34" t="s">
        <v>5937</v>
      </c>
      <c r="D914" s="35" t="s">
        <v>5938</v>
      </c>
      <c r="E914" s="139" t="s">
        <v>6063</v>
      </c>
      <c r="F914" s="5">
        <f t="shared" si="120"/>
        <v>18</v>
      </c>
      <c r="G914" s="5" t="str">
        <f t="shared" si="121"/>
        <v>8</v>
      </c>
      <c r="H914" s="81">
        <f>IFERROR(VLOOKUP(B914,'1º SEM 2019'!$B:$I,8,0),0)</f>
        <v>0</v>
      </c>
      <c r="I914" s="81">
        <f>IFERROR(VLOOKUP(B914,'07.2019'!$B$10:$J$954,8,0),0)</f>
        <v>0</v>
      </c>
      <c r="J914" s="81">
        <f>IFERROR(VLOOKUP(B914,'08.2019'!$B$10:$J$983,8,0),0)</f>
        <v>-3529.41</v>
      </c>
      <c r="K914" s="82">
        <f t="shared" si="124"/>
        <v>-3529.41</v>
      </c>
      <c r="L914" s="81">
        <f>IFERROR(VLOOKUP(B914,'09.2019'!$B$12:$J$998,8,0),0)</f>
        <v>-3679.41</v>
      </c>
      <c r="M914" s="82">
        <f t="shared" si="125"/>
        <v>-150</v>
      </c>
      <c r="N914" s="81">
        <f>IFERROR(VLOOKUP(B914,'Balancete 10.2019'!$B$10:$J$1020,8,0),0)</f>
        <v>-3679.41</v>
      </c>
      <c r="O914" s="82">
        <f t="shared" si="126"/>
        <v>0</v>
      </c>
      <c r="P914" s="153">
        <f>IFERROR(VLOOKUP(B914,'Balancete 11.2019'!$B$11:$I$1020,8,0),0)</f>
        <v>-3679.41</v>
      </c>
      <c r="Q914" s="82">
        <f t="shared" si="127"/>
        <v>0</v>
      </c>
      <c r="R914" s="153">
        <f>IFERROR(VLOOKUP(B914,'Balancete 12.2019'!$B$10:$I$1033,8,0),0)</f>
        <v>-3679.41</v>
      </c>
      <c r="S914" s="82">
        <f t="shared" si="122"/>
        <v>0</v>
      </c>
      <c r="T914" s="85">
        <f t="shared" si="123"/>
        <v>0</v>
      </c>
      <c r="U914" s="153">
        <f>IFERROR(VLOOKUP(B914,'Balancete acumulado 2019'!$B$10:$I$1047,8,0),0)</f>
        <v>-3679.41</v>
      </c>
    </row>
    <row r="915" spans="1:21">
      <c r="A915"/>
      <c r="B915" s="35" t="s">
        <v>5077</v>
      </c>
      <c r="C915" s="34" t="s">
        <v>5078</v>
      </c>
      <c r="D915" s="35" t="s">
        <v>5079</v>
      </c>
      <c r="E915" s="139" t="s">
        <v>6063</v>
      </c>
      <c r="F915" s="5">
        <f t="shared" si="120"/>
        <v>18</v>
      </c>
      <c r="G915" s="5" t="str">
        <f t="shared" si="121"/>
        <v>8</v>
      </c>
      <c r="H915" s="81"/>
      <c r="I915" s="81"/>
      <c r="J915" s="81"/>
      <c r="K915" s="82"/>
      <c r="L915" s="81"/>
      <c r="M915" s="82"/>
      <c r="N915" s="81"/>
      <c r="O915" s="82"/>
      <c r="P915" s="153"/>
      <c r="Q915" s="82"/>
      <c r="R915" s="153">
        <f>IFERROR(VLOOKUP(B915,'Balancete 12.2019'!$B$10:$I$1033,8,0),0)</f>
        <v>0</v>
      </c>
      <c r="S915" s="82">
        <f t="shared" si="122"/>
        <v>0</v>
      </c>
      <c r="T915" s="85">
        <f t="shared" si="123"/>
        <v>0</v>
      </c>
      <c r="U915" s="153">
        <f>IFERROR(VLOOKUP(B915,'Balancete acumulado 2019'!$B$10:$I$1047,8,0),0)</f>
        <v>-2480.27</v>
      </c>
    </row>
    <row r="916" spans="1:21">
      <c r="A916"/>
      <c r="B916" s="35" t="s">
        <v>5080</v>
      </c>
      <c r="C916" s="34" t="s">
        <v>5081</v>
      </c>
      <c r="D916" s="35" t="s">
        <v>5082</v>
      </c>
      <c r="E916" s="139" t="s">
        <v>6063</v>
      </c>
      <c r="F916" s="5">
        <f t="shared" si="120"/>
        <v>18</v>
      </c>
      <c r="G916" s="5" t="str">
        <f t="shared" si="121"/>
        <v>8</v>
      </c>
      <c r="H916" s="81">
        <f>IFERROR(VLOOKUP(B916,'1º SEM 2019'!$B:$I,8,0),0)</f>
        <v>-19275.36</v>
      </c>
      <c r="I916" s="81">
        <f>IFERROR(VLOOKUP(B916,'07.2019'!$B$10:$J$954,8,0),0)</f>
        <v>-3188.87</v>
      </c>
      <c r="J916" s="81">
        <f>IFERROR(VLOOKUP(B916,'08.2019'!$B$10:$J$983,8,0),0)</f>
        <v>-9443.08</v>
      </c>
      <c r="K916" s="82">
        <f t="shared" si="124"/>
        <v>-6254.21</v>
      </c>
      <c r="L916" s="81">
        <f>IFERROR(VLOOKUP(B916,'09.2019'!$B$12:$J$998,8,0),0)</f>
        <v>-9566.61</v>
      </c>
      <c r="M916" s="82">
        <f t="shared" si="125"/>
        <v>-123.53000000000065</v>
      </c>
      <c r="N916" s="81">
        <f>IFERROR(VLOOKUP(B916,'Balancete 10.2019'!$B$10:$J$1020,8,0),0)</f>
        <v>-12755.48</v>
      </c>
      <c r="O916" s="82">
        <f t="shared" si="126"/>
        <v>-3188.869999999999</v>
      </c>
      <c r="P916" s="153">
        <f>IFERROR(VLOOKUP(B916,'Balancete 11.2019'!$B$11:$I$1020,8,0),0)</f>
        <v>-15820.82</v>
      </c>
      <c r="Q916" s="82">
        <f t="shared" si="127"/>
        <v>-3065.34</v>
      </c>
      <c r="R916" s="153">
        <f>IFERROR(VLOOKUP(B916,'Balancete 12.2019'!$B$10:$I$1033,8,0),0)</f>
        <v>-26004.84</v>
      </c>
      <c r="S916" s="82">
        <f t="shared" si="122"/>
        <v>-10184.02</v>
      </c>
      <c r="T916" s="85">
        <f t="shared" si="123"/>
        <v>2.3223133486008076</v>
      </c>
      <c r="U916" s="153">
        <f>IFERROR(VLOOKUP(B916,'Balancete acumulado 2019'!$B$10:$I$1047,8,0),0)</f>
        <v>-45280.2</v>
      </c>
    </row>
    <row r="917" spans="1:21">
      <c r="A917"/>
      <c r="B917" s="35" t="s">
        <v>5083</v>
      </c>
      <c r="C917" s="34" t="s">
        <v>5084</v>
      </c>
      <c r="D917" s="35" t="s">
        <v>5085</v>
      </c>
      <c r="E917" s="139" t="s">
        <v>6063</v>
      </c>
      <c r="F917" s="5">
        <f t="shared" si="120"/>
        <v>18</v>
      </c>
      <c r="G917" s="5" t="str">
        <f t="shared" si="121"/>
        <v>8</v>
      </c>
      <c r="H917" s="81">
        <f>IFERROR(VLOOKUP(B917,'1º SEM 2019'!$B:$I,8,0),0)</f>
        <v>-233266.77</v>
      </c>
      <c r="I917" s="81">
        <f>IFERROR(VLOOKUP(B917,'07.2019'!$B$10:$J$954,8,0),0)</f>
        <v>-17233.32</v>
      </c>
      <c r="J917" s="81">
        <f>IFERROR(VLOOKUP(B917,'08.2019'!$B$10:$J$983,8,0),0)</f>
        <v>-129466.64</v>
      </c>
      <c r="K917" s="82">
        <f t="shared" si="124"/>
        <v>-112233.32</v>
      </c>
      <c r="L917" s="81">
        <f>IFERROR(VLOOKUP(B917,'09.2019'!$B$12:$J$998,8,0),0)</f>
        <v>-147331.12</v>
      </c>
      <c r="M917" s="82">
        <f t="shared" si="125"/>
        <v>-17864.479999999996</v>
      </c>
      <c r="N917" s="81">
        <f>IFERROR(VLOOKUP(B917,'Balancete 10.2019'!$B$10:$J$1020,8,0),0)</f>
        <v>-161223.04000000001</v>
      </c>
      <c r="O917" s="82">
        <f t="shared" si="126"/>
        <v>-13891.920000000013</v>
      </c>
      <c r="P917" s="153">
        <f>IFERROR(VLOOKUP(B917,'Balancete 11.2019'!$B$11:$I$1020,8,0),0)</f>
        <v>-180578.26</v>
      </c>
      <c r="Q917" s="82">
        <f t="shared" si="127"/>
        <v>-19355.22</v>
      </c>
      <c r="R917" s="153">
        <f>IFERROR(VLOOKUP(B917,'Balancete 12.2019'!$B$10:$I$1033,8,0),0)</f>
        <v>-211305.61</v>
      </c>
      <c r="S917" s="82">
        <f t="shared" si="122"/>
        <v>-30727.349999999977</v>
      </c>
      <c r="T917" s="85">
        <f t="shared" si="123"/>
        <v>0.58754847529503529</v>
      </c>
      <c r="U917" s="153">
        <f>IFERROR(VLOOKUP(B917,'Balancete acumulado 2019'!$B$10:$I$1047,8,0),0)</f>
        <v>-444572.38</v>
      </c>
    </row>
    <row r="918" spans="1:21">
      <c r="A918"/>
      <c r="B918" s="35" t="s">
        <v>5086</v>
      </c>
      <c r="C918" s="34" t="s">
        <v>5087</v>
      </c>
      <c r="D918" s="35" t="s">
        <v>5088</v>
      </c>
      <c r="E918" s="139" t="s">
        <v>6063</v>
      </c>
      <c r="F918" s="5">
        <f t="shared" si="120"/>
        <v>18</v>
      </c>
      <c r="G918" s="5" t="str">
        <f t="shared" si="121"/>
        <v>8</v>
      </c>
      <c r="H918" s="81">
        <f>IFERROR(VLOOKUP(B918,'1º SEM 2019'!$B:$I,8,0),0)</f>
        <v>-9042.07</v>
      </c>
      <c r="I918" s="81">
        <f>IFERROR(VLOOKUP(B918,'07.2019'!$B$10:$J$954,8,0),0)</f>
        <v>0</v>
      </c>
      <c r="J918" s="81">
        <f>IFERROR(VLOOKUP(B918,'08.2019'!$B$10:$J$983,8,0),0)</f>
        <v>-180</v>
      </c>
      <c r="K918" s="82">
        <f t="shared" si="124"/>
        <v>-180</v>
      </c>
      <c r="L918" s="81">
        <f>IFERROR(VLOOKUP(B918,'09.2019'!$B$12:$J$998,8,0),0)</f>
        <v>-699</v>
      </c>
      <c r="M918" s="82">
        <f t="shared" si="125"/>
        <v>-519</v>
      </c>
      <c r="N918" s="81">
        <f>IFERROR(VLOOKUP(B918,'Balancete 10.2019'!$B$10:$J$1020,8,0),0)</f>
        <v>-2607</v>
      </c>
      <c r="O918" s="82">
        <f t="shared" si="126"/>
        <v>-1908</v>
      </c>
      <c r="P918" s="153">
        <f>IFERROR(VLOOKUP(B918,'Balancete 11.2019'!$B$11:$I$1020,8,0),0)</f>
        <v>-2878.6</v>
      </c>
      <c r="Q918" s="82">
        <f t="shared" si="127"/>
        <v>-271.59999999999991</v>
      </c>
      <c r="R918" s="153">
        <f>IFERROR(VLOOKUP(B918,'Balancete 12.2019'!$B$10:$I$1033,8,0),0)</f>
        <v>-7762.6</v>
      </c>
      <c r="S918" s="82">
        <f t="shared" si="122"/>
        <v>-4884</v>
      </c>
      <c r="T918" s="85">
        <f t="shared" si="123"/>
        <v>16.982326951399124</v>
      </c>
      <c r="U918" s="153">
        <f>IFERROR(VLOOKUP(B918,'Balancete acumulado 2019'!$B$10:$I$1047,8,0),0)</f>
        <v>-16804.669999999998</v>
      </c>
    </row>
    <row r="919" spans="1:21">
      <c r="A919"/>
      <c r="B919" s="35" t="s">
        <v>5089</v>
      </c>
      <c r="C919" s="34" t="s">
        <v>5090</v>
      </c>
      <c r="D919" s="35" t="s">
        <v>5091</v>
      </c>
      <c r="E919" s="139" t="s">
        <v>6063</v>
      </c>
      <c r="F919" s="5">
        <f t="shared" si="120"/>
        <v>18</v>
      </c>
      <c r="G919" s="5" t="str">
        <f t="shared" si="121"/>
        <v>8</v>
      </c>
      <c r="H919" s="81">
        <f>IFERROR(VLOOKUP(B919,'1º SEM 2019'!$B:$I,8,0),0)</f>
        <v>-20366.7</v>
      </c>
      <c r="I919" s="81">
        <f>IFERROR(VLOOKUP(B919,'07.2019'!$B$10:$J$954,8,0),0)</f>
        <v>-3466.67</v>
      </c>
      <c r="J919" s="81">
        <f>IFERROR(VLOOKUP(B919,'08.2019'!$B$10:$J$983,8,0),0)</f>
        <v>-6933.34</v>
      </c>
      <c r="K919" s="82">
        <f t="shared" si="124"/>
        <v>-3466.67</v>
      </c>
      <c r="L919" s="81">
        <f>IFERROR(VLOOKUP(B919,'09.2019'!$B$12:$J$998,8,0),0)</f>
        <v>-10400.01</v>
      </c>
      <c r="M919" s="82">
        <f t="shared" si="125"/>
        <v>-3466.67</v>
      </c>
      <c r="N919" s="81">
        <f>IFERROR(VLOOKUP(B919,'Balancete 10.2019'!$B$10:$J$1020,8,0),0)</f>
        <v>-13866.68</v>
      </c>
      <c r="O919" s="82">
        <f t="shared" si="126"/>
        <v>-3466.67</v>
      </c>
      <c r="P919" s="153">
        <f>IFERROR(VLOOKUP(B919,'Balancete 11.2019'!$B$11:$I$1020,8,0),0)</f>
        <v>-17333.349999999999</v>
      </c>
      <c r="Q919" s="82">
        <f t="shared" si="127"/>
        <v>-3466.6699999999983</v>
      </c>
      <c r="R919" s="153">
        <f>IFERROR(VLOOKUP(B919,'Balancete 12.2019'!$B$10:$I$1033,8,0),0)</f>
        <v>-20800.02</v>
      </c>
      <c r="S919" s="82">
        <f t="shared" si="122"/>
        <v>-3466.6700000000019</v>
      </c>
      <c r="T919" s="85">
        <f t="shared" si="123"/>
        <v>1.1102230246251565E-15</v>
      </c>
      <c r="U919" s="153">
        <f>IFERROR(VLOOKUP(B919,'Balancete acumulado 2019'!$B$10:$I$1047,8,0),0)</f>
        <v>-41166.720000000001</v>
      </c>
    </row>
    <row r="920" spans="1:21">
      <c r="A920"/>
      <c r="B920" s="35" t="s">
        <v>5092</v>
      </c>
      <c r="C920" s="34" t="s">
        <v>5093</v>
      </c>
      <c r="D920" s="35" t="s">
        <v>5094</v>
      </c>
      <c r="E920" s="139" t="s">
        <v>6063</v>
      </c>
      <c r="F920" s="5">
        <f t="shared" si="120"/>
        <v>18</v>
      </c>
      <c r="G920" s="5" t="str">
        <f t="shared" si="121"/>
        <v>8</v>
      </c>
      <c r="H920" s="81">
        <f>IFERROR(VLOOKUP(B920,'1º SEM 2019'!$B:$I,8,0),0)</f>
        <v>-2249.6</v>
      </c>
      <c r="I920" s="81">
        <f>IFERROR(VLOOKUP(B920,'07.2019'!$B$10:$J$954,8,0),0)</f>
        <v>-686.19</v>
      </c>
      <c r="J920" s="81">
        <f>IFERROR(VLOOKUP(B920,'08.2019'!$B$10:$J$983,8,0),0)</f>
        <v>-1043.58</v>
      </c>
      <c r="K920" s="82">
        <f t="shared" si="124"/>
        <v>-357.38999999999987</v>
      </c>
      <c r="L920" s="81">
        <f>IFERROR(VLOOKUP(B920,'09.2019'!$B$12:$J$998,8,0),0)</f>
        <v>-1400.97</v>
      </c>
      <c r="M920" s="82">
        <f t="shared" si="125"/>
        <v>-357.3900000000001</v>
      </c>
      <c r="N920" s="81">
        <f>IFERROR(VLOOKUP(B920,'Balancete 10.2019'!$B$10:$J$1020,8,0),0)</f>
        <v>-1875.25</v>
      </c>
      <c r="O920" s="82">
        <f t="shared" si="126"/>
        <v>-474.28</v>
      </c>
      <c r="P920" s="153">
        <f>IFERROR(VLOOKUP(B920,'Balancete 11.2019'!$B$11:$I$1020,8,0),0)</f>
        <v>-2249.91</v>
      </c>
      <c r="Q920" s="82">
        <f t="shared" si="127"/>
        <v>-374.65999999999985</v>
      </c>
      <c r="R920" s="153">
        <f>IFERROR(VLOOKUP(B920,'Balancete 12.2019'!$B$10:$I$1033,8,0),0)</f>
        <v>-2249.91</v>
      </c>
      <c r="S920" s="82">
        <f t="shared" si="122"/>
        <v>0</v>
      </c>
      <c r="T920" s="85">
        <f t="shared" si="123"/>
        <v>-1</v>
      </c>
      <c r="U920" s="153">
        <f>IFERROR(VLOOKUP(B920,'Balancete acumulado 2019'!$B$10:$I$1047,8,0),0)</f>
        <v>-4499.51</v>
      </c>
    </row>
    <row r="921" spans="1:21">
      <c r="A921"/>
      <c r="B921" s="35" t="s">
        <v>5095</v>
      </c>
      <c r="C921" s="34" t="s">
        <v>5096</v>
      </c>
      <c r="D921" s="35" t="s">
        <v>5097</v>
      </c>
      <c r="E921" s="139" t="s">
        <v>6063</v>
      </c>
      <c r="F921" s="5">
        <f t="shared" si="120"/>
        <v>18</v>
      </c>
      <c r="G921" s="5" t="str">
        <f t="shared" si="121"/>
        <v>8</v>
      </c>
      <c r="H921" s="81">
        <f>IFERROR(VLOOKUP(B921,'1º SEM 2019'!$B:$I,8,0),0)</f>
        <v>-17877.21</v>
      </c>
      <c r="I921" s="81">
        <f>IFERROR(VLOOKUP(B921,'07.2019'!$B$10:$J$954,8,0),0)</f>
        <v>-4110.6499999999996</v>
      </c>
      <c r="J921" s="81">
        <f>IFERROR(VLOOKUP(B921,'08.2019'!$B$10:$J$983,8,0),0)</f>
        <v>-7472.73</v>
      </c>
      <c r="K921" s="82">
        <f t="shared" si="124"/>
        <v>-3362.08</v>
      </c>
      <c r="L921" s="81">
        <f>IFERROR(VLOOKUP(B921,'09.2019'!$B$12:$J$998,8,0),0)</f>
        <v>-10676.71</v>
      </c>
      <c r="M921" s="82">
        <f t="shared" si="125"/>
        <v>-3203.9799999999996</v>
      </c>
      <c r="N921" s="81">
        <f>IFERROR(VLOOKUP(B921,'Balancete 10.2019'!$B$10:$J$1020,8,0),0)</f>
        <v>-11265.87</v>
      </c>
      <c r="O921" s="82">
        <f t="shared" si="126"/>
        <v>-589.16000000000167</v>
      </c>
      <c r="P921" s="153">
        <f>IFERROR(VLOOKUP(B921,'Balancete 11.2019'!$B$11:$I$1020,8,0),0)</f>
        <v>-17556</v>
      </c>
      <c r="Q921" s="82">
        <f t="shared" si="127"/>
        <v>-6290.1299999999992</v>
      </c>
      <c r="R921" s="153">
        <f>IFERROR(VLOOKUP(B921,'Balancete 12.2019'!$B$10:$I$1033,8,0),0)</f>
        <v>-20872.66</v>
      </c>
      <c r="S921" s="82">
        <f t="shared" si="122"/>
        <v>-3316.66</v>
      </c>
      <c r="T921" s="85">
        <f t="shared" si="123"/>
        <v>-0.47271995968286817</v>
      </c>
      <c r="U921" s="153">
        <f>IFERROR(VLOOKUP(B921,'Balancete acumulado 2019'!$B$10:$I$1047,8,0),0)</f>
        <v>-38749.870000000003</v>
      </c>
    </row>
    <row r="922" spans="1:21">
      <c r="A922"/>
      <c r="B922" s="35" t="s">
        <v>5098</v>
      </c>
      <c r="C922" s="34" t="s">
        <v>5099</v>
      </c>
      <c r="D922" s="35" t="s">
        <v>5100</v>
      </c>
      <c r="E922" s="139" t="s">
        <v>6063</v>
      </c>
      <c r="F922" s="5">
        <f t="shared" si="120"/>
        <v>18</v>
      </c>
      <c r="G922" s="5" t="str">
        <f t="shared" si="121"/>
        <v>8</v>
      </c>
      <c r="H922" s="81">
        <f>IFERROR(VLOOKUP(B922,'1º SEM 2019'!$B:$I,8,0),0)</f>
        <v>-53727.46</v>
      </c>
      <c r="I922" s="81">
        <f>IFERROR(VLOOKUP(B922,'07.2019'!$B$10:$J$954,8,0),0)</f>
        <v>-8381.5</v>
      </c>
      <c r="J922" s="81">
        <f>IFERROR(VLOOKUP(B922,'08.2019'!$B$10:$J$983,8,0),0)</f>
        <v>-16671.740000000002</v>
      </c>
      <c r="K922" s="82">
        <f t="shared" si="124"/>
        <v>-8290.2400000000016</v>
      </c>
      <c r="L922" s="81">
        <f>IFERROR(VLOOKUP(B922,'09.2019'!$B$12:$J$998,8,0),0)</f>
        <v>-23044.97</v>
      </c>
      <c r="M922" s="82">
        <f t="shared" si="125"/>
        <v>-6373.23</v>
      </c>
      <c r="N922" s="81">
        <f>IFERROR(VLOOKUP(B922,'Balancete 10.2019'!$B$10:$J$1020,8,0),0)</f>
        <v>-29562.67</v>
      </c>
      <c r="O922" s="82">
        <f t="shared" si="126"/>
        <v>-6517.6999999999971</v>
      </c>
      <c r="P922" s="153">
        <f>IFERROR(VLOOKUP(B922,'Balancete 11.2019'!$B$11:$I$1020,8,0),0)</f>
        <v>-38878.69</v>
      </c>
      <c r="Q922" s="82">
        <f t="shared" si="127"/>
        <v>-9316.0200000000041</v>
      </c>
      <c r="R922" s="153">
        <f>IFERROR(VLOOKUP(B922,'Balancete 12.2019'!$B$10:$I$1033,8,0),0)</f>
        <v>-44079.35</v>
      </c>
      <c r="S922" s="82">
        <f t="shared" si="122"/>
        <v>-5200.6599999999962</v>
      </c>
      <c r="T922" s="85">
        <f t="shared" si="123"/>
        <v>-0.44175087644723887</v>
      </c>
      <c r="U922" s="153">
        <f>IFERROR(VLOOKUP(B922,'Balancete acumulado 2019'!$B$10:$I$1047,8,0),0)</f>
        <v>-97806.81</v>
      </c>
    </row>
    <row r="923" spans="1:21">
      <c r="A923"/>
      <c r="B923" s="35" t="s">
        <v>5101</v>
      </c>
      <c r="C923" s="34" t="s">
        <v>5102</v>
      </c>
      <c r="D923" s="35" t="s">
        <v>5103</v>
      </c>
      <c r="E923" s="139" t="s">
        <v>6063</v>
      </c>
      <c r="F923" s="5">
        <f t="shared" si="120"/>
        <v>18</v>
      </c>
      <c r="G923" s="5" t="str">
        <f t="shared" si="121"/>
        <v>8</v>
      </c>
      <c r="H923" s="81">
        <f>IFERROR(VLOOKUP(B923,'1º SEM 2019'!$B:$I,8,0),0)</f>
        <v>-188195.52</v>
      </c>
      <c r="I923" s="81">
        <f>IFERROR(VLOOKUP(B923,'07.2019'!$B$10:$J$954,8,0),0)</f>
        <v>-28232.85</v>
      </c>
      <c r="J923" s="81">
        <f>IFERROR(VLOOKUP(B923,'08.2019'!$B$10:$J$983,8,0),0)</f>
        <v>-97662.41</v>
      </c>
      <c r="K923" s="82">
        <f t="shared" si="124"/>
        <v>-69429.56</v>
      </c>
      <c r="L923" s="81">
        <f>IFERROR(VLOOKUP(B923,'09.2019'!$B$12:$J$998,8,0),0)</f>
        <v>-114160.09</v>
      </c>
      <c r="M923" s="82">
        <f t="shared" si="125"/>
        <v>-16497.679999999993</v>
      </c>
      <c r="N923" s="81">
        <f>IFERROR(VLOOKUP(B923,'Balancete 10.2019'!$B$10:$J$1020,8,0),0)</f>
        <v>-119559.6</v>
      </c>
      <c r="O923" s="82">
        <f t="shared" si="126"/>
        <v>-5399.5100000000093</v>
      </c>
      <c r="P923" s="153">
        <f>IFERROR(VLOOKUP(B923,'Balancete 11.2019'!$B$11:$I$1020,8,0),0)</f>
        <v>-120418</v>
      </c>
      <c r="Q923" s="82">
        <f t="shared" si="127"/>
        <v>-858.39999999999418</v>
      </c>
      <c r="R923" s="153">
        <f>IFERROR(VLOOKUP(B923,'Balancete 12.2019'!$B$10:$I$1033,8,0),0)</f>
        <v>-120418</v>
      </c>
      <c r="S923" s="82">
        <f t="shared" si="122"/>
        <v>0</v>
      </c>
      <c r="T923" s="85">
        <f t="shared" si="123"/>
        <v>-1</v>
      </c>
      <c r="U923" s="153">
        <f>IFERROR(VLOOKUP(B923,'Balancete acumulado 2019'!$B$10:$I$1047,8,0),0)</f>
        <v>-308613.52</v>
      </c>
    </row>
    <row r="924" spans="1:21" hidden="1">
      <c r="A924"/>
      <c r="B924" s="35" t="s">
        <v>5104</v>
      </c>
      <c r="C924" s="34" t="s">
        <v>1</v>
      </c>
      <c r="D924" s="35" t="s">
        <v>5105</v>
      </c>
      <c r="E924" s="139"/>
      <c r="F924" s="5">
        <f t="shared" si="120"/>
        <v>13</v>
      </c>
      <c r="G924" s="5" t="str">
        <f t="shared" si="121"/>
        <v>8</v>
      </c>
      <c r="H924" s="81">
        <f>IFERROR(VLOOKUP(B924,'1º SEM 2019'!$B:$I,8,0),0)</f>
        <v>-327068.06</v>
      </c>
      <c r="I924" s="81">
        <f>IFERROR(VLOOKUP(B924,'07.2019'!$B$10:$J$954,8,0),0)</f>
        <v>-36436.800000000003</v>
      </c>
      <c r="J924" s="81">
        <f>IFERROR(VLOOKUP(B924,'08.2019'!$B$10:$J$983,8,0),0)</f>
        <v>-73808.570000000007</v>
      </c>
      <c r="K924" s="82">
        <f t="shared" si="124"/>
        <v>-37371.770000000004</v>
      </c>
      <c r="L924" s="81">
        <f>IFERROR(VLOOKUP(B924,'09.2019'!$B$12:$J$998,8,0),0)</f>
        <v>-115046.62</v>
      </c>
      <c r="M924" s="82">
        <f t="shared" si="125"/>
        <v>-41238.049999999988</v>
      </c>
      <c r="N924" s="81">
        <f>IFERROR(VLOOKUP(B924,'Balancete 10.2019'!$B$10:$J$1020,8,0),0)</f>
        <v>-175090.18</v>
      </c>
      <c r="O924" s="82">
        <f t="shared" si="126"/>
        <v>-60043.56</v>
      </c>
      <c r="P924" s="153">
        <f>IFERROR(VLOOKUP(B924,'Balancete 11.2019'!$B$11:$I$1020,8,0),0)</f>
        <v>-225180.03</v>
      </c>
      <c r="Q924" s="82">
        <f t="shared" si="127"/>
        <v>-50089.850000000006</v>
      </c>
      <c r="R924" s="153">
        <f>IFERROR(VLOOKUP(B924,'Balancete 12.2019'!$B$10:$I$1033,8,0),0)</f>
        <v>-277053.87</v>
      </c>
      <c r="S924" s="82">
        <f t="shared" si="122"/>
        <v>-51873.84</v>
      </c>
      <c r="T924" s="85">
        <f t="shared" si="123"/>
        <v>3.5615798410256527E-2</v>
      </c>
      <c r="U924" s="153">
        <f>IFERROR(VLOOKUP(B924,'Balancete acumulado 2019'!$B$10:$I$1047,8,0),0)</f>
        <v>-604121.93000000005</v>
      </c>
    </row>
    <row r="925" spans="1:21">
      <c r="A925"/>
      <c r="B925" s="35" t="s">
        <v>5106</v>
      </c>
      <c r="C925" s="34" t="s">
        <v>5107</v>
      </c>
      <c r="D925" s="35" t="s">
        <v>5108</v>
      </c>
      <c r="E925" s="139" t="s">
        <v>6063</v>
      </c>
      <c r="F925" s="5">
        <f t="shared" si="120"/>
        <v>18</v>
      </c>
      <c r="G925" s="5" t="str">
        <f t="shared" si="121"/>
        <v>8</v>
      </c>
      <c r="H925" s="81">
        <f>IFERROR(VLOOKUP(B925,'1º SEM 2019'!$B:$I,8,0),0)</f>
        <v>-9347.25</v>
      </c>
      <c r="I925" s="81">
        <f>IFERROR(VLOOKUP(B925,'07.2019'!$B$10:$J$954,8,0),0)</f>
        <v>-444.82</v>
      </c>
      <c r="J925" s="81">
        <f>IFERROR(VLOOKUP(B925,'08.2019'!$B$10:$J$983,8,0),0)</f>
        <v>-614.82000000000005</v>
      </c>
      <c r="K925" s="82">
        <f t="shared" si="124"/>
        <v>-170.00000000000006</v>
      </c>
      <c r="L925" s="81">
        <f>IFERROR(VLOOKUP(B925,'09.2019'!$B$12:$J$998,8,0),0)</f>
        <v>-714.82</v>
      </c>
      <c r="M925" s="82">
        <f t="shared" si="125"/>
        <v>-100</v>
      </c>
      <c r="N925" s="81">
        <f>IFERROR(VLOOKUP(B925,'Balancete 10.2019'!$B$10:$J$1020,8,0),0)</f>
        <v>-4651.01</v>
      </c>
      <c r="O925" s="82">
        <f t="shared" si="126"/>
        <v>-3936.19</v>
      </c>
      <c r="P925" s="153">
        <f>IFERROR(VLOOKUP(B925,'Balancete 11.2019'!$B$11:$I$1020,8,0),0)</f>
        <v>-4769.34</v>
      </c>
      <c r="Q925" s="82">
        <f t="shared" si="127"/>
        <v>-118.32999999999993</v>
      </c>
      <c r="R925" s="153">
        <f>IFERROR(VLOOKUP(B925,'Balancete 12.2019'!$B$10:$I$1033,8,0),0)</f>
        <v>-5147.66</v>
      </c>
      <c r="S925" s="82">
        <f t="shared" si="122"/>
        <v>-378.31999999999971</v>
      </c>
      <c r="T925" s="85">
        <f t="shared" si="123"/>
        <v>2.197160483393898</v>
      </c>
      <c r="U925" s="153">
        <f>IFERROR(VLOOKUP(B925,'Balancete acumulado 2019'!$B$10:$I$1047,8,0),0)</f>
        <v>-14494.91</v>
      </c>
    </row>
    <row r="926" spans="1:21">
      <c r="A926"/>
      <c r="B926" s="35" t="s">
        <v>5109</v>
      </c>
      <c r="C926" s="34" t="s">
        <v>5110</v>
      </c>
      <c r="D926" s="35" t="s">
        <v>5111</v>
      </c>
      <c r="E926" s="139" t="s">
        <v>6063</v>
      </c>
      <c r="F926" s="5">
        <f t="shared" si="120"/>
        <v>18</v>
      </c>
      <c r="G926" s="5" t="str">
        <f t="shared" si="121"/>
        <v>8</v>
      </c>
      <c r="H926" s="81">
        <f>IFERROR(VLOOKUP(B926,'1º SEM 2019'!$B:$I,8,0),0)</f>
        <v>-13101.5</v>
      </c>
      <c r="I926" s="81">
        <f>IFERROR(VLOOKUP(B926,'07.2019'!$B$10:$J$954,8,0),0)</f>
        <v>-2152</v>
      </c>
      <c r="J926" s="81">
        <f>IFERROR(VLOOKUP(B926,'08.2019'!$B$10:$J$983,8,0),0)</f>
        <v>-4368</v>
      </c>
      <c r="K926" s="82">
        <f t="shared" si="124"/>
        <v>-2216</v>
      </c>
      <c r="L926" s="81">
        <f>IFERROR(VLOOKUP(B926,'09.2019'!$B$12:$J$998,8,0),0)</f>
        <v>-6508</v>
      </c>
      <c r="M926" s="82">
        <f t="shared" si="125"/>
        <v>-2140</v>
      </c>
      <c r="N926" s="81">
        <f>IFERROR(VLOOKUP(B926,'Balancete 10.2019'!$B$10:$J$1020,8,0),0)</f>
        <v>-6517</v>
      </c>
      <c r="O926" s="82">
        <f t="shared" si="126"/>
        <v>-9</v>
      </c>
      <c r="P926" s="153">
        <f>IFERROR(VLOOKUP(B926,'Balancete 11.2019'!$B$11:$I$1020,8,0),0)</f>
        <v>-8651</v>
      </c>
      <c r="Q926" s="82">
        <f t="shared" si="127"/>
        <v>-2134</v>
      </c>
      <c r="R926" s="153">
        <f>IFERROR(VLOOKUP(B926,'Balancete 12.2019'!$B$10:$I$1033,8,0),0)</f>
        <v>-10934</v>
      </c>
      <c r="S926" s="82">
        <f t="shared" si="122"/>
        <v>-2283</v>
      </c>
      <c r="T926" s="85">
        <f t="shared" si="123"/>
        <v>6.9821930646672969E-2</v>
      </c>
      <c r="U926" s="153">
        <f>IFERROR(VLOOKUP(B926,'Balancete acumulado 2019'!$B$10:$I$1047,8,0),0)</f>
        <v>-24035.5</v>
      </c>
    </row>
    <row r="927" spans="1:21">
      <c r="A927"/>
      <c r="B927" s="35" t="s">
        <v>5112</v>
      </c>
      <c r="C927" s="34" t="s">
        <v>5113</v>
      </c>
      <c r="D927" s="35" t="s">
        <v>5114</v>
      </c>
      <c r="E927" s="139" t="s">
        <v>6063</v>
      </c>
      <c r="F927" s="5">
        <f t="shared" si="120"/>
        <v>18</v>
      </c>
      <c r="G927" s="5" t="str">
        <f t="shared" si="121"/>
        <v>8</v>
      </c>
      <c r="H927" s="81">
        <f>IFERROR(VLOOKUP(B927,'1º SEM 2019'!$B:$I,8,0),0)</f>
        <v>-26690.25</v>
      </c>
      <c r="I927" s="81">
        <f>IFERROR(VLOOKUP(B927,'07.2019'!$B$10:$J$954,8,0),0)</f>
        <v>-3853.39</v>
      </c>
      <c r="J927" s="81">
        <f>IFERROR(VLOOKUP(B927,'08.2019'!$B$10:$J$983,8,0),0)</f>
        <v>-8848.73</v>
      </c>
      <c r="K927" s="82">
        <f t="shared" si="124"/>
        <v>-4995.34</v>
      </c>
      <c r="L927" s="81">
        <f>IFERROR(VLOOKUP(B927,'09.2019'!$B$12:$J$998,8,0),0)</f>
        <v>-12177.86</v>
      </c>
      <c r="M927" s="82">
        <f t="shared" si="125"/>
        <v>-3329.130000000001</v>
      </c>
      <c r="N927" s="81">
        <f>IFERROR(VLOOKUP(B927,'Balancete 10.2019'!$B$10:$J$1020,8,0),0)</f>
        <v>-20464.98</v>
      </c>
      <c r="O927" s="82">
        <f t="shared" si="126"/>
        <v>-8287.119999999999</v>
      </c>
      <c r="P927" s="153">
        <f>IFERROR(VLOOKUP(B927,'Balancete 11.2019'!$B$11:$I$1020,8,0),0)</f>
        <v>-25394.66</v>
      </c>
      <c r="Q927" s="82">
        <f t="shared" si="127"/>
        <v>-4929.68</v>
      </c>
      <c r="R927" s="153">
        <f>IFERROR(VLOOKUP(B927,'Balancete 12.2019'!$B$10:$I$1033,8,0),0)</f>
        <v>-25659.66</v>
      </c>
      <c r="S927" s="82">
        <f t="shared" si="122"/>
        <v>-265</v>
      </c>
      <c r="T927" s="85">
        <f t="shared" si="123"/>
        <v>-0.94624397526817161</v>
      </c>
      <c r="U927" s="153">
        <f>IFERROR(VLOOKUP(B927,'Balancete acumulado 2019'!$B$10:$I$1047,8,0),0)</f>
        <v>-52349.91</v>
      </c>
    </row>
    <row r="928" spans="1:21">
      <c r="A928"/>
      <c r="B928" s="35" t="s">
        <v>5115</v>
      </c>
      <c r="C928" s="34" t="s">
        <v>5116</v>
      </c>
      <c r="D928" s="35" t="s">
        <v>5117</v>
      </c>
      <c r="E928" s="139" t="s">
        <v>6063</v>
      </c>
      <c r="F928" s="5">
        <f t="shared" si="120"/>
        <v>18</v>
      </c>
      <c r="G928" s="5" t="str">
        <f t="shared" si="121"/>
        <v>8</v>
      </c>
      <c r="H928" s="81">
        <f>IFERROR(VLOOKUP(B928,'1º SEM 2019'!$B:$I,8,0),0)</f>
        <v>-28680.36</v>
      </c>
      <c r="I928" s="81">
        <f>IFERROR(VLOOKUP(B928,'07.2019'!$B$10:$J$954,8,0),0)</f>
        <v>-445</v>
      </c>
      <c r="J928" s="81">
        <f>IFERROR(VLOOKUP(B928,'08.2019'!$B$10:$J$983,8,0),0)</f>
        <v>-2327.8000000000002</v>
      </c>
      <c r="K928" s="82">
        <f t="shared" si="124"/>
        <v>-1882.8000000000002</v>
      </c>
      <c r="L928" s="81">
        <f>IFERROR(VLOOKUP(B928,'09.2019'!$B$12:$J$998,8,0),0)</f>
        <v>-6922.78</v>
      </c>
      <c r="M928" s="82">
        <f t="shared" si="125"/>
        <v>-4594.9799999999996</v>
      </c>
      <c r="N928" s="81">
        <f>IFERROR(VLOOKUP(B928,'Balancete 10.2019'!$B$10:$J$1020,8,0),0)</f>
        <v>-24664.31</v>
      </c>
      <c r="O928" s="82">
        <f t="shared" si="126"/>
        <v>-17741.530000000002</v>
      </c>
      <c r="P928" s="153">
        <f>IFERROR(VLOOKUP(B928,'Balancete 11.2019'!$B$11:$I$1020,8,0),0)</f>
        <v>-27021.31</v>
      </c>
      <c r="Q928" s="82">
        <f t="shared" si="127"/>
        <v>-2357</v>
      </c>
      <c r="R928" s="153">
        <f>IFERROR(VLOOKUP(B928,'Balancete 12.2019'!$B$10:$I$1033,8,0),0)</f>
        <v>-35925.51</v>
      </c>
      <c r="S928" s="82">
        <f t="shared" si="122"/>
        <v>-8904.2000000000007</v>
      </c>
      <c r="T928" s="85">
        <f t="shared" si="123"/>
        <v>2.7777683495969456</v>
      </c>
      <c r="U928" s="153">
        <f>IFERROR(VLOOKUP(B928,'Balancete acumulado 2019'!$B$10:$I$1047,8,0),0)</f>
        <v>-64605.87</v>
      </c>
    </row>
    <row r="929" spans="1:21">
      <c r="A929"/>
      <c r="B929" s="35" t="s">
        <v>6034</v>
      </c>
      <c r="C929" s="34" t="s">
        <v>6035</v>
      </c>
      <c r="D929" s="35" t="s">
        <v>5171</v>
      </c>
      <c r="E929" s="139" t="s">
        <v>6063</v>
      </c>
      <c r="F929" s="5">
        <f t="shared" si="120"/>
        <v>18</v>
      </c>
      <c r="G929" s="5" t="str">
        <f t="shared" si="121"/>
        <v>8</v>
      </c>
      <c r="H929" s="81">
        <f>IFERROR(VLOOKUP(B929,'1º SEM 2019'!$B:$I,8,0),0)</f>
        <v>0</v>
      </c>
      <c r="I929" s="81">
        <f>IFERROR(VLOOKUP(B929,'07.2019'!$B$10:$J$954,8,0),0)</f>
        <v>0</v>
      </c>
      <c r="J929" s="81">
        <f>IFERROR(VLOOKUP(B929,'08.2019'!$B$10:$J$983,8,0),0)</f>
        <v>0</v>
      </c>
      <c r="K929" s="82">
        <f t="shared" si="124"/>
        <v>0</v>
      </c>
      <c r="L929" s="81">
        <f>IFERROR(VLOOKUP(B929,'09.2019'!$B$12:$J$998,8,0),0)</f>
        <v>0</v>
      </c>
      <c r="M929" s="82">
        <f t="shared" si="125"/>
        <v>0</v>
      </c>
      <c r="N929" s="81">
        <f>IFERROR(VLOOKUP(B929,'Balancete 10.2019'!$B$10:$J$1020,8,0),0)</f>
        <v>-899.38</v>
      </c>
      <c r="O929" s="82">
        <f t="shared" si="126"/>
        <v>-899.38</v>
      </c>
      <c r="P929" s="153">
        <f>IFERROR(VLOOKUP(B929,'Balancete 11.2019'!$B$11:$I$1020,8,0),0)</f>
        <v>-901.88</v>
      </c>
      <c r="Q929" s="82">
        <f t="shared" si="127"/>
        <v>-2.5</v>
      </c>
      <c r="R929" s="153">
        <f>IFERROR(VLOOKUP(B929,'Balancete 12.2019'!$B$10:$I$1033,8,0),0)</f>
        <v>-901.88</v>
      </c>
      <c r="S929" s="82">
        <f t="shared" si="122"/>
        <v>0</v>
      </c>
      <c r="T929" s="85">
        <f t="shared" si="123"/>
        <v>-1</v>
      </c>
      <c r="U929" s="153">
        <f>IFERROR(VLOOKUP(B929,'Balancete acumulado 2019'!$B$10:$I$1047,8,0),0)</f>
        <v>-901.88</v>
      </c>
    </row>
    <row r="930" spans="1:21">
      <c r="A930"/>
      <c r="B930" s="35" t="s">
        <v>5118</v>
      </c>
      <c r="C930" s="34" t="s">
        <v>5119</v>
      </c>
      <c r="D930" s="35" t="s">
        <v>5120</v>
      </c>
      <c r="E930" s="139" t="s">
        <v>6063</v>
      </c>
      <c r="F930" s="5">
        <f t="shared" si="120"/>
        <v>18</v>
      </c>
      <c r="G930" s="5" t="str">
        <f t="shared" si="121"/>
        <v>8</v>
      </c>
      <c r="H930" s="81">
        <f>IFERROR(VLOOKUP(B930,'1º SEM 2019'!$B:$I,8,0),0)</f>
        <v>-249248.7</v>
      </c>
      <c r="I930" s="81">
        <f>IFERROR(VLOOKUP(B930,'07.2019'!$B$10:$J$954,8,0),0)</f>
        <v>-29541.59</v>
      </c>
      <c r="J930" s="81">
        <f>IFERROR(VLOOKUP(B930,'08.2019'!$B$10:$J$983,8,0),0)</f>
        <v>-57649.22</v>
      </c>
      <c r="K930" s="82">
        <f t="shared" si="124"/>
        <v>-28107.63</v>
      </c>
      <c r="L930" s="81">
        <f>IFERROR(VLOOKUP(B930,'09.2019'!$B$12:$J$998,8,0),0)</f>
        <v>-88723.16</v>
      </c>
      <c r="M930" s="82">
        <f t="shared" si="125"/>
        <v>-31073.940000000002</v>
      </c>
      <c r="N930" s="81">
        <f>IFERROR(VLOOKUP(B930,'Balancete 10.2019'!$B$10:$J$1020,8,0),0)</f>
        <v>-117893.5</v>
      </c>
      <c r="O930" s="82">
        <f t="shared" si="126"/>
        <v>-29170.339999999997</v>
      </c>
      <c r="P930" s="153">
        <f>IFERROR(VLOOKUP(B930,'Balancete 11.2019'!$B$11:$I$1020,8,0),0)</f>
        <v>-158441.84</v>
      </c>
      <c r="Q930" s="82">
        <f t="shared" si="127"/>
        <v>-40548.339999999997</v>
      </c>
      <c r="R930" s="153">
        <f>IFERROR(VLOOKUP(B930,'Balancete 12.2019'!$B$10:$I$1033,8,0),0)</f>
        <v>-198485.16</v>
      </c>
      <c r="S930" s="82">
        <f t="shared" si="122"/>
        <v>-40043.320000000007</v>
      </c>
      <c r="T930" s="85">
        <f t="shared" si="123"/>
        <v>-1.2454763869494734E-2</v>
      </c>
      <c r="U930" s="153">
        <f>IFERROR(VLOOKUP(B930,'Balancete acumulado 2019'!$B$10:$I$1047,8,0),0)</f>
        <v>-447733.86</v>
      </c>
    </row>
    <row r="931" spans="1:21" hidden="1">
      <c r="A931"/>
      <c r="B931" s="35" t="s">
        <v>5121</v>
      </c>
      <c r="C931" s="34" t="s">
        <v>1</v>
      </c>
      <c r="D931" s="35" t="s">
        <v>5122</v>
      </c>
      <c r="E931" s="139"/>
      <c r="F931" s="5">
        <f t="shared" si="120"/>
        <v>13</v>
      </c>
      <c r="G931" s="5" t="str">
        <f t="shared" si="121"/>
        <v>8</v>
      </c>
      <c r="H931" s="81">
        <f>IFERROR(VLOOKUP(B931,'1º SEM 2019'!$B:$I,8,0),0)</f>
        <v>-79539.16</v>
      </c>
      <c r="I931" s="81">
        <f>IFERROR(VLOOKUP(B931,'07.2019'!$B$10:$J$954,8,0),0)</f>
        <v>-1325.81</v>
      </c>
      <c r="J931" s="81">
        <f>IFERROR(VLOOKUP(B931,'08.2019'!$B$10:$J$983,8,0),0)</f>
        <v>-2468.9499999999998</v>
      </c>
      <c r="K931" s="82">
        <f t="shared" si="124"/>
        <v>-1143.1399999999999</v>
      </c>
      <c r="L931" s="81">
        <f>IFERROR(VLOOKUP(B931,'09.2019'!$B$12:$J$998,8,0),0)</f>
        <v>-2658.56</v>
      </c>
      <c r="M931" s="82">
        <f t="shared" si="125"/>
        <v>-189.61000000000013</v>
      </c>
      <c r="N931" s="81">
        <f>IFERROR(VLOOKUP(B931,'Balancete 10.2019'!$B$10:$J$1020,8,0),0)</f>
        <v>-9633.4500000000007</v>
      </c>
      <c r="O931" s="82">
        <f t="shared" si="126"/>
        <v>-6974.8900000000012</v>
      </c>
      <c r="P931" s="153">
        <f>IFERROR(VLOOKUP(B931,'Balancete 11.2019'!$B$11:$I$1020,8,0),0)</f>
        <v>-10097.16</v>
      </c>
      <c r="Q931" s="82">
        <f t="shared" si="127"/>
        <v>-463.70999999999913</v>
      </c>
      <c r="R931" s="153">
        <f>IFERROR(VLOOKUP(B931,'Balancete 12.2019'!$B$10:$I$1033,8,0),0)</f>
        <v>-10621.33</v>
      </c>
      <c r="S931" s="82">
        <f t="shared" si="122"/>
        <v>-524.17000000000007</v>
      </c>
      <c r="T931" s="85">
        <f t="shared" si="123"/>
        <v>0.13038321364646244</v>
      </c>
      <c r="U931" s="153">
        <f>IFERROR(VLOOKUP(B931,'Balancete acumulado 2019'!$B$10:$I$1047,8,0),0)</f>
        <v>-90160.49</v>
      </c>
    </row>
    <row r="932" spans="1:21">
      <c r="A932"/>
      <c r="B932" s="35" t="s">
        <v>5123</v>
      </c>
      <c r="C932" s="34" t="s">
        <v>5124</v>
      </c>
      <c r="D932" s="35" t="s">
        <v>5125</v>
      </c>
      <c r="E932" s="139" t="s">
        <v>6064</v>
      </c>
      <c r="F932" s="5">
        <f t="shared" si="120"/>
        <v>18</v>
      </c>
      <c r="G932" s="5" t="str">
        <f t="shared" si="121"/>
        <v>8</v>
      </c>
      <c r="H932" s="81">
        <f>IFERROR(VLOOKUP(B932,'1º SEM 2019'!$B:$I,8,0),0)</f>
        <v>-17700.73</v>
      </c>
      <c r="I932" s="81">
        <f>IFERROR(VLOOKUP(B932,'07.2019'!$B$10:$J$954,8,0),0)</f>
        <v>0</v>
      </c>
      <c r="J932" s="81">
        <f>IFERROR(VLOOKUP(B932,'08.2019'!$B$10:$J$983,8,0),0)</f>
        <v>-540.32000000000005</v>
      </c>
      <c r="K932" s="82">
        <f t="shared" si="124"/>
        <v>-540.32000000000005</v>
      </c>
      <c r="L932" s="81">
        <f>IFERROR(VLOOKUP(B932,'09.2019'!$B$12:$J$998,8,0),0)</f>
        <v>-540.32000000000005</v>
      </c>
      <c r="M932" s="82">
        <f t="shared" si="125"/>
        <v>0</v>
      </c>
      <c r="N932" s="81">
        <f>IFERROR(VLOOKUP(B932,'Balancete 10.2019'!$B$10:$J$1020,8,0),0)</f>
        <v>-540.32000000000005</v>
      </c>
      <c r="O932" s="82">
        <f t="shared" si="126"/>
        <v>0</v>
      </c>
      <c r="P932" s="153">
        <f>IFERROR(VLOOKUP(B932,'Balancete 11.2019'!$B$11:$I$1020,8,0),0)</f>
        <v>-540.32000000000005</v>
      </c>
      <c r="Q932" s="82">
        <f t="shared" si="127"/>
        <v>0</v>
      </c>
      <c r="R932" s="153">
        <f>IFERROR(VLOOKUP(B932,'Balancete 12.2019'!$B$10:$I$1033,8,0),0)</f>
        <v>-540.32000000000005</v>
      </c>
      <c r="S932" s="82">
        <f t="shared" si="122"/>
        <v>0</v>
      </c>
      <c r="T932" s="85">
        <f t="shared" si="123"/>
        <v>0</v>
      </c>
      <c r="U932" s="153">
        <f>IFERROR(VLOOKUP(B932,'Balancete acumulado 2019'!$B$10:$I$1047,8,0),0)</f>
        <v>-18241.05</v>
      </c>
    </row>
    <row r="933" spans="1:21">
      <c r="A933"/>
      <c r="B933" s="35" t="s">
        <v>5126</v>
      </c>
      <c r="C933" s="34" t="s">
        <v>5127</v>
      </c>
      <c r="D933" s="35" t="s">
        <v>5128</v>
      </c>
      <c r="E933" s="139" t="s">
        <v>6064</v>
      </c>
      <c r="F933" s="5">
        <f t="shared" si="120"/>
        <v>18</v>
      </c>
      <c r="G933" s="5" t="str">
        <f t="shared" si="121"/>
        <v>8</v>
      </c>
      <c r="H933" s="81">
        <f>IFERROR(VLOOKUP(B933,'1º SEM 2019'!$B:$I,8,0),0)</f>
        <v>-1973.48</v>
      </c>
      <c r="I933" s="81">
        <f>IFERROR(VLOOKUP(B933,'07.2019'!$B$10:$J$954,8,0),0)</f>
        <v>-1173.8800000000001</v>
      </c>
      <c r="J933" s="81">
        <f>IFERROR(VLOOKUP(B933,'08.2019'!$B$10:$J$983,8,0),0)</f>
        <v>-1486.25</v>
      </c>
      <c r="K933" s="82">
        <f t="shared" si="124"/>
        <v>-312.36999999999989</v>
      </c>
      <c r="L933" s="81">
        <f>IFERROR(VLOOKUP(B933,'09.2019'!$B$12:$J$998,8,0),0)</f>
        <v>-1590.38</v>
      </c>
      <c r="M933" s="82">
        <f t="shared" si="125"/>
        <v>-104.13000000000011</v>
      </c>
      <c r="N933" s="81">
        <f>IFERROR(VLOOKUP(B933,'Balancete 10.2019'!$B$10:$J$1020,8,0),0)</f>
        <v>-2663.69</v>
      </c>
      <c r="O933" s="82">
        <f t="shared" si="126"/>
        <v>-1073.31</v>
      </c>
      <c r="P933" s="153">
        <f>IFERROR(VLOOKUP(B933,'Balancete 11.2019'!$B$11:$I$1020,8,0),0)</f>
        <v>-2951.33</v>
      </c>
      <c r="Q933" s="82">
        <f t="shared" si="127"/>
        <v>-287.63999999999987</v>
      </c>
      <c r="R933" s="153">
        <f>IFERROR(VLOOKUP(B933,'Balancete 12.2019'!$B$10:$I$1033,8,0),0)</f>
        <v>-3107.51</v>
      </c>
      <c r="S933" s="82">
        <f t="shared" si="122"/>
        <v>-156.18000000000029</v>
      </c>
      <c r="T933" s="85">
        <f t="shared" si="123"/>
        <v>-0.45702962035878059</v>
      </c>
      <c r="U933" s="153">
        <f>IFERROR(VLOOKUP(B933,'Balancete acumulado 2019'!$B$10:$I$1047,8,0),0)</f>
        <v>-5080.99</v>
      </c>
    </row>
    <row r="934" spans="1:21">
      <c r="A934"/>
      <c r="B934" s="35" t="s">
        <v>5129</v>
      </c>
      <c r="C934" s="34" t="s">
        <v>5130</v>
      </c>
      <c r="D934" s="35" t="s">
        <v>5131</v>
      </c>
      <c r="E934" s="139" t="s">
        <v>6064</v>
      </c>
      <c r="F934" s="5">
        <f t="shared" si="120"/>
        <v>18</v>
      </c>
      <c r="G934" s="5" t="str">
        <f t="shared" si="121"/>
        <v>8</v>
      </c>
      <c r="H934" s="81">
        <f>IFERROR(VLOOKUP(B934,'1º SEM 2019'!$B:$I,8,0),0)</f>
        <v>-402.93</v>
      </c>
      <c r="I934" s="81">
        <f>IFERROR(VLOOKUP(B934,'07.2019'!$B$10:$J$954,8,0),0)</f>
        <v>0</v>
      </c>
      <c r="J934" s="81">
        <f>IFERROR(VLOOKUP(B934,'08.2019'!$B$10:$J$983,8,0),0)</f>
        <v>0</v>
      </c>
      <c r="K934" s="82">
        <f t="shared" si="124"/>
        <v>0</v>
      </c>
      <c r="L934" s="81">
        <f>IFERROR(VLOOKUP(B934,'09.2019'!$B$12:$J$998,8,0),0)</f>
        <v>0</v>
      </c>
      <c r="M934" s="82">
        <f t="shared" si="125"/>
        <v>0</v>
      </c>
      <c r="N934" s="81">
        <f>IFERROR(VLOOKUP(B934,'Balancete 10.2019'!$B$10:$J$1020,8,0),0)</f>
        <v>-3317.7</v>
      </c>
      <c r="O934" s="82">
        <f t="shared" si="126"/>
        <v>-3317.7</v>
      </c>
      <c r="P934" s="153">
        <f>IFERROR(VLOOKUP(B934,'Balancete 11.2019'!$B$11:$I$1020,8,0),0)</f>
        <v>-3493.77</v>
      </c>
      <c r="Q934" s="82">
        <f t="shared" si="127"/>
        <v>-176.07000000000016</v>
      </c>
      <c r="R934" s="153">
        <f>IFERROR(VLOOKUP(B934,'Balancete 12.2019'!$B$10:$I$1033,8,0),0)</f>
        <v>-3504.55</v>
      </c>
      <c r="S934" s="82">
        <f t="shared" si="122"/>
        <v>-10.7800000000002</v>
      </c>
      <c r="T934" s="85">
        <f t="shared" si="123"/>
        <v>-0.93877435111035279</v>
      </c>
      <c r="U934" s="153">
        <f>IFERROR(VLOOKUP(B934,'Balancete acumulado 2019'!$B$10:$I$1047,8,0),0)</f>
        <v>-3907.48</v>
      </c>
    </row>
    <row r="935" spans="1:21">
      <c r="A935"/>
      <c r="B935" s="35" t="s">
        <v>5132</v>
      </c>
      <c r="C935" s="34" t="s">
        <v>5133</v>
      </c>
      <c r="D935" s="35" t="s">
        <v>5134</v>
      </c>
      <c r="E935" s="139" t="s">
        <v>6064</v>
      </c>
      <c r="F935" s="5">
        <f t="shared" si="120"/>
        <v>18</v>
      </c>
      <c r="G935" s="5" t="str">
        <f t="shared" si="121"/>
        <v>8</v>
      </c>
      <c r="H935" s="81"/>
      <c r="I935" s="81"/>
      <c r="J935" s="81"/>
      <c r="K935" s="82"/>
      <c r="L935" s="81"/>
      <c r="M935" s="82"/>
      <c r="N935" s="81"/>
      <c r="O935" s="82"/>
      <c r="P935" s="153"/>
      <c r="Q935" s="82"/>
      <c r="R935" s="153">
        <f>IFERROR(VLOOKUP(B935,'Balancete 12.2019'!$B$10:$I$1033,8,0),0)</f>
        <v>0</v>
      </c>
      <c r="S935" s="82">
        <f t="shared" si="122"/>
        <v>0</v>
      </c>
      <c r="T935" s="85">
        <f t="shared" si="123"/>
        <v>0</v>
      </c>
      <c r="U935" s="153">
        <f>IFERROR(VLOOKUP(B935,'Balancete acumulado 2019'!$B$10:$I$1047,8,0),0)</f>
        <v>-3005.35</v>
      </c>
    </row>
    <row r="936" spans="1:21">
      <c r="A936"/>
      <c r="B936" s="35" t="s">
        <v>5135</v>
      </c>
      <c r="C936" s="34" t="s">
        <v>5136</v>
      </c>
      <c r="D936" s="35" t="s">
        <v>5137</v>
      </c>
      <c r="E936" s="139" t="s">
        <v>6064</v>
      </c>
      <c r="F936" s="5">
        <f t="shared" si="120"/>
        <v>18</v>
      </c>
      <c r="G936" s="5" t="str">
        <f t="shared" si="121"/>
        <v>8</v>
      </c>
      <c r="H936" s="81">
        <f>IFERROR(VLOOKUP(B936,'1º SEM 2019'!$B:$I,8,0),0)</f>
        <v>-30990.37</v>
      </c>
      <c r="I936" s="81">
        <f>IFERROR(VLOOKUP(B936,'07.2019'!$B$10:$J$954,8,0),0)</f>
        <v>0</v>
      </c>
      <c r="J936" s="81">
        <f>IFERROR(VLOOKUP(B936,'08.2019'!$B$10:$J$983,8,0),0)</f>
        <v>-165.3</v>
      </c>
      <c r="K936" s="82">
        <f t="shared" si="124"/>
        <v>-165.3</v>
      </c>
      <c r="L936" s="81">
        <f>IFERROR(VLOOKUP(B936,'09.2019'!$B$12:$J$998,8,0),0)</f>
        <v>-165.3</v>
      </c>
      <c r="M936" s="82">
        <f t="shared" si="125"/>
        <v>0</v>
      </c>
      <c r="N936" s="81">
        <f>IFERROR(VLOOKUP(B936,'Balancete 10.2019'!$B$10:$J$1020,8,0),0)</f>
        <v>-2749.18</v>
      </c>
      <c r="O936" s="82">
        <f t="shared" si="126"/>
        <v>-2583.8799999999997</v>
      </c>
      <c r="P936" s="153">
        <f>IFERROR(VLOOKUP(B936,'Balancete 11.2019'!$B$11:$I$1020,8,0),0)</f>
        <v>-2749.18</v>
      </c>
      <c r="Q936" s="82">
        <f t="shared" si="127"/>
        <v>0</v>
      </c>
      <c r="R936" s="153">
        <f>IFERROR(VLOOKUP(B936,'Balancete 12.2019'!$B$10:$I$1033,8,0),0)</f>
        <v>-3106.39</v>
      </c>
      <c r="S936" s="82">
        <f t="shared" si="122"/>
        <v>-357.21000000000004</v>
      </c>
      <c r="T936" s="85">
        <f t="shared" si="123"/>
        <v>0</v>
      </c>
      <c r="U936" s="153">
        <f>IFERROR(VLOOKUP(B936,'Balancete acumulado 2019'!$B$10:$I$1047,8,0),0)</f>
        <v>-34096.76</v>
      </c>
    </row>
    <row r="937" spans="1:21">
      <c r="A937"/>
      <c r="B937" s="35" t="s">
        <v>5138</v>
      </c>
      <c r="C937" s="34" t="s">
        <v>5139</v>
      </c>
      <c r="D937" s="35" t="s">
        <v>5140</v>
      </c>
      <c r="E937" s="139" t="s">
        <v>6064</v>
      </c>
      <c r="F937" s="5">
        <f t="shared" si="120"/>
        <v>18</v>
      </c>
      <c r="G937" s="5" t="str">
        <f t="shared" si="121"/>
        <v>8</v>
      </c>
      <c r="H937" s="81">
        <f>IFERROR(VLOOKUP(B937,'1º SEM 2019'!$B:$I,8,0),0)</f>
        <v>-25466.3</v>
      </c>
      <c r="I937" s="81">
        <f>IFERROR(VLOOKUP(B937,'07.2019'!$B$10:$J$954,8,0),0)</f>
        <v>-151.93</v>
      </c>
      <c r="J937" s="81">
        <f>IFERROR(VLOOKUP(B937,'08.2019'!$B$10:$J$983,8,0),0)</f>
        <v>-277.08</v>
      </c>
      <c r="K937" s="82">
        <f t="shared" si="124"/>
        <v>-125.14999999999998</v>
      </c>
      <c r="L937" s="81">
        <f>IFERROR(VLOOKUP(B937,'09.2019'!$B$12:$J$998,8,0),0)</f>
        <v>-362.56</v>
      </c>
      <c r="M937" s="82">
        <f t="shared" si="125"/>
        <v>-85.480000000000018</v>
      </c>
      <c r="N937" s="81">
        <f>IFERROR(VLOOKUP(B937,'Balancete 10.2019'!$B$10:$J$1020,8,0),0)</f>
        <v>-362.56</v>
      </c>
      <c r="O937" s="82">
        <f t="shared" si="126"/>
        <v>0</v>
      </c>
      <c r="P937" s="153">
        <f>IFERROR(VLOOKUP(B937,'Balancete 11.2019'!$B$11:$I$1020,8,0),0)</f>
        <v>-362.56</v>
      </c>
      <c r="Q937" s="82">
        <f t="shared" si="127"/>
        <v>0</v>
      </c>
      <c r="R937" s="153">
        <f>IFERROR(VLOOKUP(B937,'Balancete 12.2019'!$B$10:$I$1033,8,0),0)</f>
        <v>-362.56</v>
      </c>
      <c r="S937" s="82">
        <f t="shared" si="122"/>
        <v>0</v>
      </c>
      <c r="T937" s="85">
        <f t="shared" si="123"/>
        <v>0</v>
      </c>
      <c r="U937" s="153">
        <f>IFERROR(VLOOKUP(B937,'Balancete acumulado 2019'!$B$10:$I$1047,8,0),0)</f>
        <v>-25828.86</v>
      </c>
    </row>
    <row r="938" spans="1:21" hidden="1">
      <c r="A938"/>
      <c r="B938" s="35" t="s">
        <v>6036</v>
      </c>
      <c r="C938" s="34" t="s">
        <v>1</v>
      </c>
      <c r="D938" s="35" t="s">
        <v>6037</v>
      </c>
      <c r="E938" s="139"/>
      <c r="F938" s="5">
        <f t="shared" si="120"/>
        <v>13</v>
      </c>
      <c r="G938" s="5" t="str">
        <f t="shared" si="121"/>
        <v>8</v>
      </c>
      <c r="H938" s="81">
        <f>IFERROR(VLOOKUP(B938,'1º SEM 2019'!$B:$I,8,0),0)</f>
        <v>0</v>
      </c>
      <c r="I938" s="81">
        <f>IFERROR(VLOOKUP(B938,'07.2019'!$B$10:$J$954,8,0),0)</f>
        <v>0</v>
      </c>
      <c r="J938" s="81">
        <f>IFERROR(VLOOKUP(B938,'08.2019'!$B$10:$J$983,8,0),0)</f>
        <v>0</v>
      </c>
      <c r="K938" s="82">
        <f t="shared" si="124"/>
        <v>0</v>
      </c>
      <c r="L938" s="81">
        <f>IFERROR(VLOOKUP(B938,'09.2019'!$B$12:$J$998,8,0),0)</f>
        <v>-979.28</v>
      </c>
      <c r="M938" s="82">
        <f t="shared" si="125"/>
        <v>-979.28</v>
      </c>
      <c r="N938" s="81">
        <f>IFERROR(VLOOKUP(B938,'Balancete 10.2019'!$B$10:$J$1020,8,0),0)</f>
        <v>-4145.8599999999997</v>
      </c>
      <c r="O938" s="82">
        <f t="shared" si="126"/>
        <v>-3166.58</v>
      </c>
      <c r="P938" s="153">
        <f>IFERROR(VLOOKUP(B938,'Balancete 11.2019'!$B$11:$I$1020,8,0),0)</f>
        <v>-4145.8599999999997</v>
      </c>
      <c r="Q938" s="82">
        <f t="shared" si="127"/>
        <v>0</v>
      </c>
      <c r="R938" s="153">
        <f>IFERROR(VLOOKUP(B938,'Balancete 12.2019'!$B$10:$I$1033,8,0),0)</f>
        <v>-4145.8599999999997</v>
      </c>
      <c r="S938" s="82">
        <f t="shared" si="122"/>
        <v>0</v>
      </c>
      <c r="T938" s="85">
        <f t="shared" si="123"/>
        <v>0</v>
      </c>
      <c r="U938" s="153">
        <f>IFERROR(VLOOKUP(B938,'Balancete acumulado 2019'!$B$10:$I$1047,8,0),0)</f>
        <v>-4145.8599999999997</v>
      </c>
    </row>
    <row r="939" spans="1:21">
      <c r="A939"/>
      <c r="B939" s="35" t="s">
        <v>6038</v>
      </c>
      <c r="C939" s="34" t="s">
        <v>6039</v>
      </c>
      <c r="D939" s="35" t="s">
        <v>5145</v>
      </c>
      <c r="E939" s="139" t="s">
        <v>6063</v>
      </c>
      <c r="F939" s="5">
        <f t="shared" si="120"/>
        <v>18</v>
      </c>
      <c r="G939" s="5" t="str">
        <f t="shared" si="121"/>
        <v>8</v>
      </c>
      <c r="H939" s="81">
        <f>IFERROR(VLOOKUP(B939,'1º SEM 2019'!$B:$I,8,0),0)</f>
        <v>0</v>
      </c>
      <c r="I939" s="81">
        <f>IFERROR(VLOOKUP(B939,'07.2019'!$B$10:$J$954,8,0),0)</f>
        <v>0</v>
      </c>
      <c r="J939" s="81">
        <f>IFERROR(VLOOKUP(B939,'08.2019'!$B$10:$J$983,8,0),0)</f>
        <v>0</v>
      </c>
      <c r="K939" s="82">
        <f t="shared" si="124"/>
        <v>0</v>
      </c>
      <c r="L939" s="81">
        <f>IFERROR(VLOOKUP(B939,'09.2019'!$B$12:$J$998,8,0),0)</f>
        <v>-979.28</v>
      </c>
      <c r="M939" s="82">
        <f t="shared" si="125"/>
        <v>-979.28</v>
      </c>
      <c r="N939" s="81">
        <f>IFERROR(VLOOKUP(B939,'Balancete 10.2019'!$B$10:$J$1020,8,0),0)</f>
        <v>-4145.8599999999997</v>
      </c>
      <c r="O939" s="82">
        <f t="shared" si="126"/>
        <v>-3166.58</v>
      </c>
      <c r="P939" s="153">
        <f>IFERROR(VLOOKUP(B939,'Balancete 11.2019'!$B$11:$I$1020,8,0),0)</f>
        <v>-4145.8599999999997</v>
      </c>
      <c r="Q939" s="82">
        <f t="shared" si="127"/>
        <v>0</v>
      </c>
      <c r="R939" s="153">
        <f>IFERROR(VLOOKUP(B939,'Balancete 12.2019'!$B$10:$I$1033,8,0),0)</f>
        <v>-4145.8599999999997</v>
      </c>
      <c r="S939" s="82">
        <f t="shared" si="122"/>
        <v>0</v>
      </c>
      <c r="T939" s="85">
        <f t="shared" si="123"/>
        <v>0</v>
      </c>
      <c r="U939" s="153">
        <f>IFERROR(VLOOKUP(B939,'Balancete acumulado 2019'!$B$10:$I$1047,8,0),0)</f>
        <v>-4145.8599999999997</v>
      </c>
    </row>
    <row r="940" spans="1:21" hidden="1">
      <c r="A940"/>
      <c r="B940" s="35" t="s">
        <v>5141</v>
      </c>
      <c r="C940" s="34" t="s">
        <v>1</v>
      </c>
      <c r="D940" s="35" t="s">
        <v>5142</v>
      </c>
      <c r="E940" s="139"/>
      <c r="F940" s="5">
        <f t="shared" si="120"/>
        <v>13</v>
      </c>
      <c r="G940" s="5" t="str">
        <f t="shared" si="121"/>
        <v>8</v>
      </c>
      <c r="H940" s="81">
        <f>IFERROR(VLOOKUP(B940,'1º SEM 2019'!$B:$I,8,0),0)</f>
        <v>-37991.51</v>
      </c>
      <c r="I940" s="81">
        <f>IFERROR(VLOOKUP(B940,'07.2019'!$B$10:$J$954,8,0),0)</f>
        <v>-9888.5300000000007</v>
      </c>
      <c r="J940" s="81">
        <f>IFERROR(VLOOKUP(B940,'08.2019'!$B$10:$J$983,8,0),0)</f>
        <v>-21721.84</v>
      </c>
      <c r="K940" s="82">
        <f t="shared" si="124"/>
        <v>-11833.31</v>
      </c>
      <c r="L940" s="81">
        <f>IFERROR(VLOOKUP(B940,'09.2019'!$B$12:$J$998,8,0),0)</f>
        <v>-30280.41</v>
      </c>
      <c r="M940" s="82">
        <f t="shared" si="125"/>
        <v>-8558.57</v>
      </c>
      <c r="N940" s="81">
        <f>IFERROR(VLOOKUP(B940,'Balancete 10.2019'!$B$10:$J$1020,8,0),0)</f>
        <v>-32483.16</v>
      </c>
      <c r="O940" s="82">
        <f t="shared" si="126"/>
        <v>-2202.75</v>
      </c>
      <c r="P940" s="153">
        <f>IFERROR(VLOOKUP(B940,'Balancete 11.2019'!$B$11:$I$1020,8,0),0)</f>
        <v>-44750.51</v>
      </c>
      <c r="Q940" s="82">
        <f t="shared" si="127"/>
        <v>-12267.350000000002</v>
      </c>
      <c r="R940" s="153">
        <f>IFERROR(VLOOKUP(B940,'Balancete 12.2019'!$B$10:$I$1033,8,0),0)</f>
        <v>-58458.86</v>
      </c>
      <c r="S940" s="82">
        <f t="shared" si="122"/>
        <v>-13708.349999999999</v>
      </c>
      <c r="T940" s="85">
        <f t="shared" si="123"/>
        <v>0.11746628244893942</v>
      </c>
      <c r="U940" s="153">
        <f>IFERROR(VLOOKUP(B940,'Balancete acumulado 2019'!$B$10:$I$1047,8,0),0)</f>
        <v>-96450.37</v>
      </c>
    </row>
    <row r="941" spans="1:21">
      <c r="A941"/>
      <c r="B941" s="35" t="s">
        <v>5143</v>
      </c>
      <c r="C941" s="34" t="s">
        <v>5144</v>
      </c>
      <c r="D941" s="35" t="s">
        <v>5145</v>
      </c>
      <c r="E941" s="139" t="s">
        <v>6063</v>
      </c>
      <c r="F941" s="5">
        <f t="shared" si="120"/>
        <v>18</v>
      </c>
      <c r="G941" s="5" t="str">
        <f t="shared" si="121"/>
        <v>8</v>
      </c>
      <c r="H941" s="81">
        <f>IFERROR(VLOOKUP(B941,'1º SEM 2019'!$B:$I,8,0),0)</f>
        <v>-37630.85</v>
      </c>
      <c r="I941" s="81">
        <f>IFERROR(VLOOKUP(B941,'07.2019'!$B$10:$J$954,8,0),0)</f>
        <v>-9888.5300000000007</v>
      </c>
      <c r="J941" s="81">
        <f>IFERROR(VLOOKUP(B941,'08.2019'!$B$10:$J$983,8,0),0)</f>
        <v>-21721.84</v>
      </c>
      <c r="K941" s="82">
        <f t="shared" si="124"/>
        <v>-11833.31</v>
      </c>
      <c r="L941" s="81">
        <f>IFERROR(VLOOKUP(B941,'09.2019'!$B$12:$J$998,8,0),0)</f>
        <v>-29095.19</v>
      </c>
      <c r="M941" s="82">
        <f t="shared" si="125"/>
        <v>-7373.3499999999985</v>
      </c>
      <c r="N941" s="81">
        <f>IFERROR(VLOOKUP(B941,'Balancete 10.2019'!$B$10:$J$1020,8,0),0)</f>
        <v>-29665.74</v>
      </c>
      <c r="O941" s="82">
        <f t="shared" si="126"/>
        <v>-570.55000000000291</v>
      </c>
      <c r="P941" s="153">
        <f>IFERROR(VLOOKUP(B941,'Balancete 11.2019'!$B$11:$I$1020,8,0),0)</f>
        <v>-41933.089999999997</v>
      </c>
      <c r="Q941" s="82">
        <f t="shared" si="127"/>
        <v>-12267.349999999995</v>
      </c>
      <c r="R941" s="153">
        <f>IFERROR(VLOOKUP(B941,'Balancete 12.2019'!$B$10:$I$1033,8,0),0)</f>
        <v>-55623.839999999997</v>
      </c>
      <c r="S941" s="82">
        <f t="shared" si="122"/>
        <v>-13690.75</v>
      </c>
      <c r="T941" s="85">
        <f t="shared" si="123"/>
        <v>0.11603157976254086</v>
      </c>
      <c r="U941" s="153">
        <f>IFERROR(VLOOKUP(B941,'Balancete acumulado 2019'!$B$10:$I$1047,8,0),0)</f>
        <v>-93254.69</v>
      </c>
    </row>
    <row r="942" spans="1:21">
      <c r="A942"/>
      <c r="B942" s="35" t="s">
        <v>5146</v>
      </c>
      <c r="C942" s="34" t="s">
        <v>5147</v>
      </c>
      <c r="D942" s="35" t="s">
        <v>5148</v>
      </c>
      <c r="E942" s="139" t="s">
        <v>6063</v>
      </c>
      <c r="F942" s="5">
        <f t="shared" si="120"/>
        <v>18</v>
      </c>
      <c r="G942" s="5" t="str">
        <f t="shared" si="121"/>
        <v>8</v>
      </c>
      <c r="H942" s="81">
        <f>IFERROR(VLOOKUP(B942,'1º SEM 2019'!$B:$I,8,0),0)</f>
        <v>-360.66</v>
      </c>
      <c r="I942" s="81">
        <f>IFERROR(VLOOKUP(B942,'07.2019'!$B$10:$J$954,8,0),0)</f>
        <v>0</v>
      </c>
      <c r="J942" s="81">
        <f>IFERROR(VLOOKUP(B942,'08.2019'!$B$10:$J$983,8,0),0)</f>
        <v>0</v>
      </c>
      <c r="K942" s="82">
        <f t="shared" si="124"/>
        <v>0</v>
      </c>
      <c r="L942" s="81">
        <f>IFERROR(VLOOKUP(B942,'09.2019'!$B$12:$J$998,8,0),0)</f>
        <v>-1185.22</v>
      </c>
      <c r="M942" s="82">
        <f t="shared" si="125"/>
        <v>-1185.22</v>
      </c>
      <c r="N942" s="81">
        <f>IFERROR(VLOOKUP(B942,'Balancete 10.2019'!$B$10:$J$1020,8,0),0)</f>
        <v>-2817.42</v>
      </c>
      <c r="O942" s="82">
        <f t="shared" si="126"/>
        <v>-1632.2</v>
      </c>
      <c r="P942" s="153">
        <f>IFERROR(VLOOKUP(B942,'Balancete 11.2019'!$B$11:$I$1020,8,0),0)</f>
        <v>-2817.42</v>
      </c>
      <c r="Q942" s="82">
        <f t="shared" si="127"/>
        <v>0</v>
      </c>
      <c r="R942" s="153">
        <f>IFERROR(VLOOKUP(B942,'Balancete 12.2019'!$B$10:$I$1033,8,0),0)</f>
        <v>-2835.02</v>
      </c>
      <c r="S942" s="82">
        <f t="shared" si="122"/>
        <v>-17.599999999999909</v>
      </c>
      <c r="T942" s="85">
        <f t="shared" si="123"/>
        <v>0</v>
      </c>
      <c r="U942" s="153">
        <f>IFERROR(VLOOKUP(B942,'Balancete acumulado 2019'!$B$10:$I$1047,8,0),0)</f>
        <v>-3195.68</v>
      </c>
    </row>
    <row r="943" spans="1:21" hidden="1">
      <c r="A943"/>
      <c r="B943" s="35" t="s">
        <v>5149</v>
      </c>
      <c r="C943" s="34" t="s">
        <v>1</v>
      </c>
      <c r="D943" s="35" t="s">
        <v>5150</v>
      </c>
      <c r="E943" s="139"/>
      <c r="F943" s="5">
        <f t="shared" si="120"/>
        <v>13</v>
      </c>
      <c r="G943" s="5" t="str">
        <f t="shared" si="121"/>
        <v>8</v>
      </c>
      <c r="H943" s="81">
        <f>IFERROR(VLOOKUP(B943,'1º SEM 2019'!$B:$I,8,0),0)</f>
        <v>-1029525.45</v>
      </c>
      <c r="I943" s="81">
        <f>IFERROR(VLOOKUP(B943,'07.2019'!$B$10:$J$954,8,0),0)</f>
        <v>-233681.09</v>
      </c>
      <c r="J943" s="81">
        <f>IFERROR(VLOOKUP(B943,'08.2019'!$B$10:$J$983,8,0),0)</f>
        <v>-423847.22</v>
      </c>
      <c r="K943" s="82">
        <f t="shared" si="124"/>
        <v>-190166.12999999998</v>
      </c>
      <c r="L943" s="81">
        <f>IFERROR(VLOOKUP(B943,'09.2019'!$B$12:$J$998,8,0),0)</f>
        <v>-590020.92000000004</v>
      </c>
      <c r="M943" s="82">
        <f t="shared" si="125"/>
        <v>-166173.70000000007</v>
      </c>
      <c r="N943" s="81">
        <f>IFERROR(VLOOKUP(B943,'Balancete 10.2019'!$B$10:$J$1020,8,0),0)</f>
        <v>-748732.86</v>
      </c>
      <c r="O943" s="82">
        <f t="shared" si="126"/>
        <v>-158711.93999999994</v>
      </c>
      <c r="P943" s="153">
        <f>IFERROR(VLOOKUP(B943,'Balancete 11.2019'!$B$11:$I$1020,8,0),0)</f>
        <v>-896573.65</v>
      </c>
      <c r="Q943" s="82">
        <f t="shared" si="127"/>
        <v>-147840.79000000004</v>
      </c>
      <c r="R943" s="153">
        <f>IFERROR(VLOOKUP(B943,'Balancete 12.2019'!$B$10:$I$1033,8,0),0)</f>
        <v>-1021056.09</v>
      </c>
      <c r="S943" s="82">
        <f t="shared" si="122"/>
        <v>-124482.43999999994</v>
      </c>
      <c r="T943" s="85">
        <f t="shared" si="123"/>
        <v>-0.15799665302113231</v>
      </c>
      <c r="U943" s="153">
        <f>IFERROR(VLOOKUP(B943,'Balancete acumulado 2019'!$B$10:$I$1047,8,0),0)</f>
        <v>-2050581.54</v>
      </c>
    </row>
    <row r="944" spans="1:21">
      <c r="A944"/>
      <c r="B944" s="35" t="s">
        <v>5151</v>
      </c>
      <c r="C944" s="34" t="s">
        <v>5152</v>
      </c>
      <c r="D944" s="35" t="s">
        <v>5153</v>
      </c>
      <c r="E944" s="139" t="s">
        <v>6063</v>
      </c>
      <c r="F944" s="5">
        <f t="shared" si="120"/>
        <v>18</v>
      </c>
      <c r="G944" s="5" t="str">
        <f t="shared" si="121"/>
        <v>8</v>
      </c>
      <c r="H944" s="81">
        <f>IFERROR(VLOOKUP(B944,'1º SEM 2019'!$B:$I,8,0),0)</f>
        <v>-360</v>
      </c>
      <c r="I944" s="81">
        <f>IFERROR(VLOOKUP(B944,'07.2019'!$B$10:$J$954,8,0),0)</f>
        <v>-52.89</v>
      </c>
      <c r="J944" s="81">
        <f>IFERROR(VLOOKUP(B944,'08.2019'!$B$10:$J$983,8,0),0)</f>
        <v>-105.78</v>
      </c>
      <c r="K944" s="82">
        <f t="shared" si="124"/>
        <v>-52.89</v>
      </c>
      <c r="L944" s="81">
        <f>IFERROR(VLOOKUP(B944,'09.2019'!$B$12:$J$998,8,0),0)</f>
        <v>-158.66999999999999</v>
      </c>
      <c r="M944" s="82">
        <f t="shared" si="125"/>
        <v>-52.889999999999986</v>
      </c>
      <c r="N944" s="81">
        <f>IFERROR(VLOOKUP(B944,'Balancete 10.2019'!$B$10:$J$1020,8,0),0)</f>
        <v>-264.45</v>
      </c>
      <c r="O944" s="82">
        <f t="shared" si="126"/>
        <v>-105.78</v>
      </c>
      <c r="P944" s="153">
        <f>IFERROR(VLOOKUP(B944,'Balancete 11.2019'!$B$11:$I$1020,8,0),0)</f>
        <v>-264.45</v>
      </c>
      <c r="Q944" s="82">
        <f t="shared" si="127"/>
        <v>0</v>
      </c>
      <c r="R944" s="153">
        <f>IFERROR(VLOOKUP(B944,'Balancete 12.2019'!$B$10:$I$1033,8,0),0)</f>
        <v>-742.34</v>
      </c>
      <c r="S944" s="82">
        <f t="shared" si="122"/>
        <v>-477.89000000000004</v>
      </c>
      <c r="T944" s="85">
        <f t="shared" si="123"/>
        <v>0</v>
      </c>
      <c r="U944" s="153">
        <f>IFERROR(VLOOKUP(B944,'Balancete acumulado 2019'!$B$10:$I$1047,8,0),0)</f>
        <v>-1102.3399999999999</v>
      </c>
    </row>
    <row r="945" spans="1:21">
      <c r="A945"/>
      <c r="B945" s="35" t="s">
        <v>5154</v>
      </c>
      <c r="C945" s="34" t="s">
        <v>5155</v>
      </c>
      <c r="D945" s="35" t="s">
        <v>5156</v>
      </c>
      <c r="E945" s="139" t="s">
        <v>6063</v>
      </c>
      <c r="F945" s="5">
        <f t="shared" si="120"/>
        <v>18</v>
      </c>
      <c r="G945" s="5" t="str">
        <f t="shared" si="121"/>
        <v>8</v>
      </c>
      <c r="H945" s="81">
        <f>IFERROR(VLOOKUP(B945,'1º SEM 2019'!$B:$I,8,0),0)</f>
        <v>-34400.71</v>
      </c>
      <c r="I945" s="81">
        <f>IFERROR(VLOOKUP(B945,'07.2019'!$B$10:$J$954,8,0),0)</f>
        <v>-4877.67</v>
      </c>
      <c r="J945" s="81">
        <f>IFERROR(VLOOKUP(B945,'08.2019'!$B$10:$J$983,8,0),0)</f>
        <v>-9376.33</v>
      </c>
      <c r="K945" s="82">
        <f t="shared" si="124"/>
        <v>-4498.66</v>
      </c>
      <c r="L945" s="81">
        <f>IFERROR(VLOOKUP(B945,'09.2019'!$B$12:$J$998,8,0),0)</f>
        <v>-12873.44</v>
      </c>
      <c r="M945" s="82">
        <f t="shared" si="125"/>
        <v>-3497.1100000000006</v>
      </c>
      <c r="N945" s="81">
        <f>IFERROR(VLOOKUP(B945,'Balancete 10.2019'!$B$10:$J$1020,8,0),0)</f>
        <v>-18662.05</v>
      </c>
      <c r="O945" s="82">
        <f t="shared" si="126"/>
        <v>-5788.6099999999988</v>
      </c>
      <c r="P945" s="153">
        <f>IFERROR(VLOOKUP(B945,'Balancete 11.2019'!$B$11:$I$1020,8,0),0)</f>
        <v>-22475.77</v>
      </c>
      <c r="Q945" s="82">
        <f t="shared" si="127"/>
        <v>-3813.7200000000012</v>
      </c>
      <c r="R945" s="153">
        <f>IFERROR(VLOOKUP(B945,'Balancete 12.2019'!$B$10:$I$1033,8,0),0)</f>
        <v>-27827.85</v>
      </c>
      <c r="S945" s="82">
        <f t="shared" si="122"/>
        <v>-5352.0799999999981</v>
      </c>
      <c r="T945" s="85">
        <f t="shared" si="123"/>
        <v>0.40337518223676527</v>
      </c>
      <c r="U945" s="153">
        <f>IFERROR(VLOOKUP(B945,'Balancete acumulado 2019'!$B$10:$I$1047,8,0),0)</f>
        <v>-62228.56</v>
      </c>
    </row>
    <row r="946" spans="1:21">
      <c r="A946"/>
      <c r="B946" s="35" t="s">
        <v>5838</v>
      </c>
      <c r="C946" s="34" t="s">
        <v>5839</v>
      </c>
      <c r="D946" s="35" t="s">
        <v>5798</v>
      </c>
      <c r="E946" s="139" t="s">
        <v>6063</v>
      </c>
      <c r="F946" s="5">
        <f t="shared" si="120"/>
        <v>18</v>
      </c>
      <c r="G946" s="5" t="str">
        <f t="shared" si="121"/>
        <v>8</v>
      </c>
      <c r="H946" s="81">
        <f>IFERROR(VLOOKUP(B946,'1º SEM 2019'!$B:$I,8,0),0)</f>
        <v>0</v>
      </c>
      <c r="I946" s="81">
        <f>IFERROR(VLOOKUP(B946,'07.2019'!$B$10:$J$954,8,0),0)</f>
        <v>0</v>
      </c>
      <c r="J946" s="81">
        <f>IFERROR(VLOOKUP(B946,'08.2019'!$B$10:$J$983,8,0),0)</f>
        <v>-136.16999999999999</v>
      </c>
      <c r="K946" s="82">
        <f t="shared" si="124"/>
        <v>-136.16999999999999</v>
      </c>
      <c r="L946" s="81">
        <f>IFERROR(VLOOKUP(B946,'09.2019'!$B$12:$J$998,8,0),0)</f>
        <v>-272.33999999999997</v>
      </c>
      <c r="M946" s="82">
        <f t="shared" si="125"/>
        <v>-136.16999999999999</v>
      </c>
      <c r="N946" s="81">
        <f>IFERROR(VLOOKUP(B946,'Balancete 10.2019'!$B$10:$J$1020,8,0),0)</f>
        <v>-408.51</v>
      </c>
      <c r="O946" s="82">
        <f t="shared" si="126"/>
        <v>-136.17000000000002</v>
      </c>
      <c r="P946" s="153">
        <f>IFERROR(VLOOKUP(B946,'Balancete 11.2019'!$B$11:$I$1020,8,0),0)</f>
        <v>-544.67999999999995</v>
      </c>
      <c r="Q946" s="82">
        <f t="shared" si="127"/>
        <v>-136.16999999999996</v>
      </c>
      <c r="R946" s="153">
        <f>IFERROR(VLOOKUP(B946,'Balancete 12.2019'!$B$10:$I$1033,8,0),0)</f>
        <v>-544.67999999999995</v>
      </c>
      <c r="S946" s="82">
        <f t="shared" si="122"/>
        <v>0</v>
      </c>
      <c r="T946" s="85">
        <f t="shared" si="123"/>
        <v>-1</v>
      </c>
      <c r="U946" s="153">
        <f>IFERROR(VLOOKUP(B946,'Balancete acumulado 2019'!$B$10:$I$1047,8,0),0)</f>
        <v>-544.67999999999995</v>
      </c>
    </row>
    <row r="947" spans="1:21">
      <c r="A947"/>
      <c r="B947" s="35" t="s">
        <v>5157</v>
      </c>
      <c r="C947" s="34" t="s">
        <v>5158</v>
      </c>
      <c r="D947" s="35" t="s">
        <v>5159</v>
      </c>
      <c r="E947" s="139" t="s">
        <v>6063</v>
      </c>
      <c r="F947" s="5">
        <f t="shared" si="120"/>
        <v>18</v>
      </c>
      <c r="G947" s="5" t="str">
        <f t="shared" si="121"/>
        <v>8</v>
      </c>
      <c r="H947" s="81">
        <f>IFERROR(VLOOKUP(B947,'1º SEM 2019'!$B:$I,8,0),0)</f>
        <v>-278964.57</v>
      </c>
      <c r="I947" s="81">
        <f>IFERROR(VLOOKUP(B947,'07.2019'!$B$10:$J$954,8,0),0)</f>
        <v>-100221.39</v>
      </c>
      <c r="J947" s="81">
        <f>IFERROR(VLOOKUP(B947,'08.2019'!$B$10:$J$983,8,0),0)</f>
        <v>-180974.96</v>
      </c>
      <c r="K947" s="82">
        <f t="shared" si="124"/>
        <v>-80753.569999999992</v>
      </c>
      <c r="L947" s="81">
        <f>IFERROR(VLOOKUP(B947,'09.2019'!$B$12:$J$998,8,0),0)</f>
        <v>-242598.96</v>
      </c>
      <c r="M947" s="82">
        <f t="shared" si="125"/>
        <v>-61624</v>
      </c>
      <c r="N947" s="81">
        <f>IFERROR(VLOOKUP(B947,'Balancete 10.2019'!$B$10:$J$1020,8,0),0)</f>
        <v>-272902.88</v>
      </c>
      <c r="O947" s="82">
        <f t="shared" si="126"/>
        <v>-30303.920000000013</v>
      </c>
      <c r="P947" s="153">
        <f>IFERROR(VLOOKUP(B947,'Balancete 11.2019'!$B$11:$I$1020,8,0),0)</f>
        <v>-294866.07</v>
      </c>
      <c r="Q947" s="82">
        <f t="shared" si="127"/>
        <v>-21963.190000000002</v>
      </c>
      <c r="R947" s="153">
        <f>IFERROR(VLOOKUP(B947,'Balancete 12.2019'!$B$10:$I$1033,8,0),0)</f>
        <v>-315813.89</v>
      </c>
      <c r="S947" s="82">
        <f t="shared" si="122"/>
        <v>-20947.820000000007</v>
      </c>
      <c r="T947" s="85">
        <f t="shared" si="123"/>
        <v>-4.6230533906959526E-2</v>
      </c>
      <c r="U947" s="153">
        <f>IFERROR(VLOOKUP(B947,'Balancete acumulado 2019'!$B$10:$I$1047,8,0),0)</f>
        <v>-594778.46</v>
      </c>
    </row>
    <row r="948" spans="1:21">
      <c r="A948"/>
      <c r="B948" s="35" t="s">
        <v>5160</v>
      </c>
      <c r="C948" s="34" t="s">
        <v>5161</v>
      </c>
      <c r="D948" s="35" t="s">
        <v>5162</v>
      </c>
      <c r="E948" s="139" t="s">
        <v>6063</v>
      </c>
      <c r="F948" s="5">
        <f t="shared" si="120"/>
        <v>18</v>
      </c>
      <c r="G948" s="5" t="str">
        <f t="shared" si="121"/>
        <v>8</v>
      </c>
      <c r="H948" s="81">
        <f>IFERROR(VLOOKUP(B948,'1º SEM 2019'!$B:$I,8,0),0)</f>
        <v>-28712.48</v>
      </c>
      <c r="I948" s="81">
        <f>IFERROR(VLOOKUP(B948,'07.2019'!$B$10:$J$954,8,0),0)</f>
        <v>-6039.29</v>
      </c>
      <c r="J948" s="81">
        <f>IFERROR(VLOOKUP(B948,'08.2019'!$B$10:$J$983,8,0),0)</f>
        <v>-11898.07</v>
      </c>
      <c r="K948" s="82">
        <f t="shared" si="124"/>
        <v>-5858.78</v>
      </c>
      <c r="L948" s="81">
        <f>IFERROR(VLOOKUP(B948,'09.2019'!$B$12:$J$998,8,0),0)</f>
        <v>-17943.47</v>
      </c>
      <c r="M948" s="82">
        <f t="shared" si="125"/>
        <v>-6045.4000000000015</v>
      </c>
      <c r="N948" s="81">
        <f>IFERROR(VLOOKUP(B948,'Balancete 10.2019'!$B$10:$J$1020,8,0),0)</f>
        <v>-18093.77</v>
      </c>
      <c r="O948" s="82">
        <f t="shared" si="126"/>
        <v>-150.29999999999927</v>
      </c>
      <c r="P948" s="153">
        <f>IFERROR(VLOOKUP(B948,'Balancete 11.2019'!$B$11:$I$1020,8,0),0)</f>
        <v>-23746.43</v>
      </c>
      <c r="Q948" s="82">
        <f t="shared" si="127"/>
        <v>-5652.66</v>
      </c>
      <c r="R948" s="153">
        <f>IFERROR(VLOOKUP(B948,'Balancete 12.2019'!$B$10:$I$1033,8,0),0)</f>
        <v>-28136.69</v>
      </c>
      <c r="S948" s="82">
        <f t="shared" si="122"/>
        <v>-4390.2599999999984</v>
      </c>
      <c r="T948" s="85">
        <f t="shared" si="123"/>
        <v>-0.22332848605789157</v>
      </c>
      <c r="U948" s="153">
        <f>IFERROR(VLOOKUP(B948,'Balancete acumulado 2019'!$B$10:$I$1047,8,0),0)</f>
        <v>-56849.17</v>
      </c>
    </row>
    <row r="949" spans="1:21">
      <c r="A949"/>
      <c r="B949" s="35" t="s">
        <v>5163</v>
      </c>
      <c r="C949" s="34" t="s">
        <v>5164</v>
      </c>
      <c r="D949" s="35" t="s">
        <v>5165</v>
      </c>
      <c r="E949" s="139" t="s">
        <v>6063</v>
      </c>
      <c r="F949" s="5">
        <f t="shared" si="120"/>
        <v>18</v>
      </c>
      <c r="G949" s="5" t="str">
        <f t="shared" si="121"/>
        <v>8</v>
      </c>
      <c r="H949" s="81">
        <f>IFERROR(VLOOKUP(B949,'1º SEM 2019'!$B:$I,8,0),0)</f>
        <v>-62605.64</v>
      </c>
      <c r="I949" s="81">
        <f>IFERROR(VLOOKUP(B949,'07.2019'!$B$10:$J$954,8,0),0)</f>
        <v>-8271.06</v>
      </c>
      <c r="J949" s="81">
        <f>IFERROR(VLOOKUP(B949,'08.2019'!$B$10:$J$983,8,0),0)</f>
        <v>-22149.43</v>
      </c>
      <c r="K949" s="82">
        <f t="shared" si="124"/>
        <v>-13878.37</v>
      </c>
      <c r="L949" s="81">
        <f>IFERROR(VLOOKUP(B949,'09.2019'!$B$12:$J$998,8,0),0)</f>
        <v>-29584.74</v>
      </c>
      <c r="M949" s="82">
        <f t="shared" si="125"/>
        <v>-7435.3100000000013</v>
      </c>
      <c r="N949" s="81">
        <f>IFERROR(VLOOKUP(B949,'Balancete 10.2019'!$B$10:$J$1020,8,0),0)</f>
        <v>-39817.15</v>
      </c>
      <c r="O949" s="82">
        <f t="shared" si="126"/>
        <v>-10232.41</v>
      </c>
      <c r="P949" s="153">
        <f>IFERROR(VLOOKUP(B949,'Balancete 11.2019'!$B$11:$I$1020,8,0),0)</f>
        <v>-59532.83</v>
      </c>
      <c r="Q949" s="82">
        <f t="shared" si="127"/>
        <v>-19715.68</v>
      </c>
      <c r="R949" s="153">
        <f>IFERROR(VLOOKUP(B949,'Balancete 12.2019'!$B$10:$I$1033,8,0),0)</f>
        <v>-67669.59</v>
      </c>
      <c r="S949" s="82">
        <f t="shared" si="122"/>
        <v>-8136.7599999999948</v>
      </c>
      <c r="T949" s="85">
        <f t="shared" si="123"/>
        <v>-0.58729498551406834</v>
      </c>
      <c r="U949" s="153">
        <f>IFERROR(VLOOKUP(B949,'Balancete acumulado 2019'!$B$10:$I$1047,8,0),0)</f>
        <v>-130275.23</v>
      </c>
    </row>
    <row r="950" spans="1:21">
      <c r="A950"/>
      <c r="B950" s="35" t="s">
        <v>5166</v>
      </c>
      <c r="C950" s="34" t="s">
        <v>5167</v>
      </c>
      <c r="D950" s="35" t="s">
        <v>5168</v>
      </c>
      <c r="E950" s="139" t="s">
        <v>6063</v>
      </c>
      <c r="F950" s="5">
        <f t="shared" si="120"/>
        <v>18</v>
      </c>
      <c r="G950" s="5" t="str">
        <f t="shared" si="121"/>
        <v>8</v>
      </c>
      <c r="H950" s="81">
        <f>IFERROR(VLOOKUP(B950,'1º SEM 2019'!$B:$I,8,0),0)</f>
        <v>-14987.15</v>
      </c>
      <c r="I950" s="81">
        <f>IFERROR(VLOOKUP(B950,'07.2019'!$B$10:$J$954,8,0),0)</f>
        <v>-6819.3</v>
      </c>
      <c r="J950" s="81">
        <f>IFERROR(VLOOKUP(B950,'08.2019'!$B$10:$J$983,8,0),0)</f>
        <v>-7742.2</v>
      </c>
      <c r="K950" s="82">
        <f t="shared" si="124"/>
        <v>-922.89999999999964</v>
      </c>
      <c r="L950" s="81">
        <f>IFERROR(VLOOKUP(B950,'09.2019'!$B$12:$J$998,8,0),0)</f>
        <v>-10337.1</v>
      </c>
      <c r="M950" s="82">
        <f t="shared" si="125"/>
        <v>-2594.9000000000005</v>
      </c>
      <c r="N950" s="81">
        <f>IFERROR(VLOOKUP(B950,'Balancete 10.2019'!$B$10:$J$1020,8,0),0)</f>
        <v>-11408.3</v>
      </c>
      <c r="O950" s="82">
        <f t="shared" si="126"/>
        <v>-1071.1999999999989</v>
      </c>
      <c r="P950" s="153">
        <f>IFERROR(VLOOKUP(B950,'Balancete 11.2019'!$B$11:$I$1020,8,0),0)</f>
        <v>-14654.1</v>
      </c>
      <c r="Q950" s="82">
        <f t="shared" si="127"/>
        <v>-3245.8000000000011</v>
      </c>
      <c r="R950" s="153">
        <f>IFERROR(VLOOKUP(B950,'Balancete 12.2019'!$B$10:$I$1033,8,0),0)</f>
        <v>-15988.1</v>
      </c>
      <c r="S950" s="82">
        <f t="shared" si="122"/>
        <v>-1334</v>
      </c>
      <c r="T950" s="85">
        <f t="shared" si="123"/>
        <v>-0.58900733255283766</v>
      </c>
      <c r="U950" s="153">
        <f>IFERROR(VLOOKUP(B950,'Balancete acumulado 2019'!$B$10:$I$1047,8,0),0)</f>
        <v>-30975.25</v>
      </c>
    </row>
    <row r="951" spans="1:21">
      <c r="A951"/>
      <c r="B951" s="35" t="s">
        <v>5169</v>
      </c>
      <c r="C951" s="34" t="s">
        <v>5170</v>
      </c>
      <c r="D951" s="35" t="s">
        <v>5171</v>
      </c>
      <c r="E951" s="139" t="s">
        <v>6063</v>
      </c>
      <c r="F951" s="5">
        <f t="shared" si="120"/>
        <v>18</v>
      </c>
      <c r="G951" s="5" t="str">
        <f t="shared" si="121"/>
        <v>8</v>
      </c>
      <c r="H951" s="81">
        <f>IFERROR(VLOOKUP(B951,'1º SEM 2019'!$B:$I,8,0),0)</f>
        <v>-1082.17</v>
      </c>
      <c r="I951" s="81">
        <f>IFERROR(VLOOKUP(B951,'07.2019'!$B$10:$J$954,8,0),0)</f>
        <v>-269.63</v>
      </c>
      <c r="J951" s="81">
        <f>IFERROR(VLOOKUP(B951,'08.2019'!$B$10:$J$983,8,0),0)</f>
        <v>-726.08</v>
      </c>
      <c r="K951" s="82">
        <f t="shared" si="124"/>
        <v>-456.45000000000005</v>
      </c>
      <c r="L951" s="81">
        <f>IFERROR(VLOOKUP(B951,'09.2019'!$B$12:$J$998,8,0),0)</f>
        <v>-527.69000000000005</v>
      </c>
      <c r="M951" s="82">
        <f t="shared" si="125"/>
        <v>198.39</v>
      </c>
      <c r="N951" s="81">
        <f>IFERROR(VLOOKUP(B951,'Balancete 10.2019'!$B$10:$J$1020,8,0),0)</f>
        <v>-1647.58</v>
      </c>
      <c r="O951" s="82">
        <f t="shared" si="126"/>
        <v>-1119.8899999999999</v>
      </c>
      <c r="P951" s="153">
        <f>IFERROR(VLOOKUP(B951,'Balancete 11.2019'!$B$11:$I$1020,8,0),0)</f>
        <v>-1804.81</v>
      </c>
      <c r="Q951" s="82">
        <f t="shared" si="127"/>
        <v>-157.23000000000002</v>
      </c>
      <c r="R951" s="153">
        <f>IFERROR(VLOOKUP(B951,'Balancete 12.2019'!$B$10:$I$1033,8,0),0)</f>
        <v>-4001.39</v>
      </c>
      <c r="S951" s="82">
        <f t="shared" si="122"/>
        <v>-2196.58</v>
      </c>
      <c r="T951" s="85">
        <f t="shared" si="123"/>
        <v>12.970489092412388</v>
      </c>
      <c r="U951" s="153">
        <f>IFERROR(VLOOKUP(B951,'Balancete acumulado 2019'!$B$10:$I$1047,8,0),0)</f>
        <v>-5083.5600000000004</v>
      </c>
    </row>
    <row r="952" spans="1:21">
      <c r="A952"/>
      <c r="B952" s="35" t="s">
        <v>5843</v>
      </c>
      <c r="C952" s="34" t="s">
        <v>5844</v>
      </c>
      <c r="D952" s="35" t="s">
        <v>5845</v>
      </c>
      <c r="E952" s="139" t="s">
        <v>6063</v>
      </c>
      <c r="F952" s="5">
        <f t="shared" si="120"/>
        <v>18</v>
      </c>
      <c r="G952" s="5" t="str">
        <f t="shared" si="121"/>
        <v>8</v>
      </c>
      <c r="H952" s="81">
        <f>IFERROR(VLOOKUP(B952,'1º SEM 2019'!$B:$I,8,0),0)</f>
        <v>0</v>
      </c>
      <c r="I952" s="81">
        <f>IFERROR(VLOOKUP(B952,'07.2019'!$B$10:$J$954,8,0),0)</f>
        <v>-785.46</v>
      </c>
      <c r="J952" s="81">
        <f>IFERROR(VLOOKUP(B952,'08.2019'!$B$10:$J$983,8,0),0)</f>
        <v>-785.46</v>
      </c>
      <c r="K952" s="82">
        <f t="shared" si="124"/>
        <v>0</v>
      </c>
      <c r="L952" s="81">
        <f>IFERROR(VLOOKUP(B952,'09.2019'!$B$12:$J$998,8,0),0)</f>
        <v>-785.46</v>
      </c>
      <c r="M952" s="82">
        <f t="shared" si="125"/>
        <v>0</v>
      </c>
      <c r="N952" s="81">
        <f>IFERROR(VLOOKUP(B952,'Balancete 10.2019'!$B$10:$J$1020,8,0),0)</f>
        <v>-1935.71</v>
      </c>
      <c r="O952" s="82">
        <f t="shared" si="126"/>
        <v>-1150.25</v>
      </c>
      <c r="P952" s="153">
        <f>IFERROR(VLOOKUP(B952,'Balancete 11.2019'!$B$11:$I$1020,8,0),0)</f>
        <v>-1935.71</v>
      </c>
      <c r="Q952" s="82">
        <f t="shared" si="127"/>
        <v>0</v>
      </c>
      <c r="R952" s="153">
        <f>IFERROR(VLOOKUP(B952,'Balancete 12.2019'!$B$10:$I$1033,8,0),0)</f>
        <v>-785.46</v>
      </c>
      <c r="S952" s="82">
        <f t="shared" si="122"/>
        <v>1150.25</v>
      </c>
      <c r="T952" s="85">
        <f t="shared" si="123"/>
        <v>0</v>
      </c>
      <c r="U952" s="153">
        <f>IFERROR(VLOOKUP(B952,'Balancete acumulado 2019'!$B$10:$I$1047,8,0),0)</f>
        <v>-785.46</v>
      </c>
    </row>
    <row r="953" spans="1:21">
      <c r="A953"/>
      <c r="B953" s="35" t="s">
        <v>5172</v>
      </c>
      <c r="C953" s="34" t="s">
        <v>5173</v>
      </c>
      <c r="D953" s="35" t="s">
        <v>5174</v>
      </c>
      <c r="E953" s="139" t="s">
        <v>6063</v>
      </c>
      <c r="F953" s="5">
        <f t="shared" si="120"/>
        <v>18</v>
      </c>
      <c r="G953" s="5" t="str">
        <f t="shared" si="121"/>
        <v>8</v>
      </c>
      <c r="H953" s="81"/>
      <c r="I953" s="81"/>
      <c r="J953" s="81"/>
      <c r="K953" s="82"/>
      <c r="L953" s="81"/>
      <c r="M953" s="82"/>
      <c r="N953" s="81"/>
      <c r="O953" s="82"/>
      <c r="P953" s="153"/>
      <c r="Q953" s="82"/>
      <c r="R953" s="153">
        <f>IFERROR(VLOOKUP(B953,'Balancete 12.2019'!$B$10:$I$1033,8,0),0)</f>
        <v>0</v>
      </c>
      <c r="S953" s="82">
        <f t="shared" si="122"/>
        <v>0</v>
      </c>
      <c r="T953" s="85">
        <f t="shared" si="123"/>
        <v>0</v>
      </c>
      <c r="U953" s="153">
        <f>IFERROR(VLOOKUP(B953,'Balancete acumulado 2019'!$B$10:$I$1047,8,0),0)</f>
        <v>-548.9</v>
      </c>
    </row>
    <row r="954" spans="1:21">
      <c r="A954"/>
      <c r="B954" s="35" t="s">
        <v>5175</v>
      </c>
      <c r="C954" s="34" t="s">
        <v>5176</v>
      </c>
      <c r="D954" s="35" t="s">
        <v>5177</v>
      </c>
      <c r="E954" s="139" t="s">
        <v>6063</v>
      </c>
      <c r="F954" s="5">
        <f t="shared" si="120"/>
        <v>18</v>
      </c>
      <c r="G954" s="5" t="str">
        <f t="shared" si="121"/>
        <v>8</v>
      </c>
      <c r="H954" s="81">
        <f>IFERROR(VLOOKUP(B954,'1º SEM 2019'!$B:$I,8,0),0)</f>
        <v>-28533.9</v>
      </c>
      <c r="I954" s="81">
        <f>IFERROR(VLOOKUP(B954,'07.2019'!$B$10:$J$954,8,0),0)</f>
        <v>-4755.6499999999996</v>
      </c>
      <c r="J954" s="81">
        <f>IFERROR(VLOOKUP(B954,'08.2019'!$B$10:$J$983,8,0),0)</f>
        <v>-9511.2999999999993</v>
      </c>
      <c r="K954" s="82">
        <f t="shared" si="124"/>
        <v>-4755.6499999999996</v>
      </c>
      <c r="L954" s="81">
        <f>IFERROR(VLOOKUP(B954,'09.2019'!$B$12:$J$998,8,0),0)</f>
        <v>-14266.95</v>
      </c>
      <c r="M954" s="82">
        <f t="shared" si="125"/>
        <v>-4755.6500000000015</v>
      </c>
      <c r="N954" s="81">
        <f>IFERROR(VLOOKUP(B954,'Balancete 10.2019'!$B$10:$J$1020,8,0),0)</f>
        <v>-19491.099999999999</v>
      </c>
      <c r="O954" s="82">
        <f t="shared" si="126"/>
        <v>-5224.1499999999978</v>
      </c>
      <c r="P954" s="153">
        <f>IFERROR(VLOOKUP(B954,'Balancete 11.2019'!$B$11:$I$1020,8,0),0)</f>
        <v>-24246.75</v>
      </c>
      <c r="Q954" s="82">
        <f t="shared" si="127"/>
        <v>-4755.6500000000015</v>
      </c>
      <c r="R954" s="153">
        <f>IFERROR(VLOOKUP(B954,'Balancete 12.2019'!$B$10:$I$1033,8,0),0)</f>
        <v>-29470.9</v>
      </c>
      <c r="S954" s="82">
        <f t="shared" si="122"/>
        <v>-5224.1500000000015</v>
      </c>
      <c r="T954" s="85">
        <f t="shared" si="123"/>
        <v>9.8514398662643332E-2</v>
      </c>
      <c r="U954" s="153">
        <f>IFERROR(VLOOKUP(B954,'Balancete acumulado 2019'!$B$10:$I$1047,8,0),0)</f>
        <v>-58004.800000000003</v>
      </c>
    </row>
    <row r="955" spans="1:21">
      <c r="A955"/>
      <c r="B955" s="35" t="s">
        <v>6040</v>
      </c>
      <c r="C955" s="34" t="s">
        <v>6041</v>
      </c>
      <c r="D955" s="35" t="s">
        <v>6042</v>
      </c>
      <c r="E955" s="139" t="s">
        <v>6063</v>
      </c>
      <c r="F955" s="5">
        <f t="shared" si="120"/>
        <v>18</v>
      </c>
      <c r="G955" s="5" t="str">
        <f t="shared" si="121"/>
        <v>8</v>
      </c>
      <c r="H955" s="81">
        <f>IFERROR(VLOOKUP(B955,'1º SEM 2019'!$B:$I,8,0),0)</f>
        <v>0</v>
      </c>
      <c r="I955" s="81">
        <f>IFERROR(VLOOKUP(B955,'07.2019'!$B$10:$J$954,8,0),0)</f>
        <v>0</v>
      </c>
      <c r="J955" s="81">
        <f>IFERROR(VLOOKUP(B955,'08.2019'!$B$10:$J$983,8,0),0)</f>
        <v>0</v>
      </c>
      <c r="K955" s="82">
        <f t="shared" si="124"/>
        <v>0</v>
      </c>
      <c r="L955" s="81">
        <f>IFERROR(VLOOKUP(B955,'09.2019'!$B$12:$J$998,8,0),0)</f>
        <v>0</v>
      </c>
      <c r="M955" s="82">
        <f t="shared" si="125"/>
        <v>0</v>
      </c>
      <c r="N955" s="81">
        <f>IFERROR(VLOOKUP(B955,'Balancete 10.2019'!$B$10:$J$1020,8,0),0)</f>
        <v>-143.97999999999999</v>
      </c>
      <c r="O955" s="82">
        <f t="shared" si="126"/>
        <v>-143.97999999999999</v>
      </c>
      <c r="P955" s="153">
        <f>IFERROR(VLOOKUP(B955,'Balancete 11.2019'!$B$11:$I$1020,8,0),0)</f>
        <v>-143.97999999999999</v>
      </c>
      <c r="Q955" s="82">
        <f t="shared" si="127"/>
        <v>0</v>
      </c>
      <c r="R955" s="153">
        <f>IFERROR(VLOOKUP(B955,'Balancete 12.2019'!$B$10:$I$1033,8,0),0)</f>
        <v>-143.97999999999999</v>
      </c>
      <c r="S955" s="82">
        <f t="shared" si="122"/>
        <v>0</v>
      </c>
      <c r="T955" s="85">
        <f t="shared" si="123"/>
        <v>0</v>
      </c>
      <c r="U955" s="153">
        <f>IFERROR(VLOOKUP(B955,'Balancete acumulado 2019'!$B$10:$I$1047,8,0),0)</f>
        <v>-143.97999999999999</v>
      </c>
    </row>
    <row r="956" spans="1:21">
      <c r="A956"/>
      <c r="B956" s="35" t="s">
        <v>5178</v>
      </c>
      <c r="C956" s="34" t="s">
        <v>5179</v>
      </c>
      <c r="D956" s="35" t="s">
        <v>5180</v>
      </c>
      <c r="E956" s="139" t="s">
        <v>6063</v>
      </c>
      <c r="F956" s="5">
        <f t="shared" si="120"/>
        <v>18</v>
      </c>
      <c r="G956" s="5" t="str">
        <f t="shared" si="121"/>
        <v>8</v>
      </c>
      <c r="H956" s="81">
        <f>IFERROR(VLOOKUP(B956,'1º SEM 2019'!$B:$I,8,0),0)</f>
        <v>-3958.27</v>
      </c>
      <c r="I956" s="81">
        <f>IFERROR(VLOOKUP(B956,'07.2019'!$B$10:$J$954,8,0),0)</f>
        <v>-665.32</v>
      </c>
      <c r="J956" s="81">
        <f>IFERROR(VLOOKUP(B956,'08.2019'!$B$10:$J$983,8,0),0)</f>
        <v>-1331.24</v>
      </c>
      <c r="K956" s="82">
        <f t="shared" si="124"/>
        <v>-665.92</v>
      </c>
      <c r="L956" s="81">
        <f>IFERROR(VLOOKUP(B956,'09.2019'!$B$12:$J$998,8,0),0)</f>
        <v>-1991.66</v>
      </c>
      <c r="M956" s="82">
        <f t="shared" si="125"/>
        <v>-660.42000000000007</v>
      </c>
      <c r="N956" s="81">
        <f>IFERROR(VLOOKUP(B956,'Balancete 10.2019'!$B$10:$J$1020,8,0),0)</f>
        <v>-2652.08</v>
      </c>
      <c r="O956" s="82">
        <f t="shared" si="126"/>
        <v>-660.41999999999985</v>
      </c>
      <c r="P956" s="153">
        <f>IFERROR(VLOOKUP(B956,'Balancete 11.2019'!$B$11:$I$1020,8,0),0)</f>
        <v>-3312.5</v>
      </c>
      <c r="Q956" s="82">
        <f t="shared" si="127"/>
        <v>-660.42000000000007</v>
      </c>
      <c r="R956" s="153">
        <f>IFERROR(VLOOKUP(B956,'Balancete 12.2019'!$B$10:$I$1033,8,0),0)</f>
        <v>-3996.12</v>
      </c>
      <c r="S956" s="82">
        <f t="shared" si="122"/>
        <v>-683.61999999999989</v>
      </c>
      <c r="T956" s="85">
        <f t="shared" si="123"/>
        <v>3.5129160231367695E-2</v>
      </c>
      <c r="U956" s="153">
        <f>IFERROR(VLOOKUP(B956,'Balancete acumulado 2019'!$B$10:$I$1047,8,0),0)</f>
        <v>-7954.39</v>
      </c>
    </row>
    <row r="957" spans="1:21">
      <c r="A957"/>
      <c r="B957" s="35" t="s">
        <v>5181</v>
      </c>
      <c r="C957" s="34" t="s">
        <v>5182</v>
      </c>
      <c r="D957" s="35" t="s">
        <v>5183</v>
      </c>
      <c r="E957" s="139" t="s">
        <v>6063</v>
      </c>
      <c r="F957" s="5">
        <f t="shared" si="120"/>
        <v>18</v>
      </c>
      <c r="G957" s="5" t="str">
        <f t="shared" si="121"/>
        <v>8</v>
      </c>
      <c r="H957" s="81">
        <f>IFERROR(VLOOKUP(B957,'1º SEM 2019'!$B:$I,8,0),0)</f>
        <v>-275487.96999999997</v>
      </c>
      <c r="I957" s="81">
        <f>IFERROR(VLOOKUP(B957,'07.2019'!$B$10:$J$954,8,0),0)</f>
        <v>-46118.71</v>
      </c>
      <c r="J957" s="81">
        <f>IFERROR(VLOOKUP(B957,'08.2019'!$B$10:$J$983,8,0),0)</f>
        <v>-89814.99</v>
      </c>
      <c r="K957" s="82">
        <f t="shared" si="124"/>
        <v>-43696.280000000006</v>
      </c>
      <c r="L957" s="81">
        <f>IFERROR(VLOOKUP(B957,'09.2019'!$B$12:$J$998,8,0),0)</f>
        <v>-136289.64000000001</v>
      </c>
      <c r="M957" s="82">
        <f t="shared" si="125"/>
        <v>-46474.650000000009</v>
      </c>
      <c r="N957" s="81">
        <f>IFERROR(VLOOKUP(B957,'Balancete 10.2019'!$B$10:$J$1020,8,0),0)</f>
        <v>-183568.03</v>
      </c>
      <c r="O957" s="82">
        <f t="shared" si="126"/>
        <v>-47278.389999999985</v>
      </c>
      <c r="P957" s="153">
        <f>IFERROR(VLOOKUP(B957,'Balancete 11.2019'!$B$11:$I$1020,8,0),0)</f>
        <v>-231256.81</v>
      </c>
      <c r="Q957" s="82">
        <f t="shared" si="127"/>
        <v>-47688.78</v>
      </c>
      <c r="R957" s="153">
        <f>IFERROR(VLOOKUP(B957,'Balancete 12.2019'!$B$10:$I$1033,8,0),0)</f>
        <v>-283468.3</v>
      </c>
      <c r="S957" s="82">
        <f t="shared" si="122"/>
        <v>-52211.489999999991</v>
      </c>
      <c r="T957" s="85">
        <f t="shared" si="123"/>
        <v>9.4838031084040875E-2</v>
      </c>
      <c r="U957" s="153">
        <f>IFERROR(VLOOKUP(B957,'Balancete acumulado 2019'!$B$10:$I$1047,8,0),0)</f>
        <v>-558956.27</v>
      </c>
    </row>
    <row r="958" spans="1:21">
      <c r="A958"/>
      <c r="B958" s="35" t="s">
        <v>13473</v>
      </c>
      <c r="C958" s="34" t="s">
        <v>14488</v>
      </c>
      <c r="D958" s="35" t="s">
        <v>14489</v>
      </c>
      <c r="E958" s="139" t="s">
        <v>6063</v>
      </c>
      <c r="F958" s="5">
        <f t="shared" si="120"/>
        <v>18</v>
      </c>
      <c r="G958" s="5" t="str">
        <f t="shared" si="121"/>
        <v>8</v>
      </c>
      <c r="H958" s="81">
        <f>IFERROR(VLOOKUP(B958,'1º SEM 2019'!$B:$I,8,0),0)</f>
        <v>0</v>
      </c>
      <c r="I958" s="81">
        <f>IFERROR(VLOOKUP(B958,'07.2019'!$B$10:$J$954,8,0),0)</f>
        <v>0</v>
      </c>
      <c r="J958" s="81">
        <f>IFERROR(VLOOKUP(B958,'08.2019'!$B$10:$J$983,8,0),0)</f>
        <v>0</v>
      </c>
      <c r="K958" s="82">
        <f t="shared" si="124"/>
        <v>0</v>
      </c>
      <c r="L958" s="81">
        <f>IFERROR(VLOOKUP(B958,'09.2019'!$B$12:$J$998,8,0),0)</f>
        <v>0</v>
      </c>
      <c r="M958" s="82">
        <f t="shared" si="125"/>
        <v>0</v>
      </c>
      <c r="N958" s="81">
        <f>IFERROR(VLOOKUP(B958,'Balancete 10.2019'!$B$10:$J$1020,8,0),0)</f>
        <v>0</v>
      </c>
      <c r="O958" s="82">
        <f t="shared" si="126"/>
        <v>0</v>
      </c>
      <c r="P958" s="153">
        <f>IFERROR(VLOOKUP(B958,'Balancete 11.2019'!$B$11:$I$1020,8,0),0)</f>
        <v>-2372.0300000000002</v>
      </c>
      <c r="Q958" s="82">
        <f t="shared" si="127"/>
        <v>-2372.0300000000002</v>
      </c>
      <c r="R958" s="153">
        <f>IFERROR(VLOOKUP(B958,'Balancete 12.2019'!$B$10:$I$1033,8,0),0)</f>
        <v>-2372.0300000000002</v>
      </c>
      <c r="S958" s="82">
        <f t="shared" si="122"/>
        <v>0</v>
      </c>
      <c r="T958" s="85">
        <f t="shared" si="123"/>
        <v>-1</v>
      </c>
      <c r="U958" s="153">
        <f>IFERROR(VLOOKUP(B958,'Balancete acumulado 2019'!$B$10:$I$1047,8,0),0)</f>
        <v>-2372.0300000000002</v>
      </c>
    </row>
    <row r="959" spans="1:21">
      <c r="A959"/>
      <c r="B959" s="35" t="s">
        <v>5184</v>
      </c>
      <c r="C959" s="34" t="s">
        <v>5185</v>
      </c>
      <c r="D959" s="35" t="s">
        <v>5186</v>
      </c>
      <c r="E959" s="139" t="s">
        <v>6063</v>
      </c>
      <c r="F959" s="5">
        <f t="shared" si="120"/>
        <v>18</v>
      </c>
      <c r="G959" s="5" t="str">
        <f t="shared" si="121"/>
        <v>8</v>
      </c>
      <c r="H959" s="81">
        <f>IFERROR(VLOOKUP(B959,'1º SEM 2019'!$B:$I,8,0),0)</f>
        <v>-70.319999999999993</v>
      </c>
      <c r="I959" s="81">
        <f>IFERROR(VLOOKUP(B959,'07.2019'!$B$10:$J$954,8,0),0)</f>
        <v>0</v>
      </c>
      <c r="J959" s="81">
        <f>IFERROR(VLOOKUP(B959,'08.2019'!$B$10:$J$983,8,0),0)</f>
        <v>-4.04</v>
      </c>
      <c r="K959" s="82">
        <f t="shared" si="124"/>
        <v>-4.04</v>
      </c>
      <c r="L959" s="81">
        <f>IFERROR(VLOOKUP(B959,'09.2019'!$B$12:$J$998,8,0),0)</f>
        <v>-4.04</v>
      </c>
      <c r="M959" s="82">
        <f t="shared" si="125"/>
        <v>0</v>
      </c>
      <c r="N959" s="81">
        <f>IFERROR(VLOOKUP(B959,'Balancete 10.2019'!$B$10:$J$1020,8,0),0)</f>
        <v>-4.04</v>
      </c>
      <c r="O959" s="82">
        <f t="shared" si="126"/>
        <v>0</v>
      </c>
      <c r="P959" s="153">
        <f>IFERROR(VLOOKUP(B959,'Balancete 11.2019'!$B$11:$I$1020,8,0),0)</f>
        <v>-4.04</v>
      </c>
      <c r="Q959" s="82">
        <f t="shared" si="127"/>
        <v>0</v>
      </c>
      <c r="R959" s="153">
        <f>IFERROR(VLOOKUP(B959,'Balancete 12.2019'!$B$10:$I$1033,8,0),0)</f>
        <v>-4.04</v>
      </c>
      <c r="S959" s="82">
        <f t="shared" si="122"/>
        <v>0</v>
      </c>
      <c r="T959" s="85">
        <f t="shared" si="123"/>
        <v>0</v>
      </c>
      <c r="U959" s="153">
        <f>IFERROR(VLOOKUP(B959,'Balancete acumulado 2019'!$B$10:$I$1047,8,0),0)</f>
        <v>-74.36</v>
      </c>
    </row>
    <row r="960" spans="1:21">
      <c r="A960"/>
      <c r="B960" s="35" t="s">
        <v>5187</v>
      </c>
      <c r="C960" s="34" t="s">
        <v>5188</v>
      </c>
      <c r="D960" s="35" t="s">
        <v>5189</v>
      </c>
      <c r="E960" s="139" t="s">
        <v>6063</v>
      </c>
      <c r="F960" s="5">
        <f t="shared" si="120"/>
        <v>18</v>
      </c>
      <c r="G960" s="5" t="str">
        <f t="shared" si="121"/>
        <v>8</v>
      </c>
      <c r="H960" s="81">
        <f>IFERROR(VLOOKUP(B960,'1º SEM 2019'!$B:$I,8,0),0)</f>
        <v>-112235.31</v>
      </c>
      <c r="I960" s="81">
        <f>IFERROR(VLOOKUP(B960,'07.2019'!$B$10:$J$954,8,0),0)</f>
        <v>-23162.37</v>
      </c>
      <c r="J960" s="81">
        <f>IFERROR(VLOOKUP(B960,'08.2019'!$B$10:$J$983,8,0),0)</f>
        <v>-34303.050000000003</v>
      </c>
      <c r="K960" s="82">
        <f t="shared" si="124"/>
        <v>-11140.680000000004</v>
      </c>
      <c r="L960" s="81">
        <f>IFERROR(VLOOKUP(B960,'09.2019'!$B$12:$J$998,8,0),0)</f>
        <v>-45443.73</v>
      </c>
      <c r="M960" s="82">
        <f t="shared" si="125"/>
        <v>-11140.68</v>
      </c>
      <c r="N960" s="81">
        <f>IFERROR(VLOOKUP(B960,'Balancete 10.2019'!$B$10:$J$1020,8,0),0)</f>
        <v>-56584.41</v>
      </c>
      <c r="O960" s="82">
        <f t="shared" si="126"/>
        <v>-11140.68</v>
      </c>
      <c r="P960" s="153">
        <f>IFERROR(VLOOKUP(B960,'Balancete 11.2019'!$B$11:$I$1020,8,0),0)</f>
        <v>-67725.09</v>
      </c>
      <c r="Q960" s="82">
        <f t="shared" si="127"/>
        <v>-11140.679999999993</v>
      </c>
      <c r="R960" s="153">
        <f>IFERROR(VLOOKUP(B960,'Balancete 12.2019'!$B$10:$I$1033,8,0),0)</f>
        <v>-78865.77</v>
      </c>
      <c r="S960" s="82">
        <f t="shared" si="122"/>
        <v>-11140.680000000008</v>
      </c>
      <c r="T960" s="85">
        <f t="shared" si="123"/>
        <v>1.3322676295501878E-15</v>
      </c>
      <c r="U960" s="153">
        <f>IFERROR(VLOOKUP(B960,'Balancete acumulado 2019'!$B$10:$I$1047,8,0),0)</f>
        <v>-191101.08</v>
      </c>
    </row>
    <row r="961" spans="1:21">
      <c r="A961"/>
      <c r="B961" s="35" t="s">
        <v>5190</v>
      </c>
      <c r="C961" s="34" t="s">
        <v>5191</v>
      </c>
      <c r="D961" s="35" t="s">
        <v>3334</v>
      </c>
      <c r="E961" s="139" t="s">
        <v>6063</v>
      </c>
      <c r="F961" s="5">
        <f t="shared" si="120"/>
        <v>18</v>
      </c>
      <c r="G961" s="5" t="str">
        <f t="shared" si="121"/>
        <v>8</v>
      </c>
      <c r="H961" s="81">
        <f>IFERROR(VLOOKUP(B961,'1º SEM 2019'!$B:$I,8,0),0)</f>
        <v>-8981.0400000000009</v>
      </c>
      <c r="I961" s="81">
        <f>IFERROR(VLOOKUP(B961,'07.2019'!$B$10:$J$954,8,0),0)</f>
        <v>-1496.84</v>
      </c>
      <c r="J961" s="81">
        <f>IFERROR(VLOOKUP(B961,'08.2019'!$B$10:$J$983,8,0),0)</f>
        <v>-2993.68</v>
      </c>
      <c r="K961" s="82">
        <f t="shared" si="124"/>
        <v>-1496.84</v>
      </c>
      <c r="L961" s="81">
        <f>IFERROR(VLOOKUP(B961,'09.2019'!$B$12:$J$998,8,0),0)</f>
        <v>-4490.5200000000004</v>
      </c>
      <c r="M961" s="82">
        <f t="shared" si="125"/>
        <v>-1496.8400000000006</v>
      </c>
      <c r="N961" s="81">
        <f>IFERROR(VLOOKUP(B961,'Balancete 10.2019'!$B$10:$J$1020,8,0),0)</f>
        <v>-5987.36</v>
      </c>
      <c r="O961" s="82">
        <f t="shared" si="126"/>
        <v>-1496.8399999999992</v>
      </c>
      <c r="P961" s="153">
        <f>IFERROR(VLOOKUP(B961,'Balancete 11.2019'!$B$11:$I$1020,8,0),0)</f>
        <v>-7484.2</v>
      </c>
      <c r="Q961" s="82">
        <f t="shared" si="127"/>
        <v>-1496.8400000000001</v>
      </c>
      <c r="R961" s="153">
        <f>IFERROR(VLOOKUP(B961,'Balancete 12.2019'!$B$10:$I$1033,8,0),0)</f>
        <v>-8981.0400000000009</v>
      </c>
      <c r="S961" s="82">
        <f t="shared" si="122"/>
        <v>-1496.8400000000011</v>
      </c>
      <c r="T961" s="85">
        <f t="shared" si="123"/>
        <v>6.6613381477509392E-16</v>
      </c>
      <c r="U961" s="153">
        <f>IFERROR(VLOOKUP(B961,'Balancete acumulado 2019'!$B$10:$I$1047,8,0),0)</f>
        <v>-17962.080000000002</v>
      </c>
    </row>
    <row r="962" spans="1:21">
      <c r="A962"/>
      <c r="B962" s="35" t="s">
        <v>5192</v>
      </c>
      <c r="C962" s="34" t="s">
        <v>5193</v>
      </c>
      <c r="D962" s="35" t="s">
        <v>4294</v>
      </c>
      <c r="E962" s="139" t="s">
        <v>6063</v>
      </c>
      <c r="F962" s="5">
        <f t="shared" si="120"/>
        <v>18</v>
      </c>
      <c r="G962" s="5" t="str">
        <f t="shared" si="121"/>
        <v>8</v>
      </c>
      <c r="H962" s="81">
        <f>IFERROR(VLOOKUP(B962,'1º SEM 2019'!$B:$I,8,0),0)</f>
        <v>-178597.02</v>
      </c>
      <c r="I962" s="81">
        <f>IFERROR(VLOOKUP(B962,'07.2019'!$B$10:$J$954,8,0),0)</f>
        <v>-30145.51</v>
      </c>
      <c r="J962" s="81">
        <f>IFERROR(VLOOKUP(B962,'08.2019'!$B$10:$J$983,8,0),0)</f>
        <v>-51994.44</v>
      </c>
      <c r="K962" s="82">
        <f t="shared" si="124"/>
        <v>-21848.930000000004</v>
      </c>
      <c r="L962" s="81">
        <f>IFERROR(VLOOKUP(B962,'09.2019'!$B$12:$J$998,8,0),0)</f>
        <v>-72452.509999999995</v>
      </c>
      <c r="M962" s="82">
        <f t="shared" si="125"/>
        <v>-20458.069999999992</v>
      </c>
      <c r="N962" s="81">
        <f>IFERROR(VLOOKUP(B962,'Balancete 10.2019'!$B$10:$J$1020,8,0),0)</f>
        <v>-115161.46</v>
      </c>
      <c r="O962" s="82">
        <f t="shared" si="126"/>
        <v>-42708.950000000012</v>
      </c>
      <c r="P962" s="153">
        <f>IFERROR(VLOOKUP(B962,'Balancete 11.2019'!$B$11:$I$1020,8,0),0)</f>
        <v>-140203.4</v>
      </c>
      <c r="Q962" s="82">
        <f t="shared" si="127"/>
        <v>-25041.939999999988</v>
      </c>
      <c r="R962" s="153">
        <f>IFERROR(VLOOKUP(B962,'Balancete 12.2019'!$B$10:$I$1033,8,0),0)</f>
        <v>-152243.92000000001</v>
      </c>
      <c r="S962" s="82">
        <f t="shared" si="122"/>
        <v>-12040.520000000019</v>
      </c>
      <c r="T962" s="85">
        <f t="shared" si="123"/>
        <v>-0.51918581387863627</v>
      </c>
      <c r="U962" s="153">
        <f>IFERROR(VLOOKUP(B962,'Balancete acumulado 2019'!$B$10:$I$1047,8,0),0)</f>
        <v>-330840.94</v>
      </c>
    </row>
    <row r="963" spans="1:21" hidden="1">
      <c r="A963"/>
      <c r="B963" s="35" t="s">
        <v>5194</v>
      </c>
      <c r="C963" s="34" t="s">
        <v>1</v>
      </c>
      <c r="D963" s="35" t="s">
        <v>5195</v>
      </c>
      <c r="E963" s="39"/>
      <c r="F963" s="5">
        <f t="shared" si="120"/>
        <v>13</v>
      </c>
      <c r="G963" s="5" t="str">
        <f t="shared" si="121"/>
        <v>8</v>
      </c>
      <c r="H963" s="81">
        <f>IFERROR(VLOOKUP(B963,'1º SEM 2019'!$B:$I,8,0),0)</f>
        <v>-5099048.13</v>
      </c>
      <c r="I963" s="81">
        <f>IFERROR(VLOOKUP(B963,'07.2019'!$B$10:$J$954,8,0),0)</f>
        <v>-1073523.49</v>
      </c>
      <c r="J963" s="81">
        <f>IFERROR(VLOOKUP(B963,'08.2019'!$B$10:$J$983,8,0),0)</f>
        <v>-1941193.3</v>
      </c>
      <c r="K963" s="82">
        <f t="shared" si="124"/>
        <v>-867669.81</v>
      </c>
      <c r="L963" s="81">
        <f>IFERROR(VLOOKUP(B963,'09.2019'!$B$12:$J$998,8,0),0)</f>
        <v>-3096049.27</v>
      </c>
      <c r="M963" s="82">
        <f t="shared" si="125"/>
        <v>-1154855.97</v>
      </c>
      <c r="N963" s="81">
        <f>IFERROR(VLOOKUP(B963,'Balancete 10.2019'!$B$10:$J$1020,8,0),0)</f>
        <v>-3554272.14</v>
      </c>
      <c r="O963" s="82">
        <f t="shared" si="126"/>
        <v>-458222.87000000011</v>
      </c>
      <c r="P963" s="153">
        <f>IFERROR(VLOOKUP(B963,'Balancete 11.2019'!$B$11:$I$1020,8,0),0)</f>
        <v>-3772181.72</v>
      </c>
      <c r="Q963" s="82">
        <f t="shared" si="127"/>
        <v>-217909.58000000007</v>
      </c>
      <c r="R963" s="153">
        <f>IFERROR(VLOOKUP(B963,'Balancete 12.2019'!$B$10:$I$1033,8,0),0)</f>
        <v>-4422363.3899999997</v>
      </c>
      <c r="S963" s="82">
        <f t="shared" si="122"/>
        <v>-650181.66999999946</v>
      </c>
      <c r="T963" s="85">
        <f t="shared" si="123"/>
        <v>1.9837222851790144</v>
      </c>
      <c r="U963" s="153">
        <f>IFERROR(VLOOKUP(B963,'Balancete acumulado 2019'!$B$10:$I$1047,8,0),0)</f>
        <v>-9521411.5199999996</v>
      </c>
    </row>
    <row r="964" spans="1:21" hidden="1">
      <c r="A964"/>
      <c r="B964" s="35" t="s">
        <v>5196</v>
      </c>
      <c r="C964" s="34" t="s">
        <v>1</v>
      </c>
      <c r="D964" s="35" t="s">
        <v>5197</v>
      </c>
      <c r="E964" s="139"/>
      <c r="F964" s="5">
        <f t="shared" ref="F964:F1027" si="128">LEN(B964)</f>
        <v>13</v>
      </c>
      <c r="G964" s="5" t="str">
        <f t="shared" ref="G964:G1027" si="129">LEFT(B964)</f>
        <v>8</v>
      </c>
      <c r="H964" s="81">
        <f>IFERROR(VLOOKUP(B964,'1º SEM 2019'!$B:$I,8,0),0)</f>
        <v>-213044.74</v>
      </c>
      <c r="I964" s="81">
        <f>IFERROR(VLOOKUP(B964,'07.2019'!$B$10:$J$954,8,0),0)</f>
        <v>-35766.239999999998</v>
      </c>
      <c r="J964" s="81">
        <f>IFERROR(VLOOKUP(B964,'08.2019'!$B$10:$J$983,8,0),0)</f>
        <v>-70831.45</v>
      </c>
      <c r="K964" s="82">
        <f t="shared" si="124"/>
        <v>-35065.21</v>
      </c>
      <c r="L964" s="81">
        <f>IFERROR(VLOOKUP(B964,'09.2019'!$B$12:$J$998,8,0),0)</f>
        <v>-106008.2</v>
      </c>
      <c r="M964" s="82">
        <f t="shared" si="125"/>
        <v>-35176.75</v>
      </c>
      <c r="N964" s="81">
        <f>IFERROR(VLOOKUP(B964,'Balancete 10.2019'!$B$10:$J$1020,8,0),0)</f>
        <v>-186556.4</v>
      </c>
      <c r="O964" s="82">
        <f t="shared" si="126"/>
        <v>-80548.2</v>
      </c>
      <c r="P964" s="153">
        <f>IFERROR(VLOOKUP(B964,'Balancete 11.2019'!$B$11:$I$1020,8,0),0)</f>
        <v>-184902.85</v>
      </c>
      <c r="Q964" s="82">
        <f t="shared" si="127"/>
        <v>1653.5499999999884</v>
      </c>
      <c r="R964" s="153">
        <f>IFERROR(VLOOKUP(B964,'Balancete 12.2019'!$B$10:$I$1033,8,0),0)</f>
        <v>-225071.99</v>
      </c>
      <c r="S964" s="82">
        <f t="shared" ref="S964:S1027" si="130">R964-P964</f>
        <v>-40169.139999999985</v>
      </c>
      <c r="T964" s="85">
        <f t="shared" ref="T964:T1027" si="131">IFERROR(S964/Q964-1,0)</f>
        <v>-25.292667291584934</v>
      </c>
      <c r="U964" s="153">
        <f>IFERROR(VLOOKUP(B964,'Balancete acumulado 2019'!$B$10:$I$1047,8,0),0)</f>
        <v>-438116.73</v>
      </c>
    </row>
    <row r="965" spans="1:21">
      <c r="A965"/>
      <c r="B965" s="35" t="s">
        <v>5198</v>
      </c>
      <c r="C965" s="34" t="s">
        <v>5199</v>
      </c>
      <c r="D965" s="35" t="s">
        <v>5200</v>
      </c>
      <c r="E965" s="139" t="s">
        <v>6063</v>
      </c>
      <c r="F965" s="5">
        <f t="shared" si="128"/>
        <v>18</v>
      </c>
      <c r="G965" s="5" t="str">
        <f t="shared" si="129"/>
        <v>8</v>
      </c>
      <c r="H965" s="81">
        <f>IFERROR(VLOOKUP(B965,'1º SEM 2019'!$B:$I,8,0),0)</f>
        <v>-213044.74</v>
      </c>
      <c r="I965" s="81">
        <f>IFERROR(VLOOKUP(B965,'07.2019'!$B$10:$J$954,8,0),0)</f>
        <v>-35766.239999999998</v>
      </c>
      <c r="J965" s="81">
        <f>IFERROR(VLOOKUP(B965,'08.2019'!$B$10:$J$983,8,0),0)</f>
        <v>-70831.45</v>
      </c>
      <c r="K965" s="82">
        <f t="shared" si="124"/>
        <v>-35065.21</v>
      </c>
      <c r="L965" s="81">
        <f>IFERROR(VLOOKUP(B965,'09.2019'!$B$12:$J$998,8,0),0)</f>
        <v>-106008.2</v>
      </c>
      <c r="M965" s="82">
        <f t="shared" si="125"/>
        <v>-35176.75</v>
      </c>
      <c r="N965" s="81">
        <f>IFERROR(VLOOKUP(B965,'Balancete 10.2019'!$B$10:$J$1020,8,0),0)</f>
        <v>-186556.4</v>
      </c>
      <c r="O965" s="82">
        <f t="shared" si="126"/>
        <v>-80548.2</v>
      </c>
      <c r="P965" s="153">
        <f>IFERROR(VLOOKUP(B965,'Balancete 11.2019'!$B$11:$I$1020,8,0),0)</f>
        <v>-184902.85</v>
      </c>
      <c r="Q965" s="82">
        <f t="shared" si="127"/>
        <v>1653.5499999999884</v>
      </c>
      <c r="R965" s="153">
        <f>IFERROR(VLOOKUP(B965,'Balancete 12.2019'!$B$10:$I$1033,8,0),0)</f>
        <v>-225071.99</v>
      </c>
      <c r="S965" s="82">
        <f t="shared" si="130"/>
        <v>-40169.139999999985</v>
      </c>
      <c r="T965" s="85">
        <f t="shared" si="131"/>
        <v>-25.292667291584934</v>
      </c>
      <c r="U965" s="153">
        <f>IFERROR(VLOOKUP(B965,'Balancete acumulado 2019'!$B$10:$I$1047,8,0),0)</f>
        <v>-438116.73</v>
      </c>
    </row>
    <row r="966" spans="1:21" hidden="1">
      <c r="A966"/>
      <c r="B966" s="35" t="s">
        <v>5201</v>
      </c>
      <c r="C966" s="34" t="s">
        <v>1</v>
      </c>
      <c r="D966" s="35" t="s">
        <v>5202</v>
      </c>
      <c r="E966" s="139"/>
      <c r="F966" s="5">
        <f t="shared" si="128"/>
        <v>13</v>
      </c>
      <c r="G966" s="5" t="str">
        <f t="shared" si="129"/>
        <v>8</v>
      </c>
      <c r="H966" s="81">
        <f>IFERROR(VLOOKUP(B966,'1º SEM 2019'!$B:$I,8,0),0)</f>
        <v>-4773318.9000000004</v>
      </c>
      <c r="I966" s="81">
        <f>IFERROR(VLOOKUP(B966,'07.2019'!$B$10:$J$954,8,0),0)</f>
        <v>-993071.02</v>
      </c>
      <c r="J966" s="81">
        <f>IFERROR(VLOOKUP(B966,'08.2019'!$B$10:$J$983,8,0),0)</f>
        <v>-1762663.65</v>
      </c>
      <c r="K966" s="82">
        <f t="shared" si="124"/>
        <v>-769592.62999999989</v>
      </c>
      <c r="L966" s="81">
        <f>IFERROR(VLOOKUP(B966,'09.2019'!$B$12:$J$998,8,0),0)</f>
        <v>-2856816.13</v>
      </c>
      <c r="M966" s="82">
        <f t="shared" si="125"/>
        <v>-1094152.48</v>
      </c>
      <c r="N966" s="81">
        <f>IFERROR(VLOOKUP(B966,'Balancete 10.2019'!$B$10:$J$1020,8,0),0)</f>
        <v>-3213492.99</v>
      </c>
      <c r="O966" s="82">
        <f t="shared" si="126"/>
        <v>-356676.86000000034</v>
      </c>
      <c r="P966" s="153">
        <f>IFERROR(VLOOKUP(B966,'Balancete 11.2019'!$B$11:$I$1020,8,0),0)</f>
        <v>-3444022.16</v>
      </c>
      <c r="Q966" s="82">
        <f t="shared" si="127"/>
        <v>-230529.16999999993</v>
      </c>
      <c r="R966" s="153">
        <f>IFERROR(VLOOKUP(B966,'Balancete 12.2019'!$B$10:$I$1033,8,0),0)</f>
        <v>-4033425.43</v>
      </c>
      <c r="S966" s="82">
        <f t="shared" si="130"/>
        <v>-589403.27</v>
      </c>
      <c r="T966" s="85">
        <f t="shared" si="131"/>
        <v>1.556740520082557</v>
      </c>
      <c r="U966" s="153">
        <f>IFERROR(VLOOKUP(B966,'Balancete acumulado 2019'!$B$10:$I$1047,8,0),0)</f>
        <v>-8806744.3300000001</v>
      </c>
    </row>
    <row r="967" spans="1:21" hidden="1">
      <c r="A967"/>
      <c r="B967" s="35" t="s">
        <v>5203</v>
      </c>
      <c r="C967" s="34" t="s">
        <v>1</v>
      </c>
      <c r="D967" s="35" t="s">
        <v>5204</v>
      </c>
      <c r="E967" s="139"/>
      <c r="F967" s="5">
        <f t="shared" si="128"/>
        <v>13</v>
      </c>
      <c r="G967" s="5" t="str">
        <f t="shared" si="129"/>
        <v>8</v>
      </c>
      <c r="H967" s="81">
        <f>IFERROR(VLOOKUP(B967,'1º SEM 2019'!$B:$I,8,0),0)</f>
        <v>-4615854.37</v>
      </c>
      <c r="I967" s="81">
        <f>IFERROR(VLOOKUP(B967,'07.2019'!$B$10:$J$954,8,0),0)</f>
        <v>-947572.67</v>
      </c>
      <c r="J967" s="81">
        <f>IFERROR(VLOOKUP(B967,'08.2019'!$B$10:$J$983,8,0),0)</f>
        <v>-1700836.87</v>
      </c>
      <c r="K967" s="82">
        <f t="shared" si="124"/>
        <v>-753264.20000000007</v>
      </c>
      <c r="L967" s="81">
        <f>IFERROR(VLOOKUP(B967,'09.2019'!$B$12:$J$998,8,0),0)</f>
        <v>-2780948.01</v>
      </c>
      <c r="M967" s="82">
        <f t="shared" si="125"/>
        <v>-1080111.1399999997</v>
      </c>
      <c r="N967" s="81">
        <f>IFERROR(VLOOKUP(B967,'Balancete 10.2019'!$B$10:$J$1020,8,0),0)</f>
        <v>-3130341.3</v>
      </c>
      <c r="O967" s="82">
        <f t="shared" si="126"/>
        <v>-349393.29000000004</v>
      </c>
      <c r="P967" s="153">
        <f>IFERROR(VLOOKUP(B967,'Balancete 11.2019'!$B$11:$I$1020,8,0),0)</f>
        <v>-3340001.94</v>
      </c>
      <c r="Q967" s="82">
        <f t="shared" si="127"/>
        <v>-209660.64000000013</v>
      </c>
      <c r="R967" s="153">
        <f>IFERROR(VLOOKUP(B967,'Balancete 12.2019'!$B$10:$I$1033,8,0),0)</f>
        <v>-3913811.28</v>
      </c>
      <c r="S967" s="82">
        <f t="shared" si="130"/>
        <v>-573809.33999999985</v>
      </c>
      <c r="T967" s="85">
        <f t="shared" si="131"/>
        <v>1.7368481752225859</v>
      </c>
      <c r="U967" s="153">
        <f>IFERROR(VLOOKUP(B967,'Balancete acumulado 2019'!$B$10:$I$1047,8,0),0)</f>
        <v>-8529665.6500000004</v>
      </c>
    </row>
    <row r="968" spans="1:21">
      <c r="A968"/>
      <c r="B968" s="35" t="s">
        <v>5205</v>
      </c>
      <c r="C968" s="34" t="s">
        <v>5206</v>
      </c>
      <c r="D968" s="35" t="s">
        <v>4714</v>
      </c>
      <c r="E968" s="139" t="s">
        <v>6058</v>
      </c>
      <c r="F968" s="5">
        <f t="shared" si="128"/>
        <v>18</v>
      </c>
      <c r="G968" s="5" t="str">
        <f t="shared" si="129"/>
        <v>8</v>
      </c>
      <c r="H968" s="81">
        <f>IFERROR(VLOOKUP(B968,'1º SEM 2019'!$B:$I,8,0),0)</f>
        <v>-700371.72</v>
      </c>
      <c r="I968" s="81">
        <f>IFERROR(VLOOKUP(B968,'07.2019'!$B$10:$J$954,8,0),0)</f>
        <v>-237887.35999999999</v>
      </c>
      <c r="J968" s="81">
        <f>IFERROR(VLOOKUP(B968,'08.2019'!$B$10:$J$983,8,0),0)</f>
        <v>-476267.07</v>
      </c>
      <c r="K968" s="82">
        <f t="shared" si="124"/>
        <v>-238379.71000000002</v>
      </c>
      <c r="L968" s="81">
        <f>IFERROR(VLOOKUP(B968,'09.2019'!$B$12:$J$998,8,0),0)</f>
        <v>-756927.15</v>
      </c>
      <c r="M968" s="82">
        <f t="shared" si="125"/>
        <v>-280660.08</v>
      </c>
      <c r="N968" s="81">
        <f>IFERROR(VLOOKUP(B968,'Balancete 10.2019'!$B$10:$J$1020,8,0),0)</f>
        <v>-805804.01</v>
      </c>
      <c r="O968" s="82">
        <f t="shared" si="126"/>
        <v>-48876.859999999986</v>
      </c>
      <c r="P968" s="153">
        <f>IFERROR(VLOOKUP(B968,'Balancete 11.2019'!$B$11:$I$1020,8,0),0)</f>
        <v>-921856.62</v>
      </c>
      <c r="Q968" s="82">
        <f t="shared" si="127"/>
        <v>-116052.60999999999</v>
      </c>
      <c r="R968" s="153">
        <f>IFERROR(VLOOKUP(B968,'Balancete 12.2019'!$B$10:$I$1033,8,0),0)</f>
        <v>-978211.72</v>
      </c>
      <c r="S968" s="82">
        <f t="shared" si="130"/>
        <v>-56355.099999999977</v>
      </c>
      <c r="T968" s="85">
        <f t="shared" si="131"/>
        <v>-0.5144004085733187</v>
      </c>
      <c r="U968" s="153">
        <f>IFERROR(VLOOKUP(B968,'Balancete acumulado 2019'!$B$10:$I$1047,8,0),0)</f>
        <v>-1678583.44</v>
      </c>
    </row>
    <row r="969" spans="1:21">
      <c r="A969"/>
      <c r="B969" s="35" t="s">
        <v>5207</v>
      </c>
      <c r="C969" s="34" t="s">
        <v>5208</v>
      </c>
      <c r="D969" s="35" t="s">
        <v>5209</v>
      </c>
      <c r="E969" s="139" t="s">
        <v>6058</v>
      </c>
      <c r="F969" s="5">
        <f t="shared" si="128"/>
        <v>18</v>
      </c>
      <c r="G969" s="5" t="str">
        <f t="shared" si="129"/>
        <v>8</v>
      </c>
      <c r="H969" s="81">
        <f>IFERROR(VLOOKUP(B969,'1º SEM 2019'!$B:$I,8,0),0)</f>
        <v>-25253.74</v>
      </c>
      <c r="I969" s="81">
        <f>IFERROR(VLOOKUP(B969,'07.2019'!$B$10:$J$954,8,0),0)</f>
        <v>-6793.08</v>
      </c>
      <c r="J969" s="81">
        <f>IFERROR(VLOOKUP(B969,'08.2019'!$B$10:$J$983,8,0),0)</f>
        <v>-15805.89</v>
      </c>
      <c r="K969" s="82">
        <f t="shared" si="124"/>
        <v>-9012.81</v>
      </c>
      <c r="L969" s="81">
        <f>IFERROR(VLOOKUP(B969,'09.2019'!$B$12:$J$998,8,0),0)</f>
        <v>-18100.009999999998</v>
      </c>
      <c r="M969" s="82">
        <f t="shared" si="125"/>
        <v>-2294.119999999999</v>
      </c>
      <c r="N969" s="81">
        <f>IFERROR(VLOOKUP(B969,'Balancete 10.2019'!$B$10:$J$1020,8,0),0)</f>
        <v>-19007.48</v>
      </c>
      <c r="O969" s="82">
        <f t="shared" si="126"/>
        <v>-907.47000000000116</v>
      </c>
      <c r="P969" s="153">
        <f>IFERROR(VLOOKUP(B969,'Balancete 11.2019'!$B$11:$I$1020,8,0),0)</f>
        <v>-18122.57</v>
      </c>
      <c r="Q969" s="82">
        <f t="shared" si="127"/>
        <v>884.90999999999985</v>
      </c>
      <c r="R969" s="153">
        <f>IFERROR(VLOOKUP(B969,'Balancete 12.2019'!$B$10:$I$1033,8,0),0)</f>
        <v>-25785.55</v>
      </c>
      <c r="S969" s="82">
        <f t="shared" si="130"/>
        <v>-7662.98</v>
      </c>
      <c r="T969" s="85">
        <f t="shared" si="131"/>
        <v>-9.6596151021007799</v>
      </c>
      <c r="U969" s="153">
        <f>IFERROR(VLOOKUP(B969,'Balancete acumulado 2019'!$B$10:$I$1047,8,0),0)</f>
        <v>-51039.29</v>
      </c>
    </row>
    <row r="970" spans="1:21">
      <c r="A970"/>
      <c r="B970" s="35" t="s">
        <v>5210</v>
      </c>
      <c r="C970" s="34" t="s">
        <v>5211</v>
      </c>
      <c r="D970" s="35" t="s">
        <v>5212</v>
      </c>
      <c r="E970" s="139" t="s">
        <v>6058</v>
      </c>
      <c r="F970" s="5">
        <f t="shared" si="128"/>
        <v>18</v>
      </c>
      <c r="G970" s="5" t="str">
        <f t="shared" si="129"/>
        <v>8</v>
      </c>
      <c r="H970" s="81"/>
      <c r="I970" s="81"/>
      <c r="J970" s="81"/>
      <c r="K970" s="82"/>
      <c r="L970" s="81"/>
      <c r="M970" s="82"/>
      <c r="N970" s="81"/>
      <c r="O970" s="82"/>
      <c r="P970" s="153"/>
      <c r="Q970" s="82"/>
      <c r="R970" s="153">
        <f>IFERROR(VLOOKUP(B970,'Balancete 12.2019'!$B$10:$I$1033,8,0),0)</f>
        <v>0</v>
      </c>
      <c r="S970" s="82">
        <f t="shared" si="130"/>
        <v>0</v>
      </c>
      <c r="T970" s="85">
        <f t="shared" si="131"/>
        <v>0</v>
      </c>
      <c r="U970" s="153">
        <f>IFERROR(VLOOKUP(B970,'Balancete acumulado 2019'!$B$10:$I$1047,8,0),0)</f>
        <v>-6709.37</v>
      </c>
    </row>
    <row r="971" spans="1:21">
      <c r="A971"/>
      <c r="B971" s="35" t="s">
        <v>5213</v>
      </c>
      <c r="C971" s="34" t="s">
        <v>5214</v>
      </c>
      <c r="D971" s="35" t="s">
        <v>5215</v>
      </c>
      <c r="E971" s="139" t="s">
        <v>6058</v>
      </c>
      <c r="F971" s="5">
        <f t="shared" si="128"/>
        <v>18</v>
      </c>
      <c r="G971" s="5" t="str">
        <f t="shared" si="129"/>
        <v>8</v>
      </c>
      <c r="H971" s="81">
        <f>IFERROR(VLOOKUP(B971,'1º SEM 2019'!$B:$I,8,0),0)</f>
        <v>-128507.11</v>
      </c>
      <c r="I971" s="81">
        <f>IFERROR(VLOOKUP(B971,'07.2019'!$B$10:$J$954,8,0),0)</f>
        <v>-24191.9</v>
      </c>
      <c r="J971" s="81">
        <f>IFERROR(VLOOKUP(B971,'08.2019'!$B$10:$J$983,8,0),0)</f>
        <v>-67768.479999999996</v>
      </c>
      <c r="K971" s="82">
        <f t="shared" si="124"/>
        <v>-43576.579999999994</v>
      </c>
      <c r="L971" s="81">
        <f>IFERROR(VLOOKUP(B971,'09.2019'!$B$12:$J$998,8,0),0)</f>
        <v>-102069.9</v>
      </c>
      <c r="M971" s="82">
        <f t="shared" si="125"/>
        <v>-34301.42</v>
      </c>
      <c r="N971" s="81">
        <f>IFERROR(VLOOKUP(B971,'Balancete 10.2019'!$B$10:$J$1020,8,0),0)</f>
        <v>-105490.67</v>
      </c>
      <c r="O971" s="82">
        <f t="shared" si="126"/>
        <v>-3420.7700000000041</v>
      </c>
      <c r="P971" s="153">
        <f>IFERROR(VLOOKUP(B971,'Balancete 11.2019'!$B$11:$I$1020,8,0),0)</f>
        <v>-105711.07</v>
      </c>
      <c r="Q971" s="82">
        <f t="shared" si="127"/>
        <v>-220.40000000000873</v>
      </c>
      <c r="R971" s="153">
        <f>IFERROR(VLOOKUP(B971,'Balancete 12.2019'!$B$10:$I$1033,8,0),0)</f>
        <v>-106570.66</v>
      </c>
      <c r="S971" s="82">
        <f t="shared" si="130"/>
        <v>-859.58999999999651</v>
      </c>
      <c r="T971" s="85">
        <f t="shared" si="131"/>
        <v>2.9001361161522796</v>
      </c>
      <c r="U971" s="153">
        <f>IFERROR(VLOOKUP(B971,'Balancete acumulado 2019'!$B$10:$I$1047,8,0),0)</f>
        <v>-235077.77</v>
      </c>
    </row>
    <row r="972" spans="1:21">
      <c r="A972"/>
      <c r="B972" s="35" t="s">
        <v>5216</v>
      </c>
      <c r="C972" s="34" t="s">
        <v>5217</v>
      </c>
      <c r="D972" s="35" t="s">
        <v>5218</v>
      </c>
      <c r="E972" s="139" t="s">
        <v>6058</v>
      </c>
      <c r="F972" s="5">
        <f t="shared" si="128"/>
        <v>18</v>
      </c>
      <c r="G972" s="5" t="str">
        <f t="shared" si="129"/>
        <v>8</v>
      </c>
      <c r="H972" s="81">
        <f>IFERROR(VLOOKUP(B972,'1º SEM 2019'!$B:$I,8,0),0)</f>
        <v>-11844.54</v>
      </c>
      <c r="I972" s="81">
        <f>IFERROR(VLOOKUP(B972,'07.2019'!$B$10:$J$954,8,0),0)</f>
        <v>-4701.71</v>
      </c>
      <c r="J972" s="81">
        <f>IFERROR(VLOOKUP(B972,'08.2019'!$B$10:$J$983,8,0),0)</f>
        <v>-6178.94</v>
      </c>
      <c r="K972" s="82">
        <f t="shared" si="124"/>
        <v>-1477.2299999999996</v>
      </c>
      <c r="L972" s="81">
        <f>IFERROR(VLOOKUP(B972,'09.2019'!$B$12:$J$998,8,0),0)</f>
        <v>-4752.18</v>
      </c>
      <c r="M972" s="82">
        <f t="shared" si="125"/>
        <v>1426.7599999999993</v>
      </c>
      <c r="N972" s="81">
        <f>IFERROR(VLOOKUP(B972,'Balancete 10.2019'!$B$10:$J$1020,8,0),0)</f>
        <v>-4195.92</v>
      </c>
      <c r="O972" s="82">
        <f t="shared" si="126"/>
        <v>556.26000000000022</v>
      </c>
      <c r="P972" s="153">
        <f>IFERROR(VLOOKUP(B972,'Balancete 11.2019'!$B$11:$I$1020,8,0),0)</f>
        <v>-4246.3900000000003</v>
      </c>
      <c r="Q972" s="82">
        <f t="shared" si="127"/>
        <v>-50.470000000000255</v>
      </c>
      <c r="R972" s="153">
        <f>IFERROR(VLOOKUP(B972,'Balancete 12.2019'!$B$10:$I$1033,8,0),0)</f>
        <v>-3766.63</v>
      </c>
      <c r="S972" s="82">
        <f t="shared" si="130"/>
        <v>479.76000000000022</v>
      </c>
      <c r="T972" s="85">
        <f t="shared" si="131"/>
        <v>-10.505845056469147</v>
      </c>
      <c r="U972" s="153">
        <f>IFERROR(VLOOKUP(B972,'Balancete acumulado 2019'!$B$10:$I$1047,8,0),0)</f>
        <v>-15611.17</v>
      </c>
    </row>
    <row r="973" spans="1:21">
      <c r="A973"/>
      <c r="B973" s="35" t="s">
        <v>5219</v>
      </c>
      <c r="C973" s="34" t="s">
        <v>5220</v>
      </c>
      <c r="D973" s="35" t="s">
        <v>5221</v>
      </c>
      <c r="E973" s="139" t="s">
        <v>6058</v>
      </c>
      <c r="F973" s="5">
        <f t="shared" si="128"/>
        <v>18</v>
      </c>
      <c r="G973" s="5" t="str">
        <f t="shared" si="129"/>
        <v>8</v>
      </c>
      <c r="H973" s="81">
        <f>IFERROR(VLOOKUP(B973,'1º SEM 2019'!$B:$I,8,0),0)</f>
        <v>-2843656.76</v>
      </c>
      <c r="I973" s="81">
        <f>IFERROR(VLOOKUP(B973,'07.2019'!$B$10:$J$954,8,0),0)</f>
        <v>-312940.28999999998</v>
      </c>
      <c r="J973" s="81">
        <f>IFERROR(VLOOKUP(B973,'08.2019'!$B$10:$J$983,8,0),0)</f>
        <v>-522440.74</v>
      </c>
      <c r="K973" s="82">
        <f t="shared" si="124"/>
        <v>-209500.45</v>
      </c>
      <c r="L973" s="81">
        <f>IFERROR(VLOOKUP(B973,'09.2019'!$B$12:$J$998,8,0),0)</f>
        <v>-995562.75</v>
      </c>
      <c r="M973" s="82">
        <f t="shared" si="125"/>
        <v>-473122.01</v>
      </c>
      <c r="N973" s="81">
        <f>IFERROR(VLOOKUP(B973,'Balancete 10.2019'!$B$10:$J$1020,8,0),0)</f>
        <v>-1252785.25</v>
      </c>
      <c r="O973" s="82">
        <f t="shared" si="126"/>
        <v>-257222.5</v>
      </c>
      <c r="P973" s="153">
        <f>IFERROR(VLOOKUP(B973,'Balancete 11.2019'!$B$11:$I$1020,8,0),0)</f>
        <v>-1330464.83</v>
      </c>
      <c r="Q973" s="82">
        <f t="shared" si="127"/>
        <v>-77679.580000000075</v>
      </c>
      <c r="R973" s="153">
        <f>IFERROR(VLOOKUP(B973,'Balancete 12.2019'!$B$10:$I$1033,8,0),0)</f>
        <v>-1697039.57</v>
      </c>
      <c r="S973" s="82">
        <f t="shared" si="130"/>
        <v>-366574.74</v>
      </c>
      <c r="T973" s="85">
        <f t="shared" si="131"/>
        <v>3.719061817790462</v>
      </c>
      <c r="U973" s="153">
        <f>IFERROR(VLOOKUP(B973,'Balancete acumulado 2019'!$B$10:$I$1047,8,0),0)</f>
        <v>-4540696.33</v>
      </c>
    </row>
    <row r="974" spans="1:21">
      <c r="A974"/>
      <c r="B974" s="35" t="s">
        <v>5222</v>
      </c>
      <c r="C974" s="34" t="s">
        <v>5223</v>
      </c>
      <c r="D974" s="35" t="s">
        <v>5224</v>
      </c>
      <c r="E974" s="139" t="s">
        <v>6058</v>
      </c>
      <c r="F974" s="5">
        <f t="shared" si="128"/>
        <v>18</v>
      </c>
      <c r="G974" s="5" t="str">
        <f t="shared" si="129"/>
        <v>8</v>
      </c>
      <c r="H974" s="81">
        <f>IFERROR(VLOOKUP(B974,'1º SEM 2019'!$B:$I,8,0),0)</f>
        <v>-2291</v>
      </c>
      <c r="I974" s="81">
        <f>IFERROR(VLOOKUP(B974,'07.2019'!$B$10:$J$954,8,0),0)</f>
        <v>0</v>
      </c>
      <c r="J974" s="81">
        <f>IFERROR(VLOOKUP(B974,'08.2019'!$B$10:$J$983,8,0),0)</f>
        <v>-1462.14</v>
      </c>
      <c r="K974" s="82">
        <f t="shared" si="124"/>
        <v>-1462.14</v>
      </c>
      <c r="L974" s="81">
        <f>IFERROR(VLOOKUP(B974,'09.2019'!$B$12:$J$998,8,0),0)</f>
        <v>-1119.77</v>
      </c>
      <c r="M974" s="82">
        <f t="shared" si="125"/>
        <v>342.37000000000012</v>
      </c>
      <c r="N974" s="81">
        <f>IFERROR(VLOOKUP(B974,'Balancete 10.2019'!$B$10:$J$1020,8,0),0)</f>
        <v>-1179.19</v>
      </c>
      <c r="O974" s="82">
        <f t="shared" si="126"/>
        <v>-59.420000000000073</v>
      </c>
      <c r="P974" s="153">
        <f>IFERROR(VLOOKUP(B974,'Balancete 11.2019'!$B$11:$I$1020,8,0),0)</f>
        <v>-1023.59</v>
      </c>
      <c r="Q974" s="82">
        <f t="shared" si="127"/>
        <v>155.60000000000002</v>
      </c>
      <c r="R974" s="153">
        <f>IFERROR(VLOOKUP(B974,'Balancete 12.2019'!$B$10:$I$1033,8,0),0)</f>
        <v>-1923.75</v>
      </c>
      <c r="S974" s="82">
        <f t="shared" si="130"/>
        <v>-900.16</v>
      </c>
      <c r="T974" s="85">
        <f t="shared" si="131"/>
        <v>-6.7850899742930579</v>
      </c>
      <c r="U974" s="153">
        <f>IFERROR(VLOOKUP(B974,'Balancete acumulado 2019'!$B$10:$I$1047,8,0),0)</f>
        <v>-4214.75</v>
      </c>
    </row>
    <row r="975" spans="1:21">
      <c r="A975"/>
      <c r="B975" s="35" t="s">
        <v>5225</v>
      </c>
      <c r="C975" s="34" t="s">
        <v>5226</v>
      </c>
      <c r="D975" s="35" t="s">
        <v>5227</v>
      </c>
      <c r="E975" s="139" t="s">
        <v>6058</v>
      </c>
      <c r="F975" s="5">
        <f t="shared" si="128"/>
        <v>18</v>
      </c>
      <c r="G975" s="5" t="str">
        <f t="shared" si="129"/>
        <v>8</v>
      </c>
      <c r="H975" s="81">
        <f>IFERROR(VLOOKUP(B975,'1º SEM 2019'!$B:$I,8,0),0)</f>
        <v>-897220.13</v>
      </c>
      <c r="I975" s="81">
        <f>IFERROR(VLOOKUP(B975,'07.2019'!$B$10:$J$954,8,0),0)</f>
        <v>-361058.33</v>
      </c>
      <c r="J975" s="81">
        <f>IFERROR(VLOOKUP(B975,'08.2019'!$B$10:$J$983,8,0),0)</f>
        <v>-610913.61</v>
      </c>
      <c r="K975" s="82">
        <f t="shared" si="124"/>
        <v>-249855.27999999997</v>
      </c>
      <c r="L975" s="81">
        <f>IFERROR(VLOOKUP(B975,'09.2019'!$B$12:$J$998,8,0),0)</f>
        <v>-902416.25</v>
      </c>
      <c r="M975" s="82">
        <f t="shared" si="125"/>
        <v>-291502.64</v>
      </c>
      <c r="N975" s="81">
        <f>IFERROR(VLOOKUP(B975,'Balancete 10.2019'!$B$10:$J$1020,8,0),0)</f>
        <v>-941878.78</v>
      </c>
      <c r="O975" s="82">
        <f t="shared" si="126"/>
        <v>-39462.530000000028</v>
      </c>
      <c r="P975" s="153">
        <f>IFERROR(VLOOKUP(B975,'Balancete 11.2019'!$B$11:$I$1020,8,0),0)</f>
        <v>-958576.87</v>
      </c>
      <c r="Q975" s="82">
        <f t="shared" si="127"/>
        <v>-16698.089999999967</v>
      </c>
      <c r="R975" s="153">
        <f>IFERROR(VLOOKUP(B975,'Balancete 12.2019'!$B$10:$I$1033,8,0),0)</f>
        <v>-1100513.3999999999</v>
      </c>
      <c r="S975" s="82">
        <f t="shared" si="130"/>
        <v>-141936.52999999991</v>
      </c>
      <c r="T975" s="85">
        <f t="shared" si="131"/>
        <v>7.5001655878007725</v>
      </c>
      <c r="U975" s="153">
        <f>IFERROR(VLOOKUP(B975,'Balancete acumulado 2019'!$B$10:$I$1047,8,0),0)</f>
        <v>-1997733.53</v>
      </c>
    </row>
    <row r="976" spans="1:21" hidden="1">
      <c r="A976"/>
      <c r="B976" s="35" t="s">
        <v>5228</v>
      </c>
      <c r="C976" s="34" t="s">
        <v>1</v>
      </c>
      <c r="D976" s="35" t="s">
        <v>5229</v>
      </c>
      <c r="E976" s="139"/>
      <c r="F976" s="5">
        <f t="shared" si="128"/>
        <v>13</v>
      </c>
      <c r="G976" s="5" t="str">
        <f t="shared" si="129"/>
        <v>8</v>
      </c>
      <c r="H976" s="81">
        <f>IFERROR(VLOOKUP(B976,'1º SEM 2019'!$B:$I,8,0),0)</f>
        <v>-99693.59</v>
      </c>
      <c r="I976" s="81">
        <f>IFERROR(VLOOKUP(B976,'07.2019'!$B$10:$J$954,8,0),0)</f>
        <v>-41013.06</v>
      </c>
      <c r="J976" s="81">
        <f>IFERROR(VLOOKUP(B976,'08.2019'!$B$10:$J$983,8,0),0)</f>
        <v>-54846.93</v>
      </c>
      <c r="K976" s="82">
        <f t="shared" si="124"/>
        <v>-13833.870000000003</v>
      </c>
      <c r="L976" s="81">
        <f>IFERROR(VLOOKUP(B976,'09.2019'!$B$12:$J$998,8,0),0)</f>
        <v>-52238.64</v>
      </c>
      <c r="M976" s="82">
        <f t="shared" si="125"/>
        <v>2608.2900000000009</v>
      </c>
      <c r="N976" s="81">
        <f>IFERROR(VLOOKUP(B976,'Balancete 10.2019'!$B$10:$J$1020,8,0),0)</f>
        <v>-59522.21</v>
      </c>
      <c r="O976" s="82">
        <f t="shared" si="126"/>
        <v>-7283.57</v>
      </c>
      <c r="P976" s="153">
        <f>IFERROR(VLOOKUP(B976,'Balancete 11.2019'!$B$11:$I$1020,8,0),0)</f>
        <v>-67374.53</v>
      </c>
      <c r="Q976" s="82">
        <f t="shared" si="127"/>
        <v>-7852.32</v>
      </c>
      <c r="R976" s="153">
        <f>IFERROR(VLOOKUP(B976,'Balancete 12.2019'!$B$10:$I$1033,8,0),0)</f>
        <v>-73998.16</v>
      </c>
      <c r="S976" s="82">
        <f t="shared" si="130"/>
        <v>-6623.6300000000047</v>
      </c>
      <c r="T976" s="85">
        <f t="shared" si="131"/>
        <v>-0.15647477433420887</v>
      </c>
      <c r="U976" s="153">
        <f>IFERROR(VLOOKUP(B976,'Balancete acumulado 2019'!$B$10:$I$1047,8,0),0)</f>
        <v>-173691.75</v>
      </c>
    </row>
    <row r="977" spans="1:21">
      <c r="A977"/>
      <c r="B977" s="35" t="s">
        <v>5230</v>
      </c>
      <c r="C977" s="34" t="s">
        <v>5231</v>
      </c>
      <c r="D977" s="35" t="s">
        <v>4728</v>
      </c>
      <c r="E977" s="139" t="s">
        <v>6058</v>
      </c>
      <c r="F977" s="5">
        <f t="shared" si="128"/>
        <v>18</v>
      </c>
      <c r="G977" s="5" t="str">
        <f t="shared" si="129"/>
        <v>8</v>
      </c>
      <c r="H977" s="81">
        <f>IFERROR(VLOOKUP(B977,'1º SEM 2019'!$B:$I,8,0),0)</f>
        <v>-99693.59</v>
      </c>
      <c r="I977" s="81">
        <f>IFERROR(VLOOKUP(B977,'07.2019'!$B$10:$J$954,8,0),0)</f>
        <v>-41013.06</v>
      </c>
      <c r="J977" s="81">
        <f>IFERROR(VLOOKUP(B977,'08.2019'!$B$10:$J$983,8,0),0)</f>
        <v>-54846.93</v>
      </c>
      <c r="K977" s="82">
        <f t="shared" si="124"/>
        <v>-13833.870000000003</v>
      </c>
      <c r="L977" s="81">
        <f>IFERROR(VLOOKUP(B977,'09.2019'!$B$12:$J$998,8,0),0)</f>
        <v>-52238.64</v>
      </c>
      <c r="M977" s="82">
        <f t="shared" si="125"/>
        <v>2608.2900000000009</v>
      </c>
      <c r="N977" s="81">
        <f>IFERROR(VLOOKUP(B977,'Balancete 10.2019'!$B$10:$J$1020,8,0),0)</f>
        <v>-59522.21</v>
      </c>
      <c r="O977" s="82">
        <f t="shared" si="126"/>
        <v>-7283.57</v>
      </c>
      <c r="P977" s="153">
        <f>IFERROR(VLOOKUP(B977,'Balancete 11.2019'!$B$11:$I$1020,8,0),0)</f>
        <v>-67374.53</v>
      </c>
      <c r="Q977" s="82">
        <f t="shared" si="127"/>
        <v>-7852.32</v>
      </c>
      <c r="R977" s="153">
        <f>IFERROR(VLOOKUP(B977,'Balancete 12.2019'!$B$10:$I$1033,8,0),0)</f>
        <v>-73998.16</v>
      </c>
      <c r="S977" s="82">
        <f t="shared" si="130"/>
        <v>-6623.6300000000047</v>
      </c>
      <c r="T977" s="85">
        <f t="shared" si="131"/>
        <v>-0.15647477433420887</v>
      </c>
      <c r="U977" s="153">
        <f>IFERROR(VLOOKUP(B977,'Balancete acumulado 2019'!$B$10:$I$1047,8,0),0)</f>
        <v>-173691.75</v>
      </c>
    </row>
    <row r="978" spans="1:21" hidden="1">
      <c r="A978"/>
      <c r="B978" s="35" t="s">
        <v>5232</v>
      </c>
      <c r="C978" s="34" t="s">
        <v>1</v>
      </c>
      <c r="D978" s="35" t="s">
        <v>5233</v>
      </c>
      <c r="E978" s="139"/>
      <c r="F978" s="5">
        <f t="shared" si="128"/>
        <v>13</v>
      </c>
      <c r="G978" s="5" t="str">
        <f t="shared" si="129"/>
        <v>8</v>
      </c>
      <c r="H978" s="81">
        <f>IFERROR(VLOOKUP(B978,'1º SEM 2019'!$B:$I,8,0),0)</f>
        <v>-57770.94</v>
      </c>
      <c r="I978" s="81">
        <f>IFERROR(VLOOKUP(B978,'07.2019'!$B$10:$J$954,8,0),0)</f>
        <v>-4485.29</v>
      </c>
      <c r="J978" s="81">
        <f>IFERROR(VLOOKUP(B978,'08.2019'!$B$10:$J$983,8,0),0)</f>
        <v>-6979.85</v>
      </c>
      <c r="K978" s="82">
        <f t="shared" ref="K978:K1046" si="132">J978-I978</f>
        <v>-2494.5600000000004</v>
      </c>
      <c r="L978" s="81">
        <f>IFERROR(VLOOKUP(B978,'09.2019'!$B$12:$J$998,8,0),0)</f>
        <v>-23629.48</v>
      </c>
      <c r="M978" s="82">
        <f t="shared" ref="M978:M1046" si="133">L978-J978</f>
        <v>-16649.629999999997</v>
      </c>
      <c r="N978" s="81">
        <f>IFERROR(VLOOKUP(B978,'Balancete 10.2019'!$B$10:$J$1020,8,0),0)</f>
        <v>-23629.48</v>
      </c>
      <c r="O978" s="82">
        <f t="shared" ref="O978:O1046" si="134">N978-L978</f>
        <v>0</v>
      </c>
      <c r="P978" s="153">
        <f>IFERROR(VLOOKUP(B978,'Balancete 11.2019'!$B$11:$I$1020,8,0),0)</f>
        <v>-36645.69</v>
      </c>
      <c r="Q978" s="82">
        <f t="shared" ref="Q978:Q1046" si="135">P978-N978</f>
        <v>-13016.210000000003</v>
      </c>
      <c r="R978" s="153">
        <f>IFERROR(VLOOKUP(B978,'Balancete 12.2019'!$B$10:$I$1033,8,0),0)</f>
        <v>-45615.99</v>
      </c>
      <c r="S978" s="82">
        <f t="shared" si="130"/>
        <v>-8970.2999999999956</v>
      </c>
      <c r="T978" s="85">
        <f t="shared" si="131"/>
        <v>-0.3108362572515353</v>
      </c>
      <c r="U978" s="153">
        <f>IFERROR(VLOOKUP(B978,'Balancete acumulado 2019'!$B$10:$I$1047,8,0),0)</f>
        <v>-103386.93</v>
      </c>
    </row>
    <row r="979" spans="1:21" s="42" customFormat="1">
      <c r="B979" s="39" t="s">
        <v>5234</v>
      </c>
      <c r="C979" s="38" t="s">
        <v>5235</v>
      </c>
      <c r="D979" s="39" t="s">
        <v>5236</v>
      </c>
      <c r="E979" s="139" t="s">
        <v>6067</v>
      </c>
      <c r="F979" s="5">
        <f t="shared" si="128"/>
        <v>18</v>
      </c>
      <c r="G979" s="5" t="str">
        <f t="shared" si="129"/>
        <v>8</v>
      </c>
      <c r="H979" s="81">
        <f>IFERROR(VLOOKUP(B979,'1º SEM 2019'!$B:$I,8,0),0)</f>
        <v>-20163.21</v>
      </c>
      <c r="I979" s="81">
        <f>IFERROR(VLOOKUP(B979,'07.2019'!$B$10:$J$954,8,0),0)</f>
        <v>-4485.29</v>
      </c>
      <c r="J979" s="81">
        <f>IFERROR(VLOOKUP(B979,'08.2019'!$B$10:$J$983,8,0),0)</f>
        <v>-6979.85</v>
      </c>
      <c r="K979" s="82">
        <f t="shared" si="132"/>
        <v>-2494.5600000000004</v>
      </c>
      <c r="L979" s="81">
        <f>IFERROR(VLOOKUP(B979,'09.2019'!$B$12:$J$998,8,0),0)</f>
        <v>-14738.44</v>
      </c>
      <c r="M979" s="82">
        <f t="shared" si="133"/>
        <v>-7758.59</v>
      </c>
      <c r="N979" s="81">
        <f>IFERROR(VLOOKUP(B979,'Balancete 10.2019'!$B$10:$J$1020,8,0),0)</f>
        <v>-14738.44</v>
      </c>
      <c r="O979" s="82">
        <f t="shared" si="134"/>
        <v>0</v>
      </c>
      <c r="P979" s="153">
        <f>IFERROR(VLOOKUP(B979,'Balancete 11.2019'!$B$11:$I$1020,8,0),0)</f>
        <v>-27754.65</v>
      </c>
      <c r="Q979" s="82">
        <f t="shared" si="135"/>
        <v>-13016.210000000001</v>
      </c>
      <c r="R979" s="153">
        <f>IFERROR(VLOOKUP(B979,'Balancete 12.2019'!$B$10:$I$1033,8,0),0)</f>
        <v>-29577.25</v>
      </c>
      <c r="S979" s="82">
        <f t="shared" si="130"/>
        <v>-1822.5999999999985</v>
      </c>
      <c r="T979" s="85">
        <f t="shared" si="131"/>
        <v>-0.85997460090149147</v>
      </c>
      <c r="U979" s="153">
        <f>IFERROR(VLOOKUP(B979,'Balancete acumulado 2019'!$B$10:$I$1047,8,0),0)</f>
        <v>-49740.46</v>
      </c>
    </row>
    <row r="980" spans="1:21" s="42" customFormat="1">
      <c r="B980" s="39" t="s">
        <v>5237</v>
      </c>
      <c r="C980" s="38" t="s">
        <v>5238</v>
      </c>
      <c r="D980" s="39" t="s">
        <v>5239</v>
      </c>
      <c r="E980" s="139" t="s">
        <v>6067</v>
      </c>
      <c r="F980" s="5">
        <f t="shared" si="128"/>
        <v>18</v>
      </c>
      <c r="G980" s="5" t="str">
        <f t="shared" si="129"/>
        <v>8</v>
      </c>
      <c r="H980" s="81">
        <f>IFERROR(VLOOKUP(B980,'1º SEM 2019'!$B:$I,8,0),0)</f>
        <v>-17607.73</v>
      </c>
      <c r="I980" s="81">
        <f>IFERROR(VLOOKUP(B980,'07.2019'!$B$10:$J$954,8,0),0)</f>
        <v>0</v>
      </c>
      <c r="J980" s="81">
        <f>IFERROR(VLOOKUP(B980,'08.2019'!$B$10:$J$983,8,0),0)</f>
        <v>0</v>
      </c>
      <c r="K980" s="82">
        <f t="shared" si="132"/>
        <v>0</v>
      </c>
      <c r="L980" s="81">
        <f>IFERROR(VLOOKUP(B980,'09.2019'!$B$12:$J$998,8,0),0)</f>
        <v>-8891.0400000000009</v>
      </c>
      <c r="M980" s="82">
        <f t="shared" si="133"/>
        <v>-8891.0400000000009</v>
      </c>
      <c r="N980" s="81">
        <f>IFERROR(VLOOKUP(B980,'Balancete 10.2019'!$B$10:$J$1020,8,0),0)</f>
        <v>-8891.0400000000009</v>
      </c>
      <c r="O980" s="82">
        <f t="shared" si="134"/>
        <v>0</v>
      </c>
      <c r="P980" s="153">
        <f>IFERROR(VLOOKUP(B980,'Balancete 11.2019'!$B$11:$I$1020,8,0),0)</f>
        <v>-8891.0400000000009</v>
      </c>
      <c r="Q980" s="82">
        <f t="shared" si="135"/>
        <v>0</v>
      </c>
      <c r="R980" s="153">
        <f>IFERROR(VLOOKUP(B980,'Balancete 12.2019'!$B$10:$I$1033,8,0),0)</f>
        <v>-16038.74</v>
      </c>
      <c r="S980" s="82">
        <f t="shared" si="130"/>
        <v>-7147.6999999999989</v>
      </c>
      <c r="T980" s="85">
        <f t="shared" si="131"/>
        <v>0</v>
      </c>
      <c r="U980" s="153">
        <f>IFERROR(VLOOKUP(B980,'Balancete acumulado 2019'!$B$10:$I$1047,8,0),0)</f>
        <v>-33646.47</v>
      </c>
    </row>
    <row r="981" spans="1:21" s="42" customFormat="1">
      <c r="B981" s="39" t="s">
        <v>5240</v>
      </c>
      <c r="C981" s="38" t="s">
        <v>5241</v>
      </c>
      <c r="D981" s="39" t="s">
        <v>3247</v>
      </c>
      <c r="E981" s="139" t="s">
        <v>6067</v>
      </c>
      <c r="F981" s="5">
        <f t="shared" si="128"/>
        <v>18</v>
      </c>
      <c r="G981" s="5" t="str">
        <f t="shared" si="129"/>
        <v>8</v>
      </c>
      <c r="H981" s="81"/>
      <c r="I981" s="81"/>
      <c r="J981" s="81"/>
      <c r="K981" s="82"/>
      <c r="L981" s="81"/>
      <c r="M981" s="82"/>
      <c r="N981" s="81"/>
      <c r="O981" s="82"/>
      <c r="P981" s="153"/>
      <c r="Q981" s="82"/>
      <c r="R981" s="153">
        <f>IFERROR(VLOOKUP(B981,'Balancete 12.2019'!$B$10:$I$1033,8,0),0)</f>
        <v>0</v>
      </c>
      <c r="S981" s="82">
        <f t="shared" si="130"/>
        <v>0</v>
      </c>
      <c r="T981" s="85">
        <f t="shared" si="131"/>
        <v>0</v>
      </c>
      <c r="U981" s="153">
        <f>IFERROR(VLOOKUP(B981,'Balancete acumulado 2019'!$B$10:$I$1047,8,0),0)</f>
        <v>-20000</v>
      </c>
    </row>
    <row r="982" spans="1:21" hidden="1">
      <c r="A982"/>
      <c r="B982" s="35" t="s">
        <v>5242</v>
      </c>
      <c r="C982" s="34" t="s">
        <v>1</v>
      </c>
      <c r="D982" s="35" t="s">
        <v>5243</v>
      </c>
      <c r="E982" s="139"/>
      <c r="F982" s="5">
        <f t="shared" si="128"/>
        <v>13</v>
      </c>
      <c r="G982" s="5" t="str">
        <f t="shared" si="129"/>
        <v>8</v>
      </c>
      <c r="H982" s="81">
        <f>IFERROR(VLOOKUP(B982,'1º SEM 2019'!$B:$I,8,0),0)</f>
        <v>-112684.49</v>
      </c>
      <c r="I982" s="81">
        <f>IFERROR(VLOOKUP(B982,'07.2019'!$B$10:$J$954,8,0),0)</f>
        <v>-44686.23</v>
      </c>
      <c r="J982" s="81">
        <f>IFERROR(VLOOKUP(B982,'08.2019'!$B$10:$J$983,8,0),0)</f>
        <v>-107698.2</v>
      </c>
      <c r="K982" s="82">
        <f t="shared" si="132"/>
        <v>-63011.969999999994</v>
      </c>
      <c r="L982" s="81">
        <f>IFERROR(VLOOKUP(B982,'09.2019'!$B$12:$J$998,8,0),0)</f>
        <v>-133224.94</v>
      </c>
      <c r="M982" s="82">
        <f t="shared" si="133"/>
        <v>-25526.740000000005</v>
      </c>
      <c r="N982" s="81">
        <f>IFERROR(VLOOKUP(B982,'Balancete 10.2019'!$B$10:$J$1020,8,0),0)</f>
        <v>-154222.75</v>
      </c>
      <c r="O982" s="82">
        <f t="shared" si="134"/>
        <v>-20997.809999999998</v>
      </c>
      <c r="P982" s="153">
        <f>IFERROR(VLOOKUP(B982,'Balancete 11.2019'!$B$11:$I$1020,8,0),0)</f>
        <v>-143256.71</v>
      </c>
      <c r="Q982" s="82">
        <f t="shared" si="135"/>
        <v>10966.040000000008</v>
      </c>
      <c r="R982" s="153">
        <f>IFERROR(VLOOKUP(B982,'Balancete 12.2019'!$B$10:$I$1033,8,0),0)</f>
        <v>-163865.97</v>
      </c>
      <c r="S982" s="82">
        <f t="shared" si="130"/>
        <v>-20609.260000000009</v>
      </c>
      <c r="T982" s="85">
        <f t="shared" si="131"/>
        <v>-2.8793712224285151</v>
      </c>
      <c r="U982" s="153">
        <f>IFERROR(VLOOKUP(B982,'Balancete acumulado 2019'!$B$10:$I$1047,8,0),0)</f>
        <v>-276550.46000000002</v>
      </c>
    </row>
    <row r="983" spans="1:21" hidden="1">
      <c r="A983"/>
      <c r="B983" s="35" t="s">
        <v>5244</v>
      </c>
      <c r="C983" s="34" t="s">
        <v>1</v>
      </c>
      <c r="D983" s="35" t="s">
        <v>5245</v>
      </c>
      <c r="E983" s="139"/>
      <c r="F983" s="5">
        <f t="shared" si="128"/>
        <v>13</v>
      </c>
      <c r="G983" s="5" t="str">
        <f t="shared" si="129"/>
        <v>8</v>
      </c>
      <c r="H983" s="81">
        <f>IFERROR(VLOOKUP(B983,'1º SEM 2019'!$B:$I,8,0),0)</f>
        <v>-440.64</v>
      </c>
      <c r="I983" s="81">
        <f>IFERROR(VLOOKUP(B983,'07.2019'!$B$10:$J$954,8,0),0)</f>
        <v>0</v>
      </c>
      <c r="J983" s="81">
        <f>IFERROR(VLOOKUP(B983,'08.2019'!$B$10:$J$983,8,0),0)</f>
        <v>-5346.68</v>
      </c>
      <c r="K983" s="82">
        <f t="shared" si="132"/>
        <v>-5346.68</v>
      </c>
      <c r="L983" s="81">
        <f>IFERROR(VLOOKUP(B983,'09.2019'!$B$12:$J$998,8,0),0)</f>
        <v>-5346.68</v>
      </c>
      <c r="M983" s="82">
        <f t="shared" si="133"/>
        <v>0</v>
      </c>
      <c r="N983" s="81">
        <f>IFERROR(VLOOKUP(B983,'Balancete 10.2019'!$B$10:$J$1020,8,0),0)</f>
        <v>-5346.68</v>
      </c>
      <c r="O983" s="82">
        <f t="shared" si="134"/>
        <v>0</v>
      </c>
      <c r="P983" s="153">
        <f>IFERROR(VLOOKUP(B983,'Balancete 11.2019'!$B$11:$I$1020,8,0),0)</f>
        <v>-12946.68</v>
      </c>
      <c r="Q983" s="82">
        <f t="shared" si="135"/>
        <v>-7600</v>
      </c>
      <c r="R983" s="153">
        <f>IFERROR(VLOOKUP(B983,'Balancete 12.2019'!$B$10:$I$1033,8,0),0)</f>
        <v>-10946.68</v>
      </c>
      <c r="S983" s="82">
        <f t="shared" si="130"/>
        <v>2000</v>
      </c>
      <c r="T983" s="85">
        <f t="shared" si="131"/>
        <v>-1.263157894736842</v>
      </c>
      <c r="U983" s="153">
        <f>IFERROR(VLOOKUP(B983,'Balancete acumulado 2019'!$B$10:$I$1047,8,0),0)</f>
        <v>-11387.32</v>
      </c>
    </row>
    <row r="984" spans="1:21">
      <c r="A984"/>
      <c r="B984" s="35" t="s">
        <v>13856</v>
      </c>
      <c r="C984" s="34" t="s">
        <v>14490</v>
      </c>
      <c r="D984" s="35" t="s">
        <v>14491</v>
      </c>
      <c r="E984" s="139" t="s">
        <v>6067</v>
      </c>
      <c r="F984" s="5">
        <f t="shared" si="128"/>
        <v>18</v>
      </c>
      <c r="G984" s="5" t="str">
        <f t="shared" si="129"/>
        <v>8</v>
      </c>
      <c r="H984" s="81">
        <f>IFERROR(VLOOKUP(B984,'1º SEM 2019'!$B:$I,8,0),0)</f>
        <v>0</v>
      </c>
      <c r="I984" s="81">
        <f>IFERROR(VLOOKUP(B984,'07.2019'!$B$10:$J$954,8,0),0)</f>
        <v>0</v>
      </c>
      <c r="J984" s="81">
        <f>IFERROR(VLOOKUP(B984,'08.2019'!$B$10:$J$983,8,0),0)</f>
        <v>0</v>
      </c>
      <c r="K984" s="82">
        <f t="shared" si="132"/>
        <v>0</v>
      </c>
      <c r="L984" s="81">
        <f>IFERROR(VLOOKUP(B984,'09.2019'!$B$12:$J$998,8,0),0)</f>
        <v>0</v>
      </c>
      <c r="M984" s="82">
        <f t="shared" si="133"/>
        <v>0</v>
      </c>
      <c r="N984" s="81">
        <f>IFERROR(VLOOKUP(B984,'Balancete 10.2019'!$B$10:$J$1020,8,0),0)</f>
        <v>0</v>
      </c>
      <c r="O984" s="82">
        <f t="shared" si="134"/>
        <v>0</v>
      </c>
      <c r="P984" s="153">
        <f>IFERROR(VLOOKUP(B984,'Balancete 11.2019'!$B$11:$I$1020,8,0),0)</f>
        <v>-7600</v>
      </c>
      <c r="Q984" s="82">
        <f t="shared" si="135"/>
        <v>-7600</v>
      </c>
      <c r="R984" s="153">
        <f>IFERROR(VLOOKUP(B984,'Balancete 12.2019'!$B$10:$I$1033,8,0),0)</f>
        <v>-5600</v>
      </c>
      <c r="S984" s="82">
        <f t="shared" si="130"/>
        <v>2000</v>
      </c>
      <c r="T984" s="85">
        <f t="shared" si="131"/>
        <v>-1.263157894736842</v>
      </c>
      <c r="U984" s="153">
        <f>IFERROR(VLOOKUP(B984,'Balancete acumulado 2019'!$B$10:$I$1047,8,0),0)</f>
        <v>-5600</v>
      </c>
    </row>
    <row r="985" spans="1:21">
      <c r="A985"/>
      <c r="B985" s="35" t="s">
        <v>5246</v>
      </c>
      <c r="C985" s="34" t="s">
        <v>5247</v>
      </c>
      <c r="D985" s="35" t="s">
        <v>4309</v>
      </c>
      <c r="E985" s="139" t="s">
        <v>6067</v>
      </c>
      <c r="F985" s="5">
        <f t="shared" si="128"/>
        <v>18</v>
      </c>
      <c r="G985" s="5" t="str">
        <f t="shared" si="129"/>
        <v>8</v>
      </c>
      <c r="H985" s="81">
        <f>IFERROR(VLOOKUP(B985,'1º SEM 2019'!$B:$I,8,0),0)</f>
        <v>-440.64</v>
      </c>
      <c r="I985" s="81">
        <f>IFERROR(VLOOKUP(B985,'07.2019'!$B$10:$J$954,8,0),0)</f>
        <v>0</v>
      </c>
      <c r="J985" s="81">
        <f>IFERROR(VLOOKUP(B985,'08.2019'!$B$10:$J$983,8,0),0)</f>
        <v>-5346.68</v>
      </c>
      <c r="K985" s="82">
        <f t="shared" si="132"/>
        <v>-5346.68</v>
      </c>
      <c r="L985" s="81">
        <f>IFERROR(VLOOKUP(B985,'09.2019'!$B$12:$J$998,8,0),0)</f>
        <v>-5346.68</v>
      </c>
      <c r="M985" s="82">
        <f t="shared" si="133"/>
        <v>0</v>
      </c>
      <c r="N985" s="81">
        <f>IFERROR(VLOOKUP(B985,'Balancete 10.2019'!$B$10:$J$1020,8,0),0)</f>
        <v>-5346.68</v>
      </c>
      <c r="O985" s="82">
        <f t="shared" si="134"/>
        <v>0</v>
      </c>
      <c r="P985" s="153">
        <f>IFERROR(VLOOKUP(B985,'Balancete 11.2019'!$B$11:$I$1020,8,0),0)</f>
        <v>-5346.68</v>
      </c>
      <c r="Q985" s="82">
        <f t="shared" si="135"/>
        <v>0</v>
      </c>
      <c r="R985" s="153">
        <f>IFERROR(VLOOKUP(B985,'Balancete 12.2019'!$B$10:$I$1033,8,0),0)</f>
        <v>-5346.68</v>
      </c>
      <c r="S985" s="82">
        <f t="shared" si="130"/>
        <v>0</v>
      </c>
      <c r="T985" s="85">
        <f t="shared" si="131"/>
        <v>0</v>
      </c>
      <c r="U985" s="153">
        <f>IFERROR(VLOOKUP(B985,'Balancete acumulado 2019'!$B$10:$I$1047,8,0),0)</f>
        <v>-5787.32</v>
      </c>
    </row>
    <row r="986" spans="1:21" hidden="1">
      <c r="A986"/>
      <c r="B986" s="35" t="s">
        <v>5248</v>
      </c>
      <c r="C986" s="34" t="s">
        <v>1</v>
      </c>
      <c r="D986" s="35" t="s">
        <v>5249</v>
      </c>
      <c r="E986" s="139"/>
      <c r="F986" s="5">
        <f t="shared" si="128"/>
        <v>13</v>
      </c>
      <c r="G986" s="5" t="str">
        <f t="shared" si="129"/>
        <v>8</v>
      </c>
      <c r="H986" s="81">
        <f>IFERROR(VLOOKUP(B986,'1º SEM 2019'!$B:$I,8,0),0)</f>
        <v>-112243.85</v>
      </c>
      <c r="I986" s="81">
        <f>IFERROR(VLOOKUP(B986,'07.2019'!$B$10:$J$954,8,0),0)</f>
        <v>-44686.23</v>
      </c>
      <c r="J986" s="81">
        <f>IFERROR(VLOOKUP(B986,'08.2019'!$B$10:$J$983,8,0),0)</f>
        <v>-102351.52</v>
      </c>
      <c r="K986" s="82">
        <f t="shared" si="132"/>
        <v>-57665.29</v>
      </c>
      <c r="L986" s="81">
        <f>IFERROR(VLOOKUP(B986,'09.2019'!$B$12:$J$998,8,0),0)</f>
        <v>-127878.26</v>
      </c>
      <c r="M986" s="82">
        <f t="shared" si="133"/>
        <v>-25526.739999999991</v>
      </c>
      <c r="N986" s="81">
        <f>IFERROR(VLOOKUP(B986,'Balancete 10.2019'!$B$10:$J$1020,8,0),0)</f>
        <v>-148876.07</v>
      </c>
      <c r="O986" s="82">
        <f t="shared" si="134"/>
        <v>-20997.810000000012</v>
      </c>
      <c r="P986" s="153">
        <f>IFERROR(VLOOKUP(B986,'Balancete 11.2019'!$B$11:$I$1020,8,0),0)</f>
        <v>-130310.03</v>
      </c>
      <c r="Q986" s="82">
        <f t="shared" si="135"/>
        <v>18566.040000000008</v>
      </c>
      <c r="R986" s="153">
        <f>IFERROR(VLOOKUP(B986,'Balancete 12.2019'!$B$10:$I$1033,8,0),0)</f>
        <v>-152919.29</v>
      </c>
      <c r="S986" s="82">
        <f t="shared" si="130"/>
        <v>-22609.260000000009</v>
      </c>
      <c r="T986" s="85">
        <f t="shared" si="131"/>
        <v>-2.217775034417679</v>
      </c>
      <c r="U986" s="153">
        <f>IFERROR(VLOOKUP(B986,'Balancete acumulado 2019'!$B$10:$I$1047,8,0),0)</f>
        <v>-265163.14</v>
      </c>
    </row>
    <row r="987" spans="1:21">
      <c r="A987"/>
      <c r="B987" s="35" t="s">
        <v>5250</v>
      </c>
      <c r="C987" s="34" t="s">
        <v>5251</v>
      </c>
      <c r="D987" s="35" t="s">
        <v>4329</v>
      </c>
      <c r="E987" s="139" t="s">
        <v>6067</v>
      </c>
      <c r="F987" s="5">
        <f t="shared" si="128"/>
        <v>18</v>
      </c>
      <c r="G987" s="5" t="str">
        <f t="shared" si="129"/>
        <v>8</v>
      </c>
      <c r="H987" s="81">
        <f>IFERROR(VLOOKUP(B987,'1º SEM 2019'!$B:$I,8,0),0)</f>
        <v>-112243.85</v>
      </c>
      <c r="I987" s="81">
        <f>IFERROR(VLOOKUP(B987,'07.2019'!$B$10:$J$954,8,0),0)</f>
        <v>-44686.23</v>
      </c>
      <c r="J987" s="81">
        <f>IFERROR(VLOOKUP(B987,'08.2019'!$B$10:$J$983,8,0),0)</f>
        <v>-102351.52</v>
      </c>
      <c r="K987" s="82">
        <f t="shared" si="132"/>
        <v>-57665.29</v>
      </c>
      <c r="L987" s="81">
        <f>IFERROR(VLOOKUP(B987,'09.2019'!$B$12:$J$998,8,0),0)</f>
        <v>-127878.26</v>
      </c>
      <c r="M987" s="82">
        <f t="shared" si="133"/>
        <v>-25526.739999999991</v>
      </c>
      <c r="N987" s="81">
        <f>IFERROR(VLOOKUP(B987,'Balancete 10.2019'!$B$10:$J$1020,8,0),0)</f>
        <v>-148876.07</v>
      </c>
      <c r="O987" s="82">
        <f t="shared" si="134"/>
        <v>-20997.810000000012</v>
      </c>
      <c r="P987" s="153">
        <f>IFERROR(VLOOKUP(B987,'Balancete 11.2019'!$B$11:$I$1020,8,0),0)</f>
        <v>-130310.03</v>
      </c>
      <c r="Q987" s="82">
        <f t="shared" si="135"/>
        <v>18566.040000000008</v>
      </c>
      <c r="R987" s="153">
        <f>IFERROR(VLOOKUP(B987,'Balancete 12.2019'!$B$10:$I$1033,8,0),0)</f>
        <v>-152919.29</v>
      </c>
      <c r="S987" s="82">
        <f t="shared" si="130"/>
        <v>-22609.260000000009</v>
      </c>
      <c r="T987" s="85">
        <f t="shared" si="131"/>
        <v>-2.217775034417679</v>
      </c>
      <c r="U987" s="153">
        <f>IFERROR(VLOOKUP(B987,'Balancete acumulado 2019'!$B$10:$I$1047,8,0),0)</f>
        <v>-265163.14</v>
      </c>
    </row>
    <row r="988" spans="1:21" hidden="1">
      <c r="A988"/>
      <c r="B988" s="35" t="s">
        <v>5252</v>
      </c>
      <c r="C988" s="34" t="s">
        <v>1</v>
      </c>
      <c r="D988" s="35" t="s">
        <v>5253</v>
      </c>
      <c r="E988" s="139"/>
      <c r="F988" s="5">
        <f t="shared" si="128"/>
        <v>13</v>
      </c>
      <c r="G988" s="5" t="str">
        <f t="shared" si="129"/>
        <v>8</v>
      </c>
      <c r="H988" s="81">
        <f>IFERROR(VLOOKUP(B988,'1º SEM 2019'!$B:$I,8,0),0)</f>
        <v>-1171274.83</v>
      </c>
      <c r="I988" s="81">
        <f>IFERROR(VLOOKUP(B988,'07.2019'!$B$10:$J$954,8,0),0)</f>
        <v>-162480.68</v>
      </c>
      <c r="J988" s="81">
        <f>IFERROR(VLOOKUP(B988,'08.2019'!$B$10:$J$983,8,0),0)</f>
        <v>-322595.88</v>
      </c>
      <c r="K988" s="82">
        <f t="shared" si="132"/>
        <v>-160115.20000000001</v>
      </c>
      <c r="L988" s="81">
        <f>IFERROR(VLOOKUP(B988,'09.2019'!$B$12:$J$998,8,0),0)</f>
        <v>-506210.9</v>
      </c>
      <c r="M988" s="82">
        <f t="shared" si="133"/>
        <v>-183615.02000000002</v>
      </c>
      <c r="N988" s="81">
        <f>IFERROR(VLOOKUP(B988,'Balancete 10.2019'!$B$10:$J$1020,8,0),0)</f>
        <v>-687888.79</v>
      </c>
      <c r="O988" s="82">
        <f t="shared" si="134"/>
        <v>-181677.89</v>
      </c>
      <c r="P988" s="153">
        <f>IFERROR(VLOOKUP(B988,'Balancete 11.2019'!$B$11:$I$1020,8,0),0)</f>
        <v>-855979.05</v>
      </c>
      <c r="Q988" s="82">
        <f t="shared" si="135"/>
        <v>-168090.26</v>
      </c>
      <c r="R988" s="153">
        <f>IFERROR(VLOOKUP(B988,'Balancete 12.2019'!$B$10:$I$1033,8,0),0)</f>
        <v>-1064222.6499999999</v>
      </c>
      <c r="S988" s="82">
        <f t="shared" si="130"/>
        <v>-208243.59999999986</v>
      </c>
      <c r="T988" s="85">
        <f t="shared" si="131"/>
        <v>0.23887963526262523</v>
      </c>
      <c r="U988" s="153">
        <f>IFERROR(VLOOKUP(B988,'Balancete acumulado 2019'!$B$10:$I$1047,8,0),0)</f>
        <v>-2235497.48</v>
      </c>
    </row>
    <row r="989" spans="1:21" hidden="1">
      <c r="A989"/>
      <c r="B989" s="35" t="s">
        <v>5254</v>
      </c>
      <c r="C989" s="34" t="s">
        <v>1</v>
      </c>
      <c r="D989" s="35" t="s">
        <v>5255</v>
      </c>
      <c r="E989" s="139"/>
      <c r="F989" s="5">
        <f t="shared" si="128"/>
        <v>13</v>
      </c>
      <c r="G989" s="5" t="str">
        <f t="shared" si="129"/>
        <v>8</v>
      </c>
      <c r="H989" s="81">
        <f>IFERROR(VLOOKUP(B989,'1º SEM 2019'!$B:$I,8,0),0)</f>
        <v>-44741.57</v>
      </c>
      <c r="I989" s="81">
        <f>IFERROR(VLOOKUP(B989,'07.2019'!$B$10:$J$954,8,0),0)</f>
        <v>-9866.7900000000009</v>
      </c>
      <c r="J989" s="81">
        <f>IFERROR(VLOOKUP(B989,'08.2019'!$B$10:$J$983,8,0),0)</f>
        <v>-22187.200000000001</v>
      </c>
      <c r="K989" s="82">
        <f t="shared" si="132"/>
        <v>-12320.41</v>
      </c>
      <c r="L989" s="81">
        <f>IFERROR(VLOOKUP(B989,'09.2019'!$B$12:$J$998,8,0),0)</f>
        <v>-33321.550000000003</v>
      </c>
      <c r="M989" s="82">
        <f t="shared" si="133"/>
        <v>-11134.350000000002</v>
      </c>
      <c r="N989" s="81">
        <f>IFERROR(VLOOKUP(B989,'Balancete 10.2019'!$B$10:$J$1020,8,0),0)</f>
        <v>-46169.120000000003</v>
      </c>
      <c r="O989" s="82">
        <f t="shared" si="134"/>
        <v>-12847.57</v>
      </c>
      <c r="P989" s="153">
        <f>IFERROR(VLOOKUP(B989,'Balancete 11.2019'!$B$11:$I$1020,8,0),0)</f>
        <v>-58051.48</v>
      </c>
      <c r="Q989" s="82">
        <f t="shared" si="135"/>
        <v>-11882.36</v>
      </c>
      <c r="R989" s="153">
        <f>IFERROR(VLOOKUP(B989,'Balancete 12.2019'!$B$10:$I$1033,8,0),0)</f>
        <v>-69212.03</v>
      </c>
      <c r="S989" s="82">
        <f t="shared" si="130"/>
        <v>-11160.549999999996</v>
      </c>
      <c r="T989" s="85">
        <f t="shared" si="131"/>
        <v>-6.0746350051673614E-2</v>
      </c>
      <c r="U989" s="153">
        <f>IFERROR(VLOOKUP(B989,'Balancete acumulado 2019'!$B$10:$I$1047,8,0),0)</f>
        <v>-113953.60000000001</v>
      </c>
    </row>
    <row r="990" spans="1:21">
      <c r="A990"/>
      <c r="B990" s="35" t="s">
        <v>5256</v>
      </c>
      <c r="C990" s="34" t="s">
        <v>5257</v>
      </c>
      <c r="D990" s="35" t="s">
        <v>5258</v>
      </c>
      <c r="E990" s="139" t="s">
        <v>6064</v>
      </c>
      <c r="F990" s="5">
        <f t="shared" si="128"/>
        <v>18</v>
      </c>
      <c r="G990" s="5" t="str">
        <f t="shared" si="129"/>
        <v>8</v>
      </c>
      <c r="H990" s="81">
        <f>IFERROR(VLOOKUP(B990,'1º SEM 2019'!$B:$I,8,0),0)</f>
        <v>-44741.57</v>
      </c>
      <c r="I990" s="81">
        <f>IFERROR(VLOOKUP(B990,'07.2019'!$B$10:$J$954,8,0),0)</f>
        <v>-9866.7900000000009</v>
      </c>
      <c r="J990" s="81">
        <f>IFERROR(VLOOKUP(B990,'08.2019'!$B$10:$J$983,8,0),0)</f>
        <v>-22187.200000000001</v>
      </c>
      <c r="K990" s="82">
        <f t="shared" si="132"/>
        <v>-12320.41</v>
      </c>
      <c r="L990" s="81">
        <f>IFERROR(VLOOKUP(B990,'09.2019'!$B$12:$J$998,8,0),0)</f>
        <v>-33321.550000000003</v>
      </c>
      <c r="M990" s="82">
        <f t="shared" si="133"/>
        <v>-11134.350000000002</v>
      </c>
      <c r="N990" s="81">
        <f>IFERROR(VLOOKUP(B990,'Balancete 10.2019'!$B$10:$J$1020,8,0),0)</f>
        <v>-46169.120000000003</v>
      </c>
      <c r="O990" s="82">
        <f t="shared" si="134"/>
        <v>-12847.57</v>
      </c>
      <c r="P990" s="153">
        <f>IFERROR(VLOOKUP(B990,'Balancete 11.2019'!$B$11:$I$1020,8,0),0)</f>
        <v>-58051.48</v>
      </c>
      <c r="Q990" s="82">
        <f t="shared" si="135"/>
        <v>-11882.36</v>
      </c>
      <c r="R990" s="153">
        <f>IFERROR(VLOOKUP(B990,'Balancete 12.2019'!$B$10:$I$1033,8,0),0)</f>
        <v>-69212.03</v>
      </c>
      <c r="S990" s="82">
        <f t="shared" si="130"/>
        <v>-11160.549999999996</v>
      </c>
      <c r="T990" s="85">
        <f t="shared" si="131"/>
        <v>-6.0746350051673614E-2</v>
      </c>
      <c r="U990" s="153">
        <f>IFERROR(VLOOKUP(B990,'Balancete acumulado 2019'!$B$10:$I$1047,8,0),0)</f>
        <v>-113953.60000000001</v>
      </c>
    </row>
    <row r="991" spans="1:21" hidden="1">
      <c r="A991"/>
      <c r="B991" s="35" t="s">
        <v>5259</v>
      </c>
      <c r="C991" s="34" t="s">
        <v>1</v>
      </c>
      <c r="D991" s="35" t="s">
        <v>5260</v>
      </c>
      <c r="E991" s="139"/>
      <c r="F991" s="5">
        <f t="shared" si="128"/>
        <v>13</v>
      </c>
      <c r="G991" s="5" t="str">
        <f t="shared" si="129"/>
        <v>8</v>
      </c>
      <c r="H991" s="81">
        <f>IFERROR(VLOOKUP(B991,'1º SEM 2019'!$B:$I,8,0),0)</f>
        <v>-43986.87</v>
      </c>
      <c r="I991" s="81">
        <f>IFERROR(VLOOKUP(B991,'07.2019'!$B$10:$J$954,8,0),0)</f>
        <v>-9572.44</v>
      </c>
      <c r="J991" s="81">
        <f>IFERROR(VLOOKUP(B991,'08.2019'!$B$10:$J$983,8,0),0)</f>
        <v>-21265.74</v>
      </c>
      <c r="K991" s="82">
        <f t="shared" si="132"/>
        <v>-11693.300000000001</v>
      </c>
      <c r="L991" s="81">
        <f>IFERROR(VLOOKUP(B991,'09.2019'!$B$12:$J$998,8,0),0)</f>
        <v>-31696.89</v>
      </c>
      <c r="M991" s="82">
        <f t="shared" si="133"/>
        <v>-10431.149999999998</v>
      </c>
      <c r="N991" s="81">
        <f>IFERROR(VLOOKUP(B991,'Balancete 10.2019'!$B$10:$J$1020,8,0),0)</f>
        <v>-43565.42</v>
      </c>
      <c r="O991" s="82">
        <f t="shared" si="134"/>
        <v>-11868.529999999999</v>
      </c>
      <c r="P991" s="153">
        <f>IFERROR(VLOOKUP(B991,'Balancete 11.2019'!$B$11:$I$1020,8,0),0)</f>
        <v>-54649.21</v>
      </c>
      <c r="Q991" s="82">
        <f t="shared" si="135"/>
        <v>-11083.79</v>
      </c>
      <c r="R991" s="153">
        <f>IFERROR(VLOOKUP(B991,'Balancete 12.2019'!$B$10:$I$1033,8,0),0)</f>
        <v>-64970.52</v>
      </c>
      <c r="S991" s="82">
        <f t="shared" si="130"/>
        <v>-10321.309999999998</v>
      </c>
      <c r="T991" s="85">
        <f t="shared" si="131"/>
        <v>-6.8792353518065896E-2</v>
      </c>
      <c r="U991" s="153">
        <f>IFERROR(VLOOKUP(B991,'Balancete acumulado 2019'!$B$10:$I$1047,8,0),0)</f>
        <v>-108957.39</v>
      </c>
    </row>
    <row r="992" spans="1:21" s="42" customFormat="1">
      <c r="B992" s="39" t="s">
        <v>5261</v>
      </c>
      <c r="C992" s="38" t="s">
        <v>5262</v>
      </c>
      <c r="D992" s="39" t="s">
        <v>5263</v>
      </c>
      <c r="E992" s="139" t="s">
        <v>6064</v>
      </c>
      <c r="F992" s="5">
        <f t="shared" si="128"/>
        <v>18</v>
      </c>
      <c r="G992" s="5" t="str">
        <f t="shared" si="129"/>
        <v>8</v>
      </c>
      <c r="H992" s="81">
        <f>IFERROR(VLOOKUP(B992,'1º SEM 2019'!$B:$I,8,0),0)</f>
        <v>-43986.87</v>
      </c>
      <c r="I992" s="81">
        <f>IFERROR(VLOOKUP(B992,'07.2019'!$B$10:$J$954,8,0),0)</f>
        <v>-9572.44</v>
      </c>
      <c r="J992" s="81">
        <f>IFERROR(VLOOKUP(B992,'08.2019'!$B$10:$J$983,8,0),0)</f>
        <v>-21265.74</v>
      </c>
      <c r="K992" s="82">
        <f t="shared" si="132"/>
        <v>-11693.300000000001</v>
      </c>
      <c r="L992" s="81">
        <f>IFERROR(VLOOKUP(B992,'09.2019'!$B$12:$J$998,8,0),0)</f>
        <v>-31696.89</v>
      </c>
      <c r="M992" s="82">
        <f t="shared" si="133"/>
        <v>-10431.149999999998</v>
      </c>
      <c r="N992" s="81">
        <f>IFERROR(VLOOKUP(B992,'Balancete 10.2019'!$B$10:$J$1020,8,0),0)</f>
        <v>-43565.42</v>
      </c>
      <c r="O992" s="82">
        <f t="shared" si="134"/>
        <v>-11868.529999999999</v>
      </c>
      <c r="P992" s="153">
        <f>IFERROR(VLOOKUP(B992,'Balancete 11.2019'!$B$11:$I$1020,8,0),0)</f>
        <v>-54649.21</v>
      </c>
      <c r="Q992" s="82">
        <f t="shared" si="135"/>
        <v>-11083.79</v>
      </c>
      <c r="R992" s="153">
        <f>IFERROR(VLOOKUP(B992,'Balancete 12.2019'!$B$10:$I$1033,8,0),0)</f>
        <v>-64970.52</v>
      </c>
      <c r="S992" s="82">
        <f t="shared" si="130"/>
        <v>-10321.309999999998</v>
      </c>
      <c r="T992" s="85">
        <f t="shared" si="131"/>
        <v>-6.8792353518065896E-2</v>
      </c>
      <c r="U992" s="153">
        <f>IFERROR(VLOOKUP(B992,'Balancete acumulado 2019'!$B$10:$I$1047,8,0),0)</f>
        <v>-108957.39</v>
      </c>
    </row>
    <row r="993" spans="1:21" hidden="1">
      <c r="A993"/>
      <c r="B993" s="35" t="s">
        <v>5264</v>
      </c>
      <c r="C993" s="34" t="s">
        <v>1</v>
      </c>
      <c r="D993" s="35" t="s">
        <v>5265</v>
      </c>
      <c r="E993" s="139"/>
      <c r="F993" s="5">
        <f t="shared" si="128"/>
        <v>13</v>
      </c>
      <c r="G993" s="5" t="str">
        <f t="shared" si="129"/>
        <v>8</v>
      </c>
      <c r="H993" s="81">
        <f>IFERROR(VLOOKUP(B993,'1º SEM 2019'!$B:$I,8,0),0)</f>
        <v>-7147.86</v>
      </c>
      <c r="I993" s="81">
        <f>IFERROR(VLOOKUP(B993,'07.2019'!$B$10:$J$954,8,0),0)</f>
        <v>-1555.52</v>
      </c>
      <c r="J993" s="81">
        <f>IFERROR(VLOOKUP(B993,'08.2019'!$B$10:$J$983,8,0),0)</f>
        <v>-3455.68</v>
      </c>
      <c r="K993" s="82">
        <f t="shared" si="132"/>
        <v>-1900.1599999999999</v>
      </c>
      <c r="L993" s="81">
        <f>IFERROR(VLOOKUP(B993,'09.2019'!$B$12:$J$998,8,0),0)</f>
        <v>-5150.74</v>
      </c>
      <c r="M993" s="82">
        <f t="shared" si="133"/>
        <v>-1695.06</v>
      </c>
      <c r="N993" s="81">
        <f>IFERROR(VLOOKUP(B993,'Balancete 10.2019'!$B$10:$J$1020,8,0),0)</f>
        <v>-12656.87</v>
      </c>
      <c r="O993" s="82">
        <f t="shared" si="134"/>
        <v>-7506.130000000001</v>
      </c>
      <c r="P993" s="153">
        <f>IFERROR(VLOOKUP(B993,'Balancete 11.2019'!$B$11:$I$1020,8,0),0)</f>
        <v>-7132.4</v>
      </c>
      <c r="Q993" s="82">
        <f t="shared" si="135"/>
        <v>5524.4700000000012</v>
      </c>
      <c r="R993" s="153">
        <f>IFERROR(VLOOKUP(B993,'Balancete 12.2019'!$B$10:$I$1033,8,0),0)</f>
        <v>-14267.96</v>
      </c>
      <c r="S993" s="82">
        <f t="shared" si="130"/>
        <v>-7135.5599999999995</v>
      </c>
      <c r="T993" s="85">
        <f t="shared" si="131"/>
        <v>-2.2916279751722786</v>
      </c>
      <c r="U993" s="153">
        <f>IFERROR(VLOOKUP(B993,'Balancete acumulado 2019'!$B$10:$I$1047,8,0),0)</f>
        <v>-21415.82</v>
      </c>
    </row>
    <row r="994" spans="1:21" s="42" customFormat="1">
      <c r="B994" s="39" t="s">
        <v>5266</v>
      </c>
      <c r="C994" s="38" t="s">
        <v>5267</v>
      </c>
      <c r="D994" s="39" t="s">
        <v>5268</v>
      </c>
      <c r="E994" s="139" t="s">
        <v>6064</v>
      </c>
      <c r="F994" s="5">
        <f t="shared" si="128"/>
        <v>18</v>
      </c>
      <c r="G994" s="5" t="str">
        <f t="shared" si="129"/>
        <v>8</v>
      </c>
      <c r="H994" s="81">
        <f>IFERROR(VLOOKUP(B994,'1º SEM 2019'!$B:$I,8,0),0)</f>
        <v>0</v>
      </c>
      <c r="I994" s="81">
        <f>IFERROR(VLOOKUP(B994,'07.2019'!$B$10:$J$954,8,0),0)</f>
        <v>0</v>
      </c>
      <c r="J994" s="81">
        <f>IFERROR(VLOOKUP(B994,'08.2019'!$B$10:$J$983,8,0),0)</f>
        <v>0</v>
      </c>
      <c r="K994" s="82">
        <f t="shared" si="132"/>
        <v>0</v>
      </c>
      <c r="L994" s="81">
        <f>IFERROR(VLOOKUP(B994,'09.2019'!$B$12:$J$998,8,0),0)</f>
        <v>0</v>
      </c>
      <c r="M994" s="82">
        <f t="shared" si="133"/>
        <v>0</v>
      </c>
      <c r="N994" s="81">
        <f>IFERROR(VLOOKUP(B994,'Balancete 10.2019'!$B$10:$J$1020,8,0),0)</f>
        <v>-5577.49</v>
      </c>
      <c r="O994" s="82">
        <f t="shared" si="134"/>
        <v>-5577.49</v>
      </c>
      <c r="P994" s="153">
        <f>IFERROR(VLOOKUP(B994,'Balancete 11.2019'!$B$11:$I$1020,8,0),0)</f>
        <v>1748.1</v>
      </c>
      <c r="Q994" s="82">
        <f t="shared" si="135"/>
        <v>7325.59</v>
      </c>
      <c r="R994" s="153">
        <f>IFERROR(VLOOKUP(B994,'Balancete 12.2019'!$B$10:$I$1033,8,0),0)</f>
        <v>-3710.25</v>
      </c>
      <c r="S994" s="82">
        <f t="shared" si="130"/>
        <v>-5458.35</v>
      </c>
      <c r="T994" s="85">
        <f t="shared" si="131"/>
        <v>-1.7451072200327893</v>
      </c>
      <c r="U994" s="153">
        <f>IFERROR(VLOOKUP(B994,'Balancete acumulado 2019'!$B$10:$I$1047,8,0),0)</f>
        <v>-3710.25</v>
      </c>
    </row>
    <row r="995" spans="1:21" s="42" customFormat="1">
      <c r="B995" s="39" t="s">
        <v>5269</v>
      </c>
      <c r="C995" s="38" t="s">
        <v>5270</v>
      </c>
      <c r="D995" s="39" t="s">
        <v>5271</v>
      </c>
      <c r="E995" s="139" t="s">
        <v>6064</v>
      </c>
      <c r="F995" s="5">
        <f t="shared" si="128"/>
        <v>18</v>
      </c>
      <c r="G995" s="5" t="str">
        <f t="shared" si="129"/>
        <v>8</v>
      </c>
      <c r="H995" s="81">
        <f>IFERROR(VLOOKUP(B995,'1º SEM 2019'!$B:$I,8,0),0)</f>
        <v>-7147.86</v>
      </c>
      <c r="I995" s="81">
        <f>IFERROR(VLOOKUP(B995,'07.2019'!$B$10:$J$954,8,0),0)</f>
        <v>-1555.52</v>
      </c>
      <c r="J995" s="81">
        <f>IFERROR(VLOOKUP(B995,'08.2019'!$B$10:$J$983,8,0),0)</f>
        <v>-3455.68</v>
      </c>
      <c r="K995" s="82">
        <f t="shared" si="132"/>
        <v>-1900.1599999999999</v>
      </c>
      <c r="L995" s="81">
        <f>IFERROR(VLOOKUP(B995,'09.2019'!$B$12:$J$998,8,0),0)</f>
        <v>-5150.74</v>
      </c>
      <c r="M995" s="82">
        <f t="shared" si="133"/>
        <v>-1695.06</v>
      </c>
      <c r="N995" s="81">
        <f>IFERROR(VLOOKUP(B995,'Balancete 10.2019'!$B$10:$J$1020,8,0),0)</f>
        <v>-7079.38</v>
      </c>
      <c r="O995" s="82">
        <f t="shared" si="134"/>
        <v>-1928.6400000000003</v>
      </c>
      <c r="P995" s="153">
        <f>IFERROR(VLOOKUP(B995,'Balancete 11.2019'!$B$11:$I$1020,8,0),0)</f>
        <v>-8880.5</v>
      </c>
      <c r="Q995" s="82">
        <f t="shared" si="135"/>
        <v>-1801.12</v>
      </c>
      <c r="R995" s="153">
        <f>IFERROR(VLOOKUP(B995,'Balancete 12.2019'!$B$10:$I$1033,8,0),0)</f>
        <v>-10557.71</v>
      </c>
      <c r="S995" s="82">
        <f t="shared" si="130"/>
        <v>-1677.2099999999991</v>
      </c>
      <c r="T995" s="85">
        <f t="shared" si="131"/>
        <v>-6.879608243759483E-2</v>
      </c>
      <c r="U995" s="153">
        <f>IFERROR(VLOOKUP(B995,'Balancete acumulado 2019'!$B$10:$I$1047,8,0),0)</f>
        <v>-17705.57</v>
      </c>
    </row>
    <row r="996" spans="1:21" hidden="1">
      <c r="A996"/>
      <c r="B996" s="35" t="s">
        <v>5272</v>
      </c>
      <c r="C996" s="34" t="s">
        <v>1</v>
      </c>
      <c r="D996" s="35" t="s">
        <v>5273</v>
      </c>
      <c r="E996" s="139"/>
      <c r="F996" s="5">
        <f t="shared" si="128"/>
        <v>13</v>
      </c>
      <c r="G996" s="5" t="str">
        <f t="shared" si="129"/>
        <v>8</v>
      </c>
      <c r="H996" s="81">
        <f>IFERROR(VLOOKUP(B996,'1º SEM 2019'!$B:$I,8,0),0)</f>
        <v>-35947.800000000003</v>
      </c>
      <c r="I996" s="81">
        <f>IFERROR(VLOOKUP(B996,'07.2019'!$B$10:$J$954,8,0),0)</f>
        <v>-80.61</v>
      </c>
      <c r="J996" s="81">
        <f>IFERROR(VLOOKUP(B996,'08.2019'!$B$10:$J$983,8,0),0)</f>
        <v>-2056.0500000000002</v>
      </c>
      <c r="K996" s="82">
        <f t="shared" si="132"/>
        <v>-1975.4400000000003</v>
      </c>
      <c r="L996" s="81">
        <f>IFERROR(VLOOKUP(B996,'09.2019'!$B$12:$J$998,8,0),0)</f>
        <v>-6518.3</v>
      </c>
      <c r="M996" s="82">
        <f t="shared" si="133"/>
        <v>-4462.25</v>
      </c>
      <c r="N996" s="81">
        <f>IFERROR(VLOOKUP(B996,'Balancete 10.2019'!$B$10:$J$1020,8,0),0)</f>
        <v>-11096.63</v>
      </c>
      <c r="O996" s="82">
        <f t="shared" si="134"/>
        <v>-4578.329999999999</v>
      </c>
      <c r="P996" s="153">
        <f>IFERROR(VLOOKUP(B996,'Balancete 11.2019'!$B$11:$I$1020,8,0),0)</f>
        <v>-11440.26</v>
      </c>
      <c r="Q996" s="82">
        <f t="shared" si="135"/>
        <v>-343.63000000000102</v>
      </c>
      <c r="R996" s="153">
        <f>IFERROR(VLOOKUP(B996,'Balancete 12.2019'!$B$10:$I$1033,8,0),0)</f>
        <v>-40505.480000000003</v>
      </c>
      <c r="S996" s="82">
        <f t="shared" si="130"/>
        <v>-29065.22</v>
      </c>
      <c r="T996" s="85">
        <f t="shared" si="131"/>
        <v>83.582894392223949</v>
      </c>
      <c r="U996" s="153">
        <f>IFERROR(VLOOKUP(B996,'Balancete acumulado 2019'!$B$10:$I$1047,8,0),0)</f>
        <v>-76453.279999999999</v>
      </c>
    </row>
    <row r="997" spans="1:21" hidden="1">
      <c r="A997"/>
      <c r="B997" s="35" t="s">
        <v>5274</v>
      </c>
      <c r="C997" s="34" t="s">
        <v>1</v>
      </c>
      <c r="D997" s="35" t="s">
        <v>4565</v>
      </c>
      <c r="E997" s="139"/>
      <c r="F997" s="5">
        <f t="shared" si="128"/>
        <v>13</v>
      </c>
      <c r="G997" s="5" t="str">
        <f t="shared" si="129"/>
        <v>8</v>
      </c>
      <c r="H997" s="81">
        <f>IFERROR(VLOOKUP(B997,'1º SEM 2019'!$B:$I,8,0),0)</f>
        <v>-35947.800000000003</v>
      </c>
      <c r="I997" s="81">
        <f>IFERROR(VLOOKUP(B997,'07.2019'!$B$10:$J$954,8,0),0)</f>
        <v>-80.61</v>
      </c>
      <c r="J997" s="81">
        <f>IFERROR(VLOOKUP(B997,'08.2019'!$B$10:$J$983,8,0),0)</f>
        <v>-2056.0500000000002</v>
      </c>
      <c r="K997" s="82">
        <f t="shared" si="132"/>
        <v>-1975.4400000000003</v>
      </c>
      <c r="L997" s="81">
        <f>IFERROR(VLOOKUP(B997,'09.2019'!$B$12:$J$998,8,0),0)</f>
        <v>-6518.3</v>
      </c>
      <c r="M997" s="82">
        <f t="shared" si="133"/>
        <v>-4462.25</v>
      </c>
      <c r="N997" s="81">
        <f>IFERROR(VLOOKUP(B997,'Balancete 10.2019'!$B$10:$J$1020,8,0),0)</f>
        <v>-11096.63</v>
      </c>
      <c r="O997" s="82">
        <f t="shared" si="134"/>
        <v>-4578.329999999999</v>
      </c>
      <c r="P997" s="153">
        <f>IFERROR(VLOOKUP(B997,'Balancete 11.2019'!$B$11:$I$1020,8,0),0)</f>
        <v>-11440.26</v>
      </c>
      <c r="Q997" s="82">
        <f t="shared" si="135"/>
        <v>-343.63000000000102</v>
      </c>
      <c r="R997" s="153">
        <f>IFERROR(VLOOKUP(B997,'Balancete 12.2019'!$B$10:$I$1033,8,0),0)</f>
        <v>-40505.480000000003</v>
      </c>
      <c r="S997" s="82">
        <f t="shared" si="130"/>
        <v>-29065.22</v>
      </c>
      <c r="T997" s="85">
        <f t="shared" si="131"/>
        <v>83.582894392223949</v>
      </c>
      <c r="U997" s="153">
        <f>IFERROR(VLOOKUP(B997,'Balancete acumulado 2019'!$B$10:$I$1047,8,0),0)</f>
        <v>-76453.279999999999</v>
      </c>
    </row>
    <row r="998" spans="1:21">
      <c r="A998"/>
      <c r="B998" s="35" t="s">
        <v>5275</v>
      </c>
      <c r="C998" s="34" t="s">
        <v>5276</v>
      </c>
      <c r="D998" s="35" t="s">
        <v>5277</v>
      </c>
      <c r="E998" s="139" t="s">
        <v>6067</v>
      </c>
      <c r="F998" s="5">
        <f t="shared" si="128"/>
        <v>18</v>
      </c>
      <c r="G998" s="5" t="str">
        <f t="shared" si="129"/>
        <v>8</v>
      </c>
      <c r="H998" s="81">
        <f>IFERROR(VLOOKUP(B998,'1º SEM 2019'!$B:$I,8,0),0)</f>
        <v>-35947.800000000003</v>
      </c>
      <c r="I998" s="81">
        <f>IFERROR(VLOOKUP(B998,'07.2019'!$B$10:$J$954,8,0),0)</f>
        <v>-80.61</v>
      </c>
      <c r="J998" s="81">
        <f>IFERROR(VLOOKUP(B998,'08.2019'!$B$10:$J$983,8,0),0)</f>
        <v>-2056.0500000000002</v>
      </c>
      <c r="K998" s="82">
        <f t="shared" si="132"/>
        <v>-1975.4400000000003</v>
      </c>
      <c r="L998" s="81">
        <f>IFERROR(VLOOKUP(B998,'09.2019'!$B$12:$J$998,8,0),0)</f>
        <v>-6518.3</v>
      </c>
      <c r="M998" s="82">
        <f t="shared" si="133"/>
        <v>-4462.25</v>
      </c>
      <c r="N998" s="81">
        <f>IFERROR(VLOOKUP(B998,'Balancete 10.2019'!$B$10:$J$1020,8,0),0)</f>
        <v>-11096.63</v>
      </c>
      <c r="O998" s="82">
        <f t="shared" si="134"/>
        <v>-4578.329999999999</v>
      </c>
      <c r="P998" s="153">
        <f>IFERROR(VLOOKUP(B998,'Balancete 11.2019'!$B$11:$I$1020,8,0),0)</f>
        <v>-11440.26</v>
      </c>
      <c r="Q998" s="82">
        <f t="shared" si="135"/>
        <v>-343.63000000000102</v>
      </c>
      <c r="R998" s="153">
        <f>IFERROR(VLOOKUP(B998,'Balancete 12.2019'!$B$10:$I$1033,8,0),0)</f>
        <v>-40505.480000000003</v>
      </c>
      <c r="S998" s="82">
        <f t="shared" si="130"/>
        <v>-29065.22</v>
      </c>
      <c r="T998" s="85">
        <f t="shared" si="131"/>
        <v>83.582894392223949</v>
      </c>
      <c r="U998" s="153">
        <f>IFERROR(VLOOKUP(B998,'Balancete acumulado 2019'!$B$10:$I$1047,8,0),0)</f>
        <v>-76453.279999999999</v>
      </c>
    </row>
    <row r="999" spans="1:21" hidden="1">
      <c r="A999"/>
      <c r="B999" s="35" t="s">
        <v>5278</v>
      </c>
      <c r="C999" s="34" t="s">
        <v>1</v>
      </c>
      <c r="D999" s="35" t="s">
        <v>5279</v>
      </c>
      <c r="E999" s="139"/>
      <c r="F999" s="5">
        <f t="shared" si="128"/>
        <v>13</v>
      </c>
      <c r="G999" s="5" t="str">
        <f t="shared" si="129"/>
        <v>8</v>
      </c>
      <c r="H999" s="81">
        <f>IFERROR(VLOOKUP(B999,'1º SEM 2019'!$B:$I,8,0),0)</f>
        <v>-1039450.73</v>
      </c>
      <c r="I999" s="81">
        <f>IFERROR(VLOOKUP(B999,'07.2019'!$B$10:$J$954,8,0),0)</f>
        <v>-141405.32</v>
      </c>
      <c r="J999" s="81">
        <f>IFERROR(VLOOKUP(B999,'08.2019'!$B$10:$J$983,8,0),0)</f>
        <v>-273631.21000000002</v>
      </c>
      <c r="K999" s="82">
        <f t="shared" si="132"/>
        <v>-132225.89000000001</v>
      </c>
      <c r="L999" s="81">
        <f>IFERROR(VLOOKUP(B999,'09.2019'!$B$12:$J$998,8,0),0)</f>
        <v>-429523.42</v>
      </c>
      <c r="M999" s="82">
        <f t="shared" si="133"/>
        <v>-155892.20999999996</v>
      </c>
      <c r="N999" s="81">
        <f>IFERROR(VLOOKUP(B999,'Balancete 10.2019'!$B$10:$J$1020,8,0),0)</f>
        <v>-574400.75</v>
      </c>
      <c r="O999" s="82">
        <f t="shared" si="134"/>
        <v>-144877.33000000002</v>
      </c>
      <c r="P999" s="153">
        <f>IFERROR(VLOOKUP(B999,'Balancete 11.2019'!$B$11:$I$1020,8,0),0)</f>
        <v>-724705.7</v>
      </c>
      <c r="Q999" s="82">
        <f t="shared" si="135"/>
        <v>-150304.94999999995</v>
      </c>
      <c r="R999" s="153">
        <f>IFERROR(VLOOKUP(B999,'Balancete 12.2019'!$B$10:$I$1033,8,0),0)</f>
        <v>-875266.66</v>
      </c>
      <c r="S999" s="82">
        <f t="shared" si="130"/>
        <v>-150560.96000000008</v>
      </c>
      <c r="T999" s="85">
        <f t="shared" si="131"/>
        <v>1.7032705842363605E-3</v>
      </c>
      <c r="U999" s="153">
        <f>IFERROR(VLOOKUP(B999,'Balancete acumulado 2019'!$B$10:$I$1047,8,0),0)</f>
        <v>-1914717.39</v>
      </c>
    </row>
    <row r="1000" spans="1:21">
      <c r="A1000"/>
      <c r="B1000" s="35" t="s">
        <v>5280</v>
      </c>
      <c r="C1000" s="34" t="s">
        <v>5281</v>
      </c>
      <c r="D1000" s="35" t="s">
        <v>5282</v>
      </c>
      <c r="E1000" s="139" t="s">
        <v>6067</v>
      </c>
      <c r="F1000" s="5">
        <f t="shared" si="128"/>
        <v>18</v>
      </c>
      <c r="G1000" s="5" t="str">
        <f t="shared" si="129"/>
        <v>8</v>
      </c>
      <c r="H1000" s="81">
        <f>IFERROR(VLOOKUP(B1000,'1º SEM 2019'!$B:$I,8,0),0)</f>
        <v>-939.79</v>
      </c>
      <c r="I1000" s="81">
        <f>IFERROR(VLOOKUP(B1000,'07.2019'!$B$10:$J$954,8,0),0)</f>
        <v>-2597.9699999999998</v>
      </c>
      <c r="J1000" s="81">
        <f>IFERROR(VLOOKUP(B1000,'08.2019'!$B$10:$J$983,8,0),0)</f>
        <v>-2597.9699999999998</v>
      </c>
      <c r="K1000" s="82">
        <f t="shared" si="132"/>
        <v>0</v>
      </c>
      <c r="L1000" s="81">
        <f>IFERROR(VLOOKUP(B1000,'09.2019'!$B$12:$J$998,8,0),0)</f>
        <v>-2597.9699999999998</v>
      </c>
      <c r="M1000" s="82">
        <f t="shared" si="133"/>
        <v>0</v>
      </c>
      <c r="N1000" s="81">
        <f>IFERROR(VLOOKUP(B1000,'Balancete 10.2019'!$B$10:$J$1020,8,0),0)</f>
        <v>-2678.62</v>
      </c>
      <c r="O1000" s="82">
        <f t="shared" si="134"/>
        <v>-80.650000000000091</v>
      </c>
      <c r="P1000" s="153">
        <f>IFERROR(VLOOKUP(B1000,'Balancete 11.2019'!$B$11:$I$1020,8,0),0)</f>
        <v>-3662.14</v>
      </c>
      <c r="Q1000" s="82">
        <f t="shared" si="135"/>
        <v>-983.52</v>
      </c>
      <c r="R1000" s="153">
        <f>IFERROR(VLOOKUP(B1000,'Balancete 12.2019'!$B$10:$I$1033,8,0),0)</f>
        <v>-3760.8</v>
      </c>
      <c r="S1000" s="82">
        <f t="shared" si="130"/>
        <v>-98.660000000000309</v>
      </c>
      <c r="T1000" s="85">
        <f t="shared" si="131"/>
        <v>-0.89968683910850789</v>
      </c>
      <c r="U1000" s="153">
        <f>IFERROR(VLOOKUP(B1000,'Balancete acumulado 2019'!$B$10:$I$1047,8,0),0)</f>
        <v>-4700.59</v>
      </c>
    </row>
    <row r="1001" spans="1:21">
      <c r="A1001"/>
      <c r="B1001" s="35" t="s">
        <v>5283</v>
      </c>
      <c r="C1001" s="34" t="s">
        <v>5284</v>
      </c>
      <c r="D1001" s="35" t="s">
        <v>5285</v>
      </c>
      <c r="E1001" s="139" t="s">
        <v>6067</v>
      </c>
      <c r="F1001" s="5">
        <f t="shared" si="128"/>
        <v>18</v>
      </c>
      <c r="G1001" s="5" t="str">
        <f t="shared" si="129"/>
        <v>8</v>
      </c>
      <c r="H1001" s="81">
        <f>IFERROR(VLOOKUP(B1001,'1º SEM 2019'!$B:$I,8,0),0)</f>
        <v>-3742.8</v>
      </c>
      <c r="I1001" s="81">
        <f>IFERROR(VLOOKUP(B1001,'07.2019'!$B$10:$J$954,8,0),0)</f>
        <v>-518.29</v>
      </c>
      <c r="J1001" s="81">
        <f>IFERROR(VLOOKUP(B1001,'08.2019'!$B$10:$J$983,8,0),0)</f>
        <v>-1115.1099999999999</v>
      </c>
      <c r="K1001" s="82">
        <f t="shared" si="132"/>
        <v>-596.81999999999994</v>
      </c>
      <c r="L1001" s="81">
        <f>IFERROR(VLOOKUP(B1001,'09.2019'!$B$12:$J$998,8,0),0)</f>
        <v>-1572.31</v>
      </c>
      <c r="M1001" s="82">
        <f t="shared" si="133"/>
        <v>-457.20000000000005</v>
      </c>
      <c r="N1001" s="81">
        <f>IFERROR(VLOOKUP(B1001,'Balancete 10.2019'!$B$10:$J$1020,8,0),0)</f>
        <v>-1977.84</v>
      </c>
      <c r="O1001" s="82">
        <f t="shared" si="134"/>
        <v>-405.53</v>
      </c>
      <c r="P1001" s="153">
        <f>IFERROR(VLOOKUP(B1001,'Balancete 11.2019'!$B$11:$I$1020,8,0),0)</f>
        <v>-2419.3200000000002</v>
      </c>
      <c r="Q1001" s="82">
        <f t="shared" si="135"/>
        <v>-441.48000000000025</v>
      </c>
      <c r="R1001" s="153">
        <f>IFERROR(VLOOKUP(B1001,'Balancete 12.2019'!$B$10:$I$1033,8,0),0)</f>
        <v>-2839.14</v>
      </c>
      <c r="S1001" s="82">
        <f t="shared" si="130"/>
        <v>-419.81999999999971</v>
      </c>
      <c r="T1001" s="85">
        <f t="shared" si="131"/>
        <v>-4.906224517532054E-2</v>
      </c>
      <c r="U1001" s="153">
        <f>IFERROR(VLOOKUP(B1001,'Balancete acumulado 2019'!$B$10:$I$1047,8,0),0)</f>
        <v>-6581.94</v>
      </c>
    </row>
    <row r="1002" spans="1:21">
      <c r="A1002"/>
      <c r="B1002" s="35" t="s">
        <v>5286</v>
      </c>
      <c r="C1002" s="34" t="s">
        <v>5287</v>
      </c>
      <c r="D1002" s="35" t="s">
        <v>5288</v>
      </c>
      <c r="E1002" s="139" t="s">
        <v>6067</v>
      </c>
      <c r="F1002" s="5">
        <f t="shared" si="128"/>
        <v>18</v>
      </c>
      <c r="G1002" s="5" t="str">
        <f t="shared" si="129"/>
        <v>8</v>
      </c>
      <c r="H1002" s="81">
        <f>IFERROR(VLOOKUP(B1002,'1º SEM 2019'!$B:$I,8,0),0)</f>
        <v>-45.21</v>
      </c>
      <c r="I1002" s="81">
        <f>IFERROR(VLOOKUP(B1002,'07.2019'!$B$10:$J$954,8,0),0)</f>
        <v>0</v>
      </c>
      <c r="J1002" s="81">
        <f>IFERROR(VLOOKUP(B1002,'08.2019'!$B$10:$J$983,8,0),0)</f>
        <v>-133.13</v>
      </c>
      <c r="K1002" s="82">
        <f t="shared" si="132"/>
        <v>-133.13</v>
      </c>
      <c r="L1002" s="81">
        <f>IFERROR(VLOOKUP(B1002,'09.2019'!$B$12:$J$998,8,0),0)</f>
        <v>-202.26</v>
      </c>
      <c r="M1002" s="82">
        <f t="shared" si="133"/>
        <v>-69.13</v>
      </c>
      <c r="N1002" s="81">
        <f>IFERROR(VLOOKUP(B1002,'Balancete 10.2019'!$B$10:$J$1020,8,0),0)</f>
        <v>-866.49</v>
      </c>
      <c r="O1002" s="82">
        <f t="shared" si="134"/>
        <v>-664.23</v>
      </c>
      <c r="P1002" s="153">
        <f>IFERROR(VLOOKUP(B1002,'Balancete 11.2019'!$B$11:$I$1020,8,0),0)</f>
        <v>-3281.47</v>
      </c>
      <c r="Q1002" s="82">
        <f t="shared" si="135"/>
        <v>-2414.9799999999996</v>
      </c>
      <c r="R1002" s="153">
        <f>IFERROR(VLOOKUP(B1002,'Balancete 12.2019'!$B$10:$I$1033,8,0),0)</f>
        <v>-3647.87</v>
      </c>
      <c r="S1002" s="82">
        <f t="shared" si="130"/>
        <v>-366.40000000000009</v>
      </c>
      <c r="T1002" s="85">
        <f t="shared" si="131"/>
        <v>-0.84828031702125894</v>
      </c>
      <c r="U1002" s="153">
        <f>IFERROR(VLOOKUP(B1002,'Balancete acumulado 2019'!$B$10:$I$1047,8,0),0)</f>
        <v>-3693.08</v>
      </c>
    </row>
    <row r="1003" spans="1:21">
      <c r="A1003"/>
      <c r="B1003" s="35" t="s">
        <v>5939</v>
      </c>
      <c r="C1003" s="34" t="s">
        <v>5940</v>
      </c>
      <c r="D1003" s="35" t="s">
        <v>5941</v>
      </c>
      <c r="E1003" s="139" t="s">
        <v>6067</v>
      </c>
      <c r="F1003" s="5">
        <f t="shared" si="128"/>
        <v>18</v>
      </c>
      <c r="G1003" s="5" t="str">
        <f t="shared" si="129"/>
        <v>8</v>
      </c>
      <c r="H1003" s="81">
        <f>IFERROR(VLOOKUP(B1003,'1º SEM 2019'!$B:$I,8,0),0)</f>
        <v>0</v>
      </c>
      <c r="I1003" s="81">
        <f>IFERROR(VLOOKUP(B1003,'07.2019'!$B$10:$J$954,8,0),0)</f>
        <v>-56.16</v>
      </c>
      <c r="J1003" s="81">
        <f>IFERROR(VLOOKUP(B1003,'08.2019'!$B$10:$J$983,8,0),0)</f>
        <v>-112.66</v>
      </c>
      <c r="K1003" s="82">
        <f t="shared" si="132"/>
        <v>-56.5</v>
      </c>
      <c r="L1003" s="81">
        <f>IFERROR(VLOOKUP(B1003,'09.2019'!$B$12:$J$998,8,0),0)</f>
        <v>-174.72</v>
      </c>
      <c r="M1003" s="82">
        <f t="shared" si="133"/>
        <v>-62.06</v>
      </c>
      <c r="N1003" s="81">
        <f>IFERROR(VLOOKUP(B1003,'Balancete 10.2019'!$B$10:$J$1020,8,0),0)</f>
        <v>-238.36</v>
      </c>
      <c r="O1003" s="82">
        <f t="shared" si="134"/>
        <v>-63.640000000000015</v>
      </c>
      <c r="P1003" s="153">
        <f>IFERROR(VLOOKUP(B1003,'Balancete 11.2019'!$B$11:$I$1020,8,0),0)</f>
        <v>-302.5</v>
      </c>
      <c r="Q1003" s="82">
        <f t="shared" si="135"/>
        <v>-64.139999999999986</v>
      </c>
      <c r="R1003" s="153">
        <f>IFERROR(VLOOKUP(B1003,'Balancete 12.2019'!$B$10:$I$1033,8,0),0)</f>
        <v>-368.58</v>
      </c>
      <c r="S1003" s="82">
        <f t="shared" si="130"/>
        <v>-66.079999999999984</v>
      </c>
      <c r="T1003" s="85">
        <f t="shared" si="131"/>
        <v>3.0246336139694296E-2</v>
      </c>
      <c r="U1003" s="153">
        <f>IFERROR(VLOOKUP(B1003,'Balancete acumulado 2019'!$B$10:$I$1047,8,0),0)</f>
        <v>-368.58</v>
      </c>
    </row>
    <row r="1004" spans="1:21">
      <c r="A1004"/>
      <c r="B1004" s="35" t="s">
        <v>5289</v>
      </c>
      <c r="C1004" s="34" t="s">
        <v>5290</v>
      </c>
      <c r="D1004" s="35" t="s">
        <v>5291</v>
      </c>
      <c r="E1004" s="139" t="s">
        <v>6067</v>
      </c>
      <c r="F1004" s="5">
        <f t="shared" si="128"/>
        <v>18</v>
      </c>
      <c r="G1004" s="5" t="str">
        <f t="shared" si="129"/>
        <v>8</v>
      </c>
      <c r="H1004" s="81">
        <f>IFERROR(VLOOKUP(B1004,'1º SEM 2019'!$B:$I,8,0),0)</f>
        <v>-22.2</v>
      </c>
      <c r="I1004" s="81">
        <f>IFERROR(VLOOKUP(B1004,'07.2019'!$B$10:$J$954,8,0),0)</f>
        <v>-7.4</v>
      </c>
      <c r="J1004" s="81">
        <f>IFERROR(VLOOKUP(B1004,'08.2019'!$B$10:$J$983,8,0),0)</f>
        <v>-8.6999999999999993</v>
      </c>
      <c r="K1004" s="82">
        <f t="shared" si="132"/>
        <v>-1.2999999999999989</v>
      </c>
      <c r="L1004" s="81">
        <f>IFERROR(VLOOKUP(B1004,'09.2019'!$B$12:$J$998,8,0),0)</f>
        <v>-8.6999999999999993</v>
      </c>
      <c r="M1004" s="82">
        <f t="shared" si="133"/>
        <v>0</v>
      </c>
      <c r="N1004" s="81">
        <f>IFERROR(VLOOKUP(B1004,'Balancete 10.2019'!$B$10:$J$1020,8,0),0)</f>
        <v>-16.100000000000001</v>
      </c>
      <c r="O1004" s="82">
        <f t="shared" si="134"/>
        <v>-7.4000000000000021</v>
      </c>
      <c r="P1004" s="153">
        <f>IFERROR(VLOOKUP(B1004,'Balancete 11.2019'!$B$11:$I$1020,8,0),0)</f>
        <v>-23.5</v>
      </c>
      <c r="Q1004" s="82">
        <f t="shared" si="135"/>
        <v>-7.3999999999999986</v>
      </c>
      <c r="R1004" s="153">
        <f>IFERROR(VLOOKUP(B1004,'Balancete 12.2019'!$B$10:$I$1033,8,0),0)</f>
        <v>-23.5</v>
      </c>
      <c r="S1004" s="82">
        <f t="shared" si="130"/>
        <v>0</v>
      </c>
      <c r="T1004" s="85">
        <f t="shared" si="131"/>
        <v>-1</v>
      </c>
      <c r="U1004" s="153">
        <f>IFERROR(VLOOKUP(B1004,'Balancete acumulado 2019'!$B$10:$I$1047,8,0),0)</f>
        <v>-45.7</v>
      </c>
    </row>
    <row r="1005" spans="1:21">
      <c r="A1005"/>
      <c r="B1005" s="35" t="s">
        <v>5292</v>
      </c>
      <c r="C1005" s="34" t="s">
        <v>5293</v>
      </c>
      <c r="D1005" s="35" t="s">
        <v>5294</v>
      </c>
      <c r="E1005" s="139" t="s">
        <v>6067</v>
      </c>
      <c r="F1005" s="5">
        <f t="shared" si="128"/>
        <v>18</v>
      </c>
      <c r="G1005" s="5" t="str">
        <f t="shared" si="129"/>
        <v>8</v>
      </c>
      <c r="H1005" s="81">
        <f>IFERROR(VLOOKUP(B1005,'1º SEM 2019'!$B:$I,8,0),0)</f>
        <v>-214742.97</v>
      </c>
      <c r="I1005" s="81">
        <f>IFERROR(VLOOKUP(B1005,'07.2019'!$B$10:$J$954,8,0),0)</f>
        <v>-63659.59</v>
      </c>
      <c r="J1005" s="81">
        <f>IFERROR(VLOOKUP(B1005,'08.2019'!$B$10:$J$983,8,0),0)</f>
        <v>-102313.37</v>
      </c>
      <c r="K1005" s="82">
        <f t="shared" si="132"/>
        <v>-38653.78</v>
      </c>
      <c r="L1005" s="81">
        <f>IFERROR(VLOOKUP(B1005,'09.2019'!$B$12:$J$998,8,0),0)</f>
        <v>-140705.87</v>
      </c>
      <c r="M1005" s="82">
        <f t="shared" si="133"/>
        <v>-38392.5</v>
      </c>
      <c r="N1005" s="81">
        <f>IFERROR(VLOOKUP(B1005,'Balancete 10.2019'!$B$10:$J$1020,8,0),0)</f>
        <v>-182178.77</v>
      </c>
      <c r="O1005" s="82">
        <f t="shared" si="134"/>
        <v>-41472.899999999994</v>
      </c>
      <c r="P1005" s="153">
        <f>IFERROR(VLOOKUP(B1005,'Balancete 11.2019'!$B$11:$I$1020,8,0),0)</f>
        <v>-222512.57</v>
      </c>
      <c r="Q1005" s="82">
        <f t="shared" si="135"/>
        <v>-40333.800000000017</v>
      </c>
      <c r="R1005" s="153">
        <f>IFERROR(VLOOKUP(B1005,'Balancete 12.2019'!$B$10:$I$1033,8,0),0)</f>
        <v>-269247.39</v>
      </c>
      <c r="S1005" s="82">
        <f t="shared" si="130"/>
        <v>-46734.820000000007</v>
      </c>
      <c r="T1005" s="85">
        <f t="shared" si="131"/>
        <v>0.15870113899508564</v>
      </c>
      <c r="U1005" s="153">
        <f>IFERROR(VLOOKUP(B1005,'Balancete acumulado 2019'!$B$10:$I$1047,8,0),0)</f>
        <v>-483990.36</v>
      </c>
    </row>
    <row r="1006" spans="1:21">
      <c r="A1006"/>
      <c r="B1006" s="35" t="s">
        <v>5942</v>
      </c>
      <c r="C1006" s="34" t="s">
        <v>5943</v>
      </c>
      <c r="D1006" s="35" t="s">
        <v>5944</v>
      </c>
      <c r="E1006" s="139" t="s">
        <v>6067</v>
      </c>
      <c r="F1006" s="5">
        <f t="shared" si="128"/>
        <v>18</v>
      </c>
      <c r="G1006" s="5" t="str">
        <f t="shared" si="129"/>
        <v>8</v>
      </c>
      <c r="H1006" s="81">
        <f>IFERROR(VLOOKUP(B1006,'1º SEM 2019'!$B:$I,8,0),0)</f>
        <v>0</v>
      </c>
      <c r="I1006" s="81">
        <f>IFERROR(VLOOKUP(B1006,'07.2019'!$B$10:$J$954,8,0),0)</f>
        <v>-95.92</v>
      </c>
      <c r="J1006" s="81">
        <f>IFERROR(VLOOKUP(B1006,'08.2019'!$B$10:$J$983,8,0),0)</f>
        <v>-167.2</v>
      </c>
      <c r="K1006" s="82">
        <f t="shared" si="132"/>
        <v>-71.279999999999987</v>
      </c>
      <c r="L1006" s="81">
        <f>IFERROR(VLOOKUP(B1006,'09.2019'!$B$12:$J$998,8,0),0)</f>
        <v>-167.2</v>
      </c>
      <c r="M1006" s="82">
        <f t="shared" si="133"/>
        <v>0</v>
      </c>
      <c r="N1006" s="81">
        <f>IFERROR(VLOOKUP(B1006,'Balancete 10.2019'!$B$10:$J$1020,8,0),0)</f>
        <v>-167.2</v>
      </c>
      <c r="O1006" s="82">
        <f t="shared" si="134"/>
        <v>0</v>
      </c>
      <c r="P1006" s="153">
        <f>IFERROR(VLOOKUP(B1006,'Balancete 11.2019'!$B$11:$I$1020,8,0),0)</f>
        <v>-167.2</v>
      </c>
      <c r="Q1006" s="82">
        <f t="shared" si="135"/>
        <v>0</v>
      </c>
      <c r="R1006" s="153">
        <f>IFERROR(VLOOKUP(B1006,'Balancete 12.2019'!$B$10:$I$1033,8,0),0)</f>
        <v>-167.2</v>
      </c>
      <c r="S1006" s="82">
        <f t="shared" si="130"/>
        <v>0</v>
      </c>
      <c r="T1006" s="85">
        <f t="shared" si="131"/>
        <v>0</v>
      </c>
      <c r="U1006" s="153">
        <f>IFERROR(VLOOKUP(B1006,'Balancete acumulado 2019'!$B$10:$I$1047,8,0),0)</f>
        <v>-167.2</v>
      </c>
    </row>
    <row r="1007" spans="1:21">
      <c r="A1007"/>
      <c r="B1007" s="35" t="s">
        <v>5295</v>
      </c>
      <c r="C1007" s="34" t="s">
        <v>5296</v>
      </c>
      <c r="D1007" s="35" t="s">
        <v>5297</v>
      </c>
      <c r="E1007" s="139" t="s">
        <v>6067</v>
      </c>
      <c r="F1007" s="5">
        <f t="shared" si="128"/>
        <v>18</v>
      </c>
      <c r="G1007" s="5" t="str">
        <f t="shared" si="129"/>
        <v>8</v>
      </c>
      <c r="H1007" s="81">
        <f>IFERROR(VLOOKUP(B1007,'1º SEM 2019'!$B:$I,8,0),0)</f>
        <v>-118508.54</v>
      </c>
      <c r="I1007" s="81">
        <f>IFERROR(VLOOKUP(B1007,'07.2019'!$B$10:$J$954,8,0),0)</f>
        <v>0</v>
      </c>
      <c r="J1007" s="81">
        <f>IFERROR(VLOOKUP(B1007,'08.2019'!$B$10:$J$983,8,0),0)</f>
        <v>-4502.42</v>
      </c>
      <c r="K1007" s="82">
        <f t="shared" si="132"/>
        <v>-4502.42</v>
      </c>
      <c r="L1007" s="81">
        <f>IFERROR(VLOOKUP(B1007,'09.2019'!$B$12:$J$998,8,0),0)</f>
        <v>-6277.08</v>
      </c>
      <c r="M1007" s="82">
        <f t="shared" si="133"/>
        <v>-1774.6599999999999</v>
      </c>
      <c r="N1007" s="81">
        <f>IFERROR(VLOOKUP(B1007,'Balancete 10.2019'!$B$10:$J$1020,8,0),0)</f>
        <v>-8268.92</v>
      </c>
      <c r="O1007" s="82">
        <f t="shared" si="134"/>
        <v>-1991.8400000000001</v>
      </c>
      <c r="P1007" s="153">
        <f>IFERROR(VLOOKUP(B1007,'Balancete 11.2019'!$B$11:$I$1020,8,0),0)</f>
        <v>-13126.04</v>
      </c>
      <c r="Q1007" s="82">
        <f t="shared" si="135"/>
        <v>-4857.1200000000008</v>
      </c>
      <c r="R1007" s="153">
        <f>IFERROR(VLOOKUP(B1007,'Balancete 12.2019'!$B$10:$I$1033,8,0),0)</f>
        <v>-24801.78</v>
      </c>
      <c r="S1007" s="82">
        <f t="shared" si="130"/>
        <v>-11675.739999999998</v>
      </c>
      <c r="T1007" s="85">
        <f t="shared" si="131"/>
        <v>1.4038401357182848</v>
      </c>
      <c r="U1007" s="153">
        <f>IFERROR(VLOOKUP(B1007,'Balancete acumulado 2019'!$B$10:$I$1047,8,0),0)</f>
        <v>-143310.32</v>
      </c>
    </row>
    <row r="1008" spans="1:21">
      <c r="A1008"/>
      <c r="B1008" s="35" t="s">
        <v>5298</v>
      </c>
      <c r="C1008" s="34" t="s">
        <v>5299</v>
      </c>
      <c r="D1008" s="35" t="s">
        <v>5300</v>
      </c>
      <c r="E1008" s="139" t="s">
        <v>6067</v>
      </c>
      <c r="F1008" s="5">
        <f t="shared" si="128"/>
        <v>18</v>
      </c>
      <c r="G1008" s="5" t="str">
        <f t="shared" si="129"/>
        <v>8</v>
      </c>
      <c r="H1008" s="81"/>
      <c r="I1008" s="81"/>
      <c r="J1008" s="81"/>
      <c r="K1008" s="82"/>
      <c r="L1008" s="81"/>
      <c r="M1008" s="82"/>
      <c r="N1008" s="81"/>
      <c r="O1008" s="82"/>
      <c r="P1008" s="153"/>
      <c r="Q1008" s="82"/>
      <c r="R1008" s="153">
        <f>IFERROR(VLOOKUP(B1008,'Balancete 12.2019'!$B$10:$I$1033,8,0),0)</f>
        <v>0</v>
      </c>
      <c r="S1008" s="82">
        <f t="shared" si="130"/>
        <v>0</v>
      </c>
      <c r="T1008" s="85">
        <f t="shared" si="131"/>
        <v>0</v>
      </c>
      <c r="U1008" s="153">
        <f>IFERROR(VLOOKUP(B1008,'Balancete acumulado 2019'!$B$10:$I$1047,8,0),0)</f>
        <v>-20</v>
      </c>
    </row>
    <row r="1009" spans="1:21">
      <c r="A1009"/>
      <c r="B1009" s="35" t="s">
        <v>5301</v>
      </c>
      <c r="C1009" s="34" t="s">
        <v>5302</v>
      </c>
      <c r="D1009" s="35" t="s">
        <v>5303</v>
      </c>
      <c r="E1009" s="139" t="s">
        <v>6067</v>
      </c>
      <c r="F1009" s="5">
        <f t="shared" si="128"/>
        <v>18</v>
      </c>
      <c r="G1009" s="5" t="str">
        <f t="shared" si="129"/>
        <v>8</v>
      </c>
      <c r="H1009" s="81">
        <f>IFERROR(VLOOKUP(B1009,'1º SEM 2019'!$B:$I,8,0),0)</f>
        <v>-351</v>
      </c>
      <c r="I1009" s="81">
        <f>IFERROR(VLOOKUP(B1009,'07.2019'!$B$10:$J$954,8,0),0)</f>
        <v>-49.5</v>
      </c>
      <c r="J1009" s="81">
        <f>IFERROR(VLOOKUP(B1009,'08.2019'!$B$10:$J$983,8,0),0)</f>
        <v>-99</v>
      </c>
      <c r="K1009" s="82">
        <f t="shared" si="132"/>
        <v>-49.5</v>
      </c>
      <c r="L1009" s="81">
        <f>IFERROR(VLOOKUP(B1009,'09.2019'!$B$12:$J$998,8,0),0)</f>
        <v>-549</v>
      </c>
      <c r="M1009" s="82">
        <f t="shared" si="133"/>
        <v>-450</v>
      </c>
      <c r="N1009" s="81">
        <f>IFERROR(VLOOKUP(B1009,'Balancete 10.2019'!$B$10:$J$1020,8,0),0)</f>
        <v>-846</v>
      </c>
      <c r="O1009" s="82">
        <f t="shared" si="134"/>
        <v>-297</v>
      </c>
      <c r="P1009" s="153">
        <f>IFERROR(VLOOKUP(B1009,'Balancete 11.2019'!$B$11:$I$1020,8,0),0)</f>
        <v>-954</v>
      </c>
      <c r="Q1009" s="82">
        <f t="shared" si="135"/>
        <v>-108</v>
      </c>
      <c r="R1009" s="153">
        <f>IFERROR(VLOOKUP(B1009,'Balancete 12.2019'!$B$10:$I$1033,8,0),0)</f>
        <v>-1192.5</v>
      </c>
      <c r="S1009" s="82">
        <f t="shared" si="130"/>
        <v>-238.5</v>
      </c>
      <c r="T1009" s="85">
        <f t="shared" si="131"/>
        <v>1.2083333333333335</v>
      </c>
      <c r="U1009" s="153">
        <f>IFERROR(VLOOKUP(B1009,'Balancete acumulado 2019'!$B$10:$I$1047,8,0),0)</f>
        <v>-1543.5</v>
      </c>
    </row>
    <row r="1010" spans="1:21">
      <c r="A1010"/>
      <c r="B1010" s="35" t="s">
        <v>5304</v>
      </c>
      <c r="C1010" s="34" t="s">
        <v>5305</v>
      </c>
      <c r="D1010" s="35" t="s">
        <v>5306</v>
      </c>
      <c r="E1010" s="139" t="s">
        <v>6067</v>
      </c>
      <c r="F1010" s="5">
        <f t="shared" si="128"/>
        <v>18</v>
      </c>
      <c r="G1010" s="5" t="str">
        <f t="shared" si="129"/>
        <v>8</v>
      </c>
      <c r="H1010" s="81"/>
      <c r="I1010" s="81"/>
      <c r="J1010" s="81"/>
      <c r="K1010" s="82"/>
      <c r="L1010" s="81"/>
      <c r="M1010" s="82"/>
      <c r="N1010" s="81"/>
      <c r="O1010" s="82"/>
      <c r="P1010" s="153"/>
      <c r="Q1010" s="82"/>
      <c r="R1010" s="153">
        <f>IFERROR(VLOOKUP(B1010,'Balancete 12.2019'!$B$10:$I$1033,8,0),0)</f>
        <v>0</v>
      </c>
      <c r="S1010" s="82">
        <f t="shared" si="130"/>
        <v>0</v>
      </c>
      <c r="T1010" s="85">
        <f t="shared" si="131"/>
        <v>0</v>
      </c>
      <c r="U1010" s="153">
        <f>IFERROR(VLOOKUP(B1010,'Balancete acumulado 2019'!$B$10:$I$1047,8,0),0)</f>
        <v>-5148</v>
      </c>
    </row>
    <row r="1011" spans="1:21">
      <c r="A1011"/>
      <c r="B1011" s="35" t="s">
        <v>5307</v>
      </c>
      <c r="C1011" s="34" t="s">
        <v>5308</v>
      </c>
      <c r="D1011" s="35" t="s">
        <v>5309</v>
      </c>
      <c r="E1011" s="139" t="s">
        <v>6067</v>
      </c>
      <c r="F1011" s="5">
        <f t="shared" si="128"/>
        <v>18</v>
      </c>
      <c r="G1011" s="5" t="str">
        <f t="shared" si="129"/>
        <v>8</v>
      </c>
      <c r="H1011" s="81"/>
      <c r="I1011" s="81"/>
      <c r="J1011" s="81"/>
      <c r="K1011" s="82"/>
      <c r="L1011" s="81"/>
      <c r="M1011" s="82"/>
      <c r="N1011" s="81"/>
      <c r="O1011" s="82"/>
      <c r="P1011" s="153"/>
      <c r="Q1011" s="82"/>
      <c r="R1011" s="153">
        <f>IFERROR(VLOOKUP(B1011,'Balancete 12.2019'!$B$10:$I$1033,8,0),0)</f>
        <v>0</v>
      </c>
      <c r="S1011" s="82">
        <f t="shared" si="130"/>
        <v>0</v>
      </c>
      <c r="T1011" s="85">
        <f t="shared" si="131"/>
        <v>0</v>
      </c>
      <c r="U1011" s="153">
        <f>IFERROR(VLOOKUP(B1011,'Balancete acumulado 2019'!$B$10:$I$1047,8,0),0)</f>
        <v>-15000</v>
      </c>
    </row>
    <row r="1012" spans="1:21">
      <c r="A1012"/>
      <c r="B1012" s="35" t="s">
        <v>5310</v>
      </c>
      <c r="C1012" s="34" t="s">
        <v>5311</v>
      </c>
      <c r="D1012" s="35" t="s">
        <v>5312</v>
      </c>
      <c r="E1012" s="139" t="s">
        <v>6067</v>
      </c>
      <c r="F1012" s="5">
        <f t="shared" si="128"/>
        <v>18</v>
      </c>
      <c r="G1012" s="5" t="str">
        <f t="shared" si="129"/>
        <v>8</v>
      </c>
      <c r="H1012" s="81">
        <f>IFERROR(VLOOKUP(B1012,'1º SEM 2019'!$B:$I,8,0),0)</f>
        <v>-457879.6</v>
      </c>
      <c r="I1012" s="81">
        <f>IFERROR(VLOOKUP(B1012,'07.2019'!$B$10:$J$954,8,0),0)</f>
        <v>-73701.960000000006</v>
      </c>
      <c r="J1012" s="81">
        <f>IFERROR(VLOOKUP(B1012,'08.2019'!$B$10:$J$983,8,0),0)</f>
        <v>-160263.92000000001</v>
      </c>
      <c r="K1012" s="82">
        <f t="shared" si="132"/>
        <v>-86561.96</v>
      </c>
      <c r="L1012" s="81">
        <f>IFERROR(VLOOKUP(B1012,'09.2019'!$B$12:$J$998,8,0),0)</f>
        <v>-246965.87</v>
      </c>
      <c r="M1012" s="82">
        <f t="shared" si="133"/>
        <v>-86701.949999999983</v>
      </c>
      <c r="N1012" s="81">
        <f>IFERROR(VLOOKUP(B1012,'Balancete 10.2019'!$B$10:$J$1020,8,0),0)</f>
        <v>-333445.09000000003</v>
      </c>
      <c r="O1012" s="82">
        <f t="shared" si="134"/>
        <v>-86479.22000000003</v>
      </c>
      <c r="P1012" s="153">
        <f>IFERROR(VLOOKUP(B1012,'Balancete 11.2019'!$B$11:$I$1020,8,0),0)</f>
        <v>-420253.19</v>
      </c>
      <c r="Q1012" s="82">
        <f t="shared" si="135"/>
        <v>-86808.099999999977</v>
      </c>
      <c r="R1012" s="153">
        <f>IFERROR(VLOOKUP(B1012,'Balancete 12.2019'!$B$10:$I$1033,8,0),0)</f>
        <v>-507056.25</v>
      </c>
      <c r="S1012" s="82">
        <f t="shared" si="130"/>
        <v>-86803.06</v>
      </c>
      <c r="T1012" s="85">
        <f t="shared" si="131"/>
        <v>-5.8059098171470147E-5</v>
      </c>
      <c r="U1012" s="153">
        <f>IFERROR(VLOOKUP(B1012,'Balancete acumulado 2019'!$B$10:$I$1047,8,0),0)</f>
        <v>-964935.85</v>
      </c>
    </row>
    <row r="1013" spans="1:21">
      <c r="A1013"/>
      <c r="B1013" s="35" t="s">
        <v>6043</v>
      </c>
      <c r="C1013" s="34" t="s">
        <v>6044</v>
      </c>
      <c r="D1013" s="35" t="s">
        <v>6045</v>
      </c>
      <c r="E1013" s="139" t="s">
        <v>6067</v>
      </c>
      <c r="F1013" s="5">
        <f t="shared" si="128"/>
        <v>18</v>
      </c>
      <c r="G1013" s="5" t="str">
        <f t="shared" si="129"/>
        <v>8</v>
      </c>
      <c r="H1013" s="81">
        <f>IFERROR(VLOOKUP(B1013,'1º SEM 2019'!$B:$I,8,0),0)</f>
        <v>0</v>
      </c>
      <c r="I1013" s="81">
        <f>IFERROR(VLOOKUP(B1013,'07.2019'!$B$10:$J$954,8,0),0)</f>
        <v>0</v>
      </c>
      <c r="J1013" s="81">
        <f>IFERROR(VLOOKUP(B1013,'08.2019'!$B$10:$J$983,8,0),0)</f>
        <v>0</v>
      </c>
      <c r="K1013" s="82">
        <f t="shared" si="132"/>
        <v>0</v>
      </c>
      <c r="L1013" s="81">
        <f>IFERROR(VLOOKUP(B1013,'09.2019'!$B$12:$J$998,8,0),0)</f>
        <v>0</v>
      </c>
      <c r="M1013" s="82">
        <f t="shared" si="133"/>
        <v>0</v>
      </c>
      <c r="N1013" s="81">
        <f>IFERROR(VLOOKUP(B1013,'Balancete 10.2019'!$B$10:$J$1020,8,0),0)</f>
        <v>-48.35</v>
      </c>
      <c r="O1013" s="82">
        <f t="shared" si="134"/>
        <v>-48.35</v>
      </c>
      <c r="P1013" s="153">
        <f>IFERROR(VLOOKUP(B1013,'Balancete 11.2019'!$B$11:$I$1020,8,0),0)</f>
        <v>-48.35</v>
      </c>
      <c r="Q1013" s="82">
        <f t="shared" si="135"/>
        <v>0</v>
      </c>
      <c r="R1013" s="153">
        <f>IFERROR(VLOOKUP(B1013,'Balancete 12.2019'!$B$10:$I$1033,8,0),0)</f>
        <v>-48.35</v>
      </c>
      <c r="S1013" s="82">
        <f t="shared" si="130"/>
        <v>0</v>
      </c>
      <c r="T1013" s="85">
        <f t="shared" si="131"/>
        <v>0</v>
      </c>
      <c r="U1013" s="153">
        <f>IFERROR(VLOOKUP(B1013,'Balancete acumulado 2019'!$B$10:$I$1047,8,0),0)</f>
        <v>-48.35</v>
      </c>
    </row>
    <row r="1014" spans="1:21">
      <c r="A1014"/>
      <c r="B1014" s="35" t="s">
        <v>5855</v>
      </c>
      <c r="C1014" s="34" t="s">
        <v>5856</v>
      </c>
      <c r="D1014" s="35" t="s">
        <v>5857</v>
      </c>
      <c r="E1014" s="139" t="s">
        <v>6067</v>
      </c>
      <c r="F1014" s="5">
        <f t="shared" si="128"/>
        <v>18</v>
      </c>
      <c r="G1014" s="5" t="str">
        <f t="shared" si="129"/>
        <v>8</v>
      </c>
      <c r="H1014" s="81">
        <f>IFERROR(VLOOKUP(B1014,'1º SEM 2019'!$B:$I,8,0),0)</f>
        <v>0</v>
      </c>
      <c r="I1014" s="81">
        <f>IFERROR(VLOOKUP(B1014,'07.2019'!$B$10:$J$954,8,0),0)</f>
        <v>0</v>
      </c>
      <c r="J1014" s="81">
        <f>IFERROR(VLOOKUP(B1014,'08.2019'!$B$10:$J$983,8,0),0)</f>
        <v>0</v>
      </c>
      <c r="K1014" s="82">
        <f t="shared" si="132"/>
        <v>0</v>
      </c>
      <c r="L1014" s="81">
        <f>IFERROR(VLOOKUP(B1014,'09.2019'!$B$12:$J$998,8,0),0)</f>
        <v>0</v>
      </c>
      <c r="M1014" s="82">
        <f t="shared" si="133"/>
        <v>0</v>
      </c>
      <c r="N1014" s="81">
        <f>IFERROR(VLOOKUP(B1014,'Balancete 10.2019'!$B$10:$J$1020,8,0),0)</f>
        <v>-12606.55</v>
      </c>
      <c r="O1014" s="82">
        <f t="shared" si="134"/>
        <v>-12606.55</v>
      </c>
      <c r="P1014" s="153">
        <f>IFERROR(VLOOKUP(B1014,'Balancete 11.2019'!$B$11:$I$1020,8,0),0)</f>
        <v>-12606.55</v>
      </c>
      <c r="Q1014" s="82">
        <f t="shared" si="135"/>
        <v>0</v>
      </c>
      <c r="R1014" s="153">
        <f>IFERROR(VLOOKUP(B1014,'Balancete 12.2019'!$B$10:$I$1033,8,0),0)</f>
        <v>-12606.55</v>
      </c>
      <c r="S1014" s="82">
        <f t="shared" si="130"/>
        <v>0</v>
      </c>
      <c r="T1014" s="85">
        <f t="shared" si="131"/>
        <v>0</v>
      </c>
      <c r="U1014" s="153">
        <f>IFERROR(VLOOKUP(B1014,'Balancete acumulado 2019'!$B$10:$I$1047,8,0),0)</f>
        <v>-12606.55</v>
      </c>
    </row>
    <row r="1015" spans="1:21">
      <c r="A1015"/>
      <c r="B1015" s="35" t="s">
        <v>5313</v>
      </c>
      <c r="C1015" s="34" t="s">
        <v>5314</v>
      </c>
      <c r="D1015" s="35" t="s">
        <v>5315</v>
      </c>
      <c r="E1015" s="139" t="s">
        <v>6067</v>
      </c>
      <c r="F1015" s="5">
        <f t="shared" si="128"/>
        <v>18</v>
      </c>
      <c r="G1015" s="5" t="str">
        <f t="shared" si="129"/>
        <v>8</v>
      </c>
      <c r="H1015" s="81">
        <f>IFERROR(VLOOKUP(B1015,'1º SEM 2019'!$B:$I,8,0),0)</f>
        <v>-3572.28</v>
      </c>
      <c r="I1015" s="81">
        <f>IFERROR(VLOOKUP(B1015,'07.2019'!$B$10:$J$954,8,0),0)</f>
        <v>-518.16</v>
      </c>
      <c r="J1015" s="81">
        <f>IFERROR(VLOOKUP(B1015,'08.2019'!$B$10:$J$983,8,0),0)</f>
        <v>-1358.99</v>
      </c>
      <c r="K1015" s="82">
        <f t="shared" si="132"/>
        <v>-840.83</v>
      </c>
      <c r="L1015" s="81">
        <f>IFERROR(VLOOKUP(B1015,'09.2019'!$B$12:$J$998,8,0),0)</f>
        <v>-1408.96</v>
      </c>
      <c r="M1015" s="82">
        <f t="shared" si="133"/>
        <v>-49.970000000000027</v>
      </c>
      <c r="N1015" s="81">
        <f>IFERROR(VLOOKUP(B1015,'Balancete 10.2019'!$B$10:$J$1020,8,0),0)</f>
        <v>-1885.54</v>
      </c>
      <c r="O1015" s="82">
        <f t="shared" si="134"/>
        <v>-476.57999999999993</v>
      </c>
      <c r="P1015" s="153">
        <f>IFERROR(VLOOKUP(B1015,'Balancete 11.2019'!$B$11:$I$1020,8,0),0)</f>
        <v>-1885.54</v>
      </c>
      <c r="Q1015" s="82">
        <f t="shared" si="135"/>
        <v>0</v>
      </c>
      <c r="R1015" s="153">
        <f>IFERROR(VLOOKUP(B1015,'Balancete 12.2019'!$B$10:$I$1033,8,0),0)</f>
        <v>-4483.1099999999997</v>
      </c>
      <c r="S1015" s="82">
        <f t="shared" si="130"/>
        <v>-2597.5699999999997</v>
      </c>
      <c r="T1015" s="85">
        <f t="shared" si="131"/>
        <v>0</v>
      </c>
      <c r="U1015" s="153">
        <f>IFERROR(VLOOKUP(B1015,'Balancete acumulado 2019'!$B$10:$I$1047,8,0),0)</f>
        <v>-8055.39</v>
      </c>
    </row>
    <row r="1016" spans="1:21">
      <c r="A1016"/>
      <c r="B1016" s="35" t="s">
        <v>5316</v>
      </c>
      <c r="C1016" s="34" t="s">
        <v>5317</v>
      </c>
      <c r="D1016" s="35" t="s">
        <v>5318</v>
      </c>
      <c r="E1016" s="139" t="s">
        <v>6067</v>
      </c>
      <c r="F1016" s="5">
        <f t="shared" si="128"/>
        <v>18</v>
      </c>
      <c r="G1016" s="5" t="str">
        <f t="shared" si="129"/>
        <v>8</v>
      </c>
      <c r="H1016" s="81">
        <f>IFERROR(VLOOKUP(B1016,'1º SEM 2019'!$B:$I,8,0),0)</f>
        <v>-114482.16</v>
      </c>
      <c r="I1016" s="81">
        <f>IFERROR(VLOOKUP(B1016,'07.2019'!$B$10:$J$954,8,0),0)</f>
        <v>-200.37</v>
      </c>
      <c r="J1016" s="81">
        <f>IFERROR(VLOOKUP(B1016,'08.2019'!$B$10:$J$983,8,0),0)</f>
        <v>-958.74</v>
      </c>
      <c r="K1016" s="82">
        <f t="shared" si="132"/>
        <v>-758.37</v>
      </c>
      <c r="L1016" s="81">
        <f>IFERROR(VLOOKUP(B1016,'09.2019'!$B$12:$J$998,8,0),0)</f>
        <v>-7893.48</v>
      </c>
      <c r="M1016" s="82">
        <f t="shared" si="133"/>
        <v>-6934.74</v>
      </c>
      <c r="N1016" s="81">
        <f>IFERROR(VLOOKUP(B1016,'Balancete 10.2019'!$B$10:$J$1020,8,0),0)</f>
        <v>-7893.48</v>
      </c>
      <c r="O1016" s="82">
        <f t="shared" si="134"/>
        <v>0</v>
      </c>
      <c r="P1016" s="153">
        <f>IFERROR(VLOOKUP(B1016,'Balancete 11.2019'!$B$11:$I$1020,8,0),0)</f>
        <v>-8196.89</v>
      </c>
      <c r="Q1016" s="82">
        <f t="shared" si="135"/>
        <v>-303.40999999999985</v>
      </c>
      <c r="R1016" s="153">
        <f>IFERROR(VLOOKUP(B1016,'Balancete 12.2019'!$B$10:$I$1033,8,0),0)</f>
        <v>-9757.2000000000007</v>
      </c>
      <c r="S1016" s="82">
        <f t="shared" si="130"/>
        <v>-1560.3100000000013</v>
      </c>
      <c r="T1016" s="85">
        <f t="shared" si="131"/>
        <v>4.1425793480768665</v>
      </c>
      <c r="U1016" s="153">
        <f>IFERROR(VLOOKUP(B1016,'Balancete acumulado 2019'!$B$10:$I$1047,8,0),0)</f>
        <v>-124239.36</v>
      </c>
    </row>
    <row r="1017" spans="1:21">
      <c r="A1017"/>
      <c r="B1017" s="35" t="s">
        <v>5319</v>
      </c>
      <c r="C1017" s="34" t="s">
        <v>5320</v>
      </c>
      <c r="D1017" s="35" t="s">
        <v>5321</v>
      </c>
      <c r="E1017" s="139" t="s">
        <v>6067</v>
      </c>
      <c r="F1017" s="5">
        <f t="shared" si="128"/>
        <v>18</v>
      </c>
      <c r="G1017" s="5" t="str">
        <f t="shared" si="129"/>
        <v>8</v>
      </c>
      <c r="H1017" s="81"/>
      <c r="I1017" s="81"/>
      <c r="J1017" s="81"/>
      <c r="K1017" s="82"/>
      <c r="L1017" s="81"/>
      <c r="M1017" s="82"/>
      <c r="N1017" s="81"/>
      <c r="O1017" s="82"/>
      <c r="P1017" s="153"/>
      <c r="Q1017" s="82"/>
      <c r="R1017" s="153">
        <f>IFERROR(VLOOKUP(B1017,'Balancete 12.2019'!$B$10:$I$1033,8,0),0)</f>
        <v>0</v>
      </c>
      <c r="S1017" s="82">
        <f t="shared" si="130"/>
        <v>0</v>
      </c>
      <c r="T1017" s="85">
        <f t="shared" si="131"/>
        <v>0</v>
      </c>
      <c r="U1017" s="153">
        <f>IFERROR(VLOOKUP(B1017,'Balancete acumulado 2019'!$B$10:$I$1047,8,0),0)</f>
        <v>-236.25</v>
      </c>
    </row>
    <row r="1018" spans="1:21">
      <c r="A1018"/>
      <c r="B1018" s="35" t="s">
        <v>5322</v>
      </c>
      <c r="C1018" s="34" t="s">
        <v>5323</v>
      </c>
      <c r="D1018" s="35" t="s">
        <v>5324</v>
      </c>
      <c r="E1018" s="139" t="s">
        <v>6067</v>
      </c>
      <c r="F1018" s="5">
        <f t="shared" si="128"/>
        <v>18</v>
      </c>
      <c r="G1018" s="5" t="str">
        <f t="shared" si="129"/>
        <v>8</v>
      </c>
      <c r="H1018" s="81">
        <f>IFERROR(VLOOKUP(B1018,'1º SEM 2019'!$B:$I,8,0),0)</f>
        <v>-104759.93</v>
      </c>
      <c r="I1018" s="81">
        <f>IFERROR(VLOOKUP(B1018,'07.2019'!$B$10:$J$954,8,0),0)</f>
        <v>0</v>
      </c>
      <c r="J1018" s="81">
        <f>IFERROR(VLOOKUP(B1018,'08.2019'!$B$10:$J$983,8,0),0)</f>
        <v>0</v>
      </c>
      <c r="K1018" s="82">
        <f t="shared" si="132"/>
        <v>0</v>
      </c>
      <c r="L1018" s="81">
        <f>IFERROR(VLOOKUP(B1018,'09.2019'!$B$12:$J$998,8,0),0)</f>
        <v>-21000</v>
      </c>
      <c r="M1018" s="82">
        <f t="shared" si="133"/>
        <v>-21000</v>
      </c>
      <c r="N1018" s="81">
        <f>IFERROR(VLOOKUP(B1018,'Balancete 10.2019'!$B$10:$J$1020,8,0),0)</f>
        <v>-21283.439999999999</v>
      </c>
      <c r="O1018" s="82">
        <f t="shared" si="134"/>
        <v>-283.43999999999869</v>
      </c>
      <c r="P1018" s="153">
        <f>IFERROR(VLOOKUP(B1018,'Balancete 11.2019'!$B$11:$I$1020,8,0),0)</f>
        <v>-35266.44</v>
      </c>
      <c r="Q1018" s="82">
        <f t="shared" si="135"/>
        <v>-13983.000000000004</v>
      </c>
      <c r="R1018" s="153">
        <f>IFERROR(VLOOKUP(B1018,'Balancete 12.2019'!$B$10:$I$1033,8,0),0)</f>
        <v>-35266.44</v>
      </c>
      <c r="S1018" s="82">
        <f t="shared" si="130"/>
        <v>0</v>
      </c>
      <c r="T1018" s="85">
        <f t="shared" si="131"/>
        <v>-1</v>
      </c>
      <c r="U1018" s="153">
        <f>IFERROR(VLOOKUP(B1018,'Balancete acumulado 2019'!$B$10:$I$1047,8,0),0)</f>
        <v>-140026.37</v>
      </c>
    </row>
    <row r="1019" spans="1:21" hidden="1">
      <c r="A1019"/>
      <c r="B1019" s="35" t="s">
        <v>5325</v>
      </c>
      <c r="C1019" s="34" t="s">
        <v>1</v>
      </c>
      <c r="D1019" s="35" t="s">
        <v>5326</v>
      </c>
      <c r="E1019" s="139"/>
      <c r="F1019" s="5">
        <f t="shared" si="128"/>
        <v>13</v>
      </c>
      <c r="G1019" s="5" t="str">
        <f t="shared" si="129"/>
        <v>8</v>
      </c>
      <c r="H1019" s="81">
        <f>IFERROR(VLOOKUP(B1019,'1º SEM 2019'!$B:$I,8,0),0)</f>
        <v>-32693.43</v>
      </c>
      <c r="I1019" s="81">
        <f>IFERROR(VLOOKUP(B1019,'07.2019'!$B$10:$J$954,8,0),0)</f>
        <v>-300000</v>
      </c>
      <c r="J1019" s="81">
        <f>IFERROR(VLOOKUP(B1019,'08.2019'!$B$10:$J$983,8,0),0)</f>
        <v>-300300</v>
      </c>
      <c r="K1019" s="82">
        <f t="shared" si="132"/>
        <v>-300</v>
      </c>
      <c r="L1019" s="81">
        <f>IFERROR(VLOOKUP(B1019,'09.2019'!$B$12:$J$998,8,0),0)</f>
        <v>-403800</v>
      </c>
      <c r="M1019" s="82">
        <f t="shared" si="133"/>
        <v>-103500</v>
      </c>
      <c r="N1019" s="81">
        <f>IFERROR(VLOOKUP(B1019,'Balancete 10.2019'!$B$10:$J$1020,8,0),0)</f>
        <v>-539800</v>
      </c>
      <c r="O1019" s="82">
        <f t="shared" si="134"/>
        <v>-136000</v>
      </c>
      <c r="P1019" s="153">
        <f>IFERROR(VLOOKUP(B1019,'Balancete 11.2019'!$B$11:$I$1020,8,0),0)</f>
        <v>-841320</v>
      </c>
      <c r="Q1019" s="82">
        <f t="shared" si="135"/>
        <v>-301520</v>
      </c>
      <c r="R1019" s="153">
        <f>IFERROR(VLOOKUP(B1019,'Balancete 12.2019'!$B$10:$I$1033,8,0),0)</f>
        <v>-868620.5</v>
      </c>
      <c r="S1019" s="82">
        <f t="shared" si="130"/>
        <v>-27300.5</v>
      </c>
      <c r="T1019" s="85">
        <f t="shared" si="131"/>
        <v>-0.90945708410719028</v>
      </c>
      <c r="U1019" s="153">
        <f>IFERROR(VLOOKUP(B1019,'Balancete acumulado 2019'!$B$10:$I$1047,8,0),0)</f>
        <v>-901313.93</v>
      </c>
    </row>
    <row r="1020" spans="1:21" hidden="1">
      <c r="A1020"/>
      <c r="B1020" s="35" t="s">
        <v>5327</v>
      </c>
      <c r="C1020" s="34" t="s">
        <v>1</v>
      </c>
      <c r="D1020" s="35" t="s">
        <v>5328</v>
      </c>
      <c r="E1020" s="139"/>
      <c r="F1020" s="5">
        <f t="shared" si="128"/>
        <v>13</v>
      </c>
      <c r="G1020" s="5" t="str">
        <f t="shared" si="129"/>
        <v>8</v>
      </c>
      <c r="H1020" s="81">
        <f>IFERROR(VLOOKUP(B1020,'1º SEM 2019'!$B:$I,8,0),0)</f>
        <v>-30200</v>
      </c>
      <c r="I1020" s="81">
        <f>IFERROR(VLOOKUP(B1020,'07.2019'!$B$10:$J$954,8,0),0)</f>
        <v>-300000</v>
      </c>
      <c r="J1020" s="81">
        <f>IFERROR(VLOOKUP(B1020,'08.2019'!$B$10:$J$983,8,0),0)</f>
        <v>-300300</v>
      </c>
      <c r="K1020" s="82">
        <f t="shared" si="132"/>
        <v>-300</v>
      </c>
      <c r="L1020" s="81">
        <f>IFERROR(VLOOKUP(B1020,'09.2019'!$B$12:$J$998,8,0),0)</f>
        <v>-403800</v>
      </c>
      <c r="M1020" s="82">
        <f t="shared" si="133"/>
        <v>-103500</v>
      </c>
      <c r="N1020" s="81">
        <f>IFERROR(VLOOKUP(B1020,'Balancete 10.2019'!$B$10:$J$1020,8,0),0)</f>
        <v>-539800</v>
      </c>
      <c r="O1020" s="82">
        <f t="shared" si="134"/>
        <v>-136000</v>
      </c>
      <c r="P1020" s="153">
        <f>IFERROR(VLOOKUP(B1020,'Balancete 11.2019'!$B$11:$I$1020,8,0),0)</f>
        <v>-541320</v>
      </c>
      <c r="Q1020" s="82">
        <f t="shared" si="135"/>
        <v>-1520</v>
      </c>
      <c r="R1020" s="153">
        <f>IFERROR(VLOOKUP(B1020,'Balancete 12.2019'!$B$10:$I$1033,8,0),0)</f>
        <v>-541410.41</v>
      </c>
      <c r="S1020" s="82">
        <f t="shared" si="130"/>
        <v>-90.410000000032596</v>
      </c>
      <c r="T1020" s="85">
        <f t="shared" si="131"/>
        <v>-0.94051973684208379</v>
      </c>
      <c r="U1020" s="153">
        <f>IFERROR(VLOOKUP(B1020,'Balancete acumulado 2019'!$B$10:$I$1047,8,0),0)</f>
        <v>-571610.41</v>
      </c>
    </row>
    <row r="1021" spans="1:21" hidden="1">
      <c r="A1021"/>
      <c r="B1021" s="35" t="s">
        <v>5329</v>
      </c>
      <c r="C1021" s="34" t="s">
        <v>1</v>
      </c>
      <c r="D1021" s="35" t="s">
        <v>5330</v>
      </c>
      <c r="E1021" s="139"/>
      <c r="F1021" s="5">
        <f t="shared" si="128"/>
        <v>13</v>
      </c>
      <c r="G1021" s="5" t="str">
        <f t="shared" si="129"/>
        <v>8</v>
      </c>
      <c r="H1021" s="81">
        <f>IFERROR(VLOOKUP(B1021,'1º SEM 2019'!$B:$I,8,0),0)</f>
        <v>-30200</v>
      </c>
      <c r="I1021" s="81">
        <f>IFERROR(VLOOKUP(B1021,'07.2019'!$B$10:$J$954,8,0),0)</f>
        <v>-300000</v>
      </c>
      <c r="J1021" s="81">
        <f>IFERROR(VLOOKUP(B1021,'08.2019'!$B$10:$J$983,8,0),0)</f>
        <v>-300300</v>
      </c>
      <c r="K1021" s="82">
        <f t="shared" si="132"/>
        <v>-300</v>
      </c>
      <c r="L1021" s="81">
        <f>IFERROR(VLOOKUP(B1021,'09.2019'!$B$12:$J$998,8,0),0)</f>
        <v>-403800</v>
      </c>
      <c r="M1021" s="82">
        <f t="shared" si="133"/>
        <v>-103500</v>
      </c>
      <c r="N1021" s="81">
        <f>IFERROR(VLOOKUP(B1021,'Balancete 10.2019'!$B$10:$J$1020,8,0),0)</f>
        <v>-539800</v>
      </c>
      <c r="O1021" s="82">
        <f t="shared" si="134"/>
        <v>-136000</v>
      </c>
      <c r="P1021" s="153">
        <f>IFERROR(VLOOKUP(B1021,'Balancete 11.2019'!$B$11:$I$1020,8,0),0)</f>
        <v>-541320</v>
      </c>
      <c r="Q1021" s="82">
        <f t="shared" si="135"/>
        <v>-1520</v>
      </c>
      <c r="R1021" s="153">
        <f>IFERROR(VLOOKUP(B1021,'Balancete 12.2019'!$B$10:$I$1033,8,0),0)</f>
        <v>-541410.41</v>
      </c>
      <c r="S1021" s="82">
        <f t="shared" si="130"/>
        <v>-90.410000000032596</v>
      </c>
      <c r="T1021" s="85">
        <f t="shared" si="131"/>
        <v>-0.94051973684208379</v>
      </c>
      <c r="U1021" s="153">
        <f>IFERROR(VLOOKUP(B1021,'Balancete acumulado 2019'!$B$10:$I$1047,8,0),0)</f>
        <v>-571610.41</v>
      </c>
    </row>
    <row r="1022" spans="1:21">
      <c r="A1022"/>
      <c r="B1022" s="35" t="s">
        <v>5331</v>
      </c>
      <c r="C1022" s="34" t="s">
        <v>5332</v>
      </c>
      <c r="D1022" s="35" t="s">
        <v>5333</v>
      </c>
      <c r="E1022" s="139" t="s">
        <v>6069</v>
      </c>
      <c r="F1022" s="5">
        <f t="shared" si="128"/>
        <v>18</v>
      </c>
      <c r="G1022" s="5" t="str">
        <f t="shared" si="129"/>
        <v>8</v>
      </c>
      <c r="H1022" s="81">
        <f>IFERROR(VLOOKUP(B1022,'1º SEM 2019'!$B:$I,8,0),0)</f>
        <v>-30200</v>
      </c>
      <c r="I1022" s="81">
        <f>IFERROR(VLOOKUP(B1022,'07.2019'!$B$10:$J$954,8,0),0)</f>
        <v>-300000</v>
      </c>
      <c r="J1022" s="81">
        <f>IFERROR(VLOOKUP(B1022,'08.2019'!$B$10:$J$983,8,0),0)</f>
        <v>-300300</v>
      </c>
      <c r="K1022" s="82">
        <f t="shared" si="132"/>
        <v>-300</v>
      </c>
      <c r="L1022" s="81">
        <f>IFERROR(VLOOKUP(B1022,'09.2019'!$B$12:$J$998,8,0),0)</f>
        <v>-403800</v>
      </c>
      <c r="M1022" s="82">
        <f t="shared" si="133"/>
        <v>-103500</v>
      </c>
      <c r="N1022" s="81">
        <f>IFERROR(VLOOKUP(B1022,'Balancete 10.2019'!$B$10:$J$1020,8,0),0)</f>
        <v>-539800</v>
      </c>
      <c r="O1022" s="82">
        <f t="shared" si="134"/>
        <v>-136000</v>
      </c>
      <c r="P1022" s="153">
        <f>IFERROR(VLOOKUP(B1022,'Balancete 11.2019'!$B$11:$I$1020,8,0),0)</f>
        <v>-541320</v>
      </c>
      <c r="Q1022" s="82">
        <f t="shared" si="135"/>
        <v>-1520</v>
      </c>
      <c r="R1022" s="153">
        <f>IFERROR(VLOOKUP(B1022,'Balancete 12.2019'!$B$10:$I$1033,8,0),0)</f>
        <v>-541410.41</v>
      </c>
      <c r="S1022" s="82">
        <f t="shared" si="130"/>
        <v>-90.410000000032596</v>
      </c>
      <c r="T1022" s="85">
        <f t="shared" si="131"/>
        <v>-0.94051973684208379</v>
      </c>
      <c r="U1022" s="153">
        <f>IFERROR(VLOOKUP(B1022,'Balancete acumulado 2019'!$B$10:$I$1047,8,0),0)</f>
        <v>-571610.41</v>
      </c>
    </row>
    <row r="1023" spans="1:21" hidden="1">
      <c r="A1023"/>
      <c r="B1023" s="35" t="s">
        <v>5334</v>
      </c>
      <c r="C1023" s="34" t="s">
        <v>1</v>
      </c>
      <c r="D1023" s="35" t="s">
        <v>5335</v>
      </c>
      <c r="E1023" s="139"/>
      <c r="F1023" s="5">
        <f t="shared" si="128"/>
        <v>13</v>
      </c>
      <c r="G1023" s="5" t="str">
        <f t="shared" si="129"/>
        <v>8</v>
      </c>
      <c r="H1023" s="81">
        <f>IFERROR(VLOOKUP(B1023,'1º SEM 2019'!$B:$I,8,0),0)</f>
        <v>-2493.4299999999998</v>
      </c>
      <c r="I1023" s="81">
        <f>IFERROR(VLOOKUP(B1023,'07.2019'!$B$10:$J$954,8,0),0)</f>
        <v>0</v>
      </c>
      <c r="J1023" s="81">
        <f>IFERROR(VLOOKUP(B1023,'08.2019'!$B$10:$J$983,8,0),0)</f>
        <v>0</v>
      </c>
      <c r="K1023" s="82">
        <f t="shared" si="132"/>
        <v>0</v>
      </c>
      <c r="L1023" s="81">
        <f>IFERROR(VLOOKUP(B1023,'09.2019'!$B$12:$J$998,8,0),0)</f>
        <v>0</v>
      </c>
      <c r="M1023" s="82">
        <f t="shared" si="133"/>
        <v>0</v>
      </c>
      <c r="N1023" s="81">
        <f>IFERROR(VLOOKUP(B1023,'Balancete 10.2019'!$B$10:$J$1020,8,0),0)</f>
        <v>0</v>
      </c>
      <c r="O1023" s="82">
        <f t="shared" si="134"/>
        <v>0</v>
      </c>
      <c r="P1023" s="153">
        <f>IFERROR(VLOOKUP(B1023,'Balancete 11.2019'!$B$11:$I$1020,8,0),0)</f>
        <v>-300000</v>
      </c>
      <c r="Q1023" s="82">
        <f t="shared" si="135"/>
        <v>-300000</v>
      </c>
      <c r="R1023" s="153">
        <f>IFERROR(VLOOKUP(B1023,'Balancete 12.2019'!$B$10:$I$1033,8,0),0)</f>
        <v>-327210.09000000003</v>
      </c>
      <c r="S1023" s="82">
        <f t="shared" si="130"/>
        <v>-27210.090000000026</v>
      </c>
      <c r="T1023" s="85">
        <f t="shared" si="131"/>
        <v>-0.90929969999999993</v>
      </c>
      <c r="U1023" s="153">
        <f>IFERROR(VLOOKUP(B1023,'Balancete acumulado 2019'!$B$10:$I$1047,8,0),0)</f>
        <v>-329703.52</v>
      </c>
    </row>
    <row r="1024" spans="1:21" hidden="1">
      <c r="A1024"/>
      <c r="B1024" s="35" t="s">
        <v>5336</v>
      </c>
      <c r="C1024" s="34" t="s">
        <v>1</v>
      </c>
      <c r="D1024" s="35" t="s">
        <v>5337</v>
      </c>
      <c r="E1024" s="139"/>
      <c r="F1024" s="5">
        <f t="shared" si="128"/>
        <v>13</v>
      </c>
      <c r="G1024" s="5" t="str">
        <f t="shared" si="129"/>
        <v>8</v>
      </c>
      <c r="H1024" s="81">
        <f>IFERROR(VLOOKUP(B1024,'1º SEM 2019'!$B:$I,8,0),0)</f>
        <v>-2493.4299999999998</v>
      </c>
      <c r="I1024" s="81">
        <f>IFERROR(VLOOKUP(B1024,'07.2019'!$B$10:$J$954,8,0),0)</f>
        <v>0</v>
      </c>
      <c r="J1024" s="81">
        <f>IFERROR(VLOOKUP(B1024,'08.2019'!$B$10:$J$983,8,0),0)</f>
        <v>0</v>
      </c>
      <c r="K1024" s="82">
        <f t="shared" si="132"/>
        <v>0</v>
      </c>
      <c r="L1024" s="81">
        <f>IFERROR(VLOOKUP(B1024,'09.2019'!$B$12:$J$998,8,0),0)</f>
        <v>0</v>
      </c>
      <c r="M1024" s="82">
        <f t="shared" si="133"/>
        <v>0</v>
      </c>
      <c r="N1024" s="81">
        <f>IFERROR(VLOOKUP(B1024,'Balancete 10.2019'!$B$10:$J$1020,8,0),0)</f>
        <v>0</v>
      </c>
      <c r="O1024" s="82">
        <f t="shared" si="134"/>
        <v>0</v>
      </c>
      <c r="P1024" s="153">
        <f>IFERROR(VLOOKUP(B1024,'Balancete 11.2019'!$B$11:$I$1020,8,0),0)</f>
        <v>0</v>
      </c>
      <c r="Q1024" s="82">
        <f t="shared" si="135"/>
        <v>0</v>
      </c>
      <c r="R1024" s="153">
        <f>IFERROR(VLOOKUP(B1024,'Balancete 12.2019'!$B$10:$I$1033,8,0),0)</f>
        <v>-2210.09</v>
      </c>
      <c r="S1024" s="82">
        <f t="shared" si="130"/>
        <v>-2210.09</v>
      </c>
      <c r="T1024" s="85">
        <f t="shared" si="131"/>
        <v>0</v>
      </c>
      <c r="U1024" s="153">
        <f>IFERROR(VLOOKUP(B1024,'Balancete acumulado 2019'!$B$10:$I$1047,8,0),0)</f>
        <v>-4703.5200000000004</v>
      </c>
    </row>
    <row r="1025" spans="1:21">
      <c r="A1025"/>
      <c r="B1025" s="35" t="s">
        <v>5338</v>
      </c>
      <c r="C1025" s="34" t="s">
        <v>5339</v>
      </c>
      <c r="D1025" s="35" t="s">
        <v>5340</v>
      </c>
      <c r="E1025" s="139" t="s">
        <v>6069</v>
      </c>
      <c r="F1025" s="5">
        <f t="shared" si="128"/>
        <v>18</v>
      </c>
      <c r="G1025" s="5" t="str">
        <f t="shared" si="129"/>
        <v>8</v>
      </c>
      <c r="H1025" s="81">
        <f>IFERROR(VLOOKUP(B1025,'1º SEM 2019'!$B:$I,8,0),0)</f>
        <v>-2493.4299999999998</v>
      </c>
      <c r="I1025" s="81">
        <f>IFERROR(VLOOKUP(B1025,'07.2019'!$B$10:$J$954,8,0),0)</f>
        <v>0</v>
      </c>
      <c r="J1025" s="81">
        <f>IFERROR(VLOOKUP(B1025,'08.2019'!$B$10:$J$983,8,0),0)</f>
        <v>0</v>
      </c>
      <c r="K1025" s="82">
        <f t="shared" si="132"/>
        <v>0</v>
      </c>
      <c r="L1025" s="81">
        <f>IFERROR(VLOOKUP(B1025,'09.2019'!$B$12:$J$998,8,0),0)</f>
        <v>0</v>
      </c>
      <c r="M1025" s="82">
        <f t="shared" si="133"/>
        <v>0</v>
      </c>
      <c r="N1025" s="81">
        <f>IFERROR(VLOOKUP(B1025,'Balancete 10.2019'!$B$10:$J$1020,8,0),0)</f>
        <v>0</v>
      </c>
      <c r="O1025" s="82">
        <f t="shared" si="134"/>
        <v>0</v>
      </c>
      <c r="P1025" s="153">
        <f>IFERROR(VLOOKUP(B1025,'Balancete 11.2019'!$B$11:$I$1020,8,0),0)</f>
        <v>0</v>
      </c>
      <c r="Q1025" s="82">
        <f t="shared" si="135"/>
        <v>0</v>
      </c>
      <c r="R1025" s="153">
        <f>IFERROR(VLOOKUP(B1025,'Balancete 12.2019'!$B$10:$I$1033,8,0),0)</f>
        <v>-2210.09</v>
      </c>
      <c r="S1025" s="82">
        <f t="shared" si="130"/>
        <v>-2210.09</v>
      </c>
      <c r="T1025" s="85">
        <f t="shared" si="131"/>
        <v>0</v>
      </c>
      <c r="U1025" s="153">
        <f>IFERROR(VLOOKUP(B1025,'Balancete acumulado 2019'!$B$10:$I$1047,8,0),0)</f>
        <v>-4703.5200000000004</v>
      </c>
    </row>
    <row r="1026" spans="1:21" hidden="1">
      <c r="A1026"/>
      <c r="B1026" s="35" t="s">
        <v>5877</v>
      </c>
      <c r="C1026" s="34" t="s">
        <v>1</v>
      </c>
      <c r="D1026" s="35" t="s">
        <v>5878</v>
      </c>
      <c r="E1026" s="139"/>
      <c r="F1026" s="5">
        <f t="shared" si="128"/>
        <v>13</v>
      </c>
      <c r="G1026" s="5" t="str">
        <f t="shared" si="129"/>
        <v>8</v>
      </c>
      <c r="H1026" s="81">
        <f>IFERROR(VLOOKUP(B1026,'1º SEM 2019'!$B:$I,8,0),0)</f>
        <v>0</v>
      </c>
      <c r="I1026" s="81">
        <f>IFERROR(VLOOKUP(B1026,'07.2019'!$B$10:$J$954,8,0),0)</f>
        <v>0</v>
      </c>
      <c r="J1026" s="81">
        <f>IFERROR(VLOOKUP(B1026,'08.2019'!$B$10:$J$983,8,0),0)</f>
        <v>0</v>
      </c>
      <c r="K1026" s="82">
        <f t="shared" si="132"/>
        <v>0</v>
      </c>
      <c r="L1026" s="81">
        <f>IFERROR(VLOOKUP(B1026,'09.2019'!$B$12:$J$998,8,0),0)</f>
        <v>0</v>
      </c>
      <c r="M1026" s="82">
        <f t="shared" si="133"/>
        <v>0</v>
      </c>
      <c r="N1026" s="81">
        <f>IFERROR(VLOOKUP(B1026,'Balancete 10.2019'!$B$10:$J$1020,8,0),0)</f>
        <v>0</v>
      </c>
      <c r="O1026" s="82">
        <f t="shared" si="134"/>
        <v>0</v>
      </c>
      <c r="P1026" s="153">
        <f>IFERROR(VLOOKUP(B1026,'Balancete 11.2019'!$B$11:$I$1020,8,0),0)</f>
        <v>-300000</v>
      </c>
      <c r="Q1026" s="82">
        <f t="shared" si="135"/>
        <v>-300000</v>
      </c>
      <c r="R1026" s="153">
        <f>IFERROR(VLOOKUP(B1026,'Balancete 12.2019'!$B$10:$I$1033,8,0),0)</f>
        <v>-325000</v>
      </c>
      <c r="S1026" s="82">
        <f t="shared" si="130"/>
        <v>-25000</v>
      </c>
      <c r="T1026" s="85">
        <f t="shared" si="131"/>
        <v>-0.91666666666666663</v>
      </c>
      <c r="U1026" s="153">
        <f>IFERROR(VLOOKUP(B1026,'Balancete acumulado 2019'!$B$10:$I$1047,8,0),0)</f>
        <v>-325000</v>
      </c>
    </row>
    <row r="1027" spans="1:21" hidden="1">
      <c r="A1027"/>
      <c r="B1027" s="35" t="s">
        <v>5879</v>
      </c>
      <c r="C1027" s="34" t="s">
        <v>1</v>
      </c>
      <c r="D1027" s="35" t="s">
        <v>5880</v>
      </c>
      <c r="E1027" s="139"/>
      <c r="F1027" s="5">
        <f t="shared" si="128"/>
        <v>13</v>
      </c>
      <c r="G1027" s="5" t="str">
        <f t="shared" si="129"/>
        <v>8</v>
      </c>
      <c r="H1027" s="81">
        <f>IFERROR(VLOOKUP(B1027,'1º SEM 2019'!$B:$I,8,0),0)</f>
        <v>0</v>
      </c>
      <c r="I1027" s="81">
        <f>IFERROR(VLOOKUP(B1027,'07.2019'!$B$10:$J$954,8,0),0)</f>
        <v>0</v>
      </c>
      <c r="J1027" s="81">
        <f>IFERROR(VLOOKUP(B1027,'08.2019'!$B$10:$J$983,8,0),0)</f>
        <v>0</v>
      </c>
      <c r="K1027" s="82">
        <f t="shared" si="132"/>
        <v>0</v>
      </c>
      <c r="L1027" s="81">
        <f>IFERROR(VLOOKUP(B1027,'09.2019'!$B$12:$J$998,8,0),0)</f>
        <v>0</v>
      </c>
      <c r="M1027" s="82">
        <f t="shared" si="133"/>
        <v>0</v>
      </c>
      <c r="N1027" s="81">
        <f>IFERROR(VLOOKUP(B1027,'Balancete 10.2019'!$B$10:$J$1020,8,0),0)</f>
        <v>0</v>
      </c>
      <c r="O1027" s="82">
        <f t="shared" si="134"/>
        <v>0</v>
      </c>
      <c r="P1027" s="153">
        <f>IFERROR(VLOOKUP(B1027,'Balancete 11.2019'!$B$11:$I$1020,8,0),0)</f>
        <v>-300000</v>
      </c>
      <c r="Q1027" s="82">
        <f t="shared" si="135"/>
        <v>-300000</v>
      </c>
      <c r="R1027" s="153">
        <f>IFERROR(VLOOKUP(B1027,'Balancete 12.2019'!$B$10:$I$1033,8,0),0)</f>
        <v>-325000</v>
      </c>
      <c r="S1027" s="82">
        <f t="shared" si="130"/>
        <v>-25000</v>
      </c>
      <c r="T1027" s="85">
        <f t="shared" si="131"/>
        <v>-0.91666666666666663</v>
      </c>
      <c r="U1027" s="153">
        <f>IFERROR(VLOOKUP(B1027,'Balancete acumulado 2019'!$B$10:$I$1047,8,0),0)</f>
        <v>-325000</v>
      </c>
    </row>
    <row r="1028" spans="1:21">
      <c r="A1028"/>
      <c r="B1028" s="35" t="s">
        <v>5881</v>
      </c>
      <c r="C1028" s="34" t="s">
        <v>5882</v>
      </c>
      <c r="D1028" s="35" t="s">
        <v>4784</v>
      </c>
      <c r="E1028" s="139" t="s">
        <v>6069</v>
      </c>
      <c r="F1028" s="5">
        <f t="shared" ref="F1028:F1091" si="136">LEN(B1028)</f>
        <v>18</v>
      </c>
      <c r="G1028" s="5" t="str">
        <f t="shared" ref="G1028:G1091" si="137">LEFT(B1028)</f>
        <v>8</v>
      </c>
      <c r="H1028" s="81">
        <f>IFERROR(VLOOKUP(B1028,'1º SEM 2019'!$B:$I,8,0),0)</f>
        <v>0</v>
      </c>
      <c r="I1028" s="81">
        <f>IFERROR(VLOOKUP(B1028,'07.2019'!$B$10:$J$954,8,0),0)</f>
        <v>0</v>
      </c>
      <c r="J1028" s="81">
        <f>IFERROR(VLOOKUP(B1028,'08.2019'!$B$10:$J$983,8,0),0)</f>
        <v>0</v>
      </c>
      <c r="K1028" s="82">
        <f t="shared" si="132"/>
        <v>0</v>
      </c>
      <c r="L1028" s="81">
        <f>IFERROR(VLOOKUP(B1028,'09.2019'!$B$12:$J$998,8,0),0)</f>
        <v>0</v>
      </c>
      <c r="M1028" s="82">
        <f t="shared" si="133"/>
        <v>0</v>
      </c>
      <c r="N1028" s="81">
        <f>IFERROR(VLOOKUP(B1028,'Balancete 10.2019'!$B$10:$J$1020,8,0),0)</f>
        <v>0</v>
      </c>
      <c r="O1028" s="82">
        <f t="shared" si="134"/>
        <v>0</v>
      </c>
      <c r="P1028" s="153">
        <f>IFERROR(VLOOKUP(B1028,'Balancete 11.2019'!$B$11:$I$1020,8,0),0)</f>
        <v>-300000</v>
      </c>
      <c r="Q1028" s="82">
        <f t="shared" si="135"/>
        <v>-300000</v>
      </c>
      <c r="R1028" s="153">
        <f>IFERROR(VLOOKUP(B1028,'Balancete 12.2019'!$B$10:$I$1033,8,0),0)</f>
        <v>-325000</v>
      </c>
      <c r="S1028" s="82">
        <f t="shared" ref="S1028:S1091" si="138">R1028-P1028</f>
        <v>-25000</v>
      </c>
      <c r="T1028" s="85">
        <f t="shared" ref="T1028:T1091" si="139">IFERROR(S1028/Q1028-1,0)</f>
        <v>-0.91666666666666663</v>
      </c>
      <c r="U1028" s="153">
        <f>IFERROR(VLOOKUP(B1028,'Balancete acumulado 2019'!$B$10:$I$1047,8,0),0)</f>
        <v>-325000</v>
      </c>
    </row>
    <row r="1029" spans="1:21" hidden="1">
      <c r="A1029"/>
      <c r="B1029" s="35" t="s">
        <v>5341</v>
      </c>
      <c r="C1029" s="34" t="s">
        <v>1</v>
      </c>
      <c r="D1029" s="35" t="s">
        <v>5342</v>
      </c>
      <c r="E1029" s="39"/>
      <c r="F1029" s="5">
        <f t="shared" si="136"/>
        <v>13</v>
      </c>
      <c r="G1029" s="5" t="str">
        <f t="shared" si="137"/>
        <v>8</v>
      </c>
      <c r="H1029" s="81">
        <f>IFERROR(VLOOKUP(B1029,'1º SEM 2019'!$B:$I,8,0),0)</f>
        <v>-350415.19</v>
      </c>
      <c r="I1029" s="81">
        <f>IFERROR(VLOOKUP(B1029,'07.2019'!$B$10:$J$954,8,0),0)</f>
        <v>-30359.38</v>
      </c>
      <c r="J1029" s="81">
        <f>IFERROR(VLOOKUP(B1029,'08.2019'!$B$10:$J$983,8,0),0)</f>
        <v>-76130.44</v>
      </c>
      <c r="K1029" s="82">
        <f t="shared" si="132"/>
        <v>-45771.06</v>
      </c>
      <c r="L1029" s="81">
        <f>IFERROR(VLOOKUP(B1029,'09.2019'!$B$12:$J$998,8,0),0)</f>
        <v>-200001.14</v>
      </c>
      <c r="M1029" s="82">
        <f t="shared" si="133"/>
        <v>-123870.70000000001</v>
      </c>
      <c r="N1029" s="81">
        <f>IFERROR(VLOOKUP(B1029,'Balancete 10.2019'!$B$10:$J$1020,8,0),0)</f>
        <v>-246244.8</v>
      </c>
      <c r="O1029" s="82">
        <f t="shared" si="134"/>
        <v>-46243.659999999974</v>
      </c>
      <c r="P1029" s="153">
        <f>IFERROR(VLOOKUP(B1029,'Balancete 11.2019'!$B$11:$I$1020,8,0),0)</f>
        <v>-295233.65000000002</v>
      </c>
      <c r="Q1029" s="82">
        <f t="shared" si="135"/>
        <v>-48988.850000000035</v>
      </c>
      <c r="R1029" s="153">
        <f>IFERROR(VLOOKUP(B1029,'Balancete 12.2019'!$B$10:$I$1033,8,0),0)</f>
        <v>-629773.17000000004</v>
      </c>
      <c r="S1029" s="82">
        <f t="shared" si="138"/>
        <v>-334539.52000000002</v>
      </c>
      <c r="T1029" s="85">
        <f t="shared" si="139"/>
        <v>5.8288910639870046</v>
      </c>
      <c r="U1029" s="153">
        <f>IFERROR(VLOOKUP(B1029,'Balancete acumulado 2019'!$B$10:$I$1047,8,0),0)</f>
        <v>-980188.36</v>
      </c>
    </row>
    <row r="1030" spans="1:21" hidden="1">
      <c r="A1030"/>
      <c r="B1030" s="35" t="s">
        <v>5343</v>
      </c>
      <c r="C1030" s="34" t="s">
        <v>1</v>
      </c>
      <c r="D1030" s="35" t="s">
        <v>5344</v>
      </c>
      <c r="E1030" s="39"/>
      <c r="F1030" s="5">
        <f t="shared" si="136"/>
        <v>13</v>
      </c>
      <c r="G1030" s="5" t="str">
        <f t="shared" si="137"/>
        <v>8</v>
      </c>
      <c r="H1030" s="81">
        <f>IFERROR(VLOOKUP(B1030,'1º SEM 2019'!$B:$I,8,0),0)</f>
        <v>-185902.21</v>
      </c>
      <c r="I1030" s="81">
        <f>IFERROR(VLOOKUP(B1030,'07.2019'!$B$10:$J$954,8,0),0)</f>
        <v>0</v>
      </c>
      <c r="J1030" s="81">
        <f>IFERROR(VLOOKUP(B1030,'08.2019'!$B$10:$J$983,8,0),0)</f>
        <v>0</v>
      </c>
      <c r="K1030" s="82">
        <f t="shared" si="132"/>
        <v>0</v>
      </c>
      <c r="L1030" s="81">
        <f>IFERROR(VLOOKUP(B1030,'09.2019'!$B$12:$J$998,8,0),0)</f>
        <v>-71205.41</v>
      </c>
      <c r="M1030" s="82">
        <f t="shared" si="133"/>
        <v>-71205.41</v>
      </c>
      <c r="N1030" s="81">
        <f>IFERROR(VLOOKUP(B1030,'Balancete 10.2019'!$B$10:$J$1020,8,0),0)</f>
        <v>-71205.41</v>
      </c>
      <c r="O1030" s="82">
        <f t="shared" si="134"/>
        <v>0</v>
      </c>
      <c r="P1030" s="153">
        <f>IFERROR(VLOOKUP(B1030,'Balancete 11.2019'!$B$11:$I$1020,8,0),0)</f>
        <v>-71205.41</v>
      </c>
      <c r="Q1030" s="82">
        <f t="shared" si="135"/>
        <v>0</v>
      </c>
      <c r="R1030" s="153">
        <f>IFERROR(VLOOKUP(B1030,'Balancete 12.2019'!$B$10:$I$1033,8,0),0)</f>
        <v>-157253.09</v>
      </c>
      <c r="S1030" s="82">
        <f t="shared" si="138"/>
        <v>-86047.679999999993</v>
      </c>
      <c r="T1030" s="85">
        <f t="shared" si="139"/>
        <v>0</v>
      </c>
      <c r="U1030" s="153">
        <f>IFERROR(VLOOKUP(B1030,'Balancete acumulado 2019'!$B$10:$I$1047,8,0),0)</f>
        <v>-343155.3</v>
      </c>
    </row>
    <row r="1031" spans="1:21" hidden="1">
      <c r="A1031"/>
      <c r="B1031" s="35" t="s">
        <v>5345</v>
      </c>
      <c r="C1031" s="34" t="s">
        <v>1</v>
      </c>
      <c r="D1031" s="35" t="s">
        <v>5346</v>
      </c>
      <c r="E1031" s="139"/>
      <c r="F1031" s="5">
        <f t="shared" si="136"/>
        <v>13</v>
      </c>
      <c r="G1031" s="5" t="str">
        <f t="shared" si="137"/>
        <v>8</v>
      </c>
      <c r="H1031" s="81">
        <f>IFERROR(VLOOKUP(B1031,'1º SEM 2019'!$B:$I,8,0),0)</f>
        <v>-111688.88</v>
      </c>
      <c r="I1031" s="81">
        <f>IFERROR(VLOOKUP(B1031,'07.2019'!$B$10:$J$954,8,0),0)</f>
        <v>0</v>
      </c>
      <c r="J1031" s="81">
        <f>IFERROR(VLOOKUP(B1031,'08.2019'!$B$10:$J$983,8,0),0)</f>
        <v>0</v>
      </c>
      <c r="K1031" s="82">
        <f t="shared" si="132"/>
        <v>0</v>
      </c>
      <c r="L1031" s="81">
        <f>IFERROR(VLOOKUP(B1031,'09.2019'!$B$12:$J$998,8,0),0)</f>
        <v>-42253.38</v>
      </c>
      <c r="M1031" s="82">
        <f t="shared" si="133"/>
        <v>-42253.38</v>
      </c>
      <c r="N1031" s="81">
        <f>IFERROR(VLOOKUP(B1031,'Balancete 10.2019'!$B$10:$J$1020,8,0),0)</f>
        <v>-42253.38</v>
      </c>
      <c r="O1031" s="82">
        <f t="shared" si="134"/>
        <v>0</v>
      </c>
      <c r="P1031" s="153">
        <f>IFERROR(VLOOKUP(B1031,'Balancete 11.2019'!$B$11:$I$1020,8,0),0)</f>
        <v>-42253.38</v>
      </c>
      <c r="Q1031" s="82">
        <f t="shared" si="135"/>
        <v>0</v>
      </c>
      <c r="R1031" s="153">
        <f>IFERROR(VLOOKUP(B1031,'Balancete 12.2019'!$B$10:$I$1033,8,0),0)</f>
        <v>-93783.18</v>
      </c>
      <c r="S1031" s="82">
        <f t="shared" si="138"/>
        <v>-51529.799999999996</v>
      </c>
      <c r="T1031" s="85">
        <f t="shared" si="139"/>
        <v>0</v>
      </c>
      <c r="U1031" s="153">
        <f>IFERROR(VLOOKUP(B1031,'Balancete acumulado 2019'!$B$10:$I$1047,8,0),0)</f>
        <v>-205472.06</v>
      </c>
    </row>
    <row r="1032" spans="1:21" hidden="1">
      <c r="A1032"/>
      <c r="B1032" s="35" t="s">
        <v>5347</v>
      </c>
      <c r="C1032" s="34" t="s">
        <v>1</v>
      </c>
      <c r="D1032" s="35" t="s">
        <v>5348</v>
      </c>
      <c r="E1032" s="139"/>
      <c r="F1032" s="5">
        <f t="shared" si="136"/>
        <v>13</v>
      </c>
      <c r="G1032" s="5" t="str">
        <f t="shared" si="137"/>
        <v>8</v>
      </c>
      <c r="H1032" s="81">
        <f>IFERROR(VLOOKUP(B1032,'1º SEM 2019'!$B:$I,8,0),0)</f>
        <v>-111688.88</v>
      </c>
      <c r="I1032" s="81">
        <f>IFERROR(VLOOKUP(B1032,'07.2019'!$B$10:$J$954,8,0),0)</f>
        <v>0</v>
      </c>
      <c r="J1032" s="81">
        <f>IFERROR(VLOOKUP(B1032,'08.2019'!$B$10:$J$983,8,0),0)</f>
        <v>0</v>
      </c>
      <c r="K1032" s="82">
        <f t="shared" si="132"/>
        <v>0</v>
      </c>
      <c r="L1032" s="81">
        <f>IFERROR(VLOOKUP(B1032,'09.2019'!$B$12:$J$998,8,0),0)</f>
        <v>-42253.38</v>
      </c>
      <c r="M1032" s="82">
        <f t="shared" si="133"/>
        <v>-42253.38</v>
      </c>
      <c r="N1032" s="81">
        <f>IFERROR(VLOOKUP(B1032,'Balancete 10.2019'!$B$10:$J$1020,8,0),0)</f>
        <v>-42253.38</v>
      </c>
      <c r="O1032" s="82">
        <f t="shared" si="134"/>
        <v>0</v>
      </c>
      <c r="P1032" s="153">
        <f>IFERROR(VLOOKUP(B1032,'Balancete 11.2019'!$B$11:$I$1020,8,0),0)</f>
        <v>-42253.38</v>
      </c>
      <c r="Q1032" s="82">
        <f t="shared" si="135"/>
        <v>0</v>
      </c>
      <c r="R1032" s="153">
        <f>IFERROR(VLOOKUP(B1032,'Balancete 12.2019'!$B$10:$I$1033,8,0),0)</f>
        <v>-93783.18</v>
      </c>
      <c r="S1032" s="82">
        <f t="shared" si="138"/>
        <v>-51529.799999999996</v>
      </c>
      <c r="T1032" s="85">
        <f t="shared" si="139"/>
        <v>0</v>
      </c>
      <c r="U1032" s="153">
        <f>IFERROR(VLOOKUP(B1032,'Balancete acumulado 2019'!$B$10:$I$1047,8,0),0)</f>
        <v>-205472.06</v>
      </c>
    </row>
    <row r="1033" spans="1:21">
      <c r="A1033"/>
      <c r="B1033" s="35" t="s">
        <v>5349</v>
      </c>
      <c r="C1033" s="34" t="s">
        <v>5350</v>
      </c>
      <c r="D1033" s="35" t="s">
        <v>5351</v>
      </c>
      <c r="E1033" s="139" t="s">
        <v>6070</v>
      </c>
      <c r="F1033" s="5">
        <f t="shared" si="136"/>
        <v>18</v>
      </c>
      <c r="G1033" s="5" t="str">
        <f t="shared" si="137"/>
        <v>8</v>
      </c>
      <c r="H1033" s="81">
        <f>IFERROR(VLOOKUP(B1033,'1º SEM 2019'!$B:$I,8,0),0)</f>
        <v>-111688.88</v>
      </c>
      <c r="I1033" s="81">
        <f>IFERROR(VLOOKUP(B1033,'07.2019'!$B$10:$J$954,8,0),0)</f>
        <v>0</v>
      </c>
      <c r="J1033" s="81">
        <f>IFERROR(VLOOKUP(B1033,'08.2019'!$B$10:$J$983,8,0),0)</f>
        <v>0</v>
      </c>
      <c r="K1033" s="82">
        <f t="shared" si="132"/>
        <v>0</v>
      </c>
      <c r="L1033" s="81">
        <f>IFERROR(VLOOKUP(B1033,'09.2019'!$B$12:$J$998,8,0),0)</f>
        <v>-42253.38</v>
      </c>
      <c r="M1033" s="82">
        <f t="shared" si="133"/>
        <v>-42253.38</v>
      </c>
      <c r="N1033" s="81">
        <f>IFERROR(VLOOKUP(B1033,'Balancete 10.2019'!$B$10:$J$1020,8,0),0)</f>
        <v>-42253.38</v>
      </c>
      <c r="O1033" s="82">
        <f t="shared" si="134"/>
        <v>0</v>
      </c>
      <c r="P1033" s="153">
        <f>IFERROR(VLOOKUP(B1033,'Balancete 11.2019'!$B$11:$I$1020,8,0),0)</f>
        <v>-42253.38</v>
      </c>
      <c r="Q1033" s="82">
        <f t="shared" si="135"/>
        <v>0</v>
      </c>
      <c r="R1033" s="153">
        <f>IFERROR(VLOOKUP(B1033,'Balancete 12.2019'!$B$10:$I$1033,8,0),0)</f>
        <v>-93783.18</v>
      </c>
      <c r="S1033" s="82">
        <f t="shared" si="138"/>
        <v>-51529.799999999996</v>
      </c>
      <c r="T1033" s="85">
        <f t="shared" si="139"/>
        <v>0</v>
      </c>
      <c r="U1033" s="153">
        <f>IFERROR(VLOOKUP(B1033,'Balancete acumulado 2019'!$B$10:$I$1047,8,0),0)</f>
        <v>-205472.06</v>
      </c>
    </row>
    <row r="1034" spans="1:21" hidden="1">
      <c r="A1034"/>
      <c r="B1034" s="35" t="s">
        <v>5352</v>
      </c>
      <c r="C1034" s="34" t="s">
        <v>1</v>
      </c>
      <c r="D1034" s="35" t="s">
        <v>5353</v>
      </c>
      <c r="E1034" s="139"/>
      <c r="F1034" s="5">
        <f t="shared" si="136"/>
        <v>13</v>
      </c>
      <c r="G1034" s="5" t="str">
        <f t="shared" si="137"/>
        <v>8</v>
      </c>
      <c r="H1034" s="81">
        <f>IFERROR(VLOOKUP(B1034,'1º SEM 2019'!$B:$I,8,0),0)</f>
        <v>-74213.33</v>
      </c>
      <c r="I1034" s="81">
        <f>IFERROR(VLOOKUP(B1034,'07.2019'!$B$10:$J$954,8,0),0)</f>
        <v>0</v>
      </c>
      <c r="J1034" s="81">
        <f>IFERROR(VLOOKUP(B1034,'08.2019'!$B$10:$J$983,8,0),0)</f>
        <v>0</v>
      </c>
      <c r="K1034" s="82">
        <f t="shared" si="132"/>
        <v>0</v>
      </c>
      <c r="L1034" s="81">
        <f>IFERROR(VLOOKUP(B1034,'09.2019'!$B$12:$J$998,8,0),0)</f>
        <v>-28952.03</v>
      </c>
      <c r="M1034" s="82">
        <f t="shared" si="133"/>
        <v>-28952.03</v>
      </c>
      <c r="N1034" s="81">
        <f>IFERROR(VLOOKUP(B1034,'Balancete 10.2019'!$B$10:$J$1020,8,0),0)</f>
        <v>-28952.03</v>
      </c>
      <c r="O1034" s="82">
        <f t="shared" si="134"/>
        <v>0</v>
      </c>
      <c r="P1034" s="153">
        <f>IFERROR(VLOOKUP(B1034,'Balancete 11.2019'!$B$11:$I$1020,8,0),0)</f>
        <v>-28952.03</v>
      </c>
      <c r="Q1034" s="82">
        <f t="shared" si="135"/>
        <v>0</v>
      </c>
      <c r="R1034" s="153">
        <f>IFERROR(VLOOKUP(B1034,'Balancete 12.2019'!$B$10:$I$1033,8,0),0)</f>
        <v>-63469.91</v>
      </c>
      <c r="S1034" s="82">
        <f t="shared" si="138"/>
        <v>-34517.880000000005</v>
      </c>
      <c r="T1034" s="85">
        <f t="shared" si="139"/>
        <v>0</v>
      </c>
      <c r="U1034" s="153">
        <f>IFERROR(VLOOKUP(B1034,'Balancete acumulado 2019'!$B$10:$I$1047,8,0),0)</f>
        <v>-137683.24</v>
      </c>
    </row>
    <row r="1035" spans="1:21" hidden="1">
      <c r="A1035"/>
      <c r="B1035" s="35" t="s">
        <v>5354</v>
      </c>
      <c r="C1035" s="34" t="s">
        <v>1</v>
      </c>
      <c r="D1035" s="35" t="s">
        <v>5355</v>
      </c>
      <c r="E1035" s="139"/>
      <c r="F1035" s="5">
        <f t="shared" si="136"/>
        <v>13</v>
      </c>
      <c r="G1035" s="5" t="str">
        <f t="shared" si="137"/>
        <v>8</v>
      </c>
      <c r="H1035" s="81">
        <f>IFERROR(VLOOKUP(B1035,'1º SEM 2019'!$B:$I,8,0),0)</f>
        <v>-74213.33</v>
      </c>
      <c r="I1035" s="81">
        <f>IFERROR(VLOOKUP(B1035,'07.2019'!$B$10:$J$954,8,0),0)</f>
        <v>0</v>
      </c>
      <c r="J1035" s="81">
        <f>IFERROR(VLOOKUP(B1035,'08.2019'!$B$10:$J$983,8,0),0)</f>
        <v>0</v>
      </c>
      <c r="K1035" s="82">
        <f t="shared" si="132"/>
        <v>0</v>
      </c>
      <c r="L1035" s="81">
        <f>IFERROR(VLOOKUP(B1035,'09.2019'!$B$12:$J$998,8,0),0)</f>
        <v>-28952.03</v>
      </c>
      <c r="M1035" s="82">
        <f t="shared" si="133"/>
        <v>-28952.03</v>
      </c>
      <c r="N1035" s="81">
        <f>IFERROR(VLOOKUP(B1035,'Balancete 10.2019'!$B$10:$J$1020,8,0),0)</f>
        <v>-28952.03</v>
      </c>
      <c r="O1035" s="82">
        <f t="shared" si="134"/>
        <v>0</v>
      </c>
      <c r="P1035" s="153">
        <f>IFERROR(VLOOKUP(B1035,'Balancete 11.2019'!$B$11:$I$1020,8,0),0)</f>
        <v>-28952.03</v>
      </c>
      <c r="Q1035" s="82">
        <f t="shared" si="135"/>
        <v>0</v>
      </c>
      <c r="R1035" s="153">
        <f>IFERROR(VLOOKUP(B1035,'Balancete 12.2019'!$B$10:$I$1033,8,0),0)</f>
        <v>-63469.91</v>
      </c>
      <c r="S1035" s="82">
        <f t="shared" si="138"/>
        <v>-34517.880000000005</v>
      </c>
      <c r="T1035" s="85">
        <f t="shared" si="139"/>
        <v>0</v>
      </c>
      <c r="U1035" s="153">
        <f>IFERROR(VLOOKUP(B1035,'Balancete acumulado 2019'!$B$10:$I$1047,8,0),0)</f>
        <v>-137683.24</v>
      </c>
    </row>
    <row r="1036" spans="1:21">
      <c r="A1036"/>
      <c r="B1036" s="35" t="s">
        <v>5356</v>
      </c>
      <c r="C1036" s="34" t="s">
        <v>5357</v>
      </c>
      <c r="D1036" s="35" t="s">
        <v>5358</v>
      </c>
      <c r="E1036" s="139" t="s">
        <v>6071</v>
      </c>
      <c r="F1036" s="5">
        <f t="shared" si="136"/>
        <v>18</v>
      </c>
      <c r="G1036" s="5" t="str">
        <f t="shared" si="137"/>
        <v>8</v>
      </c>
      <c r="H1036" s="81">
        <f>IFERROR(VLOOKUP(B1036,'1º SEM 2019'!$B:$I,8,0),0)</f>
        <v>-74213.33</v>
      </c>
      <c r="I1036" s="81">
        <f>IFERROR(VLOOKUP(B1036,'07.2019'!$B$10:$J$954,8,0),0)</f>
        <v>0</v>
      </c>
      <c r="J1036" s="81">
        <f>IFERROR(VLOOKUP(B1036,'08.2019'!$B$10:$J$983,8,0),0)</f>
        <v>0</v>
      </c>
      <c r="K1036" s="82">
        <f t="shared" si="132"/>
        <v>0</v>
      </c>
      <c r="L1036" s="81">
        <f>IFERROR(VLOOKUP(B1036,'09.2019'!$B$12:$J$998,8,0),0)</f>
        <v>-28952.03</v>
      </c>
      <c r="M1036" s="82">
        <f t="shared" si="133"/>
        <v>-28952.03</v>
      </c>
      <c r="N1036" s="81">
        <f>IFERROR(VLOOKUP(B1036,'Balancete 10.2019'!$B$10:$J$1020,8,0),0)</f>
        <v>-28952.03</v>
      </c>
      <c r="O1036" s="82">
        <f t="shared" si="134"/>
        <v>0</v>
      </c>
      <c r="P1036" s="153">
        <f>IFERROR(VLOOKUP(B1036,'Balancete 11.2019'!$B$11:$I$1020,8,0),0)</f>
        <v>-28952.03</v>
      </c>
      <c r="Q1036" s="82">
        <f t="shared" si="135"/>
        <v>0</v>
      </c>
      <c r="R1036" s="153">
        <f>IFERROR(VLOOKUP(B1036,'Balancete 12.2019'!$B$10:$I$1033,8,0),0)</f>
        <v>-63469.91</v>
      </c>
      <c r="S1036" s="82">
        <f t="shared" si="138"/>
        <v>-34517.880000000005</v>
      </c>
      <c r="T1036" s="85">
        <f t="shared" si="139"/>
        <v>0</v>
      </c>
      <c r="U1036" s="153">
        <f>IFERROR(VLOOKUP(B1036,'Balancete acumulado 2019'!$B$10:$I$1047,8,0),0)</f>
        <v>-137683.24</v>
      </c>
    </row>
    <row r="1037" spans="1:21" hidden="1">
      <c r="A1037"/>
      <c r="B1037" s="35" t="s">
        <v>5359</v>
      </c>
      <c r="C1037" s="34" t="s">
        <v>1</v>
      </c>
      <c r="D1037" s="35" t="s">
        <v>5360</v>
      </c>
      <c r="E1037" s="232"/>
      <c r="F1037" s="5">
        <f t="shared" si="136"/>
        <v>13</v>
      </c>
      <c r="G1037" s="5" t="str">
        <f t="shared" si="137"/>
        <v>8</v>
      </c>
      <c r="H1037" s="81">
        <f>IFERROR(VLOOKUP(B1037,'1º SEM 2019'!$B:$I,8,0),0)</f>
        <v>-164512.98000000001</v>
      </c>
      <c r="I1037" s="81">
        <f>IFERROR(VLOOKUP(B1037,'07.2019'!$B$10:$J$954,8,0),0)</f>
        <v>-30359.38</v>
      </c>
      <c r="J1037" s="81">
        <f>IFERROR(VLOOKUP(B1037,'08.2019'!$B$10:$J$983,8,0),0)</f>
        <v>-76130.44</v>
      </c>
      <c r="K1037" s="82">
        <f t="shared" si="132"/>
        <v>-45771.06</v>
      </c>
      <c r="L1037" s="81">
        <f>IFERROR(VLOOKUP(B1037,'09.2019'!$B$12:$J$998,8,0),0)</f>
        <v>-128795.73</v>
      </c>
      <c r="M1037" s="82">
        <f t="shared" si="133"/>
        <v>-52665.289999999994</v>
      </c>
      <c r="N1037" s="81">
        <f>IFERROR(VLOOKUP(B1037,'Balancete 10.2019'!$B$10:$J$1020,8,0),0)</f>
        <v>-175039.39</v>
      </c>
      <c r="O1037" s="82">
        <f t="shared" si="134"/>
        <v>-46243.660000000018</v>
      </c>
      <c r="P1037" s="153">
        <f>IFERROR(VLOOKUP(B1037,'Balancete 11.2019'!$B$11:$I$1020,8,0),0)</f>
        <v>-224028.24</v>
      </c>
      <c r="Q1037" s="82">
        <f t="shared" si="135"/>
        <v>-48988.849999999977</v>
      </c>
      <c r="R1037" s="153">
        <f>IFERROR(VLOOKUP(B1037,'Balancete 12.2019'!$B$10:$I$1033,8,0),0)</f>
        <v>-472520.08</v>
      </c>
      <c r="S1037" s="82">
        <f t="shared" si="138"/>
        <v>-248491.84000000003</v>
      </c>
      <c r="T1037" s="85">
        <f t="shared" si="139"/>
        <v>4.0724162743154846</v>
      </c>
      <c r="U1037" s="153">
        <f>IFERROR(VLOOKUP(B1037,'Balancete acumulado 2019'!$B$10:$I$1047,8,0),0)</f>
        <v>-637033.06000000006</v>
      </c>
    </row>
    <row r="1038" spans="1:21" hidden="1">
      <c r="A1038"/>
      <c r="B1038" s="35" t="s">
        <v>5361</v>
      </c>
      <c r="C1038" s="34" t="s">
        <v>1</v>
      </c>
      <c r="D1038" s="35" t="s">
        <v>5362</v>
      </c>
      <c r="E1038" s="232"/>
      <c r="F1038" s="5">
        <f t="shared" si="136"/>
        <v>13</v>
      </c>
      <c r="G1038" s="5" t="str">
        <f t="shared" si="137"/>
        <v>8</v>
      </c>
      <c r="H1038" s="81">
        <f>IFERROR(VLOOKUP(B1038,'1º SEM 2019'!$B:$I,8,0),0)</f>
        <v>-164512.98000000001</v>
      </c>
      <c r="I1038" s="81">
        <f>IFERROR(VLOOKUP(B1038,'07.2019'!$B$10:$J$954,8,0),0)</f>
        <v>-30359.38</v>
      </c>
      <c r="J1038" s="81">
        <f>IFERROR(VLOOKUP(B1038,'08.2019'!$B$10:$J$983,8,0),0)</f>
        <v>-76130.44</v>
      </c>
      <c r="K1038" s="82">
        <f t="shared" si="132"/>
        <v>-45771.06</v>
      </c>
      <c r="L1038" s="81">
        <f>IFERROR(VLOOKUP(B1038,'09.2019'!$B$12:$J$998,8,0),0)</f>
        <v>-128795.73</v>
      </c>
      <c r="M1038" s="82">
        <f t="shared" si="133"/>
        <v>-52665.289999999994</v>
      </c>
      <c r="N1038" s="81">
        <f>IFERROR(VLOOKUP(B1038,'Balancete 10.2019'!$B$10:$J$1020,8,0),0)</f>
        <v>-175039.39</v>
      </c>
      <c r="O1038" s="82">
        <f t="shared" si="134"/>
        <v>-46243.660000000018</v>
      </c>
      <c r="P1038" s="153">
        <f>IFERROR(VLOOKUP(B1038,'Balancete 11.2019'!$B$11:$I$1020,8,0),0)</f>
        <v>-224028.24</v>
      </c>
      <c r="Q1038" s="82">
        <f t="shared" si="135"/>
        <v>-48988.849999999977</v>
      </c>
      <c r="R1038" s="153">
        <f>IFERROR(VLOOKUP(B1038,'Balancete 12.2019'!$B$10:$I$1033,8,0),0)</f>
        <v>-472520.08</v>
      </c>
      <c r="S1038" s="82">
        <f t="shared" si="138"/>
        <v>-248491.84000000003</v>
      </c>
      <c r="T1038" s="85">
        <f t="shared" si="139"/>
        <v>4.0724162743154846</v>
      </c>
      <c r="U1038" s="153">
        <f>IFERROR(VLOOKUP(B1038,'Balancete acumulado 2019'!$B$10:$I$1047,8,0),0)</f>
        <v>-637033.06000000006</v>
      </c>
    </row>
    <row r="1039" spans="1:21" hidden="1">
      <c r="A1039"/>
      <c r="B1039" s="35" t="s">
        <v>5363</v>
      </c>
      <c r="C1039" s="34" t="s">
        <v>1</v>
      </c>
      <c r="D1039" s="35" t="s">
        <v>5364</v>
      </c>
      <c r="E1039" s="232"/>
      <c r="F1039" s="5">
        <f t="shared" si="136"/>
        <v>13</v>
      </c>
      <c r="G1039" s="5" t="str">
        <f t="shared" si="137"/>
        <v>8</v>
      </c>
      <c r="H1039" s="81">
        <f>IFERROR(VLOOKUP(B1039,'1º SEM 2019'!$B:$I,8,0),0)</f>
        <v>-164512.98000000001</v>
      </c>
      <c r="I1039" s="81">
        <f>IFERROR(VLOOKUP(B1039,'07.2019'!$B$10:$J$954,8,0),0)</f>
        <v>-30359.38</v>
      </c>
      <c r="J1039" s="81">
        <f>IFERROR(VLOOKUP(B1039,'08.2019'!$B$10:$J$983,8,0),0)</f>
        <v>-76130.44</v>
      </c>
      <c r="K1039" s="82">
        <f t="shared" si="132"/>
        <v>-45771.06</v>
      </c>
      <c r="L1039" s="81">
        <f>IFERROR(VLOOKUP(B1039,'09.2019'!$B$12:$J$998,8,0),0)</f>
        <v>-128795.73</v>
      </c>
      <c r="M1039" s="82">
        <f t="shared" si="133"/>
        <v>-52665.289999999994</v>
      </c>
      <c r="N1039" s="81">
        <f>IFERROR(VLOOKUP(B1039,'Balancete 10.2019'!$B$10:$J$1020,8,0),0)</f>
        <v>-175039.39</v>
      </c>
      <c r="O1039" s="82">
        <f t="shared" si="134"/>
        <v>-46243.660000000018</v>
      </c>
      <c r="P1039" s="153">
        <f>IFERROR(VLOOKUP(B1039,'Balancete 11.2019'!$B$11:$I$1020,8,0),0)</f>
        <v>-224028.24</v>
      </c>
      <c r="Q1039" s="82">
        <f t="shared" si="135"/>
        <v>-48988.849999999977</v>
      </c>
      <c r="R1039" s="153">
        <f>IFERROR(VLOOKUP(B1039,'Balancete 12.2019'!$B$10:$I$1033,8,0),0)</f>
        <v>-472520.08</v>
      </c>
      <c r="S1039" s="82">
        <f t="shared" si="138"/>
        <v>-248491.84000000003</v>
      </c>
      <c r="T1039" s="85">
        <f t="shared" si="139"/>
        <v>4.0724162743154846</v>
      </c>
      <c r="U1039" s="153">
        <f>IFERROR(VLOOKUP(B1039,'Balancete acumulado 2019'!$B$10:$I$1047,8,0),0)</f>
        <v>-637033.06000000006</v>
      </c>
    </row>
    <row r="1040" spans="1:21">
      <c r="A1040"/>
      <c r="B1040" s="35" t="s">
        <v>5365</v>
      </c>
      <c r="C1040" s="34" t="s">
        <v>5366</v>
      </c>
      <c r="D1040" s="35" t="s">
        <v>5367</v>
      </c>
      <c r="E1040" s="39" t="s">
        <v>6072</v>
      </c>
      <c r="F1040" s="5">
        <f t="shared" si="136"/>
        <v>18</v>
      </c>
      <c r="G1040" s="5" t="str">
        <f t="shared" si="137"/>
        <v>8</v>
      </c>
      <c r="H1040" s="81">
        <f>IFERROR(VLOOKUP(B1040,'1º SEM 2019'!$B:$I,8,0),0)</f>
        <v>-164512.98000000001</v>
      </c>
      <c r="I1040" s="81">
        <f>IFERROR(VLOOKUP(B1040,'07.2019'!$B$10:$J$954,8,0),0)</f>
        <v>-30359.38</v>
      </c>
      <c r="J1040" s="81">
        <f>IFERROR(VLOOKUP(B1040,'08.2019'!$B$10:$J$983,8,0),0)</f>
        <v>-76130.44</v>
      </c>
      <c r="K1040" s="82">
        <f t="shared" si="132"/>
        <v>-45771.06</v>
      </c>
      <c r="L1040" s="81">
        <f>IFERROR(VLOOKUP(B1040,'09.2019'!$B$12:$J$998,8,0),0)</f>
        <v>-128795.73</v>
      </c>
      <c r="M1040" s="82">
        <f t="shared" si="133"/>
        <v>-52665.289999999994</v>
      </c>
      <c r="N1040" s="81">
        <f>IFERROR(VLOOKUP(B1040,'Balancete 10.2019'!$B$10:$J$1020,8,0),0)</f>
        <v>-175039.39</v>
      </c>
      <c r="O1040" s="82">
        <f t="shared" si="134"/>
        <v>-46243.660000000018</v>
      </c>
      <c r="P1040" s="153">
        <f>IFERROR(VLOOKUP(B1040,'Balancete 11.2019'!$B$11:$I$1020,8,0),0)</f>
        <v>-224028.24</v>
      </c>
      <c r="Q1040" s="82">
        <f t="shared" si="135"/>
        <v>-48988.849999999977</v>
      </c>
      <c r="R1040" s="153">
        <f>IFERROR(VLOOKUP(B1040,'Balancete 12.2019'!$B$10:$I$1033,8,0),0)</f>
        <v>-472520.08</v>
      </c>
      <c r="S1040" s="82">
        <f t="shared" si="138"/>
        <v>-248491.84000000003</v>
      </c>
      <c r="T1040" s="85">
        <f t="shared" si="139"/>
        <v>4.0724162743154846</v>
      </c>
      <c r="U1040" s="153">
        <f>IFERROR(VLOOKUP(B1040,'Balancete acumulado 2019'!$B$10:$I$1047,8,0),0)</f>
        <v>-637033.06000000006</v>
      </c>
    </row>
    <row r="1041" spans="1:21" hidden="1">
      <c r="A1041"/>
      <c r="B1041" s="35" t="s">
        <v>5368</v>
      </c>
      <c r="C1041" s="34" t="s">
        <v>1</v>
      </c>
      <c r="D1041" s="35" t="s">
        <v>3488</v>
      </c>
      <c r="E1041" s="39"/>
      <c r="F1041" s="5">
        <f t="shared" si="136"/>
        <v>13</v>
      </c>
      <c r="G1041" s="5" t="str">
        <f t="shared" si="137"/>
        <v>9</v>
      </c>
      <c r="H1041" s="81">
        <f>IFERROR(VLOOKUP(B1041,'1º SEM 2019'!$B:$I,8,0),0)</f>
        <v>477548159.29000002</v>
      </c>
      <c r="I1041" s="81">
        <f>IFERROR(VLOOKUP(B1041,'07.2019'!$B$10:$J$954,8,0),0)</f>
        <v>485840045.43000001</v>
      </c>
      <c r="J1041" s="81">
        <f>IFERROR(VLOOKUP(B1041,'08.2019'!$B$10:$J$983,8,0),0)</f>
        <v>505407658.80000001</v>
      </c>
      <c r="K1041" s="82">
        <f t="shared" si="132"/>
        <v>19567613.370000005</v>
      </c>
      <c r="L1041" s="81">
        <f>IFERROR(VLOOKUP(B1041,'09.2019'!$B$12:$J$998,8,0),0)</f>
        <v>512104504.35000002</v>
      </c>
      <c r="M1041" s="82">
        <f t="shared" si="133"/>
        <v>6696845.5500000119</v>
      </c>
      <c r="N1041" s="81">
        <f>IFERROR(VLOOKUP(B1041,'Balancete 10.2019'!$B$10:$J$1020,8,0),0)</f>
        <v>531797530.29000002</v>
      </c>
      <c r="O1041" s="82">
        <f t="shared" si="134"/>
        <v>19693025.939999998</v>
      </c>
      <c r="P1041" s="153">
        <f>IFERROR(VLOOKUP(B1041,'Balancete 11.2019'!$B$11:$I$1020,8,0),0)</f>
        <v>544965559.14999998</v>
      </c>
      <c r="Q1041" s="82">
        <f t="shared" si="135"/>
        <v>13168028.859999955</v>
      </c>
      <c r="R1041" s="153">
        <f>IFERROR(VLOOKUP(B1041,'Balancete 12.2019'!$B$10:$I$1033,8,0),0)</f>
        <v>561949203.22000003</v>
      </c>
      <c r="S1041" s="82">
        <f t="shared" si="138"/>
        <v>16983644.070000052</v>
      </c>
      <c r="T1041" s="85">
        <f t="shared" si="139"/>
        <v>0.28976358197320295</v>
      </c>
      <c r="U1041" s="153">
        <f>IFERROR(VLOOKUP(B1041,'Balancete acumulado 2019'!$B$10:$I$1047,8,0),0)</f>
        <v>567338743.99000001</v>
      </c>
    </row>
    <row r="1042" spans="1:21" hidden="1">
      <c r="A1042"/>
      <c r="B1042" s="35" t="s">
        <v>5369</v>
      </c>
      <c r="C1042" s="34" t="s">
        <v>1</v>
      </c>
      <c r="D1042" s="35" t="s">
        <v>3490</v>
      </c>
      <c r="E1042" s="39"/>
      <c r="F1042" s="5">
        <f t="shared" si="136"/>
        <v>13</v>
      </c>
      <c r="G1042" s="5" t="str">
        <f t="shared" si="137"/>
        <v>9</v>
      </c>
      <c r="H1042" s="81">
        <f>IFERROR(VLOOKUP(B1042,'1º SEM 2019'!$B:$I,8,0),0)</f>
        <v>5730367.8700000001</v>
      </c>
      <c r="I1042" s="81">
        <f>IFERROR(VLOOKUP(B1042,'07.2019'!$B$10:$J$954,8,0),0)</f>
        <v>6135666.1399999997</v>
      </c>
      <c r="J1042" s="81">
        <f>IFERROR(VLOOKUP(B1042,'08.2019'!$B$10:$J$983,8,0),0)</f>
        <v>6660476.1100000003</v>
      </c>
      <c r="K1042" s="82">
        <f t="shared" si="132"/>
        <v>524809.97000000067</v>
      </c>
      <c r="L1042" s="81">
        <f>IFERROR(VLOOKUP(B1042,'09.2019'!$B$12:$J$998,8,0),0)</f>
        <v>6834901.7699999996</v>
      </c>
      <c r="M1042" s="82">
        <f t="shared" si="133"/>
        <v>174425.65999999922</v>
      </c>
      <c r="N1042" s="81">
        <f>IFERROR(VLOOKUP(B1042,'Balancete 10.2019'!$B$10:$J$1020,8,0),0)</f>
        <v>6997676.4299999997</v>
      </c>
      <c r="O1042" s="82">
        <f t="shared" si="134"/>
        <v>162774.66000000015</v>
      </c>
      <c r="P1042" s="153">
        <f>IFERROR(VLOOKUP(B1042,'Balancete 11.2019'!$B$11:$I$1020,8,0),0)</f>
        <v>7214446.79</v>
      </c>
      <c r="Q1042" s="82">
        <f t="shared" si="135"/>
        <v>216770.36000000034</v>
      </c>
      <c r="R1042" s="153">
        <f>IFERROR(VLOOKUP(B1042,'Balancete 12.2019'!$B$10:$I$1033,8,0),0)</f>
        <v>7745563.5</v>
      </c>
      <c r="S1042" s="82">
        <f t="shared" si="138"/>
        <v>531116.71</v>
      </c>
      <c r="T1042" s="85">
        <f t="shared" si="139"/>
        <v>1.4501352952497708</v>
      </c>
      <c r="U1042" s="153">
        <f>IFERROR(VLOOKUP(B1042,'Balancete acumulado 2019'!$B$10:$I$1047,8,0),0)</f>
        <v>7745563.5</v>
      </c>
    </row>
    <row r="1043" spans="1:21" hidden="1">
      <c r="A1043"/>
      <c r="B1043" s="35" t="s">
        <v>5370</v>
      </c>
      <c r="C1043" s="34" t="s">
        <v>1</v>
      </c>
      <c r="D1043" s="35" t="s">
        <v>5371</v>
      </c>
      <c r="E1043" s="39"/>
      <c r="F1043" s="5">
        <f t="shared" si="136"/>
        <v>13</v>
      </c>
      <c r="G1043" s="5" t="str">
        <f t="shared" si="137"/>
        <v>9</v>
      </c>
      <c r="H1043" s="81">
        <f>IFERROR(VLOOKUP(B1043,'1º SEM 2019'!$B:$I,8,0),0)</f>
        <v>5730367.8700000001</v>
      </c>
      <c r="I1043" s="81">
        <f>IFERROR(VLOOKUP(B1043,'07.2019'!$B$10:$J$954,8,0),0)</f>
        <v>6135666.1399999997</v>
      </c>
      <c r="J1043" s="81">
        <f>IFERROR(VLOOKUP(B1043,'08.2019'!$B$10:$J$983,8,0),0)</f>
        <v>6660476.1100000003</v>
      </c>
      <c r="K1043" s="82">
        <f t="shared" si="132"/>
        <v>524809.97000000067</v>
      </c>
      <c r="L1043" s="81">
        <f>IFERROR(VLOOKUP(B1043,'09.2019'!$B$12:$J$998,8,0),0)</f>
        <v>6834901.7699999996</v>
      </c>
      <c r="M1043" s="82">
        <f t="shared" si="133"/>
        <v>174425.65999999922</v>
      </c>
      <c r="N1043" s="81">
        <f>IFERROR(VLOOKUP(B1043,'Balancete 10.2019'!$B$10:$J$1020,8,0),0)</f>
        <v>6997676.4299999997</v>
      </c>
      <c r="O1043" s="82">
        <f t="shared" si="134"/>
        <v>162774.66000000015</v>
      </c>
      <c r="P1043" s="153">
        <f>IFERROR(VLOOKUP(B1043,'Balancete 11.2019'!$B$11:$I$1020,8,0),0)</f>
        <v>7214446.79</v>
      </c>
      <c r="Q1043" s="82">
        <f t="shared" si="135"/>
        <v>216770.36000000034</v>
      </c>
      <c r="R1043" s="153">
        <f>IFERROR(VLOOKUP(B1043,'Balancete 12.2019'!$B$10:$I$1033,8,0),0)</f>
        <v>7745563.5</v>
      </c>
      <c r="S1043" s="82">
        <f t="shared" si="138"/>
        <v>531116.71</v>
      </c>
      <c r="T1043" s="85">
        <f t="shared" si="139"/>
        <v>1.4501352952497708</v>
      </c>
      <c r="U1043" s="153">
        <f>IFERROR(VLOOKUP(B1043,'Balancete acumulado 2019'!$B$10:$I$1047,8,0),0)</f>
        <v>7745563.5</v>
      </c>
    </row>
    <row r="1044" spans="1:21" hidden="1">
      <c r="A1044"/>
      <c r="B1044" s="35" t="s">
        <v>5372</v>
      </c>
      <c r="C1044" s="34" t="s">
        <v>1</v>
      </c>
      <c r="D1044" s="35" t="s">
        <v>5373</v>
      </c>
      <c r="E1044" s="39"/>
      <c r="F1044" s="5">
        <f t="shared" si="136"/>
        <v>13</v>
      </c>
      <c r="G1044" s="5" t="str">
        <f t="shared" si="137"/>
        <v>9</v>
      </c>
      <c r="H1044" s="81">
        <f>IFERROR(VLOOKUP(B1044,'1º SEM 2019'!$B:$I,8,0),0)</f>
        <v>5730367.8700000001</v>
      </c>
      <c r="I1044" s="81">
        <f>IFERROR(VLOOKUP(B1044,'07.2019'!$B$10:$J$954,8,0),0)</f>
        <v>6135666.1399999997</v>
      </c>
      <c r="J1044" s="81">
        <f>IFERROR(VLOOKUP(B1044,'08.2019'!$B$10:$J$983,8,0),0)</f>
        <v>6660476.1100000003</v>
      </c>
      <c r="K1044" s="82">
        <f t="shared" si="132"/>
        <v>524809.97000000067</v>
      </c>
      <c r="L1044" s="81">
        <f>IFERROR(VLOOKUP(B1044,'09.2019'!$B$12:$J$998,8,0),0)</f>
        <v>6834901.7699999996</v>
      </c>
      <c r="M1044" s="82">
        <f t="shared" si="133"/>
        <v>174425.65999999922</v>
      </c>
      <c r="N1044" s="81">
        <f>IFERROR(VLOOKUP(B1044,'Balancete 10.2019'!$B$10:$J$1020,8,0),0)</f>
        <v>6997676.4299999997</v>
      </c>
      <c r="O1044" s="82">
        <f t="shared" si="134"/>
        <v>162774.66000000015</v>
      </c>
      <c r="P1044" s="153">
        <f>IFERROR(VLOOKUP(B1044,'Balancete 11.2019'!$B$11:$I$1020,8,0),0)</f>
        <v>7214446.79</v>
      </c>
      <c r="Q1044" s="82">
        <f t="shared" si="135"/>
        <v>216770.36000000034</v>
      </c>
      <c r="R1044" s="153">
        <f>IFERROR(VLOOKUP(B1044,'Balancete 12.2019'!$B$10:$I$1033,8,0),0)</f>
        <v>7745563.5</v>
      </c>
      <c r="S1044" s="82">
        <f t="shared" si="138"/>
        <v>531116.71</v>
      </c>
      <c r="T1044" s="85">
        <f t="shared" si="139"/>
        <v>1.4501352952497708</v>
      </c>
      <c r="U1044" s="153">
        <f>IFERROR(VLOOKUP(B1044,'Balancete acumulado 2019'!$B$10:$I$1047,8,0),0)</f>
        <v>7745563.5</v>
      </c>
    </row>
    <row r="1045" spans="1:21" hidden="1">
      <c r="A1045"/>
      <c r="B1045" s="35" t="s">
        <v>5374</v>
      </c>
      <c r="C1045" s="34" t="s">
        <v>5375</v>
      </c>
      <c r="D1045" s="35" t="s">
        <v>5376</v>
      </c>
      <c r="E1045" s="39"/>
      <c r="F1045" s="5">
        <f t="shared" si="136"/>
        <v>18</v>
      </c>
      <c r="G1045" s="5" t="str">
        <f t="shared" si="137"/>
        <v>9</v>
      </c>
      <c r="H1045" s="81">
        <f>IFERROR(VLOOKUP(B1045,'1º SEM 2019'!$B:$I,8,0),0)</f>
        <v>5730367.8700000001</v>
      </c>
      <c r="I1045" s="81">
        <f>IFERROR(VLOOKUP(B1045,'07.2019'!$B$10:$J$954,8,0),0)</f>
        <v>6135666.1399999997</v>
      </c>
      <c r="J1045" s="81">
        <f>IFERROR(VLOOKUP(B1045,'08.2019'!$B$10:$J$983,8,0),0)</f>
        <v>6660476.1100000003</v>
      </c>
      <c r="K1045" s="82">
        <f t="shared" si="132"/>
        <v>524809.97000000067</v>
      </c>
      <c r="L1045" s="81">
        <f>IFERROR(VLOOKUP(B1045,'09.2019'!$B$12:$J$998,8,0),0)</f>
        <v>6834901.7699999996</v>
      </c>
      <c r="M1045" s="82">
        <f t="shared" si="133"/>
        <v>174425.65999999922</v>
      </c>
      <c r="N1045" s="81">
        <f>IFERROR(VLOOKUP(B1045,'Balancete 10.2019'!$B$10:$J$1020,8,0),0)</f>
        <v>6997676.4299999997</v>
      </c>
      <c r="O1045" s="82">
        <f t="shared" si="134"/>
        <v>162774.66000000015</v>
      </c>
      <c r="P1045" s="153">
        <f>IFERROR(VLOOKUP(B1045,'Balancete 11.2019'!$B$11:$I$1020,8,0),0)</f>
        <v>7214446.79</v>
      </c>
      <c r="Q1045" s="82">
        <f t="shared" si="135"/>
        <v>216770.36000000034</v>
      </c>
      <c r="R1045" s="153">
        <f>IFERROR(VLOOKUP(B1045,'Balancete 12.2019'!$B$10:$I$1033,8,0),0)</f>
        <v>7745563.5</v>
      </c>
      <c r="S1045" s="82">
        <f t="shared" si="138"/>
        <v>531116.71</v>
      </c>
      <c r="T1045" s="85">
        <f t="shared" si="139"/>
        <v>1.4501352952497708</v>
      </c>
      <c r="U1045" s="153">
        <f>IFERROR(VLOOKUP(B1045,'Balancete acumulado 2019'!$B$10:$I$1047,8,0),0)</f>
        <v>7745563.5</v>
      </c>
    </row>
    <row r="1046" spans="1:21" hidden="1">
      <c r="A1046"/>
      <c r="B1046" s="35" t="s">
        <v>5377</v>
      </c>
      <c r="C1046" s="34" t="s">
        <v>1</v>
      </c>
      <c r="D1046" s="35" t="s">
        <v>3499</v>
      </c>
      <c r="E1046" s="39"/>
      <c r="F1046" s="5">
        <f t="shared" si="136"/>
        <v>13</v>
      </c>
      <c r="G1046" s="5" t="str">
        <f t="shared" si="137"/>
        <v>9</v>
      </c>
      <c r="H1046" s="81">
        <f>IFERROR(VLOOKUP(B1046,'1º SEM 2019'!$B:$I,8,0),0)</f>
        <v>9826235.8399999999</v>
      </c>
      <c r="I1046" s="81">
        <f>IFERROR(VLOOKUP(B1046,'07.2019'!$B$10:$J$954,8,0),0)</f>
        <v>10086597.289999999</v>
      </c>
      <c r="J1046" s="81">
        <f>IFERROR(VLOOKUP(B1046,'08.2019'!$B$10:$J$983,8,0),0)</f>
        <v>10140541.6</v>
      </c>
      <c r="K1046" s="82">
        <f t="shared" si="132"/>
        <v>53944.310000000522</v>
      </c>
      <c r="L1046" s="81">
        <f>IFERROR(VLOOKUP(B1046,'09.2019'!$B$12:$J$998,8,0),0)</f>
        <v>9828182.6400000006</v>
      </c>
      <c r="M1046" s="82">
        <f t="shared" si="133"/>
        <v>-312358.95999999903</v>
      </c>
      <c r="N1046" s="81">
        <f>IFERROR(VLOOKUP(B1046,'Balancete 10.2019'!$B$10:$J$1020,8,0),0)</f>
        <v>9553919.1600000001</v>
      </c>
      <c r="O1046" s="82">
        <f t="shared" si="134"/>
        <v>-274263.48000000045</v>
      </c>
      <c r="P1046" s="153">
        <f>IFERROR(VLOOKUP(B1046,'Balancete 11.2019'!$B$11:$I$1020,8,0),0)</f>
        <v>10138057.76</v>
      </c>
      <c r="Q1046" s="82">
        <f t="shared" si="135"/>
        <v>584138.59999999963</v>
      </c>
      <c r="R1046" s="153">
        <f>IFERROR(VLOOKUP(B1046,'Balancete 12.2019'!$B$10:$I$1033,8,0),0)</f>
        <v>9957120.7799999993</v>
      </c>
      <c r="S1046" s="82">
        <f t="shared" si="138"/>
        <v>-180936.98000000045</v>
      </c>
      <c r="T1046" s="85">
        <f t="shared" si="139"/>
        <v>-1.3097500832850295</v>
      </c>
      <c r="U1046" s="153">
        <f>IFERROR(VLOOKUP(B1046,'Balancete acumulado 2019'!$B$10:$I$1047,8,0),0)</f>
        <v>9957120.7799999993</v>
      </c>
    </row>
    <row r="1047" spans="1:21" hidden="1">
      <c r="A1047"/>
      <c r="B1047" s="35" t="s">
        <v>5378</v>
      </c>
      <c r="C1047" s="34" t="s">
        <v>1</v>
      </c>
      <c r="D1047" s="35" t="s">
        <v>5379</v>
      </c>
      <c r="E1047" s="39"/>
      <c r="F1047" s="5">
        <f t="shared" si="136"/>
        <v>13</v>
      </c>
      <c r="G1047" s="5" t="str">
        <f t="shared" si="137"/>
        <v>9</v>
      </c>
      <c r="H1047" s="81">
        <f>IFERROR(VLOOKUP(B1047,'1º SEM 2019'!$B:$I,8,0),0)</f>
        <v>9826235.8399999999</v>
      </c>
      <c r="I1047" s="81">
        <f>IFERROR(VLOOKUP(B1047,'07.2019'!$B$10:$J$954,8,0),0)</f>
        <v>10086597.289999999</v>
      </c>
      <c r="J1047" s="81">
        <f>IFERROR(VLOOKUP(B1047,'08.2019'!$B$10:$J$983,8,0),0)</f>
        <v>10140541.6</v>
      </c>
      <c r="K1047" s="82">
        <f t="shared" ref="K1047:K1097" si="140">J1047-I1047</f>
        <v>53944.310000000522</v>
      </c>
      <c r="L1047" s="81">
        <f>IFERROR(VLOOKUP(B1047,'09.2019'!$B$12:$J$998,8,0),0)</f>
        <v>9828182.6400000006</v>
      </c>
      <c r="M1047" s="82">
        <f t="shared" ref="M1047:M1097" si="141">L1047-J1047</f>
        <v>-312358.95999999903</v>
      </c>
      <c r="N1047" s="81">
        <f>IFERROR(VLOOKUP(B1047,'Balancete 10.2019'!$B$10:$J$1020,8,0),0)</f>
        <v>9553919.1600000001</v>
      </c>
      <c r="O1047" s="82">
        <f t="shared" ref="O1047:O1097" si="142">N1047-L1047</f>
        <v>-274263.48000000045</v>
      </c>
      <c r="P1047" s="153">
        <f>IFERROR(VLOOKUP(B1047,'Balancete 11.2019'!$B$11:$I$1020,8,0),0)</f>
        <v>10138057.76</v>
      </c>
      <c r="Q1047" s="82">
        <f t="shared" ref="Q1047:Q1097" si="143">P1047-N1047</f>
        <v>584138.59999999963</v>
      </c>
      <c r="R1047" s="153">
        <f>IFERROR(VLOOKUP(B1047,'Balancete 12.2019'!$B$10:$I$1033,8,0),0)</f>
        <v>9957120.7799999993</v>
      </c>
      <c r="S1047" s="82">
        <f t="shared" si="138"/>
        <v>-180936.98000000045</v>
      </c>
      <c r="T1047" s="85">
        <f t="shared" si="139"/>
        <v>-1.3097500832850295</v>
      </c>
      <c r="U1047" s="153">
        <f>IFERROR(VLOOKUP(B1047,'Balancete acumulado 2019'!$B$10:$I$1047,8,0),0)</f>
        <v>9957120.7799999993</v>
      </c>
    </row>
    <row r="1048" spans="1:21" hidden="1">
      <c r="A1048"/>
      <c r="B1048" s="35" t="s">
        <v>5380</v>
      </c>
      <c r="C1048" s="34" t="s">
        <v>5381</v>
      </c>
      <c r="D1048" s="35" t="s">
        <v>5382</v>
      </c>
      <c r="E1048" s="39"/>
      <c r="F1048" s="5">
        <f t="shared" si="136"/>
        <v>18</v>
      </c>
      <c r="G1048" s="5" t="str">
        <f t="shared" si="137"/>
        <v>9</v>
      </c>
      <c r="H1048" s="81">
        <f>IFERROR(VLOOKUP(B1048,'1º SEM 2019'!$B:$I,8,0),0)</f>
        <v>10</v>
      </c>
      <c r="I1048" s="81">
        <f>IFERROR(VLOOKUP(B1048,'07.2019'!$B$10:$J$954,8,0),0)</f>
        <v>10</v>
      </c>
      <c r="J1048" s="81">
        <f>IFERROR(VLOOKUP(B1048,'08.2019'!$B$10:$J$983,8,0),0)</f>
        <v>10</v>
      </c>
      <c r="K1048" s="82">
        <f t="shared" si="140"/>
        <v>0</v>
      </c>
      <c r="L1048" s="81">
        <f>IFERROR(VLOOKUP(B1048,'09.2019'!$B$12:$J$998,8,0),0)</f>
        <v>10</v>
      </c>
      <c r="M1048" s="82">
        <f t="shared" si="141"/>
        <v>0</v>
      </c>
      <c r="N1048" s="81">
        <f>IFERROR(VLOOKUP(B1048,'Balancete 10.2019'!$B$10:$J$1020,8,0),0)</f>
        <v>10</v>
      </c>
      <c r="O1048" s="82">
        <f t="shared" si="142"/>
        <v>0</v>
      </c>
      <c r="P1048" s="153">
        <f>IFERROR(VLOOKUP(B1048,'Balancete 11.2019'!$B$11:$I$1020,8,0),0)</f>
        <v>10</v>
      </c>
      <c r="Q1048" s="82">
        <f t="shared" si="143"/>
        <v>0</v>
      </c>
      <c r="R1048" s="153">
        <f>IFERROR(VLOOKUP(B1048,'Balancete 12.2019'!$B$10:$I$1033,8,0),0)</f>
        <v>10</v>
      </c>
      <c r="S1048" s="82">
        <f t="shared" si="138"/>
        <v>0</v>
      </c>
      <c r="T1048" s="85">
        <f t="shared" si="139"/>
        <v>0</v>
      </c>
      <c r="U1048" s="153">
        <f>IFERROR(VLOOKUP(B1048,'Balancete acumulado 2019'!$B$10:$I$1047,8,0),0)</f>
        <v>10</v>
      </c>
    </row>
    <row r="1049" spans="1:21" hidden="1">
      <c r="A1049"/>
      <c r="B1049" s="35" t="s">
        <v>5383</v>
      </c>
      <c r="C1049" s="34" t="s">
        <v>5384</v>
      </c>
      <c r="D1049" s="35" t="s">
        <v>5385</v>
      </c>
      <c r="E1049" s="39"/>
      <c r="F1049" s="5">
        <f t="shared" si="136"/>
        <v>18</v>
      </c>
      <c r="G1049" s="5" t="str">
        <f t="shared" si="137"/>
        <v>9</v>
      </c>
      <c r="H1049" s="81">
        <f>IFERROR(VLOOKUP(B1049,'1º SEM 2019'!$B:$I,8,0),0)</f>
        <v>5992005.8799999999</v>
      </c>
      <c r="I1049" s="81">
        <f>IFERROR(VLOOKUP(B1049,'07.2019'!$B$10:$J$954,8,0),0)</f>
        <v>6401968.6100000003</v>
      </c>
      <c r="J1049" s="81">
        <f>IFERROR(VLOOKUP(B1049,'08.2019'!$B$10:$J$983,8,0),0)</f>
        <v>6576654.9900000002</v>
      </c>
      <c r="K1049" s="82">
        <f t="shared" si="140"/>
        <v>174686.37999999989</v>
      </c>
      <c r="L1049" s="81">
        <f>IFERROR(VLOOKUP(B1049,'09.2019'!$B$12:$J$998,8,0),0)</f>
        <v>6810926.0999999996</v>
      </c>
      <c r="M1049" s="82">
        <f t="shared" si="141"/>
        <v>234271.1099999994</v>
      </c>
      <c r="N1049" s="81">
        <f>IFERROR(VLOOKUP(B1049,'Balancete 10.2019'!$B$10:$J$1020,8,0),0)</f>
        <v>6658441.3799999999</v>
      </c>
      <c r="O1049" s="82">
        <f t="shared" si="142"/>
        <v>-152484.71999999974</v>
      </c>
      <c r="P1049" s="153">
        <f>IFERROR(VLOOKUP(B1049,'Balancete 11.2019'!$B$11:$I$1020,8,0),0)</f>
        <v>6954447.4000000004</v>
      </c>
      <c r="Q1049" s="82">
        <f t="shared" si="143"/>
        <v>296006.02000000048</v>
      </c>
      <c r="R1049" s="153">
        <f>IFERROR(VLOOKUP(B1049,'Balancete 12.2019'!$B$10:$I$1033,8,0),0)</f>
        <v>6793211.9000000004</v>
      </c>
      <c r="S1049" s="82">
        <f t="shared" si="138"/>
        <v>-161235.5</v>
      </c>
      <c r="T1049" s="85">
        <f t="shared" si="139"/>
        <v>-1.544703448936612</v>
      </c>
      <c r="U1049" s="153">
        <f>IFERROR(VLOOKUP(B1049,'Balancete acumulado 2019'!$B$10:$I$1047,8,0),0)</f>
        <v>6793211.9000000004</v>
      </c>
    </row>
    <row r="1050" spans="1:21" hidden="1">
      <c r="A1050"/>
      <c r="B1050" s="35" t="s">
        <v>5388</v>
      </c>
      <c r="C1050" s="34" t="s">
        <v>5389</v>
      </c>
      <c r="D1050" s="35" t="s">
        <v>3515</v>
      </c>
      <c r="E1050" s="39"/>
      <c r="F1050" s="5">
        <f t="shared" si="136"/>
        <v>18</v>
      </c>
      <c r="G1050" s="5" t="str">
        <f t="shared" si="137"/>
        <v>9</v>
      </c>
      <c r="H1050" s="81">
        <f>IFERROR(VLOOKUP(B1050,'1º SEM 2019'!$B:$I,8,0),0)</f>
        <v>3793719.96</v>
      </c>
      <c r="I1050" s="81">
        <f>IFERROR(VLOOKUP(B1050,'07.2019'!$B$10:$J$954,8,0),0)</f>
        <v>3657618.68</v>
      </c>
      <c r="J1050" s="81">
        <f>IFERROR(VLOOKUP(B1050,'08.2019'!$B$10:$J$983,8,0),0)</f>
        <v>3550376.61</v>
      </c>
      <c r="K1050" s="82">
        <f t="shared" si="140"/>
        <v>-107242.0700000003</v>
      </c>
      <c r="L1050" s="81">
        <f>IFERROR(VLOOKUP(B1050,'09.2019'!$B$12:$J$998,8,0),0)</f>
        <v>3017246.54</v>
      </c>
      <c r="M1050" s="82">
        <f t="shared" si="141"/>
        <v>-533130.06999999983</v>
      </c>
      <c r="N1050" s="81">
        <f>IFERROR(VLOOKUP(B1050,'Balancete 10.2019'!$B$10:$J$1020,8,0),0)</f>
        <v>2895467.78</v>
      </c>
      <c r="O1050" s="82">
        <f t="shared" si="142"/>
        <v>-121778.76000000024</v>
      </c>
      <c r="P1050" s="153">
        <f>IFERROR(VLOOKUP(B1050,'Balancete 11.2019'!$B$11:$I$1020,8,0),0)</f>
        <v>3183600.36</v>
      </c>
      <c r="Q1050" s="82">
        <f t="shared" si="143"/>
        <v>288132.58000000007</v>
      </c>
      <c r="R1050" s="153">
        <f>IFERROR(VLOOKUP(B1050,'Balancete 12.2019'!$B$10:$I$1033,8,0),0)</f>
        <v>3163898.88</v>
      </c>
      <c r="S1050" s="82">
        <f t="shared" si="138"/>
        <v>-19701.479999999981</v>
      </c>
      <c r="T1050" s="85">
        <f t="shared" si="139"/>
        <v>-1.0683764397625564</v>
      </c>
      <c r="U1050" s="153">
        <f>IFERROR(VLOOKUP(B1050,'Balancete acumulado 2019'!$B$10:$I$1047,8,0),0)</f>
        <v>3163898.88</v>
      </c>
    </row>
    <row r="1051" spans="1:21" hidden="1">
      <c r="A1051"/>
      <c r="B1051" s="35" t="s">
        <v>5390</v>
      </c>
      <c r="C1051" s="34" t="s">
        <v>1</v>
      </c>
      <c r="D1051" s="35" t="s">
        <v>3517</v>
      </c>
      <c r="E1051" s="39"/>
      <c r="F1051" s="5">
        <f t="shared" si="136"/>
        <v>13</v>
      </c>
      <c r="G1051" s="5" t="str">
        <f t="shared" si="137"/>
        <v>9</v>
      </c>
      <c r="H1051" s="81">
        <f>IFERROR(VLOOKUP(B1051,'1º SEM 2019'!$B:$I,8,0),0)</f>
        <v>99028359.209999993</v>
      </c>
      <c r="I1051" s="81">
        <f>IFERROR(VLOOKUP(B1051,'07.2019'!$B$10:$J$954,8,0),0)</f>
        <v>98621839.260000005</v>
      </c>
      <c r="J1051" s="81">
        <f>IFERROR(VLOOKUP(B1051,'08.2019'!$B$10:$J$983,8,0),0)</f>
        <v>106880171.18000001</v>
      </c>
      <c r="K1051" s="82">
        <f t="shared" si="140"/>
        <v>8258331.9200000018</v>
      </c>
      <c r="L1051" s="81">
        <f>IFERROR(VLOOKUP(B1051,'09.2019'!$B$12:$J$998,8,0),0)</f>
        <v>103617470.67</v>
      </c>
      <c r="M1051" s="82">
        <f t="shared" si="141"/>
        <v>-3262700.5100000054</v>
      </c>
      <c r="N1051" s="81">
        <f>IFERROR(VLOOKUP(B1051,'Balancete 10.2019'!$B$10:$J$1020,8,0),0)</f>
        <v>111426404.06999999</v>
      </c>
      <c r="O1051" s="82">
        <f t="shared" si="142"/>
        <v>7808933.3999999911</v>
      </c>
      <c r="P1051" s="153">
        <f>IFERROR(VLOOKUP(B1051,'Balancete 11.2019'!$B$11:$I$1020,8,0),0)</f>
        <v>111121262.28</v>
      </c>
      <c r="Q1051" s="82">
        <f t="shared" si="143"/>
        <v>-305141.78999999166</v>
      </c>
      <c r="R1051" s="153">
        <f>IFERROR(VLOOKUP(B1051,'Balancete 12.2019'!$B$10:$I$1033,8,0),0)</f>
        <v>104579355.56</v>
      </c>
      <c r="S1051" s="82">
        <f t="shared" si="138"/>
        <v>-6541906.7199999988</v>
      </c>
      <c r="T1051" s="85">
        <f t="shared" si="139"/>
        <v>20.438907859851572</v>
      </c>
      <c r="U1051" s="153">
        <f>IFERROR(VLOOKUP(B1051,'Balancete acumulado 2019'!$B$10:$I$1047,8,0),0)</f>
        <v>104579355.56</v>
      </c>
    </row>
    <row r="1052" spans="1:21" hidden="1">
      <c r="A1052"/>
      <c r="B1052" s="35" t="s">
        <v>5391</v>
      </c>
      <c r="C1052" s="34" t="s">
        <v>1</v>
      </c>
      <c r="D1052" s="35" t="s">
        <v>5392</v>
      </c>
      <c r="E1052" s="39"/>
      <c r="F1052" s="5">
        <f t="shared" si="136"/>
        <v>13</v>
      </c>
      <c r="G1052" s="5" t="str">
        <f t="shared" si="137"/>
        <v>9</v>
      </c>
      <c r="H1052" s="81">
        <f>IFERROR(VLOOKUP(B1052,'1º SEM 2019'!$B:$I,8,0),0)</f>
        <v>99028359.209999993</v>
      </c>
      <c r="I1052" s="81">
        <f>IFERROR(VLOOKUP(B1052,'07.2019'!$B$10:$J$954,8,0),0)</f>
        <v>98621839.260000005</v>
      </c>
      <c r="J1052" s="81">
        <f>IFERROR(VLOOKUP(B1052,'08.2019'!$B$10:$J$983,8,0),0)</f>
        <v>106880171.18000001</v>
      </c>
      <c r="K1052" s="82">
        <f t="shared" si="140"/>
        <v>8258331.9200000018</v>
      </c>
      <c r="L1052" s="81">
        <f>IFERROR(VLOOKUP(B1052,'09.2019'!$B$12:$J$998,8,0),0)</f>
        <v>103617470.67</v>
      </c>
      <c r="M1052" s="82">
        <f t="shared" si="141"/>
        <v>-3262700.5100000054</v>
      </c>
      <c r="N1052" s="81">
        <f>IFERROR(VLOOKUP(B1052,'Balancete 10.2019'!$B$10:$J$1020,8,0),0)</f>
        <v>111426404.06999999</v>
      </c>
      <c r="O1052" s="82">
        <f t="shared" si="142"/>
        <v>7808933.3999999911</v>
      </c>
      <c r="P1052" s="153">
        <f>IFERROR(VLOOKUP(B1052,'Balancete 11.2019'!$B$11:$I$1020,8,0),0)</f>
        <v>111121262.28</v>
      </c>
      <c r="Q1052" s="82">
        <f t="shared" si="143"/>
        <v>-305141.78999999166</v>
      </c>
      <c r="R1052" s="153">
        <f>IFERROR(VLOOKUP(B1052,'Balancete 12.2019'!$B$10:$I$1033,8,0),0)</f>
        <v>104579355.56</v>
      </c>
      <c r="S1052" s="82">
        <f t="shared" si="138"/>
        <v>-6541906.7199999988</v>
      </c>
      <c r="T1052" s="85">
        <f t="shared" si="139"/>
        <v>20.438907859851572</v>
      </c>
      <c r="U1052" s="153">
        <f>IFERROR(VLOOKUP(B1052,'Balancete acumulado 2019'!$B$10:$I$1047,8,0),0)</f>
        <v>104579355.56</v>
      </c>
    </row>
    <row r="1053" spans="1:21" hidden="1">
      <c r="A1053"/>
      <c r="B1053" s="35" t="s">
        <v>5393</v>
      </c>
      <c r="C1053" s="34" t="s">
        <v>1</v>
      </c>
      <c r="D1053" s="35" t="s">
        <v>5394</v>
      </c>
      <c r="E1053" s="39"/>
      <c r="F1053" s="5">
        <f t="shared" si="136"/>
        <v>13</v>
      </c>
      <c r="G1053" s="5" t="str">
        <f t="shared" si="137"/>
        <v>9</v>
      </c>
      <c r="H1053" s="81">
        <f>IFERROR(VLOOKUP(B1053,'1º SEM 2019'!$B:$I,8,0),0)</f>
        <v>99028359.209999993</v>
      </c>
      <c r="I1053" s="81">
        <f>IFERROR(VLOOKUP(B1053,'07.2019'!$B$10:$J$954,8,0),0)</f>
        <v>98621839.260000005</v>
      </c>
      <c r="J1053" s="81">
        <f>IFERROR(VLOOKUP(B1053,'08.2019'!$B$10:$J$983,8,0),0)</f>
        <v>106880171.18000001</v>
      </c>
      <c r="K1053" s="82">
        <f t="shared" si="140"/>
        <v>8258331.9200000018</v>
      </c>
      <c r="L1053" s="81">
        <f>IFERROR(VLOOKUP(B1053,'09.2019'!$B$12:$J$998,8,0),0)</f>
        <v>103617470.67</v>
      </c>
      <c r="M1053" s="82">
        <f t="shared" si="141"/>
        <v>-3262700.5100000054</v>
      </c>
      <c r="N1053" s="81">
        <f>IFERROR(VLOOKUP(B1053,'Balancete 10.2019'!$B$10:$J$1020,8,0),0)</f>
        <v>111426404.06999999</v>
      </c>
      <c r="O1053" s="82">
        <f t="shared" si="142"/>
        <v>7808933.3999999911</v>
      </c>
      <c r="P1053" s="153">
        <f>IFERROR(VLOOKUP(B1053,'Balancete 11.2019'!$B$11:$I$1020,8,0),0)</f>
        <v>111121262.28</v>
      </c>
      <c r="Q1053" s="82">
        <f t="shared" si="143"/>
        <v>-305141.78999999166</v>
      </c>
      <c r="R1053" s="153">
        <f>IFERROR(VLOOKUP(B1053,'Balancete 12.2019'!$B$10:$I$1033,8,0),0)</f>
        <v>104579355.56</v>
      </c>
      <c r="S1053" s="82">
        <f t="shared" si="138"/>
        <v>-6541906.7199999988</v>
      </c>
      <c r="T1053" s="85">
        <f t="shared" si="139"/>
        <v>20.438907859851572</v>
      </c>
      <c r="U1053" s="153">
        <f>IFERROR(VLOOKUP(B1053,'Balancete acumulado 2019'!$B$10:$I$1047,8,0),0)</f>
        <v>104579355.56</v>
      </c>
    </row>
    <row r="1054" spans="1:21" hidden="1">
      <c r="A1054"/>
      <c r="B1054" s="35" t="s">
        <v>5395</v>
      </c>
      <c r="C1054" s="34" t="s">
        <v>5396</v>
      </c>
      <c r="D1054" s="35" t="s">
        <v>5397</v>
      </c>
      <c r="E1054" s="39"/>
      <c r="F1054" s="5">
        <f t="shared" si="136"/>
        <v>18</v>
      </c>
      <c r="G1054" s="5" t="str">
        <f t="shared" si="137"/>
        <v>9</v>
      </c>
      <c r="H1054" s="81">
        <f>IFERROR(VLOOKUP(B1054,'1º SEM 2019'!$B:$I,8,0),0)</f>
        <v>99028359.209999993</v>
      </c>
      <c r="I1054" s="81">
        <f>IFERROR(VLOOKUP(B1054,'07.2019'!$B$10:$J$954,8,0),0)</f>
        <v>98621839.260000005</v>
      </c>
      <c r="J1054" s="81">
        <f>IFERROR(VLOOKUP(B1054,'08.2019'!$B$10:$J$983,8,0),0)</f>
        <v>106880171.18000001</v>
      </c>
      <c r="K1054" s="82">
        <f t="shared" si="140"/>
        <v>8258331.9200000018</v>
      </c>
      <c r="L1054" s="81">
        <f>IFERROR(VLOOKUP(B1054,'09.2019'!$B$12:$J$998,8,0),0)</f>
        <v>103617470.67</v>
      </c>
      <c r="M1054" s="82">
        <f t="shared" si="141"/>
        <v>-3262700.5100000054</v>
      </c>
      <c r="N1054" s="81">
        <f>IFERROR(VLOOKUP(B1054,'Balancete 10.2019'!$B$10:$J$1020,8,0),0)</f>
        <v>111426404.06999999</v>
      </c>
      <c r="O1054" s="82">
        <f t="shared" si="142"/>
        <v>7808933.3999999911</v>
      </c>
      <c r="P1054" s="153">
        <f>IFERROR(VLOOKUP(B1054,'Balancete 11.2019'!$B$11:$I$1020,8,0),0)</f>
        <v>111121262.28</v>
      </c>
      <c r="Q1054" s="82">
        <f t="shared" si="143"/>
        <v>-305141.78999999166</v>
      </c>
      <c r="R1054" s="153">
        <f>IFERROR(VLOOKUP(B1054,'Balancete 12.2019'!$B$10:$I$1033,8,0),0)</f>
        <v>104579355.56</v>
      </c>
      <c r="S1054" s="82">
        <f t="shared" si="138"/>
        <v>-6541906.7199999988</v>
      </c>
      <c r="T1054" s="85">
        <f t="shared" si="139"/>
        <v>20.438907859851572</v>
      </c>
      <c r="U1054" s="153">
        <f>IFERROR(VLOOKUP(B1054,'Balancete acumulado 2019'!$B$10:$I$1047,8,0),0)</f>
        <v>104579355.56</v>
      </c>
    </row>
    <row r="1055" spans="1:21" hidden="1">
      <c r="A1055"/>
      <c r="B1055" s="35" t="s">
        <v>5398</v>
      </c>
      <c r="C1055" s="34" t="s">
        <v>1</v>
      </c>
      <c r="D1055" s="35" t="s">
        <v>3526</v>
      </c>
      <c r="E1055" s="39"/>
      <c r="F1055" s="5">
        <f t="shared" si="136"/>
        <v>13</v>
      </c>
      <c r="G1055" s="5" t="str">
        <f t="shared" si="137"/>
        <v>9</v>
      </c>
      <c r="H1055" s="81">
        <f>IFERROR(VLOOKUP(B1055,'1º SEM 2019'!$B:$I,8,0),0)</f>
        <v>24556882.260000002</v>
      </c>
      <c r="I1055" s="81">
        <f>IFERROR(VLOOKUP(B1055,'07.2019'!$B$10:$J$954,8,0),0)</f>
        <v>24235277.280000001</v>
      </c>
      <c r="J1055" s="81">
        <f>IFERROR(VLOOKUP(B1055,'08.2019'!$B$10:$J$983,8,0),0)</f>
        <v>24641697.199999999</v>
      </c>
      <c r="K1055" s="82">
        <f t="shared" si="140"/>
        <v>406419.91999999806</v>
      </c>
      <c r="L1055" s="81">
        <f>IFERROR(VLOOKUP(B1055,'09.2019'!$B$12:$J$998,8,0),0)</f>
        <v>25664270.609999999</v>
      </c>
      <c r="M1055" s="82">
        <f t="shared" si="141"/>
        <v>1022573.4100000001</v>
      </c>
      <c r="N1055" s="81">
        <f>IFERROR(VLOOKUP(B1055,'Balancete 10.2019'!$B$10:$J$1020,8,0),0)</f>
        <v>25664270.609999999</v>
      </c>
      <c r="O1055" s="82">
        <f t="shared" si="142"/>
        <v>0</v>
      </c>
      <c r="P1055" s="153">
        <f>IFERROR(VLOOKUP(B1055,'Balancete 11.2019'!$B$11:$I$1020,8,0),0)</f>
        <v>26410640.5</v>
      </c>
      <c r="Q1055" s="82">
        <f t="shared" si="143"/>
        <v>746369.8900000006</v>
      </c>
      <c r="R1055" s="153">
        <f>IFERROR(VLOOKUP(B1055,'Balancete 12.2019'!$B$10:$I$1033,8,0),0)</f>
        <v>31494143.420000002</v>
      </c>
      <c r="S1055" s="82">
        <f t="shared" si="138"/>
        <v>5083502.9200000018</v>
      </c>
      <c r="T1055" s="85">
        <f t="shared" si="139"/>
        <v>5.8109699870127365</v>
      </c>
      <c r="U1055" s="153">
        <f>IFERROR(VLOOKUP(B1055,'Balancete acumulado 2019'!$B$10:$I$1047,8,0),0)</f>
        <v>31494143.420000002</v>
      </c>
    </row>
    <row r="1056" spans="1:21" hidden="1">
      <c r="A1056"/>
      <c r="B1056" s="35" t="s">
        <v>5399</v>
      </c>
      <c r="C1056" s="34" t="s">
        <v>1</v>
      </c>
      <c r="D1056" s="35" t="s">
        <v>5400</v>
      </c>
      <c r="E1056" s="39"/>
      <c r="F1056" s="5">
        <f t="shared" si="136"/>
        <v>13</v>
      </c>
      <c r="G1056" s="5" t="str">
        <f t="shared" si="137"/>
        <v>9</v>
      </c>
      <c r="H1056" s="81">
        <f>IFERROR(VLOOKUP(B1056,'1º SEM 2019'!$B:$I,8,0),0)</f>
        <v>24556882.260000002</v>
      </c>
      <c r="I1056" s="81">
        <f>IFERROR(VLOOKUP(B1056,'07.2019'!$B$10:$J$954,8,0),0)</f>
        <v>24235277.280000001</v>
      </c>
      <c r="J1056" s="81">
        <f>IFERROR(VLOOKUP(B1056,'08.2019'!$B$10:$J$983,8,0),0)</f>
        <v>24641697.199999999</v>
      </c>
      <c r="K1056" s="82">
        <f t="shared" si="140"/>
        <v>406419.91999999806</v>
      </c>
      <c r="L1056" s="81">
        <f>IFERROR(VLOOKUP(B1056,'09.2019'!$B$12:$J$998,8,0),0)</f>
        <v>25664270.609999999</v>
      </c>
      <c r="M1056" s="82">
        <f t="shared" si="141"/>
        <v>1022573.4100000001</v>
      </c>
      <c r="N1056" s="81">
        <f>IFERROR(VLOOKUP(B1056,'Balancete 10.2019'!$B$10:$J$1020,8,0),0)</f>
        <v>25664270.609999999</v>
      </c>
      <c r="O1056" s="82">
        <f t="shared" si="142"/>
        <v>0</v>
      </c>
      <c r="P1056" s="153">
        <f>IFERROR(VLOOKUP(B1056,'Balancete 11.2019'!$B$11:$I$1020,8,0),0)</f>
        <v>26410640.5</v>
      </c>
      <c r="Q1056" s="82">
        <f t="shared" si="143"/>
        <v>746369.8900000006</v>
      </c>
      <c r="R1056" s="153">
        <f>IFERROR(VLOOKUP(B1056,'Balancete 12.2019'!$B$10:$I$1033,8,0),0)</f>
        <v>31494143.420000002</v>
      </c>
      <c r="S1056" s="82">
        <f t="shared" si="138"/>
        <v>5083502.9200000018</v>
      </c>
      <c r="T1056" s="85">
        <f t="shared" si="139"/>
        <v>5.8109699870127365</v>
      </c>
      <c r="U1056" s="153">
        <f>IFERROR(VLOOKUP(B1056,'Balancete acumulado 2019'!$B$10:$I$1047,8,0),0)</f>
        <v>31494143.420000002</v>
      </c>
    </row>
    <row r="1057" spans="1:21" hidden="1">
      <c r="A1057"/>
      <c r="B1057" s="35" t="s">
        <v>5401</v>
      </c>
      <c r="C1057" s="34" t="s">
        <v>5402</v>
      </c>
      <c r="D1057" s="35" t="s">
        <v>3531</v>
      </c>
      <c r="E1057" s="39"/>
      <c r="F1057" s="5">
        <f t="shared" si="136"/>
        <v>18</v>
      </c>
      <c r="G1057" s="5" t="str">
        <f t="shared" si="137"/>
        <v>9</v>
      </c>
      <c r="H1057" s="81">
        <f>IFERROR(VLOOKUP(B1057,'1º SEM 2019'!$B:$I,8,0),0)</f>
        <v>5200000</v>
      </c>
      <c r="I1057" s="81">
        <f>IFERROR(VLOOKUP(B1057,'07.2019'!$B$10:$J$954,8,0),0)</f>
        <v>5200000</v>
      </c>
      <c r="J1057" s="81">
        <f>IFERROR(VLOOKUP(B1057,'08.2019'!$B$10:$J$983,8,0),0)</f>
        <v>5200000</v>
      </c>
      <c r="K1057" s="82">
        <f t="shared" si="140"/>
        <v>0</v>
      </c>
      <c r="L1057" s="81">
        <f>IFERROR(VLOOKUP(B1057,'09.2019'!$B$12:$J$998,8,0),0)</f>
        <v>5200000</v>
      </c>
      <c r="M1057" s="82">
        <f t="shared" si="141"/>
        <v>0</v>
      </c>
      <c r="N1057" s="81">
        <f>IFERROR(VLOOKUP(B1057,'Balancete 10.2019'!$B$10:$J$1020,8,0),0)</f>
        <v>5200000</v>
      </c>
      <c r="O1057" s="82">
        <f t="shared" si="142"/>
        <v>0</v>
      </c>
      <c r="P1057" s="153">
        <f>IFERROR(VLOOKUP(B1057,'Balancete 11.2019'!$B$11:$I$1020,8,0),0)</f>
        <v>5200000</v>
      </c>
      <c r="Q1057" s="82">
        <f t="shared" si="143"/>
        <v>0</v>
      </c>
      <c r="R1057" s="153">
        <f>IFERROR(VLOOKUP(B1057,'Balancete 12.2019'!$B$10:$I$1033,8,0),0)</f>
        <v>5200000</v>
      </c>
      <c r="S1057" s="82">
        <f t="shared" si="138"/>
        <v>0</v>
      </c>
      <c r="T1057" s="85">
        <f t="shared" si="139"/>
        <v>0</v>
      </c>
      <c r="U1057" s="153">
        <f>IFERROR(VLOOKUP(B1057,'Balancete acumulado 2019'!$B$10:$I$1047,8,0),0)</f>
        <v>5200000</v>
      </c>
    </row>
    <row r="1058" spans="1:21" hidden="1">
      <c r="A1058"/>
      <c r="B1058" s="35" t="s">
        <v>5403</v>
      </c>
      <c r="C1058" s="34" t="s">
        <v>5404</v>
      </c>
      <c r="D1058" s="35" t="s">
        <v>3452</v>
      </c>
      <c r="E1058" s="39"/>
      <c r="F1058" s="5">
        <f t="shared" si="136"/>
        <v>18</v>
      </c>
      <c r="G1058" s="5" t="str">
        <f t="shared" si="137"/>
        <v>9</v>
      </c>
      <c r="H1058" s="81">
        <f>IFERROR(VLOOKUP(B1058,'1º SEM 2019'!$B:$I,8,0),0)</f>
        <v>1980000</v>
      </c>
      <c r="I1058" s="81">
        <f>IFERROR(VLOOKUP(B1058,'07.2019'!$B$10:$J$954,8,0),0)</f>
        <v>1760000</v>
      </c>
      <c r="J1058" s="81">
        <f>IFERROR(VLOOKUP(B1058,'08.2019'!$B$10:$J$983,8,0),0)</f>
        <v>1760000</v>
      </c>
      <c r="K1058" s="82">
        <f t="shared" si="140"/>
        <v>0</v>
      </c>
      <c r="L1058" s="81">
        <f>IFERROR(VLOOKUP(B1058,'09.2019'!$B$12:$J$998,8,0),0)</f>
        <v>1760000</v>
      </c>
      <c r="M1058" s="82">
        <f t="shared" si="141"/>
        <v>0</v>
      </c>
      <c r="N1058" s="81">
        <f>IFERROR(VLOOKUP(B1058,'Balancete 10.2019'!$B$10:$J$1020,8,0),0)</f>
        <v>1760000</v>
      </c>
      <c r="O1058" s="82">
        <f t="shared" si="142"/>
        <v>0</v>
      </c>
      <c r="P1058" s="153">
        <f>IFERROR(VLOOKUP(B1058,'Balancete 11.2019'!$B$11:$I$1020,8,0),0)</f>
        <v>1760000</v>
      </c>
      <c r="Q1058" s="82">
        <f t="shared" si="143"/>
        <v>0</v>
      </c>
      <c r="R1058" s="153">
        <f>IFERROR(VLOOKUP(B1058,'Balancete 12.2019'!$B$10:$I$1033,8,0),0)</f>
        <v>1980000</v>
      </c>
      <c r="S1058" s="82">
        <f t="shared" si="138"/>
        <v>220000</v>
      </c>
      <c r="T1058" s="85">
        <f t="shared" si="139"/>
        <v>0</v>
      </c>
      <c r="U1058" s="153">
        <f>IFERROR(VLOOKUP(B1058,'Balancete acumulado 2019'!$B$10:$I$1047,8,0),0)</f>
        <v>1980000</v>
      </c>
    </row>
    <row r="1059" spans="1:21" hidden="1">
      <c r="A1059"/>
      <c r="B1059" s="35" t="s">
        <v>5405</v>
      </c>
      <c r="C1059" s="34" t="s">
        <v>5406</v>
      </c>
      <c r="D1059" s="35" t="s">
        <v>3536</v>
      </c>
      <c r="E1059" s="39"/>
      <c r="F1059" s="5">
        <f t="shared" si="136"/>
        <v>18</v>
      </c>
      <c r="G1059" s="5" t="str">
        <f t="shared" si="137"/>
        <v>9</v>
      </c>
      <c r="H1059" s="81">
        <f>IFERROR(VLOOKUP(B1059,'1º SEM 2019'!$B:$I,8,0),0)</f>
        <v>3457000</v>
      </c>
      <c r="I1059" s="81">
        <f>IFERROR(VLOOKUP(B1059,'07.2019'!$B$10:$J$954,8,0),0)</f>
        <v>3457000</v>
      </c>
      <c r="J1059" s="81">
        <f>IFERROR(VLOOKUP(B1059,'08.2019'!$B$10:$J$983,8,0),0)</f>
        <v>3457000</v>
      </c>
      <c r="K1059" s="82">
        <f t="shared" si="140"/>
        <v>0</v>
      </c>
      <c r="L1059" s="81">
        <f>IFERROR(VLOOKUP(B1059,'09.2019'!$B$12:$J$998,8,0),0)</f>
        <v>3457000</v>
      </c>
      <c r="M1059" s="82">
        <f t="shared" si="141"/>
        <v>0</v>
      </c>
      <c r="N1059" s="81">
        <f>IFERROR(VLOOKUP(B1059,'Balancete 10.2019'!$B$10:$J$1020,8,0),0)</f>
        <v>3457000</v>
      </c>
      <c r="O1059" s="82">
        <f t="shared" si="142"/>
        <v>0</v>
      </c>
      <c r="P1059" s="153">
        <f>IFERROR(VLOOKUP(B1059,'Balancete 11.2019'!$B$11:$I$1020,8,0),0)</f>
        <v>3457000</v>
      </c>
      <c r="Q1059" s="82">
        <f t="shared" si="143"/>
        <v>0</v>
      </c>
      <c r="R1059" s="153">
        <f>IFERROR(VLOOKUP(B1059,'Balancete 12.2019'!$B$10:$I$1033,8,0),0)</f>
        <v>3747000</v>
      </c>
      <c r="S1059" s="82">
        <f t="shared" si="138"/>
        <v>290000</v>
      </c>
      <c r="T1059" s="85">
        <f t="shared" si="139"/>
        <v>0</v>
      </c>
      <c r="U1059" s="153">
        <f>IFERROR(VLOOKUP(B1059,'Balancete acumulado 2019'!$B$10:$I$1047,8,0),0)</f>
        <v>3747000</v>
      </c>
    </row>
    <row r="1060" spans="1:21" hidden="1">
      <c r="A1060"/>
      <c r="B1060" s="35" t="s">
        <v>5407</v>
      </c>
      <c r="C1060" s="34" t="s">
        <v>5408</v>
      </c>
      <c r="D1060" s="35" t="s">
        <v>3539</v>
      </c>
      <c r="E1060" s="39"/>
      <c r="F1060" s="5">
        <f t="shared" si="136"/>
        <v>18</v>
      </c>
      <c r="G1060" s="5" t="str">
        <f t="shared" si="137"/>
        <v>9</v>
      </c>
      <c r="H1060" s="81">
        <f>IFERROR(VLOOKUP(B1060,'1º SEM 2019'!$B:$I,8,0),0)</f>
        <v>13919882.26</v>
      </c>
      <c r="I1060" s="81">
        <f>IFERROR(VLOOKUP(B1060,'07.2019'!$B$10:$J$954,8,0),0)</f>
        <v>13818277.279999999</v>
      </c>
      <c r="J1060" s="81">
        <f>IFERROR(VLOOKUP(B1060,'08.2019'!$B$10:$J$983,8,0),0)</f>
        <v>14224697.199999999</v>
      </c>
      <c r="K1060" s="82">
        <f t="shared" si="140"/>
        <v>406419.91999999993</v>
      </c>
      <c r="L1060" s="81">
        <f>IFERROR(VLOOKUP(B1060,'09.2019'!$B$12:$J$998,8,0),0)</f>
        <v>15247270.609999999</v>
      </c>
      <c r="M1060" s="82">
        <f t="shared" si="141"/>
        <v>1022573.4100000001</v>
      </c>
      <c r="N1060" s="81">
        <f>IFERROR(VLOOKUP(B1060,'Balancete 10.2019'!$B$10:$J$1020,8,0),0)</f>
        <v>15247270.609999999</v>
      </c>
      <c r="O1060" s="82">
        <f t="shared" si="142"/>
        <v>0</v>
      </c>
      <c r="P1060" s="153">
        <f>IFERROR(VLOOKUP(B1060,'Balancete 11.2019'!$B$11:$I$1020,8,0),0)</f>
        <v>15993640.5</v>
      </c>
      <c r="Q1060" s="82">
        <f t="shared" si="143"/>
        <v>746369.8900000006</v>
      </c>
      <c r="R1060" s="153">
        <f>IFERROR(VLOOKUP(B1060,'Balancete 12.2019'!$B$10:$I$1033,8,0),0)</f>
        <v>15567143.42</v>
      </c>
      <c r="S1060" s="82">
        <f t="shared" si="138"/>
        <v>-426497.08000000007</v>
      </c>
      <c r="T1060" s="85">
        <f t="shared" si="139"/>
        <v>-1.5714285714285712</v>
      </c>
      <c r="U1060" s="153">
        <f>IFERROR(VLOOKUP(B1060,'Balancete acumulado 2019'!$B$10:$I$1047,8,0),0)</f>
        <v>15567143.42</v>
      </c>
    </row>
    <row r="1061" spans="1:21" hidden="1">
      <c r="A1061"/>
      <c r="B1061" s="35" t="s">
        <v>14363</v>
      </c>
      <c r="C1061" s="34" t="s">
        <v>14538</v>
      </c>
      <c r="D1061" s="35" t="s">
        <v>3337</v>
      </c>
      <c r="E1061" s="39"/>
      <c r="F1061" s="5">
        <f t="shared" si="136"/>
        <v>18</v>
      </c>
      <c r="G1061" s="5" t="str">
        <f t="shared" si="137"/>
        <v>9</v>
      </c>
      <c r="H1061" s="81">
        <f>IFERROR(VLOOKUP(B1061,'1º SEM 2019'!$B:$I,8,0),0)</f>
        <v>0</v>
      </c>
      <c r="I1061" s="81">
        <f>IFERROR(VLOOKUP(B1061,'07.2019'!$B$10:$J$954,8,0),0)</f>
        <v>0</v>
      </c>
      <c r="J1061" s="81">
        <f>IFERROR(VLOOKUP(B1061,'08.2019'!$B$10:$J$983,8,0),0)</f>
        <v>0</v>
      </c>
      <c r="K1061" s="82">
        <f t="shared" si="140"/>
        <v>0</v>
      </c>
      <c r="L1061" s="81">
        <f>IFERROR(VLOOKUP(B1061,'09.2019'!$B$12:$J$998,8,0),0)</f>
        <v>0</v>
      </c>
      <c r="M1061" s="82">
        <f t="shared" si="141"/>
        <v>0</v>
      </c>
      <c r="N1061" s="81">
        <f>IFERROR(VLOOKUP(B1061,'Balancete 10.2019'!$B$10:$J$1020,8,0),0)</f>
        <v>0</v>
      </c>
      <c r="O1061" s="82">
        <f t="shared" si="142"/>
        <v>0</v>
      </c>
      <c r="P1061" s="153">
        <f>IFERROR(VLOOKUP(B1061,'Balancete 11.2019'!$B$11:$I$1020,8,0),0)</f>
        <v>0</v>
      </c>
      <c r="Q1061" s="82">
        <f t="shared" si="143"/>
        <v>0</v>
      </c>
      <c r="R1061" s="153">
        <f>IFERROR(VLOOKUP(B1061,'Balancete 12.2019'!$B$10:$I$1033,8,0),0)</f>
        <v>5000000</v>
      </c>
      <c r="S1061" s="82">
        <f t="shared" si="138"/>
        <v>5000000</v>
      </c>
      <c r="T1061" s="85">
        <f t="shared" si="139"/>
        <v>0</v>
      </c>
      <c r="U1061" s="153">
        <f>IFERROR(VLOOKUP(B1061,'Balancete acumulado 2019'!$B$10:$I$1047,8,0),0)</f>
        <v>5000000</v>
      </c>
    </row>
    <row r="1062" spans="1:21" hidden="1">
      <c r="A1062"/>
      <c r="B1062" s="35" t="s">
        <v>5409</v>
      </c>
      <c r="C1062" s="34" t="s">
        <v>1</v>
      </c>
      <c r="D1062" s="35" t="s">
        <v>3541</v>
      </c>
      <c r="E1062" s="39"/>
      <c r="F1062" s="5">
        <f t="shared" si="136"/>
        <v>13</v>
      </c>
      <c r="G1062" s="5" t="str">
        <f t="shared" si="137"/>
        <v>9</v>
      </c>
      <c r="H1062" s="81">
        <f>IFERROR(VLOOKUP(B1062,'1º SEM 2019'!$B:$I,8,0),0)</f>
        <v>255374102.69999999</v>
      </c>
      <c r="I1062" s="81">
        <f>IFERROR(VLOOKUP(B1062,'07.2019'!$B$10:$J$954,8,0),0)</f>
        <v>259502784.93000001</v>
      </c>
      <c r="J1062" s="81">
        <f>IFERROR(VLOOKUP(B1062,'08.2019'!$B$10:$J$983,8,0),0)</f>
        <v>265939565.03999999</v>
      </c>
      <c r="K1062" s="82">
        <f t="shared" si="140"/>
        <v>6436780.1099999845</v>
      </c>
      <c r="L1062" s="81">
        <f>IFERROR(VLOOKUP(B1062,'09.2019'!$B$12:$J$998,8,0),0)</f>
        <v>270382371.33999997</v>
      </c>
      <c r="M1062" s="82">
        <f t="shared" si="141"/>
        <v>4442806.2999999821</v>
      </c>
      <c r="N1062" s="81">
        <f>IFERROR(VLOOKUP(B1062,'Balancete 10.2019'!$B$10:$J$1020,8,0),0)</f>
        <v>278659009.02999997</v>
      </c>
      <c r="O1062" s="82">
        <f t="shared" si="142"/>
        <v>8276637.6899999976</v>
      </c>
      <c r="P1062" s="153">
        <f>IFERROR(VLOOKUP(B1062,'Balancete 11.2019'!$B$11:$I$1020,8,0),0)</f>
        <v>286486050.06</v>
      </c>
      <c r="Q1062" s="82">
        <f t="shared" si="143"/>
        <v>7827041.030000031</v>
      </c>
      <c r="R1062" s="153">
        <f>IFERROR(VLOOKUP(B1062,'Balancete 12.2019'!$B$10:$I$1033,8,0),0)</f>
        <v>299584042.26999998</v>
      </c>
      <c r="S1062" s="82">
        <f t="shared" si="138"/>
        <v>13097992.209999979</v>
      </c>
      <c r="T1062" s="85">
        <f t="shared" si="139"/>
        <v>0.67342833131921465</v>
      </c>
      <c r="U1062" s="153">
        <f>IFERROR(VLOOKUP(B1062,'Balancete acumulado 2019'!$B$10:$I$1047,8,0),0)</f>
        <v>304973583.04000002</v>
      </c>
    </row>
    <row r="1063" spans="1:21" hidden="1">
      <c r="A1063"/>
      <c r="B1063" s="35" t="s">
        <v>5410</v>
      </c>
      <c r="C1063" s="34" t="s">
        <v>1</v>
      </c>
      <c r="D1063" s="35" t="s">
        <v>5411</v>
      </c>
      <c r="E1063" s="39"/>
      <c r="F1063" s="5">
        <f t="shared" si="136"/>
        <v>13</v>
      </c>
      <c r="G1063" s="5" t="str">
        <f t="shared" si="137"/>
        <v>9</v>
      </c>
      <c r="H1063" s="81">
        <f>IFERROR(VLOOKUP(B1063,'1º SEM 2019'!$B:$I,8,0),0)</f>
        <v>155186136.27000001</v>
      </c>
      <c r="I1063" s="81">
        <f>IFERROR(VLOOKUP(B1063,'07.2019'!$B$10:$J$954,8,0),0)</f>
        <v>160926447.91</v>
      </c>
      <c r="J1063" s="81">
        <f>IFERROR(VLOOKUP(B1063,'08.2019'!$B$10:$J$983,8,0),0)</f>
        <v>169377070.74000001</v>
      </c>
      <c r="K1063" s="82">
        <f t="shared" si="140"/>
        <v>8450622.8300000131</v>
      </c>
      <c r="L1063" s="81">
        <f>IFERROR(VLOOKUP(B1063,'09.2019'!$B$12:$J$998,8,0),0)</f>
        <v>174528694.93000001</v>
      </c>
      <c r="M1063" s="82">
        <f t="shared" si="141"/>
        <v>5151624.1899999976</v>
      </c>
      <c r="N1063" s="81">
        <f>IFERROR(VLOOKUP(B1063,'Balancete 10.2019'!$B$10:$J$1020,8,0),0)</f>
        <v>180792167.99000001</v>
      </c>
      <c r="O1063" s="82">
        <f t="shared" si="142"/>
        <v>6263473.0600000024</v>
      </c>
      <c r="P1063" s="153">
        <f>IFERROR(VLOOKUP(B1063,'Balancete 11.2019'!$B$11:$I$1020,8,0),0)</f>
        <v>186311765</v>
      </c>
      <c r="Q1063" s="82">
        <f t="shared" si="143"/>
        <v>5519597.0099999905</v>
      </c>
      <c r="R1063" s="153">
        <f>IFERROR(VLOOKUP(B1063,'Balancete 12.2019'!$B$10:$I$1033,8,0),0)</f>
        <v>196448996.50999999</v>
      </c>
      <c r="S1063" s="82">
        <f t="shared" si="138"/>
        <v>10137231.50999999</v>
      </c>
      <c r="T1063" s="85">
        <f t="shared" si="139"/>
        <v>0.83658906467883742</v>
      </c>
      <c r="U1063" s="153">
        <f>IFERROR(VLOOKUP(B1063,'Balancete acumulado 2019'!$B$10:$I$1047,8,0),0)</f>
        <v>196448996.50999999</v>
      </c>
    </row>
    <row r="1064" spans="1:21" hidden="1">
      <c r="A1064"/>
      <c r="B1064" s="35" t="s">
        <v>5412</v>
      </c>
      <c r="C1064" s="34" t="s">
        <v>5413</v>
      </c>
      <c r="D1064" s="35" t="s">
        <v>5414</v>
      </c>
      <c r="E1064" s="39"/>
      <c r="F1064" s="5">
        <f t="shared" si="136"/>
        <v>18</v>
      </c>
      <c r="G1064" s="5" t="str">
        <f t="shared" si="137"/>
        <v>9</v>
      </c>
      <c r="H1064" s="81">
        <f>IFERROR(VLOOKUP(B1064,'1º SEM 2019'!$B:$I,8,0),0)</f>
        <v>155186136.27000001</v>
      </c>
      <c r="I1064" s="81">
        <f>IFERROR(VLOOKUP(B1064,'07.2019'!$B$10:$J$954,8,0),0)</f>
        <v>160926447.91</v>
      </c>
      <c r="J1064" s="81">
        <f>IFERROR(VLOOKUP(B1064,'08.2019'!$B$10:$J$983,8,0),0)</f>
        <v>169377070.74000001</v>
      </c>
      <c r="K1064" s="82">
        <f t="shared" si="140"/>
        <v>8450622.8300000131</v>
      </c>
      <c r="L1064" s="81">
        <f>IFERROR(VLOOKUP(B1064,'09.2019'!$B$12:$J$998,8,0),0)</f>
        <v>174528694.93000001</v>
      </c>
      <c r="M1064" s="82">
        <f t="shared" si="141"/>
        <v>5151624.1899999976</v>
      </c>
      <c r="N1064" s="81">
        <f>IFERROR(VLOOKUP(B1064,'Balancete 10.2019'!$B$10:$J$1020,8,0),0)</f>
        <v>180792167.99000001</v>
      </c>
      <c r="O1064" s="82">
        <f t="shared" si="142"/>
        <v>6263473.0600000024</v>
      </c>
      <c r="P1064" s="153">
        <f>IFERROR(VLOOKUP(B1064,'Balancete 11.2019'!$B$11:$I$1020,8,0),0)</f>
        <v>186311765</v>
      </c>
      <c r="Q1064" s="82">
        <f t="shared" si="143"/>
        <v>5519597.0099999905</v>
      </c>
      <c r="R1064" s="153">
        <f>IFERROR(VLOOKUP(B1064,'Balancete 12.2019'!$B$10:$I$1033,8,0),0)</f>
        <v>196448996.50999999</v>
      </c>
      <c r="S1064" s="82">
        <f t="shared" si="138"/>
        <v>10137231.50999999</v>
      </c>
      <c r="T1064" s="85">
        <f t="shared" si="139"/>
        <v>0.83658906467883742</v>
      </c>
      <c r="U1064" s="153">
        <f>IFERROR(VLOOKUP(B1064,'Balancete acumulado 2019'!$B$10:$I$1047,8,0),0)</f>
        <v>196448996.50999999</v>
      </c>
    </row>
    <row r="1065" spans="1:21" hidden="1">
      <c r="A1065"/>
      <c r="B1065" s="35" t="s">
        <v>5415</v>
      </c>
      <c r="C1065" s="34" t="s">
        <v>1</v>
      </c>
      <c r="D1065" s="35" t="s">
        <v>5416</v>
      </c>
      <c r="E1065" s="39"/>
      <c r="F1065" s="5">
        <f t="shared" si="136"/>
        <v>13</v>
      </c>
      <c r="G1065" s="5" t="str">
        <f t="shared" si="137"/>
        <v>9</v>
      </c>
      <c r="H1065" s="81">
        <f>IFERROR(VLOOKUP(B1065,'1º SEM 2019'!$B:$I,8,0),0)</f>
        <v>3457832.08</v>
      </c>
      <c r="I1065" s="81">
        <f>IFERROR(VLOOKUP(B1065,'07.2019'!$B$10:$J$954,8,0),0)</f>
        <v>3536814.62</v>
      </c>
      <c r="J1065" s="81">
        <f>IFERROR(VLOOKUP(B1065,'08.2019'!$B$10:$J$983,8,0),0)</f>
        <v>3560366.13</v>
      </c>
      <c r="K1065" s="82">
        <f t="shared" si="140"/>
        <v>23551.509999999776</v>
      </c>
      <c r="L1065" s="81">
        <f>IFERROR(VLOOKUP(B1065,'09.2019'!$B$12:$J$998,8,0),0)</f>
        <v>3250118.92</v>
      </c>
      <c r="M1065" s="82">
        <f t="shared" si="141"/>
        <v>-310247.20999999996</v>
      </c>
      <c r="N1065" s="81">
        <f>IFERROR(VLOOKUP(B1065,'Balancete 10.2019'!$B$10:$J$1020,8,0),0)</f>
        <v>3139354.1</v>
      </c>
      <c r="O1065" s="82">
        <f t="shared" si="142"/>
        <v>-110764.81999999983</v>
      </c>
      <c r="P1065" s="153">
        <f>IFERROR(VLOOKUP(B1065,'Balancete 11.2019'!$B$11:$I$1020,8,0),0)</f>
        <v>3300820.17</v>
      </c>
      <c r="Q1065" s="82">
        <f t="shared" si="143"/>
        <v>161466.06999999983</v>
      </c>
      <c r="R1065" s="153">
        <f>IFERROR(VLOOKUP(B1065,'Balancete 12.2019'!$B$10:$I$1033,8,0),0)</f>
        <v>3106551.59</v>
      </c>
      <c r="S1065" s="82">
        <f t="shared" si="138"/>
        <v>-194268.58000000007</v>
      </c>
      <c r="T1065" s="85">
        <f t="shared" si="139"/>
        <v>-2.2031541982783152</v>
      </c>
      <c r="U1065" s="153">
        <f>IFERROR(VLOOKUP(B1065,'Balancete acumulado 2019'!$B$10:$I$1047,8,0),0)</f>
        <v>3106551.59</v>
      </c>
    </row>
    <row r="1066" spans="1:21" hidden="1">
      <c r="A1066"/>
      <c r="B1066" s="35" t="s">
        <v>5417</v>
      </c>
      <c r="C1066" s="34" t="s">
        <v>5418</v>
      </c>
      <c r="D1066" s="35" t="s">
        <v>5419</v>
      </c>
      <c r="E1066" s="39"/>
      <c r="F1066" s="5">
        <f t="shared" si="136"/>
        <v>18</v>
      </c>
      <c r="G1066" s="5" t="str">
        <f t="shared" si="137"/>
        <v>9</v>
      </c>
      <c r="H1066" s="81">
        <f>IFERROR(VLOOKUP(B1066,'1º SEM 2019'!$B:$I,8,0),0)</f>
        <v>3457832.08</v>
      </c>
      <c r="I1066" s="81">
        <f>IFERROR(VLOOKUP(B1066,'07.2019'!$B$10:$J$954,8,0),0)</f>
        <v>3536814.62</v>
      </c>
      <c r="J1066" s="81">
        <f>IFERROR(VLOOKUP(B1066,'08.2019'!$B$10:$J$983,8,0),0)</f>
        <v>3560366.13</v>
      </c>
      <c r="K1066" s="82">
        <f t="shared" si="140"/>
        <v>23551.509999999776</v>
      </c>
      <c r="L1066" s="81">
        <f>IFERROR(VLOOKUP(B1066,'09.2019'!$B$12:$J$998,8,0),0)</f>
        <v>3250118.92</v>
      </c>
      <c r="M1066" s="82">
        <f t="shared" si="141"/>
        <v>-310247.20999999996</v>
      </c>
      <c r="N1066" s="81">
        <f>IFERROR(VLOOKUP(B1066,'Balancete 10.2019'!$B$10:$J$1020,8,0),0)</f>
        <v>3139354.1</v>
      </c>
      <c r="O1066" s="82">
        <f t="shared" si="142"/>
        <v>-110764.81999999983</v>
      </c>
      <c r="P1066" s="153">
        <f>IFERROR(VLOOKUP(B1066,'Balancete 11.2019'!$B$11:$I$1020,8,0),0)</f>
        <v>3300820.17</v>
      </c>
      <c r="Q1066" s="82">
        <f t="shared" si="143"/>
        <v>161466.06999999983</v>
      </c>
      <c r="R1066" s="153">
        <f>IFERROR(VLOOKUP(B1066,'Balancete 12.2019'!$B$10:$I$1033,8,0),0)</f>
        <v>3106551.59</v>
      </c>
      <c r="S1066" s="82">
        <f t="shared" si="138"/>
        <v>-194268.58000000007</v>
      </c>
      <c r="T1066" s="85">
        <f t="shared" si="139"/>
        <v>-2.2031541982783152</v>
      </c>
      <c r="U1066" s="153">
        <f>IFERROR(VLOOKUP(B1066,'Balancete acumulado 2019'!$B$10:$I$1047,8,0),0)</f>
        <v>3106551.59</v>
      </c>
    </row>
    <row r="1067" spans="1:21" hidden="1">
      <c r="A1067"/>
      <c r="B1067" s="35" t="s">
        <v>5420</v>
      </c>
      <c r="C1067" s="34" t="s">
        <v>1</v>
      </c>
      <c r="D1067" s="35" t="s">
        <v>5421</v>
      </c>
      <c r="E1067" s="39"/>
      <c r="F1067" s="5">
        <f t="shared" si="136"/>
        <v>13</v>
      </c>
      <c r="G1067" s="5" t="str">
        <f t="shared" si="137"/>
        <v>9</v>
      </c>
      <c r="H1067" s="81">
        <f>IFERROR(VLOOKUP(B1067,'1º SEM 2019'!$B:$I,8,0),0)</f>
        <v>9763125.3200000003</v>
      </c>
      <c r="I1067" s="81">
        <f>IFERROR(VLOOKUP(B1067,'07.2019'!$B$10:$J$954,8,0),0)</f>
        <v>1673787</v>
      </c>
      <c r="J1067" s="81">
        <f>IFERROR(VLOOKUP(B1067,'08.2019'!$B$10:$J$983,8,0),0)</f>
        <v>3322725.33</v>
      </c>
      <c r="K1067" s="82">
        <f t="shared" si="140"/>
        <v>1648938.33</v>
      </c>
      <c r="L1067" s="81">
        <f>IFERROR(VLOOKUP(B1067,'09.2019'!$B$12:$J$998,8,0),0)</f>
        <v>4975286.96</v>
      </c>
      <c r="M1067" s="82">
        <f t="shared" si="141"/>
        <v>1652561.63</v>
      </c>
      <c r="N1067" s="81">
        <f>IFERROR(VLOOKUP(B1067,'Balancete 10.2019'!$B$10:$J$1020,8,0),0)</f>
        <v>6895266.7699999996</v>
      </c>
      <c r="O1067" s="82">
        <f t="shared" si="142"/>
        <v>1919979.8099999996</v>
      </c>
      <c r="P1067" s="153">
        <f>IFERROR(VLOOKUP(B1067,'Balancete 11.2019'!$B$11:$I$1020,8,0),0)</f>
        <v>8684716.7200000007</v>
      </c>
      <c r="Q1067" s="82">
        <f t="shared" si="143"/>
        <v>1789449.9500000011</v>
      </c>
      <c r="R1067" s="153">
        <f>IFERROR(VLOOKUP(B1067,'Balancete 12.2019'!$B$10:$I$1033,8,0),0)</f>
        <v>10606569.41</v>
      </c>
      <c r="S1067" s="82">
        <f t="shared" si="138"/>
        <v>1921852.6899999995</v>
      </c>
      <c r="T1067" s="85">
        <f t="shared" si="139"/>
        <v>7.3990747827285208E-2</v>
      </c>
      <c r="U1067" s="153">
        <f>IFERROR(VLOOKUP(B1067,'Balancete acumulado 2019'!$B$10:$I$1047,8,0),0)</f>
        <v>20369694.73</v>
      </c>
    </row>
    <row r="1068" spans="1:21" hidden="1">
      <c r="A1068"/>
      <c r="B1068" s="35" t="s">
        <v>5422</v>
      </c>
      <c r="C1068" s="34" t="s">
        <v>5423</v>
      </c>
      <c r="D1068" s="35" t="s">
        <v>5424</v>
      </c>
      <c r="E1068" s="39"/>
      <c r="F1068" s="5">
        <f t="shared" si="136"/>
        <v>18</v>
      </c>
      <c r="G1068" s="5" t="str">
        <f t="shared" si="137"/>
        <v>9</v>
      </c>
      <c r="H1068" s="81">
        <f>IFERROR(VLOOKUP(B1068,'1º SEM 2019'!$B:$I,8,0),0)</f>
        <v>9763125.3200000003</v>
      </c>
      <c r="I1068" s="81">
        <f>IFERROR(VLOOKUP(B1068,'07.2019'!$B$10:$J$954,8,0),0)</f>
        <v>1673787</v>
      </c>
      <c r="J1068" s="81">
        <f>IFERROR(VLOOKUP(B1068,'08.2019'!$B$10:$J$983,8,0),0)</f>
        <v>3322725.33</v>
      </c>
      <c r="K1068" s="82">
        <f t="shared" si="140"/>
        <v>1648938.33</v>
      </c>
      <c r="L1068" s="81">
        <f>IFERROR(VLOOKUP(B1068,'09.2019'!$B$12:$J$998,8,0),0)</f>
        <v>4975286.96</v>
      </c>
      <c r="M1068" s="82">
        <f t="shared" si="141"/>
        <v>1652561.63</v>
      </c>
      <c r="N1068" s="81">
        <f>IFERROR(VLOOKUP(B1068,'Balancete 10.2019'!$B$10:$J$1020,8,0),0)</f>
        <v>6895266.7699999996</v>
      </c>
      <c r="O1068" s="82">
        <f t="shared" si="142"/>
        <v>1919979.8099999996</v>
      </c>
      <c r="P1068" s="153">
        <f>IFERROR(VLOOKUP(B1068,'Balancete 11.2019'!$B$11:$I$1020,8,0),0)</f>
        <v>8684716.7200000007</v>
      </c>
      <c r="Q1068" s="82">
        <f t="shared" si="143"/>
        <v>1789449.9500000011</v>
      </c>
      <c r="R1068" s="153">
        <f>IFERROR(VLOOKUP(B1068,'Balancete 12.2019'!$B$10:$I$1033,8,0),0)</f>
        <v>10606569.41</v>
      </c>
      <c r="S1068" s="82">
        <f t="shared" si="138"/>
        <v>1921852.6899999995</v>
      </c>
      <c r="T1068" s="85">
        <f t="shared" si="139"/>
        <v>7.3990747827285208E-2</v>
      </c>
      <c r="U1068" s="153">
        <f>IFERROR(VLOOKUP(B1068,'Balancete acumulado 2019'!$B$10:$I$1047,8,0),0)</f>
        <v>20369694.73</v>
      </c>
    </row>
    <row r="1069" spans="1:21" hidden="1">
      <c r="A1069"/>
      <c r="B1069" s="35" t="s">
        <v>5425</v>
      </c>
      <c r="C1069" s="34" t="s">
        <v>1</v>
      </c>
      <c r="D1069" s="35" t="s">
        <v>5426</v>
      </c>
      <c r="E1069" s="39"/>
      <c r="F1069" s="5">
        <f t="shared" si="136"/>
        <v>13</v>
      </c>
      <c r="G1069" s="5" t="str">
        <f t="shared" si="137"/>
        <v>9</v>
      </c>
      <c r="H1069" s="81">
        <f>IFERROR(VLOOKUP(B1069,'1º SEM 2019'!$B:$I,8,0),0)</f>
        <v>-4126359.42</v>
      </c>
      <c r="I1069" s="81">
        <f>IFERROR(VLOOKUP(B1069,'07.2019'!$B$10:$J$954,8,0),0)</f>
        <v>-769601.73</v>
      </c>
      <c r="J1069" s="81">
        <f>IFERROR(VLOOKUP(B1069,'08.2019'!$B$10:$J$983,8,0),0)</f>
        <v>-1459385.65</v>
      </c>
      <c r="K1069" s="82">
        <f t="shared" si="140"/>
        <v>-689783.91999999993</v>
      </c>
      <c r="L1069" s="81">
        <f>IFERROR(VLOOKUP(B1069,'09.2019'!$B$12:$J$998,8,0),0)</f>
        <v>-2119050.7000000002</v>
      </c>
      <c r="M1069" s="82">
        <f t="shared" si="141"/>
        <v>-659665.05000000028</v>
      </c>
      <c r="N1069" s="81">
        <f>IFERROR(VLOOKUP(B1069,'Balancete 10.2019'!$B$10:$J$1020,8,0),0)</f>
        <v>-2810669.93</v>
      </c>
      <c r="O1069" s="82">
        <f t="shared" si="142"/>
        <v>-691619.23</v>
      </c>
      <c r="P1069" s="153">
        <f>IFERROR(VLOOKUP(B1069,'Balancete 11.2019'!$B$11:$I$1020,8,0),0)</f>
        <v>-3366238.98</v>
      </c>
      <c r="Q1069" s="82">
        <f t="shared" si="143"/>
        <v>-555569.04999999981</v>
      </c>
      <c r="R1069" s="153">
        <f>IFERROR(VLOOKUP(B1069,'Balancete 12.2019'!$B$10:$I$1033,8,0),0)</f>
        <v>-3921072.68</v>
      </c>
      <c r="S1069" s="82">
        <f t="shared" si="138"/>
        <v>-554833.70000000019</v>
      </c>
      <c r="T1069" s="85">
        <f t="shared" si="139"/>
        <v>-1.3235978498075118E-3</v>
      </c>
      <c r="U1069" s="153">
        <f>IFERROR(VLOOKUP(B1069,'Balancete acumulado 2019'!$B$10:$I$1047,8,0),0)</f>
        <v>-8047432.0999999996</v>
      </c>
    </row>
    <row r="1070" spans="1:21" hidden="1">
      <c r="A1070"/>
      <c r="B1070" s="35" t="s">
        <v>5427</v>
      </c>
      <c r="C1070" s="34" t="s">
        <v>5428</v>
      </c>
      <c r="D1070" s="35" t="s">
        <v>5429</v>
      </c>
      <c r="E1070" s="39"/>
      <c r="F1070" s="5">
        <f t="shared" si="136"/>
        <v>18</v>
      </c>
      <c r="G1070" s="5" t="str">
        <f t="shared" si="137"/>
        <v>9</v>
      </c>
      <c r="H1070" s="81">
        <f>IFERROR(VLOOKUP(B1070,'1º SEM 2019'!$B:$I,8,0),0)</f>
        <v>-4126359.42</v>
      </c>
      <c r="I1070" s="81">
        <f>IFERROR(VLOOKUP(B1070,'07.2019'!$B$10:$J$954,8,0),0)</f>
        <v>-769601.73</v>
      </c>
      <c r="J1070" s="81">
        <f>IFERROR(VLOOKUP(B1070,'08.2019'!$B$10:$J$983,8,0),0)</f>
        <v>-1459385.65</v>
      </c>
      <c r="K1070" s="82">
        <f t="shared" si="140"/>
        <v>-689783.91999999993</v>
      </c>
      <c r="L1070" s="81">
        <f>IFERROR(VLOOKUP(B1070,'09.2019'!$B$12:$J$998,8,0),0)</f>
        <v>-2119050.7000000002</v>
      </c>
      <c r="M1070" s="82">
        <f t="shared" si="141"/>
        <v>-659665.05000000028</v>
      </c>
      <c r="N1070" s="81">
        <f>IFERROR(VLOOKUP(B1070,'Balancete 10.2019'!$B$10:$J$1020,8,0),0)</f>
        <v>-2810669.93</v>
      </c>
      <c r="O1070" s="82">
        <f t="shared" si="142"/>
        <v>-691619.23</v>
      </c>
      <c r="P1070" s="153">
        <f>IFERROR(VLOOKUP(B1070,'Balancete 11.2019'!$B$11:$I$1020,8,0),0)</f>
        <v>-3366238.98</v>
      </c>
      <c r="Q1070" s="82">
        <f t="shared" si="143"/>
        <v>-555569.04999999981</v>
      </c>
      <c r="R1070" s="153">
        <f>IFERROR(VLOOKUP(B1070,'Balancete 12.2019'!$B$10:$I$1033,8,0),0)</f>
        <v>-3921072.68</v>
      </c>
      <c r="S1070" s="82">
        <f t="shared" si="138"/>
        <v>-554833.70000000019</v>
      </c>
      <c r="T1070" s="85">
        <f t="shared" si="139"/>
        <v>-1.3235978498075118E-3</v>
      </c>
      <c r="U1070" s="153">
        <f>IFERROR(VLOOKUP(B1070,'Balancete acumulado 2019'!$B$10:$I$1047,8,0),0)</f>
        <v>-8047432.0999999996</v>
      </c>
    </row>
    <row r="1071" spans="1:21" ht="22.5" hidden="1">
      <c r="A1071"/>
      <c r="B1071" s="35" t="s">
        <v>5430</v>
      </c>
      <c r="C1071" s="34" t="s">
        <v>1</v>
      </c>
      <c r="D1071" s="35" t="s">
        <v>5431</v>
      </c>
      <c r="E1071" s="39"/>
      <c r="F1071" s="5">
        <f t="shared" si="136"/>
        <v>13</v>
      </c>
      <c r="G1071" s="5" t="str">
        <f t="shared" si="137"/>
        <v>9</v>
      </c>
      <c r="H1071" s="81">
        <f>IFERROR(VLOOKUP(B1071,'1º SEM 2019'!$B:$I,8,0),0)</f>
        <v>-247225.13</v>
      </c>
      <c r="I1071" s="81">
        <f>IFERROR(VLOOKUP(B1071,'07.2019'!$B$10:$J$954,8,0),0)</f>
        <v>-46899.31</v>
      </c>
      <c r="J1071" s="81">
        <f>IFERROR(VLOOKUP(B1071,'08.2019'!$B$10:$J$983,8,0),0)</f>
        <v>-91870.2</v>
      </c>
      <c r="K1071" s="82">
        <f t="shared" si="140"/>
        <v>-44970.89</v>
      </c>
      <c r="L1071" s="81">
        <f>IFERROR(VLOOKUP(B1071,'09.2019'!$B$12:$J$998,8,0),0)</f>
        <v>-134106.57999999999</v>
      </c>
      <c r="M1071" s="82">
        <f t="shared" si="141"/>
        <v>-42236.37999999999</v>
      </c>
      <c r="N1071" s="81">
        <f>IFERROR(VLOOKUP(B1071,'Balancete 10.2019'!$B$10:$J$1020,8,0),0)</f>
        <v>-177648.51</v>
      </c>
      <c r="O1071" s="82">
        <f t="shared" si="142"/>
        <v>-43541.930000000022</v>
      </c>
      <c r="P1071" s="153">
        <f>IFERROR(VLOOKUP(B1071,'Balancete 11.2019'!$B$11:$I$1020,8,0),0)</f>
        <v>-219977.57</v>
      </c>
      <c r="Q1071" s="82">
        <f t="shared" si="143"/>
        <v>-42329.06</v>
      </c>
      <c r="R1071" s="153">
        <f>IFERROR(VLOOKUP(B1071,'Balancete 12.2019'!$B$10:$I$1033,8,0),0)</f>
        <v>-258668.24</v>
      </c>
      <c r="S1071" s="82">
        <f t="shared" si="138"/>
        <v>-38690.669999999984</v>
      </c>
      <c r="T1071" s="85">
        <f t="shared" si="139"/>
        <v>-8.595489717938487E-2</v>
      </c>
      <c r="U1071" s="153">
        <f>IFERROR(VLOOKUP(B1071,'Balancete acumulado 2019'!$B$10:$I$1047,8,0),0)</f>
        <v>-505893.37</v>
      </c>
    </row>
    <row r="1072" spans="1:21" hidden="1">
      <c r="A1072"/>
      <c r="B1072" s="35" t="s">
        <v>5432</v>
      </c>
      <c r="C1072" s="34" t="s">
        <v>5433</v>
      </c>
      <c r="D1072" s="35" t="s">
        <v>5434</v>
      </c>
      <c r="E1072" s="39"/>
      <c r="F1072" s="5">
        <f t="shared" si="136"/>
        <v>18</v>
      </c>
      <c r="G1072" s="5" t="str">
        <f t="shared" si="137"/>
        <v>9</v>
      </c>
      <c r="H1072" s="81">
        <f>IFERROR(VLOOKUP(B1072,'1º SEM 2019'!$B:$I,8,0),0)</f>
        <v>-247225.13</v>
      </c>
      <c r="I1072" s="81">
        <f>IFERROR(VLOOKUP(B1072,'07.2019'!$B$10:$J$954,8,0),0)</f>
        <v>-46899.31</v>
      </c>
      <c r="J1072" s="81">
        <f>IFERROR(VLOOKUP(B1072,'08.2019'!$B$10:$J$983,8,0),0)</f>
        <v>-91870.2</v>
      </c>
      <c r="K1072" s="82">
        <f t="shared" si="140"/>
        <v>-44970.89</v>
      </c>
      <c r="L1072" s="81">
        <f>IFERROR(VLOOKUP(B1072,'09.2019'!$B$12:$J$998,8,0),0)</f>
        <v>-134106.57999999999</v>
      </c>
      <c r="M1072" s="82">
        <f t="shared" si="141"/>
        <v>-42236.37999999999</v>
      </c>
      <c r="N1072" s="81">
        <f>IFERROR(VLOOKUP(B1072,'Balancete 10.2019'!$B$10:$J$1020,8,0),0)</f>
        <v>-177648.51</v>
      </c>
      <c r="O1072" s="82">
        <f t="shared" si="142"/>
        <v>-43541.930000000022</v>
      </c>
      <c r="P1072" s="153">
        <f>IFERROR(VLOOKUP(B1072,'Balancete 11.2019'!$B$11:$I$1020,8,0),0)</f>
        <v>-219977.57</v>
      </c>
      <c r="Q1072" s="82">
        <f t="shared" si="143"/>
        <v>-42329.06</v>
      </c>
      <c r="R1072" s="153">
        <f>IFERROR(VLOOKUP(B1072,'Balancete 12.2019'!$B$10:$I$1033,8,0),0)</f>
        <v>-258668.24</v>
      </c>
      <c r="S1072" s="82">
        <f t="shared" si="138"/>
        <v>-38690.669999999984</v>
      </c>
      <c r="T1072" s="85">
        <f t="shared" si="139"/>
        <v>-8.595489717938487E-2</v>
      </c>
      <c r="U1072" s="153">
        <f>IFERROR(VLOOKUP(B1072,'Balancete acumulado 2019'!$B$10:$I$1047,8,0),0)</f>
        <v>-505893.37</v>
      </c>
    </row>
    <row r="1073" spans="1:21" hidden="1">
      <c r="A1073"/>
      <c r="B1073" s="35" t="s">
        <v>5435</v>
      </c>
      <c r="C1073" s="34" t="s">
        <v>1</v>
      </c>
      <c r="D1073" s="35" t="s">
        <v>5436</v>
      </c>
      <c r="E1073" s="39"/>
      <c r="F1073" s="5">
        <f t="shared" si="136"/>
        <v>13</v>
      </c>
      <c r="G1073" s="5" t="str">
        <f t="shared" si="137"/>
        <v>9</v>
      </c>
      <c r="H1073" s="81">
        <f>IFERROR(VLOOKUP(B1073,'1º SEM 2019'!$B:$I,8,0),0)</f>
        <v>28775478.960000001</v>
      </c>
      <c r="I1073" s="81">
        <f>IFERROR(VLOOKUP(B1073,'07.2019'!$B$10:$J$954,8,0),0)</f>
        <v>30613803.690000001</v>
      </c>
      <c r="J1073" s="81">
        <f>IFERROR(VLOOKUP(B1073,'08.2019'!$B$10:$J$983,8,0),0)</f>
        <v>27185104.739999998</v>
      </c>
      <c r="K1073" s="82">
        <f t="shared" si="140"/>
        <v>-3428698.950000003</v>
      </c>
      <c r="L1073" s="81">
        <f>IFERROR(VLOOKUP(B1073,'09.2019'!$B$12:$J$998,8,0),0)</f>
        <v>26201246.100000001</v>
      </c>
      <c r="M1073" s="82">
        <f t="shared" si="141"/>
        <v>-983858.63999999687</v>
      </c>
      <c r="N1073" s="81">
        <f>IFERROR(VLOOKUP(B1073,'Balancete 10.2019'!$B$10:$J$1020,8,0),0)</f>
        <v>26121655.399999999</v>
      </c>
      <c r="O1073" s="82">
        <f t="shared" si="142"/>
        <v>-79590.70000000298</v>
      </c>
      <c r="P1073" s="153">
        <f>IFERROR(VLOOKUP(B1073,'Balancete 11.2019'!$B$11:$I$1020,8,0),0)</f>
        <v>26064798.870000001</v>
      </c>
      <c r="Q1073" s="82">
        <f t="shared" si="143"/>
        <v>-56856.529999997467</v>
      </c>
      <c r="R1073" s="153">
        <f>IFERROR(VLOOKUP(B1073,'Balancete 12.2019'!$B$10:$I$1033,8,0),0)</f>
        <v>26267844.32</v>
      </c>
      <c r="S1073" s="82">
        <f t="shared" si="138"/>
        <v>203045.44999999925</v>
      </c>
      <c r="T1073" s="85">
        <f t="shared" si="139"/>
        <v>-4.5711896241295111</v>
      </c>
      <c r="U1073" s="153">
        <f>IFERROR(VLOOKUP(B1073,'Balancete acumulado 2019'!$B$10:$I$1047,8,0),0)</f>
        <v>26267844.32</v>
      </c>
    </row>
    <row r="1074" spans="1:21" hidden="1">
      <c r="A1074"/>
      <c r="B1074" s="35" t="s">
        <v>5437</v>
      </c>
      <c r="C1074" s="34" t="s">
        <v>1</v>
      </c>
      <c r="D1074" s="35" t="s">
        <v>5438</v>
      </c>
      <c r="E1074" s="39"/>
      <c r="F1074" s="5">
        <f t="shared" si="136"/>
        <v>13</v>
      </c>
      <c r="G1074" s="5" t="str">
        <f t="shared" si="137"/>
        <v>9</v>
      </c>
      <c r="H1074" s="81">
        <f>IFERROR(VLOOKUP(B1074,'1º SEM 2019'!$B:$I,8,0),0)</f>
        <v>6584487.3399999999</v>
      </c>
      <c r="I1074" s="81">
        <f>IFERROR(VLOOKUP(B1074,'07.2019'!$B$10:$J$954,8,0),0)</f>
        <v>8230148.7400000002</v>
      </c>
      <c r="J1074" s="81">
        <f>IFERROR(VLOOKUP(B1074,'08.2019'!$B$10:$J$983,8,0),0)</f>
        <v>4362171.5199999996</v>
      </c>
      <c r="K1074" s="82">
        <f t="shared" si="140"/>
        <v>-3867977.2200000007</v>
      </c>
      <c r="L1074" s="81">
        <f>IFERROR(VLOOKUP(B1074,'09.2019'!$B$12:$J$998,8,0),0)</f>
        <v>4025097.5</v>
      </c>
      <c r="M1074" s="82">
        <f t="shared" si="141"/>
        <v>-337074.01999999955</v>
      </c>
      <c r="N1074" s="81">
        <f>IFERROR(VLOOKUP(B1074,'Balancete 10.2019'!$B$10:$J$1020,8,0),0)</f>
        <v>4391641</v>
      </c>
      <c r="O1074" s="82">
        <f t="shared" si="142"/>
        <v>366543.5</v>
      </c>
      <c r="P1074" s="153">
        <f>IFERROR(VLOOKUP(B1074,'Balancete 11.2019'!$B$11:$I$1020,8,0),0)</f>
        <v>4424834.3600000003</v>
      </c>
      <c r="Q1074" s="82">
        <f t="shared" si="143"/>
        <v>33193.360000000335</v>
      </c>
      <c r="R1074" s="153">
        <f>IFERROR(VLOOKUP(B1074,'Balancete 12.2019'!$B$10:$I$1033,8,0),0)</f>
        <v>4548096.45</v>
      </c>
      <c r="S1074" s="82">
        <f t="shared" si="138"/>
        <v>123262.08999999985</v>
      </c>
      <c r="T1074" s="85">
        <f t="shared" si="139"/>
        <v>2.7134562454659186</v>
      </c>
      <c r="U1074" s="153">
        <f>IFERROR(VLOOKUP(B1074,'Balancete acumulado 2019'!$B$10:$I$1047,8,0),0)</f>
        <v>4548096.45</v>
      </c>
    </row>
    <row r="1075" spans="1:21" hidden="1">
      <c r="A1075"/>
      <c r="B1075" s="35" t="s">
        <v>5439</v>
      </c>
      <c r="C1075" s="34" t="s">
        <v>5440</v>
      </c>
      <c r="D1075" s="35" t="s">
        <v>3587</v>
      </c>
      <c r="E1075" s="39"/>
      <c r="F1075" s="5">
        <f t="shared" si="136"/>
        <v>18</v>
      </c>
      <c r="G1075" s="5" t="str">
        <f t="shared" si="137"/>
        <v>9</v>
      </c>
      <c r="H1075" s="81">
        <f>IFERROR(VLOOKUP(B1075,'1º SEM 2019'!$B:$I,8,0),0)</f>
        <v>6584487.3399999999</v>
      </c>
      <c r="I1075" s="81">
        <f>IFERROR(VLOOKUP(B1075,'07.2019'!$B$10:$J$954,8,0),0)</f>
        <v>8230148.7400000002</v>
      </c>
      <c r="J1075" s="81">
        <f>IFERROR(VLOOKUP(B1075,'08.2019'!$B$10:$J$983,8,0),0)</f>
        <v>4362171.5199999996</v>
      </c>
      <c r="K1075" s="82">
        <f t="shared" si="140"/>
        <v>-3867977.2200000007</v>
      </c>
      <c r="L1075" s="81">
        <f>IFERROR(VLOOKUP(B1075,'09.2019'!$B$12:$J$998,8,0),0)</f>
        <v>4025097.5</v>
      </c>
      <c r="M1075" s="82">
        <f t="shared" si="141"/>
        <v>-337074.01999999955</v>
      </c>
      <c r="N1075" s="81">
        <f>IFERROR(VLOOKUP(B1075,'Balancete 10.2019'!$B$10:$J$1020,8,0),0)</f>
        <v>4391641</v>
      </c>
      <c r="O1075" s="82">
        <f t="shared" si="142"/>
        <v>366543.5</v>
      </c>
      <c r="P1075" s="153">
        <f>IFERROR(VLOOKUP(B1075,'Balancete 11.2019'!$B$11:$I$1020,8,0),0)</f>
        <v>4424834.3600000003</v>
      </c>
      <c r="Q1075" s="82">
        <f t="shared" si="143"/>
        <v>33193.360000000335</v>
      </c>
      <c r="R1075" s="153">
        <f>IFERROR(VLOOKUP(B1075,'Balancete 12.2019'!$B$10:$I$1033,8,0),0)</f>
        <v>4548096.45</v>
      </c>
      <c r="S1075" s="82">
        <f t="shared" si="138"/>
        <v>123262.08999999985</v>
      </c>
      <c r="T1075" s="85">
        <f t="shared" si="139"/>
        <v>2.7134562454659186</v>
      </c>
      <c r="U1075" s="153">
        <f>IFERROR(VLOOKUP(B1075,'Balancete acumulado 2019'!$B$10:$I$1047,8,0),0)</f>
        <v>4548096.45</v>
      </c>
    </row>
    <row r="1076" spans="1:21" hidden="1">
      <c r="A1076"/>
      <c r="B1076" s="35" t="s">
        <v>5441</v>
      </c>
      <c r="C1076" s="34" t="s">
        <v>1</v>
      </c>
      <c r="D1076" s="35" t="s">
        <v>5442</v>
      </c>
      <c r="E1076" s="39"/>
      <c r="F1076" s="5">
        <f t="shared" si="136"/>
        <v>13</v>
      </c>
      <c r="G1076" s="5" t="str">
        <f t="shared" si="137"/>
        <v>9</v>
      </c>
      <c r="H1076" s="81">
        <f>IFERROR(VLOOKUP(B1076,'1º SEM 2019'!$B:$I,8,0),0)</f>
        <v>16909497.890000001</v>
      </c>
      <c r="I1076" s="81">
        <f>IFERROR(VLOOKUP(B1076,'07.2019'!$B$10:$J$954,8,0),0)</f>
        <v>17015571.170000002</v>
      </c>
      <c r="J1076" s="81">
        <f>IFERROR(VLOOKUP(B1076,'08.2019'!$B$10:$J$983,8,0),0)</f>
        <v>17407530.43</v>
      </c>
      <c r="K1076" s="82">
        <f t="shared" si="140"/>
        <v>391959.25999999791</v>
      </c>
      <c r="L1076" s="81">
        <f>IFERROR(VLOOKUP(B1076,'09.2019'!$B$12:$J$998,8,0),0)</f>
        <v>17680670.030000001</v>
      </c>
      <c r="M1076" s="82">
        <f t="shared" si="141"/>
        <v>273139.60000000149</v>
      </c>
      <c r="N1076" s="81">
        <f>IFERROR(VLOOKUP(B1076,'Balancete 10.2019'!$B$10:$J$1020,8,0),0)</f>
        <v>17236718.710000001</v>
      </c>
      <c r="O1076" s="82">
        <f t="shared" si="142"/>
        <v>-443951.3200000003</v>
      </c>
      <c r="P1076" s="153">
        <f>IFERROR(VLOOKUP(B1076,'Balancete 11.2019'!$B$11:$I$1020,8,0),0)</f>
        <v>16661353.49</v>
      </c>
      <c r="Q1076" s="82">
        <f t="shared" si="143"/>
        <v>-575365.22000000067</v>
      </c>
      <c r="R1076" s="153">
        <f>IFERROR(VLOOKUP(B1076,'Balancete 12.2019'!$B$10:$I$1033,8,0),0)</f>
        <v>16721757.9</v>
      </c>
      <c r="S1076" s="82">
        <f t="shared" si="138"/>
        <v>60404.410000000149</v>
      </c>
      <c r="T1076" s="85">
        <f t="shared" si="139"/>
        <v>-1.1049844653453333</v>
      </c>
      <c r="U1076" s="153">
        <f>IFERROR(VLOOKUP(B1076,'Balancete acumulado 2019'!$B$10:$I$1047,8,0),0)</f>
        <v>16721757.9</v>
      </c>
    </row>
    <row r="1077" spans="1:21" hidden="1">
      <c r="A1077"/>
      <c r="B1077" s="35" t="s">
        <v>5443</v>
      </c>
      <c r="C1077" s="34" t="s">
        <v>5444</v>
      </c>
      <c r="D1077" s="35" t="s">
        <v>3590</v>
      </c>
      <c r="E1077" s="39"/>
      <c r="F1077" s="5">
        <f t="shared" si="136"/>
        <v>18</v>
      </c>
      <c r="G1077" s="5" t="str">
        <f t="shared" si="137"/>
        <v>9</v>
      </c>
      <c r="H1077" s="81">
        <f>IFERROR(VLOOKUP(B1077,'1º SEM 2019'!$B:$I,8,0),0)</f>
        <v>16909497.890000001</v>
      </c>
      <c r="I1077" s="81">
        <f>IFERROR(VLOOKUP(B1077,'07.2019'!$B$10:$J$954,8,0),0)</f>
        <v>17015571.170000002</v>
      </c>
      <c r="J1077" s="81">
        <f>IFERROR(VLOOKUP(B1077,'08.2019'!$B$10:$J$983,8,0),0)</f>
        <v>17407530.43</v>
      </c>
      <c r="K1077" s="82">
        <f t="shared" si="140"/>
        <v>391959.25999999791</v>
      </c>
      <c r="L1077" s="81">
        <f>IFERROR(VLOOKUP(B1077,'09.2019'!$B$12:$J$998,8,0),0)</f>
        <v>17680670.030000001</v>
      </c>
      <c r="M1077" s="82">
        <f t="shared" si="141"/>
        <v>273139.60000000149</v>
      </c>
      <c r="N1077" s="81">
        <f>IFERROR(VLOOKUP(B1077,'Balancete 10.2019'!$B$10:$J$1020,8,0),0)</f>
        <v>17236718.710000001</v>
      </c>
      <c r="O1077" s="82">
        <f t="shared" si="142"/>
        <v>-443951.3200000003</v>
      </c>
      <c r="P1077" s="153">
        <f>IFERROR(VLOOKUP(B1077,'Balancete 11.2019'!$B$11:$I$1020,8,0),0)</f>
        <v>16661353.49</v>
      </c>
      <c r="Q1077" s="82">
        <f t="shared" si="143"/>
        <v>-575365.22000000067</v>
      </c>
      <c r="R1077" s="153">
        <f>IFERROR(VLOOKUP(B1077,'Balancete 12.2019'!$B$10:$I$1033,8,0),0)</f>
        <v>16721757.9</v>
      </c>
      <c r="S1077" s="82">
        <f t="shared" si="138"/>
        <v>60404.410000000149</v>
      </c>
      <c r="T1077" s="85">
        <f t="shared" si="139"/>
        <v>-1.1049844653453333</v>
      </c>
      <c r="U1077" s="153">
        <f>IFERROR(VLOOKUP(B1077,'Balancete acumulado 2019'!$B$10:$I$1047,8,0),0)</f>
        <v>16721757.9</v>
      </c>
    </row>
    <row r="1078" spans="1:21" hidden="1">
      <c r="A1078"/>
      <c r="B1078" s="35" t="s">
        <v>5445</v>
      </c>
      <c r="C1078" s="34" t="s">
        <v>1</v>
      </c>
      <c r="D1078" s="35" t="s">
        <v>5446</v>
      </c>
      <c r="E1078" s="39"/>
      <c r="F1078" s="5">
        <f t="shared" si="136"/>
        <v>13</v>
      </c>
      <c r="G1078" s="5" t="str">
        <f t="shared" si="137"/>
        <v>9</v>
      </c>
      <c r="H1078" s="81">
        <f>IFERROR(VLOOKUP(B1078,'1º SEM 2019'!$B:$I,8,0),0)</f>
        <v>5281493.7300000004</v>
      </c>
      <c r="I1078" s="81">
        <f>IFERROR(VLOOKUP(B1078,'07.2019'!$B$10:$J$954,8,0),0)</f>
        <v>5368083.78</v>
      </c>
      <c r="J1078" s="81">
        <f>IFERROR(VLOOKUP(B1078,'08.2019'!$B$10:$J$983,8,0),0)</f>
        <v>5415402.79</v>
      </c>
      <c r="K1078" s="82">
        <f t="shared" si="140"/>
        <v>47319.009999999776</v>
      </c>
      <c r="L1078" s="81">
        <f>IFERROR(VLOOKUP(B1078,'09.2019'!$B$12:$J$998,8,0),0)</f>
        <v>4495478.57</v>
      </c>
      <c r="M1078" s="82">
        <f t="shared" si="141"/>
        <v>-919924.21999999974</v>
      </c>
      <c r="N1078" s="81">
        <f>IFERROR(VLOOKUP(B1078,'Balancete 10.2019'!$B$10:$J$1020,8,0),0)</f>
        <v>4493295.6900000004</v>
      </c>
      <c r="O1078" s="82">
        <f t="shared" si="142"/>
        <v>-2182.8799999998882</v>
      </c>
      <c r="P1078" s="153">
        <f>IFERROR(VLOOKUP(B1078,'Balancete 11.2019'!$B$11:$I$1020,8,0),0)</f>
        <v>4978611.0199999996</v>
      </c>
      <c r="Q1078" s="82">
        <f t="shared" si="143"/>
        <v>485315.32999999914</v>
      </c>
      <c r="R1078" s="153">
        <f>IFERROR(VLOOKUP(B1078,'Balancete 12.2019'!$B$10:$I$1033,8,0),0)</f>
        <v>4997989.97</v>
      </c>
      <c r="S1078" s="82">
        <f t="shared" si="138"/>
        <v>19378.950000000186</v>
      </c>
      <c r="T1078" s="85">
        <f t="shared" si="139"/>
        <v>-0.96006936356203665</v>
      </c>
      <c r="U1078" s="153">
        <f>IFERROR(VLOOKUP(B1078,'Balancete acumulado 2019'!$B$10:$I$1047,8,0),0)</f>
        <v>4997989.97</v>
      </c>
    </row>
    <row r="1079" spans="1:21" hidden="1">
      <c r="A1079"/>
      <c r="B1079" s="35" t="s">
        <v>5447</v>
      </c>
      <c r="C1079" s="34" t="s">
        <v>5448</v>
      </c>
      <c r="D1079" s="35" t="s">
        <v>3593</v>
      </c>
      <c r="E1079" s="39"/>
      <c r="F1079" s="5">
        <f t="shared" si="136"/>
        <v>18</v>
      </c>
      <c r="G1079" s="5" t="str">
        <f t="shared" si="137"/>
        <v>9</v>
      </c>
      <c r="H1079" s="81">
        <f>IFERROR(VLOOKUP(B1079,'1º SEM 2019'!$B:$I,8,0),0)</f>
        <v>5281493.7300000004</v>
      </c>
      <c r="I1079" s="81">
        <f>IFERROR(VLOOKUP(B1079,'07.2019'!$B$10:$J$954,8,0),0)</f>
        <v>5368083.78</v>
      </c>
      <c r="J1079" s="81">
        <f>IFERROR(VLOOKUP(B1079,'08.2019'!$B$10:$J$983,8,0),0)</f>
        <v>5415402.79</v>
      </c>
      <c r="K1079" s="82">
        <f t="shared" si="140"/>
        <v>47319.009999999776</v>
      </c>
      <c r="L1079" s="81">
        <f>IFERROR(VLOOKUP(B1079,'09.2019'!$B$12:$J$998,8,0),0)</f>
        <v>4495478.57</v>
      </c>
      <c r="M1079" s="82">
        <f t="shared" si="141"/>
        <v>-919924.21999999974</v>
      </c>
      <c r="N1079" s="81">
        <f>IFERROR(VLOOKUP(B1079,'Balancete 10.2019'!$B$10:$J$1020,8,0),0)</f>
        <v>4493295.6900000004</v>
      </c>
      <c r="O1079" s="82">
        <f t="shared" si="142"/>
        <v>-2182.8799999998882</v>
      </c>
      <c r="P1079" s="153">
        <f>IFERROR(VLOOKUP(B1079,'Balancete 11.2019'!$B$11:$I$1020,8,0),0)</f>
        <v>4978611.0199999996</v>
      </c>
      <c r="Q1079" s="82">
        <f t="shared" si="143"/>
        <v>485315.32999999914</v>
      </c>
      <c r="R1079" s="153">
        <f>IFERROR(VLOOKUP(B1079,'Balancete 12.2019'!$B$10:$I$1033,8,0),0)</f>
        <v>4997989.97</v>
      </c>
      <c r="S1079" s="82">
        <f t="shared" si="138"/>
        <v>19378.950000000186</v>
      </c>
      <c r="T1079" s="85">
        <f t="shared" si="139"/>
        <v>-0.96006936356203665</v>
      </c>
      <c r="U1079" s="153">
        <f>IFERROR(VLOOKUP(B1079,'Balancete acumulado 2019'!$B$10:$I$1047,8,0),0)</f>
        <v>4997989.97</v>
      </c>
    </row>
    <row r="1080" spans="1:21" hidden="1">
      <c r="A1080"/>
      <c r="B1080" s="35" t="s">
        <v>5449</v>
      </c>
      <c r="C1080" s="34" t="s">
        <v>1</v>
      </c>
      <c r="D1080" s="35" t="s">
        <v>5450</v>
      </c>
      <c r="E1080" s="39"/>
      <c r="F1080" s="5">
        <f t="shared" si="136"/>
        <v>13</v>
      </c>
      <c r="G1080" s="5" t="str">
        <f t="shared" si="137"/>
        <v>9</v>
      </c>
      <c r="H1080" s="81">
        <f>IFERROR(VLOOKUP(B1080,'1º SEM 2019'!$B:$I,8,0),0)</f>
        <v>2586039.94</v>
      </c>
      <c r="I1080" s="81">
        <f>IFERROR(VLOOKUP(B1080,'07.2019'!$B$10:$J$954,8,0),0)</f>
        <v>2585620.16</v>
      </c>
      <c r="J1080" s="81">
        <f>IFERROR(VLOOKUP(B1080,'08.2019'!$B$10:$J$983,8,0),0)</f>
        <v>2604207.9</v>
      </c>
      <c r="K1080" s="82">
        <f t="shared" si="140"/>
        <v>18587.739999999758</v>
      </c>
      <c r="L1080" s="81">
        <f>IFERROR(VLOOKUP(B1080,'09.2019'!$B$12:$J$998,8,0),0)</f>
        <v>2625265.41</v>
      </c>
      <c r="M1080" s="82">
        <f t="shared" si="141"/>
        <v>21057.510000000242</v>
      </c>
      <c r="N1080" s="81">
        <f>IFERROR(VLOOKUP(B1080,'Balancete 10.2019'!$B$10:$J$1020,8,0),0)</f>
        <v>2640790.37</v>
      </c>
      <c r="O1080" s="82">
        <f t="shared" si="142"/>
        <v>15524.959999999963</v>
      </c>
      <c r="P1080" s="153">
        <f>IFERROR(VLOOKUP(B1080,'Balancete 11.2019'!$B$11:$I$1020,8,0),0)</f>
        <v>2653209.8199999998</v>
      </c>
      <c r="Q1080" s="82">
        <f t="shared" si="143"/>
        <v>12419.449999999721</v>
      </c>
      <c r="R1080" s="153">
        <f>IFERROR(VLOOKUP(B1080,'Balancete 12.2019'!$B$10:$I$1033,8,0),0)</f>
        <v>2656488.9</v>
      </c>
      <c r="S1080" s="82">
        <f t="shared" si="138"/>
        <v>3279.0800000000745</v>
      </c>
      <c r="T1080" s="85">
        <f t="shared" si="139"/>
        <v>-0.73597220488828829</v>
      </c>
      <c r="U1080" s="153">
        <f>IFERROR(VLOOKUP(B1080,'Balancete acumulado 2019'!$B$10:$I$1047,8,0),0)</f>
        <v>2656488.9</v>
      </c>
    </row>
    <row r="1081" spans="1:21" hidden="1">
      <c r="A1081"/>
      <c r="B1081" s="35" t="s">
        <v>5451</v>
      </c>
      <c r="C1081" s="34" t="s">
        <v>5452</v>
      </c>
      <c r="D1081" s="35" t="s">
        <v>5453</v>
      </c>
      <c r="E1081" s="39"/>
      <c r="F1081" s="5">
        <f t="shared" si="136"/>
        <v>18</v>
      </c>
      <c r="G1081" s="5" t="str">
        <f t="shared" si="137"/>
        <v>9</v>
      </c>
      <c r="H1081" s="81">
        <f>IFERROR(VLOOKUP(B1081,'1º SEM 2019'!$B:$I,8,0),0)</f>
        <v>2586039.94</v>
      </c>
      <c r="I1081" s="81">
        <f>IFERROR(VLOOKUP(B1081,'07.2019'!$B$10:$J$954,8,0),0)</f>
        <v>2585620.16</v>
      </c>
      <c r="J1081" s="81">
        <f>IFERROR(VLOOKUP(B1081,'08.2019'!$B$10:$J$983,8,0),0)</f>
        <v>2604207.9</v>
      </c>
      <c r="K1081" s="82">
        <f t="shared" si="140"/>
        <v>18587.739999999758</v>
      </c>
      <c r="L1081" s="81">
        <f>IFERROR(VLOOKUP(B1081,'09.2019'!$B$12:$J$998,8,0),0)</f>
        <v>2625265.41</v>
      </c>
      <c r="M1081" s="82">
        <f t="shared" si="141"/>
        <v>21057.510000000242</v>
      </c>
      <c r="N1081" s="81">
        <f>IFERROR(VLOOKUP(B1081,'Balancete 10.2019'!$B$10:$J$1020,8,0),0)</f>
        <v>2640790.37</v>
      </c>
      <c r="O1081" s="82">
        <f t="shared" si="142"/>
        <v>15524.959999999963</v>
      </c>
      <c r="P1081" s="153">
        <f>IFERROR(VLOOKUP(B1081,'Balancete 11.2019'!$B$11:$I$1020,8,0),0)</f>
        <v>2653209.8199999998</v>
      </c>
      <c r="Q1081" s="82">
        <f t="shared" si="143"/>
        <v>12419.449999999721</v>
      </c>
      <c r="R1081" s="153">
        <f>IFERROR(VLOOKUP(B1081,'Balancete 12.2019'!$B$10:$I$1033,8,0),0)</f>
        <v>2656488.9</v>
      </c>
      <c r="S1081" s="82">
        <f t="shared" si="138"/>
        <v>3279.0800000000745</v>
      </c>
      <c r="T1081" s="85">
        <f t="shared" si="139"/>
        <v>-0.73597220488828829</v>
      </c>
      <c r="U1081" s="153">
        <f>IFERROR(VLOOKUP(B1081,'Balancete acumulado 2019'!$B$10:$I$1047,8,0),0)</f>
        <v>2656488.9</v>
      </c>
    </row>
    <row r="1082" spans="1:21" hidden="1">
      <c r="A1082"/>
      <c r="B1082" s="35" t="s">
        <v>5454</v>
      </c>
      <c r="C1082" s="34" t="s">
        <v>1</v>
      </c>
      <c r="D1082" s="35" t="s">
        <v>5455</v>
      </c>
      <c r="E1082" s="39"/>
      <c r="F1082" s="5">
        <f t="shared" si="136"/>
        <v>13</v>
      </c>
      <c r="G1082" s="5" t="str">
        <f t="shared" si="137"/>
        <v>9</v>
      </c>
      <c r="H1082" s="81">
        <f>IFERROR(VLOOKUP(B1082,'1º SEM 2019'!$B:$I,8,0),0)</f>
        <v>13832043.060000001</v>
      </c>
      <c r="I1082" s="81">
        <f>IFERROR(VLOOKUP(B1082,'07.2019'!$B$10:$J$954,8,0),0)</f>
        <v>14724880.300000001</v>
      </c>
      <c r="J1082" s="81">
        <f>IFERROR(VLOOKUP(B1082,'08.2019'!$B$10:$J$983,8,0),0)</f>
        <v>14862407.529999999</v>
      </c>
      <c r="K1082" s="82">
        <f t="shared" si="140"/>
        <v>137527.22999999858</v>
      </c>
      <c r="L1082" s="81">
        <f>IFERROR(VLOOKUP(B1082,'09.2019'!$B$12:$J$998,8,0),0)</f>
        <v>14603418.93</v>
      </c>
      <c r="M1082" s="82">
        <f t="shared" si="141"/>
        <v>-258988.59999999963</v>
      </c>
      <c r="N1082" s="81">
        <f>IFERROR(VLOOKUP(B1082,'Balancete 10.2019'!$B$10:$J$1020,8,0),0)</f>
        <v>15505547.08</v>
      </c>
      <c r="O1082" s="82">
        <f t="shared" si="142"/>
        <v>902128.15000000037</v>
      </c>
      <c r="P1082" s="153">
        <f>IFERROR(VLOOKUP(B1082,'Balancete 11.2019'!$B$11:$I$1020,8,0),0)</f>
        <v>15589183.300000001</v>
      </c>
      <c r="Q1082" s="82">
        <f t="shared" si="143"/>
        <v>83636.220000000671</v>
      </c>
      <c r="R1082" s="153">
        <f>IFERROR(VLOOKUP(B1082,'Balancete 12.2019'!$B$10:$I$1033,8,0),0)</f>
        <v>16468045.77</v>
      </c>
      <c r="S1082" s="82">
        <f t="shared" si="138"/>
        <v>878862.46999999881</v>
      </c>
      <c r="T1082" s="85">
        <f t="shared" si="139"/>
        <v>9.508156274876983</v>
      </c>
      <c r="U1082" s="153">
        <f>IFERROR(VLOOKUP(B1082,'Balancete acumulado 2019'!$B$10:$I$1047,8,0),0)</f>
        <v>16468045.77</v>
      </c>
    </row>
    <row r="1083" spans="1:21" hidden="1">
      <c r="A1083"/>
      <c r="B1083" s="35" t="s">
        <v>5456</v>
      </c>
      <c r="C1083" s="34" t="s">
        <v>5457</v>
      </c>
      <c r="D1083" s="35" t="s">
        <v>5458</v>
      </c>
      <c r="E1083" s="39"/>
      <c r="F1083" s="5">
        <f t="shared" si="136"/>
        <v>18</v>
      </c>
      <c r="G1083" s="5" t="str">
        <f t="shared" si="137"/>
        <v>9</v>
      </c>
      <c r="H1083" s="81">
        <f>IFERROR(VLOOKUP(B1083,'1º SEM 2019'!$B:$I,8,0),0)</f>
        <v>13832043.060000001</v>
      </c>
      <c r="I1083" s="81">
        <f>IFERROR(VLOOKUP(B1083,'07.2019'!$B$10:$J$954,8,0),0)</f>
        <v>14724880.300000001</v>
      </c>
      <c r="J1083" s="81">
        <f>IFERROR(VLOOKUP(B1083,'08.2019'!$B$10:$J$983,8,0),0)</f>
        <v>14862407.529999999</v>
      </c>
      <c r="K1083" s="82">
        <f t="shared" si="140"/>
        <v>137527.22999999858</v>
      </c>
      <c r="L1083" s="81">
        <f>IFERROR(VLOOKUP(B1083,'09.2019'!$B$12:$J$998,8,0),0)</f>
        <v>14603418.93</v>
      </c>
      <c r="M1083" s="82">
        <f t="shared" si="141"/>
        <v>-258988.59999999963</v>
      </c>
      <c r="N1083" s="81">
        <f>IFERROR(VLOOKUP(B1083,'Balancete 10.2019'!$B$10:$J$1020,8,0),0)</f>
        <v>15505547.08</v>
      </c>
      <c r="O1083" s="82">
        <f t="shared" si="142"/>
        <v>902128.15000000037</v>
      </c>
      <c r="P1083" s="153">
        <f>IFERROR(VLOOKUP(B1083,'Balancete 11.2019'!$B$11:$I$1020,8,0),0)</f>
        <v>15589183.300000001</v>
      </c>
      <c r="Q1083" s="82">
        <f t="shared" si="143"/>
        <v>83636.220000000671</v>
      </c>
      <c r="R1083" s="153">
        <f>IFERROR(VLOOKUP(B1083,'Balancete 12.2019'!$B$10:$I$1033,8,0),0)</f>
        <v>16468045.77</v>
      </c>
      <c r="S1083" s="82">
        <f t="shared" si="138"/>
        <v>878862.46999999881</v>
      </c>
      <c r="T1083" s="85">
        <f t="shared" si="139"/>
        <v>9.508156274876983</v>
      </c>
      <c r="U1083" s="153">
        <f>IFERROR(VLOOKUP(B1083,'Balancete acumulado 2019'!$B$10:$I$1047,8,0),0)</f>
        <v>16468045.77</v>
      </c>
    </row>
    <row r="1084" spans="1:21" hidden="1">
      <c r="A1084"/>
      <c r="B1084" s="35" t="s">
        <v>5459</v>
      </c>
      <c r="C1084" s="34" t="s">
        <v>1</v>
      </c>
      <c r="D1084" s="35" t="s">
        <v>5460</v>
      </c>
      <c r="E1084" s="39"/>
      <c r="F1084" s="5">
        <f t="shared" si="136"/>
        <v>13</v>
      </c>
      <c r="G1084" s="5" t="str">
        <f t="shared" si="137"/>
        <v>9</v>
      </c>
      <c r="H1084" s="81">
        <f>IFERROR(VLOOKUP(B1084,'1º SEM 2019'!$B:$I,8,0),0)</f>
        <v>3506.7</v>
      </c>
      <c r="I1084" s="81">
        <f>IFERROR(VLOOKUP(B1084,'07.2019'!$B$10:$J$954,8,0),0)</f>
        <v>3506.1</v>
      </c>
      <c r="J1084" s="81">
        <f>IFERROR(VLOOKUP(B1084,'08.2019'!$B$10:$J$983,8,0),0)</f>
        <v>3516.6</v>
      </c>
      <c r="K1084" s="82">
        <f t="shared" si="140"/>
        <v>10.5</v>
      </c>
      <c r="L1084" s="81">
        <f>IFERROR(VLOOKUP(B1084,'09.2019'!$B$12:$J$998,8,0),0)</f>
        <v>3516.6</v>
      </c>
      <c r="M1084" s="82">
        <f t="shared" si="141"/>
        <v>0</v>
      </c>
      <c r="N1084" s="81">
        <f>IFERROR(VLOOKUP(B1084,'Balancete 10.2019'!$B$10:$J$1020,8,0),0)</f>
        <v>3516.6</v>
      </c>
      <c r="O1084" s="82">
        <f t="shared" si="142"/>
        <v>0</v>
      </c>
      <c r="P1084" s="153">
        <f>IFERROR(VLOOKUP(B1084,'Balancete 11.2019'!$B$11:$I$1020,8,0),0)</f>
        <v>3516.6</v>
      </c>
      <c r="Q1084" s="82">
        <f t="shared" si="143"/>
        <v>0</v>
      </c>
      <c r="R1084" s="153">
        <f>IFERROR(VLOOKUP(B1084,'Balancete 12.2019'!$B$10:$I$1033,8,0),0)</f>
        <v>3612.3</v>
      </c>
      <c r="S1084" s="82">
        <f t="shared" si="138"/>
        <v>95.700000000000273</v>
      </c>
      <c r="T1084" s="85">
        <f t="shared" si="139"/>
        <v>0</v>
      </c>
      <c r="U1084" s="153">
        <f>IFERROR(VLOOKUP(B1084,'Balancete acumulado 2019'!$B$10:$I$1047,8,0),0)</f>
        <v>3612.3</v>
      </c>
    </row>
    <row r="1085" spans="1:21" hidden="1">
      <c r="A1085"/>
      <c r="B1085" s="35" t="s">
        <v>5461</v>
      </c>
      <c r="C1085" s="34" t="s">
        <v>5462</v>
      </c>
      <c r="D1085" s="35" t="s">
        <v>5463</v>
      </c>
      <c r="E1085" s="39"/>
      <c r="F1085" s="5">
        <f t="shared" si="136"/>
        <v>18</v>
      </c>
      <c r="G1085" s="5" t="str">
        <f t="shared" si="137"/>
        <v>9</v>
      </c>
      <c r="H1085" s="81">
        <f>IFERROR(VLOOKUP(B1085,'1º SEM 2019'!$B:$I,8,0),0)</f>
        <v>3506.7</v>
      </c>
      <c r="I1085" s="81">
        <f>IFERROR(VLOOKUP(B1085,'07.2019'!$B$10:$J$954,8,0),0)</f>
        <v>3506.1</v>
      </c>
      <c r="J1085" s="81">
        <f>IFERROR(VLOOKUP(B1085,'08.2019'!$B$10:$J$983,8,0),0)</f>
        <v>3516.6</v>
      </c>
      <c r="K1085" s="82">
        <f t="shared" si="140"/>
        <v>10.5</v>
      </c>
      <c r="L1085" s="81">
        <f>IFERROR(VLOOKUP(B1085,'09.2019'!$B$12:$J$998,8,0),0)</f>
        <v>3516.6</v>
      </c>
      <c r="M1085" s="82">
        <f t="shared" si="141"/>
        <v>0</v>
      </c>
      <c r="N1085" s="81">
        <f>IFERROR(VLOOKUP(B1085,'Balancete 10.2019'!$B$10:$J$1020,8,0),0)</f>
        <v>3516.6</v>
      </c>
      <c r="O1085" s="82">
        <f t="shared" si="142"/>
        <v>0</v>
      </c>
      <c r="P1085" s="153">
        <f>IFERROR(VLOOKUP(B1085,'Balancete 11.2019'!$B$11:$I$1020,8,0),0)</f>
        <v>3516.6</v>
      </c>
      <c r="Q1085" s="82">
        <f t="shared" si="143"/>
        <v>0</v>
      </c>
      <c r="R1085" s="153">
        <f>IFERROR(VLOOKUP(B1085,'Balancete 12.2019'!$B$10:$I$1033,8,0),0)</f>
        <v>3612.3</v>
      </c>
      <c r="S1085" s="82">
        <f t="shared" si="138"/>
        <v>95.700000000000273</v>
      </c>
      <c r="T1085" s="85">
        <f t="shared" si="139"/>
        <v>0</v>
      </c>
      <c r="U1085" s="153">
        <f>IFERROR(VLOOKUP(B1085,'Balancete acumulado 2019'!$B$10:$I$1047,8,0),0)</f>
        <v>3612.3</v>
      </c>
    </row>
    <row r="1086" spans="1:21" hidden="1">
      <c r="A1086"/>
      <c r="B1086" s="35" t="s">
        <v>5464</v>
      </c>
      <c r="C1086" s="34" t="s">
        <v>1</v>
      </c>
      <c r="D1086" s="35" t="s">
        <v>5465</v>
      </c>
      <c r="E1086" s="39"/>
      <c r="F1086" s="5">
        <f t="shared" si="136"/>
        <v>13</v>
      </c>
      <c r="G1086" s="5" t="str">
        <f t="shared" si="137"/>
        <v>9</v>
      </c>
      <c r="H1086" s="81">
        <f>IFERROR(VLOOKUP(B1086,'1º SEM 2019'!$B:$I,8,0),0)</f>
        <v>46143524.920000002</v>
      </c>
      <c r="I1086" s="81">
        <f>IFERROR(VLOOKUP(B1086,'07.2019'!$B$10:$J$954,8,0),0)</f>
        <v>46254426.189999998</v>
      </c>
      <c r="J1086" s="81">
        <f>IFERROR(VLOOKUP(B1086,'08.2019'!$B$10:$J$983,8,0),0)</f>
        <v>46575421.920000002</v>
      </c>
      <c r="K1086" s="82">
        <f t="shared" si="140"/>
        <v>320995.73000000417</v>
      </c>
      <c r="L1086" s="81">
        <f>IFERROR(VLOOKUP(B1086,'09.2019'!$B$12:$J$998,8,0),0)</f>
        <v>46447980.770000003</v>
      </c>
      <c r="M1086" s="82">
        <f t="shared" si="141"/>
        <v>-127441.14999999851</v>
      </c>
      <c r="N1086" s="81">
        <f>IFERROR(VLOOKUP(B1086,'Balancete 10.2019'!$B$10:$J$1020,8,0),0)</f>
        <v>46549029.159999996</v>
      </c>
      <c r="O1086" s="82">
        <f t="shared" si="142"/>
        <v>101048.38999999315</v>
      </c>
      <c r="P1086" s="153">
        <f>IFERROR(VLOOKUP(B1086,'Balancete 11.2019'!$B$11:$I$1020,8,0),0)</f>
        <v>47464256.130000003</v>
      </c>
      <c r="Q1086" s="82">
        <f t="shared" si="143"/>
        <v>915226.97000000626</v>
      </c>
      <c r="R1086" s="153">
        <f>IFERROR(VLOOKUP(B1086,'Balancete 12.2019'!$B$10:$I$1033,8,0),0)</f>
        <v>48205674.390000001</v>
      </c>
      <c r="S1086" s="82">
        <f t="shared" si="138"/>
        <v>741418.25999999791</v>
      </c>
      <c r="T1086" s="85">
        <f t="shared" si="139"/>
        <v>-0.18990776681330446</v>
      </c>
      <c r="U1086" s="153">
        <f>IFERROR(VLOOKUP(B1086,'Balancete acumulado 2019'!$B$10:$I$1047,8,0),0)</f>
        <v>48205674.390000001</v>
      </c>
    </row>
    <row r="1087" spans="1:21" hidden="1">
      <c r="A1087"/>
      <c r="B1087" s="35" t="s">
        <v>5466</v>
      </c>
      <c r="C1087" s="34" t="s">
        <v>5467</v>
      </c>
      <c r="D1087" s="35" t="s">
        <v>5468</v>
      </c>
      <c r="E1087" s="39"/>
      <c r="F1087" s="5">
        <f t="shared" si="136"/>
        <v>18</v>
      </c>
      <c r="G1087" s="5" t="str">
        <f t="shared" si="137"/>
        <v>9</v>
      </c>
      <c r="H1087" s="81">
        <f>IFERROR(VLOOKUP(B1087,'1º SEM 2019'!$B:$I,8,0),0)</f>
        <v>3075059.06</v>
      </c>
      <c r="I1087" s="81">
        <f>IFERROR(VLOOKUP(B1087,'07.2019'!$B$10:$J$954,8,0),0)</f>
        <v>3007694.97</v>
      </c>
      <c r="J1087" s="81">
        <f>IFERROR(VLOOKUP(B1087,'08.2019'!$B$10:$J$983,8,0),0)</f>
        <v>2889150.71</v>
      </c>
      <c r="K1087" s="82">
        <f t="shared" si="140"/>
        <v>-118544.26000000024</v>
      </c>
      <c r="L1087" s="81">
        <f>IFERROR(VLOOKUP(B1087,'09.2019'!$B$12:$J$998,8,0),0)</f>
        <v>2487480.2799999998</v>
      </c>
      <c r="M1087" s="82">
        <f t="shared" si="141"/>
        <v>-401670.43000000017</v>
      </c>
      <c r="N1087" s="81">
        <f>IFERROR(VLOOKUP(B1087,'Balancete 10.2019'!$B$10:$J$1020,8,0),0)</f>
        <v>2351320.8199999998</v>
      </c>
      <c r="O1087" s="82">
        <f t="shared" si="142"/>
        <v>-136159.45999999996</v>
      </c>
      <c r="P1087" s="153">
        <f>IFERROR(VLOOKUP(B1087,'Balancete 11.2019'!$B$11:$I$1020,8,0),0)</f>
        <v>2605552.9700000002</v>
      </c>
      <c r="Q1087" s="82">
        <f t="shared" si="143"/>
        <v>254232.15000000037</v>
      </c>
      <c r="R1087" s="153">
        <f>IFERROR(VLOOKUP(B1087,'Balancete 12.2019'!$B$10:$I$1033,8,0),0)</f>
        <v>2613969.4500000002</v>
      </c>
      <c r="S1087" s="82">
        <f t="shared" si="138"/>
        <v>8416.4799999999814</v>
      </c>
      <c r="T1087" s="85">
        <f t="shared" si="139"/>
        <v>-0.96689450960470591</v>
      </c>
      <c r="U1087" s="153">
        <f>IFERROR(VLOOKUP(B1087,'Balancete acumulado 2019'!$B$10:$I$1047,8,0),0)</f>
        <v>2613969.4500000002</v>
      </c>
    </row>
    <row r="1088" spans="1:21" hidden="1">
      <c r="A1088"/>
      <c r="B1088" s="35" t="s">
        <v>5469</v>
      </c>
      <c r="C1088" s="34" t="s">
        <v>5470</v>
      </c>
      <c r="D1088" s="35" t="s">
        <v>3626</v>
      </c>
      <c r="E1088" s="39"/>
      <c r="F1088" s="5">
        <f t="shared" si="136"/>
        <v>18</v>
      </c>
      <c r="G1088" s="5" t="str">
        <f t="shared" si="137"/>
        <v>9</v>
      </c>
      <c r="H1088" s="81">
        <f>IFERROR(VLOOKUP(B1088,'1º SEM 2019'!$B:$I,8,0),0)</f>
        <v>3688413.35</v>
      </c>
      <c r="I1088" s="81">
        <f>IFERROR(VLOOKUP(B1088,'07.2019'!$B$10:$J$954,8,0),0)</f>
        <v>3607576.46</v>
      </c>
      <c r="J1088" s="81">
        <f>IFERROR(VLOOKUP(B1088,'08.2019'!$B$10:$J$983,8,0),0)</f>
        <v>3466980.86</v>
      </c>
      <c r="K1088" s="82">
        <f t="shared" si="140"/>
        <v>-140595.60000000009</v>
      </c>
      <c r="L1088" s="81">
        <f>IFERROR(VLOOKUP(B1088,'09.2019'!$B$12:$J$998,8,0),0)</f>
        <v>2984976.34</v>
      </c>
      <c r="M1088" s="82">
        <f t="shared" si="141"/>
        <v>-482004.52</v>
      </c>
      <c r="N1088" s="81">
        <f>IFERROR(VLOOKUP(B1088,'Balancete 10.2019'!$B$10:$J$1020,8,0),0)</f>
        <v>2821584.99</v>
      </c>
      <c r="O1088" s="82">
        <f t="shared" si="142"/>
        <v>-163391.34999999963</v>
      </c>
      <c r="P1088" s="153">
        <f>IFERROR(VLOOKUP(B1088,'Balancete 11.2019'!$B$11:$I$1020,8,0),0)</f>
        <v>3126663.56</v>
      </c>
      <c r="Q1088" s="82">
        <f t="shared" si="143"/>
        <v>305078.56999999983</v>
      </c>
      <c r="R1088" s="153">
        <f>IFERROR(VLOOKUP(B1088,'Balancete 12.2019'!$B$10:$I$1033,8,0),0)</f>
        <v>3136763.34</v>
      </c>
      <c r="S1088" s="82">
        <f t="shared" si="138"/>
        <v>10099.779999999795</v>
      </c>
      <c r="T1088" s="85">
        <f t="shared" si="139"/>
        <v>-0.96689449540818351</v>
      </c>
      <c r="U1088" s="153">
        <f>IFERROR(VLOOKUP(B1088,'Balancete acumulado 2019'!$B$10:$I$1047,8,0),0)</f>
        <v>3136763.34</v>
      </c>
    </row>
    <row r="1089" spans="1:21" hidden="1">
      <c r="A1089"/>
      <c r="B1089" s="35" t="s">
        <v>5471</v>
      </c>
      <c r="C1089" s="34" t="s">
        <v>5472</v>
      </c>
      <c r="D1089" s="35" t="s">
        <v>5473</v>
      </c>
      <c r="E1089" s="39"/>
      <c r="F1089" s="5">
        <f t="shared" si="136"/>
        <v>18</v>
      </c>
      <c r="G1089" s="5" t="str">
        <f t="shared" si="137"/>
        <v>9</v>
      </c>
      <c r="H1089" s="81">
        <f>IFERROR(VLOOKUP(B1089,'1º SEM 2019'!$B:$I,8,0),0)</f>
        <v>4409255.76</v>
      </c>
      <c r="I1089" s="81">
        <f>IFERROR(VLOOKUP(B1089,'07.2019'!$B$10:$J$954,8,0),0)</f>
        <v>4432858.01</v>
      </c>
      <c r="J1089" s="81">
        <f>IFERROR(VLOOKUP(B1089,'08.2019'!$B$10:$J$983,8,0),0)</f>
        <v>4552968.5999999996</v>
      </c>
      <c r="K1089" s="82">
        <f t="shared" si="140"/>
        <v>120110.58999999985</v>
      </c>
      <c r="L1089" s="81">
        <f>IFERROR(VLOOKUP(B1089,'09.2019'!$B$12:$J$998,8,0),0)</f>
        <v>4624387.4000000004</v>
      </c>
      <c r="M1089" s="82">
        <f t="shared" si="141"/>
        <v>71418.800000000745</v>
      </c>
      <c r="N1089" s="81">
        <f>IFERROR(VLOOKUP(B1089,'Balancete 10.2019'!$B$10:$J$1020,8,0),0)</f>
        <v>4773536.5999999996</v>
      </c>
      <c r="O1089" s="82">
        <f t="shared" si="142"/>
        <v>149149.19999999925</v>
      </c>
      <c r="P1089" s="153">
        <f>IFERROR(VLOOKUP(B1089,'Balancete 11.2019'!$B$11:$I$1020,8,0),0)</f>
        <v>4886936.5999999996</v>
      </c>
      <c r="Q1089" s="82">
        <f t="shared" si="143"/>
        <v>113400</v>
      </c>
      <c r="R1089" s="153">
        <f>IFERROR(VLOOKUP(B1089,'Balancete 12.2019'!$B$10:$I$1033,8,0),0)</f>
        <v>4954536.5999999996</v>
      </c>
      <c r="S1089" s="82">
        <f t="shared" si="138"/>
        <v>67600</v>
      </c>
      <c r="T1089" s="85">
        <f t="shared" si="139"/>
        <v>-0.40388007054673725</v>
      </c>
      <c r="U1089" s="153">
        <f>IFERROR(VLOOKUP(B1089,'Balancete acumulado 2019'!$B$10:$I$1047,8,0),0)</f>
        <v>4954536.5999999996</v>
      </c>
    </row>
    <row r="1090" spans="1:21" hidden="1">
      <c r="A1090"/>
      <c r="B1090" s="35" t="s">
        <v>5474</v>
      </c>
      <c r="C1090" s="34" t="s">
        <v>5475</v>
      </c>
      <c r="D1090" s="35" t="s">
        <v>5476</v>
      </c>
      <c r="E1090" s="39"/>
      <c r="F1090" s="5">
        <f t="shared" si="136"/>
        <v>18</v>
      </c>
      <c r="G1090" s="5" t="str">
        <f t="shared" si="137"/>
        <v>9</v>
      </c>
      <c r="H1090" s="81">
        <f>IFERROR(VLOOKUP(B1090,'1º SEM 2019'!$B:$I,8,0),0)</f>
        <v>2672296.75</v>
      </c>
      <c r="I1090" s="81">
        <f>IFERROR(VLOOKUP(B1090,'07.2019'!$B$10:$J$954,8,0),0)</f>
        <v>2646296.75</v>
      </c>
      <c r="J1090" s="81">
        <f>IFERROR(VLOOKUP(B1090,'08.2019'!$B$10:$J$983,8,0),0)</f>
        <v>2603321.75</v>
      </c>
      <c r="K1090" s="82">
        <f t="shared" si="140"/>
        <v>-42975</v>
      </c>
      <c r="L1090" s="81">
        <f>IFERROR(VLOOKUP(B1090,'09.2019'!$B$12:$J$998,8,0),0)</f>
        <v>2945136.75</v>
      </c>
      <c r="M1090" s="82">
        <f t="shared" si="141"/>
        <v>341815</v>
      </c>
      <c r="N1090" s="81">
        <f>IFERROR(VLOOKUP(B1090,'Balancete 10.2019'!$B$10:$J$1020,8,0),0)</f>
        <v>2942286.75</v>
      </c>
      <c r="O1090" s="82">
        <f t="shared" si="142"/>
        <v>-2850</v>
      </c>
      <c r="P1090" s="153">
        <f>IFERROR(VLOOKUP(B1090,'Balancete 11.2019'!$B$11:$I$1020,8,0),0)</f>
        <v>2909103</v>
      </c>
      <c r="Q1090" s="82">
        <f t="shared" si="143"/>
        <v>-33183.75</v>
      </c>
      <c r="R1090" s="153">
        <f>IFERROR(VLOOKUP(B1090,'Balancete 12.2019'!$B$10:$I$1033,8,0),0)</f>
        <v>3418905</v>
      </c>
      <c r="S1090" s="82">
        <f t="shared" si="138"/>
        <v>509802</v>
      </c>
      <c r="T1090" s="85">
        <f t="shared" si="139"/>
        <v>-16.363001469092552</v>
      </c>
      <c r="U1090" s="153">
        <f>IFERROR(VLOOKUP(B1090,'Balancete acumulado 2019'!$B$10:$I$1047,8,0),0)</f>
        <v>3418905</v>
      </c>
    </row>
    <row r="1091" spans="1:21" hidden="1">
      <c r="A1091"/>
      <c r="B1091" s="35" t="s">
        <v>5477</v>
      </c>
      <c r="C1091" s="34" t="s">
        <v>5478</v>
      </c>
      <c r="D1091" s="35" t="s">
        <v>5479</v>
      </c>
      <c r="E1091" s="39"/>
      <c r="F1091" s="5">
        <f t="shared" si="136"/>
        <v>18</v>
      </c>
      <c r="G1091" s="5" t="str">
        <f t="shared" si="137"/>
        <v>9</v>
      </c>
      <c r="H1091" s="81">
        <f>IFERROR(VLOOKUP(B1091,'1º SEM 2019'!$B:$I,8,0),0)</f>
        <v>12791000</v>
      </c>
      <c r="I1091" s="81">
        <f>IFERROR(VLOOKUP(B1091,'07.2019'!$B$10:$J$954,8,0),0)</f>
        <v>13052500</v>
      </c>
      <c r="J1091" s="81">
        <f>IFERROR(VLOOKUP(B1091,'08.2019'!$B$10:$J$983,8,0),0)</f>
        <v>13555500</v>
      </c>
      <c r="K1091" s="82">
        <f t="shared" si="140"/>
        <v>503000</v>
      </c>
      <c r="L1091" s="81">
        <f>IFERROR(VLOOKUP(B1091,'09.2019'!$B$12:$J$998,8,0),0)</f>
        <v>13898500</v>
      </c>
      <c r="M1091" s="82">
        <f t="shared" si="141"/>
        <v>343000</v>
      </c>
      <c r="N1091" s="81">
        <f>IFERROR(VLOOKUP(B1091,'Balancete 10.2019'!$B$10:$J$1020,8,0),0)</f>
        <v>14152800</v>
      </c>
      <c r="O1091" s="82">
        <f t="shared" si="142"/>
        <v>254300</v>
      </c>
      <c r="P1091" s="153">
        <f>IFERROR(VLOOKUP(B1091,'Balancete 11.2019'!$B$11:$I$1020,8,0),0)</f>
        <v>14428500</v>
      </c>
      <c r="Q1091" s="82">
        <f t="shared" si="143"/>
        <v>275700</v>
      </c>
      <c r="R1091" s="153">
        <f>IFERROR(VLOOKUP(B1091,'Balancete 12.2019'!$B$10:$I$1033,8,0),0)</f>
        <v>14574000</v>
      </c>
      <c r="S1091" s="82">
        <f t="shared" si="138"/>
        <v>145500</v>
      </c>
      <c r="T1091" s="85">
        <f t="shared" si="139"/>
        <v>-0.47225244831338409</v>
      </c>
      <c r="U1091" s="153">
        <f>IFERROR(VLOOKUP(B1091,'Balancete acumulado 2019'!$B$10:$I$1047,8,0),0)</f>
        <v>14574000</v>
      </c>
    </row>
    <row r="1092" spans="1:21" hidden="1">
      <c r="A1092"/>
      <c r="B1092" s="35" t="s">
        <v>5480</v>
      </c>
      <c r="C1092" s="34" t="s">
        <v>5481</v>
      </c>
      <c r="D1092" s="35" t="s">
        <v>5482</v>
      </c>
      <c r="E1092" s="39"/>
      <c r="F1092" s="5">
        <f t="shared" ref="F1092:F1097" si="144">LEN(B1092)</f>
        <v>18</v>
      </c>
      <c r="G1092" s="5" t="str">
        <f t="shared" ref="G1092:G1097" si="145">LEFT(B1092)</f>
        <v>9</v>
      </c>
      <c r="H1092" s="81">
        <f>IFERROR(VLOOKUP(B1092,'1º SEM 2019'!$B:$I,8,0),0)</f>
        <v>19507500</v>
      </c>
      <c r="I1092" s="81">
        <f>IFERROR(VLOOKUP(B1092,'07.2019'!$B$10:$J$954,8,0),0)</f>
        <v>19507500</v>
      </c>
      <c r="J1092" s="81">
        <f>IFERROR(VLOOKUP(B1092,'08.2019'!$B$10:$J$983,8,0),0)</f>
        <v>19507500</v>
      </c>
      <c r="K1092" s="82">
        <f t="shared" si="140"/>
        <v>0</v>
      </c>
      <c r="L1092" s="81">
        <f>IFERROR(VLOOKUP(B1092,'09.2019'!$B$12:$J$998,8,0),0)</f>
        <v>19507500</v>
      </c>
      <c r="M1092" s="82">
        <f t="shared" si="141"/>
        <v>0</v>
      </c>
      <c r="N1092" s="81">
        <f>IFERROR(VLOOKUP(B1092,'Balancete 10.2019'!$B$10:$J$1020,8,0),0)</f>
        <v>19507500</v>
      </c>
      <c r="O1092" s="82">
        <f t="shared" si="142"/>
        <v>0</v>
      </c>
      <c r="P1092" s="153">
        <f>IFERROR(VLOOKUP(B1092,'Balancete 11.2019'!$B$11:$I$1020,8,0),0)</f>
        <v>19507500</v>
      </c>
      <c r="Q1092" s="82">
        <f t="shared" si="143"/>
        <v>0</v>
      </c>
      <c r="R1092" s="153">
        <f>IFERROR(VLOOKUP(B1092,'Balancete 12.2019'!$B$10:$I$1033,8,0),0)</f>
        <v>19507500</v>
      </c>
      <c r="S1092" s="82">
        <f t="shared" ref="S1092:S1097" si="146">R1092-P1092</f>
        <v>0</v>
      </c>
      <c r="T1092" s="85">
        <f t="shared" ref="T1092:T1097" si="147">IFERROR(S1092/Q1092-1,0)</f>
        <v>0</v>
      </c>
      <c r="U1092" s="153">
        <f>IFERROR(VLOOKUP(B1092,'Balancete acumulado 2019'!$B$10:$I$1047,8,0),0)</f>
        <v>19507500</v>
      </c>
    </row>
    <row r="1093" spans="1:21" hidden="1">
      <c r="A1093"/>
      <c r="B1093" s="35" t="s">
        <v>5483</v>
      </c>
      <c r="C1093" s="34" t="s">
        <v>1</v>
      </c>
      <c r="D1093" s="35" t="s">
        <v>3640</v>
      </c>
      <c r="E1093" s="39"/>
      <c r="F1093" s="5">
        <f t="shared" si="144"/>
        <v>13</v>
      </c>
      <c r="G1093" s="5" t="str">
        <f t="shared" si="145"/>
        <v>9</v>
      </c>
      <c r="H1093" s="81">
        <f>IFERROR(VLOOKUP(B1093,'1º SEM 2019'!$B:$I,8,0),0)</f>
        <v>83032211.409999996</v>
      </c>
      <c r="I1093" s="81">
        <f>IFERROR(VLOOKUP(B1093,'07.2019'!$B$10:$J$954,8,0),0)</f>
        <v>87257880.530000001</v>
      </c>
      <c r="J1093" s="81">
        <f>IFERROR(VLOOKUP(B1093,'08.2019'!$B$10:$J$983,8,0),0)</f>
        <v>91145207.670000002</v>
      </c>
      <c r="K1093" s="82">
        <f t="shared" si="140"/>
        <v>3887327.1400000006</v>
      </c>
      <c r="L1093" s="81">
        <f>IFERROR(VLOOKUP(B1093,'09.2019'!$B$12:$J$998,8,0),0)</f>
        <v>95777307.319999993</v>
      </c>
      <c r="M1093" s="82">
        <f t="shared" si="141"/>
        <v>4632099.6499999911</v>
      </c>
      <c r="N1093" s="81">
        <f>IFERROR(VLOOKUP(B1093,'Balancete 10.2019'!$B$10:$J$1020,8,0),0)</f>
        <v>99496250.989999995</v>
      </c>
      <c r="O1093" s="82">
        <f t="shared" si="142"/>
        <v>3718943.6700000018</v>
      </c>
      <c r="P1093" s="153">
        <f>IFERROR(VLOOKUP(B1093,'Balancete 11.2019'!$B$11:$I$1020,8,0),0)</f>
        <v>103595101.76000001</v>
      </c>
      <c r="Q1093" s="82">
        <f t="shared" si="143"/>
        <v>4098850.7700000107</v>
      </c>
      <c r="R1093" s="153">
        <f>IFERROR(VLOOKUP(B1093,'Balancete 12.2019'!$B$10:$I$1033,8,0),0)</f>
        <v>108588977.69</v>
      </c>
      <c r="S1093" s="82">
        <f t="shared" si="146"/>
        <v>4993875.9299999923</v>
      </c>
      <c r="T1093" s="85">
        <f t="shared" si="147"/>
        <v>0.21836002582742942</v>
      </c>
      <c r="U1093" s="153">
        <f>IFERROR(VLOOKUP(B1093,'Balancete acumulado 2019'!$B$10:$I$1047,8,0),0)</f>
        <v>108588977.69</v>
      </c>
    </row>
    <row r="1094" spans="1:21" hidden="1">
      <c r="A1094"/>
      <c r="B1094" s="35" t="s">
        <v>5484</v>
      </c>
      <c r="C1094" s="34" t="s">
        <v>1</v>
      </c>
      <c r="D1094" s="35" t="s">
        <v>5485</v>
      </c>
      <c r="E1094" s="39"/>
      <c r="F1094" s="5">
        <f t="shared" si="144"/>
        <v>13</v>
      </c>
      <c r="G1094" s="5" t="str">
        <f t="shared" si="145"/>
        <v>9</v>
      </c>
      <c r="H1094" s="81">
        <f>IFERROR(VLOOKUP(B1094,'1º SEM 2019'!$B:$I,8,0),0)</f>
        <v>83032211.409999996</v>
      </c>
      <c r="I1094" s="81">
        <f>IFERROR(VLOOKUP(B1094,'07.2019'!$B$10:$J$954,8,0),0)</f>
        <v>87257880.530000001</v>
      </c>
      <c r="J1094" s="81">
        <f>IFERROR(VLOOKUP(B1094,'08.2019'!$B$10:$J$983,8,0),0)</f>
        <v>91145207.670000002</v>
      </c>
      <c r="K1094" s="82">
        <f t="shared" si="140"/>
        <v>3887327.1400000006</v>
      </c>
      <c r="L1094" s="81">
        <f>IFERROR(VLOOKUP(B1094,'09.2019'!$B$12:$J$998,8,0),0)</f>
        <v>95777307.319999993</v>
      </c>
      <c r="M1094" s="82">
        <f t="shared" si="141"/>
        <v>4632099.6499999911</v>
      </c>
      <c r="N1094" s="81">
        <f>IFERROR(VLOOKUP(B1094,'Balancete 10.2019'!$B$10:$J$1020,8,0),0)</f>
        <v>99496250.989999995</v>
      </c>
      <c r="O1094" s="82">
        <f t="shared" si="142"/>
        <v>3718943.6700000018</v>
      </c>
      <c r="P1094" s="153">
        <f>IFERROR(VLOOKUP(B1094,'Balancete 11.2019'!$B$11:$I$1020,8,0),0)</f>
        <v>103595101.76000001</v>
      </c>
      <c r="Q1094" s="82">
        <f t="shared" si="143"/>
        <v>4098850.7700000107</v>
      </c>
      <c r="R1094" s="153">
        <f>IFERROR(VLOOKUP(B1094,'Balancete 12.2019'!$B$10:$I$1033,8,0),0)</f>
        <v>108588977.69</v>
      </c>
      <c r="S1094" s="82">
        <f t="shared" si="146"/>
        <v>4993875.9299999923</v>
      </c>
      <c r="T1094" s="85">
        <f t="shared" si="147"/>
        <v>0.21836002582742942</v>
      </c>
      <c r="U1094" s="153">
        <f>IFERROR(VLOOKUP(B1094,'Balancete acumulado 2019'!$B$10:$I$1047,8,0),0)</f>
        <v>108588977.69</v>
      </c>
    </row>
    <row r="1095" spans="1:21" hidden="1">
      <c r="A1095"/>
      <c r="B1095" s="35" t="s">
        <v>5486</v>
      </c>
      <c r="C1095" s="34" t="s">
        <v>1</v>
      </c>
      <c r="D1095" s="35" t="s">
        <v>5487</v>
      </c>
      <c r="E1095" s="39"/>
      <c r="F1095" s="5">
        <f t="shared" si="144"/>
        <v>13</v>
      </c>
      <c r="G1095" s="5" t="str">
        <f t="shared" si="145"/>
        <v>9</v>
      </c>
      <c r="H1095" s="81">
        <f>IFERROR(VLOOKUP(B1095,'1º SEM 2019'!$B:$I,8,0),0)</f>
        <v>83032211.409999996</v>
      </c>
      <c r="I1095" s="81">
        <f>IFERROR(VLOOKUP(B1095,'07.2019'!$B$10:$J$954,8,0),0)</f>
        <v>87257880.530000001</v>
      </c>
      <c r="J1095" s="81">
        <f>IFERROR(VLOOKUP(B1095,'08.2019'!$B$10:$J$983,8,0),0)</f>
        <v>91145207.670000002</v>
      </c>
      <c r="K1095" s="82">
        <f t="shared" si="140"/>
        <v>3887327.1400000006</v>
      </c>
      <c r="L1095" s="81">
        <f>IFERROR(VLOOKUP(B1095,'09.2019'!$B$12:$J$998,8,0),0)</f>
        <v>95777307.319999993</v>
      </c>
      <c r="M1095" s="82">
        <f t="shared" si="141"/>
        <v>4632099.6499999911</v>
      </c>
      <c r="N1095" s="81">
        <f>IFERROR(VLOOKUP(B1095,'Balancete 10.2019'!$B$10:$J$1020,8,0),0)</f>
        <v>99496250.989999995</v>
      </c>
      <c r="O1095" s="82">
        <f t="shared" si="142"/>
        <v>3718943.6700000018</v>
      </c>
      <c r="P1095" s="153">
        <f>IFERROR(VLOOKUP(B1095,'Balancete 11.2019'!$B$11:$I$1020,8,0),0)</f>
        <v>103595101.76000001</v>
      </c>
      <c r="Q1095" s="82">
        <f t="shared" si="143"/>
        <v>4098850.7700000107</v>
      </c>
      <c r="R1095" s="153">
        <f>IFERROR(VLOOKUP(B1095,'Balancete 12.2019'!$B$10:$I$1033,8,0),0)</f>
        <v>108588977.69</v>
      </c>
      <c r="S1095" s="82">
        <f t="shared" si="146"/>
        <v>4993875.9299999923</v>
      </c>
      <c r="T1095" s="85">
        <f t="shared" si="147"/>
        <v>0.21836002582742942</v>
      </c>
      <c r="U1095" s="153">
        <f>IFERROR(VLOOKUP(B1095,'Balancete acumulado 2019'!$B$10:$I$1047,8,0),0)</f>
        <v>108588977.69</v>
      </c>
    </row>
    <row r="1096" spans="1:21" hidden="1">
      <c r="A1096"/>
      <c r="B1096" s="35" t="s">
        <v>5488</v>
      </c>
      <c r="C1096" s="34" t="s">
        <v>5489</v>
      </c>
      <c r="D1096" s="35" t="s">
        <v>5490</v>
      </c>
      <c r="E1096" s="39"/>
      <c r="F1096" s="5">
        <f t="shared" si="144"/>
        <v>18</v>
      </c>
      <c r="G1096" s="5" t="str">
        <f t="shared" si="145"/>
        <v>9</v>
      </c>
      <c r="H1096" s="81">
        <f>IFERROR(VLOOKUP(B1096,'1º SEM 2019'!$B:$I,8,0),0)</f>
        <v>83032211.409999996</v>
      </c>
      <c r="I1096" s="81">
        <f>IFERROR(VLOOKUP(B1096,'07.2019'!$B$10:$J$954,8,0),0)</f>
        <v>87257880.530000001</v>
      </c>
      <c r="J1096" s="81">
        <f>IFERROR(VLOOKUP(B1096,'08.2019'!$B$10:$J$983,8,0),0)</f>
        <v>91145207.670000002</v>
      </c>
      <c r="K1096" s="82">
        <f t="shared" si="140"/>
        <v>3887327.1400000006</v>
      </c>
      <c r="L1096" s="81">
        <f>IFERROR(VLOOKUP(B1096,'09.2019'!$B$12:$J$998,8,0),0)</f>
        <v>95777307.319999993</v>
      </c>
      <c r="M1096" s="82">
        <f t="shared" si="141"/>
        <v>4632099.6499999911</v>
      </c>
      <c r="N1096" s="81">
        <f>IFERROR(VLOOKUP(B1096,'Balancete 10.2019'!$B$10:$J$1020,8,0),0)</f>
        <v>99496250.989999995</v>
      </c>
      <c r="O1096" s="82">
        <f t="shared" si="142"/>
        <v>3718943.6700000018</v>
      </c>
      <c r="P1096" s="153">
        <f>IFERROR(VLOOKUP(B1096,'Balancete 11.2019'!$B$11:$I$1020,8,0),0)</f>
        <v>103595101.76000001</v>
      </c>
      <c r="Q1096" s="82">
        <f t="shared" si="143"/>
        <v>4098850.7700000107</v>
      </c>
      <c r="R1096" s="153">
        <f>IFERROR(VLOOKUP(B1096,'Balancete 12.2019'!$B$10:$I$1033,8,0),0)</f>
        <v>108588977.69</v>
      </c>
      <c r="S1096" s="82">
        <f t="shared" si="146"/>
        <v>4993875.9299999923</v>
      </c>
      <c r="T1096" s="85">
        <f t="shared" si="147"/>
        <v>0.21836002582742942</v>
      </c>
      <c r="U1096" s="153">
        <f>IFERROR(VLOOKUP(B1096,'Balancete acumulado 2019'!$B$10:$I$1047,8,0),0)</f>
        <v>108588977.69</v>
      </c>
    </row>
    <row r="1097" spans="1:21" hidden="1">
      <c r="A1097"/>
      <c r="B1097" s="35" t="s">
        <v>5491</v>
      </c>
      <c r="C1097" s="34" t="s">
        <v>1</v>
      </c>
      <c r="D1097" s="35" t="s">
        <v>5492</v>
      </c>
      <c r="E1097" s="39"/>
      <c r="F1097" s="5">
        <f t="shared" si="144"/>
        <v>13</v>
      </c>
      <c r="G1097" s="5" t="str">
        <f t="shared" si="145"/>
        <v>9</v>
      </c>
      <c r="H1097" s="81">
        <f>IFERROR(VLOOKUP(B1097,'1º SEM 2019'!$B:$I,8,0),0)</f>
        <v>726634742.02999997</v>
      </c>
      <c r="I1097" s="81">
        <f>IFERROR(VLOOKUP(B1097,'07.2019'!$B$10:$J$954,8,0),0)</f>
        <v>741040075.42999995</v>
      </c>
      <c r="J1097" s="81">
        <f>IFERROR(VLOOKUP(B1097,'08.2019'!$B$10:$J$983,8,0),0)</f>
        <v>763964934.67999995</v>
      </c>
      <c r="K1097" s="82">
        <f t="shared" si="140"/>
        <v>22924859.25</v>
      </c>
      <c r="L1097" s="81">
        <f>IFERROR(VLOOKUP(B1097,'09.2019'!$B$12:$J$998,8,0),0)</f>
        <v>771214479.30999994</v>
      </c>
      <c r="M1097" s="82">
        <f t="shared" si="141"/>
        <v>7249544.6299999952</v>
      </c>
      <c r="N1097" s="81">
        <f>IFERROR(VLOOKUP(B1097,'Balancete 10.2019'!$B$10:$J$1020,8,0),0)</f>
        <v>793350934.97000003</v>
      </c>
      <c r="O1097" s="82">
        <f t="shared" si="142"/>
        <v>22136455.660000086</v>
      </c>
      <c r="P1097" s="153">
        <f>IFERROR(VLOOKUP(B1097,'Balancete 11.2019'!$B$11:$I$1020,8,0),0)</f>
        <v>812165269.91999996</v>
      </c>
      <c r="Q1097" s="82">
        <f t="shared" si="143"/>
        <v>18814334.949999928</v>
      </c>
      <c r="R1097" s="153">
        <f>IFERROR(VLOOKUP(B1097,'Balancete 12.2019'!$B$10:$I$1033,8,0),0)</f>
        <v>829863881.10000002</v>
      </c>
      <c r="S1097" s="82">
        <f t="shared" si="146"/>
        <v>17698611.180000067</v>
      </c>
      <c r="T1097" s="85">
        <f t="shared" si="147"/>
        <v>-5.9301791584180696E-2</v>
      </c>
      <c r="U1097" s="153">
        <f>IFERROR(VLOOKUP(B1097,'Balancete acumulado 2019'!$B$10:$I$1047,8,0),0)</f>
        <v>835253421.87</v>
      </c>
    </row>
  </sheetData>
  <autoFilter ref="A2:U1097" xr:uid="{C7BFD937-1EFE-47D0-BFD5-0FF81AB51F57}">
    <filterColumn colId="5">
      <filters>
        <filter val="18"/>
      </filters>
    </filterColumn>
    <filterColumn colId="6">
      <filters>
        <filter val="4"/>
        <filter val="7"/>
        <filter val="8"/>
      </filters>
    </filterColumn>
  </autoFilter>
  <conditionalFormatting sqref="B1:B104857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03FCB-C7FC-418B-9A1B-D42575E8D3C2}">
  <sheetPr>
    <pageSetUpPr fitToPage="1"/>
  </sheetPr>
  <dimension ref="A1:R99"/>
  <sheetViews>
    <sheetView showGridLines="0" zoomScaleNormal="100" workbookViewId="0">
      <selection activeCell="D19" sqref="D19"/>
    </sheetView>
  </sheetViews>
  <sheetFormatPr defaultRowHeight="12.75" outlineLevelCol="1"/>
  <cols>
    <col min="1" max="1" width="2" style="48" customWidth="1"/>
    <col min="2" max="3" width="1.5703125" style="48" customWidth="1"/>
    <col min="4" max="4" width="62.42578125" style="48" customWidth="1"/>
    <col min="5" max="5" width="1.5703125" style="48" customWidth="1"/>
    <col min="6" max="6" width="7.7109375" style="391" customWidth="1"/>
    <col min="7" max="10" width="16.140625" style="48" hidden="1" customWidth="1" outlineLevel="1"/>
    <col min="11" max="11" width="16.42578125" style="48" hidden="1" customWidth="1" outlineLevel="1"/>
    <col min="12" max="13" width="16.5703125" style="48" hidden="1" customWidth="1" outlineLevel="1"/>
    <col min="14" max="14" width="1.7109375" style="48" customWidth="1" collapsed="1"/>
    <col min="15" max="15" width="19.7109375" style="460" bestFit="1" customWidth="1"/>
    <col min="16" max="16" width="4" style="460" customWidth="1"/>
    <col min="17" max="17" width="19.7109375" style="460" hidden="1" customWidth="1"/>
    <col min="18" max="18" width="19.7109375" style="460" bestFit="1" customWidth="1"/>
    <col min="19" max="253" width="9.140625" style="48"/>
    <col min="254" max="254" width="2" style="48" customWidth="1"/>
    <col min="255" max="255" width="60.85546875" style="48" customWidth="1"/>
    <col min="256" max="256" width="1.7109375" style="48" customWidth="1"/>
    <col min="257" max="257" width="7.7109375" style="48" customWidth="1"/>
    <col min="258" max="258" width="1.7109375" style="48" customWidth="1"/>
    <col min="259" max="260" width="14.5703125" style="48" bestFit="1" customWidth="1"/>
    <col min="261" max="261" width="9.140625" style="48"/>
    <col min="262" max="262" width="13" style="48" bestFit="1" customWidth="1"/>
    <col min="263" max="509" width="9.140625" style="48"/>
    <col min="510" max="510" width="2" style="48" customWidth="1"/>
    <col min="511" max="511" width="60.85546875" style="48" customWidth="1"/>
    <col min="512" max="512" width="1.7109375" style="48" customWidth="1"/>
    <col min="513" max="513" width="7.7109375" style="48" customWidth="1"/>
    <col min="514" max="514" width="1.7109375" style="48" customWidth="1"/>
    <col min="515" max="516" width="14.5703125" style="48" bestFit="1" customWidth="1"/>
    <col min="517" max="517" width="9.140625" style="48"/>
    <col min="518" max="518" width="13" style="48" bestFit="1" customWidth="1"/>
    <col min="519" max="765" width="9.140625" style="48"/>
    <col min="766" max="766" width="2" style="48" customWidth="1"/>
    <col min="767" max="767" width="60.85546875" style="48" customWidth="1"/>
    <col min="768" max="768" width="1.7109375" style="48" customWidth="1"/>
    <col min="769" max="769" width="7.7109375" style="48" customWidth="1"/>
    <col min="770" max="770" width="1.7109375" style="48" customWidth="1"/>
    <col min="771" max="772" width="14.5703125" style="48" bestFit="1" customWidth="1"/>
    <col min="773" max="773" width="9.140625" style="48"/>
    <col min="774" max="774" width="13" style="48" bestFit="1" customWidth="1"/>
    <col min="775" max="1021" width="9.140625" style="48"/>
    <col min="1022" max="1022" width="2" style="48" customWidth="1"/>
    <col min="1023" max="1023" width="60.85546875" style="48" customWidth="1"/>
    <col min="1024" max="1024" width="1.7109375" style="48" customWidth="1"/>
    <col min="1025" max="1025" width="7.7109375" style="48" customWidth="1"/>
    <col min="1026" max="1026" width="1.7109375" style="48" customWidth="1"/>
    <col min="1027" max="1028" width="14.5703125" style="48" bestFit="1" customWidth="1"/>
    <col min="1029" max="1029" width="9.140625" style="48"/>
    <col min="1030" max="1030" width="13" style="48" bestFit="1" customWidth="1"/>
    <col min="1031" max="1277" width="9.140625" style="48"/>
    <col min="1278" max="1278" width="2" style="48" customWidth="1"/>
    <col min="1279" max="1279" width="60.85546875" style="48" customWidth="1"/>
    <col min="1280" max="1280" width="1.7109375" style="48" customWidth="1"/>
    <col min="1281" max="1281" width="7.7109375" style="48" customWidth="1"/>
    <col min="1282" max="1282" width="1.7109375" style="48" customWidth="1"/>
    <col min="1283" max="1284" width="14.5703125" style="48" bestFit="1" customWidth="1"/>
    <col min="1285" max="1285" width="9.140625" style="48"/>
    <col min="1286" max="1286" width="13" style="48" bestFit="1" customWidth="1"/>
    <col min="1287" max="1533" width="9.140625" style="48"/>
    <col min="1534" max="1534" width="2" style="48" customWidth="1"/>
    <col min="1535" max="1535" width="60.85546875" style="48" customWidth="1"/>
    <col min="1536" max="1536" width="1.7109375" style="48" customWidth="1"/>
    <col min="1537" max="1537" width="7.7109375" style="48" customWidth="1"/>
    <col min="1538" max="1538" width="1.7109375" style="48" customWidth="1"/>
    <col min="1539" max="1540" width="14.5703125" style="48" bestFit="1" customWidth="1"/>
    <col min="1541" max="1541" width="9.140625" style="48"/>
    <col min="1542" max="1542" width="13" style="48" bestFit="1" customWidth="1"/>
    <col min="1543" max="1789" width="9.140625" style="48"/>
    <col min="1790" max="1790" width="2" style="48" customWidth="1"/>
    <col min="1791" max="1791" width="60.85546875" style="48" customWidth="1"/>
    <col min="1792" max="1792" width="1.7109375" style="48" customWidth="1"/>
    <col min="1793" max="1793" width="7.7109375" style="48" customWidth="1"/>
    <col min="1794" max="1794" width="1.7109375" style="48" customWidth="1"/>
    <col min="1795" max="1796" width="14.5703125" style="48" bestFit="1" customWidth="1"/>
    <col min="1797" max="1797" width="9.140625" style="48"/>
    <col min="1798" max="1798" width="13" style="48" bestFit="1" customWidth="1"/>
    <col min="1799" max="2045" width="9.140625" style="48"/>
    <col min="2046" max="2046" width="2" style="48" customWidth="1"/>
    <col min="2047" max="2047" width="60.85546875" style="48" customWidth="1"/>
    <col min="2048" max="2048" width="1.7109375" style="48" customWidth="1"/>
    <col min="2049" max="2049" width="7.7109375" style="48" customWidth="1"/>
    <col min="2050" max="2050" width="1.7109375" style="48" customWidth="1"/>
    <col min="2051" max="2052" width="14.5703125" style="48" bestFit="1" customWidth="1"/>
    <col min="2053" max="2053" width="9.140625" style="48"/>
    <col min="2054" max="2054" width="13" style="48" bestFit="1" customWidth="1"/>
    <col min="2055" max="2301" width="9.140625" style="48"/>
    <col min="2302" max="2302" width="2" style="48" customWidth="1"/>
    <col min="2303" max="2303" width="60.85546875" style="48" customWidth="1"/>
    <col min="2304" max="2304" width="1.7109375" style="48" customWidth="1"/>
    <col min="2305" max="2305" width="7.7109375" style="48" customWidth="1"/>
    <col min="2306" max="2306" width="1.7109375" style="48" customWidth="1"/>
    <col min="2307" max="2308" width="14.5703125" style="48" bestFit="1" customWidth="1"/>
    <col min="2309" max="2309" width="9.140625" style="48"/>
    <col min="2310" max="2310" width="13" style="48" bestFit="1" customWidth="1"/>
    <col min="2311" max="2557" width="9.140625" style="48"/>
    <col min="2558" max="2558" width="2" style="48" customWidth="1"/>
    <col min="2559" max="2559" width="60.85546875" style="48" customWidth="1"/>
    <col min="2560" max="2560" width="1.7109375" style="48" customWidth="1"/>
    <col min="2561" max="2561" width="7.7109375" style="48" customWidth="1"/>
    <col min="2562" max="2562" width="1.7109375" style="48" customWidth="1"/>
    <col min="2563" max="2564" width="14.5703125" style="48" bestFit="1" customWidth="1"/>
    <col min="2565" max="2565" width="9.140625" style="48"/>
    <col min="2566" max="2566" width="13" style="48" bestFit="1" customWidth="1"/>
    <col min="2567" max="2813" width="9.140625" style="48"/>
    <col min="2814" max="2814" width="2" style="48" customWidth="1"/>
    <col min="2815" max="2815" width="60.85546875" style="48" customWidth="1"/>
    <col min="2816" max="2816" width="1.7109375" style="48" customWidth="1"/>
    <col min="2817" max="2817" width="7.7109375" style="48" customWidth="1"/>
    <col min="2818" max="2818" width="1.7109375" style="48" customWidth="1"/>
    <col min="2819" max="2820" width="14.5703125" style="48" bestFit="1" customWidth="1"/>
    <col min="2821" max="2821" width="9.140625" style="48"/>
    <col min="2822" max="2822" width="13" style="48" bestFit="1" customWidth="1"/>
    <col min="2823" max="3069" width="9.140625" style="48"/>
    <col min="3070" max="3070" width="2" style="48" customWidth="1"/>
    <col min="3071" max="3071" width="60.85546875" style="48" customWidth="1"/>
    <col min="3072" max="3072" width="1.7109375" style="48" customWidth="1"/>
    <col min="3073" max="3073" width="7.7109375" style="48" customWidth="1"/>
    <col min="3074" max="3074" width="1.7109375" style="48" customWidth="1"/>
    <col min="3075" max="3076" width="14.5703125" style="48" bestFit="1" customWidth="1"/>
    <col min="3077" max="3077" width="9.140625" style="48"/>
    <col min="3078" max="3078" width="13" style="48" bestFit="1" customWidth="1"/>
    <col min="3079" max="3325" width="9.140625" style="48"/>
    <col min="3326" max="3326" width="2" style="48" customWidth="1"/>
    <col min="3327" max="3327" width="60.85546875" style="48" customWidth="1"/>
    <col min="3328" max="3328" width="1.7109375" style="48" customWidth="1"/>
    <col min="3329" max="3329" width="7.7109375" style="48" customWidth="1"/>
    <col min="3330" max="3330" width="1.7109375" style="48" customWidth="1"/>
    <col min="3331" max="3332" width="14.5703125" style="48" bestFit="1" customWidth="1"/>
    <col min="3333" max="3333" width="9.140625" style="48"/>
    <col min="3334" max="3334" width="13" style="48" bestFit="1" customWidth="1"/>
    <col min="3335" max="3581" width="9.140625" style="48"/>
    <col min="3582" max="3582" width="2" style="48" customWidth="1"/>
    <col min="3583" max="3583" width="60.85546875" style="48" customWidth="1"/>
    <col min="3584" max="3584" width="1.7109375" style="48" customWidth="1"/>
    <col min="3585" max="3585" width="7.7109375" style="48" customWidth="1"/>
    <col min="3586" max="3586" width="1.7109375" style="48" customWidth="1"/>
    <col min="3587" max="3588" width="14.5703125" style="48" bestFit="1" customWidth="1"/>
    <col min="3589" max="3589" width="9.140625" style="48"/>
    <col min="3590" max="3590" width="13" style="48" bestFit="1" customWidth="1"/>
    <col min="3591" max="3837" width="9.140625" style="48"/>
    <col min="3838" max="3838" width="2" style="48" customWidth="1"/>
    <col min="3839" max="3839" width="60.85546875" style="48" customWidth="1"/>
    <col min="3840" max="3840" width="1.7109375" style="48" customWidth="1"/>
    <col min="3841" max="3841" width="7.7109375" style="48" customWidth="1"/>
    <col min="3842" max="3842" width="1.7109375" style="48" customWidth="1"/>
    <col min="3843" max="3844" width="14.5703125" style="48" bestFit="1" customWidth="1"/>
    <col min="3845" max="3845" width="9.140625" style="48"/>
    <col min="3846" max="3846" width="13" style="48" bestFit="1" customWidth="1"/>
    <col min="3847" max="4093" width="9.140625" style="48"/>
    <col min="4094" max="4094" width="2" style="48" customWidth="1"/>
    <col min="4095" max="4095" width="60.85546875" style="48" customWidth="1"/>
    <col min="4096" max="4096" width="1.7109375" style="48" customWidth="1"/>
    <col min="4097" max="4097" width="7.7109375" style="48" customWidth="1"/>
    <col min="4098" max="4098" width="1.7109375" style="48" customWidth="1"/>
    <col min="4099" max="4100" width="14.5703125" style="48" bestFit="1" customWidth="1"/>
    <col min="4101" max="4101" width="9.140625" style="48"/>
    <col min="4102" max="4102" width="13" style="48" bestFit="1" customWidth="1"/>
    <col min="4103" max="4349" width="9.140625" style="48"/>
    <col min="4350" max="4350" width="2" style="48" customWidth="1"/>
    <col min="4351" max="4351" width="60.85546875" style="48" customWidth="1"/>
    <col min="4352" max="4352" width="1.7109375" style="48" customWidth="1"/>
    <col min="4353" max="4353" width="7.7109375" style="48" customWidth="1"/>
    <col min="4354" max="4354" width="1.7109375" style="48" customWidth="1"/>
    <col min="4355" max="4356" width="14.5703125" style="48" bestFit="1" customWidth="1"/>
    <col min="4357" max="4357" width="9.140625" style="48"/>
    <col min="4358" max="4358" width="13" style="48" bestFit="1" customWidth="1"/>
    <col min="4359" max="4605" width="9.140625" style="48"/>
    <col min="4606" max="4606" width="2" style="48" customWidth="1"/>
    <col min="4607" max="4607" width="60.85546875" style="48" customWidth="1"/>
    <col min="4608" max="4608" width="1.7109375" style="48" customWidth="1"/>
    <col min="4609" max="4609" width="7.7109375" style="48" customWidth="1"/>
    <col min="4610" max="4610" width="1.7109375" style="48" customWidth="1"/>
    <col min="4611" max="4612" width="14.5703125" style="48" bestFit="1" customWidth="1"/>
    <col min="4613" max="4613" width="9.140625" style="48"/>
    <col min="4614" max="4614" width="13" style="48" bestFit="1" customWidth="1"/>
    <col min="4615" max="4861" width="9.140625" style="48"/>
    <col min="4862" max="4862" width="2" style="48" customWidth="1"/>
    <col min="4863" max="4863" width="60.85546875" style="48" customWidth="1"/>
    <col min="4864" max="4864" width="1.7109375" style="48" customWidth="1"/>
    <col min="4865" max="4865" width="7.7109375" style="48" customWidth="1"/>
    <col min="4866" max="4866" width="1.7109375" style="48" customWidth="1"/>
    <col min="4867" max="4868" width="14.5703125" style="48" bestFit="1" customWidth="1"/>
    <col min="4869" max="4869" width="9.140625" style="48"/>
    <col min="4870" max="4870" width="13" style="48" bestFit="1" customWidth="1"/>
    <col min="4871" max="5117" width="9.140625" style="48"/>
    <col min="5118" max="5118" width="2" style="48" customWidth="1"/>
    <col min="5119" max="5119" width="60.85546875" style="48" customWidth="1"/>
    <col min="5120" max="5120" width="1.7109375" style="48" customWidth="1"/>
    <col min="5121" max="5121" width="7.7109375" style="48" customWidth="1"/>
    <col min="5122" max="5122" width="1.7109375" style="48" customWidth="1"/>
    <col min="5123" max="5124" width="14.5703125" style="48" bestFit="1" customWidth="1"/>
    <col min="5125" max="5125" width="9.140625" style="48"/>
    <col min="5126" max="5126" width="13" style="48" bestFit="1" customWidth="1"/>
    <col min="5127" max="5373" width="9.140625" style="48"/>
    <col min="5374" max="5374" width="2" style="48" customWidth="1"/>
    <col min="5375" max="5375" width="60.85546875" style="48" customWidth="1"/>
    <col min="5376" max="5376" width="1.7109375" style="48" customWidth="1"/>
    <col min="5377" max="5377" width="7.7109375" style="48" customWidth="1"/>
    <col min="5378" max="5378" width="1.7109375" style="48" customWidth="1"/>
    <col min="5379" max="5380" width="14.5703125" style="48" bestFit="1" customWidth="1"/>
    <col min="5381" max="5381" width="9.140625" style="48"/>
    <col min="5382" max="5382" width="13" style="48" bestFit="1" customWidth="1"/>
    <col min="5383" max="5629" width="9.140625" style="48"/>
    <col min="5630" max="5630" width="2" style="48" customWidth="1"/>
    <col min="5631" max="5631" width="60.85546875" style="48" customWidth="1"/>
    <col min="5632" max="5632" width="1.7109375" style="48" customWidth="1"/>
    <col min="5633" max="5633" width="7.7109375" style="48" customWidth="1"/>
    <col min="5634" max="5634" width="1.7109375" style="48" customWidth="1"/>
    <col min="5635" max="5636" width="14.5703125" style="48" bestFit="1" customWidth="1"/>
    <col min="5637" max="5637" width="9.140625" style="48"/>
    <col min="5638" max="5638" width="13" style="48" bestFit="1" customWidth="1"/>
    <col min="5639" max="5885" width="9.140625" style="48"/>
    <col min="5886" max="5886" width="2" style="48" customWidth="1"/>
    <col min="5887" max="5887" width="60.85546875" style="48" customWidth="1"/>
    <col min="5888" max="5888" width="1.7109375" style="48" customWidth="1"/>
    <col min="5889" max="5889" width="7.7109375" style="48" customWidth="1"/>
    <col min="5890" max="5890" width="1.7109375" style="48" customWidth="1"/>
    <col min="5891" max="5892" width="14.5703125" style="48" bestFit="1" customWidth="1"/>
    <col min="5893" max="5893" width="9.140625" style="48"/>
    <col min="5894" max="5894" width="13" style="48" bestFit="1" customWidth="1"/>
    <col min="5895" max="6141" width="9.140625" style="48"/>
    <col min="6142" max="6142" width="2" style="48" customWidth="1"/>
    <col min="6143" max="6143" width="60.85546875" style="48" customWidth="1"/>
    <col min="6144" max="6144" width="1.7109375" style="48" customWidth="1"/>
    <col min="6145" max="6145" width="7.7109375" style="48" customWidth="1"/>
    <col min="6146" max="6146" width="1.7109375" style="48" customWidth="1"/>
    <col min="6147" max="6148" width="14.5703125" style="48" bestFit="1" customWidth="1"/>
    <col min="6149" max="6149" width="9.140625" style="48"/>
    <col min="6150" max="6150" width="13" style="48" bestFit="1" customWidth="1"/>
    <col min="6151" max="6397" width="9.140625" style="48"/>
    <col min="6398" max="6398" width="2" style="48" customWidth="1"/>
    <col min="6399" max="6399" width="60.85546875" style="48" customWidth="1"/>
    <col min="6400" max="6400" width="1.7109375" style="48" customWidth="1"/>
    <col min="6401" max="6401" width="7.7109375" style="48" customWidth="1"/>
    <col min="6402" max="6402" width="1.7109375" style="48" customWidth="1"/>
    <col min="6403" max="6404" width="14.5703125" style="48" bestFit="1" customWidth="1"/>
    <col min="6405" max="6405" width="9.140625" style="48"/>
    <col min="6406" max="6406" width="13" style="48" bestFit="1" customWidth="1"/>
    <col min="6407" max="6653" width="9.140625" style="48"/>
    <col min="6654" max="6654" width="2" style="48" customWidth="1"/>
    <col min="6655" max="6655" width="60.85546875" style="48" customWidth="1"/>
    <col min="6656" max="6656" width="1.7109375" style="48" customWidth="1"/>
    <col min="6657" max="6657" width="7.7109375" style="48" customWidth="1"/>
    <col min="6658" max="6658" width="1.7109375" style="48" customWidth="1"/>
    <col min="6659" max="6660" width="14.5703125" style="48" bestFit="1" customWidth="1"/>
    <col min="6661" max="6661" width="9.140625" style="48"/>
    <col min="6662" max="6662" width="13" style="48" bestFit="1" customWidth="1"/>
    <col min="6663" max="6909" width="9.140625" style="48"/>
    <col min="6910" max="6910" width="2" style="48" customWidth="1"/>
    <col min="6911" max="6911" width="60.85546875" style="48" customWidth="1"/>
    <col min="6912" max="6912" width="1.7109375" style="48" customWidth="1"/>
    <col min="6913" max="6913" width="7.7109375" style="48" customWidth="1"/>
    <col min="6914" max="6914" width="1.7109375" style="48" customWidth="1"/>
    <col min="6915" max="6916" width="14.5703125" style="48" bestFit="1" customWidth="1"/>
    <col min="6917" max="6917" width="9.140625" style="48"/>
    <col min="6918" max="6918" width="13" style="48" bestFit="1" customWidth="1"/>
    <col min="6919" max="7165" width="9.140625" style="48"/>
    <col min="7166" max="7166" width="2" style="48" customWidth="1"/>
    <col min="7167" max="7167" width="60.85546875" style="48" customWidth="1"/>
    <col min="7168" max="7168" width="1.7109375" style="48" customWidth="1"/>
    <col min="7169" max="7169" width="7.7109375" style="48" customWidth="1"/>
    <col min="7170" max="7170" width="1.7109375" style="48" customWidth="1"/>
    <col min="7171" max="7172" width="14.5703125" style="48" bestFit="1" customWidth="1"/>
    <col min="7173" max="7173" width="9.140625" style="48"/>
    <col min="7174" max="7174" width="13" style="48" bestFit="1" customWidth="1"/>
    <col min="7175" max="7421" width="9.140625" style="48"/>
    <col min="7422" max="7422" width="2" style="48" customWidth="1"/>
    <col min="7423" max="7423" width="60.85546875" style="48" customWidth="1"/>
    <col min="7424" max="7424" width="1.7109375" style="48" customWidth="1"/>
    <col min="7425" max="7425" width="7.7109375" style="48" customWidth="1"/>
    <col min="7426" max="7426" width="1.7109375" style="48" customWidth="1"/>
    <col min="7427" max="7428" width="14.5703125" style="48" bestFit="1" customWidth="1"/>
    <col min="7429" max="7429" width="9.140625" style="48"/>
    <col min="7430" max="7430" width="13" style="48" bestFit="1" customWidth="1"/>
    <col min="7431" max="7677" width="9.140625" style="48"/>
    <col min="7678" max="7678" width="2" style="48" customWidth="1"/>
    <col min="7679" max="7679" width="60.85546875" style="48" customWidth="1"/>
    <col min="7680" max="7680" width="1.7109375" style="48" customWidth="1"/>
    <col min="7681" max="7681" width="7.7109375" style="48" customWidth="1"/>
    <col min="7682" max="7682" width="1.7109375" style="48" customWidth="1"/>
    <col min="7683" max="7684" width="14.5703125" style="48" bestFit="1" customWidth="1"/>
    <col min="7685" max="7685" width="9.140625" style="48"/>
    <col min="7686" max="7686" width="13" style="48" bestFit="1" customWidth="1"/>
    <col min="7687" max="7933" width="9.140625" style="48"/>
    <col min="7934" max="7934" width="2" style="48" customWidth="1"/>
    <col min="7935" max="7935" width="60.85546875" style="48" customWidth="1"/>
    <col min="7936" max="7936" width="1.7109375" style="48" customWidth="1"/>
    <col min="7937" max="7937" width="7.7109375" style="48" customWidth="1"/>
    <col min="7938" max="7938" width="1.7109375" style="48" customWidth="1"/>
    <col min="7939" max="7940" width="14.5703125" style="48" bestFit="1" customWidth="1"/>
    <col min="7941" max="7941" width="9.140625" style="48"/>
    <col min="7942" max="7942" width="13" style="48" bestFit="1" customWidth="1"/>
    <col min="7943" max="8189" width="9.140625" style="48"/>
    <col min="8190" max="8190" width="2" style="48" customWidth="1"/>
    <col min="8191" max="8191" width="60.85546875" style="48" customWidth="1"/>
    <col min="8192" max="8192" width="1.7109375" style="48" customWidth="1"/>
    <col min="8193" max="8193" width="7.7109375" style="48" customWidth="1"/>
    <col min="8194" max="8194" width="1.7109375" style="48" customWidth="1"/>
    <col min="8195" max="8196" width="14.5703125" style="48" bestFit="1" customWidth="1"/>
    <col min="8197" max="8197" width="9.140625" style="48"/>
    <col min="8198" max="8198" width="13" style="48" bestFit="1" customWidth="1"/>
    <col min="8199" max="8445" width="9.140625" style="48"/>
    <col min="8446" max="8446" width="2" style="48" customWidth="1"/>
    <col min="8447" max="8447" width="60.85546875" style="48" customWidth="1"/>
    <col min="8448" max="8448" width="1.7109375" style="48" customWidth="1"/>
    <col min="8449" max="8449" width="7.7109375" style="48" customWidth="1"/>
    <col min="8450" max="8450" width="1.7109375" style="48" customWidth="1"/>
    <col min="8451" max="8452" width="14.5703125" style="48" bestFit="1" customWidth="1"/>
    <col min="8453" max="8453" width="9.140625" style="48"/>
    <col min="8454" max="8454" width="13" style="48" bestFit="1" customWidth="1"/>
    <col min="8455" max="8701" width="9.140625" style="48"/>
    <col min="8702" max="8702" width="2" style="48" customWidth="1"/>
    <col min="8703" max="8703" width="60.85546875" style="48" customWidth="1"/>
    <col min="8704" max="8704" width="1.7109375" style="48" customWidth="1"/>
    <col min="8705" max="8705" width="7.7109375" style="48" customWidth="1"/>
    <col min="8706" max="8706" width="1.7109375" style="48" customWidth="1"/>
    <col min="8707" max="8708" width="14.5703125" style="48" bestFit="1" customWidth="1"/>
    <col min="8709" max="8709" width="9.140625" style="48"/>
    <col min="8710" max="8710" width="13" style="48" bestFit="1" customWidth="1"/>
    <col min="8711" max="8957" width="9.140625" style="48"/>
    <col min="8958" max="8958" width="2" style="48" customWidth="1"/>
    <col min="8959" max="8959" width="60.85546875" style="48" customWidth="1"/>
    <col min="8960" max="8960" width="1.7109375" style="48" customWidth="1"/>
    <col min="8961" max="8961" width="7.7109375" style="48" customWidth="1"/>
    <col min="8962" max="8962" width="1.7109375" style="48" customWidth="1"/>
    <col min="8963" max="8964" width="14.5703125" style="48" bestFit="1" customWidth="1"/>
    <col min="8965" max="8965" width="9.140625" style="48"/>
    <col min="8966" max="8966" width="13" style="48" bestFit="1" customWidth="1"/>
    <col min="8967" max="9213" width="9.140625" style="48"/>
    <col min="9214" max="9214" width="2" style="48" customWidth="1"/>
    <col min="9215" max="9215" width="60.85546875" style="48" customWidth="1"/>
    <col min="9216" max="9216" width="1.7109375" style="48" customWidth="1"/>
    <col min="9217" max="9217" width="7.7109375" style="48" customWidth="1"/>
    <col min="9218" max="9218" width="1.7109375" style="48" customWidth="1"/>
    <col min="9219" max="9220" width="14.5703125" style="48" bestFit="1" customWidth="1"/>
    <col min="9221" max="9221" width="9.140625" style="48"/>
    <col min="9222" max="9222" width="13" style="48" bestFit="1" customWidth="1"/>
    <col min="9223" max="9469" width="9.140625" style="48"/>
    <col min="9470" max="9470" width="2" style="48" customWidth="1"/>
    <col min="9471" max="9471" width="60.85546875" style="48" customWidth="1"/>
    <col min="9472" max="9472" width="1.7109375" style="48" customWidth="1"/>
    <col min="9473" max="9473" width="7.7109375" style="48" customWidth="1"/>
    <col min="9474" max="9474" width="1.7109375" style="48" customWidth="1"/>
    <col min="9475" max="9476" width="14.5703125" style="48" bestFit="1" customWidth="1"/>
    <col min="9477" max="9477" width="9.140625" style="48"/>
    <col min="9478" max="9478" width="13" style="48" bestFit="1" customWidth="1"/>
    <col min="9479" max="9725" width="9.140625" style="48"/>
    <col min="9726" max="9726" width="2" style="48" customWidth="1"/>
    <col min="9727" max="9727" width="60.85546875" style="48" customWidth="1"/>
    <col min="9728" max="9728" width="1.7109375" style="48" customWidth="1"/>
    <col min="9729" max="9729" width="7.7109375" style="48" customWidth="1"/>
    <col min="9730" max="9730" width="1.7109375" style="48" customWidth="1"/>
    <col min="9731" max="9732" width="14.5703125" style="48" bestFit="1" customWidth="1"/>
    <col min="9733" max="9733" width="9.140625" style="48"/>
    <col min="9734" max="9734" width="13" style="48" bestFit="1" customWidth="1"/>
    <col min="9735" max="9981" width="9.140625" style="48"/>
    <col min="9982" max="9982" width="2" style="48" customWidth="1"/>
    <col min="9983" max="9983" width="60.85546875" style="48" customWidth="1"/>
    <col min="9984" max="9984" width="1.7109375" style="48" customWidth="1"/>
    <col min="9985" max="9985" width="7.7109375" style="48" customWidth="1"/>
    <col min="9986" max="9986" width="1.7109375" style="48" customWidth="1"/>
    <col min="9987" max="9988" width="14.5703125" style="48" bestFit="1" customWidth="1"/>
    <col min="9989" max="9989" width="9.140625" style="48"/>
    <col min="9990" max="9990" width="13" style="48" bestFit="1" customWidth="1"/>
    <col min="9991" max="10237" width="9.140625" style="48"/>
    <col min="10238" max="10238" width="2" style="48" customWidth="1"/>
    <col min="10239" max="10239" width="60.85546875" style="48" customWidth="1"/>
    <col min="10240" max="10240" width="1.7109375" style="48" customWidth="1"/>
    <col min="10241" max="10241" width="7.7109375" style="48" customWidth="1"/>
    <col min="10242" max="10242" width="1.7109375" style="48" customWidth="1"/>
    <col min="10243" max="10244" width="14.5703125" style="48" bestFit="1" customWidth="1"/>
    <col min="10245" max="10245" width="9.140625" style="48"/>
    <col min="10246" max="10246" width="13" style="48" bestFit="1" customWidth="1"/>
    <col min="10247" max="10493" width="9.140625" style="48"/>
    <col min="10494" max="10494" width="2" style="48" customWidth="1"/>
    <col min="10495" max="10495" width="60.85546875" style="48" customWidth="1"/>
    <col min="10496" max="10496" width="1.7109375" style="48" customWidth="1"/>
    <col min="10497" max="10497" width="7.7109375" style="48" customWidth="1"/>
    <col min="10498" max="10498" width="1.7109375" style="48" customWidth="1"/>
    <col min="10499" max="10500" width="14.5703125" style="48" bestFit="1" customWidth="1"/>
    <col min="10501" max="10501" width="9.140625" style="48"/>
    <col min="10502" max="10502" width="13" style="48" bestFit="1" customWidth="1"/>
    <col min="10503" max="10749" width="9.140625" style="48"/>
    <col min="10750" max="10750" width="2" style="48" customWidth="1"/>
    <col min="10751" max="10751" width="60.85546875" style="48" customWidth="1"/>
    <col min="10752" max="10752" width="1.7109375" style="48" customWidth="1"/>
    <col min="10753" max="10753" width="7.7109375" style="48" customWidth="1"/>
    <col min="10754" max="10754" width="1.7109375" style="48" customWidth="1"/>
    <col min="10755" max="10756" width="14.5703125" style="48" bestFit="1" customWidth="1"/>
    <col min="10757" max="10757" width="9.140625" style="48"/>
    <col min="10758" max="10758" width="13" style="48" bestFit="1" customWidth="1"/>
    <col min="10759" max="11005" width="9.140625" style="48"/>
    <col min="11006" max="11006" width="2" style="48" customWidth="1"/>
    <col min="11007" max="11007" width="60.85546875" style="48" customWidth="1"/>
    <col min="11008" max="11008" width="1.7109375" style="48" customWidth="1"/>
    <col min="11009" max="11009" width="7.7109375" style="48" customWidth="1"/>
    <col min="11010" max="11010" width="1.7109375" style="48" customWidth="1"/>
    <col min="11011" max="11012" width="14.5703125" style="48" bestFit="1" customWidth="1"/>
    <col min="11013" max="11013" width="9.140625" style="48"/>
    <col min="11014" max="11014" width="13" style="48" bestFit="1" customWidth="1"/>
    <col min="11015" max="11261" width="9.140625" style="48"/>
    <col min="11262" max="11262" width="2" style="48" customWidth="1"/>
    <col min="11263" max="11263" width="60.85546875" style="48" customWidth="1"/>
    <col min="11264" max="11264" width="1.7109375" style="48" customWidth="1"/>
    <col min="11265" max="11265" width="7.7109375" style="48" customWidth="1"/>
    <col min="11266" max="11266" width="1.7109375" style="48" customWidth="1"/>
    <col min="11267" max="11268" width="14.5703125" style="48" bestFit="1" customWidth="1"/>
    <col min="11269" max="11269" width="9.140625" style="48"/>
    <col min="11270" max="11270" width="13" style="48" bestFit="1" customWidth="1"/>
    <col min="11271" max="11517" width="9.140625" style="48"/>
    <col min="11518" max="11518" width="2" style="48" customWidth="1"/>
    <col min="11519" max="11519" width="60.85546875" style="48" customWidth="1"/>
    <col min="11520" max="11520" width="1.7109375" style="48" customWidth="1"/>
    <col min="11521" max="11521" width="7.7109375" style="48" customWidth="1"/>
    <col min="11522" max="11522" width="1.7109375" style="48" customWidth="1"/>
    <col min="11523" max="11524" width="14.5703125" style="48" bestFit="1" customWidth="1"/>
    <col min="11525" max="11525" width="9.140625" style="48"/>
    <col min="11526" max="11526" width="13" style="48" bestFit="1" customWidth="1"/>
    <col min="11527" max="11773" width="9.140625" style="48"/>
    <col min="11774" max="11774" width="2" style="48" customWidth="1"/>
    <col min="11775" max="11775" width="60.85546875" style="48" customWidth="1"/>
    <col min="11776" max="11776" width="1.7109375" style="48" customWidth="1"/>
    <col min="11777" max="11777" width="7.7109375" style="48" customWidth="1"/>
    <col min="11778" max="11778" width="1.7109375" style="48" customWidth="1"/>
    <col min="11779" max="11780" width="14.5703125" style="48" bestFit="1" customWidth="1"/>
    <col min="11781" max="11781" width="9.140625" style="48"/>
    <col min="11782" max="11782" width="13" style="48" bestFit="1" customWidth="1"/>
    <col min="11783" max="12029" width="9.140625" style="48"/>
    <col min="12030" max="12030" width="2" style="48" customWidth="1"/>
    <col min="12031" max="12031" width="60.85546875" style="48" customWidth="1"/>
    <col min="12032" max="12032" width="1.7109375" style="48" customWidth="1"/>
    <col min="12033" max="12033" width="7.7109375" style="48" customWidth="1"/>
    <col min="12034" max="12034" width="1.7109375" style="48" customWidth="1"/>
    <col min="12035" max="12036" width="14.5703125" style="48" bestFit="1" customWidth="1"/>
    <col min="12037" max="12037" width="9.140625" style="48"/>
    <col min="12038" max="12038" width="13" style="48" bestFit="1" customWidth="1"/>
    <col min="12039" max="12285" width="9.140625" style="48"/>
    <col min="12286" max="12286" width="2" style="48" customWidth="1"/>
    <col min="12287" max="12287" width="60.85546875" style="48" customWidth="1"/>
    <col min="12288" max="12288" width="1.7109375" style="48" customWidth="1"/>
    <col min="12289" max="12289" width="7.7109375" style="48" customWidth="1"/>
    <col min="12290" max="12290" width="1.7109375" style="48" customWidth="1"/>
    <col min="12291" max="12292" width="14.5703125" style="48" bestFit="1" customWidth="1"/>
    <col min="12293" max="12293" width="9.140625" style="48"/>
    <col min="12294" max="12294" width="13" style="48" bestFit="1" customWidth="1"/>
    <col min="12295" max="12541" width="9.140625" style="48"/>
    <col min="12542" max="12542" width="2" style="48" customWidth="1"/>
    <col min="12543" max="12543" width="60.85546875" style="48" customWidth="1"/>
    <col min="12544" max="12544" width="1.7109375" style="48" customWidth="1"/>
    <col min="12545" max="12545" width="7.7109375" style="48" customWidth="1"/>
    <col min="12546" max="12546" width="1.7109375" style="48" customWidth="1"/>
    <col min="12547" max="12548" width="14.5703125" style="48" bestFit="1" customWidth="1"/>
    <col min="12549" max="12549" width="9.140625" style="48"/>
    <col min="12550" max="12550" width="13" style="48" bestFit="1" customWidth="1"/>
    <col min="12551" max="12797" width="9.140625" style="48"/>
    <col min="12798" max="12798" width="2" style="48" customWidth="1"/>
    <col min="12799" max="12799" width="60.85546875" style="48" customWidth="1"/>
    <col min="12800" max="12800" width="1.7109375" style="48" customWidth="1"/>
    <col min="12801" max="12801" width="7.7109375" style="48" customWidth="1"/>
    <col min="12802" max="12802" width="1.7109375" style="48" customWidth="1"/>
    <col min="12803" max="12804" width="14.5703125" style="48" bestFit="1" customWidth="1"/>
    <col min="12805" max="12805" width="9.140625" style="48"/>
    <col min="12806" max="12806" width="13" style="48" bestFit="1" customWidth="1"/>
    <col min="12807" max="13053" width="9.140625" style="48"/>
    <col min="13054" max="13054" width="2" style="48" customWidth="1"/>
    <col min="13055" max="13055" width="60.85546875" style="48" customWidth="1"/>
    <col min="13056" max="13056" width="1.7109375" style="48" customWidth="1"/>
    <col min="13057" max="13057" width="7.7109375" style="48" customWidth="1"/>
    <col min="13058" max="13058" width="1.7109375" style="48" customWidth="1"/>
    <col min="13059" max="13060" width="14.5703125" style="48" bestFit="1" customWidth="1"/>
    <col min="13061" max="13061" width="9.140625" style="48"/>
    <col min="13062" max="13062" width="13" style="48" bestFit="1" customWidth="1"/>
    <col min="13063" max="13309" width="9.140625" style="48"/>
    <col min="13310" max="13310" width="2" style="48" customWidth="1"/>
    <col min="13311" max="13311" width="60.85546875" style="48" customWidth="1"/>
    <col min="13312" max="13312" width="1.7109375" style="48" customWidth="1"/>
    <col min="13313" max="13313" width="7.7109375" style="48" customWidth="1"/>
    <col min="13314" max="13314" width="1.7109375" style="48" customWidth="1"/>
    <col min="13315" max="13316" width="14.5703125" style="48" bestFit="1" customWidth="1"/>
    <col min="13317" max="13317" width="9.140625" style="48"/>
    <col min="13318" max="13318" width="13" style="48" bestFit="1" customWidth="1"/>
    <col min="13319" max="13565" width="9.140625" style="48"/>
    <col min="13566" max="13566" width="2" style="48" customWidth="1"/>
    <col min="13567" max="13567" width="60.85546875" style="48" customWidth="1"/>
    <col min="13568" max="13568" width="1.7109375" style="48" customWidth="1"/>
    <col min="13569" max="13569" width="7.7109375" style="48" customWidth="1"/>
    <col min="13570" max="13570" width="1.7109375" style="48" customWidth="1"/>
    <col min="13571" max="13572" width="14.5703125" style="48" bestFit="1" customWidth="1"/>
    <col min="13573" max="13573" width="9.140625" style="48"/>
    <col min="13574" max="13574" width="13" style="48" bestFit="1" customWidth="1"/>
    <col min="13575" max="13821" width="9.140625" style="48"/>
    <col min="13822" max="13822" width="2" style="48" customWidth="1"/>
    <col min="13823" max="13823" width="60.85546875" style="48" customWidth="1"/>
    <col min="13824" max="13824" width="1.7109375" style="48" customWidth="1"/>
    <col min="13825" max="13825" width="7.7109375" style="48" customWidth="1"/>
    <col min="13826" max="13826" width="1.7109375" style="48" customWidth="1"/>
    <col min="13827" max="13828" width="14.5703125" style="48" bestFit="1" customWidth="1"/>
    <col min="13829" max="13829" width="9.140625" style="48"/>
    <col min="13830" max="13830" width="13" style="48" bestFit="1" customWidth="1"/>
    <col min="13831" max="14077" width="9.140625" style="48"/>
    <col min="14078" max="14078" width="2" style="48" customWidth="1"/>
    <col min="14079" max="14079" width="60.85546875" style="48" customWidth="1"/>
    <col min="14080" max="14080" width="1.7109375" style="48" customWidth="1"/>
    <col min="14081" max="14081" width="7.7109375" style="48" customWidth="1"/>
    <col min="14082" max="14082" width="1.7109375" style="48" customWidth="1"/>
    <col min="14083" max="14084" width="14.5703125" style="48" bestFit="1" customWidth="1"/>
    <col min="14085" max="14085" width="9.140625" style="48"/>
    <col min="14086" max="14086" width="13" style="48" bestFit="1" customWidth="1"/>
    <col min="14087" max="14333" width="9.140625" style="48"/>
    <col min="14334" max="14334" width="2" style="48" customWidth="1"/>
    <col min="14335" max="14335" width="60.85546875" style="48" customWidth="1"/>
    <col min="14336" max="14336" width="1.7109375" style="48" customWidth="1"/>
    <col min="14337" max="14337" width="7.7109375" style="48" customWidth="1"/>
    <col min="14338" max="14338" width="1.7109375" style="48" customWidth="1"/>
    <col min="14339" max="14340" width="14.5703125" style="48" bestFit="1" customWidth="1"/>
    <col min="14341" max="14341" width="9.140625" style="48"/>
    <col min="14342" max="14342" width="13" style="48" bestFit="1" customWidth="1"/>
    <col min="14343" max="14589" width="9.140625" style="48"/>
    <col min="14590" max="14590" width="2" style="48" customWidth="1"/>
    <col min="14591" max="14591" width="60.85546875" style="48" customWidth="1"/>
    <col min="14592" max="14592" width="1.7109375" style="48" customWidth="1"/>
    <col min="14593" max="14593" width="7.7109375" style="48" customWidth="1"/>
    <col min="14594" max="14594" width="1.7109375" style="48" customWidth="1"/>
    <col min="14595" max="14596" width="14.5703125" style="48" bestFit="1" customWidth="1"/>
    <col min="14597" max="14597" width="9.140625" style="48"/>
    <col min="14598" max="14598" width="13" style="48" bestFit="1" customWidth="1"/>
    <col min="14599" max="14845" width="9.140625" style="48"/>
    <col min="14846" max="14846" width="2" style="48" customWidth="1"/>
    <col min="14847" max="14847" width="60.85546875" style="48" customWidth="1"/>
    <col min="14848" max="14848" width="1.7109375" style="48" customWidth="1"/>
    <col min="14849" max="14849" width="7.7109375" style="48" customWidth="1"/>
    <col min="14850" max="14850" width="1.7109375" style="48" customWidth="1"/>
    <col min="14851" max="14852" width="14.5703125" style="48" bestFit="1" customWidth="1"/>
    <col min="14853" max="14853" width="9.140625" style="48"/>
    <col min="14854" max="14854" width="13" style="48" bestFit="1" customWidth="1"/>
    <col min="14855" max="15101" width="9.140625" style="48"/>
    <col min="15102" max="15102" width="2" style="48" customWidth="1"/>
    <col min="15103" max="15103" width="60.85546875" style="48" customWidth="1"/>
    <col min="15104" max="15104" width="1.7109375" style="48" customWidth="1"/>
    <col min="15105" max="15105" width="7.7109375" style="48" customWidth="1"/>
    <col min="15106" max="15106" width="1.7109375" style="48" customWidth="1"/>
    <col min="15107" max="15108" width="14.5703125" style="48" bestFit="1" customWidth="1"/>
    <col min="15109" max="15109" width="9.140625" style="48"/>
    <col min="15110" max="15110" width="13" style="48" bestFit="1" customWidth="1"/>
    <col min="15111" max="15357" width="9.140625" style="48"/>
    <col min="15358" max="15358" width="2" style="48" customWidth="1"/>
    <col min="15359" max="15359" width="60.85546875" style="48" customWidth="1"/>
    <col min="15360" max="15360" width="1.7109375" style="48" customWidth="1"/>
    <col min="15361" max="15361" width="7.7109375" style="48" customWidth="1"/>
    <col min="15362" max="15362" width="1.7109375" style="48" customWidth="1"/>
    <col min="15363" max="15364" width="14.5703125" style="48" bestFit="1" customWidth="1"/>
    <col min="15365" max="15365" width="9.140625" style="48"/>
    <col min="15366" max="15366" width="13" style="48" bestFit="1" customWidth="1"/>
    <col min="15367" max="15613" width="9.140625" style="48"/>
    <col min="15614" max="15614" width="2" style="48" customWidth="1"/>
    <col min="15615" max="15615" width="60.85546875" style="48" customWidth="1"/>
    <col min="15616" max="15616" width="1.7109375" style="48" customWidth="1"/>
    <col min="15617" max="15617" width="7.7109375" style="48" customWidth="1"/>
    <col min="15618" max="15618" width="1.7109375" style="48" customWidth="1"/>
    <col min="15619" max="15620" width="14.5703125" style="48" bestFit="1" customWidth="1"/>
    <col min="15621" max="15621" width="9.140625" style="48"/>
    <col min="15622" max="15622" width="13" style="48" bestFit="1" customWidth="1"/>
    <col min="15623" max="15869" width="9.140625" style="48"/>
    <col min="15870" max="15870" width="2" style="48" customWidth="1"/>
    <col min="15871" max="15871" width="60.85546875" style="48" customWidth="1"/>
    <col min="15872" max="15872" width="1.7109375" style="48" customWidth="1"/>
    <col min="15873" max="15873" width="7.7109375" style="48" customWidth="1"/>
    <col min="15874" max="15874" width="1.7109375" style="48" customWidth="1"/>
    <col min="15875" max="15876" width="14.5703125" style="48" bestFit="1" customWidth="1"/>
    <col min="15877" max="15877" width="9.140625" style="48"/>
    <col min="15878" max="15878" width="13" style="48" bestFit="1" customWidth="1"/>
    <col min="15879" max="16125" width="9.140625" style="48"/>
    <col min="16126" max="16126" width="2" style="48" customWidth="1"/>
    <col min="16127" max="16127" width="60.85546875" style="48" customWidth="1"/>
    <col min="16128" max="16128" width="1.7109375" style="48" customWidth="1"/>
    <col min="16129" max="16129" width="7.7109375" style="48" customWidth="1"/>
    <col min="16130" max="16130" width="1.7109375" style="48" customWidth="1"/>
    <col min="16131" max="16132" width="14.5703125" style="48" bestFit="1" customWidth="1"/>
    <col min="16133" max="16133" width="9.140625" style="48"/>
    <col min="16134" max="16134" width="13" style="48" bestFit="1" customWidth="1"/>
    <col min="16135" max="16382" width="9.140625" style="48"/>
    <col min="16383" max="16384" width="9.140625" style="48" customWidth="1"/>
  </cols>
  <sheetData>
    <row r="1" spans="1:18">
      <c r="B1" s="106"/>
      <c r="C1" s="106"/>
      <c r="D1" s="492" t="s">
        <v>15121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18">
      <c r="B2" s="106"/>
      <c r="C2" s="106"/>
      <c r="D2" s="492" t="s">
        <v>15122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18">
      <c r="B3" s="106"/>
      <c r="C3" s="106"/>
      <c r="D3" s="492" t="s">
        <v>15133</v>
      </c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</row>
    <row r="4" spans="1:18" ht="6" customHeight="1">
      <c r="B4" s="106"/>
      <c r="C4" s="106"/>
      <c r="D4" s="106"/>
      <c r="E4" s="87"/>
      <c r="F4" s="390"/>
      <c r="G4" s="87"/>
      <c r="H4" s="87"/>
      <c r="I4" s="87"/>
      <c r="N4" s="87"/>
      <c r="O4" s="459"/>
      <c r="Q4" s="459"/>
      <c r="R4" s="459"/>
    </row>
    <row r="5" spans="1:18" s="49" customFormat="1" ht="13.5" thickBot="1">
      <c r="A5" s="48"/>
      <c r="B5" s="119"/>
      <c r="C5" s="109"/>
      <c r="D5" s="109"/>
      <c r="E5" s="88"/>
      <c r="F5" s="88"/>
      <c r="G5" s="88" t="s">
        <v>1</v>
      </c>
      <c r="H5" s="88"/>
      <c r="I5" s="107"/>
      <c r="J5" s="88"/>
      <c r="K5" s="108"/>
      <c r="L5" s="108"/>
      <c r="M5" s="108"/>
      <c r="N5" s="88"/>
      <c r="O5" s="461"/>
      <c r="P5" s="491"/>
      <c r="Q5" s="491"/>
      <c r="R5" s="461"/>
    </row>
    <row r="6" spans="1:18" ht="26.25" thickBot="1">
      <c r="B6" s="50"/>
      <c r="C6" s="50"/>
      <c r="D6" s="50"/>
      <c r="E6" s="50"/>
      <c r="F6" s="89" t="s">
        <v>6048</v>
      </c>
      <c r="G6" s="90">
        <v>43646</v>
      </c>
      <c r="H6" s="90">
        <v>43677</v>
      </c>
      <c r="I6" s="90">
        <v>43708</v>
      </c>
      <c r="J6" s="90">
        <v>43738</v>
      </c>
      <c r="K6" s="90">
        <v>43769</v>
      </c>
      <c r="L6" s="90">
        <v>43770</v>
      </c>
      <c r="M6" s="90">
        <v>43800</v>
      </c>
      <c r="N6" s="51"/>
      <c r="O6" s="451">
        <v>43830</v>
      </c>
      <c r="P6" s="452"/>
      <c r="Q6" s="453" t="s">
        <v>14493</v>
      </c>
      <c r="R6" s="454" t="s">
        <v>15097</v>
      </c>
    </row>
    <row r="7" spans="1:18">
      <c r="B7" s="92" t="s">
        <v>6080</v>
      </c>
      <c r="C7" s="92"/>
      <c r="D7" s="92"/>
      <c r="E7" s="97"/>
      <c r="F7" s="93"/>
      <c r="G7" s="97"/>
      <c r="H7" s="97"/>
      <c r="I7" s="97"/>
      <c r="J7" s="97"/>
      <c r="K7" s="97"/>
      <c r="L7" s="97"/>
      <c r="M7" s="97"/>
      <c r="N7" s="97"/>
      <c r="O7" s="411"/>
      <c r="P7" s="455"/>
      <c r="Q7" s="411"/>
      <c r="R7" s="411"/>
    </row>
    <row r="8" spans="1:18">
      <c r="A8" s="52"/>
      <c r="B8" s="92"/>
      <c r="C8" s="92" t="s">
        <v>6079</v>
      </c>
      <c r="D8" s="92"/>
      <c r="E8" s="97"/>
      <c r="F8" s="93"/>
      <c r="G8" s="114">
        <v>228259874.90000007</v>
      </c>
      <c r="H8" s="114">
        <v>233631815.00000003</v>
      </c>
      <c r="I8" s="114">
        <v>236307133.75</v>
      </c>
      <c r="J8" s="114">
        <v>193671098.97999999</v>
      </c>
      <c r="K8" s="114">
        <v>191500817.58000001</v>
      </c>
      <c r="L8" s="114">
        <v>194467340.27000001</v>
      </c>
      <c r="M8" s="114">
        <v>242493874.64999995</v>
      </c>
      <c r="N8" s="97"/>
      <c r="O8" s="456">
        <v>192053800.78999999</v>
      </c>
      <c r="P8" s="406"/>
      <c r="Q8" s="456">
        <v>3156829.0602000058</v>
      </c>
      <c r="R8" s="456">
        <v>188896971.72979999</v>
      </c>
    </row>
    <row r="9" spans="1:18" ht="12.75" customHeight="1" thickBot="1">
      <c r="A9" s="52"/>
      <c r="B9" s="92"/>
      <c r="C9" s="92"/>
      <c r="D9" s="92" t="s">
        <v>6081</v>
      </c>
      <c r="E9" s="97"/>
      <c r="F9" s="93"/>
      <c r="G9" s="126">
        <v>2926807.46</v>
      </c>
      <c r="H9" s="126">
        <v>4026321.32</v>
      </c>
      <c r="I9" s="126">
        <v>2549927.83</v>
      </c>
      <c r="J9" s="126">
        <v>4685532.91</v>
      </c>
      <c r="K9" s="126">
        <v>2946553.0500000003</v>
      </c>
      <c r="L9" s="126">
        <v>2964254.48</v>
      </c>
      <c r="M9" s="126">
        <v>5614345.5</v>
      </c>
      <c r="N9" s="97"/>
      <c r="O9" s="406">
        <v>5614345.5</v>
      </c>
      <c r="P9" s="406"/>
      <c r="Q9" s="406">
        <v>1830103.6400000001</v>
      </c>
      <c r="R9" s="406">
        <v>3784241.86</v>
      </c>
    </row>
    <row r="10" spans="1:18" ht="12.75" customHeight="1" thickTop="1">
      <c r="A10" s="52"/>
      <c r="B10" s="92"/>
      <c r="C10" s="92"/>
      <c r="D10" s="92" t="s">
        <v>6082</v>
      </c>
      <c r="E10" s="97"/>
      <c r="F10" s="93">
        <v>5</v>
      </c>
      <c r="G10" s="95">
        <v>147101629.05000001</v>
      </c>
      <c r="H10" s="95">
        <v>146528982.46000001</v>
      </c>
      <c r="I10" s="95">
        <v>145184415.25</v>
      </c>
      <c r="J10" s="95">
        <v>139431551.43000001</v>
      </c>
      <c r="K10" s="95">
        <v>138179709.78</v>
      </c>
      <c r="L10" s="95">
        <v>139443872.90000001</v>
      </c>
      <c r="M10" s="95">
        <v>131647284.33</v>
      </c>
      <c r="N10" s="97"/>
      <c r="O10" s="394">
        <v>131647284.33</v>
      </c>
      <c r="P10" s="450"/>
      <c r="Q10" s="394">
        <v>-9448473.799999997</v>
      </c>
      <c r="R10" s="394">
        <v>141095758.13</v>
      </c>
    </row>
    <row r="11" spans="1:18" ht="13.5" thickBot="1">
      <c r="A11" s="52"/>
      <c r="B11" s="97"/>
      <c r="C11" s="97"/>
      <c r="D11" s="97" t="s">
        <v>6083</v>
      </c>
      <c r="E11" s="97"/>
      <c r="F11" s="93"/>
      <c r="G11" s="98">
        <v>147101629.05000001</v>
      </c>
      <c r="H11" s="98">
        <v>146528982.46000001</v>
      </c>
      <c r="I11" s="98">
        <v>145184415.25</v>
      </c>
      <c r="J11" s="98">
        <v>139431551.43000001</v>
      </c>
      <c r="K11" s="98">
        <v>138179709.78</v>
      </c>
      <c r="L11" s="98">
        <v>139443872.90000001</v>
      </c>
      <c r="M11" s="98">
        <v>131647284.33</v>
      </c>
      <c r="N11" s="97"/>
      <c r="O11" s="395">
        <v>131647284.33</v>
      </c>
      <c r="P11" s="450"/>
      <c r="Q11" s="395">
        <v>-9448473.799999997</v>
      </c>
      <c r="R11" s="395">
        <v>141095758.13</v>
      </c>
    </row>
    <row r="12" spans="1:18" ht="13.5" thickTop="1">
      <c r="A12" s="54"/>
      <c r="B12" s="97"/>
      <c r="C12" s="97"/>
      <c r="D12" s="92" t="s">
        <v>6085</v>
      </c>
      <c r="E12" s="97"/>
      <c r="F12" s="93">
        <v>6</v>
      </c>
      <c r="G12" s="95">
        <v>69849233.230000034</v>
      </c>
      <c r="H12" s="95">
        <v>76131551.579999998</v>
      </c>
      <c r="I12" s="95">
        <v>80052082.970000014</v>
      </c>
      <c r="J12" s="95">
        <v>41407657.869999982</v>
      </c>
      <c r="K12" s="95">
        <v>42443500.639999993</v>
      </c>
      <c r="L12" s="95">
        <v>44377974.050000004</v>
      </c>
      <c r="M12" s="95">
        <v>97208662.109999955</v>
      </c>
      <c r="N12" s="97"/>
      <c r="O12" s="394">
        <v>46799249.030000001</v>
      </c>
      <c r="P12" s="450"/>
      <c r="Q12" s="394">
        <v>10237668.0902</v>
      </c>
      <c r="R12" s="394">
        <v>36561580.939800002</v>
      </c>
    </row>
    <row r="13" spans="1:18">
      <c r="B13" s="97"/>
      <c r="C13" s="97"/>
      <c r="D13" s="97" t="s">
        <v>6086</v>
      </c>
      <c r="E13" s="97"/>
      <c r="F13" s="93"/>
      <c r="G13" s="98">
        <v>69849233.230000034</v>
      </c>
      <c r="H13" s="98">
        <v>76131551.579999998</v>
      </c>
      <c r="I13" s="98">
        <v>80052082.970000014</v>
      </c>
      <c r="J13" s="98">
        <v>41407657.869999982</v>
      </c>
      <c r="K13" s="98">
        <v>42443500.639999993</v>
      </c>
      <c r="L13" s="98">
        <v>44377974.050000004</v>
      </c>
      <c r="M13" s="98">
        <v>97208662.109999955</v>
      </c>
      <c r="N13" s="97"/>
      <c r="O13" s="395">
        <v>51472325.549999997</v>
      </c>
      <c r="P13" s="450"/>
      <c r="Q13" s="395">
        <v>9063979.5299999937</v>
      </c>
      <c r="R13" s="395">
        <v>42408346.020000003</v>
      </c>
    </row>
    <row r="14" spans="1:18" ht="13.5" thickBot="1">
      <c r="B14" s="97"/>
      <c r="C14" s="97"/>
      <c r="D14" s="97" t="s">
        <v>6102</v>
      </c>
      <c r="E14" s="97"/>
      <c r="F14" s="93"/>
      <c r="G14" s="98"/>
      <c r="H14" s="98"/>
      <c r="I14" s="98"/>
      <c r="J14" s="98"/>
      <c r="K14" s="98"/>
      <c r="L14" s="98"/>
      <c r="M14" s="98"/>
      <c r="N14" s="97"/>
      <c r="O14" s="395">
        <v>-4673076.5199999996</v>
      </c>
      <c r="P14" s="450"/>
      <c r="Q14" s="395">
        <v>1173688.5602000002</v>
      </c>
      <c r="R14" s="395">
        <v>-5846765.0801999997</v>
      </c>
    </row>
    <row r="15" spans="1:18" ht="13.5" thickTop="1">
      <c r="A15" s="52"/>
      <c r="B15" s="97"/>
      <c r="C15" s="97"/>
      <c r="D15" s="92" t="s">
        <v>6087</v>
      </c>
      <c r="E15" s="97"/>
      <c r="F15" s="93">
        <v>7</v>
      </c>
      <c r="G15" s="95">
        <v>2161675.48</v>
      </c>
      <c r="H15" s="95">
        <v>1587544.8599999999</v>
      </c>
      <c r="I15" s="95">
        <v>1581190.35</v>
      </c>
      <c r="J15" s="95">
        <v>1851143.9</v>
      </c>
      <c r="K15" s="95">
        <v>2227262.7399999998</v>
      </c>
      <c r="L15" s="95">
        <v>2321431.0299999998</v>
      </c>
      <c r="M15" s="95">
        <v>2614943.3399999994</v>
      </c>
      <c r="N15" s="97"/>
      <c r="O15" s="394">
        <v>2584282.5599999996</v>
      </c>
      <c r="P15" s="450"/>
      <c r="Q15" s="394">
        <v>1347611.1499999997</v>
      </c>
      <c r="R15" s="394">
        <v>1236671.4099999999</v>
      </c>
    </row>
    <row r="16" spans="1:18">
      <c r="A16" s="52"/>
      <c r="B16" s="97"/>
      <c r="C16" s="97"/>
      <c r="D16" s="97" t="s">
        <v>6088</v>
      </c>
      <c r="E16" s="97"/>
      <c r="F16" s="93"/>
      <c r="G16" s="98">
        <v>168615.52</v>
      </c>
      <c r="H16" s="98">
        <v>146645.4</v>
      </c>
      <c r="I16" s="98">
        <v>157659.06</v>
      </c>
      <c r="J16" s="98">
        <v>144554.01999999999</v>
      </c>
      <c r="K16" s="98">
        <v>150365.73000000001</v>
      </c>
      <c r="L16" s="98">
        <v>176750.93</v>
      </c>
      <c r="M16" s="98">
        <v>150689.21</v>
      </c>
      <c r="N16" s="97"/>
      <c r="O16" s="395">
        <v>150689.21</v>
      </c>
      <c r="P16" s="450"/>
      <c r="Q16" s="395">
        <v>67031.719999999987</v>
      </c>
      <c r="R16" s="395">
        <v>83657.490000000005</v>
      </c>
    </row>
    <row r="17" spans="1:18">
      <c r="A17" s="53"/>
      <c r="B17" s="97"/>
      <c r="C17" s="97"/>
      <c r="D17" s="97" t="s">
        <v>6089</v>
      </c>
      <c r="E17" s="97"/>
      <c r="F17" s="93"/>
      <c r="G17" s="98">
        <v>763196.89</v>
      </c>
      <c r="H17" s="98">
        <v>138897.79999999999</v>
      </c>
      <c r="I17" s="98">
        <v>124283.94</v>
      </c>
      <c r="J17" s="98">
        <v>114374.99</v>
      </c>
      <c r="K17" s="98">
        <v>100665.70000000001</v>
      </c>
      <c r="L17" s="98">
        <v>96938.66</v>
      </c>
      <c r="M17" s="98">
        <v>557733.51</v>
      </c>
      <c r="N17" s="97"/>
      <c r="O17" s="395">
        <v>557733.51</v>
      </c>
      <c r="P17" s="450"/>
      <c r="Q17" s="395">
        <v>-192021.17000000004</v>
      </c>
      <c r="R17" s="395">
        <v>749754.68</v>
      </c>
    </row>
    <row r="18" spans="1:18">
      <c r="B18" s="97"/>
      <c r="C18" s="97"/>
      <c r="D18" s="97" t="s">
        <v>6090</v>
      </c>
      <c r="E18" s="97"/>
      <c r="F18" s="93"/>
      <c r="G18" s="98">
        <v>1341700.6399999999</v>
      </c>
      <c r="H18" s="98">
        <v>1411694.0899999999</v>
      </c>
      <c r="I18" s="98">
        <v>1413973.25</v>
      </c>
      <c r="J18" s="98">
        <v>1696489.92</v>
      </c>
      <c r="K18" s="98">
        <v>2081416.72</v>
      </c>
      <c r="L18" s="98">
        <v>2152416.83</v>
      </c>
      <c r="M18" s="98">
        <v>2010436.8399999999</v>
      </c>
      <c r="N18" s="97"/>
      <c r="O18" s="395">
        <v>1979776.0599999998</v>
      </c>
      <c r="P18" s="450"/>
      <c r="Q18" s="395">
        <v>1515269.2899999998</v>
      </c>
      <c r="R18" s="395">
        <v>464506.77</v>
      </c>
    </row>
    <row r="19" spans="1:18" ht="13.5" thickBot="1">
      <c r="B19" s="97"/>
      <c r="C19" s="97"/>
      <c r="D19" s="97" t="s">
        <v>6102</v>
      </c>
      <c r="E19" s="97"/>
      <c r="F19" s="93"/>
      <c r="G19" s="98">
        <v>-111837.57</v>
      </c>
      <c r="H19" s="98">
        <v>-109692.43</v>
      </c>
      <c r="I19" s="98">
        <v>-114725.9</v>
      </c>
      <c r="J19" s="98">
        <v>-104275.03</v>
      </c>
      <c r="K19" s="98">
        <v>-105185.41</v>
      </c>
      <c r="L19" s="98">
        <v>-104675.39</v>
      </c>
      <c r="M19" s="98">
        <v>-103916.22</v>
      </c>
      <c r="N19" s="97"/>
      <c r="O19" s="395">
        <v>-103916.22</v>
      </c>
      <c r="P19" s="450"/>
      <c r="Q19" s="395">
        <v>-42668.69</v>
      </c>
      <c r="R19" s="395">
        <v>-61247.53</v>
      </c>
    </row>
    <row r="20" spans="1:18" ht="13.5" thickTop="1">
      <c r="A20" s="52"/>
      <c r="B20" s="97"/>
      <c r="C20" s="97"/>
      <c r="D20" s="92" t="s">
        <v>6091</v>
      </c>
      <c r="E20" s="97"/>
      <c r="F20" s="93">
        <v>8</v>
      </c>
      <c r="G20" s="95">
        <v>6220529.6800000006</v>
      </c>
      <c r="H20" s="95">
        <v>5357414.78</v>
      </c>
      <c r="I20" s="95">
        <v>6939517.3500000006</v>
      </c>
      <c r="J20" s="95">
        <v>6295212.870000001</v>
      </c>
      <c r="K20" s="95">
        <v>5703791.3700000001</v>
      </c>
      <c r="L20" s="95">
        <v>5359807.8100000005</v>
      </c>
      <c r="M20" s="95">
        <v>5408639.3700000001</v>
      </c>
      <c r="N20" s="97"/>
      <c r="O20" s="394">
        <v>5408639.3700000001</v>
      </c>
      <c r="P20" s="450"/>
      <c r="Q20" s="394">
        <v>-810080.01999999955</v>
      </c>
      <c r="R20" s="394">
        <v>6218719.3899999997</v>
      </c>
    </row>
    <row r="21" spans="1:18">
      <c r="B21" s="97"/>
      <c r="C21" s="97"/>
      <c r="D21" s="97" t="s">
        <v>6092</v>
      </c>
      <c r="E21" s="97"/>
      <c r="F21" s="93"/>
      <c r="G21" s="98">
        <v>6308750.9500000002</v>
      </c>
      <c r="H21" s="98">
        <v>5347964.05</v>
      </c>
      <c r="I21" s="98">
        <v>6954871.1000000006</v>
      </c>
      <c r="J21" s="98">
        <v>6335371.1000000006</v>
      </c>
      <c r="K21" s="98">
        <v>5735221.4400000004</v>
      </c>
      <c r="L21" s="98">
        <v>5710701.4400000004</v>
      </c>
      <c r="M21" s="98">
        <v>5708911.0300000003</v>
      </c>
      <c r="N21" s="97"/>
      <c r="O21" s="395">
        <v>5708911.0300000003</v>
      </c>
      <c r="P21" s="450"/>
      <c r="Q21" s="395">
        <v>-716444.18999999948</v>
      </c>
      <c r="R21" s="395">
        <v>6425355.2199999997</v>
      </c>
    </row>
    <row r="22" spans="1:18">
      <c r="B22" s="97"/>
      <c r="C22" s="97"/>
      <c r="D22" s="97" t="s">
        <v>6103</v>
      </c>
      <c r="E22" s="97"/>
      <c r="F22" s="93"/>
      <c r="G22" s="98">
        <v>-285660.95999999996</v>
      </c>
      <c r="H22" s="98">
        <v>-161660.96000000002</v>
      </c>
      <c r="I22" s="98">
        <v>-161660.96000000002</v>
      </c>
      <c r="J22" s="98">
        <v>-161660.96000000002</v>
      </c>
      <c r="K22" s="98">
        <v>-128128.32000000001</v>
      </c>
      <c r="L22" s="98">
        <v>-428128.32</v>
      </c>
      <c r="M22" s="98">
        <v>-398467.36</v>
      </c>
      <c r="N22" s="97"/>
      <c r="O22" s="395">
        <v>-398467.36</v>
      </c>
      <c r="P22" s="450"/>
      <c r="Q22" s="395">
        <v>-111715.98999999999</v>
      </c>
      <c r="R22" s="395">
        <v>-286751.37</v>
      </c>
    </row>
    <row r="23" spans="1:18">
      <c r="B23" s="97"/>
      <c r="C23" s="97"/>
      <c r="D23" s="97" t="s">
        <v>6093</v>
      </c>
      <c r="E23" s="97"/>
      <c r="F23" s="93"/>
      <c r="G23" s="98">
        <v>197439.69</v>
      </c>
      <c r="H23" s="98">
        <v>171111.69</v>
      </c>
      <c r="I23" s="98">
        <v>146307.21</v>
      </c>
      <c r="J23" s="98">
        <v>121502.73</v>
      </c>
      <c r="K23" s="98">
        <v>96698.25</v>
      </c>
      <c r="L23" s="98">
        <v>77234.69</v>
      </c>
      <c r="M23" s="98">
        <v>98195.7</v>
      </c>
      <c r="N23" s="97"/>
      <c r="O23" s="395">
        <v>98195.7</v>
      </c>
      <c r="P23" s="450"/>
      <c r="Q23" s="395">
        <v>18080.160000000003</v>
      </c>
      <c r="R23" s="395">
        <v>80115.539999999994</v>
      </c>
    </row>
    <row r="24" spans="1:18">
      <c r="B24" s="97"/>
      <c r="C24" s="97"/>
      <c r="D24" s="97"/>
      <c r="E24" s="97"/>
      <c r="F24" s="93"/>
      <c r="G24" s="98"/>
      <c r="H24" s="98"/>
      <c r="I24" s="98"/>
      <c r="J24" s="98"/>
      <c r="K24" s="98"/>
      <c r="L24" s="98"/>
      <c r="M24" s="98"/>
      <c r="N24" s="97"/>
      <c r="O24" s="395"/>
      <c r="P24" s="450"/>
      <c r="Q24" s="395"/>
      <c r="R24" s="395"/>
    </row>
    <row r="25" spans="1:18">
      <c r="B25" s="97"/>
      <c r="C25" s="92" t="s">
        <v>6094</v>
      </c>
      <c r="D25" s="92"/>
      <c r="E25" s="97"/>
      <c r="F25" s="93"/>
      <c r="G25" s="114">
        <v>20742510.530000001</v>
      </c>
      <c r="H25" s="114">
        <v>21561509.359999999</v>
      </c>
      <c r="I25" s="114">
        <v>22256491.699999999</v>
      </c>
      <c r="J25" s="114">
        <v>65445090.810000002</v>
      </c>
      <c r="K25" s="114">
        <v>70052587.099999994</v>
      </c>
      <c r="L25" s="114">
        <v>72732370.5</v>
      </c>
      <c r="M25" s="114">
        <v>25420803.230000004</v>
      </c>
      <c r="N25" s="97"/>
      <c r="O25" s="456">
        <v>75860877.090000004</v>
      </c>
      <c r="P25" s="406"/>
      <c r="Q25" s="456">
        <v>31307521.8398</v>
      </c>
      <c r="R25" s="456">
        <v>44553355.250200003</v>
      </c>
    </row>
    <row r="26" spans="1:18">
      <c r="B26" s="97"/>
      <c r="C26" s="92"/>
      <c r="D26" s="92"/>
      <c r="E26" s="97"/>
      <c r="F26" s="93"/>
      <c r="G26" s="376"/>
      <c r="H26" s="376"/>
      <c r="I26" s="376"/>
      <c r="J26" s="376"/>
      <c r="K26" s="376"/>
      <c r="L26" s="376"/>
      <c r="M26" s="376"/>
      <c r="N26" s="97"/>
      <c r="O26" s="457"/>
      <c r="P26" s="406"/>
      <c r="Q26" s="457"/>
      <c r="R26" s="457"/>
    </row>
    <row r="27" spans="1:18" ht="13.5" thickBot="1">
      <c r="B27" s="97"/>
      <c r="C27" s="92"/>
      <c r="D27" s="92" t="s">
        <v>15126</v>
      </c>
      <c r="E27" s="97"/>
      <c r="F27" s="93"/>
      <c r="G27" s="376"/>
      <c r="H27" s="376"/>
      <c r="I27" s="376"/>
      <c r="J27" s="376"/>
      <c r="K27" s="376"/>
      <c r="L27" s="376"/>
      <c r="M27" s="376"/>
      <c r="N27" s="97"/>
      <c r="O27" s="457">
        <v>52481765.080000006</v>
      </c>
      <c r="P27" s="406"/>
      <c r="Q27" s="457"/>
      <c r="R27" s="457">
        <v>28738037.030200001</v>
      </c>
    </row>
    <row r="28" spans="1:18" ht="13.5" thickTop="1">
      <c r="A28" s="52"/>
      <c r="B28" s="97"/>
      <c r="C28" s="92"/>
      <c r="D28" s="92" t="s">
        <v>6085</v>
      </c>
      <c r="E28" s="97"/>
      <c r="F28" s="93">
        <v>6</v>
      </c>
      <c r="G28" s="95">
        <v>0</v>
      </c>
      <c r="H28" s="95">
        <v>0</v>
      </c>
      <c r="I28" s="95">
        <v>0</v>
      </c>
      <c r="J28" s="95">
        <v>42559565.140000008</v>
      </c>
      <c r="K28" s="95">
        <v>45690900.809999995</v>
      </c>
      <c r="L28" s="95">
        <v>47953597.859999992</v>
      </c>
      <c r="M28" s="155">
        <v>0</v>
      </c>
      <c r="N28" s="97"/>
      <c r="O28" s="458">
        <v>50409413.080000006</v>
      </c>
      <c r="P28" s="406"/>
      <c r="Q28" s="458">
        <v>23683389.699800003</v>
      </c>
      <c r="R28" s="458">
        <v>26726023.380200002</v>
      </c>
    </row>
    <row r="29" spans="1:18">
      <c r="B29" s="97"/>
      <c r="C29" s="92"/>
      <c r="D29" s="97" t="s">
        <v>6086</v>
      </c>
      <c r="E29" s="97"/>
      <c r="F29" s="93"/>
      <c r="G29" s="98"/>
      <c r="H29" s="98"/>
      <c r="I29" s="98"/>
      <c r="J29" s="126">
        <v>42559565.140000008</v>
      </c>
      <c r="K29" s="98">
        <v>45690900.809999995</v>
      </c>
      <c r="L29" s="102">
        <v>47953597.859999992</v>
      </c>
      <c r="M29" s="102">
        <v>0</v>
      </c>
      <c r="N29" s="97"/>
      <c r="O29" s="406">
        <v>56929928.480000004</v>
      </c>
      <c r="P29" s="406"/>
      <c r="Q29" s="406">
        <v>21942411.210000001</v>
      </c>
      <c r="R29" s="406">
        <v>34987517.270000003</v>
      </c>
    </row>
    <row r="30" spans="1:18" ht="13.5" thickBot="1">
      <c r="B30" s="97"/>
      <c r="C30" s="92"/>
      <c r="D30" s="97" t="s">
        <v>6102</v>
      </c>
      <c r="E30" s="97"/>
      <c r="F30" s="93"/>
      <c r="G30" s="98"/>
      <c r="H30" s="98"/>
      <c r="I30" s="98"/>
      <c r="J30" s="126"/>
      <c r="K30" s="98"/>
      <c r="L30" s="102"/>
      <c r="M30" s="102"/>
      <c r="N30" s="97"/>
      <c r="O30" s="406">
        <v>-6520515.4000000004</v>
      </c>
      <c r="P30" s="406"/>
      <c r="Q30" s="406">
        <v>1740978.4897999996</v>
      </c>
      <c r="R30" s="406">
        <v>-8261493.8898</v>
      </c>
    </row>
    <row r="31" spans="1:18" ht="13.5" thickTop="1">
      <c r="A31" s="52"/>
      <c r="B31" s="97"/>
      <c r="C31" s="97"/>
      <c r="D31" s="92" t="s">
        <v>6087</v>
      </c>
      <c r="E31" s="97"/>
      <c r="F31" s="93">
        <v>7</v>
      </c>
      <c r="G31" s="95">
        <v>2021562.7400000002</v>
      </c>
      <c r="H31" s="95">
        <v>2021562.7400000002</v>
      </c>
      <c r="I31" s="95">
        <v>2021562.7400000002</v>
      </c>
      <c r="J31" s="95">
        <v>2032720.92</v>
      </c>
      <c r="K31" s="95">
        <v>2032720.92</v>
      </c>
      <c r="L31" s="95">
        <v>2032720.92</v>
      </c>
      <c r="M31" s="95">
        <v>2041691.2200000002</v>
      </c>
      <c r="N31" s="97"/>
      <c r="O31" s="458">
        <v>2072352.0000000002</v>
      </c>
      <c r="P31" s="406"/>
      <c r="Q31" s="458">
        <v>60338.350000000326</v>
      </c>
      <c r="R31" s="458">
        <v>2012013.65</v>
      </c>
    </row>
    <row r="32" spans="1:18">
      <c r="A32" s="52"/>
      <c r="B32" s="97"/>
      <c r="C32" s="97"/>
      <c r="D32" s="97" t="s">
        <v>6105</v>
      </c>
      <c r="E32" s="97"/>
      <c r="F32" s="93"/>
      <c r="G32" s="98">
        <v>2021562.7400000002</v>
      </c>
      <c r="H32" s="98">
        <v>2021562.7400000002</v>
      </c>
      <c r="I32" s="98">
        <v>2021562.7400000002</v>
      </c>
      <c r="J32" s="98">
        <v>2032720.92</v>
      </c>
      <c r="K32" s="98">
        <v>2032720.92</v>
      </c>
      <c r="L32" s="98">
        <v>2032720.92</v>
      </c>
      <c r="M32" s="98">
        <v>2041691.2200000002</v>
      </c>
      <c r="N32" s="97"/>
      <c r="O32" s="406">
        <v>2072352.0000000002</v>
      </c>
      <c r="P32" s="407"/>
      <c r="Q32" s="406">
        <v>60338.350000000326</v>
      </c>
      <c r="R32" s="406">
        <v>2012013.65</v>
      </c>
    </row>
    <row r="33" spans="1:18" ht="13.5" thickBot="1">
      <c r="A33" s="52"/>
      <c r="B33" s="97"/>
      <c r="C33" s="97"/>
      <c r="D33" s="92" t="s">
        <v>15127</v>
      </c>
      <c r="E33" s="97"/>
      <c r="F33" s="93"/>
      <c r="G33" s="98"/>
      <c r="H33" s="98"/>
      <c r="I33" s="98"/>
      <c r="J33" s="98"/>
      <c r="K33" s="98"/>
      <c r="L33" s="98"/>
      <c r="M33" s="98"/>
      <c r="N33" s="97"/>
      <c r="O33" s="457">
        <v>23379112.010000005</v>
      </c>
      <c r="P33" s="406"/>
      <c r="Q33" s="457"/>
      <c r="R33" s="457">
        <v>15815318.220000001</v>
      </c>
    </row>
    <row r="34" spans="1:18" ht="13.5" thickTop="1">
      <c r="B34" s="97"/>
      <c r="C34" s="97"/>
      <c r="D34" s="92" t="s">
        <v>6095</v>
      </c>
      <c r="E34" s="97"/>
      <c r="F34" s="93">
        <v>9</v>
      </c>
      <c r="G34" s="95">
        <v>4583326.18</v>
      </c>
      <c r="H34" s="95">
        <v>4583326.18</v>
      </c>
      <c r="I34" s="95">
        <v>4660523.55</v>
      </c>
      <c r="J34" s="95">
        <v>4660523.55</v>
      </c>
      <c r="K34" s="95">
        <v>4660523.55</v>
      </c>
      <c r="L34" s="95">
        <v>4660523.55</v>
      </c>
      <c r="M34" s="95">
        <v>4818239.08</v>
      </c>
      <c r="N34" s="97"/>
      <c r="O34" s="458">
        <v>4818239.08</v>
      </c>
      <c r="P34" s="406"/>
      <c r="Q34" s="458">
        <v>541776.08000000007</v>
      </c>
      <c r="R34" s="458">
        <v>4276463</v>
      </c>
    </row>
    <row r="35" spans="1:18" ht="13.5" thickBot="1">
      <c r="B35" s="97"/>
      <c r="C35" s="97"/>
      <c r="D35" s="97" t="s">
        <v>6096</v>
      </c>
      <c r="E35" s="97"/>
      <c r="F35" s="93"/>
      <c r="G35" s="98">
        <v>4583326.18</v>
      </c>
      <c r="H35" s="98">
        <v>4583326.18</v>
      </c>
      <c r="I35" s="98">
        <v>4660523.55</v>
      </c>
      <c r="J35" s="98">
        <v>4660523.55</v>
      </c>
      <c r="K35" s="98">
        <v>4660523.55</v>
      </c>
      <c r="L35" s="98">
        <v>4660523.55</v>
      </c>
      <c r="M35" s="98">
        <v>4818239.08</v>
      </c>
      <c r="N35" s="97"/>
      <c r="O35" s="406">
        <v>4818239.08</v>
      </c>
      <c r="P35" s="406"/>
      <c r="Q35" s="406">
        <v>541776.08000000007</v>
      </c>
      <c r="R35" s="406">
        <v>4276463</v>
      </c>
    </row>
    <row r="36" spans="1:18" ht="13.5" thickTop="1">
      <c r="B36" s="97"/>
      <c r="C36" s="97"/>
      <c r="D36" s="92" t="s">
        <v>6100</v>
      </c>
      <c r="E36" s="97"/>
      <c r="F36" s="93">
        <v>10</v>
      </c>
      <c r="G36" s="95">
        <v>14137621.609999999</v>
      </c>
      <c r="H36" s="95">
        <v>14956620.440000001</v>
      </c>
      <c r="I36" s="95">
        <v>15574405.41</v>
      </c>
      <c r="J36" s="95">
        <v>16192281.199999999</v>
      </c>
      <c r="K36" s="95">
        <v>17668441.82</v>
      </c>
      <c r="L36" s="95">
        <v>18085528.170000002</v>
      </c>
      <c r="M36" s="95">
        <v>18560872.930000003</v>
      </c>
      <c r="N36" s="97"/>
      <c r="O36" s="394">
        <v>18560872.930000003</v>
      </c>
      <c r="P36" s="450"/>
      <c r="Q36" s="394">
        <v>7022017.7100000028</v>
      </c>
      <c r="R36" s="394">
        <v>11538855.220000001</v>
      </c>
    </row>
    <row r="37" spans="1:18">
      <c r="B37" s="97"/>
      <c r="C37" s="97"/>
      <c r="D37" s="97" t="s">
        <v>6097</v>
      </c>
      <c r="E37" s="97"/>
      <c r="F37" s="93"/>
      <c r="G37" s="98">
        <v>1364501.2</v>
      </c>
      <c r="H37" s="98">
        <v>1364501.2</v>
      </c>
      <c r="I37" s="98">
        <v>1364501.2</v>
      </c>
      <c r="J37" s="98">
        <v>1364501.2</v>
      </c>
      <c r="K37" s="98">
        <v>1364501.2</v>
      </c>
      <c r="L37" s="98">
        <v>1364501.2</v>
      </c>
      <c r="M37" s="98">
        <v>1364501.2</v>
      </c>
      <c r="N37" s="97"/>
      <c r="O37" s="395">
        <v>1364501.2</v>
      </c>
      <c r="P37" s="450"/>
      <c r="Q37" s="395">
        <v>0</v>
      </c>
      <c r="R37" s="395">
        <v>1364501.2</v>
      </c>
    </row>
    <row r="38" spans="1:18">
      <c r="B38" s="97"/>
      <c r="C38" s="97"/>
      <c r="D38" s="97" t="s">
        <v>6098</v>
      </c>
      <c r="E38" s="97"/>
      <c r="F38" s="93"/>
      <c r="G38" s="98">
        <v>12248381.699999999</v>
      </c>
      <c r="H38" s="98">
        <v>13050406.699999999</v>
      </c>
      <c r="I38" s="98">
        <v>13703256.880000001</v>
      </c>
      <c r="J38" s="98">
        <v>14317160.42</v>
      </c>
      <c r="K38" s="98">
        <v>15391782.800000001</v>
      </c>
      <c r="L38" s="98">
        <v>15704809.949999999</v>
      </c>
      <c r="M38" s="98">
        <v>16186699.529999999</v>
      </c>
      <c r="N38" s="97"/>
      <c r="O38" s="395">
        <v>16186699.529999999</v>
      </c>
      <c r="P38" s="450"/>
      <c r="Q38" s="395">
        <v>6409394.7999999989</v>
      </c>
      <c r="R38" s="395">
        <v>9777304.7300000004</v>
      </c>
    </row>
    <row r="39" spans="1:18">
      <c r="B39" s="97"/>
      <c r="C39" s="97"/>
      <c r="D39" s="97" t="s">
        <v>6099</v>
      </c>
      <c r="E39" s="97"/>
      <c r="F39" s="93"/>
      <c r="G39" s="98">
        <v>4088253.7800000003</v>
      </c>
      <c r="H39" s="98">
        <v>4140993.8500000006</v>
      </c>
      <c r="I39" s="98">
        <v>4140993.8500000006</v>
      </c>
      <c r="J39" s="98">
        <v>4180142.8500000006</v>
      </c>
      <c r="K39" s="98">
        <v>4662229.290000001</v>
      </c>
      <c r="L39" s="98">
        <v>4721634.9400000004</v>
      </c>
      <c r="M39" s="98">
        <v>4729217.1900000004</v>
      </c>
      <c r="N39" s="97"/>
      <c r="O39" s="395">
        <v>4729217.1900000004</v>
      </c>
      <c r="P39" s="450"/>
      <c r="Q39" s="395">
        <v>968112.3900000006</v>
      </c>
      <c r="R39" s="395">
        <v>3761104.8</v>
      </c>
    </row>
    <row r="40" spans="1:18">
      <c r="B40" s="97"/>
      <c r="C40" s="97"/>
      <c r="D40" s="97" t="s">
        <v>6104</v>
      </c>
      <c r="E40" s="97"/>
      <c r="F40" s="93"/>
      <c r="G40" s="98">
        <v>-3563515.07</v>
      </c>
      <c r="H40" s="98">
        <v>-3599281.3099999996</v>
      </c>
      <c r="I40" s="98">
        <v>-3634346.5199999996</v>
      </c>
      <c r="J40" s="98">
        <v>-3669523.27</v>
      </c>
      <c r="K40" s="98">
        <v>-3750071.4699999997</v>
      </c>
      <c r="L40" s="98">
        <v>-3705417.9199999995</v>
      </c>
      <c r="M40" s="98">
        <v>-3719544.9899999998</v>
      </c>
      <c r="N40" s="97"/>
      <c r="O40" s="395">
        <v>-3719544.9899999998</v>
      </c>
      <c r="P40" s="450"/>
      <c r="Q40" s="395">
        <v>-355489.48</v>
      </c>
      <c r="R40" s="395">
        <v>-3364055.51</v>
      </c>
    </row>
    <row r="41" spans="1:18">
      <c r="B41" s="97"/>
      <c r="C41" s="97"/>
      <c r="D41" s="97"/>
      <c r="E41" s="97"/>
      <c r="F41" s="93"/>
      <c r="G41" s="98"/>
      <c r="H41" s="98"/>
      <c r="I41" s="98"/>
      <c r="J41" s="98"/>
      <c r="K41" s="98"/>
      <c r="L41" s="98"/>
      <c r="M41" s="98"/>
      <c r="N41" s="97"/>
      <c r="O41" s="395"/>
      <c r="P41" s="450"/>
      <c r="Q41" s="395">
        <v>0</v>
      </c>
      <c r="R41" s="395"/>
    </row>
    <row r="42" spans="1:18">
      <c r="B42" s="121" t="s">
        <v>6101</v>
      </c>
      <c r="C42" s="97"/>
      <c r="D42" s="97"/>
      <c r="E42" s="97"/>
      <c r="F42" s="93"/>
      <c r="G42" s="114">
        <v>249002385.43000007</v>
      </c>
      <c r="H42" s="114">
        <v>255193324.36000001</v>
      </c>
      <c r="I42" s="114">
        <v>258563625.44999999</v>
      </c>
      <c r="J42" s="114">
        <v>259116189.78999999</v>
      </c>
      <c r="K42" s="114">
        <v>261553404.68000001</v>
      </c>
      <c r="L42" s="114">
        <v>267199710.77000001</v>
      </c>
      <c r="M42" s="114">
        <v>267914677.87999994</v>
      </c>
      <c r="N42" s="97"/>
      <c r="O42" s="456">
        <v>267914677.88</v>
      </c>
      <c r="P42" s="406"/>
      <c r="Q42" s="456">
        <v>34464350.900000006</v>
      </c>
      <c r="R42" s="456">
        <v>233450326.97999999</v>
      </c>
    </row>
    <row r="43" spans="1:18">
      <c r="B43" s="97"/>
      <c r="C43" s="97"/>
      <c r="D43" s="97"/>
      <c r="E43" s="97"/>
      <c r="F43" s="93"/>
      <c r="G43" s="98">
        <v>-18439310.790000081</v>
      </c>
      <c r="H43" s="98">
        <v>-19362129.290000021</v>
      </c>
      <c r="I43" s="98">
        <v>-20094971.319999993</v>
      </c>
      <c r="J43" s="98">
        <v>-20737516.849999994</v>
      </c>
      <c r="K43" s="98">
        <v>0</v>
      </c>
      <c r="L43" s="98">
        <v>0</v>
      </c>
      <c r="M43" s="98">
        <v>-18560872.929999918</v>
      </c>
      <c r="N43" s="97"/>
      <c r="O43" s="406">
        <v>0</v>
      </c>
      <c r="P43" s="406"/>
      <c r="Q43" s="406"/>
      <c r="R43" s="406">
        <v>0</v>
      </c>
    </row>
    <row r="44" spans="1:18">
      <c r="B44" s="92" t="s">
        <v>2748</v>
      </c>
      <c r="C44" s="92"/>
      <c r="D44" s="92"/>
      <c r="E44" s="97"/>
      <c r="F44" s="93"/>
      <c r="G44" s="98"/>
      <c r="H44" s="98"/>
      <c r="I44" s="98"/>
      <c r="J44" s="98"/>
      <c r="K44" s="98"/>
      <c r="L44" s="98"/>
      <c r="M44" s="98"/>
      <c r="N44" s="97"/>
      <c r="O44" s="406"/>
      <c r="P44" s="406"/>
      <c r="Q44" s="406"/>
      <c r="R44" s="406"/>
    </row>
    <row r="45" spans="1:18" ht="13.5" thickBot="1">
      <c r="B45" s="92"/>
      <c r="C45" s="92" t="s">
        <v>6079</v>
      </c>
      <c r="D45" s="92"/>
      <c r="E45" s="97"/>
      <c r="F45" s="93"/>
      <c r="G45" s="114" t="e">
        <v>#REF!</v>
      </c>
      <c r="H45" s="114" t="e">
        <v>#REF!</v>
      </c>
      <c r="I45" s="114" t="e">
        <v>#REF!</v>
      </c>
      <c r="J45" s="114" t="e">
        <v>#REF!</v>
      </c>
      <c r="K45" s="114" t="e">
        <v>#REF!</v>
      </c>
      <c r="L45" s="114" t="e">
        <v>#REF!</v>
      </c>
      <c r="M45" s="114" t="e">
        <v>#REF!</v>
      </c>
      <c r="N45" s="97"/>
      <c r="O45" s="456">
        <v>220357714.45999998</v>
      </c>
      <c r="P45" s="406"/>
      <c r="Q45" s="456">
        <v>31309394.289999962</v>
      </c>
      <c r="R45" s="456">
        <v>189048320.17000002</v>
      </c>
    </row>
    <row r="46" spans="1:18" ht="13.5" thickTop="1">
      <c r="B46" s="92"/>
      <c r="C46" s="92"/>
      <c r="D46" s="92" t="s">
        <v>6124</v>
      </c>
      <c r="E46" s="97"/>
      <c r="F46" s="93">
        <v>11</v>
      </c>
      <c r="G46" s="95">
        <v>192132953.5</v>
      </c>
      <c r="H46" s="95">
        <v>198132872.88999999</v>
      </c>
      <c r="I46" s="95">
        <v>199366707.80000001</v>
      </c>
      <c r="J46" s="95">
        <v>199253816.5</v>
      </c>
      <c r="K46" s="95">
        <v>202019120.94</v>
      </c>
      <c r="L46" s="95">
        <v>205813446.86000001</v>
      </c>
      <c r="M46" s="95">
        <v>207647794.63999999</v>
      </c>
      <c r="N46" s="97"/>
      <c r="O46" s="458">
        <v>207647794.63999999</v>
      </c>
      <c r="P46" s="406"/>
      <c r="Q46" s="458">
        <v>27167976.889999986</v>
      </c>
      <c r="R46" s="458">
        <v>180479817.75</v>
      </c>
    </row>
    <row r="47" spans="1:18">
      <c r="B47" s="97"/>
      <c r="C47" s="97"/>
      <c r="D47" s="97" t="s">
        <v>6106</v>
      </c>
      <c r="E47" s="97"/>
      <c r="F47" s="93"/>
      <c r="G47" s="98">
        <v>54134963.529999994</v>
      </c>
      <c r="H47" s="98">
        <v>64244748.910000004</v>
      </c>
      <c r="I47" s="98">
        <v>59739481.949999996</v>
      </c>
      <c r="J47" s="98">
        <v>58080326.369999997</v>
      </c>
      <c r="K47" s="98">
        <v>58565921.890000001</v>
      </c>
      <c r="L47" s="98">
        <v>61381463.030000001</v>
      </c>
      <c r="M47" s="98">
        <v>63916443.390000008</v>
      </c>
      <c r="N47" s="97"/>
      <c r="O47" s="406">
        <v>63916443.390000008</v>
      </c>
      <c r="P47" s="406"/>
      <c r="Q47" s="406">
        <v>10354831.420000009</v>
      </c>
      <c r="R47" s="406">
        <v>53561611.969999999</v>
      </c>
    </row>
    <row r="48" spans="1:18">
      <c r="B48" s="97"/>
      <c r="C48" s="97"/>
      <c r="D48" s="97" t="s">
        <v>6107</v>
      </c>
      <c r="E48" s="97"/>
      <c r="F48" s="93"/>
      <c r="G48" s="98">
        <v>1657256.16</v>
      </c>
      <c r="H48" s="98">
        <v>1665463.6</v>
      </c>
      <c r="I48" s="98">
        <v>1673778.63</v>
      </c>
      <c r="J48" s="98">
        <v>1675832.19</v>
      </c>
      <c r="K48" s="98">
        <v>1683831.54</v>
      </c>
      <c r="L48" s="98">
        <v>1690189.87</v>
      </c>
      <c r="M48" s="98">
        <v>1696511.65</v>
      </c>
      <c r="N48" s="97"/>
      <c r="O48" s="406">
        <v>1696511.65</v>
      </c>
      <c r="P48" s="406"/>
      <c r="Q48" s="406">
        <v>88233.329999999842</v>
      </c>
      <c r="R48" s="406">
        <v>1608278.32</v>
      </c>
    </row>
    <row r="49" spans="2:18" ht="13.5" thickBot="1">
      <c r="B49" s="97"/>
      <c r="C49" s="97"/>
      <c r="D49" s="97" t="s">
        <v>6108</v>
      </c>
      <c r="E49" s="97"/>
      <c r="F49" s="93"/>
      <c r="G49" s="98">
        <v>136340733.81</v>
      </c>
      <c r="H49" s="98">
        <v>132222660.38</v>
      </c>
      <c r="I49" s="98">
        <v>137953447.22</v>
      </c>
      <c r="J49" s="98">
        <v>139497657.94</v>
      </c>
      <c r="K49" s="98">
        <v>141769367.50999999</v>
      </c>
      <c r="L49" s="98">
        <v>142741793.96000001</v>
      </c>
      <c r="M49" s="98">
        <v>142034839.59999999</v>
      </c>
      <c r="N49" s="97"/>
      <c r="O49" s="406">
        <v>142034839.59999999</v>
      </c>
      <c r="P49" s="406"/>
      <c r="Q49" s="406">
        <v>16724912.140000001</v>
      </c>
      <c r="R49" s="406">
        <v>125309927.45999999</v>
      </c>
    </row>
    <row r="50" spans="2:18" ht="13.5" thickTop="1">
      <c r="B50" s="92"/>
      <c r="C50" s="92"/>
      <c r="D50" s="92" t="s">
        <v>6121</v>
      </c>
      <c r="E50" s="97"/>
      <c r="F50" s="93"/>
      <c r="G50" s="95">
        <v>3073677.8</v>
      </c>
      <c r="H50" s="95">
        <v>3006313.71</v>
      </c>
      <c r="I50" s="95">
        <v>2889150.71</v>
      </c>
      <c r="J50" s="95">
        <v>2487480.2799999998</v>
      </c>
      <c r="K50" s="95">
        <v>2351320.8199999998</v>
      </c>
      <c r="L50" s="95">
        <v>2605552.9700000002</v>
      </c>
      <c r="M50" s="95">
        <v>2613969.4500000002</v>
      </c>
      <c r="N50" s="97"/>
      <c r="O50" s="458">
        <v>1274096.4500000002</v>
      </c>
      <c r="P50" s="406"/>
      <c r="Q50" s="458">
        <v>1274096.4500000002</v>
      </c>
      <c r="R50" s="458">
        <v>0</v>
      </c>
    </row>
    <row r="51" spans="2:18" ht="13.5" thickBot="1">
      <c r="B51" s="97"/>
      <c r="C51" s="97"/>
      <c r="D51" s="138" t="s">
        <v>6109</v>
      </c>
      <c r="E51" s="97"/>
      <c r="F51" s="93"/>
      <c r="G51" s="98">
        <v>3073677.8</v>
      </c>
      <c r="H51" s="98">
        <v>3006313.71</v>
      </c>
      <c r="I51" s="98">
        <v>2889150.71</v>
      </c>
      <c r="J51" s="98">
        <v>2487480.2799999998</v>
      </c>
      <c r="K51" s="98">
        <v>2351320.8199999998</v>
      </c>
      <c r="L51" s="98">
        <v>2605552.9700000002</v>
      </c>
      <c r="M51" s="98">
        <v>2613969.4500000002</v>
      </c>
      <c r="N51" s="97"/>
      <c r="O51" s="406">
        <v>1274096.4500000002</v>
      </c>
      <c r="P51" s="406"/>
      <c r="Q51" s="406">
        <v>1274096.4500000002</v>
      </c>
      <c r="R51" s="406">
        <v>0</v>
      </c>
    </row>
    <row r="52" spans="2:18" ht="13.5" thickTop="1">
      <c r="B52" s="97"/>
      <c r="C52" s="97"/>
      <c r="D52" s="92" t="s">
        <v>6082</v>
      </c>
      <c r="E52" s="97"/>
      <c r="F52" s="93">
        <v>12</v>
      </c>
      <c r="G52" s="95">
        <v>6091954.3100000005</v>
      </c>
      <c r="H52" s="95">
        <v>6526746.0999999996</v>
      </c>
      <c r="I52" s="95">
        <v>5921985.9499999993</v>
      </c>
      <c r="J52" s="95">
        <v>5964222.3300000001</v>
      </c>
      <c r="K52" s="95">
        <v>5928926.7999999998</v>
      </c>
      <c r="L52" s="95">
        <v>5971255.8600000003</v>
      </c>
      <c r="M52" s="95">
        <v>4731485.66</v>
      </c>
      <c r="N52" s="97"/>
      <c r="O52" s="458">
        <v>3604703.6900000004</v>
      </c>
      <c r="P52" s="406"/>
      <c r="Q52" s="458">
        <v>718871.70000000019</v>
      </c>
      <c r="R52" s="458">
        <v>2885831.99</v>
      </c>
    </row>
    <row r="53" spans="2:18" hidden="1">
      <c r="B53" s="97"/>
      <c r="C53" s="97"/>
      <c r="D53" s="97" t="s">
        <v>6122</v>
      </c>
      <c r="E53" s="97"/>
      <c r="F53" s="93"/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97"/>
      <c r="O53" s="406"/>
      <c r="P53" s="406"/>
      <c r="Q53" s="406">
        <v>0</v>
      </c>
      <c r="R53" s="406"/>
    </row>
    <row r="54" spans="2:18" ht="13.5" thickBot="1">
      <c r="B54" s="97"/>
      <c r="C54" s="97"/>
      <c r="D54" s="97" t="s">
        <v>6110</v>
      </c>
      <c r="E54" s="97"/>
      <c r="F54" s="93"/>
      <c r="G54" s="98">
        <v>6091954.3100000005</v>
      </c>
      <c r="H54" s="98">
        <v>6526746.0999999996</v>
      </c>
      <c r="I54" s="98">
        <v>5921985.9499999993</v>
      </c>
      <c r="J54" s="98">
        <v>5964222.3300000001</v>
      </c>
      <c r="K54" s="98">
        <v>5928926.7999999998</v>
      </c>
      <c r="L54" s="98">
        <v>5971255.8600000003</v>
      </c>
      <c r="M54" s="98">
        <v>4731485.66</v>
      </c>
      <c r="N54" s="97"/>
      <c r="O54" s="406">
        <v>3604703.6900000004</v>
      </c>
      <c r="P54" s="406"/>
      <c r="Q54" s="406">
        <v>718871.70000000019</v>
      </c>
      <c r="R54" s="406">
        <v>2885831.99</v>
      </c>
    </row>
    <row r="55" spans="2:18" ht="13.5" thickTop="1">
      <c r="B55" s="97"/>
      <c r="C55" s="97"/>
      <c r="D55" s="92" t="s">
        <v>6084</v>
      </c>
      <c r="E55" s="97"/>
      <c r="F55" s="93">
        <v>13</v>
      </c>
      <c r="G55" s="95" t="e">
        <v>#REF!</v>
      </c>
      <c r="H55" s="95" t="e">
        <v>#REF!</v>
      </c>
      <c r="I55" s="95" t="e">
        <v>#REF!</v>
      </c>
      <c r="J55" s="95" t="e">
        <v>#REF!</v>
      </c>
      <c r="K55" s="95" t="e">
        <v>#REF!</v>
      </c>
      <c r="L55" s="95" t="e">
        <v>#REF!</v>
      </c>
      <c r="M55" s="95" t="e">
        <v>#REF!</v>
      </c>
      <c r="N55" s="97"/>
      <c r="O55" s="458">
        <v>1218025.8500000001</v>
      </c>
      <c r="P55" s="406"/>
      <c r="Q55" s="458">
        <v>454577.8600000001</v>
      </c>
      <c r="R55" s="458">
        <v>763447.99</v>
      </c>
    </row>
    <row r="56" spans="2:18" ht="13.5" thickBot="1">
      <c r="B56" s="97"/>
      <c r="C56" s="97"/>
      <c r="D56" s="97" t="s">
        <v>6111</v>
      </c>
      <c r="E56" s="97"/>
      <c r="F56" s="93"/>
      <c r="G56" s="98">
        <v>1040663.2300000001</v>
      </c>
      <c r="H56" s="98">
        <v>489984.32000000007</v>
      </c>
      <c r="I56" s="98">
        <v>369129.31</v>
      </c>
      <c r="J56" s="98">
        <v>406480.54</v>
      </c>
      <c r="K56" s="98">
        <v>644351.4</v>
      </c>
      <c r="L56" s="98">
        <v>493903.99999999994</v>
      </c>
      <c r="M56" s="98">
        <v>1218025.8500000001</v>
      </c>
      <c r="N56" s="97"/>
      <c r="O56" s="406">
        <v>1218025.8500000001</v>
      </c>
      <c r="P56" s="406"/>
      <c r="Q56" s="406">
        <v>454577.8600000001</v>
      </c>
      <c r="R56" s="406">
        <v>763447.99</v>
      </c>
    </row>
    <row r="57" spans="2:18" ht="13.5" thickTop="1">
      <c r="B57" s="97"/>
      <c r="C57" s="97"/>
      <c r="D57" s="92" t="s">
        <v>6123</v>
      </c>
      <c r="E57" s="97"/>
      <c r="F57" s="93">
        <v>14</v>
      </c>
      <c r="G57" s="95">
        <v>5711511.6100000003</v>
      </c>
      <c r="H57" s="95">
        <v>5344110.74</v>
      </c>
      <c r="I57" s="95">
        <v>6353136.1000000015</v>
      </c>
      <c r="J57" s="95">
        <v>7719056.5499999998</v>
      </c>
      <c r="K57" s="95">
        <v>6090987.9600000009</v>
      </c>
      <c r="L57" s="95">
        <v>7265462.71</v>
      </c>
      <c r="M57" s="95">
        <v>6127703.1899999995</v>
      </c>
      <c r="N57" s="97"/>
      <c r="O57" s="458">
        <v>6613093.8300000001</v>
      </c>
      <c r="P57" s="406"/>
      <c r="Q57" s="458">
        <v>1693871.3900000006</v>
      </c>
      <c r="R57" s="458">
        <v>4919222.4399999995</v>
      </c>
    </row>
    <row r="58" spans="2:18">
      <c r="B58" s="97"/>
      <c r="C58" s="97"/>
      <c r="D58" s="97" t="s">
        <v>6112</v>
      </c>
      <c r="E58" s="97"/>
      <c r="F58" s="93"/>
      <c r="G58" s="98">
        <v>198048.71</v>
      </c>
      <c r="H58" s="98">
        <v>145442.92000000001</v>
      </c>
      <c r="I58" s="98">
        <v>108350.83</v>
      </c>
      <c r="J58" s="98">
        <v>142979.43</v>
      </c>
      <c r="K58" s="98">
        <v>130994.87999999999</v>
      </c>
      <c r="L58" s="98">
        <v>114082.52</v>
      </c>
      <c r="M58" s="98">
        <v>47140.73</v>
      </c>
      <c r="N58" s="97"/>
      <c r="O58" s="406">
        <v>47140.73</v>
      </c>
      <c r="P58" s="406"/>
      <c r="Q58" s="406">
        <v>7915.5</v>
      </c>
      <c r="R58" s="406">
        <v>39225.230000000003</v>
      </c>
    </row>
    <row r="59" spans="2:18">
      <c r="B59" s="97"/>
      <c r="C59" s="97"/>
      <c r="D59" s="97" t="s">
        <v>6113</v>
      </c>
      <c r="E59" s="97"/>
      <c r="F59" s="93"/>
      <c r="G59" s="98">
        <v>986605.01</v>
      </c>
      <c r="H59" s="98">
        <v>964993.54</v>
      </c>
      <c r="I59" s="98">
        <v>944950.60000000009</v>
      </c>
      <c r="J59" s="98">
        <v>940043.72</v>
      </c>
      <c r="K59" s="98">
        <v>950137.10000000009</v>
      </c>
      <c r="L59" s="98">
        <v>860019.15</v>
      </c>
      <c r="M59" s="98">
        <v>939538.13</v>
      </c>
      <c r="N59" s="97"/>
      <c r="O59" s="406">
        <v>1429124.68</v>
      </c>
      <c r="P59" s="406"/>
      <c r="Q59" s="406">
        <v>435267.66999999993</v>
      </c>
      <c r="R59" s="406">
        <v>993857.01</v>
      </c>
    </row>
    <row r="60" spans="2:18">
      <c r="B60" s="97"/>
      <c r="C60" s="97"/>
      <c r="D60" s="97" t="s">
        <v>6114</v>
      </c>
      <c r="E60" s="97"/>
      <c r="F60" s="93"/>
      <c r="G60" s="98">
        <v>537758.19999999995</v>
      </c>
      <c r="H60" s="98">
        <v>411121.51999999996</v>
      </c>
      <c r="I60" s="98">
        <v>416193.70000000007</v>
      </c>
      <c r="J60" s="98">
        <v>483987.97000000003</v>
      </c>
      <c r="K60" s="98">
        <v>428980.08999999997</v>
      </c>
      <c r="L60" s="98">
        <v>468461.41</v>
      </c>
      <c r="M60" s="98">
        <v>572669.72000000009</v>
      </c>
      <c r="N60" s="97"/>
      <c r="O60" s="406">
        <v>572669.72</v>
      </c>
      <c r="P60" s="406"/>
      <c r="Q60" s="406">
        <v>48175.239999999991</v>
      </c>
      <c r="R60" s="406">
        <v>524494.48</v>
      </c>
    </row>
    <row r="61" spans="2:18">
      <c r="B61" s="97"/>
      <c r="C61" s="97"/>
      <c r="D61" s="97" t="s">
        <v>6115</v>
      </c>
      <c r="E61" s="97"/>
      <c r="F61" s="93"/>
      <c r="G61" s="98">
        <v>3989099.6900000004</v>
      </c>
      <c r="H61" s="98">
        <v>3822552.7600000007</v>
      </c>
      <c r="I61" s="98">
        <v>4883640.9700000007</v>
      </c>
      <c r="J61" s="98">
        <v>6152045.4299999997</v>
      </c>
      <c r="K61" s="98">
        <v>4580875.8900000015</v>
      </c>
      <c r="L61" s="98">
        <v>5822899.6299999999</v>
      </c>
      <c r="M61" s="98">
        <v>4568354.6099999994</v>
      </c>
      <c r="N61" s="97"/>
      <c r="O61" s="406">
        <v>4564158.7</v>
      </c>
      <c r="P61" s="406"/>
      <c r="Q61" s="406">
        <v>1202512.9800000004</v>
      </c>
      <c r="R61" s="406">
        <v>3361645.7199999997</v>
      </c>
    </row>
    <row r="62" spans="2:18">
      <c r="B62" s="97"/>
      <c r="C62" s="97"/>
      <c r="D62" s="97"/>
      <c r="E62" s="97"/>
      <c r="F62" s="93"/>
      <c r="G62" s="98"/>
      <c r="H62" s="98"/>
      <c r="I62" s="98"/>
      <c r="J62" s="98"/>
      <c r="K62" s="98"/>
      <c r="L62" s="98"/>
      <c r="M62" s="98"/>
      <c r="N62" s="97"/>
      <c r="O62" s="406"/>
      <c r="P62" s="406"/>
      <c r="Q62" s="406"/>
      <c r="R62" s="406"/>
    </row>
    <row r="63" spans="2:18" ht="13.5" thickBot="1">
      <c r="B63" s="97"/>
      <c r="C63" s="92" t="s">
        <v>6094</v>
      </c>
      <c r="D63" s="92"/>
      <c r="E63" s="97"/>
      <c r="F63" s="93"/>
      <c r="G63" s="114">
        <v>2283553.6800000002</v>
      </c>
      <c r="H63" s="114">
        <v>2287715.5100000002</v>
      </c>
      <c r="I63" s="114">
        <v>2289720.7200000002</v>
      </c>
      <c r="J63" s="114">
        <v>2305792.7799999998</v>
      </c>
      <c r="K63" s="114">
        <v>2310693.23</v>
      </c>
      <c r="L63" s="114">
        <v>2316191.31</v>
      </c>
      <c r="M63" s="114">
        <v>2334691.2600000002</v>
      </c>
      <c r="N63" s="97"/>
      <c r="O63" s="456">
        <v>4805542.1399999997</v>
      </c>
      <c r="P63" s="406"/>
      <c r="Q63" s="456">
        <v>-3924472.4600000018</v>
      </c>
      <c r="R63" s="456">
        <v>8730014.6000000015</v>
      </c>
    </row>
    <row r="64" spans="2:18" ht="13.5" thickTop="1">
      <c r="B64" s="92"/>
      <c r="C64" s="92"/>
      <c r="D64" s="92" t="s">
        <v>6121</v>
      </c>
      <c r="E64" s="97"/>
      <c r="F64" s="93"/>
      <c r="G64" s="95"/>
      <c r="H64" s="95"/>
      <c r="I64" s="95"/>
      <c r="J64" s="95"/>
      <c r="K64" s="95"/>
      <c r="L64" s="95"/>
      <c r="M64" s="95"/>
      <c r="N64" s="97"/>
      <c r="O64" s="458">
        <v>1339873</v>
      </c>
      <c r="P64" s="406"/>
      <c r="Q64" s="458">
        <v>-2486147.66</v>
      </c>
      <c r="R64" s="458">
        <v>3826020.66</v>
      </c>
    </row>
    <row r="65" spans="2:18" ht="13.5" thickBot="1">
      <c r="B65" s="97"/>
      <c r="C65" s="97"/>
      <c r="D65" s="138" t="s">
        <v>6109</v>
      </c>
      <c r="E65" s="97"/>
      <c r="F65" s="93"/>
      <c r="G65" s="98"/>
      <c r="H65" s="98"/>
      <c r="I65" s="98"/>
      <c r="J65" s="98"/>
      <c r="K65" s="98"/>
      <c r="L65" s="98"/>
      <c r="M65" s="98"/>
      <c r="N65" s="97"/>
      <c r="O65" s="406">
        <v>1339873</v>
      </c>
      <c r="P65" s="406"/>
      <c r="Q65" s="406">
        <v>-2486147.66</v>
      </c>
      <c r="R65" s="406">
        <v>3826020.66</v>
      </c>
    </row>
    <row r="66" spans="2:18" ht="13.5" thickTop="1">
      <c r="B66" s="97"/>
      <c r="C66" s="92"/>
      <c r="D66" s="92" t="s">
        <v>6082</v>
      </c>
      <c r="E66" s="97"/>
      <c r="F66" s="93">
        <v>12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7"/>
      <c r="O66" s="458">
        <v>1126781.97</v>
      </c>
      <c r="P66" s="406"/>
      <c r="Q66" s="458">
        <v>-1412819.7300000002</v>
      </c>
      <c r="R66" s="458">
        <v>2539601.7000000002</v>
      </c>
    </row>
    <row r="67" spans="2:18">
      <c r="B67" s="97"/>
      <c r="C67" s="97"/>
      <c r="D67" s="97" t="s">
        <v>6126</v>
      </c>
      <c r="E67" s="97"/>
      <c r="F67" s="93"/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7"/>
      <c r="O67" s="406"/>
      <c r="P67" s="406"/>
      <c r="Q67" s="406"/>
      <c r="R67" s="406"/>
    </row>
    <row r="68" spans="2:18" ht="13.5" thickBot="1">
      <c r="B68" s="97"/>
      <c r="C68" s="97"/>
      <c r="D68" s="97" t="s">
        <v>6125</v>
      </c>
      <c r="E68" s="97"/>
      <c r="F68" s="93"/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7"/>
      <c r="O68" s="406">
        <v>1126781.97</v>
      </c>
      <c r="P68" s="406"/>
      <c r="Q68" s="406">
        <v>-1412819.7300000002</v>
      </c>
      <c r="R68" s="406">
        <v>2539601.7000000002</v>
      </c>
    </row>
    <row r="69" spans="2:18" ht="13.5" thickTop="1">
      <c r="B69" s="97"/>
      <c r="C69" s="97"/>
      <c r="D69" s="121" t="s">
        <v>6123</v>
      </c>
      <c r="E69" s="97"/>
      <c r="F69" s="93">
        <v>14</v>
      </c>
      <c r="G69" s="95">
        <v>2283553.6800000002</v>
      </c>
      <c r="H69" s="95">
        <v>2287715.5100000002</v>
      </c>
      <c r="I69" s="95">
        <v>2289720.7200000002</v>
      </c>
      <c r="J69" s="95">
        <v>2305792.7799999998</v>
      </c>
      <c r="K69" s="95">
        <v>2310693.23</v>
      </c>
      <c r="L69" s="95">
        <v>2316191.31</v>
      </c>
      <c r="M69" s="95">
        <v>2334691.2600000002</v>
      </c>
      <c r="N69" s="97"/>
      <c r="O69" s="458">
        <v>2338887.17</v>
      </c>
      <c r="P69" s="406"/>
      <c r="Q69" s="458">
        <v>-25505.070000000298</v>
      </c>
      <c r="R69" s="458">
        <v>2364392.2400000002</v>
      </c>
    </row>
    <row r="70" spans="2:18">
      <c r="B70" s="97"/>
      <c r="C70" s="97"/>
      <c r="D70" s="103" t="s">
        <v>14475</v>
      </c>
      <c r="E70" s="97"/>
      <c r="F70" s="93"/>
      <c r="G70" s="98">
        <v>2283553.6800000002</v>
      </c>
      <c r="H70" s="98">
        <v>2287715.5100000002</v>
      </c>
      <c r="I70" s="98">
        <v>2289720.7200000002</v>
      </c>
      <c r="J70" s="98">
        <v>2305792.7799999998</v>
      </c>
      <c r="K70" s="98">
        <v>2310693.23</v>
      </c>
      <c r="L70" s="98">
        <v>2316191.31</v>
      </c>
      <c r="M70" s="98">
        <v>2334691.2600000002</v>
      </c>
      <c r="N70" s="97"/>
      <c r="O70" s="406">
        <v>2338887.17</v>
      </c>
      <c r="P70" s="406"/>
      <c r="Q70" s="406">
        <v>-25505.070000000298</v>
      </c>
      <c r="R70" s="406">
        <v>2364392.2400000002</v>
      </c>
    </row>
    <row r="71" spans="2:18">
      <c r="B71" s="97"/>
      <c r="C71" s="97"/>
      <c r="D71" s="97"/>
      <c r="E71" s="97"/>
      <c r="F71" s="93"/>
      <c r="G71" s="98"/>
      <c r="H71" s="98"/>
      <c r="I71" s="98"/>
      <c r="J71" s="98"/>
      <c r="K71" s="98"/>
      <c r="L71" s="98"/>
      <c r="M71" s="98"/>
      <c r="N71" s="97"/>
      <c r="O71" s="406"/>
      <c r="P71" s="406"/>
      <c r="Q71" s="406"/>
      <c r="R71" s="406"/>
    </row>
    <row r="72" spans="2:18" ht="13.5" thickBot="1">
      <c r="B72" s="97"/>
      <c r="C72" s="92" t="s">
        <v>6127</v>
      </c>
      <c r="D72" s="92"/>
      <c r="E72" s="97"/>
      <c r="F72" s="93">
        <v>16</v>
      </c>
      <c r="G72" s="114">
        <v>35647365</v>
      </c>
      <c r="H72" s="114">
        <v>38747910.840000004</v>
      </c>
      <c r="I72" s="114">
        <v>38578459.160000004</v>
      </c>
      <c r="J72" s="114">
        <v>38547105.500000007</v>
      </c>
      <c r="K72" s="114">
        <v>42208003.530000001</v>
      </c>
      <c r="L72" s="114">
        <v>42733897.059999995</v>
      </c>
      <c r="M72" s="114">
        <v>43241007.829999998</v>
      </c>
      <c r="N72" s="97"/>
      <c r="O72" s="456">
        <v>42751421.280000001</v>
      </c>
      <c r="P72" s="406"/>
      <c r="Q72" s="456">
        <v>7079429.0700000003</v>
      </c>
      <c r="R72" s="456">
        <v>35671992.210000001</v>
      </c>
    </row>
    <row r="73" spans="2:18" ht="13.5" thickTop="1">
      <c r="B73" s="97"/>
      <c r="C73" s="92"/>
      <c r="D73" s="92" t="s">
        <v>6128</v>
      </c>
      <c r="E73" s="97"/>
      <c r="F73" s="93"/>
      <c r="G73" s="95">
        <v>22031230.600000001</v>
      </c>
      <c r="H73" s="95">
        <v>22039861.919999998</v>
      </c>
      <c r="I73" s="95">
        <v>21870410.239999998</v>
      </c>
      <c r="J73" s="95">
        <v>21839056.580000002</v>
      </c>
      <c r="K73" s="95">
        <v>21915342.379999999</v>
      </c>
      <c r="L73" s="95">
        <v>21934762.359999999</v>
      </c>
      <c r="M73" s="95">
        <v>21996538.109999999</v>
      </c>
      <c r="N73" s="97"/>
      <c r="O73" s="458">
        <v>21996538.109999999</v>
      </c>
      <c r="P73" s="406"/>
      <c r="Q73" s="458">
        <v>-59319.699999999255</v>
      </c>
      <c r="R73" s="458">
        <v>22055857.809999999</v>
      </c>
    </row>
    <row r="74" spans="2:18">
      <c r="B74" s="97"/>
      <c r="C74" s="97"/>
      <c r="D74" s="97" t="s">
        <v>6117</v>
      </c>
      <c r="E74" s="97"/>
      <c r="F74" s="93"/>
      <c r="G74" s="98">
        <v>22097426.91</v>
      </c>
      <c r="H74" s="98">
        <v>22111141.039999999</v>
      </c>
      <c r="I74" s="98">
        <v>21952547.34</v>
      </c>
      <c r="J74" s="98">
        <v>21921779.120000001</v>
      </c>
      <c r="K74" s="98">
        <v>22011109.800000001</v>
      </c>
      <c r="L74" s="98">
        <v>22027983.629999999</v>
      </c>
      <c r="M74" s="98">
        <v>22088694.219999999</v>
      </c>
      <c r="N74" s="97"/>
      <c r="O74" s="406">
        <v>22088694.219999999</v>
      </c>
      <c r="P74" s="406"/>
      <c r="Q74" s="406">
        <v>-27633.429999999702</v>
      </c>
      <c r="R74" s="406">
        <v>22116327.649999999</v>
      </c>
    </row>
    <row r="75" spans="2:18" ht="13.5" thickBot="1">
      <c r="B75" s="97"/>
      <c r="C75" s="97"/>
      <c r="D75" s="97" t="s">
        <v>6120</v>
      </c>
      <c r="E75" s="97"/>
      <c r="F75" s="93"/>
      <c r="G75" s="98">
        <v>-66196.31</v>
      </c>
      <c r="H75" s="98">
        <v>-71279.12</v>
      </c>
      <c r="I75" s="98">
        <v>-82137.100000000006</v>
      </c>
      <c r="J75" s="98">
        <v>-82722.539999999994</v>
      </c>
      <c r="K75" s="98">
        <v>-95767.42</v>
      </c>
      <c r="L75" s="98">
        <v>-93221.27</v>
      </c>
      <c r="M75" s="98">
        <v>-92156.11</v>
      </c>
      <c r="N75" s="97"/>
      <c r="O75" s="406">
        <v>-92156.11</v>
      </c>
      <c r="P75" s="406"/>
      <c r="Q75" s="406">
        <v>-31686.270000000004</v>
      </c>
      <c r="R75" s="406">
        <v>-60469.84</v>
      </c>
    </row>
    <row r="76" spans="2:18" ht="14.25" thickTop="1" thickBot="1">
      <c r="B76" s="97"/>
      <c r="C76" s="97"/>
      <c r="D76" s="92" t="s">
        <v>6118</v>
      </c>
      <c r="E76" s="97"/>
      <c r="F76" s="93"/>
      <c r="G76" s="95">
        <v>13616134.4</v>
      </c>
      <c r="H76" s="95">
        <v>13616134.4</v>
      </c>
      <c r="I76" s="95">
        <v>13616134.4</v>
      </c>
      <c r="J76" s="95">
        <v>13616134.4</v>
      </c>
      <c r="K76" s="95">
        <v>13616134.4</v>
      </c>
      <c r="L76" s="95">
        <v>13616134.4</v>
      </c>
      <c r="M76" s="95">
        <v>13616134.4</v>
      </c>
      <c r="N76" s="97"/>
      <c r="O76" s="458">
        <v>18876265.07</v>
      </c>
      <c r="P76" s="406"/>
      <c r="Q76" s="458">
        <v>8835055.8200000003</v>
      </c>
      <c r="R76" s="458">
        <v>10041209.25</v>
      </c>
    </row>
    <row r="77" spans="2:18" ht="13.5" thickTop="1">
      <c r="B77" s="97"/>
      <c r="C77" s="97"/>
      <c r="D77" s="92" t="s">
        <v>6119</v>
      </c>
      <c r="E77" s="97"/>
      <c r="F77" s="93"/>
      <c r="G77" s="95">
        <v>0</v>
      </c>
      <c r="H77" s="95">
        <v>3091914.52</v>
      </c>
      <c r="I77" s="95">
        <v>3091914.52</v>
      </c>
      <c r="J77" s="95">
        <v>3091914.52</v>
      </c>
      <c r="K77" s="95">
        <v>6676526.7499999981</v>
      </c>
      <c r="L77" s="95">
        <v>7183000.299999997</v>
      </c>
      <c r="M77" s="95">
        <v>7628335.3199999984</v>
      </c>
      <c r="N77" s="97"/>
      <c r="O77" s="458">
        <v>1878618.1</v>
      </c>
      <c r="P77" s="406"/>
      <c r="Q77" s="458">
        <v>-1696307.0499999998</v>
      </c>
      <c r="R77" s="458">
        <v>3574925.15</v>
      </c>
    </row>
    <row r="78" spans="2:18">
      <c r="G78" s="98"/>
      <c r="H78" s="98"/>
      <c r="I78" s="98"/>
      <c r="J78" s="98"/>
      <c r="K78" s="98"/>
      <c r="L78" s="98"/>
      <c r="M78" s="98"/>
      <c r="O78" s="406"/>
      <c r="P78" s="406"/>
      <c r="Q78" s="406"/>
      <c r="R78" s="406"/>
    </row>
    <row r="79" spans="2:18">
      <c r="B79" s="121" t="s">
        <v>14474</v>
      </c>
      <c r="C79" s="97"/>
      <c r="D79" s="97"/>
      <c r="E79" s="97"/>
      <c r="F79" s="93"/>
      <c r="G79" s="114" t="e">
        <v>#REF!</v>
      </c>
      <c r="H79" s="114" t="e">
        <v>#REF!</v>
      </c>
      <c r="I79" s="114" t="e">
        <v>#REF!</v>
      </c>
      <c r="J79" s="114" t="e">
        <v>#REF!</v>
      </c>
      <c r="K79" s="114" t="e">
        <v>#REF!</v>
      </c>
      <c r="L79" s="114" t="e">
        <v>#REF!</v>
      </c>
      <c r="M79" s="114" t="e">
        <v>#REF!</v>
      </c>
      <c r="N79" s="97"/>
      <c r="O79" s="456">
        <v>267914677.87999997</v>
      </c>
      <c r="P79" s="406"/>
      <c r="Q79" s="456">
        <v>34464350.899999946</v>
      </c>
      <c r="R79" s="456">
        <v>233450326.98000002</v>
      </c>
    </row>
    <row r="80" spans="2:18" ht="7.15" customHeight="1">
      <c r="G80" s="98"/>
      <c r="H80" s="98"/>
      <c r="I80" s="98"/>
      <c r="J80" s="98"/>
      <c r="K80" s="98" t="e">
        <v>#REF!</v>
      </c>
      <c r="L80" s="98" t="e">
        <v>#REF!</v>
      </c>
      <c r="M80" s="156" t="e">
        <v>#REF!</v>
      </c>
      <c r="O80" s="462">
        <v>0</v>
      </c>
      <c r="Q80" s="462"/>
      <c r="R80" s="462">
        <v>0</v>
      </c>
    </row>
    <row r="81" spans="4:18" ht="14.25">
      <c r="D81" s="444" t="s">
        <v>15120</v>
      </c>
      <c r="G81" s="98"/>
      <c r="H81" s="98"/>
      <c r="I81" s="98"/>
      <c r="J81" s="98"/>
      <c r="K81" s="98"/>
      <c r="L81" s="98"/>
      <c r="M81" s="98"/>
      <c r="O81" s="462"/>
      <c r="Q81" s="462"/>
      <c r="R81" s="462"/>
    </row>
    <row r="82" spans="4:18">
      <c r="G82" s="98"/>
      <c r="H82" s="98"/>
      <c r="I82" s="98"/>
      <c r="J82" s="98"/>
      <c r="K82" s="98"/>
      <c r="L82" s="98"/>
      <c r="M82" s="98"/>
      <c r="O82" s="462"/>
      <c r="Q82" s="462"/>
      <c r="R82" s="462"/>
    </row>
    <row r="83" spans="4:18">
      <c r="G83" s="98"/>
      <c r="H83" s="98"/>
      <c r="I83" s="98"/>
      <c r="J83" s="98"/>
      <c r="K83" s="98"/>
      <c r="L83" s="98"/>
      <c r="M83" s="98"/>
      <c r="O83" s="462"/>
      <c r="Q83" s="462"/>
      <c r="R83" s="462"/>
    </row>
    <row r="84" spans="4:18">
      <c r="G84" s="98"/>
      <c r="H84" s="98"/>
      <c r="I84" s="98"/>
      <c r="J84" s="98"/>
      <c r="K84" s="98"/>
      <c r="L84" s="98"/>
      <c r="M84" s="98"/>
      <c r="O84" s="462"/>
      <c r="Q84" s="462"/>
      <c r="R84" s="462"/>
    </row>
    <row r="85" spans="4:18">
      <c r="G85" s="98"/>
      <c r="H85" s="98"/>
      <c r="I85" s="98"/>
      <c r="J85" s="98"/>
      <c r="K85" s="98"/>
      <c r="L85" s="98"/>
      <c r="M85" s="98"/>
      <c r="O85" s="462"/>
      <c r="Q85" s="462"/>
      <c r="R85" s="462"/>
    </row>
    <row r="86" spans="4:18">
      <c r="G86" s="98"/>
      <c r="H86" s="98"/>
      <c r="I86" s="98"/>
      <c r="J86" s="98"/>
      <c r="K86" s="98"/>
      <c r="L86" s="98"/>
      <c r="M86" s="98"/>
      <c r="O86" s="462"/>
      <c r="Q86" s="462"/>
      <c r="R86" s="462"/>
    </row>
    <row r="87" spans="4:18">
      <c r="G87" s="98"/>
      <c r="H87" s="98"/>
      <c r="I87" s="98"/>
      <c r="J87" s="98"/>
      <c r="K87" s="98"/>
      <c r="L87" s="98"/>
      <c r="M87" s="98"/>
      <c r="O87" s="462"/>
      <c r="Q87" s="462"/>
      <c r="R87" s="462"/>
    </row>
    <row r="88" spans="4:18">
      <c r="G88" s="98"/>
      <c r="H88" s="98"/>
      <c r="I88" s="98"/>
      <c r="J88" s="98"/>
      <c r="K88" s="98"/>
      <c r="L88" s="98"/>
      <c r="M88" s="98"/>
      <c r="O88" s="462"/>
      <c r="Q88" s="462"/>
      <c r="R88" s="462"/>
    </row>
    <row r="89" spans="4:18">
      <c r="G89" s="98"/>
      <c r="H89" s="98"/>
      <c r="I89" s="98"/>
      <c r="J89" s="98"/>
      <c r="K89" s="98"/>
      <c r="L89" s="98"/>
      <c r="M89" s="98"/>
      <c r="O89" s="462"/>
      <c r="Q89" s="462"/>
      <c r="R89" s="462"/>
    </row>
    <row r="90" spans="4:18">
      <c r="G90" s="98"/>
      <c r="H90" s="98"/>
      <c r="I90" s="98"/>
      <c r="J90" s="98"/>
      <c r="K90" s="98"/>
      <c r="L90" s="98"/>
      <c r="M90" s="98"/>
      <c r="O90" s="462"/>
      <c r="Q90" s="462"/>
      <c r="R90" s="462"/>
    </row>
    <row r="91" spans="4:18">
      <c r="G91" s="98"/>
      <c r="H91" s="98"/>
      <c r="I91" s="98"/>
      <c r="J91" s="98"/>
      <c r="K91" s="98"/>
      <c r="L91" s="98"/>
      <c r="M91" s="98"/>
      <c r="O91" s="462"/>
      <c r="Q91" s="462"/>
      <c r="R91" s="462"/>
    </row>
    <row r="92" spans="4:18">
      <c r="G92" s="98"/>
      <c r="H92" s="98"/>
      <c r="I92" s="98"/>
      <c r="J92" s="98"/>
      <c r="K92" s="98"/>
      <c r="L92" s="98"/>
      <c r="M92" s="98"/>
      <c r="O92" s="462"/>
      <c r="Q92" s="462"/>
      <c r="R92" s="462"/>
    </row>
    <row r="93" spans="4:18">
      <c r="G93" s="98"/>
      <c r="H93" s="98"/>
      <c r="I93" s="98"/>
      <c r="J93" s="98"/>
      <c r="K93" s="98"/>
      <c r="L93" s="98"/>
      <c r="M93" s="98"/>
      <c r="O93" s="462"/>
      <c r="Q93" s="462"/>
      <c r="R93" s="462"/>
    </row>
    <row r="94" spans="4:18">
      <c r="G94" s="98"/>
      <c r="H94" s="98"/>
      <c r="I94" s="98"/>
      <c r="J94" s="98"/>
      <c r="K94" s="98"/>
      <c r="L94" s="98"/>
      <c r="M94" s="98"/>
      <c r="O94" s="462"/>
      <c r="Q94" s="462"/>
      <c r="R94" s="462"/>
    </row>
    <row r="95" spans="4:18">
      <c r="G95" s="98"/>
      <c r="H95" s="98"/>
      <c r="I95" s="98"/>
      <c r="J95" s="98"/>
      <c r="K95" s="98"/>
      <c r="L95" s="98"/>
      <c r="M95" s="98"/>
      <c r="O95" s="462"/>
      <c r="Q95" s="462"/>
      <c r="R95" s="462"/>
    </row>
    <row r="96" spans="4:18">
      <c r="G96" s="98"/>
      <c r="H96" s="98"/>
      <c r="I96" s="98"/>
      <c r="J96" s="98"/>
      <c r="K96" s="98"/>
      <c r="L96" s="98"/>
      <c r="M96" s="98"/>
      <c r="O96" s="462"/>
      <c r="Q96" s="462"/>
      <c r="R96" s="462"/>
    </row>
    <row r="97" spans="7:18">
      <c r="G97" s="98"/>
      <c r="H97" s="98"/>
      <c r="I97" s="98"/>
      <c r="J97" s="98"/>
      <c r="K97" s="98"/>
      <c r="L97" s="98"/>
      <c r="M97" s="98"/>
      <c r="O97" s="462"/>
      <c r="Q97" s="462"/>
      <c r="R97" s="462"/>
    </row>
    <row r="98" spans="7:18">
      <c r="G98" s="98"/>
      <c r="H98" s="98"/>
      <c r="I98" s="98"/>
      <c r="J98" s="98"/>
      <c r="K98" s="98"/>
      <c r="L98" s="98"/>
      <c r="M98" s="98"/>
      <c r="O98" s="462"/>
      <c r="Q98" s="462"/>
      <c r="R98" s="462"/>
    </row>
    <row r="99" spans="7:18">
      <c r="G99" s="98"/>
      <c r="H99" s="98"/>
      <c r="I99" s="98"/>
      <c r="J99" s="98"/>
      <c r="K99" s="98"/>
      <c r="L99" s="98"/>
      <c r="M99" s="98"/>
      <c r="O99" s="462"/>
      <c r="Q99" s="462"/>
      <c r="R99" s="462"/>
    </row>
  </sheetData>
  <mergeCells count="4">
    <mergeCell ref="P5:Q5"/>
    <mergeCell ref="D1:R1"/>
    <mergeCell ref="D2:R2"/>
    <mergeCell ref="D3:R3"/>
  </mergeCells>
  <pageMargins left="0.511811024" right="0.511811024" top="0.78740157499999996" bottom="0.78740157499999996" header="0.31496062000000002" footer="0.31496062000000002"/>
  <pageSetup paperSize="9" scale="64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8CA94-D5ED-4CA4-AD4B-B16201F18A33}">
  <dimension ref="A4:R52"/>
  <sheetViews>
    <sheetView showGridLines="0" workbookViewId="0">
      <selection activeCell="B19" sqref="B19"/>
    </sheetView>
  </sheetViews>
  <sheetFormatPr defaultRowHeight="12.75" outlineLevelCol="1"/>
  <cols>
    <col min="1" max="1" width="2" style="48" customWidth="1"/>
    <col min="2" max="2" width="60.28515625" style="48" bestFit="1" customWidth="1"/>
    <col min="3" max="3" width="1.5703125" style="48" hidden="1" customWidth="1" outlineLevel="1"/>
    <col min="4" max="4" width="4.42578125" style="391" bestFit="1" customWidth="1" outlineLevel="1"/>
    <col min="5" max="5" width="13.140625" style="48" hidden="1" customWidth="1" outlineLevel="1" collapsed="1"/>
    <col min="6" max="6" width="1.7109375" style="48" hidden="1" customWidth="1" outlineLevel="1"/>
    <col min="7" max="7" width="14.140625" style="48" hidden="1" customWidth="1" outlineLevel="1"/>
    <col min="8" max="13" width="13.7109375" style="48" hidden="1" customWidth="1" outlineLevel="1"/>
    <col min="14" max="14" width="1.5703125" style="48" customWidth="1"/>
    <col min="15" max="15" width="14.140625" style="48" bestFit="1" customWidth="1"/>
    <col min="16" max="16" width="14.7109375" style="48" bestFit="1" customWidth="1"/>
    <col min="17" max="17" width="1.7109375" style="48" customWidth="1"/>
    <col min="18" max="18" width="14.7109375" style="48" bestFit="1" customWidth="1" collapsed="1"/>
    <col min="19" max="257" width="9.140625" style="48"/>
    <col min="258" max="258" width="2" style="48" customWidth="1"/>
    <col min="259" max="259" width="60.85546875" style="48" customWidth="1"/>
    <col min="260" max="260" width="1.7109375" style="48" customWidth="1"/>
    <col min="261" max="261" width="7.7109375" style="48" customWidth="1"/>
    <col min="262" max="262" width="1.7109375" style="48" customWidth="1"/>
    <col min="263" max="264" width="14.5703125" style="48" bestFit="1" customWidth="1"/>
    <col min="265" max="265" width="9.140625" style="48"/>
    <col min="266" max="266" width="13" style="48" bestFit="1" customWidth="1"/>
    <col min="267" max="513" width="9.140625" style="48"/>
    <col min="514" max="514" width="2" style="48" customWidth="1"/>
    <col min="515" max="515" width="60.85546875" style="48" customWidth="1"/>
    <col min="516" max="516" width="1.7109375" style="48" customWidth="1"/>
    <col min="517" max="517" width="7.7109375" style="48" customWidth="1"/>
    <col min="518" max="518" width="1.7109375" style="48" customWidth="1"/>
    <col min="519" max="520" width="14.5703125" style="48" bestFit="1" customWidth="1"/>
    <col min="521" max="521" width="9.140625" style="48"/>
    <col min="522" max="522" width="13" style="48" bestFit="1" customWidth="1"/>
    <col min="523" max="769" width="9.140625" style="48"/>
    <col min="770" max="770" width="2" style="48" customWidth="1"/>
    <col min="771" max="771" width="60.85546875" style="48" customWidth="1"/>
    <col min="772" max="772" width="1.7109375" style="48" customWidth="1"/>
    <col min="773" max="773" width="7.7109375" style="48" customWidth="1"/>
    <col min="774" max="774" width="1.7109375" style="48" customWidth="1"/>
    <col min="775" max="776" width="14.5703125" style="48" bestFit="1" customWidth="1"/>
    <col min="777" max="777" width="9.140625" style="48"/>
    <col min="778" max="778" width="13" style="48" bestFit="1" customWidth="1"/>
    <col min="779" max="1025" width="9.140625" style="48"/>
    <col min="1026" max="1026" width="2" style="48" customWidth="1"/>
    <col min="1027" max="1027" width="60.85546875" style="48" customWidth="1"/>
    <col min="1028" max="1028" width="1.7109375" style="48" customWidth="1"/>
    <col min="1029" max="1029" width="7.7109375" style="48" customWidth="1"/>
    <col min="1030" max="1030" width="1.7109375" style="48" customWidth="1"/>
    <col min="1031" max="1032" width="14.5703125" style="48" bestFit="1" customWidth="1"/>
    <col min="1033" max="1033" width="9.140625" style="48"/>
    <col min="1034" max="1034" width="13" style="48" bestFit="1" customWidth="1"/>
    <col min="1035" max="1281" width="9.140625" style="48"/>
    <col min="1282" max="1282" width="2" style="48" customWidth="1"/>
    <col min="1283" max="1283" width="60.85546875" style="48" customWidth="1"/>
    <col min="1284" max="1284" width="1.7109375" style="48" customWidth="1"/>
    <col min="1285" max="1285" width="7.7109375" style="48" customWidth="1"/>
    <col min="1286" max="1286" width="1.7109375" style="48" customWidth="1"/>
    <col min="1287" max="1288" width="14.5703125" style="48" bestFit="1" customWidth="1"/>
    <col min="1289" max="1289" width="9.140625" style="48"/>
    <col min="1290" max="1290" width="13" style="48" bestFit="1" customWidth="1"/>
    <col min="1291" max="1537" width="9.140625" style="48"/>
    <col min="1538" max="1538" width="2" style="48" customWidth="1"/>
    <col min="1539" max="1539" width="60.85546875" style="48" customWidth="1"/>
    <col min="1540" max="1540" width="1.7109375" style="48" customWidth="1"/>
    <col min="1541" max="1541" width="7.7109375" style="48" customWidth="1"/>
    <col min="1542" max="1542" width="1.7109375" style="48" customWidth="1"/>
    <col min="1543" max="1544" width="14.5703125" style="48" bestFit="1" customWidth="1"/>
    <col min="1545" max="1545" width="9.140625" style="48"/>
    <col min="1546" max="1546" width="13" style="48" bestFit="1" customWidth="1"/>
    <col min="1547" max="1793" width="9.140625" style="48"/>
    <col min="1794" max="1794" width="2" style="48" customWidth="1"/>
    <col min="1795" max="1795" width="60.85546875" style="48" customWidth="1"/>
    <col min="1796" max="1796" width="1.7109375" style="48" customWidth="1"/>
    <col min="1797" max="1797" width="7.7109375" style="48" customWidth="1"/>
    <col min="1798" max="1798" width="1.7109375" style="48" customWidth="1"/>
    <col min="1799" max="1800" width="14.5703125" style="48" bestFit="1" customWidth="1"/>
    <col min="1801" max="1801" width="9.140625" style="48"/>
    <col min="1802" max="1802" width="13" style="48" bestFit="1" customWidth="1"/>
    <col min="1803" max="2049" width="9.140625" style="48"/>
    <col min="2050" max="2050" width="2" style="48" customWidth="1"/>
    <col min="2051" max="2051" width="60.85546875" style="48" customWidth="1"/>
    <col min="2052" max="2052" width="1.7109375" style="48" customWidth="1"/>
    <col min="2053" max="2053" width="7.7109375" style="48" customWidth="1"/>
    <col min="2054" max="2054" width="1.7109375" style="48" customWidth="1"/>
    <col min="2055" max="2056" width="14.5703125" style="48" bestFit="1" customWidth="1"/>
    <col min="2057" max="2057" width="9.140625" style="48"/>
    <col min="2058" max="2058" width="13" style="48" bestFit="1" customWidth="1"/>
    <col min="2059" max="2305" width="9.140625" style="48"/>
    <col min="2306" max="2306" width="2" style="48" customWidth="1"/>
    <col min="2307" max="2307" width="60.85546875" style="48" customWidth="1"/>
    <col min="2308" max="2308" width="1.7109375" style="48" customWidth="1"/>
    <col min="2309" max="2309" width="7.7109375" style="48" customWidth="1"/>
    <col min="2310" max="2310" width="1.7109375" style="48" customWidth="1"/>
    <col min="2311" max="2312" width="14.5703125" style="48" bestFit="1" customWidth="1"/>
    <col min="2313" max="2313" width="9.140625" style="48"/>
    <col min="2314" max="2314" width="13" style="48" bestFit="1" customWidth="1"/>
    <col min="2315" max="2561" width="9.140625" style="48"/>
    <col min="2562" max="2562" width="2" style="48" customWidth="1"/>
    <col min="2563" max="2563" width="60.85546875" style="48" customWidth="1"/>
    <col min="2564" max="2564" width="1.7109375" style="48" customWidth="1"/>
    <col min="2565" max="2565" width="7.7109375" style="48" customWidth="1"/>
    <col min="2566" max="2566" width="1.7109375" style="48" customWidth="1"/>
    <col min="2567" max="2568" width="14.5703125" style="48" bestFit="1" customWidth="1"/>
    <col min="2569" max="2569" width="9.140625" style="48"/>
    <col min="2570" max="2570" width="13" style="48" bestFit="1" customWidth="1"/>
    <col min="2571" max="2817" width="9.140625" style="48"/>
    <col min="2818" max="2818" width="2" style="48" customWidth="1"/>
    <col min="2819" max="2819" width="60.85546875" style="48" customWidth="1"/>
    <col min="2820" max="2820" width="1.7109375" style="48" customWidth="1"/>
    <col min="2821" max="2821" width="7.7109375" style="48" customWidth="1"/>
    <col min="2822" max="2822" width="1.7109375" style="48" customWidth="1"/>
    <col min="2823" max="2824" width="14.5703125" style="48" bestFit="1" customWidth="1"/>
    <col min="2825" max="2825" width="9.140625" style="48"/>
    <col min="2826" max="2826" width="13" style="48" bestFit="1" customWidth="1"/>
    <col min="2827" max="3073" width="9.140625" style="48"/>
    <col min="3074" max="3074" width="2" style="48" customWidth="1"/>
    <col min="3075" max="3075" width="60.85546875" style="48" customWidth="1"/>
    <col min="3076" max="3076" width="1.7109375" style="48" customWidth="1"/>
    <col min="3077" max="3077" width="7.7109375" style="48" customWidth="1"/>
    <col min="3078" max="3078" width="1.7109375" style="48" customWidth="1"/>
    <col min="3079" max="3080" width="14.5703125" style="48" bestFit="1" customWidth="1"/>
    <col min="3081" max="3081" width="9.140625" style="48"/>
    <col min="3082" max="3082" width="13" style="48" bestFit="1" customWidth="1"/>
    <col min="3083" max="3329" width="9.140625" style="48"/>
    <col min="3330" max="3330" width="2" style="48" customWidth="1"/>
    <col min="3331" max="3331" width="60.85546875" style="48" customWidth="1"/>
    <col min="3332" max="3332" width="1.7109375" style="48" customWidth="1"/>
    <col min="3333" max="3333" width="7.7109375" style="48" customWidth="1"/>
    <col min="3334" max="3334" width="1.7109375" style="48" customWidth="1"/>
    <col min="3335" max="3336" width="14.5703125" style="48" bestFit="1" customWidth="1"/>
    <col min="3337" max="3337" width="9.140625" style="48"/>
    <col min="3338" max="3338" width="13" style="48" bestFit="1" customWidth="1"/>
    <col min="3339" max="3585" width="9.140625" style="48"/>
    <col min="3586" max="3586" width="2" style="48" customWidth="1"/>
    <col min="3587" max="3587" width="60.85546875" style="48" customWidth="1"/>
    <col min="3588" max="3588" width="1.7109375" style="48" customWidth="1"/>
    <col min="3589" max="3589" width="7.7109375" style="48" customWidth="1"/>
    <col min="3590" max="3590" width="1.7109375" style="48" customWidth="1"/>
    <col min="3591" max="3592" width="14.5703125" style="48" bestFit="1" customWidth="1"/>
    <col min="3593" max="3593" width="9.140625" style="48"/>
    <col min="3594" max="3594" width="13" style="48" bestFit="1" customWidth="1"/>
    <col min="3595" max="3841" width="9.140625" style="48"/>
    <col min="3842" max="3842" width="2" style="48" customWidth="1"/>
    <col min="3843" max="3843" width="60.85546875" style="48" customWidth="1"/>
    <col min="3844" max="3844" width="1.7109375" style="48" customWidth="1"/>
    <col min="3845" max="3845" width="7.7109375" style="48" customWidth="1"/>
    <col min="3846" max="3846" width="1.7109375" style="48" customWidth="1"/>
    <col min="3847" max="3848" width="14.5703125" style="48" bestFit="1" customWidth="1"/>
    <col min="3849" max="3849" width="9.140625" style="48"/>
    <col min="3850" max="3850" width="13" style="48" bestFit="1" customWidth="1"/>
    <col min="3851" max="4097" width="9.140625" style="48"/>
    <col min="4098" max="4098" width="2" style="48" customWidth="1"/>
    <col min="4099" max="4099" width="60.85546875" style="48" customWidth="1"/>
    <col min="4100" max="4100" width="1.7109375" style="48" customWidth="1"/>
    <col min="4101" max="4101" width="7.7109375" style="48" customWidth="1"/>
    <col min="4102" max="4102" width="1.7109375" style="48" customWidth="1"/>
    <col min="4103" max="4104" width="14.5703125" style="48" bestFit="1" customWidth="1"/>
    <col min="4105" max="4105" width="9.140625" style="48"/>
    <col min="4106" max="4106" width="13" style="48" bestFit="1" customWidth="1"/>
    <col min="4107" max="4353" width="9.140625" style="48"/>
    <col min="4354" max="4354" width="2" style="48" customWidth="1"/>
    <col min="4355" max="4355" width="60.85546875" style="48" customWidth="1"/>
    <col min="4356" max="4356" width="1.7109375" style="48" customWidth="1"/>
    <col min="4357" max="4357" width="7.7109375" style="48" customWidth="1"/>
    <col min="4358" max="4358" width="1.7109375" style="48" customWidth="1"/>
    <col min="4359" max="4360" width="14.5703125" style="48" bestFit="1" customWidth="1"/>
    <col min="4361" max="4361" width="9.140625" style="48"/>
    <col min="4362" max="4362" width="13" style="48" bestFit="1" customWidth="1"/>
    <col min="4363" max="4609" width="9.140625" style="48"/>
    <col min="4610" max="4610" width="2" style="48" customWidth="1"/>
    <col min="4611" max="4611" width="60.85546875" style="48" customWidth="1"/>
    <col min="4612" max="4612" width="1.7109375" style="48" customWidth="1"/>
    <col min="4613" max="4613" width="7.7109375" style="48" customWidth="1"/>
    <col min="4614" max="4614" width="1.7109375" style="48" customWidth="1"/>
    <col min="4615" max="4616" width="14.5703125" style="48" bestFit="1" customWidth="1"/>
    <col min="4617" max="4617" width="9.140625" style="48"/>
    <col min="4618" max="4618" width="13" style="48" bestFit="1" customWidth="1"/>
    <col min="4619" max="4865" width="9.140625" style="48"/>
    <col min="4866" max="4866" width="2" style="48" customWidth="1"/>
    <col min="4867" max="4867" width="60.85546875" style="48" customWidth="1"/>
    <col min="4868" max="4868" width="1.7109375" style="48" customWidth="1"/>
    <col min="4869" max="4869" width="7.7109375" style="48" customWidth="1"/>
    <col min="4870" max="4870" width="1.7109375" style="48" customWidth="1"/>
    <col min="4871" max="4872" width="14.5703125" style="48" bestFit="1" customWidth="1"/>
    <col min="4873" max="4873" width="9.140625" style="48"/>
    <col min="4874" max="4874" width="13" style="48" bestFit="1" customWidth="1"/>
    <col min="4875" max="5121" width="9.140625" style="48"/>
    <col min="5122" max="5122" width="2" style="48" customWidth="1"/>
    <col min="5123" max="5123" width="60.85546875" style="48" customWidth="1"/>
    <col min="5124" max="5124" width="1.7109375" style="48" customWidth="1"/>
    <col min="5125" max="5125" width="7.7109375" style="48" customWidth="1"/>
    <col min="5126" max="5126" width="1.7109375" style="48" customWidth="1"/>
    <col min="5127" max="5128" width="14.5703125" style="48" bestFit="1" customWidth="1"/>
    <col min="5129" max="5129" width="9.140625" style="48"/>
    <col min="5130" max="5130" width="13" style="48" bestFit="1" customWidth="1"/>
    <col min="5131" max="5377" width="9.140625" style="48"/>
    <col min="5378" max="5378" width="2" style="48" customWidth="1"/>
    <col min="5379" max="5379" width="60.85546875" style="48" customWidth="1"/>
    <col min="5380" max="5380" width="1.7109375" style="48" customWidth="1"/>
    <col min="5381" max="5381" width="7.7109375" style="48" customWidth="1"/>
    <col min="5382" max="5382" width="1.7109375" style="48" customWidth="1"/>
    <col min="5383" max="5384" width="14.5703125" style="48" bestFit="1" customWidth="1"/>
    <col min="5385" max="5385" width="9.140625" style="48"/>
    <col min="5386" max="5386" width="13" style="48" bestFit="1" customWidth="1"/>
    <col min="5387" max="5633" width="9.140625" style="48"/>
    <col min="5634" max="5634" width="2" style="48" customWidth="1"/>
    <col min="5635" max="5635" width="60.85546875" style="48" customWidth="1"/>
    <col min="5636" max="5636" width="1.7109375" style="48" customWidth="1"/>
    <col min="5637" max="5637" width="7.7109375" style="48" customWidth="1"/>
    <col min="5638" max="5638" width="1.7109375" style="48" customWidth="1"/>
    <col min="5639" max="5640" width="14.5703125" style="48" bestFit="1" customWidth="1"/>
    <col min="5641" max="5641" width="9.140625" style="48"/>
    <col min="5642" max="5642" width="13" style="48" bestFit="1" customWidth="1"/>
    <col min="5643" max="5889" width="9.140625" style="48"/>
    <col min="5890" max="5890" width="2" style="48" customWidth="1"/>
    <col min="5891" max="5891" width="60.85546875" style="48" customWidth="1"/>
    <col min="5892" max="5892" width="1.7109375" style="48" customWidth="1"/>
    <col min="5893" max="5893" width="7.7109375" style="48" customWidth="1"/>
    <col min="5894" max="5894" width="1.7109375" style="48" customWidth="1"/>
    <col min="5895" max="5896" width="14.5703125" style="48" bestFit="1" customWidth="1"/>
    <col min="5897" max="5897" width="9.140625" style="48"/>
    <col min="5898" max="5898" width="13" style="48" bestFit="1" customWidth="1"/>
    <col min="5899" max="6145" width="9.140625" style="48"/>
    <col min="6146" max="6146" width="2" style="48" customWidth="1"/>
    <col min="6147" max="6147" width="60.85546875" style="48" customWidth="1"/>
    <col min="6148" max="6148" width="1.7109375" style="48" customWidth="1"/>
    <col min="6149" max="6149" width="7.7109375" style="48" customWidth="1"/>
    <col min="6150" max="6150" width="1.7109375" style="48" customWidth="1"/>
    <col min="6151" max="6152" width="14.5703125" style="48" bestFit="1" customWidth="1"/>
    <col min="6153" max="6153" width="9.140625" style="48"/>
    <col min="6154" max="6154" width="13" style="48" bestFit="1" customWidth="1"/>
    <col min="6155" max="6401" width="9.140625" style="48"/>
    <col min="6402" max="6402" width="2" style="48" customWidth="1"/>
    <col min="6403" max="6403" width="60.85546875" style="48" customWidth="1"/>
    <col min="6404" max="6404" width="1.7109375" style="48" customWidth="1"/>
    <col min="6405" max="6405" width="7.7109375" style="48" customWidth="1"/>
    <col min="6406" max="6406" width="1.7109375" style="48" customWidth="1"/>
    <col min="6407" max="6408" width="14.5703125" style="48" bestFit="1" customWidth="1"/>
    <col min="6409" max="6409" width="9.140625" style="48"/>
    <col min="6410" max="6410" width="13" style="48" bestFit="1" customWidth="1"/>
    <col min="6411" max="6657" width="9.140625" style="48"/>
    <col min="6658" max="6658" width="2" style="48" customWidth="1"/>
    <col min="6659" max="6659" width="60.85546875" style="48" customWidth="1"/>
    <col min="6660" max="6660" width="1.7109375" style="48" customWidth="1"/>
    <col min="6661" max="6661" width="7.7109375" style="48" customWidth="1"/>
    <col min="6662" max="6662" width="1.7109375" style="48" customWidth="1"/>
    <col min="6663" max="6664" width="14.5703125" style="48" bestFit="1" customWidth="1"/>
    <col min="6665" max="6665" width="9.140625" style="48"/>
    <col min="6666" max="6666" width="13" style="48" bestFit="1" customWidth="1"/>
    <col min="6667" max="6913" width="9.140625" style="48"/>
    <col min="6914" max="6914" width="2" style="48" customWidth="1"/>
    <col min="6915" max="6915" width="60.85546875" style="48" customWidth="1"/>
    <col min="6916" max="6916" width="1.7109375" style="48" customWidth="1"/>
    <col min="6917" max="6917" width="7.7109375" style="48" customWidth="1"/>
    <col min="6918" max="6918" width="1.7109375" style="48" customWidth="1"/>
    <col min="6919" max="6920" width="14.5703125" style="48" bestFit="1" customWidth="1"/>
    <col min="6921" max="6921" width="9.140625" style="48"/>
    <col min="6922" max="6922" width="13" style="48" bestFit="1" customWidth="1"/>
    <col min="6923" max="7169" width="9.140625" style="48"/>
    <col min="7170" max="7170" width="2" style="48" customWidth="1"/>
    <col min="7171" max="7171" width="60.85546875" style="48" customWidth="1"/>
    <col min="7172" max="7172" width="1.7109375" style="48" customWidth="1"/>
    <col min="7173" max="7173" width="7.7109375" style="48" customWidth="1"/>
    <col min="7174" max="7174" width="1.7109375" style="48" customWidth="1"/>
    <col min="7175" max="7176" width="14.5703125" style="48" bestFit="1" customWidth="1"/>
    <col min="7177" max="7177" width="9.140625" style="48"/>
    <col min="7178" max="7178" width="13" style="48" bestFit="1" customWidth="1"/>
    <col min="7179" max="7425" width="9.140625" style="48"/>
    <col min="7426" max="7426" width="2" style="48" customWidth="1"/>
    <col min="7427" max="7427" width="60.85546875" style="48" customWidth="1"/>
    <col min="7428" max="7428" width="1.7109375" style="48" customWidth="1"/>
    <col min="7429" max="7429" width="7.7109375" style="48" customWidth="1"/>
    <col min="7430" max="7430" width="1.7109375" style="48" customWidth="1"/>
    <col min="7431" max="7432" width="14.5703125" style="48" bestFit="1" customWidth="1"/>
    <col min="7433" max="7433" width="9.140625" style="48"/>
    <col min="7434" max="7434" width="13" style="48" bestFit="1" customWidth="1"/>
    <col min="7435" max="7681" width="9.140625" style="48"/>
    <col min="7682" max="7682" width="2" style="48" customWidth="1"/>
    <col min="7683" max="7683" width="60.85546875" style="48" customWidth="1"/>
    <col min="7684" max="7684" width="1.7109375" style="48" customWidth="1"/>
    <col min="7685" max="7685" width="7.7109375" style="48" customWidth="1"/>
    <col min="7686" max="7686" width="1.7109375" style="48" customWidth="1"/>
    <col min="7687" max="7688" width="14.5703125" style="48" bestFit="1" customWidth="1"/>
    <col min="7689" max="7689" width="9.140625" style="48"/>
    <col min="7690" max="7690" width="13" style="48" bestFit="1" customWidth="1"/>
    <col min="7691" max="7937" width="9.140625" style="48"/>
    <col min="7938" max="7938" width="2" style="48" customWidth="1"/>
    <col min="7939" max="7939" width="60.85546875" style="48" customWidth="1"/>
    <col min="7940" max="7940" width="1.7109375" style="48" customWidth="1"/>
    <col min="7941" max="7941" width="7.7109375" style="48" customWidth="1"/>
    <col min="7942" max="7942" width="1.7109375" style="48" customWidth="1"/>
    <col min="7943" max="7944" width="14.5703125" style="48" bestFit="1" customWidth="1"/>
    <col min="7945" max="7945" width="9.140625" style="48"/>
    <col min="7946" max="7946" width="13" style="48" bestFit="1" customWidth="1"/>
    <col min="7947" max="8193" width="9.140625" style="48"/>
    <col min="8194" max="8194" width="2" style="48" customWidth="1"/>
    <col min="8195" max="8195" width="60.85546875" style="48" customWidth="1"/>
    <col min="8196" max="8196" width="1.7109375" style="48" customWidth="1"/>
    <col min="8197" max="8197" width="7.7109375" style="48" customWidth="1"/>
    <col min="8198" max="8198" width="1.7109375" style="48" customWidth="1"/>
    <col min="8199" max="8200" width="14.5703125" style="48" bestFit="1" customWidth="1"/>
    <col min="8201" max="8201" width="9.140625" style="48"/>
    <col min="8202" max="8202" width="13" style="48" bestFit="1" customWidth="1"/>
    <col min="8203" max="8449" width="9.140625" style="48"/>
    <col min="8450" max="8450" width="2" style="48" customWidth="1"/>
    <col min="8451" max="8451" width="60.85546875" style="48" customWidth="1"/>
    <col min="8452" max="8452" width="1.7109375" style="48" customWidth="1"/>
    <col min="8453" max="8453" width="7.7109375" style="48" customWidth="1"/>
    <col min="8454" max="8454" width="1.7109375" style="48" customWidth="1"/>
    <col min="8455" max="8456" width="14.5703125" style="48" bestFit="1" customWidth="1"/>
    <col min="8457" max="8457" width="9.140625" style="48"/>
    <col min="8458" max="8458" width="13" style="48" bestFit="1" customWidth="1"/>
    <col min="8459" max="8705" width="9.140625" style="48"/>
    <col min="8706" max="8706" width="2" style="48" customWidth="1"/>
    <col min="8707" max="8707" width="60.85546875" style="48" customWidth="1"/>
    <col min="8708" max="8708" width="1.7109375" style="48" customWidth="1"/>
    <col min="8709" max="8709" width="7.7109375" style="48" customWidth="1"/>
    <col min="8710" max="8710" width="1.7109375" style="48" customWidth="1"/>
    <col min="8711" max="8712" width="14.5703125" style="48" bestFit="1" customWidth="1"/>
    <col min="8713" max="8713" width="9.140625" style="48"/>
    <col min="8714" max="8714" width="13" style="48" bestFit="1" customWidth="1"/>
    <col min="8715" max="8961" width="9.140625" style="48"/>
    <col min="8962" max="8962" width="2" style="48" customWidth="1"/>
    <col min="8963" max="8963" width="60.85546875" style="48" customWidth="1"/>
    <col min="8964" max="8964" width="1.7109375" style="48" customWidth="1"/>
    <col min="8965" max="8965" width="7.7109375" style="48" customWidth="1"/>
    <col min="8966" max="8966" width="1.7109375" style="48" customWidth="1"/>
    <col min="8967" max="8968" width="14.5703125" style="48" bestFit="1" customWidth="1"/>
    <col min="8969" max="8969" width="9.140625" style="48"/>
    <col min="8970" max="8970" width="13" style="48" bestFit="1" customWidth="1"/>
    <col min="8971" max="9217" width="9.140625" style="48"/>
    <col min="9218" max="9218" width="2" style="48" customWidth="1"/>
    <col min="9219" max="9219" width="60.85546875" style="48" customWidth="1"/>
    <col min="9220" max="9220" width="1.7109375" style="48" customWidth="1"/>
    <col min="9221" max="9221" width="7.7109375" style="48" customWidth="1"/>
    <col min="9222" max="9222" width="1.7109375" style="48" customWidth="1"/>
    <col min="9223" max="9224" width="14.5703125" style="48" bestFit="1" customWidth="1"/>
    <col min="9225" max="9225" width="9.140625" style="48"/>
    <col min="9226" max="9226" width="13" style="48" bestFit="1" customWidth="1"/>
    <col min="9227" max="9473" width="9.140625" style="48"/>
    <col min="9474" max="9474" width="2" style="48" customWidth="1"/>
    <col min="9475" max="9475" width="60.85546875" style="48" customWidth="1"/>
    <col min="9476" max="9476" width="1.7109375" style="48" customWidth="1"/>
    <col min="9477" max="9477" width="7.7109375" style="48" customWidth="1"/>
    <col min="9478" max="9478" width="1.7109375" style="48" customWidth="1"/>
    <col min="9479" max="9480" width="14.5703125" style="48" bestFit="1" customWidth="1"/>
    <col min="9481" max="9481" width="9.140625" style="48"/>
    <col min="9482" max="9482" width="13" style="48" bestFit="1" customWidth="1"/>
    <col min="9483" max="9729" width="9.140625" style="48"/>
    <col min="9730" max="9730" width="2" style="48" customWidth="1"/>
    <col min="9731" max="9731" width="60.85546875" style="48" customWidth="1"/>
    <col min="9732" max="9732" width="1.7109375" style="48" customWidth="1"/>
    <col min="9733" max="9733" width="7.7109375" style="48" customWidth="1"/>
    <col min="9734" max="9734" width="1.7109375" style="48" customWidth="1"/>
    <col min="9735" max="9736" width="14.5703125" style="48" bestFit="1" customWidth="1"/>
    <col min="9737" max="9737" width="9.140625" style="48"/>
    <col min="9738" max="9738" width="13" style="48" bestFit="1" customWidth="1"/>
    <col min="9739" max="9985" width="9.140625" style="48"/>
    <col min="9986" max="9986" width="2" style="48" customWidth="1"/>
    <col min="9987" max="9987" width="60.85546875" style="48" customWidth="1"/>
    <col min="9988" max="9988" width="1.7109375" style="48" customWidth="1"/>
    <col min="9989" max="9989" width="7.7109375" style="48" customWidth="1"/>
    <col min="9990" max="9990" width="1.7109375" style="48" customWidth="1"/>
    <col min="9991" max="9992" width="14.5703125" style="48" bestFit="1" customWidth="1"/>
    <col min="9993" max="9993" width="9.140625" style="48"/>
    <col min="9994" max="9994" width="13" style="48" bestFit="1" customWidth="1"/>
    <col min="9995" max="10241" width="9.140625" style="48"/>
    <col min="10242" max="10242" width="2" style="48" customWidth="1"/>
    <col min="10243" max="10243" width="60.85546875" style="48" customWidth="1"/>
    <col min="10244" max="10244" width="1.7109375" style="48" customWidth="1"/>
    <col min="10245" max="10245" width="7.7109375" style="48" customWidth="1"/>
    <col min="10246" max="10246" width="1.7109375" style="48" customWidth="1"/>
    <col min="10247" max="10248" width="14.5703125" style="48" bestFit="1" customWidth="1"/>
    <col min="10249" max="10249" width="9.140625" style="48"/>
    <col min="10250" max="10250" width="13" style="48" bestFit="1" customWidth="1"/>
    <col min="10251" max="10497" width="9.140625" style="48"/>
    <col min="10498" max="10498" width="2" style="48" customWidth="1"/>
    <col min="10499" max="10499" width="60.85546875" style="48" customWidth="1"/>
    <col min="10500" max="10500" width="1.7109375" style="48" customWidth="1"/>
    <col min="10501" max="10501" width="7.7109375" style="48" customWidth="1"/>
    <col min="10502" max="10502" width="1.7109375" style="48" customWidth="1"/>
    <col min="10503" max="10504" width="14.5703125" style="48" bestFit="1" customWidth="1"/>
    <col min="10505" max="10505" width="9.140625" style="48"/>
    <col min="10506" max="10506" width="13" style="48" bestFit="1" customWidth="1"/>
    <col min="10507" max="10753" width="9.140625" style="48"/>
    <col min="10754" max="10754" width="2" style="48" customWidth="1"/>
    <col min="10755" max="10755" width="60.85546875" style="48" customWidth="1"/>
    <col min="10756" max="10756" width="1.7109375" style="48" customWidth="1"/>
    <col min="10757" max="10757" width="7.7109375" style="48" customWidth="1"/>
    <col min="10758" max="10758" width="1.7109375" style="48" customWidth="1"/>
    <col min="10759" max="10760" width="14.5703125" style="48" bestFit="1" customWidth="1"/>
    <col min="10761" max="10761" width="9.140625" style="48"/>
    <col min="10762" max="10762" width="13" style="48" bestFit="1" customWidth="1"/>
    <col min="10763" max="11009" width="9.140625" style="48"/>
    <col min="11010" max="11010" width="2" style="48" customWidth="1"/>
    <col min="11011" max="11011" width="60.85546875" style="48" customWidth="1"/>
    <col min="11012" max="11012" width="1.7109375" style="48" customWidth="1"/>
    <col min="11013" max="11013" width="7.7109375" style="48" customWidth="1"/>
    <col min="11014" max="11014" width="1.7109375" style="48" customWidth="1"/>
    <col min="11015" max="11016" width="14.5703125" style="48" bestFit="1" customWidth="1"/>
    <col min="11017" max="11017" width="9.140625" style="48"/>
    <col min="11018" max="11018" width="13" style="48" bestFit="1" customWidth="1"/>
    <col min="11019" max="11265" width="9.140625" style="48"/>
    <col min="11266" max="11266" width="2" style="48" customWidth="1"/>
    <col min="11267" max="11267" width="60.85546875" style="48" customWidth="1"/>
    <col min="11268" max="11268" width="1.7109375" style="48" customWidth="1"/>
    <col min="11269" max="11269" width="7.7109375" style="48" customWidth="1"/>
    <col min="11270" max="11270" width="1.7109375" style="48" customWidth="1"/>
    <col min="11271" max="11272" width="14.5703125" style="48" bestFit="1" customWidth="1"/>
    <col min="11273" max="11273" width="9.140625" style="48"/>
    <col min="11274" max="11274" width="13" style="48" bestFit="1" customWidth="1"/>
    <col min="11275" max="11521" width="9.140625" style="48"/>
    <col min="11522" max="11522" width="2" style="48" customWidth="1"/>
    <col min="11523" max="11523" width="60.85546875" style="48" customWidth="1"/>
    <col min="11524" max="11524" width="1.7109375" style="48" customWidth="1"/>
    <col min="11525" max="11525" width="7.7109375" style="48" customWidth="1"/>
    <col min="11526" max="11526" width="1.7109375" style="48" customWidth="1"/>
    <col min="11527" max="11528" width="14.5703125" style="48" bestFit="1" customWidth="1"/>
    <col min="11529" max="11529" width="9.140625" style="48"/>
    <col min="11530" max="11530" width="13" style="48" bestFit="1" customWidth="1"/>
    <col min="11531" max="11777" width="9.140625" style="48"/>
    <col min="11778" max="11778" width="2" style="48" customWidth="1"/>
    <col min="11779" max="11779" width="60.85546875" style="48" customWidth="1"/>
    <col min="11780" max="11780" width="1.7109375" style="48" customWidth="1"/>
    <col min="11781" max="11781" width="7.7109375" style="48" customWidth="1"/>
    <col min="11782" max="11782" width="1.7109375" style="48" customWidth="1"/>
    <col min="11783" max="11784" width="14.5703125" style="48" bestFit="1" customWidth="1"/>
    <col min="11785" max="11785" width="9.140625" style="48"/>
    <col min="11786" max="11786" width="13" style="48" bestFit="1" customWidth="1"/>
    <col min="11787" max="12033" width="9.140625" style="48"/>
    <col min="12034" max="12034" width="2" style="48" customWidth="1"/>
    <col min="12035" max="12035" width="60.85546875" style="48" customWidth="1"/>
    <col min="12036" max="12036" width="1.7109375" style="48" customWidth="1"/>
    <col min="12037" max="12037" width="7.7109375" style="48" customWidth="1"/>
    <col min="12038" max="12038" width="1.7109375" style="48" customWidth="1"/>
    <col min="12039" max="12040" width="14.5703125" style="48" bestFit="1" customWidth="1"/>
    <col min="12041" max="12041" width="9.140625" style="48"/>
    <col min="12042" max="12042" width="13" style="48" bestFit="1" customWidth="1"/>
    <col min="12043" max="12289" width="9.140625" style="48"/>
    <col min="12290" max="12290" width="2" style="48" customWidth="1"/>
    <col min="12291" max="12291" width="60.85546875" style="48" customWidth="1"/>
    <col min="12292" max="12292" width="1.7109375" style="48" customWidth="1"/>
    <col min="12293" max="12293" width="7.7109375" style="48" customWidth="1"/>
    <col min="12294" max="12294" width="1.7109375" style="48" customWidth="1"/>
    <col min="12295" max="12296" width="14.5703125" style="48" bestFit="1" customWidth="1"/>
    <col min="12297" max="12297" width="9.140625" style="48"/>
    <col min="12298" max="12298" width="13" style="48" bestFit="1" customWidth="1"/>
    <col min="12299" max="12545" width="9.140625" style="48"/>
    <col min="12546" max="12546" width="2" style="48" customWidth="1"/>
    <col min="12547" max="12547" width="60.85546875" style="48" customWidth="1"/>
    <col min="12548" max="12548" width="1.7109375" style="48" customWidth="1"/>
    <col min="12549" max="12549" width="7.7109375" style="48" customWidth="1"/>
    <col min="12550" max="12550" width="1.7109375" style="48" customWidth="1"/>
    <col min="12551" max="12552" width="14.5703125" style="48" bestFit="1" customWidth="1"/>
    <col min="12553" max="12553" width="9.140625" style="48"/>
    <col min="12554" max="12554" width="13" style="48" bestFit="1" customWidth="1"/>
    <col min="12555" max="12801" width="9.140625" style="48"/>
    <col min="12802" max="12802" width="2" style="48" customWidth="1"/>
    <col min="12803" max="12803" width="60.85546875" style="48" customWidth="1"/>
    <col min="12804" max="12804" width="1.7109375" style="48" customWidth="1"/>
    <col min="12805" max="12805" width="7.7109375" style="48" customWidth="1"/>
    <col min="12806" max="12806" width="1.7109375" style="48" customWidth="1"/>
    <col min="12807" max="12808" width="14.5703125" style="48" bestFit="1" customWidth="1"/>
    <col min="12809" max="12809" width="9.140625" style="48"/>
    <col min="12810" max="12810" width="13" style="48" bestFit="1" customWidth="1"/>
    <col min="12811" max="13057" width="9.140625" style="48"/>
    <col min="13058" max="13058" width="2" style="48" customWidth="1"/>
    <col min="13059" max="13059" width="60.85546875" style="48" customWidth="1"/>
    <col min="13060" max="13060" width="1.7109375" style="48" customWidth="1"/>
    <col min="13061" max="13061" width="7.7109375" style="48" customWidth="1"/>
    <col min="13062" max="13062" width="1.7109375" style="48" customWidth="1"/>
    <col min="13063" max="13064" width="14.5703125" style="48" bestFit="1" customWidth="1"/>
    <col min="13065" max="13065" width="9.140625" style="48"/>
    <col min="13066" max="13066" width="13" style="48" bestFit="1" customWidth="1"/>
    <col min="13067" max="13313" width="9.140625" style="48"/>
    <col min="13314" max="13314" width="2" style="48" customWidth="1"/>
    <col min="13315" max="13315" width="60.85546875" style="48" customWidth="1"/>
    <col min="13316" max="13316" width="1.7109375" style="48" customWidth="1"/>
    <col min="13317" max="13317" width="7.7109375" style="48" customWidth="1"/>
    <col min="13318" max="13318" width="1.7109375" style="48" customWidth="1"/>
    <col min="13319" max="13320" width="14.5703125" style="48" bestFit="1" customWidth="1"/>
    <col min="13321" max="13321" width="9.140625" style="48"/>
    <col min="13322" max="13322" width="13" style="48" bestFit="1" customWidth="1"/>
    <col min="13323" max="13569" width="9.140625" style="48"/>
    <col min="13570" max="13570" width="2" style="48" customWidth="1"/>
    <col min="13571" max="13571" width="60.85546875" style="48" customWidth="1"/>
    <col min="13572" max="13572" width="1.7109375" style="48" customWidth="1"/>
    <col min="13573" max="13573" width="7.7109375" style="48" customWidth="1"/>
    <col min="13574" max="13574" width="1.7109375" style="48" customWidth="1"/>
    <col min="13575" max="13576" width="14.5703125" style="48" bestFit="1" customWidth="1"/>
    <col min="13577" max="13577" width="9.140625" style="48"/>
    <col min="13578" max="13578" width="13" style="48" bestFit="1" customWidth="1"/>
    <col min="13579" max="13825" width="9.140625" style="48"/>
    <col min="13826" max="13826" width="2" style="48" customWidth="1"/>
    <col min="13827" max="13827" width="60.85546875" style="48" customWidth="1"/>
    <col min="13828" max="13828" width="1.7109375" style="48" customWidth="1"/>
    <col min="13829" max="13829" width="7.7109375" style="48" customWidth="1"/>
    <col min="13830" max="13830" width="1.7109375" style="48" customWidth="1"/>
    <col min="13831" max="13832" width="14.5703125" style="48" bestFit="1" customWidth="1"/>
    <col min="13833" max="13833" width="9.140625" style="48"/>
    <col min="13834" max="13834" width="13" style="48" bestFit="1" customWidth="1"/>
    <col min="13835" max="14081" width="9.140625" style="48"/>
    <col min="14082" max="14082" width="2" style="48" customWidth="1"/>
    <col min="14083" max="14083" width="60.85546875" style="48" customWidth="1"/>
    <col min="14084" max="14084" width="1.7109375" style="48" customWidth="1"/>
    <col min="14085" max="14085" width="7.7109375" style="48" customWidth="1"/>
    <col min="14086" max="14086" width="1.7109375" style="48" customWidth="1"/>
    <col min="14087" max="14088" width="14.5703125" style="48" bestFit="1" customWidth="1"/>
    <col min="14089" max="14089" width="9.140625" style="48"/>
    <col min="14090" max="14090" width="13" style="48" bestFit="1" customWidth="1"/>
    <col min="14091" max="14337" width="9.140625" style="48"/>
    <col min="14338" max="14338" width="2" style="48" customWidth="1"/>
    <col min="14339" max="14339" width="60.85546875" style="48" customWidth="1"/>
    <col min="14340" max="14340" width="1.7109375" style="48" customWidth="1"/>
    <col min="14341" max="14341" width="7.7109375" style="48" customWidth="1"/>
    <col min="14342" max="14342" width="1.7109375" style="48" customWidth="1"/>
    <col min="14343" max="14344" width="14.5703125" style="48" bestFit="1" customWidth="1"/>
    <col min="14345" max="14345" width="9.140625" style="48"/>
    <col min="14346" max="14346" width="13" style="48" bestFit="1" customWidth="1"/>
    <col min="14347" max="14593" width="9.140625" style="48"/>
    <col min="14594" max="14594" width="2" style="48" customWidth="1"/>
    <col min="14595" max="14595" width="60.85546875" style="48" customWidth="1"/>
    <col min="14596" max="14596" width="1.7109375" style="48" customWidth="1"/>
    <col min="14597" max="14597" width="7.7109375" style="48" customWidth="1"/>
    <col min="14598" max="14598" width="1.7109375" style="48" customWidth="1"/>
    <col min="14599" max="14600" width="14.5703125" style="48" bestFit="1" customWidth="1"/>
    <col min="14601" max="14601" width="9.140625" style="48"/>
    <col min="14602" max="14602" width="13" style="48" bestFit="1" customWidth="1"/>
    <col min="14603" max="14849" width="9.140625" style="48"/>
    <col min="14850" max="14850" width="2" style="48" customWidth="1"/>
    <col min="14851" max="14851" width="60.85546875" style="48" customWidth="1"/>
    <col min="14852" max="14852" width="1.7109375" style="48" customWidth="1"/>
    <col min="14853" max="14853" width="7.7109375" style="48" customWidth="1"/>
    <col min="14854" max="14854" width="1.7109375" style="48" customWidth="1"/>
    <col min="14855" max="14856" width="14.5703125" style="48" bestFit="1" customWidth="1"/>
    <col min="14857" max="14857" width="9.140625" style="48"/>
    <col min="14858" max="14858" width="13" style="48" bestFit="1" customWidth="1"/>
    <col min="14859" max="15105" width="9.140625" style="48"/>
    <col min="15106" max="15106" width="2" style="48" customWidth="1"/>
    <col min="15107" max="15107" width="60.85546875" style="48" customWidth="1"/>
    <col min="15108" max="15108" width="1.7109375" style="48" customWidth="1"/>
    <col min="15109" max="15109" width="7.7109375" style="48" customWidth="1"/>
    <col min="15110" max="15110" width="1.7109375" style="48" customWidth="1"/>
    <col min="15111" max="15112" width="14.5703125" style="48" bestFit="1" customWidth="1"/>
    <col min="15113" max="15113" width="9.140625" style="48"/>
    <col min="15114" max="15114" width="13" style="48" bestFit="1" customWidth="1"/>
    <col min="15115" max="15361" width="9.140625" style="48"/>
    <col min="15362" max="15362" width="2" style="48" customWidth="1"/>
    <col min="15363" max="15363" width="60.85546875" style="48" customWidth="1"/>
    <col min="15364" max="15364" width="1.7109375" style="48" customWidth="1"/>
    <col min="15365" max="15365" width="7.7109375" style="48" customWidth="1"/>
    <col min="15366" max="15366" width="1.7109375" style="48" customWidth="1"/>
    <col min="15367" max="15368" width="14.5703125" style="48" bestFit="1" customWidth="1"/>
    <col min="15369" max="15369" width="9.140625" style="48"/>
    <col min="15370" max="15370" width="13" style="48" bestFit="1" customWidth="1"/>
    <col min="15371" max="15617" width="9.140625" style="48"/>
    <col min="15618" max="15618" width="2" style="48" customWidth="1"/>
    <col min="15619" max="15619" width="60.85546875" style="48" customWidth="1"/>
    <col min="15620" max="15620" width="1.7109375" style="48" customWidth="1"/>
    <col min="15621" max="15621" width="7.7109375" style="48" customWidth="1"/>
    <col min="15622" max="15622" width="1.7109375" style="48" customWidth="1"/>
    <col min="15623" max="15624" width="14.5703125" style="48" bestFit="1" customWidth="1"/>
    <col min="15625" max="15625" width="9.140625" style="48"/>
    <col min="15626" max="15626" width="13" style="48" bestFit="1" customWidth="1"/>
    <col min="15627" max="15873" width="9.140625" style="48"/>
    <col min="15874" max="15874" width="2" style="48" customWidth="1"/>
    <col min="15875" max="15875" width="60.85546875" style="48" customWidth="1"/>
    <col min="15876" max="15876" width="1.7109375" style="48" customWidth="1"/>
    <col min="15877" max="15877" width="7.7109375" style="48" customWidth="1"/>
    <col min="15878" max="15878" width="1.7109375" style="48" customWidth="1"/>
    <col min="15879" max="15880" width="14.5703125" style="48" bestFit="1" customWidth="1"/>
    <col min="15881" max="15881" width="9.140625" style="48"/>
    <col min="15882" max="15882" width="13" style="48" bestFit="1" customWidth="1"/>
    <col min="15883" max="16129" width="9.140625" style="48"/>
    <col min="16130" max="16130" width="2" style="48" customWidth="1"/>
    <col min="16131" max="16131" width="60.85546875" style="48" customWidth="1"/>
    <col min="16132" max="16132" width="1.7109375" style="48" customWidth="1"/>
    <col min="16133" max="16133" width="7.7109375" style="48" customWidth="1"/>
    <col min="16134" max="16134" width="1.7109375" style="48" customWidth="1"/>
    <col min="16135" max="16136" width="14.5703125" style="48" bestFit="1" customWidth="1"/>
    <col min="16137" max="16137" width="9.140625" style="48"/>
    <col min="16138" max="16138" width="13" style="48" bestFit="1" customWidth="1"/>
    <col min="16139" max="16383" width="9.140625" style="48"/>
    <col min="16384" max="16384" width="9.140625" style="48" customWidth="1"/>
  </cols>
  <sheetData>
    <row r="4" spans="1:18">
      <c r="B4" s="492" t="s">
        <v>15121</v>
      </c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18">
      <c r="B5" s="492" t="s">
        <v>15122</v>
      </c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18" ht="31.15" customHeight="1">
      <c r="B6" s="494" t="s">
        <v>15132</v>
      </c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</row>
    <row r="7" spans="1:18" ht="6" customHeight="1">
      <c r="B7" s="106"/>
      <c r="C7" s="87"/>
      <c r="D7" s="390"/>
      <c r="F7" s="87"/>
      <c r="G7" s="87"/>
      <c r="H7" s="87"/>
      <c r="I7" s="87"/>
      <c r="R7" s="87"/>
    </row>
    <row r="8" spans="1:18" s="49" customFormat="1" ht="13.5" thickBot="1">
      <c r="A8" s="48"/>
      <c r="B8" s="109" t="s">
        <v>6075</v>
      </c>
      <c r="C8" s="88"/>
      <c r="D8" s="88"/>
      <c r="F8" s="88"/>
      <c r="G8" s="88" t="s">
        <v>1</v>
      </c>
      <c r="H8" s="88"/>
      <c r="I8" s="107"/>
      <c r="J8" s="88"/>
      <c r="K8" s="108"/>
      <c r="L8" s="108"/>
      <c r="M8" s="108"/>
      <c r="O8" s="108"/>
      <c r="P8" s="108"/>
      <c r="R8" s="88" t="s">
        <v>1</v>
      </c>
    </row>
    <row r="9" spans="1:18" ht="26.25" thickBot="1">
      <c r="B9" s="50"/>
      <c r="C9" s="50"/>
      <c r="D9" s="89" t="s">
        <v>6048</v>
      </c>
      <c r="F9" s="51"/>
      <c r="G9" s="226" t="s">
        <v>14887</v>
      </c>
      <c r="H9" s="90">
        <v>43677</v>
      </c>
      <c r="I9" s="90">
        <v>43708</v>
      </c>
      <c r="J9" s="90">
        <v>43738</v>
      </c>
      <c r="K9" s="90">
        <v>43769</v>
      </c>
      <c r="L9" s="90">
        <v>43799</v>
      </c>
      <c r="M9" s="90">
        <v>43830</v>
      </c>
      <c r="O9" s="447" t="s">
        <v>14886</v>
      </c>
      <c r="P9" s="448">
        <v>2019</v>
      </c>
      <c r="Q9" s="303"/>
      <c r="R9" s="448">
        <v>2018</v>
      </c>
    </row>
    <row r="10" spans="1:18" ht="13.5" thickTop="1">
      <c r="B10" s="91" t="s">
        <v>6049</v>
      </c>
      <c r="C10" s="92"/>
      <c r="D10" s="93">
        <v>18</v>
      </c>
      <c r="F10" s="94"/>
      <c r="G10" s="95">
        <f t="shared" ref="G10:L10" si="0">SUM(G11:G15)</f>
        <v>12391578.640000001</v>
      </c>
      <c r="H10" s="95">
        <f t="shared" ca="1" si="0"/>
        <v>2215004.7399999998</v>
      </c>
      <c r="I10" s="95">
        <f t="shared" ca="1" si="0"/>
        <v>3320820.1499999994</v>
      </c>
      <c r="J10" s="95">
        <f t="shared" ca="1" si="0"/>
        <v>1841096.3900000001</v>
      </c>
      <c r="K10" s="95">
        <f t="shared" ca="1" si="0"/>
        <v>2387177.66</v>
      </c>
      <c r="L10" s="95">
        <f t="shared" ca="1" si="0"/>
        <v>1888099.1099999994</v>
      </c>
      <c r="M10" s="95">
        <f ca="1">SUM(M11:M15)</f>
        <v>1926843.7900000003</v>
      </c>
      <c r="O10" s="378">
        <v>13579041.84</v>
      </c>
      <c r="P10" s="378">
        <v>25970620.480000004</v>
      </c>
      <c r="Q10" s="379"/>
      <c r="R10" s="378">
        <v>27890889.149999999</v>
      </c>
    </row>
    <row r="11" spans="1:18">
      <c r="A11" s="52"/>
      <c r="B11" s="96" t="s">
        <v>6050</v>
      </c>
      <c r="C11" s="97"/>
      <c r="D11" s="93"/>
      <c r="F11" s="98"/>
      <c r="G11" s="98">
        <f>9763125.32+2628453.32</f>
        <v>12391578.640000001</v>
      </c>
      <c r="H11" s="98">
        <f ca="1">SUMIF('LEAD 2019'!$E:$N,DSP!B11,'LEAD 2019'!$I:$I)</f>
        <v>2215004.7399999998</v>
      </c>
      <c r="I11" s="98">
        <f ca="1">SUMIF('LEAD 2019'!$E:$O,DSP!B11,'LEAD 2019'!$K:$K)</f>
        <v>3320820.1499999994</v>
      </c>
      <c r="J11" s="98">
        <f ca="1">SUMIF('LEAD 2019'!$E:$O,DSP!B11,'LEAD 2019'!$M:$M)</f>
        <v>1841096.3900000001</v>
      </c>
      <c r="K11" s="98">
        <f ca="1">SUMIF('LEAD 2019'!$E:$O,DSP!B11,'LEAD 2019'!$O:$O)</f>
        <v>2387177.66</v>
      </c>
      <c r="L11" s="98">
        <f ca="1">SUMIF('LEAD 2019'!$E:$Q,DSP!B11,'LEAD 2019'!$Q:$Q)</f>
        <v>1888099.1099999994</v>
      </c>
      <c r="M11" s="98">
        <f ca="1">SUMIF('LEAD 2019'!$E:$X,DSP!B11,'LEAD 2019'!$S:$S)</f>
        <v>1926843.7900000003</v>
      </c>
      <c r="O11" s="377">
        <v>13579041.84</v>
      </c>
      <c r="P11" s="377">
        <v>25970620.480000004</v>
      </c>
      <c r="Q11" s="379"/>
      <c r="R11" s="377">
        <v>27890889.149999999</v>
      </c>
    </row>
    <row r="12" spans="1:18" ht="12.75" hidden="1" customHeight="1">
      <c r="A12" s="52"/>
      <c r="B12" s="96" t="s">
        <v>6051</v>
      </c>
      <c r="C12" s="97"/>
      <c r="D12" s="93"/>
      <c r="F12" s="98"/>
      <c r="G12" s="98"/>
      <c r="H12" s="98"/>
      <c r="I12" s="98"/>
      <c r="J12" s="98"/>
      <c r="K12" s="98"/>
      <c r="L12" s="98"/>
      <c r="M12" s="98">
        <f ca="1">SUMIF('LEAD 2019'!$E:$X,DSP!B12,'LEAD 2019'!$S:$S)</f>
        <v>0</v>
      </c>
      <c r="O12" s="377"/>
      <c r="P12" s="377"/>
      <c r="Q12" s="379"/>
      <c r="R12" s="377"/>
    </row>
    <row r="13" spans="1:18" ht="12.75" hidden="1" customHeight="1">
      <c r="A13" s="52"/>
      <c r="B13" s="96" t="s">
        <v>6052</v>
      </c>
      <c r="C13" s="97"/>
      <c r="D13" s="93"/>
      <c r="F13" s="98"/>
      <c r="G13" s="98"/>
      <c r="H13" s="98"/>
      <c r="I13" s="98"/>
      <c r="J13" s="98"/>
      <c r="K13" s="98"/>
      <c r="L13" s="98"/>
      <c r="M13" s="98">
        <f ca="1">SUMIF('LEAD 2019'!$E:$X,DSP!B13,'LEAD 2019'!$S:$S)</f>
        <v>0</v>
      </c>
      <c r="O13" s="377"/>
      <c r="P13" s="377"/>
      <c r="Q13" s="379"/>
      <c r="R13" s="377"/>
    </row>
    <row r="14" spans="1:18" ht="12.75" hidden="1" customHeight="1">
      <c r="A14" s="52"/>
      <c r="B14" s="96" t="s">
        <v>6053</v>
      </c>
      <c r="C14" s="97"/>
      <c r="D14" s="93"/>
      <c r="F14" s="98"/>
      <c r="G14" s="98"/>
      <c r="H14" s="98"/>
      <c r="I14" s="98"/>
      <c r="J14" s="98"/>
      <c r="K14" s="98"/>
      <c r="L14" s="98"/>
      <c r="M14" s="98">
        <f ca="1">SUMIF('LEAD 2019'!$E:$X,DSP!B14,'LEAD 2019'!$S:$S)</f>
        <v>0</v>
      </c>
      <c r="O14" s="377"/>
      <c r="P14" s="377"/>
      <c r="Q14" s="379"/>
      <c r="R14" s="377"/>
    </row>
    <row r="15" spans="1:18" ht="12.75" hidden="1" customHeight="1">
      <c r="A15" s="53"/>
      <c r="B15" s="96" t="s">
        <v>6054</v>
      </c>
      <c r="C15" s="97"/>
      <c r="D15" s="93"/>
      <c r="F15" s="98"/>
      <c r="G15" s="98"/>
      <c r="H15" s="98"/>
      <c r="I15" s="98"/>
      <c r="J15" s="98"/>
      <c r="K15" s="98"/>
      <c r="L15" s="98"/>
      <c r="M15" s="98">
        <f ca="1">SUMIF('LEAD 2019'!$E:$X,DSP!B15,'LEAD 2019'!$S:$S)</f>
        <v>0</v>
      </c>
      <c r="O15" s="377"/>
      <c r="P15" s="377"/>
      <c r="Q15" s="379"/>
      <c r="R15" s="377"/>
    </row>
    <row r="16" spans="1:18">
      <c r="B16" s="96"/>
      <c r="C16" s="97"/>
      <c r="D16" s="93"/>
      <c r="F16" s="97"/>
      <c r="G16" s="99"/>
      <c r="H16" s="99"/>
      <c r="I16" s="99"/>
      <c r="J16" s="99"/>
      <c r="K16" s="99"/>
      <c r="L16" s="99"/>
      <c r="M16" s="99"/>
      <c r="O16" s="380"/>
      <c r="P16" s="380"/>
      <c r="Q16" s="379"/>
      <c r="R16" s="380"/>
    </row>
    <row r="17" spans="1:18">
      <c r="B17" s="91" t="s">
        <v>6055</v>
      </c>
      <c r="C17" s="92"/>
      <c r="D17" s="93">
        <v>19</v>
      </c>
      <c r="F17" s="94"/>
      <c r="G17" s="100">
        <f t="shared" ref="G17:L17" si="1">SUM(G18:G21)</f>
        <v>-6926004.8100000005</v>
      </c>
      <c r="H17" s="100">
        <f t="shared" ca="1" si="1"/>
        <v>-1180931.52</v>
      </c>
      <c r="I17" s="100">
        <f t="shared" ca="1" si="1"/>
        <v>-708268.92000000016</v>
      </c>
      <c r="J17" s="100">
        <f t="shared" ca="1" si="1"/>
        <v>-1469119.03</v>
      </c>
      <c r="K17" s="100">
        <f t="shared" ca="1" si="1"/>
        <v>-663417.38</v>
      </c>
      <c r="L17" s="100">
        <f t="shared" ca="1" si="1"/>
        <v>-515013.3800000003</v>
      </c>
      <c r="M17" s="100">
        <f ca="1">SUM(M18:M21)</f>
        <v>-908858.24999999977</v>
      </c>
      <c r="O17" s="381">
        <v>-5445608.4800000004</v>
      </c>
      <c r="P17" s="381">
        <v>-12371613.289999999</v>
      </c>
      <c r="Q17" s="379"/>
      <c r="R17" s="381">
        <v>-18815769.129999999</v>
      </c>
    </row>
    <row r="18" spans="1:18">
      <c r="A18" s="52"/>
      <c r="B18" s="236" t="s">
        <v>6056</v>
      </c>
      <c r="C18" s="97"/>
      <c r="D18" s="93"/>
      <c r="F18" s="98"/>
      <c r="G18" s="98">
        <v>-1963231.72</v>
      </c>
      <c r="H18" s="98">
        <f ca="1">SUMIF('LEAD 2019'!$E:$N,DSP!B18,'LEAD 2019'!$I:$I)</f>
        <v>-769601.7300000001</v>
      </c>
      <c r="I18" s="98">
        <f ca="1">SUMIF('LEAD 2019'!$E:$O,DSP!B18,'LEAD 2019'!$K:$K)</f>
        <v>-689783.92</v>
      </c>
      <c r="J18" s="98">
        <f ca="1">SUMIF('LEAD 2019'!$E:$O,DSP!B18,'LEAD 2019'!$M:$M)</f>
        <v>-659665.04999999993</v>
      </c>
      <c r="K18" s="98">
        <f ca="1">SUMIF('LEAD 2019'!$E:$O,DSP!B18,'LEAD 2019'!$O:$O)</f>
        <v>-691619.2300000001</v>
      </c>
      <c r="L18" s="98">
        <f ca="1">SUMIF('LEAD 2019'!$E:$Q,DSP!B18,'LEAD 2019'!$Q:$Q)</f>
        <v>-555569.05000000005</v>
      </c>
      <c r="M18" s="98">
        <f ca="1">SUMIF('LEAD 2019'!$E:$X,DSP!B18,'LEAD 2019'!$S:$S)</f>
        <v>-554833.69999999995</v>
      </c>
      <c r="O18" s="377">
        <v>-3921072.6800000006</v>
      </c>
      <c r="P18" s="377">
        <v>-8047432.0999999996</v>
      </c>
      <c r="Q18" s="379"/>
      <c r="R18" s="377">
        <v>-7359684.5199999996</v>
      </c>
    </row>
    <row r="19" spans="1:18">
      <c r="A19" s="52"/>
      <c r="B19" s="96" t="s">
        <v>6057</v>
      </c>
      <c r="C19" s="97"/>
      <c r="D19" s="93"/>
      <c r="F19" s="98"/>
      <c r="G19" s="98">
        <v>-247225.13</v>
      </c>
      <c r="H19" s="98">
        <f ca="1">SUMIF('LEAD 2019'!$E:$N,DSP!B19,'LEAD 2019'!$I:$I)</f>
        <v>-46899.31</v>
      </c>
      <c r="I19" s="98">
        <f ca="1">SUMIF('LEAD 2019'!$E:$O,DSP!B19,'LEAD 2019'!$K:$K)</f>
        <v>-44970.89</v>
      </c>
      <c r="J19" s="98">
        <f ca="1">SUMIF('LEAD 2019'!$E:$O,DSP!B19,'LEAD 2019'!$M:$M)</f>
        <v>-42236.37999999999</v>
      </c>
      <c r="K19" s="98">
        <f ca="1">SUMIF('LEAD 2019'!$E:$O,DSP!B19,'LEAD 2019'!$O:$O)</f>
        <v>-43541.930000000022</v>
      </c>
      <c r="L19" s="98">
        <f ca="1">SUMIF('LEAD 2019'!$E:$Q,DSP!B19,'LEAD 2019'!$Q:$Q)</f>
        <v>-42329.06</v>
      </c>
      <c r="M19" s="98">
        <f ca="1">SUMIF('LEAD 2019'!$E:$X,DSP!B19,'LEAD 2019'!$S:$S)</f>
        <v>-38690.669999999984</v>
      </c>
      <c r="O19" s="377">
        <v>-258668.24</v>
      </c>
      <c r="P19" s="377">
        <v>-505893.37</v>
      </c>
      <c r="Q19" s="379"/>
      <c r="R19" s="377">
        <v>-428221.42</v>
      </c>
    </row>
    <row r="20" spans="1:18" ht="12.75" hidden="1" customHeight="1">
      <c r="A20" s="52"/>
      <c r="B20" s="96" t="s">
        <v>6054</v>
      </c>
      <c r="C20" s="97"/>
      <c r="D20" s="93"/>
      <c r="F20" s="98"/>
      <c r="G20" s="98"/>
      <c r="H20" s="98">
        <f ca="1">SUMIF('LEAD 2019'!$E:$N,DSP!B20,'LEAD 2019'!$I:$I)</f>
        <v>0</v>
      </c>
      <c r="I20" s="98">
        <f ca="1">SUMIF('LEAD 2019'!$E:$O,DSP!B20,'LEAD 2019'!$K:$K)</f>
        <v>0</v>
      </c>
      <c r="J20" s="98">
        <f ca="1">SUMIF('LEAD 2019'!$E:$O,DSP!B20,'LEAD 2019'!$M:$M)</f>
        <v>0</v>
      </c>
      <c r="K20" s="98">
        <f ca="1">SUMIF('LEAD 2019'!$E:$O,DSP!B20,'LEAD 2019'!$O:$O)</f>
        <v>0</v>
      </c>
      <c r="L20" s="98">
        <f ca="1">SUMIF('LEAD 2019'!$E:$Q,DSP!B20,'LEAD 2019'!$Q:$Q)</f>
        <v>0</v>
      </c>
      <c r="M20" s="98">
        <f ca="1">SUMIF('LEAD 2019'!$E:$X,DSP!B20,'LEAD 2019'!$S:$S)</f>
        <v>0</v>
      </c>
      <c r="O20" s="377">
        <v>0</v>
      </c>
      <c r="P20" s="377">
        <v>0</v>
      </c>
      <c r="Q20" s="379"/>
      <c r="R20" s="377"/>
    </row>
    <row r="21" spans="1:18">
      <c r="A21" s="52"/>
      <c r="B21" s="96" t="s">
        <v>6058</v>
      </c>
      <c r="C21" s="97"/>
      <c r="D21" s="93"/>
      <c r="F21" s="98"/>
      <c r="G21" s="98">
        <f>-4615854.37-99693.59</f>
        <v>-4715547.96</v>
      </c>
      <c r="H21" s="98">
        <f ca="1">SUMIF('LEAD 2019'!$E:$N,DSP!B21,'LEAD 2019'!$I:$I)</f>
        <v>-364430.47999999992</v>
      </c>
      <c r="I21" s="98">
        <f ca="1">SUMIF('LEAD 2019'!$E:$O,DSP!B21,'LEAD 2019'!$K:$K)</f>
        <v>26485.889999999948</v>
      </c>
      <c r="J21" s="98">
        <f ca="1">SUMIF('LEAD 2019'!$E:$O,DSP!B21,'LEAD 2019'!$M:$M)</f>
        <v>-767217.60000000009</v>
      </c>
      <c r="K21" s="98">
        <f ca="1">SUMIF('LEAD 2019'!$E:$O,DSP!B21,'LEAD 2019'!$O:$O)</f>
        <v>71743.780000000144</v>
      </c>
      <c r="L21" s="98">
        <f ca="1">SUMIF('LEAD 2019'!$E:$Q,DSP!B21,'LEAD 2019'!$Q:$Q)</f>
        <v>82884.729999999807</v>
      </c>
      <c r="M21" s="98">
        <f ca="1">SUMIF('LEAD 2019'!$E:$X,DSP!B21,'LEAD 2019'!$S:$S)</f>
        <v>-315333.87999999989</v>
      </c>
      <c r="O21" s="377">
        <v>-1265867.5599999998</v>
      </c>
      <c r="P21" s="377">
        <v>-3818287.8199999994</v>
      </c>
      <c r="Q21" s="379"/>
      <c r="R21" s="377">
        <v>-11027863.189999999</v>
      </c>
    </row>
    <row r="22" spans="1:18">
      <c r="A22" s="54"/>
      <c r="B22" s="96"/>
      <c r="C22" s="101"/>
      <c r="D22" s="392"/>
      <c r="F22" s="98"/>
      <c r="G22" s="98"/>
      <c r="H22" s="98"/>
      <c r="I22" s="98"/>
      <c r="J22" s="98"/>
      <c r="K22" s="98"/>
      <c r="L22" s="98"/>
      <c r="M22" s="98"/>
      <c r="O22" s="377"/>
      <c r="P22" s="377"/>
      <c r="Q22" s="379"/>
      <c r="R22" s="377"/>
    </row>
    <row r="23" spans="1:18">
      <c r="B23" s="91" t="s">
        <v>6059</v>
      </c>
      <c r="C23" s="92"/>
      <c r="D23" s="93"/>
      <c r="F23" s="94"/>
      <c r="G23" s="100">
        <f t="shared" ref="G23:L23" si="2">G10+G17</f>
        <v>5465573.8300000001</v>
      </c>
      <c r="H23" s="100">
        <f t="shared" ca="1" si="2"/>
        <v>1034073.2199999997</v>
      </c>
      <c r="I23" s="100">
        <f t="shared" ca="1" si="2"/>
        <v>2612551.2299999995</v>
      </c>
      <c r="J23" s="100">
        <f t="shared" ca="1" si="2"/>
        <v>371977.3600000001</v>
      </c>
      <c r="K23" s="100">
        <f t="shared" ca="1" si="2"/>
        <v>1723760.2800000003</v>
      </c>
      <c r="L23" s="100">
        <f t="shared" ca="1" si="2"/>
        <v>1373085.7299999991</v>
      </c>
      <c r="M23" s="100">
        <f ca="1">M10+M17</f>
        <v>1017985.5400000005</v>
      </c>
      <c r="O23" s="381">
        <v>8133433.3599999994</v>
      </c>
      <c r="P23" s="381">
        <v>13599007.190000005</v>
      </c>
      <c r="Q23" s="379"/>
      <c r="R23" s="381">
        <v>9075120.0199999996</v>
      </c>
    </row>
    <row r="24" spans="1:18">
      <c r="B24" s="96"/>
      <c r="C24" s="92"/>
      <c r="D24" s="93"/>
      <c r="F24" s="94"/>
      <c r="G24" s="94"/>
      <c r="H24" s="94"/>
      <c r="I24" s="94"/>
      <c r="J24" s="94"/>
      <c r="K24" s="94"/>
      <c r="L24" s="94"/>
      <c r="M24" s="94"/>
      <c r="O24" s="382"/>
      <c r="P24" s="382"/>
      <c r="Q24" s="379"/>
      <c r="R24" s="382"/>
    </row>
    <row r="25" spans="1:18">
      <c r="B25" s="91" t="s">
        <v>6060</v>
      </c>
      <c r="C25" s="92"/>
      <c r="D25" s="93"/>
      <c r="F25" s="94"/>
      <c r="G25" s="100">
        <f t="shared" ref="G25:M25" si="3">SUM(G26:G32)</f>
        <v>-2022776.7999999993</v>
      </c>
      <c r="H25" s="100">
        <f t="shared" ca="1" si="3"/>
        <v>-180329.01999999996</v>
      </c>
      <c r="I25" s="100">
        <f t="shared" ca="1" si="3"/>
        <v>-464275.41000000003</v>
      </c>
      <c r="J25" s="100">
        <f t="shared" ca="1" si="3"/>
        <v>-493049.64000000054</v>
      </c>
      <c r="K25" s="100">
        <f t="shared" ca="1" si="3"/>
        <v>-423380.29000000033</v>
      </c>
      <c r="L25" s="100">
        <f t="shared" ca="1" si="3"/>
        <v>-541103.33000000007</v>
      </c>
      <c r="M25" s="100">
        <f t="shared" ca="1" si="3"/>
        <v>-279619.0499999997</v>
      </c>
      <c r="O25" s="381">
        <v>-2381756.7399999993</v>
      </c>
      <c r="P25" s="381">
        <v>-4404533.5400000028</v>
      </c>
      <c r="Q25" s="379"/>
      <c r="R25" s="381">
        <v>-4141467.3199999994</v>
      </c>
    </row>
    <row r="26" spans="1:18">
      <c r="A26" s="52"/>
      <c r="B26" s="96" t="s">
        <v>6061</v>
      </c>
      <c r="C26" s="97"/>
      <c r="D26" s="93">
        <v>20</v>
      </c>
      <c r="F26" s="98"/>
      <c r="G26" s="102">
        <v>5602920.2400000002</v>
      </c>
      <c r="H26" s="98">
        <f ca="1">SUMIF('LEAD 2019'!$E:$N,DSP!B26,'LEAD 2019'!$I:$I)</f>
        <v>997032.94000000041</v>
      </c>
      <c r="I26" s="98">
        <f ca="1">SUMIF('LEAD 2019'!$E:$O,DSP!B26,'LEAD 2019'!$K:$K)</f>
        <v>1052966.53</v>
      </c>
      <c r="J26" s="98">
        <f ca="1">SUMIF('LEAD 2019'!$E:$O,DSP!B26,'LEAD 2019'!$M:$M)</f>
        <v>998070.05999999994</v>
      </c>
      <c r="K26" s="98">
        <f ca="1">SUMIF('LEAD 2019'!$E:$O,DSP!B26,'LEAD 2019'!$O:$O)</f>
        <v>1069031.7999999996</v>
      </c>
      <c r="L26" s="98">
        <f ca="1">SUMIF('LEAD 2019'!$E:$Q,DSP!B26,'LEAD 2019'!$Q:$Q)</f>
        <v>1042324.9500000002</v>
      </c>
      <c r="M26" s="98">
        <f ca="1">SUMIF('LEAD 2019'!$E:$X,DSP!B26,'LEAD 2019'!$S:$S)</f>
        <v>1087274.1000000001</v>
      </c>
      <c r="O26" s="377">
        <v>6246700.3800000008</v>
      </c>
      <c r="P26" s="377">
        <v>11849620.620000001</v>
      </c>
      <c r="Q26" s="379"/>
      <c r="R26" s="383">
        <v>9556744.9399999995</v>
      </c>
    </row>
    <row r="27" spans="1:18">
      <c r="B27" s="96" t="s">
        <v>6062</v>
      </c>
      <c r="C27" s="97"/>
      <c r="D27" s="93">
        <v>21</v>
      </c>
      <c r="F27" s="98"/>
      <c r="G27" s="102">
        <v>-5399593.1200000001</v>
      </c>
      <c r="H27" s="98">
        <f ca="1">SUMIF('LEAD 2019'!$E:$N,DSP!B27,'LEAD 2019'!$I:$I)</f>
        <v>-1030491.2400000002</v>
      </c>
      <c r="I27" s="98">
        <f ca="1">SUMIF('LEAD 2019'!$E:$O,DSP!B27,'LEAD 2019'!$K:$K)</f>
        <v>-1081817.3999999999</v>
      </c>
      <c r="J27" s="98">
        <f ca="1">SUMIF('LEAD 2019'!$E:$O,DSP!B27,'LEAD 2019'!$M:$M)</f>
        <v>-1090326.5699999998</v>
      </c>
      <c r="K27" s="98">
        <f ca="1">SUMIF('LEAD 2019'!$E:$O,DSP!B27,'LEAD 2019'!$O:$O)</f>
        <v>-1111976.1299999999</v>
      </c>
      <c r="L27" s="98">
        <f ca="1">SUMIF('LEAD 2019'!$E:$Q,DSP!B27,'LEAD 2019'!$Q:$Q)</f>
        <v>-1173808.26</v>
      </c>
      <c r="M27" s="98">
        <f ca="1">SUMIF('LEAD 2019'!$E:$X,DSP!B27,'LEAD 2019'!$S:$S)</f>
        <v>-1088887.1499999999</v>
      </c>
      <c r="O27" s="377">
        <v>-6577306.75</v>
      </c>
      <c r="P27" s="377">
        <v>-12950546.080000002</v>
      </c>
      <c r="Q27" s="379"/>
      <c r="R27" s="383">
        <v>-11789277.870000001</v>
      </c>
    </row>
    <row r="28" spans="1:18">
      <c r="A28" s="52"/>
      <c r="B28" s="96" t="s">
        <v>6063</v>
      </c>
      <c r="C28" s="97"/>
      <c r="D28" s="93">
        <v>22</v>
      </c>
      <c r="E28" s="74"/>
      <c r="F28" s="98"/>
      <c r="G28" s="102">
        <v>-6283797.75</v>
      </c>
      <c r="H28" s="98">
        <f ca="1">SUMIF('LEAD 2019'!$E:$N,DSP!B28,'LEAD 2019'!$I:$I)</f>
        <v>-826598.92</v>
      </c>
      <c r="I28" s="98">
        <f ca="1">SUMIF('LEAD 2019'!$E:$O,DSP!B28,'LEAD 2019'!$K:$K)</f>
        <v>-978695.64000000025</v>
      </c>
      <c r="J28" s="98">
        <f ca="1">SUMIF('LEAD 2019'!$E:$O,DSP!B28,'LEAD 2019'!$M:$M)</f>
        <v>-870198.99000000034</v>
      </c>
      <c r="K28" s="98">
        <f ca="1">SUMIF('LEAD 2019'!$E:$O,DSP!B28,'LEAD 2019'!$O:$O)</f>
        <v>-863727.89000000013</v>
      </c>
      <c r="L28" s="98">
        <f ca="1">SUMIF('LEAD 2019'!$E:$Q,DSP!B28,'LEAD 2019'!$Q:$Q)</f>
        <v>-796561.03000000026</v>
      </c>
      <c r="M28" s="98">
        <f ca="1">SUMIF('LEAD 2019'!$E:$X,DSP!B28,'LEAD 2019'!$S:$S)</f>
        <v>-834343.85000000009</v>
      </c>
      <c r="N28" s="74"/>
      <c r="O28" s="377">
        <v>-5170126.32</v>
      </c>
      <c r="P28" s="377">
        <v>-10177998.330000002</v>
      </c>
      <c r="Q28" s="379"/>
      <c r="R28" s="383">
        <v>-8567121.709999999</v>
      </c>
    </row>
    <row r="29" spans="1:18">
      <c r="A29" s="52"/>
      <c r="B29" s="96" t="s">
        <v>6064</v>
      </c>
      <c r="C29" s="97"/>
      <c r="D29" s="93"/>
      <c r="F29" s="98"/>
      <c r="G29" s="102">
        <v>-79539.16</v>
      </c>
      <c r="H29" s="98">
        <f ca="1">SUMIF('LEAD 2019'!$E:$N,DSP!B29,'LEAD 2019'!$I:$I)</f>
        <v>-22320.560000000001</v>
      </c>
      <c r="I29" s="98">
        <f ca="1">SUMIF('LEAD 2019'!$E:$O,DSP!B29,'LEAD 2019'!$K:$K)</f>
        <v>-27057.01</v>
      </c>
      <c r="J29" s="98">
        <f ca="1">SUMIF('LEAD 2019'!$E:$O,DSP!B29,'LEAD 2019'!$M:$M)</f>
        <v>-23450.170000000002</v>
      </c>
      <c r="K29" s="98">
        <f ca="1">SUMIF('LEAD 2019'!$E:$O,DSP!B29,'LEAD 2019'!$O:$O)</f>
        <v>-39197.119999999995</v>
      </c>
      <c r="L29" s="98">
        <f ca="1">SUMIF('LEAD 2019'!$E:$Q,DSP!B29,'LEAD 2019'!$Q:$Q)</f>
        <v>-17905.39</v>
      </c>
      <c r="M29" s="98">
        <f ca="1">SUMIF('LEAD 2019'!$E:$X,DSP!B29,'LEAD 2019'!$S:$S)</f>
        <v>-29141.589999999989</v>
      </c>
      <c r="O29" s="377">
        <v>-159071.84</v>
      </c>
      <c r="P29" s="377">
        <v>-334487.30000000005</v>
      </c>
      <c r="Q29" s="379"/>
      <c r="R29" s="383">
        <v>-262111.69999999998</v>
      </c>
    </row>
    <row r="30" spans="1:18">
      <c r="A30" s="53"/>
      <c r="B30" s="96" t="s">
        <v>6065</v>
      </c>
      <c r="C30" s="97"/>
      <c r="D30" s="93"/>
      <c r="F30" s="98"/>
      <c r="G30" s="102">
        <v>4554089.67</v>
      </c>
      <c r="H30" s="98">
        <f ca="1">SUMIF('LEAD 2019'!$E:$N,DSP!B30,'LEAD 2019'!$I:$I)</f>
        <v>841448.34</v>
      </c>
      <c r="I30" s="98">
        <f ca="1">SUMIF('LEAD 2019'!$E:$O,DSP!B30,'LEAD 2019'!$K:$K)</f>
        <v>743783.9800000001</v>
      </c>
      <c r="J30" s="98">
        <f ca="1">SUMIF('LEAD 2019'!$E:$O,DSP!B30,'LEAD 2019'!$M:$M)</f>
        <v>671316.43999999971</v>
      </c>
      <c r="K30" s="98">
        <f ca="1">SUMIF('LEAD 2019'!$E:$O,DSP!B30,'LEAD 2019'!$O:$O)</f>
        <v>684034.14000000013</v>
      </c>
      <c r="L30" s="98">
        <f ca="1">SUMIF('LEAD 2019'!$E:$Q,DSP!B30,'LEAD 2019'!$Q:$Q)</f>
        <v>544338.46</v>
      </c>
      <c r="M30" s="98">
        <f ca="1">SUMIF('LEAD 2019'!$E:$X,DSP!B30,'LEAD 2019'!$S:$S)</f>
        <v>520506.28000000026</v>
      </c>
      <c r="O30" s="377">
        <v>4005427.64</v>
      </c>
      <c r="P30" s="377">
        <v>8559517.3100000005</v>
      </c>
      <c r="Q30" s="379"/>
      <c r="R30" s="383">
        <v>8076994.9100000001</v>
      </c>
    </row>
    <row r="31" spans="1:18">
      <c r="A31" s="52"/>
      <c r="B31" s="96" t="s">
        <v>6066</v>
      </c>
      <c r="C31" s="97"/>
      <c r="D31" s="93">
        <v>23</v>
      </c>
      <c r="F31" s="98"/>
      <c r="G31" s="102">
        <f>10779603.96-G30-G26</f>
        <v>622594.05000000075</v>
      </c>
      <c r="H31" s="98">
        <f ca="1">SUMIF('LEAD 2019'!$E:$N,DSP!B31,'LEAD 2019'!$I:$I)</f>
        <v>51257.87</v>
      </c>
      <c r="I31" s="98">
        <f ca="1">SUMIF('LEAD 2019'!$E:$O,DSP!B31,'LEAD 2019'!$K:$K)</f>
        <v>26251.989999999998</v>
      </c>
      <c r="J31" s="98">
        <f ca="1">SUMIF('LEAD 2019'!$E:$O,DSP!B31,'LEAD 2019'!$M:$M)</f>
        <v>24070.42</v>
      </c>
      <c r="K31" s="98">
        <f ca="1">SUMIF('LEAD 2019'!$E:$O,DSP!B31,'LEAD 2019'!$O:$O)</f>
        <v>8908.3800000000028</v>
      </c>
      <c r="L31" s="98">
        <f ca="1">SUMIF('LEAD 2019'!$E:$Q,DSP!B31,'LEAD 2019'!$Q:$Q)</f>
        <v>13206.689999999993</v>
      </c>
      <c r="M31" s="98">
        <f ca="1">SUMIF('LEAD 2019'!$E:$X,DSP!B31,'LEAD 2019'!$S:$S)</f>
        <v>274178.89999999997</v>
      </c>
      <c r="O31" s="377">
        <v>397874.24999999994</v>
      </c>
      <c r="P31" s="377">
        <v>1020468.3</v>
      </c>
      <c r="Q31" s="379"/>
      <c r="R31" s="383">
        <v>845514.06</v>
      </c>
    </row>
    <row r="32" spans="1:18">
      <c r="A32" s="52"/>
      <c r="B32" s="96" t="s">
        <v>6067</v>
      </c>
      <c r="C32" s="97"/>
      <c r="D32" s="93">
        <v>24</v>
      </c>
      <c r="F32" s="98"/>
      <c r="G32" s="102">
        <v>-1039450.73</v>
      </c>
      <c r="H32" s="98">
        <f ca="1">SUMIF('LEAD 2019'!$E:$N,DSP!B32,'LEAD 2019'!$I:$I)</f>
        <v>-190657.45</v>
      </c>
      <c r="I32" s="98">
        <f ca="1">SUMIF('LEAD 2019'!$E:$O,DSP!B32,'LEAD 2019'!$K:$K)</f>
        <v>-199707.86000000002</v>
      </c>
      <c r="J32" s="98">
        <f ca="1">SUMIF('LEAD 2019'!$E:$O,DSP!B32,'LEAD 2019'!$M:$M)</f>
        <v>-202530.82999999996</v>
      </c>
      <c r="K32" s="98">
        <f ca="1">SUMIF('LEAD 2019'!$E:$O,DSP!B32,'LEAD 2019'!$O:$O)</f>
        <v>-170453.47000000003</v>
      </c>
      <c r="L32" s="98">
        <f ca="1">SUMIF('LEAD 2019'!$E:$Q,DSP!B32,'LEAD 2019'!$Q:$Q)</f>
        <v>-152698.75</v>
      </c>
      <c r="M32" s="98">
        <f ca="1">SUMIF('LEAD 2019'!$E:$X,DSP!B32,'LEAD 2019'!$S:$S)</f>
        <v>-209205.74000000002</v>
      </c>
      <c r="O32" s="377">
        <v>-1125254.1000000001</v>
      </c>
      <c r="P32" s="377">
        <v>-2371108.06</v>
      </c>
      <c r="Q32" s="379"/>
      <c r="R32" s="383">
        <v>-2002209.95</v>
      </c>
    </row>
    <row r="33" spans="1:18">
      <c r="B33" s="96"/>
      <c r="C33" s="97"/>
      <c r="D33" s="93"/>
      <c r="F33" s="97"/>
      <c r="G33" s="97"/>
      <c r="H33" s="97"/>
      <c r="I33" s="97"/>
      <c r="J33" s="97"/>
      <c r="K33" s="97"/>
      <c r="L33" s="97"/>
      <c r="M33" s="97"/>
      <c r="O33" s="380"/>
      <c r="P33" s="380"/>
      <c r="Q33" s="379"/>
      <c r="R33" s="380"/>
    </row>
    <row r="34" spans="1:18">
      <c r="B34" s="91" t="s">
        <v>6068</v>
      </c>
      <c r="C34" s="92"/>
      <c r="D34" s="93"/>
      <c r="F34" s="94"/>
      <c r="G34" s="100">
        <f t="shared" ref="G34:M34" si="4">G23+G25</f>
        <v>3442797.0300000007</v>
      </c>
      <c r="H34" s="100">
        <f t="shared" ca="1" si="4"/>
        <v>853744.19999999972</v>
      </c>
      <c r="I34" s="100">
        <f t="shared" ca="1" si="4"/>
        <v>2148275.8199999994</v>
      </c>
      <c r="J34" s="100">
        <f t="shared" ca="1" si="4"/>
        <v>-121072.28000000044</v>
      </c>
      <c r="K34" s="100">
        <f t="shared" ca="1" si="4"/>
        <v>1300379.99</v>
      </c>
      <c r="L34" s="100">
        <f t="shared" ca="1" si="4"/>
        <v>831982.39999999898</v>
      </c>
      <c r="M34" s="100">
        <f t="shared" ca="1" si="4"/>
        <v>738366.49000000081</v>
      </c>
      <c r="O34" s="381">
        <v>5751676.6200000001</v>
      </c>
      <c r="P34" s="381">
        <v>9194473.6500000022</v>
      </c>
      <c r="Q34" s="379"/>
      <c r="R34" s="381">
        <v>4933652.7</v>
      </c>
    </row>
    <row r="35" spans="1:18">
      <c r="B35" s="96"/>
      <c r="C35" s="97"/>
      <c r="D35" s="93"/>
      <c r="F35" s="97"/>
      <c r="G35" s="97"/>
      <c r="H35" s="97"/>
      <c r="I35" s="97"/>
      <c r="J35" s="97"/>
      <c r="K35" s="97"/>
      <c r="L35" s="97"/>
      <c r="M35" s="97"/>
      <c r="O35" s="380"/>
      <c r="P35" s="380"/>
      <c r="Q35" s="379"/>
      <c r="R35" s="380"/>
    </row>
    <row r="36" spans="1:18">
      <c r="A36" s="52"/>
      <c r="B36" s="96" t="s">
        <v>6069</v>
      </c>
      <c r="C36" s="92"/>
      <c r="D36" s="93">
        <v>25</v>
      </c>
      <c r="F36" s="94"/>
      <c r="G36" s="98">
        <v>-467.32</v>
      </c>
      <c r="H36" s="98">
        <f ca="1">SUMIF('LEAD 2019'!$E:$N,DSP!B36,'LEAD 2019'!$I:$I)</f>
        <v>-172000</v>
      </c>
      <c r="I36" s="98">
        <f ca="1">SUMIF('LEAD 2019'!$E:$O,DSP!B36,'LEAD 2019'!$K:$K)</f>
        <v>15573.880000000001</v>
      </c>
      <c r="J36" s="98">
        <f ca="1">SUMIF('LEAD 2019'!$E:$O,DSP!B36,'LEAD 2019'!$M:$M)</f>
        <v>-98500</v>
      </c>
      <c r="K36" s="98">
        <f ca="1">SUMIF('LEAD 2019'!$E:$O,DSP!B36,'LEAD 2019'!$O:$O)</f>
        <v>-95544.58</v>
      </c>
      <c r="L36" s="98">
        <f ca="1">SUMIF('LEAD 2019'!$E:$Q,DSP!B36,'LEAD 2019'!$Q:$Q)</f>
        <v>-276520</v>
      </c>
      <c r="M36" s="98">
        <f ca="1">SUMIF('LEAD 2019'!$E:$X,DSP!B36,'LEAD 2019'!$S:$S)</f>
        <v>41508.049999999959</v>
      </c>
      <c r="O36" s="377">
        <v>-585482.65</v>
      </c>
      <c r="P36" s="377">
        <v>-585949.97</v>
      </c>
      <c r="Q36" s="379"/>
      <c r="R36" s="377">
        <v>-164106.58000000002</v>
      </c>
    </row>
    <row r="37" spans="1:18">
      <c r="B37" s="96"/>
      <c r="C37" s="97"/>
      <c r="D37" s="93"/>
      <c r="F37" s="97"/>
      <c r="G37" s="92"/>
      <c r="H37" s="97"/>
      <c r="I37" s="97"/>
      <c r="J37" s="97"/>
      <c r="K37" s="97"/>
      <c r="L37" s="97"/>
      <c r="M37" s="97"/>
      <c r="O37" s="380"/>
      <c r="P37" s="380"/>
      <c r="Q37" s="379"/>
      <c r="R37" s="384"/>
    </row>
    <row r="38" spans="1:18">
      <c r="B38" s="91" t="s">
        <v>15129</v>
      </c>
      <c r="C38" s="92"/>
      <c r="D38" s="93"/>
      <c r="F38" s="94"/>
      <c r="G38" s="100">
        <f t="shared" ref="G38:L38" si="5">G34+G36</f>
        <v>3442329.7100000009</v>
      </c>
      <c r="H38" s="100">
        <f t="shared" ca="1" si="5"/>
        <v>681744.19999999972</v>
      </c>
      <c r="I38" s="100">
        <f t="shared" ca="1" si="5"/>
        <v>2163849.6999999993</v>
      </c>
      <c r="J38" s="100">
        <f t="shared" ca="1" si="5"/>
        <v>-219572.28000000044</v>
      </c>
      <c r="K38" s="100">
        <f t="shared" ca="1" si="5"/>
        <v>1204835.4099999999</v>
      </c>
      <c r="L38" s="100">
        <f t="shared" ca="1" si="5"/>
        <v>555462.39999999898</v>
      </c>
      <c r="M38" s="100">
        <f ca="1">M34+M36</f>
        <v>779874.54000000074</v>
      </c>
      <c r="O38" s="381">
        <v>5166193.97</v>
      </c>
      <c r="P38" s="381">
        <v>8608523.6800000016</v>
      </c>
      <c r="Q38" s="379"/>
      <c r="R38" s="381">
        <v>4769546.12</v>
      </c>
    </row>
    <row r="39" spans="1:18">
      <c r="B39" s="96"/>
      <c r="C39" s="97"/>
      <c r="D39" s="93"/>
      <c r="F39" s="97"/>
      <c r="G39" s="103"/>
      <c r="H39" s="103"/>
      <c r="I39" s="103"/>
      <c r="J39" s="103"/>
      <c r="K39" s="103"/>
      <c r="L39" s="103"/>
      <c r="M39" s="103"/>
      <c r="O39" s="385"/>
      <c r="P39" s="385"/>
      <c r="Q39" s="379"/>
      <c r="R39" s="385"/>
    </row>
    <row r="40" spans="1:18">
      <c r="B40" s="96" t="s">
        <v>6070</v>
      </c>
      <c r="C40" s="97"/>
      <c r="D40" s="93"/>
      <c r="F40" s="97"/>
      <c r="G40" s="102">
        <v>-111688.88</v>
      </c>
      <c r="H40" s="98">
        <f ca="1">SUMIF('LEAD 2019'!$E:$N,DSP!B40,'LEAD 2019'!$I:$I)</f>
        <v>0</v>
      </c>
      <c r="I40" s="98">
        <f ca="1">SUMIF('LEAD 2019'!$E:$O,DSP!B40,'LEAD 2019'!$K:$K)</f>
        <v>0</v>
      </c>
      <c r="J40" s="98">
        <f ca="1">SUMIF('LEAD 2019'!$E:$O,DSP!B40,'LEAD 2019'!$M:$M)</f>
        <v>-42253.38</v>
      </c>
      <c r="K40" s="98">
        <f ca="1">SUMIF('LEAD 2019'!$E:$O,DSP!B40,'LEAD 2019'!$O:$O)</f>
        <v>0</v>
      </c>
      <c r="L40" s="98">
        <f ca="1">SUMIF('LEAD 2019'!$E:$Q,DSP!B40,'LEAD 2019'!$Q:$Q)</f>
        <v>0</v>
      </c>
      <c r="M40" s="98">
        <f ca="1">SUMIF('LEAD 2019'!$E:$X,DSP!B40,'LEAD 2019'!$S:$S)</f>
        <v>-51529.799999999996</v>
      </c>
      <c r="O40" s="377">
        <v>-93783.18</v>
      </c>
      <c r="P40" s="377">
        <v>-205472.06</v>
      </c>
      <c r="Q40" s="379"/>
      <c r="R40" s="383">
        <v>-143627.78</v>
      </c>
    </row>
    <row r="41" spans="1:18">
      <c r="A41" s="52"/>
      <c r="B41" s="96" t="s">
        <v>6071</v>
      </c>
      <c r="C41" s="97"/>
      <c r="D41" s="93"/>
      <c r="F41" s="98"/>
      <c r="G41" s="102">
        <v>-74213.33</v>
      </c>
      <c r="H41" s="98">
        <f ca="1">SUMIF('LEAD 2019'!$E:$N,DSP!B41,'LEAD 2019'!$I:$I)</f>
        <v>0</v>
      </c>
      <c r="I41" s="98">
        <f ca="1">SUMIF('LEAD 2019'!$E:$O,DSP!B41,'LEAD 2019'!$K:$K)</f>
        <v>0</v>
      </c>
      <c r="J41" s="98">
        <f ca="1">SUMIF('LEAD 2019'!$E:$O,DSP!B41,'LEAD 2019'!$M:$M)</f>
        <v>-28952.03</v>
      </c>
      <c r="K41" s="98">
        <f ca="1">SUMIF('LEAD 2019'!$E:$O,DSP!B41,'LEAD 2019'!$O:$O)</f>
        <v>0</v>
      </c>
      <c r="L41" s="98">
        <f ca="1">SUMIF('LEAD 2019'!$E:$Q,DSP!B41,'LEAD 2019'!$Q:$Q)</f>
        <v>0</v>
      </c>
      <c r="M41" s="98">
        <f ca="1">SUMIF('LEAD 2019'!$E:$X,DSP!B41,'LEAD 2019'!$S:$S)</f>
        <v>-34517.880000000005</v>
      </c>
      <c r="O41" s="377">
        <v>-63469.91</v>
      </c>
      <c r="P41" s="377">
        <v>-137683.24</v>
      </c>
      <c r="Q41" s="379"/>
      <c r="R41" s="383">
        <v>-113986.9</v>
      </c>
    </row>
    <row r="42" spans="1:18">
      <c r="B42" s="96" t="s">
        <v>6072</v>
      </c>
      <c r="C42" s="104"/>
      <c r="D42" s="393"/>
      <c r="F42" s="105"/>
      <c r="G42" s="102">
        <v>-164512.98000000001</v>
      </c>
      <c r="H42" s="98">
        <f ca="1">SUMIF('LEAD 2019'!$E:$N,DSP!B42,'LEAD 2019'!$I:$I)</f>
        <v>-30359.38</v>
      </c>
      <c r="I42" s="98">
        <f ca="1">SUMIF('LEAD 2019'!$E:$O,DSP!B42,'LEAD 2019'!$K:$K)</f>
        <v>-45771.06</v>
      </c>
      <c r="J42" s="98">
        <f ca="1">SUMIF('LEAD 2019'!$E:$O,DSP!B42,'LEAD 2019'!$M:$M)</f>
        <v>-52665.289999999994</v>
      </c>
      <c r="K42" s="98">
        <f ca="1">SUMIF('LEAD 2019'!$E:$O,DSP!B42,'LEAD 2019'!$O:$O)</f>
        <v>-46243.660000000018</v>
      </c>
      <c r="L42" s="98">
        <f ca="1">SUMIF('LEAD 2019'!$E:$Q,DSP!B42,'LEAD 2019'!$Q:$Q)</f>
        <v>-48988.849999999977</v>
      </c>
      <c r="M42" s="98">
        <f ca="1">SUMIF('LEAD 2019'!$E:$X,DSP!B42,'LEAD 2019'!$S:$S)</f>
        <v>-248491.84000000003</v>
      </c>
      <c r="O42" s="377">
        <v>-472520.08</v>
      </c>
      <c r="P42" s="377">
        <v>-637033.06000000006</v>
      </c>
      <c r="Q42" s="379"/>
      <c r="R42" s="383">
        <v>0</v>
      </c>
    </row>
    <row r="43" spans="1:18">
      <c r="A43" s="52"/>
      <c r="B43" s="96"/>
      <c r="C43" s="92"/>
      <c r="D43" s="93"/>
      <c r="F43" s="98"/>
      <c r="G43" s="102"/>
      <c r="H43" s="102"/>
      <c r="I43" s="102"/>
      <c r="J43" s="102"/>
      <c r="K43" s="102"/>
      <c r="L43" s="102"/>
      <c r="M43" s="102"/>
      <c r="O43" s="383"/>
      <c r="P43" s="383"/>
      <c r="Q43" s="379"/>
      <c r="R43" s="383"/>
    </row>
    <row r="44" spans="1:18">
      <c r="A44" s="52"/>
      <c r="B44" s="91" t="s">
        <v>15130</v>
      </c>
      <c r="C44" s="92"/>
      <c r="D44" s="93"/>
      <c r="E44" s="74" t="e">
        <f>SUM(#REF!)</f>
        <v>#REF!</v>
      </c>
      <c r="F44" s="94"/>
      <c r="G44" s="114">
        <f t="shared" ref="G44:L44" si="6">SUM(G38:G43)</f>
        <v>3091914.5200000009</v>
      </c>
      <c r="H44" s="114">
        <f t="shared" ca="1" si="6"/>
        <v>651384.81999999972</v>
      </c>
      <c r="I44" s="114">
        <f t="shared" ca="1" si="6"/>
        <v>2118078.6399999992</v>
      </c>
      <c r="J44" s="114">
        <f t="shared" ca="1" si="6"/>
        <v>-343442.98000000039</v>
      </c>
      <c r="K44" s="114">
        <f t="shared" ca="1" si="6"/>
        <v>1158591.75</v>
      </c>
      <c r="L44" s="114">
        <f t="shared" ca="1" si="6"/>
        <v>506473.549999999</v>
      </c>
      <c r="M44" s="114">
        <f ca="1">SUM(M38:M43)</f>
        <v>445335.02000000066</v>
      </c>
      <c r="N44" s="74"/>
      <c r="O44" s="449">
        <v>4536420.8</v>
      </c>
      <c r="P44" s="449">
        <v>7628335.3200000003</v>
      </c>
      <c r="Q44" s="386"/>
      <c r="R44" s="449">
        <v>4511931.4399999995</v>
      </c>
    </row>
    <row r="45" spans="1:18">
      <c r="H45" s="74"/>
      <c r="I45" s="140"/>
      <c r="K45" s="74">
        <f ca="1">K44-'LEAD 2019'!O1</f>
        <v>-1.862645149230957E-9</v>
      </c>
      <c r="L45" s="74">
        <f ca="1">L44-'LEAD 2019'!Q1</f>
        <v>1.9790604710578918E-9</v>
      </c>
      <c r="M45" s="74">
        <f ca="1">M44-'LEAD 2019'!S1</f>
        <v>-2.6193447411060333E-9</v>
      </c>
      <c r="O45" s="379">
        <v>0</v>
      </c>
      <c r="P45" s="379">
        <v>0</v>
      </c>
      <c r="Q45" s="379"/>
      <c r="R45" s="379"/>
    </row>
    <row r="46" spans="1:18">
      <c r="H46" s="74"/>
      <c r="I46" s="140"/>
      <c r="K46" s="74"/>
      <c r="L46" s="74"/>
      <c r="M46" s="74"/>
      <c r="O46" s="379"/>
      <c r="P46" s="379"/>
      <c r="Q46" s="379"/>
      <c r="R46" s="379"/>
    </row>
    <row r="47" spans="1:18">
      <c r="B47" s="233" t="s">
        <v>14889</v>
      </c>
      <c r="D47" s="391" t="s">
        <v>15128</v>
      </c>
      <c r="I47" s="140"/>
      <c r="O47" s="381">
        <v>0</v>
      </c>
      <c r="P47" s="381">
        <v>-5749717.2199999997</v>
      </c>
      <c r="Q47" s="379"/>
      <c r="R47" s="381">
        <v>-937006.29</v>
      </c>
    </row>
    <row r="48" spans="1:18">
      <c r="B48" s="234" t="s">
        <v>14890</v>
      </c>
      <c r="E48" s="74">
        <v>5952580</v>
      </c>
      <c r="I48" s="140"/>
      <c r="K48" s="74"/>
      <c r="L48" s="74"/>
      <c r="M48" s="74"/>
      <c r="N48" s="74">
        <v>5952580</v>
      </c>
      <c r="O48" s="379"/>
      <c r="P48" s="383">
        <v>-489586.55</v>
      </c>
      <c r="Q48" s="379"/>
      <c r="R48" s="383">
        <v>-516426.86</v>
      </c>
    </row>
    <row r="49" spans="2:18">
      <c r="B49" s="234" t="s">
        <v>14891</v>
      </c>
      <c r="I49" s="74"/>
      <c r="K49" s="74"/>
      <c r="L49" s="74"/>
      <c r="M49" s="74"/>
      <c r="O49" s="379"/>
      <c r="P49" s="383">
        <v>-5260130.67</v>
      </c>
      <c r="Q49" s="379"/>
      <c r="R49" s="383">
        <v>-420579.43</v>
      </c>
    </row>
    <row r="50" spans="2:18">
      <c r="E50" s="74" t="e">
        <f>E48-E44</f>
        <v>#REF!</v>
      </c>
      <c r="N50" s="74">
        <f>N48-N44</f>
        <v>5952580</v>
      </c>
      <c r="O50" s="379"/>
      <c r="P50" s="379"/>
      <c r="Q50" s="379"/>
      <c r="R50" s="379"/>
    </row>
    <row r="51" spans="2:18">
      <c r="B51" s="235" t="s">
        <v>6073</v>
      </c>
      <c r="O51" s="449">
        <v>4536420.8</v>
      </c>
      <c r="P51" s="449">
        <v>1878618.1000000006</v>
      </c>
      <c r="Q51" s="386"/>
      <c r="R51" s="449">
        <v>3574925.1499999994</v>
      </c>
    </row>
    <row r="52" spans="2:18">
      <c r="B52" s="493" t="s">
        <v>15120</v>
      </c>
      <c r="C52" s="493"/>
      <c r="D52" s="493"/>
      <c r="E52" s="493"/>
      <c r="F52" s="493"/>
    </row>
  </sheetData>
  <mergeCells count="4">
    <mergeCell ref="B52:F52"/>
    <mergeCell ref="B4:R4"/>
    <mergeCell ref="B5:R5"/>
    <mergeCell ref="B6:R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BC726-8E4A-4289-87D1-FE49854B3CA0}">
  <sheetPr>
    <tabColor theme="3"/>
  </sheetPr>
  <dimension ref="A6:K37"/>
  <sheetViews>
    <sheetView showGridLines="0" zoomScale="115" zoomScaleNormal="115" workbookViewId="0">
      <selection activeCell="E31" sqref="E31"/>
    </sheetView>
  </sheetViews>
  <sheetFormatPr defaultColWidth="20.7109375" defaultRowHeight="15"/>
  <cols>
    <col min="1" max="1" width="41.42578125" bestFit="1" customWidth="1"/>
    <col min="2" max="2" width="4.42578125" bestFit="1" customWidth="1"/>
    <col min="3" max="5" width="11.7109375" bestFit="1" customWidth="1"/>
    <col min="6" max="6" width="8.85546875" customWidth="1"/>
    <col min="7" max="7" width="41.42578125" bestFit="1" customWidth="1"/>
    <col min="8" max="8" width="4.42578125" bestFit="1" customWidth="1"/>
    <col min="9" max="9" width="11.7109375" bestFit="1" customWidth="1"/>
    <col min="10" max="11" width="8.7109375" bestFit="1" customWidth="1"/>
  </cols>
  <sheetData>
    <row r="6" spans="1:11" ht="15.75" thickBot="1"/>
    <row r="7" spans="1:11" ht="15.75" thickBot="1">
      <c r="A7" s="173" t="s">
        <v>14892</v>
      </c>
      <c r="B7" s="174" t="s">
        <v>6048</v>
      </c>
      <c r="C7" s="237" t="s">
        <v>14893</v>
      </c>
      <c r="D7" s="238">
        <v>43830</v>
      </c>
      <c r="E7" s="238">
        <v>43465</v>
      </c>
      <c r="G7" s="173" t="s">
        <v>14892</v>
      </c>
      <c r="H7" s="174" t="s">
        <v>6048</v>
      </c>
      <c r="I7" s="237" t="s">
        <v>14893</v>
      </c>
      <c r="J7" s="238">
        <v>43830</v>
      </c>
      <c r="K7" s="238">
        <v>43465</v>
      </c>
    </row>
    <row r="8" spans="1:11">
      <c r="A8" s="239"/>
      <c r="B8" s="240"/>
      <c r="C8" s="240"/>
      <c r="D8" s="240"/>
      <c r="E8" s="240"/>
      <c r="G8" s="239"/>
      <c r="H8" s="240"/>
      <c r="I8" s="240"/>
      <c r="J8" s="240"/>
      <c r="K8" s="240"/>
    </row>
    <row r="9" spans="1:11" ht="15.75" thickBot="1">
      <c r="A9" s="173" t="s">
        <v>14894</v>
      </c>
      <c r="B9" s="212"/>
      <c r="C9" s="213">
        <f>DSP!O10</f>
        <v>13579041.84</v>
      </c>
      <c r="D9" s="213">
        <f>DSP!P10</f>
        <v>25970620.480000004</v>
      </c>
      <c r="E9" s="213">
        <f>DSP!R10</f>
        <v>27890889.149999999</v>
      </c>
      <c r="G9" s="173" t="s">
        <v>14894</v>
      </c>
      <c r="H9" s="212"/>
      <c r="I9" s="246">
        <f>ROUND(C9/1000,0)</f>
        <v>13579</v>
      </c>
      <c r="J9" s="246">
        <f t="shared" ref="J9:J37" si="0">ROUND(D9/1000,0)</f>
        <v>25971</v>
      </c>
      <c r="K9" s="246">
        <f t="shared" ref="K9:K37" si="1">ROUND(E9/1000,0)</f>
        <v>27891</v>
      </c>
    </row>
    <row r="10" spans="1:11" ht="15.75" thickBot="1">
      <c r="A10" s="178" t="s">
        <v>14495</v>
      </c>
      <c r="B10" s="179"/>
      <c r="C10" s="213">
        <f>DSP!O11</f>
        <v>13579041.84</v>
      </c>
      <c r="D10" s="213">
        <f>DSP!P11</f>
        <v>25970620.480000004</v>
      </c>
      <c r="E10" s="213">
        <f>DSP!R11</f>
        <v>27890889.149999999</v>
      </c>
      <c r="G10" s="178" t="s">
        <v>14495</v>
      </c>
      <c r="H10" s="179"/>
      <c r="I10" s="247">
        <f t="shared" ref="I10:I37" si="2">ROUND(C10/1000,0)</f>
        <v>13579</v>
      </c>
      <c r="J10" s="247">
        <f t="shared" si="0"/>
        <v>25971</v>
      </c>
      <c r="K10" s="247">
        <f t="shared" si="1"/>
        <v>27891</v>
      </c>
    </row>
    <row r="11" spans="1:11" ht="15.75" thickBot="1">
      <c r="A11" s="173" t="s">
        <v>14895</v>
      </c>
      <c r="B11" s="212"/>
      <c r="C11" s="213">
        <f>DSP!O17</f>
        <v>-5445608.4800000004</v>
      </c>
      <c r="D11" s="213">
        <f>DSP!P17</f>
        <v>-12371613.289999999</v>
      </c>
      <c r="E11" s="213">
        <f>DSP!R17</f>
        <v>-18815769.129999999</v>
      </c>
      <c r="G11" s="173" t="s">
        <v>14895</v>
      </c>
      <c r="H11" s="212"/>
      <c r="I11" s="248">
        <f t="shared" si="2"/>
        <v>-5446</v>
      </c>
      <c r="J11" s="248">
        <f t="shared" si="0"/>
        <v>-12372</v>
      </c>
      <c r="K11" s="248">
        <f t="shared" si="1"/>
        <v>-18816</v>
      </c>
    </row>
    <row r="12" spans="1:11" ht="15.75" thickBot="1">
      <c r="A12" s="178" t="s">
        <v>14896</v>
      </c>
      <c r="B12" s="179"/>
      <c r="C12" s="213">
        <f>DSP!O18</f>
        <v>-3921072.6800000006</v>
      </c>
      <c r="D12" s="213">
        <f>DSP!P18</f>
        <v>-8047432.0999999996</v>
      </c>
      <c r="E12" s="213">
        <f>DSP!R18</f>
        <v>-7359684.5199999996</v>
      </c>
      <c r="G12" s="178" t="s">
        <v>14896</v>
      </c>
      <c r="H12" s="179"/>
      <c r="I12" s="247">
        <f t="shared" si="2"/>
        <v>-3921</v>
      </c>
      <c r="J12" s="247">
        <f t="shared" si="0"/>
        <v>-8047</v>
      </c>
      <c r="K12" s="247">
        <f t="shared" si="1"/>
        <v>-7360</v>
      </c>
    </row>
    <row r="13" spans="1:11" ht="15.75" thickBot="1">
      <c r="A13" s="178" t="s">
        <v>14897</v>
      </c>
      <c r="B13" s="179"/>
      <c r="C13" s="213">
        <f>DSP!O19</f>
        <v>-258668.24</v>
      </c>
      <c r="D13" s="213">
        <f>DSP!P19</f>
        <v>-505893.37</v>
      </c>
      <c r="E13" s="213">
        <f>DSP!R19</f>
        <v>-428221.42</v>
      </c>
      <c r="G13" s="178" t="s">
        <v>14897</v>
      </c>
      <c r="H13" s="179"/>
      <c r="I13" s="247">
        <f t="shared" si="2"/>
        <v>-259</v>
      </c>
      <c r="J13" s="247">
        <f t="shared" si="0"/>
        <v>-506</v>
      </c>
      <c r="K13" s="247">
        <f t="shared" si="1"/>
        <v>-428</v>
      </c>
    </row>
    <row r="14" spans="1:11" ht="15.75" thickBot="1">
      <c r="A14" s="178" t="s">
        <v>14898</v>
      </c>
      <c r="B14" s="179"/>
      <c r="C14" s="213">
        <f>DSP!O21</f>
        <v>-1265867.5599999998</v>
      </c>
      <c r="D14" s="213">
        <f>DSP!P21</f>
        <v>-3818287.8199999994</v>
      </c>
      <c r="E14" s="213">
        <f>DSP!R21</f>
        <v>-11027863.189999999</v>
      </c>
      <c r="G14" s="178" t="s">
        <v>14898</v>
      </c>
      <c r="H14" s="179"/>
      <c r="I14" s="247">
        <f t="shared" si="2"/>
        <v>-1266</v>
      </c>
      <c r="J14" s="247">
        <f t="shared" si="0"/>
        <v>-3818</v>
      </c>
      <c r="K14" s="247">
        <f t="shared" si="1"/>
        <v>-11028</v>
      </c>
    </row>
    <row r="15" spans="1:11" ht="15.75" thickBot="1">
      <c r="A15" s="173" t="s">
        <v>14899</v>
      </c>
      <c r="B15" s="212"/>
      <c r="C15" s="213">
        <f>DSP!O23</f>
        <v>8133433.3599999994</v>
      </c>
      <c r="D15" s="213">
        <f>DSP!P23</f>
        <v>13599007.190000005</v>
      </c>
      <c r="E15" s="213">
        <f>DSP!R23</f>
        <v>9075120.0199999996</v>
      </c>
      <c r="G15" s="173" t="s">
        <v>14899</v>
      </c>
      <c r="H15" s="212"/>
      <c r="I15" s="248">
        <f t="shared" si="2"/>
        <v>8133</v>
      </c>
      <c r="J15" s="248">
        <f t="shared" si="0"/>
        <v>13599</v>
      </c>
      <c r="K15" s="248">
        <f t="shared" si="1"/>
        <v>9075</v>
      </c>
    </row>
    <row r="16" spans="1:11" ht="15.75" thickBot="1">
      <c r="A16" s="243"/>
      <c r="B16" s="212"/>
      <c r="C16" s="242"/>
      <c r="D16" s="242"/>
      <c r="E16" s="242"/>
      <c r="G16" s="243"/>
      <c r="H16" s="212"/>
      <c r="I16" s="248">
        <f t="shared" si="2"/>
        <v>0</v>
      </c>
      <c r="J16" s="248">
        <f t="shared" si="0"/>
        <v>0</v>
      </c>
      <c r="K16" s="248">
        <f t="shared" si="1"/>
        <v>0</v>
      </c>
    </row>
    <row r="17" spans="1:11" ht="15.75" thickBot="1">
      <c r="A17" s="173" t="s">
        <v>14900</v>
      </c>
      <c r="B17" s="212"/>
      <c r="C17" s="213">
        <f>DSP!O25</f>
        <v>-2381756.7399999993</v>
      </c>
      <c r="D17" s="213">
        <f>DSP!P25</f>
        <v>-4404533.5400000028</v>
      </c>
      <c r="E17" s="213">
        <f>DSP!R25</f>
        <v>-4141467.3199999994</v>
      </c>
      <c r="G17" s="173" t="s">
        <v>14900</v>
      </c>
      <c r="H17" s="212"/>
      <c r="I17" s="248">
        <f t="shared" si="2"/>
        <v>-2382</v>
      </c>
      <c r="J17" s="248">
        <f t="shared" si="0"/>
        <v>-4405</v>
      </c>
      <c r="K17" s="248">
        <f t="shared" si="1"/>
        <v>-4141</v>
      </c>
    </row>
    <row r="18" spans="1:11" ht="15.75" thickBot="1">
      <c r="A18" s="178" t="s">
        <v>14901</v>
      </c>
      <c r="B18" s="179"/>
      <c r="C18" s="213">
        <f>DSP!O26</f>
        <v>6246700.3800000008</v>
      </c>
      <c r="D18" s="213">
        <f>DSP!P26</f>
        <v>11849620.620000001</v>
      </c>
      <c r="E18" s="213">
        <f>DSP!R26</f>
        <v>9556744.9399999995</v>
      </c>
      <c r="G18" s="178" t="s">
        <v>14901</v>
      </c>
      <c r="H18" s="179"/>
      <c r="I18" s="247">
        <f t="shared" si="2"/>
        <v>6247</v>
      </c>
      <c r="J18" s="247">
        <f t="shared" si="0"/>
        <v>11850</v>
      </c>
      <c r="K18" s="247">
        <f t="shared" si="1"/>
        <v>9557</v>
      </c>
    </row>
    <row r="19" spans="1:11" ht="15.75" thickBot="1">
      <c r="A19" s="178" t="s">
        <v>14902</v>
      </c>
      <c r="B19" s="179"/>
      <c r="C19" s="213">
        <f>DSP!O27</f>
        <v>-6577306.75</v>
      </c>
      <c r="D19" s="213">
        <f>DSP!P27</f>
        <v>-12950546.080000002</v>
      </c>
      <c r="E19" s="213">
        <f>DSP!R27</f>
        <v>-11789277.870000001</v>
      </c>
      <c r="G19" s="178" t="s">
        <v>14902</v>
      </c>
      <c r="H19" s="179"/>
      <c r="I19" s="247">
        <f t="shared" si="2"/>
        <v>-6577</v>
      </c>
      <c r="J19" s="247">
        <f t="shared" si="0"/>
        <v>-12951</v>
      </c>
      <c r="K19" s="247">
        <f t="shared" si="1"/>
        <v>-11789</v>
      </c>
    </row>
    <row r="20" spans="1:11" ht="15.75" thickBot="1">
      <c r="A20" s="178" t="s">
        <v>14494</v>
      </c>
      <c r="B20" s="179"/>
      <c r="C20" s="213">
        <f>DSP!O28</f>
        <v>-5170126.32</v>
      </c>
      <c r="D20" s="213">
        <f>DSP!P28</f>
        <v>-10177998.330000002</v>
      </c>
      <c r="E20" s="213">
        <f>DSP!R28</f>
        <v>-8567121.709999999</v>
      </c>
      <c r="G20" s="178" t="s">
        <v>14494</v>
      </c>
      <c r="H20" s="179"/>
      <c r="I20" s="247">
        <f t="shared" si="2"/>
        <v>-5170</v>
      </c>
      <c r="J20" s="247">
        <f t="shared" si="0"/>
        <v>-10178</v>
      </c>
      <c r="K20" s="247">
        <f t="shared" si="1"/>
        <v>-8567</v>
      </c>
    </row>
    <row r="21" spans="1:11" ht="15.75" thickBot="1">
      <c r="A21" s="178" t="s">
        <v>14903</v>
      </c>
      <c r="B21" s="179"/>
      <c r="C21" s="213">
        <f>DSP!O29</f>
        <v>-159071.84</v>
      </c>
      <c r="D21" s="213">
        <f>DSP!P29</f>
        <v>-334487.30000000005</v>
      </c>
      <c r="E21" s="213">
        <f>DSP!R29</f>
        <v>-262111.69999999998</v>
      </c>
      <c r="G21" s="178" t="s">
        <v>14903</v>
      </c>
      <c r="H21" s="179"/>
      <c r="I21" s="247">
        <f t="shared" si="2"/>
        <v>-159</v>
      </c>
      <c r="J21" s="247">
        <f t="shared" si="0"/>
        <v>-334</v>
      </c>
      <c r="K21" s="247">
        <f t="shared" si="1"/>
        <v>-262</v>
      </c>
    </row>
    <row r="22" spans="1:11" ht="15.75" thickBot="1">
      <c r="A22" s="244" t="s">
        <v>6065</v>
      </c>
      <c r="B22" s="179"/>
      <c r="C22" s="213">
        <f>DSP!O30</f>
        <v>4005427.64</v>
      </c>
      <c r="D22" s="213">
        <f>DSP!P30</f>
        <v>8559517.3100000005</v>
      </c>
      <c r="E22" s="213">
        <f>DSP!R30</f>
        <v>8076994.9100000001</v>
      </c>
      <c r="G22" s="244" t="s">
        <v>6065</v>
      </c>
      <c r="H22" s="179"/>
      <c r="I22" s="247">
        <f t="shared" si="2"/>
        <v>4005</v>
      </c>
      <c r="J22" s="247">
        <f t="shared" si="0"/>
        <v>8560</v>
      </c>
      <c r="K22" s="247">
        <f t="shared" si="1"/>
        <v>8077</v>
      </c>
    </row>
    <row r="23" spans="1:11" ht="15.75" thickBot="1">
      <c r="A23" s="178" t="s">
        <v>14904</v>
      </c>
      <c r="B23" s="179"/>
      <c r="C23" s="213">
        <f>DSP!O31</f>
        <v>397874.24999999994</v>
      </c>
      <c r="D23" s="213">
        <f>DSP!P31</f>
        <v>1020468.3</v>
      </c>
      <c r="E23" s="213">
        <f>DSP!R31</f>
        <v>845514.06</v>
      </c>
      <c r="G23" s="178" t="s">
        <v>14904</v>
      </c>
      <c r="H23" s="179"/>
      <c r="I23" s="247">
        <f t="shared" si="2"/>
        <v>398</v>
      </c>
      <c r="J23" s="247">
        <f t="shared" si="0"/>
        <v>1020</v>
      </c>
      <c r="K23" s="247">
        <f t="shared" si="1"/>
        <v>846</v>
      </c>
    </row>
    <row r="24" spans="1:11" ht="15.75" thickBot="1">
      <c r="A24" s="178" t="s">
        <v>14496</v>
      </c>
      <c r="B24" s="179"/>
      <c r="C24" s="213">
        <f>DSP!O32</f>
        <v>-1125254.1000000001</v>
      </c>
      <c r="D24" s="213">
        <f>DSP!P32</f>
        <v>-2371108.06</v>
      </c>
      <c r="E24" s="213">
        <f>DSP!R32</f>
        <v>-2002209.95</v>
      </c>
      <c r="G24" s="178" t="s">
        <v>14496</v>
      </c>
      <c r="H24" s="179"/>
      <c r="I24" s="247">
        <f t="shared" si="2"/>
        <v>-1125</v>
      </c>
      <c r="J24" s="247">
        <f t="shared" si="0"/>
        <v>-2371</v>
      </c>
      <c r="K24" s="247">
        <f t="shared" si="1"/>
        <v>-2002</v>
      </c>
    </row>
    <row r="25" spans="1:11" ht="15.75" thickBot="1">
      <c r="A25" s="173" t="s">
        <v>14905</v>
      </c>
      <c r="B25" s="212"/>
      <c r="C25" s="213">
        <f>DSP!O34</f>
        <v>5751676.6200000001</v>
      </c>
      <c r="D25" s="213">
        <f>DSP!P34</f>
        <v>9194473.6500000022</v>
      </c>
      <c r="E25" s="213">
        <f>DSP!R34</f>
        <v>4933652.7</v>
      </c>
      <c r="G25" s="173" t="s">
        <v>14905</v>
      </c>
      <c r="H25" s="212"/>
      <c r="I25" s="248">
        <f t="shared" si="2"/>
        <v>5752</v>
      </c>
      <c r="J25" s="248">
        <f t="shared" si="0"/>
        <v>9194</v>
      </c>
      <c r="K25" s="248">
        <f t="shared" si="1"/>
        <v>4934</v>
      </c>
    </row>
    <row r="26" spans="1:11" ht="15.75" thickBot="1">
      <c r="A26" s="178"/>
      <c r="B26" s="179"/>
      <c r="C26" s="241"/>
      <c r="D26" s="241"/>
      <c r="E26" s="241"/>
      <c r="G26" s="178"/>
      <c r="H26" s="179"/>
      <c r="I26" s="247">
        <f t="shared" si="2"/>
        <v>0</v>
      </c>
      <c r="J26" s="247">
        <f t="shared" si="0"/>
        <v>0</v>
      </c>
      <c r="K26" s="247">
        <f t="shared" si="1"/>
        <v>0</v>
      </c>
    </row>
    <row r="27" spans="1:11" ht="15.75" thickBot="1">
      <c r="A27" s="173" t="s">
        <v>14906</v>
      </c>
      <c r="B27" s="179"/>
      <c r="C27" s="213">
        <f>DSP!O36</f>
        <v>-585482.65</v>
      </c>
      <c r="D27" s="213">
        <f>DSP!P36</f>
        <v>-585949.97</v>
      </c>
      <c r="E27" s="213">
        <f>DSP!R36</f>
        <v>-164106.58000000002</v>
      </c>
      <c r="G27" s="173" t="s">
        <v>14906</v>
      </c>
      <c r="H27" s="179"/>
      <c r="I27" s="247">
        <f t="shared" si="2"/>
        <v>-585</v>
      </c>
      <c r="J27" s="247">
        <f t="shared" si="0"/>
        <v>-586</v>
      </c>
      <c r="K27" s="247">
        <f t="shared" si="1"/>
        <v>-164</v>
      </c>
    </row>
    <row r="28" spans="1:11" ht="15.75" thickBot="1">
      <c r="A28" s="178"/>
      <c r="B28" s="179"/>
      <c r="C28" s="241"/>
      <c r="D28" s="241"/>
      <c r="E28" s="241"/>
      <c r="G28" s="178"/>
      <c r="H28" s="179"/>
      <c r="I28" s="247">
        <f t="shared" si="2"/>
        <v>0</v>
      </c>
      <c r="J28" s="247">
        <f t="shared" si="0"/>
        <v>0</v>
      </c>
      <c r="K28" s="247">
        <f t="shared" si="1"/>
        <v>0</v>
      </c>
    </row>
    <row r="29" spans="1:11" ht="23.25" thickBot="1">
      <c r="A29" s="173" t="s">
        <v>14907</v>
      </c>
      <c r="B29" s="212"/>
      <c r="C29" s="213">
        <f>DSP!O38</f>
        <v>5166193.97</v>
      </c>
      <c r="D29" s="213">
        <f>DSP!P38</f>
        <v>8608523.6800000016</v>
      </c>
      <c r="E29" s="213">
        <f>DSP!R38</f>
        <v>4769546.12</v>
      </c>
      <c r="G29" s="173" t="s">
        <v>14907</v>
      </c>
      <c r="H29" s="212"/>
      <c r="I29" s="248">
        <f t="shared" si="2"/>
        <v>5166</v>
      </c>
      <c r="J29" s="248">
        <f t="shared" si="0"/>
        <v>8609</v>
      </c>
      <c r="K29" s="248">
        <f t="shared" si="1"/>
        <v>4770</v>
      </c>
    </row>
    <row r="30" spans="1:11" ht="15.75" thickBot="1">
      <c r="A30" s="173"/>
      <c r="B30" s="212"/>
      <c r="C30" s="213"/>
      <c r="D30" s="213"/>
      <c r="E30" s="213"/>
      <c r="G30" s="173"/>
      <c r="H30" s="212"/>
      <c r="I30" s="248"/>
      <c r="J30" s="248"/>
      <c r="K30" s="248"/>
    </row>
    <row r="31" spans="1:11" ht="15.75" thickBot="1">
      <c r="A31" s="173" t="s">
        <v>14910</v>
      </c>
      <c r="B31" s="212"/>
      <c r="C31" s="245">
        <f>C32+C33</f>
        <v>-157253.09</v>
      </c>
      <c r="D31" s="245">
        <f>D32+D33</f>
        <v>-343155.3</v>
      </c>
      <c r="E31" s="245">
        <f>E32+E33</f>
        <v>-257614.68</v>
      </c>
      <c r="G31" s="173" t="s">
        <v>14910</v>
      </c>
      <c r="H31" s="212"/>
      <c r="I31" s="248">
        <f t="shared" ref="I31" si="3">ROUND(C31/1000,0)</f>
        <v>-157</v>
      </c>
      <c r="J31" s="248">
        <f t="shared" ref="J31" si="4">ROUND(D31/1000,0)</f>
        <v>-343</v>
      </c>
      <c r="K31" s="248">
        <f t="shared" ref="K31" si="5">ROUND(E31/1000,0)</f>
        <v>-258</v>
      </c>
    </row>
    <row r="32" spans="1:11" ht="15.75" thickBot="1">
      <c r="A32" s="178" t="s">
        <v>14908</v>
      </c>
      <c r="B32" s="179"/>
      <c r="C32" s="213">
        <f>DSP!O40</f>
        <v>-93783.18</v>
      </c>
      <c r="D32" s="213">
        <f>DSP!P40</f>
        <v>-205472.06</v>
      </c>
      <c r="E32" s="213">
        <f>DSP!R40</f>
        <v>-143627.78</v>
      </c>
      <c r="G32" s="178" t="s">
        <v>14908</v>
      </c>
      <c r="H32" s="179"/>
      <c r="I32" s="247">
        <f t="shared" si="2"/>
        <v>-94</v>
      </c>
      <c r="J32" s="247">
        <f t="shared" si="0"/>
        <v>-205</v>
      </c>
      <c r="K32" s="247">
        <f t="shared" si="1"/>
        <v>-144</v>
      </c>
    </row>
    <row r="33" spans="1:11" ht="15.75" thickBot="1">
      <c r="A33" s="178" t="s">
        <v>14909</v>
      </c>
      <c r="B33" s="212"/>
      <c r="C33" s="213">
        <f>DSP!O41</f>
        <v>-63469.91</v>
      </c>
      <c r="D33" s="213">
        <f>DSP!P41</f>
        <v>-137683.24</v>
      </c>
      <c r="E33" s="213">
        <f>DSP!R41</f>
        <v>-113986.9</v>
      </c>
      <c r="G33" s="178" t="s">
        <v>14909</v>
      </c>
      <c r="H33" s="212"/>
      <c r="I33" s="247">
        <f t="shared" si="2"/>
        <v>-63</v>
      </c>
      <c r="J33" s="247">
        <f t="shared" si="0"/>
        <v>-138</v>
      </c>
      <c r="K33" s="247">
        <f t="shared" si="1"/>
        <v>-114</v>
      </c>
    </row>
    <row r="34" spans="1:11" ht="15.75" thickBot="1">
      <c r="A34" s="173"/>
      <c r="B34" s="212"/>
      <c r="C34" s="245"/>
      <c r="D34" s="245"/>
      <c r="E34" s="245"/>
      <c r="G34" s="173"/>
      <c r="H34" s="212"/>
      <c r="I34" s="248"/>
      <c r="J34" s="248"/>
      <c r="K34" s="248"/>
    </row>
    <row r="35" spans="1:11" ht="15.75" thickBot="1">
      <c r="A35" s="178" t="s">
        <v>14911</v>
      </c>
      <c r="B35" s="212"/>
      <c r="C35" s="213">
        <f>DSP!O42</f>
        <v>-472520.08</v>
      </c>
      <c r="D35" s="213">
        <f>DSP!P42</f>
        <v>-637033.06000000006</v>
      </c>
      <c r="E35" s="213">
        <f>DSP!R42</f>
        <v>0</v>
      </c>
      <c r="G35" s="178" t="s">
        <v>14911</v>
      </c>
      <c r="H35" s="212"/>
      <c r="I35" s="248">
        <f t="shared" si="2"/>
        <v>-473</v>
      </c>
      <c r="J35" s="248">
        <f t="shared" si="0"/>
        <v>-637</v>
      </c>
      <c r="K35" s="248">
        <f t="shared" si="1"/>
        <v>0</v>
      </c>
    </row>
    <row r="36" spans="1:11" ht="15.75" thickBot="1">
      <c r="A36" s="212"/>
      <c r="B36" s="212"/>
      <c r="C36" s="241"/>
      <c r="D36" s="241"/>
      <c r="E36" s="241"/>
      <c r="G36" s="212"/>
      <c r="H36" s="212"/>
      <c r="I36" s="247">
        <f t="shared" si="2"/>
        <v>0</v>
      </c>
      <c r="J36" s="247">
        <f t="shared" si="0"/>
        <v>0</v>
      </c>
      <c r="K36" s="247">
        <f t="shared" si="1"/>
        <v>0</v>
      </c>
    </row>
    <row r="37" spans="1:11" ht="15.75" thickBot="1">
      <c r="A37" s="173" t="s">
        <v>14912</v>
      </c>
      <c r="B37" s="189"/>
      <c r="C37" s="213">
        <f>DSP!O44</f>
        <v>4536420.8</v>
      </c>
      <c r="D37" s="213">
        <f>DSP!P44</f>
        <v>7628335.3200000003</v>
      </c>
      <c r="E37" s="213">
        <f>DSP!R44</f>
        <v>4511931.4399999995</v>
      </c>
      <c r="G37" s="173" t="s">
        <v>14912</v>
      </c>
      <c r="H37" s="189"/>
      <c r="I37" s="249">
        <f t="shared" si="2"/>
        <v>4536</v>
      </c>
      <c r="J37" s="249">
        <f t="shared" si="0"/>
        <v>7628</v>
      </c>
      <c r="K37" s="249">
        <f t="shared" si="1"/>
        <v>4512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6FA0D-8129-4F63-9481-754F2A4D7AF1}">
  <sheetPr>
    <tabColor theme="5"/>
  </sheetPr>
  <dimension ref="A1:K79"/>
  <sheetViews>
    <sheetView showGridLines="0" topLeftCell="A10" workbookViewId="0">
      <selection activeCell="H10" sqref="H10"/>
    </sheetView>
  </sheetViews>
  <sheetFormatPr defaultColWidth="5.7109375" defaultRowHeight="15"/>
  <cols>
    <col min="1" max="1" width="40" bestFit="1" customWidth="1"/>
    <col min="2" max="2" width="4.42578125" bestFit="1" customWidth="1"/>
    <col min="3" max="4" width="12.5703125" style="198" bestFit="1" customWidth="1"/>
    <col min="5" max="5" width="17.140625" customWidth="1"/>
    <col min="6" max="6" width="40" bestFit="1" customWidth="1"/>
    <col min="7" max="7" width="4.42578125" bestFit="1" customWidth="1"/>
    <col min="8" max="9" width="12.5703125" style="198" bestFit="1" customWidth="1"/>
    <col min="10" max="10" width="14.85546875" customWidth="1"/>
    <col min="11" max="11" width="14.42578125" customWidth="1"/>
  </cols>
  <sheetData>
    <row r="1" spans="1:11" ht="15.75" thickBot="1">
      <c r="A1" s="173" t="s">
        <v>14541</v>
      </c>
      <c r="B1" s="174" t="s">
        <v>6048</v>
      </c>
      <c r="C1" s="200">
        <v>43830</v>
      </c>
      <c r="D1" s="200">
        <v>43465</v>
      </c>
      <c r="F1" s="173" t="s">
        <v>14541</v>
      </c>
      <c r="G1" s="174" t="s">
        <v>6048</v>
      </c>
      <c r="H1" s="200">
        <v>43830</v>
      </c>
      <c r="I1" s="200">
        <v>43465</v>
      </c>
    </row>
    <row r="2" spans="1:11">
      <c r="A2" s="175" t="s">
        <v>6080</v>
      </c>
      <c r="B2" s="176"/>
      <c r="C2" s="194"/>
      <c r="D2" s="194"/>
      <c r="F2" s="175" t="s">
        <v>6080</v>
      </c>
      <c r="G2" s="185"/>
      <c r="H2" s="194"/>
      <c r="I2" s="194"/>
    </row>
    <row r="3" spans="1:11" ht="15.75" thickBot="1">
      <c r="A3" s="173" t="s">
        <v>6079</v>
      </c>
      <c r="B3" s="177"/>
      <c r="C3" s="192">
        <f>BP!O8-'QUADRO BP'!C19</f>
        <v>0</v>
      </c>
      <c r="D3" s="192">
        <f>BP!R8-'QUADRO BP'!D19</f>
        <v>0</v>
      </c>
      <c r="F3" s="173" t="s">
        <v>6079</v>
      </c>
      <c r="G3" s="181"/>
      <c r="H3" s="192"/>
      <c r="I3" s="192"/>
    </row>
    <row r="4" spans="1:11" ht="15.75" thickBot="1">
      <c r="A4" s="178" t="s">
        <v>6081</v>
      </c>
      <c r="B4" s="179"/>
      <c r="C4" s="192">
        <f>BP!O9</f>
        <v>5614345.5</v>
      </c>
      <c r="D4" s="192">
        <f>BP!R9</f>
        <v>3784241.86</v>
      </c>
      <c r="F4" s="178" t="s">
        <v>6081</v>
      </c>
      <c r="G4" s="179"/>
      <c r="H4" s="201">
        <f>ROUND(C4/1000,0)</f>
        <v>5614</v>
      </c>
      <c r="I4" s="201">
        <f t="shared" ref="I4:I19" si="0">ROUND(D4/1000,0)</f>
        <v>3784</v>
      </c>
    </row>
    <row r="5" spans="1:11" ht="15.75" thickBot="1">
      <c r="A5" s="173" t="s">
        <v>14542</v>
      </c>
      <c r="B5" s="177"/>
      <c r="C5" s="193">
        <f>BP!O10</f>
        <v>131647284.33</v>
      </c>
      <c r="D5" s="193">
        <f>BP!R10</f>
        <v>141095758.13</v>
      </c>
      <c r="F5" s="173" t="s">
        <v>14542</v>
      </c>
      <c r="G5" s="181"/>
      <c r="H5" s="202">
        <f t="shared" ref="H5:H19" si="1">ROUND(C5/1000,0)</f>
        <v>131647</v>
      </c>
      <c r="I5" s="202">
        <f t="shared" si="0"/>
        <v>141096</v>
      </c>
      <c r="J5" s="204">
        <f>H5+H4</f>
        <v>137261</v>
      </c>
      <c r="K5" s="204">
        <f>I5+I4</f>
        <v>144880</v>
      </c>
    </row>
    <row r="6" spans="1:11" ht="15.75" thickBot="1">
      <c r="A6" s="178" t="s">
        <v>14543</v>
      </c>
      <c r="B6" s="179"/>
      <c r="C6" s="192">
        <f>BP!O11</f>
        <v>131647284.33</v>
      </c>
      <c r="D6" s="192">
        <f>BP!R11</f>
        <v>141095758.13</v>
      </c>
      <c r="F6" s="178" t="s">
        <v>14543</v>
      </c>
      <c r="G6" s="179"/>
      <c r="H6" s="201">
        <f t="shared" si="1"/>
        <v>131647</v>
      </c>
      <c r="I6" s="201">
        <f t="shared" si="0"/>
        <v>141096</v>
      </c>
    </row>
    <row r="7" spans="1:11" ht="15.75" thickBot="1">
      <c r="A7" s="173" t="s">
        <v>6050</v>
      </c>
      <c r="B7" s="177"/>
      <c r="C7" s="193">
        <f>BP!O12</f>
        <v>46799249.030000001</v>
      </c>
      <c r="D7" s="193">
        <f>BP!R12</f>
        <v>36561580.939800002</v>
      </c>
      <c r="F7" s="173" t="s">
        <v>6050</v>
      </c>
      <c r="G7" s="181"/>
      <c r="H7" s="202">
        <f t="shared" si="1"/>
        <v>46799</v>
      </c>
      <c r="I7" s="202">
        <f t="shared" si="0"/>
        <v>36562</v>
      </c>
    </row>
    <row r="8" spans="1:11" ht="15.75" thickBot="1">
      <c r="A8" s="178" t="s">
        <v>6050</v>
      </c>
      <c r="B8" s="179"/>
      <c r="C8" s="192">
        <f>BP!O13</f>
        <v>51472325.549999997</v>
      </c>
      <c r="D8" s="192">
        <f>BP!R13</f>
        <v>42408346.020000003</v>
      </c>
      <c r="F8" s="178" t="s">
        <v>6050</v>
      </c>
      <c r="G8" s="179"/>
      <c r="H8" s="201">
        <f t="shared" si="1"/>
        <v>51472</v>
      </c>
      <c r="I8" s="201">
        <f t="shared" si="0"/>
        <v>42408</v>
      </c>
    </row>
    <row r="9" spans="1:11" ht="15.75" thickBot="1">
      <c r="A9" s="178" t="s">
        <v>14548</v>
      </c>
      <c r="B9" s="179"/>
      <c r="C9" s="192">
        <f>BP!O14</f>
        <v>-4673076.5199999996</v>
      </c>
      <c r="D9" s="192">
        <f>BP!R14</f>
        <v>-5846765.0801999997</v>
      </c>
      <c r="F9" s="178" t="s">
        <v>14548</v>
      </c>
      <c r="G9" s="179"/>
      <c r="H9" s="201">
        <f t="shared" si="1"/>
        <v>-4673</v>
      </c>
      <c r="I9" s="201">
        <f t="shared" si="0"/>
        <v>-5847</v>
      </c>
    </row>
    <row r="10" spans="1:11" ht="15.75" thickBot="1">
      <c r="A10" s="173" t="s">
        <v>14544</v>
      </c>
      <c r="B10" s="177"/>
      <c r="C10" s="193">
        <f>BP!O15</f>
        <v>2584282.5599999996</v>
      </c>
      <c r="D10" s="193">
        <f>BP!R15</f>
        <v>1236671.4099999999</v>
      </c>
      <c r="F10" s="173" t="s">
        <v>14544</v>
      </c>
      <c r="G10" s="181"/>
      <c r="H10" s="202">
        <f t="shared" si="1"/>
        <v>2584</v>
      </c>
      <c r="I10" s="202">
        <f t="shared" si="0"/>
        <v>1237</v>
      </c>
    </row>
    <row r="11" spans="1:11" ht="15.75" thickBot="1">
      <c r="A11" s="178" t="s">
        <v>14545</v>
      </c>
      <c r="B11" s="179"/>
      <c r="C11" s="192">
        <f>BP!O16</f>
        <v>150689.21</v>
      </c>
      <c r="D11" s="192">
        <f>BP!R16</f>
        <v>83657.490000000005</v>
      </c>
      <c r="F11" s="178" t="s">
        <v>14545</v>
      </c>
      <c r="G11" s="179"/>
      <c r="H11" s="201">
        <f t="shared" si="1"/>
        <v>151</v>
      </c>
      <c r="I11" s="201">
        <f t="shared" si="0"/>
        <v>84</v>
      </c>
    </row>
    <row r="12" spans="1:11" ht="15.75" thickBot="1">
      <c r="A12" s="178" t="s">
        <v>14546</v>
      </c>
      <c r="B12" s="179"/>
      <c r="C12" s="192">
        <f>BP!O17</f>
        <v>557733.51</v>
      </c>
      <c r="D12" s="192">
        <f>BP!R17</f>
        <v>749754.68</v>
      </c>
      <c r="F12" s="178" t="s">
        <v>14546</v>
      </c>
      <c r="G12" s="179"/>
      <c r="H12" s="201">
        <f t="shared" si="1"/>
        <v>558</v>
      </c>
      <c r="I12" s="201">
        <f t="shared" si="0"/>
        <v>750</v>
      </c>
    </row>
    <row r="13" spans="1:11" ht="15.75" thickBot="1">
      <c r="A13" s="178" t="s">
        <v>14547</v>
      </c>
      <c r="B13" s="179"/>
      <c r="C13" s="192">
        <f>BP!O18</f>
        <v>1979776.0599999998</v>
      </c>
      <c r="D13" s="192">
        <f>BP!R18</f>
        <v>464506.77</v>
      </c>
      <c r="F13" s="178" t="s">
        <v>14547</v>
      </c>
      <c r="G13" s="179"/>
      <c r="H13" s="201">
        <f t="shared" si="1"/>
        <v>1980</v>
      </c>
      <c r="I13" s="201">
        <f t="shared" si="0"/>
        <v>465</v>
      </c>
    </row>
    <row r="14" spans="1:11" ht="15.75" thickBot="1">
      <c r="A14" s="178" t="s">
        <v>14548</v>
      </c>
      <c r="B14" s="179"/>
      <c r="C14" s="192">
        <f>BP!O19</f>
        <v>-103916.22</v>
      </c>
      <c r="D14" s="192">
        <f>BP!R19</f>
        <v>-61247.53</v>
      </c>
      <c r="F14" s="178" t="s">
        <v>14548</v>
      </c>
      <c r="G14" s="179"/>
      <c r="H14" s="201">
        <f t="shared" si="1"/>
        <v>-104</v>
      </c>
      <c r="I14" s="201">
        <f t="shared" si="0"/>
        <v>-61</v>
      </c>
    </row>
    <row r="15" spans="1:11" ht="15.75" thickBot="1">
      <c r="A15" s="173" t="s">
        <v>14549</v>
      </c>
      <c r="B15" s="177"/>
      <c r="C15" s="193">
        <f>BP!O20</f>
        <v>5408639.3700000001</v>
      </c>
      <c r="D15" s="193">
        <f>BP!R20</f>
        <v>6218719.3899999997</v>
      </c>
      <c r="F15" s="173" t="s">
        <v>14549</v>
      </c>
      <c r="G15" s="181"/>
      <c r="H15" s="202">
        <f t="shared" si="1"/>
        <v>5409</v>
      </c>
      <c r="I15" s="202">
        <f t="shared" si="0"/>
        <v>6219</v>
      </c>
    </row>
    <row r="16" spans="1:11" ht="15.75" thickBot="1">
      <c r="A16" s="178" t="s">
        <v>14549</v>
      </c>
      <c r="B16" s="179"/>
      <c r="C16" s="192">
        <f>BP!O21</f>
        <v>5708911.0300000003</v>
      </c>
      <c r="D16" s="192">
        <f>BP!R21</f>
        <v>6425355.2199999997</v>
      </c>
      <c r="F16" s="178" t="s">
        <v>14549</v>
      </c>
      <c r="G16" s="179"/>
      <c r="H16" s="201">
        <f t="shared" si="1"/>
        <v>5709</v>
      </c>
      <c r="I16" s="201">
        <f t="shared" si="0"/>
        <v>6425</v>
      </c>
    </row>
    <row r="17" spans="1:9" ht="15.75" thickBot="1">
      <c r="A17" s="178"/>
      <c r="B17" s="179"/>
      <c r="C17" s="192">
        <f>BP!O22</f>
        <v>-398467.36</v>
      </c>
      <c r="D17" s="192">
        <f>BP!R22</f>
        <v>-286751.37</v>
      </c>
      <c r="F17" s="178" t="s">
        <v>14771</v>
      </c>
      <c r="G17" s="179"/>
      <c r="H17" s="201">
        <f t="shared" si="1"/>
        <v>-398</v>
      </c>
      <c r="I17" s="201">
        <f t="shared" si="0"/>
        <v>-287</v>
      </c>
    </row>
    <row r="18" spans="1:9" ht="15.75" thickBot="1">
      <c r="A18" s="178" t="s">
        <v>14550</v>
      </c>
      <c r="B18" s="179"/>
      <c r="C18" s="192">
        <f>BP!O23</f>
        <v>98195.7</v>
      </c>
      <c r="D18" s="192">
        <f>BP!R23</f>
        <v>80115.539999999994</v>
      </c>
      <c r="F18" s="178" t="s">
        <v>14550</v>
      </c>
      <c r="G18" s="179"/>
      <c r="H18" s="201">
        <f t="shared" si="1"/>
        <v>98</v>
      </c>
      <c r="I18" s="201">
        <f t="shared" si="0"/>
        <v>80</v>
      </c>
    </row>
    <row r="19" spans="1:9" ht="15.75" thickBot="1">
      <c r="A19" s="173" t="s">
        <v>14551</v>
      </c>
      <c r="B19" s="177"/>
      <c r="C19" s="193">
        <f>C15+C10+C7+C5+C4</f>
        <v>192053800.78999999</v>
      </c>
      <c r="D19" s="193">
        <f>D15+D10+D7+D5+D4</f>
        <v>188896971.72980002</v>
      </c>
      <c r="F19" s="173" t="s">
        <v>14551</v>
      </c>
      <c r="G19" s="181"/>
      <c r="H19" s="202">
        <f t="shared" si="1"/>
        <v>192054</v>
      </c>
      <c r="I19" s="202">
        <f t="shared" si="0"/>
        <v>188897</v>
      </c>
    </row>
    <row r="20" spans="1:9">
      <c r="A20" s="180"/>
      <c r="B20" s="495"/>
      <c r="C20" s="498">
        <f>BP!O25-'QUADRO BP'!C34</f>
        <v>0</v>
      </c>
      <c r="D20" s="498">
        <f>BP!R25-D34</f>
        <v>0</v>
      </c>
      <c r="F20" s="180"/>
      <c r="G20" s="495"/>
      <c r="H20" s="504"/>
      <c r="I20" s="504"/>
    </row>
    <row r="21" spans="1:9" ht="15.75" thickBot="1">
      <c r="A21" s="173" t="s">
        <v>14552</v>
      </c>
      <c r="B21" s="497"/>
      <c r="C21" s="500"/>
      <c r="D21" s="500"/>
      <c r="F21" s="173" t="s">
        <v>14552</v>
      </c>
      <c r="G21" s="497"/>
      <c r="H21" s="505"/>
      <c r="I21" s="505"/>
    </row>
    <row r="22" spans="1:9" ht="15.75" thickBot="1">
      <c r="A22" s="173" t="s">
        <v>6050</v>
      </c>
      <c r="B22" s="177"/>
      <c r="C22" s="193">
        <f>BP!O28</f>
        <v>50409413.080000006</v>
      </c>
      <c r="D22" s="193">
        <f>BP!R28</f>
        <v>26726023.380200002</v>
      </c>
      <c r="F22" s="173" t="s">
        <v>6050</v>
      </c>
      <c r="G22" s="181"/>
      <c r="H22" s="201">
        <f t="shared" ref="H22:H34" si="2">ROUND(C22/1000,0)</f>
        <v>50409</v>
      </c>
      <c r="I22" s="201">
        <f t="shared" ref="I22:I34" si="3">ROUND(D22/1000,0)</f>
        <v>26726</v>
      </c>
    </row>
    <row r="23" spans="1:9" ht="15.75" thickBot="1">
      <c r="A23" s="178" t="s">
        <v>6050</v>
      </c>
      <c r="B23" s="179"/>
      <c r="C23" s="192">
        <f>BP!O29</f>
        <v>56929928.480000004</v>
      </c>
      <c r="D23" s="192">
        <f>BP!R29</f>
        <v>34987517.270000003</v>
      </c>
      <c r="F23" s="178" t="s">
        <v>6050</v>
      </c>
      <c r="G23" s="179"/>
      <c r="H23" s="201">
        <f t="shared" si="2"/>
        <v>56930</v>
      </c>
      <c r="I23" s="201">
        <f t="shared" si="3"/>
        <v>34988</v>
      </c>
    </row>
    <row r="24" spans="1:9" ht="15.75" thickBot="1">
      <c r="A24" s="178" t="s">
        <v>14548</v>
      </c>
      <c r="B24" s="179"/>
      <c r="C24" s="192">
        <f>BP!O30</f>
        <v>-6520515.4000000004</v>
      </c>
      <c r="D24" s="192">
        <f>BP!R30</f>
        <v>-8261493.8898</v>
      </c>
      <c r="F24" s="178" t="s">
        <v>14548</v>
      </c>
      <c r="G24" s="179"/>
      <c r="H24" s="201">
        <f t="shared" si="2"/>
        <v>-6521</v>
      </c>
      <c r="I24" s="201">
        <f t="shared" si="3"/>
        <v>-8261</v>
      </c>
    </row>
    <row r="25" spans="1:9" ht="15.75" thickBot="1">
      <c r="A25" s="173" t="s">
        <v>14544</v>
      </c>
      <c r="B25" s="177"/>
      <c r="C25" s="193">
        <f>BP!O31</f>
        <v>2072352.0000000002</v>
      </c>
      <c r="D25" s="193">
        <f>BP!R31</f>
        <v>2012013.65</v>
      </c>
      <c r="F25" s="173" t="s">
        <v>14544</v>
      </c>
      <c r="G25" s="181"/>
      <c r="H25" s="201">
        <f t="shared" si="2"/>
        <v>2072</v>
      </c>
      <c r="I25" s="201">
        <f t="shared" si="3"/>
        <v>2012</v>
      </c>
    </row>
    <row r="26" spans="1:9" ht="15.75" thickBot="1">
      <c r="A26" s="178" t="s">
        <v>14547</v>
      </c>
      <c r="B26" s="179"/>
      <c r="C26" s="192">
        <f>BP!O32</f>
        <v>2072352.0000000002</v>
      </c>
      <c r="D26" s="192">
        <f>BP!R32</f>
        <v>2012013.65</v>
      </c>
      <c r="F26" s="178" t="s">
        <v>14547</v>
      </c>
      <c r="G26" s="179"/>
      <c r="H26" s="201">
        <f t="shared" si="2"/>
        <v>2072</v>
      </c>
      <c r="I26" s="201">
        <f t="shared" si="3"/>
        <v>2012</v>
      </c>
    </row>
    <row r="27" spans="1:9" ht="15.75" thickBot="1">
      <c r="A27" s="173" t="s">
        <v>6095</v>
      </c>
      <c r="B27" s="177"/>
      <c r="C27" s="193">
        <f>BP!O34</f>
        <v>4818239.08</v>
      </c>
      <c r="D27" s="193">
        <f>BP!R34</f>
        <v>4276463</v>
      </c>
      <c r="F27" s="173" t="s">
        <v>6095</v>
      </c>
      <c r="G27" s="181"/>
      <c r="H27" s="201">
        <f t="shared" si="2"/>
        <v>4818</v>
      </c>
      <c r="I27" s="201">
        <f t="shared" si="3"/>
        <v>4276</v>
      </c>
    </row>
    <row r="28" spans="1:9" ht="15.75" thickBot="1">
      <c r="A28" s="178" t="s">
        <v>14553</v>
      </c>
      <c r="B28" s="179"/>
      <c r="C28" s="192">
        <f>BP!O35</f>
        <v>4818239.08</v>
      </c>
      <c r="D28" s="192">
        <f>BP!R35</f>
        <v>4276463</v>
      </c>
      <c r="F28" s="178" t="s">
        <v>14553</v>
      </c>
      <c r="G28" s="179"/>
      <c r="H28" s="201">
        <f t="shared" si="2"/>
        <v>4818</v>
      </c>
      <c r="I28" s="201">
        <f t="shared" si="3"/>
        <v>4276</v>
      </c>
    </row>
    <row r="29" spans="1:9" ht="15.75" thickBot="1">
      <c r="A29" s="173" t="s">
        <v>6100</v>
      </c>
      <c r="B29" s="177"/>
      <c r="C29" s="193">
        <f>BP!O36</f>
        <v>18560872.930000003</v>
      </c>
      <c r="D29" s="193">
        <f>BP!R36</f>
        <v>11538855.220000001</v>
      </c>
      <c r="F29" s="173" t="s">
        <v>6100</v>
      </c>
      <c r="G29" s="181"/>
      <c r="H29" s="201">
        <f t="shared" si="2"/>
        <v>18561</v>
      </c>
      <c r="I29" s="201">
        <f t="shared" si="3"/>
        <v>11539</v>
      </c>
    </row>
    <row r="30" spans="1:9" ht="15.75" thickBot="1">
      <c r="A30" s="178" t="s">
        <v>14554</v>
      </c>
      <c r="B30" s="179"/>
      <c r="C30" s="192">
        <f>BP!O37</f>
        <v>1364501.2</v>
      </c>
      <c r="D30" s="192">
        <f>BP!R37</f>
        <v>1364501.2</v>
      </c>
      <c r="F30" s="178" t="s">
        <v>14554</v>
      </c>
      <c r="G30" s="179"/>
      <c r="H30" s="201">
        <f t="shared" si="2"/>
        <v>1365</v>
      </c>
      <c r="I30" s="201">
        <f t="shared" si="3"/>
        <v>1365</v>
      </c>
    </row>
    <row r="31" spans="1:9" ht="15.75" thickBot="1">
      <c r="A31" s="178" t="s">
        <v>14555</v>
      </c>
      <c r="B31" s="179"/>
      <c r="C31" s="192">
        <f>BP!O38</f>
        <v>16186699.529999999</v>
      </c>
      <c r="D31" s="192">
        <f>BP!R38</f>
        <v>9777304.7300000004</v>
      </c>
      <c r="F31" s="178" t="s">
        <v>14555</v>
      </c>
      <c r="G31" s="179"/>
      <c r="H31" s="201">
        <f t="shared" si="2"/>
        <v>16187</v>
      </c>
      <c r="I31" s="201">
        <f t="shared" si="3"/>
        <v>9777</v>
      </c>
    </row>
    <row r="32" spans="1:9" ht="15.75" thickBot="1">
      <c r="A32" s="178" t="s">
        <v>14556</v>
      </c>
      <c r="B32" s="179"/>
      <c r="C32" s="192">
        <f>BP!O39</f>
        <v>4729217.1900000004</v>
      </c>
      <c r="D32" s="192">
        <f>BP!R39</f>
        <v>3761104.8</v>
      </c>
      <c r="F32" s="178" t="s">
        <v>14556</v>
      </c>
      <c r="G32" s="179"/>
      <c r="H32" s="201">
        <f t="shared" si="2"/>
        <v>4729</v>
      </c>
      <c r="I32" s="201">
        <f t="shared" si="3"/>
        <v>3761</v>
      </c>
    </row>
    <row r="33" spans="1:9" ht="15.75" thickBot="1">
      <c r="A33" s="178" t="s">
        <v>14557</v>
      </c>
      <c r="B33" s="179"/>
      <c r="C33" s="192">
        <f>BP!O40</f>
        <v>-3719544.9899999998</v>
      </c>
      <c r="D33" s="192">
        <f>BP!R40</f>
        <v>-3364055.51</v>
      </c>
      <c r="F33" s="178" t="s">
        <v>14557</v>
      </c>
      <c r="G33" s="179"/>
      <c r="H33" s="201">
        <f t="shared" si="2"/>
        <v>-3720</v>
      </c>
      <c r="I33" s="201">
        <f t="shared" si="3"/>
        <v>-3364</v>
      </c>
    </row>
    <row r="34" spans="1:9" ht="15.75" thickBot="1">
      <c r="A34" s="173" t="s">
        <v>14558</v>
      </c>
      <c r="B34" s="177"/>
      <c r="C34" s="193">
        <f>C29+C27+C25+C22</f>
        <v>75860877.090000004</v>
      </c>
      <c r="D34" s="193">
        <f>D29+D27+D25+D22</f>
        <v>44553355.250200003</v>
      </c>
      <c r="F34" s="173" t="s">
        <v>14558</v>
      </c>
      <c r="G34" s="181"/>
      <c r="H34" s="201">
        <f t="shared" si="2"/>
        <v>75861</v>
      </c>
      <c r="I34" s="201">
        <f t="shared" si="3"/>
        <v>44553</v>
      </c>
    </row>
    <row r="35" spans="1:9" ht="15.75" thickBot="1">
      <c r="A35" s="177"/>
      <c r="B35" s="177"/>
      <c r="C35" s="192"/>
      <c r="D35" s="192"/>
      <c r="F35" s="181"/>
      <c r="G35" s="181"/>
      <c r="H35" s="201"/>
      <c r="I35" s="201"/>
    </row>
    <row r="36" spans="1:9" ht="15.75" thickBot="1">
      <c r="A36" s="182" t="s">
        <v>14559</v>
      </c>
      <c r="B36" s="183"/>
      <c r="C36" s="195">
        <f>C19+C34</f>
        <v>267914677.88</v>
      </c>
      <c r="D36" s="195">
        <f>D19+D34</f>
        <v>233450326.98000002</v>
      </c>
      <c r="F36" s="182" t="s">
        <v>14559</v>
      </c>
      <c r="G36" s="183"/>
      <c r="H36" s="203">
        <f t="shared" ref="H36" si="4">ROUND(C36/1000,0)</f>
        <v>267915</v>
      </c>
      <c r="I36" s="203">
        <f t="shared" ref="I36" si="5">ROUND(D36/1000,0)</f>
        <v>233450</v>
      </c>
    </row>
    <row r="37" spans="1:9" ht="15.75" thickTop="1">
      <c r="A37" s="184"/>
      <c r="B37" s="501"/>
      <c r="C37" s="503">
        <f>BP!O45-C55</f>
        <v>0</v>
      </c>
      <c r="D37" s="503">
        <f>BP!R45-'QUADRO BP'!D55</f>
        <v>0</v>
      </c>
      <c r="F37" s="184"/>
      <c r="G37" s="501"/>
      <c r="H37" s="506"/>
      <c r="I37" s="506"/>
    </row>
    <row r="38" spans="1:9" ht="15.75" thickBot="1">
      <c r="A38" s="173" t="s">
        <v>14560</v>
      </c>
      <c r="B38" s="497"/>
      <c r="C38" s="500"/>
      <c r="D38" s="500"/>
      <c r="F38" s="173" t="s">
        <v>14560</v>
      </c>
      <c r="G38" s="497"/>
      <c r="H38" s="505"/>
      <c r="I38" s="505"/>
    </row>
    <row r="39" spans="1:9" ht="15.75" thickBot="1">
      <c r="A39" s="173" t="s">
        <v>14473</v>
      </c>
      <c r="B39" s="179"/>
      <c r="C39" s="193">
        <f>BP!O46</f>
        <v>207647794.63999999</v>
      </c>
      <c r="D39" s="193">
        <f>BP!R46</f>
        <v>180479817.75</v>
      </c>
      <c r="F39" s="173" t="s">
        <v>14473</v>
      </c>
      <c r="G39" s="179"/>
      <c r="H39" s="201">
        <f t="shared" ref="H39:H55" si="6">ROUND(C39/1000,0)</f>
        <v>207648</v>
      </c>
      <c r="I39" s="201">
        <f t="shared" ref="I39:I55" si="7">ROUND(D39/1000,0)</f>
        <v>180480</v>
      </c>
    </row>
    <row r="40" spans="1:9" ht="15.75" thickBot="1">
      <c r="A40" s="178" t="s">
        <v>14561</v>
      </c>
      <c r="B40" s="179"/>
      <c r="C40" s="192">
        <f>BP!O47</f>
        <v>63916443.390000008</v>
      </c>
      <c r="D40" s="192">
        <f>BP!R47</f>
        <v>53561611.969999999</v>
      </c>
      <c r="F40" s="178" t="s">
        <v>14561</v>
      </c>
      <c r="G40" s="179"/>
      <c r="H40" s="201">
        <f t="shared" si="6"/>
        <v>63916</v>
      </c>
      <c r="I40" s="201">
        <f t="shared" si="7"/>
        <v>53562</v>
      </c>
    </row>
    <row r="41" spans="1:9" ht="15.75" thickBot="1">
      <c r="A41" s="178" t="s">
        <v>14562</v>
      </c>
      <c r="B41" s="179"/>
      <c r="C41" s="192">
        <f>BP!O48</f>
        <v>1696511.65</v>
      </c>
      <c r="D41" s="192">
        <f>BP!R48</f>
        <v>1608278.32</v>
      </c>
      <c r="F41" s="178" t="s">
        <v>14562</v>
      </c>
      <c r="G41" s="179"/>
      <c r="H41" s="201">
        <f t="shared" si="6"/>
        <v>1697</v>
      </c>
      <c r="I41" s="201">
        <f t="shared" si="7"/>
        <v>1608</v>
      </c>
    </row>
    <row r="42" spans="1:9" ht="15.75" thickBot="1">
      <c r="A42" s="178" t="s">
        <v>14563</v>
      </c>
      <c r="B42" s="179"/>
      <c r="C42" s="192">
        <f>BP!O49</f>
        <v>142034839.59999999</v>
      </c>
      <c r="D42" s="192">
        <f>BP!R49</f>
        <v>125309927.45999999</v>
      </c>
      <c r="F42" s="178" t="s">
        <v>14563</v>
      </c>
      <c r="G42" s="179"/>
      <c r="H42" s="201">
        <f t="shared" si="6"/>
        <v>142035</v>
      </c>
      <c r="I42" s="201">
        <f t="shared" si="7"/>
        <v>125310</v>
      </c>
    </row>
    <row r="43" spans="1:9" ht="15.75" thickBot="1">
      <c r="A43" s="173" t="s">
        <v>14564</v>
      </c>
      <c r="B43" s="179"/>
      <c r="C43" s="193">
        <f>BP!O50</f>
        <v>1274096.4500000002</v>
      </c>
      <c r="D43" s="193">
        <f>BP!R50</f>
        <v>0</v>
      </c>
      <c r="F43" s="173" t="s">
        <v>14564</v>
      </c>
      <c r="G43" s="179"/>
      <c r="H43" s="201">
        <f t="shared" si="6"/>
        <v>1274</v>
      </c>
      <c r="I43" s="201">
        <f t="shared" si="7"/>
        <v>0</v>
      </c>
    </row>
    <row r="44" spans="1:9" ht="23.25" thickBot="1">
      <c r="A44" s="178" t="s">
        <v>14565</v>
      </c>
      <c r="B44" s="179"/>
      <c r="C44" s="192">
        <f>BP!O51</f>
        <v>1274096.4500000002</v>
      </c>
      <c r="D44" s="192">
        <f>BP!R51</f>
        <v>0</v>
      </c>
      <c r="F44" s="178" t="s">
        <v>14565</v>
      </c>
      <c r="G44" s="179"/>
      <c r="H44" s="201">
        <f t="shared" si="6"/>
        <v>1274</v>
      </c>
      <c r="I44" s="201">
        <f t="shared" si="7"/>
        <v>0</v>
      </c>
    </row>
    <row r="45" spans="1:9" ht="15.75" thickBot="1">
      <c r="A45" s="173" t="s">
        <v>14542</v>
      </c>
      <c r="B45" s="177"/>
      <c r="C45" s="193">
        <f>BP!O52</f>
        <v>3604703.6900000004</v>
      </c>
      <c r="D45" s="193">
        <f>BP!R52</f>
        <v>2885831.99</v>
      </c>
      <c r="F45" s="173" t="s">
        <v>14542</v>
      </c>
      <c r="G45" s="181"/>
      <c r="H45" s="201">
        <f t="shared" si="6"/>
        <v>3605</v>
      </c>
      <c r="I45" s="201">
        <f t="shared" si="7"/>
        <v>2886</v>
      </c>
    </row>
    <row r="46" spans="1:9" ht="15.75" thickBot="1">
      <c r="A46" s="178" t="s">
        <v>14566</v>
      </c>
      <c r="B46" s="177"/>
      <c r="C46" s="196">
        <f>BP!O53</f>
        <v>0</v>
      </c>
      <c r="D46" s="196">
        <f>BP!R53</f>
        <v>0</v>
      </c>
      <c r="F46" s="178" t="s">
        <v>14566</v>
      </c>
      <c r="G46" s="181"/>
      <c r="H46" s="201">
        <f t="shared" si="6"/>
        <v>0</v>
      </c>
      <c r="I46" s="201">
        <f t="shared" si="7"/>
        <v>0</v>
      </c>
    </row>
    <row r="47" spans="1:9" ht="15.75" thickBot="1">
      <c r="A47" s="178" t="s">
        <v>14567</v>
      </c>
      <c r="B47" s="177"/>
      <c r="C47" s="196">
        <f>BP!O54</f>
        <v>3604703.6900000004</v>
      </c>
      <c r="D47" s="196">
        <f>BP!R54</f>
        <v>2885831.99</v>
      </c>
      <c r="F47" s="178" t="s">
        <v>14567</v>
      </c>
      <c r="G47" s="181"/>
      <c r="H47" s="201">
        <f t="shared" si="6"/>
        <v>3605</v>
      </c>
      <c r="I47" s="201">
        <f t="shared" si="7"/>
        <v>2886</v>
      </c>
    </row>
    <row r="48" spans="1:9" ht="15.75" thickBot="1">
      <c r="A48" s="173" t="s">
        <v>14568</v>
      </c>
      <c r="B48" s="177"/>
      <c r="C48" s="199">
        <f>BP!O55</f>
        <v>1218025.8500000001</v>
      </c>
      <c r="D48" s="199">
        <f>BP!R55</f>
        <v>763447.99</v>
      </c>
      <c r="F48" s="173" t="s">
        <v>14568</v>
      </c>
      <c r="G48" s="181"/>
      <c r="H48" s="201">
        <f t="shared" si="6"/>
        <v>1218</v>
      </c>
      <c r="I48" s="201">
        <f t="shared" si="7"/>
        <v>763</v>
      </c>
    </row>
    <row r="49" spans="1:9" ht="15.75" thickBot="1">
      <c r="A49" s="178" t="s">
        <v>14569</v>
      </c>
      <c r="B49" s="177"/>
      <c r="C49" s="196">
        <f>BP!O56</f>
        <v>1218025.8500000001</v>
      </c>
      <c r="D49" s="196">
        <f>BP!R56</f>
        <v>763447.99</v>
      </c>
      <c r="F49" s="178" t="s">
        <v>14569</v>
      </c>
      <c r="G49" s="181"/>
      <c r="H49" s="201">
        <f t="shared" si="6"/>
        <v>1218</v>
      </c>
      <c r="I49" s="201">
        <f t="shared" si="7"/>
        <v>763</v>
      </c>
    </row>
    <row r="50" spans="1:9" ht="15.75" thickBot="1">
      <c r="A50" s="173" t="s">
        <v>14570</v>
      </c>
      <c r="B50" s="177"/>
      <c r="C50" s="196">
        <f>BP!O57</f>
        <v>6613093.8300000001</v>
      </c>
      <c r="D50" s="196">
        <f>BP!R57</f>
        <v>4919222.4399999995</v>
      </c>
      <c r="F50" s="173" t="s">
        <v>14570</v>
      </c>
      <c r="G50" s="181"/>
      <c r="H50" s="201">
        <f t="shared" si="6"/>
        <v>6613</v>
      </c>
      <c r="I50" s="201">
        <f t="shared" si="7"/>
        <v>4919</v>
      </c>
    </row>
    <row r="51" spans="1:9" ht="15.75" thickBot="1">
      <c r="A51" s="178" t="s">
        <v>14571</v>
      </c>
      <c r="B51" s="177"/>
      <c r="C51" s="196">
        <f>BP!O58</f>
        <v>47140.73</v>
      </c>
      <c r="D51" s="196">
        <f>BP!R58</f>
        <v>39225.230000000003</v>
      </c>
      <c r="F51" s="178" t="s">
        <v>14571</v>
      </c>
      <c r="G51" s="181"/>
      <c r="H51" s="201">
        <f t="shared" si="6"/>
        <v>47</v>
      </c>
      <c r="I51" s="201">
        <f t="shared" si="7"/>
        <v>39</v>
      </c>
    </row>
    <row r="52" spans="1:9" ht="15.75" thickBot="1">
      <c r="A52" s="178" t="s">
        <v>14572</v>
      </c>
      <c r="B52" s="177"/>
      <c r="C52" s="196">
        <f>BP!O59</f>
        <v>1429124.68</v>
      </c>
      <c r="D52" s="196">
        <f>BP!R59</f>
        <v>993857.01</v>
      </c>
      <c r="F52" s="178" t="s">
        <v>14572</v>
      </c>
      <c r="G52" s="181"/>
      <c r="H52" s="201">
        <f t="shared" si="6"/>
        <v>1429</v>
      </c>
      <c r="I52" s="201">
        <f t="shared" si="7"/>
        <v>994</v>
      </c>
    </row>
    <row r="53" spans="1:9" ht="15.75" thickBot="1">
      <c r="A53" s="178" t="s">
        <v>14573</v>
      </c>
      <c r="B53" s="177"/>
      <c r="C53" s="196">
        <f>BP!O60</f>
        <v>572669.72</v>
      </c>
      <c r="D53" s="196">
        <f>BP!R60</f>
        <v>524494.48</v>
      </c>
      <c r="F53" s="178" t="s">
        <v>14573</v>
      </c>
      <c r="G53" s="181"/>
      <c r="H53" s="201">
        <f t="shared" si="6"/>
        <v>573</v>
      </c>
      <c r="I53" s="201">
        <f t="shared" si="7"/>
        <v>524</v>
      </c>
    </row>
    <row r="54" spans="1:9" ht="15.75" thickBot="1">
      <c r="A54" s="178" t="s">
        <v>14574</v>
      </c>
      <c r="B54" s="177"/>
      <c r="C54" s="196">
        <f>BP!O61</f>
        <v>4564158.7</v>
      </c>
      <c r="D54" s="196">
        <f>BP!R61</f>
        <v>3361645.7199999997</v>
      </c>
      <c r="F54" s="178" t="s">
        <v>14574</v>
      </c>
      <c r="G54" s="181"/>
      <c r="H54" s="201">
        <f t="shared" si="6"/>
        <v>4564</v>
      </c>
      <c r="I54" s="201">
        <f t="shared" si="7"/>
        <v>3362</v>
      </c>
    </row>
    <row r="55" spans="1:9" ht="15.75" thickBot="1">
      <c r="A55" s="173" t="s">
        <v>14575</v>
      </c>
      <c r="B55" s="177"/>
      <c r="C55" s="193">
        <f>C50+C48+C45+C43+C39</f>
        <v>220357714.45999998</v>
      </c>
      <c r="D55" s="193">
        <f>D50+D48+D45+D43+D39</f>
        <v>189048320.16999999</v>
      </c>
      <c r="F55" s="173" t="s">
        <v>14575</v>
      </c>
      <c r="G55" s="181"/>
      <c r="H55" s="201">
        <f t="shared" si="6"/>
        <v>220358</v>
      </c>
      <c r="I55" s="201">
        <f t="shared" si="7"/>
        <v>189048</v>
      </c>
    </row>
    <row r="56" spans="1:9">
      <c r="A56" s="180"/>
      <c r="B56" s="495"/>
      <c r="C56" s="498"/>
      <c r="D56" s="498"/>
      <c r="F56" s="180"/>
      <c r="G56" s="495"/>
      <c r="H56" s="504"/>
      <c r="I56" s="504"/>
    </row>
    <row r="57" spans="1:9">
      <c r="A57" s="180"/>
      <c r="B57" s="496"/>
      <c r="C57" s="499"/>
      <c r="D57" s="499"/>
      <c r="F57" s="180"/>
      <c r="G57" s="496"/>
      <c r="H57" s="507"/>
      <c r="I57" s="507"/>
    </row>
    <row r="58" spans="1:9" ht="15.75" thickBot="1">
      <c r="A58" s="173" t="s">
        <v>14552</v>
      </c>
      <c r="B58" s="497"/>
      <c r="C58" s="500"/>
      <c r="D58" s="500"/>
      <c r="F58" s="173" t="s">
        <v>14552</v>
      </c>
      <c r="G58" s="497"/>
      <c r="H58" s="505"/>
      <c r="I58" s="505"/>
    </row>
    <row r="59" spans="1:9" ht="15.75" thickBot="1">
      <c r="A59" s="173" t="s">
        <v>14564</v>
      </c>
      <c r="B59" s="181"/>
      <c r="C59" s="192">
        <f>BP!O64</f>
        <v>1339873</v>
      </c>
      <c r="D59" s="192">
        <f>BP!R64</f>
        <v>3826020.66</v>
      </c>
      <c r="F59" s="173" t="s">
        <v>14564</v>
      </c>
      <c r="G59" s="181"/>
      <c r="H59" s="201">
        <f t="shared" ref="H59:H68" si="8">ROUND(C59/1000,0)</f>
        <v>1340</v>
      </c>
      <c r="I59" s="201">
        <f t="shared" ref="I59:I68" si="9">ROUND(D59/1000,0)</f>
        <v>3826</v>
      </c>
    </row>
    <row r="60" spans="1:9" ht="23.25" thickBot="1">
      <c r="A60" s="178" t="s">
        <v>14565</v>
      </c>
      <c r="B60" s="181"/>
      <c r="C60" s="192">
        <f>BP!O65</f>
        <v>1339873</v>
      </c>
      <c r="D60" s="192">
        <f>BP!R65</f>
        <v>3826020.66</v>
      </c>
      <c r="F60" s="178" t="s">
        <v>14565</v>
      </c>
      <c r="G60" s="181"/>
      <c r="H60" s="201">
        <f t="shared" si="8"/>
        <v>1340</v>
      </c>
      <c r="I60" s="201">
        <f t="shared" si="9"/>
        <v>3826</v>
      </c>
    </row>
    <row r="61" spans="1:9" ht="15.75" thickBot="1">
      <c r="A61" s="173" t="s">
        <v>14542</v>
      </c>
      <c r="B61" s="179"/>
      <c r="C61" s="192">
        <f>BP!O66</f>
        <v>1126781.97</v>
      </c>
      <c r="D61" s="192">
        <f>BP!R66</f>
        <v>2539601.7000000002</v>
      </c>
      <c r="F61" s="173" t="s">
        <v>14542</v>
      </c>
      <c r="G61" s="179"/>
      <c r="H61" s="201">
        <f t="shared" si="8"/>
        <v>1127</v>
      </c>
      <c r="I61" s="201">
        <f t="shared" si="9"/>
        <v>2540</v>
      </c>
    </row>
    <row r="62" spans="1:9" ht="15.75" thickBot="1">
      <c r="A62" s="178" t="s">
        <v>14566</v>
      </c>
      <c r="B62" s="179"/>
      <c r="C62" s="192">
        <f>BP!O67</f>
        <v>0</v>
      </c>
      <c r="D62" s="192">
        <f>BP!R67</f>
        <v>0</v>
      </c>
      <c r="F62" s="178" t="s">
        <v>14566</v>
      </c>
      <c r="G62" s="179"/>
      <c r="H62" s="201">
        <f t="shared" si="8"/>
        <v>0</v>
      </c>
      <c r="I62" s="201">
        <f t="shared" si="9"/>
        <v>0</v>
      </c>
    </row>
    <row r="63" spans="1:9" ht="15.75" thickBot="1">
      <c r="A63" s="178" t="s">
        <v>14567</v>
      </c>
      <c r="B63" s="177"/>
      <c r="C63" s="192">
        <f>BP!O68</f>
        <v>1126781.97</v>
      </c>
      <c r="D63" s="192">
        <f>BP!R68</f>
        <v>2539601.7000000002</v>
      </c>
      <c r="F63" s="178" t="s">
        <v>14567</v>
      </c>
      <c r="G63" s="181"/>
      <c r="H63" s="201">
        <f t="shared" si="8"/>
        <v>1127</v>
      </c>
      <c r="I63" s="201">
        <f t="shared" si="9"/>
        <v>2540</v>
      </c>
    </row>
    <row r="64" spans="1:9" ht="15.75" thickBot="1">
      <c r="A64" s="173" t="s">
        <v>14576</v>
      </c>
      <c r="B64" s="177"/>
      <c r="C64" s="196">
        <f>BP!O69</f>
        <v>2338887.17</v>
      </c>
      <c r="D64" s="196">
        <f>BP!R69</f>
        <v>2364392.2400000002</v>
      </c>
      <c r="F64" s="173" t="s">
        <v>14576</v>
      </c>
      <c r="G64" s="181"/>
      <c r="H64" s="201">
        <f t="shared" si="8"/>
        <v>2339</v>
      </c>
      <c r="I64" s="201">
        <f t="shared" si="9"/>
        <v>2364</v>
      </c>
    </row>
    <row r="65" spans="1:9" ht="15.75" thickBot="1">
      <c r="A65" s="178" t="s">
        <v>14574</v>
      </c>
      <c r="B65" s="177"/>
      <c r="C65" s="196">
        <f>BP!O70</f>
        <v>2338887.17</v>
      </c>
      <c r="D65" s="196">
        <f>BP!R70</f>
        <v>2364392.2400000002</v>
      </c>
      <c r="F65" s="178" t="s">
        <v>14574</v>
      </c>
      <c r="G65" s="181"/>
      <c r="H65" s="201">
        <f t="shared" si="8"/>
        <v>2339</v>
      </c>
      <c r="I65" s="201">
        <f t="shared" si="9"/>
        <v>2364</v>
      </c>
    </row>
    <row r="66" spans="1:9" ht="15.75" thickBot="1">
      <c r="A66" s="173" t="s">
        <v>14577</v>
      </c>
      <c r="B66" s="177"/>
      <c r="C66" s="193">
        <f>C59+C61+C64</f>
        <v>4805542.1399999997</v>
      </c>
      <c r="D66" s="193">
        <f>D59+D61+D64</f>
        <v>8730014.6000000015</v>
      </c>
      <c r="F66" s="173" t="s">
        <v>14577</v>
      </c>
      <c r="G66" s="181"/>
      <c r="H66" s="201">
        <f t="shared" si="8"/>
        <v>4806</v>
      </c>
      <c r="I66" s="201">
        <f t="shared" si="9"/>
        <v>8730</v>
      </c>
    </row>
    <row r="67" spans="1:9" ht="15.75" thickBot="1">
      <c r="A67" s="177"/>
      <c r="B67" s="177"/>
      <c r="C67" s="192"/>
      <c r="D67" s="192"/>
      <c r="F67" s="181"/>
      <c r="G67" s="181"/>
      <c r="H67" s="201"/>
      <c r="I67" s="201"/>
    </row>
    <row r="68" spans="1:9" ht="15.75" thickBot="1">
      <c r="A68" s="182" t="s">
        <v>14578</v>
      </c>
      <c r="B68" s="186"/>
      <c r="C68" s="197">
        <f>C66+C55</f>
        <v>225163256.59999996</v>
      </c>
      <c r="D68" s="197">
        <f>D66+D55</f>
        <v>197778334.76999998</v>
      </c>
      <c r="F68" s="182" t="s">
        <v>14578</v>
      </c>
      <c r="G68" s="186"/>
      <c r="H68" s="201">
        <f t="shared" si="8"/>
        <v>225163</v>
      </c>
      <c r="I68" s="201">
        <f t="shared" si="9"/>
        <v>197778</v>
      </c>
    </row>
    <row r="69" spans="1:9" ht="15.75" thickTop="1">
      <c r="A69" s="187"/>
      <c r="B69" s="501"/>
      <c r="C69" s="502"/>
      <c r="D69" s="502"/>
      <c r="F69" s="187"/>
      <c r="G69" s="501"/>
      <c r="H69" s="508"/>
      <c r="I69" s="508"/>
    </row>
    <row r="70" spans="1:9" ht="15.75" thickBot="1">
      <c r="A70" s="173" t="s">
        <v>2845</v>
      </c>
      <c r="B70" s="497"/>
      <c r="C70" s="500"/>
      <c r="D70" s="500"/>
      <c r="F70" s="173" t="s">
        <v>2845</v>
      </c>
      <c r="G70" s="497"/>
      <c r="H70" s="505"/>
      <c r="I70" s="505"/>
    </row>
    <row r="71" spans="1:9" ht="15.75" thickBot="1">
      <c r="A71" s="173" t="s">
        <v>14579</v>
      </c>
      <c r="B71" s="179"/>
      <c r="C71" s="192">
        <f>BP!O73</f>
        <v>21996538.109999999</v>
      </c>
      <c r="D71" s="192">
        <f>BP!R73</f>
        <v>22055857.809999999</v>
      </c>
      <c r="F71" s="173" t="s">
        <v>14579</v>
      </c>
      <c r="G71" s="179"/>
      <c r="H71" s="201">
        <f t="shared" ref="H71:H78" si="10">ROUND(C71/1000,0)</f>
        <v>21997</v>
      </c>
      <c r="I71" s="201">
        <f t="shared" ref="I71:I78" si="11">ROUND(D71/1000,0)</f>
        <v>22056</v>
      </c>
    </row>
    <row r="72" spans="1:9" ht="15.75" thickBot="1">
      <c r="A72" s="188" t="s">
        <v>14580</v>
      </c>
      <c r="B72" s="179"/>
      <c r="C72" s="192">
        <f>BP!O74</f>
        <v>22088694.219999999</v>
      </c>
      <c r="D72" s="192">
        <f>BP!R74</f>
        <v>22116327.649999999</v>
      </c>
      <c r="F72" s="188" t="s">
        <v>14580</v>
      </c>
      <c r="G72" s="179"/>
      <c r="H72" s="201">
        <f t="shared" si="10"/>
        <v>22089</v>
      </c>
      <c r="I72" s="201">
        <f t="shared" si="11"/>
        <v>22116</v>
      </c>
    </row>
    <row r="73" spans="1:9" ht="15.75" thickBot="1">
      <c r="A73" s="188" t="s">
        <v>14581</v>
      </c>
      <c r="B73" s="179"/>
      <c r="C73" s="192">
        <f>BP!O75</f>
        <v>-92156.11</v>
      </c>
      <c r="D73" s="192">
        <f>BP!R75</f>
        <v>-60469.84</v>
      </c>
      <c r="F73" s="188" t="s">
        <v>14581</v>
      </c>
      <c r="G73" s="179"/>
      <c r="H73" s="201">
        <f t="shared" si="10"/>
        <v>-92</v>
      </c>
      <c r="I73" s="201">
        <f t="shared" si="11"/>
        <v>-60</v>
      </c>
    </row>
    <row r="74" spans="1:9" ht="15.75" thickBot="1">
      <c r="A74" s="173" t="s">
        <v>14582</v>
      </c>
      <c r="B74" s="179"/>
      <c r="C74" s="192">
        <f>BP!O76</f>
        <v>18876265.07</v>
      </c>
      <c r="D74" s="192">
        <f>BP!R76</f>
        <v>10041209.25</v>
      </c>
      <c r="F74" s="173" t="s">
        <v>14582</v>
      </c>
      <c r="G74" s="179"/>
      <c r="H74" s="201">
        <f t="shared" si="10"/>
        <v>18876</v>
      </c>
      <c r="I74" s="201">
        <f t="shared" si="11"/>
        <v>10041</v>
      </c>
    </row>
    <row r="75" spans="1:9" ht="15.75" thickBot="1">
      <c r="A75" s="173" t="s">
        <v>14583</v>
      </c>
      <c r="B75" s="177"/>
      <c r="C75" s="192">
        <f>BP!O77</f>
        <v>1878618.1</v>
      </c>
      <c r="D75" s="192">
        <f>BP!R77</f>
        <v>3574925.15</v>
      </c>
      <c r="F75" s="173" t="s">
        <v>14583</v>
      </c>
      <c r="G75" s="181"/>
      <c r="H75" s="201">
        <f t="shared" si="10"/>
        <v>1879</v>
      </c>
      <c r="I75" s="201">
        <f t="shared" si="11"/>
        <v>3575</v>
      </c>
    </row>
    <row r="76" spans="1:9" ht="15.75" thickBot="1">
      <c r="A76" s="173" t="s">
        <v>14584</v>
      </c>
      <c r="B76" s="177"/>
      <c r="C76" s="193">
        <f>C75+C74+C71</f>
        <v>42751421.280000001</v>
      </c>
      <c r="D76" s="193">
        <f>D75+D74+D71</f>
        <v>35671992.210000001</v>
      </c>
      <c r="F76" s="173" t="s">
        <v>14584</v>
      </c>
      <c r="G76" s="181"/>
      <c r="H76" s="201">
        <f t="shared" si="10"/>
        <v>42751</v>
      </c>
      <c r="I76" s="201">
        <f t="shared" si="11"/>
        <v>35672</v>
      </c>
    </row>
    <row r="77" spans="1:9" ht="15.75" thickBot="1">
      <c r="A77" s="177"/>
      <c r="B77" s="177"/>
      <c r="C77" s="192"/>
      <c r="D77" s="192"/>
      <c r="F77" s="181"/>
      <c r="G77" s="181"/>
      <c r="H77" s="201">
        <f t="shared" si="10"/>
        <v>0</v>
      </c>
      <c r="I77" s="201">
        <f t="shared" si="11"/>
        <v>0</v>
      </c>
    </row>
    <row r="78" spans="1:9" ht="15.75" thickBot="1">
      <c r="A78" s="173" t="s">
        <v>14585</v>
      </c>
      <c r="B78" s="189"/>
      <c r="C78" s="197">
        <f>C76+C68</f>
        <v>267914677.87999997</v>
      </c>
      <c r="D78" s="197">
        <f>D76+D68</f>
        <v>233450326.97999999</v>
      </c>
      <c r="F78" s="173" t="s">
        <v>14585</v>
      </c>
      <c r="G78" s="189"/>
      <c r="H78" s="201">
        <f t="shared" si="10"/>
        <v>267915</v>
      </c>
      <c r="I78" s="201">
        <f t="shared" si="11"/>
        <v>233450</v>
      </c>
    </row>
    <row r="79" spans="1:9">
      <c r="C79" s="198">
        <f>C78-C36</f>
        <v>0</v>
      </c>
      <c r="D79" s="198">
        <f>D78-D36</f>
        <v>0</v>
      </c>
      <c r="H79" s="198">
        <f>H78-H36</f>
        <v>0</v>
      </c>
      <c r="I79" s="198">
        <f>I78-I36</f>
        <v>0</v>
      </c>
    </row>
  </sheetData>
  <mergeCells count="24">
    <mergeCell ref="G56:G58"/>
    <mergeCell ref="H56:H58"/>
    <mergeCell ref="I56:I58"/>
    <mergeCell ref="G69:G70"/>
    <mergeCell ref="H69:H70"/>
    <mergeCell ref="I69:I70"/>
    <mergeCell ref="G20:G21"/>
    <mergeCell ref="H20:H21"/>
    <mergeCell ref="I20:I21"/>
    <mergeCell ref="G37:G38"/>
    <mergeCell ref="H37:H38"/>
    <mergeCell ref="I37:I38"/>
    <mergeCell ref="B20:B21"/>
    <mergeCell ref="C20:C21"/>
    <mergeCell ref="D20:D21"/>
    <mergeCell ref="B37:B38"/>
    <mergeCell ref="C37:C38"/>
    <mergeCell ref="D37:D38"/>
    <mergeCell ref="B56:B58"/>
    <mergeCell ref="C56:C58"/>
    <mergeCell ref="D56:D58"/>
    <mergeCell ref="B69:B70"/>
    <mergeCell ref="C69:C70"/>
    <mergeCell ref="D69:D7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2C829-A85C-47AE-A0CC-43EEE5407086}">
  <dimension ref="A1:AB62"/>
  <sheetViews>
    <sheetView showGridLines="0" workbookViewId="0">
      <selection activeCell="F53" sqref="F53"/>
    </sheetView>
  </sheetViews>
  <sheetFormatPr defaultRowHeight="15"/>
  <cols>
    <col min="1" max="1" width="4.140625" customWidth="1"/>
    <col min="2" max="2" width="67.42578125" bestFit="1" customWidth="1"/>
    <col min="3" max="3" width="10.5703125" bestFit="1" customWidth="1"/>
    <col min="4" max="4" width="14.28515625" style="417" bestFit="1" customWidth="1"/>
    <col min="5" max="5" width="0.5703125" style="417" customWidth="1"/>
    <col min="6" max="6" width="11.85546875" style="417" bestFit="1" customWidth="1"/>
    <col min="7" max="7" width="0.5703125" style="417" hidden="1" customWidth="1"/>
    <col min="8" max="8" width="8.85546875" style="417" hidden="1" customWidth="1"/>
    <col min="9" max="9" width="0.7109375" style="416" customWidth="1"/>
    <col min="10" max="10" width="14" style="417" bestFit="1" customWidth="1"/>
    <col min="11" max="11" width="0.5703125" style="417" hidden="1" customWidth="1"/>
    <col min="12" max="12" width="11.42578125" style="417" hidden="1" customWidth="1"/>
    <col min="13" max="13" width="0.5703125" style="417" hidden="1" customWidth="1"/>
    <col min="14" max="14" width="14" style="417" hidden="1" customWidth="1"/>
    <col min="15" max="15" width="0.5703125" style="417" hidden="1" customWidth="1"/>
    <col min="16" max="16" width="9.85546875" style="417" hidden="1" customWidth="1"/>
    <col min="17" max="17" width="0.5703125" style="417" hidden="1" customWidth="1"/>
    <col min="18" max="18" width="8.5703125" style="417" hidden="1" customWidth="1"/>
    <col min="19" max="19" width="0.5703125" style="417" hidden="1" customWidth="1"/>
    <col min="20" max="20" width="9.7109375" style="417" hidden="1" customWidth="1"/>
    <col min="21" max="21" width="0.7109375" style="416" customWidth="1"/>
    <col min="22" max="22" width="18.28515625" style="417" customWidth="1"/>
    <col min="23" max="23" width="0.7109375" style="416" customWidth="1"/>
    <col min="24" max="24" width="14" style="417" bestFit="1" customWidth="1"/>
    <col min="27" max="27" width="12.7109375" bestFit="1" customWidth="1"/>
    <col min="28" max="28" width="11.5703125" bestFit="1" customWidth="1"/>
  </cols>
  <sheetData>
    <row r="1" spans="1:24" s="48" customFormat="1" ht="12.75">
      <c r="B1" s="106"/>
      <c r="C1" s="87"/>
      <c r="D1" s="387"/>
      <c r="E1" s="387"/>
      <c r="F1" s="387"/>
      <c r="G1" s="387"/>
      <c r="H1" s="387"/>
      <c r="I1" s="398"/>
      <c r="J1" s="389"/>
      <c r="K1" s="387"/>
      <c r="L1" s="389"/>
      <c r="M1" s="387"/>
      <c r="N1" s="389"/>
      <c r="O1" s="387"/>
      <c r="P1" s="389"/>
      <c r="Q1" s="387"/>
      <c r="R1" s="389"/>
      <c r="S1" s="387"/>
      <c r="T1" s="389"/>
      <c r="U1" s="398"/>
      <c r="V1" s="389"/>
      <c r="W1" s="398"/>
      <c r="X1" s="389"/>
    </row>
    <row r="2" spans="1:24" s="48" customFormat="1" ht="12.75">
      <c r="B2" s="106"/>
      <c r="C2" s="87"/>
      <c r="D2" s="387"/>
      <c r="E2" s="387"/>
      <c r="F2" s="387"/>
      <c r="G2" s="387"/>
      <c r="H2" s="387"/>
      <c r="I2" s="398"/>
      <c r="J2" s="389"/>
      <c r="K2" s="387"/>
      <c r="L2" s="389"/>
      <c r="M2" s="387"/>
      <c r="N2" s="389"/>
      <c r="O2" s="387"/>
      <c r="P2" s="389"/>
      <c r="Q2" s="387"/>
      <c r="R2" s="389"/>
      <c r="S2" s="387"/>
      <c r="T2" s="389"/>
      <c r="U2" s="398"/>
      <c r="V2" s="389"/>
      <c r="W2" s="398"/>
      <c r="X2" s="389"/>
    </row>
    <row r="3" spans="1:24" s="48" customFormat="1" ht="12.75">
      <c r="B3" s="106"/>
      <c r="C3" s="87"/>
      <c r="D3" s="387"/>
      <c r="E3" s="387"/>
      <c r="F3" s="387"/>
      <c r="G3" s="387"/>
      <c r="H3" s="387"/>
      <c r="I3" s="398"/>
      <c r="J3" s="389"/>
      <c r="K3" s="387"/>
      <c r="L3" s="389"/>
      <c r="M3" s="387"/>
      <c r="N3" s="389"/>
      <c r="O3" s="387"/>
      <c r="P3" s="389"/>
      <c r="Q3" s="387"/>
      <c r="R3" s="389"/>
      <c r="S3" s="387"/>
      <c r="T3" s="389"/>
      <c r="U3" s="398"/>
      <c r="V3" s="389"/>
      <c r="W3" s="398"/>
      <c r="X3" s="389"/>
    </row>
    <row r="4" spans="1:24" s="48" customFormat="1" ht="14.45" customHeight="1">
      <c r="B4" s="510" t="s">
        <v>15121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</row>
    <row r="5" spans="1:24" s="48" customFormat="1">
      <c r="B5" s="106"/>
      <c r="C5" s="397" t="s">
        <v>15122</v>
      </c>
      <c r="D5" s="399"/>
      <c r="E5" s="399"/>
      <c r="F5" s="399"/>
      <c r="G5" s="399"/>
      <c r="H5" s="387"/>
      <c r="I5" s="398"/>
      <c r="J5" s="389"/>
      <c r="K5" s="387"/>
      <c r="L5" s="389"/>
      <c r="M5" s="387"/>
      <c r="N5" s="389"/>
      <c r="O5" s="387"/>
      <c r="P5" s="389"/>
      <c r="Q5" s="387"/>
      <c r="R5" s="389"/>
      <c r="S5" s="387"/>
      <c r="T5" s="389"/>
      <c r="U5" s="398"/>
      <c r="V5" s="389"/>
      <c r="W5" s="398"/>
      <c r="X5" s="389"/>
    </row>
    <row r="6" spans="1:24" s="48" customFormat="1" ht="26.45" customHeight="1">
      <c r="B6" s="511" t="s">
        <v>15131</v>
      </c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511"/>
      <c r="R6" s="511"/>
      <c r="S6" s="511"/>
      <c r="T6" s="511"/>
      <c r="U6" s="511"/>
      <c r="V6" s="511"/>
      <c r="W6" s="511"/>
      <c r="X6" s="511"/>
    </row>
    <row r="7" spans="1:24" s="48" customFormat="1" ht="6" customHeight="1">
      <c r="B7" s="106"/>
      <c r="C7" s="87"/>
      <c r="D7" s="387"/>
      <c r="E7" s="387"/>
      <c r="F7" s="387"/>
      <c r="G7" s="387"/>
      <c r="H7" s="387"/>
      <c r="I7" s="398"/>
      <c r="J7" s="389"/>
      <c r="K7" s="387"/>
      <c r="L7" s="389"/>
      <c r="M7" s="387"/>
      <c r="N7" s="389"/>
      <c r="O7" s="387"/>
      <c r="P7" s="389"/>
      <c r="Q7" s="387"/>
      <c r="R7" s="389"/>
      <c r="S7" s="387"/>
      <c r="T7" s="389"/>
      <c r="U7" s="398"/>
      <c r="V7" s="389"/>
      <c r="W7" s="398"/>
      <c r="X7" s="389"/>
    </row>
    <row r="8" spans="1:24" s="49" customFormat="1" ht="13.5" thickBot="1">
      <c r="A8" s="48"/>
      <c r="B8" s="119"/>
      <c r="C8" s="88"/>
      <c r="D8" s="388"/>
      <c r="E8" s="388"/>
      <c r="F8" s="388"/>
      <c r="G8" s="388"/>
      <c r="H8" s="388"/>
      <c r="I8" s="400"/>
      <c r="J8" s="388"/>
      <c r="K8" s="388"/>
      <c r="L8" s="108"/>
      <c r="M8" s="388"/>
      <c r="N8" s="108"/>
      <c r="O8" s="388"/>
      <c r="P8" s="108"/>
      <c r="Q8" s="108"/>
      <c r="R8" s="108"/>
      <c r="S8" s="108"/>
      <c r="T8" s="108"/>
      <c r="U8" s="400"/>
      <c r="V8" s="108"/>
      <c r="W8" s="400"/>
      <c r="X8" s="108"/>
    </row>
    <row r="9" spans="1:24" s="261" customFormat="1" ht="25.5">
      <c r="B9" s="251"/>
      <c r="C9" s="251"/>
      <c r="D9" s="509" t="s">
        <v>14913</v>
      </c>
      <c r="E9" s="509"/>
      <c r="F9" s="509"/>
      <c r="G9" s="509"/>
      <c r="H9" s="509"/>
      <c r="I9" s="251"/>
      <c r="J9" s="258" t="s">
        <v>14933</v>
      </c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1"/>
      <c r="V9" s="258" t="s">
        <v>14914</v>
      </c>
      <c r="W9" s="251"/>
      <c r="X9" s="258" t="s">
        <v>14915</v>
      </c>
    </row>
    <row r="10" spans="1:24" ht="37.5" customHeight="1">
      <c r="B10" s="260"/>
      <c r="C10" s="250"/>
      <c r="D10" s="251" t="s">
        <v>14916</v>
      </c>
      <c r="E10" s="251"/>
      <c r="F10" s="251" t="s">
        <v>14917</v>
      </c>
      <c r="G10" s="251"/>
      <c r="H10" s="251" t="s">
        <v>14918</v>
      </c>
      <c r="I10" s="251"/>
      <c r="J10" s="252" t="s">
        <v>14919</v>
      </c>
      <c r="K10" s="251"/>
      <c r="L10" s="252" t="s">
        <v>14920</v>
      </c>
      <c r="M10" s="251"/>
      <c r="N10" s="252" t="s">
        <v>14921</v>
      </c>
      <c r="O10" s="251"/>
      <c r="P10" s="252" t="s">
        <v>14922</v>
      </c>
      <c r="Q10" s="251"/>
      <c r="R10" s="253" t="s">
        <v>14923</v>
      </c>
      <c r="S10" s="251"/>
      <c r="T10" s="253" t="s">
        <v>14924</v>
      </c>
      <c r="U10" s="251"/>
      <c r="V10" s="251"/>
      <c r="W10" s="251"/>
      <c r="X10" s="251"/>
    </row>
    <row r="11" spans="1:24">
      <c r="B11" s="254" t="s">
        <v>14929</v>
      </c>
      <c r="C11" s="254"/>
      <c r="D11" s="401">
        <v>21781925.890000001</v>
      </c>
      <c r="E11" s="402"/>
      <c r="F11" s="401">
        <v>-90865.66</v>
      </c>
      <c r="G11" s="402"/>
      <c r="H11" s="401">
        <v>0</v>
      </c>
      <c r="I11" s="402"/>
      <c r="J11" s="401">
        <v>9620629.8200000003</v>
      </c>
      <c r="K11" s="402"/>
      <c r="L11" s="401">
        <v>0</v>
      </c>
      <c r="M11" s="402"/>
      <c r="N11" s="401">
        <v>0</v>
      </c>
      <c r="O11" s="402"/>
      <c r="P11" s="401">
        <v>0</v>
      </c>
      <c r="Q11" s="402"/>
      <c r="R11" s="401">
        <v>0</v>
      </c>
      <c r="S11" s="402"/>
      <c r="T11" s="401">
        <v>0</v>
      </c>
      <c r="U11" s="402"/>
      <c r="V11" s="401">
        <v>0</v>
      </c>
      <c r="W11" s="402"/>
      <c r="X11" s="401">
        <v>31311690.049999993</v>
      </c>
    </row>
    <row r="12" spans="1:24">
      <c r="B12" s="254"/>
      <c r="C12" s="254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</row>
    <row r="13" spans="1:24">
      <c r="B13" s="255" t="s">
        <v>14925</v>
      </c>
      <c r="C13" s="255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2"/>
      <c r="W13" s="403"/>
      <c r="X13" s="402">
        <v>0</v>
      </c>
    </row>
    <row r="14" spans="1:24">
      <c r="B14" s="256" t="s">
        <v>14926</v>
      </c>
      <c r="C14" s="256"/>
      <c r="D14" s="403">
        <v>1164712.24</v>
      </c>
      <c r="E14" s="403"/>
      <c r="F14" s="403">
        <v>30395.820000000007</v>
      </c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2">
        <v>1195108.06</v>
      </c>
    </row>
    <row r="15" spans="1:24">
      <c r="B15" s="256" t="s">
        <v>14937</v>
      </c>
      <c r="C15" s="256"/>
      <c r="D15" s="403">
        <v>-829810.48</v>
      </c>
      <c r="E15" s="403"/>
      <c r="F15" s="404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2">
        <v>-829810.48</v>
      </c>
    </row>
    <row r="16" spans="1:24">
      <c r="B16" s="256" t="s">
        <v>15124</v>
      </c>
      <c r="C16" s="256"/>
      <c r="D16" s="403">
        <v>-500</v>
      </c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2">
        <v>-500</v>
      </c>
    </row>
    <row r="17" spans="2:25">
      <c r="B17" s="255" t="s">
        <v>14938</v>
      </c>
      <c r="C17" s="256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>
        <v>4511931.4400000004</v>
      </c>
      <c r="W17" s="403"/>
      <c r="X17" s="402">
        <v>4511931.4400000004</v>
      </c>
    </row>
    <row r="18" spans="2:25">
      <c r="B18" s="255" t="s">
        <v>14928</v>
      </c>
      <c r="C18" s="256"/>
      <c r="D18" s="403"/>
      <c r="E18" s="403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>
        <v>-306137.14</v>
      </c>
      <c r="W18" s="403"/>
      <c r="X18" s="402">
        <v>-306137.14</v>
      </c>
    </row>
    <row r="19" spans="2:25">
      <c r="B19" s="255" t="s">
        <v>14934</v>
      </c>
      <c r="C19" s="255"/>
      <c r="D19" s="403"/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2"/>
    </row>
    <row r="20" spans="2:25">
      <c r="B20" s="256" t="s">
        <v>14935</v>
      </c>
      <c r="C20" s="255"/>
      <c r="D20" s="403"/>
      <c r="E20" s="403"/>
      <c r="F20" s="403"/>
      <c r="G20" s="403"/>
      <c r="H20" s="403"/>
      <c r="I20" s="403"/>
      <c r="J20" s="403">
        <v>420579.43</v>
      </c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>
        <v>-420579.43</v>
      </c>
      <c r="W20" s="403"/>
      <c r="X20" s="402">
        <v>0</v>
      </c>
    </row>
    <row r="21" spans="2:25">
      <c r="B21" s="256" t="s">
        <v>14936</v>
      </c>
      <c r="C21" s="255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>
        <v>-210289.72</v>
      </c>
      <c r="W21" s="403"/>
      <c r="X21" s="402">
        <v>-210289.72</v>
      </c>
    </row>
    <row r="22" spans="2:25">
      <c r="B22" s="255" t="s">
        <v>14930</v>
      </c>
      <c r="C22" s="255"/>
      <c r="D22" s="401">
        <v>22116327.649999999</v>
      </c>
      <c r="E22" s="402"/>
      <c r="F22" s="401">
        <v>-60469.84</v>
      </c>
      <c r="G22" s="402"/>
      <c r="H22" s="401">
        <v>0</v>
      </c>
      <c r="I22" s="402"/>
      <c r="J22" s="401">
        <v>10041209.25</v>
      </c>
      <c r="K22" s="402"/>
      <c r="L22" s="401">
        <v>0</v>
      </c>
      <c r="M22" s="402"/>
      <c r="N22" s="401">
        <v>0</v>
      </c>
      <c r="O22" s="402"/>
      <c r="P22" s="401">
        <v>0</v>
      </c>
      <c r="Q22" s="402"/>
      <c r="R22" s="401">
        <v>0</v>
      </c>
      <c r="S22" s="402"/>
      <c r="T22" s="401">
        <v>0</v>
      </c>
      <c r="U22" s="402"/>
      <c r="V22" s="401">
        <v>3574925.1500000004</v>
      </c>
      <c r="W22" s="402"/>
      <c r="X22" s="401">
        <v>35671992.209999993</v>
      </c>
      <c r="Y22" s="268"/>
    </row>
    <row r="23" spans="2:25">
      <c r="B23" s="254"/>
      <c r="C23" s="254"/>
      <c r="D23" s="402"/>
      <c r="E23" s="402"/>
      <c r="F23" s="402"/>
      <c r="G23" s="402"/>
      <c r="H23" s="402"/>
      <c r="I23" s="402"/>
      <c r="J23" s="402"/>
      <c r="K23" s="402"/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2"/>
    </row>
    <row r="24" spans="2:25">
      <c r="B24" s="374" t="s">
        <v>15125</v>
      </c>
      <c r="C24" s="374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2"/>
      <c r="X24" s="402"/>
    </row>
    <row r="25" spans="2:25" s="42" customFormat="1">
      <c r="B25" s="265" t="s">
        <v>15091</v>
      </c>
      <c r="C25" s="265"/>
      <c r="D25" s="406"/>
      <c r="E25" s="406"/>
      <c r="F25" s="406"/>
      <c r="G25" s="406"/>
      <c r="H25" s="406"/>
      <c r="I25" s="406"/>
      <c r="J25" s="406">
        <v>3574925.15</v>
      </c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>
        <v>-3574925.15</v>
      </c>
      <c r="W25" s="406"/>
      <c r="X25" s="405"/>
    </row>
    <row r="26" spans="2:25">
      <c r="B26" s="373" t="s">
        <v>14925</v>
      </c>
      <c r="C26" s="373"/>
      <c r="D26" s="406"/>
      <c r="E26" s="406"/>
      <c r="F26" s="406"/>
      <c r="G26" s="406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3"/>
      <c r="X26" s="402">
        <v>0</v>
      </c>
    </row>
    <row r="27" spans="2:25">
      <c r="B27" s="265" t="s">
        <v>14926</v>
      </c>
      <c r="C27" s="265"/>
      <c r="D27" s="406">
        <v>1175907.8100000003</v>
      </c>
      <c r="E27" s="406"/>
      <c r="F27" s="406">
        <v>-31686.27</v>
      </c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3"/>
      <c r="X27" s="402">
        <v>1144221.5400000003</v>
      </c>
    </row>
    <row r="28" spans="2:25">
      <c r="B28" s="265" t="s">
        <v>14937</v>
      </c>
      <c r="C28" s="265"/>
      <c r="D28" s="406">
        <v>-1203541.24</v>
      </c>
      <c r="E28" s="406"/>
      <c r="F28" s="407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3"/>
      <c r="X28" s="402">
        <v>-1203541.24</v>
      </c>
    </row>
    <row r="29" spans="2:25" hidden="1">
      <c r="B29" s="265" t="s">
        <v>15124</v>
      </c>
      <c r="C29" s="265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3"/>
      <c r="X29" s="402">
        <v>0</v>
      </c>
    </row>
    <row r="30" spans="2:25" s="42" customFormat="1">
      <c r="B30" s="373" t="s">
        <v>14938</v>
      </c>
      <c r="C30" s="265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>
        <v>7628335.3200000003</v>
      </c>
      <c r="W30" s="406"/>
      <c r="X30" s="405">
        <v>7628335.3200000003</v>
      </c>
    </row>
    <row r="31" spans="2:25" s="42" customFormat="1">
      <c r="B31" s="373" t="s">
        <v>14928</v>
      </c>
      <c r="C31" s="265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>
        <v>-113862.93</v>
      </c>
      <c r="W31" s="406"/>
      <c r="X31" s="405">
        <v>-113862.93</v>
      </c>
    </row>
    <row r="32" spans="2:25" s="42" customFormat="1">
      <c r="B32" s="373" t="s">
        <v>14934</v>
      </c>
      <c r="C32" s="373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5"/>
    </row>
    <row r="33" spans="2:28" s="42" customFormat="1">
      <c r="B33" s="265" t="s">
        <v>14935</v>
      </c>
      <c r="C33" s="373"/>
      <c r="D33" s="406"/>
      <c r="E33" s="406"/>
      <c r="F33" s="406"/>
      <c r="G33" s="406"/>
      <c r="H33" s="406"/>
      <c r="I33" s="406"/>
      <c r="J33" s="406">
        <v>5260130.67</v>
      </c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>
        <v>-5260130.67</v>
      </c>
      <c r="W33" s="406"/>
      <c r="X33" s="405">
        <v>0</v>
      </c>
    </row>
    <row r="34" spans="2:28" s="42" customFormat="1">
      <c r="B34" s="265" t="s">
        <v>14936</v>
      </c>
      <c r="C34" s="373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>
        <v>-375723.62</v>
      </c>
      <c r="W34" s="406"/>
      <c r="X34" s="405">
        <v>-375723.62</v>
      </c>
    </row>
    <row r="35" spans="2:28" s="42" customFormat="1">
      <c r="B35" s="373" t="s">
        <v>14931</v>
      </c>
      <c r="C35" s="373"/>
      <c r="D35" s="408">
        <v>22088694.219999999</v>
      </c>
      <c r="E35" s="405"/>
      <c r="F35" s="408">
        <v>-92156.11</v>
      </c>
      <c r="G35" s="405"/>
      <c r="H35" s="408">
        <v>0</v>
      </c>
      <c r="I35" s="405"/>
      <c r="J35" s="408">
        <v>18876265.07</v>
      </c>
      <c r="K35" s="405"/>
      <c r="L35" s="408">
        <v>0</v>
      </c>
      <c r="M35" s="405"/>
      <c r="N35" s="408">
        <v>0</v>
      </c>
      <c r="O35" s="405"/>
      <c r="P35" s="408">
        <v>0</v>
      </c>
      <c r="Q35" s="405"/>
      <c r="R35" s="408">
        <v>0</v>
      </c>
      <c r="S35" s="405"/>
      <c r="T35" s="408">
        <v>0</v>
      </c>
      <c r="U35" s="405"/>
      <c r="V35" s="408">
        <v>1878618.1000000006</v>
      </c>
      <c r="W35" s="405"/>
      <c r="X35" s="408">
        <v>42751421.279999994</v>
      </c>
      <c r="Y35" s="304"/>
    </row>
    <row r="36" spans="2:28" s="42" customFormat="1">
      <c r="B36" s="374"/>
      <c r="C36" s="374"/>
      <c r="D36" s="405">
        <v>0</v>
      </c>
      <c r="E36" s="405"/>
      <c r="F36" s="405">
        <v>0</v>
      </c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>
        <v>0</v>
      </c>
      <c r="W36" s="405"/>
      <c r="X36" s="405"/>
    </row>
    <row r="37" spans="2:28" s="42" customFormat="1">
      <c r="B37" s="373" t="s">
        <v>14932</v>
      </c>
      <c r="C37" s="373"/>
      <c r="D37" s="408">
        <v>22097426.909999996</v>
      </c>
      <c r="E37" s="405"/>
      <c r="F37" s="408">
        <v>-66196.31</v>
      </c>
      <c r="G37" s="405"/>
      <c r="H37" s="408">
        <v>0</v>
      </c>
      <c r="I37" s="405"/>
      <c r="J37" s="408">
        <v>13616134.4</v>
      </c>
      <c r="K37" s="405"/>
      <c r="L37" s="408">
        <v>0</v>
      </c>
      <c r="M37" s="405"/>
      <c r="N37" s="408">
        <v>0</v>
      </c>
      <c r="O37" s="405"/>
      <c r="P37" s="408">
        <v>0</v>
      </c>
      <c r="Q37" s="405"/>
      <c r="R37" s="408">
        <v>0</v>
      </c>
      <c r="S37" s="405"/>
      <c r="T37" s="408">
        <v>0</v>
      </c>
      <c r="U37" s="405"/>
      <c r="V37" s="408">
        <v>3091914.52</v>
      </c>
      <c r="W37" s="405"/>
      <c r="X37" s="408">
        <v>38739279.520000003</v>
      </c>
    </row>
    <row r="38" spans="2:28" s="42" customFormat="1">
      <c r="B38" s="373"/>
      <c r="C38" s="373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</row>
    <row r="39" spans="2:28" s="42" customFormat="1">
      <c r="B39" s="373" t="s">
        <v>14925</v>
      </c>
      <c r="C39" s="373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5">
        <v>0</v>
      </c>
    </row>
    <row r="40" spans="2:28" s="42" customFormat="1">
      <c r="B40" s="265" t="s">
        <v>14926</v>
      </c>
      <c r="C40" s="265"/>
      <c r="D40" s="406">
        <v>548378.17000000004</v>
      </c>
      <c r="E40" s="406"/>
      <c r="F40" s="406">
        <v>-25959.8</v>
      </c>
      <c r="G40" s="406"/>
      <c r="H40" s="406"/>
      <c r="I40" s="406"/>
      <c r="J40" s="406"/>
      <c r="K40" s="406"/>
      <c r="L40" s="406"/>
      <c r="M40" s="406"/>
      <c r="N40" s="406"/>
      <c r="O40" s="406"/>
      <c r="P40" s="406"/>
      <c r="Q40" s="406"/>
      <c r="R40" s="406"/>
      <c r="S40" s="406"/>
      <c r="T40" s="406"/>
      <c r="U40" s="406"/>
      <c r="V40" s="406"/>
      <c r="W40" s="406"/>
      <c r="X40" s="405">
        <v>522418.37000000005</v>
      </c>
    </row>
    <row r="41" spans="2:28" s="42" customFormat="1">
      <c r="B41" s="265" t="s">
        <v>14937</v>
      </c>
      <c r="C41" s="265"/>
      <c r="D41" s="406">
        <v>-557110.86</v>
      </c>
      <c r="E41" s="406"/>
      <c r="F41" s="407"/>
      <c r="G41" s="406"/>
      <c r="H41" s="406"/>
      <c r="I41" s="406"/>
      <c r="J41" s="406"/>
      <c r="K41" s="406"/>
      <c r="L41" s="406"/>
      <c r="M41" s="406"/>
      <c r="N41" s="406"/>
      <c r="O41" s="406"/>
      <c r="P41" s="406"/>
      <c r="Q41" s="406"/>
      <c r="R41" s="406"/>
      <c r="S41" s="406"/>
      <c r="T41" s="406"/>
      <c r="U41" s="406"/>
      <c r="V41" s="406"/>
      <c r="W41" s="406"/>
      <c r="X41" s="405">
        <v>-557110.86</v>
      </c>
    </row>
    <row r="42" spans="2:28" s="42" customFormat="1" hidden="1">
      <c r="B42" s="265"/>
      <c r="C42" s="265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5">
        <v>0</v>
      </c>
      <c r="AA42" s="305"/>
      <c r="AB42" s="304"/>
    </row>
    <row r="43" spans="2:28" s="42" customFormat="1">
      <c r="B43" s="373" t="s">
        <v>14938</v>
      </c>
      <c r="C43" s="265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>
        <v>4536420.8000000007</v>
      </c>
      <c r="W43" s="406"/>
      <c r="X43" s="405">
        <v>4536420.8000000007</v>
      </c>
      <c r="AA43" s="305"/>
      <c r="AB43" s="304"/>
    </row>
    <row r="44" spans="2:28" s="42" customFormat="1">
      <c r="B44" s="373" t="s">
        <v>14928</v>
      </c>
      <c r="C44" s="265"/>
      <c r="D44" s="406"/>
      <c r="E44" s="406"/>
      <c r="F44" s="406"/>
      <c r="G44" s="406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>
        <v>-113862.93</v>
      </c>
      <c r="W44" s="406"/>
      <c r="X44" s="405">
        <v>-113862.93</v>
      </c>
      <c r="AA44" s="305"/>
      <c r="AB44" s="304"/>
    </row>
    <row r="45" spans="2:28" s="42" customFormat="1">
      <c r="B45" s="373" t="s">
        <v>14934</v>
      </c>
      <c r="C45" s="373"/>
      <c r="D45" s="406"/>
      <c r="E45" s="406"/>
      <c r="F45" s="406"/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5">
        <v>0</v>
      </c>
      <c r="AA45" s="305"/>
      <c r="AB45" s="304"/>
    </row>
    <row r="46" spans="2:28" s="42" customFormat="1">
      <c r="B46" s="265" t="s">
        <v>14935</v>
      </c>
      <c r="C46" s="373"/>
      <c r="D46" s="406"/>
      <c r="E46" s="406"/>
      <c r="F46" s="406"/>
      <c r="G46" s="406"/>
      <c r="H46" s="406"/>
      <c r="I46" s="406"/>
      <c r="J46" s="406">
        <v>5260130.67</v>
      </c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>
        <v>-5260130.67</v>
      </c>
      <c r="W46" s="406"/>
      <c r="X46" s="405">
        <v>0</v>
      </c>
      <c r="AA46" s="305"/>
      <c r="AB46" s="304"/>
    </row>
    <row r="47" spans="2:28" s="42" customFormat="1">
      <c r="B47" s="265" t="s">
        <v>14936</v>
      </c>
      <c r="C47" s="373"/>
      <c r="D47" s="406"/>
      <c r="E47" s="406"/>
      <c r="F47" s="406"/>
      <c r="G47" s="406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>
        <v>-375723.62</v>
      </c>
      <c r="W47" s="406"/>
      <c r="X47" s="405">
        <v>-375723.62</v>
      </c>
      <c r="AA47" s="305"/>
      <c r="AB47" s="304"/>
    </row>
    <row r="48" spans="2:28" s="42" customFormat="1">
      <c r="B48" s="446" t="s">
        <v>14931</v>
      </c>
      <c r="C48" s="446"/>
      <c r="D48" s="408">
        <v>22088694.219999995</v>
      </c>
      <c r="E48" s="408">
        <v>0</v>
      </c>
      <c r="F48" s="408">
        <v>-92156.11</v>
      </c>
      <c r="G48" s="408">
        <v>0</v>
      </c>
      <c r="H48" s="408">
        <v>0</v>
      </c>
      <c r="I48" s="408">
        <v>0</v>
      </c>
      <c r="J48" s="408">
        <v>18876265.07</v>
      </c>
      <c r="K48" s="405"/>
      <c r="L48" s="408">
        <v>0</v>
      </c>
      <c r="M48" s="405"/>
      <c r="N48" s="408">
        <v>0</v>
      </c>
      <c r="O48" s="405"/>
      <c r="P48" s="408">
        <v>0</v>
      </c>
      <c r="Q48" s="405"/>
      <c r="R48" s="408">
        <v>0</v>
      </c>
      <c r="S48" s="405"/>
      <c r="T48" s="408">
        <v>0</v>
      </c>
      <c r="U48" s="405"/>
      <c r="V48" s="408">
        <v>1878618.100000001</v>
      </c>
      <c r="W48" s="405"/>
      <c r="X48" s="408">
        <v>42751421.280000001</v>
      </c>
      <c r="AA48" s="375"/>
    </row>
    <row r="49" spans="2:27" s="42" customFormat="1" ht="6" customHeight="1">
      <c r="B49" s="373"/>
      <c r="C49" s="373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AA49" s="375"/>
    </row>
    <row r="50" spans="2:27">
      <c r="B50" s="396" t="s">
        <v>15120</v>
      </c>
      <c r="C50" s="259"/>
      <c r="D50" s="409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</row>
    <row r="51" spans="2:27">
      <c r="B51" s="257"/>
      <c r="C51" s="303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11"/>
      <c r="T51" s="411"/>
      <c r="U51" s="411"/>
      <c r="V51" s="411"/>
      <c r="W51" s="410"/>
      <c r="X51" s="410"/>
    </row>
    <row r="52" spans="2:27">
      <c r="C52" s="304"/>
      <c r="D52" s="412"/>
      <c r="E52" s="413"/>
      <c r="F52" s="412"/>
      <c r="G52" s="413"/>
      <c r="H52" s="413"/>
      <c r="I52" s="414"/>
      <c r="J52" s="415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4"/>
      <c r="V52" s="413"/>
    </row>
    <row r="53" spans="2:27">
      <c r="C53" s="42"/>
      <c r="D53" s="412"/>
      <c r="E53" s="413"/>
      <c r="F53" s="413"/>
      <c r="G53" s="413"/>
      <c r="H53" s="413"/>
      <c r="I53" s="414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4"/>
      <c r="V53" s="413"/>
    </row>
    <row r="54" spans="2:27">
      <c r="C54" s="42"/>
      <c r="D54" s="418"/>
      <c r="E54" s="413"/>
      <c r="F54" s="413"/>
      <c r="G54" s="413"/>
      <c r="H54" s="413"/>
      <c r="I54" s="414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4"/>
      <c r="V54" s="413"/>
    </row>
    <row r="55" spans="2:27">
      <c r="C55" s="42"/>
      <c r="D55" s="412"/>
      <c r="E55" s="413"/>
      <c r="F55" s="413"/>
      <c r="G55" s="413"/>
      <c r="H55" s="413"/>
      <c r="I55" s="414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4"/>
      <c r="V55" s="413"/>
    </row>
    <row r="56" spans="2:27">
      <c r="C56" s="42"/>
      <c r="D56" s="413"/>
      <c r="E56" s="413"/>
      <c r="F56" s="413"/>
      <c r="G56" s="413"/>
      <c r="H56" s="413"/>
      <c r="I56" s="414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4"/>
      <c r="V56" s="413"/>
    </row>
    <row r="57" spans="2:27">
      <c r="C57" s="42"/>
      <c r="D57" s="419"/>
      <c r="E57" s="419"/>
      <c r="F57" s="419"/>
      <c r="G57" s="413"/>
      <c r="H57" s="413"/>
      <c r="I57" s="414"/>
      <c r="J57" s="415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4"/>
      <c r="V57" s="413"/>
    </row>
    <row r="58" spans="2:27">
      <c r="C58" s="42"/>
      <c r="D58" s="419"/>
      <c r="E58" s="419"/>
      <c r="F58" s="419"/>
      <c r="G58" s="413"/>
      <c r="H58" s="413"/>
      <c r="I58" s="414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4"/>
      <c r="V58" s="413"/>
    </row>
    <row r="59" spans="2:27">
      <c r="C59" s="42"/>
      <c r="D59" s="419"/>
      <c r="E59" s="419"/>
      <c r="F59" s="419"/>
      <c r="G59" s="413"/>
      <c r="H59" s="413"/>
      <c r="I59" s="414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4"/>
      <c r="V59" s="413"/>
    </row>
    <row r="60" spans="2:27">
      <c r="C60" s="42"/>
      <c r="D60" s="413"/>
      <c r="E60" s="413"/>
      <c r="F60" s="413"/>
      <c r="G60" s="413"/>
      <c r="H60" s="413"/>
      <c r="I60" s="414"/>
      <c r="J60" s="420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4"/>
      <c r="V60" s="413"/>
    </row>
    <row r="61" spans="2:27">
      <c r="C61" s="42"/>
      <c r="D61" s="413"/>
      <c r="E61" s="413"/>
      <c r="F61" s="413"/>
      <c r="G61" s="413"/>
      <c r="H61" s="413"/>
      <c r="I61" s="414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4"/>
      <c r="V61" s="413"/>
    </row>
    <row r="62" spans="2:27">
      <c r="C62" s="42"/>
      <c r="D62" s="413"/>
      <c r="E62" s="413"/>
      <c r="F62" s="413"/>
      <c r="G62" s="413"/>
      <c r="H62" s="413"/>
      <c r="I62" s="414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4"/>
      <c r="V62" s="413"/>
    </row>
  </sheetData>
  <mergeCells count="3">
    <mergeCell ref="D9:H9"/>
    <mergeCell ref="B4:X4"/>
    <mergeCell ref="B6:X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79F00-DA4A-4A2E-938C-5CDACA048731}">
  <dimension ref="A1:K51"/>
  <sheetViews>
    <sheetView showGridLines="0" topLeftCell="B38" zoomScale="136" zoomScaleNormal="136" workbookViewId="0">
      <selection activeCell="G53" sqref="G53"/>
    </sheetView>
  </sheetViews>
  <sheetFormatPr defaultColWidth="5.7109375" defaultRowHeight="15"/>
  <cols>
    <col min="1" max="1" width="43.85546875" customWidth="1"/>
    <col min="2" max="2" width="4.42578125" bestFit="1" customWidth="1"/>
    <col min="3" max="3" width="10.7109375" bestFit="1" customWidth="1"/>
    <col min="4" max="5" width="9.5703125" bestFit="1" customWidth="1"/>
    <col min="6" max="6" width="5.85546875" customWidth="1"/>
    <col min="7" max="7" width="43.85546875" customWidth="1"/>
    <col min="8" max="8" width="4.42578125" bestFit="1" customWidth="1"/>
    <col min="9" max="9" width="10.7109375" bestFit="1" customWidth="1"/>
    <col min="10" max="11" width="8.7109375" bestFit="1" customWidth="1"/>
  </cols>
  <sheetData>
    <row r="1" spans="1:11" ht="15.75" thickBot="1">
      <c r="A1" s="173" t="s">
        <v>14892</v>
      </c>
      <c r="B1" s="174" t="s">
        <v>6048</v>
      </c>
      <c r="C1" s="237" t="s">
        <v>14893</v>
      </c>
      <c r="D1" s="238">
        <v>43830</v>
      </c>
      <c r="E1" s="238">
        <v>43465</v>
      </c>
      <c r="G1" s="173" t="s">
        <v>14892</v>
      </c>
      <c r="H1" s="174" t="s">
        <v>6048</v>
      </c>
      <c r="I1" s="237" t="s">
        <v>14893</v>
      </c>
      <c r="J1" s="238">
        <v>43830</v>
      </c>
      <c r="K1" s="238">
        <v>43465</v>
      </c>
    </row>
    <row r="2" spans="1:11">
      <c r="A2" s="239"/>
      <c r="B2" s="240"/>
      <c r="C2" s="240"/>
      <c r="D2" s="240"/>
      <c r="E2" s="240"/>
      <c r="G2" s="239"/>
      <c r="H2" s="240"/>
      <c r="I2" s="240"/>
      <c r="J2" s="240"/>
      <c r="K2" s="240"/>
    </row>
    <row r="3" spans="1:11" ht="15.75" thickBot="1">
      <c r="A3" s="173" t="s">
        <v>14940</v>
      </c>
      <c r="B3" s="276"/>
      <c r="C3" s="278" t="e">
        <f>#REF!</f>
        <v>#REF!</v>
      </c>
      <c r="D3" s="278" t="e">
        <f>#REF!</f>
        <v>#REF!</v>
      </c>
      <c r="E3" s="278" t="e">
        <f>#REF!</f>
        <v>#REF!</v>
      </c>
      <c r="G3" s="173" t="s">
        <v>14940</v>
      </c>
      <c r="H3" s="276"/>
      <c r="I3" s="285" t="e">
        <f>ROUND(C3/1000,0)</f>
        <v>#REF!</v>
      </c>
      <c r="J3" s="285" t="e">
        <f>ROUND(D3/1000,0)</f>
        <v>#REF!</v>
      </c>
      <c r="K3" s="285" t="e">
        <f>ROUND(E3/1000,0)</f>
        <v>#REF!</v>
      </c>
    </row>
    <row r="4" spans="1:11" ht="15.75" thickBot="1">
      <c r="A4" s="173"/>
      <c r="B4" s="276"/>
      <c r="C4" s="242"/>
      <c r="D4" s="242"/>
      <c r="E4" s="242"/>
      <c r="G4" s="173"/>
      <c r="H4" s="276"/>
      <c r="I4" s="285"/>
      <c r="J4" s="285"/>
      <c r="K4" s="285"/>
    </row>
    <row r="5" spans="1:11" ht="15.75" thickBot="1">
      <c r="A5" s="173" t="s">
        <v>14960</v>
      </c>
      <c r="B5" s="276"/>
      <c r="C5" s="278"/>
      <c r="D5" s="278"/>
      <c r="E5" s="278"/>
      <c r="G5" s="173" t="s">
        <v>14960</v>
      </c>
      <c r="H5" s="276"/>
      <c r="I5" s="285"/>
      <c r="J5" s="285"/>
      <c r="K5" s="285"/>
    </row>
    <row r="6" spans="1:11" ht="15.75" thickBot="1">
      <c r="A6" s="178" t="s">
        <v>14941</v>
      </c>
      <c r="B6" s="179"/>
      <c r="C6" s="279" t="e">
        <f>#REF!</f>
        <v>#REF!</v>
      </c>
      <c r="D6" s="279" t="e">
        <f>#REF!</f>
        <v>#REF!</v>
      </c>
      <c r="E6" s="279" t="e">
        <f>#REF!</f>
        <v>#REF!</v>
      </c>
      <c r="G6" s="178" t="s">
        <v>14941</v>
      </c>
      <c r="H6" s="179"/>
      <c r="I6" s="286" t="e">
        <f t="shared" ref="I6:I50" si="0">ROUND(C6/1000,0)</f>
        <v>#REF!</v>
      </c>
      <c r="J6" s="286" t="e">
        <f t="shared" ref="J6:J50" si="1">ROUND(D6/1000,0)</f>
        <v>#REF!</v>
      </c>
      <c r="K6" s="286" t="e">
        <f t="shared" ref="K6:K50" si="2">ROUND(E6/1000,0)</f>
        <v>#REF!</v>
      </c>
    </row>
    <row r="7" spans="1:11" ht="15.75" thickBot="1">
      <c r="A7" s="178" t="s">
        <v>14942</v>
      </c>
      <c r="B7" s="179"/>
      <c r="C7" s="279" t="e">
        <f>#REF!</f>
        <v>#REF!</v>
      </c>
      <c r="D7" s="279" t="e">
        <f>#REF!</f>
        <v>#REF!</v>
      </c>
      <c r="E7" s="279" t="e">
        <f>#REF!</f>
        <v>#REF!</v>
      </c>
      <c r="G7" s="178" t="s">
        <v>14942</v>
      </c>
      <c r="H7" s="179"/>
      <c r="I7" s="286" t="e">
        <f t="shared" si="0"/>
        <v>#REF!</v>
      </c>
      <c r="J7" s="286" t="e">
        <f t="shared" si="1"/>
        <v>#REF!</v>
      </c>
      <c r="K7" s="286" t="e">
        <f t="shared" si="2"/>
        <v>#REF!</v>
      </c>
    </row>
    <row r="8" spans="1:11" ht="15.75" thickBot="1">
      <c r="A8" s="178" t="s">
        <v>14961</v>
      </c>
      <c r="B8" s="179"/>
      <c r="C8" s="279" t="e">
        <f>#REF!</f>
        <v>#REF!</v>
      </c>
      <c r="D8" s="279" t="e">
        <f>#REF!</f>
        <v>#REF!</v>
      </c>
      <c r="E8" s="279" t="e">
        <f>#REF!</f>
        <v>#REF!</v>
      </c>
      <c r="G8" s="178" t="s">
        <v>14961</v>
      </c>
      <c r="H8" s="179"/>
      <c r="I8" s="286" t="e">
        <f t="shared" si="0"/>
        <v>#REF!</v>
      </c>
      <c r="J8" s="286" t="e">
        <f t="shared" si="1"/>
        <v>#REF!</v>
      </c>
      <c r="K8" s="286" t="e">
        <f t="shared" si="2"/>
        <v>#REF!</v>
      </c>
    </row>
    <row r="9" spans="1:11" ht="15.75" thickBot="1">
      <c r="A9" s="178" t="s">
        <v>14943</v>
      </c>
      <c r="B9" s="178"/>
      <c r="C9" s="279" t="e">
        <f>#REF!</f>
        <v>#REF!</v>
      </c>
      <c r="D9" s="279" t="e">
        <f>#REF!</f>
        <v>#REF!</v>
      </c>
      <c r="E9" s="279" t="e">
        <f>#REF!</f>
        <v>#REF!</v>
      </c>
      <c r="G9" s="178" t="s">
        <v>14943</v>
      </c>
      <c r="H9" s="178"/>
      <c r="I9" s="286" t="e">
        <f t="shared" si="0"/>
        <v>#REF!</v>
      </c>
      <c r="J9" s="286" t="e">
        <f t="shared" si="1"/>
        <v>#REF!</v>
      </c>
      <c r="K9" s="286" t="e">
        <f t="shared" si="2"/>
        <v>#REF!</v>
      </c>
    </row>
    <row r="10" spans="1:11" ht="15.75" thickBot="1">
      <c r="A10" s="243"/>
      <c r="B10" s="276"/>
      <c r="C10" s="242"/>
      <c r="D10" s="242"/>
      <c r="E10" s="242"/>
      <c r="G10" s="243"/>
      <c r="H10" s="276"/>
      <c r="I10" s="285"/>
      <c r="J10" s="285"/>
      <c r="K10" s="285"/>
    </row>
    <row r="11" spans="1:11" ht="15.75" thickBot="1">
      <c r="A11" s="173" t="s">
        <v>14944</v>
      </c>
      <c r="B11" s="276"/>
      <c r="C11" s="278"/>
      <c r="D11" s="278"/>
      <c r="E11" s="278"/>
      <c r="G11" s="173" t="s">
        <v>14944</v>
      </c>
      <c r="H11" s="276"/>
      <c r="I11" s="285"/>
      <c r="J11" s="285"/>
      <c r="K11" s="285"/>
    </row>
    <row r="12" spans="1:11" ht="15.75" thickBot="1">
      <c r="A12" s="178" t="s">
        <v>6050</v>
      </c>
      <c r="B12" s="179"/>
      <c r="C12" s="279" t="e">
        <f>#REF!</f>
        <v>#REF!</v>
      </c>
      <c r="D12" s="279" t="e">
        <f>#REF!</f>
        <v>#REF!</v>
      </c>
      <c r="E12" s="279" t="e">
        <f>#REF!</f>
        <v>#REF!</v>
      </c>
      <c r="G12" s="178" t="s">
        <v>6050</v>
      </c>
      <c r="H12" s="179"/>
      <c r="I12" s="286" t="e">
        <f t="shared" si="0"/>
        <v>#REF!</v>
      </c>
      <c r="J12" s="286" t="e">
        <f t="shared" si="1"/>
        <v>#REF!</v>
      </c>
      <c r="K12" s="286" t="e">
        <f t="shared" si="2"/>
        <v>#REF!</v>
      </c>
    </row>
    <row r="13" spans="1:11" ht="15.75" thickBot="1">
      <c r="A13" s="178" t="s">
        <v>14544</v>
      </c>
      <c r="B13" s="179"/>
      <c r="C13" s="279" t="e">
        <f>#REF!</f>
        <v>#REF!</v>
      </c>
      <c r="D13" s="279" t="e">
        <f>#REF!</f>
        <v>#REF!</v>
      </c>
      <c r="E13" s="279" t="e">
        <f>#REF!</f>
        <v>#REF!</v>
      </c>
      <c r="G13" s="178" t="s">
        <v>14544</v>
      </c>
      <c r="H13" s="179"/>
      <c r="I13" s="286" t="e">
        <f t="shared" si="0"/>
        <v>#REF!</v>
      </c>
      <c r="J13" s="286" t="e">
        <f t="shared" si="1"/>
        <v>#REF!</v>
      </c>
      <c r="K13" s="286" t="e">
        <f t="shared" si="2"/>
        <v>#REF!</v>
      </c>
    </row>
    <row r="14" spans="1:11" ht="15.75" thickBot="1">
      <c r="A14" s="178" t="s">
        <v>14549</v>
      </c>
      <c r="B14" s="179"/>
      <c r="C14" s="279" t="e">
        <f>#REF!</f>
        <v>#REF!</v>
      </c>
      <c r="D14" s="279" t="e">
        <f>#REF!</f>
        <v>#REF!</v>
      </c>
      <c r="E14" s="279" t="e">
        <f>#REF!</f>
        <v>#REF!</v>
      </c>
      <c r="G14" s="178" t="s">
        <v>14549</v>
      </c>
      <c r="H14" s="179"/>
      <c r="I14" s="286" t="e">
        <f t="shared" si="0"/>
        <v>#REF!</v>
      </c>
      <c r="J14" s="286" t="e">
        <f t="shared" si="1"/>
        <v>#REF!</v>
      </c>
      <c r="K14" s="286" t="e">
        <f t="shared" si="2"/>
        <v>#REF!</v>
      </c>
    </row>
    <row r="15" spans="1:11" ht="15.75" thickBot="1">
      <c r="A15" s="178"/>
      <c r="B15" s="179"/>
      <c r="C15" s="241"/>
      <c r="D15" s="241"/>
      <c r="E15" s="241"/>
      <c r="G15" s="178"/>
      <c r="H15" s="179"/>
      <c r="I15" s="286"/>
      <c r="J15" s="286"/>
      <c r="K15" s="286"/>
    </row>
    <row r="16" spans="1:11" ht="15.75" thickBot="1">
      <c r="A16" s="173" t="s">
        <v>14945</v>
      </c>
      <c r="B16" s="179"/>
      <c r="C16" s="279"/>
      <c r="D16" s="279"/>
      <c r="E16" s="279"/>
      <c r="G16" s="173" t="s">
        <v>14945</v>
      </c>
      <c r="H16" s="179"/>
      <c r="I16" s="286"/>
      <c r="J16" s="286"/>
      <c r="K16" s="286"/>
    </row>
    <row r="17" spans="1:11" ht="15.75" thickBot="1">
      <c r="A17" s="178" t="s">
        <v>14946</v>
      </c>
      <c r="B17" s="179"/>
      <c r="C17" s="279" t="e">
        <f>#REF!</f>
        <v>#REF!</v>
      </c>
      <c r="D17" s="279" t="e">
        <f>#REF!</f>
        <v>#REF!</v>
      </c>
      <c r="E17" s="279" t="e">
        <f>#REF!</f>
        <v>#REF!</v>
      </c>
      <c r="G17" s="178" t="s">
        <v>14946</v>
      </c>
      <c r="H17" s="179"/>
      <c r="I17" s="286" t="e">
        <f t="shared" si="0"/>
        <v>#REF!</v>
      </c>
      <c r="J17" s="286" t="e">
        <f t="shared" si="1"/>
        <v>#REF!</v>
      </c>
      <c r="K17" s="286" t="e">
        <f t="shared" si="2"/>
        <v>#REF!</v>
      </c>
    </row>
    <row r="18" spans="1:11" ht="15.75" thickBot="1">
      <c r="A18" s="178" t="s">
        <v>14947</v>
      </c>
      <c r="B18" s="179"/>
      <c r="C18" s="279" t="e">
        <f>#REF!</f>
        <v>#REF!</v>
      </c>
      <c r="D18" s="279" t="e">
        <f>#REF!</f>
        <v>#REF!</v>
      </c>
      <c r="E18" s="279" t="e">
        <f>#REF!</f>
        <v>#REF!</v>
      </c>
      <c r="G18" s="178" t="s">
        <v>14947</v>
      </c>
      <c r="H18" s="179"/>
      <c r="I18" s="286" t="e">
        <f t="shared" si="0"/>
        <v>#REF!</v>
      </c>
      <c r="J18" s="286" t="e">
        <f t="shared" si="1"/>
        <v>#REF!</v>
      </c>
      <c r="K18" s="286" t="e">
        <f t="shared" si="2"/>
        <v>#REF!</v>
      </c>
    </row>
    <row r="19" spans="1:11" ht="15.75" thickBot="1">
      <c r="A19" s="178" t="s">
        <v>14563</v>
      </c>
      <c r="B19" s="179"/>
      <c r="C19" s="279" t="e">
        <f>#REF!</f>
        <v>#REF!</v>
      </c>
      <c r="D19" s="279" t="e">
        <f>#REF!</f>
        <v>#REF!</v>
      </c>
      <c r="E19" s="279" t="e">
        <f>#REF!</f>
        <v>#REF!</v>
      </c>
      <c r="G19" s="178" t="s">
        <v>14563</v>
      </c>
      <c r="H19" s="179"/>
      <c r="I19" s="286" t="e">
        <f t="shared" si="0"/>
        <v>#REF!</v>
      </c>
      <c r="J19" s="286" t="e">
        <f t="shared" si="1"/>
        <v>#REF!</v>
      </c>
      <c r="K19" s="286" t="e">
        <f t="shared" si="2"/>
        <v>#REF!</v>
      </c>
    </row>
    <row r="20" spans="1:11" ht="15.75" thickBot="1">
      <c r="A20" s="178" t="s">
        <v>14948</v>
      </c>
      <c r="B20" s="179"/>
      <c r="C20" s="279" t="e">
        <f>#REF!</f>
        <v>#REF!</v>
      </c>
      <c r="D20" s="279" t="e">
        <f>#REF!</f>
        <v>#REF!</v>
      </c>
      <c r="E20" s="279" t="e">
        <f>#REF!</f>
        <v>#REF!</v>
      </c>
      <c r="G20" s="178" t="s">
        <v>14948</v>
      </c>
      <c r="H20" s="179"/>
      <c r="I20" s="286" t="e">
        <f t="shared" si="0"/>
        <v>#REF!</v>
      </c>
      <c r="J20" s="286" t="e">
        <f t="shared" si="1"/>
        <v>#REF!</v>
      </c>
      <c r="K20" s="286" t="e">
        <f t="shared" si="2"/>
        <v>#REF!</v>
      </c>
    </row>
    <row r="21" spans="1:11" ht="15.75" thickBot="1">
      <c r="A21" s="178" t="s">
        <v>14542</v>
      </c>
      <c r="B21" s="179"/>
      <c r="C21" s="279" t="e">
        <f>#REF!</f>
        <v>#REF!</v>
      </c>
      <c r="D21" s="279" t="e">
        <f>#REF!</f>
        <v>#REF!</v>
      </c>
      <c r="E21" s="279" t="e">
        <f>#REF!</f>
        <v>#REF!</v>
      </c>
      <c r="G21" s="178" t="s">
        <v>14542</v>
      </c>
      <c r="H21" s="179"/>
      <c r="I21" s="286" t="e">
        <f t="shared" si="0"/>
        <v>#REF!</v>
      </c>
      <c r="J21" s="286" t="e">
        <f t="shared" si="1"/>
        <v>#REF!</v>
      </c>
      <c r="K21" s="286" t="e">
        <f t="shared" si="2"/>
        <v>#REF!</v>
      </c>
    </row>
    <row r="22" spans="1:11" ht="15.75" thickBot="1">
      <c r="A22" s="178" t="s">
        <v>14568</v>
      </c>
      <c r="B22" s="179"/>
      <c r="C22" s="279" t="e">
        <f>#REF!</f>
        <v>#REF!</v>
      </c>
      <c r="D22" s="279" t="e">
        <f>#REF!</f>
        <v>#REF!</v>
      </c>
      <c r="E22" s="279" t="e">
        <f>#REF!</f>
        <v>#REF!</v>
      </c>
      <c r="G22" s="178" t="s">
        <v>14568</v>
      </c>
      <c r="H22" s="179"/>
      <c r="I22" s="286" t="e">
        <f t="shared" si="0"/>
        <v>#REF!</v>
      </c>
      <c r="J22" s="286" t="e">
        <f t="shared" si="1"/>
        <v>#REF!</v>
      </c>
      <c r="K22" s="286" t="e">
        <f t="shared" si="2"/>
        <v>#REF!</v>
      </c>
    </row>
    <row r="23" spans="1:11" ht="15.75" thickBot="1">
      <c r="A23" s="178" t="s">
        <v>14576</v>
      </c>
      <c r="B23" s="276"/>
      <c r="C23" s="279" t="e">
        <f>#REF!</f>
        <v>#REF!</v>
      </c>
      <c r="D23" s="279" t="e">
        <f>#REF!</f>
        <v>#REF!</v>
      </c>
      <c r="E23" s="279" t="e">
        <f>#REF!</f>
        <v>#REF!</v>
      </c>
      <c r="G23" s="178" t="s">
        <v>14576</v>
      </c>
      <c r="H23" s="276"/>
      <c r="I23" s="285" t="e">
        <f t="shared" si="0"/>
        <v>#REF!</v>
      </c>
      <c r="J23" s="285" t="e">
        <f t="shared" si="1"/>
        <v>#REF!</v>
      </c>
      <c r="K23" s="285" t="e">
        <f t="shared" si="2"/>
        <v>#REF!</v>
      </c>
    </row>
    <row r="24" spans="1:11" ht="15.75" thickBot="1">
      <c r="A24" s="178"/>
      <c r="B24" s="280"/>
      <c r="C24" s="281"/>
      <c r="D24" s="281"/>
      <c r="E24" s="281"/>
      <c r="G24" s="178"/>
      <c r="H24" s="280"/>
      <c r="I24" s="287"/>
      <c r="J24" s="287"/>
      <c r="K24" s="287"/>
    </row>
    <row r="25" spans="1:11" ht="23.25" thickBot="1">
      <c r="A25" s="173" t="s">
        <v>14962</v>
      </c>
      <c r="B25" s="179"/>
      <c r="C25" s="282" t="e">
        <f>SUM(C3:C23)</f>
        <v>#REF!</v>
      </c>
      <c r="D25" s="282" t="e">
        <f>SUM(D3:D23)</f>
        <v>#REF!</v>
      </c>
      <c r="E25" s="282" t="e">
        <f>SUM(E3:E23)</f>
        <v>#REF!</v>
      </c>
      <c r="G25" s="173" t="s">
        <v>14962</v>
      </c>
      <c r="H25" s="179"/>
      <c r="I25" s="287" t="e">
        <f t="shared" si="0"/>
        <v>#REF!</v>
      </c>
      <c r="J25" s="287" t="e">
        <f t="shared" si="1"/>
        <v>#REF!</v>
      </c>
      <c r="K25" s="287" t="e">
        <f t="shared" si="2"/>
        <v>#REF!</v>
      </c>
    </row>
    <row r="26" spans="1:11" ht="15.75" thickBot="1">
      <c r="A26" s="173"/>
      <c r="B26" s="276"/>
      <c r="C26" s="283" t="e">
        <f>C25-#REF!</f>
        <v>#REF!</v>
      </c>
      <c r="D26" s="283" t="e">
        <f>D25-#REF!</f>
        <v>#REF!</v>
      </c>
      <c r="E26" s="283" t="e">
        <f>E25-#REF!</f>
        <v>#REF!</v>
      </c>
      <c r="G26" s="173"/>
      <c r="H26" s="276"/>
      <c r="I26" s="285"/>
      <c r="J26" s="285"/>
      <c r="K26" s="285"/>
    </row>
    <row r="27" spans="1:11" ht="15.75" thickBot="1">
      <c r="A27" s="173" t="s">
        <v>14949</v>
      </c>
      <c r="B27" s="276"/>
      <c r="C27" s="242"/>
      <c r="D27" s="242"/>
      <c r="E27" s="242"/>
      <c r="G27" s="173" t="s">
        <v>14949</v>
      </c>
      <c r="H27" s="276"/>
      <c r="I27" s="285"/>
      <c r="J27" s="285"/>
      <c r="K27" s="285"/>
    </row>
    <row r="28" spans="1:11" ht="15.75" thickBot="1">
      <c r="A28" s="178" t="s">
        <v>14985</v>
      </c>
      <c r="B28" s="179"/>
      <c r="C28" s="279" t="e">
        <f>#REF!</f>
        <v>#REF!</v>
      </c>
      <c r="D28" s="279" t="e">
        <f>#REF!</f>
        <v>#REF!</v>
      </c>
      <c r="E28" s="279" t="e">
        <f>#REF!</f>
        <v>#REF!</v>
      </c>
      <c r="G28" s="178" t="s">
        <v>14985</v>
      </c>
      <c r="H28" s="179"/>
      <c r="I28" s="286" t="e">
        <f t="shared" si="0"/>
        <v>#REF!</v>
      </c>
      <c r="J28" s="286" t="e">
        <f t="shared" si="1"/>
        <v>#REF!</v>
      </c>
      <c r="K28" s="286" t="e">
        <f t="shared" si="2"/>
        <v>#REF!</v>
      </c>
    </row>
    <row r="29" spans="1:11" ht="15.75" thickBot="1">
      <c r="A29" s="178" t="s">
        <v>14950</v>
      </c>
      <c r="B29" s="276"/>
      <c r="C29" s="279" t="e">
        <f>#REF!</f>
        <v>#REF!</v>
      </c>
      <c r="D29" s="279" t="e">
        <f>#REF!</f>
        <v>#REF!</v>
      </c>
      <c r="E29" s="279" t="e">
        <f>#REF!</f>
        <v>#REF!</v>
      </c>
      <c r="G29" s="178" t="s">
        <v>14950</v>
      </c>
      <c r="H29" s="276"/>
      <c r="I29" s="286" t="e">
        <f t="shared" si="0"/>
        <v>#REF!</v>
      </c>
      <c r="J29" s="286" t="e">
        <f t="shared" si="1"/>
        <v>#REF!</v>
      </c>
      <c r="K29" s="286" t="e">
        <f t="shared" si="2"/>
        <v>#REF!</v>
      </c>
    </row>
    <row r="30" spans="1:11" ht="15.75" thickBot="1">
      <c r="A30" s="178" t="s">
        <v>14951</v>
      </c>
      <c r="B30" s="276"/>
      <c r="C30" s="279" t="e">
        <f>#REF!</f>
        <v>#REF!</v>
      </c>
      <c r="D30" s="279" t="e">
        <f>#REF!</f>
        <v>#REF!</v>
      </c>
      <c r="E30" s="279" t="e">
        <f>#REF!</f>
        <v>#REF!</v>
      </c>
      <c r="G30" s="178" t="s">
        <v>14951</v>
      </c>
      <c r="H30" s="276"/>
      <c r="I30" s="285" t="e">
        <f t="shared" si="0"/>
        <v>#REF!</v>
      </c>
      <c r="J30" s="285" t="e">
        <f t="shared" si="1"/>
        <v>#REF!</v>
      </c>
      <c r="K30" s="285" t="e">
        <f t="shared" si="2"/>
        <v>#REF!</v>
      </c>
    </row>
    <row r="31" spans="1:11" ht="15.75" thickBot="1">
      <c r="A31" s="178" t="s">
        <v>14952</v>
      </c>
      <c r="B31" s="276"/>
      <c r="C31" s="279" t="e">
        <f>#REF!</f>
        <v>#REF!</v>
      </c>
      <c r="D31" s="279" t="e">
        <f>#REF!</f>
        <v>#REF!</v>
      </c>
      <c r="E31" s="279" t="e">
        <f>#REF!</f>
        <v>#REF!</v>
      </c>
      <c r="G31" s="178" t="s">
        <v>14952</v>
      </c>
      <c r="H31" s="276"/>
      <c r="I31" s="286" t="e">
        <f t="shared" si="0"/>
        <v>#REF!</v>
      </c>
      <c r="J31" s="286" t="e">
        <f t="shared" si="1"/>
        <v>#REF!</v>
      </c>
      <c r="K31" s="286" t="e">
        <f t="shared" si="2"/>
        <v>#REF!</v>
      </c>
    </row>
    <row r="32" spans="1:11" ht="15.75" thickBot="1">
      <c r="A32" s="178" t="s">
        <v>14953</v>
      </c>
      <c r="B32" s="276"/>
      <c r="C32" s="279" t="e">
        <f>#REF!</f>
        <v>#REF!</v>
      </c>
      <c r="D32" s="279" t="e">
        <f>#REF!</f>
        <v>#REF!</v>
      </c>
      <c r="E32" s="279" t="e">
        <f>#REF!</f>
        <v>#REF!</v>
      </c>
      <c r="G32" s="178"/>
      <c r="H32" s="276"/>
      <c r="I32" s="286" t="e">
        <f t="shared" si="0"/>
        <v>#REF!</v>
      </c>
      <c r="J32" s="286" t="e">
        <f t="shared" si="1"/>
        <v>#REF!</v>
      </c>
      <c r="K32" s="286" t="e">
        <f t="shared" si="2"/>
        <v>#REF!</v>
      </c>
    </row>
    <row r="33" spans="1:11" ht="15.75" thickBot="1">
      <c r="A33" s="276"/>
      <c r="B33" s="276"/>
      <c r="C33" s="242"/>
      <c r="D33" s="242"/>
      <c r="E33" s="242"/>
      <c r="G33" s="276"/>
      <c r="H33" s="276"/>
      <c r="I33" s="285"/>
      <c r="J33" s="285"/>
      <c r="K33" s="285"/>
    </row>
    <row r="34" spans="1:11" ht="23.25" thickBot="1">
      <c r="A34" s="173" t="s">
        <v>14963</v>
      </c>
      <c r="B34" s="276"/>
      <c r="C34" s="278" t="e">
        <f>SUM(C28:C32)</f>
        <v>#REF!</v>
      </c>
      <c r="D34" s="278" t="e">
        <f>SUM(D28:D32)</f>
        <v>#REF!</v>
      </c>
      <c r="E34" s="278" t="e">
        <f>SUM(E28:E32)</f>
        <v>#REF!</v>
      </c>
      <c r="G34" s="173" t="s">
        <v>14963</v>
      </c>
      <c r="H34" s="276"/>
      <c r="I34" s="285" t="e">
        <f t="shared" si="0"/>
        <v>#REF!</v>
      </c>
      <c r="J34" s="285" t="e">
        <f t="shared" si="1"/>
        <v>#REF!</v>
      </c>
      <c r="K34" s="285" t="e">
        <f t="shared" si="2"/>
        <v>#REF!</v>
      </c>
    </row>
    <row r="35" spans="1:11" ht="15.75" thickBot="1">
      <c r="A35" s="173"/>
      <c r="B35" s="276"/>
      <c r="C35" s="283" t="e">
        <f>C34-#REF!</f>
        <v>#REF!</v>
      </c>
      <c r="D35" s="283" t="e">
        <f>D34-#REF!</f>
        <v>#REF!</v>
      </c>
      <c r="E35" s="283" t="e">
        <f>E34-#REF!</f>
        <v>#REF!</v>
      </c>
      <c r="G35" s="173"/>
      <c r="H35" s="276"/>
      <c r="I35" s="285"/>
      <c r="J35" s="285"/>
      <c r="K35" s="285"/>
    </row>
    <row r="36" spans="1:11" ht="15.75" thickBot="1">
      <c r="A36" s="173" t="s">
        <v>14987</v>
      </c>
      <c r="B36" s="276"/>
      <c r="C36" s="242"/>
      <c r="D36" s="242"/>
      <c r="E36" s="242"/>
      <c r="G36" s="173" t="s">
        <v>14987</v>
      </c>
      <c r="H36" s="276"/>
      <c r="I36" s="285"/>
      <c r="J36" s="285"/>
      <c r="K36" s="285"/>
    </row>
    <row r="37" spans="1:11" ht="15.75" thickBot="1">
      <c r="A37" s="178" t="s">
        <v>14955</v>
      </c>
      <c r="B37" s="276"/>
      <c r="C37" s="279" t="e">
        <f>#REF!</f>
        <v>#REF!</v>
      </c>
      <c r="D37" s="279" t="e">
        <f>#REF!</f>
        <v>#REF!</v>
      </c>
      <c r="E37" s="279" t="e">
        <f>#REF!</f>
        <v>#REF!</v>
      </c>
      <c r="G37" s="178" t="s">
        <v>14955</v>
      </c>
      <c r="H37" s="276"/>
      <c r="I37" s="285" t="e">
        <f t="shared" si="0"/>
        <v>#REF!</v>
      </c>
      <c r="J37" s="285" t="e">
        <f t="shared" si="1"/>
        <v>#REF!</v>
      </c>
      <c r="K37" s="285" t="e">
        <f t="shared" si="2"/>
        <v>#REF!</v>
      </c>
    </row>
    <row r="38" spans="1:11" ht="15.75" thickBot="1">
      <c r="A38" s="178" t="s">
        <v>14956</v>
      </c>
      <c r="B38" s="276"/>
      <c r="C38" s="279" t="e">
        <f>#REF!</f>
        <v>#REF!</v>
      </c>
      <c r="D38" s="279" t="e">
        <f>#REF!</f>
        <v>#REF!</v>
      </c>
      <c r="E38" s="279" t="e">
        <f>#REF!</f>
        <v>#REF!</v>
      </c>
      <c r="G38" s="178" t="s">
        <v>14956</v>
      </c>
      <c r="H38" s="276"/>
      <c r="I38" s="285" t="e">
        <f t="shared" si="0"/>
        <v>#REF!</v>
      </c>
      <c r="J38" s="285" t="e">
        <f t="shared" si="1"/>
        <v>#REF!</v>
      </c>
      <c r="K38" s="285" t="e">
        <f t="shared" si="2"/>
        <v>#REF!</v>
      </c>
    </row>
    <row r="39" spans="1:11" ht="15.75" thickBot="1">
      <c r="A39" s="178" t="s">
        <v>14927</v>
      </c>
      <c r="B39" s="276"/>
      <c r="C39" s="279" t="e">
        <f>#REF!</f>
        <v>#REF!</v>
      </c>
      <c r="D39" s="279" t="e">
        <f>#REF!</f>
        <v>#REF!</v>
      </c>
      <c r="E39" s="279" t="e">
        <f>#REF!</f>
        <v>#REF!</v>
      </c>
      <c r="G39" s="178" t="s">
        <v>14927</v>
      </c>
      <c r="H39" s="276"/>
      <c r="I39" s="285" t="e">
        <f t="shared" si="0"/>
        <v>#REF!</v>
      </c>
      <c r="J39" s="285" t="e">
        <f t="shared" si="1"/>
        <v>#REF!</v>
      </c>
      <c r="K39" s="285" t="e">
        <f t="shared" si="2"/>
        <v>#REF!</v>
      </c>
    </row>
    <row r="40" spans="1:11" ht="15.75" thickBot="1">
      <c r="A40" s="178" t="s">
        <v>14957</v>
      </c>
      <c r="B40" s="276"/>
      <c r="C40" s="279" t="e">
        <f>#REF!</f>
        <v>#REF!</v>
      </c>
      <c r="D40" s="279" t="e">
        <f>#REF!</f>
        <v>#REF!</v>
      </c>
      <c r="E40" s="279" t="e">
        <f>#REF!</f>
        <v>#REF!</v>
      </c>
      <c r="G40" s="178" t="s">
        <v>14957</v>
      </c>
      <c r="H40" s="276"/>
      <c r="I40" s="285" t="e">
        <f t="shared" si="0"/>
        <v>#REF!</v>
      </c>
      <c r="J40" s="285" t="e">
        <f t="shared" si="1"/>
        <v>#REF!</v>
      </c>
      <c r="K40" s="285" t="e">
        <f t="shared" si="2"/>
        <v>#REF!</v>
      </c>
    </row>
    <row r="41" spans="1:11" ht="15.75" thickBot="1">
      <c r="A41" s="178" t="s">
        <v>14958</v>
      </c>
      <c r="B41" s="276"/>
      <c r="C41" s="279" t="e">
        <f>#REF!</f>
        <v>#REF!</v>
      </c>
      <c r="D41" s="279" t="e">
        <f>#REF!</f>
        <v>#REF!</v>
      </c>
      <c r="E41" s="279" t="e">
        <f>#REF!</f>
        <v>#REF!</v>
      </c>
      <c r="G41" s="178" t="s">
        <v>14958</v>
      </c>
      <c r="H41" s="276"/>
      <c r="I41" s="285" t="e">
        <f t="shared" si="0"/>
        <v>#REF!</v>
      </c>
      <c r="J41" s="285" t="e">
        <f t="shared" si="1"/>
        <v>#REF!</v>
      </c>
      <c r="K41" s="285" t="e">
        <f t="shared" si="2"/>
        <v>#REF!</v>
      </c>
    </row>
    <row r="42" spans="1:11" ht="15.75" thickBot="1">
      <c r="A42" s="173"/>
      <c r="B42" s="276"/>
      <c r="C42" s="242"/>
      <c r="D42" s="242"/>
      <c r="E42" s="242"/>
      <c r="G42" s="173"/>
      <c r="H42" s="276"/>
      <c r="I42" s="285"/>
      <c r="J42" s="285"/>
      <c r="K42" s="285"/>
    </row>
    <row r="43" spans="1:11" ht="23.25" thickBot="1">
      <c r="A43" s="173" t="s">
        <v>14964</v>
      </c>
      <c r="B43" s="276"/>
      <c r="C43" s="278" t="e">
        <f>SUM(C37:C42)</f>
        <v>#REF!</v>
      </c>
      <c r="D43" s="278" t="e">
        <f>SUM(D37:D42)</f>
        <v>#REF!</v>
      </c>
      <c r="E43" s="278" t="e">
        <f>SUM(E37:E42)</f>
        <v>#REF!</v>
      </c>
      <c r="G43" s="173" t="s">
        <v>14964</v>
      </c>
      <c r="H43" s="276"/>
      <c r="I43" s="285" t="e">
        <f t="shared" si="0"/>
        <v>#REF!</v>
      </c>
      <c r="J43" s="285" t="e">
        <f t="shared" si="1"/>
        <v>#REF!</v>
      </c>
      <c r="K43" s="285" t="e">
        <f t="shared" si="2"/>
        <v>#REF!</v>
      </c>
    </row>
    <row r="44" spans="1:11" ht="15.75" thickBot="1">
      <c r="A44" s="173"/>
      <c r="B44" s="276"/>
      <c r="C44" s="242"/>
      <c r="D44" s="242"/>
      <c r="E44" s="242"/>
      <c r="G44" s="173"/>
      <c r="H44" s="276"/>
      <c r="I44" s="285"/>
      <c r="J44" s="285"/>
      <c r="K44" s="285"/>
    </row>
    <row r="45" spans="1:11" ht="15.75" thickBot="1">
      <c r="A45" s="173" t="s">
        <v>14965</v>
      </c>
      <c r="B45" s="276"/>
      <c r="C45" s="278" t="e">
        <f>C25+C34+C43</f>
        <v>#REF!</v>
      </c>
      <c r="D45" s="278" t="e">
        <f>D25+D34+D43</f>
        <v>#REF!</v>
      </c>
      <c r="E45" s="278" t="e">
        <f>E25+E34+E43</f>
        <v>#REF!</v>
      </c>
      <c r="G45" s="173" t="s">
        <v>14965</v>
      </c>
      <c r="H45" s="276"/>
      <c r="I45" s="285" t="e">
        <f t="shared" si="0"/>
        <v>#REF!</v>
      </c>
      <c r="J45" s="285" t="e">
        <f t="shared" si="1"/>
        <v>#REF!</v>
      </c>
      <c r="K45" s="285" t="e">
        <f t="shared" si="2"/>
        <v>#REF!</v>
      </c>
    </row>
    <row r="46" spans="1:11" ht="15.75" thickBot="1">
      <c r="A46" s="173"/>
      <c r="B46" s="276"/>
      <c r="C46" s="242"/>
      <c r="D46" s="242"/>
      <c r="E46" s="242"/>
      <c r="G46" s="173"/>
      <c r="H46" s="276"/>
      <c r="I46" s="285"/>
      <c r="J46" s="285"/>
      <c r="K46" s="285"/>
    </row>
    <row r="47" spans="1:11" ht="15.75" thickBot="1">
      <c r="A47" s="173" t="s">
        <v>14988</v>
      </c>
      <c r="B47" s="276"/>
      <c r="C47" s="242"/>
      <c r="D47" s="242"/>
      <c r="E47" s="242"/>
      <c r="G47" s="173" t="s">
        <v>14988</v>
      </c>
      <c r="H47" s="276"/>
      <c r="I47" s="285"/>
      <c r="J47" s="285"/>
      <c r="K47" s="285"/>
    </row>
    <row r="48" spans="1:11" ht="23.25" thickBot="1">
      <c r="A48" s="178" t="s">
        <v>14966</v>
      </c>
      <c r="B48" s="276"/>
      <c r="C48" s="279" t="e">
        <f>#REF!</f>
        <v>#REF!</v>
      </c>
      <c r="D48" s="279" t="e">
        <f>#REF!</f>
        <v>#REF!</v>
      </c>
      <c r="E48" s="279" t="e">
        <f>#REF!</f>
        <v>#REF!</v>
      </c>
      <c r="G48" s="178" t="s">
        <v>14966</v>
      </c>
      <c r="H48" s="276"/>
      <c r="I48" s="285" t="e">
        <f t="shared" si="0"/>
        <v>#REF!</v>
      </c>
      <c r="J48" s="285" t="e">
        <f t="shared" si="1"/>
        <v>#REF!</v>
      </c>
      <c r="K48" s="285" t="e">
        <f t="shared" si="2"/>
        <v>#REF!</v>
      </c>
    </row>
    <row r="49" spans="1:11" ht="15.75" thickBot="1">
      <c r="A49" s="178" t="s">
        <v>14967</v>
      </c>
      <c r="B49" s="276"/>
      <c r="C49" s="279" t="e">
        <f>#REF!</f>
        <v>#REF!</v>
      </c>
      <c r="D49" s="279" t="e">
        <f>#REF!</f>
        <v>#REF!</v>
      </c>
      <c r="E49" s="279" t="e">
        <f>#REF!</f>
        <v>#REF!</v>
      </c>
      <c r="G49" s="178" t="s">
        <v>14967</v>
      </c>
      <c r="H49" s="276"/>
      <c r="I49" s="285" t="e">
        <f t="shared" si="0"/>
        <v>#REF!</v>
      </c>
      <c r="J49" s="285" t="e">
        <f t="shared" si="1"/>
        <v>#REF!</v>
      </c>
      <c r="K49" s="285" t="e">
        <f t="shared" si="2"/>
        <v>#REF!</v>
      </c>
    </row>
    <row r="50" spans="1:11" ht="15.75" thickBot="1">
      <c r="A50" s="173" t="s">
        <v>14959</v>
      </c>
      <c r="B50" s="276"/>
      <c r="C50" s="278" t="e">
        <f>C49-C48</f>
        <v>#REF!</v>
      </c>
      <c r="D50" s="278" t="e">
        <f>D49-D48</f>
        <v>#REF!</v>
      </c>
      <c r="E50" s="278" t="e">
        <f>E49-E48</f>
        <v>#REF!</v>
      </c>
      <c r="G50" s="173" t="s">
        <v>14959</v>
      </c>
      <c r="H50" s="276"/>
      <c r="I50" s="285" t="e">
        <f t="shared" si="0"/>
        <v>#REF!</v>
      </c>
      <c r="J50" s="285" t="e">
        <f t="shared" si="1"/>
        <v>#REF!</v>
      </c>
      <c r="K50" s="285" t="e">
        <f t="shared" si="2"/>
        <v>#REF!</v>
      </c>
    </row>
    <row r="51" spans="1:11">
      <c r="B51" s="266"/>
      <c r="C51" s="284" t="e">
        <f>C45-C50</f>
        <v>#REF!</v>
      </c>
      <c r="D51" s="284" t="e">
        <f>D45-D50</f>
        <v>#REF!</v>
      </c>
      <c r="E51" s="284" t="e">
        <f>E45-E50</f>
        <v>#REF!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DEE8E-3042-48B3-A016-67F8ACEAADDB}">
  <sheetPr>
    <tabColor theme="9"/>
  </sheetPr>
  <dimension ref="D3:E7"/>
  <sheetViews>
    <sheetView workbookViewId="0">
      <selection activeCell="E7" sqref="E7"/>
    </sheetView>
  </sheetViews>
  <sheetFormatPr defaultColWidth="9.140625" defaultRowHeight="11.25"/>
  <cols>
    <col min="1" max="4" width="9.140625" style="5"/>
    <col min="5" max="5" width="12.7109375" style="5" bestFit="1" customWidth="1"/>
    <col min="6" max="16384" width="9.140625" style="5"/>
  </cols>
  <sheetData>
    <row r="3" spans="4:5">
      <c r="D3" s="5" t="s">
        <v>14968</v>
      </c>
      <c r="E3" s="28">
        <v>53434.13</v>
      </c>
    </row>
    <row r="4" spans="4:5">
      <c r="D4" s="5" t="s">
        <v>14969</v>
      </c>
      <c r="E4" s="28">
        <v>73943.201664999928</v>
      </c>
    </row>
    <row r="5" spans="4:5">
      <c r="D5" s="5" t="s">
        <v>14970</v>
      </c>
      <c r="E5" s="28">
        <v>115385.987785</v>
      </c>
    </row>
    <row r="6" spans="4:5">
      <c r="D6" s="5" t="s">
        <v>14971</v>
      </c>
      <c r="E6" s="28">
        <v>71205.404025000054</v>
      </c>
    </row>
    <row r="7" spans="4:5">
      <c r="D7" s="133" t="s">
        <v>14972</v>
      </c>
      <c r="E7" s="134">
        <f>SUM(E3:E6)</f>
        <v>313968.72347500001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A25C-E666-4A29-BC6A-640D59668DBE}">
  <dimension ref="A1:J942"/>
  <sheetViews>
    <sheetView showGridLines="0" topLeftCell="A504" workbookViewId="0">
      <selection activeCell="H16" sqref="H16"/>
    </sheetView>
  </sheetViews>
  <sheetFormatPr defaultColWidth="9.140625" defaultRowHeight="11.25"/>
  <cols>
    <col min="1" max="1" width="3.85546875" style="5" customWidth="1"/>
    <col min="2" max="2" width="15.140625" style="5" customWidth="1"/>
    <col min="3" max="3" width="14.85546875" style="5" customWidth="1"/>
    <col min="4" max="4" width="63.28515625" style="5" customWidth="1"/>
    <col min="5" max="5" width="19" style="5" customWidth="1"/>
    <col min="6" max="6" width="1" style="5" customWidth="1"/>
    <col min="7" max="8" width="20" style="5" customWidth="1"/>
    <col min="9" max="9" width="19" style="5" customWidth="1"/>
    <col min="10" max="10" width="1" style="5" customWidth="1"/>
    <col min="11" max="16384" width="9.140625" style="5"/>
  </cols>
  <sheetData>
    <row r="1" spans="1:10" ht="9.9499999999999993" customHeight="1">
      <c r="A1" s="23"/>
      <c r="B1" s="23"/>
      <c r="C1" s="4"/>
      <c r="D1" s="24" t="s">
        <v>2463</v>
      </c>
      <c r="E1" s="4"/>
      <c r="F1" s="4"/>
      <c r="G1" s="4"/>
      <c r="H1" s="4"/>
      <c r="I1" s="4"/>
      <c r="J1" s="4"/>
    </row>
    <row r="2" spans="1:10" ht="5.0999999999999996" customHeight="1">
      <c r="A2" s="23"/>
      <c r="B2" s="23"/>
      <c r="C2" s="4"/>
      <c r="D2" s="25"/>
      <c r="E2" s="4"/>
      <c r="F2" s="4"/>
      <c r="G2" s="4"/>
      <c r="H2" s="18" t="s">
        <v>2464</v>
      </c>
      <c r="I2" s="19"/>
      <c r="J2" s="19"/>
    </row>
    <row r="3" spans="1:10" ht="9.9499999999999993" customHeight="1">
      <c r="A3" s="23"/>
      <c r="B3" s="23"/>
      <c r="C3" s="4"/>
      <c r="D3" s="14" t="s">
        <v>2465</v>
      </c>
      <c r="E3" s="4"/>
      <c r="F3" s="4"/>
      <c r="G3" s="4"/>
      <c r="H3" s="19"/>
      <c r="I3" s="19"/>
      <c r="J3" s="19"/>
    </row>
    <row r="4" spans="1:10" ht="5.0999999999999996" customHeight="1">
      <c r="A4" s="23"/>
      <c r="B4" s="23"/>
      <c r="C4" s="4"/>
      <c r="D4" s="15"/>
      <c r="E4" s="4"/>
      <c r="F4" s="4"/>
      <c r="G4" s="4"/>
      <c r="H4" s="26">
        <v>43706.839745370205</v>
      </c>
      <c r="I4" s="21"/>
      <c r="J4" s="21"/>
    </row>
    <row r="5" spans="1:10" ht="9.9499999999999993" customHeight="1">
      <c r="A5" s="4"/>
      <c r="B5" s="4"/>
      <c r="C5" s="4"/>
      <c r="D5" s="15"/>
      <c r="E5" s="4"/>
      <c r="F5" s="4"/>
      <c r="G5" s="4"/>
      <c r="H5" s="21"/>
      <c r="I5" s="21"/>
      <c r="J5" s="21"/>
    </row>
    <row r="6" spans="1:10" ht="15" customHeight="1">
      <c r="A6" s="14" t="s">
        <v>2466</v>
      </c>
      <c r="B6" s="15"/>
      <c r="C6" s="15"/>
      <c r="D6" s="15"/>
      <c r="E6" s="15"/>
      <c r="F6" s="15"/>
      <c r="G6" s="15"/>
      <c r="H6" s="18" t="s">
        <v>2467</v>
      </c>
      <c r="I6" s="19"/>
      <c r="J6" s="19"/>
    </row>
    <row r="7" spans="1:10" ht="15" customHeight="1">
      <c r="A7" s="4"/>
      <c r="B7" s="4"/>
      <c r="C7" s="4"/>
      <c r="D7" s="4"/>
      <c r="E7" s="4"/>
      <c r="F7" s="4"/>
      <c r="G7" s="4"/>
      <c r="H7" s="22">
        <v>43706.839745370205</v>
      </c>
      <c r="I7" s="21"/>
      <c r="J7" s="21"/>
    </row>
    <row r="8" spans="1:10" ht="12" customHeight="1">
      <c r="A8" s="14" t="s">
        <v>2468</v>
      </c>
      <c r="B8" s="15"/>
      <c r="C8" s="16" t="s">
        <v>2469</v>
      </c>
      <c r="D8" s="17"/>
      <c r="E8" s="18" t="s">
        <v>2470</v>
      </c>
      <c r="F8" s="19"/>
      <c r="G8" s="20" t="s">
        <v>5495</v>
      </c>
      <c r="H8" s="21"/>
      <c r="I8" s="21"/>
      <c r="J8" s="21"/>
    </row>
    <row r="9" spans="1:10" ht="12" customHeight="1">
      <c r="A9" s="14" t="s">
        <v>2472</v>
      </c>
      <c r="B9" s="15"/>
      <c r="C9" s="16" t="s">
        <v>2473</v>
      </c>
      <c r="D9" s="17"/>
      <c r="E9" s="18" t="s">
        <v>2474</v>
      </c>
      <c r="F9" s="19"/>
      <c r="G9" s="20" t="s">
        <v>5494</v>
      </c>
      <c r="H9" s="21"/>
      <c r="I9" s="21"/>
      <c r="J9" s="21"/>
    </row>
    <row r="10" spans="1:10" ht="12" customHeight="1">
      <c r="A10" s="14" t="s">
        <v>2476</v>
      </c>
      <c r="B10" s="15"/>
      <c r="C10" s="16" t="s">
        <v>2477</v>
      </c>
      <c r="D10" s="17"/>
      <c r="E10" s="18" t="s">
        <v>2478</v>
      </c>
      <c r="F10" s="19"/>
      <c r="G10" s="20" t="s">
        <v>2479</v>
      </c>
      <c r="H10" s="21"/>
      <c r="I10" s="21"/>
      <c r="J10" s="21"/>
    </row>
    <row r="11" spans="1:10" ht="20.100000000000001" customHeight="1">
      <c r="A11" s="14" t="s">
        <v>2480</v>
      </c>
      <c r="B11" s="15"/>
      <c r="C11" s="20" t="s">
        <v>2481</v>
      </c>
      <c r="D11" s="21"/>
      <c r="E11" s="4"/>
      <c r="F11" s="4"/>
      <c r="G11" s="4"/>
      <c r="H11" s="4"/>
      <c r="I11" s="4"/>
      <c r="J11" s="4"/>
    </row>
    <row r="12" spans="1:10" ht="20.100000000000001" customHeight="1">
      <c r="A12" s="6" t="s">
        <v>2482</v>
      </c>
      <c r="B12" s="7" t="s">
        <v>2483</v>
      </c>
      <c r="C12" s="6" t="s">
        <v>2484</v>
      </c>
      <c r="D12" s="7" t="s">
        <v>2485</v>
      </c>
      <c r="E12" s="12" t="s">
        <v>2486</v>
      </c>
      <c r="F12" s="13"/>
      <c r="G12" s="6" t="s">
        <v>2487</v>
      </c>
      <c r="H12" s="6" t="s">
        <v>2488</v>
      </c>
      <c r="I12" s="12" t="s">
        <v>2489</v>
      </c>
      <c r="J12" s="13"/>
    </row>
    <row r="13" spans="1:10" ht="15" customHeight="1">
      <c r="A13" s="1">
        <v>1</v>
      </c>
      <c r="B13" s="2" t="s">
        <v>0</v>
      </c>
      <c r="C13" s="1" t="s">
        <v>1</v>
      </c>
      <c r="D13" s="2" t="s">
        <v>2</v>
      </c>
      <c r="E13" s="3">
        <v>199795938.27000001</v>
      </c>
      <c r="F13" s="4"/>
      <c r="G13" s="3">
        <v>5325738878.25</v>
      </c>
      <c r="H13" s="3">
        <v>5307899807.7600002</v>
      </c>
      <c r="I13" s="3">
        <v>217635008.75999999</v>
      </c>
      <c r="J13" s="4"/>
    </row>
    <row r="14" spans="1:10" ht="15" customHeight="1">
      <c r="A14" s="1">
        <v>2</v>
      </c>
      <c r="B14" s="2" t="s">
        <v>3</v>
      </c>
      <c r="C14" s="1" t="s">
        <v>1</v>
      </c>
      <c r="D14" s="2" t="s">
        <v>4</v>
      </c>
      <c r="E14" s="3">
        <v>2801209.73</v>
      </c>
      <c r="F14" s="4"/>
      <c r="G14" s="3">
        <v>2495413272.0100002</v>
      </c>
      <c r="H14" s="3">
        <v>2494430239.8800001</v>
      </c>
      <c r="I14" s="3">
        <v>3784241.86</v>
      </c>
      <c r="J14" s="4"/>
    </row>
    <row r="15" spans="1:10" ht="15" customHeight="1">
      <c r="A15" s="1">
        <v>3</v>
      </c>
      <c r="B15" s="2" t="s">
        <v>5</v>
      </c>
      <c r="C15" s="1" t="s">
        <v>1</v>
      </c>
      <c r="D15" s="2" t="s">
        <v>6</v>
      </c>
      <c r="E15" s="3">
        <v>2801209.73</v>
      </c>
      <c r="F15" s="4"/>
      <c r="G15" s="3">
        <v>1040414060.8</v>
      </c>
      <c r="H15" s="3">
        <v>1039431028.67</v>
      </c>
      <c r="I15" s="3">
        <v>3784241.86</v>
      </c>
      <c r="J15" s="4"/>
    </row>
    <row r="16" spans="1:10" ht="15" customHeight="1">
      <c r="A16" s="1">
        <v>4</v>
      </c>
      <c r="B16" s="2" t="s">
        <v>7</v>
      </c>
      <c r="C16" s="1" t="s">
        <v>1</v>
      </c>
      <c r="D16" s="2" t="s">
        <v>8</v>
      </c>
      <c r="E16" s="3">
        <v>2801209.73</v>
      </c>
      <c r="F16" s="4"/>
      <c r="G16" s="3">
        <v>1040414060.8</v>
      </c>
      <c r="H16" s="3">
        <v>1039431028.67</v>
      </c>
      <c r="I16" s="3">
        <v>3784241.86</v>
      </c>
      <c r="J16" s="4"/>
    </row>
    <row r="17" spans="1:10" ht="15" customHeight="1">
      <c r="A17" s="1">
        <v>6</v>
      </c>
      <c r="B17" s="2" t="s">
        <v>9</v>
      </c>
      <c r="C17" s="1" t="s">
        <v>10</v>
      </c>
      <c r="D17" s="2" t="s">
        <v>11</v>
      </c>
      <c r="E17" s="3">
        <v>2556439.73</v>
      </c>
      <c r="F17" s="4"/>
      <c r="G17" s="3">
        <v>981239421.79999995</v>
      </c>
      <c r="H17" s="3">
        <v>981488713.66999996</v>
      </c>
      <c r="I17" s="3">
        <v>2307147.86</v>
      </c>
      <c r="J17" s="4"/>
    </row>
    <row r="18" spans="1:10" ht="15" customHeight="1">
      <c r="A18" s="1">
        <v>6</v>
      </c>
      <c r="B18" s="2" t="s">
        <v>12</v>
      </c>
      <c r="C18" s="1" t="s">
        <v>13</v>
      </c>
      <c r="D18" s="2" t="s">
        <v>14</v>
      </c>
      <c r="E18" s="3">
        <v>244770</v>
      </c>
      <c r="F18" s="4"/>
      <c r="G18" s="3">
        <v>59174639</v>
      </c>
      <c r="H18" s="3">
        <v>57942315</v>
      </c>
      <c r="I18" s="3">
        <v>1477094</v>
      </c>
      <c r="J18" s="4"/>
    </row>
    <row r="19" spans="1:10" ht="15" customHeight="1">
      <c r="A19" s="1">
        <v>2</v>
      </c>
      <c r="B19" s="2" t="s">
        <v>15</v>
      </c>
      <c r="C19" s="1" t="s">
        <v>1</v>
      </c>
      <c r="D19" s="2" t="s">
        <v>16</v>
      </c>
      <c r="E19" s="3">
        <v>127489104.33</v>
      </c>
      <c r="F19" s="4"/>
      <c r="G19" s="3">
        <v>120325982.41</v>
      </c>
      <c r="H19" s="3">
        <v>106719328.61</v>
      </c>
      <c r="I19" s="3">
        <v>141095758.13</v>
      </c>
      <c r="J19" s="4"/>
    </row>
    <row r="20" spans="1:10" ht="15" customHeight="1">
      <c r="A20" s="1">
        <v>3</v>
      </c>
      <c r="B20" s="2" t="s">
        <v>17</v>
      </c>
      <c r="C20" s="1" t="s">
        <v>1</v>
      </c>
      <c r="D20" s="2" t="s">
        <v>18</v>
      </c>
      <c r="E20" s="3">
        <v>127489104.33</v>
      </c>
      <c r="F20" s="4"/>
      <c r="G20" s="3">
        <v>120325982.41</v>
      </c>
      <c r="H20" s="3">
        <v>106719328.61</v>
      </c>
      <c r="I20" s="3">
        <v>141095758.13</v>
      </c>
      <c r="J20" s="4"/>
    </row>
    <row r="21" spans="1:10" ht="15" customHeight="1">
      <c r="A21" s="1">
        <v>4</v>
      </c>
      <c r="B21" s="2" t="s">
        <v>19</v>
      </c>
      <c r="C21" s="1" t="s">
        <v>1</v>
      </c>
      <c r="D21" s="2" t="s">
        <v>20</v>
      </c>
      <c r="E21" s="3">
        <v>127489104.33</v>
      </c>
      <c r="F21" s="4"/>
      <c r="G21" s="3">
        <v>120325982.41</v>
      </c>
      <c r="H21" s="3">
        <v>106719328.61</v>
      </c>
      <c r="I21" s="3">
        <v>141095758.13</v>
      </c>
      <c r="J21" s="4"/>
    </row>
    <row r="22" spans="1:10" ht="15" customHeight="1">
      <c r="A22" s="1">
        <v>6</v>
      </c>
      <c r="B22" s="2" t="s">
        <v>21</v>
      </c>
      <c r="C22" s="1" t="s">
        <v>22</v>
      </c>
      <c r="D22" s="2" t="s">
        <v>23</v>
      </c>
      <c r="E22" s="3">
        <v>127489104.33</v>
      </c>
      <c r="F22" s="4"/>
      <c r="G22" s="3">
        <v>120325982.41</v>
      </c>
      <c r="H22" s="3">
        <v>106719328.61</v>
      </c>
      <c r="I22" s="3">
        <v>141095758.13</v>
      </c>
      <c r="J22" s="4"/>
    </row>
    <row r="23" spans="1:10" ht="15" customHeight="1">
      <c r="A23" s="1">
        <v>2</v>
      </c>
      <c r="B23" s="2" t="s">
        <v>24</v>
      </c>
      <c r="C23" s="1" t="s">
        <v>1</v>
      </c>
      <c r="D23" s="2" t="s">
        <v>25</v>
      </c>
      <c r="E23" s="3">
        <v>60319057</v>
      </c>
      <c r="F23" s="4"/>
      <c r="G23" s="3">
        <v>192115924.91</v>
      </c>
      <c r="H23" s="3">
        <v>189147377.59</v>
      </c>
      <c r="I23" s="3">
        <v>63287604.32</v>
      </c>
      <c r="J23" s="4"/>
    </row>
    <row r="24" spans="1:10" ht="15" customHeight="1">
      <c r="A24" s="1">
        <v>3</v>
      </c>
      <c r="B24" s="2" t="s">
        <v>26</v>
      </c>
      <c r="C24" s="1" t="s">
        <v>1</v>
      </c>
      <c r="D24" s="2" t="s">
        <v>27</v>
      </c>
      <c r="E24" s="3">
        <v>62899392.890000001</v>
      </c>
      <c r="F24" s="4"/>
      <c r="G24" s="3">
        <v>132773453.09</v>
      </c>
      <c r="H24" s="3">
        <v>134002061.63</v>
      </c>
      <c r="I24" s="3">
        <v>61670784.350000001</v>
      </c>
      <c r="J24" s="4"/>
    </row>
    <row r="25" spans="1:10" ht="15" customHeight="1">
      <c r="A25" s="1">
        <v>4</v>
      </c>
      <c r="B25" s="2" t="s">
        <v>28</v>
      </c>
      <c r="C25" s="1" t="s">
        <v>1</v>
      </c>
      <c r="D25" s="2" t="s">
        <v>29</v>
      </c>
      <c r="E25" s="3">
        <v>348205.83</v>
      </c>
      <c r="F25" s="4"/>
      <c r="G25" s="3">
        <v>15430889.630000001</v>
      </c>
      <c r="H25" s="3">
        <v>15564070.609999999</v>
      </c>
      <c r="I25" s="3">
        <v>215024.85</v>
      </c>
      <c r="J25" s="4"/>
    </row>
    <row r="26" spans="1:10" ht="15" customHeight="1">
      <c r="A26" s="1">
        <v>6</v>
      </c>
      <c r="B26" s="2" t="s">
        <v>30</v>
      </c>
      <c r="C26" s="1" t="s">
        <v>31</v>
      </c>
      <c r="D26" s="2" t="s">
        <v>32</v>
      </c>
      <c r="E26" s="3">
        <v>420348.4</v>
      </c>
      <c r="F26" s="4"/>
      <c r="G26" s="3">
        <v>15302564.65</v>
      </c>
      <c r="H26" s="3">
        <v>15489725.210000001</v>
      </c>
      <c r="I26" s="3">
        <v>233187.84</v>
      </c>
      <c r="J26" s="4"/>
    </row>
    <row r="27" spans="1:10" ht="15" customHeight="1">
      <c r="A27" s="1">
        <v>6</v>
      </c>
      <c r="B27" s="2" t="s">
        <v>33</v>
      </c>
      <c r="C27" s="1" t="s">
        <v>34</v>
      </c>
      <c r="D27" s="2" t="s">
        <v>35</v>
      </c>
      <c r="E27" s="3">
        <v>-72142.570000000007</v>
      </c>
      <c r="F27" s="4"/>
      <c r="G27" s="3">
        <v>128324.98</v>
      </c>
      <c r="H27" s="3">
        <v>74345.399999999994</v>
      </c>
      <c r="I27" s="3">
        <v>-18162.990000000002</v>
      </c>
      <c r="J27" s="4"/>
    </row>
    <row r="28" spans="1:10" ht="15" customHeight="1">
      <c r="A28" s="1">
        <v>4</v>
      </c>
      <c r="B28" s="2" t="s">
        <v>36</v>
      </c>
      <c r="C28" s="1" t="s">
        <v>1</v>
      </c>
      <c r="D28" s="2" t="s">
        <v>37</v>
      </c>
      <c r="E28" s="3">
        <v>57917809.140000001</v>
      </c>
      <c r="F28" s="4"/>
      <c r="G28" s="3">
        <v>101382382.15000001</v>
      </c>
      <c r="H28" s="3">
        <v>102209858.79000001</v>
      </c>
      <c r="I28" s="3">
        <v>57090332.5</v>
      </c>
      <c r="J28" s="4"/>
    </row>
    <row r="29" spans="1:10" ht="15" customHeight="1">
      <c r="A29" s="1">
        <v>6</v>
      </c>
      <c r="B29" s="2" t="s">
        <v>38</v>
      </c>
      <c r="C29" s="1" t="s">
        <v>39</v>
      </c>
      <c r="D29" s="2" t="s">
        <v>40</v>
      </c>
      <c r="E29" s="3">
        <v>62654538.829999998</v>
      </c>
      <c r="F29" s="4"/>
      <c r="G29" s="3">
        <v>26394051.440000001</v>
      </c>
      <c r="H29" s="3">
        <v>32701330.190000001</v>
      </c>
      <c r="I29" s="3">
        <v>56347260.079999998</v>
      </c>
      <c r="J29" s="4"/>
    </row>
    <row r="30" spans="1:10" ht="15" customHeight="1">
      <c r="A30" s="1">
        <v>6</v>
      </c>
      <c r="B30" s="2" t="s">
        <v>41</v>
      </c>
      <c r="C30" s="1" t="s">
        <v>42</v>
      </c>
      <c r="D30" s="2" t="s">
        <v>43</v>
      </c>
      <c r="E30" s="3">
        <v>-12571448.390000001</v>
      </c>
      <c r="F30" s="4"/>
      <c r="G30" s="3">
        <v>6943186.8600000003</v>
      </c>
      <c r="H30" s="3">
        <v>5356965.59</v>
      </c>
      <c r="I30" s="3">
        <v>-10985227.119999999</v>
      </c>
      <c r="J30" s="4"/>
    </row>
    <row r="31" spans="1:10" ht="15" customHeight="1">
      <c r="A31" s="1">
        <v>6</v>
      </c>
      <c r="B31" s="2" t="s">
        <v>44</v>
      </c>
      <c r="C31" s="1" t="s">
        <v>45</v>
      </c>
      <c r="D31" s="2" t="s">
        <v>46</v>
      </c>
      <c r="E31" s="3">
        <v>1274345.4099999999</v>
      </c>
      <c r="F31" s="4"/>
      <c r="G31" s="3">
        <v>13328424.609999999</v>
      </c>
      <c r="H31" s="3">
        <v>13538488.24</v>
      </c>
      <c r="I31" s="3">
        <v>1064281.78</v>
      </c>
      <c r="J31" s="4"/>
    </row>
    <row r="32" spans="1:10" ht="15" customHeight="1">
      <c r="A32" s="1">
        <v>6</v>
      </c>
      <c r="B32" s="2" t="s">
        <v>2259</v>
      </c>
      <c r="C32" s="1" t="s">
        <v>2260</v>
      </c>
      <c r="D32" s="2" t="s">
        <v>2261</v>
      </c>
      <c r="E32" s="3">
        <v>0</v>
      </c>
      <c r="F32" s="4"/>
      <c r="G32" s="3">
        <v>7739.63</v>
      </c>
      <c r="H32" s="3">
        <v>11878.61</v>
      </c>
      <c r="I32" s="3">
        <v>-4138.9799999999996</v>
      </c>
      <c r="J32" s="4"/>
    </row>
    <row r="33" spans="1:10" ht="15" customHeight="1">
      <c r="A33" s="1">
        <v>6</v>
      </c>
      <c r="B33" s="2" t="s">
        <v>47</v>
      </c>
      <c r="C33" s="1" t="s">
        <v>48</v>
      </c>
      <c r="D33" s="2" t="s">
        <v>49</v>
      </c>
      <c r="E33" s="3">
        <v>-482313.21</v>
      </c>
      <c r="F33" s="4"/>
      <c r="G33" s="3">
        <v>664477.85</v>
      </c>
      <c r="H33" s="3">
        <v>638599.66</v>
      </c>
      <c r="I33" s="3">
        <v>-456435.02</v>
      </c>
      <c r="J33" s="4"/>
    </row>
    <row r="34" spans="1:10" ht="15" customHeight="1">
      <c r="A34" s="1">
        <v>6</v>
      </c>
      <c r="B34" s="2" t="s">
        <v>50</v>
      </c>
      <c r="C34" s="1" t="s">
        <v>51</v>
      </c>
      <c r="D34" s="2" t="s">
        <v>52</v>
      </c>
      <c r="E34" s="3">
        <v>3998417.83</v>
      </c>
      <c r="F34" s="4"/>
      <c r="G34" s="3">
        <v>46763800.609999999</v>
      </c>
      <c r="H34" s="3">
        <v>48002176.119999997</v>
      </c>
      <c r="I34" s="3">
        <v>2760042.32</v>
      </c>
      <c r="J34" s="4"/>
    </row>
    <row r="35" spans="1:10" ht="15" customHeight="1">
      <c r="A35" s="1">
        <v>6</v>
      </c>
      <c r="B35" s="2" t="s">
        <v>2262</v>
      </c>
      <c r="C35" s="1" t="s">
        <v>2263</v>
      </c>
      <c r="D35" s="2" t="s">
        <v>2264</v>
      </c>
      <c r="E35" s="3">
        <v>0</v>
      </c>
      <c r="F35" s="4"/>
      <c r="G35" s="3">
        <v>21812.21</v>
      </c>
      <c r="H35" s="3">
        <v>33022.61</v>
      </c>
      <c r="I35" s="3">
        <v>-11210.4</v>
      </c>
      <c r="J35" s="4"/>
    </row>
    <row r="36" spans="1:10" ht="15" customHeight="1">
      <c r="A36" s="1">
        <v>6</v>
      </c>
      <c r="B36" s="2" t="s">
        <v>53</v>
      </c>
      <c r="C36" s="1" t="s">
        <v>54</v>
      </c>
      <c r="D36" s="2" t="s">
        <v>55</v>
      </c>
      <c r="E36" s="3">
        <v>-747864.26</v>
      </c>
      <c r="F36" s="4"/>
      <c r="G36" s="3">
        <v>814599.29</v>
      </c>
      <c r="H36" s="3">
        <v>524036.78</v>
      </c>
      <c r="I36" s="3">
        <v>-457301.75</v>
      </c>
      <c r="J36" s="4"/>
    </row>
    <row r="37" spans="1:10" ht="15" customHeight="1">
      <c r="A37" s="1">
        <v>6</v>
      </c>
      <c r="B37" s="2" t="s">
        <v>2265</v>
      </c>
      <c r="C37" s="1" t="s">
        <v>2266</v>
      </c>
      <c r="D37" s="2" t="s">
        <v>2267</v>
      </c>
      <c r="E37" s="3">
        <v>0</v>
      </c>
      <c r="F37" s="4"/>
      <c r="G37" s="3">
        <v>629270.96</v>
      </c>
      <c r="H37" s="3">
        <v>99302.43</v>
      </c>
      <c r="I37" s="3">
        <v>529968.53</v>
      </c>
      <c r="J37" s="4"/>
    </row>
    <row r="38" spans="1:10" ht="15" customHeight="1">
      <c r="A38" s="1">
        <v>6</v>
      </c>
      <c r="B38" s="2" t="s">
        <v>2268</v>
      </c>
      <c r="C38" s="1" t="s">
        <v>2269</v>
      </c>
      <c r="D38" s="2" t="s">
        <v>2270</v>
      </c>
      <c r="E38" s="3">
        <v>0</v>
      </c>
      <c r="F38" s="4"/>
      <c r="G38" s="3">
        <v>42267.5</v>
      </c>
      <c r="H38" s="3">
        <v>161162.9</v>
      </c>
      <c r="I38" s="3">
        <v>-118895.4</v>
      </c>
      <c r="J38" s="4"/>
    </row>
    <row r="39" spans="1:10" ht="15" customHeight="1">
      <c r="A39" s="1">
        <v>6</v>
      </c>
      <c r="B39" s="2" t="s">
        <v>56</v>
      </c>
      <c r="C39" s="1" t="s">
        <v>57</v>
      </c>
      <c r="D39" s="2" t="s">
        <v>58</v>
      </c>
      <c r="E39" s="3">
        <v>4028243.85</v>
      </c>
      <c r="F39" s="4"/>
      <c r="G39" s="3">
        <v>5568923.9900000002</v>
      </c>
      <c r="H39" s="3">
        <v>386872.43</v>
      </c>
      <c r="I39" s="3">
        <v>9210295.4100000001</v>
      </c>
      <c r="J39" s="4"/>
    </row>
    <row r="40" spans="1:10" ht="15" customHeight="1">
      <c r="A40" s="1">
        <v>6</v>
      </c>
      <c r="B40" s="2" t="s">
        <v>59</v>
      </c>
      <c r="C40" s="1" t="s">
        <v>60</v>
      </c>
      <c r="D40" s="2" t="s">
        <v>61</v>
      </c>
      <c r="E40" s="3">
        <v>-210475.34</v>
      </c>
      <c r="F40" s="4"/>
      <c r="G40" s="3">
        <v>180699.71</v>
      </c>
      <c r="H40" s="3">
        <v>614601.97</v>
      </c>
      <c r="I40" s="3">
        <v>-644377.59999999998</v>
      </c>
      <c r="J40" s="4"/>
    </row>
    <row r="41" spans="1:10" ht="15" customHeight="1">
      <c r="A41" s="1">
        <v>6</v>
      </c>
      <c r="B41" s="2" t="s">
        <v>62</v>
      </c>
      <c r="C41" s="1" t="s">
        <v>63</v>
      </c>
      <c r="D41" s="2" t="s">
        <v>64</v>
      </c>
      <c r="E41" s="3">
        <v>-5099.95</v>
      </c>
      <c r="F41" s="4"/>
      <c r="G41" s="3">
        <v>2894.77</v>
      </c>
      <c r="H41" s="3">
        <v>46519.519999999997</v>
      </c>
      <c r="I41" s="3">
        <v>-48724.7</v>
      </c>
      <c r="J41" s="4"/>
    </row>
    <row r="42" spans="1:10" ht="15" customHeight="1">
      <c r="A42" s="1">
        <v>6</v>
      </c>
      <c r="B42" s="2" t="s">
        <v>65</v>
      </c>
      <c r="C42" s="1" t="s">
        <v>66</v>
      </c>
      <c r="D42" s="2" t="s">
        <v>67</v>
      </c>
      <c r="E42" s="3">
        <v>-13530.62</v>
      </c>
      <c r="F42" s="4"/>
      <c r="G42" s="3">
        <v>476.08</v>
      </c>
      <c r="H42" s="3">
        <v>49939.37</v>
      </c>
      <c r="I42" s="3">
        <v>-62993.91</v>
      </c>
      <c r="J42" s="4"/>
    </row>
    <row r="43" spans="1:10" ht="15" customHeight="1">
      <c r="A43" s="1">
        <v>6</v>
      </c>
      <c r="B43" s="2" t="s">
        <v>68</v>
      </c>
      <c r="C43" s="1" t="s">
        <v>69</v>
      </c>
      <c r="D43" s="2" t="s">
        <v>70</v>
      </c>
      <c r="E43" s="3">
        <v>-7005.01</v>
      </c>
      <c r="F43" s="4"/>
      <c r="G43" s="3">
        <v>19756.64</v>
      </c>
      <c r="H43" s="3">
        <v>44962.37</v>
      </c>
      <c r="I43" s="3">
        <v>-32210.74</v>
      </c>
      <c r="J43" s="4"/>
    </row>
    <row r="44" spans="1:10" ht="15" customHeight="1">
      <c r="A44" s="1">
        <v>4</v>
      </c>
      <c r="B44" s="2" t="s">
        <v>71</v>
      </c>
      <c r="C44" s="1" t="s">
        <v>1</v>
      </c>
      <c r="D44" s="2" t="s">
        <v>72</v>
      </c>
      <c r="E44" s="3">
        <v>4633377.92</v>
      </c>
      <c r="F44" s="4"/>
      <c r="G44" s="3">
        <v>15960181.310000001</v>
      </c>
      <c r="H44" s="3">
        <v>16228132.23</v>
      </c>
      <c r="I44" s="3">
        <v>4365427</v>
      </c>
      <c r="J44" s="4"/>
    </row>
    <row r="45" spans="1:10" ht="15" customHeight="1">
      <c r="A45" s="1">
        <v>5</v>
      </c>
      <c r="B45" s="2" t="s">
        <v>73</v>
      </c>
      <c r="C45" s="1" t="s">
        <v>1</v>
      </c>
      <c r="D45" s="2" t="s">
        <v>74</v>
      </c>
      <c r="E45" s="3">
        <v>4633377.92</v>
      </c>
      <c r="F45" s="4"/>
      <c r="G45" s="3">
        <v>15960181.310000001</v>
      </c>
      <c r="H45" s="3">
        <v>16228132.23</v>
      </c>
      <c r="I45" s="3">
        <v>4365427</v>
      </c>
      <c r="J45" s="4"/>
    </row>
    <row r="46" spans="1:10" ht="15" customHeight="1">
      <c r="A46" s="1">
        <v>6</v>
      </c>
      <c r="B46" s="2" t="s">
        <v>75</v>
      </c>
      <c r="C46" s="1" t="s">
        <v>76</v>
      </c>
      <c r="D46" s="2" t="s">
        <v>77</v>
      </c>
      <c r="E46" s="3">
        <v>783922.23</v>
      </c>
      <c r="F46" s="4"/>
      <c r="G46" s="3">
        <v>3029725.46</v>
      </c>
      <c r="H46" s="3">
        <v>3279366.94</v>
      </c>
      <c r="I46" s="3">
        <v>534280.75</v>
      </c>
      <c r="J46" s="4"/>
    </row>
    <row r="47" spans="1:10" ht="15" customHeight="1">
      <c r="A47" s="1">
        <v>6</v>
      </c>
      <c r="B47" s="2" t="s">
        <v>78</v>
      </c>
      <c r="C47" s="1" t="s">
        <v>79</v>
      </c>
      <c r="D47" s="2" t="s">
        <v>80</v>
      </c>
      <c r="E47" s="3">
        <v>-21934.71</v>
      </c>
      <c r="F47" s="4"/>
      <c r="G47" s="3">
        <v>110567.36</v>
      </c>
      <c r="H47" s="3">
        <v>102035.86</v>
      </c>
      <c r="I47" s="3">
        <v>-13403.21</v>
      </c>
      <c r="J47" s="4"/>
    </row>
    <row r="48" spans="1:10" ht="15" customHeight="1">
      <c r="A48" s="1">
        <v>6</v>
      </c>
      <c r="B48" s="2" t="s">
        <v>83</v>
      </c>
      <c r="C48" s="1" t="s">
        <v>84</v>
      </c>
      <c r="D48" s="2" t="s">
        <v>85</v>
      </c>
      <c r="E48" s="3">
        <v>4018510.87</v>
      </c>
      <c r="F48" s="4"/>
      <c r="G48" s="3">
        <v>12214282.42</v>
      </c>
      <c r="H48" s="3">
        <v>12230893.449999999</v>
      </c>
      <c r="I48" s="3">
        <v>4001899.84</v>
      </c>
      <c r="J48" s="4"/>
    </row>
    <row r="49" spans="1:10" ht="15" customHeight="1">
      <c r="A49" s="1">
        <v>6</v>
      </c>
      <c r="B49" s="2" t="s">
        <v>86</v>
      </c>
      <c r="C49" s="1" t="s">
        <v>87</v>
      </c>
      <c r="D49" s="2" t="s">
        <v>88</v>
      </c>
      <c r="E49" s="3">
        <v>-137320.87</v>
      </c>
      <c r="F49" s="4"/>
      <c r="G49" s="3">
        <v>588748.48</v>
      </c>
      <c r="H49" s="3">
        <v>583130.46</v>
      </c>
      <c r="I49" s="3">
        <v>-131702.85</v>
      </c>
      <c r="J49" s="4"/>
    </row>
    <row r="50" spans="1:10" ht="15" customHeight="1">
      <c r="A50" s="1">
        <v>6</v>
      </c>
      <c r="B50" s="2" t="s">
        <v>89</v>
      </c>
      <c r="C50" s="1" t="s">
        <v>90</v>
      </c>
      <c r="D50" s="2" t="s">
        <v>64</v>
      </c>
      <c r="E50" s="3">
        <v>-9617.2000000000007</v>
      </c>
      <c r="F50" s="4"/>
      <c r="G50" s="3">
        <v>12895.84</v>
      </c>
      <c r="H50" s="3">
        <v>28926.17</v>
      </c>
      <c r="I50" s="3">
        <v>-25647.53</v>
      </c>
      <c r="J50" s="4"/>
    </row>
    <row r="51" spans="1:10" ht="15" customHeight="1">
      <c r="A51" s="1">
        <v>3</v>
      </c>
      <c r="B51" s="2" t="s">
        <v>91</v>
      </c>
      <c r="C51" s="1" t="s">
        <v>1</v>
      </c>
      <c r="D51" s="2" t="s">
        <v>92</v>
      </c>
      <c r="E51" s="3">
        <v>6961138.5099999998</v>
      </c>
      <c r="F51" s="4"/>
      <c r="G51" s="3">
        <v>6878888.0099999998</v>
      </c>
      <c r="H51" s="3">
        <v>4843242.8</v>
      </c>
      <c r="I51" s="3">
        <v>8996783.7200000007</v>
      </c>
      <c r="J51" s="4"/>
    </row>
    <row r="52" spans="1:10" ht="15" customHeight="1">
      <c r="A52" s="1">
        <v>4</v>
      </c>
      <c r="B52" s="2" t="s">
        <v>93</v>
      </c>
      <c r="C52" s="1" t="s">
        <v>1</v>
      </c>
      <c r="D52" s="2" t="s">
        <v>94</v>
      </c>
      <c r="E52" s="3">
        <v>6961138.5099999998</v>
      </c>
      <c r="F52" s="4"/>
      <c r="G52" s="3">
        <v>6878888.0099999998</v>
      </c>
      <c r="H52" s="3">
        <v>4843242.8</v>
      </c>
      <c r="I52" s="3">
        <v>8996783.7200000007</v>
      </c>
      <c r="J52" s="4"/>
    </row>
    <row r="53" spans="1:10" ht="15" customHeight="1">
      <c r="A53" s="1">
        <v>6</v>
      </c>
      <c r="B53" s="2" t="s">
        <v>95</v>
      </c>
      <c r="C53" s="1" t="s">
        <v>96</v>
      </c>
      <c r="D53" s="2" t="s">
        <v>97</v>
      </c>
      <c r="E53" s="3">
        <v>8590950.8900000006</v>
      </c>
      <c r="F53" s="4"/>
      <c r="G53" s="3">
        <v>5996870.7400000002</v>
      </c>
      <c r="H53" s="3">
        <v>3543142.43</v>
      </c>
      <c r="I53" s="3">
        <v>11044679.199999999</v>
      </c>
      <c r="J53" s="4"/>
    </row>
    <row r="54" spans="1:10" ht="15" customHeight="1">
      <c r="A54" s="1">
        <v>6</v>
      </c>
      <c r="B54" s="2" t="s">
        <v>98</v>
      </c>
      <c r="C54" s="1" t="s">
        <v>99</v>
      </c>
      <c r="D54" s="2" t="s">
        <v>100</v>
      </c>
      <c r="E54" s="3">
        <v>-1616508.32</v>
      </c>
      <c r="F54" s="4"/>
      <c r="G54" s="3">
        <v>863425.7</v>
      </c>
      <c r="H54" s="3">
        <v>1289307.54</v>
      </c>
      <c r="I54" s="3">
        <v>-2042390.16</v>
      </c>
      <c r="J54" s="4"/>
    </row>
    <row r="55" spans="1:10" ht="15" customHeight="1">
      <c r="A55" s="1">
        <v>6</v>
      </c>
      <c r="B55" s="2" t="s">
        <v>101</v>
      </c>
      <c r="C55" s="1" t="s">
        <v>102</v>
      </c>
      <c r="D55" s="2" t="s">
        <v>103</v>
      </c>
      <c r="E55" s="3">
        <v>-7904.84</v>
      </c>
      <c r="F55" s="4"/>
      <c r="G55" s="3">
        <v>11360.71</v>
      </c>
      <c r="H55" s="3">
        <v>7722.56</v>
      </c>
      <c r="I55" s="3">
        <v>-4266.6899999999996</v>
      </c>
      <c r="J55" s="4"/>
    </row>
    <row r="56" spans="1:10" ht="15" customHeight="1">
      <c r="A56" s="1">
        <v>6</v>
      </c>
      <c r="B56" s="2" t="s">
        <v>104</v>
      </c>
      <c r="C56" s="1" t="s">
        <v>105</v>
      </c>
      <c r="D56" s="2" t="s">
        <v>106</v>
      </c>
      <c r="E56" s="3">
        <v>-5399.22</v>
      </c>
      <c r="F56" s="4"/>
      <c r="G56" s="3">
        <v>7230.86</v>
      </c>
      <c r="H56" s="3">
        <v>3070.27</v>
      </c>
      <c r="I56" s="3">
        <v>-1238.6300000000001</v>
      </c>
      <c r="J56" s="4"/>
    </row>
    <row r="57" spans="1:10" ht="15" customHeight="1">
      <c r="A57" s="1">
        <v>3</v>
      </c>
      <c r="B57" s="2" t="s">
        <v>107</v>
      </c>
      <c r="C57" s="1" t="s">
        <v>1</v>
      </c>
      <c r="D57" s="2" t="s">
        <v>108</v>
      </c>
      <c r="E57" s="3">
        <v>5573366.4400000004</v>
      </c>
      <c r="F57" s="4"/>
      <c r="G57" s="3">
        <v>5058479.95</v>
      </c>
      <c r="H57" s="3">
        <v>3903551.17</v>
      </c>
      <c r="I57" s="3">
        <v>6728295.2199999997</v>
      </c>
      <c r="J57" s="4"/>
    </row>
    <row r="58" spans="1:10" ht="15" customHeight="1">
      <c r="A58" s="1">
        <v>4</v>
      </c>
      <c r="B58" s="2" t="s">
        <v>109</v>
      </c>
      <c r="C58" s="1" t="s">
        <v>1</v>
      </c>
      <c r="D58" s="2" t="s">
        <v>110</v>
      </c>
      <c r="E58" s="3">
        <v>1657003.3</v>
      </c>
      <c r="F58" s="4"/>
      <c r="G58" s="3">
        <v>631749.84</v>
      </c>
      <c r="H58" s="3">
        <v>1061887.18</v>
      </c>
      <c r="I58" s="3">
        <v>1226865.96</v>
      </c>
      <c r="J58" s="4"/>
    </row>
    <row r="59" spans="1:10" ht="15" customHeight="1">
      <c r="A59" s="1">
        <v>5</v>
      </c>
      <c r="B59" s="2" t="s">
        <v>111</v>
      </c>
      <c r="C59" s="1" t="s">
        <v>1</v>
      </c>
      <c r="D59" s="2" t="s">
        <v>112</v>
      </c>
      <c r="E59" s="3">
        <v>130845.15</v>
      </c>
      <c r="F59" s="4"/>
      <c r="G59" s="3">
        <v>203710.87</v>
      </c>
      <c r="H59" s="3">
        <v>171173.45</v>
      </c>
      <c r="I59" s="3">
        <v>163382.57</v>
      </c>
      <c r="J59" s="4"/>
    </row>
    <row r="60" spans="1:10" ht="15" customHeight="1">
      <c r="A60" s="1">
        <v>6</v>
      </c>
      <c r="B60" s="2" t="s">
        <v>113</v>
      </c>
      <c r="C60" s="1" t="s">
        <v>114</v>
      </c>
      <c r="D60" s="2" t="s">
        <v>115</v>
      </c>
      <c r="E60" s="3">
        <v>136711.15</v>
      </c>
      <c r="F60" s="4"/>
      <c r="G60" s="3">
        <v>191244.5</v>
      </c>
      <c r="H60" s="3">
        <v>156069.87</v>
      </c>
      <c r="I60" s="3">
        <v>171885.78</v>
      </c>
      <c r="J60" s="4"/>
    </row>
    <row r="61" spans="1:10" ht="15" customHeight="1">
      <c r="A61" s="1">
        <v>6</v>
      </c>
      <c r="B61" s="2" t="s">
        <v>116</v>
      </c>
      <c r="C61" s="1" t="s">
        <v>117</v>
      </c>
      <c r="D61" s="2" t="s">
        <v>118</v>
      </c>
      <c r="E61" s="3">
        <v>-5866</v>
      </c>
      <c r="F61" s="4"/>
      <c r="G61" s="3">
        <v>12466.37</v>
      </c>
      <c r="H61" s="3">
        <v>15103.58</v>
      </c>
      <c r="I61" s="3">
        <v>-8503.2099999999991</v>
      </c>
      <c r="J61" s="4"/>
    </row>
    <row r="62" spans="1:10" ht="15" customHeight="1">
      <c r="A62" s="1">
        <v>5</v>
      </c>
      <c r="B62" s="2" t="s">
        <v>119</v>
      </c>
      <c r="C62" s="1" t="s">
        <v>1</v>
      </c>
      <c r="D62" s="2" t="s">
        <v>120</v>
      </c>
      <c r="E62" s="3">
        <v>1526158.15</v>
      </c>
      <c r="F62" s="4"/>
      <c r="G62" s="3">
        <v>428038.97</v>
      </c>
      <c r="H62" s="3">
        <v>890713.73</v>
      </c>
      <c r="I62" s="3">
        <v>1063483.3899999999</v>
      </c>
      <c r="J62" s="4"/>
    </row>
    <row r="63" spans="1:10" ht="15" customHeight="1">
      <c r="A63" s="1">
        <v>6</v>
      </c>
      <c r="B63" s="2" t="s">
        <v>121</v>
      </c>
      <c r="C63" s="1" t="s">
        <v>122</v>
      </c>
      <c r="D63" s="2" t="s">
        <v>123</v>
      </c>
      <c r="E63" s="3">
        <v>1753232.58</v>
      </c>
      <c r="F63" s="4"/>
      <c r="G63" s="3">
        <v>291455.32</v>
      </c>
      <c r="H63" s="3">
        <v>829830.05</v>
      </c>
      <c r="I63" s="3">
        <v>1214857.8500000001</v>
      </c>
      <c r="J63" s="4"/>
    </row>
    <row r="64" spans="1:10" ht="15" customHeight="1">
      <c r="A64" s="1">
        <v>6</v>
      </c>
      <c r="B64" s="2" t="s">
        <v>124</v>
      </c>
      <c r="C64" s="1" t="s">
        <v>125</v>
      </c>
      <c r="D64" s="2" t="s">
        <v>126</v>
      </c>
      <c r="E64" s="3">
        <v>-223763.23</v>
      </c>
      <c r="F64" s="4"/>
      <c r="G64" s="3">
        <v>129281.95</v>
      </c>
      <c r="H64" s="3">
        <v>56386.2</v>
      </c>
      <c r="I64" s="3">
        <v>-150867.48000000001</v>
      </c>
      <c r="J64" s="4"/>
    </row>
    <row r="65" spans="1:10" ht="15" customHeight="1">
      <c r="A65" s="1">
        <v>6</v>
      </c>
      <c r="B65" s="2" t="s">
        <v>127</v>
      </c>
      <c r="C65" s="1" t="s">
        <v>128</v>
      </c>
      <c r="D65" s="2" t="s">
        <v>129</v>
      </c>
      <c r="E65" s="3">
        <v>-2069.0700000000002</v>
      </c>
      <c r="F65" s="4"/>
      <c r="G65" s="3">
        <v>5634.5</v>
      </c>
      <c r="H65" s="3">
        <v>3683.48</v>
      </c>
      <c r="I65" s="3">
        <v>-118.05</v>
      </c>
      <c r="J65" s="4"/>
    </row>
    <row r="66" spans="1:10" ht="15" customHeight="1">
      <c r="A66" s="1">
        <v>6</v>
      </c>
      <c r="B66" s="2" t="s">
        <v>130</v>
      </c>
      <c r="C66" s="1" t="s">
        <v>131</v>
      </c>
      <c r="D66" s="2" t="s">
        <v>132</v>
      </c>
      <c r="E66" s="3">
        <v>-1242.1300000000001</v>
      </c>
      <c r="F66" s="4"/>
      <c r="G66" s="3">
        <v>1667.2</v>
      </c>
      <c r="H66" s="3">
        <v>814</v>
      </c>
      <c r="I66" s="3">
        <v>-388.93</v>
      </c>
      <c r="J66" s="4"/>
    </row>
    <row r="67" spans="1:10" ht="15" customHeight="1">
      <c r="A67" s="1">
        <v>4</v>
      </c>
      <c r="B67" s="2" t="s">
        <v>133</v>
      </c>
      <c r="C67" s="1" t="s">
        <v>1</v>
      </c>
      <c r="D67" s="2" t="s">
        <v>134</v>
      </c>
      <c r="E67" s="3">
        <v>2804886.86</v>
      </c>
      <c r="F67" s="4"/>
      <c r="G67" s="3">
        <v>118813.78</v>
      </c>
      <c r="H67" s="3">
        <v>1866726.53</v>
      </c>
      <c r="I67" s="3">
        <v>1056974.1100000001</v>
      </c>
      <c r="J67" s="4"/>
    </row>
    <row r="68" spans="1:10" ht="15" customHeight="1">
      <c r="A68" s="1">
        <v>5</v>
      </c>
      <c r="B68" s="2" t="s">
        <v>142</v>
      </c>
      <c r="C68" s="1" t="s">
        <v>1</v>
      </c>
      <c r="D68" s="2" t="s">
        <v>120</v>
      </c>
      <c r="E68" s="3">
        <v>2639175.4500000002</v>
      </c>
      <c r="F68" s="4"/>
      <c r="G68" s="3">
        <v>112643.3</v>
      </c>
      <c r="H68" s="3">
        <v>1694844.64</v>
      </c>
      <c r="I68" s="3">
        <v>1056974.1100000001</v>
      </c>
      <c r="J68" s="4"/>
    </row>
    <row r="69" spans="1:10" ht="15" customHeight="1">
      <c r="A69" s="1">
        <v>6</v>
      </c>
      <c r="B69" s="2" t="s">
        <v>143</v>
      </c>
      <c r="C69" s="1" t="s">
        <v>144</v>
      </c>
      <c r="D69" s="2" t="s">
        <v>145</v>
      </c>
      <c r="E69" s="3">
        <v>2770687.41</v>
      </c>
      <c r="F69" s="4"/>
      <c r="G69" s="3">
        <v>7397.81</v>
      </c>
      <c r="H69" s="3">
        <v>1693298.03</v>
      </c>
      <c r="I69" s="3">
        <v>1084787.19</v>
      </c>
      <c r="J69" s="4"/>
    </row>
    <row r="70" spans="1:10" ht="15" customHeight="1">
      <c r="A70" s="1">
        <v>6</v>
      </c>
      <c r="B70" s="2" t="s">
        <v>146</v>
      </c>
      <c r="C70" s="1" t="s">
        <v>147</v>
      </c>
      <c r="D70" s="2" t="s">
        <v>148</v>
      </c>
      <c r="E70" s="3">
        <v>-128293.27</v>
      </c>
      <c r="F70" s="4"/>
      <c r="G70" s="3">
        <v>100480.19</v>
      </c>
      <c r="H70" s="3">
        <v>0</v>
      </c>
      <c r="I70" s="3">
        <v>-27813.08</v>
      </c>
      <c r="J70" s="4"/>
    </row>
    <row r="71" spans="1:10" ht="15" customHeight="1">
      <c r="A71" s="1">
        <v>4</v>
      </c>
      <c r="B71" s="2" t="s">
        <v>152</v>
      </c>
      <c r="C71" s="1" t="s">
        <v>1</v>
      </c>
      <c r="D71" s="2" t="s">
        <v>153</v>
      </c>
      <c r="E71" s="3">
        <v>1111476.28</v>
      </c>
      <c r="F71" s="4"/>
      <c r="G71" s="3">
        <v>3062329.35</v>
      </c>
      <c r="H71" s="3">
        <v>875301.54</v>
      </c>
      <c r="I71" s="3">
        <v>3298504.09</v>
      </c>
      <c r="J71" s="4"/>
    </row>
    <row r="72" spans="1:10" ht="15" customHeight="1">
      <c r="A72" s="1">
        <v>5</v>
      </c>
      <c r="B72" s="2" t="s">
        <v>161</v>
      </c>
      <c r="C72" s="1" t="s">
        <v>1</v>
      </c>
      <c r="D72" s="2" t="s">
        <v>120</v>
      </c>
      <c r="E72" s="3">
        <v>728410.12</v>
      </c>
      <c r="F72" s="4"/>
      <c r="G72" s="3">
        <v>3049206.98</v>
      </c>
      <c r="H72" s="3">
        <v>479113.01</v>
      </c>
      <c r="I72" s="3">
        <v>3298504.09</v>
      </c>
      <c r="J72" s="4"/>
    </row>
    <row r="73" spans="1:10" ht="15" customHeight="1">
      <c r="A73" s="1">
        <v>6</v>
      </c>
      <c r="B73" s="2" t="s">
        <v>162</v>
      </c>
      <c r="C73" s="1" t="s">
        <v>163</v>
      </c>
      <c r="D73" s="2" t="s">
        <v>164</v>
      </c>
      <c r="E73" s="3">
        <v>820931.8</v>
      </c>
      <c r="F73" s="4"/>
      <c r="G73" s="3">
        <v>2979187.62</v>
      </c>
      <c r="H73" s="3">
        <v>0</v>
      </c>
      <c r="I73" s="3">
        <v>3800119.42</v>
      </c>
      <c r="J73" s="4"/>
    </row>
    <row r="74" spans="1:10" ht="15" customHeight="1">
      <c r="A74" s="1">
        <v>6</v>
      </c>
      <c r="B74" s="2" t="s">
        <v>165</v>
      </c>
      <c r="C74" s="1" t="s">
        <v>166</v>
      </c>
      <c r="D74" s="2" t="s">
        <v>167</v>
      </c>
      <c r="E74" s="3">
        <v>-92521.68</v>
      </c>
      <c r="F74" s="4"/>
      <c r="G74" s="3">
        <v>70019.360000000001</v>
      </c>
      <c r="H74" s="3">
        <v>479113.01</v>
      </c>
      <c r="I74" s="3">
        <v>-501615.33</v>
      </c>
      <c r="J74" s="4"/>
    </row>
    <row r="75" spans="1:10" ht="15" customHeight="1">
      <c r="A75" s="1">
        <v>4</v>
      </c>
      <c r="B75" s="2" t="s">
        <v>2271</v>
      </c>
      <c r="C75" s="1" t="s">
        <v>1</v>
      </c>
      <c r="D75" s="2" t="s">
        <v>2272</v>
      </c>
      <c r="E75" s="3">
        <v>0</v>
      </c>
      <c r="F75" s="4"/>
      <c r="G75" s="3">
        <v>1245586.98</v>
      </c>
      <c r="H75" s="3">
        <v>99635.92</v>
      </c>
      <c r="I75" s="3">
        <v>1145951.06</v>
      </c>
      <c r="J75" s="4"/>
    </row>
    <row r="76" spans="1:10" ht="15" customHeight="1">
      <c r="A76" s="1">
        <v>5</v>
      </c>
      <c r="B76" s="2" t="s">
        <v>2273</v>
      </c>
      <c r="C76" s="1" t="s">
        <v>1</v>
      </c>
      <c r="D76" s="2" t="s">
        <v>112</v>
      </c>
      <c r="E76" s="3">
        <v>0</v>
      </c>
      <c r="F76" s="4"/>
      <c r="G76" s="3">
        <v>1245586.98</v>
      </c>
      <c r="H76" s="3">
        <v>99635.92</v>
      </c>
      <c r="I76" s="3">
        <v>1145951.06</v>
      </c>
      <c r="J76" s="4"/>
    </row>
    <row r="77" spans="1:10" ht="15" customHeight="1">
      <c r="A77" s="1">
        <v>6</v>
      </c>
      <c r="B77" s="2" t="s">
        <v>2274</v>
      </c>
      <c r="C77" s="1" t="s">
        <v>2275</v>
      </c>
      <c r="D77" s="2" t="s">
        <v>2276</v>
      </c>
      <c r="E77" s="3">
        <v>0</v>
      </c>
      <c r="F77" s="4"/>
      <c r="G77" s="3">
        <v>1224643.3799999999</v>
      </c>
      <c r="H77" s="3">
        <v>0</v>
      </c>
      <c r="I77" s="3">
        <v>1224643.3799999999</v>
      </c>
      <c r="J77" s="4"/>
    </row>
    <row r="78" spans="1:10" ht="15" customHeight="1">
      <c r="A78" s="1">
        <v>6</v>
      </c>
      <c r="B78" s="2" t="s">
        <v>2277</v>
      </c>
      <c r="C78" s="1" t="s">
        <v>2278</v>
      </c>
      <c r="D78" s="2" t="s">
        <v>2279</v>
      </c>
      <c r="E78" s="3">
        <v>0</v>
      </c>
      <c r="F78" s="4"/>
      <c r="G78" s="3">
        <v>20943.599999999999</v>
      </c>
      <c r="H78" s="3">
        <v>99635.92</v>
      </c>
      <c r="I78" s="3">
        <v>-78692.320000000007</v>
      </c>
      <c r="J78" s="4"/>
    </row>
    <row r="79" spans="1:10" ht="15" customHeight="1">
      <c r="A79" s="1">
        <v>3</v>
      </c>
      <c r="B79" s="2" t="s">
        <v>168</v>
      </c>
      <c r="C79" s="1" t="s">
        <v>1</v>
      </c>
      <c r="D79" s="2" t="s">
        <v>169</v>
      </c>
      <c r="E79" s="3">
        <v>-15114840.84</v>
      </c>
      <c r="F79" s="4"/>
      <c r="G79" s="3">
        <v>47405103.859999999</v>
      </c>
      <c r="H79" s="3">
        <v>46398521.990000002</v>
      </c>
      <c r="I79" s="3">
        <v>-14108258.970000001</v>
      </c>
      <c r="J79" s="4"/>
    </row>
    <row r="80" spans="1:10" ht="15" customHeight="1">
      <c r="A80" s="1">
        <v>4</v>
      </c>
      <c r="B80" s="2" t="s">
        <v>170</v>
      </c>
      <c r="C80" s="1" t="s">
        <v>1</v>
      </c>
      <c r="D80" s="2" t="s">
        <v>171</v>
      </c>
      <c r="E80" s="3">
        <v>-14732166.18</v>
      </c>
      <c r="F80" s="4"/>
      <c r="G80" s="3">
        <v>46235707.240000002</v>
      </c>
      <c r="H80" s="3">
        <v>45277464.119999997</v>
      </c>
      <c r="I80" s="3">
        <v>-13773923.060000001</v>
      </c>
      <c r="J80" s="4"/>
    </row>
    <row r="81" spans="1:10" ht="15" customHeight="1">
      <c r="A81" s="1">
        <v>6</v>
      </c>
      <c r="B81" s="2" t="s">
        <v>172</v>
      </c>
      <c r="C81" s="1" t="s">
        <v>173</v>
      </c>
      <c r="D81" s="2" t="s">
        <v>174</v>
      </c>
      <c r="E81" s="3">
        <v>-104824.72</v>
      </c>
      <c r="F81" s="4"/>
      <c r="G81" s="3">
        <v>370066.73</v>
      </c>
      <c r="H81" s="3">
        <v>305454.2</v>
      </c>
      <c r="I81" s="3">
        <v>-40212.19</v>
      </c>
      <c r="J81" s="4"/>
    </row>
    <row r="82" spans="1:10" ht="15" customHeight="1">
      <c r="A82" s="1">
        <v>6</v>
      </c>
      <c r="B82" s="2" t="s">
        <v>175</v>
      </c>
      <c r="C82" s="1" t="s">
        <v>176</v>
      </c>
      <c r="D82" s="2" t="s">
        <v>177</v>
      </c>
      <c r="E82" s="3">
        <v>-14260877.4</v>
      </c>
      <c r="F82" s="4"/>
      <c r="G82" s="3">
        <v>44555578.020000003</v>
      </c>
      <c r="H82" s="3">
        <v>43625038.289999999</v>
      </c>
      <c r="I82" s="3">
        <v>-13330337.67</v>
      </c>
      <c r="J82" s="4"/>
    </row>
    <row r="83" spans="1:10" ht="15" customHeight="1">
      <c r="A83" s="1">
        <v>6</v>
      </c>
      <c r="B83" s="2" t="s">
        <v>178</v>
      </c>
      <c r="C83" s="1" t="s">
        <v>179</v>
      </c>
      <c r="D83" s="2" t="s">
        <v>180</v>
      </c>
      <c r="E83" s="3">
        <v>-67899.399999999994</v>
      </c>
      <c r="F83" s="4"/>
      <c r="G83" s="3">
        <v>269267.26</v>
      </c>
      <c r="H83" s="3">
        <v>299952.31</v>
      </c>
      <c r="I83" s="3">
        <v>-98584.45</v>
      </c>
      <c r="J83" s="4"/>
    </row>
    <row r="84" spans="1:10" ht="15" customHeight="1">
      <c r="A84" s="1">
        <v>6</v>
      </c>
      <c r="B84" s="2" t="s">
        <v>181</v>
      </c>
      <c r="C84" s="1" t="s">
        <v>182</v>
      </c>
      <c r="D84" s="2" t="s">
        <v>183</v>
      </c>
      <c r="E84" s="3">
        <v>-71981.06</v>
      </c>
      <c r="F84" s="4"/>
      <c r="G84" s="3">
        <v>318911.96000000002</v>
      </c>
      <c r="H84" s="3">
        <v>365054.94</v>
      </c>
      <c r="I84" s="3">
        <v>-118124.04</v>
      </c>
      <c r="J84" s="4"/>
    </row>
    <row r="85" spans="1:10" ht="15" customHeight="1">
      <c r="A85" s="1">
        <v>6</v>
      </c>
      <c r="B85" s="2" t="s">
        <v>184</v>
      </c>
      <c r="C85" s="1" t="s">
        <v>185</v>
      </c>
      <c r="D85" s="2" t="s">
        <v>186</v>
      </c>
      <c r="E85" s="3">
        <v>-226583.6</v>
      </c>
      <c r="F85" s="4"/>
      <c r="G85" s="3">
        <v>717856.27</v>
      </c>
      <c r="H85" s="3">
        <v>666922.89</v>
      </c>
      <c r="I85" s="3">
        <v>-175650.22</v>
      </c>
      <c r="J85" s="4"/>
    </row>
    <row r="86" spans="1:10" ht="15" customHeight="1">
      <c r="A86" s="1">
        <v>6</v>
      </c>
      <c r="B86" s="2" t="s">
        <v>2280</v>
      </c>
      <c r="C86" s="1" t="s">
        <v>2281</v>
      </c>
      <c r="D86" s="2" t="s">
        <v>2282</v>
      </c>
      <c r="E86" s="3">
        <v>0</v>
      </c>
      <c r="F86" s="4"/>
      <c r="G86" s="3">
        <v>4027</v>
      </c>
      <c r="H86" s="3">
        <v>15041.49</v>
      </c>
      <c r="I86" s="3">
        <v>-11014.49</v>
      </c>
      <c r="J86" s="4"/>
    </row>
    <row r="87" spans="1:10" ht="15" customHeight="1">
      <c r="A87" s="1">
        <v>4</v>
      </c>
      <c r="B87" s="2" t="s">
        <v>187</v>
      </c>
      <c r="C87" s="1" t="s">
        <v>1</v>
      </c>
      <c r="D87" s="2" t="s">
        <v>188</v>
      </c>
      <c r="E87" s="3">
        <v>-183002.7</v>
      </c>
      <c r="F87" s="4"/>
      <c r="G87" s="3">
        <v>520411.97</v>
      </c>
      <c r="H87" s="3">
        <v>513734.31</v>
      </c>
      <c r="I87" s="3">
        <v>-176325.04</v>
      </c>
      <c r="J87" s="4"/>
    </row>
    <row r="88" spans="1:10" ht="15" customHeight="1">
      <c r="A88" s="1">
        <v>6</v>
      </c>
      <c r="B88" s="2" t="s">
        <v>189</v>
      </c>
      <c r="C88" s="1" t="s">
        <v>190</v>
      </c>
      <c r="D88" s="2" t="s">
        <v>191</v>
      </c>
      <c r="E88" s="3">
        <v>-183002.7</v>
      </c>
      <c r="F88" s="4"/>
      <c r="G88" s="3">
        <v>520411.97</v>
      </c>
      <c r="H88" s="3">
        <v>513734.31</v>
      </c>
      <c r="I88" s="3">
        <v>-176325.04</v>
      </c>
      <c r="J88" s="4"/>
    </row>
    <row r="89" spans="1:10" ht="15" customHeight="1">
      <c r="A89" s="1">
        <v>4</v>
      </c>
      <c r="B89" s="2" t="s">
        <v>192</v>
      </c>
      <c r="C89" s="1" t="s">
        <v>1</v>
      </c>
      <c r="D89" s="2" t="s">
        <v>193</v>
      </c>
      <c r="E89" s="3">
        <v>-199671.96</v>
      </c>
      <c r="F89" s="4"/>
      <c r="G89" s="3">
        <v>648984.65</v>
      </c>
      <c r="H89" s="3">
        <v>607323.56000000006</v>
      </c>
      <c r="I89" s="3">
        <v>-158010.87</v>
      </c>
      <c r="J89" s="4"/>
    </row>
    <row r="90" spans="1:10" ht="15" customHeight="1">
      <c r="A90" s="1">
        <v>6</v>
      </c>
      <c r="B90" s="2" t="s">
        <v>194</v>
      </c>
      <c r="C90" s="1" t="s">
        <v>195</v>
      </c>
      <c r="D90" s="2" t="s">
        <v>196</v>
      </c>
      <c r="E90" s="3">
        <v>-42089</v>
      </c>
      <c r="F90" s="4"/>
      <c r="G90" s="3">
        <v>144830.54</v>
      </c>
      <c r="H90" s="3">
        <v>131061.77</v>
      </c>
      <c r="I90" s="3">
        <v>-28320.23</v>
      </c>
      <c r="J90" s="4"/>
    </row>
    <row r="91" spans="1:10" ht="15" customHeight="1">
      <c r="A91" s="1">
        <v>6</v>
      </c>
      <c r="B91" s="2" t="s">
        <v>197</v>
      </c>
      <c r="C91" s="1" t="s">
        <v>198</v>
      </c>
      <c r="D91" s="2" t="s">
        <v>199</v>
      </c>
      <c r="E91" s="3">
        <v>-146259.78</v>
      </c>
      <c r="F91" s="4"/>
      <c r="G91" s="3">
        <v>463058.71</v>
      </c>
      <c r="H91" s="3">
        <v>392217.47</v>
      </c>
      <c r="I91" s="3">
        <v>-75418.539999999994</v>
      </c>
      <c r="J91" s="4"/>
    </row>
    <row r="92" spans="1:10" ht="15" customHeight="1">
      <c r="A92" s="1">
        <v>6</v>
      </c>
      <c r="B92" s="2" t="s">
        <v>200</v>
      </c>
      <c r="C92" s="1" t="s">
        <v>201</v>
      </c>
      <c r="D92" s="2" t="s">
        <v>202</v>
      </c>
      <c r="E92" s="3">
        <v>-11323.18</v>
      </c>
      <c r="F92" s="4"/>
      <c r="G92" s="3">
        <v>41095.4</v>
      </c>
      <c r="H92" s="3">
        <v>69722.539999999994</v>
      </c>
      <c r="I92" s="3">
        <v>-39950.32</v>
      </c>
      <c r="J92" s="4"/>
    </row>
    <row r="93" spans="1:10" ht="15" customHeight="1">
      <c r="A93" s="1">
        <v>6</v>
      </c>
      <c r="B93" s="2" t="s">
        <v>2283</v>
      </c>
      <c r="C93" s="1" t="s">
        <v>2284</v>
      </c>
      <c r="D93" s="2" t="s">
        <v>2285</v>
      </c>
      <c r="E93" s="3">
        <v>0</v>
      </c>
      <c r="F93" s="4"/>
      <c r="G93" s="3">
        <v>0</v>
      </c>
      <c r="H93" s="3">
        <v>14321.78</v>
      </c>
      <c r="I93" s="3">
        <v>-14321.78</v>
      </c>
      <c r="J93" s="4"/>
    </row>
    <row r="94" spans="1:10" ht="15" customHeight="1">
      <c r="A94" s="1">
        <v>2</v>
      </c>
      <c r="B94" s="2" t="s">
        <v>203</v>
      </c>
      <c r="C94" s="1" t="s">
        <v>1</v>
      </c>
      <c r="D94" s="2" t="s">
        <v>204</v>
      </c>
      <c r="E94" s="3">
        <v>3216644.73</v>
      </c>
      <c r="F94" s="4"/>
      <c r="G94" s="3">
        <v>2516471928.3299999</v>
      </c>
      <c r="H94" s="3">
        <v>2516439888</v>
      </c>
      <c r="I94" s="3">
        <v>3248685.06</v>
      </c>
      <c r="J94" s="4"/>
    </row>
    <row r="95" spans="1:10" ht="15" customHeight="1">
      <c r="A95" s="1">
        <v>3</v>
      </c>
      <c r="B95" s="2" t="s">
        <v>205</v>
      </c>
      <c r="C95" s="1" t="s">
        <v>1</v>
      </c>
      <c r="D95" s="2" t="s">
        <v>206</v>
      </c>
      <c r="E95" s="3">
        <v>97138.34</v>
      </c>
      <c r="F95" s="4"/>
      <c r="G95" s="3">
        <v>210834.13</v>
      </c>
      <c r="H95" s="3">
        <v>224314.98</v>
      </c>
      <c r="I95" s="3">
        <v>83657.490000000005</v>
      </c>
      <c r="J95" s="4"/>
    </row>
    <row r="96" spans="1:10" ht="15" customHeight="1">
      <c r="A96" s="1">
        <v>4</v>
      </c>
      <c r="B96" s="2" t="s">
        <v>207</v>
      </c>
      <c r="C96" s="1" t="s">
        <v>1</v>
      </c>
      <c r="D96" s="2" t="s">
        <v>208</v>
      </c>
      <c r="E96" s="3">
        <v>97138.34</v>
      </c>
      <c r="F96" s="4"/>
      <c r="G96" s="3">
        <v>210834.13</v>
      </c>
      <c r="H96" s="3">
        <v>224314.98</v>
      </c>
      <c r="I96" s="3">
        <v>83657.490000000005</v>
      </c>
      <c r="J96" s="4"/>
    </row>
    <row r="97" spans="1:10" ht="15" customHeight="1">
      <c r="A97" s="1">
        <v>6</v>
      </c>
      <c r="B97" s="2" t="s">
        <v>209</v>
      </c>
      <c r="C97" s="1" t="s">
        <v>210</v>
      </c>
      <c r="D97" s="2" t="s">
        <v>211</v>
      </c>
      <c r="E97" s="3">
        <v>97138.34</v>
      </c>
      <c r="F97" s="4"/>
      <c r="G97" s="3">
        <v>210834.13</v>
      </c>
      <c r="H97" s="3">
        <v>224314.98</v>
      </c>
      <c r="I97" s="3">
        <v>83657.490000000005</v>
      </c>
      <c r="J97" s="4"/>
    </row>
    <row r="98" spans="1:10" ht="15" customHeight="1">
      <c r="A98" s="1">
        <v>3</v>
      </c>
      <c r="B98" s="2" t="s">
        <v>212</v>
      </c>
      <c r="C98" s="1" t="s">
        <v>1</v>
      </c>
      <c r="D98" s="2" t="s">
        <v>213</v>
      </c>
      <c r="E98" s="3">
        <v>698701.98</v>
      </c>
      <c r="F98" s="4"/>
      <c r="G98" s="3">
        <v>2618323.71</v>
      </c>
      <c r="H98" s="3">
        <v>2567271.0099999998</v>
      </c>
      <c r="I98" s="3">
        <v>749754.68</v>
      </c>
      <c r="J98" s="4"/>
    </row>
    <row r="99" spans="1:10" ht="15" customHeight="1">
      <c r="A99" s="1">
        <v>4</v>
      </c>
      <c r="B99" s="2" t="s">
        <v>214</v>
      </c>
      <c r="C99" s="1" t="s">
        <v>1</v>
      </c>
      <c r="D99" s="2" t="s">
        <v>215</v>
      </c>
      <c r="E99" s="3">
        <v>37166.129999999997</v>
      </c>
      <c r="F99" s="4"/>
      <c r="G99" s="3">
        <v>946810.07</v>
      </c>
      <c r="H99" s="3">
        <v>952273.73</v>
      </c>
      <c r="I99" s="3">
        <v>31702.47</v>
      </c>
      <c r="J99" s="4"/>
    </row>
    <row r="100" spans="1:10" ht="15" customHeight="1">
      <c r="A100" s="1">
        <v>6</v>
      </c>
      <c r="B100" s="2" t="s">
        <v>216</v>
      </c>
      <c r="C100" s="1" t="s">
        <v>217</v>
      </c>
      <c r="D100" s="2" t="s">
        <v>218</v>
      </c>
      <c r="E100" s="3">
        <v>1755.82</v>
      </c>
      <c r="F100" s="4"/>
      <c r="G100" s="3">
        <v>11462.35</v>
      </c>
      <c r="H100" s="3">
        <v>11390.85</v>
      </c>
      <c r="I100" s="3">
        <v>1827.32</v>
      </c>
      <c r="J100" s="4"/>
    </row>
    <row r="101" spans="1:10" ht="15" customHeight="1">
      <c r="A101" s="1">
        <v>6</v>
      </c>
      <c r="B101" s="2" t="s">
        <v>219</v>
      </c>
      <c r="C101" s="1" t="s">
        <v>220</v>
      </c>
      <c r="D101" s="2" t="s">
        <v>221</v>
      </c>
      <c r="E101" s="3">
        <v>30583.72</v>
      </c>
      <c r="F101" s="4"/>
      <c r="G101" s="3">
        <v>7119.46</v>
      </c>
      <c r="H101" s="3">
        <v>13375.88</v>
      </c>
      <c r="I101" s="3">
        <v>24327.3</v>
      </c>
      <c r="J101" s="4"/>
    </row>
    <row r="102" spans="1:10" ht="15" customHeight="1">
      <c r="A102" s="1">
        <v>6</v>
      </c>
      <c r="B102" s="2" t="s">
        <v>222</v>
      </c>
      <c r="C102" s="1" t="s">
        <v>223</v>
      </c>
      <c r="D102" s="2" t="s">
        <v>224</v>
      </c>
      <c r="E102" s="3">
        <v>157.36000000000001</v>
      </c>
      <c r="F102" s="4"/>
      <c r="G102" s="3">
        <v>3132.46</v>
      </c>
      <c r="H102" s="3">
        <v>3177.11</v>
      </c>
      <c r="I102" s="3">
        <v>112.71</v>
      </c>
      <c r="J102" s="4"/>
    </row>
    <row r="103" spans="1:10" ht="15" customHeight="1">
      <c r="A103" s="1">
        <v>6</v>
      </c>
      <c r="B103" s="2" t="s">
        <v>225</v>
      </c>
      <c r="C103" s="1" t="s">
        <v>226</v>
      </c>
      <c r="D103" s="2" t="s">
        <v>227</v>
      </c>
      <c r="E103" s="3">
        <v>2957.28</v>
      </c>
      <c r="F103" s="4"/>
      <c r="G103" s="3">
        <v>18005.37</v>
      </c>
      <c r="H103" s="3">
        <v>18074.91</v>
      </c>
      <c r="I103" s="3">
        <v>2887.74</v>
      </c>
      <c r="J103" s="4"/>
    </row>
    <row r="104" spans="1:10" ht="15" customHeight="1">
      <c r="A104" s="1">
        <v>6</v>
      </c>
      <c r="B104" s="2" t="s">
        <v>228</v>
      </c>
      <c r="C104" s="1" t="s">
        <v>229</v>
      </c>
      <c r="D104" s="2" t="s">
        <v>230</v>
      </c>
      <c r="E104" s="3">
        <v>1711.95</v>
      </c>
      <c r="F104" s="4"/>
      <c r="G104" s="3">
        <v>850.21</v>
      </c>
      <c r="H104" s="3">
        <v>14.76</v>
      </c>
      <c r="I104" s="3">
        <v>2547.4</v>
      </c>
      <c r="J104" s="4"/>
    </row>
    <row r="105" spans="1:10" ht="15" customHeight="1">
      <c r="A105" s="1">
        <v>4</v>
      </c>
      <c r="B105" s="2" t="s">
        <v>231</v>
      </c>
      <c r="C105" s="1" t="s">
        <v>1</v>
      </c>
      <c r="D105" s="2" t="s">
        <v>232</v>
      </c>
      <c r="E105" s="3">
        <v>661535.85</v>
      </c>
      <c r="F105" s="4"/>
      <c r="G105" s="3">
        <v>1671513.64</v>
      </c>
      <c r="H105" s="3">
        <v>1614997.28</v>
      </c>
      <c r="I105" s="3">
        <v>718052.21</v>
      </c>
      <c r="J105" s="4"/>
    </row>
    <row r="106" spans="1:10" ht="15" customHeight="1">
      <c r="A106" s="1">
        <v>6</v>
      </c>
      <c r="B106" s="2" t="s">
        <v>233</v>
      </c>
      <c r="C106" s="1" t="s">
        <v>234</v>
      </c>
      <c r="D106" s="2" t="s">
        <v>235</v>
      </c>
      <c r="E106" s="3">
        <v>659700.29</v>
      </c>
      <c r="F106" s="4"/>
      <c r="G106" s="3">
        <v>1055283.8500000001</v>
      </c>
      <c r="H106" s="3">
        <v>998624.02</v>
      </c>
      <c r="I106" s="3">
        <v>716360.12</v>
      </c>
      <c r="J106" s="4"/>
    </row>
    <row r="107" spans="1:10" ht="15" customHeight="1">
      <c r="A107" s="1">
        <v>6</v>
      </c>
      <c r="B107" s="2" t="s">
        <v>236</v>
      </c>
      <c r="C107" s="1" t="s">
        <v>237</v>
      </c>
      <c r="D107" s="2" t="s">
        <v>238</v>
      </c>
      <c r="E107" s="3">
        <v>1835.56</v>
      </c>
      <c r="F107" s="4"/>
      <c r="G107" s="3">
        <v>7279.25</v>
      </c>
      <c r="H107" s="3">
        <v>7422.72</v>
      </c>
      <c r="I107" s="3">
        <v>1692.09</v>
      </c>
      <c r="J107" s="4"/>
    </row>
    <row r="108" spans="1:10" ht="15" customHeight="1">
      <c r="A108" s="1">
        <v>3</v>
      </c>
      <c r="B108" s="2" t="s">
        <v>239</v>
      </c>
      <c r="C108" s="1" t="s">
        <v>1</v>
      </c>
      <c r="D108" s="2" t="s">
        <v>240</v>
      </c>
      <c r="E108" s="3">
        <v>2488250.2000000002</v>
      </c>
      <c r="F108" s="4"/>
      <c r="G108" s="3">
        <v>2513364729.8099999</v>
      </c>
      <c r="H108" s="3">
        <v>2513376459.5900002</v>
      </c>
      <c r="I108" s="3">
        <v>2476520.42</v>
      </c>
      <c r="J108" s="4"/>
    </row>
    <row r="109" spans="1:10" ht="15" customHeight="1">
      <c r="A109" s="1">
        <v>4</v>
      </c>
      <c r="B109" s="2" t="s">
        <v>251</v>
      </c>
      <c r="C109" s="1" t="s">
        <v>1</v>
      </c>
      <c r="D109" s="2" t="s">
        <v>252</v>
      </c>
      <c r="E109" s="3">
        <v>226460.14</v>
      </c>
      <c r="F109" s="4"/>
      <c r="G109" s="3">
        <v>48971.33</v>
      </c>
      <c r="H109" s="3">
        <v>51221.33</v>
      </c>
      <c r="I109" s="3">
        <v>224210.14</v>
      </c>
      <c r="J109" s="4"/>
    </row>
    <row r="110" spans="1:10" ht="15" customHeight="1">
      <c r="A110" s="1">
        <v>6</v>
      </c>
      <c r="B110" s="2" t="s">
        <v>253</v>
      </c>
      <c r="C110" s="1" t="s">
        <v>254</v>
      </c>
      <c r="D110" s="2" t="s">
        <v>255</v>
      </c>
      <c r="E110" s="3">
        <v>226460.14</v>
      </c>
      <c r="F110" s="4"/>
      <c r="G110" s="3">
        <v>48971.33</v>
      </c>
      <c r="H110" s="3">
        <v>51221.33</v>
      </c>
      <c r="I110" s="3">
        <v>224210.14</v>
      </c>
      <c r="J110" s="4"/>
    </row>
    <row r="111" spans="1:10" ht="15" customHeight="1">
      <c r="A111" s="1">
        <v>4</v>
      </c>
      <c r="B111" s="2" t="s">
        <v>256</v>
      </c>
      <c r="C111" s="1" t="s">
        <v>1</v>
      </c>
      <c r="D111" s="2" t="s">
        <v>257</v>
      </c>
      <c r="E111" s="3">
        <v>1986429.48</v>
      </c>
      <c r="F111" s="4"/>
      <c r="G111" s="3">
        <v>25584.17</v>
      </c>
      <c r="H111" s="3">
        <v>0</v>
      </c>
      <c r="I111" s="3">
        <v>2012013.65</v>
      </c>
      <c r="J111" s="4"/>
    </row>
    <row r="112" spans="1:10" ht="15" customHeight="1">
      <c r="A112" s="1">
        <v>5</v>
      </c>
      <c r="B112" s="2" t="s">
        <v>258</v>
      </c>
      <c r="C112" s="1" t="s">
        <v>1</v>
      </c>
      <c r="D112" s="2" t="s">
        <v>259</v>
      </c>
      <c r="E112" s="3">
        <v>1976857.16</v>
      </c>
      <c r="F112" s="4"/>
      <c r="G112" s="3">
        <v>22608.04</v>
      </c>
      <c r="H112" s="3">
        <v>0</v>
      </c>
      <c r="I112" s="3">
        <v>1999465.2</v>
      </c>
      <c r="J112" s="4"/>
    </row>
    <row r="113" spans="1:10" ht="15" customHeight="1">
      <c r="A113" s="1">
        <v>6</v>
      </c>
      <c r="B113" s="2" t="s">
        <v>260</v>
      </c>
      <c r="C113" s="1" t="s">
        <v>261</v>
      </c>
      <c r="D113" s="2" t="s">
        <v>262</v>
      </c>
      <c r="E113" s="3">
        <v>428859.29</v>
      </c>
      <c r="F113" s="4"/>
      <c r="G113" s="3">
        <v>4593.53</v>
      </c>
      <c r="H113" s="3">
        <v>0</v>
      </c>
      <c r="I113" s="3">
        <v>433452.82</v>
      </c>
      <c r="J113" s="4"/>
    </row>
    <row r="114" spans="1:10" ht="15" customHeight="1">
      <c r="A114" s="1">
        <v>6</v>
      </c>
      <c r="B114" s="2" t="s">
        <v>263</v>
      </c>
      <c r="C114" s="1" t="s">
        <v>264</v>
      </c>
      <c r="D114" s="2" t="s">
        <v>265</v>
      </c>
      <c r="E114" s="3">
        <v>1547997.87</v>
      </c>
      <c r="F114" s="4"/>
      <c r="G114" s="3">
        <v>18014.509999999998</v>
      </c>
      <c r="H114" s="3">
        <v>0</v>
      </c>
      <c r="I114" s="3">
        <v>1566012.38</v>
      </c>
      <c r="J114" s="4"/>
    </row>
    <row r="115" spans="1:10" ht="15" customHeight="1">
      <c r="A115" s="1">
        <v>5</v>
      </c>
      <c r="B115" s="2" t="s">
        <v>266</v>
      </c>
      <c r="C115" s="1" t="s">
        <v>1</v>
      </c>
      <c r="D115" s="2" t="s">
        <v>267</v>
      </c>
      <c r="E115" s="3">
        <v>9572.32</v>
      </c>
      <c r="F115" s="4"/>
      <c r="G115" s="3">
        <v>2976.13</v>
      </c>
      <c r="H115" s="3">
        <v>0</v>
      </c>
      <c r="I115" s="3">
        <v>12548.45</v>
      </c>
      <c r="J115" s="4"/>
    </row>
    <row r="116" spans="1:10" ht="15" customHeight="1">
      <c r="A116" s="1">
        <v>6</v>
      </c>
      <c r="B116" s="2" t="s">
        <v>268</v>
      </c>
      <c r="C116" s="1" t="s">
        <v>269</v>
      </c>
      <c r="D116" s="2" t="s">
        <v>270</v>
      </c>
      <c r="E116" s="3">
        <v>9572.32</v>
      </c>
      <c r="F116" s="4"/>
      <c r="G116" s="3">
        <v>2976.13</v>
      </c>
      <c r="H116" s="3">
        <v>0</v>
      </c>
      <c r="I116" s="3">
        <v>12548.45</v>
      </c>
      <c r="J116" s="4"/>
    </row>
    <row r="117" spans="1:10" ht="15" customHeight="1">
      <c r="A117" s="1">
        <v>4</v>
      </c>
      <c r="B117" s="2" t="s">
        <v>271</v>
      </c>
      <c r="C117" s="1" t="s">
        <v>1</v>
      </c>
      <c r="D117" s="2" t="s">
        <v>272</v>
      </c>
      <c r="E117" s="3">
        <v>242203.58</v>
      </c>
      <c r="F117" s="4"/>
      <c r="G117" s="3">
        <v>1961955.5</v>
      </c>
      <c r="H117" s="3">
        <v>1984732.98</v>
      </c>
      <c r="I117" s="3">
        <v>219426.1</v>
      </c>
      <c r="J117" s="4"/>
    </row>
    <row r="118" spans="1:10" ht="15" customHeight="1">
      <c r="A118" s="1">
        <v>5</v>
      </c>
      <c r="B118" s="2" t="s">
        <v>273</v>
      </c>
      <c r="C118" s="1" t="s">
        <v>1</v>
      </c>
      <c r="D118" s="2" t="s">
        <v>274</v>
      </c>
      <c r="E118" s="3">
        <v>242203.58</v>
      </c>
      <c r="F118" s="4"/>
      <c r="G118" s="3">
        <v>1961955.5</v>
      </c>
      <c r="H118" s="3">
        <v>1984732.98</v>
      </c>
      <c r="I118" s="3">
        <v>219426.1</v>
      </c>
      <c r="J118" s="4"/>
    </row>
    <row r="119" spans="1:10" ht="15" customHeight="1">
      <c r="A119" s="1">
        <v>6</v>
      </c>
      <c r="B119" s="2" t="s">
        <v>275</v>
      </c>
      <c r="C119" s="1" t="s">
        <v>276</v>
      </c>
      <c r="D119" s="2" t="s">
        <v>277</v>
      </c>
      <c r="E119" s="3">
        <v>242203.58</v>
      </c>
      <c r="F119" s="4"/>
      <c r="G119" s="3">
        <v>1961955.5</v>
      </c>
      <c r="H119" s="3">
        <v>1984732.98</v>
      </c>
      <c r="I119" s="3">
        <v>219426.1</v>
      </c>
      <c r="J119" s="4"/>
    </row>
    <row r="120" spans="1:10" ht="15" customHeight="1">
      <c r="A120" s="1">
        <v>4</v>
      </c>
      <c r="B120" s="2" t="s">
        <v>278</v>
      </c>
      <c r="C120" s="1" t="s">
        <v>1</v>
      </c>
      <c r="D120" s="2" t="s">
        <v>279</v>
      </c>
      <c r="E120" s="3">
        <v>22291.74</v>
      </c>
      <c r="F120" s="4"/>
      <c r="G120" s="3">
        <v>2509527583.1300001</v>
      </c>
      <c r="H120" s="3">
        <v>2509529004.3400002</v>
      </c>
      <c r="I120" s="3">
        <v>20870.53</v>
      </c>
      <c r="J120" s="4"/>
    </row>
    <row r="121" spans="1:10" ht="15" customHeight="1">
      <c r="A121" s="1">
        <v>6</v>
      </c>
      <c r="B121" s="2" t="s">
        <v>280</v>
      </c>
      <c r="C121" s="1" t="s">
        <v>281</v>
      </c>
      <c r="D121" s="2" t="s">
        <v>282</v>
      </c>
      <c r="E121" s="3">
        <v>688.97</v>
      </c>
      <c r="F121" s="4"/>
      <c r="G121" s="3">
        <v>22364.41</v>
      </c>
      <c r="H121" s="3">
        <v>22195.83</v>
      </c>
      <c r="I121" s="3">
        <v>857.55</v>
      </c>
      <c r="J121" s="4"/>
    </row>
    <row r="122" spans="1:10" ht="15" customHeight="1">
      <c r="A122" s="1">
        <v>6</v>
      </c>
      <c r="B122" s="2" t="s">
        <v>286</v>
      </c>
      <c r="C122" s="1" t="s">
        <v>287</v>
      </c>
      <c r="D122" s="2" t="s">
        <v>288</v>
      </c>
      <c r="E122" s="3">
        <v>12134.56</v>
      </c>
      <c r="F122" s="4"/>
      <c r="G122" s="3">
        <v>1192440.17</v>
      </c>
      <c r="H122" s="3">
        <v>1184561.75</v>
      </c>
      <c r="I122" s="3">
        <v>20012.98</v>
      </c>
      <c r="J122" s="4"/>
    </row>
    <row r="123" spans="1:10" ht="15" customHeight="1">
      <c r="A123" s="1">
        <v>3</v>
      </c>
      <c r="B123" s="2" t="s">
        <v>289</v>
      </c>
      <c r="C123" s="1" t="s">
        <v>1</v>
      </c>
      <c r="D123" s="2" t="s">
        <v>290</v>
      </c>
      <c r="E123" s="3">
        <v>-67445.789999999994</v>
      </c>
      <c r="F123" s="4"/>
      <c r="G123" s="3">
        <v>278040.68</v>
      </c>
      <c r="H123" s="3">
        <v>271842.42</v>
      </c>
      <c r="I123" s="3">
        <v>-61247.53</v>
      </c>
      <c r="J123" s="4"/>
    </row>
    <row r="124" spans="1:10" ht="15" customHeight="1">
      <c r="A124" s="1">
        <v>4</v>
      </c>
      <c r="B124" s="2" t="s">
        <v>291</v>
      </c>
      <c r="C124" s="1" t="s">
        <v>1</v>
      </c>
      <c r="D124" s="2" t="s">
        <v>292</v>
      </c>
      <c r="E124" s="3">
        <v>-67445.789999999994</v>
      </c>
      <c r="F124" s="4"/>
      <c r="G124" s="3">
        <v>278040.68</v>
      </c>
      <c r="H124" s="3">
        <v>271842.42</v>
      </c>
      <c r="I124" s="3">
        <v>-61247.53</v>
      </c>
      <c r="J124" s="4"/>
    </row>
    <row r="125" spans="1:10" ht="15" customHeight="1">
      <c r="A125" s="1">
        <v>5</v>
      </c>
      <c r="B125" s="2" t="s">
        <v>293</v>
      </c>
      <c r="C125" s="1" t="s">
        <v>1</v>
      </c>
      <c r="D125" s="2" t="s">
        <v>294</v>
      </c>
      <c r="E125" s="3">
        <v>-67445.789999999994</v>
      </c>
      <c r="F125" s="4"/>
      <c r="G125" s="3">
        <v>278040.68</v>
      </c>
      <c r="H125" s="3">
        <v>271842.42</v>
      </c>
      <c r="I125" s="3">
        <v>-61247.53</v>
      </c>
      <c r="J125" s="4"/>
    </row>
    <row r="126" spans="1:10" ht="15" customHeight="1">
      <c r="A126" s="1">
        <v>6</v>
      </c>
      <c r="B126" s="2" t="s">
        <v>295</v>
      </c>
      <c r="C126" s="1" t="s">
        <v>296</v>
      </c>
      <c r="D126" s="2" t="s">
        <v>297</v>
      </c>
      <c r="E126" s="3">
        <v>-67445.789999999994</v>
      </c>
      <c r="F126" s="4"/>
      <c r="G126" s="3">
        <v>270860.76</v>
      </c>
      <c r="H126" s="3">
        <v>264662.5</v>
      </c>
      <c r="I126" s="3">
        <v>-61247.53</v>
      </c>
      <c r="J126" s="4"/>
    </row>
    <row r="127" spans="1:10" ht="15" customHeight="1">
      <c r="A127" s="1">
        <v>2</v>
      </c>
      <c r="B127" s="2" t="s">
        <v>298</v>
      </c>
      <c r="C127" s="1" t="s">
        <v>1</v>
      </c>
      <c r="D127" s="2" t="s">
        <v>299</v>
      </c>
      <c r="E127" s="3">
        <v>5969922.4800000004</v>
      </c>
      <c r="F127" s="4"/>
      <c r="G127" s="3">
        <v>1411770.59</v>
      </c>
      <c r="H127" s="3">
        <v>1162973.68</v>
      </c>
      <c r="I127" s="3">
        <v>6218719.3899999997</v>
      </c>
      <c r="J127" s="4"/>
    </row>
    <row r="128" spans="1:10" ht="15" customHeight="1">
      <c r="A128" s="1">
        <v>3</v>
      </c>
      <c r="B128" s="2" t="s">
        <v>300</v>
      </c>
      <c r="C128" s="1" t="s">
        <v>1</v>
      </c>
      <c r="D128" s="2" t="s">
        <v>301</v>
      </c>
      <c r="E128" s="3">
        <v>5782433.6799999997</v>
      </c>
      <c r="F128" s="4"/>
      <c r="G128" s="3">
        <v>1117763.8500000001</v>
      </c>
      <c r="H128" s="3">
        <v>761593.68</v>
      </c>
      <c r="I128" s="3">
        <v>6138603.8499999996</v>
      </c>
      <c r="J128" s="4"/>
    </row>
    <row r="129" spans="1:10" ht="15" customHeight="1">
      <c r="A129" s="1">
        <v>4</v>
      </c>
      <c r="B129" s="2" t="s">
        <v>302</v>
      </c>
      <c r="C129" s="1" t="s">
        <v>1</v>
      </c>
      <c r="D129" s="2" t="s">
        <v>303</v>
      </c>
      <c r="E129" s="3">
        <v>5782433.6799999997</v>
      </c>
      <c r="F129" s="4"/>
      <c r="G129" s="3">
        <v>1117749.8500000001</v>
      </c>
      <c r="H129" s="3">
        <v>761579.68</v>
      </c>
      <c r="I129" s="3">
        <v>6138603.8499999996</v>
      </c>
      <c r="J129" s="4"/>
    </row>
    <row r="130" spans="1:10" ht="15" customHeight="1">
      <c r="A130" s="1">
        <v>5</v>
      </c>
      <c r="B130" s="2" t="s">
        <v>304</v>
      </c>
      <c r="C130" s="1" t="s">
        <v>1</v>
      </c>
      <c r="D130" s="2" t="s">
        <v>305</v>
      </c>
      <c r="E130" s="3">
        <v>5147439</v>
      </c>
      <c r="F130" s="4"/>
      <c r="G130" s="3">
        <v>1022603.85</v>
      </c>
      <c r="H130" s="3">
        <v>581439</v>
      </c>
      <c r="I130" s="3">
        <v>5588603.8499999996</v>
      </c>
      <c r="J130" s="4"/>
    </row>
    <row r="131" spans="1:10" ht="15" customHeight="1">
      <c r="A131" s="1">
        <v>6</v>
      </c>
      <c r="B131" s="2" t="s">
        <v>306</v>
      </c>
      <c r="C131" s="1" t="s">
        <v>307</v>
      </c>
      <c r="D131" s="2" t="s">
        <v>308</v>
      </c>
      <c r="E131" s="3">
        <v>5216439</v>
      </c>
      <c r="F131" s="4"/>
      <c r="G131" s="3">
        <v>1022603.85</v>
      </c>
      <c r="H131" s="3">
        <v>433778.04</v>
      </c>
      <c r="I131" s="3">
        <v>5805264.8099999996</v>
      </c>
      <c r="J131" s="4"/>
    </row>
    <row r="132" spans="1:10" ht="15" customHeight="1">
      <c r="A132" s="1">
        <v>6</v>
      </c>
      <c r="B132" s="2" t="s">
        <v>309</v>
      </c>
      <c r="C132" s="1" t="s">
        <v>310</v>
      </c>
      <c r="D132" s="2" t="s">
        <v>311</v>
      </c>
      <c r="E132" s="3">
        <v>-69000</v>
      </c>
      <c r="F132" s="4"/>
      <c r="G132" s="3">
        <v>0</v>
      </c>
      <c r="H132" s="3">
        <v>147660.96</v>
      </c>
      <c r="I132" s="3">
        <v>-216660.96</v>
      </c>
      <c r="J132" s="4"/>
    </row>
    <row r="133" spans="1:10" ht="15" customHeight="1">
      <c r="A133" s="1">
        <v>5</v>
      </c>
      <c r="B133" s="2" t="s">
        <v>312</v>
      </c>
      <c r="C133" s="1" t="s">
        <v>1</v>
      </c>
      <c r="D133" s="2" t="s">
        <v>313</v>
      </c>
      <c r="E133" s="3">
        <v>119994.68</v>
      </c>
      <c r="F133" s="4"/>
      <c r="G133" s="3">
        <v>95146</v>
      </c>
      <c r="H133" s="3">
        <v>180140.68</v>
      </c>
      <c r="I133" s="3">
        <v>35000</v>
      </c>
      <c r="J133" s="4"/>
    </row>
    <row r="134" spans="1:10" ht="15" customHeight="1">
      <c r="A134" s="1">
        <v>6</v>
      </c>
      <c r="B134" s="2" t="s">
        <v>314</v>
      </c>
      <c r="C134" s="1" t="s">
        <v>315</v>
      </c>
      <c r="D134" s="2" t="s">
        <v>316</v>
      </c>
      <c r="E134" s="3">
        <v>119994.68</v>
      </c>
      <c r="F134" s="4"/>
      <c r="G134" s="3">
        <v>95146</v>
      </c>
      <c r="H134" s="3">
        <v>179050.27</v>
      </c>
      <c r="I134" s="3">
        <v>36090.410000000003</v>
      </c>
      <c r="J134" s="4"/>
    </row>
    <row r="135" spans="1:10" ht="15" customHeight="1">
      <c r="A135" s="1">
        <v>6</v>
      </c>
      <c r="B135" s="2" t="s">
        <v>2286</v>
      </c>
      <c r="C135" s="1" t="s">
        <v>2287</v>
      </c>
      <c r="D135" s="2" t="s">
        <v>2288</v>
      </c>
      <c r="E135" s="3">
        <v>0</v>
      </c>
      <c r="F135" s="4"/>
      <c r="G135" s="3">
        <v>0</v>
      </c>
      <c r="H135" s="3">
        <v>1090.4100000000001</v>
      </c>
      <c r="I135" s="3">
        <v>-1090.4100000000001</v>
      </c>
      <c r="J135" s="4"/>
    </row>
    <row r="136" spans="1:10" ht="15" customHeight="1">
      <c r="A136" s="1">
        <v>5</v>
      </c>
      <c r="B136" s="2" t="s">
        <v>317</v>
      </c>
      <c r="C136" s="1" t="s">
        <v>1</v>
      </c>
      <c r="D136" s="2" t="s">
        <v>318</v>
      </c>
      <c r="E136" s="3">
        <v>515000</v>
      </c>
      <c r="F136" s="4"/>
      <c r="G136" s="3">
        <v>0</v>
      </c>
      <c r="H136" s="3">
        <v>0</v>
      </c>
      <c r="I136" s="3">
        <v>515000</v>
      </c>
      <c r="J136" s="4"/>
    </row>
    <row r="137" spans="1:10" ht="15" customHeight="1">
      <c r="A137" s="1">
        <v>6</v>
      </c>
      <c r="B137" s="2" t="s">
        <v>319</v>
      </c>
      <c r="C137" s="1" t="s">
        <v>320</v>
      </c>
      <c r="D137" s="2" t="s">
        <v>321</v>
      </c>
      <c r="E137" s="3">
        <v>584000</v>
      </c>
      <c r="F137" s="4"/>
      <c r="G137" s="3">
        <v>0</v>
      </c>
      <c r="H137" s="3">
        <v>0</v>
      </c>
      <c r="I137" s="3">
        <v>584000</v>
      </c>
      <c r="J137" s="4"/>
    </row>
    <row r="138" spans="1:10" ht="15" customHeight="1">
      <c r="A138" s="1">
        <v>6</v>
      </c>
      <c r="B138" s="2" t="s">
        <v>322</v>
      </c>
      <c r="C138" s="1" t="s">
        <v>323</v>
      </c>
      <c r="D138" s="2" t="s">
        <v>324</v>
      </c>
      <c r="E138" s="3">
        <v>-69000</v>
      </c>
      <c r="F138" s="4"/>
      <c r="G138" s="3">
        <v>0</v>
      </c>
      <c r="H138" s="3">
        <v>0</v>
      </c>
      <c r="I138" s="3">
        <v>-69000</v>
      </c>
      <c r="J138" s="4"/>
    </row>
    <row r="139" spans="1:10" ht="15" customHeight="1">
      <c r="A139" s="1">
        <v>3</v>
      </c>
      <c r="B139" s="2" t="s">
        <v>325</v>
      </c>
      <c r="C139" s="1" t="s">
        <v>1</v>
      </c>
      <c r="D139" s="2" t="s">
        <v>326</v>
      </c>
      <c r="E139" s="3">
        <v>187488.8</v>
      </c>
      <c r="F139" s="4"/>
      <c r="G139" s="3">
        <v>294006.74</v>
      </c>
      <c r="H139" s="3">
        <v>401380</v>
      </c>
      <c r="I139" s="3">
        <v>80115.539999999994</v>
      </c>
      <c r="J139" s="4"/>
    </row>
    <row r="140" spans="1:10" ht="15" customHeight="1">
      <c r="A140" s="1">
        <v>4</v>
      </c>
      <c r="B140" s="2" t="s">
        <v>327</v>
      </c>
      <c r="C140" s="1" t="s">
        <v>1</v>
      </c>
      <c r="D140" s="2" t="s">
        <v>328</v>
      </c>
      <c r="E140" s="3">
        <v>187488.8</v>
      </c>
      <c r="F140" s="4"/>
      <c r="G140" s="3">
        <v>294006.74</v>
      </c>
      <c r="H140" s="3">
        <v>401380</v>
      </c>
      <c r="I140" s="3">
        <v>80115.539999999994</v>
      </c>
      <c r="J140" s="4"/>
    </row>
    <row r="141" spans="1:10" ht="15" customHeight="1">
      <c r="A141" s="1">
        <v>6</v>
      </c>
      <c r="B141" s="2" t="s">
        <v>329</v>
      </c>
      <c r="C141" s="1" t="s">
        <v>330</v>
      </c>
      <c r="D141" s="2" t="s">
        <v>331</v>
      </c>
      <c r="E141" s="3">
        <v>95224.31</v>
      </c>
      <c r="F141" s="4"/>
      <c r="G141" s="3">
        <v>34939.79</v>
      </c>
      <c r="H141" s="3">
        <v>67408.61</v>
      </c>
      <c r="I141" s="3">
        <v>62755.49</v>
      </c>
      <c r="J141" s="4"/>
    </row>
    <row r="142" spans="1:10" ht="15" customHeight="1">
      <c r="A142" s="1">
        <v>6</v>
      </c>
      <c r="B142" s="2" t="s">
        <v>335</v>
      </c>
      <c r="C142" s="1" t="s">
        <v>336</v>
      </c>
      <c r="D142" s="2" t="s">
        <v>337</v>
      </c>
      <c r="E142" s="3">
        <v>81363.63</v>
      </c>
      <c r="F142" s="4"/>
      <c r="G142" s="3">
        <v>0</v>
      </c>
      <c r="H142" s="3">
        <v>64003.58</v>
      </c>
      <c r="I142" s="3">
        <v>17360.05</v>
      </c>
      <c r="J142" s="4"/>
    </row>
    <row r="143" spans="1:10" ht="15" customHeight="1">
      <c r="A143" s="1">
        <v>1</v>
      </c>
      <c r="B143" s="2" t="s">
        <v>338</v>
      </c>
      <c r="C143" s="1" t="s">
        <v>1</v>
      </c>
      <c r="D143" s="2" t="s">
        <v>339</v>
      </c>
      <c r="E143" s="3">
        <v>13383148.58</v>
      </c>
      <c r="F143" s="4"/>
      <c r="G143" s="3">
        <v>2746757.26</v>
      </c>
      <c r="H143" s="3">
        <v>314587.62</v>
      </c>
      <c r="I143" s="3">
        <v>15815318.220000001</v>
      </c>
      <c r="J143" s="4"/>
    </row>
    <row r="144" spans="1:10" ht="15" customHeight="1">
      <c r="A144" s="1">
        <v>2</v>
      </c>
      <c r="B144" s="2" t="s">
        <v>340</v>
      </c>
      <c r="C144" s="1" t="s">
        <v>1</v>
      </c>
      <c r="D144" s="2" t="s">
        <v>341</v>
      </c>
      <c r="E144" s="3">
        <v>4075107.92</v>
      </c>
      <c r="F144" s="4"/>
      <c r="G144" s="3">
        <v>201355.08</v>
      </c>
      <c r="H144" s="3">
        <v>0</v>
      </c>
      <c r="I144" s="3">
        <v>4276463</v>
      </c>
      <c r="J144" s="4"/>
    </row>
    <row r="145" spans="1:10" ht="15" customHeight="1">
      <c r="A145" s="1">
        <v>3</v>
      </c>
      <c r="B145" s="2" t="s">
        <v>342</v>
      </c>
      <c r="C145" s="1" t="s">
        <v>1</v>
      </c>
      <c r="D145" s="2" t="s">
        <v>343</v>
      </c>
      <c r="E145" s="3">
        <v>4075107.92</v>
      </c>
      <c r="F145" s="4"/>
      <c r="G145" s="3">
        <v>201355.08</v>
      </c>
      <c r="H145" s="3">
        <v>0</v>
      </c>
      <c r="I145" s="3">
        <v>4276463</v>
      </c>
      <c r="J145" s="4"/>
    </row>
    <row r="146" spans="1:10" ht="15" customHeight="1">
      <c r="A146" s="1">
        <v>4</v>
      </c>
      <c r="B146" s="2" t="s">
        <v>344</v>
      </c>
      <c r="C146" s="1" t="s">
        <v>1</v>
      </c>
      <c r="D146" s="2" t="s">
        <v>345</v>
      </c>
      <c r="E146" s="3">
        <v>4075107.92</v>
      </c>
      <c r="F146" s="4"/>
      <c r="G146" s="3">
        <v>201355.08</v>
      </c>
      <c r="H146" s="3">
        <v>0</v>
      </c>
      <c r="I146" s="3">
        <v>4276463</v>
      </c>
      <c r="J146" s="4"/>
    </row>
    <row r="147" spans="1:10" ht="15" customHeight="1">
      <c r="A147" s="1">
        <v>5</v>
      </c>
      <c r="B147" s="2" t="s">
        <v>346</v>
      </c>
      <c r="C147" s="1" t="s">
        <v>1</v>
      </c>
      <c r="D147" s="2" t="s">
        <v>347</v>
      </c>
      <c r="E147" s="3">
        <v>4001041.37</v>
      </c>
      <c r="F147" s="4"/>
      <c r="G147" s="3">
        <v>201355.08</v>
      </c>
      <c r="H147" s="3">
        <v>0</v>
      </c>
      <c r="I147" s="3">
        <v>4202396.45</v>
      </c>
      <c r="J147" s="4"/>
    </row>
    <row r="148" spans="1:10" ht="15" customHeight="1">
      <c r="A148" s="1">
        <v>6</v>
      </c>
      <c r="B148" s="2" t="s">
        <v>348</v>
      </c>
      <c r="C148" s="1" t="s">
        <v>349</v>
      </c>
      <c r="D148" s="2" t="s">
        <v>350</v>
      </c>
      <c r="E148" s="3">
        <v>4001041.37</v>
      </c>
      <c r="F148" s="4"/>
      <c r="G148" s="3">
        <v>201355.08</v>
      </c>
      <c r="H148" s="3">
        <v>0</v>
      </c>
      <c r="I148" s="3">
        <v>4202396.45</v>
      </c>
      <c r="J148" s="4"/>
    </row>
    <row r="149" spans="1:10" ht="15" customHeight="1">
      <c r="A149" s="1">
        <v>5</v>
      </c>
      <c r="B149" s="2" t="s">
        <v>351</v>
      </c>
      <c r="C149" s="1" t="s">
        <v>1</v>
      </c>
      <c r="D149" s="2" t="s">
        <v>352</v>
      </c>
      <c r="E149" s="3">
        <v>74066.55</v>
      </c>
      <c r="F149" s="4"/>
      <c r="G149" s="3">
        <v>0</v>
      </c>
      <c r="H149" s="3">
        <v>0</v>
      </c>
      <c r="I149" s="3">
        <v>74066.55</v>
      </c>
      <c r="J149" s="4"/>
    </row>
    <row r="150" spans="1:10" ht="15" customHeight="1">
      <c r="A150" s="1">
        <v>6</v>
      </c>
      <c r="B150" s="2" t="s">
        <v>353</v>
      </c>
      <c r="C150" s="1" t="s">
        <v>354</v>
      </c>
      <c r="D150" s="2" t="s">
        <v>355</v>
      </c>
      <c r="E150" s="3">
        <v>74066.55</v>
      </c>
      <c r="F150" s="4"/>
      <c r="G150" s="3">
        <v>0</v>
      </c>
      <c r="H150" s="3">
        <v>0</v>
      </c>
      <c r="I150" s="3">
        <v>74066.55</v>
      </c>
      <c r="J150" s="4"/>
    </row>
    <row r="151" spans="1:10" ht="15" customHeight="1">
      <c r="A151" s="1">
        <v>2</v>
      </c>
      <c r="B151" s="2" t="s">
        <v>356</v>
      </c>
      <c r="C151" s="1" t="s">
        <v>1</v>
      </c>
      <c r="D151" s="2" t="s">
        <v>357</v>
      </c>
      <c r="E151" s="3">
        <v>9308040.6600000001</v>
      </c>
      <c r="F151" s="4"/>
      <c r="G151" s="3">
        <v>2545402.1800000002</v>
      </c>
      <c r="H151" s="3">
        <v>314587.62</v>
      </c>
      <c r="I151" s="3">
        <v>11538855.220000001</v>
      </c>
      <c r="J151" s="4"/>
    </row>
    <row r="152" spans="1:10" ht="15" customHeight="1">
      <c r="A152" s="1">
        <v>3</v>
      </c>
      <c r="B152" s="2" t="s">
        <v>358</v>
      </c>
      <c r="C152" s="1" t="s">
        <v>1</v>
      </c>
      <c r="D152" s="2" t="s">
        <v>359</v>
      </c>
      <c r="E152" s="3">
        <v>7557408.4000000004</v>
      </c>
      <c r="F152" s="4"/>
      <c r="G152" s="3">
        <v>2220445.23</v>
      </c>
      <c r="H152" s="3">
        <v>548.9</v>
      </c>
      <c r="I152" s="3">
        <v>9777304.7300000004</v>
      </c>
      <c r="J152" s="4"/>
    </row>
    <row r="153" spans="1:10" ht="15" customHeight="1">
      <c r="A153" s="1">
        <v>4</v>
      </c>
      <c r="B153" s="2" t="s">
        <v>360</v>
      </c>
      <c r="C153" s="1" t="s">
        <v>1</v>
      </c>
      <c r="D153" s="2" t="s">
        <v>361</v>
      </c>
      <c r="E153" s="3">
        <v>7557408.4000000004</v>
      </c>
      <c r="F153" s="4"/>
      <c r="G153" s="3">
        <v>2220445.23</v>
      </c>
      <c r="H153" s="3">
        <v>548.9</v>
      </c>
      <c r="I153" s="3">
        <v>9777304.7300000004</v>
      </c>
      <c r="J153" s="4"/>
    </row>
    <row r="154" spans="1:10" ht="15" customHeight="1">
      <c r="A154" s="1">
        <v>5</v>
      </c>
      <c r="B154" s="2" t="s">
        <v>362</v>
      </c>
      <c r="C154" s="1" t="s">
        <v>1</v>
      </c>
      <c r="D154" s="2" t="s">
        <v>305</v>
      </c>
      <c r="E154" s="3">
        <v>7557408.4000000004</v>
      </c>
      <c r="F154" s="4"/>
      <c r="G154" s="3">
        <v>2220445.23</v>
      </c>
      <c r="H154" s="3">
        <v>548.9</v>
      </c>
      <c r="I154" s="3">
        <v>9777304.7300000004</v>
      </c>
      <c r="J154" s="4"/>
    </row>
    <row r="155" spans="1:10" ht="15" customHeight="1">
      <c r="A155" s="1">
        <v>6</v>
      </c>
      <c r="B155" s="2" t="s">
        <v>363</v>
      </c>
      <c r="C155" s="1" t="s">
        <v>364</v>
      </c>
      <c r="D155" s="2" t="s">
        <v>308</v>
      </c>
      <c r="E155" s="3">
        <v>7557408.4000000004</v>
      </c>
      <c r="F155" s="4"/>
      <c r="G155" s="3">
        <v>2220445.23</v>
      </c>
      <c r="H155" s="3">
        <v>548.9</v>
      </c>
      <c r="I155" s="3">
        <v>9777304.7300000004</v>
      </c>
      <c r="J155" s="4"/>
    </row>
    <row r="156" spans="1:10" ht="15" customHeight="1">
      <c r="A156" s="1">
        <v>3</v>
      </c>
      <c r="B156" s="2" t="s">
        <v>365</v>
      </c>
      <c r="C156" s="1" t="s">
        <v>1</v>
      </c>
      <c r="D156" s="2" t="s">
        <v>366</v>
      </c>
      <c r="E156" s="3">
        <v>137420.57999999999</v>
      </c>
      <c r="F156" s="4"/>
      <c r="G156" s="3">
        <v>0</v>
      </c>
      <c r="H156" s="3">
        <v>350.52</v>
      </c>
      <c r="I156" s="3">
        <v>137070.06</v>
      </c>
      <c r="J156" s="4"/>
    </row>
    <row r="157" spans="1:10" ht="15" customHeight="1">
      <c r="A157" s="1">
        <v>4</v>
      </c>
      <c r="B157" s="2" t="s">
        <v>367</v>
      </c>
      <c r="C157" s="1" t="s">
        <v>1</v>
      </c>
      <c r="D157" s="2" t="s">
        <v>368</v>
      </c>
      <c r="E157" s="3">
        <v>1364501.2</v>
      </c>
      <c r="F157" s="4"/>
      <c r="G157" s="3">
        <v>0</v>
      </c>
      <c r="H157" s="3">
        <v>0</v>
      </c>
      <c r="I157" s="3">
        <v>1364501.2</v>
      </c>
      <c r="J157" s="4"/>
    </row>
    <row r="158" spans="1:10" ht="15" customHeight="1">
      <c r="A158" s="1">
        <v>5</v>
      </c>
      <c r="B158" s="2" t="s">
        <v>369</v>
      </c>
      <c r="C158" s="1" t="s">
        <v>1</v>
      </c>
      <c r="D158" s="2" t="s">
        <v>370</v>
      </c>
      <c r="E158" s="3">
        <v>130000</v>
      </c>
      <c r="F158" s="4"/>
      <c r="G158" s="3">
        <v>0</v>
      </c>
      <c r="H158" s="3">
        <v>0</v>
      </c>
      <c r="I158" s="3">
        <v>130000</v>
      </c>
      <c r="J158" s="4"/>
    </row>
    <row r="159" spans="1:10" ht="15" customHeight="1">
      <c r="A159" s="1">
        <v>6</v>
      </c>
      <c r="B159" s="2" t="s">
        <v>371</v>
      </c>
      <c r="C159" s="1" t="s">
        <v>372</v>
      </c>
      <c r="D159" s="2" t="s">
        <v>373</v>
      </c>
      <c r="E159" s="3">
        <v>130000</v>
      </c>
      <c r="F159" s="4"/>
      <c r="G159" s="3">
        <v>0</v>
      </c>
      <c r="H159" s="3">
        <v>0</v>
      </c>
      <c r="I159" s="3">
        <v>130000</v>
      </c>
      <c r="J159" s="4"/>
    </row>
    <row r="160" spans="1:10" ht="15" customHeight="1">
      <c r="A160" s="1">
        <v>5</v>
      </c>
      <c r="B160" s="2" t="s">
        <v>374</v>
      </c>
      <c r="C160" s="1" t="s">
        <v>1</v>
      </c>
      <c r="D160" s="2" t="s">
        <v>375</v>
      </c>
      <c r="E160" s="3">
        <v>1234501.2</v>
      </c>
      <c r="F160" s="4"/>
      <c r="G160" s="3">
        <v>0</v>
      </c>
      <c r="H160" s="3">
        <v>0</v>
      </c>
      <c r="I160" s="3">
        <v>1234501.2</v>
      </c>
      <c r="J160" s="4"/>
    </row>
    <row r="161" spans="1:10" ht="15" customHeight="1">
      <c r="A161" s="1">
        <v>6</v>
      </c>
      <c r="B161" s="2" t="s">
        <v>376</v>
      </c>
      <c r="C161" s="1" t="s">
        <v>377</v>
      </c>
      <c r="D161" s="2" t="s">
        <v>378</v>
      </c>
      <c r="E161" s="3">
        <v>1234501.2</v>
      </c>
      <c r="F161" s="4"/>
      <c r="G161" s="3">
        <v>0</v>
      </c>
      <c r="H161" s="3">
        <v>0</v>
      </c>
      <c r="I161" s="3">
        <v>1234501.2</v>
      </c>
      <c r="J161" s="4"/>
    </row>
    <row r="162" spans="1:10" ht="15" customHeight="1">
      <c r="A162" s="1">
        <v>4</v>
      </c>
      <c r="B162" s="2" t="s">
        <v>379</v>
      </c>
      <c r="C162" s="1" t="s">
        <v>1</v>
      </c>
      <c r="D162" s="2" t="s">
        <v>380</v>
      </c>
      <c r="E162" s="3">
        <v>-1227080.6200000001</v>
      </c>
      <c r="F162" s="4"/>
      <c r="G162" s="3">
        <v>0</v>
      </c>
      <c r="H162" s="3">
        <v>350.52</v>
      </c>
      <c r="I162" s="3">
        <v>-1227431.1399999999</v>
      </c>
      <c r="J162" s="4"/>
    </row>
    <row r="163" spans="1:10" ht="15" customHeight="1">
      <c r="A163" s="1">
        <v>6</v>
      </c>
      <c r="B163" s="2" t="s">
        <v>381</v>
      </c>
      <c r="C163" s="1" t="s">
        <v>382</v>
      </c>
      <c r="D163" s="2" t="s">
        <v>383</v>
      </c>
      <c r="E163" s="3">
        <v>-1227080.6200000001</v>
      </c>
      <c r="F163" s="4"/>
      <c r="G163" s="3">
        <v>0</v>
      </c>
      <c r="H163" s="3">
        <v>350.52</v>
      </c>
      <c r="I163" s="3">
        <v>-1227431.1399999999</v>
      </c>
      <c r="J163" s="4"/>
    </row>
    <row r="164" spans="1:10" ht="15" customHeight="1">
      <c r="A164" s="1">
        <v>3</v>
      </c>
      <c r="B164" s="2" t="s">
        <v>384</v>
      </c>
      <c r="C164" s="1" t="s">
        <v>1</v>
      </c>
      <c r="D164" s="2" t="s">
        <v>385</v>
      </c>
      <c r="E164" s="3">
        <v>964875.62</v>
      </c>
      <c r="F164" s="4"/>
      <c r="G164" s="3">
        <v>57866.25</v>
      </c>
      <c r="H164" s="3">
        <v>112282.33</v>
      </c>
      <c r="I164" s="3">
        <v>910459.54</v>
      </c>
      <c r="J164" s="4"/>
    </row>
    <row r="165" spans="1:10" ht="15" customHeight="1">
      <c r="A165" s="1">
        <v>4</v>
      </c>
      <c r="B165" s="2" t="s">
        <v>386</v>
      </c>
      <c r="C165" s="1" t="s">
        <v>1</v>
      </c>
      <c r="D165" s="2" t="s">
        <v>387</v>
      </c>
      <c r="E165" s="3">
        <v>954105.89</v>
      </c>
      <c r="F165" s="4"/>
      <c r="G165" s="3">
        <v>13320</v>
      </c>
      <c r="H165" s="3">
        <v>4040.98</v>
      </c>
      <c r="I165" s="3">
        <v>963384.91</v>
      </c>
      <c r="J165" s="4"/>
    </row>
    <row r="166" spans="1:10" ht="15" customHeight="1">
      <c r="A166" s="1">
        <v>6</v>
      </c>
      <c r="B166" s="2" t="s">
        <v>388</v>
      </c>
      <c r="C166" s="1" t="s">
        <v>389</v>
      </c>
      <c r="D166" s="2" t="s">
        <v>390</v>
      </c>
      <c r="E166" s="3">
        <v>954105.89</v>
      </c>
      <c r="F166" s="4"/>
      <c r="G166" s="3">
        <v>13320</v>
      </c>
      <c r="H166" s="3">
        <v>4040.98</v>
      </c>
      <c r="I166" s="3">
        <v>963384.91</v>
      </c>
      <c r="J166" s="4"/>
    </row>
    <row r="167" spans="1:10" ht="15" customHeight="1">
      <c r="A167" s="1">
        <v>4</v>
      </c>
      <c r="B167" s="2" t="s">
        <v>391</v>
      </c>
      <c r="C167" s="1" t="s">
        <v>1</v>
      </c>
      <c r="D167" s="2" t="s">
        <v>392</v>
      </c>
      <c r="E167" s="3">
        <v>1129318</v>
      </c>
      <c r="F167" s="4"/>
      <c r="G167" s="3">
        <v>38360.949999999997</v>
      </c>
      <c r="H167" s="3">
        <v>2301.8200000000002</v>
      </c>
      <c r="I167" s="3">
        <v>1165377.1299999999</v>
      </c>
      <c r="J167" s="4"/>
    </row>
    <row r="168" spans="1:10" ht="15" customHeight="1">
      <c r="A168" s="1">
        <v>6</v>
      </c>
      <c r="B168" s="2" t="s">
        <v>393</v>
      </c>
      <c r="C168" s="1" t="s">
        <v>394</v>
      </c>
      <c r="D168" s="2" t="s">
        <v>395</v>
      </c>
      <c r="E168" s="3">
        <v>143157.71</v>
      </c>
      <c r="F168" s="4"/>
      <c r="G168" s="3">
        <v>6450.26</v>
      </c>
      <c r="H168" s="3">
        <v>1644.35</v>
      </c>
      <c r="I168" s="3">
        <v>147963.62</v>
      </c>
      <c r="J168" s="4"/>
    </row>
    <row r="169" spans="1:10" ht="15" customHeight="1">
      <c r="A169" s="1">
        <v>6</v>
      </c>
      <c r="B169" s="2" t="s">
        <v>396</v>
      </c>
      <c r="C169" s="1" t="s">
        <v>397</v>
      </c>
      <c r="D169" s="2" t="s">
        <v>398</v>
      </c>
      <c r="E169" s="3">
        <v>147334.31</v>
      </c>
      <c r="F169" s="4"/>
      <c r="G169" s="3">
        <v>1779</v>
      </c>
      <c r="H169" s="3">
        <v>252.29</v>
      </c>
      <c r="I169" s="3">
        <v>148861.01999999999</v>
      </c>
      <c r="J169" s="4"/>
    </row>
    <row r="170" spans="1:10" ht="15" customHeight="1">
      <c r="A170" s="1">
        <v>6</v>
      </c>
      <c r="B170" s="2" t="s">
        <v>399</v>
      </c>
      <c r="C170" s="1" t="s">
        <v>400</v>
      </c>
      <c r="D170" s="2" t="s">
        <v>401</v>
      </c>
      <c r="E170" s="3">
        <v>838825.98</v>
      </c>
      <c r="F170" s="4"/>
      <c r="G170" s="3">
        <v>30131.69</v>
      </c>
      <c r="H170" s="3">
        <v>405.18</v>
      </c>
      <c r="I170" s="3">
        <v>868552.49</v>
      </c>
      <c r="J170" s="4"/>
    </row>
    <row r="171" spans="1:10" ht="15" customHeight="1">
      <c r="A171" s="1">
        <v>4</v>
      </c>
      <c r="B171" s="2" t="s">
        <v>402</v>
      </c>
      <c r="C171" s="1" t="s">
        <v>1</v>
      </c>
      <c r="D171" s="2" t="s">
        <v>403</v>
      </c>
      <c r="E171" s="3">
        <v>-608444.03</v>
      </c>
      <c r="F171" s="4"/>
      <c r="G171" s="3">
        <v>4040.98</v>
      </c>
      <c r="H171" s="3">
        <v>52319.95</v>
      </c>
      <c r="I171" s="3">
        <v>-656723</v>
      </c>
      <c r="J171" s="4"/>
    </row>
    <row r="172" spans="1:10" ht="15" customHeight="1">
      <c r="A172" s="1">
        <v>6</v>
      </c>
      <c r="B172" s="2" t="s">
        <v>404</v>
      </c>
      <c r="C172" s="1" t="s">
        <v>405</v>
      </c>
      <c r="D172" s="2" t="s">
        <v>406</v>
      </c>
      <c r="E172" s="3">
        <v>-608444.03</v>
      </c>
      <c r="F172" s="4"/>
      <c r="G172" s="3">
        <v>4040.98</v>
      </c>
      <c r="H172" s="3">
        <v>52319.95</v>
      </c>
      <c r="I172" s="3">
        <v>-656723</v>
      </c>
      <c r="J172" s="4"/>
    </row>
    <row r="173" spans="1:10" ht="15" customHeight="1">
      <c r="A173" s="1">
        <v>4</v>
      </c>
      <c r="B173" s="2" t="s">
        <v>407</v>
      </c>
      <c r="C173" s="1" t="s">
        <v>1</v>
      </c>
      <c r="D173" s="2" t="s">
        <v>408</v>
      </c>
      <c r="E173" s="3">
        <v>-510104.24</v>
      </c>
      <c r="F173" s="4"/>
      <c r="G173" s="3">
        <v>2144.3200000000002</v>
      </c>
      <c r="H173" s="3">
        <v>53619.58</v>
      </c>
      <c r="I173" s="3">
        <v>-561579.5</v>
      </c>
      <c r="J173" s="4"/>
    </row>
    <row r="174" spans="1:10" ht="15" customHeight="1">
      <c r="A174" s="1">
        <v>6</v>
      </c>
      <c r="B174" s="2" t="s">
        <v>409</v>
      </c>
      <c r="C174" s="1" t="s">
        <v>410</v>
      </c>
      <c r="D174" s="2" t="s">
        <v>411</v>
      </c>
      <c r="E174" s="3">
        <v>-70013.63</v>
      </c>
      <c r="F174" s="4"/>
      <c r="G174" s="3">
        <v>1486.85</v>
      </c>
      <c r="H174" s="3">
        <v>6234.4</v>
      </c>
      <c r="I174" s="3">
        <v>-74761.179999999993</v>
      </c>
      <c r="J174" s="4"/>
    </row>
    <row r="175" spans="1:10" ht="15" customHeight="1">
      <c r="A175" s="1">
        <v>6</v>
      </c>
      <c r="B175" s="2" t="s">
        <v>412</v>
      </c>
      <c r="C175" s="1" t="s">
        <v>413</v>
      </c>
      <c r="D175" s="2" t="s">
        <v>414</v>
      </c>
      <c r="E175" s="3">
        <v>-74485.2</v>
      </c>
      <c r="F175" s="4"/>
      <c r="G175" s="3">
        <v>252.29</v>
      </c>
      <c r="H175" s="3">
        <v>6488</v>
      </c>
      <c r="I175" s="3">
        <v>-80720.91</v>
      </c>
      <c r="J175" s="4"/>
    </row>
    <row r="176" spans="1:10" ht="15" customHeight="1">
      <c r="A176" s="1">
        <v>6</v>
      </c>
      <c r="B176" s="2" t="s">
        <v>415</v>
      </c>
      <c r="C176" s="1" t="s">
        <v>416</v>
      </c>
      <c r="D176" s="2" t="s">
        <v>417</v>
      </c>
      <c r="E176" s="3">
        <v>-365605.41</v>
      </c>
      <c r="F176" s="4"/>
      <c r="G176" s="3">
        <v>405.18</v>
      </c>
      <c r="H176" s="3">
        <v>40897.18</v>
      </c>
      <c r="I176" s="3">
        <v>-406097.41</v>
      </c>
      <c r="J176" s="4"/>
    </row>
    <row r="177" spans="1:10" ht="15" customHeight="1">
      <c r="A177" s="1">
        <v>3</v>
      </c>
      <c r="B177" s="2" t="s">
        <v>418</v>
      </c>
      <c r="C177" s="1" t="s">
        <v>1</v>
      </c>
      <c r="D177" s="2" t="s">
        <v>419</v>
      </c>
      <c r="E177" s="3">
        <v>648336.06000000006</v>
      </c>
      <c r="F177" s="4"/>
      <c r="G177" s="3">
        <v>267090.7</v>
      </c>
      <c r="H177" s="3">
        <v>201405.87</v>
      </c>
      <c r="I177" s="3">
        <v>714020.89</v>
      </c>
      <c r="J177" s="4"/>
    </row>
    <row r="178" spans="1:10" ht="15" customHeight="1">
      <c r="A178" s="1">
        <v>4</v>
      </c>
      <c r="B178" s="2" t="s">
        <v>420</v>
      </c>
      <c r="C178" s="1" t="s">
        <v>1</v>
      </c>
      <c r="D178" s="2" t="s">
        <v>421</v>
      </c>
      <c r="E178" s="3">
        <v>25206.7</v>
      </c>
      <c r="F178" s="4"/>
      <c r="G178" s="3">
        <v>0</v>
      </c>
      <c r="H178" s="3">
        <v>0</v>
      </c>
      <c r="I178" s="3">
        <v>25206.7</v>
      </c>
      <c r="J178" s="4"/>
    </row>
    <row r="179" spans="1:10" ht="15" customHeight="1">
      <c r="A179" s="1">
        <v>5</v>
      </c>
      <c r="B179" s="2" t="s">
        <v>422</v>
      </c>
      <c r="C179" s="1" t="s">
        <v>1</v>
      </c>
      <c r="D179" s="2" t="s">
        <v>423</v>
      </c>
      <c r="E179" s="3">
        <v>25206.7</v>
      </c>
      <c r="F179" s="4"/>
      <c r="G179" s="3">
        <v>0</v>
      </c>
      <c r="H179" s="3">
        <v>0</v>
      </c>
      <c r="I179" s="3">
        <v>25206.7</v>
      </c>
      <c r="J179" s="4"/>
    </row>
    <row r="180" spans="1:10" ht="15" customHeight="1">
      <c r="A180" s="1">
        <v>6</v>
      </c>
      <c r="B180" s="2" t="s">
        <v>424</v>
      </c>
      <c r="C180" s="1" t="s">
        <v>425</v>
      </c>
      <c r="D180" s="2" t="s">
        <v>426</v>
      </c>
      <c r="E180" s="3">
        <v>25206.7</v>
      </c>
      <c r="F180" s="4"/>
      <c r="G180" s="3">
        <v>0</v>
      </c>
      <c r="H180" s="3">
        <v>0</v>
      </c>
      <c r="I180" s="3">
        <v>25206.7</v>
      </c>
      <c r="J180" s="4"/>
    </row>
    <row r="181" spans="1:10" ht="15" customHeight="1">
      <c r="A181" s="1">
        <v>4</v>
      </c>
      <c r="B181" s="2" t="s">
        <v>427</v>
      </c>
      <c r="C181" s="1" t="s">
        <v>1</v>
      </c>
      <c r="D181" s="2" t="s">
        <v>428</v>
      </c>
      <c r="E181" s="3">
        <v>912172.75</v>
      </c>
      <c r="F181" s="4"/>
      <c r="G181" s="3">
        <v>13584.86</v>
      </c>
      <c r="H181" s="3">
        <v>605</v>
      </c>
      <c r="I181" s="3">
        <v>925152.61</v>
      </c>
      <c r="J181" s="4"/>
    </row>
    <row r="182" spans="1:10" ht="15" customHeight="1">
      <c r="A182" s="1">
        <v>6</v>
      </c>
      <c r="B182" s="2" t="s">
        <v>429</v>
      </c>
      <c r="C182" s="1" t="s">
        <v>430</v>
      </c>
      <c r="D182" s="2" t="s">
        <v>426</v>
      </c>
      <c r="E182" s="3">
        <v>912172.75</v>
      </c>
      <c r="F182" s="4"/>
      <c r="G182" s="3">
        <v>13584.86</v>
      </c>
      <c r="H182" s="3">
        <v>605</v>
      </c>
      <c r="I182" s="3">
        <v>925152.61</v>
      </c>
      <c r="J182" s="4"/>
    </row>
    <row r="183" spans="1:10" ht="15" customHeight="1">
      <c r="A183" s="1">
        <v>4</v>
      </c>
      <c r="B183" s="2" t="s">
        <v>431</v>
      </c>
      <c r="C183" s="1" t="s">
        <v>1</v>
      </c>
      <c r="D183" s="2" t="s">
        <v>432</v>
      </c>
      <c r="E183" s="3">
        <v>234372.29</v>
      </c>
      <c r="F183" s="4"/>
      <c r="G183" s="3">
        <v>23779.200000000001</v>
      </c>
      <c r="H183" s="3">
        <v>0</v>
      </c>
      <c r="I183" s="3">
        <v>258151.49</v>
      </c>
      <c r="J183" s="4"/>
    </row>
    <row r="184" spans="1:10" ht="15" customHeight="1">
      <c r="A184" s="1">
        <v>6</v>
      </c>
      <c r="B184" s="2" t="s">
        <v>433</v>
      </c>
      <c r="C184" s="1" t="s">
        <v>434</v>
      </c>
      <c r="D184" s="2" t="s">
        <v>435</v>
      </c>
      <c r="E184" s="3">
        <v>50841.37</v>
      </c>
      <c r="F184" s="4"/>
      <c r="G184" s="3">
        <v>0</v>
      </c>
      <c r="H184" s="3">
        <v>0</v>
      </c>
      <c r="I184" s="3">
        <v>50841.37</v>
      </c>
      <c r="J184" s="4"/>
    </row>
    <row r="185" spans="1:10" ht="15" customHeight="1">
      <c r="A185" s="1">
        <v>6</v>
      </c>
      <c r="B185" s="2" t="s">
        <v>436</v>
      </c>
      <c r="C185" s="1" t="s">
        <v>437</v>
      </c>
      <c r="D185" s="2" t="s">
        <v>438</v>
      </c>
      <c r="E185" s="3">
        <v>6200</v>
      </c>
      <c r="F185" s="4"/>
      <c r="G185" s="3">
        <v>0</v>
      </c>
      <c r="H185" s="3">
        <v>0</v>
      </c>
      <c r="I185" s="3">
        <v>6200</v>
      </c>
      <c r="J185" s="4"/>
    </row>
    <row r="186" spans="1:10" ht="15" customHeight="1">
      <c r="A186" s="1">
        <v>6</v>
      </c>
      <c r="B186" s="2" t="s">
        <v>439</v>
      </c>
      <c r="C186" s="1" t="s">
        <v>440</v>
      </c>
      <c r="D186" s="2" t="s">
        <v>441</v>
      </c>
      <c r="E186" s="3">
        <v>80999.89</v>
      </c>
      <c r="F186" s="4"/>
      <c r="G186" s="3">
        <v>466.99</v>
      </c>
      <c r="H186" s="3">
        <v>0</v>
      </c>
      <c r="I186" s="3">
        <v>81466.880000000005</v>
      </c>
      <c r="J186" s="4"/>
    </row>
    <row r="187" spans="1:10" ht="15" customHeight="1">
      <c r="A187" s="1">
        <v>6</v>
      </c>
      <c r="B187" s="2" t="s">
        <v>442</v>
      </c>
      <c r="C187" s="1" t="s">
        <v>443</v>
      </c>
      <c r="D187" s="2" t="s">
        <v>444</v>
      </c>
      <c r="E187" s="3">
        <v>67133.03</v>
      </c>
      <c r="F187" s="4"/>
      <c r="G187" s="3">
        <v>872.21</v>
      </c>
      <c r="H187" s="3">
        <v>0</v>
      </c>
      <c r="I187" s="3">
        <v>68005.240000000005</v>
      </c>
      <c r="J187" s="4"/>
    </row>
    <row r="188" spans="1:10" ht="15" customHeight="1">
      <c r="A188" s="1">
        <v>6</v>
      </c>
      <c r="B188" s="2" t="s">
        <v>445</v>
      </c>
      <c r="C188" s="1" t="s">
        <v>446</v>
      </c>
      <c r="D188" s="2" t="s">
        <v>447</v>
      </c>
      <c r="E188" s="3">
        <v>29198</v>
      </c>
      <c r="F188" s="4"/>
      <c r="G188" s="3">
        <v>22440</v>
      </c>
      <c r="H188" s="3">
        <v>0</v>
      </c>
      <c r="I188" s="3">
        <v>51638</v>
      </c>
      <c r="J188" s="4"/>
    </row>
    <row r="189" spans="1:10" ht="15" customHeight="1">
      <c r="A189" s="1">
        <v>4</v>
      </c>
      <c r="B189" s="2" t="s">
        <v>448</v>
      </c>
      <c r="C189" s="1" t="s">
        <v>1</v>
      </c>
      <c r="D189" s="2" t="s">
        <v>449</v>
      </c>
      <c r="E189" s="3">
        <v>340460.96</v>
      </c>
      <c r="F189" s="4"/>
      <c r="G189" s="3">
        <v>193160.02</v>
      </c>
      <c r="H189" s="3">
        <v>109789.02</v>
      </c>
      <c r="I189" s="3">
        <v>423831.96</v>
      </c>
      <c r="J189" s="4"/>
    </row>
    <row r="190" spans="1:10" ht="15" customHeight="1">
      <c r="A190" s="1">
        <v>6</v>
      </c>
      <c r="B190" s="2" t="s">
        <v>450</v>
      </c>
      <c r="C190" s="1" t="s">
        <v>451</v>
      </c>
      <c r="D190" s="2" t="s">
        <v>452</v>
      </c>
      <c r="E190" s="3">
        <v>340460.96</v>
      </c>
      <c r="F190" s="4"/>
      <c r="G190" s="3">
        <v>193160.02</v>
      </c>
      <c r="H190" s="3">
        <v>109789.02</v>
      </c>
      <c r="I190" s="3">
        <v>423831.96</v>
      </c>
      <c r="J190" s="4"/>
    </row>
    <row r="191" spans="1:10" ht="15" customHeight="1">
      <c r="A191" s="1">
        <v>4</v>
      </c>
      <c r="B191" s="2" t="s">
        <v>453</v>
      </c>
      <c r="C191" s="1" t="s">
        <v>1</v>
      </c>
      <c r="D191" s="2" t="s">
        <v>454</v>
      </c>
      <c r="E191" s="3">
        <v>-863876.64</v>
      </c>
      <c r="F191" s="4"/>
      <c r="G191" s="3">
        <v>36566.620000000003</v>
      </c>
      <c r="H191" s="3">
        <v>91011.85</v>
      </c>
      <c r="I191" s="3">
        <v>-918321.87</v>
      </c>
      <c r="J191" s="4"/>
    </row>
    <row r="192" spans="1:10" ht="15" customHeight="1">
      <c r="A192" s="1">
        <v>5</v>
      </c>
      <c r="B192" s="2" t="s">
        <v>455</v>
      </c>
      <c r="C192" s="1" t="s">
        <v>1</v>
      </c>
      <c r="D192" s="2" t="s">
        <v>456</v>
      </c>
      <c r="E192" s="3">
        <v>-18906.3</v>
      </c>
      <c r="F192" s="4"/>
      <c r="G192" s="3">
        <v>0</v>
      </c>
      <c r="H192" s="3">
        <v>805.5</v>
      </c>
      <c r="I192" s="3">
        <v>-19711.8</v>
      </c>
      <c r="J192" s="4"/>
    </row>
    <row r="193" spans="1:10" ht="15" customHeight="1">
      <c r="A193" s="1">
        <v>6</v>
      </c>
      <c r="B193" s="2" t="s">
        <v>457</v>
      </c>
      <c r="C193" s="1" t="s">
        <v>458</v>
      </c>
      <c r="D193" s="2" t="s">
        <v>459</v>
      </c>
      <c r="E193" s="3">
        <v>-18906.3</v>
      </c>
      <c r="F193" s="4"/>
      <c r="G193" s="3">
        <v>0</v>
      </c>
      <c r="H193" s="3">
        <v>805.5</v>
      </c>
      <c r="I193" s="3">
        <v>-19711.8</v>
      </c>
      <c r="J193" s="4"/>
    </row>
    <row r="194" spans="1:10" ht="15" customHeight="1">
      <c r="A194" s="1">
        <v>5</v>
      </c>
      <c r="B194" s="2" t="s">
        <v>460</v>
      </c>
      <c r="C194" s="1" t="s">
        <v>1</v>
      </c>
      <c r="D194" s="2" t="s">
        <v>461</v>
      </c>
      <c r="E194" s="3">
        <v>-639972.13</v>
      </c>
      <c r="F194" s="4"/>
      <c r="G194" s="3">
        <v>605</v>
      </c>
      <c r="H194" s="3">
        <v>44368.62</v>
      </c>
      <c r="I194" s="3">
        <v>-683735.75</v>
      </c>
      <c r="J194" s="4"/>
    </row>
    <row r="195" spans="1:10" ht="15" customHeight="1">
      <c r="A195" s="1">
        <v>6</v>
      </c>
      <c r="B195" s="2" t="s">
        <v>462</v>
      </c>
      <c r="C195" s="1" t="s">
        <v>463</v>
      </c>
      <c r="D195" s="2" t="s">
        <v>464</v>
      </c>
      <c r="E195" s="3">
        <v>-639972.13</v>
      </c>
      <c r="F195" s="4"/>
      <c r="G195" s="3">
        <v>605</v>
      </c>
      <c r="H195" s="3">
        <v>44368.62</v>
      </c>
      <c r="I195" s="3">
        <v>-683735.75</v>
      </c>
      <c r="J195" s="4"/>
    </row>
    <row r="196" spans="1:10" ht="15" customHeight="1">
      <c r="A196" s="1">
        <v>5</v>
      </c>
      <c r="B196" s="2" t="s">
        <v>465</v>
      </c>
      <c r="C196" s="1" t="s">
        <v>1</v>
      </c>
      <c r="D196" s="2" t="s">
        <v>466</v>
      </c>
      <c r="E196" s="3">
        <v>-84221.43</v>
      </c>
      <c r="F196" s="4"/>
      <c r="G196" s="3">
        <v>0</v>
      </c>
      <c r="H196" s="3">
        <v>10861.14</v>
      </c>
      <c r="I196" s="3">
        <v>-95082.57</v>
      </c>
      <c r="J196" s="4"/>
    </row>
    <row r="197" spans="1:10" ht="15" customHeight="1">
      <c r="A197" s="1">
        <v>6</v>
      </c>
      <c r="B197" s="2" t="s">
        <v>467</v>
      </c>
      <c r="C197" s="1" t="s">
        <v>468</v>
      </c>
      <c r="D197" s="2" t="s">
        <v>469</v>
      </c>
      <c r="E197" s="3">
        <v>-42206.53</v>
      </c>
      <c r="F197" s="4"/>
      <c r="G197" s="3">
        <v>0</v>
      </c>
      <c r="H197" s="3">
        <v>1443.6</v>
      </c>
      <c r="I197" s="3">
        <v>-43650.13</v>
      </c>
      <c r="J197" s="4"/>
    </row>
    <row r="198" spans="1:10" ht="15" customHeight="1">
      <c r="A198" s="1">
        <v>6</v>
      </c>
      <c r="B198" s="2" t="s">
        <v>470</v>
      </c>
      <c r="C198" s="1" t="s">
        <v>471</v>
      </c>
      <c r="D198" s="2" t="s">
        <v>472</v>
      </c>
      <c r="E198" s="3">
        <v>-6200</v>
      </c>
      <c r="F198" s="4"/>
      <c r="G198" s="3">
        <v>0</v>
      </c>
      <c r="H198" s="3">
        <v>0</v>
      </c>
      <c r="I198" s="3">
        <v>-6200</v>
      </c>
      <c r="J198" s="4"/>
    </row>
    <row r="199" spans="1:10" ht="15" customHeight="1">
      <c r="A199" s="1">
        <v>6</v>
      </c>
      <c r="B199" s="2" t="s">
        <v>473</v>
      </c>
      <c r="C199" s="1" t="s">
        <v>474</v>
      </c>
      <c r="D199" s="2" t="s">
        <v>475</v>
      </c>
      <c r="E199" s="3">
        <v>-7392.07</v>
      </c>
      <c r="F199" s="4"/>
      <c r="G199" s="3">
        <v>0</v>
      </c>
      <c r="H199" s="3">
        <v>4072.65</v>
      </c>
      <c r="I199" s="3">
        <v>-11464.72</v>
      </c>
      <c r="J199" s="4"/>
    </row>
    <row r="200" spans="1:10" ht="15" customHeight="1">
      <c r="A200" s="1">
        <v>6</v>
      </c>
      <c r="B200" s="2" t="s">
        <v>476</v>
      </c>
      <c r="C200" s="1" t="s">
        <v>477</v>
      </c>
      <c r="D200" s="2" t="s">
        <v>478</v>
      </c>
      <c r="E200" s="3">
        <v>-24131.88</v>
      </c>
      <c r="F200" s="4"/>
      <c r="G200" s="3">
        <v>0</v>
      </c>
      <c r="H200" s="3">
        <v>3378.31</v>
      </c>
      <c r="I200" s="3">
        <v>-27510.19</v>
      </c>
      <c r="J200" s="4"/>
    </row>
    <row r="201" spans="1:10" ht="15" customHeight="1">
      <c r="A201" s="1">
        <v>6</v>
      </c>
      <c r="B201" s="2" t="s">
        <v>479</v>
      </c>
      <c r="C201" s="1" t="s">
        <v>480</v>
      </c>
      <c r="D201" s="2" t="s">
        <v>481</v>
      </c>
      <c r="E201" s="3">
        <v>-4290.95</v>
      </c>
      <c r="F201" s="4"/>
      <c r="G201" s="3">
        <v>0</v>
      </c>
      <c r="H201" s="3">
        <v>1966.58</v>
      </c>
      <c r="I201" s="3">
        <v>-6257.53</v>
      </c>
      <c r="J201" s="4"/>
    </row>
    <row r="202" spans="1:10" ht="15" customHeight="1">
      <c r="A202" s="1">
        <v>5</v>
      </c>
      <c r="B202" s="2" t="s">
        <v>482</v>
      </c>
      <c r="C202" s="1" t="s">
        <v>1</v>
      </c>
      <c r="D202" s="2" t="s">
        <v>483</v>
      </c>
      <c r="E202" s="3">
        <v>-120776.78</v>
      </c>
      <c r="F202" s="4"/>
      <c r="G202" s="3">
        <v>35961.620000000003</v>
      </c>
      <c r="H202" s="3">
        <v>34976.589999999997</v>
      </c>
      <c r="I202" s="3">
        <v>-119791.75</v>
      </c>
      <c r="J202" s="4"/>
    </row>
    <row r="203" spans="1:10" ht="15" customHeight="1">
      <c r="A203" s="1">
        <v>6</v>
      </c>
      <c r="B203" s="2" t="s">
        <v>484</v>
      </c>
      <c r="C203" s="1" t="s">
        <v>485</v>
      </c>
      <c r="D203" s="2" t="s">
        <v>486</v>
      </c>
      <c r="E203" s="3">
        <v>-120776.78</v>
      </c>
      <c r="F203" s="4"/>
      <c r="G203" s="3">
        <v>35961.620000000003</v>
      </c>
      <c r="H203" s="3">
        <v>34976.589999999997</v>
      </c>
      <c r="I203" s="3">
        <v>-119791.75</v>
      </c>
      <c r="J203" s="4"/>
    </row>
    <row r="204" spans="1:10" ht="15" customHeight="1">
      <c r="A204" s="1">
        <v>1</v>
      </c>
      <c r="B204" s="2" t="s">
        <v>487</v>
      </c>
      <c r="C204" s="1" t="s">
        <v>1</v>
      </c>
      <c r="D204" s="2" t="s">
        <v>488</v>
      </c>
      <c r="E204" s="3">
        <v>442692826.85000002</v>
      </c>
      <c r="F204" s="4"/>
      <c r="G204" s="3">
        <v>1162132668.3199999</v>
      </c>
      <c r="H204" s="3">
        <v>1154192155.6600001</v>
      </c>
      <c r="I204" s="3">
        <v>450633339.50999999</v>
      </c>
      <c r="J204" s="4"/>
    </row>
    <row r="205" spans="1:10" ht="15" customHeight="1">
      <c r="A205" s="1">
        <v>3</v>
      </c>
      <c r="B205" s="2" t="s">
        <v>489</v>
      </c>
      <c r="C205" s="1" t="s">
        <v>1</v>
      </c>
      <c r="D205" s="2" t="s">
        <v>490</v>
      </c>
      <c r="E205" s="3">
        <v>4026343.25</v>
      </c>
      <c r="F205" s="4"/>
      <c r="G205" s="3">
        <v>35308110.689999998</v>
      </c>
      <c r="H205" s="3">
        <v>34410104.030000001</v>
      </c>
      <c r="I205" s="3">
        <v>4924349.91</v>
      </c>
      <c r="J205" s="4"/>
    </row>
    <row r="206" spans="1:10" ht="15" customHeight="1">
      <c r="A206" s="1">
        <v>4</v>
      </c>
      <c r="B206" s="2" t="s">
        <v>491</v>
      </c>
      <c r="C206" s="1" t="s">
        <v>1</v>
      </c>
      <c r="D206" s="2" t="s">
        <v>492</v>
      </c>
      <c r="E206" s="3">
        <v>4026343.25</v>
      </c>
      <c r="F206" s="4"/>
      <c r="G206" s="3">
        <v>35308110.689999998</v>
      </c>
      <c r="H206" s="3">
        <v>34410104.030000001</v>
      </c>
      <c r="I206" s="3">
        <v>4924349.91</v>
      </c>
      <c r="J206" s="4"/>
    </row>
    <row r="207" spans="1:10" ht="15" customHeight="1">
      <c r="A207" s="1">
        <v>5</v>
      </c>
      <c r="B207" s="2" t="s">
        <v>493</v>
      </c>
      <c r="C207" s="1" t="s">
        <v>1</v>
      </c>
      <c r="D207" s="2" t="s">
        <v>494</v>
      </c>
      <c r="E207" s="3">
        <v>4026343.25</v>
      </c>
      <c r="F207" s="4"/>
      <c r="G207" s="3">
        <v>35308110.689999998</v>
      </c>
      <c r="H207" s="3">
        <v>34410104.030000001</v>
      </c>
      <c r="I207" s="3">
        <v>4924349.91</v>
      </c>
      <c r="J207" s="4"/>
    </row>
    <row r="208" spans="1:10" ht="15" customHeight="1">
      <c r="A208" s="1">
        <v>6</v>
      </c>
      <c r="B208" s="2" t="s">
        <v>495</v>
      </c>
      <c r="C208" s="1" t="s">
        <v>496</v>
      </c>
      <c r="D208" s="2" t="s">
        <v>497</v>
      </c>
      <c r="E208" s="3">
        <v>4026343.25</v>
      </c>
      <c r="F208" s="4"/>
      <c r="G208" s="3">
        <v>35308110.689999998</v>
      </c>
      <c r="H208" s="3">
        <v>34410104.030000001</v>
      </c>
      <c r="I208" s="3">
        <v>4924349.91</v>
      </c>
      <c r="J208" s="4"/>
    </row>
    <row r="209" spans="1:10" ht="15" customHeight="1">
      <c r="A209" s="1">
        <v>3</v>
      </c>
      <c r="B209" s="2" t="s">
        <v>498</v>
      </c>
      <c r="C209" s="1" t="s">
        <v>1</v>
      </c>
      <c r="D209" s="2" t="s">
        <v>499</v>
      </c>
      <c r="E209" s="3">
        <v>5462207.7599999998</v>
      </c>
      <c r="F209" s="4"/>
      <c r="G209" s="3">
        <v>209394084.59999999</v>
      </c>
      <c r="H209" s="3">
        <v>204657491.99000001</v>
      </c>
      <c r="I209" s="3">
        <v>10198800.369999999</v>
      </c>
      <c r="J209" s="4"/>
    </row>
    <row r="210" spans="1:10" ht="15" customHeight="1">
      <c r="A210" s="1">
        <v>4</v>
      </c>
      <c r="B210" s="2" t="s">
        <v>500</v>
      </c>
      <c r="C210" s="1" t="s">
        <v>1</v>
      </c>
      <c r="D210" s="2" t="s">
        <v>501</v>
      </c>
      <c r="E210" s="3">
        <v>5462207.7599999998</v>
      </c>
      <c r="F210" s="4"/>
      <c r="G210" s="3">
        <v>209394084.59999999</v>
      </c>
      <c r="H210" s="3">
        <v>204657491.99000001</v>
      </c>
      <c r="I210" s="3">
        <v>10198800.369999999</v>
      </c>
      <c r="J210" s="4"/>
    </row>
    <row r="211" spans="1:10" ht="15" customHeight="1">
      <c r="A211" s="1">
        <v>5</v>
      </c>
      <c r="B211" s="2" t="s">
        <v>502</v>
      </c>
      <c r="C211" s="1" t="s">
        <v>1</v>
      </c>
      <c r="D211" s="2" t="s">
        <v>503</v>
      </c>
      <c r="E211" s="3">
        <v>5462207.7599999998</v>
      </c>
      <c r="F211" s="4"/>
      <c r="G211" s="3">
        <v>209394084.59999999</v>
      </c>
      <c r="H211" s="3">
        <v>204657491.99000001</v>
      </c>
      <c r="I211" s="3">
        <v>10198800.369999999</v>
      </c>
      <c r="J211" s="4"/>
    </row>
    <row r="212" spans="1:10" ht="15" customHeight="1">
      <c r="A212" s="1">
        <v>6</v>
      </c>
      <c r="B212" s="2" t="s">
        <v>504</v>
      </c>
      <c r="C212" s="1" t="s">
        <v>505</v>
      </c>
      <c r="D212" s="2" t="s">
        <v>506</v>
      </c>
      <c r="E212" s="3">
        <v>10</v>
      </c>
      <c r="F212" s="4"/>
      <c r="G212" s="3">
        <v>0</v>
      </c>
      <c r="H212" s="3">
        <v>0</v>
      </c>
      <c r="I212" s="3">
        <v>10</v>
      </c>
      <c r="J212" s="4"/>
    </row>
    <row r="213" spans="1:10" ht="15" customHeight="1">
      <c r="A213" s="1">
        <v>6</v>
      </c>
      <c r="B213" s="2" t="s">
        <v>507</v>
      </c>
      <c r="C213" s="1" t="s">
        <v>508</v>
      </c>
      <c r="D213" s="2" t="s">
        <v>509</v>
      </c>
      <c r="E213" s="3">
        <v>5462197.7599999998</v>
      </c>
      <c r="F213" s="4"/>
      <c r="G213" s="3">
        <v>19477566</v>
      </c>
      <c r="H213" s="3">
        <v>19386936.510000002</v>
      </c>
      <c r="I213" s="3">
        <v>5552827.25</v>
      </c>
      <c r="J213" s="4"/>
    </row>
    <row r="214" spans="1:10" ht="15" customHeight="1">
      <c r="A214" s="1">
        <v>6</v>
      </c>
      <c r="B214" s="2" t="s">
        <v>2289</v>
      </c>
      <c r="C214" s="1" t="s">
        <v>2290</v>
      </c>
      <c r="D214" s="2" t="s">
        <v>2291</v>
      </c>
      <c r="E214" s="3">
        <v>0</v>
      </c>
      <c r="F214" s="4"/>
      <c r="G214" s="3">
        <v>189916518.59999999</v>
      </c>
      <c r="H214" s="3">
        <v>185270555.47999999</v>
      </c>
      <c r="I214" s="3">
        <v>4645963.12</v>
      </c>
      <c r="J214" s="4"/>
    </row>
    <row r="215" spans="1:10" ht="15" customHeight="1">
      <c r="A215" s="1">
        <v>3</v>
      </c>
      <c r="B215" s="2" t="s">
        <v>510</v>
      </c>
      <c r="C215" s="1" t="s">
        <v>1</v>
      </c>
      <c r="D215" s="2" t="s">
        <v>511</v>
      </c>
      <c r="E215" s="3">
        <v>105188783.12</v>
      </c>
      <c r="F215" s="4"/>
      <c r="G215" s="3">
        <v>295416206.18000001</v>
      </c>
      <c r="H215" s="3">
        <v>315683525.31</v>
      </c>
      <c r="I215" s="3">
        <v>84921463.989999995</v>
      </c>
      <c r="J215" s="4"/>
    </row>
    <row r="216" spans="1:10" ht="15" customHeight="1">
      <c r="A216" s="1">
        <v>4</v>
      </c>
      <c r="B216" s="2" t="s">
        <v>512</v>
      </c>
      <c r="C216" s="1" t="s">
        <v>1</v>
      </c>
      <c r="D216" s="2" t="s">
        <v>513</v>
      </c>
      <c r="E216" s="3">
        <v>105188783.12</v>
      </c>
      <c r="F216" s="4"/>
      <c r="G216" s="3">
        <v>295416206.18000001</v>
      </c>
      <c r="H216" s="3">
        <v>315683525.31</v>
      </c>
      <c r="I216" s="3">
        <v>84921463.989999995</v>
      </c>
      <c r="J216" s="4"/>
    </row>
    <row r="217" spans="1:10" ht="15" customHeight="1">
      <c r="A217" s="1">
        <v>5</v>
      </c>
      <c r="B217" s="2" t="s">
        <v>514</v>
      </c>
      <c r="C217" s="1" t="s">
        <v>1</v>
      </c>
      <c r="D217" s="2" t="s">
        <v>515</v>
      </c>
      <c r="E217" s="3">
        <v>105188783.12</v>
      </c>
      <c r="F217" s="4"/>
      <c r="G217" s="3">
        <v>295416206.18000001</v>
      </c>
      <c r="H217" s="3">
        <v>315683525.31</v>
      </c>
      <c r="I217" s="3">
        <v>84921463.989999995</v>
      </c>
      <c r="J217" s="4"/>
    </row>
    <row r="218" spans="1:10" ht="15" customHeight="1">
      <c r="A218" s="1">
        <v>6</v>
      </c>
      <c r="B218" s="2" t="s">
        <v>516</v>
      </c>
      <c r="C218" s="1" t="s">
        <v>517</v>
      </c>
      <c r="D218" s="2" t="s">
        <v>518</v>
      </c>
      <c r="E218" s="3">
        <v>105188783.12</v>
      </c>
      <c r="F218" s="4"/>
      <c r="G218" s="3">
        <v>295416206.18000001</v>
      </c>
      <c r="H218" s="3">
        <v>315683525.31</v>
      </c>
      <c r="I218" s="3">
        <v>84921463.989999995</v>
      </c>
      <c r="J218" s="4"/>
    </row>
    <row r="219" spans="1:10" ht="15" customHeight="1">
      <c r="A219" s="1">
        <v>3</v>
      </c>
      <c r="B219" s="2" t="s">
        <v>519</v>
      </c>
      <c r="C219" s="1" t="s">
        <v>1</v>
      </c>
      <c r="D219" s="2" t="s">
        <v>520</v>
      </c>
      <c r="E219" s="3">
        <v>23776260</v>
      </c>
      <c r="F219" s="4"/>
      <c r="G219" s="3">
        <v>876437.2</v>
      </c>
      <c r="H219" s="3">
        <v>406419.92</v>
      </c>
      <c r="I219" s="3">
        <v>24246277.280000001</v>
      </c>
      <c r="J219" s="4"/>
    </row>
    <row r="220" spans="1:10" ht="15" customHeight="1">
      <c r="A220" s="1">
        <v>4</v>
      </c>
      <c r="B220" s="2" t="s">
        <v>521</v>
      </c>
      <c r="C220" s="1" t="s">
        <v>1</v>
      </c>
      <c r="D220" s="2" t="s">
        <v>522</v>
      </c>
      <c r="E220" s="3">
        <v>23776260</v>
      </c>
      <c r="F220" s="4"/>
      <c r="G220" s="3">
        <v>876437.2</v>
      </c>
      <c r="H220" s="3">
        <v>406419.92</v>
      </c>
      <c r="I220" s="3">
        <v>24246277.280000001</v>
      </c>
      <c r="J220" s="4"/>
    </row>
    <row r="221" spans="1:10" ht="15" customHeight="1">
      <c r="A221" s="1">
        <v>6</v>
      </c>
      <c r="B221" s="2" t="s">
        <v>523</v>
      </c>
      <c r="C221" s="1" t="s">
        <v>524</v>
      </c>
      <c r="D221" s="2" t="s">
        <v>525</v>
      </c>
      <c r="E221" s="3">
        <v>5200000</v>
      </c>
      <c r="F221" s="4"/>
      <c r="G221" s="3">
        <v>0</v>
      </c>
      <c r="H221" s="3">
        <v>0</v>
      </c>
      <c r="I221" s="3">
        <v>5200000</v>
      </c>
      <c r="J221" s="4"/>
    </row>
    <row r="222" spans="1:10" ht="15" customHeight="1">
      <c r="A222" s="1">
        <v>6</v>
      </c>
      <c r="B222" s="2" t="s">
        <v>526</v>
      </c>
      <c r="C222" s="1" t="s">
        <v>527</v>
      </c>
      <c r="D222" s="2" t="s">
        <v>452</v>
      </c>
      <c r="E222" s="3">
        <v>1760000</v>
      </c>
      <c r="F222" s="4"/>
      <c r="G222" s="3">
        <v>0</v>
      </c>
      <c r="H222" s="3">
        <v>0</v>
      </c>
      <c r="I222" s="3">
        <v>1760000</v>
      </c>
      <c r="J222" s="4"/>
    </row>
    <row r="223" spans="1:10" ht="15" customHeight="1">
      <c r="A223" s="1">
        <v>6</v>
      </c>
      <c r="B223" s="2" t="s">
        <v>528</v>
      </c>
      <c r="C223" s="1" t="s">
        <v>529</v>
      </c>
      <c r="D223" s="2" t="s">
        <v>530</v>
      </c>
      <c r="E223" s="3">
        <v>3468000</v>
      </c>
      <c r="F223" s="4"/>
      <c r="G223" s="3">
        <v>0</v>
      </c>
      <c r="H223" s="3">
        <v>0</v>
      </c>
      <c r="I223" s="3">
        <v>3468000</v>
      </c>
      <c r="J223" s="4"/>
    </row>
    <row r="224" spans="1:10" ht="15" customHeight="1">
      <c r="A224" s="1">
        <v>6</v>
      </c>
      <c r="B224" s="2" t="s">
        <v>531</v>
      </c>
      <c r="C224" s="1" t="s">
        <v>532</v>
      </c>
      <c r="D224" s="2" t="s">
        <v>533</v>
      </c>
      <c r="E224" s="3">
        <v>13348260</v>
      </c>
      <c r="F224" s="4"/>
      <c r="G224" s="3">
        <v>876437.2</v>
      </c>
      <c r="H224" s="3">
        <v>406419.92</v>
      </c>
      <c r="I224" s="3">
        <v>13818277.279999999</v>
      </c>
      <c r="J224" s="4"/>
    </row>
    <row r="225" spans="1:10" ht="15" customHeight="1">
      <c r="A225" s="1">
        <v>3</v>
      </c>
      <c r="B225" s="2" t="s">
        <v>534</v>
      </c>
      <c r="C225" s="1" t="s">
        <v>1</v>
      </c>
      <c r="D225" s="2" t="s">
        <v>535</v>
      </c>
      <c r="E225" s="3">
        <v>228708196.53999999</v>
      </c>
      <c r="F225" s="4"/>
      <c r="G225" s="3">
        <v>352184706.77999997</v>
      </c>
      <c r="H225" s="3">
        <v>332029976.13999999</v>
      </c>
      <c r="I225" s="3">
        <v>248862927.18000001</v>
      </c>
      <c r="J225" s="4"/>
    </row>
    <row r="226" spans="1:10" ht="15" customHeight="1">
      <c r="A226" s="1">
        <v>4</v>
      </c>
      <c r="B226" s="2" t="s">
        <v>536</v>
      </c>
      <c r="C226" s="1" t="s">
        <v>1</v>
      </c>
      <c r="D226" s="2" t="s">
        <v>537</v>
      </c>
      <c r="E226" s="3">
        <v>146316281.66999999</v>
      </c>
      <c r="F226" s="4"/>
      <c r="G226" s="3">
        <v>56320979.68</v>
      </c>
      <c r="H226" s="3">
        <v>48912718.420000002</v>
      </c>
      <c r="I226" s="3">
        <v>153724542.93000001</v>
      </c>
      <c r="J226" s="4"/>
    </row>
    <row r="227" spans="1:10" ht="15" customHeight="1">
      <c r="A227" s="1">
        <v>6</v>
      </c>
      <c r="B227" s="2" t="s">
        <v>538</v>
      </c>
      <c r="C227" s="1" t="s">
        <v>539</v>
      </c>
      <c r="D227" s="2" t="s">
        <v>540</v>
      </c>
      <c r="E227" s="3">
        <v>51064664.009999998</v>
      </c>
      <c r="F227" s="4"/>
      <c r="G227" s="3">
        <v>13575850.529999999</v>
      </c>
      <c r="H227" s="3">
        <v>16962022.309999999</v>
      </c>
      <c r="I227" s="3">
        <v>47678492.229999997</v>
      </c>
      <c r="J227" s="4"/>
    </row>
    <row r="228" spans="1:10" ht="15" customHeight="1">
      <c r="A228" s="1">
        <v>6</v>
      </c>
      <c r="B228" s="2" t="s">
        <v>541</v>
      </c>
      <c r="C228" s="1" t="s">
        <v>542</v>
      </c>
      <c r="D228" s="2" t="s">
        <v>543</v>
      </c>
      <c r="E228" s="3">
        <v>95251617.659999996</v>
      </c>
      <c r="F228" s="4"/>
      <c r="G228" s="3">
        <v>42745129.149999999</v>
      </c>
      <c r="H228" s="3">
        <v>31950696.109999999</v>
      </c>
      <c r="I228" s="3">
        <v>106046050.7</v>
      </c>
      <c r="J228" s="4"/>
    </row>
    <row r="229" spans="1:10" ht="15" customHeight="1">
      <c r="A229" s="1">
        <v>4</v>
      </c>
      <c r="B229" s="2" t="s">
        <v>544</v>
      </c>
      <c r="C229" s="1" t="s">
        <v>1</v>
      </c>
      <c r="D229" s="2" t="s">
        <v>545</v>
      </c>
      <c r="E229" s="3">
        <v>0</v>
      </c>
      <c r="F229" s="4"/>
      <c r="G229" s="3">
        <v>9889525.5</v>
      </c>
      <c r="H229" s="3">
        <v>133688.69</v>
      </c>
      <c r="I229" s="3">
        <v>9755836.8100000005</v>
      </c>
      <c r="J229" s="4"/>
    </row>
    <row r="230" spans="1:10" ht="15" customHeight="1">
      <c r="A230" s="1">
        <v>5</v>
      </c>
      <c r="B230" s="2" t="s">
        <v>546</v>
      </c>
      <c r="C230" s="1" t="s">
        <v>1</v>
      </c>
      <c r="D230" s="2" t="s">
        <v>547</v>
      </c>
      <c r="E230" s="3">
        <v>0</v>
      </c>
      <c r="F230" s="4"/>
      <c r="G230" s="3">
        <v>9889525.5</v>
      </c>
      <c r="H230" s="3">
        <v>133688.69</v>
      </c>
      <c r="I230" s="3">
        <v>9755836.8100000005</v>
      </c>
      <c r="J230" s="4"/>
    </row>
    <row r="231" spans="1:10" ht="15" customHeight="1">
      <c r="A231" s="1">
        <v>6</v>
      </c>
      <c r="B231" s="2" t="s">
        <v>548</v>
      </c>
      <c r="C231" s="1" t="s">
        <v>549</v>
      </c>
      <c r="D231" s="2" t="s">
        <v>550</v>
      </c>
      <c r="E231" s="3">
        <v>0</v>
      </c>
      <c r="F231" s="4"/>
      <c r="G231" s="3">
        <v>9889525.5</v>
      </c>
      <c r="H231" s="3">
        <v>133688.69</v>
      </c>
      <c r="I231" s="3">
        <v>9755836.8100000005</v>
      </c>
      <c r="J231" s="4"/>
    </row>
    <row r="232" spans="1:10" ht="15" customHeight="1">
      <c r="A232" s="1">
        <v>4</v>
      </c>
      <c r="B232" s="2" t="s">
        <v>551</v>
      </c>
      <c r="C232" s="1" t="s">
        <v>1</v>
      </c>
      <c r="D232" s="2" t="s">
        <v>552</v>
      </c>
      <c r="E232" s="3">
        <v>0</v>
      </c>
      <c r="F232" s="4"/>
      <c r="G232" s="3">
        <v>0</v>
      </c>
      <c r="H232" s="3">
        <v>3819670.7</v>
      </c>
      <c r="I232" s="3">
        <v>-3819670.7</v>
      </c>
      <c r="J232" s="4"/>
    </row>
    <row r="233" spans="1:10" ht="15" customHeight="1">
      <c r="A233" s="1">
        <v>5</v>
      </c>
      <c r="B233" s="2" t="s">
        <v>553</v>
      </c>
      <c r="C233" s="1" t="s">
        <v>1</v>
      </c>
      <c r="D233" s="2" t="s">
        <v>554</v>
      </c>
      <c r="E233" s="3">
        <v>0</v>
      </c>
      <c r="F233" s="4"/>
      <c r="G233" s="3">
        <v>0</v>
      </c>
      <c r="H233" s="3">
        <v>3819670.7</v>
      </c>
      <c r="I233" s="3">
        <v>-3819670.7</v>
      </c>
      <c r="J233" s="4"/>
    </row>
    <row r="234" spans="1:10" ht="15" customHeight="1">
      <c r="A234" s="1">
        <v>6</v>
      </c>
      <c r="B234" s="2" t="s">
        <v>555</v>
      </c>
      <c r="C234" s="1" t="s">
        <v>556</v>
      </c>
      <c r="D234" s="2" t="s">
        <v>557</v>
      </c>
      <c r="E234" s="3">
        <v>0</v>
      </c>
      <c r="F234" s="4"/>
      <c r="G234" s="3">
        <v>0</v>
      </c>
      <c r="H234" s="3">
        <v>3819670.7</v>
      </c>
      <c r="I234" s="3">
        <v>-3819670.7</v>
      </c>
      <c r="J234" s="4"/>
    </row>
    <row r="235" spans="1:10" ht="15" customHeight="1">
      <c r="A235" s="1">
        <v>5</v>
      </c>
      <c r="B235" s="2" t="s">
        <v>558</v>
      </c>
      <c r="C235" s="1" t="s">
        <v>1</v>
      </c>
      <c r="D235" s="2" t="s">
        <v>559</v>
      </c>
      <c r="E235" s="3">
        <v>0</v>
      </c>
      <c r="F235" s="4"/>
      <c r="G235" s="3">
        <v>0</v>
      </c>
      <c r="H235" s="3">
        <v>200036.02</v>
      </c>
      <c r="I235" s="3">
        <v>-200036.02</v>
      </c>
      <c r="J235" s="4"/>
    </row>
    <row r="236" spans="1:10" ht="15" customHeight="1">
      <c r="A236" s="1">
        <v>6</v>
      </c>
      <c r="B236" s="2" t="s">
        <v>560</v>
      </c>
      <c r="C236" s="1" t="s">
        <v>561</v>
      </c>
      <c r="D236" s="2" t="s">
        <v>562</v>
      </c>
      <c r="E236" s="3">
        <v>0</v>
      </c>
      <c r="F236" s="4"/>
      <c r="G236" s="3">
        <v>0</v>
      </c>
      <c r="H236" s="3">
        <v>200036.02</v>
      </c>
      <c r="I236" s="3">
        <v>-200036.02</v>
      </c>
      <c r="J236" s="4"/>
    </row>
    <row r="237" spans="1:10" ht="15" customHeight="1">
      <c r="A237" s="1">
        <v>4</v>
      </c>
      <c r="B237" s="2" t="s">
        <v>563</v>
      </c>
      <c r="C237" s="1" t="s">
        <v>1</v>
      </c>
      <c r="D237" s="2" t="s">
        <v>564</v>
      </c>
      <c r="E237" s="3">
        <v>26225633.66</v>
      </c>
      <c r="F237" s="4"/>
      <c r="G237" s="3">
        <v>14982029.01</v>
      </c>
      <c r="H237" s="3">
        <v>13299872.890000001</v>
      </c>
      <c r="I237" s="3">
        <v>27907789.780000001</v>
      </c>
      <c r="J237" s="4"/>
    </row>
    <row r="238" spans="1:10" ht="15" customHeight="1">
      <c r="A238" s="1">
        <v>5</v>
      </c>
      <c r="B238" s="2" t="s">
        <v>565</v>
      </c>
      <c r="C238" s="1" t="s">
        <v>1</v>
      </c>
      <c r="D238" s="2" t="s">
        <v>566</v>
      </c>
      <c r="E238" s="3">
        <v>26225633.66</v>
      </c>
      <c r="F238" s="4"/>
      <c r="G238" s="3">
        <v>14982029.01</v>
      </c>
      <c r="H238" s="3">
        <v>13299872.890000001</v>
      </c>
      <c r="I238" s="3">
        <v>27907789.780000001</v>
      </c>
      <c r="J238" s="4"/>
    </row>
    <row r="239" spans="1:10" ht="15" customHeight="1">
      <c r="A239" s="1">
        <v>6</v>
      </c>
      <c r="B239" s="2" t="s">
        <v>567</v>
      </c>
      <c r="C239" s="1" t="s">
        <v>568</v>
      </c>
      <c r="D239" s="2" t="s">
        <v>569</v>
      </c>
      <c r="E239" s="3">
        <v>12697542.550000001</v>
      </c>
      <c r="F239" s="4"/>
      <c r="G239" s="3">
        <v>4800945.7300000004</v>
      </c>
      <c r="H239" s="3">
        <v>11475118.98</v>
      </c>
      <c r="I239" s="3">
        <v>6023369.2999999998</v>
      </c>
      <c r="J239" s="4"/>
    </row>
    <row r="240" spans="1:10" ht="15" customHeight="1">
      <c r="A240" s="1">
        <v>6</v>
      </c>
      <c r="B240" s="2" t="s">
        <v>570</v>
      </c>
      <c r="C240" s="1" t="s">
        <v>571</v>
      </c>
      <c r="D240" s="2" t="s">
        <v>572</v>
      </c>
      <c r="E240" s="3">
        <v>8244324</v>
      </c>
      <c r="F240" s="4"/>
      <c r="G240" s="3">
        <v>10055261.449999999</v>
      </c>
      <c r="H240" s="3">
        <v>1610909.46</v>
      </c>
      <c r="I240" s="3">
        <v>16688675.99</v>
      </c>
      <c r="J240" s="4"/>
    </row>
    <row r="241" spans="1:10" ht="15" customHeight="1">
      <c r="A241" s="1">
        <v>6</v>
      </c>
      <c r="B241" s="2" t="s">
        <v>573</v>
      </c>
      <c r="C241" s="1" t="s">
        <v>574</v>
      </c>
      <c r="D241" s="2" t="s">
        <v>575</v>
      </c>
      <c r="E241" s="3">
        <v>5283767.1100000003</v>
      </c>
      <c r="F241" s="4"/>
      <c r="G241" s="3">
        <v>125821.83</v>
      </c>
      <c r="H241" s="3">
        <v>213844.45</v>
      </c>
      <c r="I241" s="3">
        <v>5195744.49</v>
      </c>
      <c r="J241" s="4"/>
    </row>
    <row r="242" spans="1:10" ht="15" customHeight="1">
      <c r="A242" s="1">
        <v>4</v>
      </c>
      <c r="B242" s="2" t="s">
        <v>576</v>
      </c>
      <c r="C242" s="1" t="s">
        <v>1</v>
      </c>
      <c r="D242" s="2" t="s">
        <v>577</v>
      </c>
      <c r="E242" s="3">
        <v>2412150.25</v>
      </c>
      <c r="F242" s="4"/>
      <c r="G242" s="3">
        <v>13927054.01</v>
      </c>
      <c r="H242" s="3">
        <v>13935517</v>
      </c>
      <c r="I242" s="3">
        <v>2403687.2599999998</v>
      </c>
      <c r="J242" s="4"/>
    </row>
    <row r="243" spans="1:10" ht="15" customHeight="1">
      <c r="A243" s="1">
        <v>5</v>
      </c>
      <c r="B243" s="2" t="s">
        <v>578</v>
      </c>
      <c r="C243" s="1" t="s">
        <v>1</v>
      </c>
      <c r="D243" s="2" t="s">
        <v>579</v>
      </c>
      <c r="E243" s="3">
        <v>2412150.25</v>
      </c>
      <c r="F243" s="4"/>
      <c r="G243" s="3">
        <v>13927054.01</v>
      </c>
      <c r="H243" s="3">
        <v>13935517</v>
      </c>
      <c r="I243" s="3">
        <v>2403687.2599999998</v>
      </c>
      <c r="J243" s="4"/>
    </row>
    <row r="244" spans="1:10" ht="15" customHeight="1">
      <c r="A244" s="1">
        <v>6</v>
      </c>
      <c r="B244" s="2" t="s">
        <v>580</v>
      </c>
      <c r="C244" s="1" t="s">
        <v>581</v>
      </c>
      <c r="D244" s="2" t="s">
        <v>582</v>
      </c>
      <c r="E244" s="3">
        <v>2412150.25</v>
      </c>
      <c r="F244" s="4"/>
      <c r="G244" s="3">
        <v>13927054.01</v>
      </c>
      <c r="H244" s="3">
        <v>13935517</v>
      </c>
      <c r="I244" s="3">
        <v>2403687.2599999998</v>
      </c>
      <c r="J244" s="4"/>
    </row>
    <row r="245" spans="1:10" ht="15" customHeight="1">
      <c r="A245" s="1">
        <v>4</v>
      </c>
      <c r="B245" s="2" t="s">
        <v>583</v>
      </c>
      <c r="C245" s="1" t="s">
        <v>1</v>
      </c>
      <c r="D245" s="2" t="s">
        <v>584</v>
      </c>
      <c r="E245" s="3">
        <v>10746286.41</v>
      </c>
      <c r="F245" s="4"/>
      <c r="G245" s="3">
        <v>71035357.239999995</v>
      </c>
      <c r="H245" s="3">
        <v>68478277.269999996</v>
      </c>
      <c r="I245" s="3">
        <v>13303366.380000001</v>
      </c>
      <c r="J245" s="4"/>
    </row>
    <row r="246" spans="1:10" ht="15" customHeight="1">
      <c r="A246" s="1">
        <v>5</v>
      </c>
      <c r="B246" s="2" t="s">
        <v>585</v>
      </c>
      <c r="C246" s="1" t="s">
        <v>1</v>
      </c>
      <c r="D246" s="2" t="s">
        <v>586</v>
      </c>
      <c r="E246" s="3">
        <v>8006231.29</v>
      </c>
      <c r="F246" s="4"/>
      <c r="G246" s="3">
        <v>58014505.899999999</v>
      </c>
      <c r="H246" s="3">
        <v>55621838.009999998</v>
      </c>
      <c r="I246" s="3">
        <v>10398899.18</v>
      </c>
      <c r="J246" s="4"/>
    </row>
    <row r="247" spans="1:10" ht="15" customHeight="1">
      <c r="A247" s="1">
        <v>6</v>
      </c>
      <c r="B247" s="2" t="s">
        <v>587</v>
      </c>
      <c r="C247" s="1" t="s">
        <v>588</v>
      </c>
      <c r="D247" s="2" t="s">
        <v>589</v>
      </c>
      <c r="E247" s="3">
        <v>659239.41</v>
      </c>
      <c r="F247" s="4"/>
      <c r="G247" s="3">
        <v>10224783.57</v>
      </c>
      <c r="H247" s="3">
        <v>9862691.8800000008</v>
      </c>
      <c r="I247" s="3">
        <v>1021331.1</v>
      </c>
      <c r="J247" s="4"/>
    </row>
    <row r="248" spans="1:10" ht="15" customHeight="1">
      <c r="A248" s="1">
        <v>6</v>
      </c>
      <c r="B248" s="2" t="s">
        <v>590</v>
      </c>
      <c r="C248" s="1" t="s">
        <v>591</v>
      </c>
      <c r="D248" s="2" t="s">
        <v>52</v>
      </c>
      <c r="E248" s="3">
        <v>7346991.8799999999</v>
      </c>
      <c r="F248" s="4"/>
      <c r="G248" s="3">
        <v>47789722.329999998</v>
      </c>
      <c r="H248" s="3">
        <v>45759146.130000003</v>
      </c>
      <c r="I248" s="3">
        <v>9377568.0800000001</v>
      </c>
      <c r="J248" s="4"/>
    </row>
    <row r="249" spans="1:10" ht="15" customHeight="1">
      <c r="A249" s="1">
        <v>5</v>
      </c>
      <c r="B249" s="2" t="s">
        <v>592</v>
      </c>
      <c r="C249" s="1" t="s">
        <v>1</v>
      </c>
      <c r="D249" s="2" t="s">
        <v>593</v>
      </c>
      <c r="E249" s="3">
        <v>2740055.12</v>
      </c>
      <c r="F249" s="4"/>
      <c r="G249" s="3">
        <v>13020851.34</v>
      </c>
      <c r="H249" s="3">
        <v>12856439.26</v>
      </c>
      <c r="I249" s="3">
        <v>2904467.2</v>
      </c>
      <c r="J249" s="4"/>
    </row>
    <row r="250" spans="1:10" ht="15" customHeight="1">
      <c r="A250" s="1">
        <v>6</v>
      </c>
      <c r="B250" s="2" t="s">
        <v>594</v>
      </c>
      <c r="C250" s="1" t="s">
        <v>595</v>
      </c>
      <c r="D250" s="2" t="s">
        <v>46</v>
      </c>
      <c r="E250" s="3">
        <v>2740055.12</v>
      </c>
      <c r="F250" s="4"/>
      <c r="G250" s="3">
        <v>13020851.34</v>
      </c>
      <c r="H250" s="3">
        <v>12856439.26</v>
      </c>
      <c r="I250" s="3">
        <v>2904467.2</v>
      </c>
      <c r="J250" s="4"/>
    </row>
    <row r="251" spans="1:10" ht="15" customHeight="1">
      <c r="A251" s="1">
        <v>4</v>
      </c>
      <c r="B251" s="2" t="s">
        <v>596</v>
      </c>
      <c r="C251" s="1" t="s">
        <v>1</v>
      </c>
      <c r="D251" s="2" t="s">
        <v>597</v>
      </c>
      <c r="E251" s="3">
        <v>3727.8</v>
      </c>
      <c r="F251" s="4"/>
      <c r="G251" s="3">
        <v>0</v>
      </c>
      <c r="H251" s="3">
        <v>300</v>
      </c>
      <c r="I251" s="3">
        <v>3427.8</v>
      </c>
      <c r="J251" s="4"/>
    </row>
    <row r="252" spans="1:10" ht="15" customHeight="1">
      <c r="A252" s="1">
        <v>6</v>
      </c>
      <c r="B252" s="2" t="s">
        <v>598</v>
      </c>
      <c r="C252" s="1" t="s">
        <v>599</v>
      </c>
      <c r="D252" s="2" t="s">
        <v>600</v>
      </c>
      <c r="E252" s="3">
        <v>3727.8</v>
      </c>
      <c r="F252" s="4"/>
      <c r="G252" s="3">
        <v>0</v>
      </c>
      <c r="H252" s="3">
        <v>300</v>
      </c>
      <c r="I252" s="3">
        <v>3427.8</v>
      </c>
      <c r="J252" s="4"/>
    </row>
    <row r="253" spans="1:10" ht="15" customHeight="1">
      <c r="A253" s="1">
        <v>4</v>
      </c>
      <c r="B253" s="2" t="s">
        <v>601</v>
      </c>
      <c r="C253" s="1" t="s">
        <v>1</v>
      </c>
      <c r="D253" s="2" t="s">
        <v>602</v>
      </c>
      <c r="E253" s="3">
        <v>43004116.75</v>
      </c>
      <c r="F253" s="4"/>
      <c r="G253" s="3">
        <v>186029761.34</v>
      </c>
      <c r="H253" s="3">
        <v>183249895.15000001</v>
      </c>
      <c r="I253" s="3">
        <v>45783982.939999998</v>
      </c>
      <c r="J253" s="4"/>
    </row>
    <row r="254" spans="1:10" ht="15" customHeight="1">
      <c r="A254" s="1">
        <v>6</v>
      </c>
      <c r="B254" s="2" t="s">
        <v>2292</v>
      </c>
      <c r="C254" s="1" t="s">
        <v>2293</v>
      </c>
      <c r="D254" s="2" t="s">
        <v>2294</v>
      </c>
      <c r="E254" s="3">
        <v>0</v>
      </c>
      <c r="F254" s="4"/>
      <c r="G254" s="3">
        <v>3826020.66</v>
      </c>
      <c r="H254" s="3">
        <v>0</v>
      </c>
      <c r="I254" s="3">
        <v>3826020.66</v>
      </c>
      <c r="J254" s="4"/>
    </row>
    <row r="255" spans="1:10" ht="15" customHeight="1">
      <c r="A255" s="1">
        <v>6</v>
      </c>
      <c r="B255" s="2" t="s">
        <v>2295</v>
      </c>
      <c r="C255" s="1" t="s">
        <v>2296</v>
      </c>
      <c r="D255" s="2" t="s">
        <v>2297</v>
      </c>
      <c r="E255" s="3">
        <v>0</v>
      </c>
      <c r="F255" s="4"/>
      <c r="G255" s="3">
        <v>178181673.18000001</v>
      </c>
      <c r="H255" s="3">
        <v>173590448.40000001</v>
      </c>
      <c r="I255" s="3">
        <v>4591224.78</v>
      </c>
      <c r="J255" s="4"/>
    </row>
    <row r="256" spans="1:10" ht="15" customHeight="1">
      <c r="A256" s="1">
        <v>6</v>
      </c>
      <c r="B256" s="2" t="s">
        <v>603</v>
      </c>
      <c r="C256" s="1" t="s">
        <v>604</v>
      </c>
      <c r="D256" s="2" t="s">
        <v>605</v>
      </c>
      <c r="E256" s="3">
        <v>3933370</v>
      </c>
      <c r="F256" s="4"/>
      <c r="G256" s="3">
        <v>212440</v>
      </c>
      <c r="H256" s="3">
        <v>181200</v>
      </c>
      <c r="I256" s="3">
        <v>3964610</v>
      </c>
      <c r="J256" s="4"/>
    </row>
    <row r="257" spans="1:10" ht="15" customHeight="1">
      <c r="A257" s="1">
        <v>6</v>
      </c>
      <c r="B257" s="2" t="s">
        <v>606</v>
      </c>
      <c r="C257" s="1" t="s">
        <v>607</v>
      </c>
      <c r="D257" s="2" t="s">
        <v>608</v>
      </c>
      <c r="E257" s="3">
        <v>2899346.75</v>
      </c>
      <c r="F257" s="4"/>
      <c r="G257" s="3">
        <v>2028627.5</v>
      </c>
      <c r="H257" s="3">
        <v>3159746.75</v>
      </c>
      <c r="I257" s="3">
        <v>1768227.5</v>
      </c>
      <c r="J257" s="4"/>
    </row>
    <row r="258" spans="1:10" ht="15" customHeight="1">
      <c r="A258" s="1">
        <v>6</v>
      </c>
      <c r="B258" s="2" t="s">
        <v>609</v>
      </c>
      <c r="C258" s="1" t="s">
        <v>610</v>
      </c>
      <c r="D258" s="2" t="s">
        <v>611</v>
      </c>
      <c r="E258" s="3">
        <v>11164400</v>
      </c>
      <c r="F258" s="4"/>
      <c r="G258" s="3">
        <v>1526000</v>
      </c>
      <c r="H258" s="3">
        <v>564000</v>
      </c>
      <c r="I258" s="3">
        <v>12126400</v>
      </c>
      <c r="J258" s="4"/>
    </row>
    <row r="259" spans="1:10" ht="15" customHeight="1">
      <c r="A259" s="1">
        <v>6</v>
      </c>
      <c r="B259" s="2" t="s">
        <v>612</v>
      </c>
      <c r="C259" s="1" t="s">
        <v>613</v>
      </c>
      <c r="D259" s="2" t="s">
        <v>614</v>
      </c>
      <c r="E259" s="3">
        <v>25007000</v>
      </c>
      <c r="F259" s="4"/>
      <c r="G259" s="3">
        <v>255000</v>
      </c>
      <c r="H259" s="3">
        <v>5754500</v>
      </c>
      <c r="I259" s="3">
        <v>19507500</v>
      </c>
      <c r="J259" s="4"/>
    </row>
    <row r="260" spans="1:10" ht="15" customHeight="1">
      <c r="A260" s="1">
        <v>2</v>
      </c>
      <c r="B260" s="2" t="s">
        <v>615</v>
      </c>
      <c r="C260" s="1" t="s">
        <v>1</v>
      </c>
      <c r="D260" s="2" t="s">
        <v>616</v>
      </c>
      <c r="E260" s="3">
        <v>75531036.180000007</v>
      </c>
      <c r="F260" s="4"/>
      <c r="G260" s="3">
        <v>268953122.87</v>
      </c>
      <c r="H260" s="3">
        <v>267004638.27000001</v>
      </c>
      <c r="I260" s="3">
        <v>77479520.780000001</v>
      </c>
      <c r="J260" s="4"/>
    </row>
    <row r="261" spans="1:10" ht="15" customHeight="1">
      <c r="A261" s="1">
        <v>3</v>
      </c>
      <c r="B261" s="2" t="s">
        <v>617</v>
      </c>
      <c r="C261" s="1" t="s">
        <v>1</v>
      </c>
      <c r="D261" s="2" t="s">
        <v>618</v>
      </c>
      <c r="E261" s="3">
        <v>540458.51</v>
      </c>
      <c r="F261" s="4"/>
      <c r="G261" s="3">
        <v>1606186.69</v>
      </c>
      <c r="H261" s="3">
        <v>1532613.1</v>
      </c>
      <c r="I261" s="3">
        <v>614032.1</v>
      </c>
      <c r="J261" s="4"/>
    </row>
    <row r="262" spans="1:10" ht="15" customHeight="1">
      <c r="A262" s="1">
        <v>4</v>
      </c>
      <c r="B262" s="2" t="s">
        <v>619</v>
      </c>
      <c r="C262" s="1" t="s">
        <v>1</v>
      </c>
      <c r="D262" s="2" t="s">
        <v>620</v>
      </c>
      <c r="E262" s="3">
        <v>540458.51</v>
      </c>
      <c r="F262" s="4"/>
      <c r="G262" s="3">
        <v>1606186.69</v>
      </c>
      <c r="H262" s="3">
        <v>1532613.1</v>
      </c>
      <c r="I262" s="3">
        <v>614032.1</v>
      </c>
      <c r="J262" s="4"/>
    </row>
    <row r="263" spans="1:10" ht="15" customHeight="1">
      <c r="A263" s="1">
        <v>6</v>
      </c>
      <c r="B263" s="2" t="s">
        <v>621</v>
      </c>
      <c r="C263" s="1" t="s">
        <v>622</v>
      </c>
      <c r="D263" s="2" t="s">
        <v>623</v>
      </c>
      <c r="E263" s="3">
        <v>367169.71</v>
      </c>
      <c r="F263" s="4"/>
      <c r="G263" s="3">
        <v>1149589.1299999999</v>
      </c>
      <c r="H263" s="3">
        <v>1105296.42</v>
      </c>
      <c r="I263" s="3">
        <v>411462.42</v>
      </c>
      <c r="J263" s="4"/>
    </row>
    <row r="264" spans="1:10" ht="15" customHeight="1">
      <c r="A264" s="1">
        <v>6</v>
      </c>
      <c r="B264" s="2" t="s">
        <v>624</v>
      </c>
      <c r="C264" s="1" t="s">
        <v>625</v>
      </c>
      <c r="D264" s="2" t="s">
        <v>626</v>
      </c>
      <c r="E264" s="3">
        <v>173288.8</v>
      </c>
      <c r="F264" s="4"/>
      <c r="G264" s="3">
        <v>456597.56</v>
      </c>
      <c r="H264" s="3">
        <v>427316.68</v>
      </c>
      <c r="I264" s="3">
        <v>202569.68</v>
      </c>
      <c r="J264" s="4"/>
    </row>
    <row r="265" spans="1:10" ht="15" customHeight="1">
      <c r="A265" s="1">
        <v>3</v>
      </c>
      <c r="B265" s="2" t="s">
        <v>627</v>
      </c>
      <c r="C265" s="1" t="s">
        <v>1</v>
      </c>
      <c r="D265" s="2" t="s">
        <v>628</v>
      </c>
      <c r="E265" s="3">
        <v>10310671.300000001</v>
      </c>
      <c r="F265" s="4"/>
      <c r="G265" s="3">
        <v>43508883.229999997</v>
      </c>
      <c r="H265" s="3">
        <v>40332440.350000001</v>
      </c>
      <c r="I265" s="3">
        <v>13487114.18</v>
      </c>
      <c r="J265" s="4"/>
    </row>
    <row r="266" spans="1:10" ht="15" customHeight="1">
      <c r="A266" s="1">
        <v>4</v>
      </c>
      <c r="B266" s="2" t="s">
        <v>629</v>
      </c>
      <c r="C266" s="1" t="s">
        <v>1</v>
      </c>
      <c r="D266" s="2" t="s">
        <v>630</v>
      </c>
      <c r="E266" s="3">
        <v>10310671.300000001</v>
      </c>
      <c r="F266" s="4"/>
      <c r="G266" s="3">
        <v>43508883.229999997</v>
      </c>
      <c r="H266" s="3">
        <v>40332440.350000001</v>
      </c>
      <c r="I266" s="3">
        <v>13487114.18</v>
      </c>
      <c r="J266" s="4"/>
    </row>
    <row r="267" spans="1:10" ht="15" customHeight="1">
      <c r="A267" s="1">
        <v>6</v>
      </c>
      <c r="B267" s="2" t="s">
        <v>631</v>
      </c>
      <c r="C267" s="1" t="s">
        <v>632</v>
      </c>
      <c r="D267" s="2" t="s">
        <v>633</v>
      </c>
      <c r="E267" s="3">
        <v>3468.07</v>
      </c>
      <c r="F267" s="4"/>
      <c r="G267" s="3">
        <v>45916.18</v>
      </c>
      <c r="H267" s="3">
        <v>44287.5</v>
      </c>
      <c r="I267" s="3">
        <v>5096.75</v>
      </c>
      <c r="J267" s="4"/>
    </row>
    <row r="268" spans="1:10" ht="15" customHeight="1">
      <c r="A268" s="1">
        <v>6</v>
      </c>
      <c r="B268" s="2" t="s">
        <v>634</v>
      </c>
      <c r="C268" s="1" t="s">
        <v>635</v>
      </c>
      <c r="D268" s="2" t="s">
        <v>636</v>
      </c>
      <c r="E268" s="3">
        <v>4396025.99</v>
      </c>
      <c r="F268" s="4"/>
      <c r="G268" s="3">
        <v>19442917.93</v>
      </c>
      <c r="H268" s="3">
        <v>16847482.920000002</v>
      </c>
      <c r="I268" s="3">
        <v>6991461</v>
      </c>
      <c r="J268" s="4"/>
    </row>
    <row r="269" spans="1:10" ht="15" customHeight="1">
      <c r="A269" s="1">
        <v>6</v>
      </c>
      <c r="B269" s="2" t="s">
        <v>637</v>
      </c>
      <c r="C269" s="1" t="s">
        <v>638</v>
      </c>
      <c r="D269" s="2" t="s">
        <v>639</v>
      </c>
      <c r="E269" s="3">
        <v>1540941.4</v>
      </c>
      <c r="F269" s="4"/>
      <c r="G269" s="3">
        <v>6517723.5700000003</v>
      </c>
      <c r="H269" s="3">
        <v>5583151.1799999997</v>
      </c>
      <c r="I269" s="3">
        <v>2475513.79</v>
      </c>
      <c r="J269" s="4"/>
    </row>
    <row r="270" spans="1:10" ht="15" customHeight="1">
      <c r="A270" s="1">
        <v>6</v>
      </c>
      <c r="B270" s="2" t="s">
        <v>640</v>
      </c>
      <c r="C270" s="1" t="s">
        <v>641</v>
      </c>
      <c r="D270" s="2" t="s">
        <v>642</v>
      </c>
      <c r="E270" s="3">
        <v>3379818.12</v>
      </c>
      <c r="F270" s="4"/>
      <c r="G270" s="3">
        <v>14715270.029999999</v>
      </c>
      <c r="H270" s="3">
        <v>15238666.99</v>
      </c>
      <c r="I270" s="3">
        <v>2856421.16</v>
      </c>
      <c r="J270" s="4"/>
    </row>
    <row r="271" spans="1:10" ht="15" customHeight="1">
      <c r="A271" s="1">
        <v>6</v>
      </c>
      <c r="B271" s="2" t="s">
        <v>643</v>
      </c>
      <c r="C271" s="1" t="s">
        <v>644</v>
      </c>
      <c r="D271" s="2" t="s">
        <v>645</v>
      </c>
      <c r="E271" s="3">
        <v>70220.460000000006</v>
      </c>
      <c r="F271" s="4"/>
      <c r="G271" s="3">
        <v>237274.84</v>
      </c>
      <c r="H271" s="3">
        <v>193890.13</v>
      </c>
      <c r="I271" s="3">
        <v>113605.17</v>
      </c>
      <c r="J271" s="4"/>
    </row>
    <row r="272" spans="1:10" ht="15" customHeight="1">
      <c r="A272" s="1">
        <v>6</v>
      </c>
      <c r="B272" s="2" t="s">
        <v>646</v>
      </c>
      <c r="C272" s="1" t="s">
        <v>647</v>
      </c>
      <c r="D272" s="2" t="s">
        <v>648</v>
      </c>
      <c r="E272" s="3">
        <v>506578.74</v>
      </c>
      <c r="F272" s="4"/>
      <c r="G272" s="3">
        <v>1100330.8500000001</v>
      </c>
      <c r="H272" s="3">
        <v>1359647.1</v>
      </c>
      <c r="I272" s="3">
        <v>247262.49</v>
      </c>
      <c r="J272" s="4"/>
    </row>
    <row r="273" spans="1:10" ht="15" customHeight="1">
      <c r="A273" s="1">
        <v>6</v>
      </c>
      <c r="B273" s="2" t="s">
        <v>649</v>
      </c>
      <c r="C273" s="1" t="s">
        <v>650</v>
      </c>
      <c r="D273" s="2" t="s">
        <v>651</v>
      </c>
      <c r="E273" s="3">
        <v>413618.52</v>
      </c>
      <c r="F273" s="4"/>
      <c r="G273" s="3">
        <v>1449449.83</v>
      </c>
      <c r="H273" s="3">
        <v>1065314.53</v>
      </c>
      <c r="I273" s="3">
        <v>797753.82</v>
      </c>
      <c r="J273" s="4"/>
    </row>
    <row r="274" spans="1:10" ht="15" customHeight="1">
      <c r="A274" s="1">
        <v>3</v>
      </c>
      <c r="B274" s="2" t="s">
        <v>652</v>
      </c>
      <c r="C274" s="1" t="s">
        <v>1</v>
      </c>
      <c r="D274" s="2" t="s">
        <v>653</v>
      </c>
      <c r="E274" s="3">
        <v>30617363.100000001</v>
      </c>
      <c r="F274" s="4"/>
      <c r="G274" s="3">
        <v>104857370.55</v>
      </c>
      <c r="H274" s="3">
        <v>106314242.25</v>
      </c>
      <c r="I274" s="3">
        <v>29160491.399999999</v>
      </c>
      <c r="J274" s="4"/>
    </row>
    <row r="275" spans="1:10" ht="15" customHeight="1">
      <c r="A275" s="1">
        <v>4</v>
      </c>
      <c r="B275" s="2" t="s">
        <v>654</v>
      </c>
      <c r="C275" s="1" t="s">
        <v>1</v>
      </c>
      <c r="D275" s="2" t="s">
        <v>655</v>
      </c>
      <c r="E275" s="3">
        <v>30617363.100000001</v>
      </c>
      <c r="F275" s="4"/>
      <c r="G275" s="3">
        <v>104857370.55</v>
      </c>
      <c r="H275" s="3">
        <v>106314242.25</v>
      </c>
      <c r="I275" s="3">
        <v>29160491.399999999</v>
      </c>
      <c r="J275" s="4"/>
    </row>
    <row r="276" spans="1:10" ht="15" customHeight="1">
      <c r="A276" s="1">
        <v>5</v>
      </c>
      <c r="B276" s="2" t="s">
        <v>656</v>
      </c>
      <c r="C276" s="1" t="s">
        <v>1</v>
      </c>
      <c r="D276" s="2" t="s">
        <v>657</v>
      </c>
      <c r="E276" s="3">
        <v>10014760.92</v>
      </c>
      <c r="F276" s="4"/>
      <c r="G276" s="3">
        <v>103105518.12</v>
      </c>
      <c r="H276" s="3">
        <v>104665378.19</v>
      </c>
      <c r="I276" s="3">
        <v>8454900.8499999996</v>
      </c>
      <c r="J276" s="4"/>
    </row>
    <row r="277" spans="1:10" ht="15" customHeight="1">
      <c r="A277" s="1">
        <v>6</v>
      </c>
      <c r="B277" s="2" t="s">
        <v>658</v>
      </c>
      <c r="C277" s="1" t="s">
        <v>659</v>
      </c>
      <c r="D277" s="2" t="s">
        <v>660</v>
      </c>
      <c r="E277" s="3">
        <v>66425.919999999998</v>
      </c>
      <c r="F277" s="4"/>
      <c r="G277" s="3">
        <v>194254.67</v>
      </c>
      <c r="H277" s="3">
        <v>245014.69</v>
      </c>
      <c r="I277" s="3">
        <v>15665.9</v>
      </c>
      <c r="J277" s="4"/>
    </row>
    <row r="278" spans="1:10" ht="15" customHeight="1">
      <c r="A278" s="1">
        <v>6</v>
      </c>
      <c r="B278" s="2" t="s">
        <v>661</v>
      </c>
      <c r="C278" s="1" t="s">
        <v>662</v>
      </c>
      <c r="D278" s="2" t="s">
        <v>663</v>
      </c>
      <c r="E278" s="3">
        <v>2491946.08</v>
      </c>
      <c r="F278" s="4"/>
      <c r="G278" s="3">
        <v>59523334.939999998</v>
      </c>
      <c r="H278" s="3">
        <v>61414935.939999998</v>
      </c>
      <c r="I278" s="3">
        <v>600345.07999999996</v>
      </c>
      <c r="J278" s="4"/>
    </row>
    <row r="279" spans="1:10" ht="15" customHeight="1">
      <c r="A279" s="1">
        <v>6</v>
      </c>
      <c r="B279" s="2" t="s">
        <v>664</v>
      </c>
      <c r="C279" s="1" t="s">
        <v>665</v>
      </c>
      <c r="D279" s="2" t="s">
        <v>666</v>
      </c>
      <c r="E279" s="3">
        <v>2228430.17</v>
      </c>
      <c r="F279" s="4"/>
      <c r="G279" s="3">
        <v>14008825.470000001</v>
      </c>
      <c r="H279" s="3">
        <v>13301330.869999999</v>
      </c>
      <c r="I279" s="3">
        <v>2935924.77</v>
      </c>
      <c r="J279" s="4"/>
    </row>
    <row r="280" spans="1:10" ht="15" customHeight="1">
      <c r="A280" s="1">
        <v>6</v>
      </c>
      <c r="B280" s="2" t="s">
        <v>667</v>
      </c>
      <c r="C280" s="1" t="s">
        <v>668</v>
      </c>
      <c r="D280" s="2" t="s">
        <v>669</v>
      </c>
      <c r="E280" s="3">
        <v>447687.31</v>
      </c>
      <c r="F280" s="4"/>
      <c r="G280" s="3">
        <v>3120747.58</v>
      </c>
      <c r="H280" s="3">
        <v>2883281.96</v>
      </c>
      <c r="I280" s="3">
        <v>685152.93</v>
      </c>
      <c r="J280" s="4"/>
    </row>
    <row r="281" spans="1:10" ht="15" customHeight="1">
      <c r="A281" s="1">
        <v>6</v>
      </c>
      <c r="B281" s="2" t="s">
        <v>670</v>
      </c>
      <c r="C281" s="1" t="s">
        <v>671</v>
      </c>
      <c r="D281" s="2" t="s">
        <v>672</v>
      </c>
      <c r="E281" s="3">
        <v>1810762</v>
      </c>
      <c r="F281" s="4"/>
      <c r="G281" s="3">
        <v>15817390.91</v>
      </c>
      <c r="H281" s="3">
        <v>15313479.35</v>
      </c>
      <c r="I281" s="3">
        <v>2314673.56</v>
      </c>
      <c r="J281" s="4"/>
    </row>
    <row r="282" spans="1:10" ht="15" customHeight="1">
      <c r="A282" s="1">
        <v>6</v>
      </c>
      <c r="B282" s="2" t="s">
        <v>673</v>
      </c>
      <c r="C282" s="1" t="s">
        <v>674</v>
      </c>
      <c r="D282" s="2" t="s">
        <v>675</v>
      </c>
      <c r="E282" s="3">
        <v>726034.19</v>
      </c>
      <c r="F282" s="4"/>
      <c r="G282" s="3">
        <v>2201335.2200000002</v>
      </c>
      <c r="H282" s="3">
        <v>2400894.61</v>
      </c>
      <c r="I282" s="3">
        <v>526474.80000000005</v>
      </c>
      <c r="J282" s="4"/>
    </row>
    <row r="283" spans="1:10" ht="15" customHeight="1">
      <c r="A283" s="1">
        <v>6</v>
      </c>
      <c r="B283" s="2" t="s">
        <v>676</v>
      </c>
      <c r="C283" s="1" t="s">
        <v>677</v>
      </c>
      <c r="D283" s="2" t="s">
        <v>678</v>
      </c>
      <c r="E283" s="3">
        <v>2243475.25</v>
      </c>
      <c r="F283" s="4"/>
      <c r="G283" s="3">
        <v>8239629.3300000001</v>
      </c>
      <c r="H283" s="3">
        <v>9106440.7699999996</v>
      </c>
      <c r="I283" s="3">
        <v>1376663.81</v>
      </c>
      <c r="J283" s="4"/>
    </row>
    <row r="284" spans="1:10" ht="15" customHeight="1">
      <c r="A284" s="1">
        <v>5</v>
      </c>
      <c r="B284" s="2" t="s">
        <v>679</v>
      </c>
      <c r="C284" s="1" t="s">
        <v>1</v>
      </c>
      <c r="D284" s="2" t="s">
        <v>680</v>
      </c>
      <c r="E284" s="3">
        <v>20602602.18</v>
      </c>
      <c r="F284" s="4"/>
      <c r="G284" s="3">
        <v>1751852.43</v>
      </c>
      <c r="H284" s="3">
        <v>1648864.06</v>
      </c>
      <c r="I284" s="3">
        <v>20705590.550000001</v>
      </c>
      <c r="J284" s="4"/>
    </row>
    <row r="285" spans="1:10" ht="15" customHeight="1">
      <c r="A285" s="1">
        <v>6</v>
      </c>
      <c r="B285" s="2" t="s">
        <v>681</v>
      </c>
      <c r="C285" s="1" t="s">
        <v>682</v>
      </c>
      <c r="D285" s="2" t="s">
        <v>683</v>
      </c>
      <c r="E285" s="3">
        <v>2211.8000000000002</v>
      </c>
      <c r="F285" s="4"/>
      <c r="G285" s="3">
        <v>35898.47</v>
      </c>
      <c r="H285" s="3">
        <v>37631.089999999997</v>
      </c>
      <c r="I285" s="3">
        <v>479.18</v>
      </c>
      <c r="J285" s="4"/>
    </row>
    <row r="286" spans="1:10" ht="15" customHeight="1">
      <c r="A286" s="1">
        <v>6</v>
      </c>
      <c r="B286" s="2" t="s">
        <v>684</v>
      </c>
      <c r="C286" s="1" t="s">
        <v>685</v>
      </c>
      <c r="D286" s="2" t="s">
        <v>663</v>
      </c>
      <c r="E286" s="3">
        <v>16369012.550000001</v>
      </c>
      <c r="F286" s="4"/>
      <c r="G286" s="3">
        <v>1438129.94</v>
      </c>
      <c r="H286" s="3">
        <v>1312568.97</v>
      </c>
      <c r="I286" s="3">
        <v>16494573.52</v>
      </c>
      <c r="J286" s="4"/>
    </row>
    <row r="287" spans="1:10" ht="15" customHeight="1">
      <c r="A287" s="1">
        <v>6</v>
      </c>
      <c r="B287" s="2" t="s">
        <v>686</v>
      </c>
      <c r="C287" s="1" t="s">
        <v>687</v>
      </c>
      <c r="D287" s="2" t="s">
        <v>688</v>
      </c>
      <c r="E287" s="3">
        <v>1730078.1</v>
      </c>
      <c r="F287" s="4"/>
      <c r="G287" s="3">
        <v>85011.38</v>
      </c>
      <c r="H287" s="3">
        <v>94654.97</v>
      </c>
      <c r="I287" s="3">
        <v>1720434.51</v>
      </c>
      <c r="J287" s="4"/>
    </row>
    <row r="288" spans="1:10" ht="15" customHeight="1">
      <c r="A288" s="1">
        <v>6</v>
      </c>
      <c r="B288" s="2" t="s">
        <v>689</v>
      </c>
      <c r="C288" s="1" t="s">
        <v>690</v>
      </c>
      <c r="D288" s="2" t="s">
        <v>669</v>
      </c>
      <c r="E288" s="3">
        <v>124261.39</v>
      </c>
      <c r="F288" s="4"/>
      <c r="G288" s="3">
        <v>114533.21</v>
      </c>
      <c r="H288" s="3">
        <v>126689.81</v>
      </c>
      <c r="I288" s="3">
        <v>112104.79</v>
      </c>
      <c r="J288" s="4"/>
    </row>
    <row r="289" spans="1:10" ht="15" customHeight="1">
      <c r="A289" s="1">
        <v>6</v>
      </c>
      <c r="B289" s="2" t="s">
        <v>2298</v>
      </c>
      <c r="C289" s="1" t="s">
        <v>2299</v>
      </c>
      <c r="D289" s="2" t="s">
        <v>675</v>
      </c>
      <c r="E289" s="3">
        <v>0</v>
      </c>
      <c r="F289" s="4"/>
      <c r="G289" s="3">
        <v>26189.65</v>
      </c>
      <c r="H289" s="3">
        <v>25229.439999999999</v>
      </c>
      <c r="I289" s="3">
        <v>960.21</v>
      </c>
      <c r="J289" s="4"/>
    </row>
    <row r="290" spans="1:10" ht="15" customHeight="1">
      <c r="A290" s="1">
        <v>6</v>
      </c>
      <c r="B290" s="2" t="s">
        <v>691</v>
      </c>
      <c r="C290" s="1" t="s">
        <v>692</v>
      </c>
      <c r="D290" s="2" t="s">
        <v>693</v>
      </c>
      <c r="E290" s="3">
        <v>2377038.34</v>
      </c>
      <c r="F290" s="4"/>
      <c r="G290" s="3">
        <v>0</v>
      </c>
      <c r="H290" s="3">
        <v>0</v>
      </c>
      <c r="I290" s="3">
        <v>2377038.34</v>
      </c>
      <c r="J290" s="4"/>
    </row>
    <row r="291" spans="1:10" ht="15" customHeight="1">
      <c r="A291" s="1">
        <v>3</v>
      </c>
      <c r="B291" s="2" t="s">
        <v>694</v>
      </c>
      <c r="C291" s="1" t="s">
        <v>1</v>
      </c>
      <c r="D291" s="2" t="s">
        <v>695</v>
      </c>
      <c r="E291" s="3">
        <v>15873427.460000001</v>
      </c>
      <c r="F291" s="4"/>
      <c r="G291" s="3">
        <v>59247497.280000001</v>
      </c>
      <c r="H291" s="3">
        <v>58165611.210000001</v>
      </c>
      <c r="I291" s="3">
        <v>16955313.530000001</v>
      </c>
      <c r="J291" s="4"/>
    </row>
    <row r="292" spans="1:10" ht="15" customHeight="1">
      <c r="A292" s="1">
        <v>4</v>
      </c>
      <c r="B292" s="2" t="s">
        <v>696</v>
      </c>
      <c r="C292" s="1" t="s">
        <v>1</v>
      </c>
      <c r="D292" s="2" t="s">
        <v>697</v>
      </c>
      <c r="E292" s="3">
        <v>15873427.460000001</v>
      </c>
      <c r="F292" s="4"/>
      <c r="G292" s="3">
        <v>59247497.280000001</v>
      </c>
      <c r="H292" s="3">
        <v>58165611.210000001</v>
      </c>
      <c r="I292" s="3">
        <v>16955313.530000001</v>
      </c>
      <c r="J292" s="4"/>
    </row>
    <row r="293" spans="1:10" ht="15" customHeight="1">
      <c r="A293" s="1">
        <v>5</v>
      </c>
      <c r="B293" s="2" t="s">
        <v>698</v>
      </c>
      <c r="C293" s="1" t="s">
        <v>1</v>
      </c>
      <c r="D293" s="2" t="s">
        <v>657</v>
      </c>
      <c r="E293" s="3">
        <v>11699972.449999999</v>
      </c>
      <c r="F293" s="4"/>
      <c r="G293" s="3">
        <v>53550064.890000001</v>
      </c>
      <c r="H293" s="3">
        <v>51122537.32</v>
      </c>
      <c r="I293" s="3">
        <v>14127500.02</v>
      </c>
      <c r="J293" s="4"/>
    </row>
    <row r="294" spans="1:10" ht="15" customHeight="1">
      <c r="A294" s="1">
        <v>6</v>
      </c>
      <c r="B294" s="2" t="s">
        <v>699</v>
      </c>
      <c r="C294" s="1" t="s">
        <v>700</v>
      </c>
      <c r="D294" s="2" t="s">
        <v>701</v>
      </c>
      <c r="E294" s="3">
        <v>92665.54</v>
      </c>
      <c r="F294" s="4"/>
      <c r="G294" s="3">
        <v>394227.61</v>
      </c>
      <c r="H294" s="3">
        <v>428307.95</v>
      </c>
      <c r="I294" s="3">
        <v>58585.2</v>
      </c>
      <c r="J294" s="4"/>
    </row>
    <row r="295" spans="1:10" ht="15" customHeight="1">
      <c r="A295" s="1">
        <v>6</v>
      </c>
      <c r="B295" s="2" t="s">
        <v>702</v>
      </c>
      <c r="C295" s="1" t="s">
        <v>703</v>
      </c>
      <c r="D295" s="2" t="s">
        <v>704</v>
      </c>
      <c r="E295" s="3">
        <v>8288446.9299999997</v>
      </c>
      <c r="F295" s="4"/>
      <c r="G295" s="3">
        <v>37972636.329999998</v>
      </c>
      <c r="H295" s="3">
        <v>35783539.969999999</v>
      </c>
      <c r="I295" s="3">
        <v>10477543.289999999</v>
      </c>
      <c r="J295" s="4"/>
    </row>
    <row r="296" spans="1:10" ht="15" customHeight="1">
      <c r="A296" s="1">
        <v>6</v>
      </c>
      <c r="B296" s="2" t="s">
        <v>705</v>
      </c>
      <c r="C296" s="1" t="s">
        <v>706</v>
      </c>
      <c r="D296" s="2" t="s">
        <v>707</v>
      </c>
      <c r="E296" s="3">
        <v>1059698.52</v>
      </c>
      <c r="F296" s="4"/>
      <c r="G296" s="3">
        <v>4578792.0999999996</v>
      </c>
      <c r="H296" s="3">
        <v>4280927.05</v>
      </c>
      <c r="I296" s="3">
        <v>1357563.57</v>
      </c>
      <c r="J296" s="4"/>
    </row>
    <row r="297" spans="1:10" ht="15" customHeight="1">
      <c r="A297" s="1">
        <v>6</v>
      </c>
      <c r="B297" s="2" t="s">
        <v>708</v>
      </c>
      <c r="C297" s="1" t="s">
        <v>709</v>
      </c>
      <c r="D297" s="2" t="s">
        <v>710</v>
      </c>
      <c r="E297" s="3">
        <v>259363.61</v>
      </c>
      <c r="F297" s="4"/>
      <c r="G297" s="3">
        <v>1858818.46</v>
      </c>
      <c r="H297" s="3">
        <v>1837014.19</v>
      </c>
      <c r="I297" s="3">
        <v>281167.88</v>
      </c>
      <c r="J297" s="4"/>
    </row>
    <row r="298" spans="1:10" ht="15" customHeight="1">
      <c r="A298" s="1">
        <v>6</v>
      </c>
      <c r="B298" s="2" t="s">
        <v>711</v>
      </c>
      <c r="C298" s="1" t="s">
        <v>712</v>
      </c>
      <c r="D298" s="2" t="s">
        <v>713</v>
      </c>
      <c r="E298" s="3">
        <v>632516.27</v>
      </c>
      <c r="F298" s="4"/>
      <c r="G298" s="3">
        <v>3013611.37</v>
      </c>
      <c r="H298" s="3">
        <v>2756215.03</v>
      </c>
      <c r="I298" s="3">
        <v>889912.61</v>
      </c>
      <c r="J298" s="4"/>
    </row>
    <row r="299" spans="1:10" ht="15" customHeight="1">
      <c r="A299" s="1">
        <v>6</v>
      </c>
      <c r="B299" s="2" t="s">
        <v>714</v>
      </c>
      <c r="C299" s="1" t="s">
        <v>715</v>
      </c>
      <c r="D299" s="2" t="s">
        <v>716</v>
      </c>
      <c r="E299" s="3">
        <v>607716.01</v>
      </c>
      <c r="F299" s="4"/>
      <c r="G299" s="3">
        <v>2044388.5</v>
      </c>
      <c r="H299" s="3">
        <v>2217656.41</v>
      </c>
      <c r="I299" s="3">
        <v>434448.1</v>
      </c>
      <c r="J299" s="4"/>
    </row>
    <row r="300" spans="1:10" ht="15" customHeight="1">
      <c r="A300" s="1">
        <v>6</v>
      </c>
      <c r="B300" s="2" t="s">
        <v>717</v>
      </c>
      <c r="C300" s="1" t="s">
        <v>718</v>
      </c>
      <c r="D300" s="2" t="s">
        <v>719</v>
      </c>
      <c r="E300" s="3">
        <v>759565.57</v>
      </c>
      <c r="F300" s="4"/>
      <c r="G300" s="3">
        <v>3687590.52</v>
      </c>
      <c r="H300" s="3">
        <v>3818876.72</v>
      </c>
      <c r="I300" s="3">
        <v>628279.37</v>
      </c>
      <c r="J300" s="4"/>
    </row>
    <row r="301" spans="1:10" ht="15" customHeight="1">
      <c r="A301" s="1">
        <v>5</v>
      </c>
      <c r="B301" s="2" t="s">
        <v>720</v>
      </c>
      <c r="C301" s="1" t="s">
        <v>1</v>
      </c>
      <c r="D301" s="2" t="s">
        <v>680</v>
      </c>
      <c r="E301" s="3">
        <v>4173455.01</v>
      </c>
      <c r="F301" s="4"/>
      <c r="G301" s="3">
        <v>5697432.3899999997</v>
      </c>
      <c r="H301" s="3">
        <v>7043073.8899999997</v>
      </c>
      <c r="I301" s="3">
        <v>2827813.51</v>
      </c>
      <c r="J301" s="4"/>
    </row>
    <row r="302" spans="1:10" ht="15" customHeight="1">
      <c r="A302" s="1">
        <v>6</v>
      </c>
      <c r="B302" s="2" t="s">
        <v>721</v>
      </c>
      <c r="C302" s="1" t="s">
        <v>722</v>
      </c>
      <c r="D302" s="2" t="s">
        <v>701</v>
      </c>
      <c r="E302" s="3">
        <v>53003.13</v>
      </c>
      <c r="F302" s="4"/>
      <c r="G302" s="3">
        <v>179128.29</v>
      </c>
      <c r="H302" s="3">
        <v>191446.53</v>
      </c>
      <c r="I302" s="3">
        <v>40684.89</v>
      </c>
      <c r="J302" s="4"/>
    </row>
    <row r="303" spans="1:10" ht="15" customHeight="1">
      <c r="A303" s="1">
        <v>6</v>
      </c>
      <c r="B303" s="2" t="s">
        <v>723</v>
      </c>
      <c r="C303" s="1" t="s">
        <v>724</v>
      </c>
      <c r="D303" s="2" t="s">
        <v>725</v>
      </c>
      <c r="E303" s="3">
        <v>3523409.83</v>
      </c>
      <c r="F303" s="4"/>
      <c r="G303" s="3">
        <v>4525298.22</v>
      </c>
      <c r="H303" s="3">
        <v>5797853.04</v>
      </c>
      <c r="I303" s="3">
        <v>2250855.0099999998</v>
      </c>
      <c r="J303" s="4"/>
    </row>
    <row r="304" spans="1:10" ht="15" customHeight="1">
      <c r="A304" s="1">
        <v>6</v>
      </c>
      <c r="B304" s="2" t="s">
        <v>726</v>
      </c>
      <c r="C304" s="1" t="s">
        <v>727</v>
      </c>
      <c r="D304" s="2" t="s">
        <v>728</v>
      </c>
      <c r="E304" s="3">
        <v>255551.03</v>
      </c>
      <c r="F304" s="4"/>
      <c r="G304" s="3">
        <v>322250.90000000002</v>
      </c>
      <c r="H304" s="3">
        <v>422825.75</v>
      </c>
      <c r="I304" s="3">
        <v>154976.18</v>
      </c>
      <c r="J304" s="4"/>
    </row>
    <row r="305" spans="1:10" ht="15" customHeight="1">
      <c r="A305" s="1">
        <v>6</v>
      </c>
      <c r="B305" s="2" t="s">
        <v>729</v>
      </c>
      <c r="C305" s="1" t="s">
        <v>730</v>
      </c>
      <c r="D305" s="2" t="s">
        <v>710</v>
      </c>
      <c r="E305" s="3">
        <v>157828.57</v>
      </c>
      <c r="F305" s="4"/>
      <c r="G305" s="3">
        <v>295039.81</v>
      </c>
      <c r="H305" s="3">
        <v>336468.95</v>
      </c>
      <c r="I305" s="3">
        <v>116399.43</v>
      </c>
      <c r="J305" s="4"/>
    </row>
    <row r="306" spans="1:10" ht="15" customHeight="1">
      <c r="A306" s="1">
        <v>6</v>
      </c>
      <c r="B306" s="2" t="s">
        <v>2300</v>
      </c>
      <c r="C306" s="1" t="s">
        <v>2301</v>
      </c>
      <c r="D306" s="2" t="s">
        <v>716</v>
      </c>
      <c r="E306" s="3">
        <v>0</v>
      </c>
      <c r="F306" s="4"/>
      <c r="G306" s="3">
        <v>84027.76</v>
      </c>
      <c r="H306" s="3">
        <v>52509.77</v>
      </c>
      <c r="I306" s="3">
        <v>31517.99</v>
      </c>
      <c r="J306" s="4"/>
    </row>
    <row r="307" spans="1:10" ht="15" customHeight="1">
      <c r="A307" s="1">
        <v>6</v>
      </c>
      <c r="B307" s="2" t="s">
        <v>2302</v>
      </c>
      <c r="C307" s="1" t="s">
        <v>2303</v>
      </c>
      <c r="D307" s="2" t="s">
        <v>719</v>
      </c>
      <c r="E307" s="3">
        <v>0</v>
      </c>
      <c r="F307" s="4"/>
      <c r="G307" s="3">
        <v>100927.21</v>
      </c>
      <c r="H307" s="3">
        <v>73639.22</v>
      </c>
      <c r="I307" s="3">
        <v>27287.99</v>
      </c>
      <c r="J307" s="4"/>
    </row>
    <row r="308" spans="1:10" ht="15" customHeight="1">
      <c r="A308" s="1">
        <v>6</v>
      </c>
      <c r="B308" s="2" t="s">
        <v>731</v>
      </c>
      <c r="C308" s="1" t="s">
        <v>732</v>
      </c>
      <c r="D308" s="2" t="s">
        <v>733</v>
      </c>
      <c r="E308" s="3">
        <v>162771.01</v>
      </c>
      <c r="F308" s="4"/>
      <c r="G308" s="3">
        <v>0</v>
      </c>
      <c r="H308" s="3">
        <v>0</v>
      </c>
      <c r="I308" s="3">
        <v>162771.01</v>
      </c>
      <c r="J308" s="4"/>
    </row>
    <row r="309" spans="1:10" ht="15" customHeight="1">
      <c r="A309" s="1">
        <v>6</v>
      </c>
      <c r="B309" s="2" t="s">
        <v>734</v>
      </c>
      <c r="C309" s="1" t="s">
        <v>735</v>
      </c>
      <c r="D309" s="2" t="s">
        <v>713</v>
      </c>
      <c r="E309" s="3">
        <v>20891.439999999999</v>
      </c>
      <c r="F309" s="4"/>
      <c r="G309" s="3">
        <v>190760.2</v>
      </c>
      <c r="H309" s="3">
        <v>168330.63</v>
      </c>
      <c r="I309" s="3">
        <v>43321.01</v>
      </c>
      <c r="J309" s="4"/>
    </row>
    <row r="310" spans="1:10" ht="15" customHeight="1">
      <c r="A310" s="1">
        <v>3</v>
      </c>
      <c r="B310" s="2" t="s">
        <v>736</v>
      </c>
      <c r="C310" s="1" t="s">
        <v>1</v>
      </c>
      <c r="D310" s="2" t="s">
        <v>737</v>
      </c>
      <c r="E310" s="3">
        <v>1784285.54</v>
      </c>
      <c r="F310" s="4"/>
      <c r="G310" s="3">
        <v>9063091.3599999994</v>
      </c>
      <c r="H310" s="3">
        <v>8423788.0199999996</v>
      </c>
      <c r="I310" s="3">
        <v>2423588.88</v>
      </c>
      <c r="J310" s="4"/>
    </row>
    <row r="311" spans="1:10" ht="15" customHeight="1">
      <c r="A311" s="1">
        <v>4</v>
      </c>
      <c r="B311" s="2" t="s">
        <v>738</v>
      </c>
      <c r="C311" s="1" t="s">
        <v>1</v>
      </c>
      <c r="D311" s="2" t="s">
        <v>739</v>
      </c>
      <c r="E311" s="3">
        <v>1784285.54</v>
      </c>
      <c r="F311" s="4"/>
      <c r="G311" s="3">
        <v>9063091.3599999994</v>
      </c>
      <c r="H311" s="3">
        <v>8423788.0199999996</v>
      </c>
      <c r="I311" s="3">
        <v>2423588.88</v>
      </c>
      <c r="J311" s="4"/>
    </row>
    <row r="312" spans="1:10" ht="15" customHeight="1">
      <c r="A312" s="1">
        <v>5</v>
      </c>
      <c r="B312" s="2" t="s">
        <v>740</v>
      </c>
      <c r="C312" s="1" t="s">
        <v>1</v>
      </c>
      <c r="D312" s="2" t="s">
        <v>657</v>
      </c>
      <c r="E312" s="3">
        <v>557451.9</v>
      </c>
      <c r="F312" s="4"/>
      <c r="G312" s="3">
        <v>5345215.84</v>
      </c>
      <c r="H312" s="3">
        <v>4422308.88</v>
      </c>
      <c r="I312" s="3">
        <v>1480358.86</v>
      </c>
      <c r="J312" s="4"/>
    </row>
    <row r="313" spans="1:10" ht="15" customHeight="1">
      <c r="A313" s="1">
        <v>6</v>
      </c>
      <c r="B313" s="2" t="s">
        <v>741</v>
      </c>
      <c r="C313" s="1" t="s">
        <v>742</v>
      </c>
      <c r="D313" s="2" t="s">
        <v>743</v>
      </c>
      <c r="E313" s="3">
        <v>16043.18</v>
      </c>
      <c r="F313" s="4"/>
      <c r="G313" s="3">
        <v>152384.6</v>
      </c>
      <c r="H313" s="3">
        <v>152802.20000000001</v>
      </c>
      <c r="I313" s="3">
        <v>15625.58</v>
      </c>
      <c r="J313" s="4"/>
    </row>
    <row r="314" spans="1:10" ht="15" customHeight="1">
      <c r="A314" s="1">
        <v>6</v>
      </c>
      <c r="B314" s="2" t="s">
        <v>744</v>
      </c>
      <c r="C314" s="1" t="s">
        <v>745</v>
      </c>
      <c r="D314" s="2" t="s">
        <v>746</v>
      </c>
      <c r="E314" s="3">
        <v>391365.98</v>
      </c>
      <c r="F314" s="4"/>
      <c r="G314" s="3">
        <v>3674580.43</v>
      </c>
      <c r="H314" s="3">
        <v>3159286.84</v>
      </c>
      <c r="I314" s="3">
        <v>906659.57</v>
      </c>
      <c r="J314" s="4"/>
    </row>
    <row r="315" spans="1:10" ht="15" customHeight="1">
      <c r="A315" s="1">
        <v>6</v>
      </c>
      <c r="B315" s="2" t="s">
        <v>747</v>
      </c>
      <c r="C315" s="1" t="s">
        <v>748</v>
      </c>
      <c r="D315" s="2" t="s">
        <v>749</v>
      </c>
      <c r="E315" s="3">
        <v>20170.39</v>
      </c>
      <c r="F315" s="4"/>
      <c r="G315" s="3">
        <v>422082.25</v>
      </c>
      <c r="H315" s="3">
        <v>211626.54</v>
      </c>
      <c r="I315" s="3">
        <v>230626.1</v>
      </c>
      <c r="J315" s="4"/>
    </row>
    <row r="316" spans="1:10" ht="15" customHeight="1">
      <c r="A316" s="1">
        <v>6</v>
      </c>
      <c r="B316" s="2" t="s">
        <v>750</v>
      </c>
      <c r="C316" s="1" t="s">
        <v>751</v>
      </c>
      <c r="D316" s="2" t="s">
        <v>752</v>
      </c>
      <c r="E316" s="3">
        <v>20533.82</v>
      </c>
      <c r="F316" s="4"/>
      <c r="G316" s="3">
        <v>62671.99</v>
      </c>
      <c r="H316" s="3">
        <v>64096.04</v>
      </c>
      <c r="I316" s="3">
        <v>19109.77</v>
      </c>
      <c r="J316" s="4"/>
    </row>
    <row r="317" spans="1:10" ht="15" customHeight="1">
      <c r="A317" s="1">
        <v>6</v>
      </c>
      <c r="B317" s="2" t="s">
        <v>2304</v>
      </c>
      <c r="C317" s="1" t="s">
        <v>2305</v>
      </c>
      <c r="D317" s="2" t="s">
        <v>770</v>
      </c>
      <c r="E317" s="3">
        <v>0</v>
      </c>
      <c r="F317" s="4"/>
      <c r="G317" s="3">
        <v>91159.51</v>
      </c>
      <c r="H317" s="3">
        <v>50419.12</v>
      </c>
      <c r="I317" s="3">
        <v>40740.39</v>
      </c>
      <c r="J317" s="4"/>
    </row>
    <row r="318" spans="1:10" ht="15" customHeight="1">
      <c r="A318" s="1">
        <v>6</v>
      </c>
      <c r="B318" s="2" t="s">
        <v>753</v>
      </c>
      <c r="C318" s="1" t="s">
        <v>754</v>
      </c>
      <c r="D318" s="2" t="s">
        <v>755</v>
      </c>
      <c r="E318" s="3">
        <v>69759.259999999995</v>
      </c>
      <c r="F318" s="4"/>
      <c r="G318" s="3">
        <v>336933.13</v>
      </c>
      <c r="H318" s="3">
        <v>311658.68</v>
      </c>
      <c r="I318" s="3">
        <v>95033.71</v>
      </c>
      <c r="J318" s="4"/>
    </row>
    <row r="319" spans="1:10" ht="15" customHeight="1">
      <c r="A319" s="1">
        <v>6</v>
      </c>
      <c r="B319" s="2" t="s">
        <v>756</v>
      </c>
      <c r="C319" s="1" t="s">
        <v>757</v>
      </c>
      <c r="D319" s="2" t="s">
        <v>758</v>
      </c>
      <c r="E319" s="3">
        <v>39579.269999999997</v>
      </c>
      <c r="F319" s="4"/>
      <c r="G319" s="3">
        <v>605403.93000000005</v>
      </c>
      <c r="H319" s="3">
        <v>472419.46</v>
      </c>
      <c r="I319" s="3">
        <v>172563.74</v>
      </c>
      <c r="J319" s="4"/>
    </row>
    <row r="320" spans="1:10" ht="15" customHeight="1">
      <c r="A320" s="1">
        <v>5</v>
      </c>
      <c r="B320" s="2" t="s">
        <v>759</v>
      </c>
      <c r="C320" s="1" t="s">
        <v>1</v>
      </c>
      <c r="D320" s="2" t="s">
        <v>680</v>
      </c>
      <c r="E320" s="3">
        <v>1226833.6399999999</v>
      </c>
      <c r="F320" s="4"/>
      <c r="G320" s="3">
        <v>3717875.52</v>
      </c>
      <c r="H320" s="3">
        <v>4001479.14</v>
      </c>
      <c r="I320" s="3">
        <v>943230.02</v>
      </c>
      <c r="J320" s="4"/>
    </row>
    <row r="321" spans="1:10" ht="15" customHeight="1">
      <c r="A321" s="1">
        <v>6</v>
      </c>
      <c r="B321" s="2" t="s">
        <v>760</v>
      </c>
      <c r="C321" s="1" t="s">
        <v>761</v>
      </c>
      <c r="D321" s="2" t="s">
        <v>762</v>
      </c>
      <c r="E321" s="3">
        <v>8362.7199999999993</v>
      </c>
      <c r="F321" s="4"/>
      <c r="G321" s="3">
        <v>134480.44</v>
      </c>
      <c r="H321" s="3">
        <v>112917.72</v>
      </c>
      <c r="I321" s="3">
        <v>29925.439999999999</v>
      </c>
      <c r="J321" s="4"/>
    </row>
    <row r="322" spans="1:10" ht="15" customHeight="1">
      <c r="A322" s="1">
        <v>6</v>
      </c>
      <c r="B322" s="2" t="s">
        <v>763</v>
      </c>
      <c r="C322" s="1" t="s">
        <v>764</v>
      </c>
      <c r="D322" s="2" t="s">
        <v>765</v>
      </c>
      <c r="E322" s="3">
        <v>1175898.03</v>
      </c>
      <c r="F322" s="4"/>
      <c r="G322" s="3">
        <v>2919893.26</v>
      </c>
      <c r="H322" s="3">
        <v>3281044.66</v>
      </c>
      <c r="I322" s="3">
        <v>814746.63</v>
      </c>
      <c r="J322" s="4"/>
    </row>
    <row r="323" spans="1:10" ht="15" customHeight="1">
      <c r="A323" s="1">
        <v>6</v>
      </c>
      <c r="B323" s="2" t="s">
        <v>2306</v>
      </c>
      <c r="C323" s="1" t="s">
        <v>2307</v>
      </c>
      <c r="D323" s="2" t="s">
        <v>2308</v>
      </c>
      <c r="E323" s="3">
        <v>0</v>
      </c>
      <c r="F323" s="4"/>
      <c r="G323" s="3">
        <v>119812.41</v>
      </c>
      <c r="H323" s="3">
        <v>115549.39</v>
      </c>
      <c r="I323" s="3">
        <v>4263.0200000000004</v>
      </c>
      <c r="J323" s="4"/>
    </row>
    <row r="324" spans="1:10" ht="15" customHeight="1">
      <c r="A324" s="1">
        <v>6</v>
      </c>
      <c r="B324" s="2" t="s">
        <v>766</v>
      </c>
      <c r="C324" s="1" t="s">
        <v>767</v>
      </c>
      <c r="D324" s="2" t="s">
        <v>752</v>
      </c>
      <c r="E324" s="3">
        <v>21593.599999999999</v>
      </c>
      <c r="F324" s="4"/>
      <c r="G324" s="3">
        <v>202316.96</v>
      </c>
      <c r="H324" s="3">
        <v>220835.6</v>
      </c>
      <c r="I324" s="3">
        <v>3074.96</v>
      </c>
      <c r="J324" s="4"/>
    </row>
    <row r="325" spans="1:10" ht="15" customHeight="1">
      <c r="A325" s="1">
        <v>6</v>
      </c>
      <c r="B325" s="2" t="s">
        <v>2309</v>
      </c>
      <c r="C325" s="1" t="s">
        <v>2310</v>
      </c>
      <c r="D325" s="2" t="s">
        <v>755</v>
      </c>
      <c r="E325" s="3">
        <v>0</v>
      </c>
      <c r="F325" s="4"/>
      <c r="G325" s="3">
        <v>129017.77</v>
      </c>
      <c r="H325" s="3">
        <v>93635.36</v>
      </c>
      <c r="I325" s="3">
        <v>35382.410000000003</v>
      </c>
      <c r="J325" s="4"/>
    </row>
    <row r="326" spans="1:10" ht="15" customHeight="1">
      <c r="A326" s="1">
        <v>6</v>
      </c>
      <c r="B326" s="2" t="s">
        <v>2311</v>
      </c>
      <c r="C326" s="1" t="s">
        <v>2312</v>
      </c>
      <c r="D326" s="2" t="s">
        <v>758</v>
      </c>
      <c r="E326" s="3">
        <v>0</v>
      </c>
      <c r="F326" s="4"/>
      <c r="G326" s="3">
        <v>56541.91</v>
      </c>
      <c r="H326" s="3">
        <v>17037.91</v>
      </c>
      <c r="I326" s="3">
        <v>39504</v>
      </c>
      <c r="J326" s="4"/>
    </row>
    <row r="327" spans="1:10" ht="15" customHeight="1">
      <c r="A327" s="1">
        <v>6</v>
      </c>
      <c r="B327" s="2" t="s">
        <v>768</v>
      </c>
      <c r="C327" s="1" t="s">
        <v>769</v>
      </c>
      <c r="D327" s="2" t="s">
        <v>770</v>
      </c>
      <c r="E327" s="3">
        <v>20979.29</v>
      </c>
      <c r="F327" s="4"/>
      <c r="G327" s="3">
        <v>155812.76999999999</v>
      </c>
      <c r="H327" s="3">
        <v>160458.5</v>
      </c>
      <c r="I327" s="3">
        <v>16333.56</v>
      </c>
      <c r="J327" s="4"/>
    </row>
    <row r="328" spans="1:10" ht="15" customHeight="1">
      <c r="A328" s="1">
        <v>3</v>
      </c>
      <c r="B328" s="2" t="s">
        <v>771</v>
      </c>
      <c r="C328" s="1" t="s">
        <v>1</v>
      </c>
      <c r="D328" s="2" t="s">
        <v>772</v>
      </c>
      <c r="E328" s="3">
        <v>1301231.3400000001</v>
      </c>
      <c r="F328" s="4"/>
      <c r="G328" s="3">
        <v>6037544.4900000002</v>
      </c>
      <c r="H328" s="3">
        <v>5338003.5199999996</v>
      </c>
      <c r="I328" s="3">
        <v>2000772.31</v>
      </c>
      <c r="J328" s="4"/>
    </row>
    <row r="329" spans="1:10" ht="15" customHeight="1">
      <c r="A329" s="1">
        <v>4</v>
      </c>
      <c r="B329" s="2" t="s">
        <v>773</v>
      </c>
      <c r="C329" s="1" t="s">
        <v>1</v>
      </c>
      <c r="D329" s="2" t="s">
        <v>774</v>
      </c>
      <c r="E329" s="3">
        <v>1270525.6599999999</v>
      </c>
      <c r="F329" s="4"/>
      <c r="G329" s="3">
        <v>5913937.2400000002</v>
      </c>
      <c r="H329" s="3">
        <v>5207778.62</v>
      </c>
      <c r="I329" s="3">
        <v>1976684.28</v>
      </c>
      <c r="J329" s="4"/>
    </row>
    <row r="330" spans="1:10" ht="15" customHeight="1">
      <c r="A330" s="1">
        <v>5</v>
      </c>
      <c r="B330" s="2" t="s">
        <v>775</v>
      </c>
      <c r="C330" s="1" t="s">
        <v>1</v>
      </c>
      <c r="D330" s="2" t="s">
        <v>657</v>
      </c>
      <c r="E330" s="3">
        <v>308988.52</v>
      </c>
      <c r="F330" s="4"/>
      <c r="G330" s="3">
        <v>2990152.22</v>
      </c>
      <c r="H330" s="3">
        <v>2221766.2599999998</v>
      </c>
      <c r="I330" s="3">
        <v>1077374.48</v>
      </c>
      <c r="J330" s="4"/>
    </row>
    <row r="331" spans="1:10" ht="15" customHeight="1">
      <c r="A331" s="1">
        <v>6</v>
      </c>
      <c r="B331" s="2" t="s">
        <v>776</v>
      </c>
      <c r="C331" s="1" t="s">
        <v>777</v>
      </c>
      <c r="D331" s="2" t="s">
        <v>778</v>
      </c>
      <c r="E331" s="3">
        <v>3317.19</v>
      </c>
      <c r="F331" s="4"/>
      <c r="G331" s="3">
        <v>49335.88</v>
      </c>
      <c r="H331" s="3">
        <v>43310.63</v>
      </c>
      <c r="I331" s="3">
        <v>9342.44</v>
      </c>
      <c r="J331" s="4"/>
    </row>
    <row r="332" spans="1:10" ht="15" customHeight="1">
      <c r="A332" s="1">
        <v>6</v>
      </c>
      <c r="B332" s="2" t="s">
        <v>779</v>
      </c>
      <c r="C332" s="1" t="s">
        <v>780</v>
      </c>
      <c r="D332" s="2" t="s">
        <v>781</v>
      </c>
      <c r="E332" s="3">
        <v>285456.65000000002</v>
      </c>
      <c r="F332" s="4"/>
      <c r="G332" s="3">
        <v>2585368.67</v>
      </c>
      <c r="H332" s="3">
        <v>1995823.16</v>
      </c>
      <c r="I332" s="3">
        <v>875002.16</v>
      </c>
      <c r="J332" s="4"/>
    </row>
    <row r="333" spans="1:10" ht="15" customHeight="1">
      <c r="A333" s="1">
        <v>6</v>
      </c>
      <c r="B333" s="2" t="s">
        <v>2313</v>
      </c>
      <c r="C333" s="1" t="s">
        <v>2314</v>
      </c>
      <c r="D333" s="2" t="s">
        <v>2315</v>
      </c>
      <c r="E333" s="3">
        <v>0</v>
      </c>
      <c r="F333" s="4"/>
      <c r="G333" s="3">
        <v>95129.29</v>
      </c>
      <c r="H333" s="3">
        <v>22458.98</v>
      </c>
      <c r="I333" s="3">
        <v>72670.31</v>
      </c>
      <c r="J333" s="4"/>
    </row>
    <row r="334" spans="1:10" ht="15" customHeight="1">
      <c r="A334" s="1">
        <v>6</v>
      </c>
      <c r="B334" s="2" t="s">
        <v>782</v>
      </c>
      <c r="C334" s="1" t="s">
        <v>783</v>
      </c>
      <c r="D334" s="2" t="s">
        <v>784</v>
      </c>
      <c r="E334" s="3">
        <v>4090.6</v>
      </c>
      <c r="F334" s="4"/>
      <c r="G334" s="3">
        <v>134354.9</v>
      </c>
      <c r="H334" s="3">
        <v>60696.65</v>
      </c>
      <c r="I334" s="3">
        <v>77748.850000000006</v>
      </c>
      <c r="J334" s="4"/>
    </row>
    <row r="335" spans="1:10" ht="15" customHeight="1">
      <c r="A335" s="1">
        <v>6</v>
      </c>
      <c r="B335" s="2" t="s">
        <v>785</v>
      </c>
      <c r="C335" s="1" t="s">
        <v>786</v>
      </c>
      <c r="D335" s="2" t="s">
        <v>787</v>
      </c>
      <c r="E335" s="3">
        <v>16124.08</v>
      </c>
      <c r="F335" s="4"/>
      <c r="G335" s="3">
        <v>125963.48</v>
      </c>
      <c r="H335" s="3">
        <v>99476.84</v>
      </c>
      <c r="I335" s="3">
        <v>42610.720000000001</v>
      </c>
      <c r="J335" s="4"/>
    </row>
    <row r="336" spans="1:10" ht="15" customHeight="1">
      <c r="A336" s="1">
        <v>5</v>
      </c>
      <c r="B336" s="2" t="s">
        <v>788</v>
      </c>
      <c r="C336" s="1" t="s">
        <v>1</v>
      </c>
      <c r="D336" s="2" t="s">
        <v>680</v>
      </c>
      <c r="E336" s="3">
        <v>961537.14</v>
      </c>
      <c r="F336" s="4"/>
      <c r="G336" s="3">
        <v>2923785.02</v>
      </c>
      <c r="H336" s="3">
        <v>2986012.36</v>
      </c>
      <c r="I336" s="3">
        <v>899309.8</v>
      </c>
      <c r="J336" s="4"/>
    </row>
    <row r="337" spans="1:10" ht="15" customHeight="1">
      <c r="A337" s="1">
        <v>6</v>
      </c>
      <c r="B337" s="2" t="s">
        <v>789</v>
      </c>
      <c r="C337" s="1" t="s">
        <v>790</v>
      </c>
      <c r="D337" s="2" t="s">
        <v>778</v>
      </c>
      <c r="E337" s="3">
        <v>5112.4799999999996</v>
      </c>
      <c r="F337" s="4"/>
      <c r="G337" s="3">
        <v>22715.93</v>
      </c>
      <c r="H337" s="3">
        <v>23739.57</v>
      </c>
      <c r="I337" s="3">
        <v>4088.84</v>
      </c>
      <c r="J337" s="4"/>
    </row>
    <row r="338" spans="1:10" ht="15" customHeight="1">
      <c r="A338" s="1">
        <v>6</v>
      </c>
      <c r="B338" s="2" t="s">
        <v>791</v>
      </c>
      <c r="C338" s="1" t="s">
        <v>792</v>
      </c>
      <c r="D338" s="2" t="s">
        <v>793</v>
      </c>
      <c r="E338" s="3">
        <v>904614.45</v>
      </c>
      <c r="F338" s="4"/>
      <c r="G338" s="3">
        <v>2668074.0699999998</v>
      </c>
      <c r="H338" s="3">
        <v>2745267.8</v>
      </c>
      <c r="I338" s="3">
        <v>827420.72</v>
      </c>
      <c r="J338" s="4"/>
    </row>
    <row r="339" spans="1:10" ht="15" customHeight="1">
      <c r="A339" s="1">
        <v>6</v>
      </c>
      <c r="B339" s="2" t="s">
        <v>794</v>
      </c>
      <c r="C339" s="1" t="s">
        <v>795</v>
      </c>
      <c r="D339" s="2" t="s">
        <v>796</v>
      </c>
      <c r="E339" s="3">
        <v>33319.01</v>
      </c>
      <c r="F339" s="4"/>
      <c r="G339" s="3">
        <v>51857.06</v>
      </c>
      <c r="H339" s="3">
        <v>67790.559999999998</v>
      </c>
      <c r="I339" s="3">
        <v>17385.509999999998</v>
      </c>
      <c r="J339" s="4"/>
    </row>
    <row r="340" spans="1:10" ht="15" customHeight="1">
      <c r="A340" s="1">
        <v>6</v>
      </c>
      <c r="B340" s="2" t="s">
        <v>2316</v>
      </c>
      <c r="C340" s="1" t="s">
        <v>2317</v>
      </c>
      <c r="D340" s="2" t="s">
        <v>784</v>
      </c>
      <c r="E340" s="3">
        <v>0</v>
      </c>
      <c r="F340" s="4"/>
      <c r="G340" s="3">
        <v>30077.67</v>
      </c>
      <c r="H340" s="3">
        <v>8411.64</v>
      </c>
      <c r="I340" s="3">
        <v>21666.03</v>
      </c>
      <c r="J340" s="4"/>
    </row>
    <row r="341" spans="1:10" ht="15" customHeight="1">
      <c r="A341" s="1">
        <v>6</v>
      </c>
      <c r="B341" s="2" t="s">
        <v>2318</v>
      </c>
      <c r="C341" s="1" t="s">
        <v>2319</v>
      </c>
      <c r="D341" s="2" t="s">
        <v>787</v>
      </c>
      <c r="E341" s="3">
        <v>0</v>
      </c>
      <c r="F341" s="4"/>
      <c r="G341" s="3">
        <v>21500</v>
      </c>
      <c r="H341" s="3">
        <v>15000</v>
      </c>
      <c r="I341" s="3">
        <v>6500</v>
      </c>
      <c r="J341" s="4"/>
    </row>
    <row r="342" spans="1:10" ht="15" customHeight="1">
      <c r="A342" s="1">
        <v>6</v>
      </c>
      <c r="B342" s="2" t="s">
        <v>2320</v>
      </c>
      <c r="C342" s="1" t="s">
        <v>2321</v>
      </c>
      <c r="D342" s="2" t="s">
        <v>2322</v>
      </c>
      <c r="E342" s="3">
        <v>0</v>
      </c>
      <c r="F342" s="4"/>
      <c r="G342" s="3">
        <v>29113.09</v>
      </c>
      <c r="H342" s="3">
        <v>6864.39</v>
      </c>
      <c r="I342" s="3">
        <v>22248.7</v>
      </c>
      <c r="J342" s="4"/>
    </row>
    <row r="343" spans="1:10" ht="15" customHeight="1">
      <c r="A343" s="1">
        <v>4</v>
      </c>
      <c r="B343" s="2" t="s">
        <v>800</v>
      </c>
      <c r="C343" s="1" t="s">
        <v>1</v>
      </c>
      <c r="D343" s="2" t="s">
        <v>801</v>
      </c>
      <c r="E343" s="3">
        <v>30705.68</v>
      </c>
      <c r="F343" s="4"/>
      <c r="G343" s="3">
        <v>123607.25</v>
      </c>
      <c r="H343" s="3">
        <v>130224.9</v>
      </c>
      <c r="I343" s="3">
        <v>24088.03</v>
      </c>
      <c r="J343" s="4"/>
    </row>
    <row r="344" spans="1:10" ht="15" customHeight="1">
      <c r="A344" s="1">
        <v>5</v>
      </c>
      <c r="B344" s="2" t="s">
        <v>802</v>
      </c>
      <c r="C344" s="1" t="s">
        <v>1</v>
      </c>
      <c r="D344" s="2" t="s">
        <v>657</v>
      </c>
      <c r="E344" s="3">
        <v>3759.24</v>
      </c>
      <c r="F344" s="4"/>
      <c r="G344" s="3">
        <v>50736.6</v>
      </c>
      <c r="H344" s="3">
        <v>47948.78</v>
      </c>
      <c r="I344" s="3">
        <v>6547.06</v>
      </c>
      <c r="J344" s="4"/>
    </row>
    <row r="345" spans="1:10" ht="15" customHeight="1">
      <c r="A345" s="1">
        <v>6</v>
      </c>
      <c r="B345" s="2" t="s">
        <v>803</v>
      </c>
      <c r="C345" s="1" t="s">
        <v>804</v>
      </c>
      <c r="D345" s="2" t="s">
        <v>805</v>
      </c>
      <c r="E345" s="3">
        <v>3759.24</v>
      </c>
      <c r="F345" s="4"/>
      <c r="G345" s="3">
        <v>50736.6</v>
      </c>
      <c r="H345" s="3">
        <v>47948.78</v>
      </c>
      <c r="I345" s="3">
        <v>6547.06</v>
      </c>
      <c r="J345" s="4"/>
    </row>
    <row r="346" spans="1:10" ht="15" customHeight="1">
      <c r="A346" s="1">
        <v>5</v>
      </c>
      <c r="B346" s="2" t="s">
        <v>806</v>
      </c>
      <c r="C346" s="1" t="s">
        <v>1</v>
      </c>
      <c r="D346" s="2" t="s">
        <v>680</v>
      </c>
      <c r="E346" s="3">
        <v>26946.44</v>
      </c>
      <c r="F346" s="4"/>
      <c r="G346" s="3">
        <v>72870.649999999994</v>
      </c>
      <c r="H346" s="3">
        <v>82276.12</v>
      </c>
      <c r="I346" s="3">
        <v>17540.97</v>
      </c>
      <c r="J346" s="4"/>
    </row>
    <row r="347" spans="1:10" ht="15" customHeight="1">
      <c r="A347" s="1">
        <v>6</v>
      </c>
      <c r="B347" s="2" t="s">
        <v>807</v>
      </c>
      <c r="C347" s="1" t="s">
        <v>808</v>
      </c>
      <c r="D347" s="2" t="s">
        <v>805</v>
      </c>
      <c r="E347" s="3">
        <v>26946.44</v>
      </c>
      <c r="F347" s="4"/>
      <c r="G347" s="3">
        <v>72870.649999999994</v>
      </c>
      <c r="H347" s="3">
        <v>82276.12</v>
      </c>
      <c r="I347" s="3">
        <v>17540.97</v>
      </c>
      <c r="J347" s="4"/>
    </row>
    <row r="348" spans="1:10" ht="15" customHeight="1">
      <c r="A348" s="1">
        <v>3</v>
      </c>
      <c r="B348" s="2" t="s">
        <v>809</v>
      </c>
      <c r="C348" s="1" t="s">
        <v>1</v>
      </c>
      <c r="D348" s="2" t="s">
        <v>810</v>
      </c>
      <c r="E348" s="3">
        <v>866733.64</v>
      </c>
      <c r="F348" s="4"/>
      <c r="G348" s="3">
        <v>3748973.87</v>
      </c>
      <c r="H348" s="3">
        <v>3949691.71</v>
      </c>
      <c r="I348" s="3">
        <v>666015.80000000005</v>
      </c>
      <c r="J348" s="4"/>
    </row>
    <row r="349" spans="1:10" ht="15" customHeight="1">
      <c r="A349" s="1">
        <v>4</v>
      </c>
      <c r="B349" s="2" t="s">
        <v>811</v>
      </c>
      <c r="C349" s="1" t="s">
        <v>1</v>
      </c>
      <c r="D349" s="2" t="s">
        <v>812</v>
      </c>
      <c r="E349" s="3">
        <v>860609.42</v>
      </c>
      <c r="F349" s="4"/>
      <c r="G349" s="3">
        <v>3709091.89</v>
      </c>
      <c r="H349" s="3">
        <v>3910202.15</v>
      </c>
      <c r="I349" s="3">
        <v>659499.16</v>
      </c>
      <c r="J349" s="4"/>
    </row>
    <row r="350" spans="1:10" ht="15" customHeight="1">
      <c r="A350" s="1">
        <v>5</v>
      </c>
      <c r="B350" s="2" t="s">
        <v>813</v>
      </c>
      <c r="C350" s="1" t="s">
        <v>1</v>
      </c>
      <c r="D350" s="2" t="s">
        <v>657</v>
      </c>
      <c r="E350" s="3">
        <v>481766.66</v>
      </c>
      <c r="F350" s="4"/>
      <c r="G350" s="3">
        <v>1529617.04</v>
      </c>
      <c r="H350" s="3">
        <v>1840281.35</v>
      </c>
      <c r="I350" s="3">
        <v>171102.35</v>
      </c>
      <c r="J350" s="4"/>
    </row>
    <row r="351" spans="1:10" ht="15" customHeight="1">
      <c r="A351" s="1">
        <v>6</v>
      </c>
      <c r="B351" s="2" t="s">
        <v>814</v>
      </c>
      <c r="C351" s="1" t="s">
        <v>815</v>
      </c>
      <c r="D351" s="2" t="s">
        <v>816</v>
      </c>
      <c r="E351" s="3">
        <v>151.59</v>
      </c>
      <c r="F351" s="4"/>
      <c r="G351" s="3">
        <v>11401.18</v>
      </c>
      <c r="H351" s="3">
        <v>6024.64</v>
      </c>
      <c r="I351" s="3">
        <v>5528.13</v>
      </c>
      <c r="J351" s="4"/>
    </row>
    <row r="352" spans="1:10" ht="15" customHeight="1">
      <c r="A352" s="1">
        <v>6</v>
      </c>
      <c r="B352" s="2" t="s">
        <v>817</v>
      </c>
      <c r="C352" s="1" t="s">
        <v>818</v>
      </c>
      <c r="D352" s="2" t="s">
        <v>819</v>
      </c>
      <c r="E352" s="3">
        <v>468140.64</v>
      </c>
      <c r="F352" s="4"/>
      <c r="G352" s="3">
        <v>1414838.71</v>
      </c>
      <c r="H352" s="3">
        <v>1735357.43</v>
      </c>
      <c r="I352" s="3">
        <v>147621.92000000001</v>
      </c>
      <c r="J352" s="4"/>
    </row>
    <row r="353" spans="1:10" ht="15" customHeight="1">
      <c r="A353" s="1">
        <v>6</v>
      </c>
      <c r="B353" s="2" t="s">
        <v>823</v>
      </c>
      <c r="C353" s="1" t="s">
        <v>824</v>
      </c>
      <c r="D353" s="2" t="s">
        <v>825</v>
      </c>
      <c r="E353" s="3">
        <v>3557.2</v>
      </c>
      <c r="F353" s="4"/>
      <c r="G353" s="3">
        <v>43149.49</v>
      </c>
      <c r="H353" s="3">
        <v>40712.61</v>
      </c>
      <c r="I353" s="3">
        <v>5994.08</v>
      </c>
      <c r="J353" s="4"/>
    </row>
    <row r="354" spans="1:10" ht="15" customHeight="1">
      <c r="A354" s="1">
        <v>6</v>
      </c>
      <c r="B354" s="2" t="s">
        <v>826</v>
      </c>
      <c r="C354" s="1" t="s">
        <v>827</v>
      </c>
      <c r="D354" s="2" t="s">
        <v>828</v>
      </c>
      <c r="E354" s="3">
        <v>525.20000000000005</v>
      </c>
      <c r="F354" s="4"/>
      <c r="G354" s="3">
        <v>27203.97</v>
      </c>
      <c r="H354" s="3">
        <v>15770.95</v>
      </c>
      <c r="I354" s="3">
        <v>11958.22</v>
      </c>
      <c r="J354" s="4"/>
    </row>
    <row r="355" spans="1:10" ht="15" customHeight="1">
      <c r="A355" s="1">
        <v>5</v>
      </c>
      <c r="B355" s="2" t="s">
        <v>829</v>
      </c>
      <c r="C355" s="1" t="s">
        <v>1</v>
      </c>
      <c r="D355" s="2" t="s">
        <v>680</v>
      </c>
      <c r="E355" s="3">
        <v>378842.76</v>
      </c>
      <c r="F355" s="4"/>
      <c r="G355" s="3">
        <v>2179474.85</v>
      </c>
      <c r="H355" s="3">
        <v>2069920.8</v>
      </c>
      <c r="I355" s="3">
        <v>488396.81</v>
      </c>
      <c r="J355" s="4"/>
    </row>
    <row r="356" spans="1:10" ht="15" customHeight="1">
      <c r="A356" s="1">
        <v>6</v>
      </c>
      <c r="B356" s="2" t="s">
        <v>830</v>
      </c>
      <c r="C356" s="1" t="s">
        <v>831</v>
      </c>
      <c r="D356" s="2" t="s">
        <v>816</v>
      </c>
      <c r="E356" s="3">
        <v>1351.98</v>
      </c>
      <c r="F356" s="4"/>
      <c r="G356" s="3">
        <v>23589.07</v>
      </c>
      <c r="H356" s="3">
        <v>18668</v>
      </c>
      <c r="I356" s="3">
        <v>6273.05</v>
      </c>
      <c r="J356" s="4"/>
    </row>
    <row r="357" spans="1:10" ht="15" customHeight="1">
      <c r="A357" s="1">
        <v>6</v>
      </c>
      <c r="B357" s="2" t="s">
        <v>832</v>
      </c>
      <c r="C357" s="1" t="s">
        <v>833</v>
      </c>
      <c r="D357" s="2" t="s">
        <v>834</v>
      </c>
      <c r="E357" s="3">
        <v>362831.07</v>
      </c>
      <c r="F357" s="4"/>
      <c r="G357" s="3">
        <v>1972758.2</v>
      </c>
      <c r="H357" s="3">
        <v>1882193.03</v>
      </c>
      <c r="I357" s="3">
        <v>453396.24</v>
      </c>
      <c r="J357" s="4"/>
    </row>
    <row r="358" spans="1:10" ht="15" customHeight="1">
      <c r="A358" s="1">
        <v>6</v>
      </c>
      <c r="B358" s="2" t="s">
        <v>2323</v>
      </c>
      <c r="C358" s="1" t="s">
        <v>2324</v>
      </c>
      <c r="D358" s="2" t="s">
        <v>2325</v>
      </c>
      <c r="E358" s="3">
        <v>0</v>
      </c>
      <c r="F358" s="4"/>
      <c r="G358" s="3">
        <v>29203.49</v>
      </c>
      <c r="H358" s="3">
        <v>20666.32</v>
      </c>
      <c r="I358" s="3">
        <v>8537.17</v>
      </c>
      <c r="J358" s="4"/>
    </row>
    <row r="359" spans="1:10" ht="15" customHeight="1">
      <c r="A359" s="1">
        <v>6</v>
      </c>
      <c r="B359" s="2" t="s">
        <v>835</v>
      </c>
      <c r="C359" s="1" t="s">
        <v>836</v>
      </c>
      <c r="D359" s="2" t="s">
        <v>837</v>
      </c>
      <c r="E359" s="3">
        <v>3365.6</v>
      </c>
      <c r="F359" s="4"/>
      <c r="G359" s="3">
        <v>88418.4</v>
      </c>
      <c r="H359" s="3">
        <v>82208</v>
      </c>
      <c r="I359" s="3">
        <v>9576</v>
      </c>
      <c r="J359" s="4"/>
    </row>
    <row r="360" spans="1:10" ht="15" customHeight="1">
      <c r="A360" s="1">
        <v>6</v>
      </c>
      <c r="B360" s="2" t="s">
        <v>2326</v>
      </c>
      <c r="C360" s="1" t="s">
        <v>2327</v>
      </c>
      <c r="D360" s="2" t="s">
        <v>825</v>
      </c>
      <c r="E360" s="3">
        <v>0</v>
      </c>
      <c r="F360" s="4"/>
      <c r="G360" s="3">
        <v>20832.099999999999</v>
      </c>
      <c r="H360" s="3">
        <v>14586.81</v>
      </c>
      <c r="I360" s="3">
        <v>6245.29</v>
      </c>
      <c r="J360" s="4"/>
    </row>
    <row r="361" spans="1:10" ht="15" customHeight="1">
      <c r="A361" s="1">
        <v>6</v>
      </c>
      <c r="B361" s="2" t="s">
        <v>2328</v>
      </c>
      <c r="C361" s="1" t="s">
        <v>2329</v>
      </c>
      <c r="D361" s="2" t="s">
        <v>828</v>
      </c>
      <c r="E361" s="3">
        <v>0</v>
      </c>
      <c r="F361" s="4"/>
      <c r="G361" s="3">
        <v>22050.400000000001</v>
      </c>
      <c r="H361" s="3">
        <v>21000</v>
      </c>
      <c r="I361" s="3">
        <v>1050.4000000000001</v>
      </c>
      <c r="J361" s="4"/>
    </row>
    <row r="362" spans="1:10" ht="15" customHeight="1">
      <c r="A362" s="1">
        <v>6</v>
      </c>
      <c r="B362" s="2" t="s">
        <v>838</v>
      </c>
      <c r="C362" s="1" t="s">
        <v>839</v>
      </c>
      <c r="D362" s="2" t="s">
        <v>840</v>
      </c>
      <c r="E362" s="3">
        <v>11294.11</v>
      </c>
      <c r="F362" s="4"/>
      <c r="G362" s="3">
        <v>22623.19</v>
      </c>
      <c r="H362" s="3">
        <v>30598.639999999999</v>
      </c>
      <c r="I362" s="3">
        <v>3318.66</v>
      </c>
      <c r="J362" s="4"/>
    </row>
    <row r="363" spans="1:10" ht="15" customHeight="1">
      <c r="A363" s="1">
        <v>4</v>
      </c>
      <c r="B363" s="2" t="s">
        <v>841</v>
      </c>
      <c r="C363" s="1" t="s">
        <v>1</v>
      </c>
      <c r="D363" s="2" t="s">
        <v>842</v>
      </c>
      <c r="E363" s="3">
        <v>6124.22</v>
      </c>
      <c r="F363" s="4"/>
      <c r="G363" s="3">
        <v>39881.980000000003</v>
      </c>
      <c r="H363" s="3">
        <v>39489.56</v>
      </c>
      <c r="I363" s="3">
        <v>6516.64</v>
      </c>
      <c r="J363" s="4"/>
    </row>
    <row r="364" spans="1:10" ht="15" customHeight="1">
      <c r="A364" s="1">
        <v>5</v>
      </c>
      <c r="B364" s="2" t="s">
        <v>843</v>
      </c>
      <c r="C364" s="1" t="s">
        <v>1</v>
      </c>
      <c r="D364" s="2" t="s">
        <v>680</v>
      </c>
      <c r="E364" s="3">
        <v>6124.22</v>
      </c>
      <c r="F364" s="4"/>
      <c r="G364" s="3">
        <v>37380.620000000003</v>
      </c>
      <c r="H364" s="3">
        <v>36988.199999999997</v>
      </c>
      <c r="I364" s="3">
        <v>6516.64</v>
      </c>
      <c r="J364" s="4"/>
    </row>
    <row r="365" spans="1:10" ht="15" customHeight="1">
      <c r="A365" s="1">
        <v>6</v>
      </c>
      <c r="B365" s="2" t="s">
        <v>844</v>
      </c>
      <c r="C365" s="1" t="s">
        <v>845</v>
      </c>
      <c r="D365" s="2" t="s">
        <v>846</v>
      </c>
      <c r="E365" s="3">
        <v>6124.22</v>
      </c>
      <c r="F365" s="4"/>
      <c r="G365" s="3">
        <v>37380.620000000003</v>
      </c>
      <c r="H365" s="3">
        <v>36988.199999999997</v>
      </c>
      <c r="I365" s="3">
        <v>6516.64</v>
      </c>
      <c r="J365" s="4"/>
    </row>
    <row r="366" spans="1:10" ht="15" customHeight="1">
      <c r="A366" s="1">
        <v>3</v>
      </c>
      <c r="B366" s="2" t="s">
        <v>847</v>
      </c>
      <c r="C366" s="1" t="s">
        <v>1</v>
      </c>
      <c r="D366" s="2" t="s">
        <v>848</v>
      </c>
      <c r="E366" s="3">
        <v>2968913.19</v>
      </c>
      <c r="F366" s="4"/>
      <c r="G366" s="3">
        <v>1045908.86</v>
      </c>
      <c r="H366" s="3">
        <v>3861538.38</v>
      </c>
      <c r="I366" s="3">
        <v>153283.67000000001</v>
      </c>
      <c r="J366" s="4"/>
    </row>
    <row r="367" spans="1:10" ht="15" customHeight="1">
      <c r="A367" s="1">
        <v>4</v>
      </c>
      <c r="B367" s="2" t="s">
        <v>849</v>
      </c>
      <c r="C367" s="1" t="s">
        <v>1</v>
      </c>
      <c r="D367" s="2" t="s">
        <v>850</v>
      </c>
      <c r="E367" s="3">
        <v>2951791.66</v>
      </c>
      <c r="F367" s="4"/>
      <c r="G367" s="3">
        <v>1021808.14</v>
      </c>
      <c r="H367" s="3">
        <v>3827949.56</v>
      </c>
      <c r="I367" s="3">
        <v>145650.23999999999</v>
      </c>
      <c r="J367" s="4"/>
    </row>
    <row r="368" spans="1:10" ht="15" customHeight="1">
      <c r="A368" s="1">
        <v>5</v>
      </c>
      <c r="B368" s="2" t="s">
        <v>851</v>
      </c>
      <c r="C368" s="1" t="s">
        <v>1</v>
      </c>
      <c r="D368" s="2" t="s">
        <v>657</v>
      </c>
      <c r="E368" s="3">
        <v>104897.82</v>
      </c>
      <c r="F368" s="4"/>
      <c r="G368" s="3">
        <v>219273.83</v>
      </c>
      <c r="H368" s="3">
        <v>214374.31</v>
      </c>
      <c r="I368" s="3">
        <v>109797.34</v>
      </c>
      <c r="J368" s="4"/>
    </row>
    <row r="369" spans="1:10" ht="15" customHeight="1">
      <c r="A369" s="1">
        <v>6</v>
      </c>
      <c r="B369" s="2" t="s">
        <v>852</v>
      </c>
      <c r="C369" s="1" t="s">
        <v>853</v>
      </c>
      <c r="D369" s="2" t="s">
        <v>854</v>
      </c>
      <c r="E369" s="3">
        <v>2.75</v>
      </c>
      <c r="F369" s="4"/>
      <c r="G369" s="3">
        <v>143.27000000000001</v>
      </c>
      <c r="H369" s="3">
        <v>37.54</v>
      </c>
      <c r="I369" s="3">
        <v>108.48</v>
      </c>
      <c r="J369" s="4"/>
    </row>
    <row r="370" spans="1:10" ht="15" customHeight="1">
      <c r="A370" s="1">
        <v>6</v>
      </c>
      <c r="B370" s="2" t="s">
        <v>855</v>
      </c>
      <c r="C370" s="1" t="s">
        <v>856</v>
      </c>
      <c r="D370" s="2" t="s">
        <v>857</v>
      </c>
      <c r="E370" s="3">
        <v>25923.439999999999</v>
      </c>
      <c r="F370" s="4"/>
      <c r="G370" s="3">
        <v>176179.82</v>
      </c>
      <c r="H370" s="3">
        <v>99839.87</v>
      </c>
      <c r="I370" s="3">
        <v>102263.39</v>
      </c>
      <c r="J370" s="4"/>
    </row>
    <row r="371" spans="1:10" ht="15" customHeight="1">
      <c r="A371" s="1">
        <v>6</v>
      </c>
      <c r="B371" s="2" t="s">
        <v>2330</v>
      </c>
      <c r="C371" s="1" t="s">
        <v>2331</v>
      </c>
      <c r="D371" s="2" t="s">
        <v>2332</v>
      </c>
      <c r="E371" s="3">
        <v>0</v>
      </c>
      <c r="F371" s="4"/>
      <c r="G371" s="3">
        <v>6253.99</v>
      </c>
      <c r="H371" s="3">
        <v>736.1</v>
      </c>
      <c r="I371" s="3">
        <v>5517.89</v>
      </c>
      <c r="J371" s="4"/>
    </row>
    <row r="372" spans="1:10" ht="15" customHeight="1">
      <c r="A372" s="1">
        <v>6</v>
      </c>
      <c r="B372" s="2" t="s">
        <v>858</v>
      </c>
      <c r="C372" s="1" t="s">
        <v>859</v>
      </c>
      <c r="D372" s="2" t="s">
        <v>860</v>
      </c>
      <c r="E372" s="3">
        <v>14901.02</v>
      </c>
      <c r="F372" s="4"/>
      <c r="G372" s="3">
        <v>23888.81</v>
      </c>
      <c r="H372" s="3">
        <v>36883.599999999999</v>
      </c>
      <c r="I372" s="3">
        <v>1906.23</v>
      </c>
      <c r="J372" s="4"/>
    </row>
    <row r="373" spans="1:10" ht="15" customHeight="1">
      <c r="A373" s="1">
        <v>6</v>
      </c>
      <c r="B373" s="2" t="s">
        <v>861</v>
      </c>
      <c r="C373" s="1" t="s">
        <v>862</v>
      </c>
      <c r="D373" s="2" t="s">
        <v>863</v>
      </c>
      <c r="E373" s="3">
        <v>64070.61</v>
      </c>
      <c r="F373" s="4"/>
      <c r="G373" s="3">
        <v>12807.94</v>
      </c>
      <c r="H373" s="3">
        <v>76877.2</v>
      </c>
      <c r="I373" s="3">
        <v>1.35</v>
      </c>
      <c r="J373" s="4"/>
    </row>
    <row r="374" spans="1:10" ht="15" customHeight="1">
      <c r="A374" s="1">
        <v>5</v>
      </c>
      <c r="B374" s="2" t="s">
        <v>864</v>
      </c>
      <c r="C374" s="1" t="s">
        <v>1</v>
      </c>
      <c r="D374" s="2" t="s">
        <v>680</v>
      </c>
      <c r="E374" s="3">
        <v>2846893.84</v>
      </c>
      <c r="F374" s="4"/>
      <c r="G374" s="3">
        <v>802534.31</v>
      </c>
      <c r="H374" s="3">
        <v>3613575.25</v>
      </c>
      <c r="I374" s="3">
        <v>35852.9</v>
      </c>
      <c r="J374" s="4"/>
    </row>
    <row r="375" spans="1:10" ht="15" customHeight="1">
      <c r="A375" s="1">
        <v>6</v>
      </c>
      <c r="B375" s="2" t="s">
        <v>865</v>
      </c>
      <c r="C375" s="1" t="s">
        <v>866</v>
      </c>
      <c r="D375" s="2" t="s">
        <v>854</v>
      </c>
      <c r="E375" s="3">
        <v>6872.54</v>
      </c>
      <c r="F375" s="4"/>
      <c r="G375" s="3">
        <v>19199.009999999998</v>
      </c>
      <c r="H375" s="3">
        <v>22288.17</v>
      </c>
      <c r="I375" s="3">
        <v>3783.38</v>
      </c>
      <c r="J375" s="4"/>
    </row>
    <row r="376" spans="1:10" ht="15" customHeight="1">
      <c r="A376" s="1">
        <v>6</v>
      </c>
      <c r="B376" s="2" t="s">
        <v>867</v>
      </c>
      <c r="C376" s="1" t="s">
        <v>868</v>
      </c>
      <c r="D376" s="2" t="s">
        <v>869</v>
      </c>
      <c r="E376" s="3">
        <v>2820842.5</v>
      </c>
      <c r="F376" s="4"/>
      <c r="G376" s="3">
        <v>676299.9</v>
      </c>
      <c r="H376" s="3">
        <v>3481951.04</v>
      </c>
      <c r="I376" s="3">
        <v>15191.36</v>
      </c>
      <c r="J376" s="4"/>
    </row>
    <row r="377" spans="1:10" ht="15" customHeight="1">
      <c r="A377" s="1">
        <v>6</v>
      </c>
      <c r="B377" s="2" t="s">
        <v>873</v>
      </c>
      <c r="C377" s="1" t="s">
        <v>874</v>
      </c>
      <c r="D377" s="2" t="s">
        <v>875</v>
      </c>
      <c r="E377" s="3">
        <v>5807.9</v>
      </c>
      <c r="F377" s="4"/>
      <c r="G377" s="3">
        <v>77050.399999999994</v>
      </c>
      <c r="H377" s="3">
        <v>73142.3</v>
      </c>
      <c r="I377" s="3">
        <v>9716</v>
      </c>
      <c r="J377" s="4"/>
    </row>
    <row r="378" spans="1:10" ht="15" customHeight="1">
      <c r="A378" s="1">
        <v>6</v>
      </c>
      <c r="B378" s="2" t="s">
        <v>2333</v>
      </c>
      <c r="C378" s="1" t="s">
        <v>2334</v>
      </c>
      <c r="D378" s="2" t="s">
        <v>860</v>
      </c>
      <c r="E378" s="3">
        <v>0</v>
      </c>
      <c r="F378" s="4"/>
      <c r="G378" s="3">
        <v>7985</v>
      </c>
      <c r="H378" s="3">
        <v>2822.84</v>
      </c>
      <c r="I378" s="3">
        <v>5162.16</v>
      </c>
      <c r="J378" s="4"/>
    </row>
    <row r="379" spans="1:10" ht="15" customHeight="1">
      <c r="A379" s="1">
        <v>6</v>
      </c>
      <c r="B379" s="2" t="s">
        <v>2335</v>
      </c>
      <c r="C379" s="1" t="s">
        <v>2336</v>
      </c>
      <c r="D379" s="2" t="s">
        <v>863</v>
      </c>
      <c r="E379" s="3">
        <v>0</v>
      </c>
      <c r="F379" s="4"/>
      <c r="G379" s="3">
        <v>22000</v>
      </c>
      <c r="H379" s="3">
        <v>20000</v>
      </c>
      <c r="I379" s="3">
        <v>2000</v>
      </c>
      <c r="J379" s="4"/>
    </row>
    <row r="380" spans="1:10" ht="15" customHeight="1">
      <c r="A380" s="1">
        <v>4</v>
      </c>
      <c r="B380" s="2" t="s">
        <v>876</v>
      </c>
      <c r="C380" s="1" t="s">
        <v>1</v>
      </c>
      <c r="D380" s="2" t="s">
        <v>877</v>
      </c>
      <c r="E380" s="3">
        <v>17121.53</v>
      </c>
      <c r="F380" s="4"/>
      <c r="G380" s="3">
        <v>24100.720000000001</v>
      </c>
      <c r="H380" s="3">
        <v>33588.82</v>
      </c>
      <c r="I380" s="3">
        <v>7633.43</v>
      </c>
      <c r="J380" s="4"/>
    </row>
    <row r="381" spans="1:10" ht="15" customHeight="1">
      <c r="A381" s="1">
        <v>5</v>
      </c>
      <c r="B381" s="2" t="s">
        <v>878</v>
      </c>
      <c r="C381" s="1" t="s">
        <v>1</v>
      </c>
      <c r="D381" s="2" t="s">
        <v>680</v>
      </c>
      <c r="E381" s="3">
        <v>17121.53</v>
      </c>
      <c r="F381" s="4"/>
      <c r="G381" s="3">
        <v>24100.720000000001</v>
      </c>
      <c r="H381" s="3">
        <v>33588.82</v>
      </c>
      <c r="I381" s="3">
        <v>7633.43</v>
      </c>
      <c r="J381" s="4"/>
    </row>
    <row r="382" spans="1:10" ht="15" customHeight="1">
      <c r="A382" s="1">
        <v>6</v>
      </c>
      <c r="B382" s="2" t="s">
        <v>879</v>
      </c>
      <c r="C382" s="1" t="s">
        <v>880</v>
      </c>
      <c r="D382" s="2" t="s">
        <v>881</v>
      </c>
      <c r="E382" s="3">
        <v>17121.53</v>
      </c>
      <c r="F382" s="4"/>
      <c r="G382" s="3">
        <v>24100.720000000001</v>
      </c>
      <c r="H382" s="3">
        <v>33588.82</v>
      </c>
      <c r="I382" s="3">
        <v>7633.43</v>
      </c>
      <c r="J382" s="4"/>
    </row>
    <row r="383" spans="1:10" ht="15" customHeight="1">
      <c r="A383" s="1">
        <v>3</v>
      </c>
      <c r="B383" s="2" t="s">
        <v>882</v>
      </c>
      <c r="C383" s="1" t="s">
        <v>1</v>
      </c>
      <c r="D383" s="2" t="s">
        <v>883</v>
      </c>
      <c r="E383" s="3">
        <v>11267952.1</v>
      </c>
      <c r="F383" s="4"/>
      <c r="G383" s="3">
        <v>39837666.539999999</v>
      </c>
      <c r="H383" s="3">
        <v>39086709.729999997</v>
      </c>
      <c r="I383" s="3">
        <v>12018908.91</v>
      </c>
      <c r="J383" s="4"/>
    </row>
    <row r="384" spans="1:10" ht="15" customHeight="1">
      <c r="A384" s="1">
        <v>4</v>
      </c>
      <c r="B384" s="2" t="s">
        <v>884</v>
      </c>
      <c r="C384" s="1" t="s">
        <v>1</v>
      </c>
      <c r="D384" s="2" t="s">
        <v>885</v>
      </c>
      <c r="E384" s="3">
        <v>11224765.189999999</v>
      </c>
      <c r="F384" s="4"/>
      <c r="G384" s="3">
        <v>39633794.390000001</v>
      </c>
      <c r="H384" s="3">
        <v>38885070.060000002</v>
      </c>
      <c r="I384" s="3">
        <v>11973489.52</v>
      </c>
      <c r="J384" s="4"/>
    </row>
    <row r="385" spans="1:10" ht="15" customHeight="1">
      <c r="A385" s="1">
        <v>5</v>
      </c>
      <c r="B385" s="2" t="s">
        <v>886</v>
      </c>
      <c r="C385" s="1" t="s">
        <v>1</v>
      </c>
      <c r="D385" s="2" t="s">
        <v>657</v>
      </c>
      <c r="E385" s="3">
        <v>6116691.4699999997</v>
      </c>
      <c r="F385" s="4"/>
      <c r="G385" s="3">
        <v>18969467.199999999</v>
      </c>
      <c r="H385" s="3">
        <v>16807486.32</v>
      </c>
      <c r="I385" s="3">
        <v>8278672.3499999996</v>
      </c>
      <c r="J385" s="4"/>
    </row>
    <row r="386" spans="1:10" ht="15" customHeight="1">
      <c r="A386" s="1">
        <v>6</v>
      </c>
      <c r="B386" s="2" t="s">
        <v>887</v>
      </c>
      <c r="C386" s="1" t="s">
        <v>888</v>
      </c>
      <c r="D386" s="2" t="s">
        <v>889</v>
      </c>
      <c r="E386" s="3">
        <v>84.82</v>
      </c>
      <c r="F386" s="4"/>
      <c r="G386" s="3">
        <v>16386.490000000002</v>
      </c>
      <c r="H386" s="3">
        <v>14604.8</v>
      </c>
      <c r="I386" s="3">
        <v>1866.51</v>
      </c>
      <c r="J386" s="4"/>
    </row>
    <row r="387" spans="1:10" ht="15" customHeight="1">
      <c r="A387" s="1">
        <v>6</v>
      </c>
      <c r="B387" s="2" t="s">
        <v>890</v>
      </c>
      <c r="C387" s="1" t="s">
        <v>891</v>
      </c>
      <c r="D387" s="2" t="s">
        <v>892</v>
      </c>
      <c r="E387" s="3">
        <v>5910051.5099999998</v>
      </c>
      <c r="F387" s="4"/>
      <c r="G387" s="3">
        <v>18364198.66</v>
      </c>
      <c r="H387" s="3">
        <v>16082808.640000001</v>
      </c>
      <c r="I387" s="3">
        <v>8191441.5300000003</v>
      </c>
      <c r="J387" s="4"/>
    </row>
    <row r="388" spans="1:10" ht="15" customHeight="1">
      <c r="A388" s="1">
        <v>6</v>
      </c>
      <c r="B388" s="2" t="s">
        <v>899</v>
      </c>
      <c r="C388" s="1" t="s">
        <v>900</v>
      </c>
      <c r="D388" s="2" t="s">
        <v>901</v>
      </c>
      <c r="E388" s="3">
        <v>25373.56</v>
      </c>
      <c r="F388" s="4"/>
      <c r="G388" s="3">
        <v>90547.93</v>
      </c>
      <c r="H388" s="3">
        <v>92462.56</v>
      </c>
      <c r="I388" s="3">
        <v>23458.93</v>
      </c>
      <c r="J388" s="4"/>
    </row>
    <row r="389" spans="1:10" ht="15" customHeight="1">
      <c r="A389" s="1">
        <v>6</v>
      </c>
      <c r="B389" s="2" t="s">
        <v>902</v>
      </c>
      <c r="C389" s="1" t="s">
        <v>903</v>
      </c>
      <c r="D389" s="2" t="s">
        <v>904</v>
      </c>
      <c r="E389" s="3">
        <v>121192.22</v>
      </c>
      <c r="F389" s="4"/>
      <c r="G389" s="3">
        <v>322446.58</v>
      </c>
      <c r="H389" s="3">
        <v>381733.42</v>
      </c>
      <c r="I389" s="3">
        <v>61905.38</v>
      </c>
      <c r="J389" s="4"/>
    </row>
    <row r="390" spans="1:10" ht="15" customHeight="1">
      <c r="A390" s="1">
        <v>5</v>
      </c>
      <c r="B390" s="2" t="s">
        <v>905</v>
      </c>
      <c r="C390" s="1" t="s">
        <v>1</v>
      </c>
      <c r="D390" s="2" t="s">
        <v>680</v>
      </c>
      <c r="E390" s="3">
        <v>5108073.72</v>
      </c>
      <c r="F390" s="4"/>
      <c r="G390" s="3">
        <v>20664327.190000001</v>
      </c>
      <c r="H390" s="3">
        <v>22077583.739999998</v>
      </c>
      <c r="I390" s="3">
        <v>3694817.17</v>
      </c>
      <c r="J390" s="4"/>
    </row>
    <row r="391" spans="1:10" ht="15" customHeight="1">
      <c r="A391" s="1">
        <v>6</v>
      </c>
      <c r="B391" s="2" t="s">
        <v>906</v>
      </c>
      <c r="C391" s="1" t="s">
        <v>907</v>
      </c>
      <c r="D391" s="2" t="s">
        <v>889</v>
      </c>
      <c r="E391" s="3">
        <v>89132.12</v>
      </c>
      <c r="F391" s="4"/>
      <c r="G391" s="3">
        <v>199108.04</v>
      </c>
      <c r="H391" s="3">
        <v>270269.08</v>
      </c>
      <c r="I391" s="3">
        <v>17971.080000000002</v>
      </c>
      <c r="J391" s="4"/>
    </row>
    <row r="392" spans="1:10" ht="15" customHeight="1">
      <c r="A392" s="1">
        <v>6</v>
      </c>
      <c r="B392" s="2" t="s">
        <v>908</v>
      </c>
      <c r="C392" s="1" t="s">
        <v>909</v>
      </c>
      <c r="D392" s="2" t="s">
        <v>910</v>
      </c>
      <c r="E392" s="3">
        <v>4863910.54</v>
      </c>
      <c r="F392" s="4"/>
      <c r="G392" s="3">
        <v>19920451.66</v>
      </c>
      <c r="H392" s="3">
        <v>21287804.969999999</v>
      </c>
      <c r="I392" s="3">
        <v>3496557.23</v>
      </c>
      <c r="J392" s="4"/>
    </row>
    <row r="393" spans="1:10" ht="15" customHeight="1">
      <c r="A393" s="1">
        <v>6</v>
      </c>
      <c r="B393" s="2" t="s">
        <v>911</v>
      </c>
      <c r="C393" s="1" t="s">
        <v>912</v>
      </c>
      <c r="D393" s="2" t="s">
        <v>913</v>
      </c>
      <c r="E393" s="3">
        <v>67638.77</v>
      </c>
      <c r="F393" s="4"/>
      <c r="G393" s="3">
        <v>117208.63</v>
      </c>
      <c r="H393" s="3">
        <v>171476.5</v>
      </c>
      <c r="I393" s="3">
        <v>13370.9</v>
      </c>
      <c r="J393" s="4"/>
    </row>
    <row r="394" spans="1:10" ht="15" customHeight="1">
      <c r="A394" s="1">
        <v>6</v>
      </c>
      <c r="B394" s="2" t="s">
        <v>914</v>
      </c>
      <c r="C394" s="1" t="s">
        <v>915</v>
      </c>
      <c r="D394" s="2" t="s">
        <v>916</v>
      </c>
      <c r="E394" s="3">
        <v>21338</v>
      </c>
      <c r="F394" s="4"/>
      <c r="G394" s="3">
        <v>121460.2</v>
      </c>
      <c r="H394" s="3">
        <v>72663.8</v>
      </c>
      <c r="I394" s="3">
        <v>70134.399999999994</v>
      </c>
      <c r="J394" s="4"/>
    </row>
    <row r="395" spans="1:10" ht="15" customHeight="1">
      <c r="A395" s="1">
        <v>6</v>
      </c>
      <c r="B395" s="2" t="s">
        <v>2337</v>
      </c>
      <c r="C395" s="1" t="s">
        <v>2338</v>
      </c>
      <c r="D395" s="2" t="s">
        <v>901</v>
      </c>
      <c r="E395" s="3">
        <v>0</v>
      </c>
      <c r="F395" s="4"/>
      <c r="G395" s="3">
        <v>13800</v>
      </c>
      <c r="H395" s="3">
        <v>8700</v>
      </c>
      <c r="I395" s="3">
        <v>5100</v>
      </c>
      <c r="J395" s="4"/>
    </row>
    <row r="396" spans="1:10" ht="15" customHeight="1">
      <c r="A396" s="1">
        <v>6</v>
      </c>
      <c r="B396" s="2" t="s">
        <v>2339</v>
      </c>
      <c r="C396" s="1" t="s">
        <v>2340</v>
      </c>
      <c r="D396" s="2" t="s">
        <v>904</v>
      </c>
      <c r="E396" s="3">
        <v>0</v>
      </c>
      <c r="F396" s="4"/>
      <c r="G396" s="3">
        <v>88686.92</v>
      </c>
      <c r="H396" s="3">
        <v>57186.92</v>
      </c>
      <c r="I396" s="3">
        <v>31500</v>
      </c>
      <c r="J396" s="4"/>
    </row>
    <row r="397" spans="1:10" ht="15" customHeight="1">
      <c r="A397" s="1">
        <v>6</v>
      </c>
      <c r="B397" s="2" t="s">
        <v>917</v>
      </c>
      <c r="C397" s="1" t="s">
        <v>918</v>
      </c>
      <c r="D397" s="2" t="s">
        <v>898</v>
      </c>
      <c r="E397" s="3">
        <v>66054.289999999994</v>
      </c>
      <c r="F397" s="4"/>
      <c r="G397" s="3">
        <v>203611.74</v>
      </c>
      <c r="H397" s="3">
        <v>209482.47</v>
      </c>
      <c r="I397" s="3">
        <v>60183.56</v>
      </c>
      <c r="J397" s="4"/>
    </row>
    <row r="398" spans="1:10" ht="15" customHeight="1">
      <c r="A398" s="1">
        <v>4</v>
      </c>
      <c r="B398" s="2" t="s">
        <v>919</v>
      </c>
      <c r="C398" s="1" t="s">
        <v>1</v>
      </c>
      <c r="D398" s="2" t="s">
        <v>920</v>
      </c>
      <c r="E398" s="3">
        <v>43186.91</v>
      </c>
      <c r="F398" s="4"/>
      <c r="G398" s="3">
        <v>203872.15</v>
      </c>
      <c r="H398" s="3">
        <v>201639.67</v>
      </c>
      <c r="I398" s="3">
        <v>45419.39</v>
      </c>
      <c r="J398" s="4"/>
    </row>
    <row r="399" spans="1:10" ht="15" customHeight="1">
      <c r="A399" s="1">
        <v>5</v>
      </c>
      <c r="B399" s="2" t="s">
        <v>921</v>
      </c>
      <c r="C399" s="1" t="s">
        <v>1</v>
      </c>
      <c r="D399" s="2" t="s">
        <v>680</v>
      </c>
      <c r="E399" s="3">
        <v>43186.91</v>
      </c>
      <c r="F399" s="4"/>
      <c r="G399" s="3">
        <v>202384.04</v>
      </c>
      <c r="H399" s="3">
        <v>200151.56</v>
      </c>
      <c r="I399" s="3">
        <v>45419.39</v>
      </c>
      <c r="J399" s="4"/>
    </row>
    <row r="400" spans="1:10" ht="15" customHeight="1">
      <c r="A400" s="1">
        <v>6</v>
      </c>
      <c r="B400" s="2" t="s">
        <v>922</v>
      </c>
      <c r="C400" s="1" t="s">
        <v>923</v>
      </c>
      <c r="D400" s="2" t="s">
        <v>924</v>
      </c>
      <c r="E400" s="3">
        <v>43186.91</v>
      </c>
      <c r="F400" s="4"/>
      <c r="G400" s="3">
        <v>202384.04</v>
      </c>
      <c r="H400" s="3">
        <v>200151.56</v>
      </c>
      <c r="I400" s="3">
        <v>45419.39</v>
      </c>
      <c r="J400" s="4"/>
    </row>
    <row r="401" spans="1:10" ht="15" customHeight="1">
      <c r="A401" s="1">
        <v>0</v>
      </c>
      <c r="B401" s="2" t="s">
        <v>925</v>
      </c>
      <c r="C401" s="1" t="s">
        <v>1</v>
      </c>
      <c r="D401" s="2" t="s">
        <v>926</v>
      </c>
      <c r="E401" s="3">
        <v>655871913.70000005</v>
      </c>
      <c r="F401" s="4"/>
      <c r="G401" s="3">
        <v>6490618303.8299999</v>
      </c>
      <c r="H401" s="3">
        <v>6462406551.04</v>
      </c>
      <c r="I401" s="3">
        <v>684083666.49000001</v>
      </c>
      <c r="J401" s="4"/>
    </row>
    <row r="402" spans="1:10" ht="15" customHeight="1">
      <c r="A402" s="1">
        <v>1</v>
      </c>
      <c r="B402" s="2" t="s">
        <v>927</v>
      </c>
      <c r="C402" s="1" t="s">
        <v>1</v>
      </c>
      <c r="D402" s="2" t="s">
        <v>928</v>
      </c>
      <c r="E402" s="3">
        <v>179724266.06999999</v>
      </c>
      <c r="F402" s="4"/>
      <c r="G402" s="3">
        <v>2419344853.9899998</v>
      </c>
      <c r="H402" s="3">
        <v>2436882495.8299999</v>
      </c>
      <c r="I402" s="3">
        <v>197261907.91</v>
      </c>
      <c r="J402" s="4"/>
    </row>
    <row r="403" spans="1:10" ht="15" customHeight="1">
      <c r="A403" s="1">
        <v>2</v>
      </c>
      <c r="B403" s="2" t="s">
        <v>929</v>
      </c>
      <c r="C403" s="1" t="s">
        <v>1</v>
      </c>
      <c r="D403" s="2" t="s">
        <v>930</v>
      </c>
      <c r="E403" s="3">
        <v>168320906.72999999</v>
      </c>
      <c r="F403" s="4"/>
      <c r="G403" s="3">
        <v>2059366139.22</v>
      </c>
      <c r="H403" s="3">
        <v>2071525050.24</v>
      </c>
      <c r="I403" s="3">
        <v>180479817.75</v>
      </c>
      <c r="J403" s="4"/>
    </row>
    <row r="404" spans="1:10" ht="15" customHeight="1">
      <c r="A404" s="1">
        <v>3</v>
      </c>
      <c r="B404" s="2" t="s">
        <v>931</v>
      </c>
      <c r="C404" s="1" t="s">
        <v>1</v>
      </c>
      <c r="D404" s="2" t="s">
        <v>932</v>
      </c>
      <c r="E404" s="3">
        <v>50441562.409999996</v>
      </c>
      <c r="F404" s="4"/>
      <c r="G404" s="3">
        <v>1992529943.8299999</v>
      </c>
      <c r="H404" s="3">
        <v>1995649993.3900001</v>
      </c>
      <c r="I404" s="3">
        <v>53561611.969999999</v>
      </c>
      <c r="J404" s="4"/>
    </row>
    <row r="405" spans="1:10" ht="15" customHeight="1">
      <c r="A405" s="1">
        <v>4</v>
      </c>
      <c r="B405" s="2" t="s">
        <v>933</v>
      </c>
      <c r="C405" s="1" t="s">
        <v>1</v>
      </c>
      <c r="D405" s="2" t="s">
        <v>934</v>
      </c>
      <c r="E405" s="3">
        <v>17855184.399999999</v>
      </c>
      <c r="F405" s="4"/>
      <c r="G405" s="3">
        <v>512482740.66000003</v>
      </c>
      <c r="H405" s="3">
        <v>513744578.81999999</v>
      </c>
      <c r="I405" s="3">
        <v>19117022.559999999</v>
      </c>
      <c r="J405" s="4"/>
    </row>
    <row r="406" spans="1:10" ht="15" customHeight="1">
      <c r="A406" s="1">
        <v>6</v>
      </c>
      <c r="B406" s="2" t="s">
        <v>935</v>
      </c>
      <c r="C406" s="1" t="s">
        <v>936</v>
      </c>
      <c r="D406" s="2" t="s">
        <v>937</v>
      </c>
      <c r="E406" s="3">
        <v>17768872.91</v>
      </c>
      <c r="F406" s="4"/>
      <c r="G406" s="3">
        <v>512262528.88999999</v>
      </c>
      <c r="H406" s="3">
        <v>513525837.68000001</v>
      </c>
      <c r="I406" s="3">
        <v>19032181.699999999</v>
      </c>
      <c r="J406" s="4"/>
    </row>
    <row r="407" spans="1:10" ht="15" customHeight="1">
      <c r="A407" s="1">
        <v>6</v>
      </c>
      <c r="B407" s="2" t="s">
        <v>938</v>
      </c>
      <c r="C407" s="1" t="s">
        <v>939</v>
      </c>
      <c r="D407" s="2" t="s">
        <v>940</v>
      </c>
      <c r="E407" s="3">
        <v>86311.49</v>
      </c>
      <c r="F407" s="4"/>
      <c r="G407" s="3">
        <v>220211.77</v>
      </c>
      <c r="H407" s="3">
        <v>218741.14</v>
      </c>
      <c r="I407" s="3">
        <v>84840.86</v>
      </c>
      <c r="J407" s="4"/>
    </row>
    <row r="408" spans="1:10" ht="15" customHeight="1">
      <c r="A408" s="1">
        <v>4</v>
      </c>
      <c r="B408" s="2" t="s">
        <v>941</v>
      </c>
      <c r="C408" s="1" t="s">
        <v>1</v>
      </c>
      <c r="D408" s="2" t="s">
        <v>942</v>
      </c>
      <c r="E408" s="3">
        <v>32559280.829999998</v>
      </c>
      <c r="F408" s="4"/>
      <c r="G408" s="3">
        <v>1480031749.4300001</v>
      </c>
      <c r="H408" s="3">
        <v>1481885519.55</v>
      </c>
      <c r="I408" s="3">
        <v>34413050.950000003</v>
      </c>
      <c r="J408" s="4"/>
    </row>
    <row r="409" spans="1:10" ht="15" customHeight="1">
      <c r="A409" s="1">
        <v>6</v>
      </c>
      <c r="B409" s="2" t="s">
        <v>943</v>
      </c>
      <c r="C409" s="1" t="s">
        <v>944</v>
      </c>
      <c r="D409" s="2" t="s">
        <v>945</v>
      </c>
      <c r="E409" s="3">
        <v>31987366.559999999</v>
      </c>
      <c r="F409" s="4"/>
      <c r="G409" s="3">
        <v>1478177563.28</v>
      </c>
      <c r="H409" s="3">
        <v>1480113809.25</v>
      </c>
      <c r="I409" s="3">
        <v>33923612.530000001</v>
      </c>
      <c r="J409" s="4"/>
    </row>
    <row r="410" spans="1:10" ht="15" customHeight="1">
      <c r="A410" s="1">
        <v>6</v>
      </c>
      <c r="B410" s="2" t="s">
        <v>946</v>
      </c>
      <c r="C410" s="1" t="s">
        <v>947</v>
      </c>
      <c r="D410" s="2" t="s">
        <v>948</v>
      </c>
      <c r="E410" s="3">
        <v>571914.27</v>
      </c>
      <c r="F410" s="4"/>
      <c r="G410" s="3">
        <v>1854186.15</v>
      </c>
      <c r="H410" s="3">
        <v>1771710.3</v>
      </c>
      <c r="I410" s="3">
        <v>489438.42</v>
      </c>
      <c r="J410" s="4"/>
    </row>
    <row r="411" spans="1:10" ht="15" customHeight="1">
      <c r="A411" s="1">
        <v>4</v>
      </c>
      <c r="B411" s="2" t="s">
        <v>949</v>
      </c>
      <c r="C411" s="1" t="s">
        <v>1</v>
      </c>
      <c r="D411" s="2" t="s">
        <v>950</v>
      </c>
      <c r="E411" s="3">
        <v>27097.18</v>
      </c>
      <c r="F411" s="4"/>
      <c r="G411" s="3">
        <v>15453.74</v>
      </c>
      <c r="H411" s="3">
        <v>19895.02</v>
      </c>
      <c r="I411" s="3">
        <v>31538.46</v>
      </c>
      <c r="J411" s="4"/>
    </row>
    <row r="412" spans="1:10" ht="15" customHeight="1">
      <c r="A412" s="1">
        <v>5</v>
      </c>
      <c r="B412" s="2" t="s">
        <v>951</v>
      </c>
      <c r="C412" s="1" t="s">
        <v>1</v>
      </c>
      <c r="D412" s="2" t="s">
        <v>952</v>
      </c>
      <c r="E412" s="3">
        <v>23608.78</v>
      </c>
      <c r="F412" s="4"/>
      <c r="G412" s="3">
        <v>15453.74</v>
      </c>
      <c r="H412" s="3">
        <v>16637.43</v>
      </c>
      <c r="I412" s="3">
        <v>24792.47</v>
      </c>
      <c r="J412" s="4"/>
    </row>
    <row r="413" spans="1:10" ht="15" customHeight="1">
      <c r="A413" s="1">
        <v>6</v>
      </c>
      <c r="B413" s="2" t="s">
        <v>953</v>
      </c>
      <c r="C413" s="1" t="s">
        <v>954</v>
      </c>
      <c r="D413" s="2" t="s">
        <v>955</v>
      </c>
      <c r="E413" s="3">
        <v>23608.78</v>
      </c>
      <c r="F413" s="4"/>
      <c r="G413" s="3">
        <v>15453.74</v>
      </c>
      <c r="H413" s="3">
        <v>16637.43</v>
      </c>
      <c r="I413" s="3">
        <v>24792.47</v>
      </c>
      <c r="J413" s="4"/>
    </row>
    <row r="414" spans="1:10" ht="15" customHeight="1">
      <c r="A414" s="1">
        <v>5</v>
      </c>
      <c r="B414" s="2" t="s">
        <v>956</v>
      </c>
      <c r="C414" s="1" t="s">
        <v>1</v>
      </c>
      <c r="D414" s="2" t="s">
        <v>957</v>
      </c>
      <c r="E414" s="3">
        <v>3488.4</v>
      </c>
      <c r="F414" s="4"/>
      <c r="G414" s="3">
        <v>0</v>
      </c>
      <c r="H414" s="3">
        <v>3257.59</v>
      </c>
      <c r="I414" s="3">
        <v>6745.99</v>
      </c>
      <c r="J414" s="4"/>
    </row>
    <row r="415" spans="1:10" ht="15" customHeight="1">
      <c r="A415" s="1">
        <v>6</v>
      </c>
      <c r="B415" s="2" t="s">
        <v>958</v>
      </c>
      <c r="C415" s="1" t="s">
        <v>959</v>
      </c>
      <c r="D415" s="2" t="s">
        <v>960</v>
      </c>
      <c r="E415" s="3">
        <v>3488.4</v>
      </c>
      <c r="F415" s="4"/>
      <c r="G415" s="3">
        <v>0</v>
      </c>
      <c r="H415" s="3">
        <v>3257.59</v>
      </c>
      <c r="I415" s="3">
        <v>6745.99</v>
      </c>
      <c r="J415" s="4"/>
    </row>
    <row r="416" spans="1:10" ht="15" customHeight="1">
      <c r="A416" s="1">
        <v>3</v>
      </c>
      <c r="B416" s="2" t="s">
        <v>961</v>
      </c>
      <c r="C416" s="1" t="s">
        <v>1</v>
      </c>
      <c r="D416" s="2" t="s">
        <v>962</v>
      </c>
      <c r="E416" s="3">
        <v>1565243.89</v>
      </c>
      <c r="F416" s="4"/>
      <c r="G416" s="3">
        <v>5699.68</v>
      </c>
      <c r="H416" s="3">
        <v>48734.11</v>
      </c>
      <c r="I416" s="3">
        <v>1608278.32</v>
      </c>
      <c r="J416" s="4"/>
    </row>
    <row r="417" spans="1:10" ht="15" customHeight="1">
      <c r="A417" s="1">
        <v>4</v>
      </c>
      <c r="B417" s="2" t="s">
        <v>963</v>
      </c>
      <c r="C417" s="1" t="s">
        <v>1</v>
      </c>
      <c r="D417" s="2" t="s">
        <v>964</v>
      </c>
      <c r="E417" s="3">
        <v>1565243.89</v>
      </c>
      <c r="F417" s="4"/>
      <c r="G417" s="3">
        <v>5699.68</v>
      </c>
      <c r="H417" s="3">
        <v>48734.11</v>
      </c>
      <c r="I417" s="3">
        <v>1608278.32</v>
      </c>
      <c r="J417" s="4"/>
    </row>
    <row r="418" spans="1:10" ht="15" customHeight="1">
      <c r="A418" s="1">
        <v>5</v>
      </c>
      <c r="B418" s="2" t="s">
        <v>965</v>
      </c>
      <c r="C418" s="1" t="s">
        <v>1</v>
      </c>
      <c r="D418" s="2" t="s">
        <v>966</v>
      </c>
      <c r="E418" s="3">
        <v>1565243.89</v>
      </c>
      <c r="F418" s="4"/>
      <c r="G418" s="3">
        <v>5699.68</v>
      </c>
      <c r="H418" s="3">
        <v>48734.11</v>
      </c>
      <c r="I418" s="3">
        <v>1608278.32</v>
      </c>
      <c r="J418" s="4"/>
    </row>
    <row r="419" spans="1:10" ht="15" customHeight="1">
      <c r="A419" s="1">
        <v>6</v>
      </c>
      <c r="B419" s="2" t="s">
        <v>967</v>
      </c>
      <c r="C419" s="1" t="s">
        <v>968</v>
      </c>
      <c r="D419" s="2" t="s">
        <v>969</v>
      </c>
      <c r="E419" s="3">
        <v>1565243.89</v>
      </c>
      <c r="F419" s="4"/>
      <c r="G419" s="3">
        <v>5699.68</v>
      </c>
      <c r="H419" s="3">
        <v>48734.11</v>
      </c>
      <c r="I419" s="3">
        <v>1608278.32</v>
      </c>
      <c r="J419" s="4"/>
    </row>
    <row r="420" spans="1:10" ht="15" customHeight="1">
      <c r="A420" s="1">
        <v>3</v>
      </c>
      <c r="B420" s="2" t="s">
        <v>970</v>
      </c>
      <c r="C420" s="1" t="s">
        <v>1</v>
      </c>
      <c r="D420" s="2" t="s">
        <v>971</v>
      </c>
      <c r="E420" s="3">
        <v>116314100.43000001</v>
      </c>
      <c r="F420" s="4"/>
      <c r="G420" s="3">
        <v>66830495.710000001</v>
      </c>
      <c r="H420" s="3">
        <v>75826322.739999995</v>
      </c>
      <c r="I420" s="3">
        <v>125309927.45999999</v>
      </c>
      <c r="J420" s="4"/>
    </row>
    <row r="421" spans="1:10" ht="15" customHeight="1">
      <c r="A421" s="1">
        <v>4</v>
      </c>
      <c r="B421" s="2" t="s">
        <v>972</v>
      </c>
      <c r="C421" s="1" t="s">
        <v>1</v>
      </c>
      <c r="D421" s="2" t="s">
        <v>973</v>
      </c>
      <c r="E421" s="3">
        <v>116314100.43000001</v>
      </c>
      <c r="F421" s="4"/>
      <c r="G421" s="3">
        <v>66830495.710000001</v>
      </c>
      <c r="H421" s="3">
        <v>75826322.739999995</v>
      </c>
      <c r="I421" s="3">
        <v>125309927.45999999</v>
      </c>
      <c r="J421" s="4"/>
    </row>
    <row r="422" spans="1:10" ht="15" customHeight="1">
      <c r="A422" s="1">
        <v>5</v>
      </c>
      <c r="B422" s="2" t="s">
        <v>974</v>
      </c>
      <c r="C422" s="1" t="s">
        <v>1</v>
      </c>
      <c r="D422" s="2" t="s">
        <v>975</v>
      </c>
      <c r="E422" s="3">
        <v>116314100.43000001</v>
      </c>
      <c r="F422" s="4"/>
      <c r="G422" s="3">
        <v>66830495.710000001</v>
      </c>
      <c r="H422" s="3">
        <v>75826322.739999995</v>
      </c>
      <c r="I422" s="3">
        <v>125309927.45999999</v>
      </c>
      <c r="J422" s="4"/>
    </row>
    <row r="423" spans="1:10" ht="15" customHeight="1">
      <c r="A423" s="1">
        <v>6</v>
      </c>
      <c r="B423" s="2" t="s">
        <v>976</v>
      </c>
      <c r="C423" s="1" t="s">
        <v>977</v>
      </c>
      <c r="D423" s="2" t="s">
        <v>978</v>
      </c>
      <c r="E423" s="3">
        <v>116314100.43000001</v>
      </c>
      <c r="F423" s="4"/>
      <c r="G423" s="3">
        <v>66830495.710000001</v>
      </c>
      <c r="H423" s="3">
        <v>75826322.739999995</v>
      </c>
      <c r="I423" s="3">
        <v>125309927.45999999</v>
      </c>
      <c r="J423" s="4"/>
    </row>
    <row r="424" spans="1:10" ht="15" customHeight="1">
      <c r="A424" s="1">
        <v>2</v>
      </c>
      <c r="B424" s="2" t="s">
        <v>2341</v>
      </c>
      <c r="C424" s="1" t="s">
        <v>1</v>
      </c>
      <c r="D424" s="2" t="s">
        <v>2342</v>
      </c>
      <c r="E424" s="3">
        <v>0</v>
      </c>
      <c r="F424" s="4"/>
      <c r="G424" s="3">
        <v>0</v>
      </c>
      <c r="H424" s="3">
        <v>3826020.66</v>
      </c>
      <c r="I424" s="3">
        <v>3826020.66</v>
      </c>
      <c r="J424" s="4"/>
    </row>
    <row r="425" spans="1:10" ht="15" customHeight="1">
      <c r="A425" s="1">
        <v>3</v>
      </c>
      <c r="B425" s="2" t="s">
        <v>2343</v>
      </c>
      <c r="C425" s="1" t="s">
        <v>1</v>
      </c>
      <c r="D425" s="2" t="s">
        <v>2344</v>
      </c>
      <c r="E425" s="3">
        <v>0</v>
      </c>
      <c r="F425" s="4"/>
      <c r="G425" s="3">
        <v>0</v>
      </c>
      <c r="H425" s="3">
        <v>3826020.66</v>
      </c>
      <c r="I425" s="3">
        <v>3826020.66</v>
      </c>
      <c r="J425" s="4"/>
    </row>
    <row r="426" spans="1:10" ht="15" customHeight="1">
      <c r="A426" s="1">
        <v>4</v>
      </c>
      <c r="B426" s="2" t="s">
        <v>2345</v>
      </c>
      <c r="C426" s="1" t="s">
        <v>1</v>
      </c>
      <c r="D426" s="2" t="s">
        <v>2346</v>
      </c>
      <c r="E426" s="3">
        <v>0</v>
      </c>
      <c r="F426" s="4"/>
      <c r="G426" s="3">
        <v>0</v>
      </c>
      <c r="H426" s="3">
        <v>3826020.66</v>
      </c>
      <c r="I426" s="3">
        <v>3826020.66</v>
      </c>
      <c r="J426" s="4"/>
    </row>
    <row r="427" spans="1:10" ht="15" customHeight="1">
      <c r="A427" s="1">
        <v>5</v>
      </c>
      <c r="B427" s="2" t="s">
        <v>2347</v>
      </c>
      <c r="C427" s="1" t="s">
        <v>1</v>
      </c>
      <c r="D427" s="2" t="s">
        <v>2348</v>
      </c>
      <c r="E427" s="3">
        <v>0</v>
      </c>
      <c r="F427" s="4"/>
      <c r="G427" s="3">
        <v>0</v>
      </c>
      <c r="H427" s="3">
        <v>3826020.66</v>
      </c>
      <c r="I427" s="3">
        <v>3826020.66</v>
      </c>
      <c r="J427" s="4"/>
    </row>
    <row r="428" spans="1:10" ht="15" customHeight="1">
      <c r="A428" s="1">
        <v>6</v>
      </c>
      <c r="B428" s="2" t="s">
        <v>2349</v>
      </c>
      <c r="C428" s="1" t="s">
        <v>2350</v>
      </c>
      <c r="D428" s="2" t="s">
        <v>2351</v>
      </c>
      <c r="E428" s="3">
        <v>0</v>
      </c>
      <c r="F428" s="4"/>
      <c r="G428" s="3">
        <v>0</v>
      </c>
      <c r="H428" s="3">
        <v>3826020.66</v>
      </c>
      <c r="I428" s="3">
        <v>3826020.66</v>
      </c>
      <c r="J428" s="4"/>
    </row>
    <row r="429" spans="1:10" ht="15" customHeight="1">
      <c r="A429" s="1">
        <v>2</v>
      </c>
      <c r="B429" s="2" t="s">
        <v>979</v>
      </c>
      <c r="C429" s="1" t="s">
        <v>1</v>
      </c>
      <c r="D429" s="2" t="s">
        <v>16</v>
      </c>
      <c r="E429" s="3">
        <v>3861628.45</v>
      </c>
      <c r="F429" s="4"/>
      <c r="G429" s="3">
        <v>2832062.11</v>
      </c>
      <c r="H429" s="3">
        <v>4395867.3499999996</v>
      </c>
      <c r="I429" s="3">
        <v>5425433.6900000004</v>
      </c>
      <c r="J429" s="4"/>
    </row>
    <row r="430" spans="1:10" ht="15" customHeight="1">
      <c r="A430" s="1">
        <v>3</v>
      </c>
      <c r="B430" s="2" t="s">
        <v>980</v>
      </c>
      <c r="C430" s="1" t="s">
        <v>1</v>
      </c>
      <c r="D430" s="2" t="s">
        <v>981</v>
      </c>
      <c r="E430" s="3">
        <v>3861628.45</v>
      </c>
      <c r="F430" s="4"/>
      <c r="G430" s="3">
        <v>2832062.11</v>
      </c>
      <c r="H430" s="3">
        <v>4395867.3499999996</v>
      </c>
      <c r="I430" s="3">
        <v>5425433.6900000004</v>
      </c>
      <c r="J430" s="4"/>
    </row>
    <row r="431" spans="1:10" ht="15" customHeight="1">
      <c r="A431" s="1">
        <v>4</v>
      </c>
      <c r="B431" s="2" t="s">
        <v>982</v>
      </c>
      <c r="C431" s="1" t="s">
        <v>1</v>
      </c>
      <c r="D431" s="2" t="s">
        <v>983</v>
      </c>
      <c r="E431" s="3">
        <v>3861628.45</v>
      </c>
      <c r="F431" s="4"/>
      <c r="G431" s="3">
        <v>2832062.11</v>
      </c>
      <c r="H431" s="3">
        <v>4395867.3499999996</v>
      </c>
      <c r="I431" s="3">
        <v>5425433.6900000004</v>
      </c>
      <c r="J431" s="4"/>
    </row>
    <row r="432" spans="1:10" ht="15" customHeight="1">
      <c r="A432" s="1">
        <v>5</v>
      </c>
      <c r="B432" s="2" t="s">
        <v>984</v>
      </c>
      <c r="C432" s="1" t="s">
        <v>1</v>
      </c>
      <c r="D432" s="2" t="s">
        <v>985</v>
      </c>
      <c r="E432" s="3">
        <v>3861628.45</v>
      </c>
      <c r="F432" s="4"/>
      <c r="G432" s="3">
        <v>2832062.11</v>
      </c>
      <c r="H432" s="3">
        <v>4395867.3499999996</v>
      </c>
      <c r="I432" s="3">
        <v>5425433.6900000004</v>
      </c>
      <c r="J432" s="4"/>
    </row>
    <row r="433" spans="1:10" ht="15" customHeight="1">
      <c r="A433" s="1">
        <v>6</v>
      </c>
      <c r="B433" s="2" t="s">
        <v>986</v>
      </c>
      <c r="C433" s="1" t="s">
        <v>987</v>
      </c>
      <c r="D433" s="2" t="s">
        <v>988</v>
      </c>
      <c r="E433" s="3">
        <v>4101242.6</v>
      </c>
      <c r="F433" s="4"/>
      <c r="G433" s="3">
        <v>2268385.0099999998</v>
      </c>
      <c r="H433" s="3">
        <v>4188758.03</v>
      </c>
      <c r="I433" s="3">
        <v>6021615.6200000001</v>
      </c>
      <c r="J433" s="4"/>
    </row>
    <row r="434" spans="1:10" ht="15" customHeight="1">
      <c r="A434" s="1">
        <v>6</v>
      </c>
      <c r="B434" s="2" t="s">
        <v>989</v>
      </c>
      <c r="C434" s="1" t="s">
        <v>990</v>
      </c>
      <c r="D434" s="2" t="s">
        <v>991</v>
      </c>
      <c r="E434" s="3">
        <v>-239614.15</v>
      </c>
      <c r="F434" s="4"/>
      <c r="G434" s="3">
        <v>563677.1</v>
      </c>
      <c r="H434" s="3">
        <v>207109.32</v>
      </c>
      <c r="I434" s="3">
        <v>-596181.93000000005</v>
      </c>
      <c r="J434" s="4"/>
    </row>
    <row r="435" spans="1:10" ht="15" customHeight="1">
      <c r="A435" s="1">
        <v>2</v>
      </c>
      <c r="B435" s="2" t="s">
        <v>992</v>
      </c>
      <c r="C435" s="1" t="s">
        <v>1</v>
      </c>
      <c r="D435" s="2" t="s">
        <v>993</v>
      </c>
      <c r="E435" s="3">
        <v>123487.71</v>
      </c>
      <c r="F435" s="4"/>
      <c r="G435" s="3">
        <v>38573504.75</v>
      </c>
      <c r="H435" s="3">
        <v>39213465.030000001</v>
      </c>
      <c r="I435" s="3">
        <v>763447.99</v>
      </c>
      <c r="J435" s="4"/>
    </row>
    <row r="436" spans="1:10" ht="15" customHeight="1">
      <c r="A436" s="1">
        <v>3</v>
      </c>
      <c r="B436" s="2" t="s">
        <v>994</v>
      </c>
      <c r="C436" s="1" t="s">
        <v>1</v>
      </c>
      <c r="D436" s="2" t="s">
        <v>995</v>
      </c>
      <c r="E436" s="3">
        <v>123487.71</v>
      </c>
      <c r="F436" s="4"/>
      <c r="G436" s="3">
        <v>38573504.75</v>
      </c>
      <c r="H436" s="3">
        <v>39213465.030000001</v>
      </c>
      <c r="I436" s="3">
        <v>763447.99</v>
      </c>
      <c r="J436" s="4"/>
    </row>
    <row r="437" spans="1:10" ht="15" customHeight="1">
      <c r="A437" s="1">
        <v>4</v>
      </c>
      <c r="B437" s="2" t="s">
        <v>996</v>
      </c>
      <c r="C437" s="1" t="s">
        <v>1</v>
      </c>
      <c r="D437" s="2" t="s">
        <v>997</v>
      </c>
      <c r="E437" s="3">
        <v>2033.48</v>
      </c>
      <c r="F437" s="4"/>
      <c r="G437" s="3">
        <v>2033.48</v>
      </c>
      <c r="H437" s="3">
        <v>671485.89</v>
      </c>
      <c r="I437" s="3">
        <v>671485.89</v>
      </c>
      <c r="J437" s="4"/>
    </row>
    <row r="438" spans="1:10" ht="15" customHeight="1">
      <c r="A438" s="1">
        <v>6</v>
      </c>
      <c r="B438" s="2" t="s">
        <v>998</v>
      </c>
      <c r="C438" s="1" t="s">
        <v>999</v>
      </c>
      <c r="D438" s="2" t="s">
        <v>1000</v>
      </c>
      <c r="E438" s="3">
        <v>2033.48</v>
      </c>
      <c r="F438" s="4"/>
      <c r="G438" s="3">
        <v>2033.48</v>
      </c>
      <c r="H438" s="3">
        <v>671485.89</v>
      </c>
      <c r="I438" s="3">
        <v>671485.89</v>
      </c>
      <c r="J438" s="4"/>
    </row>
    <row r="439" spans="1:10" ht="15" customHeight="1">
      <c r="A439" s="1">
        <v>4</v>
      </c>
      <c r="B439" s="2" t="s">
        <v>1001</v>
      </c>
      <c r="C439" s="1" t="s">
        <v>1</v>
      </c>
      <c r="D439" s="2" t="s">
        <v>1002</v>
      </c>
      <c r="E439" s="3">
        <v>121454.23</v>
      </c>
      <c r="F439" s="4"/>
      <c r="G439" s="3">
        <v>38571471.270000003</v>
      </c>
      <c r="H439" s="3">
        <v>38541979.140000001</v>
      </c>
      <c r="I439" s="3">
        <v>91962.1</v>
      </c>
      <c r="J439" s="4"/>
    </row>
    <row r="440" spans="1:10" ht="15" customHeight="1">
      <c r="A440" s="1">
        <v>5</v>
      </c>
      <c r="B440" s="2" t="s">
        <v>1003</v>
      </c>
      <c r="C440" s="1" t="s">
        <v>1</v>
      </c>
      <c r="D440" s="2" t="s">
        <v>1004</v>
      </c>
      <c r="E440" s="3">
        <v>121454.23</v>
      </c>
      <c r="F440" s="4"/>
      <c r="G440" s="3">
        <v>23820566.460000001</v>
      </c>
      <c r="H440" s="3">
        <v>23791074.329999998</v>
      </c>
      <c r="I440" s="3">
        <v>91962.1</v>
      </c>
      <c r="J440" s="4"/>
    </row>
    <row r="441" spans="1:10" ht="15" customHeight="1">
      <c r="A441" s="1">
        <v>6</v>
      </c>
      <c r="B441" s="2" t="s">
        <v>1005</v>
      </c>
      <c r="C441" s="1" t="s">
        <v>1006</v>
      </c>
      <c r="D441" s="2" t="s">
        <v>1007</v>
      </c>
      <c r="E441" s="3">
        <v>97382.51</v>
      </c>
      <c r="F441" s="4"/>
      <c r="G441" s="3">
        <v>16577548.17</v>
      </c>
      <c r="H441" s="3">
        <v>16569074.189999999</v>
      </c>
      <c r="I441" s="3">
        <v>88908.53</v>
      </c>
      <c r="J441" s="4"/>
    </row>
    <row r="442" spans="1:10" ht="15" customHeight="1">
      <c r="A442" s="1">
        <v>6</v>
      </c>
      <c r="B442" s="2" t="s">
        <v>1008</v>
      </c>
      <c r="C442" s="1" t="s">
        <v>1009</v>
      </c>
      <c r="D442" s="2" t="s">
        <v>1010</v>
      </c>
      <c r="E442" s="3">
        <v>7738.53</v>
      </c>
      <c r="F442" s="4"/>
      <c r="G442" s="3">
        <v>2669216.96</v>
      </c>
      <c r="H442" s="3">
        <v>2664532</v>
      </c>
      <c r="I442" s="3">
        <v>3053.57</v>
      </c>
      <c r="J442" s="4"/>
    </row>
    <row r="443" spans="1:10" ht="15" customHeight="1">
      <c r="A443" s="1">
        <v>2</v>
      </c>
      <c r="B443" s="2" t="s">
        <v>1017</v>
      </c>
      <c r="C443" s="1" t="s">
        <v>1</v>
      </c>
      <c r="D443" s="2" t="s">
        <v>1018</v>
      </c>
      <c r="E443" s="3">
        <v>7418243.1799999997</v>
      </c>
      <c r="F443" s="4"/>
      <c r="G443" s="3">
        <v>318573147.91000003</v>
      </c>
      <c r="H443" s="3">
        <v>317922092.55000001</v>
      </c>
      <c r="I443" s="3">
        <v>6767187.8200000003</v>
      </c>
      <c r="J443" s="4"/>
    </row>
    <row r="444" spans="1:10" ht="15" customHeight="1">
      <c r="A444" s="1">
        <v>3</v>
      </c>
      <c r="B444" s="2" t="s">
        <v>1019</v>
      </c>
      <c r="C444" s="1" t="s">
        <v>1</v>
      </c>
      <c r="D444" s="2" t="s">
        <v>1020</v>
      </c>
      <c r="E444" s="3">
        <v>87906.26</v>
      </c>
      <c r="F444" s="4"/>
      <c r="G444" s="3">
        <v>63557181.810000002</v>
      </c>
      <c r="H444" s="3">
        <v>63508500.780000001</v>
      </c>
      <c r="I444" s="3">
        <v>39225.230000000003</v>
      </c>
      <c r="J444" s="4"/>
    </row>
    <row r="445" spans="1:10" ht="15" customHeight="1">
      <c r="A445" s="1">
        <v>4</v>
      </c>
      <c r="B445" s="2" t="s">
        <v>1021</v>
      </c>
      <c r="C445" s="1" t="s">
        <v>1</v>
      </c>
      <c r="D445" s="2" t="s">
        <v>1022</v>
      </c>
      <c r="E445" s="3">
        <v>19717.45</v>
      </c>
      <c r="F445" s="4"/>
      <c r="G445" s="3">
        <v>835921.94</v>
      </c>
      <c r="H445" s="3">
        <v>854163.66</v>
      </c>
      <c r="I445" s="3">
        <v>37959.17</v>
      </c>
      <c r="J445" s="4"/>
    </row>
    <row r="446" spans="1:10" ht="15" customHeight="1">
      <c r="A446" s="1">
        <v>5</v>
      </c>
      <c r="B446" s="2" t="s">
        <v>1023</v>
      </c>
      <c r="C446" s="1" t="s">
        <v>1</v>
      </c>
      <c r="D446" s="2" t="s">
        <v>1024</v>
      </c>
      <c r="E446" s="3">
        <v>19599.23</v>
      </c>
      <c r="F446" s="4"/>
      <c r="G446" s="3">
        <v>822212.3</v>
      </c>
      <c r="H446" s="3">
        <v>840508.37</v>
      </c>
      <c r="I446" s="3">
        <v>37895.300000000003</v>
      </c>
      <c r="J446" s="4"/>
    </row>
    <row r="447" spans="1:10" ht="15" customHeight="1">
      <c r="A447" s="1">
        <v>6</v>
      </c>
      <c r="B447" s="2" t="s">
        <v>1025</v>
      </c>
      <c r="C447" s="1" t="s">
        <v>1026</v>
      </c>
      <c r="D447" s="2" t="s">
        <v>1027</v>
      </c>
      <c r="E447" s="3">
        <v>19599.23</v>
      </c>
      <c r="F447" s="4"/>
      <c r="G447" s="3">
        <v>822212.3</v>
      </c>
      <c r="H447" s="3">
        <v>840508.37</v>
      </c>
      <c r="I447" s="3">
        <v>37895.300000000003</v>
      </c>
      <c r="J447" s="4"/>
    </row>
    <row r="448" spans="1:10" ht="15" customHeight="1">
      <c r="A448" s="1">
        <v>5</v>
      </c>
      <c r="B448" s="2" t="s">
        <v>1028</v>
      </c>
      <c r="C448" s="1" t="s">
        <v>1</v>
      </c>
      <c r="D448" s="2" t="s">
        <v>1029</v>
      </c>
      <c r="E448" s="3">
        <v>118.22</v>
      </c>
      <c r="F448" s="4"/>
      <c r="G448" s="3">
        <v>13709.64</v>
      </c>
      <c r="H448" s="3">
        <v>13655.29</v>
      </c>
      <c r="I448" s="3">
        <v>63.87</v>
      </c>
      <c r="J448" s="4"/>
    </row>
    <row r="449" spans="1:10" ht="15" customHeight="1">
      <c r="A449" s="1">
        <v>6</v>
      </c>
      <c r="B449" s="2" t="s">
        <v>1030</v>
      </c>
      <c r="C449" s="1" t="s">
        <v>1031</v>
      </c>
      <c r="D449" s="2" t="s">
        <v>1032</v>
      </c>
      <c r="E449" s="3">
        <v>118.22</v>
      </c>
      <c r="F449" s="4"/>
      <c r="G449" s="3">
        <v>13709.64</v>
      </c>
      <c r="H449" s="3">
        <v>13655.29</v>
      </c>
      <c r="I449" s="3">
        <v>63.87</v>
      </c>
      <c r="J449" s="4"/>
    </row>
    <row r="450" spans="1:10" ht="15" customHeight="1">
      <c r="A450" s="1">
        <v>4</v>
      </c>
      <c r="B450" s="2" t="s">
        <v>1033</v>
      </c>
      <c r="C450" s="1" t="s">
        <v>1</v>
      </c>
      <c r="D450" s="2" t="s">
        <v>1034</v>
      </c>
      <c r="E450" s="3">
        <v>68188.81</v>
      </c>
      <c r="F450" s="4"/>
      <c r="G450" s="3">
        <v>14218667.470000001</v>
      </c>
      <c r="H450" s="3">
        <v>14151744.720000001</v>
      </c>
      <c r="I450" s="3">
        <v>1266.06</v>
      </c>
      <c r="J450" s="4"/>
    </row>
    <row r="451" spans="1:10" ht="15" customHeight="1">
      <c r="A451" s="1">
        <v>5</v>
      </c>
      <c r="B451" s="2" t="s">
        <v>1040</v>
      </c>
      <c r="C451" s="1" t="s">
        <v>1</v>
      </c>
      <c r="D451" s="2" t="s">
        <v>1041</v>
      </c>
      <c r="E451" s="3">
        <v>7163.64</v>
      </c>
      <c r="F451" s="4"/>
      <c r="G451" s="3">
        <v>1023659.1</v>
      </c>
      <c r="H451" s="3">
        <v>1017761.52</v>
      </c>
      <c r="I451" s="3">
        <v>1266.06</v>
      </c>
      <c r="J451" s="4"/>
    </row>
    <row r="452" spans="1:10" ht="15" customHeight="1">
      <c r="A452" s="1">
        <v>6</v>
      </c>
      <c r="B452" s="2" t="s">
        <v>1042</v>
      </c>
      <c r="C452" s="1" t="s">
        <v>1043</v>
      </c>
      <c r="D452" s="2" t="s">
        <v>1044</v>
      </c>
      <c r="E452" s="3">
        <v>7163.64</v>
      </c>
      <c r="F452" s="4"/>
      <c r="G452" s="3">
        <v>1023659.1</v>
      </c>
      <c r="H452" s="3">
        <v>1017761.52</v>
      </c>
      <c r="I452" s="3">
        <v>1266.06</v>
      </c>
      <c r="J452" s="4"/>
    </row>
    <row r="453" spans="1:10" ht="15" customHeight="1">
      <c r="A453" s="1">
        <v>3</v>
      </c>
      <c r="B453" s="2" t="s">
        <v>1045</v>
      </c>
      <c r="C453" s="1" t="s">
        <v>1</v>
      </c>
      <c r="D453" s="2" t="s">
        <v>1046</v>
      </c>
      <c r="E453" s="3">
        <v>864899.94</v>
      </c>
      <c r="F453" s="4"/>
      <c r="G453" s="3">
        <v>734127.99</v>
      </c>
      <c r="H453" s="3">
        <v>346658.2</v>
      </c>
      <c r="I453" s="3">
        <v>477430.15</v>
      </c>
      <c r="J453" s="4"/>
    </row>
    <row r="454" spans="1:10" ht="15" customHeight="1">
      <c r="A454" s="1">
        <v>4</v>
      </c>
      <c r="B454" s="2" t="s">
        <v>1047</v>
      </c>
      <c r="C454" s="1" t="s">
        <v>1</v>
      </c>
      <c r="D454" s="2" t="s">
        <v>1048</v>
      </c>
      <c r="E454" s="3">
        <v>406915.66</v>
      </c>
      <c r="F454" s="4"/>
      <c r="G454" s="3">
        <v>222872.74</v>
      </c>
      <c r="H454" s="3">
        <v>48.07</v>
      </c>
      <c r="I454" s="3">
        <v>184090.99</v>
      </c>
      <c r="J454" s="4"/>
    </row>
    <row r="455" spans="1:10" ht="15" customHeight="1">
      <c r="A455" s="1">
        <v>5</v>
      </c>
      <c r="B455" s="2" t="s">
        <v>1054</v>
      </c>
      <c r="C455" s="1" t="s">
        <v>1</v>
      </c>
      <c r="D455" s="2" t="s">
        <v>1055</v>
      </c>
      <c r="E455" s="3">
        <v>371794.21</v>
      </c>
      <c r="F455" s="4"/>
      <c r="G455" s="3">
        <v>187751.29</v>
      </c>
      <c r="H455" s="3">
        <v>48.07</v>
      </c>
      <c r="I455" s="3">
        <v>184090.99</v>
      </c>
      <c r="J455" s="4"/>
    </row>
    <row r="456" spans="1:10" ht="15" customHeight="1">
      <c r="A456" s="1">
        <v>6</v>
      </c>
      <c r="B456" s="2" t="s">
        <v>1056</v>
      </c>
      <c r="C456" s="1" t="s">
        <v>1057</v>
      </c>
      <c r="D456" s="2" t="s">
        <v>1058</v>
      </c>
      <c r="E456" s="3">
        <v>371794.21</v>
      </c>
      <c r="F456" s="4"/>
      <c r="G456" s="3">
        <v>187751.29</v>
      </c>
      <c r="H456" s="3">
        <v>48.07</v>
      </c>
      <c r="I456" s="3">
        <v>184090.99</v>
      </c>
      <c r="J456" s="4"/>
    </row>
    <row r="457" spans="1:10" ht="15" customHeight="1">
      <c r="A457" s="1">
        <v>4</v>
      </c>
      <c r="B457" s="2" t="s">
        <v>1064</v>
      </c>
      <c r="C457" s="1" t="s">
        <v>1</v>
      </c>
      <c r="D457" s="2" t="s">
        <v>1065</v>
      </c>
      <c r="E457" s="3">
        <v>390571.95</v>
      </c>
      <c r="F457" s="4"/>
      <c r="G457" s="3">
        <v>293575.88</v>
      </c>
      <c r="H457" s="3">
        <v>196343.09</v>
      </c>
      <c r="I457" s="3">
        <v>293339.15999999997</v>
      </c>
      <c r="J457" s="4"/>
    </row>
    <row r="458" spans="1:10" ht="15" customHeight="1">
      <c r="A458" s="1">
        <v>6</v>
      </c>
      <c r="B458" s="2" t="s">
        <v>1066</v>
      </c>
      <c r="C458" s="1" t="s">
        <v>1067</v>
      </c>
      <c r="D458" s="2" t="s">
        <v>1068</v>
      </c>
      <c r="E458" s="3">
        <v>390571.95</v>
      </c>
      <c r="F458" s="4"/>
      <c r="G458" s="3">
        <v>293575.88</v>
      </c>
      <c r="H458" s="3">
        <v>196343.09</v>
      </c>
      <c r="I458" s="3">
        <v>293339.15999999997</v>
      </c>
      <c r="J458" s="4"/>
    </row>
    <row r="459" spans="1:10" ht="15" customHeight="1">
      <c r="A459" s="1">
        <v>3</v>
      </c>
      <c r="B459" s="2" t="s">
        <v>1069</v>
      </c>
      <c r="C459" s="1" t="s">
        <v>1</v>
      </c>
      <c r="D459" s="2" t="s">
        <v>1070</v>
      </c>
      <c r="E459" s="3">
        <v>446820.82</v>
      </c>
      <c r="F459" s="4"/>
      <c r="G459" s="3">
        <v>3128136.77</v>
      </c>
      <c r="H459" s="3">
        <v>3205810.43</v>
      </c>
      <c r="I459" s="3">
        <v>524494.48</v>
      </c>
      <c r="J459" s="4"/>
    </row>
    <row r="460" spans="1:10" ht="15" customHeight="1">
      <c r="A460" s="1">
        <v>4</v>
      </c>
      <c r="B460" s="2" t="s">
        <v>1071</v>
      </c>
      <c r="C460" s="1" t="s">
        <v>1</v>
      </c>
      <c r="D460" s="2" t="s">
        <v>1072</v>
      </c>
      <c r="E460" s="3">
        <v>54415.39</v>
      </c>
      <c r="F460" s="4"/>
      <c r="G460" s="3">
        <v>125673.69</v>
      </c>
      <c r="H460" s="3">
        <v>124692.43</v>
      </c>
      <c r="I460" s="3">
        <v>53434.13</v>
      </c>
      <c r="J460" s="4"/>
    </row>
    <row r="461" spans="1:10" ht="15" customHeight="1">
      <c r="A461" s="1">
        <v>6</v>
      </c>
      <c r="B461" s="2" t="s">
        <v>1073</v>
      </c>
      <c r="C461" s="1" t="s">
        <v>1074</v>
      </c>
      <c r="D461" s="2" t="s">
        <v>1075</v>
      </c>
      <c r="E461" s="3">
        <v>27790.01</v>
      </c>
      <c r="F461" s="4"/>
      <c r="G461" s="3">
        <v>70187.039999999994</v>
      </c>
      <c r="H461" s="3">
        <v>69364.539999999994</v>
      </c>
      <c r="I461" s="3">
        <v>26967.51</v>
      </c>
      <c r="J461" s="4"/>
    </row>
    <row r="462" spans="1:10" ht="15" customHeight="1">
      <c r="A462" s="1">
        <v>6</v>
      </c>
      <c r="B462" s="2" t="s">
        <v>1076</v>
      </c>
      <c r="C462" s="1" t="s">
        <v>1077</v>
      </c>
      <c r="D462" s="2" t="s">
        <v>1078</v>
      </c>
      <c r="E462" s="3">
        <v>26625.38</v>
      </c>
      <c r="F462" s="4"/>
      <c r="G462" s="3">
        <v>55486.65</v>
      </c>
      <c r="H462" s="3">
        <v>55327.89</v>
      </c>
      <c r="I462" s="3">
        <v>26466.62</v>
      </c>
      <c r="J462" s="4"/>
    </row>
    <row r="463" spans="1:10" ht="15" customHeight="1">
      <c r="A463" s="1">
        <v>4</v>
      </c>
      <c r="B463" s="2" t="s">
        <v>1079</v>
      </c>
      <c r="C463" s="1" t="s">
        <v>1</v>
      </c>
      <c r="D463" s="2" t="s">
        <v>1080</v>
      </c>
      <c r="E463" s="3">
        <v>392405.43</v>
      </c>
      <c r="F463" s="4"/>
      <c r="G463" s="3">
        <v>3002463.08</v>
      </c>
      <c r="H463" s="3">
        <v>3081118</v>
      </c>
      <c r="I463" s="3">
        <v>471060.35</v>
      </c>
      <c r="J463" s="4"/>
    </row>
    <row r="464" spans="1:10" ht="15" customHeight="1">
      <c r="A464" s="1">
        <v>5</v>
      </c>
      <c r="B464" s="2" t="s">
        <v>1081</v>
      </c>
      <c r="C464" s="1" t="s">
        <v>1</v>
      </c>
      <c r="D464" s="2" t="s">
        <v>1082</v>
      </c>
      <c r="E464" s="3">
        <v>57723.17</v>
      </c>
      <c r="F464" s="4"/>
      <c r="G464" s="3">
        <v>273575.64</v>
      </c>
      <c r="H464" s="3">
        <v>255155.95</v>
      </c>
      <c r="I464" s="3">
        <v>39303.480000000003</v>
      </c>
      <c r="J464" s="4"/>
    </row>
    <row r="465" spans="1:10" ht="15" customHeight="1">
      <c r="A465" s="1">
        <v>6</v>
      </c>
      <c r="B465" s="2" t="s">
        <v>1083</v>
      </c>
      <c r="C465" s="1" t="s">
        <v>1084</v>
      </c>
      <c r="D465" s="2" t="s">
        <v>1085</v>
      </c>
      <c r="E465" s="3">
        <v>4477.17</v>
      </c>
      <c r="F465" s="4"/>
      <c r="G465" s="3">
        <v>25172.41</v>
      </c>
      <c r="H465" s="3">
        <v>24744.19</v>
      </c>
      <c r="I465" s="3">
        <v>4048.95</v>
      </c>
      <c r="J465" s="4"/>
    </row>
    <row r="466" spans="1:10" ht="15" customHeight="1">
      <c r="A466" s="1">
        <v>6</v>
      </c>
      <c r="B466" s="2" t="s">
        <v>1086</v>
      </c>
      <c r="C466" s="1" t="s">
        <v>1087</v>
      </c>
      <c r="D466" s="2" t="s">
        <v>1088</v>
      </c>
      <c r="E466" s="3">
        <v>25094.75</v>
      </c>
      <c r="F466" s="4"/>
      <c r="G466" s="3">
        <v>102457.83</v>
      </c>
      <c r="H466" s="3">
        <v>91598.51</v>
      </c>
      <c r="I466" s="3">
        <v>14235.43</v>
      </c>
      <c r="J466" s="4"/>
    </row>
    <row r="467" spans="1:10" ht="15" customHeight="1">
      <c r="A467" s="1">
        <v>6</v>
      </c>
      <c r="B467" s="2" t="s">
        <v>1089</v>
      </c>
      <c r="C467" s="1" t="s">
        <v>1090</v>
      </c>
      <c r="D467" s="2" t="s">
        <v>1091</v>
      </c>
      <c r="E467" s="3">
        <v>19873.509999999998</v>
      </c>
      <c r="F467" s="4"/>
      <c r="G467" s="3">
        <v>40169.879999999997</v>
      </c>
      <c r="H467" s="3">
        <v>25040.76</v>
      </c>
      <c r="I467" s="3">
        <v>4744.3900000000003</v>
      </c>
      <c r="J467" s="4"/>
    </row>
    <row r="468" spans="1:10" ht="15" customHeight="1">
      <c r="A468" s="1">
        <v>6</v>
      </c>
      <c r="B468" s="2" t="s">
        <v>1092</v>
      </c>
      <c r="C468" s="1" t="s">
        <v>1093</v>
      </c>
      <c r="D468" s="2" t="s">
        <v>1094</v>
      </c>
      <c r="E468" s="3">
        <v>6372.71</v>
      </c>
      <c r="F468" s="4"/>
      <c r="G468" s="3">
        <v>93501.47</v>
      </c>
      <c r="H468" s="3">
        <v>101310.66</v>
      </c>
      <c r="I468" s="3">
        <v>14181.9</v>
      </c>
      <c r="J468" s="4"/>
    </row>
    <row r="469" spans="1:10" ht="15" customHeight="1">
      <c r="A469" s="1">
        <v>6</v>
      </c>
      <c r="B469" s="2" t="s">
        <v>1095</v>
      </c>
      <c r="C469" s="1" t="s">
        <v>1096</v>
      </c>
      <c r="D469" s="2" t="s">
        <v>1097</v>
      </c>
      <c r="E469" s="3">
        <v>1905.03</v>
      </c>
      <c r="F469" s="4"/>
      <c r="G469" s="3">
        <v>12274.05</v>
      </c>
      <c r="H469" s="3">
        <v>12461.83</v>
      </c>
      <c r="I469" s="3">
        <v>2092.81</v>
      </c>
      <c r="J469" s="4"/>
    </row>
    <row r="470" spans="1:10" ht="15" customHeight="1">
      <c r="A470" s="1">
        <v>5</v>
      </c>
      <c r="B470" s="2" t="s">
        <v>1098</v>
      </c>
      <c r="C470" s="1" t="s">
        <v>1</v>
      </c>
      <c r="D470" s="2" t="s">
        <v>1099</v>
      </c>
      <c r="E470" s="3">
        <v>283046.09000000003</v>
      </c>
      <c r="F470" s="4"/>
      <c r="G470" s="3">
        <v>2084018.23</v>
      </c>
      <c r="H470" s="3">
        <v>2171901.77</v>
      </c>
      <c r="I470" s="3">
        <v>370929.63</v>
      </c>
      <c r="J470" s="4"/>
    </row>
    <row r="471" spans="1:10" ht="15" customHeight="1">
      <c r="A471" s="1">
        <v>6</v>
      </c>
      <c r="B471" s="2" t="s">
        <v>1100</v>
      </c>
      <c r="C471" s="1" t="s">
        <v>1101</v>
      </c>
      <c r="D471" s="2" t="s">
        <v>1091</v>
      </c>
      <c r="E471" s="3">
        <v>53537.23</v>
      </c>
      <c r="F471" s="4"/>
      <c r="G471" s="3">
        <v>385591.69</v>
      </c>
      <c r="H471" s="3">
        <v>439373.16</v>
      </c>
      <c r="I471" s="3">
        <v>107318.7</v>
      </c>
      <c r="J471" s="4"/>
    </row>
    <row r="472" spans="1:10" ht="15" customHeight="1">
      <c r="A472" s="1">
        <v>6</v>
      </c>
      <c r="B472" s="2" t="s">
        <v>1102</v>
      </c>
      <c r="C472" s="1" t="s">
        <v>1103</v>
      </c>
      <c r="D472" s="2" t="s">
        <v>1088</v>
      </c>
      <c r="E472" s="3">
        <v>183877.49</v>
      </c>
      <c r="F472" s="4"/>
      <c r="G472" s="3">
        <v>1323182.01</v>
      </c>
      <c r="H472" s="3">
        <v>1335957.02</v>
      </c>
      <c r="I472" s="3">
        <v>196652.5</v>
      </c>
      <c r="J472" s="4"/>
    </row>
    <row r="473" spans="1:10" ht="15" customHeight="1">
      <c r="A473" s="1">
        <v>6</v>
      </c>
      <c r="B473" s="2" t="s">
        <v>1104</v>
      </c>
      <c r="C473" s="1" t="s">
        <v>1105</v>
      </c>
      <c r="D473" s="2" t="s">
        <v>1106</v>
      </c>
      <c r="E473" s="3">
        <v>43831.37</v>
      </c>
      <c r="F473" s="4"/>
      <c r="G473" s="3">
        <v>332153</v>
      </c>
      <c r="H473" s="3">
        <v>354304.06</v>
      </c>
      <c r="I473" s="3">
        <v>65982.429999999993</v>
      </c>
      <c r="J473" s="4"/>
    </row>
    <row r="474" spans="1:10" ht="15" customHeight="1">
      <c r="A474" s="1">
        <v>6</v>
      </c>
      <c r="B474" s="2" t="s">
        <v>1107</v>
      </c>
      <c r="C474" s="1" t="s">
        <v>1108</v>
      </c>
      <c r="D474" s="2" t="s">
        <v>1109</v>
      </c>
      <c r="E474" s="3">
        <v>1800</v>
      </c>
      <c r="F474" s="4"/>
      <c r="G474" s="3">
        <v>10935</v>
      </c>
      <c r="H474" s="3">
        <v>10111</v>
      </c>
      <c r="I474" s="3">
        <v>976</v>
      </c>
      <c r="J474" s="4"/>
    </row>
    <row r="475" spans="1:10" ht="15" customHeight="1">
      <c r="A475" s="1">
        <v>5</v>
      </c>
      <c r="B475" s="2" t="s">
        <v>1110</v>
      </c>
      <c r="C475" s="1" t="s">
        <v>1</v>
      </c>
      <c r="D475" s="2" t="s">
        <v>1111</v>
      </c>
      <c r="E475" s="3">
        <v>51636.17</v>
      </c>
      <c r="F475" s="4"/>
      <c r="G475" s="3">
        <v>644869.21</v>
      </c>
      <c r="H475" s="3">
        <v>654060.28</v>
      </c>
      <c r="I475" s="3">
        <v>60827.24</v>
      </c>
      <c r="J475" s="4"/>
    </row>
    <row r="476" spans="1:10" ht="15" customHeight="1">
      <c r="A476" s="1">
        <v>6</v>
      </c>
      <c r="B476" s="2" t="s">
        <v>1112</v>
      </c>
      <c r="C476" s="1" t="s">
        <v>1113</v>
      </c>
      <c r="D476" s="2" t="s">
        <v>1114</v>
      </c>
      <c r="E476" s="3">
        <v>42816.14</v>
      </c>
      <c r="F476" s="4"/>
      <c r="G476" s="3">
        <v>574797.34</v>
      </c>
      <c r="H476" s="3">
        <v>581812.86</v>
      </c>
      <c r="I476" s="3">
        <v>49831.66</v>
      </c>
      <c r="J476" s="4"/>
    </row>
    <row r="477" spans="1:10" ht="15" customHeight="1">
      <c r="A477" s="1">
        <v>6</v>
      </c>
      <c r="B477" s="2" t="s">
        <v>1115</v>
      </c>
      <c r="C477" s="1" t="s">
        <v>1116</v>
      </c>
      <c r="D477" s="2" t="s">
        <v>1085</v>
      </c>
      <c r="E477" s="3">
        <v>4576.3900000000003</v>
      </c>
      <c r="F477" s="4"/>
      <c r="G477" s="3">
        <v>34731.760000000002</v>
      </c>
      <c r="H477" s="3">
        <v>36003.83</v>
      </c>
      <c r="I477" s="3">
        <v>5848.46</v>
      </c>
      <c r="J477" s="4"/>
    </row>
    <row r="478" spans="1:10" ht="15" customHeight="1">
      <c r="A478" s="1">
        <v>6</v>
      </c>
      <c r="B478" s="2" t="s">
        <v>1117</v>
      </c>
      <c r="C478" s="1" t="s">
        <v>1118</v>
      </c>
      <c r="D478" s="2" t="s">
        <v>1119</v>
      </c>
      <c r="E478" s="3">
        <v>539.16999999999996</v>
      </c>
      <c r="F478" s="4"/>
      <c r="G478" s="3">
        <v>4915.24</v>
      </c>
      <c r="H478" s="3">
        <v>5066.3100000000004</v>
      </c>
      <c r="I478" s="3">
        <v>690.24</v>
      </c>
      <c r="J478" s="4"/>
    </row>
    <row r="479" spans="1:10" ht="15" customHeight="1">
      <c r="A479" s="1">
        <v>6</v>
      </c>
      <c r="B479" s="2" t="s">
        <v>1120</v>
      </c>
      <c r="C479" s="1" t="s">
        <v>1121</v>
      </c>
      <c r="D479" s="2" t="s">
        <v>1122</v>
      </c>
      <c r="E479" s="3">
        <v>3704.47</v>
      </c>
      <c r="F479" s="4"/>
      <c r="G479" s="3">
        <v>30424.87</v>
      </c>
      <c r="H479" s="3">
        <v>31177.279999999999</v>
      </c>
      <c r="I479" s="3">
        <v>4456.88</v>
      </c>
      <c r="J479" s="4"/>
    </row>
    <row r="480" spans="1:10" ht="15" customHeight="1">
      <c r="A480" s="1">
        <v>3</v>
      </c>
      <c r="B480" s="2" t="s">
        <v>1123</v>
      </c>
      <c r="C480" s="1" t="s">
        <v>1</v>
      </c>
      <c r="D480" s="2" t="s">
        <v>1124</v>
      </c>
      <c r="E480" s="3">
        <v>6018616.1600000001</v>
      </c>
      <c r="F480" s="4"/>
      <c r="G480" s="3">
        <v>251153701.34</v>
      </c>
      <c r="H480" s="3">
        <v>250861123.13999999</v>
      </c>
      <c r="I480" s="3">
        <v>5726037.96</v>
      </c>
      <c r="J480" s="4"/>
    </row>
    <row r="481" spans="1:10" ht="15" customHeight="1">
      <c r="A481" s="1">
        <v>4</v>
      </c>
      <c r="B481" s="2" t="s">
        <v>1125</v>
      </c>
      <c r="C481" s="1" t="s">
        <v>1</v>
      </c>
      <c r="D481" s="2" t="s">
        <v>1126</v>
      </c>
      <c r="E481" s="3">
        <v>757231.86</v>
      </c>
      <c r="F481" s="4"/>
      <c r="G481" s="3">
        <v>35817636.979999997</v>
      </c>
      <c r="H481" s="3">
        <v>36252608.899999999</v>
      </c>
      <c r="I481" s="3">
        <v>1192203.78</v>
      </c>
      <c r="J481" s="4"/>
    </row>
    <row r="482" spans="1:10" ht="15" customHeight="1">
      <c r="A482" s="1">
        <v>5</v>
      </c>
      <c r="B482" s="2" t="s">
        <v>1127</v>
      </c>
      <c r="C482" s="1" t="s">
        <v>1</v>
      </c>
      <c r="D482" s="2" t="s">
        <v>1128</v>
      </c>
      <c r="E482" s="3">
        <v>757231.86</v>
      </c>
      <c r="F482" s="4"/>
      <c r="G482" s="3">
        <v>35817636.979999997</v>
      </c>
      <c r="H482" s="3">
        <v>36252608.899999999</v>
      </c>
      <c r="I482" s="3">
        <v>1192203.78</v>
      </c>
      <c r="J482" s="4"/>
    </row>
    <row r="483" spans="1:10" ht="15" customHeight="1">
      <c r="A483" s="1">
        <v>6</v>
      </c>
      <c r="B483" s="2" t="s">
        <v>1129</v>
      </c>
      <c r="C483" s="1" t="s">
        <v>1130</v>
      </c>
      <c r="D483" s="2" t="s">
        <v>1131</v>
      </c>
      <c r="E483" s="3">
        <v>757231.86</v>
      </c>
      <c r="F483" s="4"/>
      <c r="G483" s="3">
        <v>35817636.509999998</v>
      </c>
      <c r="H483" s="3">
        <v>36252608.43</v>
      </c>
      <c r="I483" s="3">
        <v>1192203.78</v>
      </c>
      <c r="J483" s="4"/>
    </row>
    <row r="484" spans="1:10" ht="15" customHeight="1">
      <c r="A484" s="1">
        <v>4</v>
      </c>
      <c r="B484" s="2" t="s">
        <v>1132</v>
      </c>
      <c r="C484" s="1" t="s">
        <v>1</v>
      </c>
      <c r="D484" s="2" t="s">
        <v>1133</v>
      </c>
      <c r="E484" s="3">
        <v>1471842.39</v>
      </c>
      <c r="F484" s="4"/>
      <c r="G484" s="3">
        <v>10772555.560000001</v>
      </c>
      <c r="H484" s="3">
        <v>10553660.82</v>
      </c>
      <c r="I484" s="3">
        <v>1252947.6499999999</v>
      </c>
      <c r="J484" s="4"/>
    </row>
    <row r="485" spans="1:10" ht="15" customHeight="1">
      <c r="A485" s="1">
        <v>5</v>
      </c>
      <c r="B485" s="2" t="s">
        <v>1134</v>
      </c>
      <c r="C485" s="1" t="s">
        <v>1</v>
      </c>
      <c r="D485" s="2" t="s">
        <v>1135</v>
      </c>
      <c r="E485" s="3">
        <v>1144140.1599999999</v>
      </c>
      <c r="F485" s="4"/>
      <c r="G485" s="3">
        <v>6667388.54</v>
      </c>
      <c r="H485" s="3">
        <v>6459931.7300000004</v>
      </c>
      <c r="I485" s="3">
        <v>936683.35</v>
      </c>
      <c r="J485" s="4"/>
    </row>
    <row r="486" spans="1:10" ht="15" customHeight="1">
      <c r="A486" s="1">
        <v>6</v>
      </c>
      <c r="B486" s="2" t="s">
        <v>1136</v>
      </c>
      <c r="C486" s="1" t="s">
        <v>1137</v>
      </c>
      <c r="D486" s="2" t="s">
        <v>1131</v>
      </c>
      <c r="E486" s="3">
        <v>188014.98</v>
      </c>
      <c r="F486" s="4"/>
      <c r="G486" s="3">
        <v>4384520.83</v>
      </c>
      <c r="H486" s="3">
        <v>4409208.49</v>
      </c>
      <c r="I486" s="3">
        <v>212702.64</v>
      </c>
      <c r="J486" s="4"/>
    </row>
    <row r="487" spans="1:10" ht="15" customHeight="1">
      <c r="A487" s="1">
        <v>6</v>
      </c>
      <c r="B487" s="2" t="s">
        <v>1138</v>
      </c>
      <c r="C487" s="1" t="s">
        <v>1139</v>
      </c>
      <c r="D487" s="2" t="s">
        <v>1140</v>
      </c>
      <c r="E487" s="3">
        <v>74816.679999999993</v>
      </c>
      <c r="F487" s="4"/>
      <c r="G487" s="3">
        <v>1307133.8600000001</v>
      </c>
      <c r="H487" s="3">
        <v>1308438.8700000001</v>
      </c>
      <c r="I487" s="3">
        <v>76121.69</v>
      </c>
      <c r="J487" s="4"/>
    </row>
    <row r="488" spans="1:10" ht="15" customHeight="1">
      <c r="A488" s="1">
        <v>6</v>
      </c>
      <c r="B488" s="2" t="s">
        <v>1141</v>
      </c>
      <c r="C488" s="1" t="s">
        <v>1142</v>
      </c>
      <c r="D488" s="2" t="s">
        <v>1143</v>
      </c>
      <c r="E488" s="3">
        <v>446025.81</v>
      </c>
      <c r="F488" s="4"/>
      <c r="G488" s="3">
        <v>266948.11</v>
      </c>
      <c r="H488" s="3">
        <v>298435.82</v>
      </c>
      <c r="I488" s="3">
        <v>477513.52</v>
      </c>
      <c r="J488" s="4"/>
    </row>
    <row r="489" spans="1:10" ht="15" customHeight="1">
      <c r="A489" s="1">
        <v>6</v>
      </c>
      <c r="B489" s="2" t="s">
        <v>1144</v>
      </c>
      <c r="C489" s="1" t="s">
        <v>1145</v>
      </c>
      <c r="D489" s="2" t="s">
        <v>1146</v>
      </c>
      <c r="E489" s="3">
        <v>117028.93</v>
      </c>
      <c r="F489" s="4"/>
      <c r="G489" s="3">
        <v>69687.02</v>
      </c>
      <c r="H489" s="3">
        <v>77903.399999999994</v>
      </c>
      <c r="I489" s="3">
        <v>125245.31</v>
      </c>
      <c r="J489" s="4"/>
    </row>
    <row r="490" spans="1:10" ht="15" customHeight="1">
      <c r="A490" s="1">
        <v>6</v>
      </c>
      <c r="B490" s="2" t="s">
        <v>1147</v>
      </c>
      <c r="C490" s="1" t="s">
        <v>1148</v>
      </c>
      <c r="D490" s="2" t="s">
        <v>1149</v>
      </c>
      <c r="E490" s="3">
        <v>35561.339999999997</v>
      </c>
      <c r="F490" s="4"/>
      <c r="G490" s="3">
        <v>21053.31</v>
      </c>
      <c r="H490" s="3">
        <v>23612.31</v>
      </c>
      <c r="I490" s="3">
        <v>38120.339999999997</v>
      </c>
      <c r="J490" s="4"/>
    </row>
    <row r="491" spans="1:10" ht="15" customHeight="1">
      <c r="A491" s="1">
        <v>6</v>
      </c>
      <c r="B491" s="2" t="s">
        <v>1150</v>
      </c>
      <c r="C491" s="1" t="s">
        <v>1151</v>
      </c>
      <c r="D491" s="2" t="s">
        <v>1152</v>
      </c>
      <c r="E491" s="3">
        <v>4460.29</v>
      </c>
      <c r="F491" s="4"/>
      <c r="G491" s="3">
        <v>2653.29</v>
      </c>
      <c r="H491" s="3">
        <v>2968.11</v>
      </c>
      <c r="I491" s="3">
        <v>4775.1099999999997</v>
      </c>
      <c r="J491" s="4"/>
    </row>
    <row r="492" spans="1:10" ht="15" customHeight="1">
      <c r="A492" s="1">
        <v>6</v>
      </c>
      <c r="B492" s="2" t="s">
        <v>1165</v>
      </c>
      <c r="C492" s="1" t="s">
        <v>1166</v>
      </c>
      <c r="D492" s="2" t="s">
        <v>337</v>
      </c>
      <c r="E492" s="3">
        <v>2238.4299999999998</v>
      </c>
      <c r="F492" s="4"/>
      <c r="G492" s="3">
        <v>18964.14</v>
      </c>
      <c r="H492" s="3">
        <v>18930.45</v>
      </c>
      <c r="I492" s="3">
        <v>2204.7399999999998</v>
      </c>
      <c r="J492" s="4"/>
    </row>
    <row r="493" spans="1:10" ht="15" customHeight="1">
      <c r="A493" s="1">
        <v>5</v>
      </c>
      <c r="B493" s="2" t="s">
        <v>1167</v>
      </c>
      <c r="C493" s="1" t="s">
        <v>1</v>
      </c>
      <c r="D493" s="2" t="s">
        <v>1168</v>
      </c>
      <c r="E493" s="3">
        <v>246240.01</v>
      </c>
      <c r="F493" s="4"/>
      <c r="G493" s="3">
        <v>2969595.03</v>
      </c>
      <c r="H493" s="3">
        <v>2967104.31</v>
      </c>
      <c r="I493" s="3">
        <v>243749.29</v>
      </c>
      <c r="J493" s="4"/>
    </row>
    <row r="494" spans="1:10" ht="15" customHeight="1">
      <c r="A494" s="1">
        <v>6</v>
      </c>
      <c r="B494" s="2" t="s">
        <v>1169</v>
      </c>
      <c r="C494" s="1" t="s">
        <v>1170</v>
      </c>
      <c r="D494" s="2" t="s">
        <v>1171</v>
      </c>
      <c r="E494" s="3">
        <v>21911.43</v>
      </c>
      <c r="F494" s="4"/>
      <c r="G494" s="3">
        <v>157454.97</v>
      </c>
      <c r="H494" s="3">
        <v>159773.92000000001</v>
      </c>
      <c r="I494" s="3">
        <v>24230.38</v>
      </c>
      <c r="J494" s="4"/>
    </row>
    <row r="495" spans="1:10" ht="15" customHeight="1">
      <c r="A495" s="1">
        <v>6</v>
      </c>
      <c r="B495" s="2" t="s">
        <v>1172</v>
      </c>
      <c r="C495" s="1" t="s">
        <v>1173</v>
      </c>
      <c r="D495" s="2" t="s">
        <v>1174</v>
      </c>
      <c r="E495" s="3">
        <v>62542.31</v>
      </c>
      <c r="F495" s="4"/>
      <c r="G495" s="3">
        <v>396267.55</v>
      </c>
      <c r="H495" s="3">
        <v>396267.55</v>
      </c>
      <c r="I495" s="3">
        <v>62542.31</v>
      </c>
      <c r="J495" s="4"/>
    </row>
    <row r="496" spans="1:10" ht="15" customHeight="1">
      <c r="A496" s="1">
        <v>6</v>
      </c>
      <c r="B496" s="2" t="s">
        <v>1175</v>
      </c>
      <c r="C496" s="1" t="s">
        <v>1176</v>
      </c>
      <c r="D496" s="2" t="s">
        <v>1177</v>
      </c>
      <c r="E496" s="3">
        <v>55179.95</v>
      </c>
      <c r="F496" s="4"/>
      <c r="G496" s="3">
        <v>37819.919999999998</v>
      </c>
      <c r="H496" s="3">
        <v>0</v>
      </c>
      <c r="I496" s="3">
        <v>17360.03</v>
      </c>
      <c r="J496" s="4"/>
    </row>
    <row r="497" spans="1:10" ht="15" customHeight="1">
      <c r="A497" s="1">
        <v>6</v>
      </c>
      <c r="B497" s="2" t="s">
        <v>1178</v>
      </c>
      <c r="C497" s="1" t="s">
        <v>1179</v>
      </c>
      <c r="D497" s="2" t="s">
        <v>1180</v>
      </c>
      <c r="E497" s="3">
        <v>12746.55</v>
      </c>
      <c r="F497" s="4"/>
      <c r="G497" s="3">
        <v>91608.89</v>
      </c>
      <c r="H497" s="3">
        <v>89906.71</v>
      </c>
      <c r="I497" s="3">
        <v>11044.37</v>
      </c>
      <c r="J497" s="4"/>
    </row>
    <row r="498" spans="1:10" ht="15" customHeight="1">
      <c r="A498" s="1">
        <v>6</v>
      </c>
      <c r="B498" s="2" t="s">
        <v>1181</v>
      </c>
      <c r="C498" s="1" t="s">
        <v>1182</v>
      </c>
      <c r="D498" s="2" t="s">
        <v>1183</v>
      </c>
      <c r="E498" s="3">
        <v>73289.5</v>
      </c>
      <c r="F498" s="4"/>
      <c r="G498" s="3">
        <v>76161.119999999995</v>
      </c>
      <c r="H498" s="3">
        <v>34939.82</v>
      </c>
      <c r="I498" s="3">
        <v>32068.2</v>
      </c>
      <c r="J498" s="4"/>
    </row>
    <row r="499" spans="1:10" ht="15" customHeight="1">
      <c r="A499" s="1">
        <v>6</v>
      </c>
      <c r="B499" s="2" t="s">
        <v>1184</v>
      </c>
      <c r="C499" s="1" t="s">
        <v>1185</v>
      </c>
      <c r="D499" s="2" t="s">
        <v>1186</v>
      </c>
      <c r="E499" s="3">
        <v>382.43</v>
      </c>
      <c r="F499" s="4"/>
      <c r="G499" s="3">
        <v>4298.1499999999996</v>
      </c>
      <c r="H499" s="3">
        <v>4631.22</v>
      </c>
      <c r="I499" s="3">
        <v>715.5</v>
      </c>
      <c r="J499" s="4"/>
    </row>
    <row r="500" spans="1:10" ht="15" customHeight="1">
      <c r="A500" s="1">
        <v>6</v>
      </c>
      <c r="B500" s="2" t="s">
        <v>1187</v>
      </c>
      <c r="C500" s="1" t="s">
        <v>1188</v>
      </c>
      <c r="D500" s="2" t="s">
        <v>1189</v>
      </c>
      <c r="E500" s="3">
        <v>20187.84</v>
      </c>
      <c r="F500" s="4"/>
      <c r="G500" s="3">
        <v>173365.94</v>
      </c>
      <c r="H500" s="3">
        <v>192936.1</v>
      </c>
      <c r="I500" s="3">
        <v>39758</v>
      </c>
      <c r="J500" s="4"/>
    </row>
    <row r="501" spans="1:10" ht="15" customHeight="1">
      <c r="A501" s="1">
        <v>6</v>
      </c>
      <c r="B501" s="2" t="s">
        <v>2352</v>
      </c>
      <c r="C501" s="1" t="s">
        <v>2353</v>
      </c>
      <c r="D501" s="2" t="s">
        <v>2019</v>
      </c>
      <c r="E501" s="3">
        <v>0</v>
      </c>
      <c r="F501" s="4"/>
      <c r="G501" s="3">
        <v>201188.58</v>
      </c>
      <c r="H501" s="3">
        <v>257219.08</v>
      </c>
      <c r="I501" s="3">
        <v>56030.5</v>
      </c>
      <c r="J501" s="4"/>
    </row>
    <row r="502" spans="1:10" ht="15" customHeight="1">
      <c r="A502" s="1">
        <v>5</v>
      </c>
      <c r="B502" s="2" t="s">
        <v>1190</v>
      </c>
      <c r="C502" s="1" t="s">
        <v>1</v>
      </c>
      <c r="D502" s="2" t="s">
        <v>1191</v>
      </c>
      <c r="E502" s="3">
        <v>81462.22</v>
      </c>
      <c r="F502" s="4"/>
      <c r="G502" s="3">
        <v>1135571.99</v>
      </c>
      <c r="H502" s="3">
        <v>1126624.78</v>
      </c>
      <c r="I502" s="3">
        <v>72515.009999999995</v>
      </c>
      <c r="J502" s="4"/>
    </row>
    <row r="503" spans="1:10" ht="15" customHeight="1">
      <c r="A503" s="1">
        <v>6</v>
      </c>
      <c r="B503" s="2" t="s">
        <v>1192</v>
      </c>
      <c r="C503" s="1" t="s">
        <v>1193</v>
      </c>
      <c r="D503" s="2" t="s">
        <v>1194</v>
      </c>
      <c r="E503" s="3">
        <v>81462.22</v>
      </c>
      <c r="F503" s="4"/>
      <c r="G503" s="3">
        <v>1135571.99</v>
      </c>
      <c r="H503" s="3">
        <v>1126624.78</v>
      </c>
      <c r="I503" s="3">
        <v>72515.009999999995</v>
      </c>
      <c r="J503" s="4"/>
    </row>
    <row r="504" spans="1:10" ht="15" customHeight="1">
      <c r="A504" s="1">
        <v>4</v>
      </c>
      <c r="B504" s="2" t="s">
        <v>1195</v>
      </c>
      <c r="C504" s="1" t="s">
        <v>1</v>
      </c>
      <c r="D504" s="2" t="s">
        <v>1196</v>
      </c>
      <c r="E504" s="3">
        <v>2248153.71</v>
      </c>
      <c r="F504" s="4"/>
      <c r="G504" s="3">
        <v>18648.580000000002</v>
      </c>
      <c r="H504" s="3">
        <v>134887.10999999999</v>
      </c>
      <c r="I504" s="3">
        <v>2364392.2400000002</v>
      </c>
      <c r="J504" s="4"/>
    </row>
    <row r="505" spans="1:10" ht="15" customHeight="1">
      <c r="A505" s="1">
        <v>5</v>
      </c>
      <c r="B505" s="2" t="s">
        <v>1197</v>
      </c>
      <c r="C505" s="1" t="s">
        <v>1</v>
      </c>
      <c r="D505" s="2" t="s">
        <v>1198</v>
      </c>
      <c r="E505" s="3">
        <v>9672.32</v>
      </c>
      <c r="F505" s="4"/>
      <c r="G505" s="3">
        <v>100</v>
      </c>
      <c r="H505" s="3">
        <v>2976.13</v>
      </c>
      <c r="I505" s="3">
        <v>12548.45</v>
      </c>
      <c r="J505" s="4"/>
    </row>
    <row r="506" spans="1:10" ht="15" customHeight="1">
      <c r="A506" s="1">
        <v>6</v>
      </c>
      <c r="B506" s="2" t="s">
        <v>1199</v>
      </c>
      <c r="C506" s="1" t="s">
        <v>1200</v>
      </c>
      <c r="D506" s="2" t="s">
        <v>1201</v>
      </c>
      <c r="E506" s="3">
        <v>9672.32</v>
      </c>
      <c r="F506" s="4"/>
      <c r="G506" s="3">
        <v>100</v>
      </c>
      <c r="H506" s="3">
        <v>2976.13</v>
      </c>
      <c r="I506" s="3">
        <v>12548.45</v>
      </c>
      <c r="J506" s="4"/>
    </row>
    <row r="507" spans="1:10" ht="15" customHeight="1">
      <c r="A507" s="1">
        <v>5</v>
      </c>
      <c r="B507" s="2" t="s">
        <v>1202</v>
      </c>
      <c r="C507" s="1" t="s">
        <v>1</v>
      </c>
      <c r="D507" s="2" t="s">
        <v>1203</v>
      </c>
      <c r="E507" s="3">
        <v>2208823.11</v>
      </c>
      <c r="F507" s="4"/>
      <c r="G507" s="3">
        <v>15755.16</v>
      </c>
      <c r="H507" s="3">
        <v>54780.62</v>
      </c>
      <c r="I507" s="3">
        <v>2247848.5699999998</v>
      </c>
      <c r="J507" s="4"/>
    </row>
    <row r="508" spans="1:10" ht="15" customHeight="1">
      <c r="A508" s="1">
        <v>6</v>
      </c>
      <c r="B508" s="2" t="s">
        <v>1204</v>
      </c>
      <c r="C508" s="1" t="s">
        <v>1205</v>
      </c>
      <c r="D508" s="2" t="s">
        <v>1206</v>
      </c>
      <c r="E508" s="3">
        <v>660825.24</v>
      </c>
      <c r="F508" s="4"/>
      <c r="G508" s="3">
        <v>15755.16</v>
      </c>
      <c r="H508" s="3">
        <v>36766.11</v>
      </c>
      <c r="I508" s="3">
        <v>681836.19</v>
      </c>
      <c r="J508" s="4"/>
    </row>
    <row r="509" spans="1:10" ht="15" customHeight="1">
      <c r="A509" s="1">
        <v>6</v>
      </c>
      <c r="B509" s="2" t="s">
        <v>1207</v>
      </c>
      <c r="C509" s="1" t="s">
        <v>1208</v>
      </c>
      <c r="D509" s="2" t="s">
        <v>1209</v>
      </c>
      <c r="E509" s="3">
        <v>1547997.87</v>
      </c>
      <c r="F509" s="4"/>
      <c r="G509" s="3">
        <v>0</v>
      </c>
      <c r="H509" s="3">
        <v>18014.509999999998</v>
      </c>
      <c r="I509" s="3">
        <v>1566012.38</v>
      </c>
      <c r="J509" s="4"/>
    </row>
    <row r="510" spans="1:10" ht="15" customHeight="1">
      <c r="A510" s="1">
        <v>5</v>
      </c>
      <c r="B510" s="2" t="s">
        <v>1210</v>
      </c>
      <c r="C510" s="1" t="s">
        <v>1</v>
      </c>
      <c r="D510" s="2" t="s">
        <v>1211</v>
      </c>
      <c r="E510" s="3">
        <v>29658.28</v>
      </c>
      <c r="F510" s="4"/>
      <c r="G510" s="3">
        <v>2793.42</v>
      </c>
      <c r="H510" s="3">
        <v>77130.36</v>
      </c>
      <c r="I510" s="3">
        <v>103995.22</v>
      </c>
      <c r="J510" s="4"/>
    </row>
    <row r="511" spans="1:10" ht="15" customHeight="1">
      <c r="A511" s="1">
        <v>6</v>
      </c>
      <c r="B511" s="2" t="s">
        <v>1212</v>
      </c>
      <c r="C511" s="1" t="s">
        <v>1213</v>
      </c>
      <c r="D511" s="2" t="s">
        <v>1214</v>
      </c>
      <c r="E511" s="3">
        <v>29658.28</v>
      </c>
      <c r="F511" s="4"/>
      <c r="G511" s="3">
        <v>2793.42</v>
      </c>
      <c r="H511" s="3">
        <v>77130.36</v>
      </c>
      <c r="I511" s="3">
        <v>103995.22</v>
      </c>
      <c r="J511" s="4"/>
    </row>
    <row r="512" spans="1:10" ht="15" customHeight="1">
      <c r="A512" s="1">
        <v>4</v>
      </c>
      <c r="B512" s="2" t="s">
        <v>1215</v>
      </c>
      <c r="C512" s="1" t="s">
        <v>1</v>
      </c>
      <c r="D512" s="2" t="s">
        <v>1216</v>
      </c>
      <c r="E512" s="3">
        <v>80190.45</v>
      </c>
      <c r="F512" s="4"/>
      <c r="G512" s="3">
        <v>288277.84000000003</v>
      </c>
      <c r="H512" s="3">
        <v>326494.46999999997</v>
      </c>
      <c r="I512" s="3">
        <v>118407.08</v>
      </c>
      <c r="J512" s="4"/>
    </row>
    <row r="513" spans="1:10" ht="15" customHeight="1">
      <c r="A513" s="1">
        <v>5</v>
      </c>
      <c r="B513" s="2" t="s">
        <v>1217</v>
      </c>
      <c r="C513" s="1" t="s">
        <v>1</v>
      </c>
      <c r="D513" s="2" t="s">
        <v>1218</v>
      </c>
      <c r="E513" s="3">
        <v>80190.45</v>
      </c>
      <c r="F513" s="4"/>
      <c r="G513" s="3">
        <v>288277.84000000003</v>
      </c>
      <c r="H513" s="3">
        <v>326494.46999999997</v>
      </c>
      <c r="I513" s="3">
        <v>118407.08</v>
      </c>
      <c r="J513" s="4"/>
    </row>
    <row r="514" spans="1:10" ht="15" customHeight="1">
      <c r="A514" s="1">
        <v>6</v>
      </c>
      <c r="B514" s="2" t="s">
        <v>1219</v>
      </c>
      <c r="C514" s="1" t="s">
        <v>1220</v>
      </c>
      <c r="D514" s="2" t="s">
        <v>1221</v>
      </c>
      <c r="E514" s="3">
        <v>80190.45</v>
      </c>
      <c r="F514" s="4"/>
      <c r="G514" s="3">
        <v>288277.84000000003</v>
      </c>
      <c r="H514" s="3">
        <v>326494.46999999997</v>
      </c>
      <c r="I514" s="3">
        <v>118407.08</v>
      </c>
      <c r="J514" s="4"/>
    </row>
    <row r="515" spans="1:10" ht="15" customHeight="1">
      <c r="A515" s="1">
        <v>4</v>
      </c>
      <c r="B515" s="2" t="s">
        <v>1222</v>
      </c>
      <c r="C515" s="1" t="s">
        <v>1</v>
      </c>
      <c r="D515" s="2" t="s">
        <v>1223</v>
      </c>
      <c r="E515" s="3">
        <v>1461197.75</v>
      </c>
      <c r="F515" s="4"/>
      <c r="G515" s="3">
        <v>198263671.09999999</v>
      </c>
      <c r="H515" s="3">
        <v>197600560.56</v>
      </c>
      <c r="I515" s="3">
        <v>798087.21</v>
      </c>
      <c r="J515" s="4"/>
    </row>
    <row r="516" spans="1:10" ht="15" customHeight="1">
      <c r="A516" s="1">
        <v>6</v>
      </c>
      <c r="B516" s="2" t="s">
        <v>1224</v>
      </c>
      <c r="C516" s="1" t="s">
        <v>1225</v>
      </c>
      <c r="D516" s="2" t="s">
        <v>285</v>
      </c>
      <c r="E516" s="3">
        <v>5135.79</v>
      </c>
      <c r="F516" s="4"/>
      <c r="G516" s="3">
        <v>497965.38</v>
      </c>
      <c r="H516" s="3">
        <v>501131.57</v>
      </c>
      <c r="I516" s="3">
        <v>8301.98</v>
      </c>
      <c r="J516" s="4"/>
    </row>
    <row r="517" spans="1:10" ht="15" customHeight="1">
      <c r="A517" s="1">
        <v>6</v>
      </c>
      <c r="B517" s="2" t="s">
        <v>1226</v>
      </c>
      <c r="C517" s="1" t="s">
        <v>1227</v>
      </c>
      <c r="D517" s="2" t="s">
        <v>282</v>
      </c>
      <c r="E517" s="3">
        <v>3677.36</v>
      </c>
      <c r="F517" s="4"/>
      <c r="G517" s="3">
        <v>26730.35</v>
      </c>
      <c r="H517" s="3">
        <v>24052.99</v>
      </c>
      <c r="I517" s="3">
        <v>1000</v>
      </c>
      <c r="J517" s="4"/>
    </row>
    <row r="518" spans="1:10" ht="15" customHeight="1">
      <c r="A518" s="1">
        <v>6</v>
      </c>
      <c r="B518" s="2" t="s">
        <v>1228</v>
      </c>
      <c r="C518" s="1" t="s">
        <v>1229</v>
      </c>
      <c r="D518" s="2" t="s">
        <v>1230</v>
      </c>
      <c r="E518" s="3">
        <v>543446.12</v>
      </c>
      <c r="F518" s="4"/>
      <c r="G518" s="3">
        <v>14419132.16</v>
      </c>
      <c r="H518" s="3">
        <v>14571840.25</v>
      </c>
      <c r="I518" s="3">
        <v>696154.21</v>
      </c>
      <c r="J518" s="4"/>
    </row>
    <row r="519" spans="1:10" ht="15" customHeight="1">
      <c r="A519" s="1">
        <v>6</v>
      </c>
      <c r="B519" s="2" t="s">
        <v>1231</v>
      </c>
      <c r="C519" s="1" t="s">
        <v>1232</v>
      </c>
      <c r="D519" s="2" t="s">
        <v>1233</v>
      </c>
      <c r="E519" s="3">
        <v>4822.1899999999996</v>
      </c>
      <c r="F519" s="4"/>
      <c r="G519" s="3">
        <v>802583.51</v>
      </c>
      <c r="H519" s="3">
        <v>804405.72</v>
      </c>
      <c r="I519" s="3">
        <v>6644.4</v>
      </c>
      <c r="J519" s="4"/>
    </row>
    <row r="520" spans="1:10" ht="15" customHeight="1">
      <c r="A520" s="1">
        <v>6</v>
      </c>
      <c r="B520" s="2" t="s">
        <v>1234</v>
      </c>
      <c r="C520" s="1" t="s">
        <v>1235</v>
      </c>
      <c r="D520" s="2" t="s">
        <v>1236</v>
      </c>
      <c r="E520" s="3">
        <v>45546.54</v>
      </c>
      <c r="F520" s="4"/>
      <c r="G520" s="3">
        <v>2983.76</v>
      </c>
      <c r="H520" s="3">
        <v>2788.26</v>
      </c>
      <c r="I520" s="3">
        <v>45351.040000000001</v>
      </c>
      <c r="J520" s="4"/>
    </row>
    <row r="521" spans="1:10" ht="15" customHeight="1">
      <c r="A521" s="1">
        <v>6</v>
      </c>
      <c r="B521" s="2" t="s">
        <v>1237</v>
      </c>
      <c r="C521" s="1" t="s">
        <v>1238</v>
      </c>
      <c r="D521" s="2" t="s">
        <v>1239</v>
      </c>
      <c r="E521" s="3">
        <v>17439.189999999999</v>
      </c>
      <c r="F521" s="4"/>
      <c r="G521" s="3">
        <v>12113418.18</v>
      </c>
      <c r="H521" s="3">
        <v>12136614.57</v>
      </c>
      <c r="I521" s="3">
        <v>40635.58</v>
      </c>
      <c r="J521" s="4"/>
    </row>
    <row r="522" spans="1:10" ht="15" customHeight="1">
      <c r="A522" s="1">
        <v>1</v>
      </c>
      <c r="B522" s="2" t="s">
        <v>1243</v>
      </c>
      <c r="C522" s="1" t="s">
        <v>1</v>
      </c>
      <c r="D522" s="2" t="s">
        <v>1244</v>
      </c>
      <c r="E522" s="3">
        <v>33454820.780000001</v>
      </c>
      <c r="F522" s="4"/>
      <c r="G522" s="3">
        <v>891047.88</v>
      </c>
      <c r="H522" s="3">
        <v>1323230.47</v>
      </c>
      <c r="I522" s="3">
        <v>33887003.369999997</v>
      </c>
      <c r="J522" s="4"/>
    </row>
    <row r="523" spans="1:10" ht="15" customHeight="1">
      <c r="A523" s="1">
        <v>2</v>
      </c>
      <c r="B523" s="2" t="s">
        <v>1245</v>
      </c>
      <c r="C523" s="1" t="s">
        <v>1</v>
      </c>
      <c r="D523" s="2" t="s">
        <v>1246</v>
      </c>
      <c r="E523" s="3">
        <v>33454820.780000001</v>
      </c>
      <c r="F523" s="4"/>
      <c r="G523" s="3">
        <v>891047.88</v>
      </c>
      <c r="H523" s="3">
        <v>1323230.47</v>
      </c>
      <c r="I523" s="3">
        <v>33887003.369999997</v>
      </c>
      <c r="J523" s="4"/>
    </row>
    <row r="524" spans="1:10" ht="15" customHeight="1">
      <c r="A524" s="1">
        <v>3</v>
      </c>
      <c r="B524" s="2" t="s">
        <v>1247</v>
      </c>
      <c r="C524" s="1" t="s">
        <v>1</v>
      </c>
      <c r="D524" s="2" t="s">
        <v>1248</v>
      </c>
      <c r="E524" s="3">
        <v>21623675.219999999</v>
      </c>
      <c r="F524" s="4"/>
      <c r="G524" s="3">
        <v>891047.88</v>
      </c>
      <c r="H524" s="3">
        <v>1323230.47</v>
      </c>
      <c r="I524" s="3">
        <v>22055857.809999999</v>
      </c>
      <c r="J524" s="4"/>
    </row>
    <row r="525" spans="1:10" ht="15" customHeight="1">
      <c r="A525" s="1">
        <v>4</v>
      </c>
      <c r="B525" s="2" t="s">
        <v>1249</v>
      </c>
      <c r="C525" s="1" t="s">
        <v>1</v>
      </c>
      <c r="D525" s="2" t="s">
        <v>1250</v>
      </c>
      <c r="E525" s="3">
        <v>21704180.390000001</v>
      </c>
      <c r="F525" s="4"/>
      <c r="G525" s="3">
        <v>239450.31</v>
      </c>
      <c r="H525" s="3">
        <v>651597.56999999995</v>
      </c>
      <c r="I525" s="3">
        <v>22116327.649999999</v>
      </c>
      <c r="J525" s="4"/>
    </row>
    <row r="526" spans="1:10" ht="15" customHeight="1">
      <c r="A526" s="1">
        <v>5</v>
      </c>
      <c r="B526" s="2" t="s">
        <v>1251</v>
      </c>
      <c r="C526" s="1" t="s">
        <v>1</v>
      </c>
      <c r="D526" s="2" t="s">
        <v>1252</v>
      </c>
      <c r="E526" s="3">
        <v>21704180.390000001</v>
      </c>
      <c r="F526" s="4"/>
      <c r="G526" s="3">
        <v>239450.31</v>
      </c>
      <c r="H526" s="3">
        <v>651597.56999999995</v>
      </c>
      <c r="I526" s="3">
        <v>22116327.649999999</v>
      </c>
      <c r="J526" s="4"/>
    </row>
    <row r="527" spans="1:10" ht="15" customHeight="1">
      <c r="A527" s="1">
        <v>6</v>
      </c>
      <c r="B527" s="2" t="s">
        <v>1253</v>
      </c>
      <c r="C527" s="1" t="s">
        <v>1254</v>
      </c>
      <c r="D527" s="2" t="s">
        <v>1255</v>
      </c>
      <c r="E527" s="3">
        <v>21704180.390000001</v>
      </c>
      <c r="F527" s="4"/>
      <c r="G527" s="3">
        <v>239450.31</v>
      </c>
      <c r="H527" s="3">
        <v>651597.56999999995</v>
      </c>
      <c r="I527" s="3">
        <v>22116327.649999999</v>
      </c>
      <c r="J527" s="4"/>
    </row>
    <row r="528" spans="1:10" ht="15" customHeight="1">
      <c r="A528" s="1">
        <v>4</v>
      </c>
      <c r="B528" s="2" t="s">
        <v>1256</v>
      </c>
      <c r="C528" s="1" t="s">
        <v>1</v>
      </c>
      <c r="D528" s="2" t="s">
        <v>1257</v>
      </c>
      <c r="E528" s="3">
        <v>-80505.17</v>
      </c>
      <c r="F528" s="4"/>
      <c r="G528" s="3">
        <v>651597.56999999995</v>
      </c>
      <c r="H528" s="3">
        <v>671632.9</v>
      </c>
      <c r="I528" s="3">
        <v>-60469.84</v>
      </c>
      <c r="J528" s="4"/>
    </row>
    <row r="529" spans="1:10" ht="15" customHeight="1">
      <c r="A529" s="1">
        <v>6</v>
      </c>
      <c r="B529" s="2" t="s">
        <v>1258</v>
      </c>
      <c r="C529" s="1" t="s">
        <v>1259</v>
      </c>
      <c r="D529" s="2" t="s">
        <v>1260</v>
      </c>
      <c r="E529" s="3">
        <v>-80505.17</v>
      </c>
      <c r="F529" s="4"/>
      <c r="G529" s="3">
        <v>651597.56999999995</v>
      </c>
      <c r="H529" s="3">
        <v>671632.9</v>
      </c>
      <c r="I529" s="3">
        <v>-60469.84</v>
      </c>
      <c r="J529" s="4"/>
    </row>
    <row r="530" spans="1:10" ht="15" customHeight="1">
      <c r="A530" s="1">
        <v>3</v>
      </c>
      <c r="B530" s="2" t="s">
        <v>1261</v>
      </c>
      <c r="C530" s="1" t="s">
        <v>1</v>
      </c>
      <c r="D530" s="2" t="s">
        <v>1262</v>
      </c>
      <c r="E530" s="3">
        <v>9620629.8200000003</v>
      </c>
      <c r="F530" s="4"/>
      <c r="G530" s="3">
        <v>0</v>
      </c>
      <c r="H530" s="3">
        <v>0</v>
      </c>
      <c r="I530" s="3">
        <v>9620629.8200000003</v>
      </c>
      <c r="J530" s="4"/>
    </row>
    <row r="531" spans="1:10" ht="15" customHeight="1">
      <c r="A531" s="1">
        <v>4</v>
      </c>
      <c r="B531" s="2" t="s">
        <v>1263</v>
      </c>
      <c r="C531" s="1" t="s">
        <v>1</v>
      </c>
      <c r="D531" s="2" t="s">
        <v>1264</v>
      </c>
      <c r="E531" s="3">
        <v>9620629.8200000003</v>
      </c>
      <c r="F531" s="4"/>
      <c r="G531" s="3">
        <v>0</v>
      </c>
      <c r="H531" s="3">
        <v>0</v>
      </c>
      <c r="I531" s="3">
        <v>9620629.8200000003</v>
      </c>
      <c r="J531" s="4"/>
    </row>
    <row r="532" spans="1:10" ht="15" customHeight="1">
      <c r="A532" s="1">
        <v>6</v>
      </c>
      <c r="B532" s="2" t="s">
        <v>1265</v>
      </c>
      <c r="C532" s="1" t="s">
        <v>1266</v>
      </c>
      <c r="D532" s="2" t="s">
        <v>1267</v>
      </c>
      <c r="E532" s="3">
        <v>9620629.8200000003</v>
      </c>
      <c r="F532" s="4"/>
      <c r="G532" s="3">
        <v>0</v>
      </c>
      <c r="H532" s="3">
        <v>0</v>
      </c>
      <c r="I532" s="3">
        <v>9620629.8200000003</v>
      </c>
      <c r="J532" s="4"/>
    </row>
    <row r="533" spans="1:10" ht="15" customHeight="1">
      <c r="A533" s="1">
        <v>3</v>
      </c>
      <c r="B533" s="2" t="s">
        <v>2354</v>
      </c>
      <c r="C533" s="1" t="s">
        <v>1</v>
      </c>
      <c r="D533" s="2" t="s">
        <v>2355</v>
      </c>
      <c r="E533" s="3">
        <v>2210515.7400000002</v>
      </c>
      <c r="F533" s="4"/>
      <c r="G533" s="3">
        <v>0</v>
      </c>
      <c r="H533" s="3">
        <v>0</v>
      </c>
      <c r="I533" s="3">
        <v>2210515.7400000002</v>
      </c>
      <c r="J533" s="4"/>
    </row>
    <row r="534" spans="1:10" ht="15" customHeight="1">
      <c r="A534" s="1">
        <v>4</v>
      </c>
      <c r="B534" s="2" t="s">
        <v>2356</v>
      </c>
      <c r="C534" s="1" t="s">
        <v>1</v>
      </c>
      <c r="D534" s="2" t="s">
        <v>2357</v>
      </c>
      <c r="E534" s="3">
        <v>2210515.7400000002</v>
      </c>
      <c r="F534" s="4"/>
      <c r="G534" s="3">
        <v>0</v>
      </c>
      <c r="H534" s="3">
        <v>0</v>
      </c>
      <c r="I534" s="3">
        <v>2210515.7400000002</v>
      </c>
      <c r="J534" s="4"/>
    </row>
    <row r="535" spans="1:10" ht="15" customHeight="1">
      <c r="A535" s="1">
        <v>5</v>
      </c>
      <c r="B535" s="2" t="s">
        <v>2358</v>
      </c>
      <c r="C535" s="1" t="s">
        <v>1</v>
      </c>
      <c r="D535" s="2" t="s">
        <v>2359</v>
      </c>
      <c r="E535" s="3">
        <v>2210515.7400000002</v>
      </c>
      <c r="F535" s="4"/>
      <c r="G535" s="3">
        <v>0</v>
      </c>
      <c r="H535" s="3">
        <v>0</v>
      </c>
      <c r="I535" s="3">
        <v>2210515.7400000002</v>
      </c>
      <c r="J535" s="4"/>
    </row>
    <row r="536" spans="1:10" ht="15" customHeight="1">
      <c r="A536" s="1">
        <v>6</v>
      </c>
      <c r="B536" s="2" t="s">
        <v>2360</v>
      </c>
      <c r="C536" s="1" t="s">
        <v>2361</v>
      </c>
      <c r="D536" s="2" t="s">
        <v>2362</v>
      </c>
      <c r="E536" s="3">
        <v>2210515.7400000002</v>
      </c>
      <c r="F536" s="4"/>
      <c r="G536" s="3">
        <v>0</v>
      </c>
      <c r="H536" s="3">
        <v>0</v>
      </c>
      <c r="I536" s="3">
        <v>2210515.7400000002</v>
      </c>
      <c r="J536" s="4"/>
    </row>
    <row r="537" spans="1:10" ht="15" customHeight="1">
      <c r="A537" s="1">
        <v>1</v>
      </c>
      <c r="B537" s="2" t="s">
        <v>1268</v>
      </c>
      <c r="C537" s="1" t="s">
        <v>1</v>
      </c>
      <c r="D537" s="2" t="s">
        <v>1269</v>
      </c>
      <c r="E537" s="3">
        <v>0</v>
      </c>
      <c r="F537" s="4"/>
      <c r="G537" s="3">
        <v>186620.29</v>
      </c>
      <c r="H537" s="3">
        <v>22505328.670000002</v>
      </c>
      <c r="I537" s="3">
        <v>22318708.379999999</v>
      </c>
      <c r="J537" s="4"/>
    </row>
    <row r="538" spans="1:10" ht="15" customHeight="1">
      <c r="A538" s="1">
        <v>2</v>
      </c>
      <c r="B538" s="2" t="s">
        <v>1270</v>
      </c>
      <c r="C538" s="1" t="s">
        <v>1</v>
      </c>
      <c r="D538" s="2" t="s">
        <v>1271</v>
      </c>
      <c r="E538" s="3">
        <v>0</v>
      </c>
      <c r="F538" s="4"/>
      <c r="G538" s="3">
        <v>186620.29</v>
      </c>
      <c r="H538" s="3">
        <v>22447130.620000001</v>
      </c>
      <c r="I538" s="3">
        <v>22260510.329999998</v>
      </c>
      <c r="J538" s="4"/>
    </row>
    <row r="539" spans="1:10" ht="15" customHeight="1">
      <c r="A539" s="1">
        <v>3</v>
      </c>
      <c r="B539" s="2" t="s">
        <v>1272</v>
      </c>
      <c r="C539" s="1" t="s">
        <v>1</v>
      </c>
      <c r="D539" s="2" t="s">
        <v>1273</v>
      </c>
      <c r="E539" s="3">
        <v>0</v>
      </c>
      <c r="F539" s="4"/>
      <c r="G539" s="3">
        <v>169598.59</v>
      </c>
      <c r="H539" s="3">
        <v>9925435.4000000004</v>
      </c>
      <c r="I539" s="3">
        <v>9755836.8100000005</v>
      </c>
      <c r="J539" s="4"/>
    </row>
    <row r="540" spans="1:10" ht="15" customHeight="1">
      <c r="A540" s="1">
        <v>4</v>
      </c>
      <c r="B540" s="2" t="s">
        <v>1274</v>
      </c>
      <c r="C540" s="1" t="s">
        <v>1</v>
      </c>
      <c r="D540" s="2" t="s">
        <v>1275</v>
      </c>
      <c r="E540" s="3">
        <v>0</v>
      </c>
      <c r="F540" s="4"/>
      <c r="G540" s="3">
        <v>6294.52</v>
      </c>
      <c r="H540" s="3">
        <v>292063.88</v>
      </c>
      <c r="I540" s="3">
        <v>285769.36</v>
      </c>
      <c r="J540" s="4"/>
    </row>
    <row r="541" spans="1:10" ht="15" customHeight="1">
      <c r="A541" s="1">
        <v>6</v>
      </c>
      <c r="B541" s="2" t="s">
        <v>1276</v>
      </c>
      <c r="C541" s="1" t="s">
        <v>1277</v>
      </c>
      <c r="D541" s="2" t="s">
        <v>1278</v>
      </c>
      <c r="E541" s="3">
        <v>0</v>
      </c>
      <c r="F541" s="4"/>
      <c r="G541" s="3">
        <v>6294.52</v>
      </c>
      <c r="H541" s="3">
        <v>292063.88</v>
      </c>
      <c r="I541" s="3">
        <v>285769.36</v>
      </c>
      <c r="J541" s="4"/>
    </row>
    <row r="542" spans="1:10" ht="15" customHeight="1">
      <c r="A542" s="1">
        <v>4</v>
      </c>
      <c r="B542" s="2" t="s">
        <v>1279</v>
      </c>
      <c r="C542" s="1" t="s">
        <v>1</v>
      </c>
      <c r="D542" s="2" t="s">
        <v>1280</v>
      </c>
      <c r="E542" s="3">
        <v>0</v>
      </c>
      <c r="F542" s="4"/>
      <c r="G542" s="3">
        <v>149548.04</v>
      </c>
      <c r="H542" s="3">
        <v>7771415.4299999997</v>
      </c>
      <c r="I542" s="3">
        <v>7621867.3899999997</v>
      </c>
      <c r="J542" s="4"/>
    </row>
    <row r="543" spans="1:10" ht="15" customHeight="1">
      <c r="A543" s="1">
        <v>6</v>
      </c>
      <c r="B543" s="2" t="s">
        <v>1281</v>
      </c>
      <c r="C543" s="1" t="s">
        <v>1282</v>
      </c>
      <c r="D543" s="2" t="s">
        <v>1283</v>
      </c>
      <c r="E543" s="3">
        <v>0</v>
      </c>
      <c r="F543" s="4"/>
      <c r="G543" s="3">
        <v>50168.99</v>
      </c>
      <c r="H543" s="3">
        <v>4946393.26</v>
      </c>
      <c r="I543" s="3">
        <v>4896224.2699999996</v>
      </c>
      <c r="J543" s="4"/>
    </row>
    <row r="544" spans="1:10" ht="15" customHeight="1">
      <c r="A544" s="1">
        <v>6</v>
      </c>
      <c r="B544" s="2" t="s">
        <v>1284</v>
      </c>
      <c r="C544" s="1" t="s">
        <v>1285</v>
      </c>
      <c r="D544" s="2" t="s">
        <v>46</v>
      </c>
      <c r="E544" s="3">
        <v>0</v>
      </c>
      <c r="F544" s="4"/>
      <c r="G544" s="3">
        <v>3295.73</v>
      </c>
      <c r="H544" s="3">
        <v>515973.19</v>
      </c>
      <c r="I544" s="3">
        <v>512677.46</v>
      </c>
      <c r="J544" s="4"/>
    </row>
    <row r="545" spans="1:10" ht="15" customHeight="1">
      <c r="A545" s="1">
        <v>6</v>
      </c>
      <c r="B545" s="2" t="s">
        <v>1286</v>
      </c>
      <c r="C545" s="1" t="s">
        <v>1287</v>
      </c>
      <c r="D545" s="2" t="s">
        <v>52</v>
      </c>
      <c r="E545" s="3">
        <v>0</v>
      </c>
      <c r="F545" s="4"/>
      <c r="G545" s="3">
        <v>8011.8</v>
      </c>
      <c r="H545" s="3">
        <v>1098944.6499999999</v>
      </c>
      <c r="I545" s="3">
        <v>1090932.8500000001</v>
      </c>
      <c r="J545" s="4"/>
    </row>
    <row r="546" spans="1:10" ht="15" customHeight="1">
      <c r="A546" s="1">
        <v>6</v>
      </c>
      <c r="B546" s="2" t="s">
        <v>1288</v>
      </c>
      <c r="C546" s="1" t="s">
        <v>1289</v>
      </c>
      <c r="D546" s="2" t="s">
        <v>1290</v>
      </c>
      <c r="E546" s="3">
        <v>0</v>
      </c>
      <c r="F546" s="4"/>
      <c r="G546" s="3">
        <v>0</v>
      </c>
      <c r="H546" s="3">
        <v>159727.78</v>
      </c>
      <c r="I546" s="3">
        <v>159727.78</v>
      </c>
      <c r="J546" s="4"/>
    </row>
    <row r="547" spans="1:10" ht="15" customHeight="1">
      <c r="A547" s="1">
        <v>6</v>
      </c>
      <c r="B547" s="2" t="s">
        <v>1291</v>
      </c>
      <c r="C547" s="1" t="s">
        <v>1292</v>
      </c>
      <c r="D547" s="2" t="s">
        <v>1293</v>
      </c>
      <c r="E547" s="3">
        <v>0</v>
      </c>
      <c r="F547" s="4"/>
      <c r="G547" s="3">
        <v>88071.52</v>
      </c>
      <c r="H547" s="3">
        <v>228461.24</v>
      </c>
      <c r="I547" s="3">
        <v>140389.72</v>
      </c>
      <c r="J547" s="4"/>
    </row>
    <row r="548" spans="1:10" ht="15" customHeight="1">
      <c r="A548" s="1">
        <v>6</v>
      </c>
      <c r="B548" s="2" t="s">
        <v>2363</v>
      </c>
      <c r="C548" s="1" t="s">
        <v>2364</v>
      </c>
      <c r="D548" s="2" t="s">
        <v>2267</v>
      </c>
      <c r="E548" s="3">
        <v>0</v>
      </c>
      <c r="F548" s="4"/>
      <c r="G548" s="3">
        <v>0</v>
      </c>
      <c r="H548" s="3">
        <v>37373.480000000003</v>
      </c>
      <c r="I548" s="3">
        <v>37373.480000000003</v>
      </c>
      <c r="J548" s="4"/>
    </row>
    <row r="549" spans="1:10" ht="15" customHeight="1">
      <c r="A549" s="1">
        <v>6</v>
      </c>
      <c r="B549" s="2" t="s">
        <v>1294</v>
      </c>
      <c r="C549" s="1" t="s">
        <v>1295</v>
      </c>
      <c r="D549" s="2" t="s">
        <v>1296</v>
      </c>
      <c r="E549" s="3">
        <v>0</v>
      </c>
      <c r="F549" s="4"/>
      <c r="G549" s="3">
        <v>0</v>
      </c>
      <c r="H549" s="3">
        <v>784541.83</v>
      </c>
      <c r="I549" s="3">
        <v>784541.83</v>
      </c>
      <c r="J549" s="4"/>
    </row>
    <row r="550" spans="1:10" ht="15" customHeight="1">
      <c r="A550" s="1">
        <v>4</v>
      </c>
      <c r="B550" s="2" t="s">
        <v>1297</v>
      </c>
      <c r="C550" s="1" t="s">
        <v>1</v>
      </c>
      <c r="D550" s="2" t="s">
        <v>1298</v>
      </c>
      <c r="E550" s="3">
        <v>0</v>
      </c>
      <c r="F550" s="4"/>
      <c r="G550" s="3">
        <v>9737.2800000000007</v>
      </c>
      <c r="H550" s="3">
        <v>772108.38</v>
      </c>
      <c r="I550" s="3">
        <v>762371.1</v>
      </c>
      <c r="J550" s="4"/>
    </row>
    <row r="551" spans="1:10" ht="15" customHeight="1">
      <c r="A551" s="1">
        <v>6</v>
      </c>
      <c r="B551" s="2" t="s">
        <v>1299</v>
      </c>
      <c r="C551" s="1" t="s">
        <v>1300</v>
      </c>
      <c r="D551" s="2" t="s">
        <v>1301</v>
      </c>
      <c r="E551" s="3">
        <v>0</v>
      </c>
      <c r="F551" s="4"/>
      <c r="G551" s="3">
        <v>0</v>
      </c>
      <c r="H551" s="3">
        <v>110660.37</v>
      </c>
      <c r="I551" s="3">
        <v>110660.37</v>
      </c>
      <c r="J551" s="4"/>
    </row>
    <row r="552" spans="1:10" ht="15" customHeight="1">
      <c r="A552" s="1">
        <v>6</v>
      </c>
      <c r="B552" s="2" t="s">
        <v>1302</v>
      </c>
      <c r="C552" s="1" t="s">
        <v>1303</v>
      </c>
      <c r="D552" s="2" t="s">
        <v>85</v>
      </c>
      <c r="E552" s="3">
        <v>0</v>
      </c>
      <c r="F552" s="4"/>
      <c r="G552" s="3">
        <v>0</v>
      </c>
      <c r="H552" s="3">
        <v>591676.54</v>
      </c>
      <c r="I552" s="3">
        <v>591676.54</v>
      </c>
      <c r="J552" s="4"/>
    </row>
    <row r="553" spans="1:10" ht="15" customHeight="1">
      <c r="A553" s="1">
        <v>6</v>
      </c>
      <c r="B553" s="2" t="s">
        <v>1304</v>
      </c>
      <c r="C553" s="1" t="s">
        <v>1305</v>
      </c>
      <c r="D553" s="2" t="s">
        <v>1293</v>
      </c>
      <c r="E553" s="3">
        <v>0</v>
      </c>
      <c r="F553" s="4"/>
      <c r="G553" s="3">
        <v>9737.2800000000007</v>
      </c>
      <c r="H553" s="3">
        <v>69771.47</v>
      </c>
      <c r="I553" s="3">
        <v>60034.19</v>
      </c>
      <c r="J553" s="4"/>
    </row>
    <row r="554" spans="1:10" ht="15" customHeight="1">
      <c r="A554" s="1">
        <v>4</v>
      </c>
      <c r="B554" s="2" t="s">
        <v>1306</v>
      </c>
      <c r="C554" s="1" t="s">
        <v>1</v>
      </c>
      <c r="D554" s="2" t="s">
        <v>1307</v>
      </c>
      <c r="E554" s="3">
        <v>0</v>
      </c>
      <c r="F554" s="4"/>
      <c r="G554" s="3">
        <v>3957.37</v>
      </c>
      <c r="H554" s="3">
        <v>736319.75</v>
      </c>
      <c r="I554" s="3">
        <v>732362.38</v>
      </c>
      <c r="J554" s="4"/>
    </row>
    <row r="555" spans="1:10" ht="15" customHeight="1">
      <c r="A555" s="1">
        <v>6</v>
      </c>
      <c r="B555" s="2" t="s">
        <v>1308</v>
      </c>
      <c r="C555" s="1" t="s">
        <v>1309</v>
      </c>
      <c r="D555" s="2" t="s">
        <v>1310</v>
      </c>
      <c r="E555" s="3">
        <v>0</v>
      </c>
      <c r="F555" s="4"/>
      <c r="G555" s="3">
        <v>0</v>
      </c>
      <c r="H555" s="3">
        <v>724663.41</v>
      </c>
      <c r="I555" s="3">
        <v>724663.41</v>
      </c>
      <c r="J555" s="4"/>
    </row>
    <row r="556" spans="1:10" ht="15" customHeight="1">
      <c r="A556" s="1">
        <v>6</v>
      </c>
      <c r="B556" s="2" t="s">
        <v>1311</v>
      </c>
      <c r="C556" s="1" t="s">
        <v>1312</v>
      </c>
      <c r="D556" s="2" t="s">
        <v>1293</v>
      </c>
      <c r="E556" s="3">
        <v>0</v>
      </c>
      <c r="F556" s="4"/>
      <c r="G556" s="3">
        <v>3957.37</v>
      </c>
      <c r="H556" s="3">
        <v>11656.34</v>
      </c>
      <c r="I556" s="3">
        <v>7698.97</v>
      </c>
      <c r="J556" s="4"/>
    </row>
    <row r="557" spans="1:10" ht="15" customHeight="1">
      <c r="A557" s="1">
        <v>4</v>
      </c>
      <c r="B557" s="2" t="s">
        <v>1313</v>
      </c>
      <c r="C557" s="1" t="s">
        <v>1</v>
      </c>
      <c r="D557" s="2" t="s">
        <v>1314</v>
      </c>
      <c r="E557" s="3">
        <v>0</v>
      </c>
      <c r="F557" s="4"/>
      <c r="G557" s="3">
        <v>61.38</v>
      </c>
      <c r="H557" s="3">
        <v>145503.54</v>
      </c>
      <c r="I557" s="3">
        <v>145442.16</v>
      </c>
      <c r="J557" s="4"/>
    </row>
    <row r="558" spans="1:10" ht="15" customHeight="1">
      <c r="A558" s="1">
        <v>6</v>
      </c>
      <c r="B558" s="2" t="s">
        <v>1315</v>
      </c>
      <c r="C558" s="1" t="s">
        <v>1316</v>
      </c>
      <c r="D558" s="2" t="s">
        <v>115</v>
      </c>
      <c r="E558" s="3">
        <v>0</v>
      </c>
      <c r="F558" s="4"/>
      <c r="G558" s="3">
        <v>0</v>
      </c>
      <c r="H558" s="3">
        <v>12466.37</v>
      </c>
      <c r="I558" s="3">
        <v>12466.37</v>
      </c>
      <c r="J558" s="4"/>
    </row>
    <row r="559" spans="1:10" ht="15" customHeight="1">
      <c r="A559" s="1">
        <v>6</v>
      </c>
      <c r="B559" s="2" t="s">
        <v>1317</v>
      </c>
      <c r="C559" s="1" t="s">
        <v>1318</v>
      </c>
      <c r="D559" s="2" t="s">
        <v>123</v>
      </c>
      <c r="E559" s="3">
        <v>0</v>
      </c>
      <c r="F559" s="4"/>
      <c r="G559" s="3">
        <v>61.38</v>
      </c>
      <c r="H559" s="3">
        <v>128965.62</v>
      </c>
      <c r="I559" s="3">
        <v>128904.24</v>
      </c>
      <c r="J559" s="4"/>
    </row>
    <row r="560" spans="1:10" ht="15" customHeight="1">
      <c r="A560" s="1">
        <v>6</v>
      </c>
      <c r="B560" s="2" t="s">
        <v>1319</v>
      </c>
      <c r="C560" s="1" t="s">
        <v>1320</v>
      </c>
      <c r="D560" s="2" t="s">
        <v>1321</v>
      </c>
      <c r="E560" s="3">
        <v>0</v>
      </c>
      <c r="F560" s="4"/>
      <c r="G560" s="3">
        <v>0</v>
      </c>
      <c r="H560" s="3">
        <v>4071.55</v>
      </c>
      <c r="I560" s="3">
        <v>4071.55</v>
      </c>
      <c r="J560" s="4"/>
    </row>
    <row r="561" spans="1:10" ht="15" customHeight="1">
      <c r="A561" s="1">
        <v>4</v>
      </c>
      <c r="B561" s="2" t="s">
        <v>1322</v>
      </c>
      <c r="C561" s="1" t="s">
        <v>1</v>
      </c>
      <c r="D561" s="2" t="s">
        <v>1323</v>
      </c>
      <c r="E561" s="3">
        <v>0</v>
      </c>
      <c r="F561" s="4"/>
      <c r="G561" s="3">
        <v>0</v>
      </c>
      <c r="H561" s="3">
        <v>103920.61</v>
      </c>
      <c r="I561" s="3">
        <v>103920.61</v>
      </c>
      <c r="J561" s="4"/>
    </row>
    <row r="562" spans="1:10" ht="15" customHeight="1">
      <c r="A562" s="1">
        <v>6</v>
      </c>
      <c r="B562" s="2" t="s">
        <v>1324</v>
      </c>
      <c r="C562" s="1" t="s">
        <v>1325</v>
      </c>
      <c r="D562" s="2" t="s">
        <v>138</v>
      </c>
      <c r="E562" s="3">
        <v>0</v>
      </c>
      <c r="F562" s="4"/>
      <c r="G562" s="3">
        <v>0</v>
      </c>
      <c r="H562" s="3">
        <v>5621.77</v>
      </c>
      <c r="I562" s="3">
        <v>5621.77</v>
      </c>
      <c r="J562" s="4"/>
    </row>
    <row r="563" spans="1:10" ht="15" customHeight="1">
      <c r="A563" s="1">
        <v>6</v>
      </c>
      <c r="B563" s="2" t="s">
        <v>1326</v>
      </c>
      <c r="C563" s="1" t="s">
        <v>1327</v>
      </c>
      <c r="D563" s="2" t="s">
        <v>145</v>
      </c>
      <c r="E563" s="3">
        <v>0</v>
      </c>
      <c r="F563" s="4"/>
      <c r="G563" s="3">
        <v>0</v>
      </c>
      <c r="H563" s="3">
        <v>93444.61</v>
      </c>
      <c r="I563" s="3">
        <v>93444.61</v>
      </c>
      <c r="J563" s="4"/>
    </row>
    <row r="564" spans="1:10" ht="15" customHeight="1">
      <c r="A564" s="1">
        <v>6</v>
      </c>
      <c r="B564" s="2" t="s">
        <v>1328</v>
      </c>
      <c r="C564" s="1" t="s">
        <v>1329</v>
      </c>
      <c r="D564" s="2" t="s">
        <v>1330</v>
      </c>
      <c r="E564" s="3">
        <v>0</v>
      </c>
      <c r="F564" s="4"/>
      <c r="G564" s="3">
        <v>0</v>
      </c>
      <c r="H564" s="3">
        <v>4854.2299999999996</v>
      </c>
      <c r="I564" s="3">
        <v>4854.2299999999996</v>
      </c>
      <c r="J564" s="4"/>
    </row>
    <row r="565" spans="1:10" ht="15" customHeight="1">
      <c r="A565" s="1">
        <v>4</v>
      </c>
      <c r="B565" s="2" t="s">
        <v>1331</v>
      </c>
      <c r="C565" s="1" t="s">
        <v>1</v>
      </c>
      <c r="D565" s="2" t="s">
        <v>1332</v>
      </c>
      <c r="E565" s="3">
        <v>0</v>
      </c>
      <c r="F565" s="4"/>
      <c r="G565" s="3">
        <v>0</v>
      </c>
      <c r="H565" s="3">
        <v>83152.75</v>
      </c>
      <c r="I565" s="3">
        <v>83152.75</v>
      </c>
      <c r="J565" s="4"/>
    </row>
    <row r="566" spans="1:10" ht="15" customHeight="1">
      <c r="A566" s="1">
        <v>6</v>
      </c>
      <c r="B566" s="2" t="s">
        <v>1333</v>
      </c>
      <c r="C566" s="1" t="s">
        <v>1334</v>
      </c>
      <c r="D566" s="2" t="s">
        <v>157</v>
      </c>
      <c r="E566" s="3">
        <v>0</v>
      </c>
      <c r="F566" s="4"/>
      <c r="G566" s="3">
        <v>0</v>
      </c>
      <c r="H566" s="3">
        <v>13058.78</v>
      </c>
      <c r="I566" s="3">
        <v>13058.78</v>
      </c>
      <c r="J566" s="4"/>
    </row>
    <row r="567" spans="1:10" ht="15" customHeight="1">
      <c r="A567" s="1">
        <v>6</v>
      </c>
      <c r="B567" s="2" t="s">
        <v>1335</v>
      </c>
      <c r="C567" s="1" t="s">
        <v>1336</v>
      </c>
      <c r="D567" s="2" t="s">
        <v>164</v>
      </c>
      <c r="E567" s="3">
        <v>0</v>
      </c>
      <c r="F567" s="4"/>
      <c r="G567" s="3">
        <v>0</v>
      </c>
      <c r="H567" s="3">
        <v>70093.97</v>
      </c>
      <c r="I567" s="3">
        <v>70093.97</v>
      </c>
      <c r="J567" s="4"/>
    </row>
    <row r="568" spans="1:10" ht="15" customHeight="1">
      <c r="A568" s="1">
        <v>4</v>
      </c>
      <c r="B568" s="2" t="s">
        <v>2365</v>
      </c>
      <c r="C568" s="1" t="s">
        <v>1</v>
      </c>
      <c r="D568" s="2" t="s">
        <v>2366</v>
      </c>
      <c r="E568" s="3">
        <v>0</v>
      </c>
      <c r="F568" s="4"/>
      <c r="G568" s="3">
        <v>0</v>
      </c>
      <c r="H568" s="3">
        <v>20951.060000000001</v>
      </c>
      <c r="I568" s="3">
        <v>20951.060000000001</v>
      </c>
      <c r="J568" s="4"/>
    </row>
    <row r="569" spans="1:10" ht="15" customHeight="1">
      <c r="A569" s="1">
        <v>6</v>
      </c>
      <c r="B569" s="2" t="s">
        <v>2367</v>
      </c>
      <c r="C569" s="1" t="s">
        <v>2368</v>
      </c>
      <c r="D569" s="2" t="s">
        <v>2276</v>
      </c>
      <c r="E569" s="3">
        <v>0</v>
      </c>
      <c r="F569" s="4"/>
      <c r="G569" s="3">
        <v>0</v>
      </c>
      <c r="H569" s="3">
        <v>20951.060000000001</v>
      </c>
      <c r="I569" s="3">
        <v>20951.060000000001</v>
      </c>
      <c r="J569" s="4"/>
    </row>
    <row r="570" spans="1:10" ht="15" customHeight="1">
      <c r="A570" s="1">
        <v>3</v>
      </c>
      <c r="B570" s="2" t="s">
        <v>1340</v>
      </c>
      <c r="C570" s="1" t="s">
        <v>1</v>
      </c>
      <c r="D570" s="2" t="s">
        <v>1341</v>
      </c>
      <c r="E570" s="3">
        <v>0</v>
      </c>
      <c r="F570" s="4"/>
      <c r="G570" s="3">
        <v>9423.7800000000007</v>
      </c>
      <c r="H570" s="3">
        <v>4926100.7699999996</v>
      </c>
      <c r="I570" s="3">
        <v>4916676.99</v>
      </c>
      <c r="J570" s="4"/>
    </row>
    <row r="571" spans="1:10" ht="15" customHeight="1">
      <c r="A571" s="1">
        <v>4</v>
      </c>
      <c r="B571" s="2" t="s">
        <v>1342</v>
      </c>
      <c r="C571" s="1" t="s">
        <v>1</v>
      </c>
      <c r="D571" s="2" t="s">
        <v>1343</v>
      </c>
      <c r="E571" s="3">
        <v>0</v>
      </c>
      <c r="F571" s="4"/>
      <c r="G571" s="3">
        <v>369.6</v>
      </c>
      <c r="H571" s="3">
        <v>983956.35</v>
      </c>
      <c r="I571" s="3">
        <v>983586.75</v>
      </c>
      <c r="J571" s="4"/>
    </row>
    <row r="572" spans="1:10" ht="15" customHeight="1">
      <c r="A572" s="1">
        <v>6</v>
      </c>
      <c r="B572" s="2" t="s">
        <v>1344</v>
      </c>
      <c r="C572" s="1" t="s">
        <v>1345</v>
      </c>
      <c r="D572" s="2" t="s">
        <v>1346</v>
      </c>
      <c r="E572" s="3">
        <v>0</v>
      </c>
      <c r="F572" s="4"/>
      <c r="G572" s="3">
        <v>369.6</v>
      </c>
      <c r="H572" s="3">
        <v>983956.35</v>
      </c>
      <c r="I572" s="3">
        <v>983586.75</v>
      </c>
      <c r="J572" s="4"/>
    </row>
    <row r="573" spans="1:10" ht="15" customHeight="1">
      <c r="A573" s="1">
        <v>4</v>
      </c>
      <c r="B573" s="2" t="s">
        <v>1347</v>
      </c>
      <c r="C573" s="1" t="s">
        <v>1</v>
      </c>
      <c r="D573" s="2" t="s">
        <v>1348</v>
      </c>
      <c r="E573" s="3">
        <v>0</v>
      </c>
      <c r="F573" s="4"/>
      <c r="G573" s="3">
        <v>0</v>
      </c>
      <c r="H573" s="3">
        <v>608014</v>
      </c>
      <c r="I573" s="3">
        <v>608014</v>
      </c>
      <c r="J573" s="4"/>
    </row>
    <row r="574" spans="1:10" ht="15" customHeight="1">
      <c r="A574" s="1">
        <v>6</v>
      </c>
      <c r="B574" s="2" t="s">
        <v>1349</v>
      </c>
      <c r="C574" s="1" t="s">
        <v>1350</v>
      </c>
      <c r="D574" s="2" t="s">
        <v>1351</v>
      </c>
      <c r="E574" s="3">
        <v>0</v>
      </c>
      <c r="F574" s="4"/>
      <c r="G574" s="3">
        <v>0</v>
      </c>
      <c r="H574" s="3">
        <v>608014</v>
      </c>
      <c r="I574" s="3">
        <v>608014</v>
      </c>
      <c r="J574" s="4"/>
    </row>
    <row r="575" spans="1:10" ht="15" customHeight="1">
      <c r="A575" s="1">
        <v>4</v>
      </c>
      <c r="B575" s="2" t="s">
        <v>1352</v>
      </c>
      <c r="C575" s="1" t="s">
        <v>1</v>
      </c>
      <c r="D575" s="2" t="s">
        <v>1353</v>
      </c>
      <c r="E575" s="3">
        <v>0</v>
      </c>
      <c r="F575" s="4"/>
      <c r="G575" s="3">
        <v>8083.29</v>
      </c>
      <c r="H575" s="3">
        <v>269042.27</v>
      </c>
      <c r="I575" s="3">
        <v>260958.98</v>
      </c>
      <c r="J575" s="4"/>
    </row>
    <row r="576" spans="1:10" ht="15" customHeight="1">
      <c r="A576" s="1">
        <v>5</v>
      </c>
      <c r="B576" s="2" t="s">
        <v>1354</v>
      </c>
      <c r="C576" s="1" t="s">
        <v>1</v>
      </c>
      <c r="D576" s="2" t="s">
        <v>1355</v>
      </c>
      <c r="E576" s="3">
        <v>0</v>
      </c>
      <c r="F576" s="4"/>
      <c r="G576" s="3">
        <v>0</v>
      </c>
      <c r="H576" s="3">
        <v>7160</v>
      </c>
      <c r="I576" s="3">
        <v>7160</v>
      </c>
      <c r="J576" s="4"/>
    </row>
    <row r="577" spans="1:10" ht="15" customHeight="1">
      <c r="A577" s="1">
        <v>6</v>
      </c>
      <c r="B577" s="2" t="s">
        <v>1356</v>
      </c>
      <c r="C577" s="1" t="s">
        <v>1357</v>
      </c>
      <c r="D577" s="2" t="s">
        <v>1358</v>
      </c>
      <c r="E577" s="3">
        <v>0</v>
      </c>
      <c r="F577" s="4"/>
      <c r="G577" s="3">
        <v>0</v>
      </c>
      <c r="H577" s="3">
        <v>7160</v>
      </c>
      <c r="I577" s="3">
        <v>7160</v>
      </c>
      <c r="J577" s="4"/>
    </row>
    <row r="578" spans="1:10" ht="15" customHeight="1">
      <c r="A578" s="1">
        <v>5</v>
      </c>
      <c r="B578" s="2" t="s">
        <v>1359</v>
      </c>
      <c r="C578" s="1" t="s">
        <v>1</v>
      </c>
      <c r="D578" s="2" t="s">
        <v>1360</v>
      </c>
      <c r="E578" s="3">
        <v>0</v>
      </c>
      <c r="F578" s="4"/>
      <c r="G578" s="3">
        <v>0</v>
      </c>
      <c r="H578" s="3">
        <v>31975.5</v>
      </c>
      <c r="I578" s="3">
        <v>31975.5</v>
      </c>
      <c r="J578" s="4"/>
    </row>
    <row r="579" spans="1:10" ht="15" customHeight="1">
      <c r="A579" s="1">
        <v>6</v>
      </c>
      <c r="B579" s="2" t="s">
        <v>1361</v>
      </c>
      <c r="C579" s="1" t="s">
        <v>1362</v>
      </c>
      <c r="D579" s="2" t="s">
        <v>1363</v>
      </c>
      <c r="E579" s="3">
        <v>0</v>
      </c>
      <c r="F579" s="4"/>
      <c r="G579" s="3">
        <v>0</v>
      </c>
      <c r="H579" s="3">
        <v>31975.5</v>
      </c>
      <c r="I579" s="3">
        <v>31975.5</v>
      </c>
      <c r="J579" s="4"/>
    </row>
    <row r="580" spans="1:10" ht="15" customHeight="1">
      <c r="A580" s="1">
        <v>5</v>
      </c>
      <c r="B580" s="2" t="s">
        <v>1364</v>
      </c>
      <c r="C580" s="1" t="s">
        <v>1</v>
      </c>
      <c r="D580" s="2" t="s">
        <v>1365</v>
      </c>
      <c r="E580" s="3">
        <v>0</v>
      </c>
      <c r="F580" s="4"/>
      <c r="G580" s="3">
        <v>0</v>
      </c>
      <c r="H580" s="3">
        <v>14560</v>
      </c>
      <c r="I580" s="3">
        <v>14560</v>
      </c>
      <c r="J580" s="4"/>
    </row>
    <row r="581" spans="1:10" ht="15" customHeight="1">
      <c r="A581" s="1">
        <v>6</v>
      </c>
      <c r="B581" s="2" t="s">
        <v>1366</v>
      </c>
      <c r="C581" s="1" t="s">
        <v>1367</v>
      </c>
      <c r="D581" s="2" t="s">
        <v>1368</v>
      </c>
      <c r="E581" s="3">
        <v>0</v>
      </c>
      <c r="F581" s="4"/>
      <c r="G581" s="3">
        <v>0</v>
      </c>
      <c r="H581" s="3">
        <v>14560</v>
      </c>
      <c r="I581" s="3">
        <v>14560</v>
      </c>
      <c r="J581" s="4"/>
    </row>
    <row r="582" spans="1:10" ht="15" customHeight="1">
      <c r="A582" s="1">
        <v>5</v>
      </c>
      <c r="B582" s="2" t="s">
        <v>1369</v>
      </c>
      <c r="C582" s="1" t="s">
        <v>1</v>
      </c>
      <c r="D582" s="2" t="s">
        <v>1370</v>
      </c>
      <c r="E582" s="3">
        <v>0</v>
      </c>
      <c r="F582" s="4"/>
      <c r="G582" s="3">
        <v>0</v>
      </c>
      <c r="H582" s="3">
        <v>37450</v>
      </c>
      <c r="I582" s="3">
        <v>37450</v>
      </c>
      <c r="J582" s="4"/>
    </row>
    <row r="583" spans="1:10" ht="15" customHeight="1">
      <c r="A583" s="1">
        <v>6</v>
      </c>
      <c r="B583" s="2" t="s">
        <v>1371</v>
      </c>
      <c r="C583" s="1" t="s">
        <v>1372</v>
      </c>
      <c r="D583" s="2" t="s">
        <v>1373</v>
      </c>
      <c r="E583" s="3">
        <v>0</v>
      </c>
      <c r="F583" s="4"/>
      <c r="G583" s="3">
        <v>0</v>
      </c>
      <c r="H583" s="3">
        <v>37450</v>
      </c>
      <c r="I583" s="3">
        <v>37450</v>
      </c>
      <c r="J583" s="4"/>
    </row>
    <row r="584" spans="1:10" ht="15" customHeight="1">
      <c r="A584" s="1">
        <v>5</v>
      </c>
      <c r="B584" s="2" t="s">
        <v>1374</v>
      </c>
      <c r="C584" s="1" t="s">
        <v>1</v>
      </c>
      <c r="D584" s="2" t="s">
        <v>1375</v>
      </c>
      <c r="E584" s="3">
        <v>0</v>
      </c>
      <c r="F584" s="4"/>
      <c r="G584" s="3">
        <v>0</v>
      </c>
      <c r="H584" s="3">
        <v>5277</v>
      </c>
      <c r="I584" s="3">
        <v>5277</v>
      </c>
      <c r="J584" s="4"/>
    </row>
    <row r="585" spans="1:10" ht="15" customHeight="1">
      <c r="A585" s="1">
        <v>6</v>
      </c>
      <c r="B585" s="2" t="s">
        <v>1376</v>
      </c>
      <c r="C585" s="1" t="s">
        <v>1377</v>
      </c>
      <c r="D585" s="2" t="s">
        <v>1378</v>
      </c>
      <c r="E585" s="3">
        <v>0</v>
      </c>
      <c r="F585" s="4"/>
      <c r="G585" s="3">
        <v>0</v>
      </c>
      <c r="H585" s="3">
        <v>5277</v>
      </c>
      <c r="I585" s="3">
        <v>5277</v>
      </c>
      <c r="J585" s="4"/>
    </row>
    <row r="586" spans="1:10" ht="15" customHeight="1">
      <c r="A586" s="1">
        <v>5</v>
      </c>
      <c r="B586" s="2" t="s">
        <v>1379</v>
      </c>
      <c r="C586" s="1" t="s">
        <v>1</v>
      </c>
      <c r="D586" s="2" t="s">
        <v>1380</v>
      </c>
      <c r="E586" s="3">
        <v>0</v>
      </c>
      <c r="F586" s="4"/>
      <c r="G586" s="3">
        <v>0</v>
      </c>
      <c r="H586" s="3">
        <v>5281.27</v>
      </c>
      <c r="I586" s="3">
        <v>5281.27</v>
      </c>
      <c r="J586" s="4"/>
    </row>
    <row r="587" spans="1:10" ht="15" customHeight="1">
      <c r="A587" s="1">
        <v>6</v>
      </c>
      <c r="B587" s="2" t="s">
        <v>1381</v>
      </c>
      <c r="C587" s="1" t="s">
        <v>1382</v>
      </c>
      <c r="D587" s="2" t="s">
        <v>1383</v>
      </c>
      <c r="E587" s="3">
        <v>0</v>
      </c>
      <c r="F587" s="4"/>
      <c r="G587" s="3">
        <v>0</v>
      </c>
      <c r="H587" s="3">
        <v>2232.5</v>
      </c>
      <c r="I587" s="3">
        <v>2232.5</v>
      </c>
      <c r="J587" s="4"/>
    </row>
    <row r="588" spans="1:10" ht="15" customHeight="1">
      <c r="A588" s="1">
        <v>6</v>
      </c>
      <c r="B588" s="2" t="s">
        <v>1384</v>
      </c>
      <c r="C588" s="1" t="s">
        <v>1385</v>
      </c>
      <c r="D588" s="2" t="s">
        <v>1386</v>
      </c>
      <c r="E588" s="3">
        <v>0</v>
      </c>
      <c r="F588" s="4"/>
      <c r="G588" s="3">
        <v>0</v>
      </c>
      <c r="H588" s="3">
        <v>3048.77</v>
      </c>
      <c r="I588" s="3">
        <v>3048.77</v>
      </c>
      <c r="J588" s="4"/>
    </row>
    <row r="589" spans="1:10" ht="15" customHeight="1">
      <c r="A589" s="1">
        <v>5</v>
      </c>
      <c r="B589" s="2" t="s">
        <v>1387</v>
      </c>
      <c r="C589" s="1" t="s">
        <v>1</v>
      </c>
      <c r="D589" s="2" t="s">
        <v>1388</v>
      </c>
      <c r="E589" s="3">
        <v>0</v>
      </c>
      <c r="F589" s="4"/>
      <c r="G589" s="3">
        <v>0</v>
      </c>
      <c r="H589" s="3">
        <v>431</v>
      </c>
      <c r="I589" s="3">
        <v>431</v>
      </c>
      <c r="J589" s="4"/>
    </row>
    <row r="590" spans="1:10" ht="15" customHeight="1">
      <c r="A590" s="1">
        <v>6</v>
      </c>
      <c r="B590" s="2" t="s">
        <v>1389</v>
      </c>
      <c r="C590" s="1" t="s">
        <v>1390</v>
      </c>
      <c r="D590" s="2" t="s">
        <v>1391</v>
      </c>
      <c r="E590" s="3">
        <v>0</v>
      </c>
      <c r="F590" s="4"/>
      <c r="G590" s="3">
        <v>0</v>
      </c>
      <c r="H590" s="3">
        <v>431</v>
      </c>
      <c r="I590" s="3">
        <v>431</v>
      </c>
      <c r="J590" s="4"/>
    </row>
    <row r="591" spans="1:10" ht="15" customHeight="1">
      <c r="A591" s="1">
        <v>5</v>
      </c>
      <c r="B591" s="2" t="s">
        <v>1392</v>
      </c>
      <c r="C591" s="1" t="s">
        <v>1</v>
      </c>
      <c r="D591" s="2" t="s">
        <v>1393</v>
      </c>
      <c r="E591" s="3">
        <v>0</v>
      </c>
      <c r="F591" s="4"/>
      <c r="G591" s="3">
        <v>0</v>
      </c>
      <c r="H591" s="3">
        <v>82600</v>
      </c>
      <c r="I591" s="3">
        <v>82600</v>
      </c>
      <c r="J591" s="4"/>
    </row>
    <row r="592" spans="1:10" ht="15" customHeight="1">
      <c r="A592" s="1">
        <v>6</v>
      </c>
      <c r="B592" s="2" t="s">
        <v>1394</v>
      </c>
      <c r="C592" s="1" t="s">
        <v>1395</v>
      </c>
      <c r="D592" s="2" t="s">
        <v>1396</v>
      </c>
      <c r="E592" s="3">
        <v>0</v>
      </c>
      <c r="F592" s="4"/>
      <c r="G592" s="3">
        <v>0</v>
      </c>
      <c r="H592" s="3">
        <v>82600</v>
      </c>
      <c r="I592" s="3">
        <v>82600</v>
      </c>
      <c r="J592" s="4"/>
    </row>
    <row r="593" spans="1:10" ht="15" customHeight="1">
      <c r="A593" s="1">
        <v>5</v>
      </c>
      <c r="B593" s="2" t="s">
        <v>1397</v>
      </c>
      <c r="C593" s="1" t="s">
        <v>1</v>
      </c>
      <c r="D593" s="2" t="s">
        <v>1398</v>
      </c>
      <c r="E593" s="3">
        <v>0</v>
      </c>
      <c r="F593" s="4"/>
      <c r="G593" s="3">
        <v>0</v>
      </c>
      <c r="H593" s="3">
        <v>87</v>
      </c>
      <c r="I593" s="3">
        <v>87</v>
      </c>
      <c r="J593" s="4"/>
    </row>
    <row r="594" spans="1:10" ht="15" customHeight="1">
      <c r="A594" s="1">
        <v>6</v>
      </c>
      <c r="B594" s="2" t="s">
        <v>1399</v>
      </c>
      <c r="C594" s="1" t="s">
        <v>1400</v>
      </c>
      <c r="D594" s="2" t="s">
        <v>1401</v>
      </c>
      <c r="E594" s="3">
        <v>0</v>
      </c>
      <c r="F594" s="4"/>
      <c r="G594" s="3">
        <v>0</v>
      </c>
      <c r="H594" s="3">
        <v>87</v>
      </c>
      <c r="I594" s="3">
        <v>87</v>
      </c>
      <c r="J594" s="4"/>
    </row>
    <row r="595" spans="1:10" ht="15" customHeight="1">
      <c r="A595" s="1">
        <v>5</v>
      </c>
      <c r="B595" s="2" t="s">
        <v>1407</v>
      </c>
      <c r="C595" s="1" t="s">
        <v>1</v>
      </c>
      <c r="D595" s="2" t="s">
        <v>1408</v>
      </c>
      <c r="E595" s="3">
        <v>0</v>
      </c>
      <c r="F595" s="4"/>
      <c r="G595" s="3">
        <v>8083.29</v>
      </c>
      <c r="H595" s="3">
        <v>84220.5</v>
      </c>
      <c r="I595" s="3">
        <v>76137.210000000006</v>
      </c>
      <c r="J595" s="4"/>
    </row>
    <row r="596" spans="1:10" ht="15" customHeight="1">
      <c r="A596" s="1">
        <v>6</v>
      </c>
      <c r="B596" s="2" t="s">
        <v>1409</v>
      </c>
      <c r="C596" s="1" t="s">
        <v>1410</v>
      </c>
      <c r="D596" s="2" t="s">
        <v>1411</v>
      </c>
      <c r="E596" s="3">
        <v>0</v>
      </c>
      <c r="F596" s="4"/>
      <c r="G596" s="3">
        <v>8083.29</v>
      </c>
      <c r="H596" s="3">
        <v>84220.5</v>
      </c>
      <c r="I596" s="3">
        <v>76137.210000000006</v>
      </c>
      <c r="J596" s="4"/>
    </row>
    <row r="597" spans="1:10" ht="15" customHeight="1">
      <c r="A597" s="1">
        <v>4</v>
      </c>
      <c r="B597" s="2" t="s">
        <v>1412</v>
      </c>
      <c r="C597" s="1" t="s">
        <v>1</v>
      </c>
      <c r="D597" s="2" t="s">
        <v>1413</v>
      </c>
      <c r="E597" s="3">
        <v>0</v>
      </c>
      <c r="F597" s="4"/>
      <c r="G597" s="3">
        <v>0</v>
      </c>
      <c r="H597" s="3">
        <v>40532.51</v>
      </c>
      <c r="I597" s="3">
        <v>40532.51</v>
      </c>
      <c r="J597" s="4"/>
    </row>
    <row r="598" spans="1:10" ht="15" customHeight="1">
      <c r="A598" s="1">
        <v>5</v>
      </c>
      <c r="B598" s="2" t="s">
        <v>1414</v>
      </c>
      <c r="C598" s="1" t="s">
        <v>1</v>
      </c>
      <c r="D598" s="2" t="s">
        <v>1415</v>
      </c>
      <c r="E598" s="3">
        <v>0</v>
      </c>
      <c r="F598" s="4"/>
      <c r="G598" s="3">
        <v>0</v>
      </c>
      <c r="H598" s="3">
        <v>40532.51</v>
      </c>
      <c r="I598" s="3">
        <v>40532.51</v>
      </c>
      <c r="J598" s="4"/>
    </row>
    <row r="599" spans="1:10" ht="15" customHeight="1">
      <c r="A599" s="1">
        <v>6</v>
      </c>
      <c r="B599" s="2" t="s">
        <v>1416</v>
      </c>
      <c r="C599" s="1" t="s">
        <v>1417</v>
      </c>
      <c r="D599" s="2" t="s">
        <v>1418</v>
      </c>
      <c r="E599" s="3">
        <v>0</v>
      </c>
      <c r="F599" s="4"/>
      <c r="G599" s="3">
        <v>0</v>
      </c>
      <c r="H599" s="3">
        <v>40392.51</v>
      </c>
      <c r="I599" s="3">
        <v>40392.51</v>
      </c>
      <c r="J599" s="4"/>
    </row>
    <row r="600" spans="1:10" ht="15" customHeight="1">
      <c r="A600" s="1">
        <v>6</v>
      </c>
      <c r="B600" s="2" t="s">
        <v>1419</v>
      </c>
      <c r="C600" s="1" t="s">
        <v>1420</v>
      </c>
      <c r="D600" s="2" t="s">
        <v>1421</v>
      </c>
      <c r="E600" s="3">
        <v>0</v>
      </c>
      <c r="F600" s="4"/>
      <c r="G600" s="3">
        <v>0</v>
      </c>
      <c r="H600" s="3">
        <v>140</v>
      </c>
      <c r="I600" s="3">
        <v>140</v>
      </c>
      <c r="J600" s="4"/>
    </row>
    <row r="601" spans="1:10" ht="15" customHeight="1">
      <c r="A601" s="1">
        <v>4</v>
      </c>
      <c r="B601" s="2" t="s">
        <v>1422</v>
      </c>
      <c r="C601" s="1" t="s">
        <v>1</v>
      </c>
      <c r="D601" s="2" t="s">
        <v>1423</v>
      </c>
      <c r="E601" s="3">
        <v>0</v>
      </c>
      <c r="F601" s="4"/>
      <c r="G601" s="3">
        <v>202.57</v>
      </c>
      <c r="H601" s="3">
        <v>1372273.38</v>
      </c>
      <c r="I601" s="3">
        <v>1372070.81</v>
      </c>
      <c r="J601" s="4"/>
    </row>
    <row r="602" spans="1:10" ht="15" customHeight="1">
      <c r="A602" s="1">
        <v>5</v>
      </c>
      <c r="B602" s="2" t="s">
        <v>1424</v>
      </c>
      <c r="C602" s="1" t="s">
        <v>1</v>
      </c>
      <c r="D602" s="2" t="s">
        <v>1425</v>
      </c>
      <c r="E602" s="3">
        <v>0</v>
      </c>
      <c r="F602" s="4"/>
      <c r="G602" s="3">
        <v>0</v>
      </c>
      <c r="H602" s="3">
        <v>18125</v>
      </c>
      <c r="I602" s="3">
        <v>18125</v>
      </c>
      <c r="J602" s="4"/>
    </row>
    <row r="603" spans="1:10" ht="15" customHeight="1">
      <c r="A603" s="1">
        <v>6</v>
      </c>
      <c r="B603" s="2" t="s">
        <v>1426</v>
      </c>
      <c r="C603" s="1" t="s">
        <v>1427</v>
      </c>
      <c r="D603" s="2" t="s">
        <v>1428</v>
      </c>
      <c r="E603" s="3">
        <v>0</v>
      </c>
      <c r="F603" s="4"/>
      <c r="G603" s="3">
        <v>0</v>
      </c>
      <c r="H603" s="3">
        <v>10625</v>
      </c>
      <c r="I603" s="3">
        <v>10625</v>
      </c>
      <c r="J603" s="4"/>
    </row>
    <row r="604" spans="1:10" ht="15" customHeight="1">
      <c r="A604" s="1">
        <v>6</v>
      </c>
      <c r="B604" s="2" t="s">
        <v>1429</v>
      </c>
      <c r="C604" s="1" t="s">
        <v>1430</v>
      </c>
      <c r="D604" s="2" t="s">
        <v>1431</v>
      </c>
      <c r="E604" s="3">
        <v>0</v>
      </c>
      <c r="F604" s="4"/>
      <c r="G604" s="3">
        <v>0</v>
      </c>
      <c r="H604" s="3">
        <v>7500</v>
      </c>
      <c r="I604" s="3">
        <v>7500</v>
      </c>
      <c r="J604" s="4"/>
    </row>
    <row r="605" spans="1:10" ht="15" customHeight="1">
      <c r="A605" s="1">
        <v>5</v>
      </c>
      <c r="B605" s="2" t="s">
        <v>1432</v>
      </c>
      <c r="C605" s="1" t="s">
        <v>1</v>
      </c>
      <c r="D605" s="2" t="s">
        <v>1433</v>
      </c>
      <c r="E605" s="3">
        <v>0</v>
      </c>
      <c r="F605" s="4"/>
      <c r="G605" s="3">
        <v>0</v>
      </c>
      <c r="H605" s="3">
        <v>313580.5</v>
      </c>
      <c r="I605" s="3">
        <v>313580.5</v>
      </c>
      <c r="J605" s="4"/>
    </row>
    <row r="606" spans="1:10" ht="15" customHeight="1">
      <c r="A606" s="1">
        <v>6</v>
      </c>
      <c r="B606" s="2" t="s">
        <v>1434</v>
      </c>
      <c r="C606" s="1" t="s">
        <v>1435</v>
      </c>
      <c r="D606" s="2" t="s">
        <v>1383</v>
      </c>
      <c r="E606" s="3">
        <v>0</v>
      </c>
      <c r="F606" s="4"/>
      <c r="G606" s="3">
        <v>0</v>
      </c>
      <c r="H606" s="3">
        <v>1645</v>
      </c>
      <c r="I606" s="3">
        <v>1645</v>
      </c>
      <c r="J606" s="4"/>
    </row>
    <row r="607" spans="1:10" ht="15" customHeight="1">
      <c r="A607" s="1">
        <v>6</v>
      </c>
      <c r="B607" s="2" t="s">
        <v>1436</v>
      </c>
      <c r="C607" s="1" t="s">
        <v>1437</v>
      </c>
      <c r="D607" s="2" t="s">
        <v>1386</v>
      </c>
      <c r="E607" s="3">
        <v>0</v>
      </c>
      <c r="F607" s="4"/>
      <c r="G607" s="3">
        <v>0</v>
      </c>
      <c r="H607" s="3">
        <v>1052</v>
      </c>
      <c r="I607" s="3">
        <v>1052</v>
      </c>
      <c r="J607" s="4"/>
    </row>
    <row r="608" spans="1:10" ht="15" customHeight="1">
      <c r="A608" s="1">
        <v>6</v>
      </c>
      <c r="B608" s="2" t="s">
        <v>1438</v>
      </c>
      <c r="C608" s="1" t="s">
        <v>1439</v>
      </c>
      <c r="D608" s="2" t="s">
        <v>1373</v>
      </c>
      <c r="E608" s="3">
        <v>0</v>
      </c>
      <c r="F608" s="4"/>
      <c r="G608" s="3">
        <v>0</v>
      </c>
      <c r="H608" s="3">
        <v>48540</v>
      </c>
      <c r="I608" s="3">
        <v>48540</v>
      </c>
      <c r="J608" s="4"/>
    </row>
    <row r="609" spans="1:10" ht="15" customHeight="1">
      <c r="A609" s="1">
        <v>6</v>
      </c>
      <c r="B609" s="2" t="s">
        <v>1440</v>
      </c>
      <c r="C609" s="1" t="s">
        <v>1441</v>
      </c>
      <c r="D609" s="2" t="s">
        <v>1442</v>
      </c>
      <c r="E609" s="3">
        <v>0</v>
      </c>
      <c r="F609" s="4"/>
      <c r="G609" s="3">
        <v>0</v>
      </c>
      <c r="H609" s="3">
        <v>2952</v>
      </c>
      <c r="I609" s="3">
        <v>2952</v>
      </c>
      <c r="J609" s="4"/>
    </row>
    <row r="610" spans="1:10" ht="15" customHeight="1">
      <c r="A610" s="1">
        <v>6</v>
      </c>
      <c r="B610" s="2" t="s">
        <v>1443</v>
      </c>
      <c r="C610" s="1" t="s">
        <v>1444</v>
      </c>
      <c r="D610" s="2" t="s">
        <v>1445</v>
      </c>
      <c r="E610" s="3">
        <v>0</v>
      </c>
      <c r="F610" s="4"/>
      <c r="G610" s="3">
        <v>0</v>
      </c>
      <c r="H610" s="3">
        <v>52181.5</v>
      </c>
      <c r="I610" s="3">
        <v>52181.5</v>
      </c>
      <c r="J610" s="4"/>
    </row>
    <row r="611" spans="1:10" ht="15" customHeight="1">
      <c r="A611" s="1">
        <v>6</v>
      </c>
      <c r="B611" s="2" t="s">
        <v>1446</v>
      </c>
      <c r="C611" s="1" t="s">
        <v>1447</v>
      </c>
      <c r="D611" s="2" t="s">
        <v>1448</v>
      </c>
      <c r="E611" s="3">
        <v>0</v>
      </c>
      <c r="F611" s="4"/>
      <c r="G611" s="3">
        <v>0</v>
      </c>
      <c r="H611" s="3">
        <v>69960</v>
      </c>
      <c r="I611" s="3">
        <v>69960</v>
      </c>
      <c r="J611" s="4"/>
    </row>
    <row r="612" spans="1:10" ht="15" customHeight="1">
      <c r="A612" s="1">
        <v>6</v>
      </c>
      <c r="B612" s="2" t="s">
        <v>1449</v>
      </c>
      <c r="C612" s="1" t="s">
        <v>1450</v>
      </c>
      <c r="D612" s="2" t="s">
        <v>1451</v>
      </c>
      <c r="E612" s="3">
        <v>0</v>
      </c>
      <c r="F612" s="4"/>
      <c r="G612" s="3">
        <v>0</v>
      </c>
      <c r="H612" s="3">
        <v>137250</v>
      </c>
      <c r="I612" s="3">
        <v>137250</v>
      </c>
      <c r="J612" s="4"/>
    </row>
    <row r="613" spans="1:10" ht="15" customHeight="1">
      <c r="A613" s="1">
        <v>5</v>
      </c>
      <c r="B613" s="2" t="s">
        <v>1452</v>
      </c>
      <c r="C613" s="1" t="s">
        <v>1</v>
      </c>
      <c r="D613" s="2" t="s">
        <v>1453</v>
      </c>
      <c r="E613" s="3">
        <v>0</v>
      </c>
      <c r="F613" s="4"/>
      <c r="G613" s="3">
        <v>0</v>
      </c>
      <c r="H613" s="3">
        <v>203670</v>
      </c>
      <c r="I613" s="3">
        <v>203670</v>
      </c>
      <c r="J613" s="4"/>
    </row>
    <row r="614" spans="1:10" ht="15" customHeight="1">
      <c r="A614" s="1">
        <v>6</v>
      </c>
      <c r="B614" s="2" t="s">
        <v>1454</v>
      </c>
      <c r="C614" s="1" t="s">
        <v>1455</v>
      </c>
      <c r="D614" s="2" t="s">
        <v>1456</v>
      </c>
      <c r="E614" s="3">
        <v>0</v>
      </c>
      <c r="F614" s="4"/>
      <c r="G614" s="3">
        <v>0</v>
      </c>
      <c r="H614" s="3">
        <v>1176</v>
      </c>
      <c r="I614" s="3">
        <v>1176</v>
      </c>
      <c r="J614" s="4"/>
    </row>
    <row r="615" spans="1:10" ht="15" customHeight="1">
      <c r="A615" s="1">
        <v>6</v>
      </c>
      <c r="B615" s="2" t="s">
        <v>1457</v>
      </c>
      <c r="C615" s="1" t="s">
        <v>1458</v>
      </c>
      <c r="D615" s="2" t="s">
        <v>1396</v>
      </c>
      <c r="E615" s="3">
        <v>0</v>
      </c>
      <c r="F615" s="4"/>
      <c r="G615" s="3">
        <v>0</v>
      </c>
      <c r="H615" s="3">
        <v>202494</v>
      </c>
      <c r="I615" s="3">
        <v>202494</v>
      </c>
      <c r="J615" s="4"/>
    </row>
    <row r="616" spans="1:10" ht="15" customHeight="1">
      <c r="A616" s="1">
        <v>5</v>
      </c>
      <c r="B616" s="2" t="s">
        <v>1459</v>
      </c>
      <c r="C616" s="1" t="s">
        <v>1</v>
      </c>
      <c r="D616" s="2" t="s">
        <v>1460</v>
      </c>
      <c r="E616" s="3">
        <v>0</v>
      </c>
      <c r="F616" s="4"/>
      <c r="G616" s="3">
        <v>197.67</v>
      </c>
      <c r="H616" s="3">
        <v>150399.84</v>
      </c>
      <c r="I616" s="3">
        <v>150202.17000000001</v>
      </c>
      <c r="J616" s="4"/>
    </row>
    <row r="617" spans="1:10" ht="15" customHeight="1">
      <c r="A617" s="1">
        <v>6</v>
      </c>
      <c r="B617" s="2" t="s">
        <v>1461</v>
      </c>
      <c r="C617" s="1" t="s">
        <v>1462</v>
      </c>
      <c r="D617" s="2" t="s">
        <v>1463</v>
      </c>
      <c r="E617" s="3">
        <v>0</v>
      </c>
      <c r="F617" s="4"/>
      <c r="G617" s="3">
        <v>197.67</v>
      </c>
      <c r="H617" s="3">
        <v>150399.84</v>
      </c>
      <c r="I617" s="3">
        <v>150202.17000000001</v>
      </c>
      <c r="J617" s="4"/>
    </row>
    <row r="618" spans="1:10" ht="15" customHeight="1">
      <c r="A618" s="1">
        <v>5</v>
      </c>
      <c r="B618" s="2" t="s">
        <v>1464</v>
      </c>
      <c r="C618" s="1" t="s">
        <v>1</v>
      </c>
      <c r="D618" s="2" t="s">
        <v>1465</v>
      </c>
      <c r="E618" s="3">
        <v>0</v>
      </c>
      <c r="F618" s="4"/>
      <c r="G618" s="3">
        <v>4.9000000000000004</v>
      </c>
      <c r="H618" s="3">
        <v>686498.04</v>
      </c>
      <c r="I618" s="3">
        <v>686493.14</v>
      </c>
      <c r="J618" s="4"/>
    </row>
    <row r="619" spans="1:10" ht="15" customHeight="1">
      <c r="A619" s="1">
        <v>6</v>
      </c>
      <c r="B619" s="2" t="s">
        <v>1466</v>
      </c>
      <c r="C619" s="1" t="s">
        <v>1467</v>
      </c>
      <c r="D619" s="2" t="s">
        <v>1391</v>
      </c>
      <c r="E619" s="3">
        <v>0</v>
      </c>
      <c r="F619" s="4"/>
      <c r="G619" s="3">
        <v>0</v>
      </c>
      <c r="H619" s="3">
        <v>1250</v>
      </c>
      <c r="I619" s="3">
        <v>1250</v>
      </c>
      <c r="J619" s="4"/>
    </row>
    <row r="620" spans="1:10" ht="15" customHeight="1">
      <c r="A620" s="1">
        <v>6</v>
      </c>
      <c r="B620" s="2" t="s">
        <v>1468</v>
      </c>
      <c r="C620" s="1" t="s">
        <v>1469</v>
      </c>
      <c r="D620" s="2" t="s">
        <v>1368</v>
      </c>
      <c r="E620" s="3">
        <v>0</v>
      </c>
      <c r="F620" s="4"/>
      <c r="G620" s="3">
        <v>0</v>
      </c>
      <c r="H620" s="3">
        <v>6480.5</v>
      </c>
      <c r="I620" s="3">
        <v>6480.5</v>
      </c>
      <c r="J620" s="4"/>
    </row>
    <row r="621" spans="1:10" ht="15" customHeight="1">
      <c r="A621" s="1">
        <v>6</v>
      </c>
      <c r="B621" s="2" t="s">
        <v>1470</v>
      </c>
      <c r="C621" s="1" t="s">
        <v>1471</v>
      </c>
      <c r="D621" s="2" t="s">
        <v>1472</v>
      </c>
      <c r="E621" s="3">
        <v>0</v>
      </c>
      <c r="F621" s="4"/>
      <c r="G621" s="3">
        <v>0</v>
      </c>
      <c r="H621" s="3">
        <v>49075.4</v>
      </c>
      <c r="I621" s="3">
        <v>49075.4</v>
      </c>
      <c r="J621" s="4"/>
    </row>
    <row r="622" spans="1:10" ht="15" customHeight="1">
      <c r="A622" s="1">
        <v>6</v>
      </c>
      <c r="B622" s="2" t="s">
        <v>1473</v>
      </c>
      <c r="C622" s="1" t="s">
        <v>1474</v>
      </c>
      <c r="D622" s="2" t="s">
        <v>1378</v>
      </c>
      <c r="E622" s="3">
        <v>0</v>
      </c>
      <c r="F622" s="4"/>
      <c r="G622" s="3">
        <v>0</v>
      </c>
      <c r="H622" s="3">
        <v>15431</v>
      </c>
      <c r="I622" s="3">
        <v>15431</v>
      </c>
      <c r="J622" s="4"/>
    </row>
    <row r="623" spans="1:10" ht="15" customHeight="1">
      <c r="A623" s="1">
        <v>6</v>
      </c>
      <c r="B623" s="2" t="s">
        <v>2369</v>
      </c>
      <c r="C623" s="1" t="s">
        <v>2370</v>
      </c>
      <c r="D623" s="2" t="s">
        <v>2371</v>
      </c>
      <c r="E623" s="3">
        <v>0</v>
      </c>
      <c r="F623" s="4"/>
      <c r="G623" s="3">
        <v>0</v>
      </c>
      <c r="H623" s="3">
        <v>40</v>
      </c>
      <c r="I623" s="3">
        <v>40</v>
      </c>
      <c r="J623" s="4"/>
    </row>
    <row r="624" spans="1:10" ht="15" customHeight="1">
      <c r="A624" s="1">
        <v>6</v>
      </c>
      <c r="B624" s="2" t="s">
        <v>1478</v>
      </c>
      <c r="C624" s="1" t="s">
        <v>1479</v>
      </c>
      <c r="D624" s="2" t="s">
        <v>1480</v>
      </c>
      <c r="E624" s="3">
        <v>0</v>
      </c>
      <c r="F624" s="4"/>
      <c r="G624" s="3">
        <v>0</v>
      </c>
      <c r="H624" s="3">
        <v>507572</v>
      </c>
      <c r="I624" s="3">
        <v>507572</v>
      </c>
      <c r="J624" s="4"/>
    </row>
    <row r="625" spans="1:10" ht="15" customHeight="1">
      <c r="A625" s="1">
        <v>6</v>
      </c>
      <c r="B625" s="2" t="s">
        <v>1481</v>
      </c>
      <c r="C625" s="1" t="s">
        <v>1482</v>
      </c>
      <c r="D625" s="2" t="s">
        <v>1483</v>
      </c>
      <c r="E625" s="3">
        <v>0</v>
      </c>
      <c r="F625" s="4"/>
      <c r="G625" s="3">
        <v>0</v>
      </c>
      <c r="H625" s="3">
        <v>70</v>
      </c>
      <c r="I625" s="3">
        <v>70</v>
      </c>
      <c r="J625" s="4"/>
    </row>
    <row r="626" spans="1:10" ht="15" customHeight="1">
      <c r="A626" s="1">
        <v>6</v>
      </c>
      <c r="B626" s="2" t="s">
        <v>1484</v>
      </c>
      <c r="C626" s="1" t="s">
        <v>1485</v>
      </c>
      <c r="D626" s="2" t="s">
        <v>1486</v>
      </c>
      <c r="E626" s="3">
        <v>0</v>
      </c>
      <c r="F626" s="4"/>
      <c r="G626" s="3">
        <v>4.9000000000000004</v>
      </c>
      <c r="H626" s="3">
        <v>106579.14</v>
      </c>
      <c r="I626" s="3">
        <v>106574.24</v>
      </c>
      <c r="J626" s="4"/>
    </row>
    <row r="627" spans="1:10" ht="15" customHeight="1">
      <c r="A627" s="1">
        <v>4</v>
      </c>
      <c r="B627" s="2" t="s">
        <v>1487</v>
      </c>
      <c r="C627" s="1" t="s">
        <v>1</v>
      </c>
      <c r="D627" s="2" t="s">
        <v>1488</v>
      </c>
      <c r="E627" s="3">
        <v>0</v>
      </c>
      <c r="F627" s="4"/>
      <c r="G627" s="3">
        <v>768.32</v>
      </c>
      <c r="H627" s="3">
        <v>1652282.26</v>
      </c>
      <c r="I627" s="3">
        <v>1651513.94</v>
      </c>
      <c r="J627" s="4"/>
    </row>
    <row r="628" spans="1:10" ht="15" customHeight="1">
      <c r="A628" s="1">
        <v>6</v>
      </c>
      <c r="B628" s="2" t="s">
        <v>1489</v>
      </c>
      <c r="C628" s="1" t="s">
        <v>1490</v>
      </c>
      <c r="D628" s="2" t="s">
        <v>1491</v>
      </c>
      <c r="E628" s="3">
        <v>0</v>
      </c>
      <c r="F628" s="4"/>
      <c r="G628" s="3">
        <v>0</v>
      </c>
      <c r="H628" s="3">
        <v>872081.59</v>
      </c>
      <c r="I628" s="3">
        <v>872081.59</v>
      </c>
      <c r="J628" s="4"/>
    </row>
    <row r="629" spans="1:10" ht="15" customHeight="1">
      <c r="A629" s="1">
        <v>6</v>
      </c>
      <c r="B629" s="2" t="s">
        <v>1492</v>
      </c>
      <c r="C629" s="1" t="s">
        <v>1493</v>
      </c>
      <c r="D629" s="2" t="s">
        <v>1494</v>
      </c>
      <c r="E629" s="3">
        <v>0</v>
      </c>
      <c r="F629" s="4"/>
      <c r="G629" s="3">
        <v>37.1</v>
      </c>
      <c r="H629" s="3">
        <v>10499.47</v>
      </c>
      <c r="I629" s="3">
        <v>10462.370000000001</v>
      </c>
      <c r="J629" s="4"/>
    </row>
    <row r="630" spans="1:10" ht="15" customHeight="1">
      <c r="A630" s="1">
        <v>6</v>
      </c>
      <c r="B630" s="2" t="s">
        <v>1495</v>
      </c>
      <c r="C630" s="1" t="s">
        <v>1496</v>
      </c>
      <c r="D630" s="2" t="s">
        <v>1497</v>
      </c>
      <c r="E630" s="3">
        <v>0</v>
      </c>
      <c r="F630" s="4"/>
      <c r="G630" s="3">
        <v>45.05</v>
      </c>
      <c r="H630" s="3">
        <v>14306.24</v>
      </c>
      <c r="I630" s="3">
        <v>14261.19</v>
      </c>
      <c r="J630" s="4"/>
    </row>
    <row r="631" spans="1:10" ht="15" customHeight="1">
      <c r="A631" s="1">
        <v>6</v>
      </c>
      <c r="B631" s="2" t="s">
        <v>1498</v>
      </c>
      <c r="C631" s="1" t="s">
        <v>1499</v>
      </c>
      <c r="D631" s="2" t="s">
        <v>1500</v>
      </c>
      <c r="E631" s="3">
        <v>0</v>
      </c>
      <c r="F631" s="4"/>
      <c r="G631" s="3">
        <v>198.96</v>
      </c>
      <c r="H631" s="3">
        <v>8971.8700000000008</v>
      </c>
      <c r="I631" s="3">
        <v>8772.91</v>
      </c>
      <c r="J631" s="4"/>
    </row>
    <row r="632" spans="1:10" ht="15" customHeight="1">
      <c r="A632" s="1">
        <v>6</v>
      </c>
      <c r="B632" s="2" t="s">
        <v>1501</v>
      </c>
      <c r="C632" s="1" t="s">
        <v>1502</v>
      </c>
      <c r="D632" s="2" t="s">
        <v>1503</v>
      </c>
      <c r="E632" s="3">
        <v>0</v>
      </c>
      <c r="F632" s="4"/>
      <c r="G632" s="3">
        <v>0</v>
      </c>
      <c r="H632" s="3">
        <v>3132.46</v>
      </c>
      <c r="I632" s="3">
        <v>3132.46</v>
      </c>
      <c r="J632" s="4"/>
    </row>
    <row r="633" spans="1:10" ht="15" customHeight="1">
      <c r="A633" s="1">
        <v>6</v>
      </c>
      <c r="B633" s="2" t="s">
        <v>1504</v>
      </c>
      <c r="C633" s="1" t="s">
        <v>1505</v>
      </c>
      <c r="D633" s="2" t="s">
        <v>1506</v>
      </c>
      <c r="E633" s="3">
        <v>0</v>
      </c>
      <c r="F633" s="4"/>
      <c r="G633" s="3">
        <v>8.69</v>
      </c>
      <c r="H633" s="3">
        <v>7119.46</v>
      </c>
      <c r="I633" s="3">
        <v>7110.77</v>
      </c>
      <c r="J633" s="4"/>
    </row>
    <row r="634" spans="1:10" ht="15" customHeight="1">
      <c r="A634" s="1">
        <v>6</v>
      </c>
      <c r="B634" s="2" t="s">
        <v>1507</v>
      </c>
      <c r="C634" s="1" t="s">
        <v>1508</v>
      </c>
      <c r="D634" s="2" t="s">
        <v>1509</v>
      </c>
      <c r="E634" s="3">
        <v>0</v>
      </c>
      <c r="F634" s="4"/>
      <c r="G634" s="3">
        <v>0</v>
      </c>
      <c r="H634" s="3">
        <v>1383.43</v>
      </c>
      <c r="I634" s="3">
        <v>1383.43</v>
      </c>
      <c r="J634" s="4"/>
    </row>
    <row r="635" spans="1:10" ht="15" customHeight="1">
      <c r="A635" s="1">
        <v>6</v>
      </c>
      <c r="B635" s="2" t="s">
        <v>1510</v>
      </c>
      <c r="C635" s="1" t="s">
        <v>1511</v>
      </c>
      <c r="D635" s="2" t="s">
        <v>1512</v>
      </c>
      <c r="E635" s="3">
        <v>0</v>
      </c>
      <c r="F635" s="4"/>
      <c r="G635" s="3">
        <v>0</v>
      </c>
      <c r="H635" s="3">
        <v>4535.5</v>
      </c>
      <c r="I635" s="3">
        <v>4535.5</v>
      </c>
      <c r="J635" s="4"/>
    </row>
    <row r="636" spans="1:10" ht="15" customHeight="1">
      <c r="A636" s="1">
        <v>6</v>
      </c>
      <c r="B636" s="2" t="s">
        <v>1513</v>
      </c>
      <c r="C636" s="1" t="s">
        <v>1514</v>
      </c>
      <c r="D636" s="2" t="s">
        <v>1515</v>
      </c>
      <c r="E636" s="3">
        <v>0</v>
      </c>
      <c r="F636" s="4"/>
      <c r="G636" s="3">
        <v>0</v>
      </c>
      <c r="H636" s="3">
        <v>7279.25</v>
      </c>
      <c r="I636" s="3">
        <v>7279.25</v>
      </c>
      <c r="J636" s="4"/>
    </row>
    <row r="637" spans="1:10" ht="15" customHeight="1">
      <c r="A637" s="1">
        <v>6</v>
      </c>
      <c r="B637" s="2" t="s">
        <v>1516</v>
      </c>
      <c r="C637" s="1" t="s">
        <v>1517</v>
      </c>
      <c r="D637" s="2" t="s">
        <v>1518</v>
      </c>
      <c r="E637" s="3">
        <v>0</v>
      </c>
      <c r="F637" s="4"/>
      <c r="G637" s="3">
        <v>0</v>
      </c>
      <c r="H637" s="3">
        <v>104395.93</v>
      </c>
      <c r="I637" s="3">
        <v>104395.93</v>
      </c>
      <c r="J637" s="4"/>
    </row>
    <row r="638" spans="1:10" ht="15" customHeight="1">
      <c r="A638" s="1">
        <v>6</v>
      </c>
      <c r="B638" s="2" t="s">
        <v>1519</v>
      </c>
      <c r="C638" s="1" t="s">
        <v>1520</v>
      </c>
      <c r="D638" s="2" t="s">
        <v>1521</v>
      </c>
      <c r="E638" s="3">
        <v>0</v>
      </c>
      <c r="F638" s="4"/>
      <c r="G638" s="3">
        <v>0</v>
      </c>
      <c r="H638" s="3">
        <v>850.21</v>
      </c>
      <c r="I638" s="3">
        <v>850.21</v>
      </c>
      <c r="J638" s="4"/>
    </row>
    <row r="639" spans="1:10" ht="15" customHeight="1">
      <c r="A639" s="1">
        <v>6</v>
      </c>
      <c r="B639" s="2" t="s">
        <v>1522</v>
      </c>
      <c r="C639" s="1" t="s">
        <v>1523</v>
      </c>
      <c r="D639" s="2" t="s">
        <v>1524</v>
      </c>
      <c r="E639" s="3">
        <v>0</v>
      </c>
      <c r="F639" s="4"/>
      <c r="G639" s="3">
        <v>0</v>
      </c>
      <c r="H639" s="3">
        <v>95.08</v>
      </c>
      <c r="I639" s="3">
        <v>95.08</v>
      </c>
      <c r="J639" s="4"/>
    </row>
    <row r="640" spans="1:10" ht="15" customHeight="1">
      <c r="A640" s="1">
        <v>6</v>
      </c>
      <c r="B640" s="2" t="s">
        <v>1525</v>
      </c>
      <c r="C640" s="1" t="s">
        <v>1526</v>
      </c>
      <c r="D640" s="2" t="s">
        <v>1527</v>
      </c>
      <c r="E640" s="3">
        <v>0</v>
      </c>
      <c r="F640" s="4"/>
      <c r="G640" s="3">
        <v>0</v>
      </c>
      <c r="H640" s="3">
        <v>11462.35</v>
      </c>
      <c r="I640" s="3">
        <v>11462.35</v>
      </c>
      <c r="J640" s="4"/>
    </row>
    <row r="641" spans="1:10" ht="15" customHeight="1">
      <c r="A641" s="1">
        <v>6</v>
      </c>
      <c r="B641" s="2" t="s">
        <v>1528</v>
      </c>
      <c r="C641" s="1" t="s">
        <v>1529</v>
      </c>
      <c r="D641" s="2" t="s">
        <v>1530</v>
      </c>
      <c r="E641" s="3">
        <v>0</v>
      </c>
      <c r="F641" s="4"/>
      <c r="G641" s="3">
        <v>0</v>
      </c>
      <c r="H641" s="3">
        <v>1.08</v>
      </c>
      <c r="I641" s="3">
        <v>1.08</v>
      </c>
      <c r="J641" s="4"/>
    </row>
    <row r="642" spans="1:10" ht="15" customHeight="1">
      <c r="A642" s="1">
        <v>6</v>
      </c>
      <c r="B642" s="2" t="s">
        <v>1531</v>
      </c>
      <c r="C642" s="1" t="s">
        <v>1532</v>
      </c>
      <c r="D642" s="2" t="s">
        <v>1533</v>
      </c>
      <c r="E642" s="3">
        <v>0</v>
      </c>
      <c r="F642" s="4"/>
      <c r="G642" s="3">
        <v>0</v>
      </c>
      <c r="H642" s="3">
        <v>18005.37</v>
      </c>
      <c r="I642" s="3">
        <v>18005.37</v>
      </c>
      <c r="J642" s="4"/>
    </row>
    <row r="643" spans="1:10" ht="15" customHeight="1">
      <c r="A643" s="1">
        <v>6</v>
      </c>
      <c r="B643" s="2" t="s">
        <v>1534</v>
      </c>
      <c r="C643" s="1" t="s">
        <v>1535</v>
      </c>
      <c r="D643" s="2" t="s">
        <v>1536</v>
      </c>
      <c r="E643" s="3">
        <v>0</v>
      </c>
      <c r="F643" s="4"/>
      <c r="G643" s="3">
        <v>318.2</v>
      </c>
      <c r="H643" s="3">
        <v>3448</v>
      </c>
      <c r="I643" s="3">
        <v>3129.8</v>
      </c>
      <c r="J643" s="4"/>
    </row>
    <row r="644" spans="1:10" ht="15" customHeight="1">
      <c r="A644" s="1">
        <v>6</v>
      </c>
      <c r="B644" s="2" t="s">
        <v>1537</v>
      </c>
      <c r="C644" s="1" t="s">
        <v>1538</v>
      </c>
      <c r="D644" s="2" t="s">
        <v>1539</v>
      </c>
      <c r="E644" s="3">
        <v>0</v>
      </c>
      <c r="F644" s="4"/>
      <c r="G644" s="3">
        <v>160.32</v>
      </c>
      <c r="H644" s="3">
        <v>976.82</v>
      </c>
      <c r="I644" s="3">
        <v>816.5</v>
      </c>
      <c r="J644" s="4"/>
    </row>
    <row r="645" spans="1:10" ht="15" customHeight="1">
      <c r="A645" s="1">
        <v>6</v>
      </c>
      <c r="B645" s="2" t="s">
        <v>1540</v>
      </c>
      <c r="C645" s="1" t="s">
        <v>1541</v>
      </c>
      <c r="D645" s="2" t="s">
        <v>1542</v>
      </c>
      <c r="E645" s="3">
        <v>0</v>
      </c>
      <c r="F645" s="4"/>
      <c r="G645" s="3">
        <v>0</v>
      </c>
      <c r="H645" s="3">
        <v>2100.02</v>
      </c>
      <c r="I645" s="3">
        <v>2100.02</v>
      </c>
      <c r="J645" s="4"/>
    </row>
    <row r="646" spans="1:10" ht="15" customHeight="1">
      <c r="A646" s="1">
        <v>6</v>
      </c>
      <c r="B646" s="2" t="s">
        <v>1543</v>
      </c>
      <c r="C646" s="1" t="s">
        <v>1544</v>
      </c>
      <c r="D646" s="2" t="s">
        <v>1545</v>
      </c>
      <c r="E646" s="3">
        <v>0</v>
      </c>
      <c r="F646" s="4"/>
      <c r="G646" s="3">
        <v>0</v>
      </c>
      <c r="H646" s="3">
        <v>213287.67</v>
      </c>
      <c r="I646" s="3">
        <v>213287.67</v>
      </c>
      <c r="J646" s="4"/>
    </row>
    <row r="647" spans="1:10" ht="15" customHeight="1">
      <c r="A647" s="1">
        <v>6</v>
      </c>
      <c r="B647" s="2" t="s">
        <v>1546</v>
      </c>
      <c r="C647" s="1" t="s">
        <v>1547</v>
      </c>
      <c r="D647" s="2" t="s">
        <v>1548</v>
      </c>
      <c r="E647" s="3">
        <v>0</v>
      </c>
      <c r="F647" s="4"/>
      <c r="G647" s="3">
        <v>0</v>
      </c>
      <c r="H647" s="3">
        <v>208424.49</v>
      </c>
      <c r="I647" s="3">
        <v>208424.49</v>
      </c>
      <c r="J647" s="4"/>
    </row>
    <row r="648" spans="1:10" ht="15" customHeight="1">
      <c r="A648" s="1">
        <v>6</v>
      </c>
      <c r="B648" s="2" t="s">
        <v>1549</v>
      </c>
      <c r="C648" s="1" t="s">
        <v>1550</v>
      </c>
      <c r="D648" s="2" t="s">
        <v>1551</v>
      </c>
      <c r="E648" s="3">
        <v>0</v>
      </c>
      <c r="F648" s="4"/>
      <c r="G648" s="3">
        <v>0</v>
      </c>
      <c r="H648" s="3">
        <v>96649.56</v>
      </c>
      <c r="I648" s="3">
        <v>96649.56</v>
      </c>
      <c r="J648" s="4"/>
    </row>
    <row r="649" spans="1:10" ht="15" customHeight="1">
      <c r="A649" s="1">
        <v>6</v>
      </c>
      <c r="B649" s="2" t="s">
        <v>1552</v>
      </c>
      <c r="C649" s="1" t="s">
        <v>1553</v>
      </c>
      <c r="D649" s="2" t="s">
        <v>1554</v>
      </c>
      <c r="E649" s="3">
        <v>0</v>
      </c>
      <c r="F649" s="4"/>
      <c r="G649" s="3">
        <v>0</v>
      </c>
      <c r="H649" s="3">
        <v>50801.17</v>
      </c>
      <c r="I649" s="3">
        <v>50801.17</v>
      </c>
      <c r="J649" s="4"/>
    </row>
    <row r="650" spans="1:10" ht="15" customHeight="1">
      <c r="A650" s="1">
        <v>6</v>
      </c>
      <c r="B650" s="2" t="s">
        <v>1555</v>
      </c>
      <c r="C650" s="1" t="s">
        <v>1556</v>
      </c>
      <c r="D650" s="2" t="s">
        <v>1557</v>
      </c>
      <c r="E650" s="3">
        <v>0</v>
      </c>
      <c r="F650" s="4"/>
      <c r="G650" s="3">
        <v>0</v>
      </c>
      <c r="H650" s="3">
        <v>12475.24</v>
      </c>
      <c r="I650" s="3">
        <v>12475.24</v>
      </c>
      <c r="J650" s="4"/>
    </row>
    <row r="651" spans="1:10" ht="15" customHeight="1">
      <c r="A651" s="1">
        <v>3</v>
      </c>
      <c r="B651" s="2" t="s">
        <v>1558</v>
      </c>
      <c r="C651" s="1" t="s">
        <v>1</v>
      </c>
      <c r="D651" s="2" t="s">
        <v>1559</v>
      </c>
      <c r="E651" s="3">
        <v>0</v>
      </c>
      <c r="F651" s="4"/>
      <c r="G651" s="3">
        <v>7597.92</v>
      </c>
      <c r="H651" s="3">
        <v>7595594.4500000002</v>
      </c>
      <c r="I651" s="3">
        <v>7587996.5300000003</v>
      </c>
      <c r="J651" s="4"/>
    </row>
    <row r="652" spans="1:10" ht="15" customHeight="1">
      <c r="A652" s="1">
        <v>4</v>
      </c>
      <c r="B652" s="2" t="s">
        <v>1560</v>
      </c>
      <c r="C652" s="1" t="s">
        <v>1</v>
      </c>
      <c r="D652" s="2" t="s">
        <v>1561</v>
      </c>
      <c r="E652" s="3">
        <v>0</v>
      </c>
      <c r="F652" s="4"/>
      <c r="G652" s="3">
        <v>7597.92</v>
      </c>
      <c r="H652" s="3">
        <v>3047242.43</v>
      </c>
      <c r="I652" s="3">
        <v>3039644.51</v>
      </c>
      <c r="J652" s="4"/>
    </row>
    <row r="653" spans="1:10" ht="15" customHeight="1">
      <c r="A653" s="1">
        <v>6</v>
      </c>
      <c r="B653" s="2" t="s">
        <v>1562</v>
      </c>
      <c r="C653" s="1" t="s">
        <v>1563</v>
      </c>
      <c r="D653" s="2" t="s">
        <v>1564</v>
      </c>
      <c r="E653" s="3">
        <v>0</v>
      </c>
      <c r="F653" s="4"/>
      <c r="G653" s="3">
        <v>0</v>
      </c>
      <c r="H653" s="3">
        <v>1299807.78</v>
      </c>
      <c r="I653" s="3">
        <v>1299807.78</v>
      </c>
      <c r="J653" s="4"/>
    </row>
    <row r="654" spans="1:10" ht="15" customHeight="1">
      <c r="A654" s="1">
        <v>6</v>
      </c>
      <c r="B654" s="2" t="s">
        <v>1565</v>
      </c>
      <c r="C654" s="1" t="s">
        <v>1566</v>
      </c>
      <c r="D654" s="2" t="s">
        <v>1567</v>
      </c>
      <c r="E654" s="3">
        <v>0</v>
      </c>
      <c r="F654" s="4"/>
      <c r="G654" s="3">
        <v>0</v>
      </c>
      <c r="H654" s="3">
        <v>1434646.58</v>
      </c>
      <c r="I654" s="3">
        <v>1434646.58</v>
      </c>
      <c r="J654" s="4"/>
    </row>
    <row r="655" spans="1:10" ht="15" customHeight="1">
      <c r="A655" s="1">
        <v>6</v>
      </c>
      <c r="B655" s="2" t="s">
        <v>1568</v>
      </c>
      <c r="C655" s="1" t="s">
        <v>1569</v>
      </c>
      <c r="D655" s="2" t="s">
        <v>1570</v>
      </c>
      <c r="E655" s="3">
        <v>0</v>
      </c>
      <c r="F655" s="4"/>
      <c r="G655" s="3">
        <v>7597.92</v>
      </c>
      <c r="H655" s="3">
        <v>312788.07</v>
      </c>
      <c r="I655" s="3">
        <v>305190.15000000002</v>
      </c>
      <c r="J655" s="4"/>
    </row>
    <row r="656" spans="1:10" ht="15" customHeight="1">
      <c r="A656" s="1">
        <v>4</v>
      </c>
      <c r="B656" s="2" t="s">
        <v>1571</v>
      </c>
      <c r="C656" s="1" t="s">
        <v>1</v>
      </c>
      <c r="D656" s="2" t="s">
        <v>1572</v>
      </c>
      <c r="E656" s="3">
        <v>0</v>
      </c>
      <c r="F656" s="4"/>
      <c r="G656" s="3">
        <v>0</v>
      </c>
      <c r="H656" s="3">
        <v>24114.14</v>
      </c>
      <c r="I656" s="3">
        <v>24114.14</v>
      </c>
      <c r="J656" s="4"/>
    </row>
    <row r="657" spans="1:10" ht="15" customHeight="1">
      <c r="A657" s="1">
        <v>6</v>
      </c>
      <c r="B657" s="2" t="s">
        <v>1573</v>
      </c>
      <c r="C657" s="1" t="s">
        <v>1574</v>
      </c>
      <c r="D657" s="2" t="s">
        <v>337</v>
      </c>
      <c r="E657" s="3">
        <v>0</v>
      </c>
      <c r="F657" s="4"/>
      <c r="G657" s="3">
        <v>0</v>
      </c>
      <c r="H657" s="3">
        <v>24114.14</v>
      </c>
      <c r="I657" s="3">
        <v>24114.14</v>
      </c>
      <c r="J657" s="4"/>
    </row>
    <row r="658" spans="1:10" ht="15" customHeight="1">
      <c r="A658" s="1">
        <v>4</v>
      </c>
      <c r="B658" s="2" t="s">
        <v>1575</v>
      </c>
      <c r="C658" s="1" t="s">
        <v>1</v>
      </c>
      <c r="D658" s="2" t="s">
        <v>1576</v>
      </c>
      <c r="E658" s="3">
        <v>0</v>
      </c>
      <c r="F658" s="4"/>
      <c r="G658" s="3">
        <v>0</v>
      </c>
      <c r="H658" s="3">
        <v>4285043.83</v>
      </c>
      <c r="I658" s="3">
        <v>4285043.83</v>
      </c>
      <c r="J658" s="4"/>
    </row>
    <row r="659" spans="1:10" ht="15" customHeight="1">
      <c r="A659" s="1">
        <v>6</v>
      </c>
      <c r="B659" s="2" t="s">
        <v>1577</v>
      </c>
      <c r="C659" s="1" t="s">
        <v>1578</v>
      </c>
      <c r="D659" s="2" t="s">
        <v>1579</v>
      </c>
      <c r="E659" s="3">
        <v>0</v>
      </c>
      <c r="F659" s="4"/>
      <c r="G659" s="3">
        <v>0</v>
      </c>
      <c r="H659" s="3">
        <v>4285043.83</v>
      </c>
      <c r="I659" s="3">
        <v>4285043.83</v>
      </c>
      <c r="J659" s="4"/>
    </row>
    <row r="660" spans="1:10" ht="15" customHeight="1">
      <c r="A660" s="1">
        <v>4</v>
      </c>
      <c r="B660" s="2" t="s">
        <v>1580</v>
      </c>
      <c r="C660" s="1" t="s">
        <v>1</v>
      </c>
      <c r="D660" s="2" t="s">
        <v>1581</v>
      </c>
      <c r="E660" s="3">
        <v>0</v>
      </c>
      <c r="F660" s="4"/>
      <c r="G660" s="3">
        <v>0</v>
      </c>
      <c r="H660" s="3">
        <v>10680.46</v>
      </c>
      <c r="I660" s="3">
        <v>10680.46</v>
      </c>
      <c r="J660" s="4"/>
    </row>
    <row r="661" spans="1:10" ht="15" customHeight="1">
      <c r="A661" s="1">
        <v>5</v>
      </c>
      <c r="B661" s="2" t="s">
        <v>1582</v>
      </c>
      <c r="C661" s="1" t="s">
        <v>1</v>
      </c>
      <c r="D661" s="2" t="s">
        <v>1583</v>
      </c>
      <c r="E661" s="3">
        <v>0</v>
      </c>
      <c r="F661" s="4"/>
      <c r="G661" s="3">
        <v>0</v>
      </c>
      <c r="H661" s="3">
        <v>5696.47</v>
      </c>
      <c r="I661" s="3">
        <v>5696.47</v>
      </c>
      <c r="J661" s="4"/>
    </row>
    <row r="662" spans="1:10" ht="15" customHeight="1">
      <c r="A662" s="1">
        <v>6</v>
      </c>
      <c r="B662" s="2" t="s">
        <v>1586</v>
      </c>
      <c r="C662" s="1" t="s">
        <v>1587</v>
      </c>
      <c r="D662" s="2" t="s">
        <v>40</v>
      </c>
      <c r="E662" s="3">
        <v>0</v>
      </c>
      <c r="F662" s="4"/>
      <c r="G662" s="3">
        <v>0</v>
      </c>
      <c r="H662" s="3">
        <v>5696.47</v>
      </c>
      <c r="I662" s="3">
        <v>5696.47</v>
      </c>
      <c r="J662" s="4"/>
    </row>
    <row r="663" spans="1:10" ht="15" customHeight="1">
      <c r="A663" s="1">
        <v>5</v>
      </c>
      <c r="B663" s="2" t="s">
        <v>1588</v>
      </c>
      <c r="C663" s="1" t="s">
        <v>1</v>
      </c>
      <c r="D663" s="2" t="s">
        <v>1589</v>
      </c>
      <c r="E663" s="3">
        <v>0</v>
      </c>
      <c r="F663" s="4"/>
      <c r="G663" s="3">
        <v>0</v>
      </c>
      <c r="H663" s="3">
        <v>4983.99</v>
      </c>
      <c r="I663" s="3">
        <v>4983.99</v>
      </c>
      <c r="J663" s="4"/>
    </row>
    <row r="664" spans="1:10" ht="15" customHeight="1">
      <c r="A664" s="1">
        <v>6</v>
      </c>
      <c r="B664" s="2" t="s">
        <v>1593</v>
      </c>
      <c r="C664" s="1" t="s">
        <v>1594</v>
      </c>
      <c r="D664" s="2" t="s">
        <v>1595</v>
      </c>
      <c r="E664" s="3">
        <v>0</v>
      </c>
      <c r="F664" s="4"/>
      <c r="G664" s="3">
        <v>0</v>
      </c>
      <c r="H664" s="3">
        <v>4883.99</v>
      </c>
      <c r="I664" s="3">
        <v>4883.99</v>
      </c>
      <c r="J664" s="4"/>
    </row>
    <row r="665" spans="1:10" ht="15" customHeight="1">
      <c r="A665" s="1">
        <v>6</v>
      </c>
      <c r="B665" s="2" t="s">
        <v>2372</v>
      </c>
      <c r="C665" s="1" t="s">
        <v>2373</v>
      </c>
      <c r="D665" s="2" t="s">
        <v>2374</v>
      </c>
      <c r="E665" s="3">
        <v>0</v>
      </c>
      <c r="F665" s="4"/>
      <c r="G665" s="3">
        <v>0</v>
      </c>
      <c r="H665" s="3">
        <v>100</v>
      </c>
      <c r="I665" s="3">
        <v>100</v>
      </c>
      <c r="J665" s="4"/>
    </row>
    <row r="666" spans="1:10" ht="15" customHeight="1">
      <c r="A666" s="1">
        <v>4</v>
      </c>
      <c r="B666" s="2" t="s">
        <v>1596</v>
      </c>
      <c r="C666" s="1" t="s">
        <v>1</v>
      </c>
      <c r="D666" s="2" t="s">
        <v>1597</v>
      </c>
      <c r="E666" s="3">
        <v>0</v>
      </c>
      <c r="F666" s="4"/>
      <c r="G666" s="3">
        <v>0</v>
      </c>
      <c r="H666" s="3">
        <v>228513.59</v>
      </c>
      <c r="I666" s="3">
        <v>228513.59</v>
      </c>
      <c r="J666" s="4"/>
    </row>
    <row r="667" spans="1:10" ht="15" customHeight="1">
      <c r="A667" s="1">
        <v>6</v>
      </c>
      <c r="B667" s="2" t="s">
        <v>1601</v>
      </c>
      <c r="C667" s="1" t="s">
        <v>1602</v>
      </c>
      <c r="D667" s="2" t="s">
        <v>1603</v>
      </c>
      <c r="E667" s="3">
        <v>0</v>
      </c>
      <c r="F667" s="4"/>
      <c r="G667" s="3">
        <v>0</v>
      </c>
      <c r="H667" s="3">
        <v>22773.17</v>
      </c>
      <c r="I667" s="3">
        <v>22773.17</v>
      </c>
      <c r="J667" s="4"/>
    </row>
    <row r="668" spans="1:10" ht="15" customHeight="1">
      <c r="A668" s="1">
        <v>6</v>
      </c>
      <c r="B668" s="2" t="s">
        <v>1604</v>
      </c>
      <c r="C668" s="1" t="s">
        <v>1605</v>
      </c>
      <c r="D668" s="2" t="s">
        <v>1606</v>
      </c>
      <c r="E668" s="3">
        <v>0</v>
      </c>
      <c r="F668" s="4"/>
      <c r="G668" s="3">
        <v>0</v>
      </c>
      <c r="H668" s="3">
        <v>4385.34</v>
      </c>
      <c r="I668" s="3">
        <v>4385.34</v>
      </c>
      <c r="J668" s="4"/>
    </row>
    <row r="669" spans="1:10" ht="15" customHeight="1">
      <c r="A669" s="1">
        <v>6</v>
      </c>
      <c r="B669" s="2" t="s">
        <v>2375</v>
      </c>
      <c r="C669" s="1" t="s">
        <v>2376</v>
      </c>
      <c r="D669" s="2" t="s">
        <v>2377</v>
      </c>
      <c r="E669" s="3">
        <v>0</v>
      </c>
      <c r="F669" s="4"/>
      <c r="G669" s="3">
        <v>0</v>
      </c>
      <c r="H669" s="3">
        <v>201355.08</v>
      </c>
      <c r="I669" s="3">
        <v>201355.08</v>
      </c>
      <c r="J669" s="4"/>
    </row>
    <row r="670" spans="1:10" ht="15" customHeight="1">
      <c r="A670" s="1">
        <v>2</v>
      </c>
      <c r="B670" s="2" t="s">
        <v>1613</v>
      </c>
      <c r="C670" s="1" t="s">
        <v>1</v>
      </c>
      <c r="D670" s="2" t="s">
        <v>1614</v>
      </c>
      <c r="E670" s="3">
        <v>0</v>
      </c>
      <c r="F670" s="4"/>
      <c r="G670" s="3">
        <v>0</v>
      </c>
      <c r="H670" s="3">
        <v>58198.05</v>
      </c>
      <c r="I670" s="3">
        <v>58198.05</v>
      </c>
      <c r="J670" s="4"/>
    </row>
    <row r="671" spans="1:10" ht="15" customHeight="1">
      <c r="A671" s="1">
        <v>3</v>
      </c>
      <c r="B671" s="2" t="s">
        <v>1615</v>
      </c>
      <c r="C671" s="1" t="s">
        <v>1</v>
      </c>
      <c r="D671" s="2" t="s">
        <v>1616</v>
      </c>
      <c r="E671" s="3">
        <v>0</v>
      </c>
      <c r="F671" s="4"/>
      <c r="G671" s="3">
        <v>0</v>
      </c>
      <c r="H671" s="3">
        <v>32846.019999999997</v>
      </c>
      <c r="I671" s="3">
        <v>32846.019999999997</v>
      </c>
      <c r="J671" s="4"/>
    </row>
    <row r="672" spans="1:10" ht="15" customHeight="1">
      <c r="A672" s="1">
        <v>4</v>
      </c>
      <c r="B672" s="2" t="s">
        <v>1617</v>
      </c>
      <c r="C672" s="1" t="s">
        <v>1</v>
      </c>
      <c r="D672" s="2" t="s">
        <v>1618</v>
      </c>
      <c r="E672" s="3">
        <v>0</v>
      </c>
      <c r="F672" s="4"/>
      <c r="G672" s="3">
        <v>0</v>
      </c>
      <c r="H672" s="3">
        <v>32846.019999999997</v>
      </c>
      <c r="I672" s="3">
        <v>32846.019999999997</v>
      </c>
      <c r="J672" s="4"/>
    </row>
    <row r="673" spans="1:10" ht="15" customHeight="1">
      <c r="A673" s="1">
        <v>6</v>
      </c>
      <c r="B673" s="2" t="s">
        <v>1619</v>
      </c>
      <c r="C673" s="1" t="s">
        <v>1620</v>
      </c>
      <c r="D673" s="2" t="s">
        <v>1621</v>
      </c>
      <c r="E673" s="3">
        <v>0</v>
      </c>
      <c r="F673" s="4"/>
      <c r="G673" s="3">
        <v>0</v>
      </c>
      <c r="H673" s="3">
        <v>18700.02</v>
      </c>
      <c r="I673" s="3">
        <v>18700.02</v>
      </c>
      <c r="J673" s="4"/>
    </row>
    <row r="674" spans="1:10" ht="15" customHeight="1">
      <c r="A674" s="1">
        <v>6</v>
      </c>
      <c r="B674" s="2" t="s">
        <v>2378</v>
      </c>
      <c r="C674" s="1" t="s">
        <v>2379</v>
      </c>
      <c r="D674" s="2" t="s">
        <v>2380</v>
      </c>
      <c r="E674" s="3">
        <v>0</v>
      </c>
      <c r="F674" s="4"/>
      <c r="G674" s="3">
        <v>0</v>
      </c>
      <c r="H674" s="3">
        <v>14146</v>
      </c>
      <c r="I674" s="3">
        <v>14146</v>
      </c>
      <c r="J674" s="4"/>
    </row>
    <row r="675" spans="1:10" ht="15" customHeight="1">
      <c r="A675" s="1">
        <v>3</v>
      </c>
      <c r="B675" s="2" t="s">
        <v>2381</v>
      </c>
      <c r="C675" s="1" t="s">
        <v>1</v>
      </c>
      <c r="D675" s="2" t="s">
        <v>2382</v>
      </c>
      <c r="E675" s="3">
        <v>0</v>
      </c>
      <c r="F675" s="4"/>
      <c r="G675" s="3">
        <v>0</v>
      </c>
      <c r="H675" s="3">
        <v>25352.03</v>
      </c>
      <c r="I675" s="3">
        <v>25352.03</v>
      </c>
      <c r="J675" s="4"/>
    </row>
    <row r="676" spans="1:10" ht="15" customHeight="1">
      <c r="A676" s="1">
        <v>4</v>
      </c>
      <c r="B676" s="2" t="s">
        <v>2383</v>
      </c>
      <c r="C676" s="1" t="s">
        <v>1</v>
      </c>
      <c r="D676" s="2" t="s">
        <v>2384</v>
      </c>
      <c r="E676" s="3">
        <v>0</v>
      </c>
      <c r="F676" s="4"/>
      <c r="G676" s="3">
        <v>0</v>
      </c>
      <c r="H676" s="3">
        <v>21977.03</v>
      </c>
      <c r="I676" s="3">
        <v>21977.03</v>
      </c>
      <c r="J676" s="4"/>
    </row>
    <row r="677" spans="1:10" ht="15" customHeight="1">
      <c r="A677" s="1">
        <v>6</v>
      </c>
      <c r="B677" s="2" t="s">
        <v>2385</v>
      </c>
      <c r="C677" s="1" t="s">
        <v>2386</v>
      </c>
      <c r="D677" s="2" t="s">
        <v>2387</v>
      </c>
      <c r="E677" s="3">
        <v>0</v>
      </c>
      <c r="F677" s="4"/>
      <c r="G677" s="3">
        <v>0</v>
      </c>
      <c r="H677" s="3">
        <v>21977.03</v>
      </c>
      <c r="I677" s="3">
        <v>21977.03</v>
      </c>
      <c r="J677" s="4"/>
    </row>
    <row r="678" spans="1:10" ht="15" customHeight="1">
      <c r="A678" s="1">
        <v>4</v>
      </c>
      <c r="B678" s="2" t="s">
        <v>2388</v>
      </c>
      <c r="C678" s="1" t="s">
        <v>1</v>
      </c>
      <c r="D678" s="2" t="s">
        <v>2389</v>
      </c>
      <c r="E678" s="3">
        <v>0</v>
      </c>
      <c r="F678" s="4"/>
      <c r="G678" s="3">
        <v>0</v>
      </c>
      <c r="H678" s="3">
        <v>3375</v>
      </c>
      <c r="I678" s="3">
        <v>3375</v>
      </c>
      <c r="J678" s="4"/>
    </row>
    <row r="679" spans="1:10" ht="15" customHeight="1">
      <c r="A679" s="1">
        <v>6</v>
      </c>
      <c r="B679" s="2" t="s">
        <v>2390</v>
      </c>
      <c r="C679" s="1" t="s">
        <v>2391</v>
      </c>
      <c r="D679" s="2" t="s">
        <v>2392</v>
      </c>
      <c r="E679" s="3">
        <v>0</v>
      </c>
      <c r="F679" s="4"/>
      <c r="G679" s="3">
        <v>0</v>
      </c>
      <c r="H679" s="3">
        <v>3375</v>
      </c>
      <c r="I679" s="3">
        <v>3375</v>
      </c>
      <c r="J679" s="4"/>
    </row>
    <row r="680" spans="1:10" ht="15" customHeight="1">
      <c r="A680" s="1">
        <v>1</v>
      </c>
      <c r="B680" s="2" t="s">
        <v>1622</v>
      </c>
      <c r="C680" s="1" t="s">
        <v>1</v>
      </c>
      <c r="D680" s="2" t="s">
        <v>1623</v>
      </c>
      <c r="E680" s="3">
        <v>0</v>
      </c>
      <c r="F680" s="4"/>
      <c r="G680" s="3">
        <v>64180998.670000002</v>
      </c>
      <c r="H680" s="3">
        <v>44163705.990000002</v>
      </c>
      <c r="I680" s="3">
        <v>-20017292.68</v>
      </c>
      <c r="J680" s="4"/>
    </row>
    <row r="681" spans="1:10" ht="15" customHeight="1">
      <c r="A681" s="1">
        <v>2</v>
      </c>
      <c r="B681" s="2" t="s">
        <v>1624</v>
      </c>
      <c r="C681" s="1" t="s">
        <v>1</v>
      </c>
      <c r="D681" s="2" t="s">
        <v>1625</v>
      </c>
      <c r="E681" s="3">
        <v>0</v>
      </c>
      <c r="F681" s="4"/>
      <c r="G681" s="3">
        <v>63827683.850000001</v>
      </c>
      <c r="H681" s="3">
        <v>44163705.990000002</v>
      </c>
      <c r="I681" s="3">
        <v>-19663977.859999999</v>
      </c>
      <c r="J681" s="4"/>
    </row>
    <row r="682" spans="1:10" ht="15" customHeight="1">
      <c r="A682" s="1">
        <v>3</v>
      </c>
      <c r="B682" s="2" t="s">
        <v>1626</v>
      </c>
      <c r="C682" s="1" t="s">
        <v>1</v>
      </c>
      <c r="D682" s="2" t="s">
        <v>1627</v>
      </c>
      <c r="E682" s="3">
        <v>0</v>
      </c>
      <c r="F682" s="4"/>
      <c r="G682" s="3">
        <v>3819670.7</v>
      </c>
      <c r="H682" s="3">
        <v>0</v>
      </c>
      <c r="I682" s="3">
        <v>-3819670.7</v>
      </c>
      <c r="J682" s="4"/>
    </row>
    <row r="683" spans="1:10" ht="15" customHeight="1">
      <c r="A683" s="1">
        <v>4</v>
      </c>
      <c r="B683" s="2" t="s">
        <v>1628</v>
      </c>
      <c r="C683" s="1" t="s">
        <v>1</v>
      </c>
      <c r="D683" s="2" t="s">
        <v>1629</v>
      </c>
      <c r="E683" s="3">
        <v>0</v>
      </c>
      <c r="F683" s="4"/>
      <c r="G683" s="3">
        <v>50456.26</v>
      </c>
      <c r="H683" s="3">
        <v>0</v>
      </c>
      <c r="I683" s="3">
        <v>-50456.26</v>
      </c>
      <c r="J683" s="4"/>
    </row>
    <row r="684" spans="1:10" ht="15" customHeight="1">
      <c r="A684" s="1">
        <v>6</v>
      </c>
      <c r="B684" s="2" t="s">
        <v>1630</v>
      </c>
      <c r="C684" s="1" t="s">
        <v>1631</v>
      </c>
      <c r="D684" s="2" t="s">
        <v>1632</v>
      </c>
      <c r="E684" s="3">
        <v>0</v>
      </c>
      <c r="F684" s="4"/>
      <c r="G684" s="3">
        <v>50456.26</v>
      </c>
      <c r="H684" s="3">
        <v>0</v>
      </c>
      <c r="I684" s="3">
        <v>-50456.26</v>
      </c>
      <c r="J684" s="4"/>
    </row>
    <row r="685" spans="1:10" ht="15" customHeight="1">
      <c r="A685" s="1">
        <v>4</v>
      </c>
      <c r="B685" s="2" t="s">
        <v>1633</v>
      </c>
      <c r="C685" s="1" t="s">
        <v>1</v>
      </c>
      <c r="D685" s="2" t="s">
        <v>1634</v>
      </c>
      <c r="E685" s="3">
        <v>0</v>
      </c>
      <c r="F685" s="4"/>
      <c r="G685" s="3">
        <v>3606901.05</v>
      </c>
      <c r="H685" s="3">
        <v>0</v>
      </c>
      <c r="I685" s="3">
        <v>-3606901.05</v>
      </c>
      <c r="J685" s="4"/>
    </row>
    <row r="686" spans="1:10" ht="15" customHeight="1">
      <c r="A686" s="1">
        <v>6</v>
      </c>
      <c r="B686" s="2" t="s">
        <v>1635</v>
      </c>
      <c r="C686" s="1" t="s">
        <v>1636</v>
      </c>
      <c r="D686" s="2" t="s">
        <v>1637</v>
      </c>
      <c r="E686" s="3">
        <v>0</v>
      </c>
      <c r="F686" s="4"/>
      <c r="G686" s="3">
        <v>3606901.05</v>
      </c>
      <c r="H686" s="3">
        <v>0</v>
      </c>
      <c r="I686" s="3">
        <v>-3606901.05</v>
      </c>
      <c r="J686" s="4"/>
    </row>
    <row r="687" spans="1:10" ht="15" customHeight="1">
      <c r="A687" s="1">
        <v>4</v>
      </c>
      <c r="B687" s="2" t="s">
        <v>2393</v>
      </c>
      <c r="C687" s="1" t="s">
        <v>1</v>
      </c>
      <c r="D687" s="2" t="s">
        <v>2394</v>
      </c>
      <c r="E687" s="3">
        <v>0</v>
      </c>
      <c r="F687" s="4"/>
      <c r="G687" s="3">
        <v>30520.66</v>
      </c>
      <c r="H687" s="3">
        <v>0</v>
      </c>
      <c r="I687" s="3">
        <v>-30520.66</v>
      </c>
      <c r="J687" s="4"/>
    </row>
    <row r="688" spans="1:10" ht="15" customHeight="1">
      <c r="A688" s="1">
        <v>6</v>
      </c>
      <c r="B688" s="2" t="s">
        <v>2395</v>
      </c>
      <c r="C688" s="1" t="s">
        <v>2396</v>
      </c>
      <c r="D688" s="2" t="s">
        <v>2397</v>
      </c>
      <c r="E688" s="3">
        <v>0</v>
      </c>
      <c r="F688" s="4"/>
      <c r="G688" s="3">
        <v>30520.66</v>
      </c>
      <c r="H688" s="3">
        <v>0</v>
      </c>
      <c r="I688" s="3">
        <v>-30520.66</v>
      </c>
      <c r="J688" s="4"/>
    </row>
    <row r="689" spans="1:10" ht="15" customHeight="1">
      <c r="A689" s="1">
        <v>4</v>
      </c>
      <c r="B689" s="2" t="s">
        <v>1638</v>
      </c>
      <c r="C689" s="1" t="s">
        <v>1</v>
      </c>
      <c r="D689" s="2" t="s">
        <v>1639</v>
      </c>
      <c r="E689" s="3">
        <v>0</v>
      </c>
      <c r="F689" s="4"/>
      <c r="G689" s="3">
        <v>131792.73000000001</v>
      </c>
      <c r="H689" s="3">
        <v>0</v>
      </c>
      <c r="I689" s="3">
        <v>-131792.73000000001</v>
      </c>
      <c r="J689" s="4"/>
    </row>
    <row r="690" spans="1:10" ht="15" customHeight="1">
      <c r="A690" s="1">
        <v>5</v>
      </c>
      <c r="B690" s="2" t="s">
        <v>1640</v>
      </c>
      <c r="C690" s="1" t="s">
        <v>1</v>
      </c>
      <c r="D690" s="2" t="s">
        <v>1641</v>
      </c>
      <c r="E690" s="3">
        <v>0</v>
      </c>
      <c r="F690" s="4"/>
      <c r="G690" s="3">
        <v>131792.73000000001</v>
      </c>
      <c r="H690" s="3">
        <v>0</v>
      </c>
      <c r="I690" s="3">
        <v>-131792.73000000001</v>
      </c>
      <c r="J690" s="4"/>
    </row>
    <row r="691" spans="1:10" ht="15" customHeight="1">
      <c r="A691" s="1">
        <v>6</v>
      </c>
      <c r="B691" s="2" t="s">
        <v>1642</v>
      </c>
      <c r="C691" s="1" t="s">
        <v>1643</v>
      </c>
      <c r="D691" s="2" t="s">
        <v>1644</v>
      </c>
      <c r="E691" s="3">
        <v>0</v>
      </c>
      <c r="F691" s="4"/>
      <c r="G691" s="3">
        <v>131792.73000000001</v>
      </c>
      <c r="H691" s="3">
        <v>0</v>
      </c>
      <c r="I691" s="3">
        <v>-131792.73000000001</v>
      </c>
      <c r="J691" s="4"/>
    </row>
    <row r="692" spans="1:10" ht="15" customHeight="1">
      <c r="A692" s="1">
        <v>3</v>
      </c>
      <c r="B692" s="2" t="s">
        <v>1645</v>
      </c>
      <c r="C692" s="1" t="s">
        <v>1</v>
      </c>
      <c r="D692" s="2" t="s">
        <v>1646</v>
      </c>
      <c r="E692" s="3">
        <v>0</v>
      </c>
      <c r="F692" s="4"/>
      <c r="G692" s="3">
        <v>200036.02</v>
      </c>
      <c r="H692" s="3">
        <v>0</v>
      </c>
      <c r="I692" s="3">
        <v>-200036.02</v>
      </c>
      <c r="J692" s="4"/>
    </row>
    <row r="693" spans="1:10" ht="15" customHeight="1">
      <c r="A693" s="1">
        <v>4</v>
      </c>
      <c r="B693" s="2" t="s">
        <v>1647</v>
      </c>
      <c r="C693" s="1" t="s">
        <v>1</v>
      </c>
      <c r="D693" s="2" t="s">
        <v>1648</v>
      </c>
      <c r="E693" s="3">
        <v>0</v>
      </c>
      <c r="F693" s="4"/>
      <c r="G693" s="3">
        <v>200036.02</v>
      </c>
      <c r="H693" s="3">
        <v>0</v>
      </c>
      <c r="I693" s="3">
        <v>-200036.02</v>
      </c>
      <c r="J693" s="4"/>
    </row>
    <row r="694" spans="1:10" ht="15" customHeight="1">
      <c r="A694" s="1">
        <v>6</v>
      </c>
      <c r="B694" s="2" t="s">
        <v>1649</v>
      </c>
      <c r="C694" s="1" t="s">
        <v>1650</v>
      </c>
      <c r="D694" s="2" t="s">
        <v>1651</v>
      </c>
      <c r="E694" s="3">
        <v>0</v>
      </c>
      <c r="F694" s="4"/>
      <c r="G694" s="3">
        <v>200036.02</v>
      </c>
      <c r="H694" s="3">
        <v>0</v>
      </c>
      <c r="I694" s="3">
        <v>-200036.02</v>
      </c>
      <c r="J694" s="4"/>
    </row>
    <row r="695" spans="1:10" ht="15" customHeight="1">
      <c r="A695" s="1">
        <v>3</v>
      </c>
      <c r="B695" s="2" t="s">
        <v>1652</v>
      </c>
      <c r="C695" s="1" t="s">
        <v>1</v>
      </c>
      <c r="D695" s="2" t="s">
        <v>1653</v>
      </c>
      <c r="E695" s="3">
        <v>0</v>
      </c>
      <c r="F695" s="4"/>
      <c r="G695" s="3">
        <v>11278777.26</v>
      </c>
      <c r="H695" s="3">
        <v>935563.72</v>
      </c>
      <c r="I695" s="3">
        <v>-10343213.539999999</v>
      </c>
      <c r="J695" s="4"/>
    </row>
    <row r="696" spans="1:10" ht="15" customHeight="1">
      <c r="A696" s="1">
        <v>4</v>
      </c>
      <c r="B696" s="2" t="s">
        <v>1654</v>
      </c>
      <c r="C696" s="1" t="s">
        <v>1</v>
      </c>
      <c r="D696" s="2" t="s">
        <v>1655</v>
      </c>
      <c r="E696" s="3">
        <v>0</v>
      </c>
      <c r="F696" s="4"/>
      <c r="G696" s="3">
        <v>302806.09000000003</v>
      </c>
      <c r="H696" s="3">
        <v>157454.97</v>
      </c>
      <c r="I696" s="3">
        <v>-145351.12</v>
      </c>
      <c r="J696" s="4"/>
    </row>
    <row r="697" spans="1:10" ht="15" customHeight="1">
      <c r="A697" s="1">
        <v>6</v>
      </c>
      <c r="B697" s="2" t="s">
        <v>1656</v>
      </c>
      <c r="C697" s="1" t="s">
        <v>1657</v>
      </c>
      <c r="D697" s="2" t="s">
        <v>1658</v>
      </c>
      <c r="E697" s="3">
        <v>0</v>
      </c>
      <c r="F697" s="4"/>
      <c r="G697" s="3">
        <v>302806.09000000003</v>
      </c>
      <c r="H697" s="3">
        <v>157454.97</v>
      </c>
      <c r="I697" s="3">
        <v>-145351.12</v>
      </c>
      <c r="J697" s="4"/>
    </row>
    <row r="698" spans="1:10" ht="15" customHeight="1">
      <c r="A698" s="1">
        <v>4</v>
      </c>
      <c r="B698" s="2" t="s">
        <v>1659</v>
      </c>
      <c r="C698" s="1" t="s">
        <v>1</v>
      </c>
      <c r="D698" s="2" t="s">
        <v>1660</v>
      </c>
      <c r="E698" s="3">
        <v>0</v>
      </c>
      <c r="F698" s="4"/>
      <c r="G698" s="3">
        <v>747237.79</v>
      </c>
      <c r="H698" s="3">
        <v>396267.55</v>
      </c>
      <c r="I698" s="3">
        <v>-350970.24</v>
      </c>
      <c r="J698" s="4"/>
    </row>
    <row r="699" spans="1:10" ht="15" customHeight="1">
      <c r="A699" s="1">
        <v>6</v>
      </c>
      <c r="B699" s="2" t="s">
        <v>1661</v>
      </c>
      <c r="C699" s="1" t="s">
        <v>1662</v>
      </c>
      <c r="D699" s="2" t="s">
        <v>1663</v>
      </c>
      <c r="E699" s="3">
        <v>0</v>
      </c>
      <c r="F699" s="4"/>
      <c r="G699" s="3">
        <v>398750.06</v>
      </c>
      <c r="H699" s="3">
        <v>207027.93</v>
      </c>
      <c r="I699" s="3">
        <v>-191722.13</v>
      </c>
      <c r="J699" s="4"/>
    </row>
    <row r="700" spans="1:10" ht="15" customHeight="1">
      <c r="A700" s="1">
        <v>6</v>
      </c>
      <c r="B700" s="2" t="s">
        <v>1664</v>
      </c>
      <c r="C700" s="1" t="s">
        <v>1665</v>
      </c>
      <c r="D700" s="2" t="s">
        <v>1666</v>
      </c>
      <c r="E700" s="3">
        <v>0</v>
      </c>
      <c r="F700" s="4"/>
      <c r="G700" s="3">
        <v>3686.5</v>
      </c>
      <c r="H700" s="3">
        <v>0</v>
      </c>
      <c r="I700" s="3">
        <v>-3686.5</v>
      </c>
      <c r="J700" s="4"/>
    </row>
    <row r="701" spans="1:10" ht="15" customHeight="1">
      <c r="A701" s="1">
        <v>6</v>
      </c>
      <c r="B701" s="2" t="s">
        <v>1667</v>
      </c>
      <c r="C701" s="1" t="s">
        <v>1668</v>
      </c>
      <c r="D701" s="2" t="s">
        <v>1669</v>
      </c>
      <c r="E701" s="3">
        <v>0</v>
      </c>
      <c r="F701" s="4"/>
      <c r="G701" s="3">
        <v>344801.23</v>
      </c>
      <c r="H701" s="3">
        <v>189239.62</v>
      </c>
      <c r="I701" s="3">
        <v>-155561.60999999999</v>
      </c>
      <c r="J701" s="4"/>
    </row>
    <row r="702" spans="1:10" ht="15" customHeight="1">
      <c r="A702" s="1">
        <v>4</v>
      </c>
      <c r="B702" s="2" t="s">
        <v>1670</v>
      </c>
      <c r="C702" s="1" t="s">
        <v>1</v>
      </c>
      <c r="D702" s="2" t="s">
        <v>1671</v>
      </c>
      <c r="E702" s="3">
        <v>0</v>
      </c>
      <c r="F702" s="4"/>
      <c r="G702" s="3">
        <v>298775.15000000002</v>
      </c>
      <c r="H702" s="3">
        <v>77159.100000000006</v>
      </c>
      <c r="I702" s="3">
        <v>-221616.05</v>
      </c>
      <c r="J702" s="4"/>
    </row>
    <row r="703" spans="1:10" ht="15" customHeight="1">
      <c r="A703" s="1">
        <v>6</v>
      </c>
      <c r="B703" s="2" t="s">
        <v>1672</v>
      </c>
      <c r="C703" s="1" t="s">
        <v>1673</v>
      </c>
      <c r="D703" s="2" t="s">
        <v>1674</v>
      </c>
      <c r="E703" s="3">
        <v>0</v>
      </c>
      <c r="F703" s="4"/>
      <c r="G703" s="3">
        <v>153302.09</v>
      </c>
      <c r="H703" s="3">
        <v>77159.100000000006</v>
      </c>
      <c r="I703" s="3">
        <v>-76142.990000000005</v>
      </c>
      <c r="J703" s="4"/>
    </row>
    <row r="704" spans="1:10" ht="15" customHeight="1">
      <c r="A704" s="1">
        <v>6</v>
      </c>
      <c r="B704" s="2" t="s">
        <v>1675</v>
      </c>
      <c r="C704" s="1" t="s">
        <v>1676</v>
      </c>
      <c r="D704" s="2" t="s">
        <v>1677</v>
      </c>
      <c r="E704" s="3">
        <v>0</v>
      </c>
      <c r="F704" s="4"/>
      <c r="G704" s="3">
        <v>29144.62</v>
      </c>
      <c r="H704" s="3">
        <v>0</v>
      </c>
      <c r="I704" s="3">
        <v>-29144.62</v>
      </c>
      <c r="J704" s="4"/>
    </row>
    <row r="705" spans="1:10" ht="15" customHeight="1">
      <c r="A705" s="1">
        <v>6</v>
      </c>
      <c r="B705" s="2" t="s">
        <v>1678</v>
      </c>
      <c r="C705" s="1" t="s">
        <v>1679</v>
      </c>
      <c r="D705" s="2" t="s">
        <v>1680</v>
      </c>
      <c r="E705" s="3">
        <v>0</v>
      </c>
      <c r="F705" s="4"/>
      <c r="G705" s="3">
        <v>42648.09</v>
      </c>
      <c r="H705" s="3">
        <v>0</v>
      </c>
      <c r="I705" s="3">
        <v>-42648.09</v>
      </c>
      <c r="J705" s="4"/>
    </row>
    <row r="706" spans="1:10" ht="15" customHeight="1">
      <c r="A706" s="1">
        <v>6</v>
      </c>
      <c r="B706" s="2" t="s">
        <v>1681</v>
      </c>
      <c r="C706" s="1" t="s">
        <v>1682</v>
      </c>
      <c r="D706" s="2" t="s">
        <v>1683</v>
      </c>
      <c r="E706" s="3">
        <v>0</v>
      </c>
      <c r="F706" s="4"/>
      <c r="G706" s="3">
        <v>1391.1</v>
      </c>
      <c r="H706" s="3">
        <v>0</v>
      </c>
      <c r="I706" s="3">
        <v>-1391.1</v>
      </c>
      <c r="J706" s="4"/>
    </row>
    <row r="707" spans="1:10" ht="15" customHeight="1">
      <c r="A707" s="1">
        <v>6</v>
      </c>
      <c r="B707" s="2" t="s">
        <v>1684</v>
      </c>
      <c r="C707" s="1" t="s">
        <v>1685</v>
      </c>
      <c r="D707" s="2" t="s">
        <v>1686</v>
      </c>
      <c r="E707" s="3">
        <v>0</v>
      </c>
      <c r="F707" s="4"/>
      <c r="G707" s="3">
        <v>72289.25</v>
      </c>
      <c r="H707" s="3">
        <v>0</v>
      </c>
      <c r="I707" s="3">
        <v>-72289.25</v>
      </c>
      <c r="J707" s="4"/>
    </row>
    <row r="708" spans="1:10" ht="15" customHeight="1">
      <c r="A708" s="1">
        <v>4</v>
      </c>
      <c r="B708" s="2" t="s">
        <v>1687</v>
      </c>
      <c r="C708" s="1" t="s">
        <v>1</v>
      </c>
      <c r="D708" s="2" t="s">
        <v>1688</v>
      </c>
      <c r="E708" s="3">
        <v>0</v>
      </c>
      <c r="F708" s="4"/>
      <c r="G708" s="3">
        <v>1100741.8999999999</v>
      </c>
      <c r="H708" s="3">
        <v>157337.29999999999</v>
      </c>
      <c r="I708" s="3">
        <v>-943404.6</v>
      </c>
      <c r="J708" s="4"/>
    </row>
    <row r="709" spans="1:10" ht="15" customHeight="1">
      <c r="A709" s="1">
        <v>5</v>
      </c>
      <c r="B709" s="2" t="s">
        <v>1689</v>
      </c>
      <c r="C709" s="1" t="s">
        <v>1</v>
      </c>
      <c r="D709" s="2" t="s">
        <v>1690</v>
      </c>
      <c r="E709" s="3">
        <v>0</v>
      </c>
      <c r="F709" s="4"/>
      <c r="G709" s="3">
        <v>42874.38</v>
      </c>
      <c r="H709" s="3">
        <v>0</v>
      </c>
      <c r="I709" s="3">
        <v>-42874.38</v>
      </c>
      <c r="J709" s="4"/>
    </row>
    <row r="710" spans="1:10" ht="15" customHeight="1">
      <c r="A710" s="1">
        <v>6</v>
      </c>
      <c r="B710" s="2" t="s">
        <v>1691</v>
      </c>
      <c r="C710" s="1" t="s">
        <v>1692</v>
      </c>
      <c r="D710" s="2" t="s">
        <v>1693</v>
      </c>
      <c r="E710" s="3">
        <v>0</v>
      </c>
      <c r="F710" s="4"/>
      <c r="G710" s="3">
        <v>42874.38</v>
      </c>
      <c r="H710" s="3">
        <v>0</v>
      </c>
      <c r="I710" s="3">
        <v>-42874.38</v>
      </c>
      <c r="J710" s="4"/>
    </row>
    <row r="711" spans="1:10" ht="15" customHeight="1">
      <c r="A711" s="1">
        <v>5</v>
      </c>
      <c r="B711" s="2" t="s">
        <v>1694</v>
      </c>
      <c r="C711" s="1" t="s">
        <v>1</v>
      </c>
      <c r="D711" s="2" t="s">
        <v>1695</v>
      </c>
      <c r="E711" s="3">
        <v>0</v>
      </c>
      <c r="F711" s="4"/>
      <c r="G711" s="3">
        <v>1057867.52</v>
      </c>
      <c r="H711" s="3">
        <v>157337.29999999999</v>
      </c>
      <c r="I711" s="3">
        <v>-900530.22</v>
      </c>
      <c r="J711" s="4"/>
    </row>
    <row r="712" spans="1:10" ht="15" customHeight="1">
      <c r="A712" s="1">
        <v>6</v>
      </c>
      <c r="B712" s="2" t="s">
        <v>1696</v>
      </c>
      <c r="C712" s="1" t="s">
        <v>1697</v>
      </c>
      <c r="D712" s="2" t="s">
        <v>1698</v>
      </c>
      <c r="E712" s="3">
        <v>0</v>
      </c>
      <c r="F712" s="4"/>
      <c r="G712" s="3">
        <v>562747.39</v>
      </c>
      <c r="H712" s="3">
        <v>5748.44</v>
      </c>
      <c r="I712" s="3">
        <v>-556998.94999999995</v>
      </c>
      <c r="J712" s="4"/>
    </row>
    <row r="713" spans="1:10" ht="15" customHeight="1">
      <c r="A713" s="1">
        <v>6</v>
      </c>
      <c r="B713" s="2" t="s">
        <v>1699</v>
      </c>
      <c r="C713" s="1" t="s">
        <v>1700</v>
      </c>
      <c r="D713" s="2" t="s">
        <v>1701</v>
      </c>
      <c r="E713" s="3">
        <v>0</v>
      </c>
      <c r="F713" s="4"/>
      <c r="G713" s="3">
        <v>171386.91</v>
      </c>
      <c r="H713" s="3">
        <v>115107.58</v>
      </c>
      <c r="I713" s="3">
        <v>-56279.33</v>
      </c>
      <c r="J713" s="4"/>
    </row>
    <row r="714" spans="1:10" ht="15" customHeight="1">
      <c r="A714" s="1">
        <v>6</v>
      </c>
      <c r="B714" s="2" t="s">
        <v>1702</v>
      </c>
      <c r="C714" s="1" t="s">
        <v>1703</v>
      </c>
      <c r="D714" s="2" t="s">
        <v>1704</v>
      </c>
      <c r="E714" s="3">
        <v>0</v>
      </c>
      <c r="F714" s="4"/>
      <c r="G714" s="3">
        <v>323733.21999999997</v>
      </c>
      <c r="H714" s="3">
        <v>36481.279999999999</v>
      </c>
      <c r="I714" s="3">
        <v>-287251.94</v>
      </c>
      <c r="J714" s="4"/>
    </row>
    <row r="715" spans="1:10" ht="15" customHeight="1">
      <c r="A715" s="1">
        <v>4</v>
      </c>
      <c r="B715" s="2" t="s">
        <v>1705</v>
      </c>
      <c r="C715" s="1" t="s">
        <v>1</v>
      </c>
      <c r="D715" s="2" t="s">
        <v>1706</v>
      </c>
      <c r="E715" s="3">
        <v>0</v>
      </c>
      <c r="F715" s="4"/>
      <c r="G715" s="3">
        <v>144114.47</v>
      </c>
      <c r="H715" s="3">
        <v>0</v>
      </c>
      <c r="I715" s="3">
        <v>-144114.47</v>
      </c>
      <c r="J715" s="4"/>
    </row>
    <row r="716" spans="1:10" ht="15" customHeight="1">
      <c r="A716" s="1">
        <v>6</v>
      </c>
      <c r="B716" s="2" t="s">
        <v>1707</v>
      </c>
      <c r="C716" s="1" t="s">
        <v>1708</v>
      </c>
      <c r="D716" s="2" t="s">
        <v>1709</v>
      </c>
      <c r="E716" s="3">
        <v>0</v>
      </c>
      <c r="F716" s="4"/>
      <c r="G716" s="3">
        <v>144114.47</v>
      </c>
      <c r="H716" s="3">
        <v>0</v>
      </c>
      <c r="I716" s="3">
        <v>-144114.47</v>
      </c>
      <c r="J716" s="4"/>
    </row>
    <row r="717" spans="1:10" ht="15" customHeight="1">
      <c r="A717" s="1">
        <v>4</v>
      </c>
      <c r="B717" s="2" t="s">
        <v>1710</v>
      </c>
      <c r="C717" s="1" t="s">
        <v>1</v>
      </c>
      <c r="D717" s="2" t="s">
        <v>1711</v>
      </c>
      <c r="E717" s="3">
        <v>0</v>
      </c>
      <c r="F717" s="4"/>
      <c r="G717" s="3">
        <v>36661.93</v>
      </c>
      <c r="H717" s="3">
        <v>0</v>
      </c>
      <c r="I717" s="3">
        <v>-36661.93</v>
      </c>
      <c r="J717" s="4"/>
    </row>
    <row r="718" spans="1:10" ht="15" customHeight="1">
      <c r="A718" s="1">
        <v>6</v>
      </c>
      <c r="B718" s="2" t="s">
        <v>1712</v>
      </c>
      <c r="C718" s="1" t="s">
        <v>1713</v>
      </c>
      <c r="D718" s="2" t="s">
        <v>1714</v>
      </c>
      <c r="E718" s="3">
        <v>0</v>
      </c>
      <c r="F718" s="4"/>
      <c r="G718" s="3">
        <v>33423.199999999997</v>
      </c>
      <c r="H718" s="3">
        <v>0</v>
      </c>
      <c r="I718" s="3">
        <v>-33423.199999999997</v>
      </c>
      <c r="J718" s="4"/>
    </row>
    <row r="719" spans="1:10" ht="15" customHeight="1">
      <c r="A719" s="1">
        <v>6</v>
      </c>
      <c r="B719" s="2" t="s">
        <v>1715</v>
      </c>
      <c r="C719" s="1" t="s">
        <v>1716</v>
      </c>
      <c r="D719" s="2" t="s">
        <v>1717</v>
      </c>
      <c r="E719" s="3">
        <v>0</v>
      </c>
      <c r="F719" s="4"/>
      <c r="G719" s="3">
        <v>3238.73</v>
      </c>
      <c r="H719" s="3">
        <v>0</v>
      </c>
      <c r="I719" s="3">
        <v>-3238.73</v>
      </c>
      <c r="J719" s="4"/>
    </row>
    <row r="720" spans="1:10" ht="15" customHeight="1">
      <c r="A720" s="1">
        <v>4</v>
      </c>
      <c r="B720" s="2" t="s">
        <v>1718</v>
      </c>
      <c r="C720" s="1" t="s">
        <v>1</v>
      </c>
      <c r="D720" s="2" t="s">
        <v>1719</v>
      </c>
      <c r="E720" s="3">
        <v>0</v>
      </c>
      <c r="F720" s="4"/>
      <c r="G720" s="3">
        <v>743936.23</v>
      </c>
      <c r="H720" s="3">
        <v>0</v>
      </c>
      <c r="I720" s="3">
        <v>-743936.23</v>
      </c>
      <c r="J720" s="4"/>
    </row>
    <row r="721" spans="1:10" ht="15" customHeight="1">
      <c r="A721" s="1">
        <v>6</v>
      </c>
      <c r="B721" s="2" t="s">
        <v>1720</v>
      </c>
      <c r="C721" s="1" t="s">
        <v>1721</v>
      </c>
      <c r="D721" s="2" t="s">
        <v>1722</v>
      </c>
      <c r="E721" s="3">
        <v>0</v>
      </c>
      <c r="F721" s="4"/>
      <c r="G721" s="3">
        <v>47617.99</v>
      </c>
      <c r="H721" s="3">
        <v>0</v>
      </c>
      <c r="I721" s="3">
        <v>-47617.99</v>
      </c>
      <c r="J721" s="4"/>
    </row>
    <row r="722" spans="1:10" ht="15" customHeight="1">
      <c r="A722" s="1">
        <v>6</v>
      </c>
      <c r="B722" s="2" t="s">
        <v>1723</v>
      </c>
      <c r="C722" s="1" t="s">
        <v>1724</v>
      </c>
      <c r="D722" s="2" t="s">
        <v>1725</v>
      </c>
      <c r="E722" s="3">
        <v>0</v>
      </c>
      <c r="F722" s="4"/>
      <c r="G722" s="3">
        <v>640645.43000000005</v>
      </c>
      <c r="H722" s="3">
        <v>0</v>
      </c>
      <c r="I722" s="3">
        <v>-640645.43000000005</v>
      </c>
      <c r="J722" s="4"/>
    </row>
    <row r="723" spans="1:10" ht="15" customHeight="1">
      <c r="A723" s="1">
        <v>6</v>
      </c>
      <c r="B723" s="2" t="s">
        <v>1726</v>
      </c>
      <c r="C723" s="1" t="s">
        <v>1727</v>
      </c>
      <c r="D723" s="2" t="s">
        <v>1728</v>
      </c>
      <c r="E723" s="3">
        <v>0</v>
      </c>
      <c r="F723" s="4"/>
      <c r="G723" s="3">
        <v>12383.21</v>
      </c>
      <c r="H723" s="3">
        <v>0</v>
      </c>
      <c r="I723" s="3">
        <v>-12383.21</v>
      </c>
      <c r="J723" s="4"/>
    </row>
    <row r="724" spans="1:10" ht="15" customHeight="1">
      <c r="A724" s="1">
        <v>6</v>
      </c>
      <c r="B724" s="2" t="s">
        <v>1729</v>
      </c>
      <c r="C724" s="1" t="s">
        <v>1730</v>
      </c>
      <c r="D724" s="2" t="s">
        <v>1731</v>
      </c>
      <c r="E724" s="3">
        <v>0</v>
      </c>
      <c r="F724" s="4"/>
      <c r="G724" s="3">
        <v>25535</v>
      </c>
      <c r="H724" s="3">
        <v>0</v>
      </c>
      <c r="I724" s="3">
        <v>-25535</v>
      </c>
      <c r="J724" s="4"/>
    </row>
    <row r="725" spans="1:10" ht="15" customHeight="1">
      <c r="A725" s="1">
        <v>6</v>
      </c>
      <c r="B725" s="2" t="s">
        <v>1732</v>
      </c>
      <c r="C725" s="1" t="s">
        <v>1733</v>
      </c>
      <c r="D725" s="2" t="s">
        <v>1734</v>
      </c>
      <c r="E725" s="3">
        <v>0</v>
      </c>
      <c r="F725" s="4"/>
      <c r="G725" s="3">
        <v>17754.599999999999</v>
      </c>
      <c r="H725" s="3">
        <v>0</v>
      </c>
      <c r="I725" s="3">
        <v>-17754.599999999999</v>
      </c>
      <c r="J725" s="4"/>
    </row>
    <row r="726" spans="1:10" ht="15" customHeight="1">
      <c r="A726" s="1">
        <v>4</v>
      </c>
      <c r="B726" s="2" t="s">
        <v>1735</v>
      </c>
      <c r="C726" s="1" t="s">
        <v>1</v>
      </c>
      <c r="D726" s="2" t="s">
        <v>1736</v>
      </c>
      <c r="E726" s="3">
        <v>0</v>
      </c>
      <c r="F726" s="4"/>
      <c r="G726" s="3">
        <v>1309205.95</v>
      </c>
      <c r="H726" s="3">
        <v>48427.360000000001</v>
      </c>
      <c r="I726" s="3">
        <v>-1260778.5900000001</v>
      </c>
      <c r="J726" s="4"/>
    </row>
    <row r="727" spans="1:10" ht="15" customHeight="1">
      <c r="A727" s="1">
        <v>5</v>
      </c>
      <c r="B727" s="2" t="s">
        <v>1737</v>
      </c>
      <c r="C727" s="1" t="s">
        <v>1</v>
      </c>
      <c r="D727" s="2" t="s">
        <v>1738</v>
      </c>
      <c r="E727" s="3">
        <v>0</v>
      </c>
      <c r="F727" s="4"/>
      <c r="G727" s="3">
        <v>308562.39</v>
      </c>
      <c r="H727" s="3">
        <v>10644.35</v>
      </c>
      <c r="I727" s="3">
        <v>-297918.03999999998</v>
      </c>
      <c r="J727" s="4"/>
    </row>
    <row r="728" spans="1:10" ht="15" customHeight="1">
      <c r="A728" s="1">
        <v>6</v>
      </c>
      <c r="B728" s="2" t="s">
        <v>1739</v>
      </c>
      <c r="C728" s="1" t="s">
        <v>1740</v>
      </c>
      <c r="D728" s="2" t="s">
        <v>1741</v>
      </c>
      <c r="E728" s="3">
        <v>0</v>
      </c>
      <c r="F728" s="4"/>
      <c r="G728" s="3">
        <v>234415.68</v>
      </c>
      <c r="H728" s="3">
        <v>1477.6</v>
      </c>
      <c r="I728" s="3">
        <v>-232938.08</v>
      </c>
      <c r="J728" s="4"/>
    </row>
    <row r="729" spans="1:10" ht="15" customHeight="1">
      <c r="A729" s="1">
        <v>6</v>
      </c>
      <c r="B729" s="2" t="s">
        <v>1742</v>
      </c>
      <c r="C729" s="1" t="s">
        <v>1743</v>
      </c>
      <c r="D729" s="2" t="s">
        <v>1744</v>
      </c>
      <c r="E729" s="3">
        <v>0</v>
      </c>
      <c r="F729" s="4"/>
      <c r="G729" s="3">
        <v>74146.710000000006</v>
      </c>
      <c r="H729" s="3">
        <v>9166.75</v>
      </c>
      <c r="I729" s="3">
        <v>-64979.96</v>
      </c>
      <c r="J729" s="4"/>
    </row>
    <row r="730" spans="1:10" ht="15" customHeight="1">
      <c r="A730" s="1">
        <v>5</v>
      </c>
      <c r="B730" s="2" t="s">
        <v>1745</v>
      </c>
      <c r="C730" s="1" t="s">
        <v>1</v>
      </c>
      <c r="D730" s="2" t="s">
        <v>1746</v>
      </c>
      <c r="E730" s="3">
        <v>0</v>
      </c>
      <c r="F730" s="4"/>
      <c r="G730" s="3">
        <v>1000643.56</v>
      </c>
      <c r="H730" s="3">
        <v>37783.01</v>
      </c>
      <c r="I730" s="3">
        <v>-962860.55</v>
      </c>
      <c r="J730" s="4"/>
    </row>
    <row r="731" spans="1:10" ht="15" customHeight="1">
      <c r="A731" s="1">
        <v>6</v>
      </c>
      <c r="B731" s="2" t="s">
        <v>1747</v>
      </c>
      <c r="C731" s="1" t="s">
        <v>1748</v>
      </c>
      <c r="D731" s="2" t="s">
        <v>1749</v>
      </c>
      <c r="E731" s="3">
        <v>0</v>
      </c>
      <c r="F731" s="4"/>
      <c r="G731" s="3">
        <v>790438.28</v>
      </c>
      <c r="H731" s="3">
        <v>14865.95</v>
      </c>
      <c r="I731" s="3">
        <v>-775572.33</v>
      </c>
      <c r="J731" s="4"/>
    </row>
    <row r="732" spans="1:10" ht="15" customHeight="1">
      <c r="A732" s="1">
        <v>6</v>
      </c>
      <c r="B732" s="2" t="s">
        <v>1750</v>
      </c>
      <c r="C732" s="1" t="s">
        <v>1751</v>
      </c>
      <c r="D732" s="2" t="s">
        <v>1752</v>
      </c>
      <c r="E732" s="3">
        <v>0</v>
      </c>
      <c r="F732" s="4"/>
      <c r="G732" s="3">
        <v>210205.28</v>
      </c>
      <c r="H732" s="3">
        <v>22917.06</v>
      </c>
      <c r="I732" s="3">
        <v>-187288.22</v>
      </c>
      <c r="J732" s="4"/>
    </row>
    <row r="733" spans="1:10" ht="15" customHeight="1">
      <c r="A733" s="1">
        <v>4</v>
      </c>
      <c r="B733" s="2" t="s">
        <v>1753</v>
      </c>
      <c r="C733" s="1" t="s">
        <v>1</v>
      </c>
      <c r="D733" s="2" t="s">
        <v>1754</v>
      </c>
      <c r="E733" s="3">
        <v>0</v>
      </c>
      <c r="F733" s="4"/>
      <c r="G733" s="3">
        <v>3181736.55</v>
      </c>
      <c r="H733" s="3">
        <v>59547.78</v>
      </c>
      <c r="I733" s="3">
        <v>-3122188.77</v>
      </c>
      <c r="J733" s="4"/>
    </row>
    <row r="734" spans="1:10" ht="15" customHeight="1">
      <c r="A734" s="1">
        <v>6</v>
      </c>
      <c r="B734" s="2" t="s">
        <v>1755</v>
      </c>
      <c r="C734" s="1" t="s">
        <v>1756</v>
      </c>
      <c r="D734" s="2" t="s">
        <v>1131</v>
      </c>
      <c r="E734" s="3">
        <v>0</v>
      </c>
      <c r="F734" s="4"/>
      <c r="G734" s="3">
        <v>1967057.23</v>
      </c>
      <c r="H734" s="3">
        <v>25739.279999999999</v>
      </c>
      <c r="I734" s="3">
        <v>-1941317.95</v>
      </c>
      <c r="J734" s="4"/>
    </row>
    <row r="735" spans="1:10" ht="15" customHeight="1">
      <c r="A735" s="1">
        <v>6</v>
      </c>
      <c r="B735" s="2" t="s">
        <v>1757</v>
      </c>
      <c r="C735" s="1" t="s">
        <v>1758</v>
      </c>
      <c r="D735" s="2" t="s">
        <v>1759</v>
      </c>
      <c r="E735" s="3">
        <v>0</v>
      </c>
      <c r="F735" s="4"/>
      <c r="G735" s="3">
        <v>336518.27</v>
      </c>
      <c r="H735" s="3">
        <v>0</v>
      </c>
      <c r="I735" s="3">
        <v>-336518.27</v>
      </c>
      <c r="J735" s="4"/>
    </row>
    <row r="736" spans="1:10" ht="15" customHeight="1">
      <c r="A736" s="1">
        <v>6</v>
      </c>
      <c r="B736" s="2" t="s">
        <v>1760</v>
      </c>
      <c r="C736" s="1" t="s">
        <v>1761</v>
      </c>
      <c r="D736" s="2" t="s">
        <v>1762</v>
      </c>
      <c r="E736" s="3">
        <v>0</v>
      </c>
      <c r="F736" s="4"/>
      <c r="G736" s="3">
        <v>77215.03</v>
      </c>
      <c r="H736" s="3">
        <v>0</v>
      </c>
      <c r="I736" s="3">
        <v>-77215.03</v>
      </c>
      <c r="J736" s="4"/>
    </row>
    <row r="737" spans="1:10" ht="15" customHeight="1">
      <c r="A737" s="1">
        <v>6</v>
      </c>
      <c r="B737" s="2" t="s">
        <v>1763</v>
      </c>
      <c r="C737" s="1" t="s">
        <v>1764</v>
      </c>
      <c r="D737" s="2" t="s">
        <v>1765</v>
      </c>
      <c r="E737" s="3">
        <v>0</v>
      </c>
      <c r="F737" s="4"/>
      <c r="G737" s="3">
        <v>567.28</v>
      </c>
      <c r="H737" s="3">
        <v>0</v>
      </c>
      <c r="I737" s="3">
        <v>-567.28</v>
      </c>
      <c r="J737" s="4"/>
    </row>
    <row r="738" spans="1:10" ht="15" customHeight="1">
      <c r="A738" s="1">
        <v>6</v>
      </c>
      <c r="B738" s="2" t="s">
        <v>1766</v>
      </c>
      <c r="C738" s="1" t="s">
        <v>1767</v>
      </c>
      <c r="D738" s="2" t="s">
        <v>1768</v>
      </c>
      <c r="E738" s="3">
        <v>0</v>
      </c>
      <c r="F738" s="4"/>
      <c r="G738" s="3">
        <v>70599.320000000007</v>
      </c>
      <c r="H738" s="3">
        <v>0</v>
      </c>
      <c r="I738" s="3">
        <v>-70599.320000000007</v>
      </c>
      <c r="J738" s="4"/>
    </row>
    <row r="739" spans="1:10" ht="15" customHeight="1">
      <c r="A739" s="1">
        <v>6</v>
      </c>
      <c r="B739" s="2" t="s">
        <v>1769</v>
      </c>
      <c r="C739" s="1" t="s">
        <v>1770</v>
      </c>
      <c r="D739" s="2" t="s">
        <v>1771</v>
      </c>
      <c r="E739" s="3">
        <v>0</v>
      </c>
      <c r="F739" s="4"/>
      <c r="G739" s="3">
        <v>263.58</v>
      </c>
      <c r="H739" s="3">
        <v>0</v>
      </c>
      <c r="I739" s="3">
        <v>-263.58</v>
      </c>
      <c r="J739" s="4"/>
    </row>
    <row r="740" spans="1:10" ht="15" customHeight="1">
      <c r="A740" s="1">
        <v>6</v>
      </c>
      <c r="B740" s="2" t="s">
        <v>1772</v>
      </c>
      <c r="C740" s="1" t="s">
        <v>1773</v>
      </c>
      <c r="D740" s="2" t="s">
        <v>1155</v>
      </c>
      <c r="E740" s="3">
        <v>0</v>
      </c>
      <c r="F740" s="4"/>
      <c r="G740" s="3">
        <v>236780.63</v>
      </c>
      <c r="H740" s="3">
        <v>189.72</v>
      </c>
      <c r="I740" s="3">
        <v>-236590.91</v>
      </c>
      <c r="J740" s="4"/>
    </row>
    <row r="741" spans="1:10" ht="15" customHeight="1">
      <c r="A741" s="1">
        <v>6</v>
      </c>
      <c r="B741" s="2" t="s">
        <v>1774</v>
      </c>
      <c r="C741" s="1" t="s">
        <v>1775</v>
      </c>
      <c r="D741" s="2" t="s">
        <v>1776</v>
      </c>
      <c r="E741" s="3">
        <v>0</v>
      </c>
      <c r="F741" s="4"/>
      <c r="G741" s="3">
        <v>17810.21</v>
      </c>
      <c r="H741" s="3">
        <v>0</v>
      </c>
      <c r="I741" s="3">
        <v>-17810.21</v>
      </c>
      <c r="J741" s="4"/>
    </row>
    <row r="742" spans="1:10" ht="15" customHeight="1">
      <c r="A742" s="1">
        <v>6</v>
      </c>
      <c r="B742" s="2" t="s">
        <v>1777</v>
      </c>
      <c r="C742" s="1" t="s">
        <v>1778</v>
      </c>
      <c r="D742" s="2" t="s">
        <v>1143</v>
      </c>
      <c r="E742" s="3">
        <v>0</v>
      </c>
      <c r="F742" s="4"/>
      <c r="G742" s="3">
        <v>324923.06</v>
      </c>
      <c r="H742" s="3">
        <v>33618.78</v>
      </c>
      <c r="I742" s="3">
        <v>-291304.28000000003</v>
      </c>
      <c r="J742" s="4"/>
    </row>
    <row r="743" spans="1:10" ht="15" customHeight="1">
      <c r="A743" s="1">
        <v>6</v>
      </c>
      <c r="B743" s="2" t="s">
        <v>2398</v>
      </c>
      <c r="C743" s="1" t="s">
        <v>2399</v>
      </c>
      <c r="D743" s="2" t="s">
        <v>2400</v>
      </c>
      <c r="E743" s="3">
        <v>0</v>
      </c>
      <c r="F743" s="4"/>
      <c r="G743" s="3">
        <v>467.29</v>
      </c>
      <c r="H743" s="3">
        <v>0</v>
      </c>
      <c r="I743" s="3">
        <v>-467.29</v>
      </c>
      <c r="J743" s="4"/>
    </row>
    <row r="744" spans="1:10" ht="15" customHeight="1">
      <c r="A744" s="1">
        <v>6</v>
      </c>
      <c r="B744" s="2" t="s">
        <v>2401</v>
      </c>
      <c r="C744" s="1" t="s">
        <v>2402</v>
      </c>
      <c r="D744" s="2" t="s">
        <v>2403</v>
      </c>
      <c r="E744" s="3">
        <v>0</v>
      </c>
      <c r="F744" s="4"/>
      <c r="G744" s="3">
        <v>1189.3800000000001</v>
      </c>
      <c r="H744" s="3">
        <v>0</v>
      </c>
      <c r="I744" s="3">
        <v>-1189.3800000000001</v>
      </c>
      <c r="J744" s="4"/>
    </row>
    <row r="745" spans="1:10" ht="15" customHeight="1">
      <c r="A745" s="1">
        <v>6</v>
      </c>
      <c r="B745" s="2" t="s">
        <v>1779</v>
      </c>
      <c r="C745" s="1" t="s">
        <v>1780</v>
      </c>
      <c r="D745" s="2" t="s">
        <v>1781</v>
      </c>
      <c r="E745" s="3">
        <v>0</v>
      </c>
      <c r="F745" s="4"/>
      <c r="G745" s="3">
        <v>32933.160000000003</v>
      </c>
      <c r="H745" s="3">
        <v>0</v>
      </c>
      <c r="I745" s="3">
        <v>-32933.160000000003</v>
      </c>
      <c r="J745" s="4"/>
    </row>
    <row r="746" spans="1:10" ht="15" customHeight="1">
      <c r="A746" s="1">
        <v>6</v>
      </c>
      <c r="B746" s="2" t="s">
        <v>1782</v>
      </c>
      <c r="C746" s="1" t="s">
        <v>1783</v>
      </c>
      <c r="D746" s="2" t="s">
        <v>1784</v>
      </c>
      <c r="E746" s="3">
        <v>0</v>
      </c>
      <c r="F746" s="4"/>
      <c r="G746" s="3">
        <v>38074.839999999997</v>
      </c>
      <c r="H746" s="3">
        <v>0</v>
      </c>
      <c r="I746" s="3">
        <v>-38074.839999999997</v>
      </c>
      <c r="J746" s="4"/>
    </row>
    <row r="747" spans="1:10" ht="15" customHeight="1">
      <c r="A747" s="1">
        <v>6</v>
      </c>
      <c r="B747" s="2" t="s">
        <v>1785</v>
      </c>
      <c r="C747" s="1" t="s">
        <v>1786</v>
      </c>
      <c r="D747" s="2" t="s">
        <v>1787</v>
      </c>
      <c r="E747" s="3">
        <v>0</v>
      </c>
      <c r="F747" s="4"/>
      <c r="G747" s="3">
        <v>13754.46</v>
      </c>
      <c r="H747" s="3">
        <v>0</v>
      </c>
      <c r="I747" s="3">
        <v>-13754.46</v>
      </c>
      <c r="J747" s="4"/>
    </row>
    <row r="748" spans="1:10" ht="15" customHeight="1">
      <c r="A748" s="1">
        <v>6</v>
      </c>
      <c r="B748" s="2" t="s">
        <v>2404</v>
      </c>
      <c r="C748" s="1" t="s">
        <v>2405</v>
      </c>
      <c r="D748" s="2" t="s">
        <v>2406</v>
      </c>
      <c r="E748" s="3">
        <v>0</v>
      </c>
      <c r="F748" s="4"/>
      <c r="G748" s="3">
        <v>63582.81</v>
      </c>
      <c r="H748" s="3">
        <v>0</v>
      </c>
      <c r="I748" s="3">
        <v>-63582.81</v>
      </c>
      <c r="J748" s="4"/>
    </row>
    <row r="749" spans="1:10" ht="15" customHeight="1">
      <c r="A749" s="1">
        <v>4</v>
      </c>
      <c r="B749" s="2" t="s">
        <v>1793</v>
      </c>
      <c r="C749" s="1" t="s">
        <v>1</v>
      </c>
      <c r="D749" s="2" t="s">
        <v>1794</v>
      </c>
      <c r="E749" s="3">
        <v>0</v>
      </c>
      <c r="F749" s="4"/>
      <c r="G749" s="3">
        <v>4032.81</v>
      </c>
      <c r="H749" s="3">
        <v>0</v>
      </c>
      <c r="I749" s="3">
        <v>-4032.81</v>
      </c>
      <c r="J749" s="4"/>
    </row>
    <row r="750" spans="1:10" ht="15" customHeight="1">
      <c r="A750" s="1">
        <v>6</v>
      </c>
      <c r="B750" s="2" t="s">
        <v>1795</v>
      </c>
      <c r="C750" s="1" t="s">
        <v>1796</v>
      </c>
      <c r="D750" s="2" t="s">
        <v>1797</v>
      </c>
      <c r="E750" s="3">
        <v>0</v>
      </c>
      <c r="F750" s="4"/>
      <c r="G750" s="3">
        <v>4032.81</v>
      </c>
      <c r="H750" s="3">
        <v>0</v>
      </c>
      <c r="I750" s="3">
        <v>-4032.81</v>
      </c>
      <c r="J750" s="4"/>
    </row>
    <row r="751" spans="1:10" ht="15" customHeight="1">
      <c r="A751" s="1">
        <v>4</v>
      </c>
      <c r="B751" s="2" t="s">
        <v>1798</v>
      </c>
      <c r="C751" s="1" t="s">
        <v>1</v>
      </c>
      <c r="D751" s="2" t="s">
        <v>1799</v>
      </c>
      <c r="E751" s="3">
        <v>0</v>
      </c>
      <c r="F751" s="4"/>
      <c r="G751" s="3">
        <v>109618.61</v>
      </c>
      <c r="H751" s="3">
        <v>0</v>
      </c>
      <c r="I751" s="3">
        <v>-109618.61</v>
      </c>
      <c r="J751" s="4"/>
    </row>
    <row r="752" spans="1:10" ht="15" customHeight="1">
      <c r="A752" s="1">
        <v>6</v>
      </c>
      <c r="B752" s="2" t="s">
        <v>1800</v>
      </c>
      <c r="C752" s="1" t="s">
        <v>1801</v>
      </c>
      <c r="D752" s="2" t="s">
        <v>1802</v>
      </c>
      <c r="E752" s="3">
        <v>0</v>
      </c>
      <c r="F752" s="4"/>
      <c r="G752" s="3">
        <v>26436.720000000001</v>
      </c>
      <c r="H752" s="3">
        <v>0</v>
      </c>
      <c r="I752" s="3">
        <v>-26436.720000000001</v>
      </c>
      <c r="J752" s="4"/>
    </row>
    <row r="753" spans="1:10" ht="15" customHeight="1">
      <c r="A753" s="1">
        <v>6</v>
      </c>
      <c r="B753" s="2" t="s">
        <v>1803</v>
      </c>
      <c r="C753" s="1" t="s">
        <v>1804</v>
      </c>
      <c r="D753" s="2" t="s">
        <v>1805</v>
      </c>
      <c r="E753" s="3">
        <v>0</v>
      </c>
      <c r="F753" s="4"/>
      <c r="G753" s="3">
        <v>83181.89</v>
      </c>
      <c r="H753" s="3">
        <v>0</v>
      </c>
      <c r="I753" s="3">
        <v>-83181.89</v>
      </c>
      <c r="J753" s="4"/>
    </row>
    <row r="754" spans="1:10" ht="15" customHeight="1">
      <c r="A754" s="1">
        <v>4</v>
      </c>
      <c r="B754" s="2" t="s">
        <v>1806</v>
      </c>
      <c r="C754" s="1" t="s">
        <v>1</v>
      </c>
      <c r="D754" s="2" t="s">
        <v>1807</v>
      </c>
      <c r="E754" s="3">
        <v>0</v>
      </c>
      <c r="F754" s="4"/>
      <c r="G754" s="3">
        <v>82534.899999999994</v>
      </c>
      <c r="H754" s="3">
        <v>0</v>
      </c>
      <c r="I754" s="3">
        <v>-82534.899999999994</v>
      </c>
      <c r="J754" s="4"/>
    </row>
    <row r="755" spans="1:10" ht="15" customHeight="1">
      <c r="A755" s="1">
        <v>6</v>
      </c>
      <c r="B755" s="2" t="s">
        <v>1808</v>
      </c>
      <c r="C755" s="1" t="s">
        <v>1809</v>
      </c>
      <c r="D755" s="2" t="s">
        <v>1810</v>
      </c>
      <c r="E755" s="3">
        <v>0</v>
      </c>
      <c r="F755" s="4"/>
      <c r="G755" s="3">
        <v>9307.6299999999992</v>
      </c>
      <c r="H755" s="3">
        <v>0</v>
      </c>
      <c r="I755" s="3">
        <v>-9307.6299999999992</v>
      </c>
      <c r="J755" s="4"/>
    </row>
    <row r="756" spans="1:10" ht="15" customHeight="1">
      <c r="A756" s="1">
        <v>6</v>
      </c>
      <c r="B756" s="2" t="s">
        <v>1814</v>
      </c>
      <c r="C756" s="1" t="s">
        <v>1815</v>
      </c>
      <c r="D756" s="2" t="s">
        <v>1816</v>
      </c>
      <c r="E756" s="3">
        <v>0</v>
      </c>
      <c r="F756" s="4"/>
      <c r="G756" s="3">
        <v>73227.27</v>
      </c>
      <c r="H756" s="3">
        <v>0</v>
      </c>
      <c r="I756" s="3">
        <v>-73227.27</v>
      </c>
      <c r="J756" s="4"/>
    </row>
    <row r="757" spans="1:10" ht="15" customHeight="1">
      <c r="A757" s="1">
        <v>4</v>
      </c>
      <c r="B757" s="2" t="s">
        <v>1817</v>
      </c>
      <c r="C757" s="1" t="s">
        <v>1</v>
      </c>
      <c r="D757" s="2" t="s">
        <v>1818</v>
      </c>
      <c r="E757" s="3">
        <v>0</v>
      </c>
      <c r="F757" s="4"/>
      <c r="G757" s="3">
        <v>4195</v>
      </c>
      <c r="H757" s="3">
        <v>0</v>
      </c>
      <c r="I757" s="3">
        <v>-4195</v>
      </c>
      <c r="J757" s="4"/>
    </row>
    <row r="758" spans="1:10" ht="15" customHeight="1">
      <c r="A758" s="1">
        <v>6</v>
      </c>
      <c r="B758" s="2" t="s">
        <v>1819</v>
      </c>
      <c r="C758" s="1" t="s">
        <v>1820</v>
      </c>
      <c r="D758" s="2" t="s">
        <v>1821</v>
      </c>
      <c r="E758" s="3">
        <v>0</v>
      </c>
      <c r="F758" s="4"/>
      <c r="G758" s="3">
        <v>4195</v>
      </c>
      <c r="H758" s="3">
        <v>0</v>
      </c>
      <c r="I758" s="3">
        <v>-4195</v>
      </c>
      <c r="J758" s="4"/>
    </row>
    <row r="759" spans="1:10" ht="15" customHeight="1">
      <c r="A759" s="1">
        <v>4</v>
      </c>
      <c r="B759" s="2" t="s">
        <v>1822</v>
      </c>
      <c r="C759" s="1" t="s">
        <v>1</v>
      </c>
      <c r="D759" s="2" t="s">
        <v>1823</v>
      </c>
      <c r="E759" s="3">
        <v>0</v>
      </c>
      <c r="F759" s="4"/>
      <c r="G759" s="3">
        <v>12500</v>
      </c>
      <c r="H759" s="3">
        <v>0</v>
      </c>
      <c r="I759" s="3">
        <v>-12500</v>
      </c>
      <c r="J759" s="4"/>
    </row>
    <row r="760" spans="1:10" ht="15" customHeight="1">
      <c r="A760" s="1">
        <v>6</v>
      </c>
      <c r="B760" s="2" t="s">
        <v>1824</v>
      </c>
      <c r="C760" s="1" t="s">
        <v>1825</v>
      </c>
      <c r="D760" s="2" t="s">
        <v>1826</v>
      </c>
      <c r="E760" s="3">
        <v>0</v>
      </c>
      <c r="F760" s="4"/>
      <c r="G760" s="3">
        <v>12500</v>
      </c>
      <c r="H760" s="3">
        <v>0</v>
      </c>
      <c r="I760" s="3">
        <v>-12500</v>
      </c>
      <c r="J760" s="4"/>
    </row>
    <row r="761" spans="1:10" ht="15" customHeight="1">
      <c r="A761" s="1">
        <v>4</v>
      </c>
      <c r="B761" s="2" t="s">
        <v>1827</v>
      </c>
      <c r="C761" s="1" t="s">
        <v>1</v>
      </c>
      <c r="D761" s="2" t="s">
        <v>1828</v>
      </c>
      <c r="E761" s="3">
        <v>0</v>
      </c>
      <c r="F761" s="4"/>
      <c r="G761" s="3">
        <v>86901.17</v>
      </c>
      <c r="H761" s="3">
        <v>0.01</v>
      </c>
      <c r="I761" s="3">
        <v>-86901.16</v>
      </c>
      <c r="J761" s="4"/>
    </row>
    <row r="762" spans="1:10" ht="15" customHeight="1">
      <c r="A762" s="1">
        <v>6</v>
      </c>
      <c r="B762" s="2" t="s">
        <v>1829</v>
      </c>
      <c r="C762" s="1" t="s">
        <v>1830</v>
      </c>
      <c r="D762" s="2" t="s">
        <v>1831</v>
      </c>
      <c r="E762" s="3">
        <v>0</v>
      </c>
      <c r="F762" s="4"/>
      <c r="G762" s="3">
        <v>2833.01</v>
      </c>
      <c r="H762" s="3">
        <v>0</v>
      </c>
      <c r="I762" s="3">
        <v>-2833.01</v>
      </c>
      <c r="J762" s="4"/>
    </row>
    <row r="763" spans="1:10" ht="15" customHeight="1">
      <c r="A763" s="1">
        <v>6</v>
      </c>
      <c r="B763" s="2" t="s">
        <v>1832</v>
      </c>
      <c r="C763" s="1" t="s">
        <v>1833</v>
      </c>
      <c r="D763" s="2" t="s">
        <v>1834</v>
      </c>
      <c r="E763" s="3">
        <v>0</v>
      </c>
      <c r="F763" s="4"/>
      <c r="G763" s="3">
        <v>11737.62</v>
      </c>
      <c r="H763" s="3">
        <v>0</v>
      </c>
      <c r="I763" s="3">
        <v>-11737.62</v>
      </c>
      <c r="J763" s="4"/>
    </row>
    <row r="764" spans="1:10" ht="15" customHeight="1">
      <c r="A764" s="1">
        <v>6</v>
      </c>
      <c r="B764" s="2" t="s">
        <v>1835</v>
      </c>
      <c r="C764" s="1" t="s">
        <v>1836</v>
      </c>
      <c r="D764" s="2" t="s">
        <v>1837</v>
      </c>
      <c r="E764" s="3">
        <v>0</v>
      </c>
      <c r="F764" s="4"/>
      <c r="G764" s="3">
        <v>60636.02</v>
      </c>
      <c r="H764" s="3">
        <v>0.01</v>
      </c>
      <c r="I764" s="3">
        <v>-60636.01</v>
      </c>
      <c r="J764" s="4"/>
    </row>
    <row r="765" spans="1:10" ht="15" customHeight="1">
      <c r="A765" s="1">
        <v>6</v>
      </c>
      <c r="B765" s="2" t="s">
        <v>1838</v>
      </c>
      <c r="C765" s="1" t="s">
        <v>1839</v>
      </c>
      <c r="D765" s="2" t="s">
        <v>1840</v>
      </c>
      <c r="E765" s="3">
        <v>0</v>
      </c>
      <c r="F765" s="4"/>
      <c r="G765" s="3">
        <v>11694.52</v>
      </c>
      <c r="H765" s="3">
        <v>0</v>
      </c>
      <c r="I765" s="3">
        <v>-11694.52</v>
      </c>
      <c r="J765" s="4"/>
    </row>
    <row r="766" spans="1:10" ht="15" customHeight="1">
      <c r="A766" s="1">
        <v>4</v>
      </c>
      <c r="B766" s="2" t="s">
        <v>1844</v>
      </c>
      <c r="C766" s="1" t="s">
        <v>1</v>
      </c>
      <c r="D766" s="2" t="s">
        <v>1845</v>
      </c>
      <c r="E766" s="3">
        <v>0</v>
      </c>
      <c r="F766" s="4"/>
      <c r="G766" s="3">
        <v>609988.93999999994</v>
      </c>
      <c r="H766" s="3">
        <v>25144.240000000002</v>
      </c>
      <c r="I766" s="3">
        <v>-584844.69999999995</v>
      </c>
      <c r="J766" s="4"/>
    </row>
    <row r="767" spans="1:10" ht="15" customHeight="1">
      <c r="A767" s="1">
        <v>6</v>
      </c>
      <c r="B767" s="2" t="s">
        <v>1849</v>
      </c>
      <c r="C767" s="1" t="s">
        <v>1850</v>
      </c>
      <c r="D767" s="2" t="s">
        <v>1851</v>
      </c>
      <c r="E767" s="3">
        <v>0</v>
      </c>
      <c r="F767" s="4"/>
      <c r="G767" s="3">
        <v>359.1</v>
      </c>
      <c r="H767" s="3">
        <v>0</v>
      </c>
      <c r="I767" s="3">
        <v>-359.1</v>
      </c>
      <c r="J767" s="4"/>
    </row>
    <row r="768" spans="1:10" ht="15" customHeight="1">
      <c r="A768" s="1">
        <v>6</v>
      </c>
      <c r="B768" s="2" t="s">
        <v>1852</v>
      </c>
      <c r="C768" s="1" t="s">
        <v>1853</v>
      </c>
      <c r="D768" s="2" t="s">
        <v>1854</v>
      </c>
      <c r="E768" s="3">
        <v>0</v>
      </c>
      <c r="F768" s="4"/>
      <c r="G768" s="3">
        <v>306878.98</v>
      </c>
      <c r="H768" s="3">
        <v>24937.79</v>
      </c>
      <c r="I768" s="3">
        <v>-281941.19</v>
      </c>
      <c r="J768" s="4"/>
    </row>
    <row r="769" spans="1:10" ht="15" customHeight="1">
      <c r="A769" s="1">
        <v>6</v>
      </c>
      <c r="B769" s="2" t="s">
        <v>1855</v>
      </c>
      <c r="C769" s="1" t="s">
        <v>1856</v>
      </c>
      <c r="D769" s="2" t="s">
        <v>1857</v>
      </c>
      <c r="E769" s="3">
        <v>0</v>
      </c>
      <c r="F769" s="4"/>
      <c r="G769" s="3">
        <v>141947.75</v>
      </c>
      <c r="H769" s="3">
        <v>0</v>
      </c>
      <c r="I769" s="3">
        <v>-141947.75</v>
      </c>
      <c r="J769" s="4"/>
    </row>
    <row r="770" spans="1:10" ht="15" customHeight="1">
      <c r="A770" s="1">
        <v>6</v>
      </c>
      <c r="B770" s="2" t="s">
        <v>1858</v>
      </c>
      <c r="C770" s="1" t="s">
        <v>1859</v>
      </c>
      <c r="D770" s="2" t="s">
        <v>1860</v>
      </c>
      <c r="E770" s="3">
        <v>0</v>
      </c>
      <c r="F770" s="4"/>
      <c r="G770" s="3">
        <v>680.9</v>
      </c>
      <c r="H770" s="3">
        <v>0</v>
      </c>
      <c r="I770" s="3">
        <v>-680.9</v>
      </c>
      <c r="J770" s="4"/>
    </row>
    <row r="771" spans="1:10" ht="15" customHeight="1">
      <c r="A771" s="1">
        <v>6</v>
      </c>
      <c r="B771" s="2" t="s">
        <v>1861</v>
      </c>
      <c r="C771" s="1" t="s">
        <v>1862</v>
      </c>
      <c r="D771" s="2" t="s">
        <v>1863</v>
      </c>
      <c r="E771" s="3">
        <v>0</v>
      </c>
      <c r="F771" s="4"/>
      <c r="G771" s="3">
        <v>31335.17</v>
      </c>
      <c r="H771" s="3">
        <v>22.45</v>
      </c>
      <c r="I771" s="3">
        <v>-31312.720000000001</v>
      </c>
      <c r="J771" s="4"/>
    </row>
    <row r="772" spans="1:10" ht="15" customHeight="1">
      <c r="A772" s="1">
        <v>6</v>
      </c>
      <c r="B772" s="2" t="s">
        <v>2407</v>
      </c>
      <c r="C772" s="1" t="s">
        <v>2408</v>
      </c>
      <c r="D772" s="2" t="s">
        <v>2409</v>
      </c>
      <c r="E772" s="3">
        <v>0</v>
      </c>
      <c r="F772" s="4"/>
      <c r="G772" s="3">
        <v>409.45</v>
      </c>
      <c r="H772" s="3">
        <v>0</v>
      </c>
      <c r="I772" s="3">
        <v>-409.45</v>
      </c>
      <c r="J772" s="4"/>
    </row>
    <row r="773" spans="1:10" ht="15" customHeight="1">
      <c r="A773" s="1">
        <v>6</v>
      </c>
      <c r="B773" s="2" t="s">
        <v>1864</v>
      </c>
      <c r="C773" s="1" t="s">
        <v>1865</v>
      </c>
      <c r="D773" s="2" t="s">
        <v>1866</v>
      </c>
      <c r="E773" s="3">
        <v>0</v>
      </c>
      <c r="F773" s="4"/>
      <c r="G773" s="3">
        <v>62092.61</v>
      </c>
      <c r="H773" s="3">
        <v>0</v>
      </c>
      <c r="I773" s="3">
        <v>-62092.61</v>
      </c>
      <c r="J773" s="4"/>
    </row>
    <row r="774" spans="1:10" ht="15" customHeight="1">
      <c r="A774" s="1">
        <v>6</v>
      </c>
      <c r="B774" s="2" t="s">
        <v>1867</v>
      </c>
      <c r="C774" s="1" t="s">
        <v>1868</v>
      </c>
      <c r="D774" s="2" t="s">
        <v>1869</v>
      </c>
      <c r="E774" s="3">
        <v>0</v>
      </c>
      <c r="F774" s="4"/>
      <c r="G774" s="3">
        <v>8024.36</v>
      </c>
      <c r="H774" s="3">
        <v>0</v>
      </c>
      <c r="I774" s="3">
        <v>-8024.36</v>
      </c>
      <c r="J774" s="4"/>
    </row>
    <row r="775" spans="1:10" ht="15" customHeight="1">
      <c r="A775" s="1">
        <v>6</v>
      </c>
      <c r="B775" s="2" t="s">
        <v>1870</v>
      </c>
      <c r="C775" s="1" t="s">
        <v>1871</v>
      </c>
      <c r="D775" s="2" t="s">
        <v>1872</v>
      </c>
      <c r="E775" s="3">
        <v>0</v>
      </c>
      <c r="F775" s="4"/>
      <c r="G775" s="3">
        <v>44468</v>
      </c>
      <c r="H775" s="3">
        <v>170</v>
      </c>
      <c r="I775" s="3">
        <v>-44298</v>
      </c>
      <c r="J775" s="4"/>
    </row>
    <row r="776" spans="1:10" ht="15" customHeight="1">
      <c r="A776" s="1">
        <v>6</v>
      </c>
      <c r="B776" s="2" t="s">
        <v>1873</v>
      </c>
      <c r="C776" s="1" t="s">
        <v>1874</v>
      </c>
      <c r="D776" s="2" t="s">
        <v>1875</v>
      </c>
      <c r="E776" s="3">
        <v>0</v>
      </c>
      <c r="F776" s="4"/>
      <c r="G776" s="3">
        <v>3949.04</v>
      </c>
      <c r="H776" s="3">
        <v>0</v>
      </c>
      <c r="I776" s="3">
        <v>-3949.04</v>
      </c>
      <c r="J776" s="4"/>
    </row>
    <row r="777" spans="1:10" ht="15" customHeight="1">
      <c r="A777" s="1">
        <v>6</v>
      </c>
      <c r="B777" s="2" t="s">
        <v>1876</v>
      </c>
      <c r="C777" s="1" t="s">
        <v>1877</v>
      </c>
      <c r="D777" s="2" t="s">
        <v>1878</v>
      </c>
      <c r="E777" s="3">
        <v>0</v>
      </c>
      <c r="F777" s="4"/>
      <c r="G777" s="3">
        <v>7654.28</v>
      </c>
      <c r="H777" s="3">
        <v>0</v>
      </c>
      <c r="I777" s="3">
        <v>-7654.28</v>
      </c>
      <c r="J777" s="4"/>
    </row>
    <row r="778" spans="1:10" ht="15" customHeight="1">
      <c r="A778" s="1">
        <v>6</v>
      </c>
      <c r="B778" s="2" t="s">
        <v>1879</v>
      </c>
      <c r="C778" s="1" t="s">
        <v>1880</v>
      </c>
      <c r="D778" s="2" t="s">
        <v>1881</v>
      </c>
      <c r="E778" s="3">
        <v>0</v>
      </c>
      <c r="F778" s="4"/>
      <c r="G778" s="3">
        <v>2175.3000000000002</v>
      </c>
      <c r="H778" s="3">
        <v>0</v>
      </c>
      <c r="I778" s="3">
        <v>-2175.3000000000002</v>
      </c>
      <c r="J778" s="4"/>
    </row>
    <row r="779" spans="1:10" ht="15" customHeight="1">
      <c r="A779" s="1">
        <v>4</v>
      </c>
      <c r="B779" s="2" t="s">
        <v>1882</v>
      </c>
      <c r="C779" s="1" t="s">
        <v>1</v>
      </c>
      <c r="D779" s="2" t="s">
        <v>1883</v>
      </c>
      <c r="E779" s="3">
        <v>0</v>
      </c>
      <c r="F779" s="4"/>
      <c r="G779" s="3">
        <v>284823.65999999997</v>
      </c>
      <c r="H779" s="3">
        <v>1139.3599999999999</v>
      </c>
      <c r="I779" s="3">
        <v>-283684.3</v>
      </c>
      <c r="J779" s="4"/>
    </row>
    <row r="780" spans="1:10" ht="15" customHeight="1">
      <c r="A780" s="1">
        <v>6</v>
      </c>
      <c r="B780" s="2" t="s">
        <v>2410</v>
      </c>
      <c r="C780" s="1" t="s">
        <v>2411</v>
      </c>
      <c r="D780" s="2" t="s">
        <v>2412</v>
      </c>
      <c r="E780" s="3">
        <v>0</v>
      </c>
      <c r="F780" s="4"/>
      <c r="G780" s="3">
        <v>144</v>
      </c>
      <c r="H780" s="3">
        <v>0</v>
      </c>
      <c r="I780" s="3">
        <v>-144</v>
      </c>
      <c r="J780" s="4"/>
    </row>
    <row r="781" spans="1:10" ht="15" customHeight="1">
      <c r="A781" s="1">
        <v>6</v>
      </c>
      <c r="B781" s="2" t="s">
        <v>1884</v>
      </c>
      <c r="C781" s="1" t="s">
        <v>1885</v>
      </c>
      <c r="D781" s="2" t="s">
        <v>1886</v>
      </c>
      <c r="E781" s="3">
        <v>0</v>
      </c>
      <c r="F781" s="4"/>
      <c r="G781" s="3">
        <v>25647.279999999999</v>
      </c>
      <c r="H781" s="3">
        <v>0</v>
      </c>
      <c r="I781" s="3">
        <v>-25647.279999999999</v>
      </c>
      <c r="J781" s="4"/>
    </row>
    <row r="782" spans="1:10" ht="15" customHeight="1">
      <c r="A782" s="1">
        <v>6</v>
      </c>
      <c r="B782" s="2" t="s">
        <v>1887</v>
      </c>
      <c r="C782" s="1" t="s">
        <v>1888</v>
      </c>
      <c r="D782" s="2" t="s">
        <v>1889</v>
      </c>
      <c r="E782" s="3">
        <v>0</v>
      </c>
      <c r="F782" s="4"/>
      <c r="G782" s="3">
        <v>153738.06</v>
      </c>
      <c r="H782" s="3">
        <v>0</v>
      </c>
      <c r="I782" s="3">
        <v>-153738.06</v>
      </c>
      <c r="J782" s="4"/>
    </row>
    <row r="783" spans="1:10" ht="15" customHeight="1">
      <c r="A783" s="1">
        <v>6</v>
      </c>
      <c r="B783" s="2" t="s">
        <v>1890</v>
      </c>
      <c r="C783" s="1" t="s">
        <v>1891</v>
      </c>
      <c r="D783" s="2" t="s">
        <v>1892</v>
      </c>
      <c r="E783" s="3">
        <v>0</v>
      </c>
      <c r="F783" s="4"/>
      <c r="G783" s="3">
        <v>75285.320000000007</v>
      </c>
      <c r="H783" s="3">
        <v>1139.3599999999999</v>
      </c>
      <c r="I783" s="3">
        <v>-74145.960000000006</v>
      </c>
      <c r="J783" s="4"/>
    </row>
    <row r="784" spans="1:10" ht="15" customHeight="1">
      <c r="A784" s="1">
        <v>6</v>
      </c>
      <c r="B784" s="2" t="s">
        <v>1893</v>
      </c>
      <c r="C784" s="1" t="s">
        <v>1894</v>
      </c>
      <c r="D784" s="2" t="s">
        <v>1895</v>
      </c>
      <c r="E784" s="3">
        <v>0</v>
      </c>
      <c r="F784" s="4"/>
      <c r="G784" s="3">
        <v>30009</v>
      </c>
      <c r="H784" s="3">
        <v>0</v>
      </c>
      <c r="I784" s="3">
        <v>-30009</v>
      </c>
      <c r="J784" s="4"/>
    </row>
    <row r="785" spans="1:10" ht="15" customHeight="1">
      <c r="A785" s="1">
        <v>4</v>
      </c>
      <c r="B785" s="2" t="s">
        <v>1896</v>
      </c>
      <c r="C785" s="1" t="s">
        <v>1</v>
      </c>
      <c r="D785" s="2" t="s">
        <v>1897</v>
      </c>
      <c r="E785" s="3">
        <v>0</v>
      </c>
      <c r="F785" s="4"/>
      <c r="G785" s="3">
        <v>517907.84</v>
      </c>
      <c r="H785" s="3">
        <v>0</v>
      </c>
      <c r="I785" s="3">
        <v>-517907.84</v>
      </c>
      <c r="J785" s="4"/>
    </row>
    <row r="786" spans="1:10" ht="15" customHeight="1">
      <c r="A786" s="1">
        <v>6</v>
      </c>
      <c r="B786" s="2" t="s">
        <v>1898</v>
      </c>
      <c r="C786" s="1" t="s">
        <v>1899</v>
      </c>
      <c r="D786" s="2" t="s">
        <v>1900</v>
      </c>
      <c r="E786" s="3">
        <v>0</v>
      </c>
      <c r="F786" s="4"/>
      <c r="G786" s="3">
        <v>517907.84</v>
      </c>
      <c r="H786" s="3">
        <v>0</v>
      </c>
      <c r="I786" s="3">
        <v>-517907.84</v>
      </c>
      <c r="J786" s="4"/>
    </row>
    <row r="787" spans="1:10" ht="15" customHeight="1">
      <c r="A787" s="1">
        <v>4</v>
      </c>
      <c r="B787" s="2" t="s">
        <v>1901</v>
      </c>
      <c r="C787" s="1" t="s">
        <v>1</v>
      </c>
      <c r="D787" s="2" t="s">
        <v>1902</v>
      </c>
      <c r="E787" s="3">
        <v>0</v>
      </c>
      <c r="F787" s="4"/>
      <c r="G787" s="3">
        <v>285674.98</v>
      </c>
      <c r="H787" s="3">
        <v>0</v>
      </c>
      <c r="I787" s="3">
        <v>-285674.98</v>
      </c>
      <c r="J787" s="4"/>
    </row>
    <row r="788" spans="1:10" ht="15" customHeight="1">
      <c r="A788" s="1">
        <v>6</v>
      </c>
      <c r="B788" s="2" t="s">
        <v>1903</v>
      </c>
      <c r="C788" s="1" t="s">
        <v>1904</v>
      </c>
      <c r="D788" s="2" t="s">
        <v>1177</v>
      </c>
      <c r="E788" s="3">
        <v>0</v>
      </c>
      <c r="F788" s="4"/>
      <c r="G788" s="3">
        <v>5890.02</v>
      </c>
      <c r="H788" s="3">
        <v>0</v>
      </c>
      <c r="I788" s="3">
        <v>-5890.02</v>
      </c>
      <c r="J788" s="4"/>
    </row>
    <row r="789" spans="1:10" ht="15" customHeight="1">
      <c r="A789" s="1">
        <v>6</v>
      </c>
      <c r="B789" s="2" t="s">
        <v>1908</v>
      </c>
      <c r="C789" s="1" t="s">
        <v>1909</v>
      </c>
      <c r="D789" s="2" t="s">
        <v>1910</v>
      </c>
      <c r="E789" s="3">
        <v>0</v>
      </c>
      <c r="F789" s="4"/>
      <c r="G789" s="3">
        <v>22379.54</v>
      </c>
      <c r="H789" s="3">
        <v>0</v>
      </c>
      <c r="I789" s="3">
        <v>-22379.54</v>
      </c>
      <c r="J789" s="4"/>
    </row>
    <row r="790" spans="1:10" ht="15" customHeight="1">
      <c r="A790" s="1">
        <v>6</v>
      </c>
      <c r="B790" s="2" t="s">
        <v>1911</v>
      </c>
      <c r="C790" s="1" t="s">
        <v>1912</v>
      </c>
      <c r="D790" s="2" t="s">
        <v>1913</v>
      </c>
      <c r="E790" s="3">
        <v>0</v>
      </c>
      <c r="F790" s="4"/>
      <c r="G790" s="3">
        <v>115504.74</v>
      </c>
      <c r="H790" s="3">
        <v>0</v>
      </c>
      <c r="I790" s="3">
        <v>-115504.74</v>
      </c>
      <c r="J790" s="4"/>
    </row>
    <row r="791" spans="1:10" ht="15" customHeight="1">
      <c r="A791" s="1">
        <v>6</v>
      </c>
      <c r="B791" s="2" t="s">
        <v>1917</v>
      </c>
      <c r="C791" s="1" t="s">
        <v>1918</v>
      </c>
      <c r="D791" s="2" t="s">
        <v>1919</v>
      </c>
      <c r="E791" s="3">
        <v>0</v>
      </c>
      <c r="F791" s="4"/>
      <c r="G791" s="3">
        <v>12651.97</v>
      </c>
      <c r="H791" s="3">
        <v>0</v>
      </c>
      <c r="I791" s="3">
        <v>-12651.97</v>
      </c>
      <c r="J791" s="4"/>
    </row>
    <row r="792" spans="1:10" ht="15" customHeight="1">
      <c r="A792" s="1">
        <v>6</v>
      </c>
      <c r="B792" s="2" t="s">
        <v>1920</v>
      </c>
      <c r="C792" s="1" t="s">
        <v>1921</v>
      </c>
      <c r="D792" s="2" t="s">
        <v>1922</v>
      </c>
      <c r="E792" s="3">
        <v>0</v>
      </c>
      <c r="F792" s="4"/>
      <c r="G792" s="3">
        <v>20149.98</v>
      </c>
      <c r="H792" s="3">
        <v>0</v>
      </c>
      <c r="I792" s="3">
        <v>-20149.98</v>
      </c>
      <c r="J792" s="4"/>
    </row>
    <row r="793" spans="1:10" ht="15" customHeight="1">
      <c r="A793" s="1">
        <v>6</v>
      </c>
      <c r="B793" s="2" t="s">
        <v>2413</v>
      </c>
      <c r="C793" s="1" t="s">
        <v>2414</v>
      </c>
      <c r="D793" s="2" t="s">
        <v>2415</v>
      </c>
      <c r="E793" s="3">
        <v>0</v>
      </c>
      <c r="F793" s="4"/>
      <c r="G793" s="3">
        <v>1323.54</v>
      </c>
      <c r="H793" s="3">
        <v>0</v>
      </c>
      <c r="I793" s="3">
        <v>-1323.54</v>
      </c>
      <c r="J793" s="4"/>
    </row>
    <row r="794" spans="1:10" ht="15" customHeight="1">
      <c r="A794" s="1">
        <v>6</v>
      </c>
      <c r="B794" s="2" t="s">
        <v>2416</v>
      </c>
      <c r="C794" s="1" t="s">
        <v>2417</v>
      </c>
      <c r="D794" s="2" t="s">
        <v>2418</v>
      </c>
      <c r="E794" s="3">
        <v>0</v>
      </c>
      <c r="F794" s="4"/>
      <c r="G794" s="3">
        <v>7597.09</v>
      </c>
      <c r="H794" s="3">
        <v>0</v>
      </c>
      <c r="I794" s="3">
        <v>-7597.09</v>
      </c>
      <c r="J794" s="4"/>
    </row>
    <row r="795" spans="1:10" ht="15" customHeight="1">
      <c r="A795" s="1">
        <v>6</v>
      </c>
      <c r="B795" s="2" t="s">
        <v>2419</v>
      </c>
      <c r="C795" s="1" t="s">
        <v>2420</v>
      </c>
      <c r="D795" s="2" t="s">
        <v>2421</v>
      </c>
      <c r="E795" s="3">
        <v>0</v>
      </c>
      <c r="F795" s="4"/>
      <c r="G795" s="3">
        <v>22772.32</v>
      </c>
      <c r="H795" s="3">
        <v>0</v>
      </c>
      <c r="I795" s="3">
        <v>-22772.32</v>
      </c>
      <c r="J795" s="4"/>
    </row>
    <row r="796" spans="1:10" ht="15" customHeight="1">
      <c r="A796" s="1">
        <v>6</v>
      </c>
      <c r="B796" s="2" t="s">
        <v>1923</v>
      </c>
      <c r="C796" s="1" t="s">
        <v>1924</v>
      </c>
      <c r="D796" s="2" t="s">
        <v>1925</v>
      </c>
      <c r="E796" s="3">
        <v>0</v>
      </c>
      <c r="F796" s="4"/>
      <c r="G796" s="3">
        <v>77405.78</v>
      </c>
      <c r="H796" s="3">
        <v>0</v>
      </c>
      <c r="I796" s="3">
        <v>-77405.78</v>
      </c>
      <c r="J796" s="4"/>
    </row>
    <row r="797" spans="1:10" ht="15" customHeight="1">
      <c r="A797" s="1">
        <v>4</v>
      </c>
      <c r="B797" s="2" t="s">
        <v>1926</v>
      </c>
      <c r="C797" s="1" t="s">
        <v>1</v>
      </c>
      <c r="D797" s="2" t="s">
        <v>1927</v>
      </c>
      <c r="E797" s="3">
        <v>0</v>
      </c>
      <c r="F797" s="4"/>
      <c r="G797" s="3">
        <v>334649.34999999998</v>
      </c>
      <c r="H797" s="3">
        <v>0</v>
      </c>
      <c r="I797" s="3">
        <v>-334649.34999999998</v>
      </c>
      <c r="J797" s="4"/>
    </row>
    <row r="798" spans="1:10" ht="15" customHeight="1">
      <c r="A798" s="1">
        <v>6</v>
      </c>
      <c r="B798" s="2" t="s">
        <v>1928</v>
      </c>
      <c r="C798" s="1" t="s">
        <v>1929</v>
      </c>
      <c r="D798" s="2" t="s">
        <v>1930</v>
      </c>
      <c r="E798" s="3">
        <v>0</v>
      </c>
      <c r="F798" s="4"/>
      <c r="G798" s="3">
        <v>874.99</v>
      </c>
      <c r="H798" s="3">
        <v>0</v>
      </c>
      <c r="I798" s="3">
        <v>-874.99</v>
      </c>
      <c r="J798" s="4"/>
    </row>
    <row r="799" spans="1:10" ht="15" customHeight="1">
      <c r="A799" s="1">
        <v>6</v>
      </c>
      <c r="B799" s="2" t="s">
        <v>1931</v>
      </c>
      <c r="C799" s="1" t="s">
        <v>1932</v>
      </c>
      <c r="D799" s="2" t="s">
        <v>1933</v>
      </c>
      <c r="E799" s="3">
        <v>0</v>
      </c>
      <c r="F799" s="4"/>
      <c r="G799" s="3">
        <v>10186</v>
      </c>
      <c r="H799" s="3">
        <v>0</v>
      </c>
      <c r="I799" s="3">
        <v>-10186</v>
      </c>
      <c r="J799" s="4"/>
    </row>
    <row r="800" spans="1:10" ht="15" customHeight="1">
      <c r="A800" s="1">
        <v>6</v>
      </c>
      <c r="B800" s="2" t="s">
        <v>1934</v>
      </c>
      <c r="C800" s="1" t="s">
        <v>1935</v>
      </c>
      <c r="D800" s="2" t="s">
        <v>1936</v>
      </c>
      <c r="E800" s="3">
        <v>0</v>
      </c>
      <c r="F800" s="4"/>
      <c r="G800" s="3">
        <v>21359.21</v>
      </c>
      <c r="H800" s="3">
        <v>0</v>
      </c>
      <c r="I800" s="3">
        <v>-21359.21</v>
      </c>
      <c r="J800" s="4"/>
    </row>
    <row r="801" spans="1:10" ht="15" customHeight="1">
      <c r="A801" s="1">
        <v>6</v>
      </c>
      <c r="B801" s="2" t="s">
        <v>1937</v>
      </c>
      <c r="C801" s="1" t="s">
        <v>1938</v>
      </c>
      <c r="D801" s="2" t="s">
        <v>1939</v>
      </c>
      <c r="E801" s="3">
        <v>0</v>
      </c>
      <c r="F801" s="4"/>
      <c r="G801" s="3">
        <v>44367.65</v>
      </c>
      <c r="H801" s="3">
        <v>0</v>
      </c>
      <c r="I801" s="3">
        <v>-44367.65</v>
      </c>
      <c r="J801" s="4"/>
    </row>
    <row r="802" spans="1:10" ht="15" customHeight="1">
      <c r="A802" s="1">
        <v>6</v>
      </c>
      <c r="B802" s="2" t="s">
        <v>1940</v>
      </c>
      <c r="C802" s="1" t="s">
        <v>1941</v>
      </c>
      <c r="D802" s="2" t="s">
        <v>1942</v>
      </c>
      <c r="E802" s="3">
        <v>0</v>
      </c>
      <c r="F802" s="4"/>
      <c r="G802" s="3">
        <v>257861.5</v>
      </c>
      <c r="H802" s="3">
        <v>0</v>
      </c>
      <c r="I802" s="3">
        <v>-257861.5</v>
      </c>
      <c r="J802" s="4"/>
    </row>
    <row r="803" spans="1:10" ht="15" customHeight="1">
      <c r="A803" s="1">
        <v>4</v>
      </c>
      <c r="B803" s="2" t="s">
        <v>1943</v>
      </c>
      <c r="C803" s="1" t="s">
        <v>1</v>
      </c>
      <c r="D803" s="2" t="s">
        <v>1944</v>
      </c>
      <c r="E803" s="3">
        <v>0</v>
      </c>
      <c r="F803" s="4"/>
      <c r="G803" s="3">
        <v>35798.26</v>
      </c>
      <c r="H803" s="3">
        <v>0</v>
      </c>
      <c r="I803" s="3">
        <v>-35798.26</v>
      </c>
      <c r="J803" s="4"/>
    </row>
    <row r="804" spans="1:10" ht="15" customHeight="1">
      <c r="A804" s="1">
        <v>6</v>
      </c>
      <c r="B804" s="2" t="s">
        <v>1945</v>
      </c>
      <c r="C804" s="1" t="s">
        <v>1946</v>
      </c>
      <c r="D804" s="2" t="s">
        <v>1947</v>
      </c>
      <c r="E804" s="3">
        <v>0</v>
      </c>
      <c r="F804" s="4"/>
      <c r="G804" s="3">
        <v>9453.0400000000009</v>
      </c>
      <c r="H804" s="3">
        <v>0</v>
      </c>
      <c r="I804" s="3">
        <v>-9453.0400000000009</v>
      </c>
      <c r="J804" s="4"/>
    </row>
    <row r="805" spans="1:10" ht="15" customHeight="1">
      <c r="A805" s="1">
        <v>6</v>
      </c>
      <c r="B805" s="2" t="s">
        <v>1948</v>
      </c>
      <c r="C805" s="1" t="s">
        <v>1949</v>
      </c>
      <c r="D805" s="2" t="s">
        <v>1950</v>
      </c>
      <c r="E805" s="3">
        <v>0</v>
      </c>
      <c r="F805" s="4"/>
      <c r="G805" s="3">
        <v>364.43</v>
      </c>
      <c r="H805" s="3">
        <v>0</v>
      </c>
      <c r="I805" s="3">
        <v>-364.43</v>
      </c>
      <c r="J805" s="4"/>
    </row>
    <row r="806" spans="1:10" ht="15" customHeight="1">
      <c r="A806" s="1">
        <v>6</v>
      </c>
      <c r="B806" s="2" t="s">
        <v>1951</v>
      </c>
      <c r="C806" s="1" t="s">
        <v>1952</v>
      </c>
      <c r="D806" s="2" t="s">
        <v>1953</v>
      </c>
      <c r="E806" s="3">
        <v>0</v>
      </c>
      <c r="F806" s="4"/>
      <c r="G806" s="3">
        <v>8615.67</v>
      </c>
      <c r="H806" s="3">
        <v>0</v>
      </c>
      <c r="I806" s="3">
        <v>-8615.67</v>
      </c>
      <c r="J806" s="4"/>
    </row>
    <row r="807" spans="1:10" ht="15" customHeight="1">
      <c r="A807" s="1">
        <v>6</v>
      </c>
      <c r="B807" s="2" t="s">
        <v>1954</v>
      </c>
      <c r="C807" s="1" t="s">
        <v>1955</v>
      </c>
      <c r="D807" s="2" t="s">
        <v>1956</v>
      </c>
      <c r="E807" s="3">
        <v>0</v>
      </c>
      <c r="F807" s="4"/>
      <c r="G807" s="3">
        <v>2349.12</v>
      </c>
      <c r="H807" s="3">
        <v>0</v>
      </c>
      <c r="I807" s="3">
        <v>-2349.12</v>
      </c>
      <c r="J807" s="4"/>
    </row>
    <row r="808" spans="1:10" ht="15" customHeight="1">
      <c r="A808" s="1">
        <v>6</v>
      </c>
      <c r="B808" s="2" t="s">
        <v>1957</v>
      </c>
      <c r="C808" s="1" t="s">
        <v>1958</v>
      </c>
      <c r="D808" s="2" t="s">
        <v>1959</v>
      </c>
      <c r="E808" s="3">
        <v>0</v>
      </c>
      <c r="F808" s="4"/>
      <c r="G808" s="3">
        <v>7569.64</v>
      </c>
      <c r="H808" s="3">
        <v>0</v>
      </c>
      <c r="I808" s="3">
        <v>-7569.64</v>
      </c>
      <c r="J808" s="4"/>
    </row>
    <row r="809" spans="1:10" ht="15" customHeight="1">
      <c r="A809" s="1">
        <v>6</v>
      </c>
      <c r="B809" s="2" t="s">
        <v>1960</v>
      </c>
      <c r="C809" s="1" t="s">
        <v>1961</v>
      </c>
      <c r="D809" s="2" t="s">
        <v>1962</v>
      </c>
      <c r="E809" s="3">
        <v>0</v>
      </c>
      <c r="F809" s="4"/>
      <c r="G809" s="3">
        <v>7446.36</v>
      </c>
      <c r="H809" s="3">
        <v>0</v>
      </c>
      <c r="I809" s="3">
        <v>-7446.36</v>
      </c>
      <c r="J809" s="4"/>
    </row>
    <row r="810" spans="1:10" ht="15" customHeight="1">
      <c r="A810" s="1">
        <v>4</v>
      </c>
      <c r="B810" s="2" t="s">
        <v>1963</v>
      </c>
      <c r="C810" s="1" t="s">
        <v>1</v>
      </c>
      <c r="D810" s="2" t="s">
        <v>1964</v>
      </c>
      <c r="E810" s="3">
        <v>0</v>
      </c>
      <c r="F810" s="4"/>
      <c r="G810" s="3">
        <v>31485.69</v>
      </c>
      <c r="H810" s="3">
        <v>0</v>
      </c>
      <c r="I810" s="3">
        <v>-31485.69</v>
      </c>
      <c r="J810" s="4"/>
    </row>
    <row r="811" spans="1:10" ht="15" customHeight="1">
      <c r="A811" s="1">
        <v>6</v>
      </c>
      <c r="B811" s="2" t="s">
        <v>1965</v>
      </c>
      <c r="C811" s="1" t="s">
        <v>1966</v>
      </c>
      <c r="D811" s="2" t="s">
        <v>1967</v>
      </c>
      <c r="E811" s="3">
        <v>0</v>
      </c>
      <c r="F811" s="4"/>
      <c r="G811" s="3">
        <v>31485.69</v>
      </c>
      <c r="H811" s="3">
        <v>0</v>
      </c>
      <c r="I811" s="3">
        <v>-31485.69</v>
      </c>
      <c r="J811" s="4"/>
    </row>
    <row r="812" spans="1:10" ht="15" customHeight="1">
      <c r="A812" s="1">
        <v>4</v>
      </c>
      <c r="B812" s="2" t="s">
        <v>1968</v>
      </c>
      <c r="C812" s="1" t="s">
        <v>1</v>
      </c>
      <c r="D812" s="2" t="s">
        <v>1969</v>
      </c>
      <c r="E812" s="3">
        <v>0</v>
      </c>
      <c r="F812" s="4"/>
      <c r="G812" s="3">
        <v>1013449.99</v>
      </c>
      <c r="H812" s="3">
        <v>13086.05</v>
      </c>
      <c r="I812" s="3">
        <v>-1000363.94</v>
      </c>
      <c r="J812" s="4"/>
    </row>
    <row r="813" spans="1:10" ht="15" customHeight="1">
      <c r="A813" s="1">
        <v>6</v>
      </c>
      <c r="B813" s="2" t="s">
        <v>1970</v>
      </c>
      <c r="C813" s="1" t="s">
        <v>1971</v>
      </c>
      <c r="D813" s="2" t="s">
        <v>1972</v>
      </c>
      <c r="E813" s="3">
        <v>0</v>
      </c>
      <c r="F813" s="4"/>
      <c r="G813" s="3">
        <v>1046.4000000000001</v>
      </c>
      <c r="H813" s="3">
        <v>0</v>
      </c>
      <c r="I813" s="3">
        <v>-1046.4000000000001</v>
      </c>
      <c r="J813" s="4"/>
    </row>
    <row r="814" spans="1:10" ht="15" customHeight="1">
      <c r="A814" s="1">
        <v>6</v>
      </c>
      <c r="B814" s="2" t="s">
        <v>1973</v>
      </c>
      <c r="C814" s="1" t="s">
        <v>1974</v>
      </c>
      <c r="D814" s="2" t="s">
        <v>1975</v>
      </c>
      <c r="E814" s="3">
        <v>0</v>
      </c>
      <c r="F814" s="4"/>
      <c r="G814" s="3">
        <v>13681.85</v>
      </c>
      <c r="H814" s="3">
        <v>0</v>
      </c>
      <c r="I814" s="3">
        <v>-13681.85</v>
      </c>
      <c r="J814" s="4"/>
    </row>
    <row r="815" spans="1:10" ht="15" customHeight="1">
      <c r="A815" s="1">
        <v>6</v>
      </c>
      <c r="B815" s="2" t="s">
        <v>1976</v>
      </c>
      <c r="C815" s="1" t="s">
        <v>1977</v>
      </c>
      <c r="D815" s="2" t="s">
        <v>334</v>
      </c>
      <c r="E815" s="3">
        <v>0</v>
      </c>
      <c r="F815" s="4"/>
      <c r="G815" s="3">
        <v>10900.86</v>
      </c>
      <c r="H815" s="3">
        <v>0</v>
      </c>
      <c r="I815" s="3">
        <v>-10900.86</v>
      </c>
      <c r="J815" s="4"/>
    </row>
    <row r="816" spans="1:10" ht="15" customHeight="1">
      <c r="A816" s="1">
        <v>6</v>
      </c>
      <c r="B816" s="2" t="s">
        <v>1978</v>
      </c>
      <c r="C816" s="1" t="s">
        <v>1979</v>
      </c>
      <c r="D816" s="2" t="s">
        <v>1980</v>
      </c>
      <c r="E816" s="3">
        <v>0</v>
      </c>
      <c r="F816" s="4"/>
      <c r="G816" s="3">
        <v>204749.92</v>
      </c>
      <c r="H816" s="3">
        <v>0</v>
      </c>
      <c r="I816" s="3">
        <v>-204749.92</v>
      </c>
      <c r="J816" s="4"/>
    </row>
    <row r="817" spans="1:10" ht="15" customHeight="1">
      <c r="A817" s="1">
        <v>6</v>
      </c>
      <c r="B817" s="2" t="s">
        <v>1981</v>
      </c>
      <c r="C817" s="1" t="s">
        <v>1982</v>
      </c>
      <c r="D817" s="2" t="s">
        <v>1983</v>
      </c>
      <c r="E817" s="3">
        <v>0</v>
      </c>
      <c r="F817" s="4"/>
      <c r="G817" s="3">
        <v>30357.09</v>
      </c>
      <c r="H817" s="3">
        <v>0</v>
      </c>
      <c r="I817" s="3">
        <v>-30357.09</v>
      </c>
      <c r="J817" s="4"/>
    </row>
    <row r="818" spans="1:10" ht="15" customHeight="1">
      <c r="A818" s="1">
        <v>6</v>
      </c>
      <c r="B818" s="2" t="s">
        <v>1984</v>
      </c>
      <c r="C818" s="1" t="s">
        <v>1985</v>
      </c>
      <c r="D818" s="2" t="s">
        <v>1986</v>
      </c>
      <c r="E818" s="3">
        <v>0</v>
      </c>
      <c r="F818" s="4"/>
      <c r="G818" s="3">
        <v>44665.88</v>
      </c>
      <c r="H818" s="3">
        <v>0</v>
      </c>
      <c r="I818" s="3">
        <v>-44665.88</v>
      </c>
      <c r="J818" s="4"/>
    </row>
    <row r="819" spans="1:10" ht="15" customHeight="1">
      <c r="A819" s="1">
        <v>6</v>
      </c>
      <c r="B819" s="2" t="s">
        <v>1987</v>
      </c>
      <c r="C819" s="1" t="s">
        <v>1988</v>
      </c>
      <c r="D819" s="2" t="s">
        <v>1989</v>
      </c>
      <c r="E819" s="3">
        <v>0</v>
      </c>
      <c r="F819" s="4"/>
      <c r="G819" s="3">
        <v>80754.91</v>
      </c>
      <c r="H819" s="3">
        <v>53</v>
      </c>
      <c r="I819" s="3">
        <v>-80701.91</v>
      </c>
      <c r="J819" s="4"/>
    </row>
    <row r="820" spans="1:10" ht="15" customHeight="1">
      <c r="A820" s="1">
        <v>6</v>
      </c>
      <c r="B820" s="2" t="s">
        <v>1993</v>
      </c>
      <c r="C820" s="1" t="s">
        <v>1994</v>
      </c>
      <c r="D820" s="2" t="s">
        <v>1995</v>
      </c>
      <c r="E820" s="3">
        <v>0</v>
      </c>
      <c r="F820" s="4"/>
      <c r="G820" s="3">
        <v>942.31</v>
      </c>
      <c r="H820" s="3">
        <v>124.29</v>
      </c>
      <c r="I820" s="3">
        <v>-818.02</v>
      </c>
      <c r="J820" s="4"/>
    </row>
    <row r="821" spans="1:10" ht="15" customHeight="1">
      <c r="A821" s="1">
        <v>6</v>
      </c>
      <c r="B821" s="2" t="s">
        <v>1996</v>
      </c>
      <c r="C821" s="1" t="s">
        <v>1997</v>
      </c>
      <c r="D821" s="2" t="s">
        <v>1998</v>
      </c>
      <c r="E821" s="3">
        <v>0</v>
      </c>
      <c r="F821" s="4"/>
      <c r="G821" s="3">
        <v>313.77</v>
      </c>
      <c r="H821" s="3">
        <v>0</v>
      </c>
      <c r="I821" s="3">
        <v>-313.77</v>
      </c>
      <c r="J821" s="4"/>
    </row>
    <row r="822" spans="1:10" ht="15" customHeight="1">
      <c r="A822" s="1">
        <v>6</v>
      </c>
      <c r="B822" s="2" t="s">
        <v>2002</v>
      </c>
      <c r="C822" s="1" t="s">
        <v>2003</v>
      </c>
      <c r="D822" s="2" t="s">
        <v>2004</v>
      </c>
      <c r="E822" s="3">
        <v>0</v>
      </c>
      <c r="F822" s="4"/>
      <c r="G822" s="3">
        <v>26183.66</v>
      </c>
      <c r="H822" s="3">
        <v>0</v>
      </c>
      <c r="I822" s="3">
        <v>-26183.66</v>
      </c>
      <c r="J822" s="4"/>
    </row>
    <row r="823" spans="1:10" ht="15" customHeight="1">
      <c r="A823" s="1">
        <v>6</v>
      </c>
      <c r="B823" s="2" t="s">
        <v>2005</v>
      </c>
      <c r="C823" s="1" t="s">
        <v>2006</v>
      </c>
      <c r="D823" s="2" t="s">
        <v>2007</v>
      </c>
      <c r="E823" s="3">
        <v>0</v>
      </c>
      <c r="F823" s="4"/>
      <c r="G823" s="3">
        <v>3816.07</v>
      </c>
      <c r="H823" s="3">
        <v>0</v>
      </c>
      <c r="I823" s="3">
        <v>-3816.07</v>
      </c>
      <c r="J823" s="4"/>
    </row>
    <row r="824" spans="1:10" ht="15" customHeight="1">
      <c r="A824" s="1">
        <v>6</v>
      </c>
      <c r="B824" s="2" t="s">
        <v>2008</v>
      </c>
      <c r="C824" s="1" t="s">
        <v>2009</v>
      </c>
      <c r="D824" s="2" t="s">
        <v>2010</v>
      </c>
      <c r="E824" s="3">
        <v>0</v>
      </c>
      <c r="F824" s="4"/>
      <c r="G824" s="3">
        <v>281035.69</v>
      </c>
      <c r="H824" s="3">
        <v>2983.76</v>
      </c>
      <c r="I824" s="3">
        <v>-278051.93</v>
      </c>
      <c r="J824" s="4"/>
    </row>
    <row r="825" spans="1:10" ht="15" customHeight="1">
      <c r="A825" s="1">
        <v>6</v>
      </c>
      <c r="B825" s="2" t="s">
        <v>2011</v>
      </c>
      <c r="C825" s="1" t="s">
        <v>2012</v>
      </c>
      <c r="D825" s="2" t="s">
        <v>2013</v>
      </c>
      <c r="E825" s="3">
        <v>0</v>
      </c>
      <c r="F825" s="4"/>
      <c r="G825" s="3">
        <v>117.19</v>
      </c>
      <c r="H825" s="3">
        <v>0</v>
      </c>
      <c r="I825" s="3">
        <v>-117.19</v>
      </c>
      <c r="J825" s="4"/>
    </row>
    <row r="826" spans="1:10" ht="15" customHeight="1">
      <c r="A826" s="1">
        <v>6</v>
      </c>
      <c r="B826" s="2" t="s">
        <v>2014</v>
      </c>
      <c r="C826" s="1" t="s">
        <v>2015</v>
      </c>
      <c r="D826" s="2" t="s">
        <v>2016</v>
      </c>
      <c r="E826" s="3">
        <v>0</v>
      </c>
      <c r="F826" s="4"/>
      <c r="G826" s="3">
        <v>45463.86</v>
      </c>
      <c r="H826" s="3">
        <v>0</v>
      </c>
      <c r="I826" s="3">
        <v>-45463.86</v>
      </c>
      <c r="J826" s="4"/>
    </row>
    <row r="827" spans="1:10" ht="15" customHeight="1">
      <c r="A827" s="1">
        <v>6</v>
      </c>
      <c r="B827" s="2" t="s">
        <v>2017</v>
      </c>
      <c r="C827" s="1" t="s">
        <v>2018</v>
      </c>
      <c r="D827" s="2" t="s">
        <v>2019</v>
      </c>
      <c r="E827" s="3">
        <v>0</v>
      </c>
      <c r="F827" s="4"/>
      <c r="G827" s="3">
        <v>269420.53000000003</v>
      </c>
      <c r="H827" s="3">
        <v>9925</v>
      </c>
      <c r="I827" s="3">
        <v>-259495.53</v>
      </c>
      <c r="J827" s="4"/>
    </row>
    <row r="828" spans="1:10" ht="15" customHeight="1">
      <c r="A828" s="1">
        <v>3</v>
      </c>
      <c r="B828" s="2" t="s">
        <v>2020</v>
      </c>
      <c r="C828" s="1" t="s">
        <v>1</v>
      </c>
      <c r="D828" s="2" t="s">
        <v>2021</v>
      </c>
      <c r="E828" s="3">
        <v>0</v>
      </c>
      <c r="F828" s="4"/>
      <c r="G828" s="3">
        <v>47346427.899999999</v>
      </c>
      <c r="H828" s="3">
        <v>43194767.460000001</v>
      </c>
      <c r="I828" s="3">
        <v>-4151660.44</v>
      </c>
      <c r="J828" s="4"/>
    </row>
    <row r="829" spans="1:10" ht="15" customHeight="1">
      <c r="A829" s="1">
        <v>4</v>
      </c>
      <c r="B829" s="2" t="s">
        <v>2022</v>
      </c>
      <c r="C829" s="1" t="s">
        <v>1</v>
      </c>
      <c r="D829" s="2" t="s">
        <v>2023</v>
      </c>
      <c r="E829" s="3">
        <v>0</v>
      </c>
      <c r="F829" s="4"/>
      <c r="G829" s="3">
        <v>197459.4</v>
      </c>
      <c r="H829" s="3">
        <v>152.6</v>
      </c>
      <c r="I829" s="3">
        <v>-197306.8</v>
      </c>
      <c r="J829" s="4"/>
    </row>
    <row r="830" spans="1:10" ht="15" customHeight="1">
      <c r="A830" s="1">
        <v>6</v>
      </c>
      <c r="B830" s="2" t="s">
        <v>2024</v>
      </c>
      <c r="C830" s="1" t="s">
        <v>2025</v>
      </c>
      <c r="D830" s="2" t="s">
        <v>2026</v>
      </c>
      <c r="E830" s="3">
        <v>0</v>
      </c>
      <c r="F830" s="4"/>
      <c r="G830" s="3">
        <v>197459.4</v>
      </c>
      <c r="H830" s="3">
        <v>152.6</v>
      </c>
      <c r="I830" s="3">
        <v>-197306.8</v>
      </c>
      <c r="J830" s="4"/>
    </row>
    <row r="831" spans="1:10" ht="15" customHeight="1">
      <c r="A831" s="1">
        <v>4</v>
      </c>
      <c r="B831" s="2" t="s">
        <v>2027</v>
      </c>
      <c r="C831" s="1" t="s">
        <v>1</v>
      </c>
      <c r="D831" s="2" t="s">
        <v>2028</v>
      </c>
      <c r="E831" s="3">
        <v>0</v>
      </c>
      <c r="F831" s="4"/>
      <c r="G831" s="3">
        <v>46814613.909999996</v>
      </c>
      <c r="H831" s="3">
        <v>42906337.020000003</v>
      </c>
      <c r="I831" s="3">
        <v>-3908276.89</v>
      </c>
      <c r="J831" s="4"/>
    </row>
    <row r="832" spans="1:10" ht="15" customHeight="1">
      <c r="A832" s="1">
        <v>5</v>
      </c>
      <c r="B832" s="2" t="s">
        <v>2029</v>
      </c>
      <c r="C832" s="1" t="s">
        <v>1</v>
      </c>
      <c r="D832" s="2" t="s">
        <v>2030</v>
      </c>
      <c r="E832" s="3">
        <v>0</v>
      </c>
      <c r="F832" s="4"/>
      <c r="G832" s="3">
        <v>46420061.740000002</v>
      </c>
      <c r="H832" s="3">
        <v>42653392.200000003</v>
      </c>
      <c r="I832" s="3">
        <v>-3766669.54</v>
      </c>
      <c r="J832" s="4"/>
    </row>
    <row r="833" spans="1:10" ht="15" customHeight="1">
      <c r="A833" s="1">
        <v>6</v>
      </c>
      <c r="B833" s="2" t="s">
        <v>2031</v>
      </c>
      <c r="C833" s="1" t="s">
        <v>2032</v>
      </c>
      <c r="D833" s="2" t="s">
        <v>2033</v>
      </c>
      <c r="E833" s="3">
        <v>0</v>
      </c>
      <c r="F833" s="4"/>
      <c r="G833" s="3">
        <v>45790918.119999997</v>
      </c>
      <c r="H833" s="3">
        <v>42070461.840000004</v>
      </c>
      <c r="I833" s="3">
        <v>-3720456.28</v>
      </c>
      <c r="J833" s="4"/>
    </row>
    <row r="834" spans="1:10" ht="15" customHeight="1">
      <c r="A834" s="1">
        <v>6</v>
      </c>
      <c r="B834" s="2" t="s">
        <v>2422</v>
      </c>
      <c r="C834" s="1" t="s">
        <v>2423</v>
      </c>
      <c r="D834" s="2" t="s">
        <v>2424</v>
      </c>
      <c r="E834" s="3">
        <v>0</v>
      </c>
      <c r="F834" s="4"/>
      <c r="G834" s="3">
        <v>136775.28</v>
      </c>
      <c r="H834" s="3">
        <v>133510.94</v>
      </c>
      <c r="I834" s="3">
        <v>-3264.34</v>
      </c>
      <c r="J834" s="4"/>
    </row>
    <row r="835" spans="1:10" ht="15" customHeight="1">
      <c r="A835" s="1">
        <v>6</v>
      </c>
      <c r="B835" s="2" t="s">
        <v>2037</v>
      </c>
      <c r="C835" s="1" t="s">
        <v>2038</v>
      </c>
      <c r="D835" s="2" t="s">
        <v>2039</v>
      </c>
      <c r="E835" s="3">
        <v>0</v>
      </c>
      <c r="F835" s="4"/>
      <c r="G835" s="3">
        <v>69722.539999999994</v>
      </c>
      <c r="H835" s="3">
        <v>41095.4</v>
      </c>
      <c r="I835" s="3">
        <v>-28627.14</v>
      </c>
      <c r="J835" s="4"/>
    </row>
    <row r="836" spans="1:10" ht="15" customHeight="1">
      <c r="A836" s="1">
        <v>6</v>
      </c>
      <c r="B836" s="2" t="s">
        <v>2425</v>
      </c>
      <c r="C836" s="1" t="s">
        <v>2426</v>
      </c>
      <c r="D836" s="2" t="s">
        <v>2427</v>
      </c>
      <c r="E836" s="3">
        <v>0</v>
      </c>
      <c r="F836" s="4"/>
      <c r="G836" s="3">
        <v>14321.78</v>
      </c>
      <c r="H836" s="3">
        <v>0</v>
      </c>
      <c r="I836" s="3">
        <v>-14321.78</v>
      </c>
      <c r="J836" s="4"/>
    </row>
    <row r="837" spans="1:10" ht="15" customHeight="1">
      <c r="A837" s="1">
        <v>5</v>
      </c>
      <c r="B837" s="2" t="s">
        <v>2040</v>
      </c>
      <c r="C837" s="1" t="s">
        <v>1</v>
      </c>
      <c r="D837" s="2" t="s">
        <v>2041</v>
      </c>
      <c r="E837" s="3">
        <v>0</v>
      </c>
      <c r="F837" s="4"/>
      <c r="G837" s="3">
        <v>264382.19</v>
      </c>
      <c r="H837" s="3">
        <v>237189.66</v>
      </c>
      <c r="I837" s="3">
        <v>-27192.53</v>
      </c>
      <c r="J837" s="4"/>
    </row>
    <row r="838" spans="1:10" ht="15" customHeight="1">
      <c r="A838" s="1">
        <v>6</v>
      </c>
      <c r="B838" s="2" t="s">
        <v>2042</v>
      </c>
      <c r="C838" s="1" t="s">
        <v>2043</v>
      </c>
      <c r="D838" s="2" t="s">
        <v>2044</v>
      </c>
      <c r="E838" s="3">
        <v>0</v>
      </c>
      <c r="F838" s="4"/>
      <c r="G838" s="3">
        <v>264382.19</v>
      </c>
      <c r="H838" s="3">
        <v>237189.66</v>
      </c>
      <c r="I838" s="3">
        <v>-27192.53</v>
      </c>
      <c r="J838" s="4"/>
    </row>
    <row r="839" spans="1:10" ht="15" customHeight="1">
      <c r="A839" s="1">
        <v>5</v>
      </c>
      <c r="B839" s="2" t="s">
        <v>2045</v>
      </c>
      <c r="C839" s="1" t="s">
        <v>1</v>
      </c>
      <c r="D839" s="2" t="s">
        <v>2046</v>
      </c>
      <c r="E839" s="3">
        <v>0</v>
      </c>
      <c r="F839" s="4"/>
      <c r="G839" s="3">
        <v>130169.98</v>
      </c>
      <c r="H839" s="3">
        <v>15755.16</v>
      </c>
      <c r="I839" s="3">
        <v>-114414.82</v>
      </c>
      <c r="J839" s="4"/>
    </row>
    <row r="840" spans="1:10" ht="15" customHeight="1">
      <c r="A840" s="1">
        <v>6</v>
      </c>
      <c r="B840" s="2" t="s">
        <v>2047</v>
      </c>
      <c r="C840" s="1" t="s">
        <v>2048</v>
      </c>
      <c r="D840" s="2" t="s">
        <v>2049</v>
      </c>
      <c r="E840" s="3">
        <v>0</v>
      </c>
      <c r="F840" s="4"/>
      <c r="G840" s="3">
        <v>35025.11</v>
      </c>
      <c r="H840" s="3">
        <v>15755.16</v>
      </c>
      <c r="I840" s="3">
        <v>-19269.95</v>
      </c>
      <c r="J840" s="4"/>
    </row>
    <row r="841" spans="1:10" ht="15" customHeight="1">
      <c r="A841" s="1">
        <v>6</v>
      </c>
      <c r="B841" s="2" t="s">
        <v>2050</v>
      </c>
      <c r="C841" s="1" t="s">
        <v>2051</v>
      </c>
      <c r="D841" s="2" t="s">
        <v>2052</v>
      </c>
      <c r="E841" s="3">
        <v>0</v>
      </c>
      <c r="F841" s="4"/>
      <c r="G841" s="3">
        <v>18014.509999999998</v>
      </c>
      <c r="H841" s="3">
        <v>0</v>
      </c>
      <c r="I841" s="3">
        <v>-18014.509999999998</v>
      </c>
      <c r="J841" s="4"/>
    </row>
    <row r="842" spans="1:10" ht="15" customHeight="1">
      <c r="A842" s="1">
        <v>6</v>
      </c>
      <c r="B842" s="2" t="s">
        <v>2428</v>
      </c>
      <c r="C842" s="1" t="s">
        <v>2429</v>
      </c>
      <c r="D842" s="2" t="s">
        <v>1592</v>
      </c>
      <c r="E842" s="3">
        <v>0</v>
      </c>
      <c r="F842" s="4"/>
      <c r="G842" s="3">
        <v>77130.36</v>
      </c>
      <c r="H842" s="3">
        <v>0</v>
      </c>
      <c r="I842" s="3">
        <v>-77130.36</v>
      </c>
      <c r="J842" s="4"/>
    </row>
    <row r="843" spans="1:10" ht="15" customHeight="1">
      <c r="A843" s="1">
        <v>4</v>
      </c>
      <c r="B843" s="2" t="s">
        <v>2053</v>
      </c>
      <c r="C843" s="1" t="s">
        <v>1</v>
      </c>
      <c r="D843" s="2" t="s">
        <v>2054</v>
      </c>
      <c r="E843" s="3">
        <v>0</v>
      </c>
      <c r="F843" s="4"/>
      <c r="G843" s="3">
        <v>334354.59000000003</v>
      </c>
      <c r="H843" s="3">
        <v>288277.84000000003</v>
      </c>
      <c r="I843" s="3">
        <v>-46076.75</v>
      </c>
      <c r="J843" s="4"/>
    </row>
    <row r="844" spans="1:10" ht="15" customHeight="1">
      <c r="A844" s="1">
        <v>5</v>
      </c>
      <c r="B844" s="2" t="s">
        <v>2055</v>
      </c>
      <c r="C844" s="1" t="s">
        <v>1</v>
      </c>
      <c r="D844" s="2" t="s">
        <v>2056</v>
      </c>
      <c r="E844" s="3">
        <v>0</v>
      </c>
      <c r="F844" s="4"/>
      <c r="G844" s="3">
        <v>2976.13</v>
      </c>
      <c r="H844" s="3">
        <v>0</v>
      </c>
      <c r="I844" s="3">
        <v>-2976.13</v>
      </c>
      <c r="J844" s="4"/>
    </row>
    <row r="845" spans="1:10" ht="15" customHeight="1">
      <c r="A845" s="1">
        <v>6</v>
      </c>
      <c r="B845" s="2" t="s">
        <v>2057</v>
      </c>
      <c r="C845" s="1" t="s">
        <v>2058</v>
      </c>
      <c r="D845" s="2" t="s">
        <v>1201</v>
      </c>
      <c r="E845" s="3">
        <v>0</v>
      </c>
      <c r="F845" s="4"/>
      <c r="G845" s="3">
        <v>2976.13</v>
      </c>
      <c r="H845" s="3">
        <v>0</v>
      </c>
      <c r="I845" s="3">
        <v>-2976.13</v>
      </c>
      <c r="J845" s="4"/>
    </row>
    <row r="846" spans="1:10" ht="15" customHeight="1">
      <c r="A846" s="1">
        <v>5</v>
      </c>
      <c r="B846" s="2" t="s">
        <v>2059</v>
      </c>
      <c r="C846" s="1" t="s">
        <v>1</v>
      </c>
      <c r="D846" s="2" t="s">
        <v>2060</v>
      </c>
      <c r="E846" s="3">
        <v>0</v>
      </c>
      <c r="F846" s="4"/>
      <c r="G846" s="3">
        <v>331378.46000000002</v>
      </c>
      <c r="H846" s="3">
        <v>288277.84000000003</v>
      </c>
      <c r="I846" s="3">
        <v>-43100.62</v>
      </c>
      <c r="J846" s="4"/>
    </row>
    <row r="847" spans="1:10" ht="15" customHeight="1">
      <c r="A847" s="1">
        <v>6</v>
      </c>
      <c r="B847" s="2" t="s">
        <v>2061</v>
      </c>
      <c r="C847" s="1" t="s">
        <v>2062</v>
      </c>
      <c r="D847" s="2" t="s">
        <v>1221</v>
      </c>
      <c r="E847" s="3">
        <v>0</v>
      </c>
      <c r="F847" s="4"/>
      <c r="G847" s="3">
        <v>331378.46000000002</v>
      </c>
      <c r="H847" s="3">
        <v>288277.84000000003</v>
      </c>
      <c r="I847" s="3">
        <v>-43100.62</v>
      </c>
      <c r="J847" s="4"/>
    </row>
    <row r="848" spans="1:10" ht="15" customHeight="1">
      <c r="A848" s="1">
        <v>3</v>
      </c>
      <c r="B848" s="2" t="s">
        <v>2063</v>
      </c>
      <c r="C848" s="1" t="s">
        <v>1</v>
      </c>
      <c r="D848" s="2" t="s">
        <v>2064</v>
      </c>
      <c r="E848" s="3">
        <v>0</v>
      </c>
      <c r="F848" s="4"/>
      <c r="G848" s="3">
        <v>1182771.97</v>
      </c>
      <c r="H848" s="3">
        <v>33374.81</v>
      </c>
      <c r="I848" s="3">
        <v>-1149397.1599999999</v>
      </c>
      <c r="J848" s="4"/>
    </row>
    <row r="849" spans="1:10" ht="15" customHeight="1">
      <c r="A849" s="1">
        <v>4</v>
      </c>
      <c r="B849" s="2" t="s">
        <v>2065</v>
      </c>
      <c r="C849" s="1" t="s">
        <v>1</v>
      </c>
      <c r="D849" s="2" t="s">
        <v>2066</v>
      </c>
      <c r="E849" s="3">
        <v>0</v>
      </c>
      <c r="F849" s="4"/>
      <c r="G849" s="3">
        <v>35681.33</v>
      </c>
      <c r="H849" s="3">
        <v>2793.42</v>
      </c>
      <c r="I849" s="3">
        <v>-32887.910000000003</v>
      </c>
      <c r="J849" s="4"/>
    </row>
    <row r="850" spans="1:10" ht="15" customHeight="1">
      <c r="A850" s="1">
        <v>6</v>
      </c>
      <c r="B850" s="2" t="s">
        <v>2067</v>
      </c>
      <c r="C850" s="1" t="s">
        <v>2068</v>
      </c>
      <c r="D850" s="2" t="s">
        <v>2069</v>
      </c>
      <c r="E850" s="3">
        <v>0</v>
      </c>
      <c r="F850" s="4"/>
      <c r="G850" s="3">
        <v>35681.33</v>
      </c>
      <c r="H850" s="3">
        <v>2793.42</v>
      </c>
      <c r="I850" s="3">
        <v>-32887.910000000003</v>
      </c>
      <c r="J850" s="4"/>
    </row>
    <row r="851" spans="1:10" ht="15" customHeight="1">
      <c r="A851" s="1">
        <v>4</v>
      </c>
      <c r="B851" s="2" t="s">
        <v>2070</v>
      </c>
      <c r="C851" s="1" t="s">
        <v>1</v>
      </c>
      <c r="D851" s="2" t="s">
        <v>2071</v>
      </c>
      <c r="E851" s="3">
        <v>0</v>
      </c>
      <c r="F851" s="4"/>
      <c r="G851" s="3">
        <v>31177.279999999999</v>
      </c>
      <c r="H851" s="3">
        <v>0</v>
      </c>
      <c r="I851" s="3">
        <v>-31177.279999999999</v>
      </c>
      <c r="J851" s="4"/>
    </row>
    <row r="852" spans="1:10" ht="15" customHeight="1">
      <c r="A852" s="1">
        <v>6</v>
      </c>
      <c r="B852" s="2" t="s">
        <v>2072</v>
      </c>
      <c r="C852" s="1" t="s">
        <v>2073</v>
      </c>
      <c r="D852" s="2" t="s">
        <v>2074</v>
      </c>
      <c r="E852" s="3">
        <v>0</v>
      </c>
      <c r="F852" s="4"/>
      <c r="G852" s="3">
        <v>31177.279999999999</v>
      </c>
      <c r="H852" s="3">
        <v>0</v>
      </c>
      <c r="I852" s="3">
        <v>-31177.279999999999</v>
      </c>
      <c r="J852" s="4"/>
    </row>
    <row r="853" spans="1:10" ht="15" customHeight="1">
      <c r="A853" s="1">
        <v>4</v>
      </c>
      <c r="B853" s="2" t="s">
        <v>2075</v>
      </c>
      <c r="C853" s="1" t="s">
        <v>1</v>
      </c>
      <c r="D853" s="2" t="s">
        <v>2076</v>
      </c>
      <c r="E853" s="3">
        <v>0</v>
      </c>
      <c r="F853" s="4"/>
      <c r="G853" s="3">
        <v>35647.699999999997</v>
      </c>
      <c r="H853" s="3">
        <v>30581.39</v>
      </c>
      <c r="I853" s="3">
        <v>-5066.3100000000004</v>
      </c>
      <c r="J853" s="4"/>
    </row>
    <row r="854" spans="1:10" ht="15" customHeight="1">
      <c r="A854" s="1">
        <v>6</v>
      </c>
      <c r="B854" s="2" t="s">
        <v>2077</v>
      </c>
      <c r="C854" s="1" t="s">
        <v>2078</v>
      </c>
      <c r="D854" s="2" t="s">
        <v>2079</v>
      </c>
      <c r="E854" s="3">
        <v>0</v>
      </c>
      <c r="F854" s="4"/>
      <c r="G854" s="3">
        <v>5066.3100000000004</v>
      </c>
      <c r="H854" s="3">
        <v>0</v>
      </c>
      <c r="I854" s="3">
        <v>-5066.3100000000004</v>
      </c>
      <c r="J854" s="4"/>
    </row>
    <row r="855" spans="1:10" ht="15" customHeight="1">
      <c r="A855" s="1">
        <v>4</v>
      </c>
      <c r="B855" s="2" t="s">
        <v>2080</v>
      </c>
      <c r="C855" s="1" t="s">
        <v>1</v>
      </c>
      <c r="D855" s="2" t="s">
        <v>2081</v>
      </c>
      <c r="E855" s="3">
        <v>0</v>
      </c>
      <c r="F855" s="4"/>
      <c r="G855" s="3">
        <v>29557.27</v>
      </c>
      <c r="H855" s="3">
        <v>0</v>
      </c>
      <c r="I855" s="3">
        <v>-29557.27</v>
      </c>
      <c r="J855" s="4"/>
    </row>
    <row r="856" spans="1:10" ht="15" customHeight="1">
      <c r="A856" s="1">
        <v>5</v>
      </c>
      <c r="B856" s="2" t="s">
        <v>2082</v>
      </c>
      <c r="C856" s="1" t="s">
        <v>1</v>
      </c>
      <c r="D856" s="2" t="s">
        <v>1460</v>
      </c>
      <c r="E856" s="3">
        <v>0</v>
      </c>
      <c r="F856" s="4"/>
      <c r="G856" s="3">
        <v>29557.27</v>
      </c>
      <c r="H856" s="3">
        <v>0</v>
      </c>
      <c r="I856" s="3">
        <v>-29557.27</v>
      </c>
      <c r="J856" s="4"/>
    </row>
    <row r="857" spans="1:10" ht="15" customHeight="1">
      <c r="A857" s="1">
        <v>6</v>
      </c>
      <c r="B857" s="2" t="s">
        <v>2083</v>
      </c>
      <c r="C857" s="1" t="s">
        <v>2084</v>
      </c>
      <c r="D857" s="2" t="s">
        <v>2085</v>
      </c>
      <c r="E857" s="3">
        <v>0</v>
      </c>
      <c r="F857" s="4"/>
      <c r="G857" s="3">
        <v>29557.27</v>
      </c>
      <c r="H857" s="3">
        <v>0</v>
      </c>
      <c r="I857" s="3">
        <v>-29557.27</v>
      </c>
      <c r="J857" s="4"/>
    </row>
    <row r="858" spans="1:10" ht="15" customHeight="1">
      <c r="A858" s="1">
        <v>4</v>
      </c>
      <c r="B858" s="2" t="s">
        <v>2086</v>
      </c>
      <c r="C858" s="1" t="s">
        <v>1</v>
      </c>
      <c r="D858" s="2" t="s">
        <v>2087</v>
      </c>
      <c r="E858" s="3">
        <v>0</v>
      </c>
      <c r="F858" s="4"/>
      <c r="G858" s="3">
        <v>1050708.3899999999</v>
      </c>
      <c r="H858" s="3">
        <v>0</v>
      </c>
      <c r="I858" s="3">
        <v>-1050708.3899999999</v>
      </c>
      <c r="J858" s="4"/>
    </row>
    <row r="859" spans="1:10" ht="15" customHeight="1">
      <c r="A859" s="1">
        <v>6</v>
      </c>
      <c r="B859" s="2" t="s">
        <v>2088</v>
      </c>
      <c r="C859" s="1" t="s">
        <v>2089</v>
      </c>
      <c r="D859" s="2" t="s">
        <v>2090</v>
      </c>
      <c r="E859" s="3">
        <v>0</v>
      </c>
      <c r="F859" s="4"/>
      <c r="G859" s="3">
        <v>16648.5</v>
      </c>
      <c r="H859" s="3">
        <v>0</v>
      </c>
      <c r="I859" s="3">
        <v>-16648.5</v>
      </c>
      <c r="J859" s="4"/>
    </row>
    <row r="860" spans="1:10" ht="15" customHeight="1">
      <c r="A860" s="1">
        <v>6</v>
      </c>
      <c r="B860" s="2" t="s">
        <v>2091</v>
      </c>
      <c r="C860" s="1" t="s">
        <v>2092</v>
      </c>
      <c r="D860" s="2" t="s">
        <v>2093</v>
      </c>
      <c r="E860" s="3">
        <v>0</v>
      </c>
      <c r="F860" s="4"/>
      <c r="G860" s="3">
        <v>4126.8100000000004</v>
      </c>
      <c r="H860" s="3">
        <v>0</v>
      </c>
      <c r="I860" s="3">
        <v>-4126.8100000000004</v>
      </c>
      <c r="J860" s="4"/>
    </row>
    <row r="861" spans="1:10" ht="15" customHeight="1">
      <c r="A861" s="1">
        <v>6</v>
      </c>
      <c r="B861" s="2" t="s">
        <v>2430</v>
      </c>
      <c r="C861" s="1" t="s">
        <v>2431</v>
      </c>
      <c r="D861" s="2" t="s">
        <v>2432</v>
      </c>
      <c r="E861" s="3">
        <v>0</v>
      </c>
      <c r="F861" s="4"/>
      <c r="G861" s="3">
        <v>40.950000000000003</v>
      </c>
      <c r="H861" s="3">
        <v>0</v>
      </c>
      <c r="I861" s="3">
        <v>-40.950000000000003</v>
      </c>
      <c r="J861" s="4"/>
    </row>
    <row r="862" spans="1:10" ht="15" customHeight="1">
      <c r="A862" s="1">
        <v>6</v>
      </c>
      <c r="B862" s="2" t="s">
        <v>2094</v>
      </c>
      <c r="C862" s="1" t="s">
        <v>2095</v>
      </c>
      <c r="D862" s="2" t="s">
        <v>2096</v>
      </c>
      <c r="E862" s="3">
        <v>0</v>
      </c>
      <c r="F862" s="4"/>
      <c r="G862" s="3">
        <v>59.2</v>
      </c>
      <c r="H862" s="3">
        <v>0</v>
      </c>
      <c r="I862" s="3">
        <v>-59.2</v>
      </c>
      <c r="J862" s="4"/>
    </row>
    <row r="863" spans="1:10" ht="15" customHeight="1">
      <c r="A863" s="1">
        <v>6</v>
      </c>
      <c r="B863" s="2" t="s">
        <v>2097</v>
      </c>
      <c r="C863" s="1" t="s">
        <v>2098</v>
      </c>
      <c r="D863" s="2" t="s">
        <v>2099</v>
      </c>
      <c r="E863" s="3">
        <v>0</v>
      </c>
      <c r="F863" s="4"/>
      <c r="G863" s="3">
        <v>236119.64</v>
      </c>
      <c r="H863" s="3">
        <v>0</v>
      </c>
      <c r="I863" s="3">
        <v>-236119.64</v>
      </c>
      <c r="J863" s="4"/>
    </row>
    <row r="864" spans="1:10" ht="15" customHeight="1">
      <c r="A864" s="1">
        <v>6</v>
      </c>
      <c r="B864" s="2" t="s">
        <v>2433</v>
      </c>
      <c r="C864" s="1" t="s">
        <v>2434</v>
      </c>
      <c r="D864" s="2" t="s">
        <v>2435</v>
      </c>
      <c r="E864" s="3">
        <v>0</v>
      </c>
      <c r="F864" s="4"/>
      <c r="G864" s="3">
        <v>109953.98</v>
      </c>
      <c r="H864" s="3">
        <v>0</v>
      </c>
      <c r="I864" s="3">
        <v>-109953.98</v>
      </c>
      <c r="J864" s="4"/>
    </row>
    <row r="865" spans="1:10" ht="15" customHeight="1">
      <c r="A865" s="1">
        <v>6</v>
      </c>
      <c r="B865" s="2" t="s">
        <v>2436</v>
      </c>
      <c r="C865" s="1" t="s">
        <v>2437</v>
      </c>
      <c r="D865" s="2" t="s">
        <v>2438</v>
      </c>
      <c r="E865" s="3">
        <v>0</v>
      </c>
      <c r="F865" s="4"/>
      <c r="G865" s="3">
        <v>521.82000000000005</v>
      </c>
      <c r="H865" s="3">
        <v>0</v>
      </c>
      <c r="I865" s="3">
        <v>-521.82000000000005</v>
      </c>
      <c r="J865" s="4"/>
    </row>
    <row r="866" spans="1:10" ht="15" customHeight="1">
      <c r="A866" s="1">
        <v>6</v>
      </c>
      <c r="B866" s="2" t="s">
        <v>2100</v>
      </c>
      <c r="C866" s="1" t="s">
        <v>2101</v>
      </c>
      <c r="D866" s="2" t="s">
        <v>2102</v>
      </c>
      <c r="E866" s="3">
        <v>0</v>
      </c>
      <c r="F866" s="4"/>
      <c r="G866" s="3">
        <v>148.5</v>
      </c>
      <c r="H866" s="3">
        <v>0</v>
      </c>
      <c r="I866" s="3">
        <v>-148.5</v>
      </c>
      <c r="J866" s="4"/>
    </row>
    <row r="867" spans="1:10" ht="15" customHeight="1">
      <c r="A867" s="1">
        <v>6</v>
      </c>
      <c r="B867" s="2" t="s">
        <v>2112</v>
      </c>
      <c r="C867" s="1" t="s">
        <v>2113</v>
      </c>
      <c r="D867" s="2" t="s">
        <v>2114</v>
      </c>
      <c r="E867" s="3">
        <v>0</v>
      </c>
      <c r="F867" s="4"/>
      <c r="G867" s="3">
        <v>416382.58</v>
      </c>
      <c r="H867" s="3">
        <v>0</v>
      </c>
      <c r="I867" s="3">
        <v>-416382.58</v>
      </c>
      <c r="J867" s="4"/>
    </row>
    <row r="868" spans="1:10" ht="15" customHeight="1">
      <c r="A868" s="1">
        <v>6</v>
      </c>
      <c r="B868" s="2" t="s">
        <v>2439</v>
      </c>
      <c r="C868" s="1" t="s">
        <v>2440</v>
      </c>
      <c r="D868" s="2" t="s">
        <v>2441</v>
      </c>
      <c r="E868" s="3">
        <v>0</v>
      </c>
      <c r="F868" s="4"/>
      <c r="G868" s="3">
        <v>259066.95</v>
      </c>
      <c r="H868" s="3">
        <v>0</v>
      </c>
      <c r="I868" s="3">
        <v>-259066.95</v>
      </c>
      <c r="J868" s="4"/>
    </row>
    <row r="869" spans="1:10" ht="15" customHeight="1">
      <c r="A869" s="1">
        <v>6</v>
      </c>
      <c r="B869" s="2" t="s">
        <v>2115</v>
      </c>
      <c r="C869" s="1" t="s">
        <v>2116</v>
      </c>
      <c r="D869" s="2" t="s">
        <v>2117</v>
      </c>
      <c r="E869" s="3">
        <v>0</v>
      </c>
      <c r="F869" s="4"/>
      <c r="G869" s="3">
        <v>38.79</v>
      </c>
      <c r="H869" s="3">
        <v>0</v>
      </c>
      <c r="I869" s="3">
        <v>-38.79</v>
      </c>
      <c r="J869" s="4"/>
    </row>
    <row r="870" spans="1:10" ht="15" customHeight="1">
      <c r="A870" s="1">
        <v>6</v>
      </c>
      <c r="B870" s="2" t="s">
        <v>2118</v>
      </c>
      <c r="C870" s="1" t="s">
        <v>2119</v>
      </c>
      <c r="D870" s="2" t="s">
        <v>2120</v>
      </c>
      <c r="E870" s="3">
        <v>0</v>
      </c>
      <c r="F870" s="4"/>
      <c r="G870" s="3">
        <v>7600.67</v>
      </c>
      <c r="H870" s="3">
        <v>0</v>
      </c>
      <c r="I870" s="3">
        <v>-7600.67</v>
      </c>
      <c r="J870" s="4"/>
    </row>
    <row r="871" spans="1:10" ht="15" customHeight="1">
      <c r="A871" s="1">
        <v>2</v>
      </c>
      <c r="B871" s="2" t="s">
        <v>2121</v>
      </c>
      <c r="C871" s="1" t="s">
        <v>1</v>
      </c>
      <c r="D871" s="2" t="s">
        <v>2122</v>
      </c>
      <c r="E871" s="3">
        <v>0</v>
      </c>
      <c r="F871" s="4"/>
      <c r="G871" s="3">
        <v>228622.39</v>
      </c>
      <c r="H871" s="3">
        <v>0</v>
      </c>
      <c r="I871" s="3">
        <v>-228622.39</v>
      </c>
      <c r="J871" s="4"/>
    </row>
    <row r="872" spans="1:10" ht="15" customHeight="1">
      <c r="A872" s="1">
        <v>3</v>
      </c>
      <c r="B872" s="2" t="s">
        <v>2123</v>
      </c>
      <c r="C872" s="1" t="s">
        <v>1</v>
      </c>
      <c r="D872" s="2" t="s">
        <v>2124</v>
      </c>
      <c r="E872" s="3">
        <v>0</v>
      </c>
      <c r="F872" s="4"/>
      <c r="G872" s="3">
        <v>64828.31</v>
      </c>
      <c r="H872" s="3">
        <v>0</v>
      </c>
      <c r="I872" s="3">
        <v>-64828.31</v>
      </c>
      <c r="J872" s="4"/>
    </row>
    <row r="873" spans="1:10" ht="15" customHeight="1">
      <c r="A873" s="1">
        <v>4</v>
      </c>
      <c r="B873" s="2" t="s">
        <v>2125</v>
      </c>
      <c r="C873" s="1" t="s">
        <v>1</v>
      </c>
      <c r="D873" s="2" t="s">
        <v>2126</v>
      </c>
      <c r="E873" s="3">
        <v>0</v>
      </c>
      <c r="F873" s="4"/>
      <c r="G873" s="3">
        <v>64828.31</v>
      </c>
      <c r="H873" s="3">
        <v>0</v>
      </c>
      <c r="I873" s="3">
        <v>-64828.31</v>
      </c>
      <c r="J873" s="4"/>
    </row>
    <row r="874" spans="1:10" ht="15" customHeight="1">
      <c r="A874" s="1">
        <v>6</v>
      </c>
      <c r="B874" s="2" t="s">
        <v>2127</v>
      </c>
      <c r="C874" s="1" t="s">
        <v>2128</v>
      </c>
      <c r="D874" s="2" t="s">
        <v>2129</v>
      </c>
      <c r="E874" s="3">
        <v>0</v>
      </c>
      <c r="F874" s="4"/>
      <c r="G874" s="3">
        <v>64828.31</v>
      </c>
      <c r="H874" s="3">
        <v>0</v>
      </c>
      <c r="I874" s="3">
        <v>-64828.31</v>
      </c>
      <c r="J874" s="4"/>
    </row>
    <row r="875" spans="1:10" ht="15" customHeight="1">
      <c r="A875" s="1">
        <v>3</v>
      </c>
      <c r="B875" s="2" t="s">
        <v>2442</v>
      </c>
      <c r="C875" s="1" t="s">
        <v>1</v>
      </c>
      <c r="D875" s="2" t="s">
        <v>2443</v>
      </c>
      <c r="E875" s="3">
        <v>0</v>
      </c>
      <c r="F875" s="4"/>
      <c r="G875" s="3">
        <v>163794.07999999999</v>
      </c>
      <c r="H875" s="3">
        <v>0</v>
      </c>
      <c r="I875" s="3">
        <v>-163794.07999999999</v>
      </c>
      <c r="J875" s="4"/>
    </row>
    <row r="876" spans="1:10" ht="15" customHeight="1">
      <c r="A876" s="1">
        <v>4</v>
      </c>
      <c r="B876" s="2" t="s">
        <v>2444</v>
      </c>
      <c r="C876" s="1" t="s">
        <v>1</v>
      </c>
      <c r="D876" s="2" t="s">
        <v>2445</v>
      </c>
      <c r="E876" s="3">
        <v>0</v>
      </c>
      <c r="F876" s="4"/>
      <c r="G876" s="3">
        <v>15042.71</v>
      </c>
      <c r="H876" s="3">
        <v>0</v>
      </c>
      <c r="I876" s="3">
        <v>-15042.71</v>
      </c>
      <c r="J876" s="4"/>
    </row>
    <row r="877" spans="1:10" ht="15" customHeight="1">
      <c r="A877" s="1">
        <v>6</v>
      </c>
      <c r="B877" s="2" t="s">
        <v>2446</v>
      </c>
      <c r="C877" s="1" t="s">
        <v>2447</v>
      </c>
      <c r="D877" s="2" t="s">
        <v>2448</v>
      </c>
      <c r="E877" s="3">
        <v>0</v>
      </c>
      <c r="F877" s="4"/>
      <c r="G877" s="3">
        <v>15042.71</v>
      </c>
      <c r="H877" s="3">
        <v>0</v>
      </c>
      <c r="I877" s="3">
        <v>-15042.71</v>
      </c>
      <c r="J877" s="4"/>
    </row>
    <row r="878" spans="1:10" ht="15" customHeight="1">
      <c r="A878" s="1">
        <v>4</v>
      </c>
      <c r="B878" s="2" t="s">
        <v>2449</v>
      </c>
      <c r="C878" s="1" t="s">
        <v>1</v>
      </c>
      <c r="D878" s="2" t="s">
        <v>2450</v>
      </c>
      <c r="E878" s="3">
        <v>0</v>
      </c>
      <c r="F878" s="4"/>
      <c r="G878" s="3">
        <v>148751.37</v>
      </c>
      <c r="H878" s="3">
        <v>0</v>
      </c>
      <c r="I878" s="3">
        <v>-148751.37</v>
      </c>
      <c r="J878" s="4"/>
    </row>
    <row r="879" spans="1:10" ht="15" customHeight="1">
      <c r="A879" s="1">
        <v>5</v>
      </c>
      <c r="B879" s="2" t="s">
        <v>2451</v>
      </c>
      <c r="C879" s="1" t="s">
        <v>1</v>
      </c>
      <c r="D879" s="2" t="s">
        <v>2452</v>
      </c>
      <c r="E879" s="3">
        <v>0</v>
      </c>
      <c r="F879" s="4"/>
      <c r="G879" s="3">
        <v>148751.37</v>
      </c>
      <c r="H879" s="3">
        <v>0</v>
      </c>
      <c r="I879" s="3">
        <v>-148751.37</v>
      </c>
      <c r="J879" s="4"/>
    </row>
    <row r="880" spans="1:10" ht="15" customHeight="1">
      <c r="A880" s="1">
        <v>6</v>
      </c>
      <c r="B880" s="2" t="s">
        <v>2453</v>
      </c>
      <c r="C880" s="1" t="s">
        <v>2454</v>
      </c>
      <c r="D880" s="2" t="s">
        <v>2455</v>
      </c>
      <c r="E880" s="3">
        <v>0</v>
      </c>
      <c r="F880" s="4"/>
      <c r="G880" s="3">
        <v>148751.37</v>
      </c>
      <c r="H880" s="3">
        <v>0</v>
      </c>
      <c r="I880" s="3">
        <v>-148751.37</v>
      </c>
      <c r="J880" s="4"/>
    </row>
    <row r="881" spans="1:10" ht="15" customHeight="1">
      <c r="A881" s="1">
        <v>2</v>
      </c>
      <c r="B881" s="2" t="s">
        <v>2130</v>
      </c>
      <c r="C881" s="1" t="s">
        <v>1</v>
      </c>
      <c r="D881" s="2" t="s">
        <v>2131</v>
      </c>
      <c r="E881" s="3">
        <v>0</v>
      </c>
      <c r="F881" s="4"/>
      <c r="G881" s="3">
        <v>124692.43</v>
      </c>
      <c r="H881" s="3">
        <v>0</v>
      </c>
      <c r="I881" s="3">
        <v>-124692.43</v>
      </c>
      <c r="J881" s="4"/>
    </row>
    <row r="882" spans="1:10" ht="15" customHeight="1">
      <c r="A882" s="1">
        <v>3</v>
      </c>
      <c r="B882" s="2" t="s">
        <v>2132</v>
      </c>
      <c r="C882" s="1" t="s">
        <v>1</v>
      </c>
      <c r="D882" s="2" t="s">
        <v>2133</v>
      </c>
      <c r="E882" s="3">
        <v>0</v>
      </c>
      <c r="F882" s="4"/>
      <c r="G882" s="3">
        <v>124692.43</v>
      </c>
      <c r="H882" s="3">
        <v>0</v>
      </c>
      <c r="I882" s="3">
        <v>-124692.43</v>
      </c>
      <c r="J882" s="4"/>
    </row>
    <row r="883" spans="1:10" ht="15" customHeight="1">
      <c r="A883" s="1">
        <v>4</v>
      </c>
      <c r="B883" s="2" t="s">
        <v>2134</v>
      </c>
      <c r="C883" s="1" t="s">
        <v>1</v>
      </c>
      <c r="D883" s="2" t="s">
        <v>2135</v>
      </c>
      <c r="E883" s="3">
        <v>0</v>
      </c>
      <c r="F883" s="4"/>
      <c r="G883" s="3">
        <v>69364.539999999994</v>
      </c>
      <c r="H883" s="3">
        <v>0</v>
      </c>
      <c r="I883" s="3">
        <v>-69364.539999999994</v>
      </c>
      <c r="J883" s="4"/>
    </row>
    <row r="884" spans="1:10" ht="15" customHeight="1">
      <c r="A884" s="1">
        <v>5</v>
      </c>
      <c r="B884" s="2" t="s">
        <v>2136</v>
      </c>
      <c r="C884" s="1" t="s">
        <v>1</v>
      </c>
      <c r="D884" s="2" t="s">
        <v>2137</v>
      </c>
      <c r="E884" s="3">
        <v>0</v>
      </c>
      <c r="F884" s="4"/>
      <c r="G884" s="3">
        <v>69364.539999999994</v>
      </c>
      <c r="H884" s="3">
        <v>0</v>
      </c>
      <c r="I884" s="3">
        <v>-69364.539999999994</v>
      </c>
      <c r="J884" s="4"/>
    </row>
    <row r="885" spans="1:10" ht="15" customHeight="1">
      <c r="A885" s="1">
        <v>6</v>
      </c>
      <c r="B885" s="2" t="s">
        <v>2138</v>
      </c>
      <c r="C885" s="1" t="s">
        <v>2139</v>
      </c>
      <c r="D885" s="2" t="s">
        <v>2140</v>
      </c>
      <c r="E885" s="3">
        <v>0</v>
      </c>
      <c r="F885" s="4"/>
      <c r="G885" s="3">
        <v>69364.539999999994</v>
      </c>
      <c r="H885" s="3">
        <v>0</v>
      </c>
      <c r="I885" s="3">
        <v>-69364.539999999994</v>
      </c>
      <c r="J885" s="4"/>
    </row>
    <row r="886" spans="1:10" ht="15" customHeight="1">
      <c r="A886" s="1">
        <v>4</v>
      </c>
      <c r="B886" s="2" t="s">
        <v>2141</v>
      </c>
      <c r="C886" s="1" t="s">
        <v>1</v>
      </c>
      <c r="D886" s="2" t="s">
        <v>2142</v>
      </c>
      <c r="E886" s="3">
        <v>0</v>
      </c>
      <c r="F886" s="4"/>
      <c r="G886" s="3">
        <v>55327.89</v>
      </c>
      <c r="H886" s="3">
        <v>0</v>
      </c>
      <c r="I886" s="3">
        <v>-55327.89</v>
      </c>
      <c r="J886" s="4"/>
    </row>
    <row r="887" spans="1:10" ht="15" customHeight="1">
      <c r="A887" s="1">
        <v>5</v>
      </c>
      <c r="B887" s="2" t="s">
        <v>2143</v>
      </c>
      <c r="C887" s="1" t="s">
        <v>1</v>
      </c>
      <c r="D887" s="2" t="s">
        <v>2144</v>
      </c>
      <c r="E887" s="3">
        <v>0</v>
      </c>
      <c r="F887" s="4"/>
      <c r="G887" s="3">
        <v>55327.89</v>
      </c>
      <c r="H887" s="3">
        <v>0</v>
      </c>
      <c r="I887" s="3">
        <v>-55327.89</v>
      </c>
      <c r="J887" s="4"/>
    </row>
    <row r="888" spans="1:10" ht="15" customHeight="1">
      <c r="A888" s="1">
        <v>6</v>
      </c>
      <c r="B888" s="2" t="s">
        <v>2145</v>
      </c>
      <c r="C888" s="1" t="s">
        <v>2146</v>
      </c>
      <c r="D888" s="2" t="s">
        <v>2147</v>
      </c>
      <c r="E888" s="3">
        <v>0</v>
      </c>
      <c r="F888" s="4"/>
      <c r="G888" s="3">
        <v>55327.89</v>
      </c>
      <c r="H888" s="3">
        <v>0</v>
      </c>
      <c r="I888" s="3">
        <v>-55327.89</v>
      </c>
      <c r="J888" s="4"/>
    </row>
    <row r="889" spans="1:10" ht="15" customHeight="1">
      <c r="A889" s="1">
        <v>1</v>
      </c>
      <c r="B889" s="2" t="s">
        <v>2148</v>
      </c>
      <c r="C889" s="1" t="s">
        <v>1</v>
      </c>
      <c r="D889" s="2" t="s">
        <v>488</v>
      </c>
      <c r="E889" s="3">
        <v>442692826.85000002</v>
      </c>
      <c r="F889" s="4"/>
      <c r="G889" s="3">
        <v>1154190286.9000001</v>
      </c>
      <c r="H889" s="3">
        <v>1162130799.5599999</v>
      </c>
      <c r="I889" s="3">
        <v>450633339.50999999</v>
      </c>
      <c r="J889" s="4"/>
    </row>
    <row r="890" spans="1:10" ht="15" customHeight="1">
      <c r="A890" s="1">
        <v>3</v>
      </c>
      <c r="B890" s="2" t="s">
        <v>2149</v>
      </c>
      <c r="C890" s="1" t="s">
        <v>1</v>
      </c>
      <c r="D890" s="2" t="s">
        <v>490</v>
      </c>
      <c r="E890" s="3">
        <v>4026343.25</v>
      </c>
      <c r="F890" s="4"/>
      <c r="G890" s="3">
        <v>34410104.030000001</v>
      </c>
      <c r="H890" s="3">
        <v>35308110.689999998</v>
      </c>
      <c r="I890" s="3">
        <v>4924349.91</v>
      </c>
      <c r="J890" s="4"/>
    </row>
    <row r="891" spans="1:10" ht="15" customHeight="1">
      <c r="A891" s="1">
        <v>4</v>
      </c>
      <c r="B891" s="2" t="s">
        <v>2150</v>
      </c>
      <c r="C891" s="1" t="s">
        <v>1</v>
      </c>
      <c r="D891" s="2" t="s">
        <v>2151</v>
      </c>
      <c r="E891" s="3">
        <v>4026343.25</v>
      </c>
      <c r="F891" s="4"/>
      <c r="G891" s="3">
        <v>34410104.030000001</v>
      </c>
      <c r="H891" s="3">
        <v>35308110.689999998</v>
      </c>
      <c r="I891" s="3">
        <v>4924349.91</v>
      </c>
      <c r="J891" s="4"/>
    </row>
    <row r="892" spans="1:10" ht="15" customHeight="1">
      <c r="A892" s="1">
        <v>5</v>
      </c>
      <c r="B892" s="2" t="s">
        <v>2152</v>
      </c>
      <c r="C892" s="1" t="s">
        <v>1</v>
      </c>
      <c r="D892" s="2" t="s">
        <v>2153</v>
      </c>
      <c r="E892" s="3">
        <v>4026343.25</v>
      </c>
      <c r="F892" s="4"/>
      <c r="G892" s="3">
        <v>34410104.030000001</v>
      </c>
      <c r="H892" s="3">
        <v>35308110.689999998</v>
      </c>
      <c r="I892" s="3">
        <v>4924349.91</v>
      </c>
      <c r="J892" s="4"/>
    </row>
    <row r="893" spans="1:10" ht="15" customHeight="1">
      <c r="A893" s="1">
        <v>6</v>
      </c>
      <c r="B893" s="2" t="s">
        <v>2154</v>
      </c>
      <c r="C893" s="1" t="s">
        <v>2155</v>
      </c>
      <c r="D893" s="2" t="s">
        <v>2156</v>
      </c>
      <c r="E893" s="3">
        <v>4026343.25</v>
      </c>
      <c r="F893" s="4"/>
      <c r="G893" s="3">
        <v>34410104.030000001</v>
      </c>
      <c r="H893" s="3">
        <v>35308110.689999998</v>
      </c>
      <c r="I893" s="3">
        <v>4924349.91</v>
      </c>
      <c r="J893" s="4"/>
    </row>
    <row r="894" spans="1:10" ht="15" customHeight="1">
      <c r="A894" s="1">
        <v>3</v>
      </c>
      <c r="B894" s="2" t="s">
        <v>2157</v>
      </c>
      <c r="C894" s="1" t="s">
        <v>1</v>
      </c>
      <c r="D894" s="2" t="s">
        <v>499</v>
      </c>
      <c r="E894" s="3">
        <v>5462207.7599999998</v>
      </c>
      <c r="F894" s="4"/>
      <c r="G894" s="3">
        <v>204657491.99000001</v>
      </c>
      <c r="H894" s="3">
        <v>209394084.59999999</v>
      </c>
      <c r="I894" s="3">
        <v>10198800.369999999</v>
      </c>
      <c r="J894" s="4"/>
    </row>
    <row r="895" spans="1:10" ht="15" customHeight="1">
      <c r="A895" s="1">
        <v>4</v>
      </c>
      <c r="B895" s="2" t="s">
        <v>2158</v>
      </c>
      <c r="C895" s="1" t="s">
        <v>1</v>
      </c>
      <c r="D895" s="2" t="s">
        <v>2159</v>
      </c>
      <c r="E895" s="3">
        <v>5462207.7599999998</v>
      </c>
      <c r="F895" s="4"/>
      <c r="G895" s="3">
        <v>204657491.99000001</v>
      </c>
      <c r="H895" s="3">
        <v>209394084.59999999</v>
      </c>
      <c r="I895" s="3">
        <v>10198800.369999999</v>
      </c>
      <c r="J895" s="4"/>
    </row>
    <row r="896" spans="1:10" ht="15" customHeight="1">
      <c r="A896" s="1">
        <v>6</v>
      </c>
      <c r="B896" s="2" t="s">
        <v>2160</v>
      </c>
      <c r="C896" s="1" t="s">
        <v>2161</v>
      </c>
      <c r="D896" s="2" t="s">
        <v>2162</v>
      </c>
      <c r="E896" s="3">
        <v>10</v>
      </c>
      <c r="F896" s="4"/>
      <c r="G896" s="3">
        <v>0</v>
      </c>
      <c r="H896" s="3">
        <v>0</v>
      </c>
      <c r="I896" s="3">
        <v>10</v>
      </c>
      <c r="J896" s="4"/>
    </row>
    <row r="897" spans="1:10" ht="15" customHeight="1">
      <c r="A897" s="1">
        <v>6</v>
      </c>
      <c r="B897" s="2" t="s">
        <v>2163</v>
      </c>
      <c r="C897" s="1" t="s">
        <v>2164</v>
      </c>
      <c r="D897" s="2" t="s">
        <v>2165</v>
      </c>
      <c r="E897" s="3">
        <v>5462197.7599999998</v>
      </c>
      <c r="F897" s="4"/>
      <c r="G897" s="3">
        <v>19386936.510000002</v>
      </c>
      <c r="H897" s="3">
        <v>19477566</v>
      </c>
      <c r="I897" s="3">
        <v>5552827.25</v>
      </c>
      <c r="J897" s="4"/>
    </row>
    <row r="898" spans="1:10" ht="15" customHeight="1">
      <c r="A898" s="1">
        <v>6</v>
      </c>
      <c r="B898" s="2" t="s">
        <v>2456</v>
      </c>
      <c r="C898" s="1" t="s">
        <v>2457</v>
      </c>
      <c r="D898" s="2" t="s">
        <v>2291</v>
      </c>
      <c r="E898" s="3">
        <v>0</v>
      </c>
      <c r="F898" s="4"/>
      <c r="G898" s="3">
        <v>185270555.47999999</v>
      </c>
      <c r="H898" s="3">
        <v>189916518.59999999</v>
      </c>
      <c r="I898" s="3">
        <v>4645963.12</v>
      </c>
      <c r="J898" s="4"/>
    </row>
    <row r="899" spans="1:10" ht="15" customHeight="1">
      <c r="A899" s="1">
        <v>3</v>
      </c>
      <c r="B899" s="2" t="s">
        <v>2166</v>
      </c>
      <c r="C899" s="1" t="s">
        <v>1</v>
      </c>
      <c r="D899" s="2" t="s">
        <v>511</v>
      </c>
      <c r="E899" s="3">
        <v>105188783.12</v>
      </c>
      <c r="F899" s="4"/>
      <c r="G899" s="3">
        <v>315683525.31</v>
      </c>
      <c r="H899" s="3">
        <v>295416206.18000001</v>
      </c>
      <c r="I899" s="3">
        <v>84921463.989999995</v>
      </c>
      <c r="J899" s="4"/>
    </row>
    <row r="900" spans="1:10" ht="15" customHeight="1">
      <c r="A900" s="1">
        <v>4</v>
      </c>
      <c r="B900" s="2" t="s">
        <v>2167</v>
      </c>
      <c r="C900" s="1" t="s">
        <v>1</v>
      </c>
      <c r="D900" s="2" t="s">
        <v>2168</v>
      </c>
      <c r="E900" s="3">
        <v>105188783.12</v>
      </c>
      <c r="F900" s="4"/>
      <c r="G900" s="3">
        <v>315683525.31</v>
      </c>
      <c r="H900" s="3">
        <v>295416206.18000001</v>
      </c>
      <c r="I900" s="3">
        <v>84921463.989999995</v>
      </c>
      <c r="J900" s="4"/>
    </row>
    <row r="901" spans="1:10" ht="15" customHeight="1">
      <c r="A901" s="1">
        <v>5</v>
      </c>
      <c r="B901" s="2" t="s">
        <v>2169</v>
      </c>
      <c r="C901" s="1" t="s">
        <v>1</v>
      </c>
      <c r="D901" s="2" t="s">
        <v>2170</v>
      </c>
      <c r="E901" s="3">
        <v>105188783.12</v>
      </c>
      <c r="F901" s="4"/>
      <c r="G901" s="3">
        <v>315683525.31</v>
      </c>
      <c r="H901" s="3">
        <v>295416206.18000001</v>
      </c>
      <c r="I901" s="3">
        <v>84921463.989999995</v>
      </c>
      <c r="J901" s="4"/>
    </row>
    <row r="902" spans="1:10" ht="15" customHeight="1">
      <c r="A902" s="1">
        <v>6</v>
      </c>
      <c r="B902" s="2" t="s">
        <v>2171</v>
      </c>
      <c r="C902" s="1" t="s">
        <v>2172</v>
      </c>
      <c r="D902" s="2" t="s">
        <v>2173</v>
      </c>
      <c r="E902" s="3">
        <v>105188783.12</v>
      </c>
      <c r="F902" s="4"/>
      <c r="G902" s="3">
        <v>315683525.31</v>
      </c>
      <c r="H902" s="3">
        <v>295416206.18000001</v>
      </c>
      <c r="I902" s="3">
        <v>84921463.989999995</v>
      </c>
      <c r="J902" s="4"/>
    </row>
    <row r="903" spans="1:10" ht="15" customHeight="1">
      <c r="A903" s="1">
        <v>3</v>
      </c>
      <c r="B903" s="2" t="s">
        <v>2174</v>
      </c>
      <c r="C903" s="1" t="s">
        <v>1</v>
      </c>
      <c r="D903" s="2" t="s">
        <v>520</v>
      </c>
      <c r="E903" s="3">
        <v>23776260</v>
      </c>
      <c r="F903" s="4"/>
      <c r="G903" s="3">
        <v>406419.92</v>
      </c>
      <c r="H903" s="3">
        <v>876437.2</v>
      </c>
      <c r="I903" s="3">
        <v>24246277.280000001</v>
      </c>
      <c r="J903" s="4"/>
    </row>
    <row r="904" spans="1:10" ht="15" customHeight="1">
      <c r="A904" s="1">
        <v>4</v>
      </c>
      <c r="B904" s="2" t="s">
        <v>2175</v>
      </c>
      <c r="C904" s="1" t="s">
        <v>1</v>
      </c>
      <c r="D904" s="2" t="s">
        <v>2176</v>
      </c>
      <c r="E904" s="3">
        <v>23776260</v>
      </c>
      <c r="F904" s="4"/>
      <c r="G904" s="3">
        <v>406419.92</v>
      </c>
      <c r="H904" s="3">
        <v>876437.2</v>
      </c>
      <c r="I904" s="3">
        <v>24246277.280000001</v>
      </c>
      <c r="J904" s="4"/>
    </row>
    <row r="905" spans="1:10" ht="15" customHeight="1">
      <c r="A905" s="1">
        <v>6</v>
      </c>
      <c r="B905" s="2" t="s">
        <v>2177</v>
      </c>
      <c r="C905" s="1" t="s">
        <v>2178</v>
      </c>
      <c r="D905" s="2" t="s">
        <v>525</v>
      </c>
      <c r="E905" s="3">
        <v>5200000</v>
      </c>
      <c r="F905" s="4"/>
      <c r="G905" s="3">
        <v>0</v>
      </c>
      <c r="H905" s="3">
        <v>0</v>
      </c>
      <c r="I905" s="3">
        <v>5200000</v>
      </c>
      <c r="J905" s="4"/>
    </row>
    <row r="906" spans="1:10" ht="15" customHeight="1">
      <c r="A906" s="1">
        <v>6</v>
      </c>
      <c r="B906" s="2" t="s">
        <v>2179</v>
      </c>
      <c r="C906" s="1" t="s">
        <v>2180</v>
      </c>
      <c r="D906" s="2" t="s">
        <v>452</v>
      </c>
      <c r="E906" s="3">
        <v>1760000</v>
      </c>
      <c r="F906" s="4"/>
      <c r="G906" s="3">
        <v>0</v>
      </c>
      <c r="H906" s="3">
        <v>0</v>
      </c>
      <c r="I906" s="3">
        <v>1760000</v>
      </c>
      <c r="J906" s="4"/>
    </row>
    <row r="907" spans="1:10" ht="15" customHeight="1">
      <c r="A907" s="1">
        <v>6</v>
      </c>
      <c r="B907" s="2" t="s">
        <v>2181</v>
      </c>
      <c r="C907" s="1" t="s">
        <v>2182</v>
      </c>
      <c r="D907" s="2" t="s">
        <v>530</v>
      </c>
      <c r="E907" s="3">
        <v>3468000</v>
      </c>
      <c r="F907" s="4"/>
      <c r="G907" s="3">
        <v>0</v>
      </c>
      <c r="H907" s="3">
        <v>0</v>
      </c>
      <c r="I907" s="3">
        <v>3468000</v>
      </c>
      <c r="J907" s="4"/>
    </row>
    <row r="908" spans="1:10" ht="15" customHeight="1">
      <c r="A908" s="1">
        <v>6</v>
      </c>
      <c r="B908" s="2" t="s">
        <v>2183</v>
      </c>
      <c r="C908" s="1" t="s">
        <v>2184</v>
      </c>
      <c r="D908" s="2" t="s">
        <v>533</v>
      </c>
      <c r="E908" s="3">
        <v>13348260</v>
      </c>
      <c r="F908" s="4"/>
      <c r="G908" s="3">
        <v>406419.92</v>
      </c>
      <c r="H908" s="3">
        <v>876437.2</v>
      </c>
      <c r="I908" s="3">
        <v>13818277.279999999</v>
      </c>
      <c r="J908" s="4"/>
    </row>
    <row r="909" spans="1:10" ht="15" customHeight="1">
      <c r="A909" s="1">
        <v>3</v>
      </c>
      <c r="B909" s="2" t="s">
        <v>2185</v>
      </c>
      <c r="C909" s="1" t="s">
        <v>1</v>
      </c>
      <c r="D909" s="2" t="s">
        <v>535</v>
      </c>
      <c r="E909" s="3">
        <v>228708196.53999999</v>
      </c>
      <c r="F909" s="4"/>
      <c r="G909" s="3">
        <v>332029976.13999999</v>
      </c>
      <c r="H909" s="3">
        <v>352184706.77999997</v>
      </c>
      <c r="I909" s="3">
        <v>248862927.18000001</v>
      </c>
      <c r="J909" s="4"/>
    </row>
    <row r="910" spans="1:10" ht="15" customHeight="1">
      <c r="A910" s="1">
        <v>4</v>
      </c>
      <c r="B910" s="2" t="s">
        <v>2186</v>
      </c>
      <c r="C910" s="1" t="s">
        <v>1</v>
      </c>
      <c r="D910" s="2" t="s">
        <v>2187</v>
      </c>
      <c r="E910" s="3">
        <v>146316281.66999999</v>
      </c>
      <c r="F910" s="4"/>
      <c r="G910" s="3">
        <v>48912718.420000002</v>
      </c>
      <c r="H910" s="3">
        <v>56320979.68</v>
      </c>
      <c r="I910" s="3">
        <v>153724542.93000001</v>
      </c>
      <c r="J910" s="4"/>
    </row>
    <row r="911" spans="1:10" ht="15" customHeight="1">
      <c r="A911" s="1">
        <v>6</v>
      </c>
      <c r="B911" s="2" t="s">
        <v>2188</v>
      </c>
      <c r="C911" s="1" t="s">
        <v>2189</v>
      </c>
      <c r="D911" s="2" t="s">
        <v>2190</v>
      </c>
      <c r="E911" s="3">
        <v>146316281.66999999</v>
      </c>
      <c r="F911" s="4"/>
      <c r="G911" s="3">
        <v>48912718.420000002</v>
      </c>
      <c r="H911" s="3">
        <v>56320979.68</v>
      </c>
      <c r="I911" s="3">
        <v>153724542.93000001</v>
      </c>
      <c r="J911" s="4"/>
    </row>
    <row r="912" spans="1:10" ht="15" customHeight="1">
      <c r="A912" s="1">
        <v>4</v>
      </c>
      <c r="B912" s="2" t="s">
        <v>2191</v>
      </c>
      <c r="C912" s="1" t="s">
        <v>1</v>
      </c>
      <c r="D912" s="2" t="s">
        <v>2192</v>
      </c>
      <c r="E912" s="3">
        <v>0</v>
      </c>
      <c r="F912" s="4"/>
      <c r="G912" s="3">
        <v>133688.69</v>
      </c>
      <c r="H912" s="3">
        <v>9889525.5</v>
      </c>
      <c r="I912" s="3">
        <v>9755836.8100000005</v>
      </c>
      <c r="J912" s="4"/>
    </row>
    <row r="913" spans="1:10" ht="15" customHeight="1">
      <c r="A913" s="1">
        <v>6</v>
      </c>
      <c r="B913" s="2" t="s">
        <v>2193</v>
      </c>
      <c r="C913" s="1" t="s">
        <v>2194</v>
      </c>
      <c r="D913" s="2" t="s">
        <v>2195</v>
      </c>
      <c r="E913" s="3">
        <v>0</v>
      </c>
      <c r="F913" s="4"/>
      <c r="G913" s="3">
        <v>133688.69</v>
      </c>
      <c r="H913" s="3">
        <v>9889525.5</v>
      </c>
      <c r="I913" s="3">
        <v>9755836.8100000005</v>
      </c>
      <c r="J913" s="4"/>
    </row>
    <row r="914" spans="1:10" ht="15" customHeight="1">
      <c r="A914" s="1">
        <v>4</v>
      </c>
      <c r="B914" s="2" t="s">
        <v>2196</v>
      </c>
      <c r="C914" s="1" t="s">
        <v>1</v>
      </c>
      <c r="D914" s="2" t="s">
        <v>2197</v>
      </c>
      <c r="E914" s="3">
        <v>0</v>
      </c>
      <c r="F914" s="4"/>
      <c r="G914" s="3">
        <v>3819670.7</v>
      </c>
      <c r="H914" s="3">
        <v>0</v>
      </c>
      <c r="I914" s="3">
        <v>-3819670.7</v>
      </c>
      <c r="J914" s="4"/>
    </row>
    <row r="915" spans="1:10" ht="15" customHeight="1">
      <c r="A915" s="1">
        <v>6</v>
      </c>
      <c r="B915" s="2" t="s">
        <v>2198</v>
      </c>
      <c r="C915" s="1" t="s">
        <v>2199</v>
      </c>
      <c r="D915" s="2" t="s">
        <v>2200</v>
      </c>
      <c r="E915" s="3">
        <v>0</v>
      </c>
      <c r="F915" s="4"/>
      <c r="G915" s="3">
        <v>3819670.7</v>
      </c>
      <c r="H915" s="3">
        <v>0</v>
      </c>
      <c r="I915" s="3">
        <v>-3819670.7</v>
      </c>
      <c r="J915" s="4"/>
    </row>
    <row r="916" spans="1:10" ht="15" customHeight="1">
      <c r="A916" s="1">
        <v>4</v>
      </c>
      <c r="B916" s="2" t="s">
        <v>2201</v>
      </c>
      <c r="C916" s="1" t="s">
        <v>1</v>
      </c>
      <c r="D916" s="2" t="s">
        <v>2202</v>
      </c>
      <c r="E916" s="3">
        <v>0</v>
      </c>
      <c r="F916" s="4"/>
      <c r="G916" s="3">
        <v>200036.02</v>
      </c>
      <c r="H916" s="3">
        <v>0</v>
      </c>
      <c r="I916" s="3">
        <v>-200036.02</v>
      </c>
      <c r="J916" s="4"/>
    </row>
    <row r="917" spans="1:10" ht="15" customHeight="1">
      <c r="A917" s="1">
        <v>6</v>
      </c>
      <c r="B917" s="2" t="s">
        <v>2203</v>
      </c>
      <c r="C917" s="1" t="s">
        <v>2204</v>
      </c>
      <c r="D917" s="2" t="s">
        <v>2205</v>
      </c>
      <c r="E917" s="3">
        <v>0</v>
      </c>
      <c r="F917" s="4"/>
      <c r="G917" s="3">
        <v>200036.02</v>
      </c>
      <c r="H917" s="3">
        <v>0</v>
      </c>
      <c r="I917" s="3">
        <v>-200036.02</v>
      </c>
      <c r="J917" s="4"/>
    </row>
    <row r="918" spans="1:10" ht="15" customHeight="1">
      <c r="A918" s="1">
        <v>4</v>
      </c>
      <c r="B918" s="2" t="s">
        <v>2206</v>
      </c>
      <c r="C918" s="1" t="s">
        <v>1</v>
      </c>
      <c r="D918" s="2" t="s">
        <v>2207</v>
      </c>
      <c r="E918" s="3">
        <v>26225633.66</v>
      </c>
      <c r="F918" s="4"/>
      <c r="G918" s="3">
        <v>13299872.890000001</v>
      </c>
      <c r="H918" s="3">
        <v>14982029.01</v>
      </c>
      <c r="I918" s="3">
        <v>27907789.780000001</v>
      </c>
      <c r="J918" s="4"/>
    </row>
    <row r="919" spans="1:10" ht="15" customHeight="1">
      <c r="A919" s="1">
        <v>5</v>
      </c>
      <c r="B919" s="2" t="s">
        <v>2208</v>
      </c>
      <c r="C919" s="1" t="s">
        <v>1</v>
      </c>
      <c r="D919" s="2" t="s">
        <v>2209</v>
      </c>
      <c r="E919" s="3">
        <v>12697542.550000001</v>
      </c>
      <c r="F919" s="4"/>
      <c r="G919" s="3">
        <v>11475118.98</v>
      </c>
      <c r="H919" s="3">
        <v>4800945.7300000004</v>
      </c>
      <c r="I919" s="3">
        <v>6023369.2999999998</v>
      </c>
      <c r="J919" s="4"/>
    </row>
    <row r="920" spans="1:10" ht="15" customHeight="1">
      <c r="A920" s="1">
        <v>6</v>
      </c>
      <c r="B920" s="2" t="s">
        <v>2210</v>
      </c>
      <c r="C920" s="1" t="s">
        <v>2211</v>
      </c>
      <c r="D920" s="2" t="s">
        <v>569</v>
      </c>
      <c r="E920" s="3">
        <v>12697542.550000001</v>
      </c>
      <c r="F920" s="4"/>
      <c r="G920" s="3">
        <v>11475118.98</v>
      </c>
      <c r="H920" s="3">
        <v>4800945.7300000004</v>
      </c>
      <c r="I920" s="3">
        <v>6023369.2999999998</v>
      </c>
      <c r="J920" s="4"/>
    </row>
    <row r="921" spans="1:10" ht="15" customHeight="1">
      <c r="A921" s="1">
        <v>5</v>
      </c>
      <c r="B921" s="2" t="s">
        <v>2212</v>
      </c>
      <c r="C921" s="1" t="s">
        <v>1</v>
      </c>
      <c r="D921" s="2" t="s">
        <v>2213</v>
      </c>
      <c r="E921" s="3">
        <v>8244324</v>
      </c>
      <c r="F921" s="4"/>
      <c r="G921" s="3">
        <v>1610909.46</v>
      </c>
      <c r="H921" s="3">
        <v>10055261.449999999</v>
      </c>
      <c r="I921" s="3">
        <v>16688675.99</v>
      </c>
      <c r="J921" s="4"/>
    </row>
    <row r="922" spans="1:10" ht="15" customHeight="1">
      <c r="A922" s="1">
        <v>6</v>
      </c>
      <c r="B922" s="2" t="s">
        <v>2214</v>
      </c>
      <c r="C922" s="1" t="s">
        <v>2215</v>
      </c>
      <c r="D922" s="2" t="s">
        <v>572</v>
      </c>
      <c r="E922" s="3">
        <v>8244324</v>
      </c>
      <c r="F922" s="4"/>
      <c r="G922" s="3">
        <v>1610909.46</v>
      </c>
      <c r="H922" s="3">
        <v>10055261.449999999</v>
      </c>
      <c r="I922" s="3">
        <v>16688675.99</v>
      </c>
      <c r="J922" s="4"/>
    </row>
    <row r="923" spans="1:10" ht="15" customHeight="1">
      <c r="A923" s="1">
        <v>5</v>
      </c>
      <c r="B923" s="2" t="s">
        <v>2216</v>
      </c>
      <c r="C923" s="1" t="s">
        <v>1</v>
      </c>
      <c r="D923" s="2" t="s">
        <v>2217</v>
      </c>
      <c r="E923" s="3">
        <v>5283767.1100000003</v>
      </c>
      <c r="F923" s="4"/>
      <c r="G923" s="3">
        <v>213844.45</v>
      </c>
      <c r="H923" s="3">
        <v>125821.83</v>
      </c>
      <c r="I923" s="3">
        <v>5195744.49</v>
      </c>
      <c r="J923" s="4"/>
    </row>
    <row r="924" spans="1:10" ht="15" customHeight="1">
      <c r="A924" s="1">
        <v>6</v>
      </c>
      <c r="B924" s="2" t="s">
        <v>2218</v>
      </c>
      <c r="C924" s="1" t="s">
        <v>2219</v>
      </c>
      <c r="D924" s="2" t="s">
        <v>575</v>
      </c>
      <c r="E924" s="3">
        <v>5283767.1100000003</v>
      </c>
      <c r="F924" s="4"/>
      <c r="G924" s="3">
        <v>213844.45</v>
      </c>
      <c r="H924" s="3">
        <v>125821.83</v>
      </c>
      <c r="I924" s="3">
        <v>5195744.49</v>
      </c>
      <c r="J924" s="4"/>
    </row>
    <row r="925" spans="1:10" ht="15" customHeight="1">
      <c r="A925" s="1">
        <v>4</v>
      </c>
      <c r="B925" s="2" t="s">
        <v>2220</v>
      </c>
      <c r="C925" s="1" t="s">
        <v>1</v>
      </c>
      <c r="D925" s="2" t="s">
        <v>2221</v>
      </c>
      <c r="E925" s="3">
        <v>2412150.25</v>
      </c>
      <c r="F925" s="4"/>
      <c r="G925" s="3">
        <v>13935517</v>
      </c>
      <c r="H925" s="3">
        <v>13927054.01</v>
      </c>
      <c r="I925" s="3">
        <v>2403687.2599999998</v>
      </c>
      <c r="J925" s="4"/>
    </row>
    <row r="926" spans="1:10" ht="15" customHeight="1">
      <c r="A926" s="1">
        <v>6</v>
      </c>
      <c r="B926" s="2" t="s">
        <v>2222</v>
      </c>
      <c r="C926" s="1" t="s">
        <v>2223</v>
      </c>
      <c r="D926" s="2" t="s">
        <v>2224</v>
      </c>
      <c r="E926" s="3">
        <v>2412150.25</v>
      </c>
      <c r="F926" s="4"/>
      <c r="G926" s="3">
        <v>13935517</v>
      </c>
      <c r="H926" s="3">
        <v>13927054.01</v>
      </c>
      <c r="I926" s="3">
        <v>2403687.2599999998</v>
      </c>
      <c r="J926" s="4"/>
    </row>
    <row r="927" spans="1:10" ht="15" customHeight="1">
      <c r="A927" s="1">
        <v>4</v>
      </c>
      <c r="B927" s="2" t="s">
        <v>2225</v>
      </c>
      <c r="C927" s="1" t="s">
        <v>1</v>
      </c>
      <c r="D927" s="2" t="s">
        <v>2226</v>
      </c>
      <c r="E927" s="3">
        <v>10746286.41</v>
      </c>
      <c r="F927" s="4"/>
      <c r="G927" s="3">
        <v>68478277.269999996</v>
      </c>
      <c r="H927" s="3">
        <v>71035357.239999995</v>
      </c>
      <c r="I927" s="3">
        <v>13303366.380000001</v>
      </c>
      <c r="J927" s="4"/>
    </row>
    <row r="928" spans="1:10" ht="15" customHeight="1">
      <c r="A928" s="1">
        <v>6</v>
      </c>
      <c r="B928" s="2" t="s">
        <v>2227</v>
      </c>
      <c r="C928" s="1" t="s">
        <v>2228</v>
      </c>
      <c r="D928" s="2" t="s">
        <v>2229</v>
      </c>
      <c r="E928" s="3">
        <v>10746286.41</v>
      </c>
      <c r="F928" s="4"/>
      <c r="G928" s="3">
        <v>68478277.269999996</v>
      </c>
      <c r="H928" s="3">
        <v>71035357.239999995</v>
      </c>
      <c r="I928" s="3">
        <v>13303366.380000001</v>
      </c>
      <c r="J928" s="4"/>
    </row>
    <row r="929" spans="1:10" ht="15" customHeight="1">
      <c r="A929" s="1">
        <v>4</v>
      </c>
      <c r="B929" s="2" t="s">
        <v>2230</v>
      </c>
      <c r="C929" s="1" t="s">
        <v>1</v>
      </c>
      <c r="D929" s="2" t="s">
        <v>2231</v>
      </c>
      <c r="E929" s="3">
        <v>3727.8</v>
      </c>
      <c r="F929" s="4"/>
      <c r="G929" s="3">
        <v>300</v>
      </c>
      <c r="H929" s="3">
        <v>0</v>
      </c>
      <c r="I929" s="3">
        <v>3427.8</v>
      </c>
      <c r="J929" s="4"/>
    </row>
    <row r="930" spans="1:10" ht="15" customHeight="1">
      <c r="A930" s="1">
        <v>6</v>
      </c>
      <c r="B930" s="2" t="s">
        <v>2232</v>
      </c>
      <c r="C930" s="1" t="s">
        <v>2233</v>
      </c>
      <c r="D930" s="2" t="s">
        <v>2234</v>
      </c>
      <c r="E930" s="3">
        <v>3727.8</v>
      </c>
      <c r="F930" s="4"/>
      <c r="G930" s="3">
        <v>300</v>
      </c>
      <c r="H930" s="3">
        <v>0</v>
      </c>
      <c r="I930" s="3">
        <v>3427.8</v>
      </c>
      <c r="J930" s="4"/>
    </row>
    <row r="931" spans="1:10" ht="15" customHeight="1">
      <c r="A931" s="1">
        <v>4</v>
      </c>
      <c r="B931" s="2" t="s">
        <v>2235</v>
      </c>
      <c r="C931" s="1" t="s">
        <v>1</v>
      </c>
      <c r="D931" s="2" t="s">
        <v>2236</v>
      </c>
      <c r="E931" s="3">
        <v>43004116.75</v>
      </c>
      <c r="F931" s="4"/>
      <c r="G931" s="3">
        <v>183249895.15000001</v>
      </c>
      <c r="H931" s="3">
        <v>186029761.34</v>
      </c>
      <c r="I931" s="3">
        <v>45783982.939999998</v>
      </c>
      <c r="J931" s="4"/>
    </row>
    <row r="932" spans="1:10" ht="15" customHeight="1">
      <c r="A932" s="1">
        <v>6</v>
      </c>
      <c r="B932" s="2" t="s">
        <v>2458</v>
      </c>
      <c r="C932" s="1" t="s">
        <v>2459</v>
      </c>
      <c r="D932" s="2" t="s">
        <v>2460</v>
      </c>
      <c r="E932" s="3">
        <v>0</v>
      </c>
      <c r="F932" s="4"/>
      <c r="G932" s="3">
        <v>0</v>
      </c>
      <c r="H932" s="3">
        <v>3826020.66</v>
      </c>
      <c r="I932" s="3">
        <v>3826020.66</v>
      </c>
      <c r="J932" s="4"/>
    </row>
    <row r="933" spans="1:10" ht="15" customHeight="1">
      <c r="A933" s="1">
        <v>6</v>
      </c>
      <c r="B933" s="2" t="s">
        <v>2461</v>
      </c>
      <c r="C933" s="1" t="s">
        <v>2462</v>
      </c>
      <c r="D933" s="2" t="s">
        <v>2297</v>
      </c>
      <c r="E933" s="3">
        <v>0</v>
      </c>
      <c r="F933" s="4"/>
      <c r="G933" s="3">
        <v>173590448.40000001</v>
      </c>
      <c r="H933" s="3">
        <v>178181673.18000001</v>
      </c>
      <c r="I933" s="3">
        <v>4591224.78</v>
      </c>
      <c r="J933" s="4"/>
    </row>
    <row r="934" spans="1:10" ht="15" customHeight="1">
      <c r="A934" s="1">
        <v>6</v>
      </c>
      <c r="B934" s="2" t="s">
        <v>2237</v>
      </c>
      <c r="C934" s="1" t="s">
        <v>2238</v>
      </c>
      <c r="D934" s="2" t="s">
        <v>2239</v>
      </c>
      <c r="E934" s="3">
        <v>3933370</v>
      </c>
      <c r="F934" s="4"/>
      <c r="G934" s="3">
        <v>181200</v>
      </c>
      <c r="H934" s="3">
        <v>212440</v>
      </c>
      <c r="I934" s="3">
        <v>3964610</v>
      </c>
      <c r="J934" s="4"/>
    </row>
    <row r="935" spans="1:10" ht="15" customHeight="1">
      <c r="A935" s="1">
        <v>6</v>
      </c>
      <c r="B935" s="2" t="s">
        <v>2240</v>
      </c>
      <c r="C935" s="1" t="s">
        <v>2241</v>
      </c>
      <c r="D935" s="2" t="s">
        <v>2242</v>
      </c>
      <c r="E935" s="3">
        <v>2899346.75</v>
      </c>
      <c r="F935" s="4"/>
      <c r="G935" s="3">
        <v>3159746.75</v>
      </c>
      <c r="H935" s="3">
        <v>2028627.5</v>
      </c>
      <c r="I935" s="3">
        <v>1768227.5</v>
      </c>
      <c r="J935" s="4"/>
    </row>
    <row r="936" spans="1:10" ht="15" customHeight="1">
      <c r="A936" s="1">
        <v>6</v>
      </c>
      <c r="B936" s="2" t="s">
        <v>2243</v>
      </c>
      <c r="C936" s="1" t="s">
        <v>2244</v>
      </c>
      <c r="D936" s="2" t="s">
        <v>2245</v>
      </c>
      <c r="E936" s="3">
        <v>11164400</v>
      </c>
      <c r="F936" s="4"/>
      <c r="G936" s="3">
        <v>564000</v>
      </c>
      <c r="H936" s="3">
        <v>1526000</v>
      </c>
      <c r="I936" s="3">
        <v>12126400</v>
      </c>
      <c r="J936" s="4"/>
    </row>
    <row r="937" spans="1:10" ht="15" customHeight="1">
      <c r="A937" s="1">
        <v>6</v>
      </c>
      <c r="B937" s="2" t="s">
        <v>2246</v>
      </c>
      <c r="C937" s="1" t="s">
        <v>2247</v>
      </c>
      <c r="D937" s="2" t="s">
        <v>2248</v>
      </c>
      <c r="E937" s="3">
        <v>25007000</v>
      </c>
      <c r="F937" s="4"/>
      <c r="G937" s="3">
        <v>5754500</v>
      </c>
      <c r="H937" s="3">
        <v>255000</v>
      </c>
      <c r="I937" s="3">
        <v>19507500</v>
      </c>
      <c r="J937" s="4"/>
    </row>
    <row r="938" spans="1:10" ht="15" customHeight="1">
      <c r="A938" s="1">
        <v>2</v>
      </c>
      <c r="B938" s="2" t="s">
        <v>2249</v>
      </c>
      <c r="C938" s="1" t="s">
        <v>1</v>
      </c>
      <c r="D938" s="2" t="s">
        <v>616</v>
      </c>
      <c r="E938" s="3">
        <v>75531036.180000007</v>
      </c>
      <c r="F938" s="4"/>
      <c r="G938" s="3">
        <v>267002769.50999999</v>
      </c>
      <c r="H938" s="3">
        <v>268951254.11000001</v>
      </c>
      <c r="I938" s="3">
        <v>77479520.780000001</v>
      </c>
      <c r="J938" s="4"/>
    </row>
    <row r="939" spans="1:10" ht="15" customHeight="1">
      <c r="A939" s="1">
        <v>3</v>
      </c>
      <c r="B939" s="2" t="s">
        <v>2250</v>
      </c>
      <c r="C939" s="1" t="s">
        <v>1</v>
      </c>
      <c r="D939" s="2" t="s">
        <v>2251</v>
      </c>
      <c r="E939" s="3">
        <v>75531036.180000007</v>
      </c>
      <c r="F939" s="4"/>
      <c r="G939" s="3">
        <v>267002769.50999999</v>
      </c>
      <c r="H939" s="3">
        <v>268951254.11000001</v>
      </c>
      <c r="I939" s="3">
        <v>77479520.780000001</v>
      </c>
      <c r="J939" s="4"/>
    </row>
    <row r="940" spans="1:10" ht="15" customHeight="1">
      <c r="A940" s="1">
        <v>4</v>
      </c>
      <c r="B940" s="2" t="s">
        <v>2252</v>
      </c>
      <c r="C940" s="1" t="s">
        <v>1</v>
      </c>
      <c r="D940" s="2" t="s">
        <v>2253</v>
      </c>
      <c r="E940" s="3">
        <v>75531036.180000007</v>
      </c>
      <c r="F940" s="4"/>
      <c r="G940" s="3">
        <v>267002769.50999999</v>
      </c>
      <c r="H940" s="3">
        <v>268951254.11000001</v>
      </c>
      <c r="I940" s="3">
        <v>77479520.780000001</v>
      </c>
      <c r="J940" s="4"/>
    </row>
    <row r="941" spans="1:10" ht="15" customHeight="1">
      <c r="A941" s="1">
        <v>6</v>
      </c>
      <c r="B941" s="2" t="s">
        <v>2254</v>
      </c>
      <c r="C941" s="1" t="s">
        <v>2255</v>
      </c>
      <c r="D941" s="2" t="s">
        <v>2256</v>
      </c>
      <c r="E941" s="3">
        <v>75531036.180000007</v>
      </c>
      <c r="F941" s="4"/>
      <c r="G941" s="3">
        <v>267002769.50999999</v>
      </c>
      <c r="H941" s="3">
        <v>268951254.11000001</v>
      </c>
      <c r="I941" s="3">
        <v>77479520.780000001</v>
      </c>
      <c r="J941" s="4"/>
    </row>
    <row r="942" spans="1:10" ht="15" customHeight="1">
      <c r="A942" s="1">
        <v>0</v>
      </c>
      <c r="B942" s="2" t="s">
        <v>2257</v>
      </c>
      <c r="C942" s="1" t="s">
        <v>1</v>
      </c>
      <c r="D942" s="2" t="s">
        <v>2258</v>
      </c>
      <c r="E942" s="3">
        <v>655871913.70000005</v>
      </c>
      <c r="F942" s="4"/>
      <c r="G942" s="3">
        <v>3638793807.73</v>
      </c>
      <c r="H942" s="3">
        <v>3667005560.52</v>
      </c>
      <c r="I942" s="3">
        <v>684083666.49000001</v>
      </c>
      <c r="J942" s="4"/>
    </row>
  </sheetData>
  <autoFilter ref="A12:J942" xr:uid="{D81620F9-A0EE-486F-9F5F-AC320F18E1E6}">
    <filterColumn colId="4" showButton="0"/>
    <filterColumn colId="8" showButton="0"/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9ED13-DD0F-4A3A-82F3-8EC452B0E224}">
  <sheetPr codeName="Plan24">
    <pageSetUpPr fitToPage="1"/>
  </sheetPr>
  <dimension ref="B4:F64"/>
  <sheetViews>
    <sheetView showGridLines="0" tabSelected="1" zoomScale="85" zoomScaleNormal="85" zoomScaleSheetLayoutView="115" workbookViewId="0">
      <selection activeCell="B62" sqref="B62"/>
    </sheetView>
  </sheetViews>
  <sheetFormatPr defaultColWidth="9.28515625" defaultRowHeight="14.25" outlineLevelRow="1"/>
  <cols>
    <col min="1" max="1" width="4.5703125" style="422" customWidth="1"/>
    <col min="2" max="2" width="73.28515625" style="423" customWidth="1"/>
    <col min="3" max="3" width="7.5703125" style="423" customWidth="1"/>
    <col min="4" max="6" width="18" style="423" bestFit="1" customWidth="1"/>
    <col min="7" max="16384" width="9.28515625" style="422"/>
  </cols>
  <sheetData>
    <row r="4" spans="2:6" ht="15">
      <c r="B4" s="512"/>
      <c r="C4" s="512"/>
      <c r="D4" s="512"/>
      <c r="E4" s="512"/>
      <c r="F4" s="421"/>
    </row>
    <row r="5" spans="2:6" ht="15">
      <c r="B5" s="513" t="s">
        <v>15121</v>
      </c>
      <c r="C5" s="513"/>
      <c r="D5" s="513"/>
      <c r="E5" s="513"/>
      <c r="F5" s="513"/>
    </row>
    <row r="6" spans="2:6" ht="15">
      <c r="B6" s="513" t="s">
        <v>15122</v>
      </c>
      <c r="C6" s="513"/>
      <c r="D6" s="513"/>
      <c r="E6" s="513"/>
      <c r="F6" s="513"/>
    </row>
    <row r="7" spans="2:6" ht="42" customHeight="1">
      <c r="B7" s="514" t="s">
        <v>15098</v>
      </c>
      <c r="C7" s="514"/>
      <c r="D7" s="514"/>
      <c r="E7" s="514"/>
      <c r="F7" s="514"/>
    </row>
    <row r="8" spans="2:6" ht="15">
      <c r="B8" s="515"/>
      <c r="C8" s="515"/>
      <c r="D8" s="515"/>
      <c r="E8" s="515"/>
      <c r="F8" s="515"/>
    </row>
    <row r="9" spans="2:6" ht="15">
      <c r="F9" s="424">
        <v>0</v>
      </c>
    </row>
    <row r="10" spans="2:6" ht="15">
      <c r="B10" s="425" t="s">
        <v>15099</v>
      </c>
      <c r="C10" s="426" t="s">
        <v>15100</v>
      </c>
      <c r="D10" s="427" t="s">
        <v>15123</v>
      </c>
      <c r="E10" s="427">
        <v>43830</v>
      </c>
      <c r="F10" s="427">
        <v>43465</v>
      </c>
    </row>
    <row r="11" spans="2:6" ht="15">
      <c r="B11" s="428" t="s">
        <v>14939</v>
      </c>
      <c r="C11" s="428"/>
      <c r="D11" s="428"/>
      <c r="E11" s="429"/>
      <c r="F11" s="428"/>
    </row>
    <row r="12" spans="2:6" ht="15">
      <c r="B12" s="428"/>
      <c r="C12" s="428"/>
      <c r="D12" s="428"/>
      <c r="E12" s="430"/>
      <c r="F12" s="428"/>
    </row>
    <row r="13" spans="2:6" ht="15">
      <c r="B13" s="428" t="s">
        <v>15101</v>
      </c>
      <c r="C13" s="428"/>
      <c r="D13" s="431">
        <v>5166193.969999996</v>
      </c>
      <c r="E13" s="431">
        <v>8608523.6800000072</v>
      </c>
      <c r="F13" s="431">
        <v>4769546.1200000066</v>
      </c>
    </row>
    <row r="14" spans="2:6">
      <c r="D14" s="432"/>
      <c r="E14" s="432"/>
      <c r="F14" s="432"/>
    </row>
    <row r="15" spans="2:6">
      <c r="B15" s="423" t="s">
        <v>14941</v>
      </c>
      <c r="D15" s="432">
        <v>-157253.09</v>
      </c>
      <c r="E15" s="432">
        <v>-343155.3</v>
      </c>
      <c r="F15" s="432">
        <v>-257614.68</v>
      </c>
    </row>
    <row r="16" spans="2:6">
      <c r="B16" s="423" t="s">
        <v>15102</v>
      </c>
      <c r="D16" s="432">
        <v>-472520.08</v>
      </c>
      <c r="E16" s="432">
        <v>-637033.06000000006</v>
      </c>
      <c r="F16" s="432">
        <v>0</v>
      </c>
    </row>
    <row r="17" spans="2:6">
      <c r="B17" s="423" t="s">
        <v>15103</v>
      </c>
      <c r="D17" s="432">
        <v>1265867.5599999998</v>
      </c>
      <c r="E17" s="432">
        <v>3818287.8199999994</v>
      </c>
      <c r="F17" s="432">
        <v>11027863.189999999</v>
      </c>
    </row>
    <row r="18" spans="2:6">
      <c r="B18" s="423" t="s">
        <v>14942</v>
      </c>
      <c r="D18" s="432">
        <v>225071.99</v>
      </c>
      <c r="E18" s="432">
        <v>438116.73</v>
      </c>
      <c r="F18" s="432">
        <v>390381.53</v>
      </c>
    </row>
    <row r="19" spans="2:6" ht="15">
      <c r="D19" s="431">
        <v>6027360.3499999959</v>
      </c>
      <c r="E19" s="431">
        <v>11884739.870000008</v>
      </c>
      <c r="F19" s="431">
        <v>15930176.160000006</v>
      </c>
    </row>
    <row r="20" spans="2:6">
      <c r="D20" s="432"/>
      <c r="E20" s="432"/>
      <c r="F20" s="432"/>
    </row>
    <row r="21" spans="2:6" ht="15">
      <c r="B21" s="428" t="s">
        <v>15104</v>
      </c>
      <c r="C21" s="428"/>
      <c r="D21" s="433"/>
      <c r="E21" s="433"/>
      <c r="F21" s="433"/>
    </row>
    <row r="22" spans="2:6">
      <c r="B22" s="423" t="s">
        <v>6050</v>
      </c>
      <c r="D22" s="432">
        <v>-28632674.120000001</v>
      </c>
      <c r="E22" s="432">
        <v>-37739345.609999999</v>
      </c>
      <c r="F22" s="432">
        <v>-7716839.2399999965</v>
      </c>
    </row>
    <row r="23" spans="2:6">
      <c r="B23" s="423" t="s">
        <v>14544</v>
      </c>
      <c r="D23" s="432">
        <v>-381821.34999999963</v>
      </c>
      <c r="E23" s="432">
        <v>-1407949.4999999995</v>
      </c>
      <c r="F23" s="432">
        <v>305254.83999999985</v>
      </c>
    </row>
    <row r="24" spans="2:6">
      <c r="B24" s="423" t="s">
        <v>14549</v>
      </c>
      <c r="D24" s="432">
        <v>811890.30999999959</v>
      </c>
      <c r="E24" s="432">
        <v>810080.01999999955</v>
      </c>
      <c r="F24" s="432">
        <v>-1451268.17</v>
      </c>
    </row>
    <row r="25" spans="2:6">
      <c r="D25" s="432"/>
      <c r="E25" s="432"/>
      <c r="F25" s="432"/>
    </row>
    <row r="26" spans="2:6" ht="15">
      <c r="B26" s="428" t="s">
        <v>15105</v>
      </c>
      <c r="C26" s="428"/>
      <c r="D26" s="434"/>
      <c r="E26" s="434"/>
      <c r="F26" s="433"/>
    </row>
    <row r="27" spans="2:6">
      <c r="B27" s="423" t="s">
        <v>14946</v>
      </c>
      <c r="D27" s="432">
        <v>9781479.8599999994</v>
      </c>
      <c r="E27" s="432">
        <v>10354831.420000002</v>
      </c>
      <c r="F27" s="432">
        <v>8227737.2800000012</v>
      </c>
    </row>
    <row r="28" spans="2:6">
      <c r="B28" s="423" t="s">
        <v>14947</v>
      </c>
      <c r="D28" s="432">
        <v>39255.489999999991</v>
      </c>
      <c r="E28" s="432">
        <v>88233.329999999842</v>
      </c>
      <c r="F28" s="432">
        <v>83902.810000000056</v>
      </c>
    </row>
    <row r="29" spans="2:6">
      <c r="B29" s="423" t="s">
        <v>14563</v>
      </c>
      <c r="D29" s="432">
        <v>5694105.7899999917</v>
      </c>
      <c r="E29" s="432">
        <v>16724912.140000001</v>
      </c>
      <c r="F29" s="432">
        <v>23051748.909999996</v>
      </c>
    </row>
    <row r="30" spans="2:6">
      <c r="B30" s="423" t="s">
        <v>15106</v>
      </c>
      <c r="D30" s="432">
        <v>-459708.34999999963</v>
      </c>
      <c r="E30" s="432">
        <v>-1212051.21</v>
      </c>
      <c r="F30" s="432">
        <v>3826020.66</v>
      </c>
    </row>
    <row r="31" spans="2:6">
      <c r="B31" s="423" t="s">
        <v>14568</v>
      </c>
      <c r="D31" s="432">
        <v>177362.62000000011</v>
      </c>
      <c r="E31" s="432">
        <v>454577.8600000001</v>
      </c>
      <c r="F31" s="432">
        <v>409814.2</v>
      </c>
    </row>
    <row r="32" spans="2:6">
      <c r="B32" s="423" t="s">
        <v>14542</v>
      </c>
      <c r="D32" s="432">
        <v>-1360468.6499999994</v>
      </c>
      <c r="E32" s="432">
        <v>-693948.03000000026</v>
      </c>
      <c r="F32" s="432">
        <v>398498.90000000037</v>
      </c>
    </row>
    <row r="33" spans="2:6">
      <c r="B33" s="423" t="s">
        <v>14576</v>
      </c>
      <c r="D33" s="432">
        <v>454340.07000000012</v>
      </c>
      <c r="E33" s="432">
        <v>1178779.7700000003</v>
      </c>
      <c r="F33" s="432">
        <v>381927.11999999953</v>
      </c>
    </row>
    <row r="34" spans="2:6" hidden="1" outlineLevel="1">
      <c r="B34" s="435" t="s">
        <v>15107</v>
      </c>
      <c r="C34" s="436"/>
      <c r="D34" s="437">
        <v>0</v>
      </c>
      <c r="E34" s="437">
        <v>0</v>
      </c>
      <c r="F34" s="437">
        <v>0</v>
      </c>
    </row>
    <row r="35" spans="2:6" hidden="1" outlineLevel="1">
      <c r="B35" s="435" t="s">
        <v>14957</v>
      </c>
      <c r="C35" s="436"/>
      <c r="D35" s="437">
        <v>-113862.93</v>
      </c>
      <c r="E35" s="437">
        <v>-113862.93</v>
      </c>
      <c r="F35" s="437">
        <v>-306137.14</v>
      </c>
    </row>
    <row r="36" spans="2:6" hidden="1" outlineLevel="1">
      <c r="B36" s="435" t="s">
        <v>15108</v>
      </c>
      <c r="C36" s="436"/>
      <c r="D36" s="437">
        <v>-375723.62</v>
      </c>
      <c r="E36" s="437">
        <v>-375723.62</v>
      </c>
      <c r="F36" s="437">
        <v>-210289.72</v>
      </c>
    </row>
    <row r="37" spans="2:6" ht="15" collapsed="1">
      <c r="B37" s="428"/>
      <c r="C37" s="428"/>
      <c r="D37" s="434"/>
      <c r="E37" s="434"/>
      <c r="F37" s="433"/>
    </row>
    <row r="38" spans="2:6" ht="15">
      <c r="B38" s="428" t="s">
        <v>15109</v>
      </c>
      <c r="C38" s="428"/>
      <c r="D38" s="431">
        <v>-7848877.9800000135</v>
      </c>
      <c r="E38" s="431">
        <v>442860.06000001123</v>
      </c>
      <c r="F38" s="431">
        <v>43446973.469999999</v>
      </c>
    </row>
    <row r="39" spans="2:6">
      <c r="D39" s="432"/>
      <c r="E39" s="432"/>
      <c r="F39" s="432"/>
    </row>
    <row r="40" spans="2:6" ht="15">
      <c r="B40" s="428" t="s">
        <v>14949</v>
      </c>
      <c r="C40" s="428"/>
      <c r="D40" s="432"/>
      <c r="E40" s="432"/>
      <c r="F40" s="433"/>
    </row>
    <row r="41" spans="2:6">
      <c r="B41" s="423" t="s">
        <v>14950</v>
      </c>
      <c r="D41" s="432"/>
      <c r="E41" s="432">
        <v>17845.779999999992</v>
      </c>
      <c r="F41" s="432">
        <v>108500</v>
      </c>
    </row>
    <row r="42" spans="2:6">
      <c r="B42" s="423" t="s">
        <v>15110</v>
      </c>
      <c r="D42" s="432">
        <v>-4648323.3100000005</v>
      </c>
      <c r="E42" s="432">
        <v>-7477980.2199999997</v>
      </c>
      <c r="F42" s="432">
        <v>-4725350.4000000013</v>
      </c>
    </row>
    <row r="43" spans="2:6">
      <c r="B43" s="423" t="s">
        <v>15111</v>
      </c>
      <c r="D43" s="432">
        <v>-234912.90000000037</v>
      </c>
      <c r="E43" s="432">
        <v>-541776.08000000007</v>
      </c>
      <c r="F43" s="432">
        <v>-451808.95000000019</v>
      </c>
    </row>
    <row r="44" spans="2:6">
      <c r="D44" s="432"/>
      <c r="E44" s="432"/>
      <c r="F44" s="432"/>
    </row>
    <row r="45" spans="2:6" ht="15">
      <c r="B45" s="428" t="s">
        <v>15112</v>
      </c>
      <c r="C45" s="428"/>
      <c r="D45" s="431">
        <v>-4883236.2100000009</v>
      </c>
      <c r="E45" s="431">
        <v>-8001910.5199999996</v>
      </c>
      <c r="F45" s="431">
        <v>-5068659.3500000015</v>
      </c>
    </row>
    <row r="46" spans="2:6">
      <c r="D46" s="432"/>
      <c r="E46" s="432"/>
      <c r="F46" s="432"/>
    </row>
    <row r="47" spans="2:6" ht="15">
      <c r="B47" s="428" t="s">
        <v>14954</v>
      </c>
      <c r="C47" s="428"/>
      <c r="D47" s="432"/>
      <c r="E47" s="432"/>
      <c r="F47" s="433"/>
    </row>
    <row r="48" spans="2:6" ht="15">
      <c r="B48" s="428"/>
      <c r="C48" s="428"/>
      <c r="D48" s="432"/>
      <c r="E48" s="432"/>
      <c r="F48" s="433"/>
    </row>
    <row r="49" spans="2:6">
      <c r="B49" s="423" t="s">
        <v>15113</v>
      </c>
      <c r="D49" s="432">
        <v>522418.37000000011</v>
      </c>
      <c r="E49" s="432">
        <v>1144221.5400000003</v>
      </c>
      <c r="F49" s="432">
        <v>1195108.06</v>
      </c>
    </row>
    <row r="50" spans="2:6">
      <c r="B50" s="423" t="s">
        <v>14956</v>
      </c>
      <c r="D50" s="432">
        <v>-557110.86</v>
      </c>
      <c r="E50" s="432">
        <v>-1203541.24</v>
      </c>
      <c r="F50" s="432">
        <v>-829810.48</v>
      </c>
    </row>
    <row r="51" spans="2:6">
      <c r="B51" s="423" t="s">
        <v>14927</v>
      </c>
      <c r="D51" s="432">
        <v>0</v>
      </c>
      <c r="E51" s="432">
        <v>0</v>
      </c>
      <c r="F51" s="432">
        <v>-500</v>
      </c>
    </row>
    <row r="52" spans="2:6">
      <c r="D52" s="432"/>
      <c r="E52" s="432"/>
      <c r="F52" s="432"/>
    </row>
    <row r="53" spans="2:6">
      <c r="D53" s="432"/>
      <c r="E53" s="432"/>
      <c r="F53" s="432"/>
    </row>
    <row r="54" spans="2:6" ht="15">
      <c r="B54" s="428" t="s">
        <v>15114</v>
      </c>
      <c r="C54" s="428"/>
      <c r="D54" s="431">
        <v>-34692.489999999874</v>
      </c>
      <c r="E54" s="431">
        <v>-59319.699999999721</v>
      </c>
      <c r="F54" s="431">
        <v>364797.58000000007</v>
      </c>
    </row>
    <row r="55" spans="2:6">
      <c r="D55" s="432"/>
      <c r="E55" s="432"/>
      <c r="F55" s="432"/>
    </row>
    <row r="56" spans="2:6" ht="15">
      <c r="B56" s="438" t="s">
        <v>15115</v>
      </c>
      <c r="C56" s="425"/>
      <c r="D56" s="439">
        <v>-12766806.680000015</v>
      </c>
      <c r="E56" s="439">
        <v>-7618370.1599999871</v>
      </c>
      <c r="F56" s="439">
        <v>38743111.699999996</v>
      </c>
    </row>
    <row r="57" spans="2:6">
      <c r="D57" s="432"/>
      <c r="E57" s="432"/>
      <c r="F57" s="432"/>
    </row>
    <row r="58" spans="2:6" ht="15">
      <c r="B58" s="428" t="s">
        <v>15116</v>
      </c>
      <c r="C58" s="428"/>
      <c r="D58" s="432"/>
      <c r="E58" s="432"/>
      <c r="F58" s="433"/>
    </row>
    <row r="59" spans="2:6">
      <c r="B59" s="423" t="s">
        <v>15117</v>
      </c>
      <c r="D59" s="432">
        <v>150028436.51000002</v>
      </c>
      <c r="E59" s="432">
        <v>144879999.99000001</v>
      </c>
      <c r="F59" s="432">
        <v>106136888.29000001</v>
      </c>
    </row>
    <row r="60" spans="2:6">
      <c r="B60" s="423" t="s">
        <v>15118</v>
      </c>
      <c r="D60" s="432">
        <v>137261629.82999998</v>
      </c>
      <c r="E60" s="432">
        <v>137261629.82999998</v>
      </c>
      <c r="F60" s="432">
        <v>144879999.99000001</v>
      </c>
    </row>
    <row r="61" spans="2:6" ht="15">
      <c r="B61" s="425" t="s">
        <v>15119</v>
      </c>
      <c r="C61" s="425"/>
      <c r="D61" s="439">
        <v>-12766806.680000037</v>
      </c>
      <c r="E61" s="439">
        <v>-7618370.1600000262</v>
      </c>
      <c r="F61" s="439">
        <v>38743111.700000003</v>
      </c>
    </row>
    <row r="62" spans="2:6">
      <c r="B62" s="444" t="s">
        <v>15120</v>
      </c>
      <c r="C62" s="444"/>
      <c r="D62" s="445"/>
      <c r="E62" s="445"/>
      <c r="F62" s="445"/>
    </row>
    <row r="63" spans="2:6" ht="15">
      <c r="B63" s="441"/>
      <c r="C63" s="442"/>
      <c r="D63" s="443"/>
      <c r="E63" s="443"/>
      <c r="F63" s="443">
        <v>0</v>
      </c>
    </row>
    <row r="64" spans="2:6">
      <c r="E64" s="440"/>
    </row>
  </sheetData>
  <mergeCells count="5">
    <mergeCell ref="B4:E4"/>
    <mergeCell ref="B5:F5"/>
    <mergeCell ref="B6:F6"/>
    <mergeCell ref="B7:F7"/>
    <mergeCell ref="B8:F8"/>
  </mergeCells>
  <pageMargins left="0.51181102362204722" right="0.51181102362204722" top="0.78740157480314965" bottom="0.78740157480314965" header="0.31496062992125984" footer="0.31496062992125984"/>
  <pageSetup paperSize="9" scale="61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4691-FE11-4A9D-96A5-259F65C751FA}">
  <dimension ref="A1:Q40"/>
  <sheetViews>
    <sheetView showGridLines="0" topLeftCell="G25" workbookViewId="0">
      <selection activeCell="Q39" sqref="Q39"/>
    </sheetView>
  </sheetViews>
  <sheetFormatPr defaultColWidth="28.42578125" defaultRowHeight="15"/>
  <cols>
    <col min="1" max="1" width="26.7109375" bestFit="1" customWidth="1"/>
    <col min="2" max="3" width="2" customWidth="1"/>
    <col min="4" max="4" width="11.7109375" bestFit="1" customWidth="1"/>
    <col min="5" max="8" width="18.140625" customWidth="1"/>
    <col min="9" max="9" width="4.140625" customWidth="1"/>
    <col min="10" max="10" width="26.7109375" bestFit="1" customWidth="1"/>
    <col min="11" max="12" width="2" customWidth="1"/>
    <col min="13" max="13" width="11.7109375" bestFit="1" customWidth="1"/>
    <col min="14" max="17" width="18.140625" customWidth="1"/>
  </cols>
  <sheetData>
    <row r="1" spans="1:17" ht="15.75" customHeight="1" thickBot="1">
      <c r="A1" s="288"/>
      <c r="B1" s="288"/>
      <c r="C1" s="288"/>
      <c r="D1" s="528" t="s">
        <v>14989</v>
      </c>
      <c r="E1" s="528"/>
      <c r="F1" s="289" t="s">
        <v>14933</v>
      </c>
      <c r="G1" s="523" t="s">
        <v>14914</v>
      </c>
      <c r="H1" s="523" t="s">
        <v>14584</v>
      </c>
      <c r="J1" s="288"/>
      <c r="K1" s="288"/>
      <c r="L1" s="288"/>
      <c r="M1" s="528" t="s">
        <v>14989</v>
      </c>
      <c r="N1" s="528"/>
      <c r="O1" s="289" t="s">
        <v>14933</v>
      </c>
      <c r="P1" s="523" t="s">
        <v>14914</v>
      </c>
      <c r="Q1" s="523" t="s">
        <v>14584</v>
      </c>
    </row>
    <row r="2" spans="1:17">
      <c r="A2" s="526"/>
      <c r="B2" s="523"/>
      <c r="C2" s="523"/>
      <c r="D2" s="290" t="s">
        <v>14990</v>
      </c>
      <c r="E2" s="529" t="s">
        <v>14917</v>
      </c>
      <c r="F2" s="523" t="s">
        <v>14919</v>
      </c>
      <c r="G2" s="524"/>
      <c r="H2" s="524"/>
      <c r="J2" s="526"/>
      <c r="K2" s="523"/>
      <c r="L2" s="523"/>
      <c r="M2" s="290" t="s">
        <v>14990</v>
      </c>
      <c r="N2" s="529" t="s">
        <v>14917</v>
      </c>
      <c r="O2" s="523" t="s">
        <v>14919</v>
      </c>
      <c r="P2" s="524"/>
      <c r="Q2" s="524"/>
    </row>
    <row r="3" spans="1:17" ht="15.75" thickBot="1">
      <c r="A3" s="527"/>
      <c r="B3" s="525"/>
      <c r="C3" s="525"/>
      <c r="D3" s="242" t="s">
        <v>14991</v>
      </c>
      <c r="E3" s="530"/>
      <c r="F3" s="525"/>
      <c r="G3" s="525"/>
      <c r="H3" s="525"/>
      <c r="J3" s="527"/>
      <c r="K3" s="525"/>
      <c r="L3" s="525"/>
      <c r="M3" s="242" t="s">
        <v>14991</v>
      </c>
      <c r="N3" s="530"/>
      <c r="O3" s="525"/>
      <c r="P3" s="525"/>
      <c r="Q3" s="525"/>
    </row>
    <row r="4" spans="1:17" ht="23.25" thickBot="1">
      <c r="A4" s="173" t="s">
        <v>14992</v>
      </c>
      <c r="B4" s="516"/>
      <c r="C4" s="516"/>
      <c r="D4" s="293">
        <f>DMPL!D11</f>
        <v>21781925.890000001</v>
      </c>
      <c r="E4" s="293">
        <f>DMPL!F11</f>
        <v>-90865.66</v>
      </c>
      <c r="F4" s="293">
        <f>DMPL!J11</f>
        <v>9620629.8200000003</v>
      </c>
      <c r="G4" s="196">
        <f>DMPL!V11</f>
        <v>0</v>
      </c>
      <c r="H4" s="196">
        <f>DMPL!X11</f>
        <v>31311690.049999993</v>
      </c>
      <c r="J4" s="173" t="s">
        <v>14992</v>
      </c>
      <c r="K4" s="516"/>
      <c r="L4" s="516"/>
      <c r="M4" s="306">
        <f>IF(D4&lt;&gt;0,ROUND(D4/1000,0)," ")</f>
        <v>21782</v>
      </c>
      <c r="N4" s="306">
        <f t="shared" ref="N4:N39" si="0">IF(E4&lt;&gt;0,ROUND(E4/1000,0)," ")</f>
        <v>-91</v>
      </c>
      <c r="O4" s="306">
        <f t="shared" ref="O4:O39" si="1">IF(F4&lt;&gt;0,ROUND(F4/1000,0)," ")</f>
        <v>9621</v>
      </c>
      <c r="P4" s="307" t="str">
        <f t="shared" ref="P4:P39" si="2">IF(G4&lt;&gt;0,ROUND(G4/1000,0)," ")</f>
        <v xml:space="preserve"> </v>
      </c>
      <c r="Q4" s="307">
        <f t="shared" ref="Q4:Q39" si="3">IF(H4&lt;&gt;0,ROUND(H4/1000,0)," ")</f>
        <v>31312</v>
      </c>
    </row>
    <row r="5" spans="1:17" ht="15.75" thickBot="1">
      <c r="A5" s="173" t="s">
        <v>14925</v>
      </c>
      <c r="B5" s="516"/>
      <c r="C5" s="516"/>
      <c r="D5" s="196">
        <f>DMPL!D12</f>
        <v>0</v>
      </c>
      <c r="E5" s="196"/>
      <c r="F5" s="196"/>
      <c r="G5" s="196"/>
      <c r="H5" s="196"/>
      <c r="J5" s="173" t="s">
        <v>14925</v>
      </c>
      <c r="K5" s="516"/>
      <c r="L5" s="516"/>
      <c r="M5" s="307" t="str">
        <f t="shared" ref="M5:M39" si="4">IF(D5&lt;&gt;0,ROUND(D5/1000,0)," ")</f>
        <v xml:space="preserve"> </v>
      </c>
      <c r="N5" s="307" t="str">
        <f t="shared" si="0"/>
        <v xml:space="preserve"> </v>
      </c>
      <c r="O5" s="307" t="str">
        <f t="shared" si="1"/>
        <v xml:space="preserve"> </v>
      </c>
      <c r="P5" s="307" t="str">
        <f t="shared" si="2"/>
        <v xml:space="preserve"> </v>
      </c>
      <c r="Q5" s="307" t="str">
        <f t="shared" si="3"/>
        <v xml:space="preserve"> </v>
      </c>
    </row>
    <row r="6" spans="1:17" ht="15.75" thickBot="1">
      <c r="A6" s="178" t="s">
        <v>14993</v>
      </c>
      <c r="B6" s="516"/>
      <c r="C6" s="516"/>
      <c r="D6" s="293">
        <f>DMPL!D13</f>
        <v>0</v>
      </c>
      <c r="E6" s="293">
        <f>DMPL!F14</f>
        <v>30395.820000000007</v>
      </c>
      <c r="F6" s="293">
        <f>DMPL!J14</f>
        <v>0</v>
      </c>
      <c r="G6" s="196">
        <f>DMPL!V14</f>
        <v>0</v>
      </c>
      <c r="H6" s="196">
        <f>DMPL!X14</f>
        <v>1195108.06</v>
      </c>
      <c r="J6" s="178" t="s">
        <v>14993</v>
      </c>
      <c r="K6" s="516"/>
      <c r="L6" s="516"/>
      <c r="M6" s="306" t="str">
        <f t="shared" si="4"/>
        <v xml:space="preserve"> </v>
      </c>
      <c r="N6" s="306">
        <f t="shared" si="0"/>
        <v>30</v>
      </c>
      <c r="O6" s="306" t="str">
        <f t="shared" si="1"/>
        <v xml:space="preserve"> </v>
      </c>
      <c r="P6" s="307" t="str">
        <f t="shared" si="2"/>
        <v xml:space="preserve"> </v>
      </c>
      <c r="Q6" s="307">
        <f t="shared" si="3"/>
        <v>1195</v>
      </c>
    </row>
    <row r="7" spans="1:17" ht="15.75" thickBot="1">
      <c r="A7" s="178" t="s">
        <v>14994</v>
      </c>
      <c r="B7" s="516"/>
      <c r="C7" s="516"/>
      <c r="D7" s="196">
        <f>DMPL!D14</f>
        <v>1164712.24</v>
      </c>
      <c r="E7" s="196">
        <f>DMPL!F15</f>
        <v>0</v>
      </c>
      <c r="F7" s="196">
        <f>DMPL!J15</f>
        <v>0</v>
      </c>
      <c r="G7" s="196">
        <f>DMPL!V15</f>
        <v>0</v>
      </c>
      <c r="H7" s="196">
        <f>DMPL!X15</f>
        <v>-829810.48</v>
      </c>
      <c r="J7" s="178" t="s">
        <v>14994</v>
      </c>
      <c r="K7" s="516"/>
      <c r="L7" s="516"/>
      <c r="M7" s="307">
        <f t="shared" si="4"/>
        <v>1165</v>
      </c>
      <c r="N7" s="307" t="str">
        <f t="shared" si="0"/>
        <v xml:space="preserve"> </v>
      </c>
      <c r="O7" s="307" t="str">
        <f t="shared" si="1"/>
        <v xml:space="preserve"> </v>
      </c>
      <c r="P7" s="307" t="str">
        <f t="shared" si="2"/>
        <v xml:space="preserve"> </v>
      </c>
      <c r="Q7" s="307">
        <f t="shared" si="3"/>
        <v>-830</v>
      </c>
    </row>
    <row r="8" spans="1:17" ht="15.75" thickBot="1">
      <c r="A8" s="178" t="s">
        <v>14995</v>
      </c>
      <c r="B8" s="516"/>
      <c r="C8" s="516"/>
      <c r="D8" s="196">
        <f>DMPL!D15</f>
        <v>-829810.48</v>
      </c>
      <c r="E8" s="196">
        <f>DMPL!F16</f>
        <v>0</v>
      </c>
      <c r="F8" s="196">
        <f>DMPL!J16</f>
        <v>0</v>
      </c>
      <c r="G8" s="196">
        <f>DMPL!V16</f>
        <v>0</v>
      </c>
      <c r="H8" s="196">
        <f>DMPL!X16</f>
        <v>-500</v>
      </c>
      <c r="J8" s="178" t="s">
        <v>14995</v>
      </c>
      <c r="K8" s="516"/>
      <c r="L8" s="516"/>
      <c r="M8" s="307">
        <f t="shared" si="4"/>
        <v>-830</v>
      </c>
      <c r="N8" s="307" t="str">
        <f t="shared" si="0"/>
        <v xml:space="preserve"> </v>
      </c>
      <c r="O8" s="307" t="str">
        <f t="shared" si="1"/>
        <v xml:space="preserve"> </v>
      </c>
      <c r="P8" s="307" t="str">
        <f t="shared" si="2"/>
        <v xml:space="preserve"> </v>
      </c>
      <c r="Q8" s="307">
        <f t="shared" si="3"/>
        <v>-1</v>
      </c>
    </row>
    <row r="9" spans="1:17" ht="15.75" thickBot="1">
      <c r="A9" s="173" t="s">
        <v>14996</v>
      </c>
      <c r="B9" s="516"/>
      <c r="C9" s="516"/>
      <c r="D9" s="196">
        <f>DMPL!D16</f>
        <v>-500</v>
      </c>
      <c r="E9" s="196">
        <f>DMPL!F17</f>
        <v>0</v>
      </c>
      <c r="F9" s="196">
        <f>DMPL!J17</f>
        <v>0</v>
      </c>
      <c r="G9" s="196">
        <f>DMPL!V17</f>
        <v>4511931.4400000004</v>
      </c>
      <c r="H9" s="196">
        <f>DMPL!X17</f>
        <v>4511931.4400000004</v>
      </c>
      <c r="J9" s="173" t="s">
        <v>14996</v>
      </c>
      <c r="K9" s="516"/>
      <c r="L9" s="516"/>
      <c r="M9" s="307">
        <f t="shared" si="4"/>
        <v>-1</v>
      </c>
      <c r="N9" s="307" t="str">
        <f t="shared" si="0"/>
        <v xml:space="preserve"> </v>
      </c>
      <c r="O9" s="307" t="str">
        <f t="shared" si="1"/>
        <v xml:space="preserve"> </v>
      </c>
      <c r="P9" s="307">
        <f t="shared" si="2"/>
        <v>4512</v>
      </c>
      <c r="Q9" s="307">
        <f t="shared" si="3"/>
        <v>4512</v>
      </c>
    </row>
    <row r="10" spans="1:17" ht="15.75" thickBot="1">
      <c r="A10" s="173" t="s">
        <v>14997</v>
      </c>
      <c r="B10" s="516"/>
      <c r="C10" s="516"/>
      <c r="D10" s="196">
        <f>DMPL!D17</f>
        <v>0</v>
      </c>
      <c r="E10" s="196">
        <f>DMPL!F18</f>
        <v>0</v>
      </c>
      <c r="F10" s="196">
        <f>DMPL!J18</f>
        <v>0</v>
      </c>
      <c r="G10" s="196">
        <f>DMPL!V18</f>
        <v>-306137.14</v>
      </c>
      <c r="H10" s="196">
        <f>DMPL!X18</f>
        <v>-306137.14</v>
      </c>
      <c r="J10" s="173" t="s">
        <v>14997</v>
      </c>
      <c r="K10" s="516"/>
      <c r="L10" s="516"/>
      <c r="M10" s="307" t="str">
        <f t="shared" si="4"/>
        <v xml:space="preserve"> </v>
      </c>
      <c r="N10" s="307" t="str">
        <f t="shared" si="0"/>
        <v xml:space="preserve"> </v>
      </c>
      <c r="O10" s="307" t="str">
        <f t="shared" si="1"/>
        <v xml:space="preserve"> </v>
      </c>
      <c r="P10" s="307">
        <f t="shared" si="2"/>
        <v>-306</v>
      </c>
      <c r="Q10" s="307">
        <f t="shared" si="3"/>
        <v>-306</v>
      </c>
    </row>
    <row r="11" spans="1:17" ht="23.25" thickBot="1">
      <c r="A11" s="173" t="s">
        <v>14998</v>
      </c>
      <c r="B11" s="516"/>
      <c r="C11" s="516"/>
      <c r="D11" s="196">
        <f>DMPL!D18</f>
        <v>0</v>
      </c>
      <c r="E11" s="196">
        <f>DMPL!F19</f>
        <v>0</v>
      </c>
      <c r="F11" s="196">
        <f>DMPL!J19</f>
        <v>0</v>
      </c>
      <c r="G11" s="196">
        <f>DMPL!V19</f>
        <v>0</v>
      </c>
      <c r="H11" s="196">
        <f>DMPL!X19</f>
        <v>0</v>
      </c>
      <c r="J11" s="173" t="s">
        <v>14998</v>
      </c>
      <c r="K11" s="516"/>
      <c r="L11" s="516"/>
      <c r="M11" s="307" t="str">
        <f t="shared" si="4"/>
        <v xml:space="preserve"> </v>
      </c>
      <c r="N11" s="307" t="str">
        <f t="shared" si="0"/>
        <v xml:space="preserve"> </v>
      </c>
      <c r="O11" s="307" t="str">
        <f t="shared" si="1"/>
        <v xml:space="preserve"> </v>
      </c>
      <c r="P11" s="307" t="str">
        <f t="shared" si="2"/>
        <v xml:space="preserve"> </v>
      </c>
      <c r="Q11" s="307" t="str">
        <f t="shared" si="3"/>
        <v xml:space="preserve"> </v>
      </c>
    </row>
    <row r="12" spans="1:17" ht="15.75" thickBot="1">
      <c r="A12" s="178" t="s">
        <v>14999</v>
      </c>
      <c r="B12" s="516"/>
      <c r="C12" s="516"/>
      <c r="D12" s="196">
        <f>DMPL!D19</f>
        <v>0</v>
      </c>
      <c r="E12" s="196">
        <f>DMPL!F20</f>
        <v>0</v>
      </c>
      <c r="F12" s="196">
        <f>DMPL!J20</f>
        <v>420579.43</v>
      </c>
      <c r="G12" s="196">
        <f>DMPL!V20</f>
        <v>-420579.43</v>
      </c>
      <c r="H12" s="196">
        <f>DMPL!X20</f>
        <v>0</v>
      </c>
      <c r="J12" s="178" t="s">
        <v>14999</v>
      </c>
      <c r="K12" s="516"/>
      <c r="L12" s="516"/>
      <c r="M12" s="307" t="str">
        <f t="shared" si="4"/>
        <v xml:space="preserve"> </v>
      </c>
      <c r="N12" s="307" t="str">
        <f t="shared" si="0"/>
        <v xml:space="preserve"> </v>
      </c>
      <c r="O12" s="307">
        <f t="shared" si="1"/>
        <v>421</v>
      </c>
      <c r="P12" s="307">
        <f t="shared" si="2"/>
        <v>-421</v>
      </c>
      <c r="Q12" s="307" t="str">
        <f t="shared" si="3"/>
        <v xml:space="preserve"> </v>
      </c>
    </row>
    <row r="13" spans="1:17" ht="15.75" thickBot="1">
      <c r="A13" s="178" t="s">
        <v>15000</v>
      </c>
      <c r="B13" s="516"/>
      <c r="C13" s="516"/>
      <c r="D13" s="196">
        <f>DMPL!D20</f>
        <v>0</v>
      </c>
      <c r="E13" s="196">
        <f>DMPL!F21</f>
        <v>0</v>
      </c>
      <c r="F13" s="196">
        <f>DMPL!J21</f>
        <v>0</v>
      </c>
      <c r="G13" s="196">
        <f>DMPL!V21</f>
        <v>-210289.72</v>
      </c>
      <c r="H13" s="196">
        <f>DMPL!X21</f>
        <v>-210289.72</v>
      </c>
      <c r="J13" s="178" t="s">
        <v>15000</v>
      </c>
      <c r="K13" s="516"/>
      <c r="L13" s="516"/>
      <c r="M13" s="307" t="str">
        <f t="shared" si="4"/>
        <v xml:space="preserve"> </v>
      </c>
      <c r="N13" s="307" t="str">
        <f t="shared" si="0"/>
        <v xml:space="preserve"> </v>
      </c>
      <c r="O13" s="307" t="str">
        <f t="shared" si="1"/>
        <v xml:space="preserve"> </v>
      </c>
      <c r="P13" s="307">
        <f t="shared" si="2"/>
        <v>-210</v>
      </c>
      <c r="Q13" s="307">
        <f t="shared" si="3"/>
        <v>-210</v>
      </c>
    </row>
    <row r="14" spans="1:17" ht="15.75" thickBot="1">
      <c r="A14" s="182" t="s">
        <v>15001</v>
      </c>
      <c r="B14" s="518"/>
      <c r="C14" s="518"/>
      <c r="D14" s="199">
        <f>DMPL!D22</f>
        <v>22116327.649999999</v>
      </c>
      <c r="E14" s="294">
        <f>DMPL!F22</f>
        <v>-60469.84</v>
      </c>
      <c r="F14" s="294">
        <f>DMPL!J22</f>
        <v>10041209.25</v>
      </c>
      <c r="G14" s="295">
        <f>DMPL!V22</f>
        <v>3574925.1500000004</v>
      </c>
      <c r="H14" s="294">
        <f>DMPL!X22</f>
        <v>35671992.209999993</v>
      </c>
      <c r="J14" s="182" t="s">
        <v>15001</v>
      </c>
      <c r="K14" s="518"/>
      <c r="L14" s="518"/>
      <c r="M14" s="308">
        <f t="shared" si="4"/>
        <v>22116</v>
      </c>
      <c r="N14" s="309">
        <f t="shared" si="0"/>
        <v>-60</v>
      </c>
      <c r="O14" s="309">
        <f t="shared" si="1"/>
        <v>10041</v>
      </c>
      <c r="P14" s="310">
        <f t="shared" si="2"/>
        <v>3575</v>
      </c>
      <c r="Q14" s="309">
        <f t="shared" si="3"/>
        <v>35672</v>
      </c>
    </row>
    <row r="15" spans="1:17" ht="16.5" thickTop="1" thickBot="1">
      <c r="A15" s="276"/>
      <c r="B15" s="519"/>
      <c r="C15" s="519"/>
      <c r="D15" s="298"/>
      <c r="E15" s="277"/>
      <c r="F15" s="277"/>
      <c r="G15" s="277"/>
      <c r="H15" s="277"/>
      <c r="J15" s="276"/>
      <c r="K15" s="519"/>
      <c r="L15" s="519"/>
      <c r="M15" s="311" t="str">
        <f t="shared" si="4"/>
        <v xml:space="preserve"> </v>
      </c>
      <c r="N15" s="312" t="str">
        <f t="shared" si="0"/>
        <v xml:space="preserve"> </v>
      </c>
      <c r="O15" s="312" t="str">
        <f t="shared" si="1"/>
        <v xml:space="preserve"> </v>
      </c>
      <c r="P15" s="312" t="str">
        <f t="shared" si="2"/>
        <v xml:space="preserve"> </v>
      </c>
      <c r="Q15" s="312" t="str">
        <f t="shared" si="3"/>
        <v xml:space="preserve"> </v>
      </c>
    </row>
    <row r="16" spans="1:17" ht="15.75" thickBot="1">
      <c r="A16" s="173" t="s">
        <v>14925</v>
      </c>
      <c r="B16" s="516"/>
      <c r="C16" s="516"/>
      <c r="D16" s="299"/>
      <c r="E16" s="193"/>
      <c r="F16" s="193"/>
      <c r="G16" s="193"/>
      <c r="H16" s="193"/>
      <c r="J16" s="173" t="s">
        <v>14925</v>
      </c>
      <c r="K16" s="516"/>
      <c r="L16" s="516"/>
      <c r="M16" s="313" t="str">
        <f t="shared" si="4"/>
        <v xml:space="preserve"> </v>
      </c>
      <c r="N16" s="314" t="str">
        <f t="shared" si="0"/>
        <v xml:space="preserve"> </v>
      </c>
      <c r="O16" s="314" t="str">
        <f t="shared" si="1"/>
        <v xml:space="preserve"> </v>
      </c>
      <c r="P16" s="314" t="str">
        <f t="shared" si="2"/>
        <v xml:space="preserve"> </v>
      </c>
      <c r="Q16" s="314" t="str">
        <f t="shared" si="3"/>
        <v xml:space="preserve"> </v>
      </c>
    </row>
    <row r="17" spans="1:17" ht="15.75" thickBot="1">
      <c r="A17" s="178" t="s">
        <v>14993</v>
      </c>
      <c r="B17" s="516"/>
      <c r="C17" s="516"/>
      <c r="D17" s="297">
        <f>DMPL!D27</f>
        <v>1175907.8100000003</v>
      </c>
      <c r="E17" s="293">
        <f>DMPL!F27</f>
        <v>-31686.27</v>
      </c>
      <c r="F17" s="293">
        <f>DMPL!J27</f>
        <v>0</v>
      </c>
      <c r="G17" s="196">
        <f>DMPL!V27</f>
        <v>0</v>
      </c>
      <c r="H17" s="196">
        <f>DMPL!X27</f>
        <v>1144221.5400000003</v>
      </c>
      <c r="J17" s="178" t="s">
        <v>14993</v>
      </c>
      <c r="K17" s="516"/>
      <c r="L17" s="516"/>
      <c r="M17" s="315">
        <f t="shared" si="4"/>
        <v>1176</v>
      </c>
      <c r="N17" s="306">
        <f t="shared" si="0"/>
        <v>-32</v>
      </c>
      <c r="O17" s="306" t="str">
        <f t="shared" si="1"/>
        <v xml:space="preserve"> </v>
      </c>
      <c r="P17" s="307" t="str">
        <f t="shared" si="2"/>
        <v xml:space="preserve"> </v>
      </c>
      <c r="Q17" s="307">
        <f t="shared" si="3"/>
        <v>1144</v>
      </c>
    </row>
    <row r="18" spans="1:17" ht="15.75" thickBot="1">
      <c r="A18" s="178" t="s">
        <v>14994</v>
      </c>
      <c r="B18" s="517"/>
      <c r="C18" s="517"/>
      <c r="D18" s="297">
        <f>DMPL!D28</f>
        <v>-1203541.24</v>
      </c>
      <c r="E18" s="293">
        <f>DMPL!F28</f>
        <v>0</v>
      </c>
      <c r="F18" s="293">
        <f>DMPL!J28</f>
        <v>0</v>
      </c>
      <c r="G18" s="196">
        <f>DMPL!V28</f>
        <v>0</v>
      </c>
      <c r="H18" s="196">
        <f>DMPL!X28</f>
        <v>-1203541.24</v>
      </c>
      <c r="J18" s="178" t="s">
        <v>14994</v>
      </c>
      <c r="K18" s="517"/>
      <c r="L18" s="517"/>
      <c r="M18" s="315">
        <f t="shared" si="4"/>
        <v>-1204</v>
      </c>
      <c r="N18" s="306" t="str">
        <f t="shared" si="0"/>
        <v xml:space="preserve"> </v>
      </c>
      <c r="O18" s="306" t="str">
        <f t="shared" si="1"/>
        <v xml:space="preserve"> </v>
      </c>
      <c r="P18" s="307" t="str">
        <f t="shared" si="2"/>
        <v xml:space="preserve"> </v>
      </c>
      <c r="Q18" s="307">
        <f t="shared" si="3"/>
        <v>-1204</v>
      </c>
    </row>
    <row r="19" spans="1:17" ht="15.75" thickBot="1">
      <c r="A19" s="291" t="s">
        <v>14995</v>
      </c>
      <c r="B19" s="520"/>
      <c r="C19" s="520"/>
      <c r="D19" s="297">
        <f>DMPL!D29</f>
        <v>0</v>
      </c>
      <c r="E19" s="293">
        <f>DMPL!F29</f>
        <v>0</v>
      </c>
      <c r="F19" s="293">
        <f>DMPL!J29</f>
        <v>0</v>
      </c>
      <c r="G19" s="196">
        <f>DMPL!V29</f>
        <v>0</v>
      </c>
      <c r="H19" s="196">
        <f>DMPL!X29</f>
        <v>0</v>
      </c>
      <c r="J19" s="291" t="s">
        <v>14995</v>
      </c>
      <c r="K19" s="520"/>
      <c r="L19" s="520"/>
      <c r="M19" s="315" t="str">
        <f t="shared" si="4"/>
        <v xml:space="preserve"> </v>
      </c>
      <c r="N19" s="306" t="str">
        <f t="shared" si="0"/>
        <v xml:space="preserve"> </v>
      </c>
      <c r="O19" s="306" t="str">
        <f t="shared" si="1"/>
        <v xml:space="preserve"> </v>
      </c>
      <c r="P19" s="307" t="str">
        <f t="shared" si="2"/>
        <v xml:space="preserve"> </v>
      </c>
      <c r="Q19" s="307" t="str">
        <f t="shared" si="3"/>
        <v xml:space="preserve"> </v>
      </c>
    </row>
    <row r="20" spans="1:17" ht="15.75" thickBot="1">
      <c r="A20" s="371" t="s">
        <v>15091</v>
      </c>
      <c r="B20" s="372"/>
      <c r="C20" s="372"/>
      <c r="D20" s="297"/>
      <c r="E20" s="293"/>
      <c r="F20" s="293">
        <f>DMPL!J25</f>
        <v>3574925.15</v>
      </c>
      <c r="G20" s="196">
        <f>DMPL!V25</f>
        <v>-3574925.15</v>
      </c>
      <c r="H20" s="196">
        <f>DMPL!X25</f>
        <v>0</v>
      </c>
      <c r="J20" s="371"/>
      <c r="K20" s="372"/>
      <c r="L20" s="372"/>
      <c r="M20" s="315" t="str">
        <f t="shared" ref="M20" si="5">IF(D20&lt;&gt;0,ROUND(D20/1000,0)," ")</f>
        <v xml:space="preserve"> </v>
      </c>
      <c r="N20" s="306" t="str">
        <f t="shared" ref="N20" si="6">IF(E20&lt;&gt;0,ROUND(E20/1000,0)," ")</f>
        <v xml:space="preserve"> </v>
      </c>
      <c r="O20" s="306">
        <f t="shared" ref="O20" si="7">IF(F20&lt;&gt;0,ROUND(F20/1000,0)," ")</f>
        <v>3575</v>
      </c>
      <c r="P20" s="307">
        <f t="shared" ref="P20" si="8">IF(G20&lt;&gt;0,ROUND(G20/1000,0)," ")</f>
        <v>-3575</v>
      </c>
      <c r="Q20" s="307" t="str">
        <f t="shared" ref="Q20" si="9">IF(H20&lt;&gt;0,ROUND(H20/1000,0)," ")</f>
        <v xml:space="preserve"> </v>
      </c>
    </row>
    <row r="21" spans="1:17" ht="15.75" thickBot="1">
      <c r="A21" s="173" t="s">
        <v>14996</v>
      </c>
      <c r="B21" s="521"/>
      <c r="C21" s="521"/>
      <c r="D21" s="297">
        <f>DMPL!D30</f>
        <v>0</v>
      </c>
      <c r="E21" s="293">
        <f>DMPL!F30</f>
        <v>0</v>
      </c>
      <c r="F21" s="293">
        <f>DMPL!J30</f>
        <v>0</v>
      </c>
      <c r="G21" s="196">
        <f>DMPL!V30</f>
        <v>7628335.3200000003</v>
      </c>
      <c r="H21" s="196">
        <f>DMPL!X30</f>
        <v>7628335.3200000003</v>
      </c>
      <c r="J21" s="173" t="s">
        <v>14996</v>
      </c>
      <c r="K21" s="521"/>
      <c r="L21" s="521"/>
      <c r="M21" s="315" t="str">
        <f t="shared" si="4"/>
        <v xml:space="preserve"> </v>
      </c>
      <c r="N21" s="306" t="str">
        <f t="shared" si="0"/>
        <v xml:space="preserve"> </v>
      </c>
      <c r="O21" s="306" t="str">
        <f t="shared" si="1"/>
        <v xml:space="preserve"> </v>
      </c>
      <c r="P21" s="307">
        <f t="shared" si="2"/>
        <v>7628</v>
      </c>
      <c r="Q21" s="307">
        <f t="shared" si="3"/>
        <v>7628</v>
      </c>
    </row>
    <row r="22" spans="1:17" ht="15.75" thickBot="1">
      <c r="A22" s="173" t="s">
        <v>14997</v>
      </c>
      <c r="B22" s="516"/>
      <c r="C22" s="516"/>
      <c r="D22" s="297">
        <f>DMPL!D31</f>
        <v>0</v>
      </c>
      <c r="E22" s="293">
        <f>DMPL!F31</f>
        <v>0</v>
      </c>
      <c r="F22" s="293">
        <f>DMPL!J31</f>
        <v>0</v>
      </c>
      <c r="G22" s="196">
        <f>DMPL!V31</f>
        <v>-113862.93</v>
      </c>
      <c r="H22" s="196">
        <f>DMPL!X31</f>
        <v>-113862.93</v>
      </c>
      <c r="J22" s="173" t="s">
        <v>14997</v>
      </c>
      <c r="K22" s="516"/>
      <c r="L22" s="516"/>
      <c r="M22" s="315" t="str">
        <f t="shared" si="4"/>
        <v xml:space="preserve"> </v>
      </c>
      <c r="N22" s="306" t="str">
        <f t="shared" si="0"/>
        <v xml:space="preserve"> </v>
      </c>
      <c r="O22" s="306" t="str">
        <f t="shared" si="1"/>
        <v xml:space="preserve"> </v>
      </c>
      <c r="P22" s="307">
        <f t="shared" si="2"/>
        <v>-114</v>
      </c>
      <c r="Q22" s="307">
        <f t="shared" si="3"/>
        <v>-114</v>
      </c>
    </row>
    <row r="23" spans="1:17" ht="23.25" thickBot="1">
      <c r="A23" s="173" t="s">
        <v>14998</v>
      </c>
      <c r="B23" s="516"/>
      <c r="C23" s="516"/>
      <c r="D23" s="297">
        <f>DMPL!D32</f>
        <v>0</v>
      </c>
      <c r="E23" s="293">
        <f>DMPL!F32</f>
        <v>0</v>
      </c>
      <c r="F23" s="293">
        <f>DMPL!J32</f>
        <v>0</v>
      </c>
      <c r="G23" s="196">
        <f>DMPL!V32</f>
        <v>0</v>
      </c>
      <c r="H23" s="196">
        <f>DMPL!X32</f>
        <v>0</v>
      </c>
      <c r="J23" s="173" t="s">
        <v>14998</v>
      </c>
      <c r="K23" s="516"/>
      <c r="L23" s="516"/>
      <c r="M23" s="315" t="str">
        <f t="shared" si="4"/>
        <v xml:space="preserve"> </v>
      </c>
      <c r="N23" s="306" t="str">
        <f t="shared" si="0"/>
        <v xml:space="preserve"> </v>
      </c>
      <c r="O23" s="306" t="str">
        <f t="shared" si="1"/>
        <v xml:space="preserve"> </v>
      </c>
      <c r="P23" s="307" t="str">
        <f t="shared" si="2"/>
        <v xml:space="preserve"> </v>
      </c>
      <c r="Q23" s="307" t="str">
        <f t="shared" si="3"/>
        <v xml:space="preserve"> </v>
      </c>
    </row>
    <row r="24" spans="1:17" ht="15.75" thickBot="1">
      <c r="A24" s="178" t="s">
        <v>14999</v>
      </c>
      <c r="B24" s="516"/>
      <c r="C24" s="516"/>
      <c r="D24" s="297">
        <f>DMPL!D33</f>
        <v>0</v>
      </c>
      <c r="E24" s="293">
        <f>DMPL!F33</f>
        <v>0</v>
      </c>
      <c r="F24" s="293">
        <f>DMPL!J33</f>
        <v>5260130.67</v>
      </c>
      <c r="G24" s="196">
        <f>DMPL!V33</f>
        <v>-5260130.67</v>
      </c>
      <c r="H24" s="196">
        <f>DMPL!X33</f>
        <v>0</v>
      </c>
      <c r="J24" s="178" t="s">
        <v>14999</v>
      </c>
      <c r="K24" s="516"/>
      <c r="L24" s="516"/>
      <c r="M24" s="315" t="str">
        <f t="shared" si="4"/>
        <v xml:space="preserve"> </v>
      </c>
      <c r="N24" s="306" t="str">
        <f t="shared" si="0"/>
        <v xml:space="preserve"> </v>
      </c>
      <c r="O24" s="306">
        <f t="shared" si="1"/>
        <v>5260</v>
      </c>
      <c r="P24" s="307">
        <f t="shared" si="2"/>
        <v>-5260</v>
      </c>
      <c r="Q24" s="307" t="str">
        <f t="shared" si="3"/>
        <v xml:space="preserve"> </v>
      </c>
    </row>
    <row r="25" spans="1:17" ht="15.75" thickBot="1">
      <c r="A25" s="178" t="s">
        <v>15000</v>
      </c>
      <c r="B25" s="516"/>
      <c r="C25" s="516"/>
      <c r="D25" s="297">
        <f>DMPL!D34</f>
        <v>0</v>
      </c>
      <c r="E25" s="293">
        <f>DMPL!F34</f>
        <v>0</v>
      </c>
      <c r="F25" s="293">
        <f>DMPL!J34</f>
        <v>0</v>
      </c>
      <c r="G25" s="196">
        <f>DMPL!V34</f>
        <v>-375723.62</v>
      </c>
      <c r="H25" s="196">
        <f>DMPL!X34</f>
        <v>-375723.62</v>
      </c>
      <c r="J25" s="178" t="s">
        <v>15000</v>
      </c>
      <c r="K25" s="516"/>
      <c r="L25" s="516"/>
      <c r="M25" s="315" t="str">
        <f t="shared" si="4"/>
        <v xml:space="preserve"> </v>
      </c>
      <c r="N25" s="306" t="str">
        <f t="shared" si="0"/>
        <v xml:space="preserve"> </v>
      </c>
      <c r="O25" s="306" t="str">
        <f t="shared" si="1"/>
        <v xml:space="preserve"> </v>
      </c>
      <c r="P25" s="307">
        <f t="shared" si="2"/>
        <v>-376</v>
      </c>
      <c r="Q25" s="307">
        <f t="shared" si="3"/>
        <v>-376</v>
      </c>
    </row>
    <row r="26" spans="1:17" ht="15.75" thickBot="1">
      <c r="A26" s="173" t="s">
        <v>15002</v>
      </c>
      <c r="B26" s="516"/>
      <c r="C26" s="516"/>
      <c r="D26" s="300">
        <f>DMPL!D35</f>
        <v>22088694.219999999</v>
      </c>
      <c r="E26" s="302">
        <f>DMPL!F35</f>
        <v>-92156.11</v>
      </c>
      <c r="F26" s="302">
        <f>DMPL!J35</f>
        <v>18876265.07</v>
      </c>
      <c r="G26" s="199">
        <f>DMPL!V35</f>
        <v>1878618.1000000006</v>
      </c>
      <c r="H26" s="199">
        <f>DMPL!X35</f>
        <v>42751421.279999994</v>
      </c>
      <c r="J26" s="173" t="s">
        <v>15002</v>
      </c>
      <c r="K26" s="516"/>
      <c r="L26" s="516"/>
      <c r="M26" s="316">
        <f t="shared" si="4"/>
        <v>22089</v>
      </c>
      <c r="N26" s="317">
        <f t="shared" si="0"/>
        <v>-92</v>
      </c>
      <c r="O26" s="317">
        <f t="shared" si="1"/>
        <v>18876</v>
      </c>
      <c r="P26" s="318">
        <f t="shared" si="2"/>
        <v>1879</v>
      </c>
      <c r="Q26" s="318">
        <f t="shared" si="3"/>
        <v>42751</v>
      </c>
    </row>
    <row r="27" spans="1:17" ht="15.75" thickBot="1">
      <c r="A27" s="173"/>
      <c r="B27" s="516"/>
      <c r="C27" s="516"/>
      <c r="D27" s="300"/>
      <c r="E27" s="199"/>
      <c r="F27" s="199"/>
      <c r="G27" s="199"/>
      <c r="H27" s="199"/>
      <c r="J27" s="173"/>
      <c r="K27" s="516"/>
      <c r="L27" s="516"/>
      <c r="M27" s="316" t="str">
        <f t="shared" si="4"/>
        <v xml:space="preserve"> </v>
      </c>
      <c r="N27" s="318" t="str">
        <f t="shared" si="0"/>
        <v xml:space="preserve"> </v>
      </c>
      <c r="O27" s="318" t="str">
        <f t="shared" si="1"/>
        <v xml:space="preserve"> </v>
      </c>
      <c r="P27" s="318" t="str">
        <f t="shared" si="2"/>
        <v xml:space="preserve"> </v>
      </c>
      <c r="Q27" s="318" t="str">
        <f t="shared" si="3"/>
        <v xml:space="preserve"> </v>
      </c>
    </row>
    <row r="28" spans="1:17" ht="15.75" thickBot="1">
      <c r="A28" s="173" t="s">
        <v>15003</v>
      </c>
      <c r="B28" s="516"/>
      <c r="C28" s="516"/>
      <c r="D28" s="300">
        <f>DMPL!D37</f>
        <v>22097426.909999996</v>
      </c>
      <c r="E28" s="302">
        <f>DMPL!F37</f>
        <v>-66196.31</v>
      </c>
      <c r="F28" s="302">
        <f>DMPL!J37</f>
        <v>13616134.4</v>
      </c>
      <c r="G28" s="199">
        <f>DMPL!V37</f>
        <v>3091914.52</v>
      </c>
      <c r="H28" s="199">
        <f>DMPL!X37</f>
        <v>38739279.520000003</v>
      </c>
      <c r="J28" s="173" t="s">
        <v>15003</v>
      </c>
      <c r="K28" s="516"/>
      <c r="L28" s="516"/>
      <c r="M28" s="316">
        <f t="shared" si="4"/>
        <v>22097</v>
      </c>
      <c r="N28" s="317">
        <f t="shared" si="0"/>
        <v>-66</v>
      </c>
      <c r="O28" s="317">
        <f t="shared" si="1"/>
        <v>13616</v>
      </c>
      <c r="P28" s="318">
        <f t="shared" si="2"/>
        <v>3092</v>
      </c>
      <c r="Q28" s="318">
        <f t="shared" si="3"/>
        <v>38739</v>
      </c>
    </row>
    <row r="29" spans="1:17" ht="15.75" thickBot="1">
      <c r="A29" s="173"/>
      <c r="B29" s="516"/>
      <c r="C29" s="516"/>
      <c r="D29" s="300"/>
      <c r="E29" s="199"/>
      <c r="F29" s="199"/>
      <c r="G29" s="199"/>
      <c r="H29" s="199"/>
      <c r="J29" s="173"/>
      <c r="K29" s="516"/>
      <c r="L29" s="516"/>
      <c r="M29" s="316" t="str">
        <f t="shared" si="4"/>
        <v xml:space="preserve"> </v>
      </c>
      <c r="N29" s="318" t="str">
        <f t="shared" si="0"/>
        <v xml:space="preserve"> </v>
      </c>
      <c r="O29" s="318" t="str">
        <f t="shared" si="1"/>
        <v xml:space="preserve"> </v>
      </c>
      <c r="P29" s="318" t="str">
        <f t="shared" si="2"/>
        <v xml:space="preserve"> </v>
      </c>
      <c r="Q29" s="318" t="str">
        <f t="shared" si="3"/>
        <v xml:space="preserve"> </v>
      </c>
    </row>
    <row r="30" spans="1:17" ht="15.75" thickBot="1">
      <c r="A30" s="173" t="s">
        <v>14925</v>
      </c>
      <c r="B30" s="516"/>
      <c r="C30" s="516"/>
      <c r="D30" s="300"/>
      <c r="E30" s="199"/>
      <c r="F30" s="199"/>
      <c r="G30" s="199"/>
      <c r="H30" s="199"/>
      <c r="J30" s="173" t="s">
        <v>14925</v>
      </c>
      <c r="K30" s="516"/>
      <c r="L30" s="516"/>
      <c r="M30" s="316" t="str">
        <f t="shared" si="4"/>
        <v xml:space="preserve"> </v>
      </c>
      <c r="N30" s="318" t="str">
        <f t="shared" si="0"/>
        <v xml:space="preserve"> </v>
      </c>
      <c r="O30" s="318" t="str">
        <f t="shared" si="1"/>
        <v xml:space="preserve"> </v>
      </c>
      <c r="P30" s="318" t="str">
        <f t="shared" si="2"/>
        <v xml:space="preserve"> </v>
      </c>
      <c r="Q30" s="318" t="str">
        <f t="shared" si="3"/>
        <v xml:space="preserve"> </v>
      </c>
    </row>
    <row r="31" spans="1:17" ht="15.75" thickBot="1">
      <c r="A31" s="178" t="s">
        <v>14993</v>
      </c>
      <c r="B31" s="516"/>
      <c r="C31" s="516"/>
      <c r="D31" s="297">
        <f>DMPL!D40</f>
        <v>548378.17000000004</v>
      </c>
      <c r="E31" s="293">
        <f>DMPL!F40</f>
        <v>-25959.8</v>
      </c>
      <c r="F31" s="293">
        <f>DMPL!J40</f>
        <v>0</v>
      </c>
      <c r="G31" s="196">
        <f>DMPL!V40</f>
        <v>0</v>
      </c>
      <c r="H31" s="196">
        <f>DMPL!X40</f>
        <v>522418.37000000005</v>
      </c>
      <c r="J31" s="178" t="s">
        <v>14993</v>
      </c>
      <c r="K31" s="516"/>
      <c r="L31" s="516"/>
      <c r="M31" s="315">
        <f t="shared" si="4"/>
        <v>548</v>
      </c>
      <c r="N31" s="306">
        <f t="shared" si="0"/>
        <v>-26</v>
      </c>
      <c r="O31" s="306" t="str">
        <f t="shared" si="1"/>
        <v xml:space="preserve"> </v>
      </c>
      <c r="P31" s="307" t="str">
        <f t="shared" si="2"/>
        <v xml:space="preserve"> </v>
      </c>
      <c r="Q31" s="307">
        <f t="shared" si="3"/>
        <v>522</v>
      </c>
    </row>
    <row r="32" spans="1:17" ht="15.75" thickBot="1">
      <c r="A32" s="178" t="s">
        <v>14994</v>
      </c>
      <c r="B32" s="516"/>
      <c r="C32" s="516"/>
      <c r="D32" s="297">
        <f>DMPL!D41</f>
        <v>-557110.86</v>
      </c>
      <c r="E32" s="293">
        <f>DMPL!F41</f>
        <v>0</v>
      </c>
      <c r="F32" s="293">
        <f>DMPL!J41</f>
        <v>0</v>
      </c>
      <c r="G32" s="196">
        <f>DMPL!V41</f>
        <v>0</v>
      </c>
      <c r="H32" s="196">
        <f>DMPL!X41</f>
        <v>-557110.86</v>
      </c>
      <c r="J32" s="178" t="s">
        <v>14994</v>
      </c>
      <c r="K32" s="516"/>
      <c r="L32" s="516"/>
      <c r="M32" s="315">
        <f t="shared" si="4"/>
        <v>-557</v>
      </c>
      <c r="N32" s="306" t="str">
        <f t="shared" si="0"/>
        <v xml:space="preserve"> </v>
      </c>
      <c r="O32" s="306" t="str">
        <f t="shared" si="1"/>
        <v xml:space="preserve"> </v>
      </c>
      <c r="P32" s="307" t="str">
        <f t="shared" si="2"/>
        <v xml:space="preserve"> </v>
      </c>
      <c r="Q32" s="307">
        <f t="shared" si="3"/>
        <v>-557</v>
      </c>
    </row>
    <row r="33" spans="1:17" ht="15.75" thickBot="1">
      <c r="A33" s="178" t="s">
        <v>14995</v>
      </c>
      <c r="B33" s="516"/>
      <c r="C33" s="516"/>
      <c r="D33" s="297">
        <f>DMPL!D42</f>
        <v>0</v>
      </c>
      <c r="E33" s="293">
        <f>DMPL!F42</f>
        <v>0</v>
      </c>
      <c r="F33" s="293">
        <f>DMPL!J42</f>
        <v>0</v>
      </c>
      <c r="G33" s="196">
        <f>DMPL!V42</f>
        <v>0</v>
      </c>
      <c r="H33" s="196">
        <f>DMPL!X42</f>
        <v>0</v>
      </c>
      <c r="J33" s="178" t="s">
        <v>14995</v>
      </c>
      <c r="K33" s="516"/>
      <c r="L33" s="516"/>
      <c r="M33" s="315" t="str">
        <f t="shared" si="4"/>
        <v xml:space="preserve"> </v>
      </c>
      <c r="N33" s="306" t="str">
        <f t="shared" si="0"/>
        <v xml:space="preserve"> </v>
      </c>
      <c r="O33" s="306" t="str">
        <f t="shared" si="1"/>
        <v xml:space="preserve"> </v>
      </c>
      <c r="P33" s="307" t="str">
        <f t="shared" si="2"/>
        <v xml:space="preserve"> </v>
      </c>
      <c r="Q33" s="307" t="str">
        <f t="shared" si="3"/>
        <v xml:space="preserve"> </v>
      </c>
    </row>
    <row r="34" spans="1:17" ht="15.75" thickBot="1">
      <c r="A34" s="369" t="s">
        <v>14996</v>
      </c>
      <c r="B34" s="521"/>
      <c r="C34" s="521"/>
      <c r="D34" s="297">
        <f>DMPL!D43</f>
        <v>0</v>
      </c>
      <c r="E34" s="293">
        <f>DMPL!F43</f>
        <v>0</v>
      </c>
      <c r="F34" s="293">
        <f>DMPL!J43</f>
        <v>0</v>
      </c>
      <c r="G34" s="196">
        <f>DMPL!V43</f>
        <v>4536420.8000000007</v>
      </c>
      <c r="H34" s="196">
        <f>DMPL!X43</f>
        <v>4536420.8000000007</v>
      </c>
      <c r="J34" s="369" t="s">
        <v>14996</v>
      </c>
      <c r="K34" s="521"/>
      <c r="L34" s="521"/>
      <c r="M34" s="315" t="str">
        <f t="shared" ref="M34:M38" si="10">IF(D34&lt;&gt;0,ROUND(D34/1000,0)," ")</f>
        <v xml:space="preserve"> </v>
      </c>
      <c r="N34" s="306" t="str">
        <f t="shared" ref="N34:N38" si="11">IF(E34&lt;&gt;0,ROUND(E34/1000,0)," ")</f>
        <v xml:space="preserve"> </v>
      </c>
      <c r="O34" s="306" t="str">
        <f t="shared" ref="O34:O38" si="12">IF(F34&lt;&gt;0,ROUND(F34/1000,0)," ")</f>
        <v xml:space="preserve"> </v>
      </c>
      <c r="P34" s="307">
        <f t="shared" ref="P34:P38" si="13">IF(G34&lt;&gt;0,ROUND(G34/1000,0)," ")</f>
        <v>4536</v>
      </c>
      <c r="Q34" s="307">
        <f t="shared" ref="Q34:Q38" si="14">IF(H34&lt;&gt;0,ROUND(H34/1000,0)," ")</f>
        <v>4536</v>
      </c>
    </row>
    <row r="35" spans="1:17" ht="15.75" thickBot="1">
      <c r="A35" s="369" t="s">
        <v>14997</v>
      </c>
      <c r="B35" s="516"/>
      <c r="C35" s="516"/>
      <c r="D35" s="297">
        <f>DMPL!D44</f>
        <v>0</v>
      </c>
      <c r="E35" s="293">
        <f>DMPL!F44</f>
        <v>0</v>
      </c>
      <c r="F35" s="293">
        <f>DMPL!J44</f>
        <v>0</v>
      </c>
      <c r="G35" s="196">
        <f>DMPL!V44</f>
        <v>-113862.93</v>
      </c>
      <c r="H35" s="196">
        <f>DMPL!X44</f>
        <v>-113862.93</v>
      </c>
      <c r="J35" s="369" t="s">
        <v>14997</v>
      </c>
      <c r="K35" s="516"/>
      <c r="L35" s="516"/>
      <c r="M35" s="315" t="str">
        <f t="shared" si="10"/>
        <v xml:space="preserve"> </v>
      </c>
      <c r="N35" s="306" t="str">
        <f t="shared" si="11"/>
        <v xml:space="preserve"> </v>
      </c>
      <c r="O35" s="306" t="str">
        <f t="shared" si="12"/>
        <v xml:space="preserve"> </v>
      </c>
      <c r="P35" s="307">
        <f t="shared" si="13"/>
        <v>-114</v>
      </c>
      <c r="Q35" s="307">
        <f t="shared" si="14"/>
        <v>-114</v>
      </c>
    </row>
    <row r="36" spans="1:17" ht="23.25" thickBot="1">
      <c r="A36" s="369" t="s">
        <v>14998</v>
      </c>
      <c r="B36" s="516"/>
      <c r="C36" s="516"/>
      <c r="D36" s="297">
        <f>DMPL!D45</f>
        <v>0</v>
      </c>
      <c r="E36" s="293">
        <f>DMPL!F45</f>
        <v>0</v>
      </c>
      <c r="F36" s="293">
        <f>DMPL!J45</f>
        <v>0</v>
      </c>
      <c r="G36" s="196">
        <f>DMPL!V45</f>
        <v>0</v>
      </c>
      <c r="H36" s="196">
        <f>DMPL!X45</f>
        <v>0</v>
      </c>
      <c r="J36" s="369" t="s">
        <v>14998</v>
      </c>
      <c r="K36" s="516"/>
      <c r="L36" s="516"/>
      <c r="M36" s="315" t="str">
        <f t="shared" si="10"/>
        <v xml:space="preserve"> </v>
      </c>
      <c r="N36" s="306" t="str">
        <f t="shared" si="11"/>
        <v xml:space="preserve"> </v>
      </c>
      <c r="O36" s="306" t="str">
        <f t="shared" si="12"/>
        <v xml:space="preserve"> </v>
      </c>
      <c r="P36" s="307" t="str">
        <f t="shared" si="13"/>
        <v xml:space="preserve"> </v>
      </c>
      <c r="Q36" s="307" t="str">
        <f t="shared" si="14"/>
        <v xml:space="preserve"> </v>
      </c>
    </row>
    <row r="37" spans="1:17" ht="15.75" thickBot="1">
      <c r="A37" s="178" t="s">
        <v>14999</v>
      </c>
      <c r="B37" s="516"/>
      <c r="C37" s="516"/>
      <c r="D37" s="297">
        <f>DMPL!D46</f>
        <v>0</v>
      </c>
      <c r="E37" s="293">
        <f>DMPL!F46</f>
        <v>0</v>
      </c>
      <c r="F37" s="293">
        <f>DMPL!J46</f>
        <v>5260130.67</v>
      </c>
      <c r="G37" s="196">
        <f>DMPL!V46</f>
        <v>-5260130.67</v>
      </c>
      <c r="H37" s="196">
        <f>DMPL!X46</f>
        <v>0</v>
      </c>
      <c r="J37" s="178" t="s">
        <v>14999</v>
      </c>
      <c r="K37" s="516"/>
      <c r="L37" s="516"/>
      <c r="M37" s="315" t="str">
        <f t="shared" si="10"/>
        <v xml:space="preserve"> </v>
      </c>
      <c r="N37" s="306" t="str">
        <f t="shared" si="11"/>
        <v xml:space="preserve"> </v>
      </c>
      <c r="O37" s="306">
        <f t="shared" si="12"/>
        <v>5260</v>
      </c>
      <c r="P37" s="307">
        <f t="shared" si="13"/>
        <v>-5260</v>
      </c>
      <c r="Q37" s="307" t="str">
        <f t="shared" si="14"/>
        <v xml:space="preserve"> </v>
      </c>
    </row>
    <row r="38" spans="1:17" ht="15.75" thickBot="1">
      <c r="A38" s="178" t="s">
        <v>15000</v>
      </c>
      <c r="B38" s="516"/>
      <c r="C38" s="516"/>
      <c r="D38" s="297">
        <f>DMPL!D47</f>
        <v>0</v>
      </c>
      <c r="E38" s="293">
        <f>DMPL!F47</f>
        <v>0</v>
      </c>
      <c r="F38" s="293">
        <f>DMPL!J47</f>
        <v>0</v>
      </c>
      <c r="G38" s="196">
        <f>DMPL!V47</f>
        <v>-375723.62</v>
      </c>
      <c r="H38" s="196">
        <f>DMPL!X47</f>
        <v>-375723.62</v>
      </c>
      <c r="J38" s="178" t="s">
        <v>15000</v>
      </c>
      <c r="K38" s="516"/>
      <c r="L38" s="516"/>
      <c r="M38" s="315" t="str">
        <f t="shared" si="10"/>
        <v xml:space="preserve"> </v>
      </c>
      <c r="N38" s="306" t="str">
        <f t="shared" si="11"/>
        <v xml:space="preserve"> </v>
      </c>
      <c r="O38" s="306" t="str">
        <f t="shared" si="12"/>
        <v xml:space="preserve"> </v>
      </c>
      <c r="P38" s="307">
        <f t="shared" si="13"/>
        <v>-376</v>
      </c>
      <c r="Q38" s="307">
        <f t="shared" si="14"/>
        <v>-376</v>
      </c>
    </row>
    <row r="39" spans="1:17" ht="15.75" thickBot="1">
      <c r="A39" s="292" t="s">
        <v>15002</v>
      </c>
      <c r="B39" s="522"/>
      <c r="C39" s="522"/>
      <c r="D39" s="301">
        <f>DMPL!D48</f>
        <v>22088694.219999995</v>
      </c>
      <c r="E39" s="296">
        <f>DMPL!F48</f>
        <v>-92156.11</v>
      </c>
      <c r="F39" s="296">
        <f>DMPL!J48</f>
        <v>18876265.07</v>
      </c>
      <c r="G39" s="296">
        <f>DMPL!V48</f>
        <v>1878618.100000001</v>
      </c>
      <c r="H39" s="296">
        <f>DMPL!X48</f>
        <v>42751421.280000001</v>
      </c>
      <c r="J39" s="292" t="s">
        <v>15002</v>
      </c>
      <c r="K39" s="522"/>
      <c r="L39" s="522"/>
      <c r="M39" s="319">
        <f t="shared" si="4"/>
        <v>22089</v>
      </c>
      <c r="N39" s="320">
        <f t="shared" si="0"/>
        <v>-92</v>
      </c>
      <c r="O39" s="320">
        <f t="shared" si="1"/>
        <v>18876</v>
      </c>
      <c r="P39" s="320">
        <f t="shared" si="2"/>
        <v>1879</v>
      </c>
      <c r="Q39" s="320">
        <f t="shared" si="3"/>
        <v>42751</v>
      </c>
    </row>
    <row r="40" spans="1:17" ht="15.75" thickTop="1"/>
  </sheetData>
  <mergeCells count="84">
    <mergeCell ref="D1:E1"/>
    <mergeCell ref="G1:G3"/>
    <mergeCell ref="H1:H3"/>
    <mergeCell ref="A2:A3"/>
    <mergeCell ref="B2:C3"/>
    <mergeCell ref="E2:E3"/>
    <mergeCell ref="F2:F3"/>
    <mergeCell ref="B7:C7"/>
    <mergeCell ref="B8:C8"/>
    <mergeCell ref="B9:C9"/>
    <mergeCell ref="B4:C4"/>
    <mergeCell ref="B5:C5"/>
    <mergeCell ref="B6:C6"/>
    <mergeCell ref="B13:C13"/>
    <mergeCell ref="B14:C14"/>
    <mergeCell ref="B15:C15"/>
    <mergeCell ref="B10:C10"/>
    <mergeCell ref="B11:C11"/>
    <mergeCell ref="B12:C12"/>
    <mergeCell ref="B19:C19"/>
    <mergeCell ref="B21:C21"/>
    <mergeCell ref="B22:C22"/>
    <mergeCell ref="B16:C16"/>
    <mergeCell ref="B17:C17"/>
    <mergeCell ref="B18:C18"/>
    <mergeCell ref="B26:C26"/>
    <mergeCell ref="B27:C27"/>
    <mergeCell ref="B28:C28"/>
    <mergeCell ref="B23:C23"/>
    <mergeCell ref="B24:C24"/>
    <mergeCell ref="B25:C25"/>
    <mergeCell ref="B32:C32"/>
    <mergeCell ref="B33:C33"/>
    <mergeCell ref="B39:C39"/>
    <mergeCell ref="B29:C29"/>
    <mergeCell ref="B30:C30"/>
    <mergeCell ref="B31:C31"/>
    <mergeCell ref="B34:C34"/>
    <mergeCell ref="B35:C35"/>
    <mergeCell ref="B36:C36"/>
    <mergeCell ref="B37:C37"/>
    <mergeCell ref="B38:C38"/>
    <mergeCell ref="K4:L4"/>
    <mergeCell ref="K5:L5"/>
    <mergeCell ref="K6:L6"/>
    <mergeCell ref="Q1:Q3"/>
    <mergeCell ref="J2:J3"/>
    <mergeCell ref="K2:L3"/>
    <mergeCell ref="O2:O3"/>
    <mergeCell ref="M1:N1"/>
    <mergeCell ref="P1:P3"/>
    <mergeCell ref="N2:N3"/>
    <mergeCell ref="K10:L10"/>
    <mergeCell ref="K11:L11"/>
    <mergeCell ref="K12:L12"/>
    <mergeCell ref="K7:L7"/>
    <mergeCell ref="K8:L8"/>
    <mergeCell ref="K9:L9"/>
    <mergeCell ref="K39:L39"/>
    <mergeCell ref="K29:L29"/>
    <mergeCell ref="K30:L30"/>
    <mergeCell ref="K31:L31"/>
    <mergeCell ref="K26:L26"/>
    <mergeCell ref="K27:L27"/>
    <mergeCell ref="K28:L28"/>
    <mergeCell ref="K32:L32"/>
    <mergeCell ref="K33:L33"/>
    <mergeCell ref="K34:L34"/>
    <mergeCell ref="K35:L35"/>
    <mergeCell ref="K36:L36"/>
    <mergeCell ref="K37:L37"/>
    <mergeCell ref="K38:L38"/>
    <mergeCell ref="K23:L23"/>
    <mergeCell ref="K24:L24"/>
    <mergeCell ref="K25:L25"/>
    <mergeCell ref="K19:L19"/>
    <mergeCell ref="K21:L21"/>
    <mergeCell ref="K22:L22"/>
    <mergeCell ref="K16:L16"/>
    <mergeCell ref="K17:L17"/>
    <mergeCell ref="K18:L18"/>
    <mergeCell ref="K13:L13"/>
    <mergeCell ref="K14:L14"/>
    <mergeCell ref="K15:L1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B00E-91B8-4FCE-ABB4-24BED4349612}">
  <dimension ref="B2:AF29"/>
  <sheetViews>
    <sheetView showGridLines="0" topLeftCell="Y1" workbookViewId="0">
      <selection activeCell="AB13" sqref="AB13"/>
    </sheetView>
  </sheetViews>
  <sheetFormatPr defaultColWidth="10.7109375" defaultRowHeight="15"/>
  <cols>
    <col min="1" max="1" width="2.140625" customWidth="1"/>
    <col min="2" max="2" width="30" bestFit="1" customWidth="1"/>
    <col min="3" max="3" width="9" bestFit="1" customWidth="1"/>
    <col min="4" max="4" width="12.28515625" bestFit="1" customWidth="1"/>
    <col min="5" max="6" width="9" bestFit="1" customWidth="1"/>
    <col min="7" max="7" width="5.5703125" bestFit="1" customWidth="1"/>
    <col min="8" max="8" width="10.85546875" bestFit="1" customWidth="1"/>
    <col min="9" max="9" width="38" bestFit="1" customWidth="1"/>
    <col min="10" max="10" width="10.5703125" bestFit="1" customWidth="1"/>
    <col min="11" max="12" width="8.7109375" bestFit="1" customWidth="1"/>
    <col min="14" max="14" width="52.42578125" bestFit="1" customWidth="1"/>
    <col min="15" max="15" width="12.5703125" bestFit="1" customWidth="1"/>
    <col min="16" max="16" width="12" customWidth="1"/>
    <col min="17" max="17" width="16.42578125" bestFit="1" customWidth="1"/>
    <col min="19" max="19" width="12.5703125" bestFit="1" customWidth="1"/>
    <col min="21" max="21" width="16.42578125" bestFit="1" customWidth="1"/>
    <col min="23" max="23" width="54" customWidth="1"/>
    <col min="24" max="25" width="16.7109375" customWidth="1"/>
    <col min="27" max="27" width="46.85546875" customWidth="1"/>
    <col min="31" max="31" width="36.28515625" customWidth="1"/>
    <col min="32" max="32" width="11" bestFit="1" customWidth="1"/>
  </cols>
  <sheetData>
    <row r="2" spans="2:32" ht="15.75" thickBot="1">
      <c r="B2" s="328" t="s">
        <v>15026</v>
      </c>
      <c r="I2" s="328" t="s">
        <v>15041</v>
      </c>
      <c r="AA2" s="328" t="s">
        <v>14901</v>
      </c>
    </row>
    <row r="3" spans="2:32" ht="23.25" thickBot="1">
      <c r="B3" s="331" t="s">
        <v>15004</v>
      </c>
      <c r="C3" s="332">
        <v>43830</v>
      </c>
      <c r="D3" s="333"/>
      <c r="E3" s="334"/>
      <c r="F3" s="335">
        <v>43465</v>
      </c>
      <c r="I3" s="340" t="s">
        <v>2958</v>
      </c>
      <c r="J3" s="341" t="s">
        <v>15027</v>
      </c>
      <c r="K3" s="330">
        <v>43830</v>
      </c>
      <c r="L3" s="330">
        <v>43465</v>
      </c>
      <c r="N3" s="344"/>
      <c r="O3" s="539">
        <v>43830</v>
      </c>
      <c r="P3" s="540"/>
      <c r="Q3" s="541"/>
      <c r="R3" s="345"/>
      <c r="S3" s="539">
        <v>43465</v>
      </c>
      <c r="T3" s="540"/>
      <c r="U3" s="540"/>
      <c r="W3" s="340" t="s">
        <v>2958</v>
      </c>
      <c r="X3" s="330">
        <v>43830</v>
      </c>
      <c r="Y3" s="330">
        <v>43465</v>
      </c>
      <c r="AA3" s="340" t="s">
        <v>2958</v>
      </c>
      <c r="AB3" s="330">
        <v>43830</v>
      </c>
      <c r="AC3" s="330">
        <v>43465</v>
      </c>
      <c r="AE3" s="531" t="s">
        <v>15092</v>
      </c>
      <c r="AF3" s="532"/>
    </row>
    <row r="4" spans="2:32" ht="15.75" thickBot="1">
      <c r="B4" s="325"/>
      <c r="C4" s="321" t="s">
        <v>6079</v>
      </c>
      <c r="D4" s="321" t="s">
        <v>6094</v>
      </c>
      <c r="E4" s="321" t="s">
        <v>14972</v>
      </c>
      <c r="F4" s="336"/>
      <c r="I4" s="322" t="s">
        <v>15028</v>
      </c>
      <c r="J4" s="342"/>
      <c r="K4" s="323">
        <v>16187</v>
      </c>
      <c r="L4" s="323">
        <v>9777</v>
      </c>
      <c r="N4" s="542" t="s">
        <v>2958</v>
      </c>
      <c r="O4" s="346" t="s">
        <v>15042</v>
      </c>
      <c r="P4" s="544"/>
      <c r="Q4" s="544" t="s">
        <v>15043</v>
      </c>
      <c r="R4" s="544"/>
      <c r="S4" s="346" t="s">
        <v>15042</v>
      </c>
      <c r="T4" s="544"/>
      <c r="U4" s="546" t="s">
        <v>15043</v>
      </c>
      <c r="W4" s="322" t="s">
        <v>15056</v>
      </c>
      <c r="X4" s="337">
        <v>321</v>
      </c>
      <c r="Y4" s="337">
        <v>298</v>
      </c>
      <c r="AA4" s="322" t="s">
        <v>15078</v>
      </c>
      <c r="AB4" s="364">
        <v>2217</v>
      </c>
      <c r="AC4" s="364">
        <v>1874</v>
      </c>
      <c r="AE4" s="533" t="s">
        <v>15093</v>
      </c>
      <c r="AF4" s="534"/>
    </row>
    <row r="5" spans="2:32" ht="15.75" thickBot="1">
      <c r="B5" s="322" t="s">
        <v>15005</v>
      </c>
      <c r="C5" s="323">
        <v>38899</v>
      </c>
      <c r="D5" s="323">
        <v>34699</v>
      </c>
      <c r="E5" s="324">
        <v>73598</v>
      </c>
      <c r="F5" s="323">
        <v>61671</v>
      </c>
      <c r="G5" s="329">
        <f>E5/F5-1</f>
        <v>0.19339722073584009</v>
      </c>
      <c r="I5" s="322" t="s">
        <v>15029</v>
      </c>
      <c r="J5" s="342"/>
      <c r="K5" s="337">
        <v>130</v>
      </c>
      <c r="L5" s="337">
        <v>130</v>
      </c>
      <c r="N5" s="543"/>
      <c r="O5" s="347" t="s">
        <v>14921</v>
      </c>
      <c r="P5" s="545"/>
      <c r="Q5" s="545"/>
      <c r="R5" s="545"/>
      <c r="S5" s="347" t="s">
        <v>14921</v>
      </c>
      <c r="T5" s="545"/>
      <c r="U5" s="547"/>
      <c r="W5" s="322" t="s">
        <v>15057</v>
      </c>
      <c r="X5" s="337">
        <v>775</v>
      </c>
      <c r="Y5" s="337">
        <v>683</v>
      </c>
      <c r="AA5" s="322" t="s">
        <v>15079</v>
      </c>
      <c r="AB5" s="363">
        <f>ROUND([2]Planilha3!J2/1000,0)</f>
        <v>6925</v>
      </c>
      <c r="AC5" s="363">
        <f>ROUND([2]Planilha3!K2/1000,0)</f>
        <v>6175</v>
      </c>
      <c r="AE5" s="322" t="s">
        <v>15094</v>
      </c>
      <c r="AF5" s="370">
        <f>-ROUND((('LEAD 2019'!$U$812+'LEAD 2019'!$U$813)/1000),0)</f>
        <v>1951</v>
      </c>
    </row>
    <row r="6" spans="2:32" ht="15.75" thickBot="1">
      <c r="B6" s="322" t="s">
        <v>15006</v>
      </c>
      <c r="C6" s="323">
        <v>8277</v>
      </c>
      <c r="D6" s="323">
        <v>19351</v>
      </c>
      <c r="E6" s="324">
        <v>27628</v>
      </c>
      <c r="F6" s="323">
        <v>8997</v>
      </c>
      <c r="G6" s="329">
        <f t="shared" ref="G6:G10" si="0">E6/F6-1</f>
        <v>2.0708013782371903</v>
      </c>
      <c r="I6" s="322" t="s">
        <v>15030</v>
      </c>
      <c r="J6" s="343">
        <v>0.04</v>
      </c>
      <c r="K6" s="323">
        <v>1235</v>
      </c>
      <c r="L6" s="323">
        <v>1235</v>
      </c>
      <c r="N6" s="348" t="s">
        <v>15044</v>
      </c>
      <c r="O6" s="349">
        <f>ROUND('LEAD 2019'!R569/1000,0)</f>
        <v>735</v>
      </c>
      <c r="P6" s="350"/>
      <c r="Q6" s="349">
        <v>442</v>
      </c>
      <c r="R6" s="350"/>
      <c r="S6" s="357">
        <v>682</v>
      </c>
      <c r="T6" s="357"/>
      <c r="U6" s="357">
        <v>433</v>
      </c>
      <c r="W6" s="322" t="s">
        <v>15058</v>
      </c>
      <c r="X6" s="337">
        <v>460</v>
      </c>
      <c r="Y6" s="337">
        <v>416</v>
      </c>
      <c r="AA6" s="322" t="s">
        <v>15080</v>
      </c>
      <c r="AB6" s="363">
        <f>ROUND([2]Planilha3!J3/1000,0)</f>
        <v>2708</v>
      </c>
      <c r="AC6" s="363">
        <f>ROUND([2]Planilha3!K3/1000,0)</f>
        <v>1508</v>
      </c>
      <c r="AE6" s="322" t="s">
        <v>15095</v>
      </c>
      <c r="AF6" s="370">
        <f>-(('LEAD 2019'!$U$841+'LEAD 2019'!$U$844)/1000)</f>
        <v>405.05932999999993</v>
      </c>
    </row>
    <row r="7" spans="2:32" ht="15.75" thickBot="1">
      <c r="B7" s="322" t="s">
        <v>15007</v>
      </c>
      <c r="C7" s="323">
        <v>4296</v>
      </c>
      <c r="D7" s="323">
        <v>2880</v>
      </c>
      <c r="E7" s="324">
        <v>7176</v>
      </c>
      <c r="F7" s="323">
        <v>6728</v>
      </c>
      <c r="G7" s="329"/>
      <c r="I7" s="322" t="s">
        <v>15031</v>
      </c>
      <c r="J7" s="342"/>
      <c r="K7" s="323">
        <v>-1228</v>
      </c>
      <c r="L7" s="323">
        <v>-1227</v>
      </c>
      <c r="N7" s="351" t="s">
        <v>9153</v>
      </c>
      <c r="O7" s="349">
        <f>ROUND('LEAD 2019'!R570/1000,0)</f>
        <v>1600</v>
      </c>
      <c r="P7" s="352"/>
      <c r="Q7" s="353">
        <v>1600</v>
      </c>
      <c r="R7" s="352"/>
      <c r="S7" s="357">
        <v>1566</v>
      </c>
      <c r="T7" s="358"/>
      <c r="U7" s="357">
        <v>1566</v>
      </c>
      <c r="W7" s="322" t="s">
        <v>15059</v>
      </c>
      <c r="X7" s="337">
        <v>429</v>
      </c>
      <c r="Y7" s="337">
        <v>290</v>
      </c>
      <c r="AA7" s="327" t="s">
        <v>15024</v>
      </c>
      <c r="AB7" s="365">
        <f>SUM(AB4:AB6)</f>
        <v>11850</v>
      </c>
      <c r="AC7" s="365">
        <f>SUM(AC4:AC6)</f>
        <v>9557</v>
      </c>
      <c r="AE7" s="322" t="s">
        <v>15096</v>
      </c>
      <c r="AF7" s="337">
        <v>0</v>
      </c>
    </row>
    <row r="8" spans="2:32" ht="15.75" thickBot="1">
      <c r="B8" s="325" t="s">
        <v>15008</v>
      </c>
      <c r="C8" s="326">
        <v>51472</v>
      </c>
      <c r="D8" s="326">
        <v>56930</v>
      </c>
      <c r="E8" s="324">
        <v>108402</v>
      </c>
      <c r="F8" s="326">
        <v>77396</v>
      </c>
      <c r="G8" s="329">
        <f t="shared" si="0"/>
        <v>0.40061501886402406</v>
      </c>
      <c r="I8" s="322" t="s">
        <v>15032</v>
      </c>
      <c r="J8" s="343">
        <v>0.1</v>
      </c>
      <c r="K8" s="323">
        <v>1199</v>
      </c>
      <c r="L8" s="337">
        <v>963</v>
      </c>
      <c r="N8" s="348" t="s">
        <v>15045</v>
      </c>
      <c r="O8" s="349">
        <v>0</v>
      </c>
      <c r="P8" s="350"/>
      <c r="Q8" s="349">
        <v>0</v>
      </c>
      <c r="R8" s="350"/>
      <c r="S8" s="357">
        <v>13</v>
      </c>
      <c r="T8" s="357"/>
      <c r="U8" s="357">
        <v>13</v>
      </c>
      <c r="W8" s="322" t="s">
        <v>15060</v>
      </c>
      <c r="X8" s="337">
        <v>121</v>
      </c>
      <c r="Y8" s="337">
        <v>83</v>
      </c>
      <c r="AA8" s="361"/>
    </row>
    <row r="9" spans="2:32" ht="15.75" thickBot="1">
      <c r="B9" s="322" t="s">
        <v>15009</v>
      </c>
      <c r="C9" s="323">
        <v>-4673</v>
      </c>
      <c r="D9" s="323">
        <v>-6521</v>
      </c>
      <c r="E9" s="324">
        <v>-11194</v>
      </c>
      <c r="F9" s="323">
        <v>-14108</v>
      </c>
      <c r="G9" s="329">
        <f t="shared" si="0"/>
        <v>-0.20654947547490787</v>
      </c>
      <c r="I9" s="322" t="s">
        <v>15033</v>
      </c>
      <c r="J9" s="342"/>
      <c r="K9" s="337">
        <v>-781</v>
      </c>
      <c r="L9" s="337">
        <v>-657</v>
      </c>
      <c r="N9" s="348" t="s">
        <v>15046</v>
      </c>
      <c r="O9" s="349">
        <f>ROUND('LEAD 2019'!R575/1000,0)</f>
        <v>218</v>
      </c>
      <c r="P9" s="350"/>
      <c r="Q9" s="350">
        <v>0</v>
      </c>
      <c r="R9" s="350"/>
      <c r="S9" s="357">
        <v>104</v>
      </c>
      <c r="T9" s="357"/>
      <c r="U9" s="357">
        <v>0</v>
      </c>
      <c r="W9" s="322" t="s">
        <v>15061</v>
      </c>
      <c r="X9" s="337">
        <v>215</v>
      </c>
      <c r="Y9" s="337">
        <v>218</v>
      </c>
    </row>
    <row r="10" spans="2:32" ht="15.75" thickBot="1">
      <c r="B10" s="327" t="s">
        <v>15010</v>
      </c>
      <c r="C10" s="324">
        <v>46799</v>
      </c>
      <c r="D10" s="324">
        <v>50409</v>
      </c>
      <c r="E10" s="324">
        <v>97209</v>
      </c>
      <c r="F10" s="324">
        <v>63288</v>
      </c>
      <c r="G10" s="329">
        <f t="shared" si="0"/>
        <v>0.5359783845278725</v>
      </c>
      <c r="I10" s="322" t="s">
        <v>15034</v>
      </c>
      <c r="J10" s="343">
        <v>0.1</v>
      </c>
      <c r="K10" s="323">
        <v>1917</v>
      </c>
      <c r="L10" s="323">
        <v>1165</v>
      </c>
      <c r="N10" s="354" t="s">
        <v>14972</v>
      </c>
      <c r="O10" s="355">
        <f>SUM(O6:O9)</f>
        <v>2553</v>
      </c>
      <c r="P10" s="356"/>
      <c r="Q10" s="355">
        <f>SUM(Q6:Q9)</f>
        <v>2042</v>
      </c>
      <c r="R10" s="356"/>
      <c r="S10" s="357">
        <v>2364</v>
      </c>
      <c r="T10" s="359"/>
      <c r="U10" s="357">
        <v>2012</v>
      </c>
      <c r="W10" s="322" t="s">
        <v>15062</v>
      </c>
      <c r="X10" s="337">
        <v>245</v>
      </c>
      <c r="Y10" s="337">
        <v>116</v>
      </c>
      <c r="AA10" s="340" t="s">
        <v>2958</v>
      </c>
      <c r="AB10" s="330">
        <v>43830</v>
      </c>
      <c r="AC10" s="330">
        <v>43465</v>
      </c>
    </row>
    <row r="11" spans="2:32" ht="23.25" thickBot="1">
      <c r="I11" s="322" t="s">
        <v>15035</v>
      </c>
      <c r="J11" s="342"/>
      <c r="K11" s="337">
        <v>-677</v>
      </c>
      <c r="L11" s="337">
        <v>-562</v>
      </c>
      <c r="W11" s="322" t="s">
        <v>15063</v>
      </c>
      <c r="X11" s="337">
        <v>68</v>
      </c>
      <c r="Y11" s="337">
        <v>13</v>
      </c>
      <c r="AA11" s="322" t="s">
        <v>15086</v>
      </c>
      <c r="AB11" s="323">
        <v>8047</v>
      </c>
      <c r="AC11" s="323">
        <v>7360</v>
      </c>
      <c r="AD11" t="s">
        <v>15090</v>
      </c>
    </row>
    <row r="12" spans="2:32" ht="15.75" thickBot="1">
      <c r="B12" s="339" t="s">
        <v>15025</v>
      </c>
      <c r="I12" s="322" t="s">
        <v>15036</v>
      </c>
      <c r="J12" s="343">
        <v>0.2</v>
      </c>
      <c r="K12" s="337">
        <v>47</v>
      </c>
      <c r="L12" s="337">
        <v>25</v>
      </c>
      <c r="N12" s="340" t="s">
        <v>2958</v>
      </c>
      <c r="O12" s="341" t="s">
        <v>15047</v>
      </c>
      <c r="P12" s="341">
        <v>2018</v>
      </c>
      <c r="W12" s="322" t="s">
        <v>15064</v>
      </c>
      <c r="X12" s="337">
        <v>12</v>
      </c>
      <c r="Y12" s="337">
        <v>13</v>
      </c>
      <c r="AA12" s="322" t="s">
        <v>15087</v>
      </c>
      <c r="AB12" s="337">
        <v>506</v>
      </c>
      <c r="AC12" s="337">
        <v>428</v>
      </c>
      <c r="AD12" t="s">
        <v>15090</v>
      </c>
    </row>
    <row r="13" spans="2:32" ht="15.75" thickBot="1">
      <c r="B13" s="535" t="s">
        <v>2958</v>
      </c>
      <c r="C13" s="537">
        <v>43830</v>
      </c>
      <c r="D13" s="538"/>
      <c r="E13" s="537">
        <v>43465</v>
      </c>
      <c r="F13" s="538"/>
      <c r="I13" s="322" t="s">
        <v>15037</v>
      </c>
      <c r="J13" s="343">
        <v>0.2</v>
      </c>
      <c r="K13" s="337">
        <v>936</v>
      </c>
      <c r="L13" s="337">
        <v>925</v>
      </c>
      <c r="N13" s="322" t="s">
        <v>15048</v>
      </c>
      <c r="O13" s="337">
        <f>ROUND(DSP!P44/1000,0)</f>
        <v>7628</v>
      </c>
      <c r="P13" s="323">
        <v>4512</v>
      </c>
      <c r="W13" s="322" t="s">
        <v>15065</v>
      </c>
      <c r="X13" s="337">
        <v>272</v>
      </c>
      <c r="Y13" s="337">
        <v>201</v>
      </c>
      <c r="AA13" s="322" t="s">
        <v>15088</v>
      </c>
      <c r="AB13" s="323">
        <f>-ROUND(SUM('Demonstração de Resultado SISBR'!E15:E17)/1000,0)</f>
        <v>3645</v>
      </c>
      <c r="AC13" s="323">
        <f>-ROUND(SUM('Demonstração de Resultado SISBR'!F15:F17)/1000,0)</f>
        <v>10943</v>
      </c>
    </row>
    <row r="14" spans="2:32" ht="23.25" thickBot="1">
      <c r="B14" s="536"/>
      <c r="C14" s="321" t="s">
        <v>6079</v>
      </c>
      <c r="D14" s="321" t="s">
        <v>6094</v>
      </c>
      <c r="E14" s="321" t="s">
        <v>6079</v>
      </c>
      <c r="F14" s="321" t="s">
        <v>6094</v>
      </c>
      <c r="I14" s="322" t="s">
        <v>15038</v>
      </c>
      <c r="J14" s="343">
        <v>0.1</v>
      </c>
      <c r="K14" s="337">
        <v>280</v>
      </c>
      <c r="L14" s="337">
        <v>258</v>
      </c>
      <c r="N14" s="322" t="s">
        <v>15049</v>
      </c>
      <c r="O14" s="337">
        <v>0</v>
      </c>
      <c r="P14" s="337" t="s">
        <v>14986</v>
      </c>
      <c r="W14" s="322" t="s">
        <v>15066</v>
      </c>
      <c r="X14" s="323">
        <v>1381</v>
      </c>
      <c r="Y14" s="323">
        <v>1218</v>
      </c>
      <c r="AA14" s="322" t="s">
        <v>15089</v>
      </c>
      <c r="AB14" s="337">
        <f>-ROUND('Demonstração de Resultado SISBR'!E18/1000,0)</f>
        <v>174</v>
      </c>
      <c r="AC14" s="337">
        <f>-ROUND('Demonstração de Resultado SISBR'!F18/1000,0)</f>
        <v>85</v>
      </c>
    </row>
    <row r="15" spans="2:32" ht="15.75" thickBot="1">
      <c r="B15" s="322" t="s">
        <v>15011</v>
      </c>
      <c r="C15" s="337">
        <v>151</v>
      </c>
      <c r="D15" s="337" t="s">
        <v>14986</v>
      </c>
      <c r="E15" s="337">
        <v>84</v>
      </c>
      <c r="F15" s="337" t="s">
        <v>14986</v>
      </c>
      <c r="I15" s="322" t="s">
        <v>15039</v>
      </c>
      <c r="J15" s="343">
        <v>0.2</v>
      </c>
      <c r="K15" s="337">
        <v>349</v>
      </c>
      <c r="L15" s="337">
        <v>424</v>
      </c>
      <c r="N15" s="322" t="s">
        <v>15050</v>
      </c>
      <c r="O15" s="337">
        <f>-ROUND(DMPL!V31/1000,0)</f>
        <v>114</v>
      </c>
      <c r="P15" s="337">
        <v>306</v>
      </c>
      <c r="W15" s="322" t="s">
        <v>15067</v>
      </c>
      <c r="X15" s="337">
        <v>597</v>
      </c>
      <c r="Y15" s="337">
        <v>541</v>
      </c>
      <c r="AA15" s="327" t="s">
        <v>15024</v>
      </c>
      <c r="AB15" s="324">
        <f>SUM(AB11:AB14)</f>
        <v>12372</v>
      </c>
      <c r="AC15" s="324">
        <f>SUM(AC11:AC14)</f>
        <v>18816</v>
      </c>
    </row>
    <row r="16" spans="2:32" ht="15.75" thickBot="1">
      <c r="B16" s="322" t="s">
        <v>15012</v>
      </c>
      <c r="C16" s="338"/>
      <c r="D16" s="338"/>
      <c r="E16" s="338"/>
      <c r="F16" s="338"/>
      <c r="I16" s="322" t="s">
        <v>15040</v>
      </c>
      <c r="J16" s="342"/>
      <c r="K16" s="323">
        <v>-1034</v>
      </c>
      <c r="L16" s="337">
        <v>-918</v>
      </c>
      <c r="N16" s="322" t="s">
        <v>15051</v>
      </c>
      <c r="O16" s="337">
        <f>O13-O15</f>
        <v>7514</v>
      </c>
      <c r="P16" s="323">
        <v>4206</v>
      </c>
      <c r="W16" s="322" t="s">
        <v>15068</v>
      </c>
      <c r="X16" s="323">
        <v>1075</v>
      </c>
      <c r="Y16" s="323">
        <v>1035</v>
      </c>
    </row>
    <row r="17" spans="2:25" ht="15.75" thickBot="1">
      <c r="B17" s="322" t="s">
        <v>15013</v>
      </c>
      <c r="C17" s="337">
        <v>35</v>
      </c>
      <c r="D17" s="337" t="s">
        <v>14986</v>
      </c>
      <c r="E17" s="337">
        <v>32</v>
      </c>
      <c r="F17" s="337" t="s">
        <v>14986</v>
      </c>
      <c r="I17" s="327" t="s">
        <v>15010</v>
      </c>
      <c r="J17" s="338"/>
      <c r="K17" s="324">
        <v>18561</v>
      </c>
      <c r="L17" s="324">
        <v>11539</v>
      </c>
      <c r="N17" s="327" t="s">
        <v>15052</v>
      </c>
      <c r="O17" s="337"/>
      <c r="P17" s="342"/>
      <c r="W17" s="322" t="s">
        <v>15069</v>
      </c>
      <c r="X17" s="323">
        <v>1014</v>
      </c>
      <c r="Y17" s="337">
        <v>511</v>
      </c>
    </row>
    <row r="18" spans="2:25" ht="15.75" thickBot="1">
      <c r="B18" s="322" t="s">
        <v>15014</v>
      </c>
      <c r="C18" s="337">
        <v>2</v>
      </c>
      <c r="D18" s="337" t="s">
        <v>14986</v>
      </c>
      <c r="E18" s="337">
        <v>2</v>
      </c>
      <c r="F18" s="337" t="s">
        <v>14986</v>
      </c>
      <c r="N18" s="322" t="s">
        <v>15053</v>
      </c>
      <c r="O18" s="337">
        <f>ROUND(DMPL!$J$33/1000,0)</f>
        <v>5260</v>
      </c>
      <c r="P18" s="337">
        <v>421</v>
      </c>
      <c r="W18" s="322" t="s">
        <v>15070</v>
      </c>
      <c r="X18" s="337">
        <v>604</v>
      </c>
      <c r="Y18" s="337">
        <v>633</v>
      </c>
    </row>
    <row r="19" spans="2:25" ht="23.25" thickBot="1">
      <c r="B19" s="322" t="s">
        <v>15015</v>
      </c>
      <c r="C19" s="337">
        <v>521</v>
      </c>
      <c r="D19" s="337" t="s">
        <v>14986</v>
      </c>
      <c r="E19" s="337">
        <v>716</v>
      </c>
      <c r="F19" s="337" t="s">
        <v>14986</v>
      </c>
      <c r="N19" s="322" t="s">
        <v>15054</v>
      </c>
      <c r="O19" s="337">
        <f>-ROUND(DMPL!V34/1000,0)</f>
        <v>376</v>
      </c>
      <c r="P19" s="337">
        <v>210</v>
      </c>
      <c r="W19" s="322" t="s">
        <v>15071</v>
      </c>
      <c r="X19" s="337">
        <v>4</v>
      </c>
      <c r="Y19" s="337">
        <v>0</v>
      </c>
    </row>
    <row r="20" spans="2:25" ht="15.75" thickBot="1">
      <c r="B20" s="327" t="s">
        <v>14547</v>
      </c>
      <c r="C20" s="338"/>
      <c r="D20" s="338"/>
      <c r="E20" s="338"/>
      <c r="F20" s="338"/>
      <c r="N20" s="325" t="s">
        <v>15055</v>
      </c>
      <c r="O20" s="362">
        <f>O16-O18-O19</f>
        <v>1878</v>
      </c>
      <c r="P20" s="326">
        <v>3575</v>
      </c>
      <c r="W20" s="322" t="s">
        <v>15072</v>
      </c>
      <c r="X20" s="337">
        <v>96</v>
      </c>
      <c r="Y20" s="337">
        <v>66</v>
      </c>
    </row>
    <row r="21" spans="2:25" ht="23.25" thickBot="1">
      <c r="B21" s="322" t="s">
        <v>15016</v>
      </c>
      <c r="C21" s="337">
        <v>155</v>
      </c>
      <c r="D21" s="337" t="s">
        <v>14986</v>
      </c>
      <c r="E21" s="337">
        <v>0</v>
      </c>
      <c r="F21" s="337" t="s">
        <v>14986</v>
      </c>
      <c r="N21" s="361"/>
      <c r="W21" s="322" t="s">
        <v>15073</v>
      </c>
      <c r="X21" s="337">
        <v>438</v>
      </c>
      <c r="Y21" s="337">
        <v>390</v>
      </c>
    </row>
    <row r="22" spans="2:25" ht="23.25" thickBot="1">
      <c r="B22" s="322" t="s">
        <v>15017</v>
      </c>
      <c r="C22" s="337">
        <v>259</v>
      </c>
      <c r="D22" s="337" t="s">
        <v>14986</v>
      </c>
      <c r="E22" s="337">
        <v>224</v>
      </c>
      <c r="F22" s="337" t="s">
        <v>14986</v>
      </c>
      <c r="W22" s="322" t="s">
        <v>15074</v>
      </c>
      <c r="X22" s="337">
        <v>706</v>
      </c>
      <c r="Y22" s="337">
        <v>716</v>
      </c>
    </row>
    <row r="23" spans="2:25" ht="23.25" thickBot="1">
      <c r="B23" s="322" t="s">
        <v>15018</v>
      </c>
      <c r="C23" s="337">
        <v>5</v>
      </c>
      <c r="D23" s="337">
        <v>31</v>
      </c>
      <c r="E23" s="337">
        <v>0</v>
      </c>
      <c r="F23" s="337" t="s">
        <v>14986</v>
      </c>
      <c r="W23" s="322" t="s">
        <v>15075</v>
      </c>
      <c r="X23" s="337">
        <v>595</v>
      </c>
      <c r="Y23" s="337">
        <v>496</v>
      </c>
    </row>
    <row r="24" spans="2:25" ht="15.75" thickBot="1">
      <c r="B24" s="322" t="s">
        <v>15019</v>
      </c>
      <c r="C24" s="323">
        <v>0</v>
      </c>
      <c r="D24" s="323">
        <v>2042</v>
      </c>
      <c r="E24" s="323">
        <v>0</v>
      </c>
      <c r="F24" s="323">
        <v>2012</v>
      </c>
      <c r="W24" s="322" t="s">
        <v>15076</v>
      </c>
      <c r="X24" s="337">
        <v>559</v>
      </c>
      <c r="Y24" s="337">
        <v>539</v>
      </c>
    </row>
    <row r="25" spans="2:25" ht="15.75" thickBot="1">
      <c r="B25" s="322" t="s">
        <v>15020</v>
      </c>
      <c r="C25" s="323">
        <v>1498</v>
      </c>
      <c r="D25" s="337" t="s">
        <v>14986</v>
      </c>
      <c r="E25" s="337">
        <v>219</v>
      </c>
      <c r="F25" s="337" t="s">
        <v>14986</v>
      </c>
      <c r="W25" s="322" t="s">
        <v>15077</v>
      </c>
      <c r="X25" s="337">
        <v>191</v>
      </c>
      <c r="Y25" s="337">
        <v>93</v>
      </c>
    </row>
    <row r="26" spans="2:25" ht="15.75" thickBot="1">
      <c r="B26" s="322" t="s">
        <v>15021</v>
      </c>
      <c r="C26" s="337">
        <v>62</v>
      </c>
      <c r="D26" s="337" t="s">
        <v>14986</v>
      </c>
      <c r="E26" s="337">
        <v>21</v>
      </c>
      <c r="F26" s="337" t="s">
        <v>14986</v>
      </c>
      <c r="W26" s="327" t="s">
        <v>15024</v>
      </c>
      <c r="X26" s="324">
        <v>10178</v>
      </c>
      <c r="Y26" s="324">
        <v>8567</v>
      </c>
    </row>
    <row r="27" spans="2:25" ht="15.75" thickBot="1">
      <c r="B27" s="327" t="s">
        <v>15022</v>
      </c>
      <c r="C27" s="338"/>
      <c r="D27" s="338"/>
      <c r="E27" s="338"/>
      <c r="F27" s="338"/>
    </row>
    <row r="28" spans="2:25" ht="23.25" thickBot="1">
      <c r="B28" s="322" t="s">
        <v>15023</v>
      </c>
      <c r="C28" s="337">
        <v>-104</v>
      </c>
      <c r="D28" s="337" t="s">
        <v>14986</v>
      </c>
      <c r="E28" s="337">
        <v>-61</v>
      </c>
      <c r="F28" s="337" t="s">
        <v>14986</v>
      </c>
    </row>
    <row r="29" spans="2:25" ht="15.75" thickBot="1">
      <c r="B29" s="327" t="s">
        <v>15024</v>
      </c>
      <c r="C29" s="324">
        <f>SUM(C15:C28)</f>
        <v>2584</v>
      </c>
      <c r="D29" s="324">
        <f>SUM(D15:D28)</f>
        <v>2073</v>
      </c>
      <c r="E29" s="324">
        <f>SUM(E15:E28)</f>
        <v>1237</v>
      </c>
      <c r="F29" s="324">
        <f>SUM(F15:F28)</f>
        <v>2012</v>
      </c>
    </row>
  </sheetData>
  <mergeCells count="13">
    <mergeCell ref="AE3:AF3"/>
    <mergeCell ref="AE4:AF4"/>
    <mergeCell ref="B13:B14"/>
    <mergeCell ref="C13:D13"/>
    <mergeCell ref="E13:F13"/>
    <mergeCell ref="O3:Q3"/>
    <mergeCell ref="S3:U3"/>
    <mergeCell ref="N4:N5"/>
    <mergeCell ref="P4:P5"/>
    <mergeCell ref="Q4:Q5"/>
    <mergeCell ref="R4:R5"/>
    <mergeCell ref="T4:T5"/>
    <mergeCell ref="U4:U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0D250-CDDF-4855-8B46-E21FD1FAD453}">
  <sheetPr>
    <tabColor theme="0"/>
  </sheetPr>
  <dimension ref="A1:F79"/>
  <sheetViews>
    <sheetView showGridLines="0" topLeftCell="A46" workbookViewId="0">
      <selection activeCell="E64" sqref="E64"/>
    </sheetView>
  </sheetViews>
  <sheetFormatPr defaultRowHeight="10.5" customHeight="1"/>
  <cols>
    <col min="1" max="1" width="21.7109375" style="79" customWidth="1"/>
    <col min="2" max="2" width="21.42578125" style="79" customWidth="1"/>
    <col min="3" max="3" width="25.140625" style="79" customWidth="1"/>
    <col min="4" max="4" width="39" style="79" customWidth="1"/>
    <col min="5" max="5" width="13.5703125" style="79" customWidth="1"/>
    <col min="6" max="6" width="16" style="79" customWidth="1"/>
    <col min="7" max="256" width="9.140625" style="79"/>
    <col min="257" max="257" width="21.7109375" style="79" customWidth="1"/>
    <col min="258" max="258" width="21.42578125" style="79" customWidth="1"/>
    <col min="259" max="259" width="25.140625" style="79" customWidth="1"/>
    <col min="260" max="260" width="39" style="79" customWidth="1"/>
    <col min="261" max="261" width="13.5703125" style="79" customWidth="1"/>
    <col min="262" max="262" width="16" style="79" customWidth="1"/>
    <col min="263" max="512" width="9.140625" style="79"/>
    <col min="513" max="513" width="21.7109375" style="79" customWidth="1"/>
    <col min="514" max="514" width="21.42578125" style="79" customWidth="1"/>
    <col min="515" max="515" width="25.140625" style="79" customWidth="1"/>
    <col min="516" max="516" width="39" style="79" customWidth="1"/>
    <col min="517" max="517" width="13.5703125" style="79" customWidth="1"/>
    <col min="518" max="518" width="16" style="79" customWidth="1"/>
    <col min="519" max="768" width="9.140625" style="79"/>
    <col min="769" max="769" width="21.7109375" style="79" customWidth="1"/>
    <col min="770" max="770" width="21.42578125" style="79" customWidth="1"/>
    <col min="771" max="771" width="25.140625" style="79" customWidth="1"/>
    <col min="772" max="772" width="39" style="79" customWidth="1"/>
    <col min="773" max="773" width="13.5703125" style="79" customWidth="1"/>
    <col min="774" max="774" width="16" style="79" customWidth="1"/>
    <col min="775" max="1024" width="9.140625" style="79"/>
    <col min="1025" max="1025" width="21.7109375" style="79" customWidth="1"/>
    <col min="1026" max="1026" width="21.42578125" style="79" customWidth="1"/>
    <col min="1027" max="1027" width="25.140625" style="79" customWidth="1"/>
    <col min="1028" max="1028" width="39" style="79" customWidth="1"/>
    <col min="1029" max="1029" width="13.5703125" style="79" customWidth="1"/>
    <col min="1030" max="1030" width="16" style="79" customWidth="1"/>
    <col min="1031" max="1280" width="9.140625" style="79"/>
    <col min="1281" max="1281" width="21.7109375" style="79" customWidth="1"/>
    <col min="1282" max="1282" width="21.42578125" style="79" customWidth="1"/>
    <col min="1283" max="1283" width="25.140625" style="79" customWidth="1"/>
    <col min="1284" max="1284" width="39" style="79" customWidth="1"/>
    <col min="1285" max="1285" width="13.5703125" style="79" customWidth="1"/>
    <col min="1286" max="1286" width="16" style="79" customWidth="1"/>
    <col min="1287" max="1536" width="9.140625" style="79"/>
    <col min="1537" max="1537" width="21.7109375" style="79" customWidth="1"/>
    <col min="1538" max="1538" width="21.42578125" style="79" customWidth="1"/>
    <col min="1539" max="1539" width="25.140625" style="79" customWidth="1"/>
    <col min="1540" max="1540" width="39" style="79" customWidth="1"/>
    <col min="1541" max="1541" width="13.5703125" style="79" customWidth="1"/>
    <col min="1542" max="1542" width="16" style="79" customWidth="1"/>
    <col min="1543" max="1792" width="9.140625" style="79"/>
    <col min="1793" max="1793" width="21.7109375" style="79" customWidth="1"/>
    <col min="1794" max="1794" width="21.42578125" style="79" customWidth="1"/>
    <col min="1795" max="1795" width="25.140625" style="79" customWidth="1"/>
    <col min="1796" max="1796" width="39" style="79" customWidth="1"/>
    <col min="1797" max="1797" width="13.5703125" style="79" customWidth="1"/>
    <col min="1798" max="1798" width="16" style="79" customWidth="1"/>
    <col min="1799" max="2048" width="9.140625" style="79"/>
    <col min="2049" max="2049" width="21.7109375" style="79" customWidth="1"/>
    <col min="2050" max="2050" width="21.42578125" style="79" customWidth="1"/>
    <col min="2051" max="2051" width="25.140625" style="79" customWidth="1"/>
    <col min="2052" max="2052" width="39" style="79" customWidth="1"/>
    <col min="2053" max="2053" width="13.5703125" style="79" customWidth="1"/>
    <col min="2054" max="2054" width="16" style="79" customWidth="1"/>
    <col min="2055" max="2304" width="9.140625" style="79"/>
    <col min="2305" max="2305" width="21.7109375" style="79" customWidth="1"/>
    <col min="2306" max="2306" width="21.42578125" style="79" customWidth="1"/>
    <col min="2307" max="2307" width="25.140625" style="79" customWidth="1"/>
    <col min="2308" max="2308" width="39" style="79" customWidth="1"/>
    <col min="2309" max="2309" width="13.5703125" style="79" customWidth="1"/>
    <col min="2310" max="2310" width="16" style="79" customWidth="1"/>
    <col min="2311" max="2560" width="9.140625" style="79"/>
    <col min="2561" max="2561" width="21.7109375" style="79" customWidth="1"/>
    <col min="2562" max="2562" width="21.42578125" style="79" customWidth="1"/>
    <col min="2563" max="2563" width="25.140625" style="79" customWidth="1"/>
    <col min="2564" max="2564" width="39" style="79" customWidth="1"/>
    <col min="2565" max="2565" width="13.5703125" style="79" customWidth="1"/>
    <col min="2566" max="2566" width="16" style="79" customWidth="1"/>
    <col min="2567" max="2816" width="9.140625" style="79"/>
    <col min="2817" max="2817" width="21.7109375" style="79" customWidth="1"/>
    <col min="2818" max="2818" width="21.42578125" style="79" customWidth="1"/>
    <col min="2819" max="2819" width="25.140625" style="79" customWidth="1"/>
    <col min="2820" max="2820" width="39" style="79" customWidth="1"/>
    <col min="2821" max="2821" width="13.5703125" style="79" customWidth="1"/>
    <col min="2822" max="2822" width="16" style="79" customWidth="1"/>
    <col min="2823" max="3072" width="9.140625" style="79"/>
    <col min="3073" max="3073" width="21.7109375" style="79" customWidth="1"/>
    <col min="3074" max="3074" width="21.42578125" style="79" customWidth="1"/>
    <col min="3075" max="3075" width="25.140625" style="79" customWidth="1"/>
    <col min="3076" max="3076" width="39" style="79" customWidth="1"/>
    <col min="3077" max="3077" width="13.5703125" style="79" customWidth="1"/>
    <col min="3078" max="3078" width="16" style="79" customWidth="1"/>
    <col min="3079" max="3328" width="9.140625" style="79"/>
    <col min="3329" max="3329" width="21.7109375" style="79" customWidth="1"/>
    <col min="3330" max="3330" width="21.42578125" style="79" customWidth="1"/>
    <col min="3331" max="3331" width="25.140625" style="79" customWidth="1"/>
    <col min="3332" max="3332" width="39" style="79" customWidth="1"/>
    <col min="3333" max="3333" width="13.5703125" style="79" customWidth="1"/>
    <col min="3334" max="3334" width="16" style="79" customWidth="1"/>
    <col min="3335" max="3584" width="9.140625" style="79"/>
    <col min="3585" max="3585" width="21.7109375" style="79" customWidth="1"/>
    <col min="3586" max="3586" width="21.42578125" style="79" customWidth="1"/>
    <col min="3587" max="3587" width="25.140625" style="79" customWidth="1"/>
    <col min="3588" max="3588" width="39" style="79" customWidth="1"/>
    <col min="3589" max="3589" width="13.5703125" style="79" customWidth="1"/>
    <col min="3590" max="3590" width="16" style="79" customWidth="1"/>
    <col min="3591" max="3840" width="9.140625" style="79"/>
    <col min="3841" max="3841" width="21.7109375" style="79" customWidth="1"/>
    <col min="3842" max="3842" width="21.42578125" style="79" customWidth="1"/>
    <col min="3843" max="3843" width="25.140625" style="79" customWidth="1"/>
    <col min="3844" max="3844" width="39" style="79" customWidth="1"/>
    <col min="3845" max="3845" width="13.5703125" style="79" customWidth="1"/>
    <col min="3846" max="3846" width="16" style="79" customWidth="1"/>
    <col min="3847" max="4096" width="9.140625" style="79"/>
    <col min="4097" max="4097" width="21.7109375" style="79" customWidth="1"/>
    <col min="4098" max="4098" width="21.42578125" style="79" customWidth="1"/>
    <col min="4099" max="4099" width="25.140625" style="79" customWidth="1"/>
    <col min="4100" max="4100" width="39" style="79" customWidth="1"/>
    <col min="4101" max="4101" width="13.5703125" style="79" customWidth="1"/>
    <col min="4102" max="4102" width="16" style="79" customWidth="1"/>
    <col min="4103" max="4352" width="9.140625" style="79"/>
    <col min="4353" max="4353" width="21.7109375" style="79" customWidth="1"/>
    <col min="4354" max="4354" width="21.42578125" style="79" customWidth="1"/>
    <col min="4355" max="4355" width="25.140625" style="79" customWidth="1"/>
    <col min="4356" max="4356" width="39" style="79" customWidth="1"/>
    <col min="4357" max="4357" width="13.5703125" style="79" customWidth="1"/>
    <col min="4358" max="4358" width="16" style="79" customWidth="1"/>
    <col min="4359" max="4608" width="9.140625" style="79"/>
    <col min="4609" max="4609" width="21.7109375" style="79" customWidth="1"/>
    <col min="4610" max="4610" width="21.42578125" style="79" customWidth="1"/>
    <col min="4611" max="4611" width="25.140625" style="79" customWidth="1"/>
    <col min="4612" max="4612" width="39" style="79" customWidth="1"/>
    <col min="4613" max="4613" width="13.5703125" style="79" customWidth="1"/>
    <col min="4614" max="4614" width="16" style="79" customWidth="1"/>
    <col min="4615" max="4864" width="9.140625" style="79"/>
    <col min="4865" max="4865" width="21.7109375" style="79" customWidth="1"/>
    <col min="4866" max="4866" width="21.42578125" style="79" customWidth="1"/>
    <col min="4867" max="4867" width="25.140625" style="79" customWidth="1"/>
    <col min="4868" max="4868" width="39" style="79" customWidth="1"/>
    <col min="4869" max="4869" width="13.5703125" style="79" customWidth="1"/>
    <col min="4870" max="4870" width="16" style="79" customWidth="1"/>
    <col min="4871" max="5120" width="9.140625" style="79"/>
    <col min="5121" max="5121" width="21.7109375" style="79" customWidth="1"/>
    <col min="5122" max="5122" width="21.42578125" style="79" customWidth="1"/>
    <col min="5123" max="5123" width="25.140625" style="79" customWidth="1"/>
    <col min="5124" max="5124" width="39" style="79" customWidth="1"/>
    <col min="5125" max="5125" width="13.5703125" style="79" customWidth="1"/>
    <col min="5126" max="5126" width="16" style="79" customWidth="1"/>
    <col min="5127" max="5376" width="9.140625" style="79"/>
    <col min="5377" max="5377" width="21.7109375" style="79" customWidth="1"/>
    <col min="5378" max="5378" width="21.42578125" style="79" customWidth="1"/>
    <col min="5379" max="5379" width="25.140625" style="79" customWidth="1"/>
    <col min="5380" max="5380" width="39" style="79" customWidth="1"/>
    <col min="5381" max="5381" width="13.5703125" style="79" customWidth="1"/>
    <col min="5382" max="5382" width="16" style="79" customWidth="1"/>
    <col min="5383" max="5632" width="9.140625" style="79"/>
    <col min="5633" max="5633" width="21.7109375" style="79" customWidth="1"/>
    <col min="5634" max="5634" width="21.42578125" style="79" customWidth="1"/>
    <col min="5635" max="5635" width="25.140625" style="79" customWidth="1"/>
    <col min="5636" max="5636" width="39" style="79" customWidth="1"/>
    <col min="5637" max="5637" width="13.5703125" style="79" customWidth="1"/>
    <col min="5638" max="5638" width="16" style="79" customWidth="1"/>
    <col min="5639" max="5888" width="9.140625" style="79"/>
    <col min="5889" max="5889" width="21.7109375" style="79" customWidth="1"/>
    <col min="5890" max="5890" width="21.42578125" style="79" customWidth="1"/>
    <col min="5891" max="5891" width="25.140625" style="79" customWidth="1"/>
    <col min="5892" max="5892" width="39" style="79" customWidth="1"/>
    <col min="5893" max="5893" width="13.5703125" style="79" customWidth="1"/>
    <col min="5894" max="5894" width="16" style="79" customWidth="1"/>
    <col min="5895" max="6144" width="9.140625" style="79"/>
    <col min="6145" max="6145" width="21.7109375" style="79" customWidth="1"/>
    <col min="6146" max="6146" width="21.42578125" style="79" customWidth="1"/>
    <col min="6147" max="6147" width="25.140625" style="79" customWidth="1"/>
    <col min="6148" max="6148" width="39" style="79" customWidth="1"/>
    <col min="6149" max="6149" width="13.5703125" style="79" customWidth="1"/>
    <col min="6150" max="6150" width="16" style="79" customWidth="1"/>
    <col min="6151" max="6400" width="9.140625" style="79"/>
    <col min="6401" max="6401" width="21.7109375" style="79" customWidth="1"/>
    <col min="6402" max="6402" width="21.42578125" style="79" customWidth="1"/>
    <col min="6403" max="6403" width="25.140625" style="79" customWidth="1"/>
    <col min="6404" max="6404" width="39" style="79" customWidth="1"/>
    <col min="6405" max="6405" width="13.5703125" style="79" customWidth="1"/>
    <col min="6406" max="6406" width="16" style="79" customWidth="1"/>
    <col min="6407" max="6656" width="9.140625" style="79"/>
    <col min="6657" max="6657" width="21.7109375" style="79" customWidth="1"/>
    <col min="6658" max="6658" width="21.42578125" style="79" customWidth="1"/>
    <col min="6659" max="6659" width="25.140625" style="79" customWidth="1"/>
    <col min="6660" max="6660" width="39" style="79" customWidth="1"/>
    <col min="6661" max="6661" width="13.5703125" style="79" customWidth="1"/>
    <col min="6662" max="6662" width="16" style="79" customWidth="1"/>
    <col min="6663" max="6912" width="9.140625" style="79"/>
    <col min="6913" max="6913" width="21.7109375" style="79" customWidth="1"/>
    <col min="6914" max="6914" width="21.42578125" style="79" customWidth="1"/>
    <col min="6915" max="6915" width="25.140625" style="79" customWidth="1"/>
    <col min="6916" max="6916" width="39" style="79" customWidth="1"/>
    <col min="6917" max="6917" width="13.5703125" style="79" customWidth="1"/>
    <col min="6918" max="6918" width="16" style="79" customWidth="1"/>
    <col min="6919" max="7168" width="9.140625" style="79"/>
    <col min="7169" max="7169" width="21.7109375" style="79" customWidth="1"/>
    <col min="7170" max="7170" width="21.42578125" style="79" customWidth="1"/>
    <col min="7171" max="7171" width="25.140625" style="79" customWidth="1"/>
    <col min="7172" max="7172" width="39" style="79" customWidth="1"/>
    <col min="7173" max="7173" width="13.5703125" style="79" customWidth="1"/>
    <col min="7174" max="7174" width="16" style="79" customWidth="1"/>
    <col min="7175" max="7424" width="9.140625" style="79"/>
    <col min="7425" max="7425" width="21.7109375" style="79" customWidth="1"/>
    <col min="7426" max="7426" width="21.42578125" style="79" customWidth="1"/>
    <col min="7427" max="7427" width="25.140625" style="79" customWidth="1"/>
    <col min="7428" max="7428" width="39" style="79" customWidth="1"/>
    <col min="7429" max="7429" width="13.5703125" style="79" customWidth="1"/>
    <col min="7430" max="7430" width="16" style="79" customWidth="1"/>
    <col min="7431" max="7680" width="9.140625" style="79"/>
    <col min="7681" max="7681" width="21.7109375" style="79" customWidth="1"/>
    <col min="7682" max="7682" width="21.42578125" style="79" customWidth="1"/>
    <col min="7683" max="7683" width="25.140625" style="79" customWidth="1"/>
    <col min="7684" max="7684" width="39" style="79" customWidth="1"/>
    <col min="7685" max="7685" width="13.5703125" style="79" customWidth="1"/>
    <col min="7686" max="7686" width="16" style="79" customWidth="1"/>
    <col min="7687" max="7936" width="9.140625" style="79"/>
    <col min="7937" max="7937" width="21.7109375" style="79" customWidth="1"/>
    <col min="7938" max="7938" width="21.42578125" style="79" customWidth="1"/>
    <col min="7939" max="7939" width="25.140625" style="79" customWidth="1"/>
    <col min="7940" max="7940" width="39" style="79" customWidth="1"/>
    <col min="7941" max="7941" width="13.5703125" style="79" customWidth="1"/>
    <col min="7942" max="7942" width="16" style="79" customWidth="1"/>
    <col min="7943" max="8192" width="9.140625" style="79"/>
    <col min="8193" max="8193" width="21.7109375" style="79" customWidth="1"/>
    <col min="8194" max="8194" width="21.42578125" style="79" customWidth="1"/>
    <col min="8195" max="8195" width="25.140625" style="79" customWidth="1"/>
    <col min="8196" max="8196" width="39" style="79" customWidth="1"/>
    <col min="8197" max="8197" width="13.5703125" style="79" customWidth="1"/>
    <col min="8198" max="8198" width="16" style="79" customWidth="1"/>
    <col min="8199" max="8448" width="9.140625" style="79"/>
    <col min="8449" max="8449" width="21.7109375" style="79" customWidth="1"/>
    <col min="8450" max="8450" width="21.42578125" style="79" customWidth="1"/>
    <col min="8451" max="8451" width="25.140625" style="79" customWidth="1"/>
    <col min="8452" max="8452" width="39" style="79" customWidth="1"/>
    <col min="8453" max="8453" width="13.5703125" style="79" customWidth="1"/>
    <col min="8454" max="8454" width="16" style="79" customWidth="1"/>
    <col min="8455" max="8704" width="9.140625" style="79"/>
    <col min="8705" max="8705" width="21.7109375" style="79" customWidth="1"/>
    <col min="8706" max="8706" width="21.42578125" style="79" customWidth="1"/>
    <col min="8707" max="8707" width="25.140625" style="79" customWidth="1"/>
    <col min="8708" max="8708" width="39" style="79" customWidth="1"/>
    <col min="8709" max="8709" width="13.5703125" style="79" customWidth="1"/>
    <col min="8710" max="8710" width="16" style="79" customWidth="1"/>
    <col min="8711" max="8960" width="9.140625" style="79"/>
    <col min="8961" max="8961" width="21.7109375" style="79" customWidth="1"/>
    <col min="8962" max="8962" width="21.42578125" style="79" customWidth="1"/>
    <col min="8963" max="8963" width="25.140625" style="79" customWidth="1"/>
    <col min="8964" max="8964" width="39" style="79" customWidth="1"/>
    <col min="8965" max="8965" width="13.5703125" style="79" customWidth="1"/>
    <col min="8966" max="8966" width="16" style="79" customWidth="1"/>
    <col min="8967" max="9216" width="9.140625" style="79"/>
    <col min="9217" max="9217" width="21.7109375" style="79" customWidth="1"/>
    <col min="9218" max="9218" width="21.42578125" style="79" customWidth="1"/>
    <col min="9219" max="9219" width="25.140625" style="79" customWidth="1"/>
    <col min="9220" max="9220" width="39" style="79" customWidth="1"/>
    <col min="9221" max="9221" width="13.5703125" style="79" customWidth="1"/>
    <col min="9222" max="9222" width="16" style="79" customWidth="1"/>
    <col min="9223" max="9472" width="9.140625" style="79"/>
    <col min="9473" max="9473" width="21.7109375" style="79" customWidth="1"/>
    <col min="9474" max="9474" width="21.42578125" style="79" customWidth="1"/>
    <col min="9475" max="9475" width="25.140625" style="79" customWidth="1"/>
    <col min="9476" max="9476" width="39" style="79" customWidth="1"/>
    <col min="9477" max="9477" width="13.5703125" style="79" customWidth="1"/>
    <col min="9478" max="9478" width="16" style="79" customWidth="1"/>
    <col min="9479" max="9728" width="9.140625" style="79"/>
    <col min="9729" max="9729" width="21.7109375" style="79" customWidth="1"/>
    <col min="9730" max="9730" width="21.42578125" style="79" customWidth="1"/>
    <col min="9731" max="9731" width="25.140625" style="79" customWidth="1"/>
    <col min="9732" max="9732" width="39" style="79" customWidth="1"/>
    <col min="9733" max="9733" width="13.5703125" style="79" customWidth="1"/>
    <col min="9734" max="9734" width="16" style="79" customWidth="1"/>
    <col min="9735" max="9984" width="9.140625" style="79"/>
    <col min="9985" max="9985" width="21.7109375" style="79" customWidth="1"/>
    <col min="9986" max="9986" width="21.42578125" style="79" customWidth="1"/>
    <col min="9987" max="9987" width="25.140625" style="79" customWidth="1"/>
    <col min="9988" max="9988" width="39" style="79" customWidth="1"/>
    <col min="9989" max="9989" width="13.5703125" style="79" customWidth="1"/>
    <col min="9990" max="9990" width="16" style="79" customWidth="1"/>
    <col min="9991" max="10240" width="9.140625" style="79"/>
    <col min="10241" max="10241" width="21.7109375" style="79" customWidth="1"/>
    <col min="10242" max="10242" width="21.42578125" style="79" customWidth="1"/>
    <col min="10243" max="10243" width="25.140625" style="79" customWidth="1"/>
    <col min="10244" max="10244" width="39" style="79" customWidth="1"/>
    <col min="10245" max="10245" width="13.5703125" style="79" customWidth="1"/>
    <col min="10246" max="10246" width="16" style="79" customWidth="1"/>
    <col min="10247" max="10496" width="9.140625" style="79"/>
    <col min="10497" max="10497" width="21.7109375" style="79" customWidth="1"/>
    <col min="10498" max="10498" width="21.42578125" style="79" customWidth="1"/>
    <col min="10499" max="10499" width="25.140625" style="79" customWidth="1"/>
    <col min="10500" max="10500" width="39" style="79" customWidth="1"/>
    <col min="10501" max="10501" width="13.5703125" style="79" customWidth="1"/>
    <col min="10502" max="10502" width="16" style="79" customWidth="1"/>
    <col min="10503" max="10752" width="9.140625" style="79"/>
    <col min="10753" max="10753" width="21.7109375" style="79" customWidth="1"/>
    <col min="10754" max="10754" width="21.42578125" style="79" customWidth="1"/>
    <col min="10755" max="10755" width="25.140625" style="79" customWidth="1"/>
    <col min="10756" max="10756" width="39" style="79" customWidth="1"/>
    <col min="10757" max="10757" width="13.5703125" style="79" customWidth="1"/>
    <col min="10758" max="10758" width="16" style="79" customWidth="1"/>
    <col min="10759" max="11008" width="9.140625" style="79"/>
    <col min="11009" max="11009" width="21.7109375" style="79" customWidth="1"/>
    <col min="11010" max="11010" width="21.42578125" style="79" customWidth="1"/>
    <col min="11011" max="11011" width="25.140625" style="79" customWidth="1"/>
    <col min="11012" max="11012" width="39" style="79" customWidth="1"/>
    <col min="11013" max="11013" width="13.5703125" style="79" customWidth="1"/>
    <col min="11014" max="11014" width="16" style="79" customWidth="1"/>
    <col min="11015" max="11264" width="9.140625" style="79"/>
    <col min="11265" max="11265" width="21.7109375" style="79" customWidth="1"/>
    <col min="11266" max="11266" width="21.42578125" style="79" customWidth="1"/>
    <col min="11267" max="11267" width="25.140625" style="79" customWidth="1"/>
    <col min="11268" max="11268" width="39" style="79" customWidth="1"/>
    <col min="11269" max="11269" width="13.5703125" style="79" customWidth="1"/>
    <col min="11270" max="11270" width="16" style="79" customWidth="1"/>
    <col min="11271" max="11520" width="9.140625" style="79"/>
    <col min="11521" max="11521" width="21.7109375" style="79" customWidth="1"/>
    <col min="11522" max="11522" width="21.42578125" style="79" customWidth="1"/>
    <col min="11523" max="11523" width="25.140625" style="79" customWidth="1"/>
    <col min="11524" max="11524" width="39" style="79" customWidth="1"/>
    <col min="11525" max="11525" width="13.5703125" style="79" customWidth="1"/>
    <col min="11526" max="11526" width="16" style="79" customWidth="1"/>
    <col min="11527" max="11776" width="9.140625" style="79"/>
    <col min="11777" max="11777" width="21.7109375" style="79" customWidth="1"/>
    <col min="11778" max="11778" width="21.42578125" style="79" customWidth="1"/>
    <col min="11779" max="11779" width="25.140625" style="79" customWidth="1"/>
    <col min="11780" max="11780" width="39" style="79" customWidth="1"/>
    <col min="11781" max="11781" width="13.5703125" style="79" customWidth="1"/>
    <col min="11782" max="11782" width="16" style="79" customWidth="1"/>
    <col min="11783" max="12032" width="9.140625" style="79"/>
    <col min="12033" max="12033" width="21.7109375" style="79" customWidth="1"/>
    <col min="12034" max="12034" width="21.42578125" style="79" customWidth="1"/>
    <col min="12035" max="12035" width="25.140625" style="79" customWidth="1"/>
    <col min="12036" max="12036" width="39" style="79" customWidth="1"/>
    <col min="12037" max="12037" width="13.5703125" style="79" customWidth="1"/>
    <col min="12038" max="12038" width="16" style="79" customWidth="1"/>
    <col min="12039" max="12288" width="9.140625" style="79"/>
    <col min="12289" max="12289" width="21.7109375" style="79" customWidth="1"/>
    <col min="12290" max="12290" width="21.42578125" style="79" customWidth="1"/>
    <col min="12291" max="12291" width="25.140625" style="79" customWidth="1"/>
    <col min="12292" max="12292" width="39" style="79" customWidth="1"/>
    <col min="12293" max="12293" width="13.5703125" style="79" customWidth="1"/>
    <col min="12294" max="12294" width="16" style="79" customWidth="1"/>
    <col min="12295" max="12544" width="9.140625" style="79"/>
    <col min="12545" max="12545" width="21.7109375" style="79" customWidth="1"/>
    <col min="12546" max="12546" width="21.42578125" style="79" customWidth="1"/>
    <col min="12547" max="12547" width="25.140625" style="79" customWidth="1"/>
    <col min="12548" max="12548" width="39" style="79" customWidth="1"/>
    <col min="12549" max="12549" width="13.5703125" style="79" customWidth="1"/>
    <col min="12550" max="12550" width="16" style="79" customWidth="1"/>
    <col min="12551" max="12800" width="9.140625" style="79"/>
    <col min="12801" max="12801" width="21.7109375" style="79" customWidth="1"/>
    <col min="12802" max="12802" width="21.42578125" style="79" customWidth="1"/>
    <col min="12803" max="12803" width="25.140625" style="79" customWidth="1"/>
    <col min="12804" max="12804" width="39" style="79" customWidth="1"/>
    <col min="12805" max="12805" width="13.5703125" style="79" customWidth="1"/>
    <col min="12806" max="12806" width="16" style="79" customWidth="1"/>
    <col min="12807" max="13056" width="9.140625" style="79"/>
    <col min="13057" max="13057" width="21.7109375" style="79" customWidth="1"/>
    <col min="13058" max="13058" width="21.42578125" style="79" customWidth="1"/>
    <col min="13059" max="13059" width="25.140625" style="79" customWidth="1"/>
    <col min="13060" max="13060" width="39" style="79" customWidth="1"/>
    <col min="13061" max="13061" width="13.5703125" style="79" customWidth="1"/>
    <col min="13062" max="13062" width="16" style="79" customWidth="1"/>
    <col min="13063" max="13312" width="9.140625" style="79"/>
    <col min="13313" max="13313" width="21.7109375" style="79" customWidth="1"/>
    <col min="13314" max="13314" width="21.42578125" style="79" customWidth="1"/>
    <col min="13315" max="13315" width="25.140625" style="79" customWidth="1"/>
    <col min="13316" max="13316" width="39" style="79" customWidth="1"/>
    <col min="13317" max="13317" width="13.5703125" style="79" customWidth="1"/>
    <col min="13318" max="13318" width="16" style="79" customWidth="1"/>
    <col min="13319" max="13568" width="9.140625" style="79"/>
    <col min="13569" max="13569" width="21.7109375" style="79" customWidth="1"/>
    <col min="13570" max="13570" width="21.42578125" style="79" customWidth="1"/>
    <col min="13571" max="13571" width="25.140625" style="79" customWidth="1"/>
    <col min="13572" max="13572" width="39" style="79" customWidth="1"/>
    <col min="13573" max="13573" width="13.5703125" style="79" customWidth="1"/>
    <col min="13574" max="13574" width="16" style="79" customWidth="1"/>
    <col min="13575" max="13824" width="9.140625" style="79"/>
    <col min="13825" max="13825" width="21.7109375" style="79" customWidth="1"/>
    <col min="13826" max="13826" width="21.42578125" style="79" customWidth="1"/>
    <col min="13827" max="13827" width="25.140625" style="79" customWidth="1"/>
    <col min="13828" max="13828" width="39" style="79" customWidth="1"/>
    <col min="13829" max="13829" width="13.5703125" style="79" customWidth="1"/>
    <col min="13830" max="13830" width="16" style="79" customWidth="1"/>
    <col min="13831" max="14080" width="9.140625" style="79"/>
    <col min="14081" max="14081" width="21.7109375" style="79" customWidth="1"/>
    <col min="14082" max="14082" width="21.42578125" style="79" customWidth="1"/>
    <col min="14083" max="14083" width="25.140625" style="79" customWidth="1"/>
    <col min="14084" max="14084" width="39" style="79" customWidth="1"/>
    <col min="14085" max="14085" width="13.5703125" style="79" customWidth="1"/>
    <col min="14086" max="14086" width="16" style="79" customWidth="1"/>
    <col min="14087" max="14336" width="9.140625" style="79"/>
    <col min="14337" max="14337" width="21.7109375" style="79" customWidth="1"/>
    <col min="14338" max="14338" width="21.42578125" style="79" customWidth="1"/>
    <col min="14339" max="14339" width="25.140625" style="79" customWidth="1"/>
    <col min="14340" max="14340" width="39" style="79" customWidth="1"/>
    <col min="14341" max="14341" width="13.5703125" style="79" customWidth="1"/>
    <col min="14342" max="14342" width="16" style="79" customWidth="1"/>
    <col min="14343" max="14592" width="9.140625" style="79"/>
    <col min="14593" max="14593" width="21.7109375" style="79" customWidth="1"/>
    <col min="14594" max="14594" width="21.42578125" style="79" customWidth="1"/>
    <col min="14595" max="14595" width="25.140625" style="79" customWidth="1"/>
    <col min="14596" max="14596" width="39" style="79" customWidth="1"/>
    <col min="14597" max="14597" width="13.5703125" style="79" customWidth="1"/>
    <col min="14598" max="14598" width="16" style="79" customWidth="1"/>
    <col min="14599" max="14848" width="9.140625" style="79"/>
    <col min="14849" max="14849" width="21.7109375" style="79" customWidth="1"/>
    <col min="14850" max="14850" width="21.42578125" style="79" customWidth="1"/>
    <col min="14851" max="14851" width="25.140625" style="79" customWidth="1"/>
    <col min="14852" max="14852" width="39" style="79" customWidth="1"/>
    <col min="14853" max="14853" width="13.5703125" style="79" customWidth="1"/>
    <col min="14854" max="14854" width="16" style="79" customWidth="1"/>
    <col min="14855" max="15104" width="9.140625" style="79"/>
    <col min="15105" max="15105" width="21.7109375" style="79" customWidth="1"/>
    <col min="15106" max="15106" width="21.42578125" style="79" customWidth="1"/>
    <col min="15107" max="15107" width="25.140625" style="79" customWidth="1"/>
    <col min="15108" max="15108" width="39" style="79" customWidth="1"/>
    <col min="15109" max="15109" width="13.5703125" style="79" customWidth="1"/>
    <col min="15110" max="15110" width="16" style="79" customWidth="1"/>
    <col min="15111" max="15360" width="9.140625" style="79"/>
    <col min="15361" max="15361" width="21.7109375" style="79" customWidth="1"/>
    <col min="15362" max="15362" width="21.42578125" style="79" customWidth="1"/>
    <col min="15363" max="15363" width="25.140625" style="79" customWidth="1"/>
    <col min="15364" max="15364" width="39" style="79" customWidth="1"/>
    <col min="15365" max="15365" width="13.5703125" style="79" customWidth="1"/>
    <col min="15366" max="15366" width="16" style="79" customWidth="1"/>
    <col min="15367" max="15616" width="9.140625" style="79"/>
    <col min="15617" max="15617" width="21.7109375" style="79" customWidth="1"/>
    <col min="15618" max="15618" width="21.42578125" style="79" customWidth="1"/>
    <col min="15619" max="15619" width="25.140625" style="79" customWidth="1"/>
    <col min="15620" max="15620" width="39" style="79" customWidth="1"/>
    <col min="15621" max="15621" width="13.5703125" style="79" customWidth="1"/>
    <col min="15622" max="15622" width="16" style="79" customWidth="1"/>
    <col min="15623" max="15872" width="9.140625" style="79"/>
    <col min="15873" max="15873" width="21.7109375" style="79" customWidth="1"/>
    <col min="15874" max="15874" width="21.42578125" style="79" customWidth="1"/>
    <col min="15875" max="15875" width="25.140625" style="79" customWidth="1"/>
    <col min="15876" max="15876" width="39" style="79" customWidth="1"/>
    <col min="15877" max="15877" width="13.5703125" style="79" customWidth="1"/>
    <col min="15878" max="15878" width="16" style="79" customWidth="1"/>
    <col min="15879" max="16128" width="9.140625" style="79"/>
    <col min="16129" max="16129" width="21.7109375" style="79" customWidth="1"/>
    <col min="16130" max="16130" width="21.42578125" style="79" customWidth="1"/>
    <col min="16131" max="16131" width="25.140625" style="79" customWidth="1"/>
    <col min="16132" max="16132" width="39" style="79" customWidth="1"/>
    <col min="16133" max="16133" width="13.5703125" style="79" customWidth="1"/>
    <col min="16134" max="16134" width="16" style="79" customWidth="1"/>
    <col min="16135" max="16384" width="9.140625" style="79"/>
  </cols>
  <sheetData>
    <row r="1" spans="1:6" ht="10.5" customHeight="1">
      <c r="A1" s="464"/>
      <c r="B1" s="464"/>
      <c r="C1" s="45" t="s">
        <v>6129</v>
      </c>
      <c r="D1" s="172"/>
      <c r="E1" s="172"/>
      <c r="F1" s="170" t="s">
        <v>5885</v>
      </c>
    </row>
    <row r="2" spans="1:6" ht="10.5" customHeight="1">
      <c r="A2" s="468" t="s">
        <v>5887</v>
      </c>
      <c r="B2" s="468"/>
      <c r="C2" s="45" t="s">
        <v>14587</v>
      </c>
      <c r="D2" s="172"/>
      <c r="E2" s="172"/>
      <c r="F2" s="35" t="s">
        <v>14588</v>
      </c>
    </row>
    <row r="3" spans="1:6" ht="10.5" customHeight="1">
      <c r="A3" s="468" t="s">
        <v>5889</v>
      </c>
      <c r="B3" s="468"/>
      <c r="C3" s="35" t="s">
        <v>5890</v>
      </c>
      <c r="D3" s="172"/>
      <c r="E3" s="172"/>
      <c r="F3" s="170" t="s">
        <v>5888</v>
      </c>
    </row>
    <row r="4" spans="1:6" ht="10.5" customHeight="1">
      <c r="A4" s="468" t="s">
        <v>5893</v>
      </c>
      <c r="B4" s="468"/>
      <c r="C4" s="171" t="s">
        <v>5887</v>
      </c>
      <c r="D4" s="172"/>
      <c r="E4" s="172"/>
      <c r="F4" s="35" t="s">
        <v>14589</v>
      </c>
    </row>
    <row r="5" spans="1:6" ht="10.5" customHeight="1">
      <c r="A5" s="468" t="s">
        <v>14590</v>
      </c>
      <c r="B5" s="468"/>
      <c r="C5" s="35" t="s">
        <v>14591</v>
      </c>
      <c r="D5" s="172"/>
      <c r="E5" s="172"/>
      <c r="F5" s="172"/>
    </row>
    <row r="6" spans="1:6" ht="10.5" customHeight="1">
      <c r="A6" s="468" t="s">
        <v>5891</v>
      </c>
      <c r="B6" s="468"/>
      <c r="C6" s="35" t="s">
        <v>14592</v>
      </c>
      <c r="D6" s="172"/>
      <c r="E6" s="172"/>
      <c r="F6" s="172"/>
    </row>
    <row r="7" spans="1:6" ht="10.5" customHeight="1">
      <c r="A7" s="468" t="s">
        <v>14593</v>
      </c>
      <c r="B7" s="468"/>
      <c r="C7" s="35" t="s">
        <v>14594</v>
      </c>
      <c r="D7" s="172"/>
      <c r="E7" s="172"/>
      <c r="F7" s="172"/>
    </row>
    <row r="8" spans="1:6" ht="10.5" customHeight="1">
      <c r="A8" s="191" t="s">
        <v>14595</v>
      </c>
      <c r="B8" s="191" t="s">
        <v>14596</v>
      </c>
      <c r="C8" s="191" t="s">
        <v>2956</v>
      </c>
      <c r="D8" s="191" t="s">
        <v>2958</v>
      </c>
      <c r="E8" s="191" t="s">
        <v>14592</v>
      </c>
      <c r="F8" s="191" t="s">
        <v>14597</v>
      </c>
    </row>
    <row r="9" spans="1:6" s="83" customFormat="1" ht="10.5" customHeight="1">
      <c r="A9" s="39" t="s">
        <v>14598</v>
      </c>
      <c r="B9" s="39" t="s">
        <v>14599</v>
      </c>
      <c r="C9" s="39" t="s">
        <v>1</v>
      </c>
      <c r="D9" s="39" t="s">
        <v>14600</v>
      </c>
      <c r="E9" s="40">
        <v>194095492.00999999</v>
      </c>
      <c r="F9" s="40">
        <v>190908985.37979999</v>
      </c>
    </row>
    <row r="10" spans="1:6" s="83" customFormat="1" ht="10.5" customHeight="1">
      <c r="A10" s="39" t="s">
        <v>14601</v>
      </c>
      <c r="B10" s="39" t="s">
        <v>14602</v>
      </c>
      <c r="C10" s="39" t="s">
        <v>14603</v>
      </c>
      <c r="D10" s="39" t="s">
        <v>14604</v>
      </c>
      <c r="E10" s="40">
        <v>5614345.5</v>
      </c>
      <c r="F10" s="40">
        <v>3784241.86</v>
      </c>
    </row>
    <row r="11" spans="1:6" s="83" customFormat="1" ht="10.5" customHeight="1">
      <c r="A11" s="39" t="s">
        <v>14605</v>
      </c>
      <c r="B11" s="39" t="s">
        <v>14602</v>
      </c>
      <c r="C11" s="39" t="s">
        <v>1</v>
      </c>
      <c r="D11" s="39" t="s">
        <v>14606</v>
      </c>
      <c r="E11" s="40">
        <v>131647284.33</v>
      </c>
      <c r="F11" s="40">
        <v>141095758.13</v>
      </c>
    </row>
    <row r="12" spans="1:6" s="83" customFormat="1" ht="10.5" customHeight="1">
      <c r="A12" s="39" t="s">
        <v>14607</v>
      </c>
      <c r="B12" s="39" t="s">
        <v>14608</v>
      </c>
      <c r="C12" s="39" t="s">
        <v>14609</v>
      </c>
      <c r="D12" s="39" t="s">
        <v>14610</v>
      </c>
      <c r="E12" s="40">
        <v>131647284.33</v>
      </c>
      <c r="F12" s="40">
        <v>141095758.13</v>
      </c>
    </row>
    <row r="13" spans="1:6" s="83" customFormat="1" ht="10.5" customHeight="1">
      <c r="A13" s="39" t="s">
        <v>14611</v>
      </c>
      <c r="B13" s="39" t="s">
        <v>14602</v>
      </c>
      <c r="C13" s="39" t="s">
        <v>1</v>
      </c>
      <c r="D13" s="39" t="s">
        <v>6086</v>
      </c>
      <c r="E13" s="40">
        <v>46799249.030000001</v>
      </c>
      <c r="F13" s="40">
        <v>36561580.939800002</v>
      </c>
    </row>
    <row r="14" spans="1:6" s="83" customFormat="1" ht="10.5" customHeight="1">
      <c r="A14" s="39" t="s">
        <v>14612</v>
      </c>
      <c r="B14" s="39" t="s">
        <v>14613</v>
      </c>
      <c r="C14" s="39" t="s">
        <v>14614</v>
      </c>
      <c r="D14" s="39" t="s">
        <v>14615</v>
      </c>
      <c r="E14" s="40">
        <v>38898926.880000003</v>
      </c>
      <c r="F14" s="40">
        <v>34532764.960000001</v>
      </c>
    </row>
    <row r="15" spans="1:6" s="83" customFormat="1" ht="10.5" customHeight="1">
      <c r="A15" s="39" t="s">
        <v>14612</v>
      </c>
      <c r="B15" s="39" t="s">
        <v>14613</v>
      </c>
      <c r="C15" s="39" t="s">
        <v>14616</v>
      </c>
      <c r="D15" s="39" t="s">
        <v>14615</v>
      </c>
      <c r="E15" s="40">
        <v>8277434.3300000001</v>
      </c>
      <c r="F15" s="40">
        <v>3993932.35</v>
      </c>
    </row>
    <row r="16" spans="1:6" s="83" customFormat="1" ht="10.5" customHeight="1">
      <c r="A16" s="39" t="s">
        <v>14612</v>
      </c>
      <c r="B16" s="39" t="s">
        <v>14613</v>
      </c>
      <c r="C16" s="39" t="s">
        <v>14617</v>
      </c>
      <c r="D16" s="39" t="s">
        <v>14615</v>
      </c>
      <c r="E16" s="40">
        <v>4295964.34</v>
      </c>
      <c r="F16" s="40">
        <v>3881648.71</v>
      </c>
    </row>
    <row r="17" spans="1:6" s="83" customFormat="1" ht="10.5" customHeight="1">
      <c r="A17" s="39" t="s">
        <v>14618</v>
      </c>
      <c r="B17" s="39" t="s">
        <v>14613</v>
      </c>
      <c r="C17" s="39" t="s">
        <v>14619</v>
      </c>
      <c r="D17" s="39" t="s">
        <v>14620</v>
      </c>
      <c r="E17" s="40">
        <v>-4673076.5199999996</v>
      </c>
      <c r="F17" s="40">
        <v>-5846765.0801999997</v>
      </c>
    </row>
    <row r="18" spans="1:6" s="83" customFormat="1" ht="10.5" customHeight="1">
      <c r="A18" s="39" t="s">
        <v>14621</v>
      </c>
      <c r="B18" s="39" t="s">
        <v>14602</v>
      </c>
      <c r="C18" s="39" t="s">
        <v>1</v>
      </c>
      <c r="D18" s="39" t="s">
        <v>14622</v>
      </c>
      <c r="E18" s="40">
        <v>4625973.78</v>
      </c>
      <c r="F18" s="40">
        <v>3248685.06</v>
      </c>
    </row>
    <row r="19" spans="1:6" s="83" customFormat="1" ht="10.5" customHeight="1">
      <c r="A19" s="39" t="s">
        <v>14623</v>
      </c>
      <c r="B19" s="39" t="s">
        <v>14624</v>
      </c>
      <c r="C19" s="39" t="s">
        <v>14625</v>
      </c>
      <c r="D19" s="39" t="s">
        <v>14626</v>
      </c>
      <c r="E19" s="40">
        <v>150689.21</v>
      </c>
      <c r="F19" s="40">
        <v>83657.490000000005</v>
      </c>
    </row>
    <row r="20" spans="1:6" s="83" customFormat="1" ht="10.5" customHeight="1">
      <c r="A20" s="39" t="s">
        <v>14627</v>
      </c>
      <c r="B20" s="39" t="s">
        <v>14624</v>
      </c>
      <c r="C20" s="39" t="s">
        <v>14628</v>
      </c>
      <c r="D20" s="39" t="s">
        <v>14629</v>
      </c>
      <c r="E20" s="40">
        <v>557733.51</v>
      </c>
      <c r="F20" s="40">
        <v>749754.68</v>
      </c>
    </row>
    <row r="21" spans="1:6" s="83" customFormat="1" ht="10.5" customHeight="1">
      <c r="A21" s="39" t="s">
        <v>14630</v>
      </c>
      <c r="B21" s="39" t="s">
        <v>14624</v>
      </c>
      <c r="C21" s="39" t="s">
        <v>14631</v>
      </c>
      <c r="D21" s="39" t="s">
        <v>14632</v>
      </c>
      <c r="E21" s="40">
        <v>4021467.28</v>
      </c>
      <c r="F21" s="40">
        <v>2476520.42</v>
      </c>
    </row>
    <row r="22" spans="1:6" s="83" customFormat="1" ht="10.5" customHeight="1">
      <c r="A22" s="39" t="s">
        <v>14633</v>
      </c>
      <c r="B22" s="39" t="s">
        <v>14624</v>
      </c>
      <c r="C22" s="39" t="s">
        <v>14634</v>
      </c>
      <c r="D22" s="39" t="s">
        <v>14635</v>
      </c>
      <c r="E22" s="40">
        <v>-103916.22</v>
      </c>
      <c r="F22" s="40">
        <v>-61247.53</v>
      </c>
    </row>
    <row r="23" spans="1:6" s="83" customFormat="1" ht="10.5" customHeight="1">
      <c r="A23" s="39" t="s">
        <v>14636</v>
      </c>
      <c r="B23" s="39" t="s">
        <v>14602</v>
      </c>
      <c r="C23" s="39" t="s">
        <v>1</v>
      </c>
      <c r="D23" s="39" t="s">
        <v>6092</v>
      </c>
      <c r="E23" s="40">
        <v>5408639.3700000001</v>
      </c>
      <c r="F23" s="40">
        <v>6218719.3899999997</v>
      </c>
    </row>
    <row r="24" spans="1:6" s="83" customFormat="1" ht="10.5" customHeight="1">
      <c r="A24" s="39" t="s">
        <v>14637</v>
      </c>
      <c r="B24" s="39" t="s">
        <v>14638</v>
      </c>
      <c r="C24" s="39" t="s">
        <v>14639</v>
      </c>
      <c r="D24" s="39" t="s">
        <v>14640</v>
      </c>
      <c r="E24" s="40">
        <v>5310443.67</v>
      </c>
      <c r="F24" s="40">
        <v>6138603.8499999996</v>
      </c>
    </row>
    <row r="25" spans="1:6" s="83" customFormat="1" ht="10.5" customHeight="1">
      <c r="A25" s="39" t="s">
        <v>14641</v>
      </c>
      <c r="B25" s="39" t="s">
        <v>14638</v>
      </c>
      <c r="C25" s="39" t="s">
        <v>14642</v>
      </c>
      <c r="D25" s="39" t="s">
        <v>14643</v>
      </c>
      <c r="E25" s="40">
        <v>98195.7</v>
      </c>
      <c r="F25" s="40">
        <v>80115.539999999994</v>
      </c>
    </row>
    <row r="26" spans="1:6" s="83" customFormat="1" ht="10.5" customHeight="1">
      <c r="A26" s="39" t="s">
        <v>14644</v>
      </c>
      <c r="B26" s="39" t="s">
        <v>14599</v>
      </c>
      <c r="C26" s="39" t="s">
        <v>1</v>
      </c>
      <c r="D26" s="39" t="s">
        <v>14645</v>
      </c>
      <c r="E26" s="40">
        <v>73819185.870000005</v>
      </c>
      <c r="F26" s="40">
        <v>42541341.600199997</v>
      </c>
    </row>
    <row r="27" spans="1:6" s="83" customFormat="1" ht="10.5" customHeight="1">
      <c r="A27" s="39" t="s">
        <v>14646</v>
      </c>
      <c r="B27" s="39" t="s">
        <v>14647</v>
      </c>
      <c r="C27" s="39" t="s">
        <v>1</v>
      </c>
      <c r="D27" s="39" t="s">
        <v>14648</v>
      </c>
      <c r="E27" s="40">
        <v>50440073.859999999</v>
      </c>
      <c r="F27" s="40">
        <v>26726023.380199999</v>
      </c>
    </row>
    <row r="28" spans="1:6" s="83" customFormat="1" ht="10.5" customHeight="1">
      <c r="A28" s="39" t="s">
        <v>14649</v>
      </c>
      <c r="B28" s="39" t="s">
        <v>14650</v>
      </c>
      <c r="C28" s="39" t="s">
        <v>1</v>
      </c>
      <c r="D28" s="39" t="s">
        <v>14651</v>
      </c>
      <c r="E28" s="40">
        <v>50409413.079999998</v>
      </c>
      <c r="F28" s="40">
        <v>26726023.380199999</v>
      </c>
    </row>
    <row r="29" spans="1:6" s="83" customFormat="1" ht="10.5" customHeight="1">
      <c r="A29" s="39" t="s">
        <v>14652</v>
      </c>
      <c r="B29" s="39" t="s">
        <v>14653</v>
      </c>
      <c r="C29" s="39" t="s">
        <v>14654</v>
      </c>
      <c r="D29" s="39" t="s">
        <v>14655</v>
      </c>
      <c r="E29" s="40">
        <v>34699240.060000002</v>
      </c>
      <c r="F29" s="40">
        <v>27138019.390000001</v>
      </c>
    </row>
    <row r="30" spans="1:6" s="83" customFormat="1" ht="10.5" customHeight="1">
      <c r="A30" s="39" t="s">
        <v>14652</v>
      </c>
      <c r="B30" s="39" t="s">
        <v>14653</v>
      </c>
      <c r="C30" s="39" t="s">
        <v>14656</v>
      </c>
      <c r="D30" s="39" t="s">
        <v>14655</v>
      </c>
      <c r="E30" s="40">
        <v>19350588.530000001</v>
      </c>
      <c r="F30" s="40">
        <v>5002851.37</v>
      </c>
    </row>
    <row r="31" spans="1:6" s="83" customFormat="1" ht="10.5" customHeight="1">
      <c r="A31" s="39" t="s">
        <v>14652</v>
      </c>
      <c r="B31" s="39" t="s">
        <v>14653</v>
      </c>
      <c r="C31" s="39" t="s">
        <v>14657</v>
      </c>
      <c r="D31" s="39" t="s">
        <v>14655</v>
      </c>
      <c r="E31" s="40">
        <v>2880099.89</v>
      </c>
      <c r="F31" s="40">
        <v>2846646.51</v>
      </c>
    </row>
    <row r="32" spans="1:6" s="83" customFormat="1" ht="10.5" customHeight="1">
      <c r="A32" s="39" t="s">
        <v>14658</v>
      </c>
      <c r="B32" s="39" t="s">
        <v>14653</v>
      </c>
      <c r="C32" s="39" t="s">
        <v>14659</v>
      </c>
      <c r="D32" s="39" t="s">
        <v>14660</v>
      </c>
      <c r="E32" s="40">
        <v>-6520515.4000000004</v>
      </c>
      <c r="F32" s="40">
        <v>-8261493.8898</v>
      </c>
    </row>
    <row r="33" spans="1:6" s="83" customFormat="1" ht="10.5" customHeight="1">
      <c r="A33" s="39" t="s">
        <v>14661</v>
      </c>
      <c r="B33" s="39" t="s">
        <v>14650</v>
      </c>
      <c r="C33" s="39" t="s">
        <v>1</v>
      </c>
      <c r="D33" s="39" t="s">
        <v>14662</v>
      </c>
      <c r="E33" s="40">
        <v>30660.78</v>
      </c>
      <c r="F33" s="40">
        <v>0</v>
      </c>
    </row>
    <row r="34" spans="1:6" s="83" customFormat="1" ht="10.5" customHeight="1">
      <c r="A34" s="39" t="s">
        <v>14663</v>
      </c>
      <c r="B34" s="39" t="s">
        <v>14664</v>
      </c>
      <c r="C34" s="39" t="s">
        <v>14665</v>
      </c>
      <c r="D34" s="39" t="s">
        <v>14666</v>
      </c>
      <c r="E34" s="40">
        <v>30660.78</v>
      </c>
      <c r="F34" s="40">
        <v>0</v>
      </c>
    </row>
    <row r="35" spans="1:6" s="83" customFormat="1" ht="10.5" customHeight="1">
      <c r="A35" s="39" t="s">
        <v>14667</v>
      </c>
      <c r="B35" s="39" t="s">
        <v>14647</v>
      </c>
      <c r="C35" s="39" t="s">
        <v>1</v>
      </c>
      <c r="D35" s="39" t="s">
        <v>14668</v>
      </c>
      <c r="E35" s="40">
        <v>4818239.08</v>
      </c>
      <c r="F35" s="40">
        <v>4276463</v>
      </c>
    </row>
    <row r="36" spans="1:6" s="83" customFormat="1" ht="10.5" customHeight="1">
      <c r="A36" s="39" t="s">
        <v>14669</v>
      </c>
      <c r="B36" s="39" t="s">
        <v>14670</v>
      </c>
      <c r="C36" s="39" t="s">
        <v>14671</v>
      </c>
      <c r="D36" s="39" t="s">
        <v>14672</v>
      </c>
      <c r="E36" s="40">
        <v>4818239.08</v>
      </c>
      <c r="F36" s="40">
        <v>4276463</v>
      </c>
    </row>
    <row r="37" spans="1:6" s="83" customFormat="1" ht="10.5" customHeight="1">
      <c r="A37" s="39" t="s">
        <v>14673</v>
      </c>
      <c r="B37" s="39" t="s">
        <v>14647</v>
      </c>
      <c r="C37" s="39" t="s">
        <v>1</v>
      </c>
      <c r="D37" s="39" t="s">
        <v>14674</v>
      </c>
      <c r="E37" s="40">
        <v>18560872.93</v>
      </c>
      <c r="F37" s="40">
        <v>11538855.220000001</v>
      </c>
    </row>
    <row r="38" spans="1:6" s="83" customFormat="1" ht="10.5" customHeight="1">
      <c r="A38" s="39" t="s">
        <v>14675</v>
      </c>
      <c r="B38" s="39" t="s">
        <v>14676</v>
      </c>
      <c r="C38" s="39" t="s">
        <v>14677</v>
      </c>
      <c r="D38" s="39" t="s">
        <v>14678</v>
      </c>
      <c r="E38" s="40">
        <v>16186699.529999999</v>
      </c>
      <c r="F38" s="40">
        <v>9777304.7300000004</v>
      </c>
    </row>
    <row r="39" spans="1:6" s="83" customFormat="1" ht="10.5" customHeight="1">
      <c r="A39" s="39" t="s">
        <v>14675</v>
      </c>
      <c r="B39" s="39" t="s">
        <v>14676</v>
      </c>
      <c r="C39" s="39" t="s">
        <v>14679</v>
      </c>
      <c r="D39" s="39" t="s">
        <v>14678</v>
      </c>
      <c r="E39" s="40">
        <v>1199370.3899999999</v>
      </c>
      <c r="F39" s="40">
        <v>963384.91</v>
      </c>
    </row>
    <row r="40" spans="1:6" s="83" customFormat="1" ht="10.5" customHeight="1">
      <c r="A40" s="39" t="s">
        <v>14675</v>
      </c>
      <c r="B40" s="39" t="s">
        <v>14676</v>
      </c>
      <c r="C40" s="39" t="s">
        <v>14680</v>
      </c>
      <c r="D40" s="39" t="s">
        <v>14678</v>
      </c>
      <c r="E40" s="40">
        <v>1917339.82</v>
      </c>
      <c r="F40" s="40">
        <v>1165377.1299999999</v>
      </c>
    </row>
    <row r="41" spans="1:6" s="83" customFormat="1" ht="10.5" customHeight="1">
      <c r="A41" s="39" t="s">
        <v>14675</v>
      </c>
      <c r="B41" s="39" t="s">
        <v>14676</v>
      </c>
      <c r="C41" s="39" t="s">
        <v>14681</v>
      </c>
      <c r="D41" s="39" t="s">
        <v>14678</v>
      </c>
      <c r="E41" s="40">
        <v>47195.7</v>
      </c>
      <c r="F41" s="40">
        <v>25206.7</v>
      </c>
    </row>
    <row r="42" spans="1:6" s="83" customFormat="1" ht="10.5" customHeight="1">
      <c r="A42" s="39" t="s">
        <v>14675</v>
      </c>
      <c r="B42" s="39" t="s">
        <v>14676</v>
      </c>
      <c r="C42" s="39" t="s">
        <v>14682</v>
      </c>
      <c r="D42" s="39" t="s">
        <v>14678</v>
      </c>
      <c r="E42" s="40">
        <v>935969.62</v>
      </c>
      <c r="F42" s="40">
        <v>925152.61</v>
      </c>
    </row>
    <row r="43" spans="1:6" s="83" customFormat="1" ht="10.5" customHeight="1">
      <c r="A43" s="39" t="s">
        <v>14675</v>
      </c>
      <c r="B43" s="39" t="s">
        <v>14676</v>
      </c>
      <c r="C43" s="39" t="s">
        <v>14683</v>
      </c>
      <c r="D43" s="39" t="s">
        <v>14678</v>
      </c>
      <c r="E43" s="40">
        <v>279940.65999999997</v>
      </c>
      <c r="F43" s="40">
        <v>258151.49</v>
      </c>
    </row>
    <row r="44" spans="1:6" s="83" customFormat="1" ht="10.5" customHeight="1">
      <c r="A44" s="39" t="s">
        <v>14675</v>
      </c>
      <c r="B44" s="39" t="s">
        <v>14676</v>
      </c>
      <c r="C44" s="39" t="s">
        <v>14684</v>
      </c>
      <c r="D44" s="39" t="s">
        <v>14678</v>
      </c>
      <c r="E44" s="40">
        <v>349401</v>
      </c>
      <c r="F44" s="40">
        <v>423831.96</v>
      </c>
    </row>
    <row r="45" spans="1:6" s="83" customFormat="1" ht="10.5" customHeight="1">
      <c r="A45" s="39" t="s">
        <v>14685</v>
      </c>
      <c r="B45" s="39" t="s">
        <v>14676</v>
      </c>
      <c r="C45" s="39" t="s">
        <v>14686</v>
      </c>
      <c r="D45" s="39" t="s">
        <v>14687</v>
      </c>
      <c r="E45" s="40">
        <v>1364501.2</v>
      </c>
      <c r="F45" s="40">
        <v>1364501.2</v>
      </c>
    </row>
    <row r="46" spans="1:6" s="83" customFormat="1" ht="10.5" customHeight="1">
      <c r="A46" s="39" t="s">
        <v>14688</v>
      </c>
      <c r="B46" s="39" t="s">
        <v>14676</v>
      </c>
      <c r="C46" s="39" t="s">
        <v>14689</v>
      </c>
      <c r="D46" s="39" t="s">
        <v>14690</v>
      </c>
      <c r="E46" s="40">
        <v>-1228131.8999999999</v>
      </c>
      <c r="F46" s="40">
        <v>-1227431.1399999999</v>
      </c>
    </row>
    <row r="47" spans="1:6" s="83" customFormat="1" ht="10.5" customHeight="1">
      <c r="A47" s="39" t="s">
        <v>14688</v>
      </c>
      <c r="B47" s="39" t="s">
        <v>14676</v>
      </c>
      <c r="C47" s="39" t="s">
        <v>14691</v>
      </c>
      <c r="D47" s="39" t="s">
        <v>14690</v>
      </c>
      <c r="E47" s="40">
        <v>-780764.13</v>
      </c>
      <c r="F47" s="40">
        <v>-656723</v>
      </c>
    </row>
    <row r="48" spans="1:6" s="83" customFormat="1" ht="10.5" customHeight="1">
      <c r="A48" s="39" t="s">
        <v>14688</v>
      </c>
      <c r="B48" s="39" t="s">
        <v>14676</v>
      </c>
      <c r="C48" s="39" t="s">
        <v>14692</v>
      </c>
      <c r="D48" s="39" t="s">
        <v>14690</v>
      </c>
      <c r="E48" s="40">
        <v>-676790.91</v>
      </c>
      <c r="F48" s="40">
        <v>-561579.5</v>
      </c>
    </row>
    <row r="49" spans="1:6" s="83" customFormat="1" ht="10.5" customHeight="1">
      <c r="A49" s="39" t="s">
        <v>14688</v>
      </c>
      <c r="B49" s="39" t="s">
        <v>14676</v>
      </c>
      <c r="C49" s="39" t="s">
        <v>14693</v>
      </c>
      <c r="D49" s="39" t="s">
        <v>14690</v>
      </c>
      <c r="E49" s="40">
        <v>-1033858.05</v>
      </c>
      <c r="F49" s="40">
        <v>-918321.87</v>
      </c>
    </row>
    <row r="50" spans="1:6" s="83" customFormat="1" ht="10.5" customHeight="1">
      <c r="A50" s="39" t="s">
        <v>14694</v>
      </c>
      <c r="B50" s="39" t="s">
        <v>1</v>
      </c>
      <c r="C50" s="39" t="s">
        <v>1</v>
      </c>
      <c r="D50" s="39" t="s">
        <v>14695</v>
      </c>
      <c r="E50" s="40">
        <v>267914677.88</v>
      </c>
      <c r="F50" s="40">
        <v>233450326.97999999</v>
      </c>
    </row>
    <row r="51" spans="1:6" s="83" customFormat="1" ht="10.5" customHeight="1">
      <c r="A51" s="39" t="s">
        <v>14696</v>
      </c>
      <c r="B51" s="39" t="s">
        <v>14697</v>
      </c>
      <c r="C51" s="39" t="s">
        <v>1</v>
      </c>
      <c r="D51" s="39" t="s">
        <v>14600</v>
      </c>
      <c r="E51" s="40">
        <v>222694684.34999999</v>
      </c>
      <c r="F51" s="40">
        <v>193949102.26010001</v>
      </c>
    </row>
    <row r="52" spans="1:6" s="83" customFormat="1" ht="10.5" customHeight="1">
      <c r="A52" s="39" t="s">
        <v>14698</v>
      </c>
      <c r="B52" s="39" t="s">
        <v>14699</v>
      </c>
      <c r="C52" s="39" t="s">
        <v>1</v>
      </c>
      <c r="D52" s="39" t="s">
        <v>14700</v>
      </c>
      <c r="E52" s="40">
        <v>207647794.63999999</v>
      </c>
      <c r="F52" s="40">
        <v>180479817.75</v>
      </c>
    </row>
    <row r="53" spans="1:6" s="83" customFormat="1" ht="10.5" customHeight="1">
      <c r="A53" s="39" t="s">
        <v>14701</v>
      </c>
      <c r="B53" s="39" t="s">
        <v>14702</v>
      </c>
      <c r="C53" s="39" t="s">
        <v>14703</v>
      </c>
      <c r="D53" s="39" t="s">
        <v>14704</v>
      </c>
      <c r="E53" s="40">
        <v>63916443.390000001</v>
      </c>
      <c r="F53" s="40">
        <v>53561611.969999999</v>
      </c>
    </row>
    <row r="54" spans="1:6" s="83" customFormat="1" ht="10.5" customHeight="1">
      <c r="A54" s="39" t="s">
        <v>14705</v>
      </c>
      <c r="B54" s="39" t="s">
        <v>14702</v>
      </c>
      <c r="C54" s="39" t="s">
        <v>14706</v>
      </c>
      <c r="D54" s="39" t="s">
        <v>14707</v>
      </c>
      <c r="E54" s="40">
        <v>1696511.65</v>
      </c>
      <c r="F54" s="40">
        <v>1608278.32</v>
      </c>
    </row>
    <row r="55" spans="1:6" s="83" customFormat="1" ht="10.5" customHeight="1">
      <c r="A55" s="39" t="s">
        <v>14708</v>
      </c>
      <c r="B55" s="39" t="s">
        <v>14702</v>
      </c>
      <c r="C55" s="39" t="s">
        <v>14709</v>
      </c>
      <c r="D55" s="39" t="s">
        <v>14710</v>
      </c>
      <c r="E55" s="40">
        <v>142034839.59999999</v>
      </c>
      <c r="F55" s="40">
        <v>125309927.45999999</v>
      </c>
    </row>
    <row r="56" spans="1:6" s="83" customFormat="1" ht="10.5" customHeight="1">
      <c r="A56" s="39" t="s">
        <v>14711</v>
      </c>
      <c r="B56" s="39" t="s">
        <v>14699</v>
      </c>
      <c r="C56" s="39" t="s">
        <v>1</v>
      </c>
      <c r="D56" s="39" t="s">
        <v>14712</v>
      </c>
      <c r="E56" s="40">
        <v>1274096.45</v>
      </c>
      <c r="F56" s="40">
        <v>0</v>
      </c>
    </row>
    <row r="57" spans="1:6" s="83" customFormat="1" ht="10.5" customHeight="1">
      <c r="A57" s="39" t="s">
        <v>14713</v>
      </c>
      <c r="B57" s="39" t="s">
        <v>14714</v>
      </c>
      <c r="C57" s="39" t="s">
        <v>14715</v>
      </c>
      <c r="D57" s="39" t="s">
        <v>14716</v>
      </c>
      <c r="E57" s="40">
        <v>1274096.45</v>
      </c>
      <c r="F57" s="40">
        <v>0</v>
      </c>
    </row>
    <row r="58" spans="1:6" s="83" customFormat="1" ht="10.5" customHeight="1">
      <c r="A58" s="39" t="s">
        <v>14717</v>
      </c>
      <c r="B58" s="39" t="s">
        <v>14699</v>
      </c>
      <c r="C58" s="39" t="s">
        <v>1</v>
      </c>
      <c r="D58" s="39" t="s">
        <v>14606</v>
      </c>
      <c r="E58" s="40">
        <v>3604703.69</v>
      </c>
      <c r="F58" s="40">
        <v>5425433.6900000004</v>
      </c>
    </row>
    <row r="59" spans="1:6" s="83" customFormat="1" ht="10.5" customHeight="1">
      <c r="A59" s="39" t="s">
        <v>14718</v>
      </c>
      <c r="B59" s="39" t="s">
        <v>14719</v>
      </c>
      <c r="C59" s="39" t="s">
        <v>14720</v>
      </c>
      <c r="D59" s="39" t="s">
        <v>14721</v>
      </c>
      <c r="E59" s="40">
        <v>3604703.69</v>
      </c>
      <c r="F59" s="40">
        <v>5425433.6900000004</v>
      </c>
    </row>
    <row r="60" spans="1:6" s="83" customFormat="1" ht="10.5" customHeight="1">
      <c r="A60" s="39" t="s">
        <v>14722</v>
      </c>
      <c r="B60" s="39" t="s">
        <v>14699</v>
      </c>
      <c r="C60" s="39" t="s">
        <v>1</v>
      </c>
      <c r="D60" s="39" t="s">
        <v>14723</v>
      </c>
      <c r="E60" s="40">
        <v>1218025.8500000001</v>
      </c>
      <c r="F60" s="40">
        <v>763447.99</v>
      </c>
    </row>
    <row r="61" spans="1:6" s="83" customFormat="1" ht="10.5" customHeight="1">
      <c r="A61" s="39" t="s">
        <v>14724</v>
      </c>
      <c r="B61" s="39" t="s">
        <v>14725</v>
      </c>
      <c r="C61" s="39" t="s">
        <v>14726</v>
      </c>
      <c r="D61" s="39" t="s">
        <v>14727</v>
      </c>
      <c r="E61" s="40">
        <v>1218025.8500000001</v>
      </c>
      <c r="F61" s="40">
        <v>763447.99</v>
      </c>
    </row>
    <row r="62" spans="1:6" s="83" customFormat="1" ht="10.5" customHeight="1">
      <c r="A62" s="39" t="s">
        <v>14728</v>
      </c>
      <c r="B62" s="39" t="s">
        <v>14699</v>
      </c>
      <c r="C62" s="39" t="s">
        <v>1</v>
      </c>
      <c r="D62" s="39" t="s">
        <v>14729</v>
      </c>
      <c r="E62" s="40">
        <v>8950063.7200000007</v>
      </c>
      <c r="F62" s="40">
        <v>7280402.8300999999</v>
      </c>
    </row>
    <row r="63" spans="1:6" s="83" customFormat="1" ht="10.5" customHeight="1">
      <c r="A63" s="39" t="s">
        <v>14730</v>
      </c>
      <c r="B63" s="39" t="s">
        <v>14731</v>
      </c>
      <c r="C63" s="39" t="s">
        <v>14732</v>
      </c>
      <c r="D63" s="39" t="s">
        <v>14733</v>
      </c>
      <c r="E63" s="40">
        <v>47140.73</v>
      </c>
      <c r="F63" s="40">
        <v>39225.230000000003</v>
      </c>
    </row>
    <row r="64" spans="1:6" s="83" customFormat="1" ht="10.5" customHeight="1">
      <c r="A64" s="39" t="s">
        <v>14734</v>
      </c>
      <c r="B64" s="39" t="s">
        <v>14731</v>
      </c>
      <c r="C64" s="39" t="s">
        <v>14735</v>
      </c>
      <c r="D64" s="39" t="s">
        <v>14736</v>
      </c>
      <c r="E64" s="40">
        <v>1429124.68</v>
      </c>
      <c r="F64" s="40">
        <v>993857.01</v>
      </c>
    </row>
    <row r="65" spans="1:6" s="83" customFormat="1" ht="10.5" customHeight="1">
      <c r="A65" s="39" t="s">
        <v>14737</v>
      </c>
      <c r="B65" s="39" t="s">
        <v>14731</v>
      </c>
      <c r="C65" s="39" t="s">
        <v>14738</v>
      </c>
      <c r="D65" s="39" t="s">
        <v>14739</v>
      </c>
      <c r="E65" s="40">
        <v>572669.72</v>
      </c>
      <c r="F65" s="40">
        <v>524494.48</v>
      </c>
    </row>
    <row r="66" spans="1:6" s="83" customFormat="1" ht="10.5" customHeight="1">
      <c r="A66" s="39" t="s">
        <v>14740</v>
      </c>
      <c r="B66" s="39" t="s">
        <v>14731</v>
      </c>
      <c r="C66" s="39" t="s">
        <v>14741</v>
      </c>
      <c r="D66" s="39" t="s">
        <v>14742</v>
      </c>
      <c r="E66" s="40">
        <v>6901128.5899999999</v>
      </c>
      <c r="F66" s="40">
        <v>5722826.1101000002</v>
      </c>
    </row>
    <row r="67" spans="1:6" s="83" customFormat="1" ht="10.5" customHeight="1">
      <c r="A67" s="39" t="s">
        <v>14743</v>
      </c>
      <c r="B67" s="39" t="s">
        <v>14697</v>
      </c>
      <c r="C67" s="39" t="s">
        <v>1</v>
      </c>
      <c r="D67" s="39" t="s">
        <v>14645</v>
      </c>
      <c r="E67" s="40">
        <v>2468572.25</v>
      </c>
      <c r="F67" s="40">
        <v>3829232.5098999999</v>
      </c>
    </row>
    <row r="68" spans="1:6" s="83" customFormat="1" ht="10.5" customHeight="1">
      <c r="A68" s="39" t="s">
        <v>14744</v>
      </c>
      <c r="B68" s="39" t="s">
        <v>14745</v>
      </c>
      <c r="C68" s="39" t="s">
        <v>1</v>
      </c>
      <c r="D68" s="39" t="s">
        <v>14712</v>
      </c>
      <c r="E68" s="40">
        <v>1339873</v>
      </c>
      <c r="F68" s="40">
        <v>3826020.66</v>
      </c>
    </row>
    <row r="69" spans="1:6" s="83" customFormat="1" ht="10.5" customHeight="1">
      <c r="A69" s="39" t="s">
        <v>14746</v>
      </c>
      <c r="B69" s="39" t="s">
        <v>14747</v>
      </c>
      <c r="C69" s="39" t="s">
        <v>14715</v>
      </c>
      <c r="D69" s="39" t="s">
        <v>14716</v>
      </c>
      <c r="E69" s="40">
        <v>1339873</v>
      </c>
      <c r="F69" s="40">
        <v>3826020.66</v>
      </c>
    </row>
    <row r="70" spans="1:6" s="83" customFormat="1" ht="10.5" customHeight="1">
      <c r="A70" s="39" t="s">
        <v>14748</v>
      </c>
      <c r="B70" s="39" t="s">
        <v>14745</v>
      </c>
      <c r="C70" s="39" t="s">
        <v>1</v>
      </c>
      <c r="D70" s="39" t="s">
        <v>14606</v>
      </c>
      <c r="E70" s="40">
        <v>1126781.97</v>
      </c>
      <c r="F70" s="40">
        <v>0</v>
      </c>
    </row>
    <row r="71" spans="1:6" s="83" customFormat="1" ht="10.5" customHeight="1">
      <c r="A71" s="39" t="s">
        <v>14749</v>
      </c>
      <c r="B71" s="39" t="s">
        <v>14750</v>
      </c>
      <c r="C71" s="39" t="s">
        <v>14720</v>
      </c>
      <c r="D71" s="39" t="s">
        <v>14721</v>
      </c>
      <c r="E71" s="40">
        <v>1126781.97</v>
      </c>
      <c r="F71" s="40">
        <v>0</v>
      </c>
    </row>
    <row r="72" spans="1:6" s="83" customFormat="1" ht="10.5" customHeight="1">
      <c r="A72" s="39" t="s">
        <v>14751</v>
      </c>
      <c r="B72" s="39" t="s">
        <v>14745</v>
      </c>
      <c r="C72" s="39" t="s">
        <v>1</v>
      </c>
      <c r="D72" s="39" t="s">
        <v>14729</v>
      </c>
      <c r="E72" s="40">
        <v>1917.28</v>
      </c>
      <c r="F72" s="40">
        <v>3211.8499000000002</v>
      </c>
    </row>
    <row r="73" spans="1:6" s="83" customFormat="1" ht="10.5" customHeight="1">
      <c r="A73" s="39" t="s">
        <v>14752</v>
      </c>
      <c r="B73" s="39" t="s">
        <v>14753</v>
      </c>
      <c r="C73" s="39" t="s">
        <v>14741</v>
      </c>
      <c r="D73" s="39" t="s">
        <v>14742</v>
      </c>
      <c r="E73" s="40">
        <v>1917.28</v>
      </c>
      <c r="F73" s="40">
        <v>3211.8499000000002</v>
      </c>
    </row>
    <row r="74" spans="1:6" s="83" customFormat="1" ht="10.5" customHeight="1">
      <c r="A74" s="39" t="s">
        <v>14754</v>
      </c>
      <c r="B74" s="39" t="s">
        <v>14697</v>
      </c>
      <c r="C74" s="39" t="s">
        <v>1</v>
      </c>
      <c r="D74" s="39" t="s">
        <v>14755</v>
      </c>
      <c r="E74" s="40">
        <v>42751421.280000001</v>
      </c>
      <c r="F74" s="40">
        <v>35671992.210000001</v>
      </c>
    </row>
    <row r="75" spans="1:6" s="83" customFormat="1" ht="10.5" customHeight="1">
      <c r="A75" s="39" t="s">
        <v>14756</v>
      </c>
      <c r="B75" s="39" t="s">
        <v>14757</v>
      </c>
      <c r="C75" s="39" t="s">
        <v>1</v>
      </c>
      <c r="D75" s="39" t="s">
        <v>14758</v>
      </c>
      <c r="E75" s="40">
        <v>21996538.109999999</v>
      </c>
      <c r="F75" s="40">
        <v>22055857.809999999</v>
      </c>
    </row>
    <row r="76" spans="1:6" s="83" customFormat="1" ht="10.5" customHeight="1">
      <c r="A76" s="39" t="s">
        <v>14759</v>
      </c>
      <c r="B76" s="39" t="s">
        <v>14760</v>
      </c>
      <c r="C76" s="39" t="s">
        <v>14761</v>
      </c>
      <c r="D76" s="39" t="s">
        <v>14762</v>
      </c>
      <c r="E76" s="40">
        <v>21996538.109999999</v>
      </c>
      <c r="F76" s="40">
        <v>22055857.809999999</v>
      </c>
    </row>
    <row r="77" spans="1:6" s="83" customFormat="1" ht="10.5" customHeight="1">
      <c r="A77" s="39" t="s">
        <v>14763</v>
      </c>
      <c r="B77" s="39" t="s">
        <v>14757</v>
      </c>
      <c r="C77" s="39" t="s">
        <v>14764</v>
      </c>
      <c r="D77" s="39" t="s">
        <v>14765</v>
      </c>
      <c r="E77" s="40">
        <v>18876265.07</v>
      </c>
      <c r="F77" s="40">
        <v>10041209.25</v>
      </c>
    </row>
    <row r="78" spans="1:6" s="83" customFormat="1" ht="10.5" customHeight="1">
      <c r="A78" s="39" t="s">
        <v>14766</v>
      </c>
      <c r="B78" s="39" t="s">
        <v>14757</v>
      </c>
      <c r="C78" s="39" t="s">
        <v>14767</v>
      </c>
      <c r="D78" s="39" t="s">
        <v>14768</v>
      </c>
      <c r="E78" s="40">
        <v>1878618.1</v>
      </c>
      <c r="F78" s="40">
        <v>3574925.15</v>
      </c>
    </row>
    <row r="79" spans="1:6" s="83" customFormat="1" ht="10.5" customHeight="1">
      <c r="A79" s="39" t="s">
        <v>14769</v>
      </c>
      <c r="B79" s="39" t="s">
        <v>1</v>
      </c>
      <c r="C79" s="39" t="s">
        <v>1</v>
      </c>
      <c r="D79" s="39" t="s">
        <v>14770</v>
      </c>
      <c r="E79" s="40">
        <v>267914677.88</v>
      </c>
      <c r="F79" s="40">
        <v>233450326.97999999</v>
      </c>
    </row>
  </sheetData>
  <autoFilter ref="A8:F79" xr:uid="{34D9B5FD-CD98-431B-8BFC-5CD179E82EAD}"/>
  <mergeCells count="7">
    <mergeCell ref="A7:B7"/>
    <mergeCell ref="A1:B1"/>
    <mergeCell ref="A2:B2"/>
    <mergeCell ref="A3:B3"/>
    <mergeCell ref="A4:B4"/>
    <mergeCell ref="A5:B5"/>
    <mergeCell ref="A6:B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3120B-80BE-482C-9E64-4CA6F3CEED9E}">
  <sheetPr>
    <tabColor theme="0"/>
  </sheetPr>
  <dimension ref="A1:F71"/>
  <sheetViews>
    <sheetView showGridLines="0" topLeftCell="A22" workbookViewId="0">
      <selection activeCell="E64" sqref="E64"/>
    </sheetView>
  </sheetViews>
  <sheetFormatPr defaultRowHeight="11.25"/>
  <cols>
    <col min="1" max="1" width="21.7109375" style="217" customWidth="1"/>
    <col min="2" max="2" width="21.42578125" style="217" customWidth="1"/>
    <col min="3" max="3" width="17.7109375" style="217" customWidth="1"/>
    <col min="4" max="4" width="58.140625" style="217" customWidth="1"/>
    <col min="5" max="5" width="15.140625" style="217" customWidth="1"/>
    <col min="6" max="6" width="16" style="217" customWidth="1"/>
    <col min="7" max="256" width="9.140625" style="217"/>
    <col min="257" max="257" width="21.7109375" style="217" customWidth="1"/>
    <col min="258" max="258" width="21.42578125" style="217" customWidth="1"/>
    <col min="259" max="259" width="73.42578125" style="217" customWidth="1"/>
    <col min="260" max="260" width="37.42578125" style="217" customWidth="1"/>
    <col min="261" max="261" width="15.140625" style="217" customWidth="1"/>
    <col min="262" max="262" width="16" style="217" customWidth="1"/>
    <col min="263" max="512" width="9.140625" style="217"/>
    <col min="513" max="513" width="21.7109375" style="217" customWidth="1"/>
    <col min="514" max="514" width="21.42578125" style="217" customWidth="1"/>
    <col min="515" max="515" width="73.42578125" style="217" customWidth="1"/>
    <col min="516" max="516" width="37.42578125" style="217" customWidth="1"/>
    <col min="517" max="517" width="15.140625" style="217" customWidth="1"/>
    <col min="518" max="518" width="16" style="217" customWidth="1"/>
    <col min="519" max="768" width="9.140625" style="217"/>
    <col min="769" max="769" width="21.7109375" style="217" customWidth="1"/>
    <col min="770" max="770" width="21.42578125" style="217" customWidth="1"/>
    <col min="771" max="771" width="73.42578125" style="217" customWidth="1"/>
    <col min="772" max="772" width="37.42578125" style="217" customWidth="1"/>
    <col min="773" max="773" width="15.140625" style="217" customWidth="1"/>
    <col min="774" max="774" width="16" style="217" customWidth="1"/>
    <col min="775" max="1024" width="9.140625" style="217"/>
    <col min="1025" max="1025" width="21.7109375" style="217" customWidth="1"/>
    <col min="1026" max="1026" width="21.42578125" style="217" customWidth="1"/>
    <col min="1027" max="1027" width="73.42578125" style="217" customWidth="1"/>
    <col min="1028" max="1028" width="37.42578125" style="217" customWidth="1"/>
    <col min="1029" max="1029" width="15.140625" style="217" customWidth="1"/>
    <col min="1030" max="1030" width="16" style="217" customWidth="1"/>
    <col min="1031" max="1280" width="9.140625" style="217"/>
    <col min="1281" max="1281" width="21.7109375" style="217" customWidth="1"/>
    <col min="1282" max="1282" width="21.42578125" style="217" customWidth="1"/>
    <col min="1283" max="1283" width="73.42578125" style="217" customWidth="1"/>
    <col min="1284" max="1284" width="37.42578125" style="217" customWidth="1"/>
    <col min="1285" max="1285" width="15.140625" style="217" customWidth="1"/>
    <col min="1286" max="1286" width="16" style="217" customWidth="1"/>
    <col min="1287" max="1536" width="9.140625" style="217"/>
    <col min="1537" max="1537" width="21.7109375" style="217" customWidth="1"/>
    <col min="1538" max="1538" width="21.42578125" style="217" customWidth="1"/>
    <col min="1539" max="1539" width="73.42578125" style="217" customWidth="1"/>
    <col min="1540" max="1540" width="37.42578125" style="217" customWidth="1"/>
    <col min="1541" max="1541" width="15.140625" style="217" customWidth="1"/>
    <col min="1542" max="1542" width="16" style="217" customWidth="1"/>
    <col min="1543" max="1792" width="9.140625" style="217"/>
    <col min="1793" max="1793" width="21.7109375" style="217" customWidth="1"/>
    <col min="1794" max="1794" width="21.42578125" style="217" customWidth="1"/>
    <col min="1795" max="1795" width="73.42578125" style="217" customWidth="1"/>
    <col min="1796" max="1796" width="37.42578125" style="217" customWidth="1"/>
    <col min="1797" max="1797" width="15.140625" style="217" customWidth="1"/>
    <col min="1798" max="1798" width="16" style="217" customWidth="1"/>
    <col min="1799" max="2048" width="9.140625" style="217"/>
    <col min="2049" max="2049" width="21.7109375" style="217" customWidth="1"/>
    <col min="2050" max="2050" width="21.42578125" style="217" customWidth="1"/>
    <col min="2051" max="2051" width="73.42578125" style="217" customWidth="1"/>
    <col min="2052" max="2052" width="37.42578125" style="217" customWidth="1"/>
    <col min="2053" max="2053" width="15.140625" style="217" customWidth="1"/>
    <col min="2054" max="2054" width="16" style="217" customWidth="1"/>
    <col min="2055" max="2304" width="9.140625" style="217"/>
    <col min="2305" max="2305" width="21.7109375" style="217" customWidth="1"/>
    <col min="2306" max="2306" width="21.42578125" style="217" customWidth="1"/>
    <col min="2307" max="2307" width="73.42578125" style="217" customWidth="1"/>
    <col min="2308" max="2308" width="37.42578125" style="217" customWidth="1"/>
    <col min="2309" max="2309" width="15.140625" style="217" customWidth="1"/>
    <col min="2310" max="2310" width="16" style="217" customWidth="1"/>
    <col min="2311" max="2560" width="9.140625" style="217"/>
    <col min="2561" max="2561" width="21.7109375" style="217" customWidth="1"/>
    <col min="2562" max="2562" width="21.42578125" style="217" customWidth="1"/>
    <col min="2563" max="2563" width="73.42578125" style="217" customWidth="1"/>
    <col min="2564" max="2564" width="37.42578125" style="217" customWidth="1"/>
    <col min="2565" max="2565" width="15.140625" style="217" customWidth="1"/>
    <col min="2566" max="2566" width="16" style="217" customWidth="1"/>
    <col min="2567" max="2816" width="9.140625" style="217"/>
    <col min="2817" max="2817" width="21.7109375" style="217" customWidth="1"/>
    <col min="2818" max="2818" width="21.42578125" style="217" customWidth="1"/>
    <col min="2819" max="2819" width="73.42578125" style="217" customWidth="1"/>
    <col min="2820" max="2820" width="37.42578125" style="217" customWidth="1"/>
    <col min="2821" max="2821" width="15.140625" style="217" customWidth="1"/>
    <col min="2822" max="2822" width="16" style="217" customWidth="1"/>
    <col min="2823" max="3072" width="9.140625" style="217"/>
    <col min="3073" max="3073" width="21.7109375" style="217" customWidth="1"/>
    <col min="3074" max="3074" width="21.42578125" style="217" customWidth="1"/>
    <col min="3075" max="3075" width="73.42578125" style="217" customWidth="1"/>
    <col min="3076" max="3076" width="37.42578125" style="217" customWidth="1"/>
    <col min="3077" max="3077" width="15.140625" style="217" customWidth="1"/>
    <col min="3078" max="3078" width="16" style="217" customWidth="1"/>
    <col min="3079" max="3328" width="9.140625" style="217"/>
    <col min="3329" max="3329" width="21.7109375" style="217" customWidth="1"/>
    <col min="3330" max="3330" width="21.42578125" style="217" customWidth="1"/>
    <col min="3331" max="3331" width="73.42578125" style="217" customWidth="1"/>
    <col min="3332" max="3332" width="37.42578125" style="217" customWidth="1"/>
    <col min="3333" max="3333" width="15.140625" style="217" customWidth="1"/>
    <col min="3334" max="3334" width="16" style="217" customWidth="1"/>
    <col min="3335" max="3584" width="9.140625" style="217"/>
    <col min="3585" max="3585" width="21.7109375" style="217" customWidth="1"/>
    <col min="3586" max="3586" width="21.42578125" style="217" customWidth="1"/>
    <col min="3587" max="3587" width="73.42578125" style="217" customWidth="1"/>
    <col min="3588" max="3588" width="37.42578125" style="217" customWidth="1"/>
    <col min="3589" max="3589" width="15.140625" style="217" customWidth="1"/>
    <col min="3590" max="3590" width="16" style="217" customWidth="1"/>
    <col min="3591" max="3840" width="9.140625" style="217"/>
    <col min="3841" max="3841" width="21.7109375" style="217" customWidth="1"/>
    <col min="3842" max="3842" width="21.42578125" style="217" customWidth="1"/>
    <col min="3843" max="3843" width="73.42578125" style="217" customWidth="1"/>
    <col min="3844" max="3844" width="37.42578125" style="217" customWidth="1"/>
    <col min="3845" max="3845" width="15.140625" style="217" customWidth="1"/>
    <col min="3846" max="3846" width="16" style="217" customWidth="1"/>
    <col min="3847" max="4096" width="9.140625" style="217"/>
    <col min="4097" max="4097" width="21.7109375" style="217" customWidth="1"/>
    <col min="4098" max="4098" width="21.42578125" style="217" customWidth="1"/>
    <col min="4099" max="4099" width="73.42578125" style="217" customWidth="1"/>
    <col min="4100" max="4100" width="37.42578125" style="217" customWidth="1"/>
    <col min="4101" max="4101" width="15.140625" style="217" customWidth="1"/>
    <col min="4102" max="4102" width="16" style="217" customWidth="1"/>
    <col min="4103" max="4352" width="9.140625" style="217"/>
    <col min="4353" max="4353" width="21.7109375" style="217" customWidth="1"/>
    <col min="4354" max="4354" width="21.42578125" style="217" customWidth="1"/>
    <col min="4355" max="4355" width="73.42578125" style="217" customWidth="1"/>
    <col min="4356" max="4356" width="37.42578125" style="217" customWidth="1"/>
    <col min="4357" max="4357" width="15.140625" style="217" customWidth="1"/>
    <col min="4358" max="4358" width="16" style="217" customWidth="1"/>
    <col min="4359" max="4608" width="9.140625" style="217"/>
    <col min="4609" max="4609" width="21.7109375" style="217" customWidth="1"/>
    <col min="4610" max="4610" width="21.42578125" style="217" customWidth="1"/>
    <col min="4611" max="4611" width="73.42578125" style="217" customWidth="1"/>
    <col min="4612" max="4612" width="37.42578125" style="217" customWidth="1"/>
    <col min="4613" max="4613" width="15.140625" style="217" customWidth="1"/>
    <col min="4614" max="4614" width="16" style="217" customWidth="1"/>
    <col min="4615" max="4864" width="9.140625" style="217"/>
    <col min="4865" max="4865" width="21.7109375" style="217" customWidth="1"/>
    <col min="4866" max="4866" width="21.42578125" style="217" customWidth="1"/>
    <col min="4867" max="4867" width="73.42578125" style="217" customWidth="1"/>
    <col min="4868" max="4868" width="37.42578125" style="217" customWidth="1"/>
    <col min="4869" max="4869" width="15.140625" style="217" customWidth="1"/>
    <col min="4870" max="4870" width="16" style="217" customWidth="1"/>
    <col min="4871" max="5120" width="9.140625" style="217"/>
    <col min="5121" max="5121" width="21.7109375" style="217" customWidth="1"/>
    <col min="5122" max="5122" width="21.42578125" style="217" customWidth="1"/>
    <col min="5123" max="5123" width="73.42578125" style="217" customWidth="1"/>
    <col min="5124" max="5124" width="37.42578125" style="217" customWidth="1"/>
    <col min="5125" max="5125" width="15.140625" style="217" customWidth="1"/>
    <col min="5126" max="5126" width="16" style="217" customWidth="1"/>
    <col min="5127" max="5376" width="9.140625" style="217"/>
    <col min="5377" max="5377" width="21.7109375" style="217" customWidth="1"/>
    <col min="5378" max="5378" width="21.42578125" style="217" customWidth="1"/>
    <col min="5379" max="5379" width="73.42578125" style="217" customWidth="1"/>
    <col min="5380" max="5380" width="37.42578125" style="217" customWidth="1"/>
    <col min="5381" max="5381" width="15.140625" style="217" customWidth="1"/>
    <col min="5382" max="5382" width="16" style="217" customWidth="1"/>
    <col min="5383" max="5632" width="9.140625" style="217"/>
    <col min="5633" max="5633" width="21.7109375" style="217" customWidth="1"/>
    <col min="5634" max="5634" width="21.42578125" style="217" customWidth="1"/>
    <col min="5635" max="5635" width="73.42578125" style="217" customWidth="1"/>
    <col min="5636" max="5636" width="37.42578125" style="217" customWidth="1"/>
    <col min="5637" max="5637" width="15.140625" style="217" customWidth="1"/>
    <col min="5638" max="5638" width="16" style="217" customWidth="1"/>
    <col min="5639" max="5888" width="9.140625" style="217"/>
    <col min="5889" max="5889" width="21.7109375" style="217" customWidth="1"/>
    <col min="5890" max="5890" width="21.42578125" style="217" customWidth="1"/>
    <col min="5891" max="5891" width="73.42578125" style="217" customWidth="1"/>
    <col min="5892" max="5892" width="37.42578125" style="217" customWidth="1"/>
    <col min="5893" max="5893" width="15.140625" style="217" customWidth="1"/>
    <col min="5894" max="5894" width="16" style="217" customWidth="1"/>
    <col min="5895" max="6144" width="9.140625" style="217"/>
    <col min="6145" max="6145" width="21.7109375" style="217" customWidth="1"/>
    <col min="6146" max="6146" width="21.42578125" style="217" customWidth="1"/>
    <col min="6147" max="6147" width="73.42578125" style="217" customWidth="1"/>
    <col min="6148" max="6148" width="37.42578125" style="217" customWidth="1"/>
    <col min="6149" max="6149" width="15.140625" style="217" customWidth="1"/>
    <col min="6150" max="6150" width="16" style="217" customWidth="1"/>
    <col min="6151" max="6400" width="9.140625" style="217"/>
    <col min="6401" max="6401" width="21.7109375" style="217" customWidth="1"/>
    <col min="6402" max="6402" width="21.42578125" style="217" customWidth="1"/>
    <col min="6403" max="6403" width="73.42578125" style="217" customWidth="1"/>
    <col min="6404" max="6404" width="37.42578125" style="217" customWidth="1"/>
    <col min="6405" max="6405" width="15.140625" style="217" customWidth="1"/>
    <col min="6406" max="6406" width="16" style="217" customWidth="1"/>
    <col min="6407" max="6656" width="9.140625" style="217"/>
    <col min="6657" max="6657" width="21.7109375" style="217" customWidth="1"/>
    <col min="6658" max="6658" width="21.42578125" style="217" customWidth="1"/>
    <col min="6659" max="6659" width="73.42578125" style="217" customWidth="1"/>
    <col min="6660" max="6660" width="37.42578125" style="217" customWidth="1"/>
    <col min="6661" max="6661" width="15.140625" style="217" customWidth="1"/>
    <col min="6662" max="6662" width="16" style="217" customWidth="1"/>
    <col min="6663" max="6912" width="9.140625" style="217"/>
    <col min="6913" max="6913" width="21.7109375" style="217" customWidth="1"/>
    <col min="6914" max="6914" width="21.42578125" style="217" customWidth="1"/>
    <col min="6915" max="6915" width="73.42578125" style="217" customWidth="1"/>
    <col min="6916" max="6916" width="37.42578125" style="217" customWidth="1"/>
    <col min="6917" max="6917" width="15.140625" style="217" customWidth="1"/>
    <col min="6918" max="6918" width="16" style="217" customWidth="1"/>
    <col min="6919" max="7168" width="9.140625" style="217"/>
    <col min="7169" max="7169" width="21.7109375" style="217" customWidth="1"/>
    <col min="7170" max="7170" width="21.42578125" style="217" customWidth="1"/>
    <col min="7171" max="7171" width="73.42578125" style="217" customWidth="1"/>
    <col min="7172" max="7172" width="37.42578125" style="217" customWidth="1"/>
    <col min="7173" max="7173" width="15.140625" style="217" customWidth="1"/>
    <col min="7174" max="7174" width="16" style="217" customWidth="1"/>
    <col min="7175" max="7424" width="9.140625" style="217"/>
    <col min="7425" max="7425" width="21.7109375" style="217" customWidth="1"/>
    <col min="7426" max="7426" width="21.42578125" style="217" customWidth="1"/>
    <col min="7427" max="7427" width="73.42578125" style="217" customWidth="1"/>
    <col min="7428" max="7428" width="37.42578125" style="217" customWidth="1"/>
    <col min="7429" max="7429" width="15.140625" style="217" customWidth="1"/>
    <col min="7430" max="7430" width="16" style="217" customWidth="1"/>
    <col min="7431" max="7680" width="9.140625" style="217"/>
    <col min="7681" max="7681" width="21.7109375" style="217" customWidth="1"/>
    <col min="7682" max="7682" width="21.42578125" style="217" customWidth="1"/>
    <col min="7683" max="7683" width="73.42578125" style="217" customWidth="1"/>
    <col min="7684" max="7684" width="37.42578125" style="217" customWidth="1"/>
    <col min="7685" max="7685" width="15.140625" style="217" customWidth="1"/>
    <col min="7686" max="7686" width="16" style="217" customWidth="1"/>
    <col min="7687" max="7936" width="9.140625" style="217"/>
    <col min="7937" max="7937" width="21.7109375" style="217" customWidth="1"/>
    <col min="7938" max="7938" width="21.42578125" style="217" customWidth="1"/>
    <col min="7939" max="7939" width="73.42578125" style="217" customWidth="1"/>
    <col min="7940" max="7940" width="37.42578125" style="217" customWidth="1"/>
    <col min="7941" max="7941" width="15.140625" style="217" customWidth="1"/>
    <col min="7942" max="7942" width="16" style="217" customWidth="1"/>
    <col min="7943" max="8192" width="9.140625" style="217"/>
    <col min="8193" max="8193" width="21.7109375" style="217" customWidth="1"/>
    <col min="8194" max="8194" width="21.42578125" style="217" customWidth="1"/>
    <col min="8195" max="8195" width="73.42578125" style="217" customWidth="1"/>
    <col min="8196" max="8196" width="37.42578125" style="217" customWidth="1"/>
    <col min="8197" max="8197" width="15.140625" style="217" customWidth="1"/>
    <col min="8198" max="8198" width="16" style="217" customWidth="1"/>
    <col min="8199" max="8448" width="9.140625" style="217"/>
    <col min="8449" max="8449" width="21.7109375" style="217" customWidth="1"/>
    <col min="8450" max="8450" width="21.42578125" style="217" customWidth="1"/>
    <col min="8451" max="8451" width="73.42578125" style="217" customWidth="1"/>
    <col min="8452" max="8452" width="37.42578125" style="217" customWidth="1"/>
    <col min="8453" max="8453" width="15.140625" style="217" customWidth="1"/>
    <col min="8454" max="8454" width="16" style="217" customWidth="1"/>
    <col min="8455" max="8704" width="9.140625" style="217"/>
    <col min="8705" max="8705" width="21.7109375" style="217" customWidth="1"/>
    <col min="8706" max="8706" width="21.42578125" style="217" customWidth="1"/>
    <col min="8707" max="8707" width="73.42578125" style="217" customWidth="1"/>
    <col min="8708" max="8708" width="37.42578125" style="217" customWidth="1"/>
    <col min="8709" max="8709" width="15.140625" style="217" customWidth="1"/>
    <col min="8710" max="8710" width="16" style="217" customWidth="1"/>
    <col min="8711" max="8960" width="9.140625" style="217"/>
    <col min="8961" max="8961" width="21.7109375" style="217" customWidth="1"/>
    <col min="8962" max="8962" width="21.42578125" style="217" customWidth="1"/>
    <col min="8963" max="8963" width="73.42578125" style="217" customWidth="1"/>
    <col min="8964" max="8964" width="37.42578125" style="217" customWidth="1"/>
    <col min="8965" max="8965" width="15.140625" style="217" customWidth="1"/>
    <col min="8966" max="8966" width="16" style="217" customWidth="1"/>
    <col min="8967" max="9216" width="9.140625" style="217"/>
    <col min="9217" max="9217" width="21.7109375" style="217" customWidth="1"/>
    <col min="9218" max="9218" width="21.42578125" style="217" customWidth="1"/>
    <col min="9219" max="9219" width="73.42578125" style="217" customWidth="1"/>
    <col min="9220" max="9220" width="37.42578125" style="217" customWidth="1"/>
    <col min="9221" max="9221" width="15.140625" style="217" customWidth="1"/>
    <col min="9222" max="9222" width="16" style="217" customWidth="1"/>
    <col min="9223" max="9472" width="9.140625" style="217"/>
    <col min="9473" max="9473" width="21.7109375" style="217" customWidth="1"/>
    <col min="9474" max="9474" width="21.42578125" style="217" customWidth="1"/>
    <col min="9475" max="9475" width="73.42578125" style="217" customWidth="1"/>
    <col min="9476" max="9476" width="37.42578125" style="217" customWidth="1"/>
    <col min="9477" max="9477" width="15.140625" style="217" customWidth="1"/>
    <col min="9478" max="9478" width="16" style="217" customWidth="1"/>
    <col min="9479" max="9728" width="9.140625" style="217"/>
    <col min="9729" max="9729" width="21.7109375" style="217" customWidth="1"/>
    <col min="9730" max="9730" width="21.42578125" style="217" customWidth="1"/>
    <col min="9731" max="9731" width="73.42578125" style="217" customWidth="1"/>
    <col min="9732" max="9732" width="37.42578125" style="217" customWidth="1"/>
    <col min="9733" max="9733" width="15.140625" style="217" customWidth="1"/>
    <col min="9734" max="9734" width="16" style="217" customWidth="1"/>
    <col min="9735" max="9984" width="9.140625" style="217"/>
    <col min="9985" max="9985" width="21.7109375" style="217" customWidth="1"/>
    <col min="9986" max="9986" width="21.42578125" style="217" customWidth="1"/>
    <col min="9987" max="9987" width="73.42578125" style="217" customWidth="1"/>
    <col min="9988" max="9988" width="37.42578125" style="217" customWidth="1"/>
    <col min="9989" max="9989" width="15.140625" style="217" customWidth="1"/>
    <col min="9990" max="9990" width="16" style="217" customWidth="1"/>
    <col min="9991" max="10240" width="9.140625" style="217"/>
    <col min="10241" max="10241" width="21.7109375" style="217" customWidth="1"/>
    <col min="10242" max="10242" width="21.42578125" style="217" customWidth="1"/>
    <col min="10243" max="10243" width="73.42578125" style="217" customWidth="1"/>
    <col min="10244" max="10244" width="37.42578125" style="217" customWidth="1"/>
    <col min="10245" max="10245" width="15.140625" style="217" customWidth="1"/>
    <col min="10246" max="10246" width="16" style="217" customWidth="1"/>
    <col min="10247" max="10496" width="9.140625" style="217"/>
    <col min="10497" max="10497" width="21.7109375" style="217" customWidth="1"/>
    <col min="10498" max="10498" width="21.42578125" style="217" customWidth="1"/>
    <col min="10499" max="10499" width="73.42578125" style="217" customWidth="1"/>
    <col min="10500" max="10500" width="37.42578125" style="217" customWidth="1"/>
    <col min="10501" max="10501" width="15.140625" style="217" customWidth="1"/>
    <col min="10502" max="10502" width="16" style="217" customWidth="1"/>
    <col min="10503" max="10752" width="9.140625" style="217"/>
    <col min="10753" max="10753" width="21.7109375" style="217" customWidth="1"/>
    <col min="10754" max="10754" width="21.42578125" style="217" customWidth="1"/>
    <col min="10755" max="10755" width="73.42578125" style="217" customWidth="1"/>
    <col min="10756" max="10756" width="37.42578125" style="217" customWidth="1"/>
    <col min="10757" max="10757" width="15.140625" style="217" customWidth="1"/>
    <col min="10758" max="10758" width="16" style="217" customWidth="1"/>
    <col min="10759" max="11008" width="9.140625" style="217"/>
    <col min="11009" max="11009" width="21.7109375" style="217" customWidth="1"/>
    <col min="11010" max="11010" width="21.42578125" style="217" customWidth="1"/>
    <col min="11011" max="11011" width="73.42578125" style="217" customWidth="1"/>
    <col min="11012" max="11012" width="37.42578125" style="217" customWidth="1"/>
    <col min="11013" max="11013" width="15.140625" style="217" customWidth="1"/>
    <col min="11014" max="11014" width="16" style="217" customWidth="1"/>
    <col min="11015" max="11264" width="9.140625" style="217"/>
    <col min="11265" max="11265" width="21.7109375" style="217" customWidth="1"/>
    <col min="11266" max="11266" width="21.42578125" style="217" customWidth="1"/>
    <col min="11267" max="11267" width="73.42578125" style="217" customWidth="1"/>
    <col min="11268" max="11268" width="37.42578125" style="217" customWidth="1"/>
    <col min="11269" max="11269" width="15.140625" style="217" customWidth="1"/>
    <col min="11270" max="11270" width="16" style="217" customWidth="1"/>
    <col min="11271" max="11520" width="9.140625" style="217"/>
    <col min="11521" max="11521" width="21.7109375" style="217" customWidth="1"/>
    <col min="11522" max="11522" width="21.42578125" style="217" customWidth="1"/>
    <col min="11523" max="11523" width="73.42578125" style="217" customWidth="1"/>
    <col min="11524" max="11524" width="37.42578125" style="217" customWidth="1"/>
    <col min="11525" max="11525" width="15.140625" style="217" customWidth="1"/>
    <col min="11526" max="11526" width="16" style="217" customWidth="1"/>
    <col min="11527" max="11776" width="9.140625" style="217"/>
    <col min="11777" max="11777" width="21.7109375" style="217" customWidth="1"/>
    <col min="11778" max="11778" width="21.42578125" style="217" customWidth="1"/>
    <col min="11779" max="11779" width="73.42578125" style="217" customWidth="1"/>
    <col min="11780" max="11780" width="37.42578125" style="217" customWidth="1"/>
    <col min="11781" max="11781" width="15.140625" style="217" customWidth="1"/>
    <col min="11782" max="11782" width="16" style="217" customWidth="1"/>
    <col min="11783" max="12032" width="9.140625" style="217"/>
    <col min="12033" max="12033" width="21.7109375" style="217" customWidth="1"/>
    <col min="12034" max="12034" width="21.42578125" style="217" customWidth="1"/>
    <col min="12035" max="12035" width="73.42578125" style="217" customWidth="1"/>
    <col min="12036" max="12036" width="37.42578125" style="217" customWidth="1"/>
    <col min="12037" max="12037" width="15.140625" style="217" customWidth="1"/>
    <col min="12038" max="12038" width="16" style="217" customWidth="1"/>
    <col min="12039" max="12288" width="9.140625" style="217"/>
    <col min="12289" max="12289" width="21.7109375" style="217" customWidth="1"/>
    <col min="12290" max="12290" width="21.42578125" style="217" customWidth="1"/>
    <col min="12291" max="12291" width="73.42578125" style="217" customWidth="1"/>
    <col min="12292" max="12292" width="37.42578125" style="217" customWidth="1"/>
    <col min="12293" max="12293" width="15.140625" style="217" customWidth="1"/>
    <col min="12294" max="12294" width="16" style="217" customWidth="1"/>
    <col min="12295" max="12544" width="9.140625" style="217"/>
    <col min="12545" max="12545" width="21.7109375" style="217" customWidth="1"/>
    <col min="12546" max="12546" width="21.42578125" style="217" customWidth="1"/>
    <col min="12547" max="12547" width="73.42578125" style="217" customWidth="1"/>
    <col min="12548" max="12548" width="37.42578125" style="217" customWidth="1"/>
    <col min="12549" max="12549" width="15.140625" style="217" customWidth="1"/>
    <col min="12550" max="12550" width="16" style="217" customWidth="1"/>
    <col min="12551" max="12800" width="9.140625" style="217"/>
    <col min="12801" max="12801" width="21.7109375" style="217" customWidth="1"/>
    <col min="12802" max="12802" width="21.42578125" style="217" customWidth="1"/>
    <col min="12803" max="12803" width="73.42578125" style="217" customWidth="1"/>
    <col min="12804" max="12804" width="37.42578125" style="217" customWidth="1"/>
    <col min="12805" max="12805" width="15.140625" style="217" customWidth="1"/>
    <col min="12806" max="12806" width="16" style="217" customWidth="1"/>
    <col min="12807" max="13056" width="9.140625" style="217"/>
    <col min="13057" max="13057" width="21.7109375" style="217" customWidth="1"/>
    <col min="13058" max="13058" width="21.42578125" style="217" customWidth="1"/>
    <col min="13059" max="13059" width="73.42578125" style="217" customWidth="1"/>
    <col min="13060" max="13060" width="37.42578125" style="217" customWidth="1"/>
    <col min="13061" max="13061" width="15.140625" style="217" customWidth="1"/>
    <col min="13062" max="13062" width="16" style="217" customWidth="1"/>
    <col min="13063" max="13312" width="9.140625" style="217"/>
    <col min="13313" max="13313" width="21.7109375" style="217" customWidth="1"/>
    <col min="13314" max="13314" width="21.42578125" style="217" customWidth="1"/>
    <col min="13315" max="13315" width="73.42578125" style="217" customWidth="1"/>
    <col min="13316" max="13316" width="37.42578125" style="217" customWidth="1"/>
    <col min="13317" max="13317" width="15.140625" style="217" customWidth="1"/>
    <col min="13318" max="13318" width="16" style="217" customWidth="1"/>
    <col min="13319" max="13568" width="9.140625" style="217"/>
    <col min="13569" max="13569" width="21.7109375" style="217" customWidth="1"/>
    <col min="13570" max="13570" width="21.42578125" style="217" customWidth="1"/>
    <col min="13571" max="13571" width="73.42578125" style="217" customWidth="1"/>
    <col min="13572" max="13572" width="37.42578125" style="217" customWidth="1"/>
    <col min="13573" max="13573" width="15.140625" style="217" customWidth="1"/>
    <col min="13574" max="13574" width="16" style="217" customWidth="1"/>
    <col min="13575" max="13824" width="9.140625" style="217"/>
    <col min="13825" max="13825" width="21.7109375" style="217" customWidth="1"/>
    <col min="13826" max="13826" width="21.42578125" style="217" customWidth="1"/>
    <col min="13827" max="13827" width="73.42578125" style="217" customWidth="1"/>
    <col min="13828" max="13828" width="37.42578125" style="217" customWidth="1"/>
    <col min="13829" max="13829" width="15.140625" style="217" customWidth="1"/>
    <col min="13830" max="13830" width="16" style="217" customWidth="1"/>
    <col min="13831" max="14080" width="9.140625" style="217"/>
    <col min="14081" max="14081" width="21.7109375" style="217" customWidth="1"/>
    <col min="14082" max="14082" width="21.42578125" style="217" customWidth="1"/>
    <col min="14083" max="14083" width="73.42578125" style="217" customWidth="1"/>
    <col min="14084" max="14084" width="37.42578125" style="217" customWidth="1"/>
    <col min="14085" max="14085" width="15.140625" style="217" customWidth="1"/>
    <col min="14086" max="14086" width="16" style="217" customWidth="1"/>
    <col min="14087" max="14336" width="9.140625" style="217"/>
    <col min="14337" max="14337" width="21.7109375" style="217" customWidth="1"/>
    <col min="14338" max="14338" width="21.42578125" style="217" customWidth="1"/>
    <col min="14339" max="14339" width="73.42578125" style="217" customWidth="1"/>
    <col min="14340" max="14340" width="37.42578125" style="217" customWidth="1"/>
    <col min="14341" max="14341" width="15.140625" style="217" customWidth="1"/>
    <col min="14342" max="14342" width="16" style="217" customWidth="1"/>
    <col min="14343" max="14592" width="9.140625" style="217"/>
    <col min="14593" max="14593" width="21.7109375" style="217" customWidth="1"/>
    <col min="14594" max="14594" width="21.42578125" style="217" customWidth="1"/>
    <col min="14595" max="14595" width="73.42578125" style="217" customWidth="1"/>
    <col min="14596" max="14596" width="37.42578125" style="217" customWidth="1"/>
    <col min="14597" max="14597" width="15.140625" style="217" customWidth="1"/>
    <col min="14598" max="14598" width="16" style="217" customWidth="1"/>
    <col min="14599" max="14848" width="9.140625" style="217"/>
    <col min="14849" max="14849" width="21.7109375" style="217" customWidth="1"/>
    <col min="14850" max="14850" width="21.42578125" style="217" customWidth="1"/>
    <col min="14851" max="14851" width="73.42578125" style="217" customWidth="1"/>
    <col min="14852" max="14852" width="37.42578125" style="217" customWidth="1"/>
    <col min="14853" max="14853" width="15.140625" style="217" customWidth="1"/>
    <col min="14854" max="14854" width="16" style="217" customWidth="1"/>
    <col min="14855" max="15104" width="9.140625" style="217"/>
    <col min="15105" max="15105" width="21.7109375" style="217" customWidth="1"/>
    <col min="15106" max="15106" width="21.42578125" style="217" customWidth="1"/>
    <col min="15107" max="15107" width="73.42578125" style="217" customWidth="1"/>
    <col min="15108" max="15108" width="37.42578125" style="217" customWidth="1"/>
    <col min="15109" max="15109" width="15.140625" style="217" customWidth="1"/>
    <col min="15110" max="15110" width="16" style="217" customWidth="1"/>
    <col min="15111" max="15360" width="9.140625" style="217"/>
    <col min="15361" max="15361" width="21.7109375" style="217" customWidth="1"/>
    <col min="15362" max="15362" width="21.42578125" style="217" customWidth="1"/>
    <col min="15363" max="15363" width="73.42578125" style="217" customWidth="1"/>
    <col min="15364" max="15364" width="37.42578125" style="217" customWidth="1"/>
    <col min="15365" max="15365" width="15.140625" style="217" customWidth="1"/>
    <col min="15366" max="15366" width="16" style="217" customWidth="1"/>
    <col min="15367" max="15616" width="9.140625" style="217"/>
    <col min="15617" max="15617" width="21.7109375" style="217" customWidth="1"/>
    <col min="15618" max="15618" width="21.42578125" style="217" customWidth="1"/>
    <col min="15619" max="15619" width="73.42578125" style="217" customWidth="1"/>
    <col min="15620" max="15620" width="37.42578125" style="217" customWidth="1"/>
    <col min="15621" max="15621" width="15.140625" style="217" customWidth="1"/>
    <col min="15622" max="15622" width="16" style="217" customWidth="1"/>
    <col min="15623" max="15872" width="9.140625" style="217"/>
    <col min="15873" max="15873" width="21.7109375" style="217" customWidth="1"/>
    <col min="15874" max="15874" width="21.42578125" style="217" customWidth="1"/>
    <col min="15875" max="15875" width="73.42578125" style="217" customWidth="1"/>
    <col min="15876" max="15876" width="37.42578125" style="217" customWidth="1"/>
    <col min="15877" max="15877" width="15.140625" style="217" customWidth="1"/>
    <col min="15878" max="15878" width="16" style="217" customWidth="1"/>
    <col min="15879" max="16128" width="9.140625" style="217"/>
    <col min="16129" max="16129" width="21.7109375" style="217" customWidth="1"/>
    <col min="16130" max="16130" width="21.42578125" style="217" customWidth="1"/>
    <col min="16131" max="16131" width="73.42578125" style="217" customWidth="1"/>
    <col min="16132" max="16132" width="37.42578125" style="217" customWidth="1"/>
    <col min="16133" max="16133" width="15.140625" style="217" customWidth="1"/>
    <col min="16134" max="16134" width="16" style="217" customWidth="1"/>
    <col min="16135" max="16384" width="9.140625" style="217"/>
  </cols>
  <sheetData>
    <row r="1" spans="1:6" ht="10.5" customHeight="1">
      <c r="A1" s="549"/>
      <c r="B1" s="549"/>
      <c r="C1" s="214" t="s">
        <v>6129</v>
      </c>
      <c r="D1" s="215"/>
      <c r="E1" s="215"/>
      <c r="F1" s="216" t="s">
        <v>5885</v>
      </c>
    </row>
    <row r="2" spans="1:6" ht="10.5" customHeight="1">
      <c r="A2" s="548" t="s">
        <v>5887</v>
      </c>
      <c r="B2" s="548"/>
      <c r="C2" s="214" t="s">
        <v>14772</v>
      </c>
      <c r="D2" s="215"/>
      <c r="E2" s="215"/>
      <c r="F2" s="218" t="s">
        <v>14588</v>
      </c>
    </row>
    <row r="3" spans="1:6" ht="10.5" customHeight="1">
      <c r="A3" s="548" t="s">
        <v>5889</v>
      </c>
      <c r="B3" s="548"/>
      <c r="C3" s="218" t="s">
        <v>5890</v>
      </c>
      <c r="D3" s="215"/>
      <c r="E3" s="215"/>
      <c r="F3" s="216" t="s">
        <v>5888</v>
      </c>
    </row>
    <row r="4" spans="1:6" ht="10.5" customHeight="1">
      <c r="A4" s="548" t="s">
        <v>5893</v>
      </c>
      <c r="B4" s="548"/>
      <c r="C4" s="219" t="s">
        <v>5887</v>
      </c>
      <c r="D4" s="215"/>
      <c r="E4" s="215"/>
      <c r="F4" s="218" t="s">
        <v>14773</v>
      </c>
    </row>
    <row r="5" spans="1:6" ht="10.5" customHeight="1">
      <c r="A5" s="548" t="s">
        <v>14590</v>
      </c>
      <c r="B5" s="548"/>
      <c r="C5" s="218" t="s">
        <v>14591</v>
      </c>
      <c r="D5" s="215"/>
      <c r="E5" s="215"/>
      <c r="F5" s="215"/>
    </row>
    <row r="6" spans="1:6" ht="10.5" customHeight="1">
      <c r="A6" s="548" t="s">
        <v>5891</v>
      </c>
      <c r="B6" s="548"/>
      <c r="C6" s="218" t="s">
        <v>14592</v>
      </c>
      <c r="D6" s="215"/>
      <c r="E6" s="215"/>
      <c r="F6" s="215"/>
    </row>
    <row r="7" spans="1:6" ht="10.5" customHeight="1">
      <c r="A7" s="548" t="s">
        <v>14774</v>
      </c>
      <c r="B7" s="548"/>
      <c r="C7" s="218" t="s">
        <v>14594</v>
      </c>
      <c r="D7" s="215"/>
      <c r="E7" s="215"/>
      <c r="F7" s="215"/>
    </row>
    <row r="8" spans="1:6" ht="15" customHeight="1">
      <c r="A8" s="220" t="s">
        <v>14595</v>
      </c>
      <c r="B8" s="220" t="s">
        <v>14596</v>
      </c>
      <c r="C8" s="220" t="s">
        <v>2956</v>
      </c>
      <c r="D8" s="220" t="s">
        <v>2958</v>
      </c>
      <c r="E8" s="220" t="s">
        <v>14592</v>
      </c>
      <c r="F8" s="220" t="s">
        <v>14597</v>
      </c>
    </row>
    <row r="9" spans="1:6" s="223" customFormat="1" ht="15" customHeight="1">
      <c r="A9" s="221" t="s">
        <v>14775</v>
      </c>
      <c r="B9" s="221" t="s">
        <v>14776</v>
      </c>
      <c r="C9" s="221" t="s">
        <v>1</v>
      </c>
      <c r="D9" s="221" t="s">
        <v>14777</v>
      </c>
      <c r="E9" s="222">
        <v>25970620.48</v>
      </c>
      <c r="F9" s="222">
        <v>27890889.149999999</v>
      </c>
    </row>
    <row r="10" spans="1:6" s="223" customFormat="1" ht="15" customHeight="1">
      <c r="A10" s="221" t="s">
        <v>14778</v>
      </c>
      <c r="B10" s="221" t="s">
        <v>14779</v>
      </c>
      <c r="C10" s="221" t="s">
        <v>14780</v>
      </c>
      <c r="D10" s="221" t="s">
        <v>14781</v>
      </c>
      <c r="E10" s="222">
        <v>20369694.73</v>
      </c>
      <c r="F10" s="222">
        <v>20574007.780000001</v>
      </c>
    </row>
    <row r="11" spans="1:6" s="223" customFormat="1" ht="15" customHeight="1">
      <c r="A11" s="221" t="s">
        <v>14778</v>
      </c>
      <c r="B11" s="221" t="s">
        <v>14779</v>
      </c>
      <c r="C11" s="221" t="s">
        <v>14782</v>
      </c>
      <c r="D11" s="221" t="s">
        <v>14781</v>
      </c>
      <c r="E11" s="222">
        <v>5600925.75</v>
      </c>
      <c r="F11" s="222">
        <v>7316881.3700000001</v>
      </c>
    </row>
    <row r="12" spans="1:6" s="223" customFormat="1" ht="15" customHeight="1">
      <c r="A12" s="221" t="s">
        <v>14783</v>
      </c>
      <c r="B12" s="221" t="s">
        <v>14776</v>
      </c>
      <c r="C12" s="221" t="s">
        <v>1</v>
      </c>
      <c r="D12" s="221" t="s">
        <v>14784</v>
      </c>
      <c r="E12" s="222">
        <v>-12371613.289999999</v>
      </c>
      <c r="F12" s="222">
        <v>-18815769.129999999</v>
      </c>
    </row>
    <row r="13" spans="1:6" s="223" customFormat="1" ht="15" customHeight="1">
      <c r="A13" s="221" t="s">
        <v>14785</v>
      </c>
      <c r="B13" s="221" t="s">
        <v>14786</v>
      </c>
      <c r="C13" s="221" t="s">
        <v>14787</v>
      </c>
      <c r="D13" s="221" t="s">
        <v>14788</v>
      </c>
      <c r="E13" s="222">
        <v>-8047432.0999999996</v>
      </c>
      <c r="F13" s="222">
        <v>-7359684.5199999996</v>
      </c>
    </row>
    <row r="14" spans="1:6" s="223" customFormat="1" ht="15" customHeight="1">
      <c r="A14" s="221" t="s">
        <v>14789</v>
      </c>
      <c r="B14" s="221" t="s">
        <v>14786</v>
      </c>
      <c r="C14" s="221" t="s">
        <v>14790</v>
      </c>
      <c r="D14" s="221" t="s">
        <v>14791</v>
      </c>
      <c r="E14" s="222">
        <v>-505893.37</v>
      </c>
      <c r="F14" s="222">
        <v>-428221.42</v>
      </c>
    </row>
    <row r="15" spans="1:6" s="223" customFormat="1" ht="15" customHeight="1">
      <c r="A15" s="367" t="s">
        <v>14792</v>
      </c>
      <c r="B15" s="367" t="s">
        <v>14786</v>
      </c>
      <c r="C15" s="367" t="s">
        <v>14793</v>
      </c>
      <c r="D15" s="367" t="s">
        <v>14794</v>
      </c>
      <c r="E15" s="368">
        <v>4834930.47</v>
      </c>
      <c r="F15" s="368">
        <v>12475.85</v>
      </c>
    </row>
    <row r="16" spans="1:6" s="223" customFormat="1" ht="15" customHeight="1">
      <c r="A16" s="367" t="s">
        <v>14792</v>
      </c>
      <c r="B16" s="367" t="s">
        <v>14786</v>
      </c>
      <c r="C16" s="367" t="s">
        <v>14795</v>
      </c>
      <c r="D16" s="367" t="s">
        <v>14794</v>
      </c>
      <c r="E16" s="368">
        <v>50139.11</v>
      </c>
      <c r="F16" s="368">
        <v>0</v>
      </c>
    </row>
    <row r="17" spans="1:6" s="223" customFormat="1" ht="15" customHeight="1">
      <c r="A17" s="221" t="s">
        <v>14792</v>
      </c>
      <c r="B17" s="221" t="s">
        <v>14786</v>
      </c>
      <c r="C17" s="221" t="s">
        <v>14796</v>
      </c>
      <c r="D17" s="221" t="s">
        <v>14794</v>
      </c>
      <c r="E17" s="222">
        <v>-8529665.6500000004</v>
      </c>
      <c r="F17" s="222">
        <v>-10955498.43</v>
      </c>
    </row>
    <row r="18" spans="1:6" s="223" customFormat="1" ht="15" customHeight="1">
      <c r="A18" s="221" t="s">
        <v>14792</v>
      </c>
      <c r="B18" s="221" t="s">
        <v>14786</v>
      </c>
      <c r="C18" s="221" t="s">
        <v>14797</v>
      </c>
      <c r="D18" s="221" t="s">
        <v>14794</v>
      </c>
      <c r="E18" s="222">
        <v>-173691.75</v>
      </c>
      <c r="F18" s="222">
        <v>-84840.61</v>
      </c>
    </row>
    <row r="19" spans="1:6" s="223" customFormat="1" ht="15" customHeight="1">
      <c r="A19" s="221" t="s">
        <v>14798</v>
      </c>
      <c r="B19" s="221" t="s">
        <v>14799</v>
      </c>
      <c r="C19" s="221" t="s">
        <v>1</v>
      </c>
      <c r="D19" s="221" t="s">
        <v>14800</v>
      </c>
      <c r="E19" s="222">
        <v>13599007.189999999</v>
      </c>
      <c r="F19" s="222">
        <v>9075120.0199999996</v>
      </c>
    </row>
    <row r="20" spans="1:6" s="223" customFormat="1" ht="15" customHeight="1">
      <c r="A20" s="221" t="s">
        <v>14801</v>
      </c>
      <c r="B20" s="221" t="s">
        <v>14802</v>
      </c>
      <c r="C20" s="221" t="s">
        <v>1</v>
      </c>
      <c r="D20" s="221" t="s">
        <v>14803</v>
      </c>
      <c r="E20" s="222">
        <v>-4404533.54</v>
      </c>
      <c r="F20" s="222">
        <v>-4141467.32</v>
      </c>
    </row>
    <row r="21" spans="1:6" s="223" customFormat="1" ht="15" customHeight="1">
      <c r="A21" s="221" t="s">
        <v>14804</v>
      </c>
      <c r="B21" s="221" t="s">
        <v>14805</v>
      </c>
      <c r="C21" s="221" t="s">
        <v>14806</v>
      </c>
      <c r="D21" s="221" t="s">
        <v>14807</v>
      </c>
      <c r="E21" s="222">
        <v>11849620.619999999</v>
      </c>
      <c r="F21" s="222">
        <v>9556744.9399999995</v>
      </c>
    </row>
    <row r="22" spans="1:6" s="223" customFormat="1" ht="15" customHeight="1">
      <c r="A22" s="221" t="s">
        <v>14808</v>
      </c>
      <c r="B22" s="221" t="s">
        <v>14805</v>
      </c>
      <c r="C22" s="221" t="s">
        <v>14809</v>
      </c>
      <c r="D22" s="221" t="s">
        <v>14810</v>
      </c>
      <c r="E22" s="222">
        <v>-1950652.27</v>
      </c>
      <c r="F22" s="222">
        <v>-1733228.84</v>
      </c>
    </row>
    <row r="23" spans="1:6" s="223" customFormat="1" ht="15" customHeight="1">
      <c r="A23" s="221" t="s">
        <v>14808</v>
      </c>
      <c r="B23" s="221" t="s">
        <v>14805</v>
      </c>
      <c r="C23" s="221" t="s">
        <v>14811</v>
      </c>
      <c r="D23" s="221" t="s">
        <v>14810</v>
      </c>
      <c r="E23" s="222">
        <v>-1611751.98</v>
      </c>
      <c r="F23" s="222">
        <v>-1475990.16</v>
      </c>
    </row>
    <row r="24" spans="1:6" s="223" customFormat="1" ht="15" customHeight="1">
      <c r="A24" s="221" t="s">
        <v>14808</v>
      </c>
      <c r="B24" s="221" t="s">
        <v>14805</v>
      </c>
      <c r="C24" s="221" t="s">
        <v>14812</v>
      </c>
      <c r="D24" s="221" t="s">
        <v>14810</v>
      </c>
      <c r="E24" s="222">
        <v>-2670861.5099999998</v>
      </c>
      <c r="F24" s="222">
        <v>-2470150.39</v>
      </c>
    </row>
    <row r="25" spans="1:6" s="223" customFormat="1" ht="15" customHeight="1">
      <c r="A25" s="221" t="s">
        <v>14808</v>
      </c>
      <c r="B25" s="221" t="s">
        <v>14805</v>
      </c>
      <c r="C25" s="221" t="s">
        <v>14813</v>
      </c>
      <c r="D25" s="221" t="s">
        <v>14810</v>
      </c>
      <c r="E25" s="222">
        <v>-6685182.04</v>
      </c>
      <c r="F25" s="222">
        <v>-6100716.25</v>
      </c>
    </row>
    <row r="26" spans="1:6" s="223" customFormat="1" ht="15" customHeight="1">
      <c r="A26" s="221" t="s">
        <v>14808</v>
      </c>
      <c r="B26" s="221" t="s">
        <v>14805</v>
      </c>
      <c r="C26" s="221" t="s">
        <v>14814</v>
      </c>
      <c r="D26" s="221" t="s">
        <v>14810</v>
      </c>
      <c r="E26" s="222">
        <v>0</v>
      </c>
      <c r="F26" s="222">
        <v>-2100</v>
      </c>
    </row>
    <row r="27" spans="1:6" s="223" customFormat="1" ht="15" customHeight="1">
      <c r="A27" s="221" t="s">
        <v>14808</v>
      </c>
      <c r="B27" s="221" t="s">
        <v>14805</v>
      </c>
      <c r="C27" s="221" t="s">
        <v>14815</v>
      </c>
      <c r="D27" s="221" t="s">
        <v>14810</v>
      </c>
      <c r="E27" s="222">
        <v>-32098.28</v>
      </c>
      <c r="F27" s="222">
        <v>-7092.23</v>
      </c>
    </row>
    <row r="28" spans="1:6" s="223" customFormat="1" ht="15" customHeight="1">
      <c r="A28" s="221" t="s">
        <v>14816</v>
      </c>
      <c r="B28" s="221" t="s">
        <v>14805</v>
      </c>
      <c r="C28" s="221" t="s">
        <v>14817</v>
      </c>
      <c r="D28" s="221" t="s">
        <v>14818</v>
      </c>
      <c r="E28" s="222">
        <v>-321296.73</v>
      </c>
      <c r="F28" s="222">
        <v>-297953.21000000002</v>
      </c>
    </row>
    <row r="29" spans="1:6" s="223" customFormat="1" ht="15" customHeight="1">
      <c r="A29" s="221" t="s">
        <v>14816</v>
      </c>
      <c r="B29" s="221" t="s">
        <v>14805</v>
      </c>
      <c r="C29" s="221" t="s">
        <v>14819</v>
      </c>
      <c r="D29" s="221" t="s">
        <v>14818</v>
      </c>
      <c r="E29" s="222">
        <v>-774586.93</v>
      </c>
      <c r="F29" s="222">
        <v>-683219.06</v>
      </c>
    </row>
    <row r="30" spans="1:6" s="223" customFormat="1" ht="15" customHeight="1">
      <c r="A30" s="221" t="s">
        <v>14816</v>
      </c>
      <c r="B30" s="221" t="s">
        <v>14805</v>
      </c>
      <c r="C30" s="221" t="s">
        <v>14820</v>
      </c>
      <c r="D30" s="221" t="s">
        <v>14818</v>
      </c>
      <c r="E30" s="222">
        <v>-459520.45</v>
      </c>
      <c r="F30" s="222">
        <v>-415606.93</v>
      </c>
    </row>
    <row r="31" spans="1:6" s="223" customFormat="1" ht="15" customHeight="1">
      <c r="A31" s="221" t="s">
        <v>14816</v>
      </c>
      <c r="B31" s="221" t="s">
        <v>14805</v>
      </c>
      <c r="C31" s="221" t="s">
        <v>14821</v>
      </c>
      <c r="D31" s="221" t="s">
        <v>14818</v>
      </c>
      <c r="E31" s="222">
        <v>-429327.02</v>
      </c>
      <c r="F31" s="222">
        <v>-289914.56</v>
      </c>
    </row>
    <row r="32" spans="1:6" s="223" customFormat="1" ht="15" customHeight="1">
      <c r="A32" s="221" t="s">
        <v>14816</v>
      </c>
      <c r="B32" s="221" t="s">
        <v>14805</v>
      </c>
      <c r="C32" s="221" t="s">
        <v>14822</v>
      </c>
      <c r="D32" s="221" t="s">
        <v>14818</v>
      </c>
      <c r="E32" s="222">
        <v>-121172.24</v>
      </c>
      <c r="F32" s="222">
        <v>-82552.44</v>
      </c>
    </row>
    <row r="33" spans="1:6" s="223" customFormat="1" ht="15" customHeight="1">
      <c r="A33" s="221" t="s">
        <v>14816</v>
      </c>
      <c r="B33" s="221" t="s">
        <v>14805</v>
      </c>
      <c r="C33" s="221" t="s">
        <v>14823</v>
      </c>
      <c r="D33" s="221" t="s">
        <v>14818</v>
      </c>
      <c r="E33" s="222">
        <v>-214621.46</v>
      </c>
      <c r="F33" s="222">
        <v>-217557.8</v>
      </c>
    </row>
    <row r="34" spans="1:6" s="223" customFormat="1" ht="15" customHeight="1">
      <c r="A34" s="221" t="s">
        <v>14816</v>
      </c>
      <c r="B34" s="221" t="s">
        <v>14805</v>
      </c>
      <c r="C34" s="221" t="s">
        <v>14824</v>
      </c>
      <c r="D34" s="221" t="s">
        <v>14818</v>
      </c>
      <c r="E34" s="222">
        <v>-244640.85</v>
      </c>
      <c r="F34" s="222">
        <v>-115680.04</v>
      </c>
    </row>
    <row r="35" spans="1:6" s="223" customFormat="1" ht="15" customHeight="1">
      <c r="A35" s="221" t="s">
        <v>14816</v>
      </c>
      <c r="B35" s="221" t="s">
        <v>14805</v>
      </c>
      <c r="C35" s="221" t="s">
        <v>14825</v>
      </c>
      <c r="D35" s="221" t="s">
        <v>14818</v>
      </c>
      <c r="E35" s="222">
        <v>-68323.5</v>
      </c>
      <c r="F35" s="222">
        <v>-13445</v>
      </c>
    </row>
    <row r="36" spans="1:6" s="223" customFormat="1" ht="15" customHeight="1">
      <c r="A36" s="221" t="s">
        <v>14816</v>
      </c>
      <c r="B36" s="221" t="s">
        <v>14805</v>
      </c>
      <c r="C36" s="221" t="s">
        <v>14826</v>
      </c>
      <c r="D36" s="221" t="s">
        <v>14818</v>
      </c>
      <c r="E36" s="222">
        <v>-12300</v>
      </c>
      <c r="F36" s="222">
        <v>-12780</v>
      </c>
    </row>
    <row r="37" spans="1:6" s="223" customFormat="1" ht="15" customHeight="1">
      <c r="A37" s="221" t="s">
        <v>14816</v>
      </c>
      <c r="B37" s="221" t="s">
        <v>14805</v>
      </c>
      <c r="C37" s="221" t="s">
        <v>14827</v>
      </c>
      <c r="D37" s="221" t="s">
        <v>14818</v>
      </c>
      <c r="E37" s="222">
        <v>-272058.21000000002</v>
      </c>
      <c r="F37" s="222">
        <v>-201253.05</v>
      </c>
    </row>
    <row r="38" spans="1:6" s="223" customFormat="1" ht="15" customHeight="1">
      <c r="A38" s="221" t="s">
        <v>14816</v>
      </c>
      <c r="B38" s="221" t="s">
        <v>14805</v>
      </c>
      <c r="C38" s="221" t="s">
        <v>14828</v>
      </c>
      <c r="D38" s="221" t="s">
        <v>14818</v>
      </c>
      <c r="E38" s="222">
        <v>-1380829.03</v>
      </c>
      <c r="F38" s="222">
        <v>-1217887.32</v>
      </c>
    </row>
    <row r="39" spans="1:6" s="223" customFormat="1" ht="15" customHeight="1">
      <c r="A39" s="221" t="s">
        <v>14816</v>
      </c>
      <c r="B39" s="221" t="s">
        <v>14805</v>
      </c>
      <c r="C39" s="221" t="s">
        <v>14829</v>
      </c>
      <c r="D39" s="221" t="s">
        <v>14818</v>
      </c>
      <c r="E39" s="222">
        <v>-596738.1</v>
      </c>
      <c r="F39" s="222">
        <v>-540709.92000000004</v>
      </c>
    </row>
    <row r="40" spans="1:6" s="223" customFormat="1" ht="15" customHeight="1">
      <c r="A40" s="221" t="s">
        <v>14816</v>
      </c>
      <c r="B40" s="221" t="s">
        <v>14805</v>
      </c>
      <c r="C40" s="221" t="s">
        <v>14830</v>
      </c>
      <c r="D40" s="221" t="s">
        <v>14818</v>
      </c>
      <c r="E40" s="222">
        <v>-1075400.72</v>
      </c>
      <c r="F40" s="222">
        <v>-1034668.75</v>
      </c>
    </row>
    <row r="41" spans="1:6" s="223" customFormat="1" ht="15" customHeight="1">
      <c r="A41" s="221" t="s">
        <v>14816</v>
      </c>
      <c r="B41" s="221" t="s">
        <v>14805</v>
      </c>
      <c r="C41" s="221" t="s">
        <v>14831</v>
      </c>
      <c r="D41" s="221" t="s">
        <v>14818</v>
      </c>
      <c r="E41" s="222">
        <v>-1013766.66</v>
      </c>
      <c r="F41" s="222">
        <v>-511435.89</v>
      </c>
    </row>
    <row r="42" spans="1:6" s="223" customFormat="1" ht="15" customHeight="1">
      <c r="A42" s="221" t="s">
        <v>14816</v>
      </c>
      <c r="B42" s="221" t="s">
        <v>14805</v>
      </c>
      <c r="C42" s="221" t="s">
        <v>14832</v>
      </c>
      <c r="D42" s="221" t="s">
        <v>14818</v>
      </c>
      <c r="E42" s="222">
        <v>-604121.93000000005</v>
      </c>
      <c r="F42" s="222">
        <v>-632720.93000000005</v>
      </c>
    </row>
    <row r="43" spans="1:6" s="223" customFormat="1" ht="15" customHeight="1">
      <c r="A43" s="221" t="s">
        <v>14816</v>
      </c>
      <c r="B43" s="221" t="s">
        <v>14805</v>
      </c>
      <c r="C43" s="221" t="s">
        <v>14833</v>
      </c>
      <c r="D43" s="221" t="s">
        <v>14818</v>
      </c>
      <c r="E43" s="222">
        <v>-4145.8599999999997</v>
      </c>
      <c r="F43" s="222">
        <v>0</v>
      </c>
    </row>
    <row r="44" spans="1:6" s="223" customFormat="1" ht="15" customHeight="1">
      <c r="A44" s="221" t="s">
        <v>14816</v>
      </c>
      <c r="B44" s="221" t="s">
        <v>14805</v>
      </c>
      <c r="C44" s="221" t="s">
        <v>14834</v>
      </c>
      <c r="D44" s="221" t="s">
        <v>14818</v>
      </c>
      <c r="E44" s="222">
        <v>-96450.37</v>
      </c>
      <c r="F44" s="222">
        <v>-65975.960000000006</v>
      </c>
    </row>
    <row r="45" spans="1:6" s="223" customFormat="1" ht="15" customHeight="1">
      <c r="A45" s="221" t="s">
        <v>14816</v>
      </c>
      <c r="B45" s="221" t="s">
        <v>14805</v>
      </c>
      <c r="C45" s="221" t="s">
        <v>14835</v>
      </c>
      <c r="D45" s="221" t="s">
        <v>14818</v>
      </c>
      <c r="E45" s="222">
        <v>-2050581.54</v>
      </c>
      <c r="F45" s="222">
        <v>-1843379.32</v>
      </c>
    </row>
    <row r="46" spans="1:6" s="223" customFormat="1" ht="15" customHeight="1">
      <c r="A46" s="221" t="s">
        <v>14816</v>
      </c>
      <c r="B46" s="221" t="s">
        <v>14805</v>
      </c>
      <c r="C46" s="221" t="s">
        <v>14836</v>
      </c>
      <c r="D46" s="221" t="s">
        <v>14818</v>
      </c>
      <c r="E46" s="222">
        <v>-438116.73</v>
      </c>
      <c r="F46" s="222">
        <v>-390381.53</v>
      </c>
    </row>
    <row r="47" spans="1:6" s="223" customFormat="1" ht="15" customHeight="1">
      <c r="A47" s="221" t="s">
        <v>14816</v>
      </c>
      <c r="B47" s="221" t="s">
        <v>14805</v>
      </c>
      <c r="C47" s="221" t="s">
        <v>14837</v>
      </c>
      <c r="D47" s="221" t="s">
        <v>14838</v>
      </c>
      <c r="E47" s="222">
        <v>-276550.46000000002</v>
      </c>
      <c r="F47" s="222">
        <v>-63719.51</v>
      </c>
    </row>
    <row r="48" spans="1:6" s="223" customFormat="1" ht="15" customHeight="1">
      <c r="A48" s="221" t="s">
        <v>14839</v>
      </c>
      <c r="B48" s="221" t="s">
        <v>14805</v>
      </c>
      <c r="C48" s="221" t="s">
        <v>14840</v>
      </c>
      <c r="D48" s="221" t="s">
        <v>14841</v>
      </c>
      <c r="E48" s="222">
        <v>-90160.49</v>
      </c>
      <c r="F48" s="222">
        <v>-127731.62</v>
      </c>
    </row>
    <row r="49" spans="1:6" s="223" customFormat="1" ht="15" customHeight="1">
      <c r="A49" s="221" t="s">
        <v>14839</v>
      </c>
      <c r="B49" s="221" t="s">
        <v>14805</v>
      </c>
      <c r="C49" s="221" t="s">
        <v>14842</v>
      </c>
      <c r="D49" s="221" t="s">
        <v>14841</v>
      </c>
      <c r="E49" s="222">
        <v>-113953.60000000001</v>
      </c>
      <c r="F49" s="222">
        <v>-63552.62</v>
      </c>
    </row>
    <row r="50" spans="1:6" s="223" customFormat="1" ht="15" customHeight="1">
      <c r="A50" s="221" t="s">
        <v>14839</v>
      </c>
      <c r="B50" s="221" t="s">
        <v>14805</v>
      </c>
      <c r="C50" s="221" t="s">
        <v>14843</v>
      </c>
      <c r="D50" s="221" t="s">
        <v>14841</v>
      </c>
      <c r="E50" s="222">
        <v>-108957.39</v>
      </c>
      <c r="F50" s="222">
        <v>-60926.84</v>
      </c>
    </row>
    <row r="51" spans="1:6" s="223" customFormat="1" ht="15" customHeight="1">
      <c r="A51" s="221" t="s">
        <v>14839</v>
      </c>
      <c r="B51" s="221" t="s">
        <v>14805</v>
      </c>
      <c r="C51" s="221" t="s">
        <v>14844</v>
      </c>
      <c r="D51" s="221" t="s">
        <v>14841</v>
      </c>
      <c r="E51" s="222">
        <v>-21415.82</v>
      </c>
      <c r="F51" s="222">
        <v>-9900.6200000000008</v>
      </c>
    </row>
    <row r="52" spans="1:6" s="223" customFormat="1" ht="15" customHeight="1">
      <c r="A52" s="221" t="s">
        <v>14845</v>
      </c>
      <c r="B52" s="221" t="s">
        <v>14805</v>
      </c>
      <c r="C52" s="221" t="s">
        <v>14846</v>
      </c>
      <c r="D52" s="221" t="s">
        <v>14847</v>
      </c>
      <c r="E52" s="222">
        <v>172547.6</v>
      </c>
      <c r="F52" s="222">
        <v>94290.69</v>
      </c>
    </row>
    <row r="53" spans="1:6" s="223" customFormat="1" ht="15" customHeight="1">
      <c r="A53" s="221" t="s">
        <v>14845</v>
      </c>
      <c r="B53" s="221" t="s">
        <v>14805</v>
      </c>
      <c r="C53" s="221" t="s">
        <v>14848</v>
      </c>
      <c r="D53" s="221" t="s">
        <v>14847</v>
      </c>
      <c r="E53" s="222">
        <v>8559517.3100000005</v>
      </c>
      <c r="F53" s="222">
        <v>8076994.9100000001</v>
      </c>
    </row>
    <row r="54" spans="1:6" s="223" customFormat="1" ht="15" customHeight="1">
      <c r="A54" s="221" t="s">
        <v>14845</v>
      </c>
      <c r="B54" s="221" t="s">
        <v>14805</v>
      </c>
      <c r="C54" s="221" t="s">
        <v>14849</v>
      </c>
      <c r="D54" s="221" t="s">
        <v>14847</v>
      </c>
      <c r="E54" s="222">
        <v>276515.34000000003</v>
      </c>
      <c r="F54" s="222">
        <v>101858.09</v>
      </c>
    </row>
    <row r="55" spans="1:6" s="223" customFormat="1" ht="15" customHeight="1">
      <c r="A55" s="221" t="s">
        <v>14845</v>
      </c>
      <c r="B55" s="221" t="s">
        <v>14805</v>
      </c>
      <c r="C55" s="221" t="s">
        <v>14850</v>
      </c>
      <c r="D55" s="221" t="s">
        <v>14847</v>
      </c>
      <c r="E55" s="222">
        <v>571405.36</v>
      </c>
      <c r="F55" s="222">
        <v>649365.28</v>
      </c>
    </row>
    <row r="56" spans="1:6" s="223" customFormat="1" ht="15" customHeight="1">
      <c r="A56" s="221" t="s">
        <v>14851</v>
      </c>
      <c r="B56" s="221" t="s">
        <v>14805</v>
      </c>
      <c r="C56" s="221" t="s">
        <v>14852</v>
      </c>
      <c r="D56" s="221" t="s">
        <v>14838</v>
      </c>
      <c r="E56" s="222">
        <v>-103386.93</v>
      </c>
      <c r="F56" s="222">
        <v>-152753.26999999999</v>
      </c>
    </row>
    <row r="57" spans="1:6" s="223" customFormat="1" ht="15" customHeight="1">
      <c r="A57" s="221" t="s">
        <v>14851</v>
      </c>
      <c r="B57" s="221" t="s">
        <v>14805</v>
      </c>
      <c r="C57" s="221" t="s">
        <v>14853</v>
      </c>
      <c r="D57" s="221" t="s">
        <v>14838</v>
      </c>
      <c r="E57" s="222">
        <v>-76453.279999999999</v>
      </c>
      <c r="F57" s="222">
        <v>-43685.56</v>
      </c>
    </row>
    <row r="58" spans="1:6" s="223" customFormat="1" ht="15" customHeight="1">
      <c r="A58" s="221" t="s">
        <v>14851</v>
      </c>
      <c r="B58" s="221" t="s">
        <v>14805</v>
      </c>
      <c r="C58" s="221" t="s">
        <v>14854</v>
      </c>
      <c r="D58" s="221" t="s">
        <v>14838</v>
      </c>
      <c r="E58" s="222">
        <v>-1914717.39</v>
      </c>
      <c r="F58" s="222">
        <v>-1742051.61</v>
      </c>
    </row>
    <row r="59" spans="1:6" s="223" customFormat="1" ht="15" customHeight="1">
      <c r="A59" s="221" t="s">
        <v>14855</v>
      </c>
      <c r="B59" s="221" t="s">
        <v>14856</v>
      </c>
      <c r="C59" s="221" t="s">
        <v>1</v>
      </c>
      <c r="D59" s="221" t="s">
        <v>14857</v>
      </c>
      <c r="E59" s="222">
        <v>9194473.6500000004</v>
      </c>
      <c r="F59" s="222">
        <v>4933652.7</v>
      </c>
    </row>
    <row r="60" spans="1:6" s="223" customFormat="1" ht="15" customHeight="1">
      <c r="A60" s="221" t="s">
        <v>14858</v>
      </c>
      <c r="B60" s="221" t="s">
        <v>14859</v>
      </c>
      <c r="C60" s="221" t="s">
        <v>14860</v>
      </c>
      <c r="D60" s="221" t="s">
        <v>14861</v>
      </c>
      <c r="E60" s="222">
        <v>315363.96000000002</v>
      </c>
      <c r="F60" s="222">
        <v>66015.81</v>
      </c>
    </row>
    <row r="61" spans="1:6" s="223" customFormat="1" ht="15" customHeight="1">
      <c r="A61" s="221" t="s">
        <v>14858</v>
      </c>
      <c r="B61" s="221" t="s">
        <v>14859</v>
      </c>
      <c r="C61" s="221" t="s">
        <v>14862</v>
      </c>
      <c r="D61" s="221" t="s">
        <v>14861</v>
      </c>
      <c r="E61" s="222">
        <v>-901313.93</v>
      </c>
      <c r="F61" s="222">
        <v>-230122.39</v>
      </c>
    </row>
    <row r="62" spans="1:6" s="223" customFormat="1" ht="15" customHeight="1">
      <c r="A62" s="221" t="s">
        <v>14863</v>
      </c>
      <c r="B62" s="221" t="s">
        <v>14864</v>
      </c>
      <c r="C62" s="221" t="s">
        <v>1</v>
      </c>
      <c r="D62" s="221" t="s">
        <v>14865</v>
      </c>
      <c r="E62" s="222">
        <v>8608523.6799999997</v>
      </c>
      <c r="F62" s="222">
        <v>4769546.12</v>
      </c>
    </row>
    <row r="63" spans="1:6" s="223" customFormat="1" ht="15" customHeight="1">
      <c r="A63" s="221" t="s">
        <v>14866</v>
      </c>
      <c r="B63" s="221" t="s">
        <v>14867</v>
      </c>
      <c r="C63" s="221" t="s">
        <v>1</v>
      </c>
      <c r="D63" s="221" t="s">
        <v>14868</v>
      </c>
      <c r="E63" s="222">
        <v>-343155.3</v>
      </c>
      <c r="F63" s="222">
        <v>-257614.68</v>
      </c>
    </row>
    <row r="64" spans="1:6" s="223" customFormat="1" ht="15" customHeight="1">
      <c r="A64" s="221" t="s">
        <v>14869</v>
      </c>
      <c r="B64" s="221" t="s">
        <v>14870</v>
      </c>
      <c r="C64" s="221" t="s">
        <v>14871</v>
      </c>
      <c r="D64" s="221" t="s">
        <v>14872</v>
      </c>
      <c r="E64" s="222">
        <v>-205472.06</v>
      </c>
      <c r="F64" s="222">
        <v>-143627.78</v>
      </c>
    </row>
    <row r="65" spans="1:6" s="223" customFormat="1" ht="15" customHeight="1">
      <c r="A65" s="221" t="s">
        <v>14873</v>
      </c>
      <c r="B65" s="221" t="s">
        <v>14870</v>
      </c>
      <c r="C65" s="221" t="s">
        <v>14874</v>
      </c>
      <c r="D65" s="221" t="s">
        <v>14875</v>
      </c>
      <c r="E65" s="222">
        <v>-137683.24</v>
      </c>
      <c r="F65" s="222">
        <v>-113986.9</v>
      </c>
    </row>
    <row r="66" spans="1:6" s="223" customFormat="1" ht="15" customHeight="1">
      <c r="A66" s="221" t="s">
        <v>14876</v>
      </c>
      <c r="B66" s="221" t="s">
        <v>14867</v>
      </c>
      <c r="C66" s="221" t="s">
        <v>14877</v>
      </c>
      <c r="D66" s="221" t="s">
        <v>14878</v>
      </c>
      <c r="E66" s="222">
        <v>-637033.06000000006</v>
      </c>
      <c r="F66" s="222">
        <v>0</v>
      </c>
    </row>
    <row r="67" spans="1:6" s="223" customFormat="1" ht="15" customHeight="1">
      <c r="A67" s="221" t="s">
        <v>14879</v>
      </c>
      <c r="B67" s="221" t="s">
        <v>14880</v>
      </c>
      <c r="C67" s="221" t="s">
        <v>1</v>
      </c>
      <c r="D67" s="221" t="s">
        <v>14881</v>
      </c>
      <c r="E67" s="222">
        <v>7628335.3200000003</v>
      </c>
      <c r="F67" s="222">
        <v>4511931.4400000004</v>
      </c>
    </row>
    <row r="68" spans="1:6" s="223" customFormat="1" ht="15" customHeight="1">
      <c r="A68" s="221" t="s">
        <v>14882</v>
      </c>
      <c r="B68" s="221" t="s">
        <v>1</v>
      </c>
      <c r="C68" s="221" t="s">
        <v>1</v>
      </c>
      <c r="D68" s="221" t="s">
        <v>14883</v>
      </c>
      <c r="E68" s="222">
        <v>7628335.3200000003</v>
      </c>
      <c r="F68" s="222">
        <v>4511931.4400000004</v>
      </c>
    </row>
    <row r="71" spans="1:6">
      <c r="E71" s="217">
        <f>SUBTOTAL(9,E15:E18)</f>
        <v>-3818287.8200000003</v>
      </c>
    </row>
  </sheetData>
  <autoFilter ref="A8:F68" xr:uid="{3F10E10E-3033-4202-AF0E-6CA04570ABDD}"/>
  <mergeCells count="7">
    <mergeCell ref="A7:B7"/>
    <mergeCell ref="A1:B1"/>
    <mergeCell ref="A2:B2"/>
    <mergeCell ref="A3:B3"/>
    <mergeCell ref="A4:B4"/>
    <mergeCell ref="A5:B5"/>
    <mergeCell ref="A6:B6"/>
  </mergeCells>
  <pageMargins left="0" right="0" top="0" bottom="0" header="0.5" footer="0.5"/>
  <pageSetup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2F68-E391-40DD-86AD-67F042580116}">
  <dimension ref="A1:L72"/>
  <sheetViews>
    <sheetView showGridLines="0" topLeftCell="A40" workbookViewId="0">
      <selection activeCell="E64" sqref="E64"/>
    </sheetView>
  </sheetViews>
  <sheetFormatPr defaultColWidth="11.28515625" defaultRowHeight="15"/>
  <cols>
    <col min="1" max="1" width="14.140625" style="360" bestFit="1" customWidth="1"/>
    <col min="2" max="2" width="5.28515625" style="360" bestFit="1" customWidth="1"/>
    <col min="3" max="3" width="53.85546875" style="360" bestFit="1" customWidth="1"/>
    <col min="4" max="4" width="34.5703125" style="360" bestFit="1" customWidth="1"/>
    <col min="5" max="5" width="10.85546875" style="360" bestFit="1" customWidth="1"/>
    <col min="6" max="6" width="6.140625" style="360" bestFit="1" customWidth="1"/>
    <col min="7" max="8" width="11.140625" style="360" bestFit="1" customWidth="1"/>
    <col min="10" max="12" width="10.85546875" style="360" bestFit="1" customWidth="1"/>
    <col min="13" max="16384" width="11.28515625" style="360"/>
  </cols>
  <sheetData>
    <row r="1" spans="1:12" ht="11.25">
      <c r="G1" s="360">
        <v>2019</v>
      </c>
      <c r="H1" s="360">
        <v>2018</v>
      </c>
      <c r="I1" s="360"/>
    </row>
    <row r="2" spans="1:12" ht="11.25">
      <c r="A2" s="35" t="s">
        <v>4454</v>
      </c>
      <c r="B2" s="34" t="s">
        <v>4455</v>
      </c>
      <c r="C2" s="35" t="s">
        <v>4456</v>
      </c>
      <c r="D2" s="39" t="s">
        <v>6061</v>
      </c>
      <c r="E2" s="360" t="s">
        <v>15081</v>
      </c>
      <c r="G2" s="153">
        <v>2216864.4500000002</v>
      </c>
      <c r="H2" s="153">
        <f>IFERROR(VLOOKUP(A2,'Balancete acumulado 2018'!$B$10:$I$957,8,0),0)</f>
        <v>1874332.45</v>
      </c>
      <c r="I2" s="360"/>
      <c r="J2" s="360" t="s">
        <v>15082</v>
      </c>
      <c r="K2" s="366">
        <f ca="1">SUMIF($E$2:$G$72,J2,$G$2:$G$72)</f>
        <v>6924861.1900000004</v>
      </c>
      <c r="L2" s="366">
        <f ca="1">SUMIF($E$2:$H$72,J2,$H$2:$H$72)</f>
        <v>6174528.4200000009</v>
      </c>
    </row>
    <row r="3" spans="1:12" ht="11.25">
      <c r="A3" s="35" t="s">
        <v>4459</v>
      </c>
      <c r="B3" s="34" t="s">
        <v>4460</v>
      </c>
      <c r="C3" s="35" t="s">
        <v>4461</v>
      </c>
      <c r="D3" s="39" t="s">
        <v>6061</v>
      </c>
      <c r="E3" s="360" t="str">
        <f>VLOOKUP(A3,[2]Planilha2!$A$11:$D$1421,4,0)</f>
        <v>Não Tributável</v>
      </c>
      <c r="F3" s="360" t="s">
        <v>15083</v>
      </c>
      <c r="G3" s="153">
        <v>1525792.2</v>
      </c>
      <c r="H3" s="153">
        <f>IFERROR(VLOOKUP(A3,'Balancete acumulado 2018'!$B$10:$I$957,8,0),0)</f>
        <v>1206553</v>
      </c>
      <c r="I3" s="360"/>
      <c r="J3" s="360" t="s">
        <v>15084</v>
      </c>
      <c r="K3" s="366">
        <f ca="1">SUMIF($E$2:$G$72,J3,$G$2:$G$72)</f>
        <v>2707894.98</v>
      </c>
      <c r="L3" s="366">
        <f ca="1">SUMIF($E$2:$H$72,J3,$H$2:$H$72)</f>
        <v>1507884.0699999998</v>
      </c>
    </row>
    <row r="4" spans="1:12" ht="11.25">
      <c r="A4" s="35" t="s">
        <v>4466</v>
      </c>
      <c r="B4" s="34" t="s">
        <v>4467</v>
      </c>
      <c r="C4" s="35" t="s">
        <v>4468</v>
      </c>
      <c r="D4" s="39" t="s">
        <v>6061</v>
      </c>
      <c r="E4" s="360" t="str">
        <f>VLOOKUP(A4,[2]Planilha2!$A$11:$D$1421,4,0)</f>
        <v>Não Tributável</v>
      </c>
      <c r="F4" s="360" t="s">
        <v>15083</v>
      </c>
      <c r="G4" s="153">
        <v>19500</v>
      </c>
      <c r="H4" s="153">
        <f>IFERROR(VLOOKUP(A4,'Balancete acumulado 2018'!$B$10:$I$957,8,0),0)</f>
        <v>13320</v>
      </c>
      <c r="I4" s="360"/>
    </row>
    <row r="5" spans="1:12" ht="11.25">
      <c r="A5" s="35" t="s">
        <v>4471</v>
      </c>
      <c r="B5" s="34" t="s">
        <v>4472</v>
      </c>
      <c r="C5" s="35" t="s">
        <v>4473</v>
      </c>
      <c r="D5" s="39" t="s">
        <v>6061</v>
      </c>
      <c r="E5" s="360" t="str">
        <f>VLOOKUP(A5,[2]Planilha2!$A$11:$D$1421,4,0)</f>
        <v>Não Tributável</v>
      </c>
      <c r="F5" s="360" t="s">
        <v>15083</v>
      </c>
      <c r="G5" s="153">
        <v>59927</v>
      </c>
      <c r="H5" s="153">
        <f>IFERROR(VLOOKUP(A5,'Balancete acumulado 2018'!$B$10:$I$957,8,0),0)</f>
        <v>74766</v>
      </c>
      <c r="I5" s="360"/>
      <c r="J5" s="360" t="s">
        <v>15083</v>
      </c>
      <c r="K5" s="366">
        <f ca="1">SUMIF($F$2:$G$72,J5,$G$2:$G$72)</f>
        <v>5511836.0500000007</v>
      </c>
      <c r="L5" s="366">
        <f ca="1">SUMIF($F$2:$H$72,J5,$H$2:$H$72)</f>
        <v>4500590.120000001</v>
      </c>
    </row>
    <row r="6" spans="1:12" ht="11.25">
      <c r="A6" s="35" t="s">
        <v>4476</v>
      </c>
      <c r="B6" s="34" t="s">
        <v>4477</v>
      </c>
      <c r="C6" s="35" t="s">
        <v>4478</v>
      </c>
      <c r="D6" s="39" t="s">
        <v>6061</v>
      </c>
      <c r="E6" s="360" t="str">
        <f>VLOOKUP(A6,[2]Planilha2!$A$11:$D$1421,4,0)</f>
        <v>Não Tributável</v>
      </c>
      <c r="F6" s="360" t="s">
        <v>15083</v>
      </c>
      <c r="G6" s="153">
        <v>34240</v>
      </c>
      <c r="H6" s="153">
        <f>IFERROR(VLOOKUP(A6,'Balancete acumulado 2018'!$B$10:$I$957,8,0),0)</f>
        <v>53880</v>
      </c>
      <c r="I6" s="360"/>
      <c r="K6" s="366"/>
    </row>
    <row r="7" spans="1:12" ht="11.25">
      <c r="A7" s="35" t="s">
        <v>4481</v>
      </c>
      <c r="B7" s="34" t="s">
        <v>4482</v>
      </c>
      <c r="C7" s="35" t="s">
        <v>4483</v>
      </c>
      <c r="D7" s="39" t="s">
        <v>6061</v>
      </c>
      <c r="E7" s="360" t="str">
        <f>VLOOKUP(A7,[2]Planilha2!$A$11:$D$1421,4,0)</f>
        <v>Não Tributável</v>
      </c>
      <c r="F7" s="360" t="s">
        <v>15083</v>
      </c>
      <c r="G7" s="153">
        <v>88579</v>
      </c>
      <c r="H7" s="153">
        <f>IFERROR(VLOOKUP(A7,'Balancete acumulado 2018'!$B$10:$I$957,8,0),0)</f>
        <v>73340</v>
      </c>
      <c r="I7" s="360"/>
    </row>
    <row r="8" spans="1:12" ht="11.25">
      <c r="A8" s="35" t="s">
        <v>4486</v>
      </c>
      <c r="B8" s="34" t="s">
        <v>4487</v>
      </c>
      <c r="C8" s="35" t="s">
        <v>4488</v>
      </c>
      <c r="D8" s="39" t="s">
        <v>6061</v>
      </c>
      <c r="E8" s="360" t="str">
        <f>VLOOKUP(A8,[2]Planilha2!$A$11:$D$1421,4,0)</f>
        <v>Não Tributável</v>
      </c>
      <c r="F8" s="360" t="s">
        <v>15083</v>
      </c>
      <c r="G8" s="153">
        <v>12561</v>
      </c>
      <c r="H8" s="153">
        <f>IFERROR(VLOOKUP(A8,'Balancete acumulado 2018'!$B$10:$I$957,8,0),0)</f>
        <v>9792</v>
      </c>
      <c r="I8" s="360"/>
    </row>
    <row r="9" spans="1:12" ht="11.25">
      <c r="A9" s="35" t="s">
        <v>4491</v>
      </c>
      <c r="B9" s="34" t="s">
        <v>4492</v>
      </c>
      <c r="C9" s="35" t="s">
        <v>4493</v>
      </c>
      <c r="D9" s="39" t="s">
        <v>6061</v>
      </c>
      <c r="E9" s="360" t="str">
        <f>VLOOKUP(A9,[2]Planilha2!$A$11:$D$1421,4,0)</f>
        <v>Não Tributável</v>
      </c>
      <c r="F9" s="360" t="s">
        <v>15083</v>
      </c>
      <c r="G9" s="153">
        <v>4866</v>
      </c>
      <c r="H9" s="153">
        <f>IFERROR(VLOOKUP(A9,'Balancete acumulado 2018'!$B$10:$I$957,8,0),0)</f>
        <v>4698</v>
      </c>
      <c r="I9" s="360"/>
    </row>
    <row r="10" spans="1:12" ht="11.25">
      <c r="A10" s="35" t="s">
        <v>4494</v>
      </c>
      <c r="B10" s="34" t="s">
        <v>4495</v>
      </c>
      <c r="C10" s="35" t="s">
        <v>4496</v>
      </c>
      <c r="D10" s="39" t="s">
        <v>6061</v>
      </c>
      <c r="E10" s="360" t="str">
        <f>VLOOKUP(A10,[2]Planilha2!$A$11:$D$1421,4,0)</f>
        <v>Não Tributável</v>
      </c>
      <c r="F10" s="360" t="s">
        <v>15083</v>
      </c>
      <c r="G10" s="153">
        <v>4705</v>
      </c>
      <c r="H10" s="153">
        <f>IFERROR(VLOOKUP(A10,'Balancete acumulado 2018'!$B$10:$I$957,8,0),0)</f>
        <v>6473.27</v>
      </c>
      <c r="I10" s="360"/>
    </row>
    <row r="11" spans="1:12" ht="11.25">
      <c r="A11" s="35" t="s">
        <v>4499</v>
      </c>
      <c r="B11" s="34" t="s">
        <v>4500</v>
      </c>
      <c r="C11" s="35" t="s">
        <v>4501</v>
      </c>
      <c r="D11" s="39" t="s">
        <v>6061</v>
      </c>
      <c r="E11" s="360" t="str">
        <f>VLOOKUP(A11,[2]Planilha2!$A$11:$D$1421,4,0)</f>
        <v>Não Tributável</v>
      </c>
      <c r="F11" s="360" t="s">
        <v>15083</v>
      </c>
      <c r="G11" s="153">
        <v>3240.09</v>
      </c>
      <c r="H11" s="153">
        <f>IFERROR(VLOOKUP(A11,'Balancete acumulado 2018'!$B$10:$I$957,8,0),0)</f>
        <v>970</v>
      </c>
      <c r="I11" s="360"/>
    </row>
    <row r="12" spans="1:12" ht="11.25">
      <c r="A12" s="35" t="s">
        <v>4504</v>
      </c>
      <c r="B12" s="34" t="s">
        <v>4505</v>
      </c>
      <c r="C12" s="35" t="s">
        <v>4506</v>
      </c>
      <c r="D12" s="39" t="s">
        <v>6061</v>
      </c>
      <c r="E12" s="360" t="str">
        <f>VLOOKUP(A12,[2]Planilha2!$A$11:$D$1421,4,0)</f>
        <v>Não Tributável</v>
      </c>
      <c r="F12" s="360" t="s">
        <v>15083</v>
      </c>
      <c r="G12" s="153">
        <v>201992</v>
      </c>
      <c r="H12" s="153">
        <f>IFERROR(VLOOKUP(A12,'Balancete acumulado 2018'!$B$10:$I$957,8,0),0)</f>
        <v>148877</v>
      </c>
      <c r="I12" s="360"/>
    </row>
    <row r="13" spans="1:12" ht="11.25">
      <c r="A13" s="35" t="s">
        <v>5924</v>
      </c>
      <c r="B13" s="34" t="s">
        <v>5925</v>
      </c>
      <c r="C13" s="35" t="s">
        <v>5926</v>
      </c>
      <c r="D13" s="39" t="s">
        <v>6061</v>
      </c>
      <c r="E13" s="360" t="str">
        <f>VLOOKUP(A13,[2]Planilha2!$A$11:$D$1421,4,0)</f>
        <v>Não Tributável</v>
      </c>
      <c r="F13" s="360" t="s">
        <v>15083</v>
      </c>
      <c r="G13" s="153">
        <v>42</v>
      </c>
      <c r="H13" s="153">
        <f>IFERROR(VLOOKUP(A13,'Balancete acumulado 2018'!$B$10:$I$957,8,0),0)</f>
        <v>0</v>
      </c>
      <c r="I13" s="360"/>
    </row>
    <row r="14" spans="1:12" ht="11.25">
      <c r="A14" s="35" t="s">
        <v>4509</v>
      </c>
      <c r="B14" s="34" t="s">
        <v>4510</v>
      </c>
      <c r="C14" s="35" t="s">
        <v>4511</v>
      </c>
      <c r="D14" s="39" t="s">
        <v>6061</v>
      </c>
      <c r="E14" s="360" t="str">
        <f>VLOOKUP(A14,[2]Planilha2!$A$11:$D$1421,4,0)</f>
        <v>Não Tributável</v>
      </c>
      <c r="F14" s="360" t="s">
        <v>15083</v>
      </c>
      <c r="G14" s="153">
        <v>297</v>
      </c>
      <c r="H14" s="153">
        <f>IFERROR(VLOOKUP(A14,'Balancete acumulado 2018'!$B$10:$I$957,8,0),0)</f>
        <v>171</v>
      </c>
      <c r="I14" s="360"/>
    </row>
    <row r="15" spans="1:12" ht="11.25">
      <c r="A15" s="35" t="s">
        <v>5811</v>
      </c>
      <c r="B15" s="34" t="s">
        <v>5812</v>
      </c>
      <c r="C15" s="35" t="s">
        <v>5813</v>
      </c>
      <c r="D15" s="39" t="s">
        <v>6061</v>
      </c>
      <c r="E15" s="360" t="str">
        <f>VLOOKUP(A15,[2]Planilha2!$A$11:$D$1421,4,0)</f>
        <v>Não Tributável</v>
      </c>
      <c r="F15" s="360" t="s">
        <v>15083</v>
      </c>
      <c r="G15" s="153">
        <v>0</v>
      </c>
      <c r="H15" s="153">
        <f>IFERROR(VLOOKUP(A15,'Balancete acumulado 2018'!$B$10:$I$957,8,0),0)</f>
        <v>20.32</v>
      </c>
      <c r="I15" s="360"/>
    </row>
    <row r="16" spans="1:12" ht="11.25">
      <c r="A16" s="35" t="s">
        <v>4514</v>
      </c>
      <c r="B16" s="34" t="s">
        <v>4515</v>
      </c>
      <c r="C16" s="35" t="s">
        <v>4516</v>
      </c>
      <c r="D16" s="39" t="s">
        <v>6061</v>
      </c>
      <c r="E16" s="360" t="str">
        <f>VLOOKUP(A16,[2]Planilha2!$A$11:$D$1421,4,0)</f>
        <v>Não Tributável</v>
      </c>
      <c r="F16" s="360" t="s">
        <v>15083</v>
      </c>
      <c r="G16" s="153">
        <v>139951.64000000001</v>
      </c>
      <c r="H16" s="153">
        <f>IFERROR(VLOOKUP(A16,'Balancete acumulado 2018'!$B$10:$I$957,8,0),0)</f>
        <v>145714.34</v>
      </c>
      <c r="I16" s="360"/>
    </row>
    <row r="17" spans="1:9" ht="11.25">
      <c r="A17" s="35" t="s">
        <v>4521</v>
      </c>
      <c r="B17" s="34" t="s">
        <v>4522</v>
      </c>
      <c r="C17" s="35" t="s">
        <v>4523</v>
      </c>
      <c r="D17" s="39" t="s">
        <v>6061</v>
      </c>
      <c r="E17" s="360" t="str">
        <f>VLOOKUP(A17,[2]Planilha2!$A$11:$D$1421,4,0)</f>
        <v>Não Tributável</v>
      </c>
      <c r="F17" s="360" t="s">
        <v>15083</v>
      </c>
      <c r="G17" s="153">
        <v>91987.49</v>
      </c>
      <c r="H17" s="153">
        <f>IFERROR(VLOOKUP(A17,'Balancete acumulado 2018'!$B$10:$I$957,8,0),0)</f>
        <v>67403.56</v>
      </c>
      <c r="I17" s="360"/>
    </row>
    <row r="18" spans="1:9" ht="11.25">
      <c r="A18" s="35" t="s">
        <v>4524</v>
      </c>
      <c r="B18" s="34" t="s">
        <v>4525</v>
      </c>
      <c r="C18" s="35" t="s">
        <v>4526</v>
      </c>
      <c r="D18" s="39" t="s">
        <v>6061</v>
      </c>
      <c r="E18" s="360" t="str">
        <f>VLOOKUP(A18,[2]Planilha2!$A$11:$D$1421,4,0)</f>
        <v>Não Tributável</v>
      </c>
      <c r="F18" s="360" t="s">
        <v>15083</v>
      </c>
      <c r="G18" s="153">
        <v>460</v>
      </c>
      <c r="H18" s="153">
        <f>IFERROR(VLOOKUP(A18,'Balancete acumulado 2018'!$B$10:$I$957,8,0),0)</f>
        <v>260</v>
      </c>
      <c r="I18" s="360"/>
    </row>
    <row r="19" spans="1:9" ht="11.25">
      <c r="A19" s="35" t="s">
        <v>4531</v>
      </c>
      <c r="B19" s="34" t="s">
        <v>4532</v>
      </c>
      <c r="C19" s="35" t="s">
        <v>4533</v>
      </c>
      <c r="D19" s="39" t="s">
        <v>6061</v>
      </c>
      <c r="E19" s="360" t="str">
        <f>VLOOKUP(A19,[2]Planilha2!$A$11:$D$1421,4,0)</f>
        <v>Não Tributável</v>
      </c>
      <c r="F19" s="360" t="s">
        <v>15083</v>
      </c>
      <c r="G19" s="153">
        <v>29380</v>
      </c>
      <c r="H19" s="153">
        <f>IFERROR(VLOOKUP(A19,'Balancete acumulado 2018'!$B$10:$I$957,8,0),0)</f>
        <v>21245</v>
      </c>
      <c r="I19" s="360"/>
    </row>
    <row r="20" spans="1:9" ht="11.25">
      <c r="A20" s="35" t="s">
        <v>4534</v>
      </c>
      <c r="B20" s="34" t="s">
        <v>4535</v>
      </c>
      <c r="C20" s="35" t="s">
        <v>4536</v>
      </c>
      <c r="D20" s="39" t="s">
        <v>6061</v>
      </c>
      <c r="E20" s="360" t="str">
        <f>VLOOKUP(A20,[2]Planilha2!$A$11:$D$1421,4,0)</f>
        <v>Não Tributável</v>
      </c>
      <c r="F20" s="360" t="s">
        <v>15083</v>
      </c>
      <c r="G20" s="153">
        <v>17370</v>
      </c>
      <c r="H20" s="153">
        <f>IFERROR(VLOOKUP(A20,'Balancete acumulado 2018'!$B$10:$I$957,8,0),0)</f>
        <v>15460</v>
      </c>
      <c r="I20" s="360"/>
    </row>
    <row r="21" spans="1:9" ht="11.25">
      <c r="A21" s="35" t="s">
        <v>4539</v>
      </c>
      <c r="B21" s="34" t="s">
        <v>4540</v>
      </c>
      <c r="C21" s="35" t="s">
        <v>4493</v>
      </c>
      <c r="D21" s="39" t="s">
        <v>6061</v>
      </c>
      <c r="E21" s="360" t="str">
        <f>VLOOKUP(A21,[2]Planilha2!$A$11:$D$1421,4,0)</f>
        <v>Não Tributável</v>
      </c>
      <c r="F21" s="360" t="s">
        <v>15083</v>
      </c>
      <c r="G21" s="153">
        <v>2675.5</v>
      </c>
      <c r="H21" s="153">
        <f>IFERROR(VLOOKUP(A21,'Balancete acumulado 2018'!$B$10:$I$957,8,0),0)</f>
        <v>3241.5</v>
      </c>
      <c r="I21" s="360"/>
    </row>
    <row r="22" spans="1:9" ht="11.25">
      <c r="A22" s="35" t="s">
        <v>4541</v>
      </c>
      <c r="B22" s="34" t="s">
        <v>4542</v>
      </c>
      <c r="C22" s="35" t="s">
        <v>4496</v>
      </c>
      <c r="D22" s="39" t="s">
        <v>6061</v>
      </c>
      <c r="E22" s="360" t="str">
        <f>VLOOKUP(A22,[2]Planilha2!$A$11:$D$1421,4,0)</f>
        <v>Não Tributável</v>
      </c>
      <c r="F22" s="360" t="s">
        <v>15083</v>
      </c>
      <c r="G22" s="153">
        <v>3268.5</v>
      </c>
      <c r="H22" s="153">
        <f>IFERROR(VLOOKUP(A22,'Balancete acumulado 2018'!$B$10:$I$957,8,0),0)</f>
        <v>2661.5</v>
      </c>
      <c r="I22" s="360"/>
    </row>
    <row r="23" spans="1:9" ht="11.25">
      <c r="A23" s="35" t="s">
        <v>4543</v>
      </c>
      <c r="B23" s="34" t="s">
        <v>4544</v>
      </c>
      <c r="C23" s="35" t="s">
        <v>4483</v>
      </c>
      <c r="D23" s="39" t="s">
        <v>6061</v>
      </c>
      <c r="E23" s="360" t="str">
        <f>VLOOKUP(A23,[2]Planilha2!$A$11:$D$1421,4,0)</f>
        <v>Não Tributável</v>
      </c>
      <c r="F23" s="360" t="s">
        <v>15083</v>
      </c>
      <c r="G23" s="153">
        <v>116891</v>
      </c>
      <c r="H23" s="153">
        <f>IFERROR(VLOOKUP(A23,'Balancete acumulado 2018'!$B$10:$I$957,8,0),0)</f>
        <v>89510</v>
      </c>
      <c r="I23" s="360"/>
    </row>
    <row r="24" spans="1:9" ht="11.25">
      <c r="A24" s="35" t="s">
        <v>4545</v>
      </c>
      <c r="B24" s="34" t="s">
        <v>4546</v>
      </c>
      <c r="C24" s="35" t="s">
        <v>4547</v>
      </c>
      <c r="D24" s="39" t="s">
        <v>6061</v>
      </c>
      <c r="E24" s="360" t="str">
        <f>VLOOKUP(A24,[2]Planilha2!$A$11:$D$1421,4,0)</f>
        <v>Não Tributável</v>
      </c>
      <c r="F24" s="360" t="s">
        <v>15083</v>
      </c>
      <c r="G24" s="153">
        <v>4620</v>
      </c>
      <c r="H24" s="153">
        <f>IFERROR(VLOOKUP(A24,'Balancete acumulado 2018'!$B$10:$I$957,8,0),0)</f>
        <v>6592</v>
      </c>
      <c r="I24" s="360"/>
    </row>
    <row r="25" spans="1:9" ht="11.25">
      <c r="A25" s="35" t="s">
        <v>4548</v>
      </c>
      <c r="B25" s="34" t="s">
        <v>4549</v>
      </c>
      <c r="C25" s="35" t="s">
        <v>4550</v>
      </c>
      <c r="D25" s="39" t="s">
        <v>6061</v>
      </c>
      <c r="E25" s="360" t="str">
        <f>VLOOKUP(A25,[2]Planilha2!$A$11:$D$1421,4,0)</f>
        <v>Não Tributável</v>
      </c>
      <c r="F25" s="360" t="s">
        <v>15083</v>
      </c>
      <c r="G25" s="153">
        <v>157884.45000000001</v>
      </c>
      <c r="H25" s="153">
        <f>IFERROR(VLOOKUP(A25,'Balancete acumulado 2018'!$B$10:$I$957,8,0),0)</f>
        <v>90844.53</v>
      </c>
      <c r="I25" s="360"/>
    </row>
    <row r="26" spans="1:9" ht="11.25">
      <c r="A26" s="35" t="s">
        <v>4551</v>
      </c>
      <c r="B26" s="34" t="s">
        <v>4552</v>
      </c>
      <c r="C26" s="35" t="s">
        <v>4553</v>
      </c>
      <c r="D26" s="39" t="s">
        <v>6061</v>
      </c>
      <c r="E26" s="360" t="str">
        <f>VLOOKUP(A26,[2]Planilha2!$A$11:$D$1421,4,0)</f>
        <v>Não Tributável</v>
      </c>
      <c r="F26" s="360" t="s">
        <v>15083</v>
      </c>
      <c r="G26" s="153">
        <v>156730</v>
      </c>
      <c r="H26" s="153">
        <f>IFERROR(VLOOKUP(A26,'Balancete acumulado 2018'!$B$10:$I$957,8,0),0)</f>
        <v>146475</v>
      </c>
      <c r="I26" s="360"/>
    </row>
    <row r="27" spans="1:9" ht="11.25">
      <c r="A27" s="35" t="s">
        <v>4554</v>
      </c>
      <c r="B27" s="34" t="s">
        <v>4555</v>
      </c>
      <c r="C27" s="35" t="s">
        <v>4556</v>
      </c>
      <c r="D27" s="39" t="s">
        <v>6061</v>
      </c>
      <c r="E27" s="360" t="str">
        <f>VLOOKUP(A27,[2]Planilha2!$A$11:$D$1421,4,0)</f>
        <v>Não Tributável</v>
      </c>
      <c r="F27" s="360" t="s">
        <v>15083</v>
      </c>
      <c r="G27" s="153">
        <v>376050</v>
      </c>
      <c r="H27" s="153">
        <f>IFERROR(VLOOKUP(A27,'Balancete acumulado 2018'!$B$10:$I$957,8,0),0)</f>
        <v>296425</v>
      </c>
      <c r="I27" s="360"/>
    </row>
    <row r="28" spans="1:9" ht="11.25">
      <c r="A28" s="35" t="s">
        <v>4559</v>
      </c>
      <c r="B28" s="34" t="s">
        <v>4560</v>
      </c>
      <c r="C28" s="35" t="s">
        <v>4561</v>
      </c>
      <c r="D28" s="39" t="s">
        <v>6061</v>
      </c>
      <c r="E28" s="360" t="str">
        <f>VLOOKUP(A28,[2]Planilha2!$A$11:$D$1421,4,0)</f>
        <v>Não Tributável</v>
      </c>
      <c r="F28" s="360" t="s">
        <v>15083</v>
      </c>
      <c r="G28" s="153">
        <v>2384</v>
      </c>
      <c r="H28" s="153">
        <f>IFERROR(VLOOKUP(A28,'Balancete acumulado 2018'!$B$10:$I$957,8,0),0)</f>
        <v>1950</v>
      </c>
      <c r="I28" s="360"/>
    </row>
    <row r="29" spans="1:9" ht="11.25">
      <c r="A29" s="35" t="s">
        <v>4562</v>
      </c>
      <c r="B29" s="34" t="s">
        <v>4563</v>
      </c>
      <c r="C29" s="35" t="s">
        <v>4506</v>
      </c>
      <c r="D29" s="39" t="s">
        <v>6061</v>
      </c>
      <c r="E29" s="360" t="str">
        <f>VLOOKUP(A29,[2]Planilha2!$A$11:$D$1421,4,0)</f>
        <v>Não Tributável</v>
      </c>
      <c r="F29" s="360" t="s">
        <v>15083</v>
      </c>
      <c r="G29" s="153">
        <v>463264</v>
      </c>
      <c r="H29" s="153">
        <f>IFERROR(VLOOKUP(A29,'Balancete acumulado 2018'!$B$10:$I$957,8,0),0)</f>
        <v>377425</v>
      </c>
      <c r="I29" s="360"/>
    </row>
    <row r="30" spans="1:9" ht="11.25">
      <c r="A30" s="35" t="s">
        <v>4566</v>
      </c>
      <c r="B30" s="34" t="s">
        <v>4567</v>
      </c>
      <c r="C30" s="35" t="s">
        <v>4568</v>
      </c>
      <c r="D30" s="39" t="s">
        <v>6061</v>
      </c>
      <c r="E30" s="360" t="str">
        <f>VLOOKUP(A30,[2]Planilha2!$A$11:$D$1421,4,0)</f>
        <v>Não Tributável</v>
      </c>
      <c r="F30" s="360" t="s">
        <v>15083</v>
      </c>
      <c r="G30" s="153">
        <v>341844.18</v>
      </c>
      <c r="H30" s="153">
        <f>IFERROR(VLOOKUP(A30,'Balancete acumulado 2018'!$B$10:$I$957,8,0),0)</f>
        <v>302392.81</v>
      </c>
      <c r="I30" s="360"/>
    </row>
    <row r="31" spans="1:9" ht="11.25">
      <c r="A31" s="35" t="s">
        <v>4571</v>
      </c>
      <c r="B31" s="34" t="s">
        <v>4572</v>
      </c>
      <c r="C31" s="35" t="s">
        <v>4501</v>
      </c>
      <c r="D31" s="39" t="s">
        <v>6061</v>
      </c>
      <c r="E31" s="360" t="str">
        <f>VLOOKUP(A31,[2]Planilha2!$A$11:$D$1421,4,0)</f>
        <v>Não Tributável</v>
      </c>
      <c r="F31" s="360" t="s">
        <v>15083</v>
      </c>
      <c r="G31" s="153">
        <v>2550</v>
      </c>
      <c r="H31" s="153">
        <f>IFERROR(VLOOKUP(A31,'Balancete acumulado 2018'!$B$10:$I$957,8,0),0)</f>
        <v>3360</v>
      </c>
      <c r="I31" s="360"/>
    </row>
    <row r="32" spans="1:9" ht="11.25">
      <c r="A32" s="35" t="s">
        <v>4573</v>
      </c>
      <c r="B32" s="34" t="s">
        <v>4574</v>
      </c>
      <c r="C32" s="35" t="s">
        <v>4478</v>
      </c>
      <c r="D32" s="39" t="s">
        <v>6061</v>
      </c>
      <c r="E32" s="360" t="str">
        <f>VLOOKUP(A32,[2]Planilha2!$A$11:$D$1421,4,0)</f>
        <v>Não Tributável</v>
      </c>
      <c r="F32" s="360" t="s">
        <v>15083</v>
      </c>
      <c r="G32" s="153">
        <v>14374</v>
      </c>
      <c r="H32" s="153">
        <f>IFERROR(VLOOKUP(A32,'Balancete acumulado 2018'!$B$10:$I$957,8,0),0)</f>
        <v>12963.5</v>
      </c>
      <c r="I32" s="360"/>
    </row>
    <row r="33" spans="1:9" ht="11.25">
      <c r="A33" s="35" t="s">
        <v>4575</v>
      </c>
      <c r="B33" s="34" t="s">
        <v>4576</v>
      </c>
      <c r="C33" s="35" t="s">
        <v>4577</v>
      </c>
      <c r="D33" s="39" t="s">
        <v>6061</v>
      </c>
      <c r="E33" s="360" t="str">
        <f>VLOOKUP(A33,[2]Planilha2!$A$11:$D$1421,4,0)</f>
        <v>Não Tributável</v>
      </c>
      <c r="F33" s="360" t="s">
        <v>15083</v>
      </c>
      <c r="G33" s="153">
        <v>94963</v>
      </c>
      <c r="H33" s="153">
        <f>IFERROR(VLOOKUP(A33,'Balancete acumulado 2018'!$B$10:$I$957,8,0),0)</f>
        <v>82013.3</v>
      </c>
      <c r="I33" s="360"/>
    </row>
    <row r="34" spans="1:9" ht="11.25">
      <c r="A34" s="35" t="s">
        <v>4578</v>
      </c>
      <c r="B34" s="34" t="s">
        <v>4579</v>
      </c>
      <c r="C34" s="35" t="s">
        <v>4488</v>
      </c>
      <c r="D34" s="39" t="s">
        <v>6061</v>
      </c>
      <c r="E34" s="360" t="str">
        <f>VLOOKUP(A34,[2]Planilha2!$A$11:$D$1421,4,0)</f>
        <v>Não Tributável</v>
      </c>
      <c r="F34" s="360" t="s">
        <v>15083</v>
      </c>
      <c r="G34" s="153">
        <v>48482.7</v>
      </c>
      <c r="H34" s="153">
        <f>IFERROR(VLOOKUP(A34,'Balancete acumulado 2018'!$B$10:$I$957,8,0),0)</f>
        <v>29457</v>
      </c>
      <c r="I34" s="360"/>
    </row>
    <row r="35" spans="1:9" ht="11.25">
      <c r="A35" s="35" t="s">
        <v>4580</v>
      </c>
      <c r="B35" s="34" t="s">
        <v>4581</v>
      </c>
      <c r="C35" s="35" t="s">
        <v>4582</v>
      </c>
      <c r="D35" s="39" t="s">
        <v>6061</v>
      </c>
      <c r="E35" s="360" t="str">
        <f>VLOOKUP(A35,[2]Planilha2!$A$11:$D$1421,4,0)</f>
        <v>Não Tributável</v>
      </c>
      <c r="F35" s="360" t="s">
        <v>15083</v>
      </c>
      <c r="G35" s="153">
        <v>340</v>
      </c>
      <c r="H35" s="153">
        <f>IFERROR(VLOOKUP(A35,'Balancete acumulado 2018'!$B$10:$I$957,8,0),0)</f>
        <v>40</v>
      </c>
      <c r="I35" s="360"/>
    </row>
    <row r="36" spans="1:9" ht="11.25">
      <c r="A36" s="35" t="s">
        <v>4583</v>
      </c>
      <c r="B36" s="34" t="s">
        <v>4584</v>
      </c>
      <c r="C36" s="35" t="s">
        <v>4585</v>
      </c>
      <c r="D36" s="39" t="s">
        <v>6061</v>
      </c>
      <c r="E36" s="360" t="str">
        <f>VLOOKUP(A36,[2]Planilha2!$A$11:$D$1421,4,0)</f>
        <v>Não Tributável</v>
      </c>
      <c r="F36" s="360" t="s">
        <v>15083</v>
      </c>
      <c r="G36" s="153">
        <v>30</v>
      </c>
      <c r="H36" s="153">
        <f>IFERROR(VLOOKUP(A36,'Balancete acumulado 2018'!$B$10:$I$957,8,0),0)</f>
        <v>10</v>
      </c>
      <c r="I36" s="360"/>
    </row>
    <row r="37" spans="1:9" ht="11.25">
      <c r="A37" s="35" t="s">
        <v>4586</v>
      </c>
      <c r="B37" s="34" t="s">
        <v>4587</v>
      </c>
      <c r="C37" s="35" t="s">
        <v>4588</v>
      </c>
      <c r="D37" s="39" t="s">
        <v>6061</v>
      </c>
      <c r="E37" s="360" t="str">
        <f>VLOOKUP(A37,[2]Planilha2!$A$11:$D$1421,4,0)</f>
        <v>Não Tributável</v>
      </c>
      <c r="F37" s="360" t="s">
        <v>15083</v>
      </c>
      <c r="G37" s="153">
        <v>1282387</v>
      </c>
      <c r="H37" s="153">
        <f>IFERROR(VLOOKUP(A37,'Balancete acumulado 2018'!$B$10:$I$957,8,0),0)</f>
        <v>984090</v>
      </c>
      <c r="I37" s="360"/>
    </row>
    <row r="38" spans="1:9" ht="11.25">
      <c r="A38" s="35" t="s">
        <v>4589</v>
      </c>
      <c r="B38" s="34" t="s">
        <v>4590</v>
      </c>
      <c r="C38" s="35" t="s">
        <v>4591</v>
      </c>
      <c r="D38" s="39" t="s">
        <v>6061</v>
      </c>
      <c r="E38" s="360" t="str">
        <f>VLOOKUP(A38,[2]Planilha2!$A$11:$D$1421,4,0)</f>
        <v>Não Tributável</v>
      </c>
      <c r="F38" s="360" t="s">
        <v>15083</v>
      </c>
      <c r="G38" s="153">
        <v>140</v>
      </c>
      <c r="H38" s="153">
        <f>IFERROR(VLOOKUP(A38,'Balancete acumulado 2018'!$B$10:$I$957,8,0),0)</f>
        <v>170</v>
      </c>
      <c r="I38" s="360"/>
    </row>
    <row r="39" spans="1:9" ht="11.25">
      <c r="A39" s="35" t="s">
        <v>4592</v>
      </c>
      <c r="B39" s="34" t="s">
        <v>4593</v>
      </c>
      <c r="C39" s="35" t="s">
        <v>4594</v>
      </c>
      <c r="D39" s="39" t="s">
        <v>6061</v>
      </c>
      <c r="E39" s="360" t="str">
        <f>VLOOKUP(A39,[2]Planilha2!$A$11:$D$1421,4,0)</f>
        <v>Não Tributável</v>
      </c>
      <c r="F39" s="360" t="s">
        <v>15083</v>
      </c>
      <c r="G39" s="153">
        <v>208067.3</v>
      </c>
      <c r="H39" s="153">
        <f>IFERROR(VLOOKUP(A39,'Balancete acumulado 2018'!$B$10:$I$957,8,0),0)</f>
        <v>228025.49</v>
      </c>
      <c r="I39" s="360"/>
    </row>
    <row r="40" spans="1:9" ht="11.25">
      <c r="A40" s="35" t="s">
        <v>12434</v>
      </c>
      <c r="B40" s="34" t="s">
        <v>14514</v>
      </c>
      <c r="C40" s="35" t="s">
        <v>14515</v>
      </c>
      <c r="D40" s="39" t="s">
        <v>6061</v>
      </c>
      <c r="E40" s="360" t="str">
        <f>VLOOKUP(A40,[2]Planilha2!$A$11:$D$1421,4,0)</f>
        <v>Não Tributável</v>
      </c>
      <c r="G40" s="153">
        <v>19336.21</v>
      </c>
      <c r="H40" s="153">
        <f>IFERROR(VLOOKUP(A40,'Balancete acumulado 2018'!$B$10:$I$957,8,0),0)</f>
        <v>0</v>
      </c>
      <c r="I40" s="360"/>
    </row>
    <row r="41" spans="1:9" ht="11.25">
      <c r="A41" s="35" t="s">
        <v>12492</v>
      </c>
      <c r="B41" s="34" t="s">
        <v>14516</v>
      </c>
      <c r="C41" s="35" t="s">
        <v>14517</v>
      </c>
      <c r="D41" s="39" t="s">
        <v>6061</v>
      </c>
      <c r="E41" s="360" t="str">
        <f>VLOOKUP(A41,[2]Planilha2!$A$11:$D$1421,4,0)</f>
        <v>Não Tributável</v>
      </c>
      <c r="G41" s="153">
        <v>105</v>
      </c>
      <c r="H41" s="153">
        <f>IFERROR(VLOOKUP(A41,'Balancete acumulado 2018'!$B$10:$I$957,8,0),0)</f>
        <v>0</v>
      </c>
      <c r="I41" s="360"/>
    </row>
    <row r="42" spans="1:9" ht="11.25">
      <c r="A42" s="35" t="s">
        <v>4597</v>
      </c>
      <c r="B42" s="34" t="s">
        <v>4598</v>
      </c>
      <c r="C42" s="35" t="s">
        <v>4599</v>
      </c>
      <c r="D42" s="39" t="s">
        <v>6061</v>
      </c>
      <c r="E42" s="360" t="str">
        <f>VLOOKUP(A42,[2]Planilha2!$A$11:$D$1421,4,0)</f>
        <v>Não Tributável</v>
      </c>
      <c r="G42" s="153">
        <v>1393579.46</v>
      </c>
      <c r="H42" s="153">
        <f>IFERROR(VLOOKUP(A42,'Balancete acumulado 2018'!$B$10:$I$957,8,0),0)</f>
        <v>1673938.3</v>
      </c>
      <c r="I42" s="360"/>
    </row>
    <row r="43" spans="1:9" ht="11.25">
      <c r="A43" s="35" t="s">
        <v>4600</v>
      </c>
      <c r="B43" s="34" t="s">
        <v>4601</v>
      </c>
      <c r="C43" s="35" t="s">
        <v>4602</v>
      </c>
      <c r="D43" s="39" t="s">
        <v>6061</v>
      </c>
      <c r="E43" s="360" t="str">
        <f>VLOOKUP(A43,[2]Planilha2!$A$11:$D$1421,4,0)</f>
        <v>Tributável</v>
      </c>
      <c r="G43" s="153">
        <v>24793.57</v>
      </c>
      <c r="H43" s="153">
        <f>IFERROR(VLOOKUP(A43,'Balancete acumulado 2018'!$B$10:$I$957,8,0),0)</f>
        <v>20033.150000000001</v>
      </c>
      <c r="I43" s="360"/>
    </row>
    <row r="44" spans="1:9" ht="11.25">
      <c r="A44" s="35" t="s">
        <v>4603</v>
      </c>
      <c r="B44" s="34" t="s">
        <v>4604</v>
      </c>
      <c r="C44" s="35" t="s">
        <v>4605</v>
      </c>
      <c r="D44" s="39" t="s">
        <v>6061</v>
      </c>
      <c r="E44" s="360" t="str">
        <f>VLOOKUP(A44,[2]Planilha2!$A$11:$D$1421,4,0)</f>
        <v>Tributável</v>
      </c>
      <c r="G44" s="153">
        <v>31642.35</v>
      </c>
      <c r="H44" s="153">
        <f>IFERROR(VLOOKUP(A44,'Balancete acumulado 2018'!$B$10:$I$957,8,0),0)</f>
        <v>27134.45</v>
      </c>
      <c r="I44" s="360"/>
    </row>
    <row r="45" spans="1:9" ht="11.25">
      <c r="A45" s="35" t="s">
        <v>4606</v>
      </c>
      <c r="B45" s="34" t="s">
        <v>4607</v>
      </c>
      <c r="C45" s="35" t="s">
        <v>4608</v>
      </c>
      <c r="D45" s="39" t="s">
        <v>6061</v>
      </c>
      <c r="E45" s="360" t="str">
        <f>VLOOKUP(A45,[2]Planilha2!$A$11:$D$1421,4,0)</f>
        <v>Tributável</v>
      </c>
      <c r="G45" s="153">
        <v>19632.34</v>
      </c>
      <c r="H45" s="153">
        <f>IFERROR(VLOOKUP(A45,'Balancete acumulado 2018'!$B$10:$I$957,8,0),0)</f>
        <v>17547.84</v>
      </c>
      <c r="I45" s="360"/>
    </row>
    <row r="46" spans="1:9" ht="11.25">
      <c r="A46" s="35" t="s">
        <v>4609</v>
      </c>
      <c r="B46" s="34" t="s">
        <v>4610</v>
      </c>
      <c r="C46" s="35" t="s">
        <v>4611</v>
      </c>
      <c r="D46" s="39" t="s">
        <v>6061</v>
      </c>
      <c r="E46" s="360" t="str">
        <f>VLOOKUP(A46,[2]Planilha2!$A$11:$D$1421,4,0)</f>
        <v>Tributável</v>
      </c>
      <c r="G46" s="153">
        <v>6232.46</v>
      </c>
      <c r="H46" s="153">
        <f>IFERROR(VLOOKUP(A46,'Balancete acumulado 2018'!$B$10:$I$957,8,0),0)</f>
        <v>6821.14</v>
      </c>
      <c r="I46" s="360"/>
    </row>
    <row r="47" spans="1:9" ht="11.25">
      <c r="A47" s="35" t="s">
        <v>4612</v>
      </c>
      <c r="B47" s="34" t="s">
        <v>4613</v>
      </c>
      <c r="C47" s="35" t="s">
        <v>4614</v>
      </c>
      <c r="D47" s="39" t="s">
        <v>6061</v>
      </c>
      <c r="E47" s="360" t="str">
        <f>VLOOKUP(A47,[2]Planilha2!$A$11:$D$1421,4,0)</f>
        <v>Tributável</v>
      </c>
      <c r="G47" s="153">
        <v>34187.339999999997</v>
      </c>
      <c r="H47" s="153">
        <f>IFERROR(VLOOKUP(A47,'Balancete acumulado 2018'!$B$10:$I$957,8,0),0)</f>
        <v>24859.599999999999</v>
      </c>
      <c r="I47" s="360"/>
    </row>
    <row r="48" spans="1:9" ht="11.25">
      <c r="A48" s="35" t="s">
        <v>5990</v>
      </c>
      <c r="B48" s="34" t="s">
        <v>5991</v>
      </c>
      <c r="C48" s="35" t="s">
        <v>5992</v>
      </c>
      <c r="D48" s="39" t="s">
        <v>6061</v>
      </c>
      <c r="E48" s="360" t="str">
        <f>VLOOKUP(A48,[2]Planilha2!$A$11:$D$1421,4,0)</f>
        <v>Tributável</v>
      </c>
      <c r="G48" s="153">
        <v>19679.689999999999</v>
      </c>
      <c r="H48" s="153">
        <f>IFERROR(VLOOKUP(A48,'Balancete acumulado 2018'!$B$10:$I$957,8,0),0)</f>
        <v>0</v>
      </c>
      <c r="I48" s="360"/>
    </row>
    <row r="49" spans="1:9" ht="11.25">
      <c r="A49" s="35" t="s">
        <v>5993</v>
      </c>
      <c r="B49" s="34" t="s">
        <v>5994</v>
      </c>
      <c r="C49" s="35" t="s">
        <v>5995</v>
      </c>
      <c r="D49" s="39" t="s">
        <v>6061</v>
      </c>
      <c r="E49" s="360" t="str">
        <f>VLOOKUP(A49,[2]Planilha2!$A$11:$D$1421,4,0)</f>
        <v>Tributável</v>
      </c>
      <c r="G49" s="153">
        <v>119</v>
      </c>
      <c r="H49" s="153">
        <f>IFERROR(VLOOKUP(A49,'Balancete acumulado 2018'!$B$10:$I$957,8,0),0)</f>
        <v>0</v>
      </c>
      <c r="I49" s="360"/>
    </row>
    <row r="50" spans="1:9" ht="11.25">
      <c r="A50" s="35" t="s">
        <v>4615</v>
      </c>
      <c r="B50" s="34" t="s">
        <v>4616</v>
      </c>
      <c r="C50" s="35" t="s">
        <v>4617</v>
      </c>
      <c r="D50" s="39" t="s">
        <v>6061</v>
      </c>
      <c r="E50" s="360" t="str">
        <f>VLOOKUP(A50,[2]Planilha2!$A$11:$D$1421,4,0)</f>
        <v>Tributável</v>
      </c>
      <c r="G50" s="153">
        <v>8861.39</v>
      </c>
      <c r="H50" s="153">
        <f>IFERROR(VLOOKUP(A50,'Balancete acumulado 2018'!$B$10:$I$957,8,0),0)</f>
        <v>9413.86</v>
      </c>
      <c r="I50" s="360"/>
    </row>
    <row r="51" spans="1:9" ht="11.25">
      <c r="A51" s="35" t="s">
        <v>4618</v>
      </c>
      <c r="B51" s="34" t="s">
        <v>4619</v>
      </c>
      <c r="C51" s="35" t="s">
        <v>4620</v>
      </c>
      <c r="D51" s="39" t="s">
        <v>6061</v>
      </c>
      <c r="E51" s="360" t="str">
        <f>VLOOKUP(A51,[2]Planilha2!$A$11:$D$1421,4,0)</f>
        <v>Tributável</v>
      </c>
      <c r="G51" s="153">
        <v>1807.43</v>
      </c>
      <c r="H51" s="153">
        <f>IFERROR(VLOOKUP(A51,'Balancete acumulado 2018'!$B$10:$I$957,8,0),0)</f>
        <v>6024.22</v>
      </c>
      <c r="I51" s="360"/>
    </row>
    <row r="52" spans="1:9" ht="11.25">
      <c r="A52" s="35" t="s">
        <v>4621</v>
      </c>
      <c r="B52" s="34" t="s">
        <v>4622</v>
      </c>
      <c r="C52" s="35" t="s">
        <v>4623</v>
      </c>
      <c r="D52" s="39" t="s">
        <v>6061</v>
      </c>
      <c r="E52" s="360" t="str">
        <f>VLOOKUP(A52,[2]Planilha2!$A$11:$D$1421,4,0)</f>
        <v>Tributável</v>
      </c>
      <c r="G52" s="153">
        <v>15831.8</v>
      </c>
      <c r="H52" s="153">
        <f>IFERROR(VLOOKUP(A52,'Balancete acumulado 2018'!$B$10:$I$957,8,0),0)</f>
        <v>14027.04</v>
      </c>
      <c r="I52" s="360"/>
    </row>
    <row r="53" spans="1:9" ht="11.25">
      <c r="A53" s="35" t="s">
        <v>4624</v>
      </c>
      <c r="B53" s="34" t="s">
        <v>4625</v>
      </c>
      <c r="C53" s="35" t="s">
        <v>4626</v>
      </c>
      <c r="D53" s="39" t="s">
        <v>6061</v>
      </c>
      <c r="E53" s="360" t="str">
        <f>VLOOKUP(A53,[2]Planilha2!$A$11:$D$1421,4,0)</f>
        <v>Tributável</v>
      </c>
      <c r="G53" s="153">
        <v>277057.53000000003</v>
      </c>
      <c r="H53" s="153">
        <f>IFERROR(VLOOKUP(A53,'Balancete acumulado 2018'!$B$10:$I$957,8,0),0)</f>
        <v>191583.02</v>
      </c>
      <c r="I53" s="360"/>
    </row>
    <row r="54" spans="1:9" ht="11.25">
      <c r="A54" s="35" t="s">
        <v>4627</v>
      </c>
      <c r="B54" s="34" t="s">
        <v>4628</v>
      </c>
      <c r="C54" s="35" t="s">
        <v>4629</v>
      </c>
      <c r="D54" s="39" t="s">
        <v>6061</v>
      </c>
      <c r="E54" s="360" t="str">
        <f>VLOOKUP(A54,[2]Planilha2!$A$11:$D$1421,4,0)</f>
        <v>Tributável</v>
      </c>
      <c r="G54" s="153">
        <v>2486.64</v>
      </c>
      <c r="H54" s="153">
        <f>IFERROR(VLOOKUP(A54,'Balancete acumulado 2018'!$B$10:$I$957,8,0),0)</f>
        <v>1601.47</v>
      </c>
      <c r="I54" s="360"/>
    </row>
    <row r="55" spans="1:9" ht="11.25">
      <c r="A55" s="35" t="s">
        <v>12534</v>
      </c>
      <c r="B55" s="34" t="s">
        <v>14518</v>
      </c>
      <c r="C55" s="35" t="s">
        <v>14519</v>
      </c>
      <c r="D55" s="39" t="s">
        <v>6061</v>
      </c>
      <c r="E55" s="360" t="str">
        <f>VLOOKUP(A55,[2]Planilha2!$A$11:$D$1421,4,0)</f>
        <v>Tributável</v>
      </c>
      <c r="G55" s="153">
        <v>19623.25</v>
      </c>
      <c r="H55" s="153">
        <f>IFERROR(VLOOKUP(A55,'Balancete acumulado 2018'!$B$10:$I$957,8,0),0)</f>
        <v>0</v>
      </c>
      <c r="I55" s="360"/>
    </row>
    <row r="56" spans="1:9" ht="11.25">
      <c r="A56" s="35" t="s">
        <v>12536</v>
      </c>
      <c r="B56" s="34" t="s">
        <v>14520</v>
      </c>
      <c r="C56" s="35" t="s">
        <v>14521</v>
      </c>
      <c r="D56" s="39" t="s">
        <v>6061</v>
      </c>
      <c r="E56" s="360" t="str">
        <f>VLOOKUP(A56,[2]Planilha2!$A$11:$D$1421,4,0)</f>
        <v>Tributável</v>
      </c>
      <c r="G56" s="153">
        <v>14154.59</v>
      </c>
      <c r="H56" s="153">
        <f>IFERROR(VLOOKUP(A56,'Balancete acumulado 2018'!$B$10:$I$957,8,0),0)</f>
        <v>0</v>
      </c>
      <c r="I56" s="360"/>
    </row>
    <row r="57" spans="1:9" ht="11.25">
      <c r="A57" s="35" t="s">
        <v>5927</v>
      </c>
      <c r="B57" s="34" t="s">
        <v>5928</v>
      </c>
      <c r="C57" s="35" t="s">
        <v>5929</v>
      </c>
      <c r="D57" s="39" t="s">
        <v>6061</v>
      </c>
      <c r="E57" s="360" t="str">
        <f>VLOOKUP(A57,[2]Planilha2!$A$11:$D$1421,4,0)</f>
        <v>Tributável</v>
      </c>
      <c r="G57" s="153">
        <v>3538.77</v>
      </c>
      <c r="H57" s="153">
        <f>IFERROR(VLOOKUP(A57,'Balancete acumulado 2018'!$B$10:$I$957,8,0),0)</f>
        <v>0</v>
      </c>
      <c r="I57" s="360"/>
    </row>
    <row r="58" spans="1:9" ht="11.25">
      <c r="A58" s="35" t="s">
        <v>4630</v>
      </c>
      <c r="B58" s="34" t="s">
        <v>4631</v>
      </c>
      <c r="C58" s="35" t="s">
        <v>4632</v>
      </c>
      <c r="D58" s="39" t="s">
        <v>6061</v>
      </c>
      <c r="E58" s="360" t="str">
        <f>VLOOKUP(A58,[2]Planilha2!$A$11:$D$1421,4,0)</f>
        <v>Tributável</v>
      </c>
      <c r="G58" s="153">
        <v>3905.47</v>
      </c>
      <c r="H58" s="153">
        <f>IFERROR(VLOOKUP(A58,'Balancete acumulado 2018'!$B$10:$I$957,8,0),0)</f>
        <v>343.9</v>
      </c>
      <c r="I58" s="360"/>
    </row>
    <row r="59" spans="1:9" ht="11.25">
      <c r="A59" s="35" t="s">
        <v>4633</v>
      </c>
      <c r="B59" s="34" t="s">
        <v>4634</v>
      </c>
      <c r="C59" s="35" t="s">
        <v>4635</v>
      </c>
      <c r="D59" s="39" t="s">
        <v>6061</v>
      </c>
      <c r="E59" s="360" t="str">
        <f>VLOOKUP(A59,[2]Planilha2!$A$11:$D$1421,4,0)</f>
        <v>Tributável</v>
      </c>
      <c r="G59" s="153">
        <v>26797.52</v>
      </c>
      <c r="H59" s="153">
        <f>IFERROR(VLOOKUP(A59,'Balancete acumulado 2018'!$B$10:$I$957,8,0),0)</f>
        <v>22167.45</v>
      </c>
      <c r="I59" s="360"/>
    </row>
    <row r="60" spans="1:9" ht="11.25">
      <c r="A60" s="35" t="s">
        <v>4636</v>
      </c>
      <c r="B60" s="34" t="s">
        <v>4637</v>
      </c>
      <c r="C60" s="35" t="s">
        <v>4638</v>
      </c>
      <c r="D60" s="39" t="s">
        <v>6061</v>
      </c>
      <c r="E60" s="360" t="str">
        <f>VLOOKUP(A60,[2]Planilha2!$A$11:$D$1421,4,0)</f>
        <v>Tributável</v>
      </c>
      <c r="G60" s="153">
        <v>3.91</v>
      </c>
      <c r="H60" s="153">
        <f>IFERROR(VLOOKUP(A60,'Balancete acumulado 2018'!$B$10:$I$957,8,0),0)</f>
        <v>4.95</v>
      </c>
      <c r="I60" s="360"/>
    </row>
    <row r="61" spans="1:9" ht="11.25">
      <c r="A61" s="35" t="s">
        <v>4639</v>
      </c>
      <c r="B61" s="34" t="s">
        <v>4640</v>
      </c>
      <c r="C61" s="35" t="s">
        <v>4641</v>
      </c>
      <c r="D61" s="39" t="s">
        <v>6061</v>
      </c>
      <c r="E61" s="360" t="str">
        <f>VLOOKUP(A61,[2]Planilha2!$A$11:$D$1421,4,0)</f>
        <v>Tributável</v>
      </c>
      <c r="G61" s="153">
        <v>40741.21</v>
      </c>
      <c r="H61" s="153">
        <f>IFERROR(VLOOKUP(A61,'Balancete acumulado 2018'!$B$10:$I$957,8,0),0)</f>
        <v>36449.94</v>
      </c>
      <c r="I61" s="360"/>
    </row>
    <row r="62" spans="1:9" ht="11.25">
      <c r="A62" s="35" t="s">
        <v>4642</v>
      </c>
      <c r="B62" s="34" t="s">
        <v>4643</v>
      </c>
      <c r="C62" s="35" t="s">
        <v>4644</v>
      </c>
      <c r="D62" s="39" t="s">
        <v>6061</v>
      </c>
      <c r="E62" s="360" t="str">
        <f>VLOOKUP(A62,[2]Planilha2!$A$11:$D$1421,4,0)</f>
        <v>Tributável</v>
      </c>
      <c r="G62" s="153">
        <v>6137.49</v>
      </c>
      <c r="H62" s="153">
        <f>IFERROR(VLOOKUP(A62,'Balancete acumulado 2018'!$B$10:$I$957,8,0),0)</f>
        <v>5426.47</v>
      </c>
      <c r="I62" s="360"/>
    </row>
    <row r="63" spans="1:9" ht="11.25">
      <c r="A63" s="35" t="s">
        <v>4645</v>
      </c>
      <c r="B63" s="34" t="s">
        <v>4646</v>
      </c>
      <c r="C63" s="35" t="s">
        <v>4647</v>
      </c>
      <c r="D63" s="39" t="s">
        <v>6061</v>
      </c>
      <c r="E63" s="360" t="str">
        <f>VLOOKUP(A63,[2]Planilha2!$A$11:$D$1421,4,0)</f>
        <v>Tributável</v>
      </c>
      <c r="G63" s="153">
        <v>1931.28</v>
      </c>
      <c r="H63" s="153">
        <f>IFERROR(VLOOKUP(A63,'Balancete acumulado 2018'!$B$10:$I$957,8,0),0)</f>
        <v>1626.42</v>
      </c>
      <c r="I63" s="360"/>
    </row>
    <row r="64" spans="1:9" ht="11.25">
      <c r="A64" s="35" t="s">
        <v>4648</v>
      </c>
      <c r="B64" s="34" t="s">
        <v>4649</v>
      </c>
      <c r="C64" s="35" t="s">
        <v>4650</v>
      </c>
      <c r="D64" s="39" t="s">
        <v>6061</v>
      </c>
      <c r="E64" s="360" t="str">
        <f>VLOOKUP(A64,[2]Planilha2!$A$11:$D$1421,4,0)</f>
        <v>Tributável</v>
      </c>
      <c r="G64" s="153">
        <v>5163.3</v>
      </c>
      <c r="H64" s="153">
        <f>IFERROR(VLOOKUP(A64,'Balancete acumulado 2018'!$B$10:$I$957,8,0),0)</f>
        <v>4100.97</v>
      </c>
      <c r="I64" s="360"/>
    </row>
    <row r="65" spans="1:9" ht="11.25">
      <c r="A65" s="35" t="s">
        <v>4651</v>
      </c>
      <c r="B65" s="34" t="s">
        <v>4652</v>
      </c>
      <c r="C65" s="39" t="s">
        <v>4653</v>
      </c>
      <c r="D65" s="39" t="s">
        <v>6061</v>
      </c>
      <c r="E65" s="360" t="str">
        <f>VLOOKUP(A65,[2]Planilha2!$A$11:$D$1421,4,0)</f>
        <v>Tributável</v>
      </c>
      <c r="G65" s="153">
        <v>739984.58</v>
      </c>
      <c r="H65" s="153">
        <f>IFERROR(VLOOKUP(A65,'Balancete acumulado 2018'!$B$10:$I$957,8,0),0)</f>
        <v>0</v>
      </c>
      <c r="I65" s="360"/>
    </row>
    <row r="66" spans="1:9" ht="11.25">
      <c r="A66" s="35" t="s">
        <v>4654</v>
      </c>
      <c r="B66" s="34" t="s">
        <v>4655</v>
      </c>
      <c r="C66" s="39" t="s">
        <v>4656</v>
      </c>
      <c r="D66" s="39" t="s">
        <v>6061</v>
      </c>
      <c r="E66" s="360" t="str">
        <f>VLOOKUP(A66,[2]Planilha2!$A$11:$D$1421,4,0)</f>
        <v>Tributável</v>
      </c>
      <c r="G66" s="153">
        <v>480144.93</v>
      </c>
      <c r="H66" s="153">
        <f>IFERROR(VLOOKUP(A66,'Balancete acumulado 2018'!$B$10:$I$957,8,0),0)</f>
        <v>413970.43</v>
      </c>
      <c r="I66" s="360"/>
    </row>
    <row r="67" spans="1:9" ht="11.25">
      <c r="A67" s="35" t="s">
        <v>4657</v>
      </c>
      <c r="B67" s="34" t="s">
        <v>4658</v>
      </c>
      <c r="C67" s="39" t="s">
        <v>4659</v>
      </c>
      <c r="D67" s="39" t="s">
        <v>6061</v>
      </c>
      <c r="E67" s="360" t="str">
        <f>VLOOKUP(A67,[2]Planilha2!$A$11:$D$1421,4,0)</f>
        <v>Tributável</v>
      </c>
      <c r="G67" s="153">
        <v>544656.84</v>
      </c>
      <c r="H67" s="153">
        <f>IFERROR(VLOOKUP(A67,'Balancete acumulado 2018'!$B$10:$I$957,8,0),0)</f>
        <v>409341.94</v>
      </c>
      <c r="I67" s="360"/>
    </row>
    <row r="68" spans="1:9" ht="11.25">
      <c r="A68" s="35" t="s">
        <v>4660</v>
      </c>
      <c r="B68" s="34" t="s">
        <v>4661</v>
      </c>
      <c r="C68" s="39" t="s">
        <v>4662</v>
      </c>
      <c r="D68" s="39" t="s">
        <v>6061</v>
      </c>
      <c r="E68" s="360" t="str">
        <f>VLOOKUP(A68,[2]Planilha2!$A$11:$D$1421,4,0)</f>
        <v>Tributável</v>
      </c>
      <c r="G68" s="153">
        <v>224909.57</v>
      </c>
      <c r="H68" s="153">
        <f>IFERROR(VLOOKUP(A68,'Balancete acumulado 2018'!$B$10:$I$957,8,0),0)</f>
        <v>188106.52</v>
      </c>
      <c r="I68" s="360"/>
    </row>
    <row r="69" spans="1:9" ht="11.25">
      <c r="A69" s="35" t="s">
        <v>4663</v>
      </c>
      <c r="B69" s="34" t="s">
        <v>4664</v>
      </c>
      <c r="C69" s="39" t="s">
        <v>4665</v>
      </c>
      <c r="D69" s="39" t="s">
        <v>6061</v>
      </c>
      <c r="E69" s="360" t="str">
        <f>VLOOKUP(A69,[2]Planilha2!$A$11:$D$1421,4,0)</f>
        <v>Tributável</v>
      </c>
      <c r="G69" s="153">
        <v>122586.2</v>
      </c>
      <c r="H69" s="153">
        <f>IFERROR(VLOOKUP(A69,'Balancete acumulado 2018'!$B$10:$I$957,8,0),0)</f>
        <v>85092.04</v>
      </c>
      <c r="I69" s="360"/>
    </row>
    <row r="70" spans="1:9" ht="11.25">
      <c r="A70" s="35" t="s">
        <v>4666</v>
      </c>
      <c r="B70" s="34" t="s">
        <v>4667</v>
      </c>
      <c r="C70" s="39" t="s">
        <v>4668</v>
      </c>
      <c r="D70" s="39" t="s">
        <v>6061</v>
      </c>
      <c r="E70" s="360" t="str">
        <f>VLOOKUP(A70,[2]Planilha2!$A$11:$D$1421,4,0)</f>
        <v>Tributável</v>
      </c>
      <c r="G70" s="153">
        <v>3901.86</v>
      </c>
      <c r="H70" s="153">
        <f>IFERROR(VLOOKUP(A70,'Balancete acumulado 2018'!$B$10:$I$957,8,0),0)</f>
        <v>0</v>
      </c>
      <c r="I70" s="360"/>
    </row>
    <row r="71" spans="1:9" ht="11.25">
      <c r="A71" s="35" t="s">
        <v>12602</v>
      </c>
      <c r="B71" s="34" t="s">
        <v>14484</v>
      </c>
      <c r="C71" s="39" t="s">
        <v>14485</v>
      </c>
      <c r="D71" s="39" t="s">
        <v>6061</v>
      </c>
      <c r="E71" s="360" t="str">
        <f>VLOOKUP(A71,[2]Planilha2!$A$11:$D$1421,4,0)</f>
        <v>Não Tributável</v>
      </c>
      <c r="G71" s="153">
        <v>4.47</v>
      </c>
      <c r="H71" s="153">
        <f>IFERROR(VLOOKUP(A71,'Balancete acumulado 2018'!$B$10:$I$957,8,0),0)</f>
        <v>0</v>
      </c>
      <c r="I71" s="360"/>
    </row>
    <row r="72" spans="1:9" ht="11.25">
      <c r="A72" s="35" t="s">
        <v>4669</v>
      </c>
      <c r="B72" s="34" t="s">
        <v>4670</v>
      </c>
      <c r="C72" s="39" t="s">
        <v>4671</v>
      </c>
      <c r="D72" s="39" t="s">
        <v>6061</v>
      </c>
      <c r="E72" s="360" t="str">
        <f>VLOOKUP(A72,[2]Planilha2!$A$11:$D$1421,4,0)</f>
        <v>Tributável</v>
      </c>
      <c r="G72" s="153">
        <v>27382.67</v>
      </c>
      <c r="H72" s="153">
        <f>IFERROR(VLOOKUP(A72,'Balancete acumulado 2018'!$B$10:$I$957,8,0),0)</f>
        <v>22207.25</v>
      </c>
      <c r="I72" s="360"/>
    </row>
  </sheetData>
  <autoFilter ref="A1:L1" xr:uid="{C7FD3884-B6E4-4679-B503-8E291CDD7243}"/>
  <conditionalFormatting sqref="A2:A72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7283C-4ABF-4039-807D-842D3037F900}">
  <dimension ref="A1:G17"/>
  <sheetViews>
    <sheetView workbookViewId="0">
      <selection activeCell="E64" sqref="E64"/>
    </sheetView>
  </sheetViews>
  <sheetFormatPr defaultColWidth="9.140625" defaultRowHeight="11.25"/>
  <cols>
    <col min="1" max="1" width="16.7109375" style="5" bestFit="1" customWidth="1"/>
    <col min="2" max="2" width="5.7109375" style="5" bestFit="1" customWidth="1"/>
    <col min="3" max="3" width="54.5703125" style="5" bestFit="1" customWidth="1"/>
    <col min="4" max="4" width="38.42578125" style="5" bestFit="1" customWidth="1"/>
    <col min="5" max="6" width="11.140625" style="5" bestFit="1" customWidth="1"/>
    <col min="7" max="16384" width="9.140625" style="5"/>
  </cols>
  <sheetData>
    <row r="1" spans="1:7">
      <c r="A1" s="5" t="s">
        <v>2956</v>
      </c>
      <c r="B1" s="5" t="s">
        <v>2957</v>
      </c>
      <c r="C1" s="5" t="s">
        <v>2958</v>
      </c>
      <c r="D1" s="5" t="s">
        <v>6074</v>
      </c>
      <c r="E1" s="5">
        <v>2019</v>
      </c>
      <c r="F1" s="5">
        <v>2018</v>
      </c>
    </row>
    <row r="2" spans="1:7">
      <c r="A2" s="5" t="s">
        <v>4687</v>
      </c>
      <c r="B2" s="5" t="s">
        <v>4688</v>
      </c>
      <c r="C2" s="5" t="s">
        <v>3337</v>
      </c>
      <c r="D2" s="5" t="s">
        <v>6066</v>
      </c>
      <c r="E2" s="28">
        <f>VLOOKUP(A2,'LEAD 2019'!$B:$U,20,0)</f>
        <v>172547.6</v>
      </c>
      <c r="F2" s="153">
        <f>IFERROR(VLOOKUP(A2,'Balancete acumulado 2018'!$B$10:$I$957,8,0),0)</f>
        <v>94290.69</v>
      </c>
    </row>
    <row r="3" spans="1:7">
      <c r="A3" s="5" t="s">
        <v>4691</v>
      </c>
      <c r="B3" s="5" t="s">
        <v>4692</v>
      </c>
      <c r="C3" s="5" t="s">
        <v>4693</v>
      </c>
      <c r="D3" s="5" t="s">
        <v>6065</v>
      </c>
      <c r="E3" s="28">
        <f>VLOOKUP(A3,'LEAD 2019'!$B:$U,20,0)</f>
        <v>8559517.3100000005</v>
      </c>
      <c r="F3" s="153">
        <f>IFERROR(VLOOKUP(A3,'Balancete acumulado 2018'!$B$10:$I$957,8,0),0)</f>
        <v>8076994.9100000001</v>
      </c>
      <c r="G3" s="267">
        <f>F3/1000</f>
        <v>8076.9949100000003</v>
      </c>
    </row>
    <row r="4" spans="1:7">
      <c r="A4" s="5" t="s">
        <v>4731</v>
      </c>
      <c r="B4" s="5" t="s">
        <v>4732</v>
      </c>
      <c r="C4" s="5" t="s">
        <v>4733</v>
      </c>
      <c r="D4" s="5" t="s">
        <v>6066</v>
      </c>
      <c r="E4" s="28">
        <f>VLOOKUP(A4,'LEAD 2019'!$B:$U,20,0)</f>
        <v>165684.98000000001</v>
      </c>
      <c r="F4" s="153">
        <f>IFERROR(VLOOKUP(A4,'Balancete acumulado 2018'!$B$10:$I$957,8,0),0)</f>
        <v>31758.09</v>
      </c>
    </row>
    <row r="5" spans="1:7">
      <c r="A5" s="5" t="s">
        <v>4734</v>
      </c>
      <c r="B5" s="5" t="s">
        <v>4735</v>
      </c>
      <c r="C5" s="5" t="s">
        <v>4736</v>
      </c>
      <c r="D5" s="5" t="s">
        <v>6066</v>
      </c>
      <c r="E5" s="28">
        <f>VLOOKUP(A5,'LEAD 2019'!$B:$U,20,0)</f>
        <v>110830.36</v>
      </c>
      <c r="F5" s="153">
        <f>IFERROR(VLOOKUP(A5,'Balancete acumulado 2018'!$B$10:$I$957,8,0),0)</f>
        <v>100</v>
      </c>
    </row>
    <row r="6" spans="1:7">
      <c r="A6" s="5" t="s">
        <v>4739</v>
      </c>
      <c r="B6" s="5" t="s">
        <v>4740</v>
      </c>
      <c r="C6" s="5" t="s">
        <v>4741</v>
      </c>
      <c r="D6" s="5" t="s">
        <v>6066</v>
      </c>
      <c r="E6" s="28">
        <f>VLOOKUP(A6,'LEAD 2019'!$B:$U,20,0)</f>
        <v>21822.44</v>
      </c>
      <c r="F6" s="153">
        <f>IFERROR(VLOOKUP(A6,'Balancete acumulado 2018'!$B$10:$I$957,8,0),0)</f>
        <v>18607.37</v>
      </c>
    </row>
    <row r="7" spans="1:7">
      <c r="A7" s="5" t="s">
        <v>4742</v>
      </c>
      <c r="B7" s="5" t="s">
        <v>4743</v>
      </c>
      <c r="C7" s="5" t="s">
        <v>4744</v>
      </c>
      <c r="D7" s="5" t="s">
        <v>6066</v>
      </c>
      <c r="E7" s="28">
        <f>VLOOKUP(A7,'LEAD 2019'!$B:$U,20,0)</f>
        <v>42666.66</v>
      </c>
      <c r="F7" s="153">
        <f>IFERROR(VLOOKUP(A7,'Balancete acumulado 2018'!$B$10:$I$957,8,0),0)</f>
        <v>46906.22</v>
      </c>
    </row>
    <row r="8" spans="1:7">
      <c r="A8" s="5" t="s">
        <v>4745</v>
      </c>
      <c r="B8" s="5" t="s">
        <v>4746</v>
      </c>
      <c r="C8" s="5" t="s">
        <v>4747</v>
      </c>
      <c r="D8" s="5" t="s">
        <v>6066</v>
      </c>
      <c r="E8" s="28">
        <f>VLOOKUP(A8,'LEAD 2019'!$B:$U,20,0)</f>
        <v>6979.41</v>
      </c>
      <c r="F8" s="153">
        <f>IFERROR(VLOOKUP(A8,'Balancete acumulado 2018'!$B$10:$I$957,8,0),0)</f>
        <v>12448.69</v>
      </c>
    </row>
    <row r="9" spans="1:7">
      <c r="A9" s="5" t="s">
        <v>12911</v>
      </c>
      <c r="B9" s="5" t="s">
        <v>14522</v>
      </c>
      <c r="C9" s="5" t="s">
        <v>14523</v>
      </c>
      <c r="D9" s="5" t="s">
        <v>6066</v>
      </c>
      <c r="E9" s="28">
        <f>VLOOKUP(A9,'LEAD 2019'!$B:$U,20,0)</f>
        <v>48285.74</v>
      </c>
      <c r="F9" s="153">
        <f>IFERROR(VLOOKUP(A9,'Balancete acumulado 2018'!$B$10:$I$957,8,0),0)</f>
        <v>0</v>
      </c>
    </row>
    <row r="10" spans="1:7">
      <c r="A10" s="5" t="s">
        <v>12912</v>
      </c>
      <c r="B10" s="5" t="s">
        <v>14524</v>
      </c>
      <c r="C10" s="5" t="s">
        <v>14525</v>
      </c>
      <c r="D10" s="5" t="s">
        <v>6066</v>
      </c>
      <c r="E10" s="28">
        <f>VLOOKUP(A10,'LEAD 2019'!$B:$U,20,0)</f>
        <v>7342.98</v>
      </c>
      <c r="F10" s="153">
        <f>IFERROR(VLOOKUP(A10,'Balancete acumulado 2018'!$B$10:$I$957,8,0),0)</f>
        <v>0</v>
      </c>
    </row>
    <row r="11" spans="1:7">
      <c r="A11" s="5" t="s">
        <v>4748</v>
      </c>
      <c r="B11" s="5" t="s">
        <v>4749</v>
      </c>
      <c r="C11" s="5" t="s">
        <v>4750</v>
      </c>
      <c r="D11" s="5" t="s">
        <v>6066</v>
      </c>
      <c r="E11" s="28">
        <f>VLOOKUP(A11,'LEAD 2019'!$B:$U,20,0)</f>
        <v>16035.34</v>
      </c>
      <c r="F11" s="153">
        <f>IFERROR(VLOOKUP(A11,'Balancete acumulado 2018'!$B$10:$I$957,8,0),0)</f>
        <v>15287.18</v>
      </c>
    </row>
    <row r="12" spans="1:7">
      <c r="A12" s="5" t="s">
        <v>5930</v>
      </c>
      <c r="B12" s="5" t="s">
        <v>5931</v>
      </c>
      <c r="C12" s="5" t="s">
        <v>5932</v>
      </c>
      <c r="D12" s="5" t="s">
        <v>6066</v>
      </c>
      <c r="E12" s="28">
        <f>VLOOKUP(A12,'LEAD 2019'!$B:$U,20,0)</f>
        <v>733.12</v>
      </c>
      <c r="F12" s="153">
        <f>IFERROR(VLOOKUP(A12,'Balancete acumulado 2018'!$B$10:$I$957,8,0),0)</f>
        <v>0</v>
      </c>
    </row>
    <row r="13" spans="1:7">
      <c r="A13" s="5" t="s">
        <v>4751</v>
      </c>
      <c r="B13" s="5" t="s">
        <v>4752</v>
      </c>
      <c r="C13" s="5" t="s">
        <v>4753</v>
      </c>
      <c r="D13" s="5" t="s">
        <v>6066</v>
      </c>
      <c r="E13" s="28">
        <f>VLOOKUP(A13,'LEAD 2019'!$B:$U,20,0)</f>
        <v>269824.14</v>
      </c>
      <c r="F13" s="153">
        <f>IFERROR(VLOOKUP(A13,'Balancete acumulado 2018'!$B$10:$I$957,8,0),0)</f>
        <v>354760.74</v>
      </c>
    </row>
    <row r="14" spans="1:7">
      <c r="A14" s="5" t="s">
        <v>5865</v>
      </c>
      <c r="B14" s="5" t="s">
        <v>5866</v>
      </c>
      <c r="C14" s="5" t="s">
        <v>5867</v>
      </c>
      <c r="D14" s="5" t="s">
        <v>6066</v>
      </c>
      <c r="E14" s="28">
        <f>VLOOKUP(A14,'LEAD 2019'!$B:$U,20,0)</f>
        <v>157715.53</v>
      </c>
      <c r="F14" s="153">
        <f>IFERROR(VLOOKUP(A14,'Balancete acumulado 2018'!$B$10:$I$957,8,0),0)</f>
        <v>201355.08</v>
      </c>
    </row>
    <row r="15" spans="1:7">
      <c r="A15" s="5" t="s">
        <v>5816</v>
      </c>
      <c r="B15" s="5" t="s">
        <v>5817</v>
      </c>
      <c r="C15" s="5" t="s">
        <v>3247</v>
      </c>
      <c r="D15" s="5" t="s">
        <v>6066</v>
      </c>
      <c r="E15" s="28">
        <v>0</v>
      </c>
      <c r="F15" s="153">
        <f>IFERROR(VLOOKUP(A15,'Balancete acumulado 2018'!$B$10:$I$957,8,0),0)</f>
        <v>70000</v>
      </c>
    </row>
    <row r="16" spans="1:7">
      <c r="E16" s="5">
        <f>SUM(E1:E15)</f>
        <v>9582004.6099999994</v>
      </c>
      <c r="F16" s="5">
        <f>SUM(F1:F15)</f>
        <v>8924526.9700000007</v>
      </c>
    </row>
    <row r="17" spans="5:6">
      <c r="E17" s="5">
        <f>ROUND(E16/1000,0)</f>
        <v>9582</v>
      </c>
      <c r="F17" s="5">
        <f>ROUND(F16/1000,0)</f>
        <v>8925</v>
      </c>
    </row>
  </sheetData>
  <conditionalFormatting sqref="A2:A14">
    <cfRule type="duplicateValues" dxfId="0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2A187-8599-485B-AD8E-D597F279E265}">
  <dimension ref="A1:J957"/>
  <sheetViews>
    <sheetView topLeftCell="A654" workbookViewId="0">
      <selection activeCell="E64" sqref="E64"/>
    </sheetView>
  </sheetViews>
  <sheetFormatPr defaultRowHeight="15"/>
  <cols>
    <col min="1" max="1" width="3.85546875" customWidth="1"/>
    <col min="2" max="2" width="15.28515625" customWidth="1"/>
    <col min="3" max="3" width="15" customWidth="1"/>
    <col min="4" max="4" width="63.85546875" customWidth="1"/>
    <col min="5" max="5" width="19.140625" customWidth="1"/>
    <col min="6" max="6" width="1" customWidth="1"/>
    <col min="7" max="8" width="20.140625" customWidth="1"/>
    <col min="9" max="9" width="19.140625" customWidth="1"/>
    <col min="10" max="10" width="1" customWidth="1"/>
    <col min="257" max="257" width="3.85546875" customWidth="1"/>
    <col min="258" max="258" width="15.28515625" customWidth="1"/>
    <col min="259" max="259" width="15" customWidth="1"/>
    <col min="260" max="260" width="63.85546875" customWidth="1"/>
    <col min="261" max="261" width="19.140625" customWidth="1"/>
    <col min="262" max="262" width="1" customWidth="1"/>
    <col min="263" max="264" width="20.140625" customWidth="1"/>
    <col min="265" max="265" width="19.140625" customWidth="1"/>
    <col min="266" max="266" width="1" customWidth="1"/>
    <col min="513" max="513" width="3.85546875" customWidth="1"/>
    <col min="514" max="514" width="15.28515625" customWidth="1"/>
    <col min="515" max="515" width="15" customWidth="1"/>
    <col min="516" max="516" width="63.85546875" customWidth="1"/>
    <col min="517" max="517" width="19.140625" customWidth="1"/>
    <col min="518" max="518" width="1" customWidth="1"/>
    <col min="519" max="520" width="20.140625" customWidth="1"/>
    <col min="521" max="521" width="19.140625" customWidth="1"/>
    <col min="522" max="522" width="1" customWidth="1"/>
    <col min="769" max="769" width="3.85546875" customWidth="1"/>
    <col min="770" max="770" width="15.28515625" customWidth="1"/>
    <col min="771" max="771" width="15" customWidth="1"/>
    <col min="772" max="772" width="63.85546875" customWidth="1"/>
    <col min="773" max="773" width="19.140625" customWidth="1"/>
    <col min="774" max="774" width="1" customWidth="1"/>
    <col min="775" max="776" width="20.140625" customWidth="1"/>
    <col min="777" max="777" width="19.140625" customWidth="1"/>
    <col min="778" max="778" width="1" customWidth="1"/>
    <col min="1025" max="1025" width="3.85546875" customWidth="1"/>
    <col min="1026" max="1026" width="15.28515625" customWidth="1"/>
    <col min="1027" max="1027" width="15" customWidth="1"/>
    <col min="1028" max="1028" width="63.85546875" customWidth="1"/>
    <col min="1029" max="1029" width="19.140625" customWidth="1"/>
    <col min="1030" max="1030" width="1" customWidth="1"/>
    <col min="1031" max="1032" width="20.140625" customWidth="1"/>
    <col min="1033" max="1033" width="19.140625" customWidth="1"/>
    <col min="1034" max="1034" width="1" customWidth="1"/>
    <col min="1281" max="1281" width="3.85546875" customWidth="1"/>
    <col min="1282" max="1282" width="15.28515625" customWidth="1"/>
    <col min="1283" max="1283" width="15" customWidth="1"/>
    <col min="1284" max="1284" width="63.85546875" customWidth="1"/>
    <col min="1285" max="1285" width="19.140625" customWidth="1"/>
    <col min="1286" max="1286" width="1" customWidth="1"/>
    <col min="1287" max="1288" width="20.140625" customWidth="1"/>
    <col min="1289" max="1289" width="19.140625" customWidth="1"/>
    <col min="1290" max="1290" width="1" customWidth="1"/>
    <col min="1537" max="1537" width="3.85546875" customWidth="1"/>
    <col min="1538" max="1538" width="15.28515625" customWidth="1"/>
    <col min="1539" max="1539" width="15" customWidth="1"/>
    <col min="1540" max="1540" width="63.85546875" customWidth="1"/>
    <col min="1541" max="1541" width="19.140625" customWidth="1"/>
    <col min="1542" max="1542" width="1" customWidth="1"/>
    <col min="1543" max="1544" width="20.140625" customWidth="1"/>
    <col min="1545" max="1545" width="19.140625" customWidth="1"/>
    <col min="1546" max="1546" width="1" customWidth="1"/>
    <col min="1793" max="1793" width="3.85546875" customWidth="1"/>
    <col min="1794" max="1794" width="15.28515625" customWidth="1"/>
    <col min="1795" max="1795" width="15" customWidth="1"/>
    <col min="1796" max="1796" width="63.85546875" customWidth="1"/>
    <col min="1797" max="1797" width="19.140625" customWidth="1"/>
    <col min="1798" max="1798" width="1" customWidth="1"/>
    <col min="1799" max="1800" width="20.140625" customWidth="1"/>
    <col min="1801" max="1801" width="19.140625" customWidth="1"/>
    <col min="1802" max="1802" width="1" customWidth="1"/>
    <col min="2049" max="2049" width="3.85546875" customWidth="1"/>
    <col min="2050" max="2050" width="15.28515625" customWidth="1"/>
    <col min="2051" max="2051" width="15" customWidth="1"/>
    <col min="2052" max="2052" width="63.85546875" customWidth="1"/>
    <col min="2053" max="2053" width="19.140625" customWidth="1"/>
    <col min="2054" max="2054" width="1" customWidth="1"/>
    <col min="2055" max="2056" width="20.140625" customWidth="1"/>
    <col min="2057" max="2057" width="19.140625" customWidth="1"/>
    <col min="2058" max="2058" width="1" customWidth="1"/>
    <col min="2305" max="2305" width="3.85546875" customWidth="1"/>
    <col min="2306" max="2306" width="15.28515625" customWidth="1"/>
    <col min="2307" max="2307" width="15" customWidth="1"/>
    <col min="2308" max="2308" width="63.85546875" customWidth="1"/>
    <col min="2309" max="2309" width="19.140625" customWidth="1"/>
    <col min="2310" max="2310" width="1" customWidth="1"/>
    <col min="2311" max="2312" width="20.140625" customWidth="1"/>
    <col min="2313" max="2313" width="19.140625" customWidth="1"/>
    <col min="2314" max="2314" width="1" customWidth="1"/>
    <col min="2561" max="2561" width="3.85546875" customWidth="1"/>
    <col min="2562" max="2562" width="15.28515625" customWidth="1"/>
    <col min="2563" max="2563" width="15" customWidth="1"/>
    <col min="2564" max="2564" width="63.85546875" customWidth="1"/>
    <col min="2565" max="2565" width="19.140625" customWidth="1"/>
    <col min="2566" max="2566" width="1" customWidth="1"/>
    <col min="2567" max="2568" width="20.140625" customWidth="1"/>
    <col min="2569" max="2569" width="19.140625" customWidth="1"/>
    <col min="2570" max="2570" width="1" customWidth="1"/>
    <col min="2817" max="2817" width="3.85546875" customWidth="1"/>
    <col min="2818" max="2818" width="15.28515625" customWidth="1"/>
    <col min="2819" max="2819" width="15" customWidth="1"/>
    <col min="2820" max="2820" width="63.85546875" customWidth="1"/>
    <col min="2821" max="2821" width="19.140625" customWidth="1"/>
    <col min="2822" max="2822" width="1" customWidth="1"/>
    <col min="2823" max="2824" width="20.140625" customWidth="1"/>
    <col min="2825" max="2825" width="19.140625" customWidth="1"/>
    <col min="2826" max="2826" width="1" customWidth="1"/>
    <col min="3073" max="3073" width="3.85546875" customWidth="1"/>
    <col min="3074" max="3074" width="15.28515625" customWidth="1"/>
    <col min="3075" max="3075" width="15" customWidth="1"/>
    <col min="3076" max="3076" width="63.85546875" customWidth="1"/>
    <col min="3077" max="3077" width="19.140625" customWidth="1"/>
    <col min="3078" max="3078" width="1" customWidth="1"/>
    <col min="3079" max="3080" width="20.140625" customWidth="1"/>
    <col min="3081" max="3081" width="19.140625" customWidth="1"/>
    <col min="3082" max="3082" width="1" customWidth="1"/>
    <col min="3329" max="3329" width="3.85546875" customWidth="1"/>
    <col min="3330" max="3330" width="15.28515625" customWidth="1"/>
    <col min="3331" max="3331" width="15" customWidth="1"/>
    <col min="3332" max="3332" width="63.85546875" customWidth="1"/>
    <col min="3333" max="3333" width="19.140625" customWidth="1"/>
    <col min="3334" max="3334" width="1" customWidth="1"/>
    <col min="3335" max="3336" width="20.140625" customWidth="1"/>
    <col min="3337" max="3337" width="19.140625" customWidth="1"/>
    <col min="3338" max="3338" width="1" customWidth="1"/>
    <col min="3585" max="3585" width="3.85546875" customWidth="1"/>
    <col min="3586" max="3586" width="15.28515625" customWidth="1"/>
    <col min="3587" max="3587" width="15" customWidth="1"/>
    <col min="3588" max="3588" width="63.85546875" customWidth="1"/>
    <col min="3589" max="3589" width="19.140625" customWidth="1"/>
    <col min="3590" max="3590" width="1" customWidth="1"/>
    <col min="3591" max="3592" width="20.140625" customWidth="1"/>
    <col min="3593" max="3593" width="19.140625" customWidth="1"/>
    <col min="3594" max="3594" width="1" customWidth="1"/>
    <col min="3841" max="3841" width="3.85546875" customWidth="1"/>
    <col min="3842" max="3842" width="15.28515625" customWidth="1"/>
    <col min="3843" max="3843" width="15" customWidth="1"/>
    <col min="3844" max="3844" width="63.85546875" customWidth="1"/>
    <col min="3845" max="3845" width="19.140625" customWidth="1"/>
    <col min="3846" max="3846" width="1" customWidth="1"/>
    <col min="3847" max="3848" width="20.140625" customWidth="1"/>
    <col min="3849" max="3849" width="19.140625" customWidth="1"/>
    <col min="3850" max="3850" width="1" customWidth="1"/>
    <col min="4097" max="4097" width="3.85546875" customWidth="1"/>
    <col min="4098" max="4098" width="15.28515625" customWidth="1"/>
    <col min="4099" max="4099" width="15" customWidth="1"/>
    <col min="4100" max="4100" width="63.85546875" customWidth="1"/>
    <col min="4101" max="4101" width="19.140625" customWidth="1"/>
    <col min="4102" max="4102" width="1" customWidth="1"/>
    <col min="4103" max="4104" width="20.140625" customWidth="1"/>
    <col min="4105" max="4105" width="19.140625" customWidth="1"/>
    <col min="4106" max="4106" width="1" customWidth="1"/>
    <col min="4353" max="4353" width="3.85546875" customWidth="1"/>
    <col min="4354" max="4354" width="15.28515625" customWidth="1"/>
    <col min="4355" max="4355" width="15" customWidth="1"/>
    <col min="4356" max="4356" width="63.85546875" customWidth="1"/>
    <col min="4357" max="4357" width="19.140625" customWidth="1"/>
    <col min="4358" max="4358" width="1" customWidth="1"/>
    <col min="4359" max="4360" width="20.140625" customWidth="1"/>
    <col min="4361" max="4361" width="19.140625" customWidth="1"/>
    <col min="4362" max="4362" width="1" customWidth="1"/>
    <col min="4609" max="4609" width="3.85546875" customWidth="1"/>
    <col min="4610" max="4610" width="15.28515625" customWidth="1"/>
    <col min="4611" max="4611" width="15" customWidth="1"/>
    <col min="4612" max="4612" width="63.85546875" customWidth="1"/>
    <col min="4613" max="4613" width="19.140625" customWidth="1"/>
    <col min="4614" max="4614" width="1" customWidth="1"/>
    <col min="4615" max="4616" width="20.140625" customWidth="1"/>
    <col min="4617" max="4617" width="19.140625" customWidth="1"/>
    <col min="4618" max="4618" width="1" customWidth="1"/>
    <col min="4865" max="4865" width="3.85546875" customWidth="1"/>
    <col min="4866" max="4866" width="15.28515625" customWidth="1"/>
    <col min="4867" max="4867" width="15" customWidth="1"/>
    <col min="4868" max="4868" width="63.85546875" customWidth="1"/>
    <col min="4869" max="4869" width="19.140625" customWidth="1"/>
    <col min="4870" max="4870" width="1" customWidth="1"/>
    <col min="4871" max="4872" width="20.140625" customWidth="1"/>
    <col min="4873" max="4873" width="19.140625" customWidth="1"/>
    <col min="4874" max="4874" width="1" customWidth="1"/>
    <col min="5121" max="5121" width="3.85546875" customWidth="1"/>
    <col min="5122" max="5122" width="15.28515625" customWidth="1"/>
    <col min="5123" max="5123" width="15" customWidth="1"/>
    <col min="5124" max="5124" width="63.85546875" customWidth="1"/>
    <col min="5125" max="5125" width="19.140625" customWidth="1"/>
    <col min="5126" max="5126" width="1" customWidth="1"/>
    <col min="5127" max="5128" width="20.140625" customWidth="1"/>
    <col min="5129" max="5129" width="19.140625" customWidth="1"/>
    <col min="5130" max="5130" width="1" customWidth="1"/>
    <col min="5377" max="5377" width="3.85546875" customWidth="1"/>
    <col min="5378" max="5378" width="15.28515625" customWidth="1"/>
    <col min="5379" max="5379" width="15" customWidth="1"/>
    <col min="5380" max="5380" width="63.85546875" customWidth="1"/>
    <col min="5381" max="5381" width="19.140625" customWidth="1"/>
    <col min="5382" max="5382" width="1" customWidth="1"/>
    <col min="5383" max="5384" width="20.140625" customWidth="1"/>
    <col min="5385" max="5385" width="19.140625" customWidth="1"/>
    <col min="5386" max="5386" width="1" customWidth="1"/>
    <col min="5633" max="5633" width="3.85546875" customWidth="1"/>
    <col min="5634" max="5634" width="15.28515625" customWidth="1"/>
    <col min="5635" max="5635" width="15" customWidth="1"/>
    <col min="5636" max="5636" width="63.85546875" customWidth="1"/>
    <col min="5637" max="5637" width="19.140625" customWidth="1"/>
    <col min="5638" max="5638" width="1" customWidth="1"/>
    <col min="5639" max="5640" width="20.140625" customWidth="1"/>
    <col min="5641" max="5641" width="19.140625" customWidth="1"/>
    <col min="5642" max="5642" width="1" customWidth="1"/>
    <col min="5889" max="5889" width="3.85546875" customWidth="1"/>
    <col min="5890" max="5890" width="15.28515625" customWidth="1"/>
    <col min="5891" max="5891" width="15" customWidth="1"/>
    <col min="5892" max="5892" width="63.85546875" customWidth="1"/>
    <col min="5893" max="5893" width="19.140625" customWidth="1"/>
    <col min="5894" max="5894" width="1" customWidth="1"/>
    <col min="5895" max="5896" width="20.140625" customWidth="1"/>
    <col min="5897" max="5897" width="19.140625" customWidth="1"/>
    <col min="5898" max="5898" width="1" customWidth="1"/>
    <col min="6145" max="6145" width="3.85546875" customWidth="1"/>
    <col min="6146" max="6146" width="15.28515625" customWidth="1"/>
    <col min="6147" max="6147" width="15" customWidth="1"/>
    <col min="6148" max="6148" width="63.85546875" customWidth="1"/>
    <col min="6149" max="6149" width="19.140625" customWidth="1"/>
    <col min="6150" max="6150" width="1" customWidth="1"/>
    <col min="6151" max="6152" width="20.140625" customWidth="1"/>
    <col min="6153" max="6153" width="19.140625" customWidth="1"/>
    <col min="6154" max="6154" width="1" customWidth="1"/>
    <col min="6401" max="6401" width="3.85546875" customWidth="1"/>
    <col min="6402" max="6402" width="15.28515625" customWidth="1"/>
    <col min="6403" max="6403" width="15" customWidth="1"/>
    <col min="6404" max="6404" width="63.85546875" customWidth="1"/>
    <col min="6405" max="6405" width="19.140625" customWidth="1"/>
    <col min="6406" max="6406" width="1" customWidth="1"/>
    <col min="6407" max="6408" width="20.140625" customWidth="1"/>
    <col min="6409" max="6409" width="19.140625" customWidth="1"/>
    <col min="6410" max="6410" width="1" customWidth="1"/>
    <col min="6657" max="6657" width="3.85546875" customWidth="1"/>
    <col min="6658" max="6658" width="15.28515625" customWidth="1"/>
    <col min="6659" max="6659" width="15" customWidth="1"/>
    <col min="6660" max="6660" width="63.85546875" customWidth="1"/>
    <col min="6661" max="6661" width="19.140625" customWidth="1"/>
    <col min="6662" max="6662" width="1" customWidth="1"/>
    <col min="6663" max="6664" width="20.140625" customWidth="1"/>
    <col min="6665" max="6665" width="19.140625" customWidth="1"/>
    <col min="6666" max="6666" width="1" customWidth="1"/>
    <col min="6913" max="6913" width="3.85546875" customWidth="1"/>
    <col min="6914" max="6914" width="15.28515625" customWidth="1"/>
    <col min="6915" max="6915" width="15" customWidth="1"/>
    <col min="6916" max="6916" width="63.85546875" customWidth="1"/>
    <col min="6917" max="6917" width="19.140625" customWidth="1"/>
    <col min="6918" max="6918" width="1" customWidth="1"/>
    <col min="6919" max="6920" width="20.140625" customWidth="1"/>
    <col min="6921" max="6921" width="19.140625" customWidth="1"/>
    <col min="6922" max="6922" width="1" customWidth="1"/>
    <col min="7169" max="7169" width="3.85546875" customWidth="1"/>
    <col min="7170" max="7170" width="15.28515625" customWidth="1"/>
    <col min="7171" max="7171" width="15" customWidth="1"/>
    <col min="7172" max="7172" width="63.85546875" customWidth="1"/>
    <col min="7173" max="7173" width="19.140625" customWidth="1"/>
    <col min="7174" max="7174" width="1" customWidth="1"/>
    <col min="7175" max="7176" width="20.140625" customWidth="1"/>
    <col min="7177" max="7177" width="19.140625" customWidth="1"/>
    <col min="7178" max="7178" width="1" customWidth="1"/>
    <col min="7425" max="7425" width="3.85546875" customWidth="1"/>
    <col min="7426" max="7426" width="15.28515625" customWidth="1"/>
    <col min="7427" max="7427" width="15" customWidth="1"/>
    <col min="7428" max="7428" width="63.85546875" customWidth="1"/>
    <col min="7429" max="7429" width="19.140625" customWidth="1"/>
    <col min="7430" max="7430" width="1" customWidth="1"/>
    <col min="7431" max="7432" width="20.140625" customWidth="1"/>
    <col min="7433" max="7433" width="19.140625" customWidth="1"/>
    <col min="7434" max="7434" width="1" customWidth="1"/>
    <col min="7681" max="7681" width="3.85546875" customWidth="1"/>
    <col min="7682" max="7682" width="15.28515625" customWidth="1"/>
    <col min="7683" max="7683" width="15" customWidth="1"/>
    <col min="7684" max="7684" width="63.85546875" customWidth="1"/>
    <col min="7685" max="7685" width="19.140625" customWidth="1"/>
    <col min="7686" max="7686" width="1" customWidth="1"/>
    <col min="7687" max="7688" width="20.140625" customWidth="1"/>
    <col min="7689" max="7689" width="19.140625" customWidth="1"/>
    <col min="7690" max="7690" width="1" customWidth="1"/>
    <col min="7937" max="7937" width="3.85546875" customWidth="1"/>
    <col min="7938" max="7938" width="15.28515625" customWidth="1"/>
    <col min="7939" max="7939" width="15" customWidth="1"/>
    <col min="7940" max="7940" width="63.85546875" customWidth="1"/>
    <col min="7941" max="7941" width="19.140625" customWidth="1"/>
    <col min="7942" max="7942" width="1" customWidth="1"/>
    <col min="7943" max="7944" width="20.140625" customWidth="1"/>
    <col min="7945" max="7945" width="19.140625" customWidth="1"/>
    <col min="7946" max="7946" width="1" customWidth="1"/>
    <col min="8193" max="8193" width="3.85546875" customWidth="1"/>
    <col min="8194" max="8194" width="15.28515625" customWidth="1"/>
    <col min="8195" max="8195" width="15" customWidth="1"/>
    <col min="8196" max="8196" width="63.85546875" customWidth="1"/>
    <col min="8197" max="8197" width="19.140625" customWidth="1"/>
    <col min="8198" max="8198" width="1" customWidth="1"/>
    <col min="8199" max="8200" width="20.140625" customWidth="1"/>
    <col min="8201" max="8201" width="19.140625" customWidth="1"/>
    <col min="8202" max="8202" width="1" customWidth="1"/>
    <col min="8449" max="8449" width="3.85546875" customWidth="1"/>
    <col min="8450" max="8450" width="15.28515625" customWidth="1"/>
    <col min="8451" max="8451" width="15" customWidth="1"/>
    <col min="8452" max="8452" width="63.85546875" customWidth="1"/>
    <col min="8453" max="8453" width="19.140625" customWidth="1"/>
    <col min="8454" max="8454" width="1" customWidth="1"/>
    <col min="8455" max="8456" width="20.140625" customWidth="1"/>
    <col min="8457" max="8457" width="19.140625" customWidth="1"/>
    <col min="8458" max="8458" width="1" customWidth="1"/>
    <col min="8705" max="8705" width="3.85546875" customWidth="1"/>
    <col min="8706" max="8706" width="15.28515625" customWidth="1"/>
    <col min="8707" max="8707" width="15" customWidth="1"/>
    <col min="8708" max="8708" width="63.85546875" customWidth="1"/>
    <col min="8709" max="8709" width="19.140625" customWidth="1"/>
    <col min="8710" max="8710" width="1" customWidth="1"/>
    <col min="8711" max="8712" width="20.140625" customWidth="1"/>
    <col min="8713" max="8713" width="19.140625" customWidth="1"/>
    <col min="8714" max="8714" width="1" customWidth="1"/>
    <col min="8961" max="8961" width="3.85546875" customWidth="1"/>
    <col min="8962" max="8962" width="15.28515625" customWidth="1"/>
    <col min="8963" max="8963" width="15" customWidth="1"/>
    <col min="8964" max="8964" width="63.85546875" customWidth="1"/>
    <col min="8965" max="8965" width="19.140625" customWidth="1"/>
    <col min="8966" max="8966" width="1" customWidth="1"/>
    <col min="8967" max="8968" width="20.140625" customWidth="1"/>
    <col min="8969" max="8969" width="19.140625" customWidth="1"/>
    <col min="8970" max="8970" width="1" customWidth="1"/>
    <col min="9217" max="9217" width="3.85546875" customWidth="1"/>
    <col min="9218" max="9218" width="15.28515625" customWidth="1"/>
    <col min="9219" max="9219" width="15" customWidth="1"/>
    <col min="9220" max="9220" width="63.85546875" customWidth="1"/>
    <col min="9221" max="9221" width="19.140625" customWidth="1"/>
    <col min="9222" max="9222" width="1" customWidth="1"/>
    <col min="9223" max="9224" width="20.140625" customWidth="1"/>
    <col min="9225" max="9225" width="19.140625" customWidth="1"/>
    <col min="9226" max="9226" width="1" customWidth="1"/>
    <col min="9473" max="9473" width="3.85546875" customWidth="1"/>
    <col min="9474" max="9474" width="15.28515625" customWidth="1"/>
    <col min="9475" max="9475" width="15" customWidth="1"/>
    <col min="9476" max="9476" width="63.85546875" customWidth="1"/>
    <col min="9477" max="9477" width="19.140625" customWidth="1"/>
    <col min="9478" max="9478" width="1" customWidth="1"/>
    <col min="9479" max="9480" width="20.140625" customWidth="1"/>
    <col min="9481" max="9481" width="19.140625" customWidth="1"/>
    <col min="9482" max="9482" width="1" customWidth="1"/>
    <col min="9729" max="9729" width="3.85546875" customWidth="1"/>
    <col min="9730" max="9730" width="15.28515625" customWidth="1"/>
    <col min="9731" max="9731" width="15" customWidth="1"/>
    <col min="9732" max="9732" width="63.85546875" customWidth="1"/>
    <col min="9733" max="9733" width="19.140625" customWidth="1"/>
    <col min="9734" max="9734" width="1" customWidth="1"/>
    <col min="9735" max="9736" width="20.140625" customWidth="1"/>
    <col min="9737" max="9737" width="19.140625" customWidth="1"/>
    <col min="9738" max="9738" width="1" customWidth="1"/>
    <col min="9985" max="9985" width="3.85546875" customWidth="1"/>
    <col min="9986" max="9986" width="15.28515625" customWidth="1"/>
    <col min="9987" max="9987" width="15" customWidth="1"/>
    <col min="9988" max="9988" width="63.85546875" customWidth="1"/>
    <col min="9989" max="9989" width="19.140625" customWidth="1"/>
    <col min="9990" max="9990" width="1" customWidth="1"/>
    <col min="9991" max="9992" width="20.140625" customWidth="1"/>
    <col min="9993" max="9993" width="19.140625" customWidth="1"/>
    <col min="9994" max="9994" width="1" customWidth="1"/>
    <col min="10241" max="10241" width="3.85546875" customWidth="1"/>
    <col min="10242" max="10242" width="15.28515625" customWidth="1"/>
    <col min="10243" max="10243" width="15" customWidth="1"/>
    <col min="10244" max="10244" width="63.85546875" customWidth="1"/>
    <col min="10245" max="10245" width="19.140625" customWidth="1"/>
    <col min="10246" max="10246" width="1" customWidth="1"/>
    <col min="10247" max="10248" width="20.140625" customWidth="1"/>
    <col min="10249" max="10249" width="19.140625" customWidth="1"/>
    <col min="10250" max="10250" width="1" customWidth="1"/>
    <col min="10497" max="10497" width="3.85546875" customWidth="1"/>
    <col min="10498" max="10498" width="15.28515625" customWidth="1"/>
    <col min="10499" max="10499" width="15" customWidth="1"/>
    <col min="10500" max="10500" width="63.85546875" customWidth="1"/>
    <col min="10501" max="10501" width="19.140625" customWidth="1"/>
    <col min="10502" max="10502" width="1" customWidth="1"/>
    <col min="10503" max="10504" width="20.140625" customWidth="1"/>
    <col min="10505" max="10505" width="19.140625" customWidth="1"/>
    <col min="10506" max="10506" width="1" customWidth="1"/>
    <col min="10753" max="10753" width="3.85546875" customWidth="1"/>
    <col min="10754" max="10754" width="15.28515625" customWidth="1"/>
    <col min="10755" max="10755" width="15" customWidth="1"/>
    <col min="10756" max="10756" width="63.85546875" customWidth="1"/>
    <col min="10757" max="10757" width="19.140625" customWidth="1"/>
    <col min="10758" max="10758" width="1" customWidth="1"/>
    <col min="10759" max="10760" width="20.140625" customWidth="1"/>
    <col min="10761" max="10761" width="19.140625" customWidth="1"/>
    <col min="10762" max="10762" width="1" customWidth="1"/>
    <col min="11009" max="11009" width="3.85546875" customWidth="1"/>
    <col min="11010" max="11010" width="15.28515625" customWidth="1"/>
    <col min="11011" max="11011" width="15" customWidth="1"/>
    <col min="11012" max="11012" width="63.85546875" customWidth="1"/>
    <col min="11013" max="11013" width="19.140625" customWidth="1"/>
    <col min="11014" max="11014" width="1" customWidth="1"/>
    <col min="11015" max="11016" width="20.140625" customWidth="1"/>
    <col min="11017" max="11017" width="19.140625" customWidth="1"/>
    <col min="11018" max="11018" width="1" customWidth="1"/>
    <col min="11265" max="11265" width="3.85546875" customWidth="1"/>
    <col min="11266" max="11266" width="15.28515625" customWidth="1"/>
    <col min="11267" max="11267" width="15" customWidth="1"/>
    <col min="11268" max="11268" width="63.85546875" customWidth="1"/>
    <col min="11269" max="11269" width="19.140625" customWidth="1"/>
    <col min="11270" max="11270" width="1" customWidth="1"/>
    <col min="11271" max="11272" width="20.140625" customWidth="1"/>
    <col min="11273" max="11273" width="19.140625" customWidth="1"/>
    <col min="11274" max="11274" width="1" customWidth="1"/>
    <col min="11521" max="11521" width="3.85546875" customWidth="1"/>
    <col min="11522" max="11522" width="15.28515625" customWidth="1"/>
    <col min="11523" max="11523" width="15" customWidth="1"/>
    <col min="11524" max="11524" width="63.85546875" customWidth="1"/>
    <col min="11525" max="11525" width="19.140625" customWidth="1"/>
    <col min="11526" max="11526" width="1" customWidth="1"/>
    <col min="11527" max="11528" width="20.140625" customWidth="1"/>
    <col min="11529" max="11529" width="19.140625" customWidth="1"/>
    <col min="11530" max="11530" width="1" customWidth="1"/>
    <col min="11777" max="11777" width="3.85546875" customWidth="1"/>
    <col min="11778" max="11778" width="15.28515625" customWidth="1"/>
    <col min="11779" max="11779" width="15" customWidth="1"/>
    <col min="11780" max="11780" width="63.85546875" customWidth="1"/>
    <col min="11781" max="11781" width="19.140625" customWidth="1"/>
    <col min="11782" max="11782" width="1" customWidth="1"/>
    <col min="11783" max="11784" width="20.140625" customWidth="1"/>
    <col min="11785" max="11785" width="19.140625" customWidth="1"/>
    <col min="11786" max="11786" width="1" customWidth="1"/>
    <col min="12033" max="12033" width="3.85546875" customWidth="1"/>
    <col min="12034" max="12034" width="15.28515625" customWidth="1"/>
    <col min="12035" max="12035" width="15" customWidth="1"/>
    <col min="12036" max="12036" width="63.85546875" customWidth="1"/>
    <col min="12037" max="12037" width="19.140625" customWidth="1"/>
    <col min="12038" max="12038" width="1" customWidth="1"/>
    <col min="12039" max="12040" width="20.140625" customWidth="1"/>
    <col min="12041" max="12041" width="19.140625" customWidth="1"/>
    <col min="12042" max="12042" width="1" customWidth="1"/>
    <col min="12289" max="12289" width="3.85546875" customWidth="1"/>
    <col min="12290" max="12290" width="15.28515625" customWidth="1"/>
    <col min="12291" max="12291" width="15" customWidth="1"/>
    <col min="12292" max="12292" width="63.85546875" customWidth="1"/>
    <col min="12293" max="12293" width="19.140625" customWidth="1"/>
    <col min="12294" max="12294" width="1" customWidth="1"/>
    <col min="12295" max="12296" width="20.140625" customWidth="1"/>
    <col min="12297" max="12297" width="19.140625" customWidth="1"/>
    <col min="12298" max="12298" width="1" customWidth="1"/>
    <col min="12545" max="12545" width="3.85546875" customWidth="1"/>
    <col min="12546" max="12546" width="15.28515625" customWidth="1"/>
    <col min="12547" max="12547" width="15" customWidth="1"/>
    <col min="12548" max="12548" width="63.85546875" customWidth="1"/>
    <col min="12549" max="12549" width="19.140625" customWidth="1"/>
    <col min="12550" max="12550" width="1" customWidth="1"/>
    <col min="12551" max="12552" width="20.140625" customWidth="1"/>
    <col min="12553" max="12553" width="19.140625" customWidth="1"/>
    <col min="12554" max="12554" width="1" customWidth="1"/>
    <col min="12801" max="12801" width="3.85546875" customWidth="1"/>
    <col min="12802" max="12802" width="15.28515625" customWidth="1"/>
    <col min="12803" max="12803" width="15" customWidth="1"/>
    <col min="12804" max="12804" width="63.85546875" customWidth="1"/>
    <col min="12805" max="12805" width="19.140625" customWidth="1"/>
    <col min="12806" max="12806" width="1" customWidth="1"/>
    <col min="12807" max="12808" width="20.140625" customWidth="1"/>
    <col min="12809" max="12809" width="19.140625" customWidth="1"/>
    <col min="12810" max="12810" width="1" customWidth="1"/>
    <col min="13057" max="13057" width="3.85546875" customWidth="1"/>
    <col min="13058" max="13058" width="15.28515625" customWidth="1"/>
    <col min="13059" max="13059" width="15" customWidth="1"/>
    <col min="13060" max="13060" width="63.85546875" customWidth="1"/>
    <col min="13061" max="13061" width="19.140625" customWidth="1"/>
    <col min="13062" max="13062" width="1" customWidth="1"/>
    <col min="13063" max="13064" width="20.140625" customWidth="1"/>
    <col min="13065" max="13065" width="19.140625" customWidth="1"/>
    <col min="13066" max="13066" width="1" customWidth="1"/>
    <col min="13313" max="13313" width="3.85546875" customWidth="1"/>
    <col min="13314" max="13314" width="15.28515625" customWidth="1"/>
    <col min="13315" max="13315" width="15" customWidth="1"/>
    <col min="13316" max="13316" width="63.85546875" customWidth="1"/>
    <col min="13317" max="13317" width="19.140625" customWidth="1"/>
    <col min="13318" max="13318" width="1" customWidth="1"/>
    <col min="13319" max="13320" width="20.140625" customWidth="1"/>
    <col min="13321" max="13321" width="19.140625" customWidth="1"/>
    <col min="13322" max="13322" width="1" customWidth="1"/>
    <col min="13569" max="13569" width="3.85546875" customWidth="1"/>
    <col min="13570" max="13570" width="15.28515625" customWidth="1"/>
    <col min="13571" max="13571" width="15" customWidth="1"/>
    <col min="13572" max="13572" width="63.85546875" customWidth="1"/>
    <col min="13573" max="13573" width="19.140625" customWidth="1"/>
    <col min="13574" max="13574" width="1" customWidth="1"/>
    <col min="13575" max="13576" width="20.140625" customWidth="1"/>
    <col min="13577" max="13577" width="19.140625" customWidth="1"/>
    <col min="13578" max="13578" width="1" customWidth="1"/>
    <col min="13825" max="13825" width="3.85546875" customWidth="1"/>
    <col min="13826" max="13826" width="15.28515625" customWidth="1"/>
    <col min="13827" max="13827" width="15" customWidth="1"/>
    <col min="13828" max="13828" width="63.85546875" customWidth="1"/>
    <col min="13829" max="13829" width="19.140625" customWidth="1"/>
    <col min="13830" max="13830" width="1" customWidth="1"/>
    <col min="13831" max="13832" width="20.140625" customWidth="1"/>
    <col min="13833" max="13833" width="19.140625" customWidth="1"/>
    <col min="13834" max="13834" width="1" customWidth="1"/>
    <col min="14081" max="14081" width="3.85546875" customWidth="1"/>
    <col min="14082" max="14082" width="15.28515625" customWidth="1"/>
    <col min="14083" max="14083" width="15" customWidth="1"/>
    <col min="14084" max="14084" width="63.85546875" customWidth="1"/>
    <col min="14085" max="14085" width="19.140625" customWidth="1"/>
    <col min="14086" max="14086" width="1" customWidth="1"/>
    <col min="14087" max="14088" width="20.140625" customWidth="1"/>
    <col min="14089" max="14089" width="19.140625" customWidth="1"/>
    <col min="14090" max="14090" width="1" customWidth="1"/>
    <col min="14337" max="14337" width="3.85546875" customWidth="1"/>
    <col min="14338" max="14338" width="15.28515625" customWidth="1"/>
    <col min="14339" max="14339" width="15" customWidth="1"/>
    <col min="14340" max="14340" width="63.85546875" customWidth="1"/>
    <col min="14341" max="14341" width="19.140625" customWidth="1"/>
    <col min="14342" max="14342" width="1" customWidth="1"/>
    <col min="14343" max="14344" width="20.140625" customWidth="1"/>
    <col min="14345" max="14345" width="19.140625" customWidth="1"/>
    <col min="14346" max="14346" width="1" customWidth="1"/>
    <col min="14593" max="14593" width="3.85546875" customWidth="1"/>
    <col min="14594" max="14594" width="15.28515625" customWidth="1"/>
    <col min="14595" max="14595" width="15" customWidth="1"/>
    <col min="14596" max="14596" width="63.85546875" customWidth="1"/>
    <col min="14597" max="14597" width="19.140625" customWidth="1"/>
    <col min="14598" max="14598" width="1" customWidth="1"/>
    <col min="14599" max="14600" width="20.140625" customWidth="1"/>
    <col min="14601" max="14601" width="19.140625" customWidth="1"/>
    <col min="14602" max="14602" width="1" customWidth="1"/>
    <col min="14849" max="14849" width="3.85546875" customWidth="1"/>
    <col min="14850" max="14850" width="15.28515625" customWidth="1"/>
    <col min="14851" max="14851" width="15" customWidth="1"/>
    <col min="14852" max="14852" width="63.85546875" customWidth="1"/>
    <col min="14853" max="14853" width="19.140625" customWidth="1"/>
    <col min="14854" max="14854" width="1" customWidth="1"/>
    <col min="14855" max="14856" width="20.140625" customWidth="1"/>
    <col min="14857" max="14857" width="19.140625" customWidth="1"/>
    <col min="14858" max="14858" width="1" customWidth="1"/>
    <col min="15105" max="15105" width="3.85546875" customWidth="1"/>
    <col min="15106" max="15106" width="15.28515625" customWidth="1"/>
    <col min="15107" max="15107" width="15" customWidth="1"/>
    <col min="15108" max="15108" width="63.85546875" customWidth="1"/>
    <col min="15109" max="15109" width="19.140625" customWidth="1"/>
    <col min="15110" max="15110" width="1" customWidth="1"/>
    <col min="15111" max="15112" width="20.140625" customWidth="1"/>
    <col min="15113" max="15113" width="19.140625" customWidth="1"/>
    <col min="15114" max="15114" width="1" customWidth="1"/>
    <col min="15361" max="15361" width="3.85546875" customWidth="1"/>
    <col min="15362" max="15362" width="15.28515625" customWidth="1"/>
    <col min="15363" max="15363" width="15" customWidth="1"/>
    <col min="15364" max="15364" width="63.85546875" customWidth="1"/>
    <col min="15365" max="15365" width="19.140625" customWidth="1"/>
    <col min="15366" max="15366" width="1" customWidth="1"/>
    <col min="15367" max="15368" width="20.140625" customWidth="1"/>
    <col min="15369" max="15369" width="19.140625" customWidth="1"/>
    <col min="15370" max="15370" width="1" customWidth="1"/>
    <col min="15617" max="15617" width="3.85546875" customWidth="1"/>
    <col min="15618" max="15618" width="15.28515625" customWidth="1"/>
    <col min="15619" max="15619" width="15" customWidth="1"/>
    <col min="15620" max="15620" width="63.85546875" customWidth="1"/>
    <col min="15621" max="15621" width="19.140625" customWidth="1"/>
    <col min="15622" max="15622" width="1" customWidth="1"/>
    <col min="15623" max="15624" width="20.140625" customWidth="1"/>
    <col min="15625" max="15625" width="19.140625" customWidth="1"/>
    <col min="15626" max="15626" width="1" customWidth="1"/>
    <col min="15873" max="15873" width="3.85546875" customWidth="1"/>
    <col min="15874" max="15874" width="15.28515625" customWidth="1"/>
    <col min="15875" max="15875" width="15" customWidth="1"/>
    <col min="15876" max="15876" width="63.85546875" customWidth="1"/>
    <col min="15877" max="15877" width="19.140625" customWidth="1"/>
    <col min="15878" max="15878" width="1" customWidth="1"/>
    <col min="15879" max="15880" width="20.140625" customWidth="1"/>
    <col min="15881" max="15881" width="19.140625" customWidth="1"/>
    <col min="15882" max="15882" width="1" customWidth="1"/>
    <col min="16129" max="16129" width="3.85546875" customWidth="1"/>
    <col min="16130" max="16130" width="15.28515625" customWidth="1"/>
    <col min="16131" max="16131" width="15" customWidth="1"/>
    <col min="16132" max="16132" width="63.85546875" customWidth="1"/>
    <col min="16133" max="16133" width="19.140625" customWidth="1"/>
    <col min="16134" max="16134" width="1" customWidth="1"/>
    <col min="16135" max="16136" width="20.140625" customWidth="1"/>
    <col min="16137" max="16137" width="19.140625" customWidth="1"/>
    <col min="16138" max="16138" width="1" customWidth="1"/>
  </cols>
  <sheetData>
    <row r="1" spans="1:10" ht="15" customHeight="1">
      <c r="A1" s="475"/>
      <c r="B1" s="475"/>
      <c r="C1" s="475"/>
      <c r="D1" s="476" t="s">
        <v>5884</v>
      </c>
      <c r="E1" s="476"/>
      <c r="F1" s="476"/>
      <c r="G1" s="476"/>
      <c r="H1" s="272"/>
      <c r="I1" s="270" t="s">
        <v>5885</v>
      </c>
      <c r="J1" s="272"/>
    </row>
    <row r="2" spans="1:10" ht="15" customHeight="1">
      <c r="A2" s="475"/>
      <c r="B2" s="475"/>
      <c r="C2" s="475"/>
      <c r="D2" s="477" t="s">
        <v>5886</v>
      </c>
      <c r="E2" s="477"/>
      <c r="F2" s="477"/>
      <c r="G2" s="477"/>
      <c r="H2" s="272"/>
      <c r="I2" s="273">
        <v>43861.81873363426</v>
      </c>
      <c r="J2" s="272"/>
    </row>
    <row r="3" spans="1:10" ht="15" customHeight="1">
      <c r="A3" s="479" t="s">
        <v>5887</v>
      </c>
      <c r="B3" s="479"/>
      <c r="C3" s="479"/>
      <c r="D3" s="479"/>
      <c r="E3" s="479"/>
      <c r="F3" s="479"/>
      <c r="G3" s="479"/>
      <c r="H3" s="272"/>
      <c r="I3" s="270" t="s">
        <v>5888</v>
      </c>
      <c r="J3" s="272"/>
    </row>
    <row r="4" spans="1:10" ht="15" customHeight="1">
      <c r="A4" s="272"/>
      <c r="B4" s="471" t="s">
        <v>1</v>
      </c>
      <c r="C4" s="471"/>
      <c r="D4" s="272"/>
      <c r="E4" s="272"/>
      <c r="F4" s="272"/>
      <c r="G4" s="272"/>
      <c r="H4" s="272"/>
      <c r="I4" s="274">
        <v>43861.81873363426</v>
      </c>
      <c r="J4" s="272"/>
    </row>
    <row r="5" spans="1:10" ht="12" customHeight="1">
      <c r="A5" s="471" t="s">
        <v>5889</v>
      </c>
      <c r="B5" s="471"/>
      <c r="C5" s="471"/>
      <c r="D5" s="269" t="s">
        <v>5890</v>
      </c>
      <c r="E5" s="270" t="s">
        <v>5891</v>
      </c>
      <c r="F5" s="272"/>
      <c r="G5" s="474" t="s">
        <v>15085</v>
      </c>
      <c r="H5" s="474"/>
      <c r="I5" s="474"/>
      <c r="J5" s="272"/>
    </row>
    <row r="6" spans="1:10" ht="12" customHeight="1">
      <c r="A6" s="471" t="s">
        <v>5893</v>
      </c>
      <c r="B6" s="471"/>
      <c r="C6" s="471"/>
      <c r="D6" s="269" t="s">
        <v>5887</v>
      </c>
      <c r="E6" s="270" t="s">
        <v>5894</v>
      </c>
      <c r="F6" s="272"/>
      <c r="G6" s="474" t="s">
        <v>5895</v>
      </c>
      <c r="H6" s="474"/>
      <c r="I6" s="474"/>
      <c r="J6" s="272"/>
    </row>
    <row r="7" spans="1:10" ht="12" customHeight="1">
      <c r="A7" s="471" t="s">
        <v>5896</v>
      </c>
      <c r="B7" s="471"/>
      <c r="C7" s="471"/>
      <c r="D7" s="269" t="s">
        <v>5897</v>
      </c>
      <c r="E7" s="270" t="s">
        <v>5898</v>
      </c>
      <c r="F7" s="272"/>
      <c r="G7" s="474" t="s">
        <v>14885</v>
      </c>
      <c r="H7" s="474"/>
      <c r="I7" s="474"/>
      <c r="J7" s="272"/>
    </row>
    <row r="8" spans="1:10" ht="20.100000000000001" customHeight="1">
      <c r="A8" s="471" t="s">
        <v>5900</v>
      </c>
      <c r="B8" s="471"/>
      <c r="C8" s="471"/>
      <c r="D8" s="271" t="s">
        <v>5901</v>
      </c>
      <c r="E8" s="272"/>
      <c r="F8" s="272"/>
      <c r="G8" s="272"/>
      <c r="H8" s="272"/>
      <c r="I8" s="272"/>
      <c r="J8" s="272"/>
    </row>
    <row r="9" spans="1:10" ht="20.100000000000001" customHeight="1">
      <c r="A9" s="275" t="s">
        <v>5902</v>
      </c>
      <c r="B9" s="33" t="s">
        <v>5903</v>
      </c>
      <c r="C9" s="275" t="s">
        <v>14498</v>
      </c>
      <c r="D9" s="33" t="s">
        <v>5905</v>
      </c>
      <c r="E9" s="224" t="s">
        <v>5906</v>
      </c>
      <c r="F9" s="225" t="s">
        <v>1</v>
      </c>
      <c r="G9" s="275" t="s">
        <v>5907</v>
      </c>
      <c r="H9" s="275" t="s">
        <v>5908</v>
      </c>
      <c r="I9" s="275" t="s">
        <v>5909</v>
      </c>
      <c r="J9" s="275" t="s">
        <v>1</v>
      </c>
    </row>
    <row r="10" spans="1:10" ht="15" customHeight="1">
      <c r="A10" s="34">
        <v>1</v>
      </c>
      <c r="B10" s="35" t="s">
        <v>2959</v>
      </c>
      <c r="C10" s="35" t="s">
        <v>1</v>
      </c>
      <c r="D10" s="35" t="s">
        <v>2960</v>
      </c>
      <c r="E10" s="36">
        <v>181056907.68000001</v>
      </c>
      <c r="F10" s="272"/>
      <c r="G10" s="36">
        <v>10335641299.91</v>
      </c>
      <c r="H10" s="36">
        <v>10299063198.83</v>
      </c>
      <c r="I10" s="36">
        <v>217635008.75999999</v>
      </c>
      <c r="J10" s="272"/>
    </row>
    <row r="11" spans="1:10" ht="15" customHeight="1">
      <c r="A11" s="34">
        <v>2</v>
      </c>
      <c r="B11" s="35" t="s">
        <v>2961</v>
      </c>
      <c r="C11" s="35" t="s">
        <v>1</v>
      </c>
      <c r="D11" s="35" t="s">
        <v>2962</v>
      </c>
      <c r="E11" s="36">
        <v>2424986.23</v>
      </c>
      <c r="F11" s="272"/>
      <c r="G11" s="36">
        <v>4753496548.2399998</v>
      </c>
      <c r="H11" s="36">
        <v>4752137292.6099997</v>
      </c>
      <c r="I11" s="36">
        <v>3784241.86</v>
      </c>
      <c r="J11" s="272"/>
    </row>
    <row r="12" spans="1:10" ht="15" customHeight="1">
      <c r="A12" s="34">
        <v>3</v>
      </c>
      <c r="B12" s="35" t="s">
        <v>2963</v>
      </c>
      <c r="C12" s="35" t="s">
        <v>1</v>
      </c>
      <c r="D12" s="35" t="s">
        <v>2964</v>
      </c>
      <c r="E12" s="36">
        <v>2424986.23</v>
      </c>
      <c r="F12" s="272"/>
      <c r="G12" s="36">
        <v>1973877380.8</v>
      </c>
      <c r="H12" s="36">
        <v>1972518125.1700001</v>
      </c>
      <c r="I12" s="36">
        <v>3784241.86</v>
      </c>
      <c r="J12" s="272"/>
    </row>
    <row r="13" spans="1:10" ht="15" customHeight="1">
      <c r="A13" s="34">
        <v>4</v>
      </c>
      <c r="B13" s="35" t="s">
        <v>2965</v>
      </c>
      <c r="C13" s="35" t="s">
        <v>1</v>
      </c>
      <c r="D13" s="35" t="s">
        <v>2966</v>
      </c>
      <c r="E13" s="36">
        <v>2424986.23</v>
      </c>
      <c r="F13" s="272"/>
      <c r="G13" s="36">
        <v>1973877380.8</v>
      </c>
      <c r="H13" s="36">
        <v>1972518125.1700001</v>
      </c>
      <c r="I13" s="36">
        <v>3784241.86</v>
      </c>
      <c r="J13" s="272"/>
    </row>
    <row r="14" spans="1:10" ht="15" customHeight="1">
      <c r="A14" s="34">
        <v>6</v>
      </c>
      <c r="B14" s="35" t="s">
        <v>2967</v>
      </c>
      <c r="C14" s="35" t="s">
        <v>2968</v>
      </c>
      <c r="D14" s="35" t="s">
        <v>2969</v>
      </c>
      <c r="E14" s="36">
        <v>2424986.23</v>
      </c>
      <c r="F14" s="272"/>
      <c r="G14" s="36">
        <v>1898142209.8</v>
      </c>
      <c r="H14" s="36">
        <v>1898260048.1700001</v>
      </c>
      <c r="I14" s="36">
        <v>2307147.86</v>
      </c>
      <c r="J14" s="272"/>
    </row>
    <row r="15" spans="1:10" ht="15" customHeight="1">
      <c r="A15" s="34">
        <v>6</v>
      </c>
      <c r="B15" s="35" t="s">
        <v>2970</v>
      </c>
      <c r="C15" s="35" t="s">
        <v>2971</v>
      </c>
      <c r="D15" s="35" t="s">
        <v>2972</v>
      </c>
      <c r="E15" s="36">
        <v>0</v>
      </c>
      <c r="F15" s="272"/>
      <c r="G15" s="36">
        <v>75735171</v>
      </c>
      <c r="H15" s="36">
        <v>74258077</v>
      </c>
      <c r="I15" s="36">
        <v>1477094</v>
      </c>
      <c r="J15" s="272"/>
    </row>
    <row r="16" spans="1:10" ht="15" customHeight="1">
      <c r="A16" s="34">
        <v>2</v>
      </c>
      <c r="B16" s="35" t="s">
        <v>2973</v>
      </c>
      <c r="C16" s="35" t="s">
        <v>1</v>
      </c>
      <c r="D16" s="35" t="s">
        <v>2974</v>
      </c>
      <c r="E16" s="36">
        <v>103711902.06</v>
      </c>
      <c r="F16" s="272"/>
      <c r="G16" s="36">
        <v>219732518</v>
      </c>
      <c r="H16" s="36">
        <v>182348661.93000001</v>
      </c>
      <c r="I16" s="36">
        <v>141095758.13</v>
      </c>
      <c r="J16" s="272"/>
    </row>
    <row r="17" spans="1:10" ht="15" customHeight="1">
      <c r="A17" s="34">
        <v>3</v>
      </c>
      <c r="B17" s="35" t="s">
        <v>2975</v>
      </c>
      <c r="C17" s="35" t="s">
        <v>1</v>
      </c>
      <c r="D17" s="35" t="s">
        <v>2976</v>
      </c>
      <c r="E17" s="36">
        <v>103711902.06</v>
      </c>
      <c r="F17" s="272"/>
      <c r="G17" s="36">
        <v>219732518</v>
      </c>
      <c r="H17" s="36">
        <v>182348661.93000001</v>
      </c>
      <c r="I17" s="36">
        <v>141095758.13</v>
      </c>
      <c r="J17" s="272"/>
    </row>
    <row r="18" spans="1:10" ht="15" customHeight="1">
      <c r="A18" s="34">
        <v>4</v>
      </c>
      <c r="B18" s="35" t="s">
        <v>2977</v>
      </c>
      <c r="C18" s="35" t="s">
        <v>1</v>
      </c>
      <c r="D18" s="35" t="s">
        <v>2978</v>
      </c>
      <c r="E18" s="36">
        <v>103711902.06</v>
      </c>
      <c r="F18" s="272"/>
      <c r="G18" s="36">
        <v>219732518</v>
      </c>
      <c r="H18" s="36">
        <v>182348661.93000001</v>
      </c>
      <c r="I18" s="36">
        <v>141095758.13</v>
      </c>
      <c r="J18" s="272"/>
    </row>
    <row r="19" spans="1:10" ht="15" customHeight="1">
      <c r="A19" s="34">
        <v>6</v>
      </c>
      <c r="B19" s="35" t="s">
        <v>2979</v>
      </c>
      <c r="C19" s="35" t="s">
        <v>2980</v>
      </c>
      <c r="D19" s="35" t="s">
        <v>2981</v>
      </c>
      <c r="E19" s="36">
        <v>103711902.06</v>
      </c>
      <c r="F19" s="272"/>
      <c r="G19" s="36">
        <v>219732518</v>
      </c>
      <c r="H19" s="36">
        <v>182348661.93000001</v>
      </c>
      <c r="I19" s="36">
        <v>141095758.13</v>
      </c>
      <c r="J19" s="272"/>
    </row>
    <row r="20" spans="1:10" ht="15" customHeight="1">
      <c r="A20" s="34">
        <v>2</v>
      </c>
      <c r="B20" s="35" t="s">
        <v>2982</v>
      </c>
      <c r="C20" s="35" t="s">
        <v>1</v>
      </c>
      <c r="D20" s="35" t="s">
        <v>2983</v>
      </c>
      <c r="E20" s="36">
        <v>66598628.270000003</v>
      </c>
      <c r="F20" s="272"/>
      <c r="G20" s="36">
        <v>410429177.43000001</v>
      </c>
      <c r="H20" s="36">
        <v>413740201.38</v>
      </c>
      <c r="I20" s="36">
        <v>63287604.32</v>
      </c>
      <c r="J20" s="272"/>
    </row>
    <row r="21" spans="1:10" ht="15" customHeight="1">
      <c r="A21" s="34">
        <v>3</v>
      </c>
      <c r="B21" s="35" t="s">
        <v>2984</v>
      </c>
      <c r="C21" s="35" t="s">
        <v>1</v>
      </c>
      <c r="D21" s="35" t="s">
        <v>2985</v>
      </c>
      <c r="E21" s="36">
        <v>64119454.119999997</v>
      </c>
      <c r="F21" s="272"/>
      <c r="G21" s="36">
        <v>262466236.83000001</v>
      </c>
      <c r="H21" s="36">
        <v>264914906.59999999</v>
      </c>
      <c r="I21" s="36">
        <v>61670784.350000001</v>
      </c>
      <c r="J21" s="272"/>
    </row>
    <row r="22" spans="1:10" ht="15" customHeight="1">
      <c r="A22" s="34">
        <v>4</v>
      </c>
      <c r="B22" s="35" t="s">
        <v>2986</v>
      </c>
      <c r="C22" s="35" t="s">
        <v>1</v>
      </c>
      <c r="D22" s="35" t="s">
        <v>2987</v>
      </c>
      <c r="E22" s="36">
        <v>445518.26</v>
      </c>
      <c r="F22" s="272"/>
      <c r="G22" s="36">
        <v>33940396.719999999</v>
      </c>
      <c r="H22" s="36">
        <v>34170890.130000003</v>
      </c>
      <c r="I22" s="36">
        <v>215024.85</v>
      </c>
      <c r="J22" s="272"/>
    </row>
    <row r="23" spans="1:10" ht="15" customHeight="1">
      <c r="A23" s="34">
        <v>6</v>
      </c>
      <c r="B23" s="35" t="s">
        <v>2988</v>
      </c>
      <c r="C23" s="35" t="s">
        <v>2989</v>
      </c>
      <c r="D23" s="35" t="s">
        <v>2990</v>
      </c>
      <c r="E23" s="36">
        <v>544135.38</v>
      </c>
      <c r="F23" s="272"/>
      <c r="G23" s="36">
        <v>33625342.170000002</v>
      </c>
      <c r="H23" s="36">
        <v>33936289.710000001</v>
      </c>
      <c r="I23" s="36">
        <v>233187.84</v>
      </c>
      <c r="J23" s="272"/>
    </row>
    <row r="24" spans="1:10" ht="15" customHeight="1">
      <c r="A24" s="34">
        <v>6</v>
      </c>
      <c r="B24" s="35" t="s">
        <v>2991</v>
      </c>
      <c r="C24" s="35" t="s">
        <v>2992</v>
      </c>
      <c r="D24" s="35" t="s">
        <v>2993</v>
      </c>
      <c r="E24" s="36">
        <v>-98617.12</v>
      </c>
      <c r="F24" s="272"/>
      <c r="G24" s="36">
        <v>315054.55</v>
      </c>
      <c r="H24" s="36">
        <v>234600.42</v>
      </c>
      <c r="I24" s="36">
        <v>-18162.990000000002</v>
      </c>
      <c r="J24" s="272"/>
    </row>
    <row r="25" spans="1:10" ht="15" customHeight="1">
      <c r="A25" s="34">
        <v>4</v>
      </c>
      <c r="B25" s="35" t="s">
        <v>2994</v>
      </c>
      <c r="C25" s="35" t="s">
        <v>1</v>
      </c>
      <c r="D25" s="35" t="s">
        <v>2995</v>
      </c>
      <c r="E25" s="36">
        <v>58175367.5</v>
      </c>
      <c r="F25" s="272"/>
      <c r="G25" s="36">
        <v>195790925.09999999</v>
      </c>
      <c r="H25" s="36">
        <v>196875960.09999999</v>
      </c>
      <c r="I25" s="36">
        <v>57090332.5</v>
      </c>
      <c r="J25" s="272"/>
    </row>
    <row r="26" spans="1:10" ht="15" customHeight="1">
      <c r="A26" s="34">
        <v>6</v>
      </c>
      <c r="B26" s="35" t="s">
        <v>5506</v>
      </c>
      <c r="C26" s="35" t="s">
        <v>5507</v>
      </c>
      <c r="D26" s="35" t="s">
        <v>5508</v>
      </c>
      <c r="E26" s="36">
        <v>69130812.5</v>
      </c>
      <c r="F26" s="272"/>
      <c r="G26" s="36">
        <v>53948587.439999998</v>
      </c>
      <c r="H26" s="36">
        <v>66732139.859999999</v>
      </c>
      <c r="I26" s="36">
        <v>56347260.079999998</v>
      </c>
      <c r="J26" s="272"/>
    </row>
    <row r="27" spans="1:10" ht="15" customHeight="1">
      <c r="A27" s="34">
        <v>6</v>
      </c>
      <c r="B27" s="35" t="s">
        <v>5509</v>
      </c>
      <c r="C27" s="35" t="s">
        <v>5510</v>
      </c>
      <c r="D27" s="35" t="s">
        <v>5511</v>
      </c>
      <c r="E27" s="36">
        <v>-14796336.369999999</v>
      </c>
      <c r="F27" s="272"/>
      <c r="G27" s="36">
        <v>14017574.41</v>
      </c>
      <c r="H27" s="36">
        <v>10206465.16</v>
      </c>
      <c r="I27" s="36">
        <v>-10985227.119999999</v>
      </c>
      <c r="J27" s="272"/>
    </row>
    <row r="28" spans="1:10" ht="15" customHeight="1">
      <c r="A28" s="34">
        <v>6</v>
      </c>
      <c r="B28" s="35" t="s">
        <v>5512</v>
      </c>
      <c r="C28" s="35" t="s">
        <v>5513</v>
      </c>
      <c r="D28" s="35" t="s">
        <v>3015</v>
      </c>
      <c r="E28" s="36">
        <v>1156400.1599999999</v>
      </c>
      <c r="F28" s="272"/>
      <c r="G28" s="36">
        <v>26871710.98</v>
      </c>
      <c r="H28" s="36">
        <v>26963829.359999999</v>
      </c>
      <c r="I28" s="36">
        <v>1064281.78</v>
      </c>
      <c r="J28" s="272"/>
    </row>
    <row r="29" spans="1:10" ht="15" customHeight="1">
      <c r="A29" s="34">
        <v>6</v>
      </c>
      <c r="B29" s="35" t="s">
        <v>5514</v>
      </c>
      <c r="C29" s="35" t="s">
        <v>5515</v>
      </c>
      <c r="D29" s="35" t="s">
        <v>5516</v>
      </c>
      <c r="E29" s="36">
        <v>0</v>
      </c>
      <c r="F29" s="272"/>
      <c r="G29" s="36">
        <v>7739.63</v>
      </c>
      <c r="H29" s="36">
        <v>11878.61</v>
      </c>
      <c r="I29" s="36">
        <v>-4138.9799999999996</v>
      </c>
      <c r="J29" s="272"/>
    </row>
    <row r="30" spans="1:10" ht="15" customHeight="1">
      <c r="A30" s="34">
        <v>6</v>
      </c>
      <c r="B30" s="35" t="s">
        <v>5517</v>
      </c>
      <c r="C30" s="35" t="s">
        <v>5518</v>
      </c>
      <c r="D30" s="35" t="s">
        <v>5519</v>
      </c>
      <c r="E30" s="36">
        <v>-268714.21000000002</v>
      </c>
      <c r="F30" s="272"/>
      <c r="G30" s="36">
        <v>1210940.55</v>
      </c>
      <c r="H30" s="36">
        <v>1398661.36</v>
      </c>
      <c r="I30" s="36">
        <v>-456435.02</v>
      </c>
      <c r="J30" s="272"/>
    </row>
    <row r="31" spans="1:10" ht="15" customHeight="1">
      <c r="A31" s="34">
        <v>6</v>
      </c>
      <c r="B31" s="35" t="s">
        <v>5520</v>
      </c>
      <c r="C31" s="35" t="s">
        <v>5521</v>
      </c>
      <c r="D31" s="35" t="s">
        <v>3036</v>
      </c>
      <c r="E31" s="36">
        <v>3333050.3</v>
      </c>
      <c r="F31" s="272"/>
      <c r="G31" s="36">
        <v>87826863.010000005</v>
      </c>
      <c r="H31" s="36">
        <v>88399870.989999995</v>
      </c>
      <c r="I31" s="36">
        <v>2760042.32</v>
      </c>
      <c r="J31" s="272"/>
    </row>
    <row r="32" spans="1:10" ht="15" customHeight="1">
      <c r="A32" s="34">
        <v>6</v>
      </c>
      <c r="B32" s="35" t="s">
        <v>5522</v>
      </c>
      <c r="C32" s="35" t="s">
        <v>5523</v>
      </c>
      <c r="D32" s="35" t="s">
        <v>5524</v>
      </c>
      <c r="E32" s="36">
        <v>0</v>
      </c>
      <c r="F32" s="272"/>
      <c r="G32" s="36">
        <v>21812.21</v>
      </c>
      <c r="H32" s="36">
        <v>33022.61</v>
      </c>
      <c r="I32" s="36">
        <v>-11210.4</v>
      </c>
      <c r="J32" s="272"/>
    </row>
    <row r="33" spans="1:10" ht="15" customHeight="1">
      <c r="A33" s="34">
        <v>6</v>
      </c>
      <c r="B33" s="35" t="s">
        <v>5525</v>
      </c>
      <c r="C33" s="35" t="s">
        <v>5526</v>
      </c>
      <c r="D33" s="35" t="s">
        <v>5527</v>
      </c>
      <c r="E33" s="36">
        <v>-391597.14</v>
      </c>
      <c r="F33" s="272"/>
      <c r="G33" s="36">
        <v>1320594.77</v>
      </c>
      <c r="H33" s="36">
        <v>1386299.38</v>
      </c>
      <c r="I33" s="36">
        <v>-457301.75</v>
      </c>
      <c r="J33" s="272"/>
    </row>
    <row r="34" spans="1:10" ht="15" customHeight="1">
      <c r="A34" s="34">
        <v>6</v>
      </c>
      <c r="B34" s="35" t="s">
        <v>5528</v>
      </c>
      <c r="C34" s="35" t="s">
        <v>5529</v>
      </c>
      <c r="D34" s="35" t="s">
        <v>3000</v>
      </c>
      <c r="E34" s="36">
        <v>0</v>
      </c>
      <c r="F34" s="272"/>
      <c r="G34" s="36">
        <v>629270.96</v>
      </c>
      <c r="H34" s="36">
        <v>99302.43</v>
      </c>
      <c r="I34" s="36">
        <v>529968.53</v>
      </c>
      <c r="J34" s="272"/>
    </row>
    <row r="35" spans="1:10" ht="15" customHeight="1">
      <c r="A35" s="34">
        <v>6</v>
      </c>
      <c r="B35" s="35" t="s">
        <v>5530</v>
      </c>
      <c r="C35" s="35" t="s">
        <v>5531</v>
      </c>
      <c r="D35" s="35" t="s">
        <v>5532</v>
      </c>
      <c r="E35" s="36">
        <v>0</v>
      </c>
      <c r="F35" s="272"/>
      <c r="G35" s="36">
        <v>42267.5</v>
      </c>
      <c r="H35" s="36">
        <v>161162.9</v>
      </c>
      <c r="I35" s="36">
        <v>-118895.4</v>
      </c>
      <c r="J35" s="272"/>
    </row>
    <row r="36" spans="1:10" ht="15" customHeight="1">
      <c r="A36" s="34">
        <v>6</v>
      </c>
      <c r="B36" s="35" t="s">
        <v>5533</v>
      </c>
      <c r="C36" s="35" t="s">
        <v>5534</v>
      </c>
      <c r="D36" s="35" t="s">
        <v>5535</v>
      </c>
      <c r="E36" s="36">
        <v>15396.81</v>
      </c>
      <c r="F36" s="272"/>
      <c r="G36" s="36">
        <v>9632021.8499999996</v>
      </c>
      <c r="H36" s="36">
        <v>437123.25</v>
      </c>
      <c r="I36" s="36">
        <v>9210295.4100000001</v>
      </c>
      <c r="J36" s="272"/>
    </row>
    <row r="37" spans="1:10" ht="15" customHeight="1">
      <c r="A37" s="34">
        <v>6</v>
      </c>
      <c r="B37" s="35" t="s">
        <v>5536</v>
      </c>
      <c r="C37" s="35" t="s">
        <v>5537</v>
      </c>
      <c r="D37" s="35" t="s">
        <v>5538</v>
      </c>
      <c r="E37" s="36">
        <v>-3644.55</v>
      </c>
      <c r="F37" s="272"/>
      <c r="G37" s="36">
        <v>235419.45</v>
      </c>
      <c r="H37" s="36">
        <v>876152.5</v>
      </c>
      <c r="I37" s="36">
        <v>-644377.59999999998</v>
      </c>
      <c r="J37" s="272"/>
    </row>
    <row r="38" spans="1:10" ht="15" customHeight="1">
      <c r="A38" s="34">
        <v>6</v>
      </c>
      <c r="B38" s="35" t="s">
        <v>5539</v>
      </c>
      <c r="C38" s="35" t="s">
        <v>5540</v>
      </c>
      <c r="D38" s="35" t="s">
        <v>3064</v>
      </c>
      <c r="E38" s="36">
        <v>0</v>
      </c>
      <c r="F38" s="272"/>
      <c r="G38" s="36">
        <v>2894.77</v>
      </c>
      <c r="H38" s="36">
        <v>51619.47</v>
      </c>
      <c r="I38" s="36">
        <v>-48724.7</v>
      </c>
      <c r="J38" s="272"/>
    </row>
    <row r="39" spans="1:10" ht="15" customHeight="1">
      <c r="A39" s="34">
        <v>6</v>
      </c>
      <c r="B39" s="35" t="s">
        <v>5541</v>
      </c>
      <c r="C39" s="35" t="s">
        <v>5542</v>
      </c>
      <c r="D39" s="35" t="s">
        <v>5543</v>
      </c>
      <c r="E39" s="36">
        <v>0</v>
      </c>
      <c r="F39" s="272"/>
      <c r="G39" s="36">
        <v>497.58</v>
      </c>
      <c r="H39" s="36">
        <v>63491.49</v>
      </c>
      <c r="I39" s="36">
        <v>-62993.91</v>
      </c>
      <c r="J39" s="272"/>
    </row>
    <row r="40" spans="1:10" ht="15" customHeight="1">
      <c r="A40" s="34">
        <v>6</v>
      </c>
      <c r="B40" s="35" t="s">
        <v>5544</v>
      </c>
      <c r="C40" s="35" t="s">
        <v>5545</v>
      </c>
      <c r="D40" s="35" t="s">
        <v>5546</v>
      </c>
      <c r="E40" s="36">
        <v>0</v>
      </c>
      <c r="F40" s="272"/>
      <c r="G40" s="36">
        <v>22729.99</v>
      </c>
      <c r="H40" s="36">
        <v>54940.73</v>
      </c>
      <c r="I40" s="36">
        <v>-32210.74</v>
      </c>
      <c r="J40" s="272"/>
    </row>
    <row r="41" spans="1:10" ht="15" customHeight="1">
      <c r="A41" s="34">
        <v>4</v>
      </c>
      <c r="B41" s="35" t="s">
        <v>3046</v>
      </c>
      <c r="C41" s="35" t="s">
        <v>1</v>
      </c>
      <c r="D41" s="35" t="s">
        <v>3047</v>
      </c>
      <c r="E41" s="36">
        <v>5498568.3600000003</v>
      </c>
      <c r="F41" s="272"/>
      <c r="G41" s="36">
        <v>32734915.010000002</v>
      </c>
      <c r="H41" s="36">
        <v>33868056.369999997</v>
      </c>
      <c r="I41" s="36">
        <v>4365427</v>
      </c>
      <c r="J41" s="272"/>
    </row>
    <row r="42" spans="1:10" ht="15" customHeight="1">
      <c r="A42" s="34">
        <v>5</v>
      </c>
      <c r="B42" s="35" t="s">
        <v>3048</v>
      </c>
      <c r="C42" s="35" t="s">
        <v>1</v>
      </c>
      <c r="D42" s="35" t="s">
        <v>3049</v>
      </c>
      <c r="E42" s="36">
        <v>5498568.3600000003</v>
      </c>
      <c r="F42" s="272"/>
      <c r="G42" s="36">
        <v>32734915.010000002</v>
      </c>
      <c r="H42" s="36">
        <v>33868056.369999997</v>
      </c>
      <c r="I42" s="36">
        <v>4365427</v>
      </c>
      <c r="J42" s="272"/>
    </row>
    <row r="43" spans="1:10" ht="15" customHeight="1">
      <c r="A43" s="34">
        <v>6</v>
      </c>
      <c r="B43" s="35" t="s">
        <v>3050</v>
      </c>
      <c r="C43" s="35" t="s">
        <v>3051</v>
      </c>
      <c r="D43" s="35" t="s">
        <v>3052</v>
      </c>
      <c r="E43" s="36">
        <v>881363.86</v>
      </c>
      <c r="F43" s="272"/>
      <c r="G43" s="36">
        <v>6588606.3899999997</v>
      </c>
      <c r="H43" s="36">
        <v>6935689.5</v>
      </c>
      <c r="I43" s="36">
        <v>534280.75</v>
      </c>
      <c r="J43" s="272"/>
    </row>
    <row r="44" spans="1:10" ht="15" customHeight="1">
      <c r="A44" s="34">
        <v>6</v>
      </c>
      <c r="B44" s="35" t="s">
        <v>3053</v>
      </c>
      <c r="C44" s="35" t="s">
        <v>3054</v>
      </c>
      <c r="D44" s="35" t="s">
        <v>3055</v>
      </c>
      <c r="E44" s="36">
        <v>-28923.71</v>
      </c>
      <c r="F44" s="272"/>
      <c r="G44" s="36">
        <v>246063.61</v>
      </c>
      <c r="H44" s="36">
        <v>230543.11</v>
      </c>
      <c r="I44" s="36">
        <v>-13403.21</v>
      </c>
      <c r="J44" s="272"/>
    </row>
    <row r="45" spans="1:10" ht="15" customHeight="1">
      <c r="A45" s="34">
        <v>6</v>
      </c>
      <c r="B45" s="35" t="s">
        <v>3056</v>
      </c>
      <c r="C45" s="35" t="s">
        <v>3057</v>
      </c>
      <c r="D45" s="35" t="s">
        <v>3058</v>
      </c>
      <c r="E45" s="36">
        <v>4806255.3899999997</v>
      </c>
      <c r="F45" s="272"/>
      <c r="G45" s="36">
        <v>24672483.739999998</v>
      </c>
      <c r="H45" s="36">
        <v>25476839.289999999</v>
      </c>
      <c r="I45" s="36">
        <v>4001899.84</v>
      </c>
      <c r="J45" s="272"/>
    </row>
    <row r="46" spans="1:10" ht="15" customHeight="1">
      <c r="A46" s="34">
        <v>6</v>
      </c>
      <c r="B46" s="35" t="s">
        <v>3059</v>
      </c>
      <c r="C46" s="35" t="s">
        <v>3060</v>
      </c>
      <c r="D46" s="35" t="s">
        <v>3061</v>
      </c>
      <c r="E46" s="36">
        <v>-143935.98000000001</v>
      </c>
      <c r="F46" s="272"/>
      <c r="G46" s="36">
        <v>1186614.5900000001</v>
      </c>
      <c r="H46" s="36">
        <v>1174381.46</v>
      </c>
      <c r="I46" s="36">
        <v>-131702.85</v>
      </c>
      <c r="J46" s="272"/>
    </row>
    <row r="47" spans="1:10" ht="15" customHeight="1">
      <c r="A47" s="34">
        <v>6</v>
      </c>
      <c r="B47" s="35" t="s">
        <v>3062</v>
      </c>
      <c r="C47" s="35" t="s">
        <v>3063</v>
      </c>
      <c r="D47" s="35" t="s">
        <v>3064</v>
      </c>
      <c r="E47" s="36">
        <v>-16191.2</v>
      </c>
      <c r="F47" s="272"/>
      <c r="G47" s="36">
        <v>37184.93</v>
      </c>
      <c r="H47" s="36">
        <v>46641.26</v>
      </c>
      <c r="I47" s="36">
        <v>-25647.53</v>
      </c>
      <c r="J47" s="272"/>
    </row>
    <row r="48" spans="1:10" ht="15" customHeight="1">
      <c r="A48" s="34">
        <v>3</v>
      </c>
      <c r="B48" s="35" t="s">
        <v>3065</v>
      </c>
      <c r="C48" s="35" t="s">
        <v>1</v>
      </c>
      <c r="D48" s="35" t="s">
        <v>3066</v>
      </c>
      <c r="E48" s="36">
        <v>6291212.8499999996</v>
      </c>
      <c r="F48" s="272"/>
      <c r="G48" s="36">
        <v>12364028.24</v>
      </c>
      <c r="H48" s="36">
        <v>9658457.3699999992</v>
      </c>
      <c r="I48" s="36">
        <v>8996783.7200000007</v>
      </c>
      <c r="J48" s="272"/>
    </row>
    <row r="49" spans="1:10" ht="15" customHeight="1">
      <c r="A49" s="34">
        <v>4</v>
      </c>
      <c r="B49" s="35" t="s">
        <v>3067</v>
      </c>
      <c r="C49" s="35" t="s">
        <v>1</v>
      </c>
      <c r="D49" s="35" t="s">
        <v>3068</v>
      </c>
      <c r="E49" s="36">
        <v>6291212.8499999996</v>
      </c>
      <c r="F49" s="272"/>
      <c r="G49" s="36">
        <v>12364028.24</v>
      </c>
      <c r="H49" s="36">
        <v>9658457.3699999992</v>
      </c>
      <c r="I49" s="36">
        <v>8996783.7200000007</v>
      </c>
      <c r="J49" s="272"/>
    </row>
    <row r="50" spans="1:10" ht="15" customHeight="1">
      <c r="A50" s="34">
        <v>6</v>
      </c>
      <c r="B50" s="35" t="s">
        <v>3069</v>
      </c>
      <c r="C50" s="35" t="s">
        <v>3070</v>
      </c>
      <c r="D50" s="35" t="s">
        <v>3071</v>
      </c>
      <c r="E50" s="36">
        <v>7501109.3099999996</v>
      </c>
      <c r="F50" s="272"/>
      <c r="G50" s="36">
        <v>10753164.529999999</v>
      </c>
      <c r="H50" s="36">
        <v>7209594.6399999997</v>
      </c>
      <c r="I50" s="36">
        <v>11044679.199999999</v>
      </c>
      <c r="J50" s="272"/>
    </row>
    <row r="51" spans="1:10" ht="15" customHeight="1">
      <c r="A51" s="34">
        <v>6</v>
      </c>
      <c r="B51" s="35" t="s">
        <v>3072</v>
      </c>
      <c r="C51" s="35" t="s">
        <v>3073</v>
      </c>
      <c r="D51" s="35" t="s">
        <v>3074</v>
      </c>
      <c r="E51" s="36">
        <v>-1206638.77</v>
      </c>
      <c r="F51" s="272"/>
      <c r="G51" s="36">
        <v>1579418.12</v>
      </c>
      <c r="H51" s="36">
        <v>2415169.5099999998</v>
      </c>
      <c r="I51" s="36">
        <v>-2042390.16</v>
      </c>
      <c r="J51" s="272"/>
    </row>
    <row r="52" spans="1:10" ht="15" customHeight="1">
      <c r="A52" s="34">
        <v>6</v>
      </c>
      <c r="B52" s="35" t="s">
        <v>3075</v>
      </c>
      <c r="C52" s="35" t="s">
        <v>3076</v>
      </c>
      <c r="D52" s="35" t="s">
        <v>3077</v>
      </c>
      <c r="E52" s="36">
        <v>-1796.67</v>
      </c>
      <c r="F52" s="272"/>
      <c r="G52" s="36">
        <v>18762.23</v>
      </c>
      <c r="H52" s="36">
        <v>21232.25</v>
      </c>
      <c r="I52" s="36">
        <v>-4266.6899999999996</v>
      </c>
      <c r="J52" s="272"/>
    </row>
    <row r="53" spans="1:10" ht="15" customHeight="1">
      <c r="A53" s="34">
        <v>6</v>
      </c>
      <c r="B53" s="35" t="s">
        <v>3078</v>
      </c>
      <c r="C53" s="35" t="s">
        <v>3079</v>
      </c>
      <c r="D53" s="35" t="s">
        <v>3080</v>
      </c>
      <c r="E53" s="36">
        <v>-1461.02</v>
      </c>
      <c r="F53" s="272"/>
      <c r="G53" s="36">
        <v>12683.36</v>
      </c>
      <c r="H53" s="36">
        <v>12460.97</v>
      </c>
      <c r="I53" s="36">
        <v>-1238.6300000000001</v>
      </c>
      <c r="J53" s="272"/>
    </row>
    <row r="54" spans="1:10" ht="15" customHeight="1">
      <c r="A54" s="34">
        <v>3</v>
      </c>
      <c r="B54" s="35" t="s">
        <v>3081</v>
      </c>
      <c r="C54" s="35" t="s">
        <v>1</v>
      </c>
      <c r="D54" s="35" t="s">
        <v>3082</v>
      </c>
      <c r="E54" s="36">
        <v>8120314.9100000001</v>
      </c>
      <c r="F54" s="272"/>
      <c r="G54" s="36">
        <v>8360034.6399999997</v>
      </c>
      <c r="H54" s="36">
        <v>9752054.3300000001</v>
      </c>
      <c r="I54" s="36">
        <v>6728295.2199999997</v>
      </c>
      <c r="J54" s="272"/>
    </row>
    <row r="55" spans="1:10" ht="15" customHeight="1">
      <c r="A55" s="34">
        <v>4</v>
      </c>
      <c r="B55" s="35" t="s">
        <v>3083</v>
      </c>
      <c r="C55" s="35" t="s">
        <v>1</v>
      </c>
      <c r="D55" s="35" t="s">
        <v>3084</v>
      </c>
      <c r="E55" s="36">
        <v>2922524.47</v>
      </c>
      <c r="F55" s="272"/>
      <c r="G55" s="36">
        <v>1299031.8500000001</v>
      </c>
      <c r="H55" s="36">
        <v>2994690.36</v>
      </c>
      <c r="I55" s="36">
        <v>1226865.96</v>
      </c>
      <c r="J55" s="272"/>
    </row>
    <row r="56" spans="1:10" ht="15" customHeight="1">
      <c r="A56" s="34">
        <v>5</v>
      </c>
      <c r="B56" s="35" t="s">
        <v>3085</v>
      </c>
      <c r="C56" s="35" t="s">
        <v>1</v>
      </c>
      <c r="D56" s="35" t="s">
        <v>3086</v>
      </c>
      <c r="E56" s="36">
        <v>150287.35999999999</v>
      </c>
      <c r="F56" s="272"/>
      <c r="G56" s="36">
        <v>401834.17</v>
      </c>
      <c r="H56" s="36">
        <v>388738.96</v>
      </c>
      <c r="I56" s="36">
        <v>163382.57</v>
      </c>
      <c r="J56" s="272"/>
    </row>
    <row r="57" spans="1:10" ht="15" customHeight="1">
      <c r="A57" s="34">
        <v>6</v>
      </c>
      <c r="B57" s="35" t="s">
        <v>3087</v>
      </c>
      <c r="C57" s="35" t="s">
        <v>3088</v>
      </c>
      <c r="D57" s="35" t="s">
        <v>3089</v>
      </c>
      <c r="E57" s="36">
        <v>158495.07999999999</v>
      </c>
      <c r="F57" s="272"/>
      <c r="G57" s="36">
        <v>372896.68</v>
      </c>
      <c r="H57" s="36">
        <v>359505.98</v>
      </c>
      <c r="I57" s="36">
        <v>171885.78</v>
      </c>
      <c r="J57" s="272"/>
    </row>
    <row r="58" spans="1:10" ht="15" customHeight="1">
      <c r="A58" s="34">
        <v>6</v>
      </c>
      <c r="B58" s="35" t="s">
        <v>3090</v>
      </c>
      <c r="C58" s="35" t="s">
        <v>3091</v>
      </c>
      <c r="D58" s="35" t="s">
        <v>3092</v>
      </c>
      <c r="E58" s="36">
        <v>-8207.7199999999993</v>
      </c>
      <c r="F58" s="272"/>
      <c r="G58" s="36">
        <v>28937.49</v>
      </c>
      <c r="H58" s="36">
        <v>29232.98</v>
      </c>
      <c r="I58" s="36">
        <v>-8503.2099999999991</v>
      </c>
      <c r="J58" s="272"/>
    </row>
    <row r="59" spans="1:10" ht="15" customHeight="1">
      <c r="A59" s="34">
        <v>5</v>
      </c>
      <c r="B59" s="35" t="s">
        <v>3093</v>
      </c>
      <c r="C59" s="35" t="s">
        <v>1</v>
      </c>
      <c r="D59" s="35" t="s">
        <v>3094</v>
      </c>
      <c r="E59" s="36">
        <v>2772237.11</v>
      </c>
      <c r="F59" s="272"/>
      <c r="G59" s="36">
        <v>897197.68</v>
      </c>
      <c r="H59" s="36">
        <v>2605951.4</v>
      </c>
      <c r="I59" s="36">
        <v>1063483.3899999999</v>
      </c>
      <c r="J59" s="272"/>
    </row>
    <row r="60" spans="1:10" ht="15" customHeight="1">
      <c r="A60" s="34">
        <v>6</v>
      </c>
      <c r="B60" s="35" t="s">
        <v>3095</v>
      </c>
      <c r="C60" s="35" t="s">
        <v>3096</v>
      </c>
      <c r="D60" s="35" t="s">
        <v>3097</v>
      </c>
      <c r="E60" s="36">
        <v>3146166.97</v>
      </c>
      <c r="F60" s="272"/>
      <c r="G60" s="36">
        <v>554701.52</v>
      </c>
      <c r="H60" s="36">
        <v>2486010.64</v>
      </c>
      <c r="I60" s="36">
        <v>1214857.8500000001</v>
      </c>
      <c r="J60" s="272"/>
    </row>
    <row r="61" spans="1:10" ht="15" customHeight="1">
      <c r="A61" s="34">
        <v>6</v>
      </c>
      <c r="B61" s="35" t="s">
        <v>3098</v>
      </c>
      <c r="C61" s="35" t="s">
        <v>3099</v>
      </c>
      <c r="D61" s="35" t="s">
        <v>3100</v>
      </c>
      <c r="E61" s="36">
        <v>-363020.48</v>
      </c>
      <c r="F61" s="272"/>
      <c r="G61" s="36">
        <v>315749.12</v>
      </c>
      <c r="H61" s="36">
        <v>103596.12</v>
      </c>
      <c r="I61" s="36">
        <v>-150867.48000000001</v>
      </c>
      <c r="J61" s="272"/>
    </row>
    <row r="62" spans="1:10" ht="15" customHeight="1">
      <c r="A62" s="34">
        <v>6</v>
      </c>
      <c r="B62" s="35" t="s">
        <v>3101</v>
      </c>
      <c r="C62" s="35" t="s">
        <v>3102</v>
      </c>
      <c r="D62" s="35" t="s">
        <v>3103</v>
      </c>
      <c r="E62" s="36">
        <v>-9150</v>
      </c>
      <c r="F62" s="272"/>
      <c r="G62" s="36">
        <v>22825.38</v>
      </c>
      <c r="H62" s="36">
        <v>13793.43</v>
      </c>
      <c r="I62" s="36">
        <v>-118.05</v>
      </c>
      <c r="J62" s="272"/>
    </row>
    <row r="63" spans="1:10" ht="15" customHeight="1">
      <c r="A63" s="34">
        <v>6</v>
      </c>
      <c r="B63" s="35" t="s">
        <v>3104</v>
      </c>
      <c r="C63" s="35" t="s">
        <v>3105</v>
      </c>
      <c r="D63" s="35" t="s">
        <v>3106</v>
      </c>
      <c r="E63" s="36">
        <v>-1759.38</v>
      </c>
      <c r="F63" s="272"/>
      <c r="G63" s="36">
        <v>3921.66</v>
      </c>
      <c r="H63" s="36">
        <v>2551.21</v>
      </c>
      <c r="I63" s="36">
        <v>-388.93</v>
      </c>
      <c r="J63" s="272"/>
    </row>
    <row r="64" spans="1:10" ht="15" customHeight="1">
      <c r="A64" s="34">
        <v>4</v>
      </c>
      <c r="B64" s="35" t="s">
        <v>3107</v>
      </c>
      <c r="C64" s="35" t="s">
        <v>1</v>
      </c>
      <c r="D64" s="35" t="s">
        <v>5910</v>
      </c>
      <c r="E64" s="36">
        <v>4601566.09</v>
      </c>
      <c r="F64" s="272"/>
      <c r="G64" s="36">
        <v>867559.58</v>
      </c>
      <c r="H64" s="36">
        <v>4412151.5599999996</v>
      </c>
      <c r="I64" s="36">
        <v>1056974.1100000001</v>
      </c>
      <c r="J64" s="272"/>
    </row>
    <row r="65" spans="1:10" ht="15" customHeight="1">
      <c r="A65" s="34">
        <v>5</v>
      </c>
      <c r="B65" s="35" t="s">
        <v>3109</v>
      </c>
      <c r="C65" s="35" t="s">
        <v>1</v>
      </c>
      <c r="D65" s="35" t="s">
        <v>3094</v>
      </c>
      <c r="E65" s="36">
        <v>3635247.27</v>
      </c>
      <c r="F65" s="272"/>
      <c r="G65" s="36">
        <v>279836.73</v>
      </c>
      <c r="H65" s="36">
        <v>2858109.89</v>
      </c>
      <c r="I65" s="36">
        <v>1056974.1100000001</v>
      </c>
      <c r="J65" s="272"/>
    </row>
    <row r="66" spans="1:10" ht="15" customHeight="1">
      <c r="A66" s="34">
        <v>6</v>
      </c>
      <c r="B66" s="35" t="s">
        <v>3110</v>
      </c>
      <c r="C66" s="35" t="s">
        <v>3111</v>
      </c>
      <c r="D66" s="35" t="s">
        <v>3112</v>
      </c>
      <c r="E66" s="36">
        <v>3916422.85</v>
      </c>
      <c r="F66" s="272"/>
      <c r="G66" s="36">
        <v>21270.240000000002</v>
      </c>
      <c r="H66" s="36">
        <v>2852905.9</v>
      </c>
      <c r="I66" s="36">
        <v>1084787.19</v>
      </c>
      <c r="J66" s="272"/>
    </row>
    <row r="67" spans="1:10" ht="15" customHeight="1">
      <c r="A67" s="34">
        <v>6</v>
      </c>
      <c r="B67" s="35" t="s">
        <v>5547</v>
      </c>
      <c r="C67" s="35" t="s">
        <v>5548</v>
      </c>
      <c r="D67" s="35" t="s">
        <v>5549</v>
      </c>
      <c r="E67" s="36">
        <v>-280161.88</v>
      </c>
      <c r="F67" s="272"/>
      <c r="G67" s="36">
        <v>252348.79999999999</v>
      </c>
      <c r="H67" s="36">
        <v>0</v>
      </c>
      <c r="I67" s="36">
        <v>-27813.08</v>
      </c>
      <c r="J67" s="272"/>
    </row>
    <row r="68" spans="1:10" ht="15" customHeight="1">
      <c r="A68" s="34">
        <v>4</v>
      </c>
      <c r="B68" s="35" t="s">
        <v>3116</v>
      </c>
      <c r="C68" s="35" t="s">
        <v>1</v>
      </c>
      <c r="D68" s="35" t="s">
        <v>3117</v>
      </c>
      <c r="E68" s="36">
        <v>596224.35</v>
      </c>
      <c r="F68" s="272"/>
      <c r="G68" s="36">
        <v>4947856.2300000004</v>
      </c>
      <c r="H68" s="36">
        <v>2245576.4900000002</v>
      </c>
      <c r="I68" s="36">
        <v>3298504.09</v>
      </c>
      <c r="J68" s="272"/>
    </row>
    <row r="69" spans="1:10" ht="15" customHeight="1">
      <c r="A69" s="34">
        <v>5</v>
      </c>
      <c r="B69" s="35" t="s">
        <v>3125</v>
      </c>
      <c r="C69" s="35" t="s">
        <v>1</v>
      </c>
      <c r="D69" s="35" t="s">
        <v>3094</v>
      </c>
      <c r="E69" s="36">
        <v>275184.40000000002</v>
      </c>
      <c r="F69" s="272"/>
      <c r="G69" s="36">
        <v>4512891.82</v>
      </c>
      <c r="H69" s="36">
        <v>1489572.13</v>
      </c>
      <c r="I69" s="36">
        <v>3298504.09</v>
      </c>
      <c r="J69" s="272"/>
    </row>
    <row r="70" spans="1:10" ht="15" customHeight="1">
      <c r="A70" s="34">
        <v>6</v>
      </c>
      <c r="B70" s="35" t="s">
        <v>3126</v>
      </c>
      <c r="C70" s="35" t="s">
        <v>3127</v>
      </c>
      <c r="D70" s="35" t="s">
        <v>3128</v>
      </c>
      <c r="E70" s="36">
        <v>322941.45</v>
      </c>
      <c r="F70" s="272"/>
      <c r="G70" s="36">
        <v>4298109.7699999996</v>
      </c>
      <c r="H70" s="36">
        <v>820931.8</v>
      </c>
      <c r="I70" s="36">
        <v>3800119.42</v>
      </c>
      <c r="J70" s="272"/>
    </row>
    <row r="71" spans="1:10" ht="15" customHeight="1">
      <c r="A71" s="34">
        <v>6</v>
      </c>
      <c r="B71" s="35" t="s">
        <v>3129</v>
      </c>
      <c r="C71" s="35" t="s">
        <v>3130</v>
      </c>
      <c r="D71" s="35" t="s">
        <v>3131</v>
      </c>
      <c r="E71" s="36">
        <v>-47757.05</v>
      </c>
      <c r="F71" s="272"/>
      <c r="G71" s="36">
        <v>214782.05</v>
      </c>
      <c r="H71" s="36">
        <v>668640.32999999996</v>
      </c>
      <c r="I71" s="36">
        <v>-501615.33</v>
      </c>
      <c r="J71" s="272"/>
    </row>
    <row r="72" spans="1:10" ht="15" customHeight="1">
      <c r="A72" s="34">
        <v>4</v>
      </c>
      <c r="B72" s="35" t="s">
        <v>3132</v>
      </c>
      <c r="C72" s="35" t="s">
        <v>1</v>
      </c>
      <c r="D72" s="35" t="s">
        <v>3133</v>
      </c>
      <c r="E72" s="36">
        <v>0</v>
      </c>
      <c r="F72" s="272"/>
      <c r="G72" s="36">
        <v>1245586.98</v>
      </c>
      <c r="H72" s="36">
        <v>99635.92</v>
      </c>
      <c r="I72" s="36">
        <v>1145951.06</v>
      </c>
      <c r="J72" s="272"/>
    </row>
    <row r="73" spans="1:10" ht="15" customHeight="1">
      <c r="A73" s="34">
        <v>5</v>
      </c>
      <c r="B73" s="35" t="s">
        <v>3134</v>
      </c>
      <c r="C73" s="35" t="s">
        <v>1</v>
      </c>
      <c r="D73" s="35" t="s">
        <v>3086</v>
      </c>
      <c r="E73" s="36">
        <v>0</v>
      </c>
      <c r="F73" s="272"/>
      <c r="G73" s="36">
        <v>1245586.98</v>
      </c>
      <c r="H73" s="36">
        <v>99635.92</v>
      </c>
      <c r="I73" s="36">
        <v>1145951.06</v>
      </c>
      <c r="J73" s="272"/>
    </row>
    <row r="74" spans="1:10" ht="15" customHeight="1">
      <c r="A74" s="34">
        <v>6</v>
      </c>
      <c r="B74" s="35" t="s">
        <v>3135</v>
      </c>
      <c r="C74" s="35" t="s">
        <v>3136</v>
      </c>
      <c r="D74" s="35" t="s">
        <v>3137</v>
      </c>
      <c r="E74" s="36">
        <v>0</v>
      </c>
      <c r="F74" s="272"/>
      <c r="G74" s="36">
        <v>1224643.3799999999</v>
      </c>
      <c r="H74" s="36">
        <v>0</v>
      </c>
      <c r="I74" s="36">
        <v>1224643.3799999999</v>
      </c>
      <c r="J74" s="272"/>
    </row>
    <row r="75" spans="1:10" ht="15" customHeight="1">
      <c r="A75" s="34">
        <v>6</v>
      </c>
      <c r="B75" s="35" t="s">
        <v>3138</v>
      </c>
      <c r="C75" s="35" t="s">
        <v>3139</v>
      </c>
      <c r="D75" s="35" t="s">
        <v>3140</v>
      </c>
      <c r="E75" s="36">
        <v>0</v>
      </c>
      <c r="F75" s="272"/>
      <c r="G75" s="36">
        <v>20943.599999999999</v>
      </c>
      <c r="H75" s="36">
        <v>99635.92</v>
      </c>
      <c r="I75" s="36">
        <v>-78692.320000000007</v>
      </c>
      <c r="J75" s="272"/>
    </row>
    <row r="76" spans="1:10" ht="15" customHeight="1">
      <c r="A76" s="34">
        <v>3</v>
      </c>
      <c r="B76" s="35" t="s">
        <v>3141</v>
      </c>
      <c r="C76" s="35" t="s">
        <v>1</v>
      </c>
      <c r="D76" s="35" t="s">
        <v>3142</v>
      </c>
      <c r="E76" s="36">
        <v>-11932353.609999999</v>
      </c>
      <c r="F76" s="272"/>
      <c r="G76" s="36">
        <v>127238877.72</v>
      </c>
      <c r="H76" s="36">
        <v>129414783.08</v>
      </c>
      <c r="I76" s="36">
        <v>-14108258.970000001</v>
      </c>
      <c r="J76" s="272"/>
    </row>
    <row r="77" spans="1:10" ht="15" customHeight="1">
      <c r="A77" s="34">
        <v>4</v>
      </c>
      <c r="B77" s="35" t="s">
        <v>3143</v>
      </c>
      <c r="C77" s="35" t="s">
        <v>1</v>
      </c>
      <c r="D77" s="35" t="s">
        <v>3144</v>
      </c>
      <c r="E77" s="36">
        <v>-11328461.49</v>
      </c>
      <c r="F77" s="272"/>
      <c r="G77" s="36">
        <v>122599744.54000001</v>
      </c>
      <c r="H77" s="36">
        <v>125045206.11</v>
      </c>
      <c r="I77" s="36">
        <v>-13773923.060000001</v>
      </c>
      <c r="J77" s="272"/>
    </row>
    <row r="78" spans="1:10" ht="15" customHeight="1">
      <c r="A78" s="34">
        <v>6</v>
      </c>
      <c r="B78" s="35" t="s">
        <v>3145</v>
      </c>
      <c r="C78" s="35" t="s">
        <v>3146</v>
      </c>
      <c r="D78" s="35" t="s">
        <v>3147</v>
      </c>
      <c r="E78" s="36">
        <v>-154541.20000000001</v>
      </c>
      <c r="F78" s="272"/>
      <c r="G78" s="36">
        <v>1281317.56</v>
      </c>
      <c r="H78" s="36">
        <v>1166988.55</v>
      </c>
      <c r="I78" s="36">
        <v>-40212.19</v>
      </c>
      <c r="J78" s="272"/>
    </row>
    <row r="79" spans="1:10" ht="15" customHeight="1">
      <c r="A79" s="34">
        <v>6</v>
      </c>
      <c r="B79" s="35" t="s">
        <v>3148</v>
      </c>
      <c r="C79" s="35" t="s">
        <v>3149</v>
      </c>
      <c r="D79" s="35" t="s">
        <v>3150</v>
      </c>
      <c r="E79" s="36">
        <v>-10773304.74</v>
      </c>
      <c r="F79" s="272"/>
      <c r="G79" s="36">
        <v>117477820.90000001</v>
      </c>
      <c r="H79" s="36">
        <v>120034853.83</v>
      </c>
      <c r="I79" s="36">
        <v>-13330337.67</v>
      </c>
      <c r="J79" s="272"/>
    </row>
    <row r="80" spans="1:10" ht="15" customHeight="1">
      <c r="A80" s="34">
        <v>6</v>
      </c>
      <c r="B80" s="35" t="s">
        <v>3151</v>
      </c>
      <c r="C80" s="35" t="s">
        <v>3152</v>
      </c>
      <c r="D80" s="35" t="s">
        <v>3153</v>
      </c>
      <c r="E80" s="36">
        <v>-87380.15</v>
      </c>
      <c r="F80" s="272"/>
      <c r="G80" s="36">
        <v>804275.99</v>
      </c>
      <c r="H80" s="36">
        <v>815480.29</v>
      </c>
      <c r="I80" s="36">
        <v>-98584.45</v>
      </c>
      <c r="J80" s="272"/>
    </row>
    <row r="81" spans="1:10" ht="15" customHeight="1">
      <c r="A81" s="34">
        <v>6</v>
      </c>
      <c r="B81" s="35" t="s">
        <v>3154</v>
      </c>
      <c r="C81" s="35" t="s">
        <v>3155</v>
      </c>
      <c r="D81" s="35" t="s">
        <v>3156</v>
      </c>
      <c r="E81" s="36">
        <v>-95538.16</v>
      </c>
      <c r="F81" s="272"/>
      <c r="G81" s="36">
        <v>834501.66</v>
      </c>
      <c r="H81" s="36">
        <v>857087.54</v>
      </c>
      <c r="I81" s="36">
        <v>-118124.04</v>
      </c>
      <c r="J81" s="272"/>
    </row>
    <row r="82" spans="1:10" ht="15" customHeight="1">
      <c r="A82" s="34">
        <v>6</v>
      </c>
      <c r="B82" s="35" t="s">
        <v>3157</v>
      </c>
      <c r="C82" s="35" t="s">
        <v>3158</v>
      </c>
      <c r="D82" s="35" t="s">
        <v>3159</v>
      </c>
      <c r="E82" s="36">
        <v>-217697.24</v>
      </c>
      <c r="F82" s="272"/>
      <c r="G82" s="36">
        <v>2197801.4300000002</v>
      </c>
      <c r="H82" s="36">
        <v>2155754.41</v>
      </c>
      <c r="I82" s="36">
        <v>-175650.22</v>
      </c>
      <c r="J82" s="272"/>
    </row>
    <row r="83" spans="1:10" ht="15" customHeight="1">
      <c r="A83" s="34">
        <v>6</v>
      </c>
      <c r="B83" s="35" t="s">
        <v>5550</v>
      </c>
      <c r="C83" s="35" t="s">
        <v>5551</v>
      </c>
      <c r="D83" s="35" t="s">
        <v>5552</v>
      </c>
      <c r="E83" s="36">
        <v>0</v>
      </c>
      <c r="F83" s="272"/>
      <c r="G83" s="36">
        <v>4027</v>
      </c>
      <c r="H83" s="36">
        <v>15041.49</v>
      </c>
      <c r="I83" s="36">
        <v>-11014.49</v>
      </c>
      <c r="J83" s="272"/>
    </row>
    <row r="84" spans="1:10" ht="15" customHeight="1">
      <c r="A84" s="34">
        <v>4</v>
      </c>
      <c r="B84" s="35" t="s">
        <v>3160</v>
      </c>
      <c r="C84" s="35" t="s">
        <v>1</v>
      </c>
      <c r="D84" s="35" t="s">
        <v>3161</v>
      </c>
      <c r="E84" s="36">
        <v>-181706.86</v>
      </c>
      <c r="F84" s="272"/>
      <c r="G84" s="36">
        <v>1574689.12</v>
      </c>
      <c r="H84" s="36">
        <v>1569307.3</v>
      </c>
      <c r="I84" s="36">
        <v>-176325.04</v>
      </c>
      <c r="J84" s="272"/>
    </row>
    <row r="85" spans="1:10" ht="15" customHeight="1">
      <c r="A85" s="34">
        <v>6</v>
      </c>
      <c r="B85" s="35" t="s">
        <v>3162</v>
      </c>
      <c r="C85" s="35" t="s">
        <v>3163</v>
      </c>
      <c r="D85" s="35" t="s">
        <v>3164</v>
      </c>
      <c r="E85" s="36">
        <v>-181706.86</v>
      </c>
      <c r="F85" s="272"/>
      <c r="G85" s="36">
        <v>1574689.12</v>
      </c>
      <c r="H85" s="36">
        <v>1569307.3</v>
      </c>
      <c r="I85" s="36">
        <v>-176325.04</v>
      </c>
      <c r="J85" s="272"/>
    </row>
    <row r="86" spans="1:10" ht="15" customHeight="1">
      <c r="A86" s="34">
        <v>4</v>
      </c>
      <c r="B86" s="35" t="s">
        <v>3165</v>
      </c>
      <c r="C86" s="35" t="s">
        <v>1</v>
      </c>
      <c r="D86" s="35" t="s">
        <v>3166</v>
      </c>
      <c r="E86" s="36">
        <v>-422185.26</v>
      </c>
      <c r="F86" s="272"/>
      <c r="G86" s="36">
        <v>3064444.06</v>
      </c>
      <c r="H86" s="36">
        <v>2800269.67</v>
      </c>
      <c r="I86" s="36">
        <v>-158010.87</v>
      </c>
      <c r="J86" s="272"/>
    </row>
    <row r="87" spans="1:10" ht="15" customHeight="1">
      <c r="A87" s="34">
        <v>6</v>
      </c>
      <c r="B87" s="35" t="s">
        <v>3167</v>
      </c>
      <c r="C87" s="35" t="s">
        <v>3168</v>
      </c>
      <c r="D87" s="35" t="s">
        <v>3169</v>
      </c>
      <c r="E87" s="36">
        <v>-167697.38</v>
      </c>
      <c r="F87" s="272"/>
      <c r="G87" s="36">
        <v>969836.07</v>
      </c>
      <c r="H87" s="36">
        <v>830458.92</v>
      </c>
      <c r="I87" s="36">
        <v>-28320.23</v>
      </c>
      <c r="J87" s="272"/>
    </row>
    <row r="88" spans="1:10" ht="15" customHeight="1">
      <c r="A88" s="34">
        <v>6</v>
      </c>
      <c r="B88" s="35" t="s">
        <v>3170</v>
      </c>
      <c r="C88" s="35" t="s">
        <v>3171</v>
      </c>
      <c r="D88" s="35" t="s">
        <v>3172</v>
      </c>
      <c r="E88" s="36">
        <v>-193938.23</v>
      </c>
      <c r="F88" s="272"/>
      <c r="G88" s="36">
        <v>1620912.05</v>
      </c>
      <c r="H88" s="36">
        <v>1502392.36</v>
      </c>
      <c r="I88" s="36">
        <v>-75418.539999999994</v>
      </c>
      <c r="J88" s="272"/>
    </row>
    <row r="89" spans="1:10" ht="15" customHeight="1">
      <c r="A89" s="34">
        <v>6</v>
      </c>
      <c r="B89" s="35" t="s">
        <v>3173</v>
      </c>
      <c r="C89" s="35" t="s">
        <v>3174</v>
      </c>
      <c r="D89" s="35" t="s">
        <v>3175</v>
      </c>
      <c r="E89" s="36">
        <v>-60549.65</v>
      </c>
      <c r="F89" s="272"/>
      <c r="G89" s="36">
        <v>473695.94</v>
      </c>
      <c r="H89" s="36">
        <v>453096.61</v>
      </c>
      <c r="I89" s="36">
        <v>-39950.32</v>
      </c>
      <c r="J89" s="272"/>
    </row>
    <row r="90" spans="1:10" ht="15" customHeight="1">
      <c r="A90" s="34">
        <v>6</v>
      </c>
      <c r="B90" s="35" t="s">
        <v>3176</v>
      </c>
      <c r="C90" s="35" t="s">
        <v>3177</v>
      </c>
      <c r="D90" s="35" t="s">
        <v>3178</v>
      </c>
      <c r="E90" s="36">
        <v>0</v>
      </c>
      <c r="F90" s="272"/>
      <c r="G90" s="36">
        <v>0</v>
      </c>
      <c r="H90" s="36">
        <v>14321.78</v>
      </c>
      <c r="I90" s="36">
        <v>-14321.78</v>
      </c>
      <c r="J90" s="272"/>
    </row>
    <row r="91" spans="1:10" ht="15" customHeight="1">
      <c r="A91" s="34">
        <v>2</v>
      </c>
      <c r="B91" s="35" t="s">
        <v>3179</v>
      </c>
      <c r="C91" s="35" t="s">
        <v>1</v>
      </c>
      <c r="D91" s="35" t="s">
        <v>3180</v>
      </c>
      <c r="E91" s="36">
        <v>3553939.9</v>
      </c>
      <c r="F91" s="272"/>
      <c r="G91" s="36">
        <v>4948788179.8500004</v>
      </c>
      <c r="H91" s="36">
        <v>4949093434.6899996</v>
      </c>
      <c r="I91" s="36">
        <v>3248685.06</v>
      </c>
      <c r="J91" s="272"/>
    </row>
    <row r="92" spans="1:10" ht="15" customHeight="1">
      <c r="A92" s="34">
        <v>3</v>
      </c>
      <c r="B92" s="35" t="s">
        <v>3181</v>
      </c>
      <c r="C92" s="35" t="s">
        <v>1</v>
      </c>
      <c r="D92" s="35" t="s">
        <v>3182</v>
      </c>
      <c r="E92" s="36">
        <v>41290.04</v>
      </c>
      <c r="F92" s="272"/>
      <c r="G92" s="36">
        <v>572792.06000000006</v>
      </c>
      <c r="H92" s="36">
        <v>530424.61</v>
      </c>
      <c r="I92" s="36">
        <v>83657.490000000005</v>
      </c>
      <c r="J92" s="272"/>
    </row>
    <row r="93" spans="1:10" ht="15" customHeight="1">
      <c r="A93" s="34">
        <v>4</v>
      </c>
      <c r="B93" s="35" t="s">
        <v>3183</v>
      </c>
      <c r="C93" s="35" t="s">
        <v>1</v>
      </c>
      <c r="D93" s="35" t="s">
        <v>3184</v>
      </c>
      <c r="E93" s="36">
        <v>41290.04</v>
      </c>
      <c r="F93" s="272"/>
      <c r="G93" s="36">
        <v>572792.06000000006</v>
      </c>
      <c r="H93" s="36">
        <v>530424.61</v>
      </c>
      <c r="I93" s="36">
        <v>83657.490000000005</v>
      </c>
      <c r="J93" s="272"/>
    </row>
    <row r="94" spans="1:10" ht="15" customHeight="1">
      <c r="A94" s="34">
        <v>6</v>
      </c>
      <c r="B94" s="35" t="s">
        <v>3185</v>
      </c>
      <c r="C94" s="35" t="s">
        <v>3186</v>
      </c>
      <c r="D94" s="35" t="s">
        <v>3187</v>
      </c>
      <c r="E94" s="36">
        <v>41290.04</v>
      </c>
      <c r="F94" s="272"/>
      <c r="G94" s="36">
        <v>572792.06000000006</v>
      </c>
      <c r="H94" s="36">
        <v>530424.61</v>
      </c>
      <c r="I94" s="36">
        <v>83657.490000000005</v>
      </c>
      <c r="J94" s="272"/>
    </row>
    <row r="95" spans="1:10" ht="15" customHeight="1">
      <c r="A95" s="34">
        <v>3</v>
      </c>
      <c r="B95" s="35" t="s">
        <v>3188</v>
      </c>
      <c r="C95" s="35" t="s">
        <v>1</v>
      </c>
      <c r="D95" s="35" t="s">
        <v>3189</v>
      </c>
      <c r="E95" s="36">
        <v>598541.07999999996</v>
      </c>
      <c r="F95" s="272"/>
      <c r="G95" s="36">
        <v>5141880.1500000004</v>
      </c>
      <c r="H95" s="36">
        <v>4990666.55</v>
      </c>
      <c r="I95" s="36">
        <v>749754.68</v>
      </c>
      <c r="J95" s="272"/>
    </row>
    <row r="96" spans="1:10" ht="15" customHeight="1">
      <c r="A96" s="34">
        <v>4</v>
      </c>
      <c r="B96" s="35" t="s">
        <v>3190</v>
      </c>
      <c r="C96" s="35" t="s">
        <v>1</v>
      </c>
      <c r="D96" s="35" t="s">
        <v>3191</v>
      </c>
      <c r="E96" s="36">
        <v>20532.349999999999</v>
      </c>
      <c r="F96" s="272"/>
      <c r="G96" s="36">
        <v>1839891.98</v>
      </c>
      <c r="H96" s="36">
        <v>1828721.86</v>
      </c>
      <c r="I96" s="36">
        <v>31702.47</v>
      </c>
      <c r="J96" s="272"/>
    </row>
    <row r="97" spans="1:10" ht="15" customHeight="1">
      <c r="A97" s="34">
        <v>6</v>
      </c>
      <c r="B97" s="35" t="s">
        <v>3192</v>
      </c>
      <c r="C97" s="35" t="s">
        <v>3193</v>
      </c>
      <c r="D97" s="35" t="s">
        <v>3194</v>
      </c>
      <c r="E97" s="36">
        <v>1585</v>
      </c>
      <c r="F97" s="272"/>
      <c r="G97" s="36">
        <v>22167.45</v>
      </c>
      <c r="H97" s="36">
        <v>21925.13</v>
      </c>
      <c r="I97" s="36">
        <v>1827.32</v>
      </c>
      <c r="J97" s="272"/>
    </row>
    <row r="98" spans="1:10" ht="15" customHeight="1">
      <c r="A98" s="34">
        <v>6</v>
      </c>
      <c r="B98" s="35" t="s">
        <v>3195</v>
      </c>
      <c r="C98" s="35" t="s">
        <v>3196</v>
      </c>
      <c r="D98" s="35" t="s">
        <v>3197</v>
      </c>
      <c r="E98" s="36">
        <v>12854.99</v>
      </c>
      <c r="F98" s="272"/>
      <c r="G98" s="36">
        <v>24913.19</v>
      </c>
      <c r="H98" s="36">
        <v>13440.88</v>
      </c>
      <c r="I98" s="36">
        <v>24327.3</v>
      </c>
      <c r="J98" s="272"/>
    </row>
    <row r="99" spans="1:10" ht="15" customHeight="1">
      <c r="A99" s="34">
        <v>6</v>
      </c>
      <c r="B99" s="35" t="s">
        <v>3198</v>
      </c>
      <c r="C99" s="35" t="s">
        <v>3199</v>
      </c>
      <c r="D99" s="35" t="s">
        <v>3200</v>
      </c>
      <c r="E99" s="36">
        <v>128.15</v>
      </c>
      <c r="F99" s="272"/>
      <c r="G99" s="36">
        <v>6821.14</v>
      </c>
      <c r="H99" s="36">
        <v>6836.58</v>
      </c>
      <c r="I99" s="36">
        <v>112.71</v>
      </c>
      <c r="J99" s="272"/>
    </row>
    <row r="100" spans="1:10" ht="15" customHeight="1">
      <c r="A100" s="34">
        <v>6</v>
      </c>
      <c r="B100" s="35" t="s">
        <v>3201</v>
      </c>
      <c r="C100" s="35" t="s">
        <v>3202</v>
      </c>
      <c r="D100" s="35" t="s">
        <v>3203</v>
      </c>
      <c r="E100" s="36">
        <v>4984.92</v>
      </c>
      <c r="F100" s="272"/>
      <c r="G100" s="36">
        <v>36449.94</v>
      </c>
      <c r="H100" s="36">
        <v>38547.120000000003</v>
      </c>
      <c r="I100" s="36">
        <v>2887.74</v>
      </c>
      <c r="J100" s="272"/>
    </row>
    <row r="101" spans="1:10" ht="15" customHeight="1">
      <c r="A101" s="34">
        <v>6</v>
      </c>
      <c r="B101" s="35" t="s">
        <v>3204</v>
      </c>
      <c r="C101" s="35" t="s">
        <v>3205</v>
      </c>
      <c r="D101" s="35" t="s">
        <v>3206</v>
      </c>
      <c r="E101" s="36">
        <v>979.29</v>
      </c>
      <c r="F101" s="272"/>
      <c r="G101" s="36">
        <v>1601.47</v>
      </c>
      <c r="H101" s="36">
        <v>33.36</v>
      </c>
      <c r="I101" s="36">
        <v>2547.4</v>
      </c>
      <c r="J101" s="272"/>
    </row>
    <row r="102" spans="1:10" ht="15" customHeight="1">
      <c r="A102" s="34">
        <v>4</v>
      </c>
      <c r="B102" s="35" t="s">
        <v>3207</v>
      </c>
      <c r="C102" s="35" t="s">
        <v>1</v>
      </c>
      <c r="D102" s="35" t="s">
        <v>3208</v>
      </c>
      <c r="E102" s="36">
        <v>578008.73</v>
      </c>
      <c r="F102" s="272"/>
      <c r="G102" s="36">
        <v>3301988.17</v>
      </c>
      <c r="H102" s="36">
        <v>3161944.69</v>
      </c>
      <c r="I102" s="36">
        <v>718052.21</v>
      </c>
      <c r="J102" s="272"/>
    </row>
    <row r="103" spans="1:10" ht="15" customHeight="1">
      <c r="A103" s="34">
        <v>6</v>
      </c>
      <c r="B103" s="35" t="s">
        <v>3209</v>
      </c>
      <c r="C103" s="35" t="s">
        <v>3210</v>
      </c>
      <c r="D103" s="35" t="s">
        <v>3211</v>
      </c>
      <c r="E103" s="36">
        <v>575602.88</v>
      </c>
      <c r="F103" s="272"/>
      <c r="G103" s="36">
        <v>2101763.85</v>
      </c>
      <c r="H103" s="36">
        <v>1961006.61</v>
      </c>
      <c r="I103" s="36">
        <v>716360.12</v>
      </c>
      <c r="J103" s="272"/>
    </row>
    <row r="104" spans="1:10" ht="15" customHeight="1">
      <c r="A104" s="34">
        <v>6</v>
      </c>
      <c r="B104" s="35" t="s">
        <v>3212</v>
      </c>
      <c r="C104" s="35" t="s">
        <v>3213</v>
      </c>
      <c r="D104" s="35" t="s">
        <v>3214</v>
      </c>
      <c r="E104" s="36">
        <v>2405.85</v>
      </c>
      <c r="F104" s="272"/>
      <c r="G104" s="36">
        <v>14027.04</v>
      </c>
      <c r="H104" s="36">
        <v>14740.8</v>
      </c>
      <c r="I104" s="36">
        <v>1692.09</v>
      </c>
      <c r="J104" s="272"/>
    </row>
    <row r="105" spans="1:10" ht="15" customHeight="1">
      <c r="A105" s="34">
        <v>3</v>
      </c>
      <c r="B105" s="35" t="s">
        <v>3215</v>
      </c>
      <c r="C105" s="35" t="s">
        <v>1</v>
      </c>
      <c r="D105" s="35" t="s">
        <v>3216</v>
      </c>
      <c r="E105" s="36">
        <v>2948744.79</v>
      </c>
      <c r="F105" s="272"/>
      <c r="G105" s="36">
        <v>4942491541.8500004</v>
      </c>
      <c r="H105" s="36">
        <v>4942963766.2200003</v>
      </c>
      <c r="I105" s="36">
        <v>2476520.42</v>
      </c>
      <c r="J105" s="272"/>
    </row>
    <row r="106" spans="1:10" ht="15" customHeight="1">
      <c r="A106" s="34">
        <v>4</v>
      </c>
      <c r="B106" s="35" t="s">
        <v>3248</v>
      </c>
      <c r="C106" s="35" t="s">
        <v>1</v>
      </c>
      <c r="D106" s="35" t="s">
        <v>3249</v>
      </c>
      <c r="E106" s="36">
        <v>171700</v>
      </c>
      <c r="F106" s="272"/>
      <c r="G106" s="36">
        <v>103731.47</v>
      </c>
      <c r="H106" s="36">
        <v>51221.33</v>
      </c>
      <c r="I106" s="36">
        <v>224210.14</v>
      </c>
      <c r="J106" s="272"/>
    </row>
    <row r="107" spans="1:10" ht="15" customHeight="1">
      <c r="A107" s="34">
        <v>6</v>
      </c>
      <c r="B107" s="35" t="s">
        <v>3250</v>
      </c>
      <c r="C107" s="35" t="s">
        <v>3251</v>
      </c>
      <c r="D107" s="35" t="s">
        <v>3252</v>
      </c>
      <c r="E107" s="36">
        <v>171700</v>
      </c>
      <c r="F107" s="272"/>
      <c r="G107" s="36">
        <v>103731.47</v>
      </c>
      <c r="H107" s="36">
        <v>51221.33</v>
      </c>
      <c r="I107" s="36">
        <v>224210.14</v>
      </c>
      <c r="J107" s="272"/>
    </row>
    <row r="108" spans="1:10" ht="15" customHeight="1">
      <c r="A108" s="34">
        <v>4</v>
      </c>
      <c r="B108" s="35" t="s">
        <v>3253</v>
      </c>
      <c r="C108" s="35" t="s">
        <v>1</v>
      </c>
      <c r="D108" s="35" t="s">
        <v>3254</v>
      </c>
      <c r="E108" s="36">
        <v>1952867.43</v>
      </c>
      <c r="F108" s="272"/>
      <c r="G108" s="36">
        <v>59146.22</v>
      </c>
      <c r="H108" s="36">
        <v>0</v>
      </c>
      <c r="I108" s="36">
        <v>2012013.65</v>
      </c>
      <c r="J108" s="272"/>
    </row>
    <row r="109" spans="1:10" ht="15" customHeight="1">
      <c r="A109" s="34">
        <v>5</v>
      </c>
      <c r="B109" s="35" t="s">
        <v>3255</v>
      </c>
      <c r="C109" s="35" t="s">
        <v>1</v>
      </c>
      <c r="D109" s="35" t="s">
        <v>3256</v>
      </c>
      <c r="E109" s="36">
        <v>1952867.43</v>
      </c>
      <c r="F109" s="272"/>
      <c r="G109" s="36">
        <v>46597.77</v>
      </c>
      <c r="H109" s="36">
        <v>0</v>
      </c>
      <c r="I109" s="36">
        <v>1999465.2</v>
      </c>
      <c r="J109" s="272"/>
    </row>
    <row r="110" spans="1:10" ht="15" customHeight="1">
      <c r="A110" s="34">
        <v>6</v>
      </c>
      <c r="B110" s="35" t="s">
        <v>3257</v>
      </c>
      <c r="C110" s="35" t="s">
        <v>3258</v>
      </c>
      <c r="D110" s="35" t="s">
        <v>3259</v>
      </c>
      <c r="E110" s="36">
        <v>424014.67</v>
      </c>
      <c r="F110" s="272"/>
      <c r="G110" s="36">
        <v>9438.15</v>
      </c>
      <c r="H110" s="36">
        <v>0</v>
      </c>
      <c r="I110" s="36">
        <v>433452.82</v>
      </c>
      <c r="J110" s="272"/>
    </row>
    <row r="111" spans="1:10" ht="15" customHeight="1">
      <c r="A111" s="34">
        <v>6</v>
      </c>
      <c r="B111" s="35" t="s">
        <v>3260</v>
      </c>
      <c r="C111" s="35" t="s">
        <v>3261</v>
      </c>
      <c r="D111" s="35" t="s">
        <v>3262</v>
      </c>
      <c r="E111" s="36">
        <v>1528852.76</v>
      </c>
      <c r="F111" s="272"/>
      <c r="G111" s="36">
        <v>37159.620000000003</v>
      </c>
      <c r="H111" s="36">
        <v>0</v>
      </c>
      <c r="I111" s="36">
        <v>1566012.38</v>
      </c>
      <c r="J111" s="272"/>
    </row>
    <row r="112" spans="1:10" ht="15" customHeight="1">
      <c r="A112" s="34">
        <v>5</v>
      </c>
      <c r="B112" s="35" t="s">
        <v>3263</v>
      </c>
      <c r="C112" s="35" t="s">
        <v>1</v>
      </c>
      <c r="D112" s="35" t="s">
        <v>3264</v>
      </c>
      <c r="E112" s="36">
        <v>0</v>
      </c>
      <c r="F112" s="272"/>
      <c r="G112" s="36">
        <v>12548.45</v>
      </c>
      <c r="H112" s="36">
        <v>0</v>
      </c>
      <c r="I112" s="36">
        <v>12548.45</v>
      </c>
      <c r="J112" s="272"/>
    </row>
    <row r="113" spans="1:10" ht="15" customHeight="1">
      <c r="A113" s="34">
        <v>6</v>
      </c>
      <c r="B113" s="35" t="s">
        <v>3265</v>
      </c>
      <c r="C113" s="35" t="s">
        <v>3266</v>
      </c>
      <c r="D113" s="35" t="s">
        <v>3267</v>
      </c>
      <c r="E113" s="36">
        <v>0</v>
      </c>
      <c r="F113" s="272"/>
      <c r="G113" s="36">
        <v>12548.45</v>
      </c>
      <c r="H113" s="36">
        <v>0</v>
      </c>
      <c r="I113" s="36">
        <v>12548.45</v>
      </c>
      <c r="J113" s="272"/>
    </row>
    <row r="114" spans="1:10" ht="15" customHeight="1">
      <c r="A114" s="34">
        <v>4</v>
      </c>
      <c r="B114" s="35" t="s">
        <v>3268</v>
      </c>
      <c r="C114" s="35" t="s">
        <v>1</v>
      </c>
      <c r="D114" s="35" t="s">
        <v>3269</v>
      </c>
      <c r="E114" s="36">
        <v>778791.47</v>
      </c>
      <c r="F114" s="272"/>
      <c r="G114" s="36">
        <v>3957333.53</v>
      </c>
      <c r="H114" s="36">
        <v>4516698.9000000004</v>
      </c>
      <c r="I114" s="36">
        <v>219426.1</v>
      </c>
      <c r="J114" s="272"/>
    </row>
    <row r="115" spans="1:10" ht="15" customHeight="1">
      <c r="A115" s="34">
        <v>5</v>
      </c>
      <c r="B115" s="35" t="s">
        <v>3270</v>
      </c>
      <c r="C115" s="35" t="s">
        <v>1</v>
      </c>
      <c r="D115" s="35" t="s">
        <v>3271</v>
      </c>
      <c r="E115" s="36">
        <v>778791.47</v>
      </c>
      <c r="F115" s="272"/>
      <c r="G115" s="36">
        <v>3957333.53</v>
      </c>
      <c r="H115" s="36">
        <v>4516698.9000000004</v>
      </c>
      <c r="I115" s="36">
        <v>219426.1</v>
      </c>
      <c r="J115" s="272"/>
    </row>
    <row r="116" spans="1:10" ht="15" customHeight="1">
      <c r="A116" s="34">
        <v>6</v>
      </c>
      <c r="B116" s="35" t="s">
        <v>3275</v>
      </c>
      <c r="C116" s="35" t="s">
        <v>3276</v>
      </c>
      <c r="D116" s="35" t="s">
        <v>3277</v>
      </c>
      <c r="E116" s="36">
        <v>226791.47</v>
      </c>
      <c r="F116" s="272"/>
      <c r="G116" s="36">
        <v>3867333.53</v>
      </c>
      <c r="H116" s="36">
        <v>3874698.9</v>
      </c>
      <c r="I116" s="36">
        <v>219426.1</v>
      </c>
      <c r="J116" s="272"/>
    </row>
    <row r="117" spans="1:10" ht="15" customHeight="1">
      <c r="A117" s="34">
        <v>4</v>
      </c>
      <c r="B117" s="35" t="s">
        <v>3278</v>
      </c>
      <c r="C117" s="35" t="s">
        <v>1</v>
      </c>
      <c r="D117" s="35" t="s">
        <v>3279</v>
      </c>
      <c r="E117" s="36">
        <v>23902.62</v>
      </c>
      <c r="F117" s="272"/>
      <c r="G117" s="36">
        <v>4935047369.3900003</v>
      </c>
      <c r="H117" s="36">
        <v>4935050401.4799995</v>
      </c>
      <c r="I117" s="36">
        <v>20870.53</v>
      </c>
      <c r="J117" s="272"/>
    </row>
    <row r="118" spans="1:10" ht="15" customHeight="1">
      <c r="A118" s="34">
        <v>6</v>
      </c>
      <c r="B118" s="35" t="s">
        <v>3280</v>
      </c>
      <c r="C118" s="35" t="s">
        <v>3281</v>
      </c>
      <c r="D118" s="35" t="s">
        <v>3282</v>
      </c>
      <c r="E118" s="36">
        <v>288.08</v>
      </c>
      <c r="F118" s="272"/>
      <c r="G118" s="36">
        <v>84585.48</v>
      </c>
      <c r="H118" s="36">
        <v>84016.01</v>
      </c>
      <c r="I118" s="36">
        <v>857.55</v>
      </c>
      <c r="J118" s="272"/>
    </row>
    <row r="119" spans="1:10" ht="15" customHeight="1">
      <c r="A119" s="34">
        <v>6</v>
      </c>
      <c r="B119" s="35" t="s">
        <v>3286</v>
      </c>
      <c r="C119" s="35" t="s">
        <v>3287</v>
      </c>
      <c r="D119" s="35" t="s">
        <v>3288</v>
      </c>
      <c r="E119" s="36">
        <v>19223.23</v>
      </c>
      <c r="F119" s="272"/>
      <c r="G119" s="36">
        <v>2151588.2999999998</v>
      </c>
      <c r="H119" s="36">
        <v>2150798.5499999998</v>
      </c>
      <c r="I119" s="36">
        <v>20012.98</v>
      </c>
      <c r="J119" s="272"/>
    </row>
    <row r="120" spans="1:10" ht="15" customHeight="1">
      <c r="A120" s="34">
        <v>3</v>
      </c>
      <c r="B120" s="35" t="s">
        <v>3289</v>
      </c>
      <c r="C120" s="35" t="s">
        <v>1</v>
      </c>
      <c r="D120" s="35" t="s">
        <v>3290</v>
      </c>
      <c r="E120" s="36">
        <v>-34636.01</v>
      </c>
      <c r="F120" s="272"/>
      <c r="G120" s="36">
        <v>581965.79</v>
      </c>
      <c r="H120" s="36">
        <v>608577.31000000006</v>
      </c>
      <c r="I120" s="36">
        <v>-61247.53</v>
      </c>
      <c r="J120" s="272"/>
    </row>
    <row r="121" spans="1:10" ht="15" customHeight="1">
      <c r="A121" s="34">
        <v>4</v>
      </c>
      <c r="B121" s="35" t="s">
        <v>3291</v>
      </c>
      <c r="C121" s="35" t="s">
        <v>1</v>
      </c>
      <c r="D121" s="35" t="s">
        <v>3292</v>
      </c>
      <c r="E121" s="36">
        <v>-34636.01</v>
      </c>
      <c r="F121" s="272"/>
      <c r="G121" s="36">
        <v>581965.79</v>
      </c>
      <c r="H121" s="36">
        <v>608577.31000000006</v>
      </c>
      <c r="I121" s="36">
        <v>-61247.53</v>
      </c>
      <c r="J121" s="272"/>
    </row>
    <row r="122" spans="1:10" ht="15" customHeight="1">
      <c r="A122" s="34">
        <v>5</v>
      </c>
      <c r="B122" s="35" t="s">
        <v>3293</v>
      </c>
      <c r="C122" s="35" t="s">
        <v>1</v>
      </c>
      <c r="D122" s="35" t="s">
        <v>3294</v>
      </c>
      <c r="E122" s="36">
        <v>-34636.01</v>
      </c>
      <c r="F122" s="272"/>
      <c r="G122" s="36">
        <v>581965.79</v>
      </c>
      <c r="H122" s="36">
        <v>608577.31000000006</v>
      </c>
      <c r="I122" s="36">
        <v>-61247.53</v>
      </c>
      <c r="J122" s="272"/>
    </row>
    <row r="123" spans="1:10" ht="15" customHeight="1">
      <c r="A123" s="34">
        <v>6</v>
      </c>
      <c r="B123" s="35" t="s">
        <v>3295</v>
      </c>
      <c r="C123" s="35" t="s">
        <v>3296</v>
      </c>
      <c r="D123" s="35" t="s">
        <v>3297</v>
      </c>
      <c r="E123" s="36">
        <v>-34636.01</v>
      </c>
      <c r="F123" s="272"/>
      <c r="G123" s="36">
        <v>574785.87</v>
      </c>
      <c r="H123" s="36">
        <v>601397.39</v>
      </c>
      <c r="I123" s="36">
        <v>-61247.53</v>
      </c>
      <c r="J123" s="272"/>
    </row>
    <row r="124" spans="1:10" ht="15" customHeight="1">
      <c r="A124" s="34">
        <v>2</v>
      </c>
      <c r="B124" s="35" t="s">
        <v>3298</v>
      </c>
      <c r="C124" s="35" t="s">
        <v>1</v>
      </c>
      <c r="D124" s="35" t="s">
        <v>3299</v>
      </c>
      <c r="E124" s="36">
        <v>4767451.22</v>
      </c>
      <c r="F124" s="272"/>
      <c r="G124" s="36">
        <v>3194876.39</v>
      </c>
      <c r="H124" s="36">
        <v>1743608.22</v>
      </c>
      <c r="I124" s="36">
        <v>6218719.3899999997</v>
      </c>
      <c r="J124" s="272"/>
    </row>
    <row r="125" spans="1:10" ht="15" customHeight="1">
      <c r="A125" s="34">
        <v>3</v>
      </c>
      <c r="B125" s="35" t="s">
        <v>3300</v>
      </c>
      <c r="C125" s="35" t="s">
        <v>1</v>
      </c>
      <c r="D125" s="35" t="s">
        <v>3301</v>
      </c>
      <c r="E125" s="36">
        <v>4725213.84</v>
      </c>
      <c r="F125" s="272"/>
      <c r="G125" s="36">
        <v>2415386.44</v>
      </c>
      <c r="H125" s="36">
        <v>1001996.43</v>
      </c>
      <c r="I125" s="36">
        <v>6138603.8499999996</v>
      </c>
      <c r="J125" s="272"/>
    </row>
    <row r="126" spans="1:10" ht="15" customHeight="1">
      <c r="A126" s="34">
        <v>4</v>
      </c>
      <c r="B126" s="35" t="s">
        <v>3302</v>
      </c>
      <c r="C126" s="35" t="s">
        <v>1</v>
      </c>
      <c r="D126" s="35" t="s">
        <v>3303</v>
      </c>
      <c r="E126" s="36">
        <v>4725213.84</v>
      </c>
      <c r="F126" s="272"/>
      <c r="G126" s="36">
        <v>2415372.44</v>
      </c>
      <c r="H126" s="36">
        <v>1001982.43</v>
      </c>
      <c r="I126" s="36">
        <v>6138603.8499999996</v>
      </c>
      <c r="J126" s="272"/>
    </row>
    <row r="127" spans="1:10" ht="15" customHeight="1">
      <c r="A127" s="34">
        <v>5</v>
      </c>
      <c r="B127" s="35" t="s">
        <v>3304</v>
      </c>
      <c r="C127" s="35" t="s">
        <v>1</v>
      </c>
      <c r="D127" s="35" t="s">
        <v>3305</v>
      </c>
      <c r="E127" s="36">
        <v>4027663.57</v>
      </c>
      <c r="F127" s="272"/>
      <c r="G127" s="36">
        <v>2184282.0299999998</v>
      </c>
      <c r="H127" s="36">
        <v>623341.75</v>
      </c>
      <c r="I127" s="36">
        <v>5588603.8499999996</v>
      </c>
      <c r="J127" s="272"/>
    </row>
    <row r="128" spans="1:10" ht="15" customHeight="1">
      <c r="A128" s="34">
        <v>6</v>
      </c>
      <c r="B128" s="35" t="s">
        <v>3306</v>
      </c>
      <c r="C128" s="35" t="s">
        <v>3307</v>
      </c>
      <c r="D128" s="35" t="s">
        <v>3308</v>
      </c>
      <c r="E128" s="36">
        <v>4096663.57</v>
      </c>
      <c r="F128" s="272"/>
      <c r="G128" s="36">
        <v>2184282.0299999998</v>
      </c>
      <c r="H128" s="36">
        <v>475680.79</v>
      </c>
      <c r="I128" s="36">
        <v>5805264.8099999996</v>
      </c>
      <c r="J128" s="272"/>
    </row>
    <row r="129" spans="1:10" ht="15" customHeight="1">
      <c r="A129" s="34">
        <v>6</v>
      </c>
      <c r="B129" s="35" t="s">
        <v>3309</v>
      </c>
      <c r="C129" s="35" t="s">
        <v>3310</v>
      </c>
      <c r="D129" s="35" t="s">
        <v>3311</v>
      </c>
      <c r="E129" s="36">
        <v>-69000</v>
      </c>
      <c r="F129" s="272"/>
      <c r="G129" s="36">
        <v>0</v>
      </c>
      <c r="H129" s="36">
        <v>147660.96</v>
      </c>
      <c r="I129" s="36">
        <v>-216660.96</v>
      </c>
      <c r="J129" s="272"/>
    </row>
    <row r="130" spans="1:10" ht="15" customHeight="1">
      <c r="A130" s="34">
        <v>5</v>
      </c>
      <c r="B130" s="35" t="s">
        <v>3312</v>
      </c>
      <c r="C130" s="35" t="s">
        <v>1</v>
      </c>
      <c r="D130" s="35" t="s">
        <v>3313</v>
      </c>
      <c r="E130" s="36">
        <v>92550.27</v>
      </c>
      <c r="F130" s="272"/>
      <c r="G130" s="36">
        <v>161090.41</v>
      </c>
      <c r="H130" s="36">
        <v>218640.68</v>
      </c>
      <c r="I130" s="36">
        <v>35000</v>
      </c>
      <c r="J130" s="272"/>
    </row>
    <row r="131" spans="1:10" ht="15" customHeight="1">
      <c r="A131" s="34">
        <v>6</v>
      </c>
      <c r="B131" s="35" t="s">
        <v>3314</v>
      </c>
      <c r="C131" s="35" t="s">
        <v>3315</v>
      </c>
      <c r="D131" s="35" t="s">
        <v>3316</v>
      </c>
      <c r="E131" s="36">
        <v>92550.27</v>
      </c>
      <c r="F131" s="272"/>
      <c r="G131" s="36">
        <v>161090.41</v>
      </c>
      <c r="H131" s="36">
        <v>217550.27</v>
      </c>
      <c r="I131" s="36">
        <v>36090.410000000003</v>
      </c>
      <c r="J131" s="272"/>
    </row>
    <row r="132" spans="1:10" ht="15" customHeight="1">
      <c r="A132" s="34">
        <v>6</v>
      </c>
      <c r="B132" s="35" t="s">
        <v>5680</v>
      </c>
      <c r="C132" s="35" t="s">
        <v>5681</v>
      </c>
      <c r="D132" s="35" t="s">
        <v>5682</v>
      </c>
      <c r="E132" s="36">
        <v>0</v>
      </c>
      <c r="F132" s="272"/>
      <c r="G132" s="36">
        <v>0</v>
      </c>
      <c r="H132" s="36">
        <v>1090.4100000000001</v>
      </c>
      <c r="I132" s="36">
        <v>-1090.4100000000001</v>
      </c>
      <c r="J132" s="272"/>
    </row>
    <row r="133" spans="1:10" ht="15" customHeight="1">
      <c r="A133" s="34">
        <v>5</v>
      </c>
      <c r="B133" s="35" t="s">
        <v>3317</v>
      </c>
      <c r="C133" s="35" t="s">
        <v>1</v>
      </c>
      <c r="D133" s="35" t="s">
        <v>3318</v>
      </c>
      <c r="E133" s="36">
        <v>515000</v>
      </c>
      <c r="F133" s="272"/>
      <c r="G133" s="36">
        <v>0</v>
      </c>
      <c r="H133" s="36">
        <v>0</v>
      </c>
      <c r="I133" s="36">
        <v>515000</v>
      </c>
      <c r="J133" s="272"/>
    </row>
    <row r="134" spans="1:10" ht="15" customHeight="1">
      <c r="A134" s="34">
        <v>6</v>
      </c>
      <c r="B134" s="35" t="s">
        <v>3319</v>
      </c>
      <c r="C134" s="35" t="s">
        <v>3320</v>
      </c>
      <c r="D134" s="35" t="s">
        <v>3321</v>
      </c>
      <c r="E134" s="36">
        <v>584000</v>
      </c>
      <c r="F134" s="272"/>
      <c r="G134" s="36">
        <v>0</v>
      </c>
      <c r="H134" s="36">
        <v>0</v>
      </c>
      <c r="I134" s="36">
        <v>584000</v>
      </c>
      <c r="J134" s="272"/>
    </row>
    <row r="135" spans="1:10" ht="15" customHeight="1">
      <c r="A135" s="34">
        <v>6</v>
      </c>
      <c r="B135" s="35" t="s">
        <v>3322</v>
      </c>
      <c r="C135" s="35" t="s">
        <v>3323</v>
      </c>
      <c r="D135" s="35" t="s">
        <v>3324</v>
      </c>
      <c r="E135" s="36">
        <v>-69000</v>
      </c>
      <c r="F135" s="272"/>
      <c r="G135" s="36">
        <v>0</v>
      </c>
      <c r="H135" s="36">
        <v>0</v>
      </c>
      <c r="I135" s="36">
        <v>-69000</v>
      </c>
      <c r="J135" s="272"/>
    </row>
    <row r="136" spans="1:10" ht="15" customHeight="1">
      <c r="A136" s="34">
        <v>3</v>
      </c>
      <c r="B136" s="35" t="s">
        <v>3325</v>
      </c>
      <c r="C136" s="35" t="s">
        <v>1</v>
      </c>
      <c r="D136" s="35" t="s">
        <v>3326</v>
      </c>
      <c r="E136" s="36">
        <v>42237.38</v>
      </c>
      <c r="F136" s="272"/>
      <c r="G136" s="36">
        <v>779489.95</v>
      </c>
      <c r="H136" s="36">
        <v>741611.79</v>
      </c>
      <c r="I136" s="36">
        <v>80115.539999999994</v>
      </c>
      <c r="J136" s="272"/>
    </row>
    <row r="137" spans="1:10" ht="15" customHeight="1">
      <c r="A137" s="34">
        <v>4</v>
      </c>
      <c r="B137" s="35" t="s">
        <v>3327</v>
      </c>
      <c r="C137" s="35" t="s">
        <v>1</v>
      </c>
      <c r="D137" s="35" t="s">
        <v>3328</v>
      </c>
      <c r="E137" s="36">
        <v>42237.38</v>
      </c>
      <c r="F137" s="272"/>
      <c r="G137" s="36">
        <v>779489.95</v>
      </c>
      <c r="H137" s="36">
        <v>741611.79</v>
      </c>
      <c r="I137" s="36">
        <v>80115.539999999994</v>
      </c>
      <c r="J137" s="272"/>
    </row>
    <row r="138" spans="1:10" ht="15" customHeight="1">
      <c r="A138" s="34">
        <v>6</v>
      </c>
      <c r="B138" s="35" t="s">
        <v>3329</v>
      </c>
      <c r="C138" s="35" t="s">
        <v>3330</v>
      </c>
      <c r="D138" s="35" t="s">
        <v>3331</v>
      </c>
      <c r="E138" s="36">
        <v>23979</v>
      </c>
      <c r="F138" s="272"/>
      <c r="G138" s="36">
        <v>163147.32</v>
      </c>
      <c r="H138" s="36">
        <v>124370.83</v>
      </c>
      <c r="I138" s="36">
        <v>62755.49</v>
      </c>
      <c r="J138" s="272"/>
    </row>
    <row r="139" spans="1:10" ht="15" customHeight="1">
      <c r="A139" s="34">
        <v>6</v>
      </c>
      <c r="B139" s="35" t="s">
        <v>3335</v>
      </c>
      <c r="C139" s="35" t="s">
        <v>3336</v>
      </c>
      <c r="D139" s="35" t="s">
        <v>3337</v>
      </c>
      <c r="E139" s="36">
        <v>18258.38</v>
      </c>
      <c r="F139" s="272"/>
      <c r="G139" s="36">
        <v>127788.96</v>
      </c>
      <c r="H139" s="36">
        <v>128687.29</v>
      </c>
      <c r="I139" s="36">
        <v>17360.05</v>
      </c>
      <c r="J139" s="272"/>
    </row>
    <row r="140" spans="1:10" ht="15" customHeight="1">
      <c r="A140" s="34">
        <v>1</v>
      </c>
      <c r="B140" s="35" t="s">
        <v>3338</v>
      </c>
      <c r="C140" s="35" t="s">
        <v>1</v>
      </c>
      <c r="D140" s="35" t="s">
        <v>3339</v>
      </c>
      <c r="E140" s="36">
        <v>11137040.4</v>
      </c>
      <c r="F140" s="272"/>
      <c r="G140" s="36">
        <v>5261757.93</v>
      </c>
      <c r="H140" s="36">
        <v>583480.11</v>
      </c>
      <c r="I140" s="36">
        <v>15815318.220000001</v>
      </c>
      <c r="J140" s="272"/>
    </row>
    <row r="141" spans="1:10" ht="15" customHeight="1">
      <c r="A141" s="34">
        <v>2</v>
      </c>
      <c r="B141" s="35" t="s">
        <v>3340</v>
      </c>
      <c r="C141" s="35" t="s">
        <v>1</v>
      </c>
      <c r="D141" s="35" t="s">
        <v>3341</v>
      </c>
      <c r="E141" s="36">
        <v>3824654.05</v>
      </c>
      <c r="F141" s="272"/>
      <c r="G141" s="36">
        <v>451808.95</v>
      </c>
      <c r="H141" s="36">
        <v>0</v>
      </c>
      <c r="I141" s="36">
        <v>4276463</v>
      </c>
      <c r="J141" s="272"/>
    </row>
    <row r="142" spans="1:10" ht="15" customHeight="1">
      <c r="A142" s="34">
        <v>3</v>
      </c>
      <c r="B142" s="35" t="s">
        <v>3342</v>
      </c>
      <c r="C142" s="35" t="s">
        <v>1</v>
      </c>
      <c r="D142" s="35" t="s">
        <v>3343</v>
      </c>
      <c r="E142" s="36">
        <v>3824654.05</v>
      </c>
      <c r="F142" s="272"/>
      <c r="G142" s="36">
        <v>451808.95</v>
      </c>
      <c r="H142" s="36">
        <v>0</v>
      </c>
      <c r="I142" s="36">
        <v>4276463</v>
      </c>
      <c r="J142" s="272"/>
    </row>
    <row r="143" spans="1:10" ht="15" customHeight="1">
      <c r="A143" s="34">
        <v>4</v>
      </c>
      <c r="B143" s="35" t="s">
        <v>3344</v>
      </c>
      <c r="C143" s="35" t="s">
        <v>1</v>
      </c>
      <c r="D143" s="35" t="s">
        <v>3345</v>
      </c>
      <c r="E143" s="36">
        <v>3824654.05</v>
      </c>
      <c r="F143" s="272"/>
      <c r="G143" s="36">
        <v>451808.95</v>
      </c>
      <c r="H143" s="36">
        <v>0</v>
      </c>
      <c r="I143" s="36">
        <v>4276463</v>
      </c>
      <c r="J143" s="272"/>
    </row>
    <row r="144" spans="1:10" ht="15" customHeight="1">
      <c r="A144" s="34">
        <v>5</v>
      </c>
      <c r="B144" s="35" t="s">
        <v>3346</v>
      </c>
      <c r="C144" s="35" t="s">
        <v>1</v>
      </c>
      <c r="D144" s="35" t="s">
        <v>3347</v>
      </c>
      <c r="E144" s="36">
        <v>3750587.5</v>
      </c>
      <c r="F144" s="272"/>
      <c r="G144" s="36">
        <v>451808.95</v>
      </c>
      <c r="H144" s="36">
        <v>0</v>
      </c>
      <c r="I144" s="36">
        <v>4202396.45</v>
      </c>
      <c r="J144" s="272"/>
    </row>
    <row r="145" spans="1:10" ht="15" customHeight="1">
      <c r="A145" s="34">
        <v>6</v>
      </c>
      <c r="B145" s="35" t="s">
        <v>3348</v>
      </c>
      <c r="C145" s="35" t="s">
        <v>3349</v>
      </c>
      <c r="D145" s="35" t="s">
        <v>3350</v>
      </c>
      <c r="E145" s="36">
        <v>3750587.5</v>
      </c>
      <c r="F145" s="272"/>
      <c r="G145" s="36">
        <v>451808.95</v>
      </c>
      <c r="H145" s="36">
        <v>0</v>
      </c>
      <c r="I145" s="36">
        <v>4202396.45</v>
      </c>
      <c r="J145" s="272"/>
    </row>
    <row r="146" spans="1:10" ht="15" customHeight="1">
      <c r="A146" s="34">
        <v>5</v>
      </c>
      <c r="B146" s="35" t="s">
        <v>3351</v>
      </c>
      <c r="C146" s="35" t="s">
        <v>1</v>
      </c>
      <c r="D146" s="35" t="s">
        <v>3352</v>
      </c>
      <c r="E146" s="36">
        <v>74066.55</v>
      </c>
      <c r="F146" s="272"/>
      <c r="G146" s="36">
        <v>0</v>
      </c>
      <c r="H146" s="36">
        <v>0</v>
      </c>
      <c r="I146" s="36">
        <v>74066.55</v>
      </c>
      <c r="J146" s="272"/>
    </row>
    <row r="147" spans="1:10" ht="15" customHeight="1">
      <c r="A147" s="34">
        <v>6</v>
      </c>
      <c r="B147" s="35" t="s">
        <v>3353</v>
      </c>
      <c r="C147" s="35" t="s">
        <v>3354</v>
      </c>
      <c r="D147" s="35" t="s">
        <v>3355</v>
      </c>
      <c r="E147" s="36">
        <v>74066.55</v>
      </c>
      <c r="F147" s="272"/>
      <c r="G147" s="36">
        <v>0</v>
      </c>
      <c r="H147" s="36">
        <v>0</v>
      </c>
      <c r="I147" s="36">
        <v>74066.55</v>
      </c>
      <c r="J147" s="272"/>
    </row>
    <row r="148" spans="1:10" ht="15" customHeight="1">
      <c r="A148" s="34">
        <v>2</v>
      </c>
      <c r="B148" s="35" t="s">
        <v>3356</v>
      </c>
      <c r="C148" s="35" t="s">
        <v>1</v>
      </c>
      <c r="D148" s="35" t="s">
        <v>3357</v>
      </c>
      <c r="E148" s="36">
        <v>7312386.3499999996</v>
      </c>
      <c r="F148" s="272"/>
      <c r="G148" s="36">
        <v>4809948.9800000004</v>
      </c>
      <c r="H148" s="36">
        <v>583480.11</v>
      </c>
      <c r="I148" s="36">
        <v>11538855.220000001</v>
      </c>
      <c r="J148" s="272"/>
    </row>
    <row r="149" spans="1:10" ht="15" customHeight="1">
      <c r="A149" s="34">
        <v>3</v>
      </c>
      <c r="B149" s="35" t="s">
        <v>3358</v>
      </c>
      <c r="C149" s="35" t="s">
        <v>1</v>
      </c>
      <c r="D149" s="35" t="s">
        <v>3359</v>
      </c>
      <c r="E149" s="36">
        <v>5535725.5700000003</v>
      </c>
      <c r="F149" s="272"/>
      <c r="G149" s="36">
        <v>4242128.0599999996</v>
      </c>
      <c r="H149" s="36">
        <v>548.9</v>
      </c>
      <c r="I149" s="36">
        <v>9777304.7300000004</v>
      </c>
      <c r="J149" s="272"/>
    </row>
    <row r="150" spans="1:10" ht="15" customHeight="1">
      <c r="A150" s="34">
        <v>4</v>
      </c>
      <c r="B150" s="35" t="s">
        <v>3360</v>
      </c>
      <c r="C150" s="35" t="s">
        <v>1</v>
      </c>
      <c r="D150" s="35" t="s">
        <v>3361</v>
      </c>
      <c r="E150" s="36">
        <v>5535725.5700000003</v>
      </c>
      <c r="F150" s="272"/>
      <c r="G150" s="36">
        <v>4242128.0599999996</v>
      </c>
      <c r="H150" s="36">
        <v>548.9</v>
      </c>
      <c r="I150" s="36">
        <v>9777304.7300000004</v>
      </c>
      <c r="J150" s="272"/>
    </row>
    <row r="151" spans="1:10" ht="15" customHeight="1">
      <c r="A151" s="34">
        <v>5</v>
      </c>
      <c r="B151" s="35" t="s">
        <v>3362</v>
      </c>
      <c r="C151" s="35" t="s">
        <v>1</v>
      </c>
      <c r="D151" s="35" t="s">
        <v>3305</v>
      </c>
      <c r="E151" s="36">
        <v>5535725.5700000003</v>
      </c>
      <c r="F151" s="272"/>
      <c r="G151" s="36">
        <v>4242128.0599999996</v>
      </c>
      <c r="H151" s="36">
        <v>548.9</v>
      </c>
      <c r="I151" s="36">
        <v>9777304.7300000004</v>
      </c>
      <c r="J151" s="272"/>
    </row>
    <row r="152" spans="1:10" ht="15" customHeight="1">
      <c r="A152" s="34">
        <v>6</v>
      </c>
      <c r="B152" s="35" t="s">
        <v>3363</v>
      </c>
      <c r="C152" s="35" t="s">
        <v>3364</v>
      </c>
      <c r="D152" s="35" t="s">
        <v>3308</v>
      </c>
      <c r="E152" s="36">
        <v>5535725.5700000003</v>
      </c>
      <c r="F152" s="272"/>
      <c r="G152" s="36">
        <v>4242128.0599999996</v>
      </c>
      <c r="H152" s="36">
        <v>548.9</v>
      </c>
      <c r="I152" s="36">
        <v>9777304.7300000004</v>
      </c>
      <c r="J152" s="272"/>
    </row>
    <row r="153" spans="1:10" ht="15" customHeight="1">
      <c r="A153" s="34">
        <v>3</v>
      </c>
      <c r="B153" s="35" t="s">
        <v>3365</v>
      </c>
      <c r="C153" s="35" t="s">
        <v>1</v>
      </c>
      <c r="D153" s="35" t="s">
        <v>3366</v>
      </c>
      <c r="E153" s="36">
        <v>137771.1</v>
      </c>
      <c r="F153" s="272"/>
      <c r="G153" s="36">
        <v>0</v>
      </c>
      <c r="H153" s="36">
        <v>701.04</v>
      </c>
      <c r="I153" s="36">
        <v>137070.06</v>
      </c>
      <c r="J153" s="272"/>
    </row>
    <row r="154" spans="1:10" ht="15" customHeight="1">
      <c r="A154" s="34">
        <v>4</v>
      </c>
      <c r="B154" s="35" t="s">
        <v>3367</v>
      </c>
      <c r="C154" s="35" t="s">
        <v>1</v>
      </c>
      <c r="D154" s="35" t="s">
        <v>3368</v>
      </c>
      <c r="E154" s="36">
        <v>1364501.2</v>
      </c>
      <c r="F154" s="272"/>
      <c r="G154" s="36">
        <v>0</v>
      </c>
      <c r="H154" s="36">
        <v>0</v>
      </c>
      <c r="I154" s="36">
        <v>1364501.2</v>
      </c>
      <c r="J154" s="272"/>
    </row>
    <row r="155" spans="1:10" ht="15" customHeight="1">
      <c r="A155" s="34">
        <v>5</v>
      </c>
      <c r="B155" s="35" t="s">
        <v>3369</v>
      </c>
      <c r="C155" s="35" t="s">
        <v>1</v>
      </c>
      <c r="D155" s="35" t="s">
        <v>3370</v>
      </c>
      <c r="E155" s="36">
        <v>130000</v>
      </c>
      <c r="F155" s="272"/>
      <c r="G155" s="36">
        <v>0</v>
      </c>
      <c r="H155" s="36">
        <v>0</v>
      </c>
      <c r="I155" s="36">
        <v>130000</v>
      </c>
      <c r="J155" s="272"/>
    </row>
    <row r="156" spans="1:10" ht="15" customHeight="1">
      <c r="A156" s="34">
        <v>6</v>
      </c>
      <c r="B156" s="35" t="s">
        <v>3371</v>
      </c>
      <c r="C156" s="35" t="s">
        <v>3372</v>
      </c>
      <c r="D156" s="35" t="s">
        <v>3373</v>
      </c>
      <c r="E156" s="36">
        <v>130000</v>
      </c>
      <c r="F156" s="272"/>
      <c r="G156" s="36">
        <v>0</v>
      </c>
      <c r="H156" s="36">
        <v>0</v>
      </c>
      <c r="I156" s="36">
        <v>130000</v>
      </c>
      <c r="J156" s="272"/>
    </row>
    <row r="157" spans="1:10" ht="15" customHeight="1">
      <c r="A157" s="34">
        <v>5</v>
      </c>
      <c r="B157" s="35" t="s">
        <v>3374</v>
      </c>
      <c r="C157" s="35" t="s">
        <v>1</v>
      </c>
      <c r="D157" s="35" t="s">
        <v>3375</v>
      </c>
      <c r="E157" s="36">
        <v>1234501.2</v>
      </c>
      <c r="F157" s="272"/>
      <c r="G157" s="36">
        <v>0</v>
      </c>
      <c r="H157" s="36">
        <v>0</v>
      </c>
      <c r="I157" s="36">
        <v>1234501.2</v>
      </c>
      <c r="J157" s="272"/>
    </row>
    <row r="158" spans="1:10" ht="15" customHeight="1">
      <c r="A158" s="34">
        <v>6</v>
      </c>
      <c r="B158" s="35" t="s">
        <v>3376</v>
      </c>
      <c r="C158" s="35" t="s">
        <v>3377</v>
      </c>
      <c r="D158" s="35" t="s">
        <v>3378</v>
      </c>
      <c r="E158" s="36">
        <v>1234501.2</v>
      </c>
      <c r="F158" s="272"/>
      <c r="G158" s="36">
        <v>0</v>
      </c>
      <c r="H158" s="36">
        <v>0</v>
      </c>
      <c r="I158" s="36">
        <v>1234501.2</v>
      </c>
      <c r="J158" s="272"/>
    </row>
    <row r="159" spans="1:10" ht="15" customHeight="1">
      <c r="A159" s="34">
        <v>4</v>
      </c>
      <c r="B159" s="35" t="s">
        <v>3379</v>
      </c>
      <c r="C159" s="35" t="s">
        <v>1</v>
      </c>
      <c r="D159" s="35" t="s">
        <v>3380</v>
      </c>
      <c r="E159" s="36">
        <v>-1226730.1000000001</v>
      </c>
      <c r="F159" s="272"/>
      <c r="G159" s="36">
        <v>0</v>
      </c>
      <c r="H159" s="36">
        <v>701.04</v>
      </c>
      <c r="I159" s="36">
        <v>-1227431.1399999999</v>
      </c>
      <c r="J159" s="272"/>
    </row>
    <row r="160" spans="1:10" ht="15" customHeight="1">
      <c r="A160" s="34">
        <v>6</v>
      </c>
      <c r="B160" s="35" t="s">
        <v>3381</v>
      </c>
      <c r="C160" s="35" t="s">
        <v>3382</v>
      </c>
      <c r="D160" s="35" t="s">
        <v>3383</v>
      </c>
      <c r="E160" s="36">
        <v>-1226730.1000000001</v>
      </c>
      <c r="F160" s="272"/>
      <c r="G160" s="36">
        <v>0</v>
      </c>
      <c r="H160" s="36">
        <v>701.04</v>
      </c>
      <c r="I160" s="36">
        <v>-1227431.1399999999</v>
      </c>
      <c r="J160" s="272"/>
    </row>
    <row r="161" spans="1:10" ht="15" customHeight="1">
      <c r="A161" s="34">
        <v>3</v>
      </c>
      <c r="B161" s="35" t="s">
        <v>3384</v>
      </c>
      <c r="C161" s="35" t="s">
        <v>1</v>
      </c>
      <c r="D161" s="35" t="s">
        <v>3385</v>
      </c>
      <c r="E161" s="36">
        <v>1053501.54</v>
      </c>
      <c r="F161" s="272"/>
      <c r="G161" s="36">
        <v>80429.070000000007</v>
      </c>
      <c r="H161" s="36">
        <v>223471.07</v>
      </c>
      <c r="I161" s="36">
        <v>910459.54</v>
      </c>
      <c r="J161" s="272"/>
    </row>
    <row r="162" spans="1:10" ht="15" customHeight="1">
      <c r="A162" s="34">
        <v>4</v>
      </c>
      <c r="B162" s="35" t="s">
        <v>3386</v>
      </c>
      <c r="C162" s="35" t="s">
        <v>1</v>
      </c>
      <c r="D162" s="35" t="s">
        <v>3387</v>
      </c>
      <c r="E162" s="36">
        <v>954105.89</v>
      </c>
      <c r="F162" s="272"/>
      <c r="G162" s="36">
        <v>13320</v>
      </c>
      <c r="H162" s="36">
        <v>4040.98</v>
      </c>
      <c r="I162" s="36">
        <v>963384.91</v>
      </c>
      <c r="J162" s="272"/>
    </row>
    <row r="163" spans="1:10" ht="15" customHeight="1">
      <c r="A163" s="34">
        <v>6</v>
      </c>
      <c r="B163" s="35" t="s">
        <v>3388</v>
      </c>
      <c r="C163" s="35" t="s">
        <v>3389</v>
      </c>
      <c r="D163" s="35" t="s">
        <v>3390</v>
      </c>
      <c r="E163" s="36">
        <v>954105.89</v>
      </c>
      <c r="F163" s="272"/>
      <c r="G163" s="36">
        <v>13320</v>
      </c>
      <c r="H163" s="36">
        <v>4040.98</v>
      </c>
      <c r="I163" s="36">
        <v>963384.91</v>
      </c>
      <c r="J163" s="272"/>
    </row>
    <row r="164" spans="1:10" ht="15" customHeight="1">
      <c r="A164" s="34">
        <v>4</v>
      </c>
      <c r="B164" s="35" t="s">
        <v>3391</v>
      </c>
      <c r="C164" s="35" t="s">
        <v>1</v>
      </c>
      <c r="D164" s="35" t="s">
        <v>3392</v>
      </c>
      <c r="E164" s="36">
        <v>1106755.18</v>
      </c>
      <c r="F164" s="272"/>
      <c r="G164" s="36">
        <v>60923.77</v>
      </c>
      <c r="H164" s="36">
        <v>2301.8200000000002</v>
      </c>
      <c r="I164" s="36">
        <v>1165377.1299999999</v>
      </c>
      <c r="J164" s="272"/>
    </row>
    <row r="165" spans="1:10" ht="15" customHeight="1">
      <c r="A165" s="34">
        <v>6</v>
      </c>
      <c r="B165" s="35" t="s">
        <v>3393</v>
      </c>
      <c r="C165" s="35" t="s">
        <v>3394</v>
      </c>
      <c r="D165" s="35" t="s">
        <v>3395</v>
      </c>
      <c r="E165" s="36">
        <v>143157.71</v>
      </c>
      <c r="F165" s="272"/>
      <c r="G165" s="36">
        <v>6450.26</v>
      </c>
      <c r="H165" s="36">
        <v>1644.35</v>
      </c>
      <c r="I165" s="36">
        <v>147963.62</v>
      </c>
      <c r="J165" s="272"/>
    </row>
    <row r="166" spans="1:10" ht="15" customHeight="1">
      <c r="A166" s="34">
        <v>6</v>
      </c>
      <c r="B166" s="35" t="s">
        <v>3396</v>
      </c>
      <c r="C166" s="35" t="s">
        <v>3397</v>
      </c>
      <c r="D166" s="35" t="s">
        <v>3398</v>
      </c>
      <c r="E166" s="36">
        <v>135238.68</v>
      </c>
      <c r="F166" s="272"/>
      <c r="G166" s="36">
        <v>13874.63</v>
      </c>
      <c r="H166" s="36">
        <v>252.29</v>
      </c>
      <c r="I166" s="36">
        <v>148861.01999999999</v>
      </c>
      <c r="J166" s="272"/>
    </row>
    <row r="167" spans="1:10" ht="15" customHeight="1">
      <c r="A167" s="34">
        <v>6</v>
      </c>
      <c r="B167" s="35" t="s">
        <v>3399</v>
      </c>
      <c r="C167" s="35" t="s">
        <v>3400</v>
      </c>
      <c r="D167" s="35" t="s">
        <v>3401</v>
      </c>
      <c r="E167" s="36">
        <v>828358.79</v>
      </c>
      <c r="F167" s="272"/>
      <c r="G167" s="36">
        <v>40598.879999999997</v>
      </c>
      <c r="H167" s="36">
        <v>405.18</v>
      </c>
      <c r="I167" s="36">
        <v>868552.49</v>
      </c>
      <c r="J167" s="272"/>
    </row>
    <row r="168" spans="1:10" ht="15" customHeight="1">
      <c r="A168" s="34">
        <v>4</v>
      </c>
      <c r="B168" s="35" t="s">
        <v>3402</v>
      </c>
      <c r="C168" s="35" t="s">
        <v>1</v>
      </c>
      <c r="D168" s="35" t="s">
        <v>3403</v>
      </c>
      <c r="E168" s="36">
        <v>-549411.43999999994</v>
      </c>
      <c r="F168" s="272"/>
      <c r="G168" s="36">
        <v>4040.98</v>
      </c>
      <c r="H168" s="36">
        <v>111352.54</v>
      </c>
      <c r="I168" s="36">
        <v>-656723</v>
      </c>
      <c r="J168" s="272"/>
    </row>
    <row r="169" spans="1:10" ht="15" customHeight="1">
      <c r="A169" s="34">
        <v>6</v>
      </c>
      <c r="B169" s="35" t="s">
        <v>3404</v>
      </c>
      <c r="C169" s="35" t="s">
        <v>3405</v>
      </c>
      <c r="D169" s="35" t="s">
        <v>3406</v>
      </c>
      <c r="E169" s="36">
        <v>-549411.43999999994</v>
      </c>
      <c r="F169" s="272"/>
      <c r="G169" s="36">
        <v>4040.98</v>
      </c>
      <c r="H169" s="36">
        <v>111352.54</v>
      </c>
      <c r="I169" s="36">
        <v>-656723</v>
      </c>
      <c r="J169" s="272"/>
    </row>
    <row r="170" spans="1:10" ht="15" customHeight="1">
      <c r="A170" s="34">
        <v>4</v>
      </c>
      <c r="B170" s="35" t="s">
        <v>3407</v>
      </c>
      <c r="C170" s="35" t="s">
        <v>1</v>
      </c>
      <c r="D170" s="35" t="s">
        <v>3408</v>
      </c>
      <c r="E170" s="36">
        <v>-457948.09</v>
      </c>
      <c r="F170" s="272"/>
      <c r="G170" s="36">
        <v>2144.3200000000002</v>
      </c>
      <c r="H170" s="36">
        <v>105775.73</v>
      </c>
      <c r="I170" s="36">
        <v>-561579.5</v>
      </c>
      <c r="J170" s="272"/>
    </row>
    <row r="171" spans="1:10" ht="15" customHeight="1">
      <c r="A171" s="34">
        <v>6</v>
      </c>
      <c r="B171" s="35" t="s">
        <v>3409</v>
      </c>
      <c r="C171" s="35" t="s">
        <v>3410</v>
      </c>
      <c r="D171" s="35" t="s">
        <v>3411</v>
      </c>
      <c r="E171" s="36">
        <v>-63826.39</v>
      </c>
      <c r="F171" s="272"/>
      <c r="G171" s="36">
        <v>1486.85</v>
      </c>
      <c r="H171" s="36">
        <v>12421.64</v>
      </c>
      <c r="I171" s="36">
        <v>-74761.179999999993</v>
      </c>
      <c r="J171" s="272"/>
    </row>
    <row r="172" spans="1:10" ht="15" customHeight="1">
      <c r="A172" s="34">
        <v>6</v>
      </c>
      <c r="B172" s="35" t="s">
        <v>3412</v>
      </c>
      <c r="C172" s="35" t="s">
        <v>3413</v>
      </c>
      <c r="D172" s="35" t="s">
        <v>3414</v>
      </c>
      <c r="E172" s="36">
        <v>-68337.570000000007</v>
      </c>
      <c r="F172" s="272"/>
      <c r="G172" s="36">
        <v>252.29</v>
      </c>
      <c r="H172" s="36">
        <v>12635.63</v>
      </c>
      <c r="I172" s="36">
        <v>-80720.91</v>
      </c>
      <c r="J172" s="272"/>
    </row>
    <row r="173" spans="1:10" ht="15" customHeight="1">
      <c r="A173" s="34">
        <v>6</v>
      </c>
      <c r="B173" s="35" t="s">
        <v>3415</v>
      </c>
      <c r="C173" s="35" t="s">
        <v>3416</v>
      </c>
      <c r="D173" s="35" t="s">
        <v>3417</v>
      </c>
      <c r="E173" s="36">
        <v>-325784.13</v>
      </c>
      <c r="F173" s="272"/>
      <c r="G173" s="36">
        <v>405.18</v>
      </c>
      <c r="H173" s="36">
        <v>80718.460000000006</v>
      </c>
      <c r="I173" s="36">
        <v>-406097.41</v>
      </c>
      <c r="J173" s="272"/>
    </row>
    <row r="174" spans="1:10" ht="15" customHeight="1">
      <c r="A174" s="34">
        <v>3</v>
      </c>
      <c r="B174" s="35" t="s">
        <v>3418</v>
      </c>
      <c r="C174" s="35" t="s">
        <v>1</v>
      </c>
      <c r="D174" s="35" t="s">
        <v>3419</v>
      </c>
      <c r="E174" s="36">
        <v>585388.14</v>
      </c>
      <c r="F174" s="272"/>
      <c r="G174" s="36">
        <v>487391.85</v>
      </c>
      <c r="H174" s="36">
        <v>358759.1</v>
      </c>
      <c r="I174" s="36">
        <v>714020.89</v>
      </c>
      <c r="J174" s="272"/>
    </row>
    <row r="175" spans="1:10" ht="15" customHeight="1">
      <c r="A175" s="34">
        <v>4</v>
      </c>
      <c r="B175" s="35" t="s">
        <v>3420</v>
      </c>
      <c r="C175" s="35" t="s">
        <v>1</v>
      </c>
      <c r="D175" s="35" t="s">
        <v>3421</v>
      </c>
      <c r="E175" s="36">
        <v>25206.7</v>
      </c>
      <c r="F175" s="272"/>
      <c r="G175" s="36">
        <v>0</v>
      </c>
      <c r="H175" s="36">
        <v>0</v>
      </c>
      <c r="I175" s="36">
        <v>25206.7</v>
      </c>
      <c r="J175" s="272"/>
    </row>
    <row r="176" spans="1:10" ht="15" customHeight="1">
      <c r="A176" s="34">
        <v>5</v>
      </c>
      <c r="B176" s="35" t="s">
        <v>3422</v>
      </c>
      <c r="C176" s="35" t="s">
        <v>1</v>
      </c>
      <c r="D176" s="35" t="s">
        <v>3423</v>
      </c>
      <c r="E176" s="36">
        <v>25206.7</v>
      </c>
      <c r="F176" s="272"/>
      <c r="G176" s="36">
        <v>0</v>
      </c>
      <c r="H176" s="36">
        <v>0</v>
      </c>
      <c r="I176" s="36">
        <v>25206.7</v>
      </c>
      <c r="J176" s="272"/>
    </row>
    <row r="177" spans="1:10" ht="15" customHeight="1">
      <c r="A177" s="34">
        <v>6</v>
      </c>
      <c r="B177" s="35" t="s">
        <v>3424</v>
      </c>
      <c r="C177" s="35" t="s">
        <v>3425</v>
      </c>
      <c r="D177" s="35" t="s">
        <v>3426</v>
      </c>
      <c r="E177" s="36">
        <v>25206.7</v>
      </c>
      <c r="F177" s="272"/>
      <c r="G177" s="36">
        <v>0</v>
      </c>
      <c r="H177" s="36">
        <v>0</v>
      </c>
      <c r="I177" s="36">
        <v>25206.7</v>
      </c>
      <c r="J177" s="272"/>
    </row>
    <row r="178" spans="1:10" ht="15" customHeight="1">
      <c r="A178" s="34">
        <v>4</v>
      </c>
      <c r="B178" s="35" t="s">
        <v>3427</v>
      </c>
      <c r="C178" s="35" t="s">
        <v>1</v>
      </c>
      <c r="D178" s="35" t="s">
        <v>3428</v>
      </c>
      <c r="E178" s="36">
        <v>869220.47</v>
      </c>
      <c r="F178" s="272"/>
      <c r="G178" s="36">
        <v>56537.14</v>
      </c>
      <c r="H178" s="36">
        <v>605</v>
      </c>
      <c r="I178" s="36">
        <v>925152.61</v>
      </c>
      <c r="J178" s="272"/>
    </row>
    <row r="179" spans="1:10" ht="15" customHeight="1">
      <c r="A179" s="34">
        <v>6</v>
      </c>
      <c r="B179" s="35" t="s">
        <v>3429</v>
      </c>
      <c r="C179" s="35" t="s">
        <v>3430</v>
      </c>
      <c r="D179" s="35" t="s">
        <v>3426</v>
      </c>
      <c r="E179" s="36">
        <v>869220.47</v>
      </c>
      <c r="F179" s="272"/>
      <c r="G179" s="36">
        <v>56537.14</v>
      </c>
      <c r="H179" s="36">
        <v>605</v>
      </c>
      <c r="I179" s="36">
        <v>925152.61</v>
      </c>
      <c r="J179" s="272"/>
    </row>
    <row r="180" spans="1:10" ht="15" customHeight="1">
      <c r="A180" s="34">
        <v>4</v>
      </c>
      <c r="B180" s="35" t="s">
        <v>3431</v>
      </c>
      <c r="C180" s="35" t="s">
        <v>1</v>
      </c>
      <c r="D180" s="35" t="s">
        <v>3432</v>
      </c>
      <c r="E180" s="36">
        <v>234199.44</v>
      </c>
      <c r="F180" s="272"/>
      <c r="G180" s="36">
        <v>23952.05</v>
      </c>
      <c r="H180" s="36">
        <v>0</v>
      </c>
      <c r="I180" s="36">
        <v>258151.49</v>
      </c>
      <c r="J180" s="272"/>
    </row>
    <row r="181" spans="1:10" ht="15" customHeight="1">
      <c r="A181" s="34">
        <v>6</v>
      </c>
      <c r="B181" s="35" t="s">
        <v>3433</v>
      </c>
      <c r="C181" s="35" t="s">
        <v>3434</v>
      </c>
      <c r="D181" s="35" t="s">
        <v>3435</v>
      </c>
      <c r="E181" s="36">
        <v>50841.37</v>
      </c>
      <c r="F181" s="272"/>
      <c r="G181" s="36">
        <v>0</v>
      </c>
      <c r="H181" s="36">
        <v>0</v>
      </c>
      <c r="I181" s="36">
        <v>50841.37</v>
      </c>
      <c r="J181" s="272"/>
    </row>
    <row r="182" spans="1:10" ht="15" customHeight="1">
      <c r="A182" s="34">
        <v>6</v>
      </c>
      <c r="B182" s="35" t="s">
        <v>3436</v>
      </c>
      <c r="C182" s="35" t="s">
        <v>3437</v>
      </c>
      <c r="D182" s="35" t="s">
        <v>3438</v>
      </c>
      <c r="E182" s="36">
        <v>6200</v>
      </c>
      <c r="F182" s="272"/>
      <c r="G182" s="36">
        <v>0</v>
      </c>
      <c r="H182" s="36">
        <v>0</v>
      </c>
      <c r="I182" s="36">
        <v>6200</v>
      </c>
      <c r="J182" s="272"/>
    </row>
    <row r="183" spans="1:10" ht="15" customHeight="1">
      <c r="A183" s="34">
        <v>6</v>
      </c>
      <c r="B183" s="35" t="s">
        <v>3439</v>
      </c>
      <c r="C183" s="35" t="s">
        <v>3440</v>
      </c>
      <c r="D183" s="35" t="s">
        <v>3441</v>
      </c>
      <c r="E183" s="36">
        <v>80999.89</v>
      </c>
      <c r="F183" s="272"/>
      <c r="G183" s="36">
        <v>466.99</v>
      </c>
      <c r="H183" s="36">
        <v>0</v>
      </c>
      <c r="I183" s="36">
        <v>81466.880000000005</v>
      </c>
      <c r="J183" s="272"/>
    </row>
    <row r="184" spans="1:10" ht="15" customHeight="1">
      <c r="A184" s="34">
        <v>6</v>
      </c>
      <c r="B184" s="35" t="s">
        <v>3442</v>
      </c>
      <c r="C184" s="35" t="s">
        <v>3443</v>
      </c>
      <c r="D184" s="35" t="s">
        <v>3444</v>
      </c>
      <c r="E184" s="36">
        <v>66960.179999999993</v>
      </c>
      <c r="F184" s="272"/>
      <c r="G184" s="36">
        <v>1045.06</v>
      </c>
      <c r="H184" s="36">
        <v>0</v>
      </c>
      <c r="I184" s="36">
        <v>68005.240000000005</v>
      </c>
      <c r="J184" s="272"/>
    </row>
    <row r="185" spans="1:10" ht="15" customHeight="1">
      <c r="A185" s="34">
        <v>6</v>
      </c>
      <c r="B185" s="35" t="s">
        <v>3445</v>
      </c>
      <c r="C185" s="35" t="s">
        <v>3446</v>
      </c>
      <c r="D185" s="35" t="s">
        <v>3447</v>
      </c>
      <c r="E185" s="36">
        <v>29198</v>
      </c>
      <c r="F185" s="272"/>
      <c r="G185" s="36">
        <v>22440</v>
      </c>
      <c r="H185" s="36">
        <v>0</v>
      </c>
      <c r="I185" s="36">
        <v>51638</v>
      </c>
      <c r="J185" s="272"/>
    </row>
    <row r="186" spans="1:10" ht="15" customHeight="1">
      <c r="A186" s="34">
        <v>4</v>
      </c>
      <c r="B186" s="35" t="s">
        <v>3448</v>
      </c>
      <c r="C186" s="35" t="s">
        <v>1</v>
      </c>
      <c r="D186" s="35" t="s">
        <v>3449</v>
      </c>
      <c r="E186" s="36">
        <v>244920.46</v>
      </c>
      <c r="F186" s="272"/>
      <c r="G186" s="36">
        <v>364518.28</v>
      </c>
      <c r="H186" s="36">
        <v>185606.78</v>
      </c>
      <c r="I186" s="36">
        <v>423831.96</v>
      </c>
      <c r="J186" s="272"/>
    </row>
    <row r="187" spans="1:10" ht="15" customHeight="1">
      <c r="A187" s="34">
        <v>6</v>
      </c>
      <c r="B187" s="35" t="s">
        <v>3450</v>
      </c>
      <c r="C187" s="35" t="s">
        <v>3451</v>
      </c>
      <c r="D187" s="35" t="s">
        <v>3452</v>
      </c>
      <c r="E187" s="36">
        <v>244920.46</v>
      </c>
      <c r="F187" s="272"/>
      <c r="G187" s="36">
        <v>364518.28</v>
      </c>
      <c r="H187" s="36">
        <v>185606.78</v>
      </c>
      <c r="I187" s="36">
        <v>423831.96</v>
      </c>
      <c r="J187" s="272"/>
    </row>
    <row r="188" spans="1:10" ht="15" customHeight="1">
      <c r="A188" s="34">
        <v>4</v>
      </c>
      <c r="B188" s="35" t="s">
        <v>3453</v>
      </c>
      <c r="C188" s="35" t="s">
        <v>1</v>
      </c>
      <c r="D188" s="35" t="s">
        <v>3454</v>
      </c>
      <c r="E188" s="36">
        <v>-788158.93</v>
      </c>
      <c r="F188" s="272"/>
      <c r="G188" s="36">
        <v>42384.38</v>
      </c>
      <c r="H188" s="36">
        <v>172547.32</v>
      </c>
      <c r="I188" s="36">
        <v>-918321.87</v>
      </c>
      <c r="J188" s="272"/>
    </row>
    <row r="189" spans="1:10" ht="15" customHeight="1">
      <c r="A189" s="34">
        <v>5</v>
      </c>
      <c r="B189" s="35" t="s">
        <v>3455</v>
      </c>
      <c r="C189" s="35" t="s">
        <v>1</v>
      </c>
      <c r="D189" s="35" t="s">
        <v>3456</v>
      </c>
      <c r="E189" s="36">
        <v>-18100.8</v>
      </c>
      <c r="F189" s="272"/>
      <c r="G189" s="36">
        <v>0</v>
      </c>
      <c r="H189" s="36">
        <v>1611</v>
      </c>
      <c r="I189" s="36">
        <v>-19711.8</v>
      </c>
      <c r="J189" s="272"/>
    </row>
    <row r="190" spans="1:10" ht="15" customHeight="1">
      <c r="A190" s="34">
        <v>6</v>
      </c>
      <c r="B190" s="35" t="s">
        <v>3457</v>
      </c>
      <c r="C190" s="35" t="s">
        <v>3458</v>
      </c>
      <c r="D190" s="35" t="s">
        <v>3459</v>
      </c>
      <c r="E190" s="36">
        <v>-18100.8</v>
      </c>
      <c r="F190" s="272"/>
      <c r="G190" s="36">
        <v>0</v>
      </c>
      <c r="H190" s="36">
        <v>1611</v>
      </c>
      <c r="I190" s="36">
        <v>-19711.8</v>
      </c>
      <c r="J190" s="272"/>
    </row>
    <row r="191" spans="1:10" ht="15" customHeight="1">
      <c r="A191" s="34">
        <v>5</v>
      </c>
      <c r="B191" s="35" t="s">
        <v>3460</v>
      </c>
      <c r="C191" s="35" t="s">
        <v>1</v>
      </c>
      <c r="D191" s="35" t="s">
        <v>3461</v>
      </c>
      <c r="E191" s="36">
        <v>-596370.03</v>
      </c>
      <c r="F191" s="272"/>
      <c r="G191" s="36">
        <v>605</v>
      </c>
      <c r="H191" s="36">
        <v>87970.72</v>
      </c>
      <c r="I191" s="36">
        <v>-683735.75</v>
      </c>
      <c r="J191" s="272"/>
    </row>
    <row r="192" spans="1:10" ht="15" customHeight="1">
      <c r="A192" s="34">
        <v>6</v>
      </c>
      <c r="B192" s="35" t="s">
        <v>3462</v>
      </c>
      <c r="C192" s="35" t="s">
        <v>3463</v>
      </c>
      <c r="D192" s="35" t="s">
        <v>3464</v>
      </c>
      <c r="E192" s="36">
        <v>-596370.03</v>
      </c>
      <c r="F192" s="272"/>
      <c r="G192" s="36">
        <v>605</v>
      </c>
      <c r="H192" s="36">
        <v>87970.72</v>
      </c>
      <c r="I192" s="36">
        <v>-683735.75</v>
      </c>
      <c r="J192" s="272"/>
    </row>
    <row r="193" spans="1:10" ht="15" customHeight="1">
      <c r="A193" s="34">
        <v>5</v>
      </c>
      <c r="B193" s="35" t="s">
        <v>3465</v>
      </c>
      <c r="C193" s="35" t="s">
        <v>1</v>
      </c>
      <c r="D193" s="35" t="s">
        <v>3466</v>
      </c>
      <c r="E193" s="36">
        <v>-73919.19</v>
      </c>
      <c r="F193" s="272"/>
      <c r="G193" s="36">
        <v>0</v>
      </c>
      <c r="H193" s="36">
        <v>21163.38</v>
      </c>
      <c r="I193" s="36">
        <v>-95082.57</v>
      </c>
      <c r="J193" s="272"/>
    </row>
    <row r="194" spans="1:10" ht="15" customHeight="1">
      <c r="A194" s="34">
        <v>6</v>
      </c>
      <c r="B194" s="35" t="s">
        <v>3467</v>
      </c>
      <c r="C194" s="35" t="s">
        <v>3468</v>
      </c>
      <c r="D194" s="35" t="s">
        <v>3469</v>
      </c>
      <c r="E194" s="36">
        <v>-40762.93</v>
      </c>
      <c r="F194" s="272"/>
      <c r="G194" s="36">
        <v>0</v>
      </c>
      <c r="H194" s="36">
        <v>2887.2</v>
      </c>
      <c r="I194" s="36">
        <v>-43650.13</v>
      </c>
      <c r="J194" s="272"/>
    </row>
    <row r="195" spans="1:10" ht="15" customHeight="1">
      <c r="A195" s="34">
        <v>6</v>
      </c>
      <c r="B195" s="35" t="s">
        <v>3470</v>
      </c>
      <c r="C195" s="35" t="s">
        <v>3471</v>
      </c>
      <c r="D195" s="35" t="s">
        <v>3472</v>
      </c>
      <c r="E195" s="36">
        <v>-6200</v>
      </c>
      <c r="F195" s="272"/>
      <c r="G195" s="36">
        <v>0</v>
      </c>
      <c r="H195" s="36">
        <v>0</v>
      </c>
      <c r="I195" s="36">
        <v>-6200</v>
      </c>
      <c r="J195" s="272"/>
    </row>
    <row r="196" spans="1:10" ht="15" customHeight="1">
      <c r="A196" s="34">
        <v>6</v>
      </c>
      <c r="B196" s="35" t="s">
        <v>3473</v>
      </c>
      <c r="C196" s="35" t="s">
        <v>3474</v>
      </c>
      <c r="D196" s="35" t="s">
        <v>3475</v>
      </c>
      <c r="E196" s="36">
        <v>-3342.19</v>
      </c>
      <c r="F196" s="272"/>
      <c r="G196" s="36">
        <v>0</v>
      </c>
      <c r="H196" s="36">
        <v>8122.53</v>
      </c>
      <c r="I196" s="36">
        <v>-11464.72</v>
      </c>
      <c r="J196" s="272"/>
    </row>
    <row r="197" spans="1:10" ht="15" customHeight="1">
      <c r="A197" s="34">
        <v>6</v>
      </c>
      <c r="B197" s="35" t="s">
        <v>3476</v>
      </c>
      <c r="C197" s="35" t="s">
        <v>3477</v>
      </c>
      <c r="D197" s="35" t="s">
        <v>3478</v>
      </c>
      <c r="E197" s="36">
        <v>-20783.04</v>
      </c>
      <c r="F197" s="272"/>
      <c r="G197" s="36">
        <v>0</v>
      </c>
      <c r="H197" s="36">
        <v>6727.15</v>
      </c>
      <c r="I197" s="36">
        <v>-27510.19</v>
      </c>
      <c r="J197" s="272"/>
    </row>
    <row r="198" spans="1:10" ht="15" customHeight="1">
      <c r="A198" s="34">
        <v>6</v>
      </c>
      <c r="B198" s="35" t="s">
        <v>3479</v>
      </c>
      <c r="C198" s="35" t="s">
        <v>3480</v>
      </c>
      <c r="D198" s="35" t="s">
        <v>3481</v>
      </c>
      <c r="E198" s="36">
        <v>-2831.03</v>
      </c>
      <c r="F198" s="272"/>
      <c r="G198" s="36">
        <v>0</v>
      </c>
      <c r="H198" s="36">
        <v>3426.5</v>
      </c>
      <c r="I198" s="36">
        <v>-6257.53</v>
      </c>
      <c r="J198" s="272"/>
    </row>
    <row r="199" spans="1:10" ht="15" customHeight="1">
      <c r="A199" s="34">
        <v>5</v>
      </c>
      <c r="B199" s="35" t="s">
        <v>3482</v>
      </c>
      <c r="C199" s="35" t="s">
        <v>1</v>
      </c>
      <c r="D199" s="35" t="s">
        <v>3483</v>
      </c>
      <c r="E199" s="36">
        <v>-99768.91</v>
      </c>
      <c r="F199" s="272"/>
      <c r="G199" s="36">
        <v>41779.379999999997</v>
      </c>
      <c r="H199" s="36">
        <v>61802.22</v>
      </c>
      <c r="I199" s="36">
        <v>-119791.75</v>
      </c>
      <c r="J199" s="272"/>
    </row>
    <row r="200" spans="1:10" ht="15" customHeight="1">
      <c r="A200" s="34">
        <v>6</v>
      </c>
      <c r="B200" s="35" t="s">
        <v>3484</v>
      </c>
      <c r="C200" s="35" t="s">
        <v>3485</v>
      </c>
      <c r="D200" s="35" t="s">
        <v>3486</v>
      </c>
      <c r="E200" s="36">
        <v>-99768.91</v>
      </c>
      <c r="F200" s="272"/>
      <c r="G200" s="36">
        <v>41779.379999999997</v>
      </c>
      <c r="H200" s="36">
        <v>61802.22</v>
      </c>
      <c r="I200" s="36">
        <v>-119791.75</v>
      </c>
      <c r="J200" s="272"/>
    </row>
    <row r="201" spans="1:10" ht="15" customHeight="1">
      <c r="A201" s="34">
        <v>1</v>
      </c>
      <c r="B201" s="35" t="s">
        <v>3487</v>
      </c>
      <c r="C201" s="35" t="s">
        <v>1</v>
      </c>
      <c r="D201" s="35" t="s">
        <v>3488</v>
      </c>
      <c r="E201" s="36">
        <v>423376236.70999998</v>
      </c>
      <c r="F201" s="272"/>
      <c r="G201" s="36">
        <v>2082373156.73</v>
      </c>
      <c r="H201" s="36">
        <v>2048066082.1800001</v>
      </c>
      <c r="I201" s="36">
        <v>457683311.25999999</v>
      </c>
      <c r="J201" s="272"/>
    </row>
    <row r="202" spans="1:10" ht="15" customHeight="1">
      <c r="A202" s="34">
        <v>3</v>
      </c>
      <c r="B202" s="35" t="s">
        <v>3489</v>
      </c>
      <c r="C202" s="35" t="s">
        <v>1</v>
      </c>
      <c r="D202" s="35" t="s">
        <v>3490</v>
      </c>
      <c r="E202" s="36">
        <v>4378066.83</v>
      </c>
      <c r="F202" s="272"/>
      <c r="G202" s="36">
        <v>68982148.510000005</v>
      </c>
      <c r="H202" s="36">
        <v>68435865.430000007</v>
      </c>
      <c r="I202" s="36">
        <v>4924349.91</v>
      </c>
      <c r="J202" s="272"/>
    </row>
    <row r="203" spans="1:10" ht="15" customHeight="1">
      <c r="A203" s="34">
        <v>4</v>
      </c>
      <c r="B203" s="35" t="s">
        <v>3491</v>
      </c>
      <c r="C203" s="35" t="s">
        <v>1</v>
      </c>
      <c r="D203" s="35" t="s">
        <v>5914</v>
      </c>
      <c r="E203" s="36">
        <v>4378066.83</v>
      </c>
      <c r="F203" s="272"/>
      <c r="G203" s="36">
        <v>68982148.510000005</v>
      </c>
      <c r="H203" s="36">
        <v>68435865.430000007</v>
      </c>
      <c r="I203" s="36">
        <v>4924349.91</v>
      </c>
      <c r="J203" s="272"/>
    </row>
    <row r="204" spans="1:10" ht="15" customHeight="1">
      <c r="A204" s="34">
        <v>5</v>
      </c>
      <c r="B204" s="35" t="s">
        <v>3493</v>
      </c>
      <c r="C204" s="35" t="s">
        <v>1</v>
      </c>
      <c r="D204" s="35" t="s">
        <v>3494</v>
      </c>
      <c r="E204" s="36">
        <v>4378066.83</v>
      </c>
      <c r="F204" s="272"/>
      <c r="G204" s="36">
        <v>68982148.510000005</v>
      </c>
      <c r="H204" s="36">
        <v>68435865.430000007</v>
      </c>
      <c r="I204" s="36">
        <v>4924349.91</v>
      </c>
      <c r="J204" s="272"/>
    </row>
    <row r="205" spans="1:10" ht="15" customHeight="1">
      <c r="A205" s="34">
        <v>6</v>
      </c>
      <c r="B205" s="35" t="s">
        <v>3495</v>
      </c>
      <c r="C205" s="35" t="s">
        <v>3496</v>
      </c>
      <c r="D205" s="35" t="s">
        <v>3497</v>
      </c>
      <c r="E205" s="36">
        <v>4378066.83</v>
      </c>
      <c r="F205" s="272"/>
      <c r="G205" s="36">
        <v>68982148.510000005</v>
      </c>
      <c r="H205" s="36">
        <v>68435865.430000007</v>
      </c>
      <c r="I205" s="36">
        <v>4924349.91</v>
      </c>
      <c r="J205" s="272"/>
    </row>
    <row r="206" spans="1:10" ht="15" customHeight="1">
      <c r="A206" s="34">
        <v>3</v>
      </c>
      <c r="B206" s="35" t="s">
        <v>3498</v>
      </c>
      <c r="C206" s="35" t="s">
        <v>1</v>
      </c>
      <c r="D206" s="35" t="s">
        <v>3499</v>
      </c>
      <c r="E206" s="36">
        <v>7368126.8200000003</v>
      </c>
      <c r="F206" s="272"/>
      <c r="G206" s="36">
        <v>227814076.72</v>
      </c>
      <c r="H206" s="36">
        <v>224983403.16999999</v>
      </c>
      <c r="I206" s="36">
        <v>10198800.369999999</v>
      </c>
      <c r="J206" s="272"/>
    </row>
    <row r="207" spans="1:10" ht="15" customHeight="1">
      <c r="A207" s="34">
        <v>4</v>
      </c>
      <c r="B207" s="35" t="s">
        <v>3500</v>
      </c>
      <c r="C207" s="35" t="s">
        <v>1</v>
      </c>
      <c r="D207" s="35" t="s">
        <v>3501</v>
      </c>
      <c r="E207" s="36">
        <v>7368126.8200000003</v>
      </c>
      <c r="F207" s="272"/>
      <c r="G207" s="36">
        <v>227814076.72</v>
      </c>
      <c r="H207" s="36">
        <v>224983403.16999999</v>
      </c>
      <c r="I207" s="36">
        <v>10198800.369999999</v>
      </c>
      <c r="J207" s="272"/>
    </row>
    <row r="208" spans="1:10" ht="15" customHeight="1">
      <c r="A208" s="34">
        <v>5</v>
      </c>
      <c r="B208" s="35" t="s">
        <v>3502</v>
      </c>
      <c r="C208" s="35" t="s">
        <v>1</v>
      </c>
      <c r="D208" s="35" t="s">
        <v>3503</v>
      </c>
      <c r="E208" s="36">
        <v>7368126.8200000003</v>
      </c>
      <c r="F208" s="272"/>
      <c r="G208" s="36">
        <v>227814076.72</v>
      </c>
      <c r="H208" s="36">
        <v>224983403.16999999</v>
      </c>
      <c r="I208" s="36">
        <v>10198800.369999999</v>
      </c>
      <c r="J208" s="272"/>
    </row>
    <row r="209" spans="1:10" ht="15" customHeight="1">
      <c r="A209" s="34">
        <v>6</v>
      </c>
      <c r="B209" s="35" t="s">
        <v>3504</v>
      </c>
      <c r="C209" s="35" t="s">
        <v>3505</v>
      </c>
      <c r="D209" s="35" t="s">
        <v>3506</v>
      </c>
      <c r="E209" s="36">
        <v>10</v>
      </c>
      <c r="F209" s="272"/>
      <c r="G209" s="36">
        <v>0</v>
      </c>
      <c r="H209" s="36">
        <v>0</v>
      </c>
      <c r="I209" s="36">
        <v>10</v>
      </c>
      <c r="J209" s="272"/>
    </row>
    <row r="210" spans="1:10" ht="15" customHeight="1">
      <c r="A210" s="34">
        <v>6</v>
      </c>
      <c r="B210" s="35" t="s">
        <v>3507</v>
      </c>
      <c r="C210" s="35" t="s">
        <v>3508</v>
      </c>
      <c r="D210" s="35" t="s">
        <v>3509</v>
      </c>
      <c r="E210" s="36">
        <v>7368116.8200000003</v>
      </c>
      <c r="F210" s="272"/>
      <c r="G210" s="36">
        <v>37897558.119999997</v>
      </c>
      <c r="H210" s="36">
        <v>39712847.689999998</v>
      </c>
      <c r="I210" s="36">
        <v>5552827.25</v>
      </c>
      <c r="J210" s="272"/>
    </row>
    <row r="211" spans="1:10" ht="15" customHeight="1">
      <c r="A211" s="34">
        <v>6</v>
      </c>
      <c r="B211" s="35" t="s">
        <v>3513</v>
      </c>
      <c r="C211" s="35" t="s">
        <v>3514</v>
      </c>
      <c r="D211" s="35" t="s">
        <v>3515</v>
      </c>
      <c r="E211" s="36">
        <v>0</v>
      </c>
      <c r="F211" s="272"/>
      <c r="G211" s="36">
        <v>189916518.59999999</v>
      </c>
      <c r="H211" s="36">
        <v>185270555.47999999</v>
      </c>
      <c r="I211" s="36">
        <v>4645963.12</v>
      </c>
      <c r="J211" s="272"/>
    </row>
    <row r="212" spans="1:10" ht="15" customHeight="1">
      <c r="A212" s="34">
        <v>3</v>
      </c>
      <c r="B212" s="35" t="s">
        <v>3516</v>
      </c>
      <c r="C212" s="35" t="s">
        <v>1</v>
      </c>
      <c r="D212" s="35" t="s">
        <v>3517</v>
      </c>
      <c r="E212" s="36">
        <v>80944502.019999996</v>
      </c>
      <c r="F212" s="272"/>
      <c r="G212" s="36">
        <v>546359385.28999996</v>
      </c>
      <c r="H212" s="36">
        <v>542382423.32000005</v>
      </c>
      <c r="I212" s="36">
        <v>84921463.989999995</v>
      </c>
      <c r="J212" s="272"/>
    </row>
    <row r="213" spans="1:10" ht="15" customHeight="1">
      <c r="A213" s="34">
        <v>4</v>
      </c>
      <c r="B213" s="35" t="s">
        <v>3518</v>
      </c>
      <c r="C213" s="35" t="s">
        <v>1</v>
      </c>
      <c r="D213" s="35" t="s">
        <v>3519</v>
      </c>
      <c r="E213" s="36">
        <v>80944502.019999996</v>
      </c>
      <c r="F213" s="272"/>
      <c r="G213" s="36">
        <v>546359385.28999996</v>
      </c>
      <c r="H213" s="36">
        <v>542382423.32000005</v>
      </c>
      <c r="I213" s="36">
        <v>84921463.989999995</v>
      </c>
      <c r="J213" s="272"/>
    </row>
    <row r="214" spans="1:10" ht="15" customHeight="1">
      <c r="A214" s="34">
        <v>5</v>
      </c>
      <c r="B214" s="35" t="s">
        <v>3520</v>
      </c>
      <c r="C214" s="35" t="s">
        <v>1</v>
      </c>
      <c r="D214" s="35" t="s">
        <v>3521</v>
      </c>
      <c r="E214" s="36">
        <v>80944502.019999996</v>
      </c>
      <c r="F214" s="272"/>
      <c r="G214" s="36">
        <v>546359385.28999996</v>
      </c>
      <c r="H214" s="36">
        <v>542382423.32000005</v>
      </c>
      <c r="I214" s="36">
        <v>84921463.989999995</v>
      </c>
      <c r="J214" s="272"/>
    </row>
    <row r="215" spans="1:10" ht="15" customHeight="1">
      <c r="A215" s="34">
        <v>6</v>
      </c>
      <c r="B215" s="35" t="s">
        <v>3522</v>
      </c>
      <c r="C215" s="35" t="s">
        <v>3523</v>
      </c>
      <c r="D215" s="35" t="s">
        <v>3524</v>
      </c>
      <c r="E215" s="36">
        <v>80944502.019999996</v>
      </c>
      <c r="F215" s="272"/>
      <c r="G215" s="36">
        <v>546359385.28999996</v>
      </c>
      <c r="H215" s="36">
        <v>542382423.32000005</v>
      </c>
      <c r="I215" s="36">
        <v>84921463.989999995</v>
      </c>
      <c r="J215" s="272"/>
    </row>
    <row r="216" spans="1:10" ht="15" customHeight="1">
      <c r="A216" s="34">
        <v>3</v>
      </c>
      <c r="B216" s="35" t="s">
        <v>3525</v>
      </c>
      <c r="C216" s="35" t="s">
        <v>1</v>
      </c>
      <c r="D216" s="35" t="s">
        <v>3526</v>
      </c>
      <c r="E216" s="36">
        <v>21970872</v>
      </c>
      <c r="F216" s="272"/>
      <c r="G216" s="36">
        <v>2681825.2000000002</v>
      </c>
      <c r="H216" s="36">
        <v>406419.92</v>
      </c>
      <c r="I216" s="36">
        <v>24246277.280000001</v>
      </c>
      <c r="J216" s="272"/>
    </row>
    <row r="217" spans="1:10" ht="15" customHeight="1">
      <c r="A217" s="34">
        <v>4</v>
      </c>
      <c r="B217" s="35" t="s">
        <v>3527</v>
      </c>
      <c r="C217" s="35" t="s">
        <v>1</v>
      </c>
      <c r="D217" s="35" t="s">
        <v>3528</v>
      </c>
      <c r="E217" s="36">
        <v>21970872</v>
      </c>
      <c r="F217" s="272"/>
      <c r="G217" s="36">
        <v>2681825.2000000002</v>
      </c>
      <c r="H217" s="36">
        <v>406419.92</v>
      </c>
      <c r="I217" s="36">
        <v>24246277.280000001</v>
      </c>
      <c r="J217" s="272"/>
    </row>
    <row r="218" spans="1:10" ht="15" customHeight="1">
      <c r="A218" s="34">
        <v>6</v>
      </c>
      <c r="B218" s="35" t="s">
        <v>3529</v>
      </c>
      <c r="C218" s="35" t="s">
        <v>3530</v>
      </c>
      <c r="D218" s="35" t="s">
        <v>3531</v>
      </c>
      <c r="E218" s="36">
        <v>5200000</v>
      </c>
      <c r="F218" s="272"/>
      <c r="G218" s="36">
        <v>0</v>
      </c>
      <c r="H218" s="36">
        <v>0</v>
      </c>
      <c r="I218" s="36">
        <v>5200000</v>
      </c>
      <c r="J218" s="272"/>
    </row>
    <row r="219" spans="1:10" ht="15" customHeight="1">
      <c r="A219" s="34">
        <v>6</v>
      </c>
      <c r="B219" s="35" t="s">
        <v>3532</v>
      </c>
      <c r="C219" s="35" t="s">
        <v>3533</v>
      </c>
      <c r="D219" s="35" t="s">
        <v>3452</v>
      </c>
      <c r="E219" s="36">
        <v>1540000</v>
      </c>
      <c r="F219" s="272"/>
      <c r="G219" s="36">
        <v>220000</v>
      </c>
      <c r="H219" s="36">
        <v>0</v>
      </c>
      <c r="I219" s="36">
        <v>1760000</v>
      </c>
      <c r="J219" s="272"/>
    </row>
    <row r="220" spans="1:10" ht="15" customHeight="1">
      <c r="A220" s="34">
        <v>6</v>
      </c>
      <c r="B220" s="35" t="s">
        <v>3534</v>
      </c>
      <c r="C220" s="35" t="s">
        <v>3535</v>
      </c>
      <c r="D220" s="35" t="s">
        <v>3536</v>
      </c>
      <c r="E220" s="36">
        <v>3168000</v>
      </c>
      <c r="F220" s="272"/>
      <c r="G220" s="36">
        <v>300000</v>
      </c>
      <c r="H220" s="36">
        <v>0</v>
      </c>
      <c r="I220" s="36">
        <v>3468000</v>
      </c>
      <c r="J220" s="272"/>
    </row>
    <row r="221" spans="1:10" ht="15" customHeight="1">
      <c r="A221" s="34">
        <v>6</v>
      </c>
      <c r="B221" s="35" t="s">
        <v>3537</v>
      </c>
      <c r="C221" s="35" t="s">
        <v>3538</v>
      </c>
      <c r="D221" s="35" t="s">
        <v>3539</v>
      </c>
      <c r="E221" s="36">
        <v>12062872</v>
      </c>
      <c r="F221" s="272"/>
      <c r="G221" s="36">
        <v>2161825.2000000002</v>
      </c>
      <c r="H221" s="36">
        <v>406419.92</v>
      </c>
      <c r="I221" s="36">
        <v>13818277.279999999</v>
      </c>
      <c r="J221" s="272"/>
    </row>
    <row r="222" spans="1:10" ht="15" customHeight="1">
      <c r="A222" s="34">
        <v>3</v>
      </c>
      <c r="B222" s="35" t="s">
        <v>3540</v>
      </c>
      <c r="C222" s="35" t="s">
        <v>1</v>
      </c>
      <c r="D222" s="35" t="s">
        <v>3541</v>
      </c>
      <c r="E222" s="36">
        <v>230142397.12</v>
      </c>
      <c r="F222" s="272"/>
      <c r="G222" s="36">
        <v>502421831.22000003</v>
      </c>
      <c r="H222" s="36">
        <v>476651329.41000003</v>
      </c>
      <c r="I222" s="36">
        <v>255912898.93000001</v>
      </c>
      <c r="J222" s="272"/>
    </row>
    <row r="223" spans="1:10" ht="15" customHeight="1">
      <c r="A223" s="34">
        <v>4</v>
      </c>
      <c r="B223" s="35" t="s">
        <v>3542</v>
      </c>
      <c r="C223" s="35" t="s">
        <v>1</v>
      </c>
      <c r="D223" s="35" t="s">
        <v>3543</v>
      </c>
      <c r="E223" s="36">
        <v>149367116.96000001</v>
      </c>
      <c r="F223" s="272"/>
      <c r="G223" s="36">
        <v>95647826.480000004</v>
      </c>
      <c r="H223" s="36">
        <v>91290400.510000005</v>
      </c>
      <c r="I223" s="36">
        <v>153724542.93000001</v>
      </c>
      <c r="J223" s="272"/>
    </row>
    <row r="224" spans="1:10" ht="15" customHeight="1">
      <c r="A224" s="34">
        <v>6</v>
      </c>
      <c r="B224" s="35" t="s">
        <v>3544</v>
      </c>
      <c r="C224" s="35" t="s">
        <v>3545</v>
      </c>
      <c r="D224" s="35" t="s">
        <v>3546</v>
      </c>
      <c r="E224" s="36">
        <v>53834536.469999999</v>
      </c>
      <c r="F224" s="272"/>
      <c r="G224" s="36">
        <v>23498625.600000001</v>
      </c>
      <c r="H224" s="36">
        <v>29654669.84</v>
      </c>
      <c r="I224" s="36">
        <v>47678492.229999997</v>
      </c>
      <c r="J224" s="272"/>
    </row>
    <row r="225" spans="1:10" ht="15" customHeight="1">
      <c r="A225" s="34">
        <v>6</v>
      </c>
      <c r="B225" s="35" t="s">
        <v>3547</v>
      </c>
      <c r="C225" s="35" t="s">
        <v>3548</v>
      </c>
      <c r="D225" s="35" t="s">
        <v>3549</v>
      </c>
      <c r="E225" s="36">
        <v>95532580.489999995</v>
      </c>
      <c r="F225" s="272"/>
      <c r="G225" s="36">
        <v>72149200.879999995</v>
      </c>
      <c r="H225" s="36">
        <v>61635730.670000002</v>
      </c>
      <c r="I225" s="36">
        <v>106046050.7</v>
      </c>
      <c r="J225" s="272"/>
    </row>
    <row r="226" spans="1:10" ht="15" customHeight="1">
      <c r="A226" s="34">
        <v>4</v>
      </c>
      <c r="B226" s="35" t="s">
        <v>3562</v>
      </c>
      <c r="C226" s="35" t="s">
        <v>1</v>
      </c>
      <c r="D226" s="35" t="s">
        <v>3563</v>
      </c>
      <c r="E226" s="36">
        <v>0</v>
      </c>
      <c r="F226" s="272"/>
      <c r="G226" s="36">
        <v>20804501.670000002</v>
      </c>
      <c r="H226" s="36">
        <v>230493.89</v>
      </c>
      <c r="I226" s="36">
        <v>20574007.780000001</v>
      </c>
      <c r="J226" s="272"/>
    </row>
    <row r="227" spans="1:10" ht="15" customHeight="1">
      <c r="A227" s="34">
        <v>5</v>
      </c>
      <c r="B227" s="35" t="s">
        <v>3564</v>
      </c>
      <c r="C227" s="35" t="s">
        <v>1</v>
      </c>
      <c r="D227" s="35" t="s">
        <v>3565</v>
      </c>
      <c r="E227" s="36">
        <v>0</v>
      </c>
      <c r="F227" s="272"/>
      <c r="G227" s="36">
        <v>20804501.670000002</v>
      </c>
      <c r="H227" s="36">
        <v>230493.89</v>
      </c>
      <c r="I227" s="36">
        <v>20574007.780000001</v>
      </c>
      <c r="J227" s="272"/>
    </row>
    <row r="228" spans="1:10" ht="15" customHeight="1">
      <c r="A228" s="34">
        <v>6</v>
      </c>
      <c r="B228" s="35" t="s">
        <v>3566</v>
      </c>
      <c r="C228" s="35" t="s">
        <v>3567</v>
      </c>
      <c r="D228" s="35" t="s">
        <v>3568</v>
      </c>
      <c r="E228" s="36">
        <v>0</v>
      </c>
      <c r="F228" s="272"/>
      <c r="G228" s="36">
        <v>20804501.670000002</v>
      </c>
      <c r="H228" s="36">
        <v>230493.89</v>
      </c>
      <c r="I228" s="36">
        <v>20574007.780000001</v>
      </c>
      <c r="J228" s="272"/>
    </row>
    <row r="229" spans="1:10" ht="15" customHeight="1">
      <c r="A229" s="34">
        <v>4</v>
      </c>
      <c r="B229" s="35" t="s">
        <v>3569</v>
      </c>
      <c r="C229" s="35" t="s">
        <v>1</v>
      </c>
      <c r="D229" s="35" t="s">
        <v>3570</v>
      </c>
      <c r="E229" s="36">
        <v>0</v>
      </c>
      <c r="F229" s="272"/>
      <c r="G229" s="36">
        <v>0</v>
      </c>
      <c r="H229" s="36">
        <v>7359684.5199999996</v>
      </c>
      <c r="I229" s="36">
        <v>-7359684.5199999996</v>
      </c>
      <c r="J229" s="272"/>
    </row>
    <row r="230" spans="1:10" ht="15" customHeight="1">
      <c r="A230" s="34">
        <v>5</v>
      </c>
      <c r="B230" s="35" t="s">
        <v>3571</v>
      </c>
      <c r="C230" s="35" t="s">
        <v>1</v>
      </c>
      <c r="D230" s="35" t="s">
        <v>3572</v>
      </c>
      <c r="E230" s="36">
        <v>0</v>
      </c>
      <c r="F230" s="272"/>
      <c r="G230" s="36">
        <v>0</v>
      </c>
      <c r="H230" s="36">
        <v>7359684.5199999996</v>
      </c>
      <c r="I230" s="36">
        <v>-7359684.5199999996</v>
      </c>
      <c r="J230" s="272"/>
    </row>
    <row r="231" spans="1:10" ht="15" customHeight="1">
      <c r="A231" s="34">
        <v>6</v>
      </c>
      <c r="B231" s="35" t="s">
        <v>3573</v>
      </c>
      <c r="C231" s="35" t="s">
        <v>3574</v>
      </c>
      <c r="D231" s="35" t="s">
        <v>3575</v>
      </c>
      <c r="E231" s="36">
        <v>0</v>
      </c>
      <c r="F231" s="272"/>
      <c r="G231" s="36">
        <v>0</v>
      </c>
      <c r="H231" s="36">
        <v>7359684.5199999996</v>
      </c>
      <c r="I231" s="36">
        <v>-7359684.5199999996</v>
      </c>
      <c r="J231" s="272"/>
    </row>
    <row r="232" spans="1:10" ht="15" customHeight="1">
      <c r="A232" s="34">
        <v>5</v>
      </c>
      <c r="B232" s="35" t="s">
        <v>3576</v>
      </c>
      <c r="C232" s="35" t="s">
        <v>1</v>
      </c>
      <c r="D232" s="35" t="s">
        <v>3577</v>
      </c>
      <c r="E232" s="36">
        <v>0</v>
      </c>
      <c r="F232" s="272"/>
      <c r="G232" s="36">
        <v>20870.29</v>
      </c>
      <c r="H232" s="36">
        <v>449091.71</v>
      </c>
      <c r="I232" s="36">
        <v>-428221.42</v>
      </c>
      <c r="J232" s="272"/>
    </row>
    <row r="233" spans="1:10" ht="15" customHeight="1">
      <c r="A233" s="34">
        <v>6</v>
      </c>
      <c r="B233" s="35" t="s">
        <v>3578</v>
      </c>
      <c r="C233" s="35" t="s">
        <v>3579</v>
      </c>
      <c r="D233" s="35" t="s">
        <v>3580</v>
      </c>
      <c r="E233" s="36">
        <v>0</v>
      </c>
      <c r="F233" s="272"/>
      <c r="G233" s="36">
        <v>20870.29</v>
      </c>
      <c r="H233" s="36">
        <v>449091.71</v>
      </c>
      <c r="I233" s="36">
        <v>-428221.42</v>
      </c>
      <c r="J233" s="272"/>
    </row>
    <row r="234" spans="1:10" ht="15" customHeight="1">
      <c r="A234" s="34">
        <v>4</v>
      </c>
      <c r="B234" s="35" t="s">
        <v>3581</v>
      </c>
      <c r="C234" s="35" t="s">
        <v>1</v>
      </c>
      <c r="D234" s="35" t="s">
        <v>3582</v>
      </c>
      <c r="E234" s="36">
        <v>27453519.940000001</v>
      </c>
      <c r="F234" s="272"/>
      <c r="G234" s="36">
        <v>22444724.199999999</v>
      </c>
      <c r="H234" s="36">
        <v>21990454.359999999</v>
      </c>
      <c r="I234" s="36">
        <v>27907789.780000001</v>
      </c>
      <c r="J234" s="272"/>
    </row>
    <row r="235" spans="1:10" ht="15" customHeight="1">
      <c r="A235" s="34">
        <v>5</v>
      </c>
      <c r="B235" s="35" t="s">
        <v>3583</v>
      </c>
      <c r="C235" s="35" t="s">
        <v>1</v>
      </c>
      <c r="D235" s="35" t="s">
        <v>3584</v>
      </c>
      <c r="E235" s="36">
        <v>27453519.940000001</v>
      </c>
      <c r="F235" s="272"/>
      <c r="G235" s="36">
        <v>22444724.199999999</v>
      </c>
      <c r="H235" s="36">
        <v>21990454.359999999</v>
      </c>
      <c r="I235" s="36">
        <v>27907789.780000001</v>
      </c>
      <c r="J235" s="272"/>
    </row>
    <row r="236" spans="1:10" ht="15" customHeight="1">
      <c r="A236" s="34">
        <v>6</v>
      </c>
      <c r="B236" s="35" t="s">
        <v>3585</v>
      </c>
      <c r="C236" s="35" t="s">
        <v>3586</v>
      </c>
      <c r="D236" s="35" t="s">
        <v>3587</v>
      </c>
      <c r="E236" s="36">
        <v>14984845.92</v>
      </c>
      <c r="F236" s="272"/>
      <c r="G236" s="36">
        <v>8825346.3100000005</v>
      </c>
      <c r="H236" s="36">
        <v>17786822.93</v>
      </c>
      <c r="I236" s="36">
        <v>6023369.2999999998</v>
      </c>
      <c r="J236" s="272"/>
    </row>
    <row r="237" spans="1:10" ht="15" customHeight="1">
      <c r="A237" s="34">
        <v>6</v>
      </c>
      <c r="B237" s="35" t="s">
        <v>3588</v>
      </c>
      <c r="C237" s="35" t="s">
        <v>3589</v>
      </c>
      <c r="D237" s="35" t="s">
        <v>3590</v>
      </c>
      <c r="E237" s="36">
        <v>5782096.5099999998</v>
      </c>
      <c r="F237" s="272"/>
      <c r="G237" s="36">
        <v>13106731.52</v>
      </c>
      <c r="H237" s="36">
        <v>2200152.04</v>
      </c>
      <c r="I237" s="36">
        <v>16688675.99</v>
      </c>
      <c r="J237" s="272"/>
    </row>
    <row r="238" spans="1:10" ht="15" customHeight="1">
      <c r="A238" s="34">
        <v>6</v>
      </c>
      <c r="B238" s="35" t="s">
        <v>3591</v>
      </c>
      <c r="C238" s="35" t="s">
        <v>3592</v>
      </c>
      <c r="D238" s="35" t="s">
        <v>3593</v>
      </c>
      <c r="E238" s="36">
        <v>6686577.5099999998</v>
      </c>
      <c r="F238" s="272"/>
      <c r="G238" s="36">
        <v>512646.37</v>
      </c>
      <c r="H238" s="36">
        <v>2003479.39</v>
      </c>
      <c r="I238" s="36">
        <v>5195744.49</v>
      </c>
      <c r="J238" s="272"/>
    </row>
    <row r="239" spans="1:10" ht="15" customHeight="1">
      <c r="A239" s="34">
        <v>4</v>
      </c>
      <c r="B239" s="35" t="s">
        <v>3594</v>
      </c>
      <c r="C239" s="35" t="s">
        <v>1</v>
      </c>
      <c r="D239" s="35" t="s">
        <v>3595</v>
      </c>
      <c r="E239" s="36">
        <v>2188628.04</v>
      </c>
      <c r="F239" s="272"/>
      <c r="G239" s="36">
        <v>27138617.190000001</v>
      </c>
      <c r="H239" s="36">
        <v>26923557.969999999</v>
      </c>
      <c r="I239" s="36">
        <v>2403687.2599999998</v>
      </c>
      <c r="J239" s="272"/>
    </row>
    <row r="240" spans="1:10" ht="15" customHeight="1">
      <c r="A240" s="34">
        <v>5</v>
      </c>
      <c r="B240" s="35" t="s">
        <v>3596</v>
      </c>
      <c r="C240" s="35" t="s">
        <v>1</v>
      </c>
      <c r="D240" s="35" t="s">
        <v>3597</v>
      </c>
      <c r="E240" s="36">
        <v>2188628.04</v>
      </c>
      <c r="F240" s="272"/>
      <c r="G240" s="36">
        <v>27138617.190000001</v>
      </c>
      <c r="H240" s="36">
        <v>26923557.969999999</v>
      </c>
      <c r="I240" s="36">
        <v>2403687.2599999998</v>
      </c>
      <c r="J240" s="272"/>
    </row>
    <row r="241" spans="1:10" ht="15" customHeight="1">
      <c r="A241" s="34">
        <v>6</v>
      </c>
      <c r="B241" s="35" t="s">
        <v>3598</v>
      </c>
      <c r="C241" s="35" t="s">
        <v>3599</v>
      </c>
      <c r="D241" s="35" t="s">
        <v>3600</v>
      </c>
      <c r="E241" s="36">
        <v>2188628.04</v>
      </c>
      <c r="F241" s="272"/>
      <c r="G241" s="36">
        <v>27138617.190000001</v>
      </c>
      <c r="H241" s="36">
        <v>26923557.969999999</v>
      </c>
      <c r="I241" s="36">
        <v>2403687.2599999998</v>
      </c>
      <c r="J241" s="272"/>
    </row>
    <row r="242" spans="1:10" ht="15" customHeight="1">
      <c r="A242" s="34">
        <v>4</v>
      </c>
      <c r="B242" s="35" t="s">
        <v>3601</v>
      </c>
      <c r="C242" s="35" t="s">
        <v>1</v>
      </c>
      <c r="D242" s="35" t="s">
        <v>3602</v>
      </c>
      <c r="E242" s="36">
        <v>9612550.8300000001</v>
      </c>
      <c r="F242" s="272"/>
      <c r="G242" s="36">
        <v>145195156.09999999</v>
      </c>
      <c r="H242" s="36">
        <v>141504340.55000001</v>
      </c>
      <c r="I242" s="36">
        <v>13303366.380000001</v>
      </c>
      <c r="J242" s="272"/>
    </row>
    <row r="243" spans="1:10" ht="15" customHeight="1">
      <c r="A243" s="34">
        <v>5</v>
      </c>
      <c r="B243" s="35" t="s">
        <v>3603</v>
      </c>
      <c r="C243" s="35" t="s">
        <v>1</v>
      </c>
      <c r="D243" s="35" t="s">
        <v>3604</v>
      </c>
      <c r="E243" s="36">
        <v>7041580.6900000004</v>
      </c>
      <c r="F243" s="272"/>
      <c r="G243" s="36">
        <v>118946018.73</v>
      </c>
      <c r="H243" s="36">
        <v>115588700.23999999</v>
      </c>
      <c r="I243" s="36">
        <v>10398899.18</v>
      </c>
      <c r="J243" s="272"/>
    </row>
    <row r="244" spans="1:10" ht="15" customHeight="1">
      <c r="A244" s="34">
        <v>6</v>
      </c>
      <c r="B244" s="35" t="s">
        <v>3605</v>
      </c>
      <c r="C244" s="35" t="s">
        <v>3606</v>
      </c>
      <c r="D244" s="35" t="s">
        <v>3607</v>
      </c>
      <c r="E244" s="36">
        <v>304430</v>
      </c>
      <c r="F244" s="272"/>
      <c r="G244" s="36">
        <v>30657140.739999998</v>
      </c>
      <c r="H244" s="36">
        <v>29940239.640000001</v>
      </c>
      <c r="I244" s="36">
        <v>1021331.1</v>
      </c>
      <c r="J244" s="272"/>
    </row>
    <row r="245" spans="1:10" ht="15" customHeight="1">
      <c r="A245" s="34">
        <v>6</v>
      </c>
      <c r="B245" s="35" t="s">
        <v>3608</v>
      </c>
      <c r="C245" s="35" t="s">
        <v>3609</v>
      </c>
      <c r="D245" s="35" t="s">
        <v>3036</v>
      </c>
      <c r="E245" s="36">
        <v>6737150.6900000004</v>
      </c>
      <c r="F245" s="272"/>
      <c r="G245" s="36">
        <v>88288877.989999995</v>
      </c>
      <c r="H245" s="36">
        <v>85648460.599999994</v>
      </c>
      <c r="I245" s="36">
        <v>9377568.0800000001</v>
      </c>
      <c r="J245" s="272"/>
    </row>
    <row r="246" spans="1:10" ht="15" customHeight="1">
      <c r="A246" s="34">
        <v>5</v>
      </c>
      <c r="B246" s="35" t="s">
        <v>3610</v>
      </c>
      <c r="C246" s="35" t="s">
        <v>1</v>
      </c>
      <c r="D246" s="35" t="s">
        <v>3611</v>
      </c>
      <c r="E246" s="36">
        <v>2570970.14</v>
      </c>
      <c r="F246" s="272"/>
      <c r="G246" s="36">
        <v>26249137.370000001</v>
      </c>
      <c r="H246" s="36">
        <v>25915640.309999999</v>
      </c>
      <c r="I246" s="36">
        <v>2904467.2</v>
      </c>
      <c r="J246" s="272"/>
    </row>
    <row r="247" spans="1:10" ht="15" customHeight="1">
      <c r="A247" s="34">
        <v>6</v>
      </c>
      <c r="B247" s="35" t="s">
        <v>3612</v>
      </c>
      <c r="C247" s="35" t="s">
        <v>3613</v>
      </c>
      <c r="D247" s="35" t="s">
        <v>3015</v>
      </c>
      <c r="E247" s="36">
        <v>2570970.14</v>
      </c>
      <c r="F247" s="272"/>
      <c r="G247" s="36">
        <v>26249137.370000001</v>
      </c>
      <c r="H247" s="36">
        <v>25915640.309999999</v>
      </c>
      <c r="I247" s="36">
        <v>2904467.2</v>
      </c>
      <c r="J247" s="272"/>
    </row>
    <row r="248" spans="1:10" ht="15" customHeight="1">
      <c r="A248" s="34">
        <v>4</v>
      </c>
      <c r="B248" s="35" t="s">
        <v>3614</v>
      </c>
      <c r="C248" s="35" t="s">
        <v>1</v>
      </c>
      <c r="D248" s="35" t="s">
        <v>3615</v>
      </c>
      <c r="E248" s="36">
        <v>4195.1000000000004</v>
      </c>
      <c r="F248" s="272"/>
      <c r="G248" s="36">
        <v>187.2</v>
      </c>
      <c r="H248" s="36">
        <v>954.5</v>
      </c>
      <c r="I248" s="36">
        <v>3427.8</v>
      </c>
      <c r="J248" s="272"/>
    </row>
    <row r="249" spans="1:10" ht="15" customHeight="1">
      <c r="A249" s="34">
        <v>6</v>
      </c>
      <c r="B249" s="35" t="s">
        <v>3616</v>
      </c>
      <c r="C249" s="35" t="s">
        <v>3617</v>
      </c>
      <c r="D249" s="35" t="s">
        <v>3618</v>
      </c>
      <c r="E249" s="36">
        <v>4195.1000000000004</v>
      </c>
      <c r="F249" s="272"/>
      <c r="G249" s="36">
        <v>187.2</v>
      </c>
      <c r="H249" s="36">
        <v>954.5</v>
      </c>
      <c r="I249" s="36">
        <v>3427.8</v>
      </c>
      <c r="J249" s="272"/>
    </row>
    <row r="250" spans="1:10" ht="15" customHeight="1">
      <c r="A250" s="34">
        <v>4</v>
      </c>
      <c r="B250" s="35" t="s">
        <v>3619</v>
      </c>
      <c r="C250" s="35" t="s">
        <v>1</v>
      </c>
      <c r="D250" s="35" t="s">
        <v>3620</v>
      </c>
      <c r="E250" s="36">
        <v>41516386.25</v>
      </c>
      <c r="F250" s="272"/>
      <c r="G250" s="36">
        <v>191169948.09</v>
      </c>
      <c r="H250" s="36">
        <v>186902351.40000001</v>
      </c>
      <c r="I250" s="36">
        <v>45783982.939999998</v>
      </c>
      <c r="J250" s="272"/>
    </row>
    <row r="251" spans="1:10" ht="15" customHeight="1">
      <c r="A251" s="34">
        <v>6</v>
      </c>
      <c r="B251" s="35" t="s">
        <v>3621</v>
      </c>
      <c r="C251" s="35" t="s">
        <v>3622</v>
      </c>
      <c r="D251" s="35" t="s">
        <v>3623</v>
      </c>
      <c r="E251" s="36">
        <v>0</v>
      </c>
      <c r="F251" s="272"/>
      <c r="G251" s="36">
        <v>3826020.66</v>
      </c>
      <c r="H251" s="36">
        <v>0</v>
      </c>
      <c r="I251" s="36">
        <v>3826020.66</v>
      </c>
      <c r="J251" s="272"/>
    </row>
    <row r="252" spans="1:10" ht="15" customHeight="1">
      <c r="A252" s="34">
        <v>6</v>
      </c>
      <c r="B252" s="35" t="s">
        <v>3624</v>
      </c>
      <c r="C252" s="35" t="s">
        <v>3625</v>
      </c>
      <c r="D252" s="35" t="s">
        <v>3626</v>
      </c>
      <c r="E252" s="36">
        <v>0</v>
      </c>
      <c r="F252" s="272"/>
      <c r="G252" s="36">
        <v>178181673.18000001</v>
      </c>
      <c r="H252" s="36">
        <v>173590448.40000001</v>
      </c>
      <c r="I252" s="36">
        <v>4591224.78</v>
      </c>
      <c r="J252" s="272"/>
    </row>
    <row r="253" spans="1:10" ht="15" customHeight="1">
      <c r="A253" s="34">
        <v>6</v>
      </c>
      <c r="B253" s="35" t="s">
        <v>3627</v>
      </c>
      <c r="C253" s="35" t="s">
        <v>3628</v>
      </c>
      <c r="D253" s="35" t="s">
        <v>3629</v>
      </c>
      <c r="E253" s="36">
        <v>3727370</v>
      </c>
      <c r="F253" s="272"/>
      <c r="G253" s="36">
        <v>578240</v>
      </c>
      <c r="H253" s="36">
        <v>341000</v>
      </c>
      <c r="I253" s="36">
        <v>3964610</v>
      </c>
      <c r="J253" s="272"/>
    </row>
    <row r="254" spans="1:10" ht="15" customHeight="1">
      <c r="A254" s="34">
        <v>6</v>
      </c>
      <c r="B254" s="35" t="s">
        <v>3630</v>
      </c>
      <c r="C254" s="35" t="s">
        <v>3631</v>
      </c>
      <c r="D254" s="35" t="s">
        <v>3632</v>
      </c>
      <c r="E254" s="36">
        <v>2800959.25</v>
      </c>
      <c r="F254" s="272"/>
      <c r="G254" s="36">
        <v>4950814.25</v>
      </c>
      <c r="H254" s="36">
        <v>5983546</v>
      </c>
      <c r="I254" s="36">
        <v>1768227.5</v>
      </c>
      <c r="J254" s="272"/>
    </row>
    <row r="255" spans="1:10" ht="15" customHeight="1">
      <c r="A255" s="34">
        <v>6</v>
      </c>
      <c r="B255" s="35" t="s">
        <v>3633</v>
      </c>
      <c r="C255" s="35" t="s">
        <v>3634</v>
      </c>
      <c r="D255" s="35" t="s">
        <v>3635</v>
      </c>
      <c r="E255" s="36">
        <v>10070200</v>
      </c>
      <c r="F255" s="272"/>
      <c r="G255" s="36">
        <v>2895200</v>
      </c>
      <c r="H255" s="36">
        <v>839000</v>
      </c>
      <c r="I255" s="36">
        <v>12126400</v>
      </c>
      <c r="J255" s="272"/>
    </row>
    <row r="256" spans="1:10" ht="15" customHeight="1">
      <c r="A256" s="34">
        <v>6</v>
      </c>
      <c r="B256" s="35" t="s">
        <v>3636</v>
      </c>
      <c r="C256" s="35" t="s">
        <v>3637</v>
      </c>
      <c r="D256" s="35" t="s">
        <v>3638</v>
      </c>
      <c r="E256" s="36">
        <v>24917857</v>
      </c>
      <c r="F256" s="272"/>
      <c r="G256" s="36">
        <v>738000</v>
      </c>
      <c r="H256" s="36">
        <v>6148357</v>
      </c>
      <c r="I256" s="36">
        <v>19507500</v>
      </c>
      <c r="J256" s="272"/>
    </row>
    <row r="257" spans="1:10" ht="15" customHeight="1">
      <c r="A257" s="34">
        <v>2</v>
      </c>
      <c r="B257" s="35" t="s">
        <v>3639</v>
      </c>
      <c r="C257" s="35" t="s">
        <v>1</v>
      </c>
      <c r="D257" s="35" t="s">
        <v>3640</v>
      </c>
      <c r="E257" s="36">
        <v>78572271.920000002</v>
      </c>
      <c r="F257" s="272"/>
      <c r="G257" s="36">
        <v>734113889.78999996</v>
      </c>
      <c r="H257" s="36">
        <v>735206640.92999995</v>
      </c>
      <c r="I257" s="36">
        <v>77479520.780000001</v>
      </c>
      <c r="J257" s="272"/>
    </row>
    <row r="258" spans="1:10" ht="15" customHeight="1">
      <c r="A258" s="34">
        <v>3</v>
      </c>
      <c r="B258" s="35" t="s">
        <v>3641</v>
      </c>
      <c r="C258" s="35" t="s">
        <v>1</v>
      </c>
      <c r="D258" s="35" t="s">
        <v>3642</v>
      </c>
      <c r="E258" s="36">
        <v>144717.76999999999</v>
      </c>
      <c r="F258" s="272"/>
      <c r="G258" s="36">
        <v>4565544.88</v>
      </c>
      <c r="H258" s="36">
        <v>4096230.55</v>
      </c>
      <c r="I258" s="36">
        <v>614032.1</v>
      </c>
      <c r="J258" s="272"/>
    </row>
    <row r="259" spans="1:10" ht="15" customHeight="1">
      <c r="A259" s="34">
        <v>4</v>
      </c>
      <c r="B259" s="35" t="s">
        <v>3643</v>
      </c>
      <c r="C259" s="35" t="s">
        <v>1</v>
      </c>
      <c r="D259" s="35" t="s">
        <v>3644</v>
      </c>
      <c r="E259" s="36">
        <v>144717.76999999999</v>
      </c>
      <c r="F259" s="272"/>
      <c r="G259" s="36">
        <v>4565544.88</v>
      </c>
      <c r="H259" s="36">
        <v>4096230.55</v>
      </c>
      <c r="I259" s="36">
        <v>614032.1</v>
      </c>
      <c r="J259" s="272"/>
    </row>
    <row r="260" spans="1:10" ht="15" customHeight="1">
      <c r="A260" s="34">
        <v>6</v>
      </c>
      <c r="B260" s="35" t="s">
        <v>3645</v>
      </c>
      <c r="C260" s="35" t="s">
        <v>3646</v>
      </c>
      <c r="D260" s="35" t="s">
        <v>3647</v>
      </c>
      <c r="E260" s="36">
        <v>0</v>
      </c>
      <c r="F260" s="272"/>
      <c r="G260" s="36">
        <v>2842698.56</v>
      </c>
      <c r="H260" s="36">
        <v>2431236.14</v>
      </c>
      <c r="I260" s="36">
        <v>411462.42</v>
      </c>
      <c r="J260" s="272"/>
    </row>
    <row r="261" spans="1:10" ht="15" customHeight="1">
      <c r="A261" s="34">
        <v>6</v>
      </c>
      <c r="B261" s="35" t="s">
        <v>3651</v>
      </c>
      <c r="C261" s="35" t="s">
        <v>3652</v>
      </c>
      <c r="D261" s="35" t="s">
        <v>3653</v>
      </c>
      <c r="E261" s="36">
        <v>144717.76999999999</v>
      </c>
      <c r="F261" s="272"/>
      <c r="G261" s="36">
        <v>1722846.32</v>
      </c>
      <c r="H261" s="36">
        <v>1664994.41</v>
      </c>
      <c r="I261" s="36">
        <v>202569.68</v>
      </c>
      <c r="J261" s="272"/>
    </row>
    <row r="262" spans="1:10" ht="15" customHeight="1">
      <c r="A262" s="34">
        <v>3</v>
      </c>
      <c r="B262" s="35" t="s">
        <v>3657</v>
      </c>
      <c r="C262" s="35" t="s">
        <v>1</v>
      </c>
      <c r="D262" s="35" t="s">
        <v>3658</v>
      </c>
      <c r="E262" s="36">
        <v>11841276.67</v>
      </c>
      <c r="F262" s="272"/>
      <c r="G262" s="36">
        <v>107829580.62</v>
      </c>
      <c r="H262" s="36">
        <v>106183743.11</v>
      </c>
      <c r="I262" s="36">
        <v>13487114.18</v>
      </c>
      <c r="J262" s="272"/>
    </row>
    <row r="263" spans="1:10" ht="15" customHeight="1">
      <c r="A263" s="34">
        <v>4</v>
      </c>
      <c r="B263" s="35" t="s">
        <v>3659</v>
      </c>
      <c r="C263" s="35" t="s">
        <v>1</v>
      </c>
      <c r="D263" s="35" t="s">
        <v>3660</v>
      </c>
      <c r="E263" s="36">
        <v>11841276.67</v>
      </c>
      <c r="F263" s="272"/>
      <c r="G263" s="36">
        <v>107829580.62</v>
      </c>
      <c r="H263" s="36">
        <v>106183743.11</v>
      </c>
      <c r="I263" s="36">
        <v>13487114.18</v>
      </c>
      <c r="J263" s="272"/>
    </row>
    <row r="264" spans="1:10" ht="15" customHeight="1">
      <c r="A264" s="34">
        <v>6</v>
      </c>
      <c r="B264" s="35" t="s">
        <v>3661</v>
      </c>
      <c r="C264" s="35" t="s">
        <v>3662</v>
      </c>
      <c r="D264" s="35" t="s">
        <v>3663</v>
      </c>
      <c r="E264" s="36">
        <v>5640.39</v>
      </c>
      <c r="F264" s="272"/>
      <c r="G264" s="36">
        <v>151713.93</v>
      </c>
      <c r="H264" s="36">
        <v>152257.57</v>
      </c>
      <c r="I264" s="36">
        <v>5096.75</v>
      </c>
      <c r="J264" s="272"/>
    </row>
    <row r="265" spans="1:10" ht="15" customHeight="1">
      <c r="A265" s="34">
        <v>6</v>
      </c>
      <c r="B265" s="35" t="s">
        <v>3664</v>
      </c>
      <c r="C265" s="35" t="s">
        <v>3665</v>
      </c>
      <c r="D265" s="35" t="s">
        <v>3666</v>
      </c>
      <c r="E265" s="36">
        <v>5762585.2300000004</v>
      </c>
      <c r="F265" s="272"/>
      <c r="G265" s="36">
        <v>49003241.340000004</v>
      </c>
      <c r="H265" s="36">
        <v>47774365.57</v>
      </c>
      <c r="I265" s="36">
        <v>6991461</v>
      </c>
      <c r="J265" s="272"/>
    </row>
    <row r="266" spans="1:10" ht="15" customHeight="1">
      <c r="A266" s="34">
        <v>6</v>
      </c>
      <c r="B266" s="35" t="s">
        <v>3667</v>
      </c>
      <c r="C266" s="35" t="s">
        <v>3668</v>
      </c>
      <c r="D266" s="35" t="s">
        <v>3669</v>
      </c>
      <c r="E266" s="36">
        <v>1595565.74</v>
      </c>
      <c r="F266" s="272"/>
      <c r="G266" s="36">
        <v>15366714.880000001</v>
      </c>
      <c r="H266" s="36">
        <v>14486766.83</v>
      </c>
      <c r="I266" s="36">
        <v>2475513.79</v>
      </c>
      <c r="J266" s="272"/>
    </row>
    <row r="267" spans="1:10" ht="15" customHeight="1">
      <c r="A267" s="34">
        <v>6</v>
      </c>
      <c r="B267" s="35" t="s">
        <v>3670</v>
      </c>
      <c r="C267" s="35" t="s">
        <v>3671</v>
      </c>
      <c r="D267" s="35" t="s">
        <v>3672</v>
      </c>
      <c r="E267" s="36">
        <v>3852488.91</v>
      </c>
      <c r="F267" s="272"/>
      <c r="G267" s="36">
        <v>34898767.770000003</v>
      </c>
      <c r="H267" s="36">
        <v>35894835.520000003</v>
      </c>
      <c r="I267" s="36">
        <v>2856421.16</v>
      </c>
      <c r="J267" s="272"/>
    </row>
    <row r="268" spans="1:10" ht="15" customHeight="1">
      <c r="A268" s="34">
        <v>6</v>
      </c>
      <c r="B268" s="35" t="s">
        <v>3673</v>
      </c>
      <c r="C268" s="35" t="s">
        <v>3674</v>
      </c>
      <c r="D268" s="35" t="s">
        <v>3675</v>
      </c>
      <c r="E268" s="36">
        <v>29300.22</v>
      </c>
      <c r="F268" s="272"/>
      <c r="G268" s="36">
        <v>580883.65</v>
      </c>
      <c r="H268" s="36">
        <v>496578.7</v>
      </c>
      <c r="I268" s="36">
        <v>113605.17</v>
      </c>
      <c r="J268" s="272"/>
    </row>
    <row r="269" spans="1:10" ht="15" customHeight="1">
      <c r="A269" s="34">
        <v>6</v>
      </c>
      <c r="B269" s="35" t="s">
        <v>3676</v>
      </c>
      <c r="C269" s="35" t="s">
        <v>3677</v>
      </c>
      <c r="D269" s="35" t="s">
        <v>3678</v>
      </c>
      <c r="E269" s="36">
        <v>109515.91</v>
      </c>
      <c r="F269" s="272"/>
      <c r="G269" s="36">
        <v>3610543.02</v>
      </c>
      <c r="H269" s="36">
        <v>3472796.44</v>
      </c>
      <c r="I269" s="36">
        <v>247262.49</v>
      </c>
      <c r="J269" s="272"/>
    </row>
    <row r="270" spans="1:10" ht="15" customHeight="1">
      <c r="A270" s="34">
        <v>6</v>
      </c>
      <c r="B270" s="35" t="s">
        <v>3679</v>
      </c>
      <c r="C270" s="35" t="s">
        <v>3680</v>
      </c>
      <c r="D270" s="35" t="s">
        <v>3681</v>
      </c>
      <c r="E270" s="36">
        <v>486180.27</v>
      </c>
      <c r="F270" s="272"/>
      <c r="G270" s="36">
        <v>4217716.03</v>
      </c>
      <c r="H270" s="36">
        <v>3906142.48</v>
      </c>
      <c r="I270" s="36">
        <v>797753.82</v>
      </c>
      <c r="J270" s="272"/>
    </row>
    <row r="271" spans="1:10" ht="15" customHeight="1">
      <c r="A271" s="34">
        <v>3</v>
      </c>
      <c r="B271" s="35" t="s">
        <v>3682</v>
      </c>
      <c r="C271" s="35" t="s">
        <v>1</v>
      </c>
      <c r="D271" s="35" t="s">
        <v>3683</v>
      </c>
      <c r="E271" s="36">
        <v>31481426.829999998</v>
      </c>
      <c r="F271" s="272"/>
      <c r="G271" s="36">
        <v>294528932.42000002</v>
      </c>
      <c r="H271" s="36">
        <v>296849867.85000002</v>
      </c>
      <c r="I271" s="36">
        <v>29160491.399999999</v>
      </c>
      <c r="J271" s="272"/>
    </row>
    <row r="272" spans="1:10" ht="15" customHeight="1">
      <c r="A272" s="34">
        <v>4</v>
      </c>
      <c r="B272" s="35" t="s">
        <v>3684</v>
      </c>
      <c r="C272" s="35" t="s">
        <v>1</v>
      </c>
      <c r="D272" s="35" t="s">
        <v>3685</v>
      </c>
      <c r="E272" s="36">
        <v>31481426.829999998</v>
      </c>
      <c r="F272" s="272"/>
      <c r="G272" s="36">
        <v>294528932.42000002</v>
      </c>
      <c r="H272" s="36">
        <v>296849867.85000002</v>
      </c>
      <c r="I272" s="36">
        <v>29160491.399999999</v>
      </c>
      <c r="J272" s="272"/>
    </row>
    <row r="273" spans="1:10" ht="15" customHeight="1">
      <c r="A273" s="34">
        <v>5</v>
      </c>
      <c r="B273" s="35" t="s">
        <v>3686</v>
      </c>
      <c r="C273" s="35" t="s">
        <v>1</v>
      </c>
      <c r="D273" s="35" t="s">
        <v>3687</v>
      </c>
      <c r="E273" s="36">
        <v>9062263.1099999994</v>
      </c>
      <c r="F273" s="272"/>
      <c r="G273" s="36">
        <v>282745297.33999997</v>
      </c>
      <c r="H273" s="36">
        <v>283352659.60000002</v>
      </c>
      <c r="I273" s="36">
        <v>8454900.8499999996</v>
      </c>
      <c r="J273" s="272"/>
    </row>
    <row r="274" spans="1:10" ht="15" customHeight="1">
      <c r="A274" s="34">
        <v>6</v>
      </c>
      <c r="B274" s="35" t="s">
        <v>3688</v>
      </c>
      <c r="C274" s="35" t="s">
        <v>3689</v>
      </c>
      <c r="D274" s="35" t="s">
        <v>3690</v>
      </c>
      <c r="E274" s="36">
        <v>61509.51</v>
      </c>
      <c r="F274" s="272"/>
      <c r="G274" s="36">
        <v>503220.76</v>
      </c>
      <c r="H274" s="36">
        <v>549064.37</v>
      </c>
      <c r="I274" s="36">
        <v>15665.9</v>
      </c>
      <c r="J274" s="272"/>
    </row>
    <row r="275" spans="1:10" ht="15" customHeight="1">
      <c r="A275" s="34">
        <v>6</v>
      </c>
      <c r="B275" s="35" t="s">
        <v>3691</v>
      </c>
      <c r="C275" s="35" t="s">
        <v>3692</v>
      </c>
      <c r="D275" s="35" t="s">
        <v>3693</v>
      </c>
      <c r="E275" s="36">
        <v>1386952.47</v>
      </c>
      <c r="F275" s="272"/>
      <c r="G275" s="36">
        <v>166118700.36000001</v>
      </c>
      <c r="H275" s="36">
        <v>166905307.75</v>
      </c>
      <c r="I275" s="36">
        <v>600345.07999999996</v>
      </c>
      <c r="J275" s="272"/>
    </row>
    <row r="276" spans="1:10" ht="15" customHeight="1">
      <c r="A276" s="34">
        <v>6</v>
      </c>
      <c r="B276" s="35" t="s">
        <v>3694</v>
      </c>
      <c r="C276" s="35" t="s">
        <v>3695</v>
      </c>
      <c r="D276" s="35" t="s">
        <v>3696</v>
      </c>
      <c r="E276" s="36">
        <v>1174581.28</v>
      </c>
      <c r="F276" s="272"/>
      <c r="G276" s="36">
        <v>33559589.060000002</v>
      </c>
      <c r="H276" s="36">
        <v>31798245.57</v>
      </c>
      <c r="I276" s="36">
        <v>2935924.77</v>
      </c>
      <c r="J276" s="272"/>
    </row>
    <row r="277" spans="1:10" ht="15" customHeight="1">
      <c r="A277" s="34">
        <v>6</v>
      </c>
      <c r="B277" s="35" t="s">
        <v>3697</v>
      </c>
      <c r="C277" s="35" t="s">
        <v>3698</v>
      </c>
      <c r="D277" s="35" t="s">
        <v>3699</v>
      </c>
      <c r="E277" s="36">
        <v>776785.61</v>
      </c>
      <c r="F277" s="272"/>
      <c r="G277" s="36">
        <v>7532724.5999999996</v>
      </c>
      <c r="H277" s="36">
        <v>7624357.2800000003</v>
      </c>
      <c r="I277" s="36">
        <v>685152.93</v>
      </c>
      <c r="J277" s="272"/>
    </row>
    <row r="278" spans="1:10" ht="15" customHeight="1">
      <c r="A278" s="34">
        <v>6</v>
      </c>
      <c r="B278" s="35" t="s">
        <v>3700</v>
      </c>
      <c r="C278" s="35" t="s">
        <v>3701</v>
      </c>
      <c r="D278" s="35" t="s">
        <v>3702</v>
      </c>
      <c r="E278" s="36">
        <v>3294345.48</v>
      </c>
      <c r="F278" s="272"/>
      <c r="G278" s="36">
        <v>48102813.659999996</v>
      </c>
      <c r="H278" s="36">
        <v>49082485.579999998</v>
      </c>
      <c r="I278" s="36">
        <v>2314673.56</v>
      </c>
      <c r="J278" s="272"/>
    </row>
    <row r="279" spans="1:10" ht="15" customHeight="1">
      <c r="A279" s="34">
        <v>6</v>
      </c>
      <c r="B279" s="35" t="s">
        <v>3703</v>
      </c>
      <c r="C279" s="35" t="s">
        <v>3704</v>
      </c>
      <c r="D279" s="35" t="s">
        <v>3705</v>
      </c>
      <c r="E279" s="36">
        <v>675231.25</v>
      </c>
      <c r="F279" s="272"/>
      <c r="G279" s="36">
        <v>5732430.5300000003</v>
      </c>
      <c r="H279" s="36">
        <v>5881186.9800000004</v>
      </c>
      <c r="I279" s="36">
        <v>526474.80000000005</v>
      </c>
      <c r="J279" s="272"/>
    </row>
    <row r="280" spans="1:10" ht="15" customHeight="1">
      <c r="A280" s="34">
        <v>6</v>
      </c>
      <c r="B280" s="35" t="s">
        <v>3706</v>
      </c>
      <c r="C280" s="35" t="s">
        <v>3707</v>
      </c>
      <c r="D280" s="35" t="s">
        <v>3708</v>
      </c>
      <c r="E280" s="36">
        <v>1692857.51</v>
      </c>
      <c r="F280" s="272"/>
      <c r="G280" s="36">
        <v>21195818.370000001</v>
      </c>
      <c r="H280" s="36">
        <v>21512012.07</v>
      </c>
      <c r="I280" s="36">
        <v>1376663.81</v>
      </c>
      <c r="J280" s="272"/>
    </row>
    <row r="281" spans="1:10" ht="15" customHeight="1">
      <c r="A281" s="34">
        <v>5</v>
      </c>
      <c r="B281" s="35" t="s">
        <v>3709</v>
      </c>
      <c r="C281" s="35" t="s">
        <v>1</v>
      </c>
      <c r="D281" s="35" t="s">
        <v>3710</v>
      </c>
      <c r="E281" s="36">
        <v>22419163.719999999</v>
      </c>
      <c r="F281" s="272"/>
      <c r="G281" s="36">
        <v>11783635.08</v>
      </c>
      <c r="H281" s="36">
        <v>13497208.25</v>
      </c>
      <c r="I281" s="36">
        <v>20705590.550000001</v>
      </c>
      <c r="J281" s="272"/>
    </row>
    <row r="282" spans="1:10" ht="15" customHeight="1">
      <c r="A282" s="34">
        <v>6</v>
      </c>
      <c r="B282" s="35" t="s">
        <v>3711</v>
      </c>
      <c r="C282" s="35" t="s">
        <v>3712</v>
      </c>
      <c r="D282" s="35" t="s">
        <v>3713</v>
      </c>
      <c r="E282" s="36">
        <v>10433.36</v>
      </c>
      <c r="F282" s="272"/>
      <c r="G282" s="36">
        <v>80995.070000000007</v>
      </c>
      <c r="H282" s="36">
        <v>90949.25</v>
      </c>
      <c r="I282" s="36">
        <v>479.18</v>
      </c>
      <c r="J282" s="272"/>
    </row>
    <row r="283" spans="1:10" ht="15" customHeight="1">
      <c r="A283" s="34">
        <v>6</v>
      </c>
      <c r="B283" s="35" t="s">
        <v>3714</v>
      </c>
      <c r="C283" s="35" t="s">
        <v>3715</v>
      </c>
      <c r="D283" s="35" t="s">
        <v>3693</v>
      </c>
      <c r="E283" s="36">
        <v>17957511.210000001</v>
      </c>
      <c r="F283" s="272"/>
      <c r="G283" s="36">
        <v>11118416.779999999</v>
      </c>
      <c r="H283" s="36">
        <v>12581354.470000001</v>
      </c>
      <c r="I283" s="36">
        <v>16494573.52</v>
      </c>
      <c r="J283" s="272"/>
    </row>
    <row r="284" spans="1:10" ht="15" customHeight="1">
      <c r="A284" s="34">
        <v>6</v>
      </c>
      <c r="B284" s="35" t="s">
        <v>3716</v>
      </c>
      <c r="C284" s="35" t="s">
        <v>3717</v>
      </c>
      <c r="D284" s="35" t="s">
        <v>3718</v>
      </c>
      <c r="E284" s="36">
        <v>1748028.41</v>
      </c>
      <c r="F284" s="272"/>
      <c r="G284" s="36">
        <v>202964.84</v>
      </c>
      <c r="H284" s="36">
        <v>230558.74</v>
      </c>
      <c r="I284" s="36">
        <v>1720434.51</v>
      </c>
      <c r="J284" s="272"/>
    </row>
    <row r="285" spans="1:10" ht="15" customHeight="1">
      <c r="A285" s="34">
        <v>6</v>
      </c>
      <c r="B285" s="35" t="s">
        <v>3719</v>
      </c>
      <c r="C285" s="35" t="s">
        <v>3720</v>
      </c>
      <c r="D285" s="35" t="s">
        <v>3699</v>
      </c>
      <c r="E285" s="36">
        <v>126393.69</v>
      </c>
      <c r="F285" s="272"/>
      <c r="G285" s="36">
        <v>202222.77</v>
      </c>
      <c r="H285" s="36">
        <v>216511.67</v>
      </c>
      <c r="I285" s="36">
        <v>112104.79</v>
      </c>
      <c r="J285" s="272"/>
    </row>
    <row r="286" spans="1:10" ht="15" customHeight="1">
      <c r="A286" s="34">
        <v>6</v>
      </c>
      <c r="B286" s="35" t="s">
        <v>3721</v>
      </c>
      <c r="C286" s="35" t="s">
        <v>3722</v>
      </c>
      <c r="D286" s="35" t="s">
        <v>3705</v>
      </c>
      <c r="E286" s="36">
        <v>0</v>
      </c>
      <c r="F286" s="272"/>
      <c r="G286" s="36">
        <v>26189.65</v>
      </c>
      <c r="H286" s="36">
        <v>25229.439999999999</v>
      </c>
      <c r="I286" s="36">
        <v>960.21</v>
      </c>
      <c r="J286" s="272"/>
    </row>
    <row r="287" spans="1:10" ht="15" customHeight="1">
      <c r="A287" s="34">
        <v>6</v>
      </c>
      <c r="B287" s="35" t="s">
        <v>3725</v>
      </c>
      <c r="C287" s="35" t="s">
        <v>3726</v>
      </c>
      <c r="D287" s="35" t="s">
        <v>3727</v>
      </c>
      <c r="E287" s="36">
        <v>2377038.34</v>
      </c>
      <c r="F287" s="272"/>
      <c r="G287" s="36">
        <v>0</v>
      </c>
      <c r="H287" s="36">
        <v>0</v>
      </c>
      <c r="I287" s="36">
        <v>2377038.34</v>
      </c>
      <c r="J287" s="272"/>
    </row>
    <row r="288" spans="1:10" ht="15" customHeight="1">
      <c r="A288" s="34">
        <v>3</v>
      </c>
      <c r="B288" s="35" t="s">
        <v>3730</v>
      </c>
      <c r="C288" s="35" t="s">
        <v>1</v>
      </c>
      <c r="D288" s="35" t="s">
        <v>3731</v>
      </c>
      <c r="E288" s="36">
        <v>18842105.859999999</v>
      </c>
      <c r="F288" s="272"/>
      <c r="G288" s="36">
        <v>159969321.58000001</v>
      </c>
      <c r="H288" s="36">
        <v>161856113.91</v>
      </c>
      <c r="I288" s="36">
        <v>16955313.530000001</v>
      </c>
      <c r="J288" s="272"/>
    </row>
    <row r="289" spans="1:10" ht="15" customHeight="1">
      <c r="A289" s="34">
        <v>4</v>
      </c>
      <c r="B289" s="35" t="s">
        <v>3732</v>
      </c>
      <c r="C289" s="35" t="s">
        <v>1</v>
      </c>
      <c r="D289" s="35" t="s">
        <v>3733</v>
      </c>
      <c r="E289" s="36">
        <v>18842105.859999999</v>
      </c>
      <c r="F289" s="272"/>
      <c r="G289" s="36">
        <v>159969321.58000001</v>
      </c>
      <c r="H289" s="36">
        <v>161856113.91</v>
      </c>
      <c r="I289" s="36">
        <v>16955313.530000001</v>
      </c>
      <c r="J289" s="272"/>
    </row>
    <row r="290" spans="1:10" ht="15" customHeight="1">
      <c r="A290" s="34">
        <v>5</v>
      </c>
      <c r="B290" s="35" t="s">
        <v>3734</v>
      </c>
      <c r="C290" s="35" t="s">
        <v>1</v>
      </c>
      <c r="D290" s="35" t="s">
        <v>3687</v>
      </c>
      <c r="E290" s="36">
        <v>14256764.310000001</v>
      </c>
      <c r="F290" s="272"/>
      <c r="G290" s="36">
        <v>143116306.88</v>
      </c>
      <c r="H290" s="36">
        <v>143245571.16999999</v>
      </c>
      <c r="I290" s="36">
        <v>14127500.02</v>
      </c>
      <c r="J290" s="272"/>
    </row>
    <row r="291" spans="1:10" ht="15" customHeight="1">
      <c r="A291" s="34">
        <v>6</v>
      </c>
      <c r="B291" s="35" t="s">
        <v>3735</v>
      </c>
      <c r="C291" s="35" t="s">
        <v>3736</v>
      </c>
      <c r="D291" s="35" t="s">
        <v>3737</v>
      </c>
      <c r="E291" s="36">
        <v>122724.3</v>
      </c>
      <c r="F291" s="272"/>
      <c r="G291" s="36">
        <v>1118079.8500000001</v>
      </c>
      <c r="H291" s="36">
        <v>1182218.95</v>
      </c>
      <c r="I291" s="36">
        <v>58585.2</v>
      </c>
      <c r="J291" s="272"/>
    </row>
    <row r="292" spans="1:10" ht="15" customHeight="1">
      <c r="A292" s="34">
        <v>6</v>
      </c>
      <c r="B292" s="35" t="s">
        <v>3738</v>
      </c>
      <c r="C292" s="35" t="s">
        <v>3739</v>
      </c>
      <c r="D292" s="35" t="s">
        <v>3740</v>
      </c>
      <c r="E292" s="36">
        <v>9995567.75</v>
      </c>
      <c r="F292" s="272"/>
      <c r="G292" s="36">
        <v>102023828.23999999</v>
      </c>
      <c r="H292" s="36">
        <v>101541852.7</v>
      </c>
      <c r="I292" s="36">
        <v>10477543.289999999</v>
      </c>
      <c r="J292" s="272"/>
    </row>
    <row r="293" spans="1:10" ht="15" customHeight="1">
      <c r="A293" s="34">
        <v>6</v>
      </c>
      <c r="B293" s="35" t="s">
        <v>3741</v>
      </c>
      <c r="C293" s="35" t="s">
        <v>3742</v>
      </c>
      <c r="D293" s="35" t="s">
        <v>3743</v>
      </c>
      <c r="E293" s="36">
        <v>1292526.94</v>
      </c>
      <c r="F293" s="272"/>
      <c r="G293" s="36">
        <v>11977674.6</v>
      </c>
      <c r="H293" s="36">
        <v>11912637.970000001</v>
      </c>
      <c r="I293" s="36">
        <v>1357563.57</v>
      </c>
      <c r="J293" s="272"/>
    </row>
    <row r="294" spans="1:10" ht="15" customHeight="1">
      <c r="A294" s="34">
        <v>6</v>
      </c>
      <c r="B294" s="35" t="s">
        <v>3744</v>
      </c>
      <c r="C294" s="35" t="s">
        <v>3745</v>
      </c>
      <c r="D294" s="35" t="s">
        <v>3746</v>
      </c>
      <c r="E294" s="36">
        <v>415256.99</v>
      </c>
      <c r="F294" s="272"/>
      <c r="G294" s="36">
        <v>4375010.3099999996</v>
      </c>
      <c r="H294" s="36">
        <v>4509099.42</v>
      </c>
      <c r="I294" s="36">
        <v>281167.88</v>
      </c>
      <c r="J294" s="272"/>
    </row>
    <row r="295" spans="1:10" ht="15" customHeight="1">
      <c r="A295" s="34">
        <v>6</v>
      </c>
      <c r="B295" s="35" t="s">
        <v>3747</v>
      </c>
      <c r="C295" s="35" t="s">
        <v>3748</v>
      </c>
      <c r="D295" s="35" t="s">
        <v>3749</v>
      </c>
      <c r="E295" s="36">
        <v>897467.54</v>
      </c>
      <c r="F295" s="272"/>
      <c r="G295" s="36">
        <v>8738543.2200000007</v>
      </c>
      <c r="H295" s="36">
        <v>8746098.1500000004</v>
      </c>
      <c r="I295" s="36">
        <v>889912.61</v>
      </c>
      <c r="J295" s="272"/>
    </row>
    <row r="296" spans="1:10" ht="15" customHeight="1">
      <c r="A296" s="34">
        <v>6</v>
      </c>
      <c r="B296" s="35" t="s">
        <v>3750</v>
      </c>
      <c r="C296" s="35" t="s">
        <v>3751</v>
      </c>
      <c r="D296" s="35" t="s">
        <v>3752</v>
      </c>
      <c r="E296" s="36">
        <v>537897.46</v>
      </c>
      <c r="F296" s="272"/>
      <c r="G296" s="36">
        <v>5132480.72</v>
      </c>
      <c r="H296" s="36">
        <v>5235930.08</v>
      </c>
      <c r="I296" s="36">
        <v>434448.1</v>
      </c>
      <c r="J296" s="272"/>
    </row>
    <row r="297" spans="1:10" ht="15" customHeight="1">
      <c r="A297" s="34">
        <v>6</v>
      </c>
      <c r="B297" s="35" t="s">
        <v>3753</v>
      </c>
      <c r="C297" s="35" t="s">
        <v>3754</v>
      </c>
      <c r="D297" s="35" t="s">
        <v>3755</v>
      </c>
      <c r="E297" s="36">
        <v>995323.33</v>
      </c>
      <c r="F297" s="272"/>
      <c r="G297" s="36">
        <v>9750689.9399999995</v>
      </c>
      <c r="H297" s="36">
        <v>10117733.9</v>
      </c>
      <c r="I297" s="36">
        <v>628279.37</v>
      </c>
      <c r="J297" s="272"/>
    </row>
    <row r="298" spans="1:10" ht="15" customHeight="1">
      <c r="A298" s="34">
        <v>5</v>
      </c>
      <c r="B298" s="35" t="s">
        <v>3756</v>
      </c>
      <c r="C298" s="35" t="s">
        <v>1</v>
      </c>
      <c r="D298" s="35" t="s">
        <v>3710</v>
      </c>
      <c r="E298" s="36">
        <v>4585341.55</v>
      </c>
      <c r="F298" s="272"/>
      <c r="G298" s="36">
        <v>16853014.699999999</v>
      </c>
      <c r="H298" s="36">
        <v>18610542.739999998</v>
      </c>
      <c r="I298" s="36">
        <v>2827813.51</v>
      </c>
      <c r="J298" s="272"/>
    </row>
    <row r="299" spans="1:10" ht="15" customHeight="1">
      <c r="A299" s="34">
        <v>6</v>
      </c>
      <c r="B299" s="35" t="s">
        <v>3757</v>
      </c>
      <c r="C299" s="35" t="s">
        <v>3758</v>
      </c>
      <c r="D299" s="35" t="s">
        <v>3737</v>
      </c>
      <c r="E299" s="36">
        <v>29402.32</v>
      </c>
      <c r="F299" s="272"/>
      <c r="G299" s="36">
        <v>571377.98</v>
      </c>
      <c r="H299" s="36">
        <v>560095.41</v>
      </c>
      <c r="I299" s="36">
        <v>40684.89</v>
      </c>
      <c r="J299" s="272"/>
    </row>
    <row r="300" spans="1:10" ht="15" customHeight="1">
      <c r="A300" s="34">
        <v>6</v>
      </c>
      <c r="B300" s="35" t="s">
        <v>3759</v>
      </c>
      <c r="C300" s="35" t="s">
        <v>3760</v>
      </c>
      <c r="D300" s="35" t="s">
        <v>3761</v>
      </c>
      <c r="E300" s="36">
        <v>3996032.86</v>
      </c>
      <c r="F300" s="272"/>
      <c r="G300" s="36">
        <v>13794333.98</v>
      </c>
      <c r="H300" s="36">
        <v>15539511.83</v>
      </c>
      <c r="I300" s="36">
        <v>2250855.0099999998</v>
      </c>
      <c r="J300" s="272"/>
    </row>
    <row r="301" spans="1:10" ht="15" customHeight="1">
      <c r="A301" s="34">
        <v>6</v>
      </c>
      <c r="B301" s="35" t="s">
        <v>3762</v>
      </c>
      <c r="C301" s="35" t="s">
        <v>3763</v>
      </c>
      <c r="D301" s="35" t="s">
        <v>3764</v>
      </c>
      <c r="E301" s="36">
        <v>185336.05</v>
      </c>
      <c r="F301" s="272"/>
      <c r="G301" s="36">
        <v>1348877.43</v>
      </c>
      <c r="H301" s="36">
        <v>1379237.3</v>
      </c>
      <c r="I301" s="36">
        <v>154976.18</v>
      </c>
      <c r="J301" s="272"/>
    </row>
    <row r="302" spans="1:10" ht="15" customHeight="1">
      <c r="A302" s="34">
        <v>6</v>
      </c>
      <c r="B302" s="35" t="s">
        <v>3765</v>
      </c>
      <c r="C302" s="35" t="s">
        <v>3766</v>
      </c>
      <c r="D302" s="35" t="s">
        <v>3746</v>
      </c>
      <c r="E302" s="36">
        <v>108612.91</v>
      </c>
      <c r="F302" s="272"/>
      <c r="G302" s="36">
        <v>487317.95</v>
      </c>
      <c r="H302" s="36">
        <v>479531.43</v>
      </c>
      <c r="I302" s="36">
        <v>116399.43</v>
      </c>
      <c r="J302" s="272"/>
    </row>
    <row r="303" spans="1:10" ht="15" customHeight="1">
      <c r="A303" s="34">
        <v>6</v>
      </c>
      <c r="B303" s="35" t="s">
        <v>3767</v>
      </c>
      <c r="C303" s="35" t="s">
        <v>3768</v>
      </c>
      <c r="D303" s="35" t="s">
        <v>3752</v>
      </c>
      <c r="E303" s="36">
        <v>0</v>
      </c>
      <c r="F303" s="272"/>
      <c r="G303" s="36">
        <v>84027.76</v>
      </c>
      <c r="H303" s="36">
        <v>52509.77</v>
      </c>
      <c r="I303" s="36">
        <v>31517.99</v>
      </c>
      <c r="J303" s="272"/>
    </row>
    <row r="304" spans="1:10" ht="15" customHeight="1">
      <c r="A304" s="34">
        <v>6</v>
      </c>
      <c r="B304" s="35" t="s">
        <v>3769</v>
      </c>
      <c r="C304" s="35" t="s">
        <v>3770</v>
      </c>
      <c r="D304" s="35" t="s">
        <v>3755</v>
      </c>
      <c r="E304" s="36">
        <v>0</v>
      </c>
      <c r="F304" s="272"/>
      <c r="G304" s="36">
        <v>100927.21</v>
      </c>
      <c r="H304" s="36">
        <v>73639.22</v>
      </c>
      <c r="I304" s="36">
        <v>27287.99</v>
      </c>
      <c r="J304" s="272"/>
    </row>
    <row r="305" spans="1:10" ht="15" customHeight="1">
      <c r="A305" s="34">
        <v>6</v>
      </c>
      <c r="B305" s="35" t="s">
        <v>3771</v>
      </c>
      <c r="C305" s="35" t="s">
        <v>3772</v>
      </c>
      <c r="D305" s="35" t="s">
        <v>3773</v>
      </c>
      <c r="E305" s="36">
        <v>162771.01</v>
      </c>
      <c r="F305" s="272"/>
      <c r="G305" s="36">
        <v>0</v>
      </c>
      <c r="H305" s="36">
        <v>0</v>
      </c>
      <c r="I305" s="36">
        <v>162771.01</v>
      </c>
      <c r="J305" s="272"/>
    </row>
    <row r="306" spans="1:10" ht="15" customHeight="1">
      <c r="A306" s="34">
        <v>6</v>
      </c>
      <c r="B306" s="35" t="s">
        <v>5688</v>
      </c>
      <c r="C306" s="35" t="s">
        <v>5689</v>
      </c>
      <c r="D306" s="35" t="s">
        <v>3749</v>
      </c>
      <c r="E306" s="36">
        <v>103186.4</v>
      </c>
      <c r="F306" s="272"/>
      <c r="G306" s="36">
        <v>466152.39</v>
      </c>
      <c r="H306" s="36">
        <v>526017.78</v>
      </c>
      <c r="I306" s="36">
        <v>43321.01</v>
      </c>
      <c r="J306" s="272"/>
    </row>
    <row r="307" spans="1:10" ht="15" customHeight="1">
      <c r="A307" s="34">
        <v>3</v>
      </c>
      <c r="B307" s="35" t="s">
        <v>3774</v>
      </c>
      <c r="C307" s="35" t="s">
        <v>1</v>
      </c>
      <c r="D307" s="35" t="s">
        <v>3775</v>
      </c>
      <c r="E307" s="36">
        <v>1929628.18</v>
      </c>
      <c r="F307" s="272"/>
      <c r="G307" s="36">
        <v>21831162.219999999</v>
      </c>
      <c r="H307" s="36">
        <v>21337201.52</v>
      </c>
      <c r="I307" s="36">
        <v>2423588.88</v>
      </c>
      <c r="J307" s="272"/>
    </row>
    <row r="308" spans="1:10" ht="15" customHeight="1">
      <c r="A308" s="34">
        <v>4</v>
      </c>
      <c r="B308" s="35" t="s">
        <v>3776</v>
      </c>
      <c r="C308" s="35" t="s">
        <v>1</v>
      </c>
      <c r="D308" s="35" t="s">
        <v>3777</v>
      </c>
      <c r="E308" s="36">
        <v>1929628.18</v>
      </c>
      <c r="F308" s="272"/>
      <c r="G308" s="36">
        <v>21831162.219999999</v>
      </c>
      <c r="H308" s="36">
        <v>21337201.52</v>
      </c>
      <c r="I308" s="36">
        <v>2423588.88</v>
      </c>
      <c r="J308" s="272"/>
    </row>
    <row r="309" spans="1:10" ht="15" customHeight="1">
      <c r="A309" s="34">
        <v>5</v>
      </c>
      <c r="B309" s="35" t="s">
        <v>3778</v>
      </c>
      <c r="C309" s="35" t="s">
        <v>1</v>
      </c>
      <c r="D309" s="35" t="s">
        <v>3687</v>
      </c>
      <c r="E309" s="36">
        <v>1093584.9099999999</v>
      </c>
      <c r="F309" s="272"/>
      <c r="G309" s="36">
        <v>12205444.33</v>
      </c>
      <c r="H309" s="36">
        <v>11818670.380000001</v>
      </c>
      <c r="I309" s="36">
        <v>1480358.86</v>
      </c>
      <c r="J309" s="272"/>
    </row>
    <row r="310" spans="1:10" ht="15" customHeight="1">
      <c r="A310" s="34">
        <v>6</v>
      </c>
      <c r="B310" s="35" t="s">
        <v>3779</v>
      </c>
      <c r="C310" s="35" t="s">
        <v>3780</v>
      </c>
      <c r="D310" s="35" t="s">
        <v>3781</v>
      </c>
      <c r="E310" s="36">
        <v>18555.580000000002</v>
      </c>
      <c r="F310" s="272"/>
      <c r="G310" s="36">
        <v>312435.37</v>
      </c>
      <c r="H310" s="36">
        <v>315365.37</v>
      </c>
      <c r="I310" s="36">
        <v>15625.58</v>
      </c>
      <c r="J310" s="272"/>
    </row>
    <row r="311" spans="1:10" ht="15" customHeight="1">
      <c r="A311" s="34">
        <v>6</v>
      </c>
      <c r="B311" s="35" t="s">
        <v>3782</v>
      </c>
      <c r="C311" s="35" t="s">
        <v>3783</v>
      </c>
      <c r="D311" s="35" t="s">
        <v>3784</v>
      </c>
      <c r="E311" s="36">
        <v>659510.72</v>
      </c>
      <c r="F311" s="272"/>
      <c r="G311" s="36">
        <v>8210376.2300000004</v>
      </c>
      <c r="H311" s="36">
        <v>7963227.3799999999</v>
      </c>
      <c r="I311" s="36">
        <v>906659.57</v>
      </c>
      <c r="J311" s="272"/>
    </row>
    <row r="312" spans="1:10" ht="15" customHeight="1">
      <c r="A312" s="34">
        <v>6</v>
      </c>
      <c r="B312" s="35" t="s">
        <v>3785</v>
      </c>
      <c r="C312" s="35" t="s">
        <v>3786</v>
      </c>
      <c r="D312" s="35" t="s">
        <v>3787</v>
      </c>
      <c r="E312" s="36">
        <v>523.85</v>
      </c>
      <c r="F312" s="272"/>
      <c r="G312" s="36">
        <v>484359.89</v>
      </c>
      <c r="H312" s="36">
        <v>254257.64</v>
      </c>
      <c r="I312" s="36">
        <v>230626.1</v>
      </c>
      <c r="J312" s="272"/>
    </row>
    <row r="313" spans="1:10" ht="15" customHeight="1">
      <c r="A313" s="34">
        <v>6</v>
      </c>
      <c r="B313" s="35" t="s">
        <v>3788</v>
      </c>
      <c r="C313" s="35" t="s">
        <v>3789</v>
      </c>
      <c r="D313" s="35" t="s">
        <v>3790</v>
      </c>
      <c r="E313" s="36">
        <v>7465.98</v>
      </c>
      <c r="F313" s="272"/>
      <c r="G313" s="36">
        <v>142950.10999999999</v>
      </c>
      <c r="H313" s="36">
        <v>131306.32</v>
      </c>
      <c r="I313" s="36">
        <v>19109.77</v>
      </c>
      <c r="J313" s="272"/>
    </row>
    <row r="314" spans="1:10" ht="15" customHeight="1">
      <c r="A314" s="34">
        <v>6</v>
      </c>
      <c r="B314" s="35" t="s">
        <v>3791</v>
      </c>
      <c r="C314" s="35" t="s">
        <v>3792</v>
      </c>
      <c r="D314" s="35" t="s">
        <v>3793</v>
      </c>
      <c r="E314" s="36">
        <v>235524.91</v>
      </c>
      <c r="F314" s="272"/>
      <c r="G314" s="36">
        <v>1333642.67</v>
      </c>
      <c r="H314" s="36">
        <v>1528427.19</v>
      </c>
      <c r="I314" s="36">
        <v>40740.39</v>
      </c>
      <c r="J314" s="272"/>
    </row>
    <row r="315" spans="1:10" ht="15" customHeight="1">
      <c r="A315" s="34">
        <v>6</v>
      </c>
      <c r="B315" s="35" t="s">
        <v>3794</v>
      </c>
      <c r="C315" s="35" t="s">
        <v>3795</v>
      </c>
      <c r="D315" s="35" t="s">
        <v>3796</v>
      </c>
      <c r="E315" s="36">
        <v>87871.38</v>
      </c>
      <c r="F315" s="272"/>
      <c r="G315" s="36">
        <v>787811.21</v>
      </c>
      <c r="H315" s="36">
        <v>780648.88</v>
      </c>
      <c r="I315" s="36">
        <v>95033.71</v>
      </c>
      <c r="J315" s="272"/>
    </row>
    <row r="316" spans="1:10" ht="15" customHeight="1">
      <c r="A316" s="34">
        <v>6</v>
      </c>
      <c r="B316" s="35" t="s">
        <v>3797</v>
      </c>
      <c r="C316" s="35" t="s">
        <v>3798</v>
      </c>
      <c r="D316" s="35" t="s">
        <v>3799</v>
      </c>
      <c r="E316" s="36">
        <v>84132.49</v>
      </c>
      <c r="F316" s="272"/>
      <c r="G316" s="36">
        <v>933868.85</v>
      </c>
      <c r="H316" s="36">
        <v>845437.6</v>
      </c>
      <c r="I316" s="36">
        <v>172563.74</v>
      </c>
      <c r="J316" s="272"/>
    </row>
    <row r="317" spans="1:10" ht="15" customHeight="1">
      <c r="A317" s="34">
        <v>5</v>
      </c>
      <c r="B317" s="35" t="s">
        <v>3800</v>
      </c>
      <c r="C317" s="35" t="s">
        <v>1</v>
      </c>
      <c r="D317" s="35" t="s">
        <v>3710</v>
      </c>
      <c r="E317" s="36">
        <v>836043.27</v>
      </c>
      <c r="F317" s="272"/>
      <c r="G317" s="36">
        <v>9625717.8900000006</v>
      </c>
      <c r="H317" s="36">
        <v>9518531.1400000006</v>
      </c>
      <c r="I317" s="36">
        <v>943230.02</v>
      </c>
      <c r="J317" s="272"/>
    </row>
    <row r="318" spans="1:10" ht="15" customHeight="1">
      <c r="A318" s="34">
        <v>6</v>
      </c>
      <c r="B318" s="35" t="s">
        <v>3801</v>
      </c>
      <c r="C318" s="35" t="s">
        <v>3802</v>
      </c>
      <c r="D318" s="35" t="s">
        <v>3803</v>
      </c>
      <c r="E318" s="36">
        <v>28101.88</v>
      </c>
      <c r="F318" s="272"/>
      <c r="G318" s="36">
        <v>190498.91</v>
      </c>
      <c r="H318" s="36">
        <v>188675.35</v>
      </c>
      <c r="I318" s="36">
        <v>29925.439999999999</v>
      </c>
      <c r="J318" s="272"/>
    </row>
    <row r="319" spans="1:10" ht="15" customHeight="1">
      <c r="A319" s="34">
        <v>6</v>
      </c>
      <c r="B319" s="35" t="s">
        <v>3804</v>
      </c>
      <c r="C319" s="35" t="s">
        <v>3805</v>
      </c>
      <c r="D319" s="35" t="s">
        <v>3806</v>
      </c>
      <c r="E319" s="36">
        <v>623852.44999999995</v>
      </c>
      <c r="F319" s="272"/>
      <c r="G319" s="36">
        <v>8346576.7000000002</v>
      </c>
      <c r="H319" s="36">
        <v>8155682.5199999996</v>
      </c>
      <c r="I319" s="36">
        <v>814746.63</v>
      </c>
      <c r="J319" s="272"/>
    </row>
    <row r="320" spans="1:10" ht="15" customHeight="1">
      <c r="A320" s="34">
        <v>6</v>
      </c>
      <c r="B320" s="35" t="s">
        <v>3807</v>
      </c>
      <c r="C320" s="35" t="s">
        <v>3808</v>
      </c>
      <c r="D320" s="35" t="s">
        <v>3809</v>
      </c>
      <c r="E320" s="36">
        <v>173538.54</v>
      </c>
      <c r="F320" s="272"/>
      <c r="G320" s="36">
        <v>305080.03000000003</v>
      </c>
      <c r="H320" s="36">
        <v>474355.55</v>
      </c>
      <c r="I320" s="36">
        <v>4263.0200000000004</v>
      </c>
      <c r="J320" s="272"/>
    </row>
    <row r="321" spans="1:10" ht="15" customHeight="1">
      <c r="A321" s="34">
        <v>6</v>
      </c>
      <c r="B321" s="35" t="s">
        <v>3810</v>
      </c>
      <c r="C321" s="35" t="s">
        <v>3811</v>
      </c>
      <c r="D321" s="35" t="s">
        <v>3790</v>
      </c>
      <c r="E321" s="36">
        <v>10550.4</v>
      </c>
      <c r="F321" s="272"/>
      <c r="G321" s="36">
        <v>263527.65999999997</v>
      </c>
      <c r="H321" s="36">
        <v>271003.09999999998</v>
      </c>
      <c r="I321" s="36">
        <v>3074.96</v>
      </c>
      <c r="J321" s="272"/>
    </row>
    <row r="322" spans="1:10" ht="15" customHeight="1">
      <c r="A322" s="34">
        <v>6</v>
      </c>
      <c r="B322" s="35" t="s">
        <v>3812</v>
      </c>
      <c r="C322" s="35" t="s">
        <v>3813</v>
      </c>
      <c r="D322" s="35" t="s">
        <v>3796</v>
      </c>
      <c r="E322" s="36">
        <v>0</v>
      </c>
      <c r="F322" s="272"/>
      <c r="G322" s="36">
        <v>129017.77</v>
      </c>
      <c r="H322" s="36">
        <v>93635.36</v>
      </c>
      <c r="I322" s="36">
        <v>35382.410000000003</v>
      </c>
      <c r="J322" s="272"/>
    </row>
    <row r="323" spans="1:10" ht="15" customHeight="1">
      <c r="A323" s="34">
        <v>6</v>
      </c>
      <c r="B323" s="35" t="s">
        <v>3814</v>
      </c>
      <c r="C323" s="35" t="s">
        <v>3815</v>
      </c>
      <c r="D323" s="35" t="s">
        <v>3799</v>
      </c>
      <c r="E323" s="36">
        <v>0</v>
      </c>
      <c r="F323" s="272"/>
      <c r="G323" s="36">
        <v>56541.91</v>
      </c>
      <c r="H323" s="36">
        <v>17037.91</v>
      </c>
      <c r="I323" s="36">
        <v>39504</v>
      </c>
      <c r="J323" s="272"/>
    </row>
    <row r="324" spans="1:10" ht="15" customHeight="1">
      <c r="A324" s="34">
        <v>6</v>
      </c>
      <c r="B324" s="35" t="s">
        <v>3816</v>
      </c>
      <c r="C324" s="35" t="s">
        <v>3817</v>
      </c>
      <c r="D324" s="35" t="s">
        <v>3793</v>
      </c>
      <c r="E324" s="36">
        <v>0</v>
      </c>
      <c r="F324" s="272"/>
      <c r="G324" s="36">
        <v>334474.90999999997</v>
      </c>
      <c r="H324" s="36">
        <v>318141.34999999998</v>
      </c>
      <c r="I324" s="36">
        <v>16333.56</v>
      </c>
      <c r="J324" s="272"/>
    </row>
    <row r="325" spans="1:10" ht="15" customHeight="1">
      <c r="A325" s="34">
        <v>3</v>
      </c>
      <c r="B325" s="35" t="s">
        <v>3818</v>
      </c>
      <c r="C325" s="35" t="s">
        <v>1</v>
      </c>
      <c r="D325" s="35" t="s">
        <v>3819</v>
      </c>
      <c r="E325" s="36">
        <v>1964820.53</v>
      </c>
      <c r="F325" s="272"/>
      <c r="G325" s="36">
        <v>18048584.390000001</v>
      </c>
      <c r="H325" s="36">
        <v>18012632.609999999</v>
      </c>
      <c r="I325" s="36">
        <v>2000772.31</v>
      </c>
      <c r="J325" s="272"/>
    </row>
    <row r="326" spans="1:10" ht="15" customHeight="1">
      <c r="A326" s="34">
        <v>4</v>
      </c>
      <c r="B326" s="35" t="s">
        <v>3820</v>
      </c>
      <c r="C326" s="35" t="s">
        <v>1</v>
      </c>
      <c r="D326" s="35" t="s">
        <v>3821</v>
      </c>
      <c r="E326" s="36">
        <v>1964385.23</v>
      </c>
      <c r="F326" s="272"/>
      <c r="G326" s="36">
        <v>17674627.010000002</v>
      </c>
      <c r="H326" s="36">
        <v>17662327.960000001</v>
      </c>
      <c r="I326" s="36">
        <v>1976684.28</v>
      </c>
      <c r="J326" s="272"/>
    </row>
    <row r="327" spans="1:10" ht="15" customHeight="1">
      <c r="A327" s="34">
        <v>5</v>
      </c>
      <c r="B327" s="35" t="s">
        <v>3822</v>
      </c>
      <c r="C327" s="35" t="s">
        <v>1</v>
      </c>
      <c r="D327" s="35" t="s">
        <v>3687</v>
      </c>
      <c r="E327" s="36">
        <v>1172567.33</v>
      </c>
      <c r="F327" s="272"/>
      <c r="G327" s="36">
        <v>5392930.5199999996</v>
      </c>
      <c r="H327" s="36">
        <v>5488123.3700000001</v>
      </c>
      <c r="I327" s="36">
        <v>1077374.48</v>
      </c>
      <c r="J327" s="272"/>
    </row>
    <row r="328" spans="1:10" ht="15" customHeight="1">
      <c r="A328" s="34">
        <v>6</v>
      </c>
      <c r="B328" s="35" t="s">
        <v>3823</v>
      </c>
      <c r="C328" s="35" t="s">
        <v>3824</v>
      </c>
      <c r="D328" s="35" t="s">
        <v>3825</v>
      </c>
      <c r="E328" s="36">
        <v>1268.3399999999999</v>
      </c>
      <c r="F328" s="272"/>
      <c r="G328" s="36">
        <v>59360.63</v>
      </c>
      <c r="H328" s="36">
        <v>51286.53</v>
      </c>
      <c r="I328" s="36">
        <v>9342.44</v>
      </c>
      <c r="J328" s="272"/>
    </row>
    <row r="329" spans="1:10" ht="15" customHeight="1">
      <c r="A329" s="34">
        <v>6</v>
      </c>
      <c r="B329" s="35" t="s">
        <v>3826</v>
      </c>
      <c r="C329" s="35" t="s">
        <v>3827</v>
      </c>
      <c r="D329" s="35" t="s">
        <v>3828</v>
      </c>
      <c r="E329" s="36">
        <v>1150539.48</v>
      </c>
      <c r="F329" s="272"/>
      <c r="G329" s="36">
        <v>4672994.3099999996</v>
      </c>
      <c r="H329" s="36">
        <v>4948531.63</v>
      </c>
      <c r="I329" s="36">
        <v>875002.16</v>
      </c>
      <c r="J329" s="272"/>
    </row>
    <row r="330" spans="1:10" ht="15" customHeight="1">
      <c r="A330" s="34">
        <v>6</v>
      </c>
      <c r="B330" s="35" t="s">
        <v>3829</v>
      </c>
      <c r="C330" s="35" t="s">
        <v>3830</v>
      </c>
      <c r="D330" s="35" t="s">
        <v>3831</v>
      </c>
      <c r="E330" s="36">
        <v>0</v>
      </c>
      <c r="F330" s="272"/>
      <c r="G330" s="36">
        <v>95129.29</v>
      </c>
      <c r="H330" s="36">
        <v>22458.98</v>
      </c>
      <c r="I330" s="36">
        <v>72670.31</v>
      </c>
      <c r="J330" s="272"/>
    </row>
    <row r="331" spans="1:10" ht="15" customHeight="1">
      <c r="A331" s="34">
        <v>6</v>
      </c>
      <c r="B331" s="35" t="s">
        <v>3835</v>
      </c>
      <c r="C331" s="35" t="s">
        <v>3836</v>
      </c>
      <c r="D331" s="35" t="s">
        <v>3837</v>
      </c>
      <c r="E331" s="36">
        <v>15480.04</v>
      </c>
      <c r="F331" s="272"/>
      <c r="G331" s="36">
        <v>227629.18</v>
      </c>
      <c r="H331" s="36">
        <v>165360.37</v>
      </c>
      <c r="I331" s="36">
        <v>77748.850000000006</v>
      </c>
      <c r="J331" s="272"/>
    </row>
    <row r="332" spans="1:10" ht="15" customHeight="1">
      <c r="A332" s="34">
        <v>6</v>
      </c>
      <c r="B332" s="35" t="s">
        <v>3838</v>
      </c>
      <c r="C332" s="35" t="s">
        <v>3839</v>
      </c>
      <c r="D332" s="35" t="s">
        <v>3840</v>
      </c>
      <c r="E332" s="36">
        <v>5279.47</v>
      </c>
      <c r="F332" s="272"/>
      <c r="G332" s="36">
        <v>337817.11</v>
      </c>
      <c r="H332" s="36">
        <v>300485.86</v>
      </c>
      <c r="I332" s="36">
        <v>42610.720000000001</v>
      </c>
      <c r="J332" s="272"/>
    </row>
    <row r="333" spans="1:10" ht="15" customHeight="1">
      <c r="A333" s="34">
        <v>5</v>
      </c>
      <c r="B333" s="35" t="s">
        <v>3841</v>
      </c>
      <c r="C333" s="35" t="s">
        <v>1</v>
      </c>
      <c r="D333" s="35" t="s">
        <v>3710</v>
      </c>
      <c r="E333" s="36">
        <v>791817.9</v>
      </c>
      <c r="F333" s="272"/>
      <c r="G333" s="36">
        <v>12281696.49</v>
      </c>
      <c r="H333" s="36">
        <v>12174204.59</v>
      </c>
      <c r="I333" s="36">
        <v>899309.8</v>
      </c>
      <c r="J333" s="272"/>
    </row>
    <row r="334" spans="1:10" ht="15" customHeight="1">
      <c r="A334" s="34">
        <v>6</v>
      </c>
      <c r="B334" s="35" t="s">
        <v>3842</v>
      </c>
      <c r="C334" s="35" t="s">
        <v>3843</v>
      </c>
      <c r="D334" s="35" t="s">
        <v>3825</v>
      </c>
      <c r="E334" s="36">
        <v>5467.63</v>
      </c>
      <c r="F334" s="272"/>
      <c r="G334" s="36">
        <v>69982.11</v>
      </c>
      <c r="H334" s="36">
        <v>71360.899999999994</v>
      </c>
      <c r="I334" s="36">
        <v>4088.84</v>
      </c>
      <c r="J334" s="272"/>
    </row>
    <row r="335" spans="1:10" ht="15" customHeight="1">
      <c r="A335" s="34">
        <v>6</v>
      </c>
      <c r="B335" s="35" t="s">
        <v>3844</v>
      </c>
      <c r="C335" s="35" t="s">
        <v>3845</v>
      </c>
      <c r="D335" s="35" t="s">
        <v>3846</v>
      </c>
      <c r="E335" s="36">
        <v>649961.47</v>
      </c>
      <c r="F335" s="272"/>
      <c r="G335" s="36">
        <v>11521676.35</v>
      </c>
      <c r="H335" s="36">
        <v>11344217.1</v>
      </c>
      <c r="I335" s="36">
        <v>827420.72</v>
      </c>
      <c r="J335" s="272"/>
    </row>
    <row r="336" spans="1:10" ht="15" customHeight="1">
      <c r="A336" s="34">
        <v>6</v>
      </c>
      <c r="B336" s="35" t="s">
        <v>3847</v>
      </c>
      <c r="C336" s="35" t="s">
        <v>3848</v>
      </c>
      <c r="D336" s="35" t="s">
        <v>3849</v>
      </c>
      <c r="E336" s="36">
        <v>39210.980000000003</v>
      </c>
      <c r="F336" s="272"/>
      <c r="G336" s="36">
        <v>347698.08</v>
      </c>
      <c r="H336" s="36">
        <v>369523.55</v>
      </c>
      <c r="I336" s="36">
        <v>17385.509999999998</v>
      </c>
      <c r="J336" s="272"/>
    </row>
    <row r="337" spans="1:10" ht="15" customHeight="1">
      <c r="A337" s="34">
        <v>6</v>
      </c>
      <c r="B337" s="35" t="s">
        <v>3853</v>
      </c>
      <c r="C337" s="35" t="s">
        <v>3854</v>
      </c>
      <c r="D337" s="35" t="s">
        <v>3837</v>
      </c>
      <c r="E337" s="36">
        <v>0</v>
      </c>
      <c r="F337" s="272"/>
      <c r="G337" s="36">
        <v>30077.67</v>
      </c>
      <c r="H337" s="36">
        <v>8411.64</v>
      </c>
      <c r="I337" s="36">
        <v>21666.03</v>
      </c>
      <c r="J337" s="272"/>
    </row>
    <row r="338" spans="1:10" ht="15" customHeight="1">
      <c r="A338" s="34">
        <v>6</v>
      </c>
      <c r="B338" s="35" t="s">
        <v>3855</v>
      </c>
      <c r="C338" s="35" t="s">
        <v>3856</v>
      </c>
      <c r="D338" s="35" t="s">
        <v>3840</v>
      </c>
      <c r="E338" s="36">
        <v>0</v>
      </c>
      <c r="F338" s="272"/>
      <c r="G338" s="36">
        <v>21500</v>
      </c>
      <c r="H338" s="36">
        <v>15000</v>
      </c>
      <c r="I338" s="36">
        <v>6500</v>
      </c>
      <c r="J338" s="272"/>
    </row>
    <row r="339" spans="1:10" ht="15" customHeight="1">
      <c r="A339" s="34">
        <v>6</v>
      </c>
      <c r="B339" s="35" t="s">
        <v>3857</v>
      </c>
      <c r="C339" s="35" t="s">
        <v>3858</v>
      </c>
      <c r="D339" s="35" t="s">
        <v>3834</v>
      </c>
      <c r="E339" s="36">
        <v>87792.22</v>
      </c>
      <c r="F339" s="272"/>
      <c r="G339" s="36">
        <v>145009.07999999999</v>
      </c>
      <c r="H339" s="36">
        <v>210552.6</v>
      </c>
      <c r="I339" s="36">
        <v>22248.7</v>
      </c>
      <c r="J339" s="272"/>
    </row>
    <row r="340" spans="1:10" ht="15" customHeight="1">
      <c r="A340" s="34">
        <v>4</v>
      </c>
      <c r="B340" s="35" t="s">
        <v>3859</v>
      </c>
      <c r="C340" s="35" t="s">
        <v>1</v>
      </c>
      <c r="D340" s="35" t="s">
        <v>3860</v>
      </c>
      <c r="E340" s="36">
        <v>435.3</v>
      </c>
      <c r="F340" s="272"/>
      <c r="G340" s="36">
        <v>373957.38</v>
      </c>
      <c r="H340" s="36">
        <v>350304.65</v>
      </c>
      <c r="I340" s="36">
        <v>24088.03</v>
      </c>
      <c r="J340" s="272"/>
    </row>
    <row r="341" spans="1:10" ht="15" customHeight="1">
      <c r="A341" s="34">
        <v>5</v>
      </c>
      <c r="B341" s="35" t="s">
        <v>3861</v>
      </c>
      <c r="C341" s="35" t="s">
        <v>1</v>
      </c>
      <c r="D341" s="35" t="s">
        <v>3687</v>
      </c>
      <c r="E341" s="36">
        <v>435.3</v>
      </c>
      <c r="F341" s="272"/>
      <c r="G341" s="36">
        <v>103181.37</v>
      </c>
      <c r="H341" s="36">
        <v>97069.61</v>
      </c>
      <c r="I341" s="36">
        <v>6547.06</v>
      </c>
      <c r="J341" s="272"/>
    </row>
    <row r="342" spans="1:10" ht="15" customHeight="1">
      <c r="A342" s="34">
        <v>6</v>
      </c>
      <c r="B342" s="35" t="s">
        <v>3862</v>
      </c>
      <c r="C342" s="35" t="s">
        <v>3863</v>
      </c>
      <c r="D342" s="35" t="s">
        <v>3864</v>
      </c>
      <c r="E342" s="36">
        <v>435.3</v>
      </c>
      <c r="F342" s="272"/>
      <c r="G342" s="36">
        <v>103181.37</v>
      </c>
      <c r="H342" s="36">
        <v>97069.61</v>
      </c>
      <c r="I342" s="36">
        <v>6547.06</v>
      </c>
      <c r="J342" s="272"/>
    </row>
    <row r="343" spans="1:10" ht="15" customHeight="1">
      <c r="A343" s="34">
        <v>5</v>
      </c>
      <c r="B343" s="35" t="s">
        <v>3865</v>
      </c>
      <c r="C343" s="35" t="s">
        <v>1</v>
      </c>
      <c r="D343" s="35" t="s">
        <v>3710</v>
      </c>
      <c r="E343" s="36">
        <v>0</v>
      </c>
      <c r="F343" s="272"/>
      <c r="G343" s="36">
        <v>270776.01</v>
      </c>
      <c r="H343" s="36">
        <v>253235.04</v>
      </c>
      <c r="I343" s="36">
        <v>17540.97</v>
      </c>
      <c r="J343" s="272"/>
    </row>
    <row r="344" spans="1:10" ht="15" customHeight="1">
      <c r="A344" s="34">
        <v>6</v>
      </c>
      <c r="B344" s="35" t="s">
        <v>3866</v>
      </c>
      <c r="C344" s="35" t="s">
        <v>3867</v>
      </c>
      <c r="D344" s="35" t="s">
        <v>3864</v>
      </c>
      <c r="E344" s="36">
        <v>0</v>
      </c>
      <c r="F344" s="272"/>
      <c r="G344" s="36">
        <v>270776.01</v>
      </c>
      <c r="H344" s="36">
        <v>253235.04</v>
      </c>
      <c r="I344" s="36">
        <v>17540.97</v>
      </c>
      <c r="J344" s="272"/>
    </row>
    <row r="345" spans="1:10" ht="15" customHeight="1">
      <c r="A345" s="34">
        <v>3</v>
      </c>
      <c r="B345" s="35" t="s">
        <v>3868</v>
      </c>
      <c r="C345" s="35" t="s">
        <v>1</v>
      </c>
      <c r="D345" s="35" t="s">
        <v>3869</v>
      </c>
      <c r="E345" s="36">
        <v>4035598.84</v>
      </c>
      <c r="F345" s="272"/>
      <c r="G345" s="36">
        <v>16484052.619999999</v>
      </c>
      <c r="H345" s="36">
        <v>19853635.66</v>
      </c>
      <c r="I345" s="36">
        <v>666015.80000000005</v>
      </c>
      <c r="J345" s="272"/>
    </row>
    <row r="346" spans="1:10" ht="15" customHeight="1">
      <c r="A346" s="34">
        <v>4</v>
      </c>
      <c r="B346" s="35" t="s">
        <v>3870</v>
      </c>
      <c r="C346" s="35" t="s">
        <v>1</v>
      </c>
      <c r="D346" s="35" t="s">
        <v>3871</v>
      </c>
      <c r="E346" s="36">
        <v>4022900.19</v>
      </c>
      <c r="F346" s="272"/>
      <c r="G346" s="36">
        <v>16396559.970000001</v>
      </c>
      <c r="H346" s="36">
        <v>19759961</v>
      </c>
      <c r="I346" s="36">
        <v>659499.16</v>
      </c>
      <c r="J346" s="272"/>
    </row>
    <row r="347" spans="1:10" ht="15" customHeight="1">
      <c r="A347" s="34">
        <v>5</v>
      </c>
      <c r="B347" s="35" t="s">
        <v>3872</v>
      </c>
      <c r="C347" s="35" t="s">
        <v>1</v>
      </c>
      <c r="D347" s="35" t="s">
        <v>3687</v>
      </c>
      <c r="E347" s="36">
        <v>293568.25</v>
      </c>
      <c r="F347" s="272"/>
      <c r="G347" s="36">
        <v>4006101.33</v>
      </c>
      <c r="H347" s="36">
        <v>4128567.23</v>
      </c>
      <c r="I347" s="36">
        <v>171102.35</v>
      </c>
      <c r="J347" s="272"/>
    </row>
    <row r="348" spans="1:10" ht="15" customHeight="1">
      <c r="A348" s="34">
        <v>6</v>
      </c>
      <c r="B348" s="35" t="s">
        <v>3873</v>
      </c>
      <c r="C348" s="35" t="s">
        <v>3874</v>
      </c>
      <c r="D348" s="35" t="s">
        <v>3875</v>
      </c>
      <c r="E348" s="36">
        <v>1357.67</v>
      </c>
      <c r="F348" s="272"/>
      <c r="G348" s="36">
        <v>14219.96</v>
      </c>
      <c r="H348" s="36">
        <v>10049.5</v>
      </c>
      <c r="I348" s="36">
        <v>5528.13</v>
      </c>
      <c r="J348" s="272"/>
    </row>
    <row r="349" spans="1:10" ht="15" customHeight="1">
      <c r="A349" s="34">
        <v>6</v>
      </c>
      <c r="B349" s="35" t="s">
        <v>3876</v>
      </c>
      <c r="C349" s="35" t="s">
        <v>3877</v>
      </c>
      <c r="D349" s="35" t="s">
        <v>3878</v>
      </c>
      <c r="E349" s="36">
        <v>218284.72</v>
      </c>
      <c r="F349" s="272"/>
      <c r="G349" s="36">
        <v>3720666.44</v>
      </c>
      <c r="H349" s="36">
        <v>3791329.24</v>
      </c>
      <c r="I349" s="36">
        <v>147621.92000000001</v>
      </c>
      <c r="J349" s="272"/>
    </row>
    <row r="350" spans="1:10" ht="15" customHeight="1">
      <c r="A350" s="34">
        <v>6</v>
      </c>
      <c r="B350" s="35" t="s">
        <v>3885</v>
      </c>
      <c r="C350" s="35" t="s">
        <v>3886</v>
      </c>
      <c r="D350" s="35" t="s">
        <v>3887</v>
      </c>
      <c r="E350" s="36">
        <v>5599.79</v>
      </c>
      <c r="F350" s="272"/>
      <c r="G350" s="36">
        <v>92936.75</v>
      </c>
      <c r="H350" s="36">
        <v>92542.46</v>
      </c>
      <c r="I350" s="36">
        <v>5994.08</v>
      </c>
      <c r="J350" s="272"/>
    </row>
    <row r="351" spans="1:10" ht="15" customHeight="1">
      <c r="A351" s="34">
        <v>6</v>
      </c>
      <c r="B351" s="35" t="s">
        <v>3888</v>
      </c>
      <c r="C351" s="35" t="s">
        <v>3889</v>
      </c>
      <c r="D351" s="35" t="s">
        <v>3890</v>
      </c>
      <c r="E351" s="36">
        <v>66000</v>
      </c>
      <c r="F351" s="272"/>
      <c r="G351" s="36">
        <v>108104.52</v>
      </c>
      <c r="H351" s="36">
        <v>162146.29999999999</v>
      </c>
      <c r="I351" s="36">
        <v>11958.22</v>
      </c>
      <c r="J351" s="272"/>
    </row>
    <row r="352" spans="1:10" ht="15" customHeight="1">
      <c r="A352" s="34">
        <v>5</v>
      </c>
      <c r="B352" s="35" t="s">
        <v>3891</v>
      </c>
      <c r="C352" s="35" t="s">
        <v>1</v>
      </c>
      <c r="D352" s="35" t="s">
        <v>3710</v>
      </c>
      <c r="E352" s="36">
        <v>3729331.94</v>
      </c>
      <c r="F352" s="272"/>
      <c r="G352" s="36">
        <v>12390458.640000001</v>
      </c>
      <c r="H352" s="36">
        <v>15631393.77</v>
      </c>
      <c r="I352" s="36">
        <v>488396.81</v>
      </c>
      <c r="J352" s="272"/>
    </row>
    <row r="353" spans="1:10" ht="15" customHeight="1">
      <c r="A353" s="34">
        <v>6</v>
      </c>
      <c r="B353" s="35" t="s">
        <v>3892</v>
      </c>
      <c r="C353" s="35" t="s">
        <v>3893</v>
      </c>
      <c r="D353" s="35" t="s">
        <v>3875</v>
      </c>
      <c r="E353" s="36">
        <v>33448</v>
      </c>
      <c r="F353" s="272"/>
      <c r="G353" s="36">
        <v>51231.79</v>
      </c>
      <c r="H353" s="36">
        <v>78406.740000000005</v>
      </c>
      <c r="I353" s="36">
        <v>6273.05</v>
      </c>
      <c r="J353" s="272"/>
    </row>
    <row r="354" spans="1:10" ht="15" customHeight="1">
      <c r="A354" s="34">
        <v>6</v>
      </c>
      <c r="B354" s="35" t="s">
        <v>3894</v>
      </c>
      <c r="C354" s="35" t="s">
        <v>3895</v>
      </c>
      <c r="D354" s="35" t="s">
        <v>3896</v>
      </c>
      <c r="E354" s="36">
        <v>3695883.94</v>
      </c>
      <c r="F354" s="272"/>
      <c r="G354" s="36">
        <v>11924840.68</v>
      </c>
      <c r="H354" s="36">
        <v>15167328.380000001</v>
      </c>
      <c r="I354" s="36">
        <v>453396.24</v>
      </c>
      <c r="J354" s="272"/>
    </row>
    <row r="355" spans="1:10" ht="15" customHeight="1">
      <c r="A355" s="34">
        <v>6</v>
      </c>
      <c r="B355" s="35" t="s">
        <v>5690</v>
      </c>
      <c r="C355" s="35" t="s">
        <v>5691</v>
      </c>
      <c r="D355" s="35" t="s">
        <v>5692</v>
      </c>
      <c r="E355" s="36">
        <v>0</v>
      </c>
      <c r="F355" s="272"/>
      <c r="G355" s="36">
        <v>109451.95</v>
      </c>
      <c r="H355" s="36">
        <v>100914.78</v>
      </c>
      <c r="I355" s="36">
        <v>8537.17</v>
      </c>
      <c r="J355" s="272"/>
    </row>
    <row r="356" spans="1:10" ht="15" customHeight="1">
      <c r="A356" s="34">
        <v>6</v>
      </c>
      <c r="B356" s="35" t="s">
        <v>3897</v>
      </c>
      <c r="C356" s="35" t="s">
        <v>3898</v>
      </c>
      <c r="D356" s="35" t="s">
        <v>3899</v>
      </c>
      <c r="E356" s="36">
        <v>0</v>
      </c>
      <c r="F356" s="272"/>
      <c r="G356" s="36">
        <v>123409.9</v>
      </c>
      <c r="H356" s="36">
        <v>113833.9</v>
      </c>
      <c r="I356" s="36">
        <v>9576</v>
      </c>
      <c r="J356" s="272"/>
    </row>
    <row r="357" spans="1:10" ht="15" customHeight="1">
      <c r="A357" s="34">
        <v>6</v>
      </c>
      <c r="B357" s="35" t="s">
        <v>3900</v>
      </c>
      <c r="C357" s="35" t="s">
        <v>3901</v>
      </c>
      <c r="D357" s="35" t="s">
        <v>3887</v>
      </c>
      <c r="E357" s="36">
        <v>0</v>
      </c>
      <c r="F357" s="272"/>
      <c r="G357" s="36">
        <v>20832.099999999999</v>
      </c>
      <c r="H357" s="36">
        <v>14586.81</v>
      </c>
      <c r="I357" s="36">
        <v>6245.29</v>
      </c>
      <c r="J357" s="272"/>
    </row>
    <row r="358" spans="1:10" ht="15" customHeight="1">
      <c r="A358" s="34">
        <v>6</v>
      </c>
      <c r="B358" s="35" t="s">
        <v>3902</v>
      </c>
      <c r="C358" s="35" t="s">
        <v>3903</v>
      </c>
      <c r="D358" s="35" t="s">
        <v>3890</v>
      </c>
      <c r="E358" s="36">
        <v>0</v>
      </c>
      <c r="F358" s="272"/>
      <c r="G358" s="36">
        <v>22050.400000000001</v>
      </c>
      <c r="H358" s="36">
        <v>21000</v>
      </c>
      <c r="I358" s="36">
        <v>1050.4000000000001</v>
      </c>
      <c r="J358" s="272"/>
    </row>
    <row r="359" spans="1:10" ht="15" customHeight="1">
      <c r="A359" s="34">
        <v>6</v>
      </c>
      <c r="B359" s="35" t="s">
        <v>3904</v>
      </c>
      <c r="C359" s="35" t="s">
        <v>3905</v>
      </c>
      <c r="D359" s="35" t="s">
        <v>3884</v>
      </c>
      <c r="E359" s="36">
        <v>0</v>
      </c>
      <c r="F359" s="272"/>
      <c r="G359" s="36">
        <v>138641.82</v>
      </c>
      <c r="H359" s="36">
        <v>135323.16</v>
      </c>
      <c r="I359" s="36">
        <v>3318.66</v>
      </c>
      <c r="J359" s="272"/>
    </row>
    <row r="360" spans="1:10" ht="15" customHeight="1">
      <c r="A360" s="34">
        <v>4</v>
      </c>
      <c r="B360" s="35" t="s">
        <v>3906</v>
      </c>
      <c r="C360" s="35" t="s">
        <v>1</v>
      </c>
      <c r="D360" s="35" t="s">
        <v>3907</v>
      </c>
      <c r="E360" s="36">
        <v>12698.65</v>
      </c>
      <c r="F360" s="272"/>
      <c r="G360" s="36">
        <v>87492.65</v>
      </c>
      <c r="H360" s="36">
        <v>93674.66</v>
      </c>
      <c r="I360" s="36">
        <v>6516.64</v>
      </c>
      <c r="J360" s="272"/>
    </row>
    <row r="361" spans="1:10" ht="15" customHeight="1">
      <c r="A361" s="34">
        <v>5</v>
      </c>
      <c r="B361" s="35" t="s">
        <v>3912</v>
      </c>
      <c r="C361" s="35" t="s">
        <v>1</v>
      </c>
      <c r="D361" s="35" t="s">
        <v>3710</v>
      </c>
      <c r="E361" s="36">
        <v>12698.65</v>
      </c>
      <c r="F361" s="272"/>
      <c r="G361" s="36">
        <v>84991.29</v>
      </c>
      <c r="H361" s="36">
        <v>91173.3</v>
      </c>
      <c r="I361" s="36">
        <v>6516.64</v>
      </c>
      <c r="J361" s="272"/>
    </row>
    <row r="362" spans="1:10" ht="15" customHeight="1">
      <c r="A362" s="34">
        <v>6</v>
      </c>
      <c r="B362" s="35" t="s">
        <v>3913</v>
      </c>
      <c r="C362" s="35" t="s">
        <v>3914</v>
      </c>
      <c r="D362" s="35" t="s">
        <v>3911</v>
      </c>
      <c r="E362" s="36">
        <v>12698.65</v>
      </c>
      <c r="F362" s="272"/>
      <c r="G362" s="36">
        <v>84991.29</v>
      </c>
      <c r="H362" s="36">
        <v>91173.3</v>
      </c>
      <c r="I362" s="36">
        <v>6516.64</v>
      </c>
      <c r="J362" s="272"/>
    </row>
    <row r="363" spans="1:10" ht="15" customHeight="1">
      <c r="A363" s="34">
        <v>3</v>
      </c>
      <c r="B363" s="35" t="s">
        <v>3915</v>
      </c>
      <c r="C363" s="35" t="s">
        <v>1</v>
      </c>
      <c r="D363" s="35" t="s">
        <v>3916</v>
      </c>
      <c r="E363" s="36">
        <v>350667.68</v>
      </c>
      <c r="F363" s="272"/>
      <c r="G363" s="36">
        <v>11397147.470000001</v>
      </c>
      <c r="H363" s="36">
        <v>11594531.48</v>
      </c>
      <c r="I363" s="36">
        <v>153283.67000000001</v>
      </c>
      <c r="J363" s="272"/>
    </row>
    <row r="364" spans="1:10" ht="15" customHeight="1">
      <c r="A364" s="34">
        <v>4</v>
      </c>
      <c r="B364" s="35" t="s">
        <v>3917</v>
      </c>
      <c r="C364" s="35" t="s">
        <v>1</v>
      </c>
      <c r="D364" s="35" t="s">
        <v>3918</v>
      </c>
      <c r="E364" s="36">
        <v>350667.68</v>
      </c>
      <c r="F364" s="272"/>
      <c r="G364" s="36">
        <v>11319168.41</v>
      </c>
      <c r="H364" s="36">
        <v>11524185.85</v>
      </c>
      <c r="I364" s="36">
        <v>145650.23999999999</v>
      </c>
      <c r="J364" s="272"/>
    </row>
    <row r="365" spans="1:10" ht="15" customHeight="1">
      <c r="A365" s="34">
        <v>5</v>
      </c>
      <c r="B365" s="35" t="s">
        <v>3919</v>
      </c>
      <c r="C365" s="35" t="s">
        <v>1</v>
      </c>
      <c r="D365" s="35" t="s">
        <v>3687</v>
      </c>
      <c r="E365" s="36">
        <v>60090.54</v>
      </c>
      <c r="F365" s="272"/>
      <c r="G365" s="36">
        <v>528205.38</v>
      </c>
      <c r="H365" s="36">
        <v>478498.58</v>
      </c>
      <c r="I365" s="36">
        <v>109797.34</v>
      </c>
      <c r="J365" s="272"/>
    </row>
    <row r="366" spans="1:10" ht="15" customHeight="1">
      <c r="A366" s="34">
        <v>6</v>
      </c>
      <c r="B366" s="35" t="s">
        <v>3920</v>
      </c>
      <c r="C366" s="35" t="s">
        <v>3921</v>
      </c>
      <c r="D366" s="35" t="s">
        <v>3922</v>
      </c>
      <c r="E366" s="36">
        <v>3691.98</v>
      </c>
      <c r="F366" s="272"/>
      <c r="G366" s="36">
        <v>3308.86</v>
      </c>
      <c r="H366" s="36">
        <v>6892.36</v>
      </c>
      <c r="I366" s="36">
        <v>108.48</v>
      </c>
      <c r="J366" s="272"/>
    </row>
    <row r="367" spans="1:10" ht="15" customHeight="1">
      <c r="A367" s="34">
        <v>6</v>
      </c>
      <c r="B367" s="35" t="s">
        <v>3923</v>
      </c>
      <c r="C367" s="35" t="s">
        <v>3924</v>
      </c>
      <c r="D367" s="35" t="s">
        <v>3925</v>
      </c>
      <c r="E367" s="36">
        <v>7354.64</v>
      </c>
      <c r="F367" s="272"/>
      <c r="G367" s="36">
        <v>245507.23</v>
      </c>
      <c r="H367" s="36">
        <v>150598.48000000001</v>
      </c>
      <c r="I367" s="36">
        <v>102263.39</v>
      </c>
      <c r="J367" s="272"/>
    </row>
    <row r="368" spans="1:10" ht="15" customHeight="1">
      <c r="A368" s="34">
        <v>6</v>
      </c>
      <c r="B368" s="35" t="s">
        <v>3926</v>
      </c>
      <c r="C368" s="35" t="s">
        <v>3927</v>
      </c>
      <c r="D368" s="35" t="s">
        <v>3928</v>
      </c>
      <c r="E368" s="36">
        <v>17430.88</v>
      </c>
      <c r="F368" s="272"/>
      <c r="G368" s="36">
        <v>6253.99</v>
      </c>
      <c r="H368" s="36">
        <v>18166.98</v>
      </c>
      <c r="I368" s="36">
        <v>5517.89</v>
      </c>
      <c r="J368" s="272"/>
    </row>
    <row r="369" spans="1:10" ht="15" customHeight="1">
      <c r="A369" s="34">
        <v>6</v>
      </c>
      <c r="B369" s="35" t="s">
        <v>3929</v>
      </c>
      <c r="C369" s="35" t="s">
        <v>3930</v>
      </c>
      <c r="D369" s="35" t="s">
        <v>3931</v>
      </c>
      <c r="E369" s="36">
        <v>1613.04</v>
      </c>
      <c r="F369" s="272"/>
      <c r="G369" s="36">
        <v>82999.95</v>
      </c>
      <c r="H369" s="36">
        <v>82706.759999999995</v>
      </c>
      <c r="I369" s="36">
        <v>1906.23</v>
      </c>
      <c r="J369" s="272"/>
    </row>
    <row r="370" spans="1:10" ht="15" customHeight="1">
      <c r="A370" s="34">
        <v>6</v>
      </c>
      <c r="B370" s="35" t="s">
        <v>3932</v>
      </c>
      <c r="C370" s="35" t="s">
        <v>3933</v>
      </c>
      <c r="D370" s="35" t="s">
        <v>3934</v>
      </c>
      <c r="E370" s="36">
        <v>30000</v>
      </c>
      <c r="F370" s="272"/>
      <c r="G370" s="36">
        <v>190135.35</v>
      </c>
      <c r="H370" s="36">
        <v>220134</v>
      </c>
      <c r="I370" s="36">
        <v>1.35</v>
      </c>
      <c r="J370" s="272"/>
    </row>
    <row r="371" spans="1:10" ht="15" customHeight="1">
      <c r="A371" s="34">
        <v>5</v>
      </c>
      <c r="B371" s="35" t="s">
        <v>3935</v>
      </c>
      <c r="C371" s="35" t="s">
        <v>1</v>
      </c>
      <c r="D371" s="35" t="s">
        <v>3710</v>
      </c>
      <c r="E371" s="36">
        <v>290577.14</v>
      </c>
      <c r="F371" s="272"/>
      <c r="G371" s="36">
        <v>10790963.029999999</v>
      </c>
      <c r="H371" s="36">
        <v>11045687.27</v>
      </c>
      <c r="I371" s="36">
        <v>35852.9</v>
      </c>
      <c r="J371" s="272"/>
    </row>
    <row r="372" spans="1:10" ht="15" customHeight="1">
      <c r="A372" s="34">
        <v>6</v>
      </c>
      <c r="B372" s="35" t="s">
        <v>3936</v>
      </c>
      <c r="C372" s="35" t="s">
        <v>3937</v>
      </c>
      <c r="D372" s="35" t="s">
        <v>3922</v>
      </c>
      <c r="E372" s="36">
        <v>4538.09</v>
      </c>
      <c r="F372" s="272"/>
      <c r="G372" s="36">
        <v>78469</v>
      </c>
      <c r="H372" s="36">
        <v>79223.710000000006</v>
      </c>
      <c r="I372" s="36">
        <v>3783.38</v>
      </c>
      <c r="J372" s="272"/>
    </row>
    <row r="373" spans="1:10" ht="15" customHeight="1">
      <c r="A373" s="34">
        <v>6</v>
      </c>
      <c r="B373" s="35" t="s">
        <v>3938</v>
      </c>
      <c r="C373" s="35" t="s">
        <v>3939</v>
      </c>
      <c r="D373" s="35" t="s">
        <v>3940</v>
      </c>
      <c r="E373" s="36">
        <v>271001.07</v>
      </c>
      <c r="F373" s="272"/>
      <c r="G373" s="36">
        <v>10365373.689999999</v>
      </c>
      <c r="H373" s="36">
        <v>10621183.4</v>
      </c>
      <c r="I373" s="36">
        <v>15191.36</v>
      </c>
      <c r="J373" s="272"/>
    </row>
    <row r="374" spans="1:10" ht="15" customHeight="1">
      <c r="A374" s="34">
        <v>6</v>
      </c>
      <c r="B374" s="35" t="s">
        <v>3941</v>
      </c>
      <c r="C374" s="35" t="s">
        <v>3942</v>
      </c>
      <c r="D374" s="35" t="s">
        <v>3943</v>
      </c>
      <c r="E374" s="36">
        <v>0</v>
      </c>
      <c r="F374" s="272"/>
      <c r="G374" s="36">
        <v>104196.3</v>
      </c>
      <c r="H374" s="36">
        <v>94480.3</v>
      </c>
      <c r="I374" s="36">
        <v>9716</v>
      </c>
      <c r="J374" s="272"/>
    </row>
    <row r="375" spans="1:10" ht="15" customHeight="1">
      <c r="A375" s="34">
        <v>6</v>
      </c>
      <c r="B375" s="35" t="s">
        <v>3944</v>
      </c>
      <c r="C375" s="35" t="s">
        <v>3945</v>
      </c>
      <c r="D375" s="35" t="s">
        <v>3931</v>
      </c>
      <c r="E375" s="36">
        <v>0</v>
      </c>
      <c r="F375" s="272"/>
      <c r="G375" s="36">
        <v>7985</v>
      </c>
      <c r="H375" s="36">
        <v>2822.84</v>
      </c>
      <c r="I375" s="36">
        <v>5162.16</v>
      </c>
      <c r="J375" s="272"/>
    </row>
    <row r="376" spans="1:10" ht="15" customHeight="1">
      <c r="A376" s="34">
        <v>6</v>
      </c>
      <c r="B376" s="35" t="s">
        <v>3946</v>
      </c>
      <c r="C376" s="35" t="s">
        <v>3947</v>
      </c>
      <c r="D376" s="35" t="s">
        <v>3934</v>
      </c>
      <c r="E376" s="36">
        <v>0</v>
      </c>
      <c r="F376" s="272"/>
      <c r="G376" s="36">
        <v>22000</v>
      </c>
      <c r="H376" s="36">
        <v>20000</v>
      </c>
      <c r="I376" s="36">
        <v>2000</v>
      </c>
      <c r="J376" s="272"/>
    </row>
    <row r="377" spans="1:10" ht="15" customHeight="1">
      <c r="A377" s="34">
        <v>4</v>
      </c>
      <c r="B377" s="35" t="s">
        <v>3951</v>
      </c>
      <c r="C377" s="35" t="s">
        <v>1</v>
      </c>
      <c r="D377" s="35" t="s">
        <v>3952</v>
      </c>
      <c r="E377" s="36">
        <v>0</v>
      </c>
      <c r="F377" s="272"/>
      <c r="G377" s="36">
        <v>77979.06</v>
      </c>
      <c r="H377" s="36">
        <v>70345.63</v>
      </c>
      <c r="I377" s="36">
        <v>7633.43</v>
      </c>
      <c r="J377" s="272"/>
    </row>
    <row r="378" spans="1:10" ht="15" customHeight="1">
      <c r="A378" s="34">
        <v>5</v>
      </c>
      <c r="B378" s="35" t="s">
        <v>3957</v>
      </c>
      <c r="C378" s="35" t="s">
        <v>1</v>
      </c>
      <c r="D378" s="35" t="s">
        <v>3710</v>
      </c>
      <c r="E378" s="36">
        <v>0</v>
      </c>
      <c r="F378" s="272"/>
      <c r="G378" s="36">
        <v>77979.06</v>
      </c>
      <c r="H378" s="36">
        <v>70345.63</v>
      </c>
      <c r="I378" s="36">
        <v>7633.43</v>
      </c>
      <c r="J378" s="272"/>
    </row>
    <row r="379" spans="1:10" ht="15" customHeight="1">
      <c r="A379" s="34">
        <v>6</v>
      </c>
      <c r="B379" s="35" t="s">
        <v>3958</v>
      </c>
      <c r="C379" s="35" t="s">
        <v>3959</v>
      </c>
      <c r="D379" s="35" t="s">
        <v>3956</v>
      </c>
      <c r="E379" s="36">
        <v>0</v>
      </c>
      <c r="F379" s="272"/>
      <c r="G379" s="36">
        <v>77979.06</v>
      </c>
      <c r="H379" s="36">
        <v>70345.63</v>
      </c>
      <c r="I379" s="36">
        <v>7633.43</v>
      </c>
      <c r="J379" s="272"/>
    </row>
    <row r="380" spans="1:10" ht="15" customHeight="1">
      <c r="A380" s="34">
        <v>3</v>
      </c>
      <c r="B380" s="35" t="s">
        <v>3960</v>
      </c>
      <c r="C380" s="35" t="s">
        <v>1</v>
      </c>
      <c r="D380" s="35" t="s">
        <v>3961</v>
      </c>
      <c r="E380" s="36">
        <v>7982029.5599999996</v>
      </c>
      <c r="F380" s="272"/>
      <c r="G380" s="36">
        <v>99459563.590000004</v>
      </c>
      <c r="H380" s="36">
        <v>95422684.239999995</v>
      </c>
      <c r="I380" s="36">
        <v>12018908.91</v>
      </c>
      <c r="J380" s="272"/>
    </row>
    <row r="381" spans="1:10" ht="15" customHeight="1">
      <c r="A381" s="34">
        <v>4</v>
      </c>
      <c r="B381" s="35" t="s">
        <v>3962</v>
      </c>
      <c r="C381" s="35" t="s">
        <v>1</v>
      </c>
      <c r="D381" s="35" t="s">
        <v>3963</v>
      </c>
      <c r="E381" s="36">
        <v>7953873.4699999997</v>
      </c>
      <c r="F381" s="272"/>
      <c r="G381" s="36">
        <v>99055581.780000001</v>
      </c>
      <c r="H381" s="36">
        <v>95035965.730000004</v>
      </c>
      <c r="I381" s="36">
        <v>11973489.52</v>
      </c>
      <c r="J381" s="272"/>
    </row>
    <row r="382" spans="1:10" ht="15" customHeight="1">
      <c r="A382" s="34">
        <v>5</v>
      </c>
      <c r="B382" s="35" t="s">
        <v>3964</v>
      </c>
      <c r="C382" s="35" t="s">
        <v>1</v>
      </c>
      <c r="D382" s="35" t="s">
        <v>3687</v>
      </c>
      <c r="E382" s="36">
        <v>2253372.2799999998</v>
      </c>
      <c r="F382" s="272"/>
      <c r="G382" s="36">
        <v>44666689.359999999</v>
      </c>
      <c r="H382" s="36">
        <v>38641389.289999999</v>
      </c>
      <c r="I382" s="36">
        <v>8278672.3499999996</v>
      </c>
      <c r="J382" s="272"/>
    </row>
    <row r="383" spans="1:10" ht="15" customHeight="1">
      <c r="A383" s="34">
        <v>6</v>
      </c>
      <c r="B383" s="35" t="s">
        <v>3965</v>
      </c>
      <c r="C383" s="35" t="s">
        <v>3966</v>
      </c>
      <c r="D383" s="35" t="s">
        <v>3967</v>
      </c>
      <c r="E383" s="36">
        <v>579.82000000000005</v>
      </c>
      <c r="F383" s="272"/>
      <c r="G383" s="36">
        <v>20533.88</v>
      </c>
      <c r="H383" s="36">
        <v>19247.189999999999</v>
      </c>
      <c r="I383" s="36">
        <v>1866.51</v>
      </c>
      <c r="J383" s="272"/>
    </row>
    <row r="384" spans="1:10" ht="15" customHeight="1">
      <c r="A384" s="34">
        <v>6</v>
      </c>
      <c r="B384" s="35" t="s">
        <v>3968</v>
      </c>
      <c r="C384" s="35" t="s">
        <v>3969</v>
      </c>
      <c r="D384" s="35" t="s">
        <v>3970</v>
      </c>
      <c r="E384" s="36">
        <v>2030223.07</v>
      </c>
      <c r="F384" s="272"/>
      <c r="G384" s="36">
        <v>42465169.759999998</v>
      </c>
      <c r="H384" s="36">
        <v>36303951.299999997</v>
      </c>
      <c r="I384" s="36">
        <v>8191441.5300000003</v>
      </c>
      <c r="J384" s="272"/>
    </row>
    <row r="385" spans="1:10" ht="15" customHeight="1">
      <c r="A385" s="34">
        <v>6</v>
      </c>
      <c r="B385" s="35" t="s">
        <v>3974</v>
      </c>
      <c r="C385" s="35" t="s">
        <v>3975</v>
      </c>
      <c r="D385" s="35" t="s">
        <v>3976</v>
      </c>
      <c r="E385" s="36">
        <v>50713.87</v>
      </c>
      <c r="F385" s="272"/>
      <c r="G385" s="36">
        <v>337062.6</v>
      </c>
      <c r="H385" s="36">
        <v>364317.54</v>
      </c>
      <c r="I385" s="36">
        <v>23458.93</v>
      </c>
      <c r="J385" s="272"/>
    </row>
    <row r="386" spans="1:10" ht="15" customHeight="1">
      <c r="A386" s="34">
        <v>6</v>
      </c>
      <c r="B386" s="35" t="s">
        <v>3977</v>
      </c>
      <c r="C386" s="35" t="s">
        <v>3978</v>
      </c>
      <c r="D386" s="35" t="s">
        <v>3979</v>
      </c>
      <c r="E386" s="36">
        <v>102634.7</v>
      </c>
      <c r="F386" s="272"/>
      <c r="G386" s="36">
        <v>1226289.8</v>
      </c>
      <c r="H386" s="36">
        <v>1267019.1200000001</v>
      </c>
      <c r="I386" s="36">
        <v>61905.38</v>
      </c>
      <c r="J386" s="272"/>
    </row>
    <row r="387" spans="1:10" ht="15" customHeight="1">
      <c r="A387" s="34">
        <v>5</v>
      </c>
      <c r="B387" s="35" t="s">
        <v>3980</v>
      </c>
      <c r="C387" s="35" t="s">
        <v>1</v>
      </c>
      <c r="D387" s="35" t="s">
        <v>3710</v>
      </c>
      <c r="E387" s="36">
        <v>5700501.1900000004</v>
      </c>
      <c r="F387" s="272"/>
      <c r="G387" s="36">
        <v>54388892.420000002</v>
      </c>
      <c r="H387" s="36">
        <v>56394576.439999998</v>
      </c>
      <c r="I387" s="36">
        <v>3694817.17</v>
      </c>
      <c r="J387" s="272"/>
    </row>
    <row r="388" spans="1:10" ht="15" customHeight="1">
      <c r="A388" s="34">
        <v>6</v>
      </c>
      <c r="B388" s="35" t="s">
        <v>3981</v>
      </c>
      <c r="C388" s="35" t="s">
        <v>3982</v>
      </c>
      <c r="D388" s="35" t="s">
        <v>3967</v>
      </c>
      <c r="E388" s="36">
        <v>118799.39</v>
      </c>
      <c r="F388" s="272"/>
      <c r="G388" s="36">
        <v>921212.09</v>
      </c>
      <c r="H388" s="36">
        <v>1022040.4</v>
      </c>
      <c r="I388" s="36">
        <v>17971.080000000002</v>
      </c>
      <c r="J388" s="272"/>
    </row>
    <row r="389" spans="1:10" ht="15" customHeight="1">
      <c r="A389" s="34">
        <v>6</v>
      </c>
      <c r="B389" s="35" t="s">
        <v>3983</v>
      </c>
      <c r="C389" s="35" t="s">
        <v>3984</v>
      </c>
      <c r="D389" s="35" t="s">
        <v>3985</v>
      </c>
      <c r="E389" s="36">
        <v>5280655.96</v>
      </c>
      <c r="F389" s="272"/>
      <c r="G389" s="36">
        <v>51483081.299999997</v>
      </c>
      <c r="H389" s="36">
        <v>53267180.030000001</v>
      </c>
      <c r="I389" s="36">
        <v>3496557.23</v>
      </c>
      <c r="J389" s="272"/>
    </row>
    <row r="390" spans="1:10" ht="15" customHeight="1">
      <c r="A390" s="34">
        <v>6</v>
      </c>
      <c r="B390" s="35" t="s">
        <v>3986</v>
      </c>
      <c r="C390" s="35" t="s">
        <v>3987</v>
      </c>
      <c r="D390" s="35" t="s">
        <v>3988</v>
      </c>
      <c r="E390" s="36">
        <v>32798.76</v>
      </c>
      <c r="F390" s="272"/>
      <c r="G390" s="36">
        <v>317431.90999999997</v>
      </c>
      <c r="H390" s="36">
        <v>336859.77</v>
      </c>
      <c r="I390" s="36">
        <v>13370.9</v>
      </c>
      <c r="J390" s="272"/>
    </row>
    <row r="391" spans="1:10" ht="15" customHeight="1">
      <c r="A391" s="34">
        <v>6</v>
      </c>
      <c r="B391" s="35" t="s">
        <v>3989</v>
      </c>
      <c r="C391" s="35" t="s">
        <v>3990</v>
      </c>
      <c r="D391" s="35" t="s">
        <v>3991</v>
      </c>
      <c r="E391" s="36">
        <v>46910.5</v>
      </c>
      <c r="F391" s="272"/>
      <c r="G391" s="36">
        <v>322085</v>
      </c>
      <c r="H391" s="36">
        <v>298861.09999999998</v>
      </c>
      <c r="I391" s="36">
        <v>70134.399999999994</v>
      </c>
      <c r="J391" s="272"/>
    </row>
    <row r="392" spans="1:10" ht="15" customHeight="1">
      <c r="A392" s="34">
        <v>6</v>
      </c>
      <c r="B392" s="35" t="s">
        <v>3992</v>
      </c>
      <c r="C392" s="35" t="s">
        <v>3993</v>
      </c>
      <c r="D392" s="35" t="s">
        <v>3976</v>
      </c>
      <c r="E392" s="36">
        <v>0</v>
      </c>
      <c r="F392" s="272"/>
      <c r="G392" s="36">
        <v>13800</v>
      </c>
      <c r="H392" s="36">
        <v>8700</v>
      </c>
      <c r="I392" s="36">
        <v>5100</v>
      </c>
      <c r="J392" s="272"/>
    </row>
    <row r="393" spans="1:10" ht="15" customHeight="1">
      <c r="A393" s="34">
        <v>6</v>
      </c>
      <c r="B393" s="35" t="s">
        <v>3994</v>
      </c>
      <c r="C393" s="35" t="s">
        <v>3995</v>
      </c>
      <c r="D393" s="35" t="s">
        <v>3979</v>
      </c>
      <c r="E393" s="36">
        <v>0</v>
      </c>
      <c r="F393" s="272"/>
      <c r="G393" s="36">
        <v>88686.92</v>
      </c>
      <c r="H393" s="36">
        <v>57186.92</v>
      </c>
      <c r="I393" s="36">
        <v>31500</v>
      </c>
      <c r="J393" s="272"/>
    </row>
    <row r="394" spans="1:10" ht="15" customHeight="1">
      <c r="A394" s="34">
        <v>6</v>
      </c>
      <c r="B394" s="35" t="s">
        <v>3996</v>
      </c>
      <c r="C394" s="35" t="s">
        <v>3997</v>
      </c>
      <c r="D394" s="35" t="s">
        <v>3998</v>
      </c>
      <c r="E394" s="36">
        <v>221336.58</v>
      </c>
      <c r="F394" s="272"/>
      <c r="G394" s="36">
        <v>1242595.2</v>
      </c>
      <c r="H394" s="36">
        <v>1403748.22</v>
      </c>
      <c r="I394" s="36">
        <v>60183.56</v>
      </c>
      <c r="J394" s="272"/>
    </row>
    <row r="395" spans="1:10" ht="15" customHeight="1">
      <c r="A395" s="34">
        <v>4</v>
      </c>
      <c r="B395" s="35" t="s">
        <v>3999</v>
      </c>
      <c r="C395" s="35" t="s">
        <v>1</v>
      </c>
      <c r="D395" s="35" t="s">
        <v>4000</v>
      </c>
      <c r="E395" s="36">
        <v>28156.09</v>
      </c>
      <c r="F395" s="272"/>
      <c r="G395" s="36">
        <v>403981.81</v>
      </c>
      <c r="H395" s="36">
        <v>386718.51</v>
      </c>
      <c r="I395" s="36">
        <v>45419.39</v>
      </c>
      <c r="J395" s="272"/>
    </row>
    <row r="396" spans="1:10" ht="15" customHeight="1">
      <c r="A396" s="34">
        <v>5</v>
      </c>
      <c r="B396" s="35" t="s">
        <v>4005</v>
      </c>
      <c r="C396" s="35" t="s">
        <v>1</v>
      </c>
      <c r="D396" s="35" t="s">
        <v>3710</v>
      </c>
      <c r="E396" s="36">
        <v>28156.09</v>
      </c>
      <c r="F396" s="272"/>
      <c r="G396" s="36">
        <v>402493.7</v>
      </c>
      <c r="H396" s="36">
        <v>385230.4</v>
      </c>
      <c r="I396" s="36">
        <v>45419.39</v>
      </c>
      <c r="J396" s="272"/>
    </row>
    <row r="397" spans="1:10" ht="15" customHeight="1">
      <c r="A397" s="34">
        <v>6</v>
      </c>
      <c r="B397" s="35" t="s">
        <v>4006</v>
      </c>
      <c r="C397" s="35" t="s">
        <v>4007</v>
      </c>
      <c r="D397" s="35" t="s">
        <v>4004</v>
      </c>
      <c r="E397" s="36">
        <v>28156.09</v>
      </c>
      <c r="F397" s="272"/>
      <c r="G397" s="36">
        <v>402493.7</v>
      </c>
      <c r="H397" s="36">
        <v>385230.4</v>
      </c>
      <c r="I397" s="36">
        <v>45419.39</v>
      </c>
      <c r="J397" s="272"/>
    </row>
    <row r="398" spans="1:10" ht="15" customHeight="1">
      <c r="A398" s="34">
        <v>0</v>
      </c>
      <c r="B398" s="35" t="s">
        <v>4008</v>
      </c>
      <c r="C398" s="35" t="s">
        <v>1</v>
      </c>
      <c r="D398" s="35" t="s">
        <v>4009</v>
      </c>
      <c r="E398" s="36">
        <v>615570184.78999996</v>
      </c>
      <c r="F398" s="272"/>
      <c r="G398" s="36">
        <v>12423276214.57</v>
      </c>
      <c r="H398" s="36">
        <v>12347712761.120001</v>
      </c>
      <c r="I398" s="36">
        <v>691133638.24000001</v>
      </c>
      <c r="J398" s="272"/>
    </row>
    <row r="399" spans="1:10" ht="15" customHeight="1">
      <c r="A399" s="34">
        <v>1</v>
      </c>
      <c r="B399" s="35" t="s">
        <v>4010</v>
      </c>
      <c r="C399" s="35" t="s">
        <v>1</v>
      </c>
      <c r="D399" s="35" t="s">
        <v>4011</v>
      </c>
      <c r="E399" s="36">
        <v>160882258.03</v>
      </c>
      <c r="F399" s="272"/>
      <c r="G399" s="36">
        <v>4787626218.8699999</v>
      </c>
      <c r="H399" s="36">
        <v>4824005868.75</v>
      </c>
      <c r="I399" s="36">
        <v>197261907.91</v>
      </c>
      <c r="J399" s="272"/>
    </row>
    <row r="400" spans="1:10" ht="15" customHeight="1">
      <c r="A400" s="34">
        <v>2</v>
      </c>
      <c r="B400" s="35" t="s">
        <v>4012</v>
      </c>
      <c r="C400" s="35" t="s">
        <v>1</v>
      </c>
      <c r="D400" s="35" t="s">
        <v>4013</v>
      </c>
      <c r="E400" s="36">
        <v>149116428.75</v>
      </c>
      <c r="F400" s="272"/>
      <c r="G400" s="36">
        <v>4112627998.9699998</v>
      </c>
      <c r="H400" s="36">
        <v>4143991387.9699998</v>
      </c>
      <c r="I400" s="36">
        <v>180479817.75</v>
      </c>
      <c r="J400" s="272"/>
    </row>
    <row r="401" spans="1:10" ht="15" customHeight="1">
      <c r="A401" s="34">
        <v>3</v>
      </c>
      <c r="B401" s="35" t="s">
        <v>4014</v>
      </c>
      <c r="C401" s="35" t="s">
        <v>1</v>
      </c>
      <c r="D401" s="35" t="s">
        <v>4015</v>
      </c>
      <c r="E401" s="36">
        <v>45333874.689999998</v>
      </c>
      <c r="F401" s="272"/>
      <c r="G401" s="36">
        <v>3985333040.3099999</v>
      </c>
      <c r="H401" s="36">
        <v>3993560777.5900002</v>
      </c>
      <c r="I401" s="36">
        <v>53561611.969999999</v>
      </c>
      <c r="J401" s="272"/>
    </row>
    <row r="402" spans="1:10" ht="15" customHeight="1">
      <c r="A402" s="34">
        <v>4</v>
      </c>
      <c r="B402" s="35" t="s">
        <v>4016</v>
      </c>
      <c r="C402" s="35" t="s">
        <v>1</v>
      </c>
      <c r="D402" s="35" t="s">
        <v>4017</v>
      </c>
      <c r="E402" s="36">
        <v>17427793.18</v>
      </c>
      <c r="F402" s="272"/>
      <c r="G402" s="36">
        <v>1041238881.04</v>
      </c>
      <c r="H402" s="36">
        <v>1042928110.42</v>
      </c>
      <c r="I402" s="36">
        <v>19117022.559999999</v>
      </c>
      <c r="J402" s="272"/>
    </row>
    <row r="403" spans="1:10" ht="15" customHeight="1">
      <c r="A403" s="34">
        <v>6</v>
      </c>
      <c r="B403" s="35" t="s">
        <v>4018</v>
      </c>
      <c r="C403" s="35" t="s">
        <v>4019</v>
      </c>
      <c r="D403" s="35" t="s">
        <v>4020</v>
      </c>
      <c r="E403" s="36">
        <v>17386720.949999999</v>
      </c>
      <c r="F403" s="272"/>
      <c r="G403" s="36">
        <v>1040941738.0700001</v>
      </c>
      <c r="H403" s="36">
        <v>1042587198.8200001</v>
      </c>
      <c r="I403" s="36">
        <v>19032181.699999999</v>
      </c>
      <c r="J403" s="272"/>
    </row>
    <row r="404" spans="1:10" ht="15" customHeight="1">
      <c r="A404" s="34">
        <v>6</v>
      </c>
      <c r="B404" s="35" t="s">
        <v>4021</v>
      </c>
      <c r="C404" s="35" t="s">
        <v>4022</v>
      </c>
      <c r="D404" s="35" t="s">
        <v>4023</v>
      </c>
      <c r="E404" s="36">
        <v>41072.230000000003</v>
      </c>
      <c r="F404" s="272"/>
      <c r="G404" s="36">
        <v>297142.96999999997</v>
      </c>
      <c r="H404" s="36">
        <v>340911.6</v>
      </c>
      <c r="I404" s="36">
        <v>84840.86</v>
      </c>
      <c r="J404" s="272"/>
    </row>
    <row r="405" spans="1:10" ht="15" customHeight="1">
      <c r="A405" s="34">
        <v>4</v>
      </c>
      <c r="B405" s="35" t="s">
        <v>4024</v>
      </c>
      <c r="C405" s="35" t="s">
        <v>1</v>
      </c>
      <c r="D405" s="35" t="s">
        <v>4025</v>
      </c>
      <c r="E405" s="36">
        <v>27882873.289999999</v>
      </c>
      <c r="F405" s="272"/>
      <c r="G405" s="36">
        <v>2944075487.4499998</v>
      </c>
      <c r="H405" s="36">
        <v>2950605665.1100001</v>
      </c>
      <c r="I405" s="36">
        <v>34413050.950000003</v>
      </c>
      <c r="J405" s="272"/>
    </row>
    <row r="406" spans="1:10" ht="15" customHeight="1">
      <c r="A406" s="34">
        <v>6</v>
      </c>
      <c r="B406" s="35" t="s">
        <v>4026</v>
      </c>
      <c r="C406" s="35" t="s">
        <v>4027</v>
      </c>
      <c r="D406" s="35" t="s">
        <v>4028</v>
      </c>
      <c r="E406" s="36">
        <v>27473689.510000002</v>
      </c>
      <c r="F406" s="272"/>
      <c r="G406" s="36">
        <v>2941200044.21</v>
      </c>
      <c r="H406" s="36">
        <v>2947649967.23</v>
      </c>
      <c r="I406" s="36">
        <v>33923612.530000001</v>
      </c>
      <c r="J406" s="272"/>
    </row>
    <row r="407" spans="1:10" ht="15" customHeight="1">
      <c r="A407" s="34">
        <v>6</v>
      </c>
      <c r="B407" s="35" t="s">
        <v>4029</v>
      </c>
      <c r="C407" s="35" t="s">
        <v>4030</v>
      </c>
      <c r="D407" s="35" t="s">
        <v>4031</v>
      </c>
      <c r="E407" s="36">
        <v>409183.78</v>
      </c>
      <c r="F407" s="272"/>
      <c r="G407" s="36">
        <v>2875443.24</v>
      </c>
      <c r="H407" s="36">
        <v>2955697.88</v>
      </c>
      <c r="I407" s="36">
        <v>489438.42</v>
      </c>
      <c r="J407" s="272"/>
    </row>
    <row r="408" spans="1:10" ht="15" customHeight="1">
      <c r="A408" s="34">
        <v>4</v>
      </c>
      <c r="B408" s="35" t="s">
        <v>4032</v>
      </c>
      <c r="C408" s="35" t="s">
        <v>1</v>
      </c>
      <c r="D408" s="35" t="s">
        <v>4033</v>
      </c>
      <c r="E408" s="36">
        <v>23208.22</v>
      </c>
      <c r="F408" s="272"/>
      <c r="G408" s="36">
        <v>18671.82</v>
      </c>
      <c r="H408" s="36">
        <v>27002.06</v>
      </c>
      <c r="I408" s="36">
        <v>31538.46</v>
      </c>
      <c r="J408" s="272"/>
    </row>
    <row r="409" spans="1:10" ht="15" customHeight="1">
      <c r="A409" s="34">
        <v>5</v>
      </c>
      <c r="B409" s="35" t="s">
        <v>4034</v>
      </c>
      <c r="C409" s="35" t="s">
        <v>1</v>
      </c>
      <c r="D409" s="35" t="s">
        <v>4035</v>
      </c>
      <c r="E409" s="36">
        <v>20554.7</v>
      </c>
      <c r="F409" s="272"/>
      <c r="G409" s="36">
        <v>18671.82</v>
      </c>
      <c r="H409" s="36">
        <v>22909.59</v>
      </c>
      <c r="I409" s="36">
        <v>24792.47</v>
      </c>
      <c r="J409" s="272"/>
    </row>
    <row r="410" spans="1:10" ht="15" customHeight="1">
      <c r="A410" s="34">
        <v>6</v>
      </c>
      <c r="B410" s="35" t="s">
        <v>4036</v>
      </c>
      <c r="C410" s="35" t="s">
        <v>4037</v>
      </c>
      <c r="D410" s="35" t="s">
        <v>4038</v>
      </c>
      <c r="E410" s="36">
        <v>20554.7</v>
      </c>
      <c r="F410" s="272"/>
      <c r="G410" s="36">
        <v>18671.82</v>
      </c>
      <c r="H410" s="36">
        <v>22909.59</v>
      </c>
      <c r="I410" s="36">
        <v>24792.47</v>
      </c>
      <c r="J410" s="272"/>
    </row>
    <row r="411" spans="1:10" ht="15" customHeight="1">
      <c r="A411" s="34">
        <v>5</v>
      </c>
      <c r="B411" s="35" t="s">
        <v>4039</v>
      </c>
      <c r="C411" s="35" t="s">
        <v>1</v>
      </c>
      <c r="D411" s="35" t="s">
        <v>4040</v>
      </c>
      <c r="E411" s="36">
        <v>2653.52</v>
      </c>
      <c r="F411" s="272"/>
      <c r="G411" s="36">
        <v>0</v>
      </c>
      <c r="H411" s="36">
        <v>4092.47</v>
      </c>
      <c r="I411" s="36">
        <v>6745.99</v>
      </c>
      <c r="J411" s="272"/>
    </row>
    <row r="412" spans="1:10" ht="15" customHeight="1">
      <c r="A412" s="34">
        <v>6</v>
      </c>
      <c r="B412" s="35" t="s">
        <v>4041</v>
      </c>
      <c r="C412" s="35" t="s">
        <v>4042</v>
      </c>
      <c r="D412" s="35" t="s">
        <v>4043</v>
      </c>
      <c r="E412" s="36">
        <v>2653.52</v>
      </c>
      <c r="F412" s="272"/>
      <c r="G412" s="36">
        <v>0</v>
      </c>
      <c r="H412" s="36">
        <v>4092.47</v>
      </c>
      <c r="I412" s="36">
        <v>6745.99</v>
      </c>
      <c r="J412" s="272"/>
    </row>
    <row r="413" spans="1:10" ht="15" customHeight="1">
      <c r="A413" s="34">
        <v>3</v>
      </c>
      <c r="B413" s="35" t="s">
        <v>4044</v>
      </c>
      <c r="C413" s="35" t="s">
        <v>1</v>
      </c>
      <c r="D413" s="35" t="s">
        <v>4045</v>
      </c>
      <c r="E413" s="36">
        <v>1524375.51</v>
      </c>
      <c r="F413" s="272"/>
      <c r="G413" s="36">
        <v>12672.92</v>
      </c>
      <c r="H413" s="36">
        <v>96575.73</v>
      </c>
      <c r="I413" s="36">
        <v>1608278.32</v>
      </c>
      <c r="J413" s="272"/>
    </row>
    <row r="414" spans="1:10" ht="15" customHeight="1">
      <c r="A414" s="34">
        <v>4</v>
      </c>
      <c r="B414" s="35" t="s">
        <v>4046</v>
      </c>
      <c r="C414" s="35" t="s">
        <v>1</v>
      </c>
      <c r="D414" s="35" t="s">
        <v>4047</v>
      </c>
      <c r="E414" s="36">
        <v>1524375.51</v>
      </c>
      <c r="F414" s="272"/>
      <c r="G414" s="36">
        <v>12672.92</v>
      </c>
      <c r="H414" s="36">
        <v>96575.73</v>
      </c>
      <c r="I414" s="36">
        <v>1608278.32</v>
      </c>
      <c r="J414" s="272"/>
    </row>
    <row r="415" spans="1:10" ht="15" customHeight="1">
      <c r="A415" s="34">
        <v>5</v>
      </c>
      <c r="B415" s="35" t="s">
        <v>4048</v>
      </c>
      <c r="C415" s="35" t="s">
        <v>1</v>
      </c>
      <c r="D415" s="35" t="s">
        <v>4049</v>
      </c>
      <c r="E415" s="36">
        <v>1524375.51</v>
      </c>
      <c r="F415" s="272"/>
      <c r="G415" s="36">
        <v>12672.92</v>
      </c>
      <c r="H415" s="36">
        <v>96575.73</v>
      </c>
      <c r="I415" s="36">
        <v>1608278.32</v>
      </c>
      <c r="J415" s="272"/>
    </row>
    <row r="416" spans="1:10" ht="15" customHeight="1">
      <c r="A416" s="34">
        <v>6</v>
      </c>
      <c r="B416" s="35" t="s">
        <v>4050</v>
      </c>
      <c r="C416" s="35" t="s">
        <v>4051</v>
      </c>
      <c r="D416" s="35" t="s">
        <v>4052</v>
      </c>
      <c r="E416" s="36">
        <v>1524375.51</v>
      </c>
      <c r="F416" s="272"/>
      <c r="G416" s="36">
        <v>12672.92</v>
      </c>
      <c r="H416" s="36">
        <v>96575.73</v>
      </c>
      <c r="I416" s="36">
        <v>1608278.32</v>
      </c>
      <c r="J416" s="272"/>
    </row>
    <row r="417" spans="1:10" ht="15" customHeight="1">
      <c r="A417" s="34">
        <v>3</v>
      </c>
      <c r="B417" s="35" t="s">
        <v>4053</v>
      </c>
      <c r="C417" s="35" t="s">
        <v>1</v>
      </c>
      <c r="D417" s="35" t="s">
        <v>4054</v>
      </c>
      <c r="E417" s="36">
        <v>102258178.55</v>
      </c>
      <c r="F417" s="272"/>
      <c r="G417" s="36">
        <v>127282285.73999999</v>
      </c>
      <c r="H417" s="36">
        <v>150334034.65000001</v>
      </c>
      <c r="I417" s="36">
        <v>125309927.45999999</v>
      </c>
      <c r="J417" s="272"/>
    </row>
    <row r="418" spans="1:10" ht="15" customHeight="1">
      <c r="A418" s="34">
        <v>4</v>
      </c>
      <c r="B418" s="35" t="s">
        <v>4055</v>
      </c>
      <c r="C418" s="35" t="s">
        <v>1</v>
      </c>
      <c r="D418" s="35" t="s">
        <v>4056</v>
      </c>
      <c r="E418" s="36">
        <v>102258178.55</v>
      </c>
      <c r="F418" s="272"/>
      <c r="G418" s="36">
        <v>127282285.73999999</v>
      </c>
      <c r="H418" s="36">
        <v>150334034.65000001</v>
      </c>
      <c r="I418" s="36">
        <v>125309927.45999999</v>
      </c>
      <c r="J418" s="272"/>
    </row>
    <row r="419" spans="1:10" ht="15" customHeight="1">
      <c r="A419" s="34">
        <v>5</v>
      </c>
      <c r="B419" s="35" t="s">
        <v>4057</v>
      </c>
      <c r="C419" s="35" t="s">
        <v>1</v>
      </c>
      <c r="D419" s="35" t="s">
        <v>4058</v>
      </c>
      <c r="E419" s="36">
        <v>102258178.55</v>
      </c>
      <c r="F419" s="272"/>
      <c r="G419" s="36">
        <v>127282285.73999999</v>
      </c>
      <c r="H419" s="36">
        <v>150334034.65000001</v>
      </c>
      <c r="I419" s="36">
        <v>125309927.45999999</v>
      </c>
      <c r="J419" s="272"/>
    </row>
    <row r="420" spans="1:10" ht="15" customHeight="1">
      <c r="A420" s="34">
        <v>6</v>
      </c>
      <c r="B420" s="35" t="s">
        <v>4059</v>
      </c>
      <c r="C420" s="35" t="s">
        <v>4060</v>
      </c>
      <c r="D420" s="35" t="s">
        <v>4061</v>
      </c>
      <c r="E420" s="36">
        <v>102258178.55</v>
      </c>
      <c r="F420" s="272"/>
      <c r="G420" s="36">
        <v>127282285.73999999</v>
      </c>
      <c r="H420" s="36">
        <v>150334034.65000001</v>
      </c>
      <c r="I420" s="36">
        <v>125309927.45999999</v>
      </c>
      <c r="J420" s="272"/>
    </row>
    <row r="421" spans="1:10" ht="15" customHeight="1">
      <c r="A421" s="34">
        <v>2</v>
      </c>
      <c r="B421" s="35" t="s">
        <v>4062</v>
      </c>
      <c r="C421" s="35" t="s">
        <v>1</v>
      </c>
      <c r="D421" s="35" t="s">
        <v>4063</v>
      </c>
      <c r="E421" s="36">
        <v>0</v>
      </c>
      <c r="F421" s="272"/>
      <c r="G421" s="36">
        <v>0</v>
      </c>
      <c r="H421" s="36">
        <v>3826020.66</v>
      </c>
      <c r="I421" s="36">
        <v>3826020.66</v>
      </c>
      <c r="J421" s="272"/>
    </row>
    <row r="422" spans="1:10" ht="15" customHeight="1">
      <c r="A422" s="34">
        <v>3</v>
      </c>
      <c r="B422" s="35" t="s">
        <v>4064</v>
      </c>
      <c r="C422" s="35" t="s">
        <v>1</v>
      </c>
      <c r="D422" s="35" t="s">
        <v>4065</v>
      </c>
      <c r="E422" s="36">
        <v>0</v>
      </c>
      <c r="F422" s="272"/>
      <c r="G422" s="36">
        <v>0</v>
      </c>
      <c r="H422" s="36">
        <v>3826020.66</v>
      </c>
      <c r="I422" s="36">
        <v>3826020.66</v>
      </c>
      <c r="J422" s="272"/>
    </row>
    <row r="423" spans="1:10" ht="15" customHeight="1">
      <c r="A423" s="34">
        <v>4</v>
      </c>
      <c r="B423" s="35" t="s">
        <v>4066</v>
      </c>
      <c r="C423" s="35" t="s">
        <v>1</v>
      </c>
      <c r="D423" s="35" t="s">
        <v>4067</v>
      </c>
      <c r="E423" s="36">
        <v>0</v>
      </c>
      <c r="F423" s="272"/>
      <c r="G423" s="36">
        <v>0</v>
      </c>
      <c r="H423" s="36">
        <v>3826020.66</v>
      </c>
      <c r="I423" s="36">
        <v>3826020.66</v>
      </c>
      <c r="J423" s="272"/>
    </row>
    <row r="424" spans="1:10" ht="15" customHeight="1">
      <c r="A424" s="34">
        <v>5</v>
      </c>
      <c r="B424" s="35" t="s">
        <v>4068</v>
      </c>
      <c r="C424" s="35" t="s">
        <v>1</v>
      </c>
      <c r="D424" s="35" t="s">
        <v>4069</v>
      </c>
      <c r="E424" s="36">
        <v>0</v>
      </c>
      <c r="F424" s="272"/>
      <c r="G424" s="36">
        <v>0</v>
      </c>
      <c r="H424" s="36">
        <v>3826020.66</v>
      </c>
      <c r="I424" s="36">
        <v>3826020.66</v>
      </c>
      <c r="J424" s="272"/>
    </row>
    <row r="425" spans="1:10" ht="15" customHeight="1">
      <c r="A425" s="34">
        <v>6</v>
      </c>
      <c r="B425" s="35" t="s">
        <v>4070</v>
      </c>
      <c r="C425" s="35" t="s">
        <v>4071</v>
      </c>
      <c r="D425" s="35" t="s">
        <v>4072</v>
      </c>
      <c r="E425" s="36">
        <v>0</v>
      </c>
      <c r="F425" s="272"/>
      <c r="G425" s="36">
        <v>0</v>
      </c>
      <c r="H425" s="36">
        <v>3826020.66</v>
      </c>
      <c r="I425" s="36">
        <v>3826020.66</v>
      </c>
      <c r="J425" s="272"/>
    </row>
    <row r="426" spans="1:10" ht="15" customHeight="1">
      <c r="A426" s="34">
        <v>2</v>
      </c>
      <c r="B426" s="35" t="s">
        <v>4073</v>
      </c>
      <c r="C426" s="35" t="s">
        <v>1</v>
      </c>
      <c r="D426" s="35" t="s">
        <v>2974</v>
      </c>
      <c r="E426" s="36">
        <v>5026934.79</v>
      </c>
      <c r="F426" s="272"/>
      <c r="G426" s="36">
        <v>5500937.4800000004</v>
      </c>
      <c r="H426" s="36">
        <v>5899436.3799999999</v>
      </c>
      <c r="I426" s="36">
        <v>5425433.6900000004</v>
      </c>
      <c r="J426" s="272"/>
    </row>
    <row r="427" spans="1:10" ht="15" customHeight="1">
      <c r="A427" s="34">
        <v>3</v>
      </c>
      <c r="B427" s="35" t="s">
        <v>4074</v>
      </c>
      <c r="C427" s="35" t="s">
        <v>1</v>
      </c>
      <c r="D427" s="35" t="s">
        <v>4075</v>
      </c>
      <c r="E427" s="36">
        <v>5026934.79</v>
      </c>
      <c r="F427" s="272"/>
      <c r="G427" s="36">
        <v>5500937.4800000004</v>
      </c>
      <c r="H427" s="36">
        <v>5899436.3799999999</v>
      </c>
      <c r="I427" s="36">
        <v>5425433.6900000004</v>
      </c>
      <c r="J427" s="272"/>
    </row>
    <row r="428" spans="1:10" ht="15" customHeight="1">
      <c r="A428" s="34">
        <v>4</v>
      </c>
      <c r="B428" s="35" t="s">
        <v>4076</v>
      </c>
      <c r="C428" s="35" t="s">
        <v>1</v>
      </c>
      <c r="D428" s="35" t="s">
        <v>4077</v>
      </c>
      <c r="E428" s="36">
        <v>5026934.79</v>
      </c>
      <c r="F428" s="272"/>
      <c r="G428" s="36">
        <v>5500937.4800000004</v>
      </c>
      <c r="H428" s="36">
        <v>5899436.3799999999</v>
      </c>
      <c r="I428" s="36">
        <v>5425433.6900000004</v>
      </c>
      <c r="J428" s="272"/>
    </row>
    <row r="429" spans="1:10" ht="15" customHeight="1">
      <c r="A429" s="34">
        <v>5</v>
      </c>
      <c r="B429" s="35" t="s">
        <v>4078</v>
      </c>
      <c r="C429" s="35" t="s">
        <v>1</v>
      </c>
      <c r="D429" s="35" t="s">
        <v>4079</v>
      </c>
      <c r="E429" s="36">
        <v>5026934.79</v>
      </c>
      <c r="F429" s="272"/>
      <c r="G429" s="36">
        <v>5500937.4800000004</v>
      </c>
      <c r="H429" s="36">
        <v>5899436.3799999999</v>
      </c>
      <c r="I429" s="36">
        <v>5425433.6900000004</v>
      </c>
      <c r="J429" s="272"/>
    </row>
    <row r="430" spans="1:10" ht="15" customHeight="1">
      <c r="A430" s="34">
        <v>6</v>
      </c>
      <c r="B430" s="35" t="s">
        <v>4080</v>
      </c>
      <c r="C430" s="35" t="s">
        <v>4081</v>
      </c>
      <c r="D430" s="35" t="s">
        <v>4082</v>
      </c>
      <c r="E430" s="36">
        <v>5391828.0199999996</v>
      </c>
      <c r="F430" s="272"/>
      <c r="G430" s="36">
        <v>4790180.26</v>
      </c>
      <c r="H430" s="36">
        <v>5419967.8600000003</v>
      </c>
      <c r="I430" s="36">
        <v>6021615.6200000001</v>
      </c>
      <c r="J430" s="272"/>
    </row>
    <row r="431" spans="1:10" ht="15" customHeight="1">
      <c r="A431" s="34">
        <v>6</v>
      </c>
      <c r="B431" s="35" t="s">
        <v>4083</v>
      </c>
      <c r="C431" s="35" t="s">
        <v>4084</v>
      </c>
      <c r="D431" s="35" t="s">
        <v>4085</v>
      </c>
      <c r="E431" s="36">
        <v>-364893.23</v>
      </c>
      <c r="F431" s="272"/>
      <c r="G431" s="36">
        <v>710757.22</v>
      </c>
      <c r="H431" s="36">
        <v>479468.52</v>
      </c>
      <c r="I431" s="36">
        <v>-596181.93000000005</v>
      </c>
      <c r="J431" s="272"/>
    </row>
    <row r="432" spans="1:10" ht="15" customHeight="1">
      <c r="A432" s="34">
        <v>2</v>
      </c>
      <c r="B432" s="35" t="s">
        <v>4086</v>
      </c>
      <c r="C432" s="35" t="s">
        <v>1</v>
      </c>
      <c r="D432" s="35" t="s">
        <v>4087</v>
      </c>
      <c r="E432" s="36">
        <v>353633.79</v>
      </c>
      <c r="F432" s="272"/>
      <c r="G432" s="36">
        <v>72416236.819999993</v>
      </c>
      <c r="H432" s="36">
        <v>72826051.019999996</v>
      </c>
      <c r="I432" s="36">
        <v>763447.99</v>
      </c>
      <c r="J432" s="272"/>
    </row>
    <row r="433" spans="1:10" ht="15" customHeight="1">
      <c r="A433" s="34">
        <v>3</v>
      </c>
      <c r="B433" s="35" t="s">
        <v>4088</v>
      </c>
      <c r="C433" s="35" t="s">
        <v>1</v>
      </c>
      <c r="D433" s="35" t="s">
        <v>4089</v>
      </c>
      <c r="E433" s="36">
        <v>353633.79</v>
      </c>
      <c r="F433" s="272"/>
      <c r="G433" s="36">
        <v>72416236.819999993</v>
      </c>
      <c r="H433" s="36">
        <v>72826051.019999996</v>
      </c>
      <c r="I433" s="36">
        <v>763447.99</v>
      </c>
      <c r="J433" s="272"/>
    </row>
    <row r="434" spans="1:10" ht="15" customHeight="1">
      <c r="A434" s="34">
        <v>4</v>
      </c>
      <c r="B434" s="35" t="s">
        <v>4090</v>
      </c>
      <c r="C434" s="35" t="s">
        <v>1</v>
      </c>
      <c r="D434" s="35" t="s">
        <v>4091</v>
      </c>
      <c r="E434" s="36">
        <v>277298.7</v>
      </c>
      <c r="F434" s="272"/>
      <c r="G434" s="36">
        <v>392229.43</v>
      </c>
      <c r="H434" s="36">
        <v>786416.62</v>
      </c>
      <c r="I434" s="36">
        <v>671485.89</v>
      </c>
      <c r="J434" s="272"/>
    </row>
    <row r="435" spans="1:10" ht="15" customHeight="1">
      <c r="A435" s="34">
        <v>6</v>
      </c>
      <c r="B435" s="35" t="s">
        <v>4092</v>
      </c>
      <c r="C435" s="35" t="s">
        <v>4093</v>
      </c>
      <c r="D435" s="35" t="s">
        <v>4094</v>
      </c>
      <c r="E435" s="36">
        <v>277298.7</v>
      </c>
      <c r="F435" s="272"/>
      <c r="G435" s="36">
        <v>392229.43</v>
      </c>
      <c r="H435" s="36">
        <v>786416.62</v>
      </c>
      <c r="I435" s="36">
        <v>671485.89</v>
      </c>
      <c r="J435" s="272"/>
    </row>
    <row r="436" spans="1:10" ht="15" customHeight="1">
      <c r="A436" s="34">
        <v>4</v>
      </c>
      <c r="B436" s="35" t="s">
        <v>4095</v>
      </c>
      <c r="C436" s="35" t="s">
        <v>1</v>
      </c>
      <c r="D436" s="35" t="s">
        <v>4096</v>
      </c>
      <c r="E436" s="36">
        <v>76335.09</v>
      </c>
      <c r="F436" s="272"/>
      <c r="G436" s="36">
        <v>72024007.390000001</v>
      </c>
      <c r="H436" s="36">
        <v>72039634.400000006</v>
      </c>
      <c r="I436" s="36">
        <v>91962.1</v>
      </c>
      <c r="J436" s="272"/>
    </row>
    <row r="437" spans="1:10" ht="15" customHeight="1">
      <c r="A437" s="34">
        <v>5</v>
      </c>
      <c r="B437" s="35" t="s">
        <v>4097</v>
      </c>
      <c r="C437" s="35" t="s">
        <v>1</v>
      </c>
      <c r="D437" s="35" t="s">
        <v>4098</v>
      </c>
      <c r="E437" s="36">
        <v>76335.09</v>
      </c>
      <c r="F437" s="272"/>
      <c r="G437" s="36">
        <v>43969589.270000003</v>
      </c>
      <c r="H437" s="36">
        <v>43985216.280000001</v>
      </c>
      <c r="I437" s="36">
        <v>91962.1</v>
      </c>
      <c r="J437" s="272"/>
    </row>
    <row r="438" spans="1:10" ht="15" customHeight="1">
      <c r="A438" s="34">
        <v>6</v>
      </c>
      <c r="B438" s="35" t="s">
        <v>4099</v>
      </c>
      <c r="C438" s="35" t="s">
        <v>4100</v>
      </c>
      <c r="D438" s="35" t="s">
        <v>4101</v>
      </c>
      <c r="E438" s="36">
        <v>71996.490000000005</v>
      </c>
      <c r="F438" s="272"/>
      <c r="G438" s="36">
        <v>29588782</v>
      </c>
      <c r="H438" s="36">
        <v>29605694.039999999</v>
      </c>
      <c r="I438" s="36">
        <v>88908.53</v>
      </c>
      <c r="J438" s="272"/>
    </row>
    <row r="439" spans="1:10" ht="15" customHeight="1">
      <c r="A439" s="34">
        <v>6</v>
      </c>
      <c r="B439" s="35" t="s">
        <v>4102</v>
      </c>
      <c r="C439" s="35" t="s">
        <v>4103</v>
      </c>
      <c r="D439" s="35" t="s">
        <v>4104</v>
      </c>
      <c r="E439" s="36">
        <v>4338.6000000000004</v>
      </c>
      <c r="F439" s="272"/>
      <c r="G439" s="36">
        <v>4859073.4800000004</v>
      </c>
      <c r="H439" s="36">
        <v>4857788.45</v>
      </c>
      <c r="I439" s="36">
        <v>3053.57</v>
      </c>
      <c r="J439" s="272"/>
    </row>
    <row r="440" spans="1:10" ht="15" customHeight="1">
      <c r="A440" s="34">
        <v>2</v>
      </c>
      <c r="B440" s="35" t="s">
        <v>4111</v>
      </c>
      <c r="C440" s="35" t="s">
        <v>1</v>
      </c>
      <c r="D440" s="35" t="s">
        <v>4112</v>
      </c>
      <c r="E440" s="36">
        <v>6385260.7000000002</v>
      </c>
      <c r="F440" s="272"/>
      <c r="G440" s="36">
        <v>597081045.60000002</v>
      </c>
      <c r="H440" s="36">
        <v>597462972.72000003</v>
      </c>
      <c r="I440" s="36">
        <v>6767187.8200000003</v>
      </c>
      <c r="J440" s="272"/>
    </row>
    <row r="441" spans="1:10" ht="15" customHeight="1">
      <c r="A441" s="34">
        <v>3</v>
      </c>
      <c r="B441" s="35" t="s">
        <v>4113</v>
      </c>
      <c r="C441" s="35" t="s">
        <v>1</v>
      </c>
      <c r="D441" s="35" t="s">
        <v>4114</v>
      </c>
      <c r="E441" s="36">
        <v>47543.27</v>
      </c>
      <c r="F441" s="272"/>
      <c r="G441" s="36">
        <v>123636414.78</v>
      </c>
      <c r="H441" s="36">
        <v>123628096.73999999</v>
      </c>
      <c r="I441" s="36">
        <v>39225.230000000003</v>
      </c>
      <c r="J441" s="272"/>
    </row>
    <row r="442" spans="1:10" ht="15" customHeight="1">
      <c r="A442" s="34">
        <v>4</v>
      </c>
      <c r="B442" s="35" t="s">
        <v>4115</v>
      </c>
      <c r="C442" s="35" t="s">
        <v>1</v>
      </c>
      <c r="D442" s="35" t="s">
        <v>4116</v>
      </c>
      <c r="E442" s="36">
        <v>35133.33</v>
      </c>
      <c r="F442" s="272"/>
      <c r="G442" s="36">
        <v>1677988.23</v>
      </c>
      <c r="H442" s="36">
        <v>1680814.07</v>
      </c>
      <c r="I442" s="36">
        <v>37959.17</v>
      </c>
      <c r="J442" s="272"/>
    </row>
    <row r="443" spans="1:10" ht="15" customHeight="1">
      <c r="A443" s="34">
        <v>5</v>
      </c>
      <c r="B443" s="35" t="s">
        <v>4117</v>
      </c>
      <c r="C443" s="35" t="s">
        <v>1</v>
      </c>
      <c r="D443" s="35" t="s">
        <v>4118</v>
      </c>
      <c r="E443" s="36">
        <v>34831.410000000003</v>
      </c>
      <c r="F443" s="272"/>
      <c r="G443" s="36">
        <v>1651857.37</v>
      </c>
      <c r="H443" s="36">
        <v>1654921.26</v>
      </c>
      <c r="I443" s="36">
        <v>37895.300000000003</v>
      </c>
      <c r="J443" s="272"/>
    </row>
    <row r="444" spans="1:10" ht="15" customHeight="1">
      <c r="A444" s="34">
        <v>6</v>
      </c>
      <c r="B444" s="35" t="s">
        <v>4119</v>
      </c>
      <c r="C444" s="35" t="s">
        <v>4120</v>
      </c>
      <c r="D444" s="35" t="s">
        <v>4121</v>
      </c>
      <c r="E444" s="36">
        <v>34831.410000000003</v>
      </c>
      <c r="F444" s="272"/>
      <c r="G444" s="36">
        <v>1651857.37</v>
      </c>
      <c r="H444" s="36">
        <v>1654921.26</v>
      </c>
      <c r="I444" s="36">
        <v>37895.300000000003</v>
      </c>
      <c r="J444" s="272"/>
    </row>
    <row r="445" spans="1:10" ht="15" customHeight="1">
      <c r="A445" s="34">
        <v>5</v>
      </c>
      <c r="B445" s="35" t="s">
        <v>4122</v>
      </c>
      <c r="C445" s="35" t="s">
        <v>1</v>
      </c>
      <c r="D445" s="35" t="s">
        <v>4123</v>
      </c>
      <c r="E445" s="36">
        <v>301.92</v>
      </c>
      <c r="F445" s="272"/>
      <c r="G445" s="36">
        <v>26130.86</v>
      </c>
      <c r="H445" s="36">
        <v>25892.81</v>
      </c>
      <c r="I445" s="36">
        <v>63.87</v>
      </c>
      <c r="J445" s="272"/>
    </row>
    <row r="446" spans="1:10" ht="15" customHeight="1">
      <c r="A446" s="34">
        <v>6</v>
      </c>
      <c r="B446" s="35" t="s">
        <v>4124</v>
      </c>
      <c r="C446" s="35" t="s">
        <v>4125</v>
      </c>
      <c r="D446" s="35" t="s">
        <v>4126</v>
      </c>
      <c r="E446" s="36">
        <v>301.92</v>
      </c>
      <c r="F446" s="272"/>
      <c r="G446" s="36">
        <v>26130.86</v>
      </c>
      <c r="H446" s="36">
        <v>25892.81</v>
      </c>
      <c r="I446" s="36">
        <v>63.87</v>
      </c>
      <c r="J446" s="272"/>
    </row>
    <row r="447" spans="1:10" ht="15" customHeight="1">
      <c r="A447" s="34">
        <v>4</v>
      </c>
      <c r="B447" s="35" t="s">
        <v>4127</v>
      </c>
      <c r="C447" s="35" t="s">
        <v>1</v>
      </c>
      <c r="D447" s="35" t="s">
        <v>4128</v>
      </c>
      <c r="E447" s="36">
        <v>12409.94</v>
      </c>
      <c r="F447" s="272"/>
      <c r="G447" s="36">
        <v>29891068.68</v>
      </c>
      <c r="H447" s="36">
        <v>29879924.800000001</v>
      </c>
      <c r="I447" s="36">
        <v>1266.06</v>
      </c>
      <c r="J447" s="272"/>
    </row>
    <row r="448" spans="1:10" ht="15" customHeight="1">
      <c r="A448" s="34">
        <v>5</v>
      </c>
      <c r="B448" s="35" t="s">
        <v>4134</v>
      </c>
      <c r="C448" s="35" t="s">
        <v>1</v>
      </c>
      <c r="D448" s="35" t="s">
        <v>4135</v>
      </c>
      <c r="E448" s="36">
        <v>12409.94</v>
      </c>
      <c r="F448" s="272"/>
      <c r="G448" s="36">
        <v>1958215.28</v>
      </c>
      <c r="H448" s="36">
        <v>1947071.4</v>
      </c>
      <c r="I448" s="36">
        <v>1266.06</v>
      </c>
      <c r="J448" s="272"/>
    </row>
    <row r="449" spans="1:10" ht="15" customHeight="1">
      <c r="A449" s="34">
        <v>6</v>
      </c>
      <c r="B449" s="35" t="s">
        <v>4136</v>
      </c>
      <c r="C449" s="35" t="s">
        <v>4137</v>
      </c>
      <c r="D449" s="35" t="s">
        <v>4138</v>
      </c>
      <c r="E449" s="36">
        <v>12409.94</v>
      </c>
      <c r="F449" s="272"/>
      <c r="G449" s="36">
        <v>1958215.28</v>
      </c>
      <c r="H449" s="36">
        <v>1947071.4</v>
      </c>
      <c r="I449" s="36">
        <v>1266.06</v>
      </c>
      <c r="J449" s="272"/>
    </row>
    <row r="450" spans="1:10" ht="15" customHeight="1">
      <c r="A450" s="34">
        <v>3</v>
      </c>
      <c r="B450" s="35" t="s">
        <v>4139</v>
      </c>
      <c r="C450" s="35" t="s">
        <v>1</v>
      </c>
      <c r="D450" s="35" t="s">
        <v>4140</v>
      </c>
      <c r="E450" s="36">
        <v>888518.37</v>
      </c>
      <c r="F450" s="272"/>
      <c r="G450" s="36">
        <v>1462815.85</v>
      </c>
      <c r="H450" s="36">
        <v>1051727.6299999999</v>
      </c>
      <c r="I450" s="36">
        <v>477430.15</v>
      </c>
      <c r="J450" s="272"/>
    </row>
    <row r="451" spans="1:10" ht="15" customHeight="1">
      <c r="A451" s="34">
        <v>4</v>
      </c>
      <c r="B451" s="35" t="s">
        <v>4141</v>
      </c>
      <c r="C451" s="35" t="s">
        <v>1</v>
      </c>
      <c r="D451" s="35" t="s">
        <v>4142</v>
      </c>
      <c r="E451" s="36">
        <v>619614.28</v>
      </c>
      <c r="F451" s="272"/>
      <c r="G451" s="36">
        <v>435571.36</v>
      </c>
      <c r="H451" s="36">
        <v>48.07</v>
      </c>
      <c r="I451" s="36">
        <v>184090.99</v>
      </c>
      <c r="J451" s="272"/>
    </row>
    <row r="452" spans="1:10" ht="15" customHeight="1">
      <c r="A452" s="34">
        <v>5</v>
      </c>
      <c r="B452" s="35" t="s">
        <v>4148</v>
      </c>
      <c r="C452" s="35" t="s">
        <v>1</v>
      </c>
      <c r="D452" s="35" t="s">
        <v>4149</v>
      </c>
      <c r="E452" s="36">
        <v>371794.21</v>
      </c>
      <c r="F452" s="272"/>
      <c r="G452" s="36">
        <v>187751.29</v>
      </c>
      <c r="H452" s="36">
        <v>48.07</v>
      </c>
      <c r="I452" s="36">
        <v>184090.99</v>
      </c>
      <c r="J452" s="272"/>
    </row>
    <row r="453" spans="1:10" ht="15" customHeight="1">
      <c r="A453" s="34">
        <v>6</v>
      </c>
      <c r="B453" s="35" t="s">
        <v>4150</v>
      </c>
      <c r="C453" s="35" t="s">
        <v>4151</v>
      </c>
      <c r="D453" s="35" t="s">
        <v>4152</v>
      </c>
      <c r="E453" s="36">
        <v>371794.21</v>
      </c>
      <c r="F453" s="272"/>
      <c r="G453" s="36">
        <v>187751.29</v>
      </c>
      <c r="H453" s="36">
        <v>48.07</v>
      </c>
      <c r="I453" s="36">
        <v>184090.99</v>
      </c>
      <c r="J453" s="272"/>
    </row>
    <row r="454" spans="1:10" ht="15" customHeight="1">
      <c r="A454" s="34">
        <v>4</v>
      </c>
      <c r="B454" s="35" t="s">
        <v>4161</v>
      </c>
      <c r="C454" s="35" t="s">
        <v>1</v>
      </c>
      <c r="D454" s="35" t="s">
        <v>4162</v>
      </c>
      <c r="E454" s="36">
        <v>268904.09000000003</v>
      </c>
      <c r="F454" s="272"/>
      <c r="G454" s="36">
        <v>805875.41</v>
      </c>
      <c r="H454" s="36">
        <v>830310.48</v>
      </c>
      <c r="I454" s="36">
        <v>293339.15999999997</v>
      </c>
      <c r="J454" s="272"/>
    </row>
    <row r="455" spans="1:10" ht="15" customHeight="1">
      <c r="A455" s="34">
        <v>6</v>
      </c>
      <c r="B455" s="35" t="s">
        <v>4163</v>
      </c>
      <c r="C455" s="35" t="s">
        <v>4164</v>
      </c>
      <c r="D455" s="35" t="s">
        <v>4165</v>
      </c>
      <c r="E455" s="36">
        <v>268904.09000000003</v>
      </c>
      <c r="F455" s="272"/>
      <c r="G455" s="36">
        <v>805875.41</v>
      </c>
      <c r="H455" s="36">
        <v>830310.48</v>
      </c>
      <c r="I455" s="36">
        <v>293339.15999999997</v>
      </c>
      <c r="J455" s="272"/>
    </row>
    <row r="456" spans="1:10" ht="15" customHeight="1">
      <c r="A456" s="34">
        <v>3</v>
      </c>
      <c r="B456" s="35" t="s">
        <v>4166</v>
      </c>
      <c r="C456" s="35" t="s">
        <v>1</v>
      </c>
      <c r="D456" s="35" t="s">
        <v>4167</v>
      </c>
      <c r="E456" s="36">
        <v>496383.28</v>
      </c>
      <c r="F456" s="272"/>
      <c r="G456" s="36">
        <v>6024140.1100000003</v>
      </c>
      <c r="H456" s="36">
        <v>6052251.3099999996</v>
      </c>
      <c r="I456" s="36">
        <v>524494.48</v>
      </c>
      <c r="J456" s="272"/>
    </row>
    <row r="457" spans="1:10" ht="15" customHeight="1">
      <c r="A457" s="34">
        <v>4</v>
      </c>
      <c r="B457" s="35" t="s">
        <v>4168</v>
      </c>
      <c r="C457" s="35" t="s">
        <v>1</v>
      </c>
      <c r="D457" s="35" t="s">
        <v>4169</v>
      </c>
      <c r="E457" s="36">
        <v>61689.18</v>
      </c>
      <c r="F457" s="272"/>
      <c r="G457" s="36">
        <v>265869.73</v>
      </c>
      <c r="H457" s="36">
        <v>257614.68</v>
      </c>
      <c r="I457" s="36">
        <v>53434.13</v>
      </c>
      <c r="J457" s="272"/>
    </row>
    <row r="458" spans="1:10" ht="15" customHeight="1">
      <c r="A458" s="34">
        <v>6</v>
      </c>
      <c r="B458" s="35" t="s">
        <v>4170</v>
      </c>
      <c r="C458" s="35" t="s">
        <v>4171</v>
      </c>
      <c r="D458" s="35" t="s">
        <v>4172</v>
      </c>
      <c r="E458" s="36">
        <v>32307</v>
      </c>
      <c r="F458" s="272"/>
      <c r="G458" s="36">
        <v>148967.26999999999</v>
      </c>
      <c r="H458" s="36">
        <v>143627.78</v>
      </c>
      <c r="I458" s="36">
        <v>26967.51</v>
      </c>
      <c r="J458" s="272"/>
    </row>
    <row r="459" spans="1:10" ht="15" customHeight="1">
      <c r="A459" s="34">
        <v>6</v>
      </c>
      <c r="B459" s="35" t="s">
        <v>4173</v>
      </c>
      <c r="C459" s="35" t="s">
        <v>4174</v>
      </c>
      <c r="D459" s="35" t="s">
        <v>4175</v>
      </c>
      <c r="E459" s="36">
        <v>29382.18</v>
      </c>
      <c r="F459" s="272"/>
      <c r="G459" s="36">
        <v>116902.46</v>
      </c>
      <c r="H459" s="36">
        <v>113986.9</v>
      </c>
      <c r="I459" s="36">
        <v>26466.62</v>
      </c>
      <c r="J459" s="272"/>
    </row>
    <row r="460" spans="1:10" ht="15" customHeight="1">
      <c r="A460" s="34">
        <v>4</v>
      </c>
      <c r="B460" s="35" t="s">
        <v>4176</v>
      </c>
      <c r="C460" s="35" t="s">
        <v>1</v>
      </c>
      <c r="D460" s="35" t="s">
        <v>4177</v>
      </c>
      <c r="E460" s="36">
        <v>434694.1</v>
      </c>
      <c r="F460" s="272"/>
      <c r="G460" s="36">
        <v>5758270.3799999999</v>
      </c>
      <c r="H460" s="36">
        <v>5794636.6299999999</v>
      </c>
      <c r="I460" s="36">
        <v>471060.35</v>
      </c>
      <c r="J460" s="272"/>
    </row>
    <row r="461" spans="1:10" ht="15" customHeight="1">
      <c r="A461" s="34">
        <v>5</v>
      </c>
      <c r="B461" s="35" t="s">
        <v>4178</v>
      </c>
      <c r="C461" s="35" t="s">
        <v>1</v>
      </c>
      <c r="D461" s="35" t="s">
        <v>4179</v>
      </c>
      <c r="E461" s="36">
        <v>26902.36</v>
      </c>
      <c r="F461" s="272"/>
      <c r="G461" s="36">
        <v>501681.95</v>
      </c>
      <c r="H461" s="36">
        <v>514083.07</v>
      </c>
      <c r="I461" s="36">
        <v>39303.480000000003</v>
      </c>
      <c r="J461" s="272"/>
    </row>
    <row r="462" spans="1:10" ht="15" customHeight="1">
      <c r="A462" s="34">
        <v>6</v>
      </c>
      <c r="B462" s="35" t="s">
        <v>4180</v>
      </c>
      <c r="C462" s="35" t="s">
        <v>4181</v>
      </c>
      <c r="D462" s="35" t="s">
        <v>4182</v>
      </c>
      <c r="E462" s="36">
        <v>3785.31</v>
      </c>
      <c r="F462" s="272"/>
      <c r="G462" s="36">
        <v>50779.839999999997</v>
      </c>
      <c r="H462" s="36">
        <v>51043.48</v>
      </c>
      <c r="I462" s="36">
        <v>4048.95</v>
      </c>
      <c r="J462" s="272"/>
    </row>
    <row r="463" spans="1:10" ht="15" customHeight="1">
      <c r="A463" s="34">
        <v>6</v>
      </c>
      <c r="B463" s="35" t="s">
        <v>4183</v>
      </c>
      <c r="C463" s="35" t="s">
        <v>4184</v>
      </c>
      <c r="D463" s="35" t="s">
        <v>4185</v>
      </c>
      <c r="E463" s="36">
        <v>10783.21</v>
      </c>
      <c r="F463" s="272"/>
      <c r="G463" s="36">
        <v>180721.94</v>
      </c>
      <c r="H463" s="36">
        <v>184174.16</v>
      </c>
      <c r="I463" s="36">
        <v>14235.43</v>
      </c>
      <c r="J463" s="272"/>
    </row>
    <row r="464" spans="1:10" ht="15" customHeight="1">
      <c r="A464" s="34">
        <v>6</v>
      </c>
      <c r="B464" s="35" t="s">
        <v>4186</v>
      </c>
      <c r="C464" s="35" t="s">
        <v>4187</v>
      </c>
      <c r="D464" s="35" t="s">
        <v>4188</v>
      </c>
      <c r="E464" s="36">
        <v>1961.81</v>
      </c>
      <c r="F464" s="272"/>
      <c r="G464" s="36">
        <v>71789.850000000006</v>
      </c>
      <c r="H464" s="36">
        <v>74572.429999999993</v>
      </c>
      <c r="I464" s="36">
        <v>4744.3900000000003</v>
      </c>
      <c r="J464" s="272"/>
    </row>
    <row r="465" spans="1:10" ht="15" customHeight="1">
      <c r="A465" s="34">
        <v>6</v>
      </c>
      <c r="B465" s="35" t="s">
        <v>4189</v>
      </c>
      <c r="C465" s="35" t="s">
        <v>4190</v>
      </c>
      <c r="D465" s="35" t="s">
        <v>4191</v>
      </c>
      <c r="E465" s="36">
        <v>8467</v>
      </c>
      <c r="F465" s="272"/>
      <c r="G465" s="36">
        <v>174686.09</v>
      </c>
      <c r="H465" s="36">
        <v>180400.99</v>
      </c>
      <c r="I465" s="36">
        <v>14181.9</v>
      </c>
      <c r="J465" s="272"/>
    </row>
    <row r="466" spans="1:10" ht="15" customHeight="1">
      <c r="A466" s="34">
        <v>6</v>
      </c>
      <c r="B466" s="35" t="s">
        <v>4192</v>
      </c>
      <c r="C466" s="35" t="s">
        <v>4193</v>
      </c>
      <c r="D466" s="35" t="s">
        <v>4194</v>
      </c>
      <c r="E466" s="36">
        <v>1905.03</v>
      </c>
      <c r="F466" s="272"/>
      <c r="G466" s="36">
        <v>23704.23</v>
      </c>
      <c r="H466" s="36">
        <v>23892.01</v>
      </c>
      <c r="I466" s="36">
        <v>2092.81</v>
      </c>
      <c r="J466" s="272"/>
    </row>
    <row r="467" spans="1:10" ht="15" customHeight="1">
      <c r="A467" s="34">
        <v>5</v>
      </c>
      <c r="B467" s="35" t="s">
        <v>4195</v>
      </c>
      <c r="C467" s="35" t="s">
        <v>1</v>
      </c>
      <c r="D467" s="35" t="s">
        <v>4196</v>
      </c>
      <c r="E467" s="36">
        <v>349860.32</v>
      </c>
      <c r="F467" s="272"/>
      <c r="G467" s="36">
        <v>3943328.89</v>
      </c>
      <c r="H467" s="36">
        <v>3964398.2</v>
      </c>
      <c r="I467" s="36">
        <v>370929.63</v>
      </c>
      <c r="J467" s="272"/>
    </row>
    <row r="468" spans="1:10" ht="15" customHeight="1">
      <c r="A468" s="34">
        <v>6</v>
      </c>
      <c r="B468" s="35" t="s">
        <v>4197</v>
      </c>
      <c r="C468" s="35" t="s">
        <v>4198</v>
      </c>
      <c r="D468" s="35" t="s">
        <v>4188</v>
      </c>
      <c r="E468" s="36">
        <v>109825.7</v>
      </c>
      <c r="F468" s="272"/>
      <c r="G468" s="36">
        <v>749754.36</v>
      </c>
      <c r="H468" s="36">
        <v>747247.36</v>
      </c>
      <c r="I468" s="36">
        <v>107318.7</v>
      </c>
      <c r="J468" s="272"/>
    </row>
    <row r="469" spans="1:10" ht="15" customHeight="1">
      <c r="A469" s="34">
        <v>6</v>
      </c>
      <c r="B469" s="35" t="s">
        <v>4199</v>
      </c>
      <c r="C469" s="35" t="s">
        <v>4200</v>
      </c>
      <c r="D469" s="35" t="s">
        <v>4185</v>
      </c>
      <c r="E469" s="36">
        <v>178939.31</v>
      </c>
      <c r="F469" s="272"/>
      <c r="G469" s="36">
        <v>2445288.37</v>
      </c>
      <c r="H469" s="36">
        <v>2463001.56</v>
      </c>
      <c r="I469" s="36">
        <v>196652.5</v>
      </c>
      <c r="J469" s="272"/>
    </row>
    <row r="470" spans="1:10" ht="15" customHeight="1">
      <c r="A470" s="34">
        <v>6</v>
      </c>
      <c r="B470" s="35" t="s">
        <v>4201</v>
      </c>
      <c r="C470" s="35" t="s">
        <v>4202</v>
      </c>
      <c r="D470" s="35" t="s">
        <v>4203</v>
      </c>
      <c r="E470" s="36">
        <v>61095.31</v>
      </c>
      <c r="F470" s="272"/>
      <c r="G470" s="36">
        <v>676302.97</v>
      </c>
      <c r="H470" s="36">
        <v>681190.09</v>
      </c>
      <c r="I470" s="36">
        <v>65982.429999999993</v>
      </c>
      <c r="J470" s="272"/>
    </row>
    <row r="471" spans="1:10" ht="15" customHeight="1">
      <c r="A471" s="34">
        <v>6</v>
      </c>
      <c r="B471" s="35" t="s">
        <v>4207</v>
      </c>
      <c r="C471" s="35" t="s">
        <v>4208</v>
      </c>
      <c r="D471" s="35" t="s">
        <v>4209</v>
      </c>
      <c r="E471" s="36">
        <v>0</v>
      </c>
      <c r="F471" s="272"/>
      <c r="G471" s="36">
        <v>12720</v>
      </c>
      <c r="H471" s="36">
        <v>13696</v>
      </c>
      <c r="I471" s="36">
        <v>976</v>
      </c>
      <c r="J471" s="272"/>
    </row>
    <row r="472" spans="1:10" ht="15" customHeight="1">
      <c r="A472" s="34">
        <v>5</v>
      </c>
      <c r="B472" s="35" t="s">
        <v>4210</v>
      </c>
      <c r="C472" s="35" t="s">
        <v>1</v>
      </c>
      <c r="D472" s="35" t="s">
        <v>2997</v>
      </c>
      <c r="E472" s="36">
        <v>57931.42</v>
      </c>
      <c r="F472" s="272"/>
      <c r="G472" s="36">
        <v>1313259.54</v>
      </c>
      <c r="H472" s="36">
        <v>1316155.3600000001</v>
      </c>
      <c r="I472" s="36">
        <v>60827.24</v>
      </c>
      <c r="J472" s="272"/>
    </row>
    <row r="473" spans="1:10" ht="15" customHeight="1">
      <c r="A473" s="34">
        <v>6</v>
      </c>
      <c r="B473" s="35" t="s">
        <v>4211</v>
      </c>
      <c r="C473" s="35" t="s">
        <v>4212</v>
      </c>
      <c r="D473" s="35" t="s">
        <v>4213</v>
      </c>
      <c r="E473" s="36">
        <v>45125.15</v>
      </c>
      <c r="F473" s="272"/>
      <c r="G473" s="36">
        <v>1171511.55</v>
      </c>
      <c r="H473" s="36">
        <v>1176218.06</v>
      </c>
      <c r="I473" s="36">
        <v>49831.66</v>
      </c>
      <c r="J473" s="272"/>
    </row>
    <row r="474" spans="1:10" ht="15" customHeight="1">
      <c r="A474" s="34">
        <v>6</v>
      </c>
      <c r="B474" s="35" t="s">
        <v>4214</v>
      </c>
      <c r="C474" s="35" t="s">
        <v>4215</v>
      </c>
      <c r="D474" s="35" t="s">
        <v>4182</v>
      </c>
      <c r="E474" s="36">
        <v>6625.06</v>
      </c>
      <c r="F474" s="272"/>
      <c r="G474" s="36">
        <v>69879.37</v>
      </c>
      <c r="H474" s="36">
        <v>69102.77</v>
      </c>
      <c r="I474" s="36">
        <v>5848.46</v>
      </c>
      <c r="J474" s="272"/>
    </row>
    <row r="475" spans="1:10" ht="15" customHeight="1">
      <c r="A475" s="34">
        <v>6</v>
      </c>
      <c r="B475" s="35" t="s">
        <v>4216</v>
      </c>
      <c r="C475" s="35" t="s">
        <v>4217</v>
      </c>
      <c r="D475" s="35" t="s">
        <v>4218</v>
      </c>
      <c r="E475" s="36">
        <v>837.01</v>
      </c>
      <c r="F475" s="272"/>
      <c r="G475" s="36">
        <v>10048.65</v>
      </c>
      <c r="H475" s="36">
        <v>9901.8799999999992</v>
      </c>
      <c r="I475" s="36">
        <v>690.24</v>
      </c>
      <c r="J475" s="272"/>
    </row>
    <row r="476" spans="1:10" ht="15" customHeight="1">
      <c r="A476" s="34">
        <v>6</v>
      </c>
      <c r="B476" s="35" t="s">
        <v>4219</v>
      </c>
      <c r="C476" s="35" t="s">
        <v>4220</v>
      </c>
      <c r="D476" s="35" t="s">
        <v>4221</v>
      </c>
      <c r="E476" s="36">
        <v>5344.2</v>
      </c>
      <c r="F476" s="272"/>
      <c r="G476" s="36">
        <v>61819.97</v>
      </c>
      <c r="H476" s="36">
        <v>60932.65</v>
      </c>
      <c r="I476" s="36">
        <v>4456.88</v>
      </c>
      <c r="J476" s="272"/>
    </row>
    <row r="477" spans="1:10" ht="15" customHeight="1">
      <c r="A477" s="34">
        <v>3</v>
      </c>
      <c r="B477" s="35" t="s">
        <v>4222</v>
      </c>
      <c r="C477" s="35" t="s">
        <v>1</v>
      </c>
      <c r="D477" s="35" t="s">
        <v>4223</v>
      </c>
      <c r="E477" s="36">
        <v>4952815.78</v>
      </c>
      <c r="F477" s="272"/>
      <c r="G477" s="36">
        <v>465957674.86000001</v>
      </c>
      <c r="H477" s="36">
        <v>466730897.04000002</v>
      </c>
      <c r="I477" s="36">
        <v>5726037.96</v>
      </c>
      <c r="J477" s="272"/>
    </row>
    <row r="478" spans="1:10" ht="15" customHeight="1">
      <c r="A478" s="34">
        <v>4</v>
      </c>
      <c r="B478" s="35" t="s">
        <v>4224</v>
      </c>
      <c r="C478" s="35" t="s">
        <v>1</v>
      </c>
      <c r="D478" s="35" t="s">
        <v>4225</v>
      </c>
      <c r="E478" s="36">
        <v>1394578.37</v>
      </c>
      <c r="F478" s="272"/>
      <c r="G478" s="36">
        <v>66939632.759999998</v>
      </c>
      <c r="H478" s="36">
        <v>66737258.170000002</v>
      </c>
      <c r="I478" s="36">
        <v>1192203.78</v>
      </c>
      <c r="J478" s="272"/>
    </row>
    <row r="479" spans="1:10" ht="15" customHeight="1">
      <c r="A479" s="34">
        <v>5</v>
      </c>
      <c r="B479" s="35" t="s">
        <v>4226</v>
      </c>
      <c r="C479" s="35" t="s">
        <v>1</v>
      </c>
      <c r="D479" s="35" t="s">
        <v>4227</v>
      </c>
      <c r="E479" s="36">
        <v>1394578.37</v>
      </c>
      <c r="F479" s="272"/>
      <c r="G479" s="36">
        <v>66939632.759999998</v>
      </c>
      <c r="H479" s="36">
        <v>66737258.170000002</v>
      </c>
      <c r="I479" s="36">
        <v>1192203.78</v>
      </c>
      <c r="J479" s="272"/>
    </row>
    <row r="480" spans="1:10" ht="15" customHeight="1">
      <c r="A480" s="34">
        <v>6</v>
      </c>
      <c r="B480" s="35" t="s">
        <v>4228</v>
      </c>
      <c r="C480" s="35" t="s">
        <v>4229</v>
      </c>
      <c r="D480" s="35" t="s">
        <v>4230</v>
      </c>
      <c r="E480" s="36">
        <v>1394578.37</v>
      </c>
      <c r="F480" s="272"/>
      <c r="G480" s="36">
        <v>66939632.289999999</v>
      </c>
      <c r="H480" s="36">
        <v>66737257.700000003</v>
      </c>
      <c r="I480" s="36">
        <v>1192203.78</v>
      </c>
      <c r="J480" s="272"/>
    </row>
    <row r="481" spans="1:10" ht="15" customHeight="1">
      <c r="A481" s="34">
        <v>4</v>
      </c>
      <c r="B481" s="35" t="s">
        <v>4231</v>
      </c>
      <c r="C481" s="35" t="s">
        <v>1</v>
      </c>
      <c r="D481" s="35" t="s">
        <v>4232</v>
      </c>
      <c r="E481" s="36">
        <v>1060617.17</v>
      </c>
      <c r="F481" s="272"/>
      <c r="G481" s="36">
        <v>19808980.260000002</v>
      </c>
      <c r="H481" s="36">
        <v>20001310.739999998</v>
      </c>
      <c r="I481" s="36">
        <v>1252947.6499999999</v>
      </c>
      <c r="J481" s="272"/>
    </row>
    <row r="482" spans="1:10" ht="15" customHeight="1">
      <c r="A482" s="34">
        <v>5</v>
      </c>
      <c r="B482" s="35" t="s">
        <v>4233</v>
      </c>
      <c r="C482" s="35" t="s">
        <v>1</v>
      </c>
      <c r="D482" s="35" t="s">
        <v>4234</v>
      </c>
      <c r="E482" s="36">
        <v>857052.4</v>
      </c>
      <c r="F482" s="272"/>
      <c r="G482" s="36">
        <v>11935559.77</v>
      </c>
      <c r="H482" s="36">
        <v>12015190.720000001</v>
      </c>
      <c r="I482" s="36">
        <v>936683.35</v>
      </c>
      <c r="J482" s="272"/>
    </row>
    <row r="483" spans="1:10" ht="15" customHeight="1">
      <c r="A483" s="34">
        <v>6</v>
      </c>
      <c r="B483" s="35" t="s">
        <v>4235</v>
      </c>
      <c r="C483" s="35" t="s">
        <v>4236</v>
      </c>
      <c r="D483" s="35" t="s">
        <v>4230</v>
      </c>
      <c r="E483" s="36">
        <v>195901.49</v>
      </c>
      <c r="F483" s="272"/>
      <c r="G483" s="36">
        <v>8086493.5499999998</v>
      </c>
      <c r="H483" s="36">
        <v>8103294.7000000002</v>
      </c>
      <c r="I483" s="36">
        <v>212702.64</v>
      </c>
      <c r="J483" s="272"/>
    </row>
    <row r="484" spans="1:10" ht="15" customHeight="1">
      <c r="A484" s="34">
        <v>6</v>
      </c>
      <c r="B484" s="35" t="s">
        <v>4237</v>
      </c>
      <c r="C484" s="35" t="s">
        <v>4238</v>
      </c>
      <c r="D484" s="35" t="s">
        <v>4239</v>
      </c>
      <c r="E484" s="36">
        <v>54429.72</v>
      </c>
      <c r="F484" s="272"/>
      <c r="G484" s="36">
        <v>2287255.2200000002</v>
      </c>
      <c r="H484" s="36">
        <v>2308947.19</v>
      </c>
      <c r="I484" s="36">
        <v>76121.69</v>
      </c>
      <c r="J484" s="272"/>
    </row>
    <row r="485" spans="1:10" ht="15" customHeight="1">
      <c r="A485" s="34">
        <v>6</v>
      </c>
      <c r="B485" s="35" t="s">
        <v>4240</v>
      </c>
      <c r="C485" s="35" t="s">
        <v>4241</v>
      </c>
      <c r="D485" s="35" t="s">
        <v>4242</v>
      </c>
      <c r="E485" s="36">
        <v>452292.34</v>
      </c>
      <c r="F485" s="272"/>
      <c r="G485" s="36">
        <v>609390.68999999994</v>
      </c>
      <c r="H485" s="36">
        <v>634611.87</v>
      </c>
      <c r="I485" s="36">
        <v>477513.52</v>
      </c>
      <c r="J485" s="272"/>
    </row>
    <row r="486" spans="1:10" ht="15" customHeight="1">
      <c r="A486" s="34">
        <v>6</v>
      </c>
      <c r="B486" s="35" t="s">
        <v>4243</v>
      </c>
      <c r="C486" s="35" t="s">
        <v>4244</v>
      </c>
      <c r="D486" s="35" t="s">
        <v>4245</v>
      </c>
      <c r="E486" s="36">
        <v>116239.03</v>
      </c>
      <c r="F486" s="272"/>
      <c r="G486" s="36">
        <v>157300.53</v>
      </c>
      <c r="H486" s="36">
        <v>166306.81</v>
      </c>
      <c r="I486" s="36">
        <v>125245.31</v>
      </c>
      <c r="J486" s="272"/>
    </row>
    <row r="487" spans="1:10" ht="15" customHeight="1">
      <c r="A487" s="34">
        <v>6</v>
      </c>
      <c r="B487" s="35" t="s">
        <v>4246</v>
      </c>
      <c r="C487" s="35" t="s">
        <v>4247</v>
      </c>
      <c r="D487" s="35" t="s">
        <v>4248</v>
      </c>
      <c r="E487" s="36">
        <v>36030.26</v>
      </c>
      <c r="F487" s="272"/>
      <c r="G487" s="36">
        <v>48003.24</v>
      </c>
      <c r="H487" s="36">
        <v>50093.32</v>
      </c>
      <c r="I487" s="36">
        <v>38120.339999999997</v>
      </c>
      <c r="J487" s="272"/>
    </row>
    <row r="488" spans="1:10" ht="15" customHeight="1">
      <c r="A488" s="34">
        <v>6</v>
      </c>
      <c r="B488" s="35" t="s">
        <v>4249</v>
      </c>
      <c r="C488" s="35" t="s">
        <v>4250</v>
      </c>
      <c r="D488" s="35" t="s">
        <v>4251</v>
      </c>
      <c r="E488" s="36">
        <v>0</v>
      </c>
      <c r="F488" s="272"/>
      <c r="G488" s="36">
        <v>6041.68</v>
      </c>
      <c r="H488" s="36">
        <v>10816.79</v>
      </c>
      <c r="I488" s="36">
        <v>4775.1099999999997</v>
      </c>
      <c r="J488" s="272"/>
    </row>
    <row r="489" spans="1:10" ht="15" customHeight="1">
      <c r="A489" s="34">
        <v>6</v>
      </c>
      <c r="B489" s="35" t="s">
        <v>4264</v>
      </c>
      <c r="C489" s="35" t="s">
        <v>4265</v>
      </c>
      <c r="D489" s="35" t="s">
        <v>3337</v>
      </c>
      <c r="E489" s="36">
        <v>2159.56</v>
      </c>
      <c r="F489" s="272"/>
      <c r="G489" s="36">
        <v>32712.01</v>
      </c>
      <c r="H489" s="36">
        <v>32757.19</v>
      </c>
      <c r="I489" s="36">
        <v>2204.7399999999998</v>
      </c>
      <c r="J489" s="272"/>
    </row>
    <row r="490" spans="1:10" ht="15" customHeight="1">
      <c r="A490" s="34">
        <v>5</v>
      </c>
      <c r="B490" s="35" t="s">
        <v>4266</v>
      </c>
      <c r="C490" s="35" t="s">
        <v>1</v>
      </c>
      <c r="D490" s="35" t="s">
        <v>4267</v>
      </c>
      <c r="E490" s="36">
        <v>144375.06</v>
      </c>
      <c r="F490" s="272"/>
      <c r="G490" s="36">
        <v>5506922.0599999996</v>
      </c>
      <c r="H490" s="36">
        <v>5606296.29</v>
      </c>
      <c r="I490" s="36">
        <v>243749.29</v>
      </c>
      <c r="J490" s="272"/>
    </row>
    <row r="491" spans="1:10" ht="15" customHeight="1">
      <c r="A491" s="34">
        <v>6</v>
      </c>
      <c r="B491" s="35" t="s">
        <v>4268</v>
      </c>
      <c r="C491" s="35" t="s">
        <v>4269</v>
      </c>
      <c r="D491" s="35" t="s">
        <v>4270</v>
      </c>
      <c r="E491" s="36">
        <v>20685.400000000001</v>
      </c>
      <c r="F491" s="272"/>
      <c r="G491" s="36">
        <v>356726.61</v>
      </c>
      <c r="H491" s="36">
        <v>360271.59</v>
      </c>
      <c r="I491" s="36">
        <v>24230.38</v>
      </c>
      <c r="J491" s="272"/>
    </row>
    <row r="492" spans="1:10" ht="15" customHeight="1">
      <c r="A492" s="34">
        <v>6</v>
      </c>
      <c r="B492" s="35" t="s">
        <v>4271</v>
      </c>
      <c r="C492" s="35" t="s">
        <v>4272</v>
      </c>
      <c r="D492" s="35" t="s">
        <v>4273</v>
      </c>
      <c r="E492" s="36">
        <v>61042.31</v>
      </c>
      <c r="F492" s="272"/>
      <c r="G492" s="36">
        <v>798321.46</v>
      </c>
      <c r="H492" s="36">
        <v>799821.46</v>
      </c>
      <c r="I492" s="36">
        <v>62542.31</v>
      </c>
      <c r="J492" s="272"/>
    </row>
    <row r="493" spans="1:10" ht="15" customHeight="1">
      <c r="A493" s="34">
        <v>6</v>
      </c>
      <c r="B493" s="35" t="s">
        <v>4274</v>
      </c>
      <c r="C493" s="35" t="s">
        <v>4275</v>
      </c>
      <c r="D493" s="35" t="s">
        <v>4276</v>
      </c>
      <c r="E493" s="36">
        <v>14606.65</v>
      </c>
      <c r="F493" s="272"/>
      <c r="G493" s="36">
        <v>61106.59</v>
      </c>
      <c r="H493" s="36">
        <v>63859.97</v>
      </c>
      <c r="I493" s="36">
        <v>17360.03</v>
      </c>
      <c r="J493" s="272"/>
    </row>
    <row r="494" spans="1:10" ht="15" customHeight="1">
      <c r="A494" s="34">
        <v>6</v>
      </c>
      <c r="B494" s="35" t="s">
        <v>4277</v>
      </c>
      <c r="C494" s="35" t="s">
        <v>4278</v>
      </c>
      <c r="D494" s="35" t="s">
        <v>4279</v>
      </c>
      <c r="E494" s="36">
        <v>11978.16</v>
      </c>
      <c r="F494" s="272"/>
      <c r="G494" s="36">
        <v>175125.98</v>
      </c>
      <c r="H494" s="36">
        <v>174192.19</v>
      </c>
      <c r="I494" s="36">
        <v>11044.37</v>
      </c>
      <c r="J494" s="272"/>
    </row>
    <row r="495" spans="1:10" ht="15" customHeight="1">
      <c r="A495" s="34">
        <v>6</v>
      </c>
      <c r="B495" s="35" t="s">
        <v>4280</v>
      </c>
      <c r="C495" s="35" t="s">
        <v>4281</v>
      </c>
      <c r="D495" s="35" t="s">
        <v>4282</v>
      </c>
      <c r="E495" s="36">
        <v>0</v>
      </c>
      <c r="F495" s="272"/>
      <c r="G495" s="36">
        <v>131079.15</v>
      </c>
      <c r="H495" s="36">
        <v>163147.35</v>
      </c>
      <c r="I495" s="36">
        <v>32068.2</v>
      </c>
      <c r="J495" s="272"/>
    </row>
    <row r="496" spans="1:10" ht="15" customHeight="1">
      <c r="A496" s="34">
        <v>6</v>
      </c>
      <c r="B496" s="35" t="s">
        <v>4286</v>
      </c>
      <c r="C496" s="35" t="s">
        <v>4287</v>
      </c>
      <c r="D496" s="35" t="s">
        <v>4288</v>
      </c>
      <c r="E496" s="36">
        <v>0</v>
      </c>
      <c r="F496" s="272"/>
      <c r="G496" s="36">
        <v>7994.94</v>
      </c>
      <c r="H496" s="36">
        <v>8710.44</v>
      </c>
      <c r="I496" s="36">
        <v>715.5</v>
      </c>
      <c r="J496" s="272"/>
    </row>
    <row r="497" spans="1:10" ht="15" customHeight="1">
      <c r="A497" s="34">
        <v>6</v>
      </c>
      <c r="B497" s="35" t="s">
        <v>4289</v>
      </c>
      <c r="C497" s="35" t="s">
        <v>4290</v>
      </c>
      <c r="D497" s="35" t="s">
        <v>4291</v>
      </c>
      <c r="E497" s="36">
        <v>33153.81</v>
      </c>
      <c r="F497" s="272"/>
      <c r="G497" s="36">
        <v>313918.95</v>
      </c>
      <c r="H497" s="36">
        <v>320523.14</v>
      </c>
      <c r="I497" s="36">
        <v>39758</v>
      </c>
      <c r="J497" s="272"/>
    </row>
    <row r="498" spans="1:10" ht="15" customHeight="1">
      <c r="A498" s="34">
        <v>6</v>
      </c>
      <c r="B498" s="35" t="s">
        <v>4292</v>
      </c>
      <c r="C498" s="35" t="s">
        <v>4293</v>
      </c>
      <c r="D498" s="35" t="s">
        <v>4294</v>
      </c>
      <c r="E498" s="36">
        <v>2908.73</v>
      </c>
      <c r="F498" s="272"/>
      <c r="G498" s="36">
        <v>211376.46</v>
      </c>
      <c r="H498" s="36">
        <v>264498.23</v>
      </c>
      <c r="I498" s="36">
        <v>56030.5</v>
      </c>
      <c r="J498" s="272"/>
    </row>
    <row r="499" spans="1:10" ht="15" customHeight="1">
      <c r="A499" s="34">
        <v>5</v>
      </c>
      <c r="B499" s="35" t="s">
        <v>4295</v>
      </c>
      <c r="C499" s="35" t="s">
        <v>1</v>
      </c>
      <c r="D499" s="35" t="s">
        <v>4296</v>
      </c>
      <c r="E499" s="36">
        <v>59189.71</v>
      </c>
      <c r="F499" s="272"/>
      <c r="G499" s="36">
        <v>2366498.4300000002</v>
      </c>
      <c r="H499" s="36">
        <v>2379823.73</v>
      </c>
      <c r="I499" s="36">
        <v>72515.009999999995</v>
      </c>
      <c r="J499" s="272"/>
    </row>
    <row r="500" spans="1:10" ht="15" customHeight="1">
      <c r="A500" s="34">
        <v>6</v>
      </c>
      <c r="B500" s="35" t="s">
        <v>4300</v>
      </c>
      <c r="C500" s="35" t="s">
        <v>4301</v>
      </c>
      <c r="D500" s="35" t="s">
        <v>4302</v>
      </c>
      <c r="E500" s="36">
        <v>59189.71</v>
      </c>
      <c r="F500" s="272"/>
      <c r="G500" s="36">
        <v>2366498.4300000002</v>
      </c>
      <c r="H500" s="36">
        <v>2379823.73</v>
      </c>
      <c r="I500" s="36">
        <v>72515.009999999995</v>
      </c>
      <c r="J500" s="272"/>
    </row>
    <row r="501" spans="1:10" ht="15" customHeight="1">
      <c r="A501" s="34">
        <v>4</v>
      </c>
      <c r="B501" s="35" t="s">
        <v>4303</v>
      </c>
      <c r="C501" s="35" t="s">
        <v>1</v>
      </c>
      <c r="D501" s="35" t="s">
        <v>4304</v>
      </c>
      <c r="E501" s="36">
        <v>2278773.38</v>
      </c>
      <c r="F501" s="272"/>
      <c r="G501" s="36">
        <v>110036.96</v>
      </c>
      <c r="H501" s="36">
        <v>195655.82</v>
      </c>
      <c r="I501" s="36">
        <v>2364392.2400000002</v>
      </c>
      <c r="J501" s="272"/>
    </row>
    <row r="502" spans="1:10" ht="15" customHeight="1">
      <c r="A502" s="34">
        <v>5</v>
      </c>
      <c r="B502" s="35" t="s">
        <v>4305</v>
      </c>
      <c r="C502" s="35" t="s">
        <v>1</v>
      </c>
      <c r="D502" s="35" t="s">
        <v>4306</v>
      </c>
      <c r="E502" s="36">
        <v>70000</v>
      </c>
      <c r="F502" s="272"/>
      <c r="G502" s="36">
        <v>70100</v>
      </c>
      <c r="H502" s="36">
        <v>12648.45</v>
      </c>
      <c r="I502" s="36">
        <v>12548.45</v>
      </c>
      <c r="J502" s="272"/>
    </row>
    <row r="503" spans="1:10" ht="15" customHeight="1">
      <c r="A503" s="34">
        <v>6</v>
      </c>
      <c r="B503" s="35" t="s">
        <v>4307</v>
      </c>
      <c r="C503" s="35" t="s">
        <v>4308</v>
      </c>
      <c r="D503" s="35" t="s">
        <v>4309</v>
      </c>
      <c r="E503" s="36">
        <v>70000</v>
      </c>
      <c r="F503" s="272"/>
      <c r="G503" s="36">
        <v>70100</v>
      </c>
      <c r="H503" s="36">
        <v>12648.45</v>
      </c>
      <c r="I503" s="36">
        <v>12548.45</v>
      </c>
      <c r="J503" s="272"/>
    </row>
    <row r="504" spans="1:10" ht="15" customHeight="1">
      <c r="A504" s="34">
        <v>5</v>
      </c>
      <c r="B504" s="35" t="s">
        <v>4310</v>
      </c>
      <c r="C504" s="35" t="s">
        <v>1</v>
      </c>
      <c r="D504" s="35" t="s">
        <v>5915</v>
      </c>
      <c r="E504" s="36">
        <v>2177000.77</v>
      </c>
      <c r="F504" s="272"/>
      <c r="G504" s="36">
        <v>35029.21</v>
      </c>
      <c r="H504" s="36">
        <v>105877.01</v>
      </c>
      <c r="I504" s="36">
        <v>2247848.5699999998</v>
      </c>
      <c r="J504" s="272"/>
    </row>
    <row r="505" spans="1:10" ht="15" customHeight="1">
      <c r="A505" s="34">
        <v>6</v>
      </c>
      <c r="B505" s="35" t="s">
        <v>4312</v>
      </c>
      <c r="C505" s="35" t="s">
        <v>4313</v>
      </c>
      <c r="D505" s="35" t="s">
        <v>4314</v>
      </c>
      <c r="E505" s="36">
        <v>648148.01</v>
      </c>
      <c r="F505" s="272"/>
      <c r="G505" s="36">
        <v>35029.21</v>
      </c>
      <c r="H505" s="36">
        <v>68717.39</v>
      </c>
      <c r="I505" s="36">
        <v>681836.19</v>
      </c>
      <c r="J505" s="272"/>
    </row>
    <row r="506" spans="1:10" ht="15" customHeight="1">
      <c r="A506" s="34">
        <v>6</v>
      </c>
      <c r="B506" s="35" t="s">
        <v>4315</v>
      </c>
      <c r="C506" s="35" t="s">
        <v>4316</v>
      </c>
      <c r="D506" s="35" t="s">
        <v>4317</v>
      </c>
      <c r="E506" s="36">
        <v>1528852.76</v>
      </c>
      <c r="F506" s="272"/>
      <c r="G506" s="36">
        <v>0</v>
      </c>
      <c r="H506" s="36">
        <v>37159.620000000003</v>
      </c>
      <c r="I506" s="36">
        <v>1566012.38</v>
      </c>
      <c r="J506" s="272"/>
    </row>
    <row r="507" spans="1:10" ht="15" customHeight="1">
      <c r="A507" s="34">
        <v>5</v>
      </c>
      <c r="B507" s="35" t="s">
        <v>4318</v>
      </c>
      <c r="C507" s="35" t="s">
        <v>1</v>
      </c>
      <c r="D507" s="35" t="s">
        <v>4319</v>
      </c>
      <c r="E507" s="36">
        <v>31772.61</v>
      </c>
      <c r="F507" s="272"/>
      <c r="G507" s="36">
        <v>4907.75</v>
      </c>
      <c r="H507" s="36">
        <v>77130.36</v>
      </c>
      <c r="I507" s="36">
        <v>103995.22</v>
      </c>
      <c r="J507" s="272"/>
    </row>
    <row r="508" spans="1:10" ht="15" customHeight="1">
      <c r="A508" s="34">
        <v>6</v>
      </c>
      <c r="B508" s="35" t="s">
        <v>4320</v>
      </c>
      <c r="C508" s="35" t="s">
        <v>4321</v>
      </c>
      <c r="D508" s="35" t="s">
        <v>4322</v>
      </c>
      <c r="E508" s="36">
        <v>31772.61</v>
      </c>
      <c r="F508" s="272"/>
      <c r="G508" s="36">
        <v>4907.75</v>
      </c>
      <c r="H508" s="36">
        <v>77130.36</v>
      </c>
      <c r="I508" s="36">
        <v>103995.22</v>
      </c>
      <c r="J508" s="272"/>
    </row>
    <row r="509" spans="1:10" ht="15" customHeight="1">
      <c r="A509" s="34">
        <v>4</v>
      </c>
      <c r="B509" s="35" t="s">
        <v>4323</v>
      </c>
      <c r="C509" s="35" t="s">
        <v>1</v>
      </c>
      <c r="D509" s="35" t="s">
        <v>4324</v>
      </c>
      <c r="E509" s="36">
        <v>99094.11</v>
      </c>
      <c r="F509" s="272"/>
      <c r="G509" s="36">
        <v>835824.64000000001</v>
      </c>
      <c r="H509" s="36">
        <v>855137.61</v>
      </c>
      <c r="I509" s="36">
        <v>118407.08</v>
      </c>
      <c r="J509" s="272"/>
    </row>
    <row r="510" spans="1:10" ht="15" customHeight="1">
      <c r="A510" s="34">
        <v>5</v>
      </c>
      <c r="B510" s="35" t="s">
        <v>4325</v>
      </c>
      <c r="C510" s="35" t="s">
        <v>1</v>
      </c>
      <c r="D510" s="35" t="s">
        <v>4326</v>
      </c>
      <c r="E510" s="36">
        <v>99094.11</v>
      </c>
      <c r="F510" s="272"/>
      <c r="G510" s="36">
        <v>835824.64000000001</v>
      </c>
      <c r="H510" s="36">
        <v>855137.61</v>
      </c>
      <c r="I510" s="36">
        <v>118407.08</v>
      </c>
      <c r="J510" s="272"/>
    </row>
    <row r="511" spans="1:10" ht="15" customHeight="1">
      <c r="A511" s="34">
        <v>6</v>
      </c>
      <c r="B511" s="35" t="s">
        <v>4327</v>
      </c>
      <c r="C511" s="35" t="s">
        <v>4328</v>
      </c>
      <c r="D511" s="35" t="s">
        <v>4329</v>
      </c>
      <c r="E511" s="36">
        <v>99094.11</v>
      </c>
      <c r="F511" s="272"/>
      <c r="G511" s="36">
        <v>835824.64000000001</v>
      </c>
      <c r="H511" s="36">
        <v>855137.61</v>
      </c>
      <c r="I511" s="36">
        <v>118407.08</v>
      </c>
      <c r="J511" s="272"/>
    </row>
    <row r="512" spans="1:10" ht="15" customHeight="1">
      <c r="A512" s="34">
        <v>4</v>
      </c>
      <c r="B512" s="35" t="s">
        <v>4330</v>
      </c>
      <c r="C512" s="35" t="s">
        <v>1</v>
      </c>
      <c r="D512" s="35" t="s">
        <v>4331</v>
      </c>
      <c r="E512" s="36">
        <v>119752.75</v>
      </c>
      <c r="F512" s="272"/>
      <c r="G512" s="36">
        <v>368365775.98000002</v>
      </c>
      <c r="H512" s="36">
        <v>369044110.44</v>
      </c>
      <c r="I512" s="36">
        <v>798087.21</v>
      </c>
      <c r="J512" s="272"/>
    </row>
    <row r="513" spans="1:10" ht="15" customHeight="1">
      <c r="A513" s="34">
        <v>6</v>
      </c>
      <c r="B513" s="35" t="s">
        <v>4332</v>
      </c>
      <c r="C513" s="35" t="s">
        <v>4333</v>
      </c>
      <c r="D513" s="35" t="s">
        <v>3285</v>
      </c>
      <c r="E513" s="36">
        <v>4595.75</v>
      </c>
      <c r="F513" s="272"/>
      <c r="G513" s="36">
        <v>629530.17000000004</v>
      </c>
      <c r="H513" s="36">
        <v>633236.4</v>
      </c>
      <c r="I513" s="36">
        <v>8301.98</v>
      </c>
      <c r="J513" s="272"/>
    </row>
    <row r="514" spans="1:10" ht="15" customHeight="1">
      <c r="A514" s="34">
        <v>6</v>
      </c>
      <c r="B514" s="35" t="s">
        <v>4334</v>
      </c>
      <c r="C514" s="35" t="s">
        <v>4335</v>
      </c>
      <c r="D514" s="35" t="s">
        <v>3282</v>
      </c>
      <c r="E514" s="36">
        <v>0</v>
      </c>
      <c r="F514" s="272"/>
      <c r="G514" s="36">
        <v>71545.72</v>
      </c>
      <c r="H514" s="36">
        <v>72545.72</v>
      </c>
      <c r="I514" s="36">
        <v>1000</v>
      </c>
      <c r="J514" s="272"/>
    </row>
    <row r="515" spans="1:10" ht="15" customHeight="1">
      <c r="A515" s="34">
        <v>6</v>
      </c>
      <c r="B515" s="35" t="s">
        <v>4336</v>
      </c>
      <c r="C515" s="35" t="s">
        <v>4337</v>
      </c>
      <c r="D515" s="35" t="s">
        <v>4338</v>
      </c>
      <c r="E515" s="36">
        <v>1712.65</v>
      </c>
      <c r="F515" s="272"/>
      <c r="G515" s="36">
        <v>25481331.23</v>
      </c>
      <c r="H515" s="36">
        <v>26175772.789999999</v>
      </c>
      <c r="I515" s="36">
        <v>696154.21</v>
      </c>
      <c r="J515" s="272"/>
    </row>
    <row r="516" spans="1:10" ht="15" customHeight="1">
      <c r="A516" s="34">
        <v>6</v>
      </c>
      <c r="B516" s="35" t="s">
        <v>4339</v>
      </c>
      <c r="C516" s="35" t="s">
        <v>4340</v>
      </c>
      <c r="D516" s="35" t="s">
        <v>4341</v>
      </c>
      <c r="E516" s="36">
        <v>9048.6</v>
      </c>
      <c r="F516" s="272"/>
      <c r="G516" s="36">
        <v>1756199.21</v>
      </c>
      <c r="H516" s="36">
        <v>1753795.01</v>
      </c>
      <c r="I516" s="36">
        <v>6644.4</v>
      </c>
      <c r="J516" s="272"/>
    </row>
    <row r="517" spans="1:10" ht="15" customHeight="1">
      <c r="A517" s="34">
        <v>6</v>
      </c>
      <c r="B517" s="35" t="s">
        <v>4342</v>
      </c>
      <c r="C517" s="35" t="s">
        <v>4343</v>
      </c>
      <c r="D517" s="35" t="s">
        <v>4344</v>
      </c>
      <c r="E517" s="36">
        <v>51127.43</v>
      </c>
      <c r="F517" s="272"/>
      <c r="G517" s="36">
        <v>8564.65</v>
      </c>
      <c r="H517" s="36">
        <v>2788.26</v>
      </c>
      <c r="I517" s="36">
        <v>45351.040000000001</v>
      </c>
      <c r="J517" s="272"/>
    </row>
    <row r="518" spans="1:10" ht="15" customHeight="1">
      <c r="A518" s="34">
        <v>6</v>
      </c>
      <c r="B518" s="35" t="s">
        <v>4345</v>
      </c>
      <c r="C518" s="35" t="s">
        <v>4346</v>
      </c>
      <c r="D518" s="35" t="s">
        <v>4347</v>
      </c>
      <c r="E518" s="36">
        <v>53268.32</v>
      </c>
      <c r="F518" s="272"/>
      <c r="G518" s="36">
        <v>25255880.550000001</v>
      </c>
      <c r="H518" s="36">
        <v>25243247.809999999</v>
      </c>
      <c r="I518" s="36">
        <v>40635.58</v>
      </c>
      <c r="J518" s="272"/>
    </row>
    <row r="519" spans="1:10" ht="15" customHeight="1">
      <c r="A519" s="34">
        <v>1</v>
      </c>
      <c r="B519" s="35" t="s">
        <v>4351</v>
      </c>
      <c r="C519" s="35" t="s">
        <v>1</v>
      </c>
      <c r="D519" s="35" t="s">
        <v>4352</v>
      </c>
      <c r="E519" s="36">
        <v>31311690.050000001</v>
      </c>
      <c r="F519" s="272"/>
      <c r="G519" s="36">
        <v>2190367.2799999998</v>
      </c>
      <c r="H519" s="36">
        <v>2555164.86</v>
      </c>
      <c r="I519" s="36">
        <v>31676487.629999999</v>
      </c>
      <c r="J519" s="272"/>
    </row>
    <row r="520" spans="1:10" ht="15" customHeight="1">
      <c r="A520" s="34">
        <v>2</v>
      </c>
      <c r="B520" s="35" t="s">
        <v>4353</v>
      </c>
      <c r="C520" s="35" t="s">
        <v>1</v>
      </c>
      <c r="D520" s="35" t="s">
        <v>4354</v>
      </c>
      <c r="E520" s="36">
        <v>31311690.050000001</v>
      </c>
      <c r="F520" s="272"/>
      <c r="G520" s="36">
        <v>2190367.2799999998</v>
      </c>
      <c r="H520" s="36">
        <v>2555164.86</v>
      </c>
      <c r="I520" s="36">
        <v>31676487.629999999</v>
      </c>
      <c r="J520" s="272"/>
    </row>
    <row r="521" spans="1:10" ht="15" customHeight="1">
      <c r="A521" s="34">
        <v>3</v>
      </c>
      <c r="B521" s="35" t="s">
        <v>4355</v>
      </c>
      <c r="C521" s="35" t="s">
        <v>1</v>
      </c>
      <c r="D521" s="35" t="s">
        <v>4356</v>
      </c>
      <c r="E521" s="36">
        <v>21691060.23</v>
      </c>
      <c r="F521" s="272"/>
      <c r="G521" s="36">
        <v>2190367.2799999998</v>
      </c>
      <c r="H521" s="36">
        <v>2555164.86</v>
      </c>
      <c r="I521" s="36">
        <v>22055857.809999999</v>
      </c>
      <c r="J521" s="272"/>
    </row>
    <row r="522" spans="1:10" ht="15" customHeight="1">
      <c r="A522" s="34">
        <v>4</v>
      </c>
      <c r="B522" s="35" t="s">
        <v>4357</v>
      </c>
      <c r="C522" s="35" t="s">
        <v>1</v>
      </c>
      <c r="D522" s="35" t="s">
        <v>4358</v>
      </c>
      <c r="E522" s="36">
        <v>21781925.890000001</v>
      </c>
      <c r="F522" s="272"/>
      <c r="G522" s="36">
        <v>927982.76</v>
      </c>
      <c r="H522" s="36">
        <v>1262384.52</v>
      </c>
      <c r="I522" s="36">
        <v>22116327.649999999</v>
      </c>
      <c r="J522" s="272"/>
    </row>
    <row r="523" spans="1:10" ht="15" customHeight="1">
      <c r="A523" s="34">
        <v>5</v>
      </c>
      <c r="B523" s="35" t="s">
        <v>4359</v>
      </c>
      <c r="C523" s="35" t="s">
        <v>1</v>
      </c>
      <c r="D523" s="35" t="s">
        <v>4360</v>
      </c>
      <c r="E523" s="36">
        <v>21781925.890000001</v>
      </c>
      <c r="F523" s="272"/>
      <c r="G523" s="36">
        <v>927982.76</v>
      </c>
      <c r="H523" s="36">
        <v>1262384.52</v>
      </c>
      <c r="I523" s="36">
        <v>22116327.649999999</v>
      </c>
      <c r="J523" s="272"/>
    </row>
    <row r="524" spans="1:10" ht="15" customHeight="1">
      <c r="A524" s="34">
        <v>6</v>
      </c>
      <c r="B524" s="35" t="s">
        <v>4361</v>
      </c>
      <c r="C524" s="35" t="s">
        <v>4362</v>
      </c>
      <c r="D524" s="35" t="s">
        <v>4363</v>
      </c>
      <c r="E524" s="36">
        <v>21781925.890000001</v>
      </c>
      <c r="F524" s="272"/>
      <c r="G524" s="36">
        <v>927982.76</v>
      </c>
      <c r="H524" s="36">
        <v>1262384.52</v>
      </c>
      <c r="I524" s="36">
        <v>22116327.649999999</v>
      </c>
      <c r="J524" s="272"/>
    </row>
    <row r="525" spans="1:10" ht="15" customHeight="1">
      <c r="A525" s="34">
        <v>4</v>
      </c>
      <c r="B525" s="35" t="s">
        <v>4364</v>
      </c>
      <c r="C525" s="35" t="s">
        <v>1</v>
      </c>
      <c r="D525" s="35" t="s">
        <v>4365</v>
      </c>
      <c r="E525" s="36">
        <v>-90865.66</v>
      </c>
      <c r="F525" s="272"/>
      <c r="G525" s="36">
        <v>1262384.52</v>
      </c>
      <c r="H525" s="36">
        <v>1292780.3400000001</v>
      </c>
      <c r="I525" s="36">
        <v>-60469.84</v>
      </c>
      <c r="J525" s="272"/>
    </row>
    <row r="526" spans="1:10" ht="15" customHeight="1">
      <c r="A526" s="34">
        <v>6</v>
      </c>
      <c r="B526" s="35" t="s">
        <v>4366</v>
      </c>
      <c r="C526" s="35" t="s">
        <v>4367</v>
      </c>
      <c r="D526" s="35" t="s">
        <v>4368</v>
      </c>
      <c r="E526" s="36">
        <v>-90865.66</v>
      </c>
      <c r="F526" s="272"/>
      <c r="G526" s="36">
        <v>1262384.52</v>
      </c>
      <c r="H526" s="36">
        <v>1292780.3400000001</v>
      </c>
      <c r="I526" s="36">
        <v>-60469.84</v>
      </c>
      <c r="J526" s="272"/>
    </row>
    <row r="527" spans="1:10" ht="15" customHeight="1">
      <c r="A527" s="34">
        <v>3</v>
      </c>
      <c r="B527" s="35" t="s">
        <v>4369</v>
      </c>
      <c r="C527" s="35" t="s">
        <v>1</v>
      </c>
      <c r="D527" s="35" t="s">
        <v>4370</v>
      </c>
      <c r="E527" s="36">
        <v>9620629.8200000003</v>
      </c>
      <c r="F527" s="272"/>
      <c r="G527" s="36">
        <v>0</v>
      </c>
      <c r="H527" s="36">
        <v>0</v>
      </c>
      <c r="I527" s="36">
        <v>9620629.8200000003</v>
      </c>
      <c r="J527" s="272"/>
    </row>
    <row r="528" spans="1:10" ht="15" customHeight="1">
      <c r="A528" s="34">
        <v>4</v>
      </c>
      <c r="B528" s="35" t="s">
        <v>4371</v>
      </c>
      <c r="C528" s="35" t="s">
        <v>1</v>
      </c>
      <c r="D528" s="35" t="s">
        <v>4372</v>
      </c>
      <c r="E528" s="36">
        <v>9620629.8200000003</v>
      </c>
      <c r="F528" s="272"/>
      <c r="G528" s="36">
        <v>0</v>
      </c>
      <c r="H528" s="36">
        <v>0</v>
      </c>
      <c r="I528" s="36">
        <v>9620629.8200000003</v>
      </c>
      <c r="J528" s="272"/>
    </row>
    <row r="529" spans="1:10" ht="15" customHeight="1">
      <c r="A529" s="34">
        <v>6</v>
      </c>
      <c r="B529" s="35" t="s">
        <v>4373</v>
      </c>
      <c r="C529" s="35" t="s">
        <v>4374</v>
      </c>
      <c r="D529" s="35" t="s">
        <v>4375</v>
      </c>
      <c r="E529" s="36">
        <v>9620629.8200000003</v>
      </c>
      <c r="F529" s="272"/>
      <c r="G529" s="36">
        <v>0</v>
      </c>
      <c r="H529" s="36">
        <v>0</v>
      </c>
      <c r="I529" s="36">
        <v>9620629.8200000003</v>
      </c>
      <c r="J529" s="272"/>
    </row>
    <row r="530" spans="1:10" ht="15" customHeight="1">
      <c r="A530" s="34">
        <v>1</v>
      </c>
      <c r="B530" s="35" t="s">
        <v>4376</v>
      </c>
      <c r="C530" s="35" t="s">
        <v>1</v>
      </c>
      <c r="D530" s="35" t="s">
        <v>4377</v>
      </c>
      <c r="E530" s="36">
        <v>0</v>
      </c>
      <c r="F530" s="272"/>
      <c r="G530" s="36">
        <v>479554.84</v>
      </c>
      <c r="H530" s="36">
        <v>46928189.560000002</v>
      </c>
      <c r="I530" s="36">
        <v>46448634.719999999</v>
      </c>
      <c r="J530" s="272"/>
    </row>
    <row r="531" spans="1:10" ht="15" customHeight="1">
      <c r="A531" s="34">
        <v>2</v>
      </c>
      <c r="B531" s="35" t="s">
        <v>4378</v>
      </c>
      <c r="C531" s="35" t="s">
        <v>1</v>
      </c>
      <c r="D531" s="35" t="s">
        <v>4379</v>
      </c>
      <c r="E531" s="36">
        <v>0</v>
      </c>
      <c r="F531" s="272"/>
      <c r="G531" s="36">
        <v>479554.84</v>
      </c>
      <c r="H531" s="36">
        <v>46862173.75</v>
      </c>
      <c r="I531" s="36">
        <v>46382618.909999996</v>
      </c>
      <c r="J531" s="272"/>
    </row>
    <row r="532" spans="1:10" ht="15" customHeight="1">
      <c r="A532" s="34">
        <v>3</v>
      </c>
      <c r="B532" s="35" t="s">
        <v>4380</v>
      </c>
      <c r="C532" s="35" t="s">
        <v>1</v>
      </c>
      <c r="D532" s="35" t="s">
        <v>4381</v>
      </c>
      <c r="E532" s="36">
        <v>0</v>
      </c>
      <c r="F532" s="272"/>
      <c r="G532" s="36">
        <v>418508.17</v>
      </c>
      <c r="H532" s="36">
        <v>20992515.949999999</v>
      </c>
      <c r="I532" s="36">
        <v>20574007.780000001</v>
      </c>
      <c r="J532" s="272"/>
    </row>
    <row r="533" spans="1:10" ht="15" customHeight="1">
      <c r="A533" s="34">
        <v>4</v>
      </c>
      <c r="B533" s="35" t="s">
        <v>4382</v>
      </c>
      <c r="C533" s="35" t="s">
        <v>1</v>
      </c>
      <c r="D533" s="35" t="s">
        <v>4383</v>
      </c>
      <c r="E533" s="36">
        <v>0</v>
      </c>
      <c r="F533" s="272"/>
      <c r="G533" s="36">
        <v>13460.32</v>
      </c>
      <c r="H533" s="36">
        <v>661251.01</v>
      </c>
      <c r="I533" s="36">
        <v>647790.68999999994</v>
      </c>
      <c r="J533" s="272"/>
    </row>
    <row r="534" spans="1:10" ht="15" customHeight="1">
      <c r="A534" s="34">
        <v>6</v>
      </c>
      <c r="B534" s="35" t="s">
        <v>4384</v>
      </c>
      <c r="C534" s="35" t="s">
        <v>4385</v>
      </c>
      <c r="D534" s="35" t="s">
        <v>4386</v>
      </c>
      <c r="E534" s="36">
        <v>0</v>
      </c>
      <c r="F534" s="272"/>
      <c r="G534" s="36">
        <v>13460.32</v>
      </c>
      <c r="H534" s="36">
        <v>661251.01</v>
      </c>
      <c r="I534" s="36">
        <v>647790.68999999994</v>
      </c>
      <c r="J534" s="272"/>
    </row>
    <row r="535" spans="1:10" ht="15" customHeight="1">
      <c r="A535" s="34">
        <v>4</v>
      </c>
      <c r="B535" s="35" t="s">
        <v>4387</v>
      </c>
      <c r="C535" s="35" t="s">
        <v>1</v>
      </c>
      <c r="D535" s="35" t="s">
        <v>4388</v>
      </c>
      <c r="E535" s="36">
        <v>0</v>
      </c>
      <c r="F535" s="272"/>
      <c r="G535" s="36">
        <v>385236.11</v>
      </c>
      <c r="H535" s="36">
        <v>16568666.779999999</v>
      </c>
      <c r="I535" s="36">
        <v>16183430.67</v>
      </c>
      <c r="J535" s="272"/>
    </row>
    <row r="536" spans="1:10" ht="15" customHeight="1">
      <c r="A536" s="34">
        <v>6</v>
      </c>
      <c r="B536" s="35" t="s">
        <v>4389</v>
      </c>
      <c r="C536" s="35" t="s">
        <v>4390</v>
      </c>
      <c r="D536" s="35" t="s">
        <v>4391</v>
      </c>
      <c r="E536" s="36">
        <v>0</v>
      </c>
      <c r="F536" s="272"/>
      <c r="G536" s="36">
        <v>200906.98</v>
      </c>
      <c r="H536" s="36">
        <v>10424576.5</v>
      </c>
      <c r="I536" s="36">
        <v>10223669.52</v>
      </c>
      <c r="J536" s="272"/>
    </row>
    <row r="537" spans="1:10" ht="15" customHeight="1">
      <c r="A537" s="34">
        <v>6</v>
      </c>
      <c r="B537" s="35" t="s">
        <v>4392</v>
      </c>
      <c r="C537" s="35" t="s">
        <v>4393</v>
      </c>
      <c r="D537" s="35" t="s">
        <v>3015</v>
      </c>
      <c r="E537" s="36">
        <v>0</v>
      </c>
      <c r="F537" s="272"/>
      <c r="G537" s="36">
        <v>4665.12</v>
      </c>
      <c r="H537" s="36">
        <v>1051261.78</v>
      </c>
      <c r="I537" s="36">
        <v>1046596.66</v>
      </c>
      <c r="J537" s="272"/>
    </row>
    <row r="538" spans="1:10" ht="15" customHeight="1">
      <c r="A538" s="34">
        <v>6</v>
      </c>
      <c r="B538" s="35" t="s">
        <v>4394</v>
      </c>
      <c r="C538" s="35" t="s">
        <v>4395</v>
      </c>
      <c r="D538" s="35" t="s">
        <v>3036</v>
      </c>
      <c r="E538" s="36">
        <v>0</v>
      </c>
      <c r="F538" s="272"/>
      <c r="G538" s="36">
        <v>9268.2099999999991</v>
      </c>
      <c r="H538" s="36">
        <v>2264510.06</v>
      </c>
      <c r="I538" s="36">
        <v>2255241.85</v>
      </c>
      <c r="J538" s="272"/>
    </row>
    <row r="539" spans="1:10" ht="15" customHeight="1">
      <c r="A539" s="34">
        <v>6</v>
      </c>
      <c r="B539" s="35" t="s">
        <v>5801</v>
      </c>
      <c r="C539" s="35" t="s">
        <v>5802</v>
      </c>
      <c r="D539" s="35" t="s">
        <v>5803</v>
      </c>
      <c r="E539" s="36">
        <v>0</v>
      </c>
      <c r="F539" s="272"/>
      <c r="G539" s="36">
        <v>0</v>
      </c>
      <c r="H539" s="36">
        <v>1421021.01</v>
      </c>
      <c r="I539" s="36">
        <v>1421021.01</v>
      </c>
      <c r="J539" s="272"/>
    </row>
    <row r="540" spans="1:10" ht="15" customHeight="1">
      <c r="A540" s="34">
        <v>6</v>
      </c>
      <c r="B540" s="35" t="s">
        <v>4396</v>
      </c>
      <c r="C540" s="35" t="s">
        <v>4397</v>
      </c>
      <c r="D540" s="35" t="s">
        <v>4398</v>
      </c>
      <c r="E540" s="36">
        <v>0</v>
      </c>
      <c r="F540" s="272"/>
      <c r="G540" s="36">
        <v>169517.16</v>
      </c>
      <c r="H540" s="36">
        <v>582418.42000000004</v>
      </c>
      <c r="I540" s="36">
        <v>412901.26</v>
      </c>
      <c r="J540" s="272"/>
    </row>
    <row r="541" spans="1:10" ht="15" customHeight="1">
      <c r="A541" s="34">
        <v>6</v>
      </c>
      <c r="B541" s="35" t="s">
        <v>5863</v>
      </c>
      <c r="C541" s="35" t="s">
        <v>5864</v>
      </c>
      <c r="D541" s="35" t="s">
        <v>3000</v>
      </c>
      <c r="E541" s="36">
        <v>0</v>
      </c>
      <c r="F541" s="272"/>
      <c r="G541" s="36">
        <v>0</v>
      </c>
      <c r="H541" s="36">
        <v>37373.480000000003</v>
      </c>
      <c r="I541" s="36">
        <v>37373.480000000003</v>
      </c>
      <c r="J541" s="272"/>
    </row>
    <row r="542" spans="1:10" ht="15" customHeight="1">
      <c r="A542" s="34">
        <v>6</v>
      </c>
      <c r="B542" s="35" t="s">
        <v>4399</v>
      </c>
      <c r="C542" s="35" t="s">
        <v>4400</v>
      </c>
      <c r="D542" s="35" t="s">
        <v>4401</v>
      </c>
      <c r="E542" s="36">
        <v>0</v>
      </c>
      <c r="F542" s="272"/>
      <c r="G542" s="36">
        <v>878.64</v>
      </c>
      <c r="H542" s="36">
        <v>787505.53</v>
      </c>
      <c r="I542" s="36">
        <v>786626.89</v>
      </c>
      <c r="J542" s="272"/>
    </row>
    <row r="543" spans="1:10" ht="15" customHeight="1">
      <c r="A543" s="34">
        <v>4</v>
      </c>
      <c r="B543" s="35" t="s">
        <v>4408</v>
      </c>
      <c r="C543" s="35" t="s">
        <v>1</v>
      </c>
      <c r="D543" s="35" t="s">
        <v>4409</v>
      </c>
      <c r="E543" s="36">
        <v>0</v>
      </c>
      <c r="F543" s="272"/>
      <c r="G543" s="36">
        <v>13308.51</v>
      </c>
      <c r="H543" s="36">
        <v>1566133.76</v>
      </c>
      <c r="I543" s="36">
        <v>1552825.25</v>
      </c>
      <c r="J543" s="272"/>
    </row>
    <row r="544" spans="1:10" ht="15" customHeight="1">
      <c r="A544" s="34">
        <v>6</v>
      </c>
      <c r="B544" s="35" t="s">
        <v>4410</v>
      </c>
      <c r="C544" s="35" t="s">
        <v>4411</v>
      </c>
      <c r="D544" s="35" t="s">
        <v>4412</v>
      </c>
      <c r="E544" s="36">
        <v>0</v>
      </c>
      <c r="F544" s="272"/>
      <c r="G544" s="36">
        <v>0</v>
      </c>
      <c r="H544" s="36">
        <v>246250.27</v>
      </c>
      <c r="I544" s="36">
        <v>246250.27</v>
      </c>
      <c r="J544" s="272"/>
    </row>
    <row r="545" spans="1:10" ht="15" customHeight="1">
      <c r="A545" s="34">
        <v>6</v>
      </c>
      <c r="B545" s="35" t="s">
        <v>4413</v>
      </c>
      <c r="C545" s="35" t="s">
        <v>4414</v>
      </c>
      <c r="D545" s="35" t="s">
        <v>3058</v>
      </c>
      <c r="E545" s="36">
        <v>0</v>
      </c>
      <c r="F545" s="272"/>
      <c r="G545" s="36">
        <v>0</v>
      </c>
      <c r="H545" s="36">
        <v>1193173.3700000001</v>
      </c>
      <c r="I545" s="36">
        <v>1193173.3700000001</v>
      </c>
      <c r="J545" s="272"/>
    </row>
    <row r="546" spans="1:10" ht="15" customHeight="1">
      <c r="A546" s="34">
        <v>6</v>
      </c>
      <c r="B546" s="35" t="s">
        <v>4415</v>
      </c>
      <c r="C546" s="35" t="s">
        <v>4416</v>
      </c>
      <c r="D546" s="35" t="s">
        <v>4398</v>
      </c>
      <c r="E546" s="36">
        <v>0</v>
      </c>
      <c r="F546" s="272"/>
      <c r="G546" s="36">
        <v>13308.51</v>
      </c>
      <c r="H546" s="36">
        <v>126710.12</v>
      </c>
      <c r="I546" s="36">
        <v>113401.61</v>
      </c>
      <c r="J546" s="272"/>
    </row>
    <row r="547" spans="1:10" ht="15" customHeight="1">
      <c r="A547" s="34">
        <v>4</v>
      </c>
      <c r="B547" s="35" t="s">
        <v>4417</v>
      </c>
      <c r="C547" s="35" t="s">
        <v>1</v>
      </c>
      <c r="D547" s="35" t="s">
        <v>4418</v>
      </c>
      <c r="E547" s="36">
        <v>0</v>
      </c>
      <c r="F547" s="272"/>
      <c r="G547" s="36">
        <v>6022.2</v>
      </c>
      <c r="H547" s="36">
        <v>1388799.12</v>
      </c>
      <c r="I547" s="36">
        <v>1382776.92</v>
      </c>
      <c r="J547" s="272"/>
    </row>
    <row r="548" spans="1:10" ht="15" customHeight="1">
      <c r="A548" s="34">
        <v>6</v>
      </c>
      <c r="B548" s="35" t="s">
        <v>4419</v>
      </c>
      <c r="C548" s="35" t="s">
        <v>4420</v>
      </c>
      <c r="D548" s="35" t="s">
        <v>4421</v>
      </c>
      <c r="E548" s="36">
        <v>0</v>
      </c>
      <c r="F548" s="272"/>
      <c r="G548" s="36">
        <v>380.43</v>
      </c>
      <c r="H548" s="36">
        <v>1355663.5</v>
      </c>
      <c r="I548" s="36">
        <v>1355283.07</v>
      </c>
      <c r="J548" s="272"/>
    </row>
    <row r="549" spans="1:10" ht="15" customHeight="1">
      <c r="A549" s="34">
        <v>6</v>
      </c>
      <c r="B549" s="35" t="s">
        <v>4422</v>
      </c>
      <c r="C549" s="35" t="s">
        <v>4423</v>
      </c>
      <c r="D549" s="35" t="s">
        <v>4398</v>
      </c>
      <c r="E549" s="36">
        <v>0</v>
      </c>
      <c r="F549" s="272"/>
      <c r="G549" s="36">
        <v>5641.77</v>
      </c>
      <c r="H549" s="36">
        <v>33135.620000000003</v>
      </c>
      <c r="I549" s="36">
        <v>27493.85</v>
      </c>
      <c r="J549" s="272"/>
    </row>
    <row r="550" spans="1:10" ht="15" customHeight="1">
      <c r="A550" s="34">
        <v>4</v>
      </c>
      <c r="B550" s="35" t="s">
        <v>4424</v>
      </c>
      <c r="C550" s="35" t="s">
        <v>1</v>
      </c>
      <c r="D550" s="35" t="s">
        <v>4425</v>
      </c>
      <c r="E550" s="36">
        <v>0</v>
      </c>
      <c r="F550" s="272"/>
      <c r="G550" s="36">
        <v>481.03</v>
      </c>
      <c r="H550" s="36">
        <v>360672.54</v>
      </c>
      <c r="I550" s="36">
        <v>360191.51</v>
      </c>
      <c r="J550" s="272"/>
    </row>
    <row r="551" spans="1:10" ht="15" customHeight="1">
      <c r="A551" s="34">
        <v>6</v>
      </c>
      <c r="B551" s="35" t="s">
        <v>4426</v>
      </c>
      <c r="C551" s="35" t="s">
        <v>4427</v>
      </c>
      <c r="D551" s="35" t="s">
        <v>3089</v>
      </c>
      <c r="E551" s="36">
        <v>0</v>
      </c>
      <c r="F551" s="272"/>
      <c r="G551" s="36">
        <v>0</v>
      </c>
      <c r="H551" s="36">
        <v>28937.49</v>
      </c>
      <c r="I551" s="36">
        <v>28937.49</v>
      </c>
      <c r="J551" s="272"/>
    </row>
    <row r="552" spans="1:10" ht="15" customHeight="1">
      <c r="A552" s="34">
        <v>6</v>
      </c>
      <c r="B552" s="35" t="s">
        <v>4428</v>
      </c>
      <c r="C552" s="35" t="s">
        <v>4429</v>
      </c>
      <c r="D552" s="35" t="s">
        <v>3097</v>
      </c>
      <c r="E552" s="36">
        <v>0</v>
      </c>
      <c r="F552" s="272"/>
      <c r="G552" s="36">
        <v>68.16</v>
      </c>
      <c r="H552" s="36">
        <v>318572.09999999998</v>
      </c>
      <c r="I552" s="36">
        <v>318503.94</v>
      </c>
      <c r="J552" s="272"/>
    </row>
    <row r="553" spans="1:10" ht="15" customHeight="1">
      <c r="A553" s="34">
        <v>6</v>
      </c>
      <c r="B553" s="35" t="s">
        <v>4430</v>
      </c>
      <c r="C553" s="35" t="s">
        <v>4431</v>
      </c>
      <c r="D553" s="35" t="s">
        <v>4432</v>
      </c>
      <c r="E553" s="36">
        <v>0</v>
      </c>
      <c r="F553" s="272"/>
      <c r="G553" s="36">
        <v>412.87</v>
      </c>
      <c r="H553" s="36">
        <v>13162.95</v>
      </c>
      <c r="I553" s="36">
        <v>12750.08</v>
      </c>
      <c r="J553" s="272"/>
    </row>
    <row r="554" spans="1:10" ht="15" customHeight="1">
      <c r="A554" s="34">
        <v>4</v>
      </c>
      <c r="B554" s="35" t="s">
        <v>4433</v>
      </c>
      <c r="C554" s="35" t="s">
        <v>1</v>
      </c>
      <c r="D554" s="35" t="s">
        <v>5916</v>
      </c>
      <c r="E554" s="36">
        <v>0</v>
      </c>
      <c r="F554" s="272"/>
      <c r="G554" s="36">
        <v>0</v>
      </c>
      <c r="H554" s="36">
        <v>293833.06</v>
      </c>
      <c r="I554" s="36">
        <v>293833.06</v>
      </c>
      <c r="J554" s="272"/>
    </row>
    <row r="555" spans="1:10" ht="15" customHeight="1">
      <c r="A555" s="34">
        <v>6</v>
      </c>
      <c r="B555" s="35" t="s">
        <v>5804</v>
      </c>
      <c r="C555" s="35" t="s">
        <v>5805</v>
      </c>
      <c r="D555" s="35" t="s">
        <v>5792</v>
      </c>
      <c r="E555" s="36">
        <v>0</v>
      </c>
      <c r="F555" s="272"/>
      <c r="G555" s="36">
        <v>0</v>
      </c>
      <c r="H555" s="36">
        <v>36382.29</v>
      </c>
      <c r="I555" s="36">
        <v>36382.29</v>
      </c>
      <c r="J555" s="272"/>
    </row>
    <row r="556" spans="1:10" ht="15" customHeight="1">
      <c r="A556" s="34">
        <v>6</v>
      </c>
      <c r="B556" s="35" t="s">
        <v>4435</v>
      </c>
      <c r="C556" s="35" t="s">
        <v>4436</v>
      </c>
      <c r="D556" s="35" t="s">
        <v>3112</v>
      </c>
      <c r="E556" s="36">
        <v>0</v>
      </c>
      <c r="F556" s="272"/>
      <c r="G556" s="36">
        <v>0</v>
      </c>
      <c r="H556" s="36">
        <v>241455.54</v>
      </c>
      <c r="I556" s="36">
        <v>241455.54</v>
      </c>
      <c r="J556" s="272"/>
    </row>
    <row r="557" spans="1:10" ht="15" customHeight="1">
      <c r="A557" s="34">
        <v>6</v>
      </c>
      <c r="B557" s="35" t="s">
        <v>4437</v>
      </c>
      <c r="C557" s="35" t="s">
        <v>4438</v>
      </c>
      <c r="D557" s="35" t="s">
        <v>4439</v>
      </c>
      <c r="E557" s="36">
        <v>0</v>
      </c>
      <c r="F557" s="272"/>
      <c r="G557" s="36">
        <v>0</v>
      </c>
      <c r="H557" s="36">
        <v>15995.23</v>
      </c>
      <c r="I557" s="36">
        <v>15995.23</v>
      </c>
      <c r="J557" s="272"/>
    </row>
    <row r="558" spans="1:10" ht="15" customHeight="1">
      <c r="A558" s="34">
        <v>4</v>
      </c>
      <c r="B558" s="35" t="s">
        <v>4440</v>
      </c>
      <c r="C558" s="35" t="s">
        <v>1</v>
      </c>
      <c r="D558" s="35" t="s">
        <v>5917</v>
      </c>
      <c r="E558" s="36">
        <v>0</v>
      </c>
      <c r="F558" s="272"/>
      <c r="G558" s="36">
        <v>0</v>
      </c>
      <c r="H558" s="36">
        <v>132208.62</v>
      </c>
      <c r="I558" s="36">
        <v>132208.62</v>
      </c>
      <c r="J558" s="272"/>
    </row>
    <row r="559" spans="1:10" ht="15" customHeight="1">
      <c r="A559" s="34">
        <v>6</v>
      </c>
      <c r="B559" s="35" t="s">
        <v>4442</v>
      </c>
      <c r="C559" s="35" t="s">
        <v>4443</v>
      </c>
      <c r="D559" s="35" t="s">
        <v>3121</v>
      </c>
      <c r="E559" s="36">
        <v>0</v>
      </c>
      <c r="F559" s="272"/>
      <c r="G559" s="36">
        <v>0</v>
      </c>
      <c r="H559" s="36">
        <v>30600.57</v>
      </c>
      <c r="I559" s="36">
        <v>30600.57</v>
      </c>
      <c r="J559" s="272"/>
    </row>
    <row r="560" spans="1:10" ht="15" customHeight="1">
      <c r="A560" s="34">
        <v>6</v>
      </c>
      <c r="B560" s="35" t="s">
        <v>4444</v>
      </c>
      <c r="C560" s="35" t="s">
        <v>4445</v>
      </c>
      <c r="D560" s="35" t="s">
        <v>3128</v>
      </c>
      <c r="E560" s="36">
        <v>0</v>
      </c>
      <c r="F560" s="272"/>
      <c r="G560" s="36">
        <v>0</v>
      </c>
      <c r="H560" s="36">
        <v>98319.69</v>
      </c>
      <c r="I560" s="36">
        <v>98319.69</v>
      </c>
      <c r="J560" s="272"/>
    </row>
    <row r="561" spans="1:10" ht="15" customHeight="1">
      <c r="A561" s="34">
        <v>6</v>
      </c>
      <c r="B561" s="35" t="s">
        <v>5806</v>
      </c>
      <c r="C561" s="35" t="s">
        <v>5807</v>
      </c>
      <c r="D561" s="35" t="s">
        <v>5808</v>
      </c>
      <c r="E561" s="36">
        <v>0</v>
      </c>
      <c r="F561" s="272"/>
      <c r="G561" s="36">
        <v>0</v>
      </c>
      <c r="H561" s="36">
        <v>3288.36</v>
      </c>
      <c r="I561" s="36">
        <v>3288.36</v>
      </c>
      <c r="J561" s="272"/>
    </row>
    <row r="562" spans="1:10" ht="15" customHeight="1">
      <c r="A562" s="34">
        <v>4</v>
      </c>
      <c r="B562" s="35" t="s">
        <v>4446</v>
      </c>
      <c r="C562" s="35" t="s">
        <v>1</v>
      </c>
      <c r="D562" s="35" t="s">
        <v>5918</v>
      </c>
      <c r="E562" s="36">
        <v>0</v>
      </c>
      <c r="F562" s="272"/>
      <c r="G562" s="36">
        <v>0</v>
      </c>
      <c r="H562" s="36">
        <v>20951.060000000001</v>
      </c>
      <c r="I562" s="36">
        <v>20951.060000000001</v>
      </c>
      <c r="J562" s="272"/>
    </row>
    <row r="563" spans="1:10" ht="15" customHeight="1">
      <c r="A563" s="34">
        <v>6</v>
      </c>
      <c r="B563" s="35" t="s">
        <v>4448</v>
      </c>
      <c r="C563" s="35" t="s">
        <v>4449</v>
      </c>
      <c r="D563" s="35" t="s">
        <v>3137</v>
      </c>
      <c r="E563" s="36">
        <v>0</v>
      </c>
      <c r="F563" s="272"/>
      <c r="G563" s="36">
        <v>0</v>
      </c>
      <c r="H563" s="36">
        <v>20951.060000000001</v>
      </c>
      <c r="I563" s="36">
        <v>20951.060000000001</v>
      </c>
      <c r="J563" s="272"/>
    </row>
    <row r="564" spans="1:10" ht="15" customHeight="1">
      <c r="A564" s="34">
        <v>3</v>
      </c>
      <c r="B564" s="35" t="s">
        <v>4450</v>
      </c>
      <c r="C564" s="35" t="s">
        <v>1</v>
      </c>
      <c r="D564" s="35" t="s">
        <v>4451</v>
      </c>
      <c r="E564" s="36">
        <v>0</v>
      </c>
      <c r="F564" s="272"/>
      <c r="G564" s="36">
        <v>31566.86</v>
      </c>
      <c r="H564" s="36">
        <v>9588311.8000000007</v>
      </c>
      <c r="I564" s="36">
        <v>9556744.9399999995</v>
      </c>
      <c r="J564" s="272"/>
    </row>
    <row r="565" spans="1:10" ht="15" customHeight="1">
      <c r="A565" s="34">
        <v>4</v>
      </c>
      <c r="B565" s="35" t="s">
        <v>4452</v>
      </c>
      <c r="C565" s="35" t="s">
        <v>1</v>
      </c>
      <c r="D565" s="35" t="s">
        <v>4453</v>
      </c>
      <c r="E565" s="36">
        <v>0</v>
      </c>
      <c r="F565" s="272"/>
      <c r="G565" s="36">
        <v>409.6</v>
      </c>
      <c r="H565" s="36">
        <v>1874742.05</v>
      </c>
      <c r="I565" s="36">
        <v>1874332.45</v>
      </c>
      <c r="J565" s="272"/>
    </row>
    <row r="566" spans="1:10" ht="15" customHeight="1">
      <c r="A566" s="34">
        <v>6</v>
      </c>
      <c r="B566" s="35" t="s">
        <v>4454</v>
      </c>
      <c r="C566" s="35" t="s">
        <v>4455</v>
      </c>
      <c r="D566" s="35" t="s">
        <v>4456</v>
      </c>
      <c r="E566" s="36">
        <v>0</v>
      </c>
      <c r="F566" s="272"/>
      <c r="G566" s="36">
        <v>409.6</v>
      </c>
      <c r="H566" s="36">
        <v>1874742.05</v>
      </c>
      <c r="I566" s="142">
        <v>1874332.45</v>
      </c>
      <c r="J566" s="272"/>
    </row>
    <row r="567" spans="1:10" ht="15" customHeight="1">
      <c r="A567" s="34">
        <v>4</v>
      </c>
      <c r="B567" s="35" t="s">
        <v>4457</v>
      </c>
      <c r="C567" s="35" t="s">
        <v>1</v>
      </c>
      <c r="D567" s="35" t="s">
        <v>4458</v>
      </c>
      <c r="E567" s="36">
        <v>0</v>
      </c>
      <c r="F567" s="272"/>
      <c r="G567" s="36">
        <v>0</v>
      </c>
      <c r="H567" s="36">
        <v>1206553</v>
      </c>
      <c r="I567" s="36">
        <v>1206553</v>
      </c>
      <c r="J567" s="272"/>
    </row>
    <row r="568" spans="1:10" ht="15" customHeight="1">
      <c r="A568" s="34">
        <v>6</v>
      </c>
      <c r="B568" s="35" t="s">
        <v>4459</v>
      </c>
      <c r="C568" s="35" t="s">
        <v>4460</v>
      </c>
      <c r="D568" s="35" t="s">
        <v>4461</v>
      </c>
      <c r="E568" s="36">
        <v>0</v>
      </c>
      <c r="F568" s="272"/>
      <c r="G568" s="36">
        <v>0</v>
      </c>
      <c r="H568" s="36">
        <v>1206553</v>
      </c>
      <c r="I568" s="36">
        <v>1206553</v>
      </c>
      <c r="J568" s="272"/>
    </row>
    <row r="569" spans="1:10" ht="15" customHeight="1">
      <c r="A569" s="34">
        <v>4</v>
      </c>
      <c r="B569" s="35" t="s">
        <v>4462</v>
      </c>
      <c r="C569" s="35" t="s">
        <v>1</v>
      </c>
      <c r="D569" s="35" t="s">
        <v>4463</v>
      </c>
      <c r="E569" s="36">
        <v>0</v>
      </c>
      <c r="F569" s="272"/>
      <c r="G569" s="36">
        <v>27708.66</v>
      </c>
      <c r="H569" s="36">
        <v>559730.59</v>
      </c>
      <c r="I569" s="36">
        <v>532021.93000000005</v>
      </c>
      <c r="J569" s="272"/>
    </row>
    <row r="570" spans="1:10" ht="15" customHeight="1">
      <c r="A570" s="34">
        <v>5</v>
      </c>
      <c r="B570" s="35" t="s">
        <v>4464</v>
      </c>
      <c r="C570" s="35" t="s">
        <v>1</v>
      </c>
      <c r="D570" s="35" t="s">
        <v>4465</v>
      </c>
      <c r="E570" s="36">
        <v>0</v>
      </c>
      <c r="F570" s="272"/>
      <c r="G570" s="36">
        <v>0</v>
      </c>
      <c r="H570" s="36">
        <v>13320</v>
      </c>
      <c r="I570" s="36">
        <v>13320</v>
      </c>
      <c r="J570" s="272"/>
    </row>
    <row r="571" spans="1:10" ht="15" customHeight="1">
      <c r="A571" s="34">
        <v>6</v>
      </c>
      <c r="B571" s="35" t="s">
        <v>4466</v>
      </c>
      <c r="C571" s="35" t="s">
        <v>4467</v>
      </c>
      <c r="D571" s="35" t="s">
        <v>4468</v>
      </c>
      <c r="E571" s="36">
        <v>0</v>
      </c>
      <c r="F571" s="272"/>
      <c r="G571" s="36">
        <v>0</v>
      </c>
      <c r="H571" s="36">
        <v>13320</v>
      </c>
      <c r="I571" s="36">
        <v>13320</v>
      </c>
      <c r="J571" s="272"/>
    </row>
    <row r="572" spans="1:10" ht="15" customHeight="1">
      <c r="A572" s="34">
        <v>5</v>
      </c>
      <c r="B572" s="35" t="s">
        <v>4469</v>
      </c>
      <c r="C572" s="35" t="s">
        <v>1</v>
      </c>
      <c r="D572" s="35" t="s">
        <v>4470</v>
      </c>
      <c r="E572" s="36">
        <v>0</v>
      </c>
      <c r="F572" s="272"/>
      <c r="G572" s="36">
        <v>0</v>
      </c>
      <c r="H572" s="36">
        <v>74766</v>
      </c>
      <c r="I572" s="36">
        <v>74766</v>
      </c>
      <c r="J572" s="272"/>
    </row>
    <row r="573" spans="1:10" ht="15" customHeight="1">
      <c r="A573" s="34">
        <v>6</v>
      </c>
      <c r="B573" s="35" t="s">
        <v>4471</v>
      </c>
      <c r="C573" s="35" t="s">
        <v>4472</v>
      </c>
      <c r="D573" s="35" t="s">
        <v>4473</v>
      </c>
      <c r="E573" s="36">
        <v>0</v>
      </c>
      <c r="F573" s="272"/>
      <c r="G573" s="36">
        <v>0</v>
      </c>
      <c r="H573" s="36">
        <v>74766</v>
      </c>
      <c r="I573" s="36">
        <v>74766</v>
      </c>
      <c r="J573" s="272"/>
    </row>
    <row r="574" spans="1:10" ht="15" customHeight="1">
      <c r="A574" s="34">
        <v>5</v>
      </c>
      <c r="B574" s="35" t="s">
        <v>4474</v>
      </c>
      <c r="C574" s="35" t="s">
        <v>1</v>
      </c>
      <c r="D574" s="35" t="s">
        <v>4475</v>
      </c>
      <c r="E574" s="36">
        <v>0</v>
      </c>
      <c r="F574" s="272"/>
      <c r="G574" s="36">
        <v>0</v>
      </c>
      <c r="H574" s="36">
        <v>53880</v>
      </c>
      <c r="I574" s="36">
        <v>53880</v>
      </c>
      <c r="J574" s="272"/>
    </row>
    <row r="575" spans="1:10" ht="15" customHeight="1">
      <c r="A575" s="34">
        <v>6</v>
      </c>
      <c r="B575" s="35" t="s">
        <v>4476</v>
      </c>
      <c r="C575" s="35" t="s">
        <v>4477</v>
      </c>
      <c r="D575" s="35" t="s">
        <v>4478</v>
      </c>
      <c r="E575" s="36">
        <v>0</v>
      </c>
      <c r="F575" s="272"/>
      <c r="G575" s="36">
        <v>0</v>
      </c>
      <c r="H575" s="36">
        <v>53880</v>
      </c>
      <c r="I575" s="36">
        <v>53880</v>
      </c>
      <c r="J575" s="272"/>
    </row>
    <row r="576" spans="1:10" ht="15" customHeight="1">
      <c r="A576" s="34">
        <v>5</v>
      </c>
      <c r="B576" s="35" t="s">
        <v>4479</v>
      </c>
      <c r="C576" s="35" t="s">
        <v>1</v>
      </c>
      <c r="D576" s="35" t="s">
        <v>4480</v>
      </c>
      <c r="E576" s="36">
        <v>0</v>
      </c>
      <c r="F576" s="272"/>
      <c r="G576" s="36">
        <v>0</v>
      </c>
      <c r="H576" s="36">
        <v>73340</v>
      </c>
      <c r="I576" s="36">
        <v>73340</v>
      </c>
      <c r="J576" s="272"/>
    </row>
    <row r="577" spans="1:10" ht="15" customHeight="1">
      <c r="A577" s="34">
        <v>6</v>
      </c>
      <c r="B577" s="35" t="s">
        <v>4481</v>
      </c>
      <c r="C577" s="35" t="s">
        <v>4482</v>
      </c>
      <c r="D577" s="35" t="s">
        <v>4483</v>
      </c>
      <c r="E577" s="36">
        <v>0</v>
      </c>
      <c r="F577" s="272"/>
      <c r="G577" s="36">
        <v>0</v>
      </c>
      <c r="H577" s="36">
        <v>73340</v>
      </c>
      <c r="I577" s="36">
        <v>73340</v>
      </c>
      <c r="J577" s="272"/>
    </row>
    <row r="578" spans="1:10" ht="15" customHeight="1">
      <c r="A578" s="34">
        <v>5</v>
      </c>
      <c r="B578" s="35" t="s">
        <v>4484</v>
      </c>
      <c r="C578" s="35" t="s">
        <v>1</v>
      </c>
      <c r="D578" s="35" t="s">
        <v>4485</v>
      </c>
      <c r="E578" s="36">
        <v>0</v>
      </c>
      <c r="F578" s="272"/>
      <c r="G578" s="36">
        <v>0</v>
      </c>
      <c r="H578" s="36">
        <v>9792</v>
      </c>
      <c r="I578" s="36">
        <v>9792</v>
      </c>
      <c r="J578" s="272"/>
    </row>
    <row r="579" spans="1:10" ht="15" customHeight="1">
      <c r="A579" s="34">
        <v>6</v>
      </c>
      <c r="B579" s="35" t="s">
        <v>4486</v>
      </c>
      <c r="C579" s="35" t="s">
        <v>4487</v>
      </c>
      <c r="D579" s="35" t="s">
        <v>4488</v>
      </c>
      <c r="E579" s="36">
        <v>0</v>
      </c>
      <c r="F579" s="272"/>
      <c r="G579" s="36">
        <v>0</v>
      </c>
      <c r="H579" s="36">
        <v>9792</v>
      </c>
      <c r="I579" s="36">
        <v>9792</v>
      </c>
      <c r="J579" s="272"/>
    </row>
    <row r="580" spans="1:10" ht="15" customHeight="1">
      <c r="A580" s="34">
        <v>5</v>
      </c>
      <c r="B580" s="35" t="s">
        <v>4489</v>
      </c>
      <c r="C580" s="35" t="s">
        <v>1</v>
      </c>
      <c r="D580" s="35" t="s">
        <v>4490</v>
      </c>
      <c r="E580" s="36">
        <v>0</v>
      </c>
      <c r="F580" s="272"/>
      <c r="G580" s="36">
        <v>0</v>
      </c>
      <c r="H580" s="36">
        <v>11171.27</v>
      </c>
      <c r="I580" s="36">
        <v>11171.27</v>
      </c>
      <c r="J580" s="272"/>
    </row>
    <row r="581" spans="1:10" ht="15" customHeight="1">
      <c r="A581" s="34">
        <v>6</v>
      </c>
      <c r="B581" s="35" t="s">
        <v>4491</v>
      </c>
      <c r="C581" s="35" t="s">
        <v>4492</v>
      </c>
      <c r="D581" s="35" t="s">
        <v>4493</v>
      </c>
      <c r="E581" s="36">
        <v>0</v>
      </c>
      <c r="F581" s="272"/>
      <c r="G581" s="36">
        <v>0</v>
      </c>
      <c r="H581" s="36">
        <v>4698</v>
      </c>
      <c r="I581" s="36">
        <v>4698</v>
      </c>
      <c r="J581" s="272"/>
    </row>
    <row r="582" spans="1:10" ht="15" customHeight="1">
      <c r="A582" s="34">
        <v>6</v>
      </c>
      <c r="B582" s="35" t="s">
        <v>4494</v>
      </c>
      <c r="C582" s="35" t="s">
        <v>4495</v>
      </c>
      <c r="D582" s="35" t="s">
        <v>4496</v>
      </c>
      <c r="E582" s="36">
        <v>0</v>
      </c>
      <c r="F582" s="272"/>
      <c r="G582" s="36">
        <v>0</v>
      </c>
      <c r="H582" s="36">
        <v>6473.27</v>
      </c>
      <c r="I582" s="36">
        <v>6473.27</v>
      </c>
      <c r="J582" s="272"/>
    </row>
    <row r="583" spans="1:10" ht="15" customHeight="1">
      <c r="A583" s="34">
        <v>5</v>
      </c>
      <c r="B583" s="35" t="s">
        <v>4497</v>
      </c>
      <c r="C583" s="35" t="s">
        <v>1</v>
      </c>
      <c r="D583" s="35" t="s">
        <v>4498</v>
      </c>
      <c r="E583" s="36">
        <v>0</v>
      </c>
      <c r="F583" s="272"/>
      <c r="G583" s="36">
        <v>0</v>
      </c>
      <c r="H583" s="36">
        <v>970</v>
      </c>
      <c r="I583" s="36">
        <v>970</v>
      </c>
      <c r="J583" s="272"/>
    </row>
    <row r="584" spans="1:10" ht="15" customHeight="1">
      <c r="A584" s="34">
        <v>6</v>
      </c>
      <c r="B584" s="35" t="s">
        <v>4499</v>
      </c>
      <c r="C584" s="35" t="s">
        <v>4500</v>
      </c>
      <c r="D584" s="35" t="s">
        <v>4501</v>
      </c>
      <c r="E584" s="36">
        <v>0</v>
      </c>
      <c r="F584" s="272"/>
      <c r="G584" s="36">
        <v>0</v>
      </c>
      <c r="H584" s="36">
        <v>970</v>
      </c>
      <c r="I584" s="36">
        <v>970</v>
      </c>
      <c r="J584" s="272"/>
    </row>
    <row r="585" spans="1:10" ht="15" customHeight="1">
      <c r="A585" s="34">
        <v>5</v>
      </c>
      <c r="B585" s="35" t="s">
        <v>4502</v>
      </c>
      <c r="C585" s="35" t="s">
        <v>1</v>
      </c>
      <c r="D585" s="35" t="s">
        <v>4503</v>
      </c>
      <c r="E585" s="36">
        <v>0</v>
      </c>
      <c r="F585" s="272"/>
      <c r="G585" s="36">
        <v>0</v>
      </c>
      <c r="H585" s="36">
        <v>148877</v>
      </c>
      <c r="I585" s="36">
        <v>148877</v>
      </c>
      <c r="J585" s="272"/>
    </row>
    <row r="586" spans="1:10" ht="15" customHeight="1">
      <c r="A586" s="34">
        <v>6</v>
      </c>
      <c r="B586" s="35" t="s">
        <v>4504</v>
      </c>
      <c r="C586" s="35" t="s">
        <v>4505</v>
      </c>
      <c r="D586" s="35" t="s">
        <v>4506</v>
      </c>
      <c r="E586" s="36">
        <v>0</v>
      </c>
      <c r="F586" s="272"/>
      <c r="G586" s="36">
        <v>0</v>
      </c>
      <c r="H586" s="36">
        <v>148877</v>
      </c>
      <c r="I586" s="36">
        <v>148877</v>
      </c>
      <c r="J586" s="272"/>
    </row>
    <row r="587" spans="1:10" ht="15" customHeight="1">
      <c r="A587" s="34">
        <v>5</v>
      </c>
      <c r="B587" s="35" t="s">
        <v>4507</v>
      </c>
      <c r="C587" s="35" t="s">
        <v>1</v>
      </c>
      <c r="D587" s="35" t="s">
        <v>4508</v>
      </c>
      <c r="E587" s="36">
        <v>0</v>
      </c>
      <c r="F587" s="272"/>
      <c r="G587" s="36">
        <v>0</v>
      </c>
      <c r="H587" s="36">
        <v>171</v>
      </c>
      <c r="I587" s="36">
        <v>171</v>
      </c>
      <c r="J587" s="272"/>
    </row>
    <row r="588" spans="1:10" ht="15" customHeight="1">
      <c r="A588" s="34">
        <v>6</v>
      </c>
      <c r="B588" s="35" t="s">
        <v>4509</v>
      </c>
      <c r="C588" s="35" t="s">
        <v>4510</v>
      </c>
      <c r="D588" s="35" t="s">
        <v>4511</v>
      </c>
      <c r="E588" s="36">
        <v>0</v>
      </c>
      <c r="F588" s="272"/>
      <c r="G588" s="36">
        <v>0</v>
      </c>
      <c r="H588" s="36">
        <v>171</v>
      </c>
      <c r="I588" s="36">
        <v>171</v>
      </c>
      <c r="J588" s="272"/>
    </row>
    <row r="589" spans="1:10" ht="15" customHeight="1">
      <c r="A589" s="34">
        <v>5</v>
      </c>
      <c r="B589" s="35" t="s">
        <v>5809</v>
      </c>
      <c r="C589" s="35" t="s">
        <v>1</v>
      </c>
      <c r="D589" s="35" t="s">
        <v>5810</v>
      </c>
      <c r="E589" s="36">
        <v>0</v>
      </c>
      <c r="F589" s="272"/>
      <c r="G589" s="36">
        <v>0</v>
      </c>
      <c r="H589" s="36">
        <v>20.32</v>
      </c>
      <c r="I589" s="36">
        <v>20.32</v>
      </c>
      <c r="J589" s="272"/>
    </row>
    <row r="590" spans="1:10" ht="15" customHeight="1">
      <c r="A590" s="34">
        <v>6</v>
      </c>
      <c r="B590" s="35" t="s">
        <v>5811</v>
      </c>
      <c r="C590" s="35" t="s">
        <v>5812</v>
      </c>
      <c r="D590" s="35" t="s">
        <v>5813</v>
      </c>
      <c r="E590" s="36">
        <v>0</v>
      </c>
      <c r="F590" s="272"/>
      <c r="G590" s="36">
        <v>0</v>
      </c>
      <c r="H590" s="36">
        <v>20.32</v>
      </c>
      <c r="I590" s="36">
        <v>20.32</v>
      </c>
      <c r="J590" s="272"/>
    </row>
    <row r="591" spans="1:10" ht="15" customHeight="1">
      <c r="A591" s="34">
        <v>5</v>
      </c>
      <c r="B591" s="35" t="s">
        <v>4512</v>
      </c>
      <c r="C591" s="35" t="s">
        <v>1</v>
      </c>
      <c r="D591" s="35" t="s">
        <v>4513</v>
      </c>
      <c r="E591" s="36">
        <v>0</v>
      </c>
      <c r="F591" s="272"/>
      <c r="G591" s="36">
        <v>27708.66</v>
      </c>
      <c r="H591" s="36">
        <v>173423</v>
      </c>
      <c r="I591" s="36">
        <v>145714.34</v>
      </c>
      <c r="J591" s="272"/>
    </row>
    <row r="592" spans="1:10" ht="15" customHeight="1">
      <c r="A592" s="34">
        <v>6</v>
      </c>
      <c r="B592" s="35" t="s">
        <v>4514</v>
      </c>
      <c r="C592" s="35" t="s">
        <v>4515</v>
      </c>
      <c r="D592" s="35" t="s">
        <v>4516</v>
      </c>
      <c r="E592" s="36">
        <v>0</v>
      </c>
      <c r="F592" s="272"/>
      <c r="G592" s="36">
        <v>27708.66</v>
      </c>
      <c r="H592" s="36">
        <v>173423</v>
      </c>
      <c r="I592" s="36">
        <v>145714.34</v>
      </c>
      <c r="J592" s="272"/>
    </row>
    <row r="593" spans="1:10" ht="15" customHeight="1">
      <c r="A593" s="34">
        <v>4</v>
      </c>
      <c r="B593" s="35" t="s">
        <v>4517</v>
      </c>
      <c r="C593" s="35" t="s">
        <v>1</v>
      </c>
      <c r="D593" s="35" t="s">
        <v>4518</v>
      </c>
      <c r="E593" s="36">
        <v>0</v>
      </c>
      <c r="F593" s="272"/>
      <c r="G593" s="36">
        <v>0</v>
      </c>
      <c r="H593" s="36">
        <v>67663.56</v>
      </c>
      <c r="I593" s="36">
        <v>67663.56</v>
      </c>
      <c r="J593" s="272"/>
    </row>
    <row r="594" spans="1:10" ht="15" customHeight="1">
      <c r="A594" s="34">
        <v>5</v>
      </c>
      <c r="B594" s="35" t="s">
        <v>4519</v>
      </c>
      <c r="C594" s="35" t="s">
        <v>1</v>
      </c>
      <c r="D594" s="35" t="s">
        <v>4520</v>
      </c>
      <c r="E594" s="36">
        <v>0</v>
      </c>
      <c r="F594" s="272"/>
      <c r="G594" s="36">
        <v>0</v>
      </c>
      <c r="H594" s="36">
        <v>67663.56</v>
      </c>
      <c r="I594" s="36">
        <v>67663.56</v>
      </c>
      <c r="J594" s="272"/>
    </row>
    <row r="595" spans="1:10" ht="15" customHeight="1">
      <c r="A595" s="34">
        <v>6</v>
      </c>
      <c r="B595" s="35" t="s">
        <v>4521</v>
      </c>
      <c r="C595" s="35" t="s">
        <v>4522</v>
      </c>
      <c r="D595" s="35" t="s">
        <v>4523</v>
      </c>
      <c r="E595" s="36">
        <v>0</v>
      </c>
      <c r="F595" s="272"/>
      <c r="G595" s="36">
        <v>0</v>
      </c>
      <c r="H595" s="36">
        <v>67403.56</v>
      </c>
      <c r="I595" s="36">
        <v>67403.56</v>
      </c>
      <c r="J595" s="272"/>
    </row>
    <row r="596" spans="1:10" ht="15" customHeight="1">
      <c r="A596" s="34">
        <v>6</v>
      </c>
      <c r="B596" s="35" t="s">
        <v>4524</v>
      </c>
      <c r="C596" s="35" t="s">
        <v>4525</v>
      </c>
      <c r="D596" s="35" t="s">
        <v>4526</v>
      </c>
      <c r="E596" s="36">
        <v>0</v>
      </c>
      <c r="F596" s="272"/>
      <c r="G596" s="36">
        <v>0</v>
      </c>
      <c r="H596" s="36">
        <v>260</v>
      </c>
      <c r="I596" s="36">
        <v>260</v>
      </c>
      <c r="J596" s="272"/>
    </row>
    <row r="597" spans="1:10" ht="15" customHeight="1">
      <c r="A597" s="34">
        <v>4</v>
      </c>
      <c r="B597" s="35" t="s">
        <v>4527</v>
      </c>
      <c r="C597" s="35" t="s">
        <v>1</v>
      </c>
      <c r="D597" s="35" t="s">
        <v>4528</v>
      </c>
      <c r="E597" s="36">
        <v>0</v>
      </c>
      <c r="F597" s="272"/>
      <c r="G597" s="36">
        <v>202.57</v>
      </c>
      <c r="H597" s="36">
        <v>2694554.2</v>
      </c>
      <c r="I597" s="36">
        <v>2694351.63</v>
      </c>
      <c r="J597" s="272"/>
    </row>
    <row r="598" spans="1:10" ht="15" customHeight="1">
      <c r="A598" s="34">
        <v>5</v>
      </c>
      <c r="B598" s="35" t="s">
        <v>4529</v>
      </c>
      <c r="C598" s="35" t="s">
        <v>1</v>
      </c>
      <c r="D598" s="35" t="s">
        <v>4530</v>
      </c>
      <c r="E598" s="36">
        <v>0</v>
      </c>
      <c r="F598" s="272"/>
      <c r="G598" s="36">
        <v>0</v>
      </c>
      <c r="H598" s="36">
        <v>36705</v>
      </c>
      <c r="I598" s="36">
        <v>36705</v>
      </c>
      <c r="J598" s="272"/>
    </row>
    <row r="599" spans="1:10" ht="15" customHeight="1">
      <c r="A599" s="34">
        <v>6</v>
      </c>
      <c r="B599" s="35" t="s">
        <v>4531</v>
      </c>
      <c r="C599" s="35" t="s">
        <v>4532</v>
      </c>
      <c r="D599" s="35" t="s">
        <v>4533</v>
      </c>
      <c r="E599" s="36">
        <v>0</v>
      </c>
      <c r="F599" s="272"/>
      <c r="G599" s="36">
        <v>0</v>
      </c>
      <c r="H599" s="36">
        <v>21245</v>
      </c>
      <c r="I599" s="36">
        <v>21245</v>
      </c>
      <c r="J599" s="272"/>
    </row>
    <row r="600" spans="1:10" ht="15" customHeight="1">
      <c r="A600" s="34">
        <v>6</v>
      </c>
      <c r="B600" s="35" t="s">
        <v>4534</v>
      </c>
      <c r="C600" s="35" t="s">
        <v>4535</v>
      </c>
      <c r="D600" s="35" t="s">
        <v>4536</v>
      </c>
      <c r="E600" s="36">
        <v>0</v>
      </c>
      <c r="F600" s="272"/>
      <c r="G600" s="36">
        <v>0</v>
      </c>
      <c r="H600" s="36">
        <v>15460</v>
      </c>
      <c r="I600" s="36">
        <v>15460</v>
      </c>
      <c r="J600" s="272"/>
    </row>
    <row r="601" spans="1:10" ht="15" customHeight="1">
      <c r="A601" s="34">
        <v>5</v>
      </c>
      <c r="B601" s="35" t="s">
        <v>4537</v>
      </c>
      <c r="C601" s="35" t="s">
        <v>1</v>
      </c>
      <c r="D601" s="35" t="s">
        <v>4538</v>
      </c>
      <c r="E601" s="36">
        <v>0</v>
      </c>
      <c r="F601" s="272"/>
      <c r="G601" s="36">
        <v>0</v>
      </c>
      <c r="H601" s="36">
        <v>635749.53</v>
      </c>
      <c r="I601" s="36">
        <v>635749.53</v>
      </c>
      <c r="J601" s="272"/>
    </row>
    <row r="602" spans="1:10" ht="15" customHeight="1">
      <c r="A602" s="34">
        <v>6</v>
      </c>
      <c r="B602" s="35" t="s">
        <v>4539</v>
      </c>
      <c r="C602" s="35" t="s">
        <v>4540</v>
      </c>
      <c r="D602" s="35" t="s">
        <v>4493</v>
      </c>
      <c r="E602" s="36">
        <v>0</v>
      </c>
      <c r="F602" s="272"/>
      <c r="G602" s="36">
        <v>0</v>
      </c>
      <c r="H602" s="36">
        <v>3241.5</v>
      </c>
      <c r="I602" s="36">
        <v>3241.5</v>
      </c>
      <c r="J602" s="272"/>
    </row>
    <row r="603" spans="1:10" ht="15" customHeight="1">
      <c r="A603" s="34">
        <v>6</v>
      </c>
      <c r="B603" s="35" t="s">
        <v>4541</v>
      </c>
      <c r="C603" s="35" t="s">
        <v>4542</v>
      </c>
      <c r="D603" s="35" t="s">
        <v>4496</v>
      </c>
      <c r="E603" s="36">
        <v>0</v>
      </c>
      <c r="F603" s="272"/>
      <c r="G603" s="36">
        <v>0</v>
      </c>
      <c r="H603" s="36">
        <v>2661.5</v>
      </c>
      <c r="I603" s="36">
        <v>2661.5</v>
      </c>
      <c r="J603" s="272"/>
    </row>
    <row r="604" spans="1:10" ht="15" customHeight="1">
      <c r="A604" s="34">
        <v>6</v>
      </c>
      <c r="B604" s="35" t="s">
        <v>4543</v>
      </c>
      <c r="C604" s="35" t="s">
        <v>4544</v>
      </c>
      <c r="D604" s="35" t="s">
        <v>4483</v>
      </c>
      <c r="E604" s="36">
        <v>0</v>
      </c>
      <c r="F604" s="272"/>
      <c r="G604" s="36">
        <v>0</v>
      </c>
      <c r="H604" s="36">
        <v>89510</v>
      </c>
      <c r="I604" s="36">
        <v>89510</v>
      </c>
      <c r="J604" s="272"/>
    </row>
    <row r="605" spans="1:10" ht="15" customHeight="1">
      <c r="A605" s="34">
        <v>6</v>
      </c>
      <c r="B605" s="35" t="s">
        <v>4545</v>
      </c>
      <c r="C605" s="35" t="s">
        <v>4546</v>
      </c>
      <c r="D605" s="35" t="s">
        <v>4547</v>
      </c>
      <c r="E605" s="36">
        <v>0</v>
      </c>
      <c r="F605" s="272"/>
      <c r="G605" s="36">
        <v>0</v>
      </c>
      <c r="H605" s="36">
        <v>6592</v>
      </c>
      <c r="I605" s="36">
        <v>6592</v>
      </c>
      <c r="J605" s="272"/>
    </row>
    <row r="606" spans="1:10" ht="15" customHeight="1">
      <c r="A606" s="34">
        <v>6</v>
      </c>
      <c r="B606" s="35" t="s">
        <v>4548</v>
      </c>
      <c r="C606" s="35" t="s">
        <v>4549</v>
      </c>
      <c r="D606" s="35" t="s">
        <v>4550</v>
      </c>
      <c r="E606" s="36">
        <v>0</v>
      </c>
      <c r="F606" s="272"/>
      <c r="G606" s="36">
        <v>0</v>
      </c>
      <c r="H606" s="36">
        <v>90844.53</v>
      </c>
      <c r="I606" s="36">
        <v>90844.53</v>
      </c>
      <c r="J606" s="272"/>
    </row>
    <row r="607" spans="1:10" ht="15" customHeight="1">
      <c r="A607" s="34">
        <v>6</v>
      </c>
      <c r="B607" s="35" t="s">
        <v>4551</v>
      </c>
      <c r="C607" s="35" t="s">
        <v>4552</v>
      </c>
      <c r="D607" s="35" t="s">
        <v>4553</v>
      </c>
      <c r="E607" s="36">
        <v>0</v>
      </c>
      <c r="F607" s="272"/>
      <c r="G607" s="36">
        <v>0</v>
      </c>
      <c r="H607" s="36">
        <v>146475</v>
      </c>
      <c r="I607" s="36">
        <v>146475</v>
      </c>
      <c r="J607" s="272"/>
    </row>
    <row r="608" spans="1:10" ht="15" customHeight="1">
      <c r="A608" s="34">
        <v>6</v>
      </c>
      <c r="B608" s="35" t="s">
        <v>4554</v>
      </c>
      <c r="C608" s="35" t="s">
        <v>4555</v>
      </c>
      <c r="D608" s="35" t="s">
        <v>4556</v>
      </c>
      <c r="E608" s="36">
        <v>0</v>
      </c>
      <c r="F608" s="272"/>
      <c r="G608" s="36">
        <v>0</v>
      </c>
      <c r="H608" s="36">
        <v>296425</v>
      </c>
      <c r="I608" s="36">
        <v>296425</v>
      </c>
      <c r="J608" s="272"/>
    </row>
    <row r="609" spans="1:10" ht="15" customHeight="1">
      <c r="A609" s="34">
        <v>5</v>
      </c>
      <c r="B609" s="35" t="s">
        <v>4557</v>
      </c>
      <c r="C609" s="35" t="s">
        <v>1</v>
      </c>
      <c r="D609" s="35" t="s">
        <v>4558</v>
      </c>
      <c r="E609" s="36">
        <v>0</v>
      </c>
      <c r="F609" s="272"/>
      <c r="G609" s="36">
        <v>0</v>
      </c>
      <c r="H609" s="36">
        <v>379375</v>
      </c>
      <c r="I609" s="36">
        <v>379375</v>
      </c>
      <c r="J609" s="272"/>
    </row>
    <row r="610" spans="1:10" ht="15" customHeight="1">
      <c r="A610" s="34">
        <v>6</v>
      </c>
      <c r="B610" s="35" t="s">
        <v>4559</v>
      </c>
      <c r="C610" s="35" t="s">
        <v>4560</v>
      </c>
      <c r="D610" s="35" t="s">
        <v>4561</v>
      </c>
      <c r="E610" s="36">
        <v>0</v>
      </c>
      <c r="F610" s="272"/>
      <c r="G610" s="36">
        <v>0</v>
      </c>
      <c r="H610" s="36">
        <v>1950</v>
      </c>
      <c r="I610" s="36">
        <v>1950</v>
      </c>
      <c r="J610" s="272"/>
    </row>
    <row r="611" spans="1:10" ht="15" customHeight="1">
      <c r="A611" s="34">
        <v>6</v>
      </c>
      <c r="B611" s="35" t="s">
        <v>4562</v>
      </c>
      <c r="C611" s="35" t="s">
        <v>4563</v>
      </c>
      <c r="D611" s="35" t="s">
        <v>4506</v>
      </c>
      <c r="E611" s="36">
        <v>0</v>
      </c>
      <c r="F611" s="272"/>
      <c r="G611" s="36">
        <v>0</v>
      </c>
      <c r="H611" s="36">
        <v>377425</v>
      </c>
      <c r="I611" s="36">
        <v>377425</v>
      </c>
      <c r="J611" s="272"/>
    </row>
    <row r="612" spans="1:10" ht="15" customHeight="1">
      <c r="A612" s="34">
        <v>5</v>
      </c>
      <c r="B612" s="35" t="s">
        <v>4564</v>
      </c>
      <c r="C612" s="35" t="s">
        <v>1</v>
      </c>
      <c r="D612" s="35" t="s">
        <v>4565</v>
      </c>
      <c r="E612" s="36">
        <v>0</v>
      </c>
      <c r="F612" s="272"/>
      <c r="G612" s="36">
        <v>197.67</v>
      </c>
      <c r="H612" s="36">
        <v>302590.48</v>
      </c>
      <c r="I612" s="36">
        <v>302392.81</v>
      </c>
      <c r="J612" s="272"/>
    </row>
    <row r="613" spans="1:10" ht="15" customHeight="1">
      <c r="A613" s="34">
        <v>6</v>
      </c>
      <c r="B613" s="35" t="s">
        <v>4566</v>
      </c>
      <c r="C613" s="35" t="s">
        <v>4567</v>
      </c>
      <c r="D613" s="35" t="s">
        <v>4568</v>
      </c>
      <c r="E613" s="36">
        <v>0</v>
      </c>
      <c r="F613" s="272"/>
      <c r="G613" s="36">
        <v>197.67</v>
      </c>
      <c r="H613" s="36">
        <v>302590.48</v>
      </c>
      <c r="I613" s="36">
        <v>302392.81</v>
      </c>
      <c r="J613" s="272"/>
    </row>
    <row r="614" spans="1:10" ht="15" customHeight="1">
      <c r="A614" s="34">
        <v>5</v>
      </c>
      <c r="B614" s="35" t="s">
        <v>4569</v>
      </c>
      <c r="C614" s="35" t="s">
        <v>1</v>
      </c>
      <c r="D614" s="35" t="s">
        <v>4570</v>
      </c>
      <c r="E614" s="36">
        <v>0</v>
      </c>
      <c r="F614" s="272"/>
      <c r="G614" s="36">
        <v>4.9000000000000004</v>
      </c>
      <c r="H614" s="36">
        <v>1340134.19</v>
      </c>
      <c r="I614" s="36">
        <v>1340129.29</v>
      </c>
      <c r="J614" s="272"/>
    </row>
    <row r="615" spans="1:10" ht="15" customHeight="1">
      <c r="A615" s="34">
        <v>6</v>
      </c>
      <c r="B615" s="35" t="s">
        <v>4571</v>
      </c>
      <c r="C615" s="35" t="s">
        <v>4572</v>
      </c>
      <c r="D615" s="35" t="s">
        <v>4501</v>
      </c>
      <c r="E615" s="36">
        <v>0</v>
      </c>
      <c r="F615" s="272"/>
      <c r="G615" s="36">
        <v>0</v>
      </c>
      <c r="H615" s="36">
        <v>3360</v>
      </c>
      <c r="I615" s="36">
        <v>3360</v>
      </c>
      <c r="J615" s="272"/>
    </row>
    <row r="616" spans="1:10" ht="15" customHeight="1">
      <c r="A616" s="34">
        <v>6</v>
      </c>
      <c r="B616" s="35" t="s">
        <v>4573</v>
      </c>
      <c r="C616" s="35" t="s">
        <v>4574</v>
      </c>
      <c r="D616" s="35" t="s">
        <v>4478</v>
      </c>
      <c r="E616" s="36">
        <v>0</v>
      </c>
      <c r="F616" s="272"/>
      <c r="G616" s="36">
        <v>0</v>
      </c>
      <c r="H616" s="36">
        <v>12963.5</v>
      </c>
      <c r="I616" s="36">
        <v>12963.5</v>
      </c>
      <c r="J616" s="272"/>
    </row>
    <row r="617" spans="1:10" ht="15" customHeight="1">
      <c r="A617" s="34">
        <v>6</v>
      </c>
      <c r="B617" s="35" t="s">
        <v>4575</v>
      </c>
      <c r="C617" s="35" t="s">
        <v>4576</v>
      </c>
      <c r="D617" s="35" t="s">
        <v>4577</v>
      </c>
      <c r="E617" s="36">
        <v>0</v>
      </c>
      <c r="F617" s="272"/>
      <c r="G617" s="36">
        <v>0</v>
      </c>
      <c r="H617" s="36">
        <v>82013.3</v>
      </c>
      <c r="I617" s="36">
        <v>82013.3</v>
      </c>
      <c r="J617" s="272"/>
    </row>
    <row r="618" spans="1:10" ht="15" customHeight="1">
      <c r="A618" s="34">
        <v>6</v>
      </c>
      <c r="B618" s="35" t="s">
        <v>4578</v>
      </c>
      <c r="C618" s="35" t="s">
        <v>4579</v>
      </c>
      <c r="D618" s="35" t="s">
        <v>4488</v>
      </c>
      <c r="E618" s="36">
        <v>0</v>
      </c>
      <c r="F618" s="272"/>
      <c r="G618" s="36">
        <v>0</v>
      </c>
      <c r="H618" s="36">
        <v>29457</v>
      </c>
      <c r="I618" s="36">
        <v>29457</v>
      </c>
      <c r="J618" s="272"/>
    </row>
    <row r="619" spans="1:10" ht="15" customHeight="1">
      <c r="A619" s="34">
        <v>6</v>
      </c>
      <c r="B619" s="35" t="s">
        <v>4580</v>
      </c>
      <c r="C619" s="35" t="s">
        <v>4581</v>
      </c>
      <c r="D619" s="35" t="s">
        <v>4582</v>
      </c>
      <c r="E619" s="36">
        <v>0</v>
      </c>
      <c r="F619" s="272"/>
      <c r="G619" s="36">
        <v>0</v>
      </c>
      <c r="H619" s="36">
        <v>40</v>
      </c>
      <c r="I619" s="36">
        <v>40</v>
      </c>
      <c r="J619" s="272"/>
    </row>
    <row r="620" spans="1:10" ht="15" customHeight="1">
      <c r="A620" s="34">
        <v>6</v>
      </c>
      <c r="B620" s="35" t="s">
        <v>4583</v>
      </c>
      <c r="C620" s="35" t="s">
        <v>4584</v>
      </c>
      <c r="D620" s="35" t="s">
        <v>4585</v>
      </c>
      <c r="E620" s="36">
        <v>0</v>
      </c>
      <c r="F620" s="272"/>
      <c r="G620" s="36">
        <v>0</v>
      </c>
      <c r="H620" s="36">
        <v>10</v>
      </c>
      <c r="I620" s="36">
        <v>10</v>
      </c>
      <c r="J620" s="272"/>
    </row>
    <row r="621" spans="1:10" ht="15" customHeight="1">
      <c r="A621" s="34">
        <v>6</v>
      </c>
      <c r="B621" s="35" t="s">
        <v>4586</v>
      </c>
      <c r="C621" s="35" t="s">
        <v>4587</v>
      </c>
      <c r="D621" s="35" t="s">
        <v>4588</v>
      </c>
      <c r="E621" s="36">
        <v>0</v>
      </c>
      <c r="F621" s="272"/>
      <c r="G621" s="36">
        <v>0</v>
      </c>
      <c r="H621" s="36">
        <v>984090</v>
      </c>
      <c r="I621" s="36">
        <v>984090</v>
      </c>
      <c r="J621" s="272"/>
    </row>
    <row r="622" spans="1:10" ht="15" customHeight="1">
      <c r="A622" s="34">
        <v>6</v>
      </c>
      <c r="B622" s="35" t="s">
        <v>4589</v>
      </c>
      <c r="C622" s="35" t="s">
        <v>4590</v>
      </c>
      <c r="D622" s="35" t="s">
        <v>4591</v>
      </c>
      <c r="E622" s="36">
        <v>0</v>
      </c>
      <c r="F622" s="272"/>
      <c r="G622" s="36">
        <v>0</v>
      </c>
      <c r="H622" s="36">
        <v>170</v>
      </c>
      <c r="I622" s="36">
        <v>170</v>
      </c>
      <c r="J622" s="272"/>
    </row>
    <row r="623" spans="1:10" ht="15" customHeight="1">
      <c r="A623" s="34">
        <v>6</v>
      </c>
      <c r="B623" s="35" t="s">
        <v>4592</v>
      </c>
      <c r="C623" s="35" t="s">
        <v>4593</v>
      </c>
      <c r="D623" s="35" t="s">
        <v>4594</v>
      </c>
      <c r="E623" s="36">
        <v>0</v>
      </c>
      <c r="F623" s="272"/>
      <c r="G623" s="36">
        <v>4.9000000000000004</v>
      </c>
      <c r="H623" s="36">
        <v>228030.39</v>
      </c>
      <c r="I623" s="36">
        <v>228025.49</v>
      </c>
      <c r="J623" s="272"/>
    </row>
    <row r="624" spans="1:10" ht="15" customHeight="1">
      <c r="A624" s="34">
        <v>4</v>
      </c>
      <c r="B624" s="35" t="s">
        <v>4595</v>
      </c>
      <c r="C624" s="35" t="s">
        <v>1</v>
      </c>
      <c r="D624" s="35" t="s">
        <v>4596</v>
      </c>
      <c r="E624" s="36">
        <v>0</v>
      </c>
      <c r="F624" s="272"/>
      <c r="G624" s="36">
        <v>3246.03</v>
      </c>
      <c r="H624" s="36">
        <v>3185068.4</v>
      </c>
      <c r="I624" s="36">
        <v>3181822.37</v>
      </c>
      <c r="J624" s="272"/>
    </row>
    <row r="625" spans="1:10" ht="15" customHeight="1">
      <c r="A625" s="34">
        <v>6</v>
      </c>
      <c r="B625" s="35" t="s">
        <v>4597</v>
      </c>
      <c r="C625" s="35" t="s">
        <v>4598</v>
      </c>
      <c r="D625" s="35" t="s">
        <v>4599</v>
      </c>
      <c r="E625" s="36">
        <v>0</v>
      </c>
      <c r="F625" s="272"/>
      <c r="G625" s="36">
        <v>0</v>
      </c>
      <c r="H625" s="36">
        <v>1673938.3</v>
      </c>
      <c r="I625" s="36">
        <v>1673938.3</v>
      </c>
      <c r="J625" s="272"/>
    </row>
    <row r="626" spans="1:10" ht="15" customHeight="1">
      <c r="A626" s="34">
        <v>6</v>
      </c>
      <c r="B626" s="35" t="s">
        <v>4600</v>
      </c>
      <c r="C626" s="35" t="s">
        <v>4601</v>
      </c>
      <c r="D626" s="35" t="s">
        <v>4602</v>
      </c>
      <c r="E626" s="36">
        <v>0</v>
      </c>
      <c r="F626" s="272"/>
      <c r="G626" s="36">
        <v>71.599999999999994</v>
      </c>
      <c r="H626" s="36">
        <v>20104.75</v>
      </c>
      <c r="I626" s="36">
        <v>20033.150000000001</v>
      </c>
      <c r="J626" s="272"/>
    </row>
    <row r="627" spans="1:10" ht="15" customHeight="1">
      <c r="A627" s="34">
        <v>6</v>
      </c>
      <c r="B627" s="35" t="s">
        <v>4603</v>
      </c>
      <c r="C627" s="35" t="s">
        <v>4604</v>
      </c>
      <c r="D627" s="35" t="s">
        <v>4605</v>
      </c>
      <c r="E627" s="36">
        <v>0</v>
      </c>
      <c r="F627" s="272"/>
      <c r="G627" s="36">
        <v>517.29</v>
      </c>
      <c r="H627" s="36">
        <v>27651.74</v>
      </c>
      <c r="I627" s="36">
        <v>27134.45</v>
      </c>
      <c r="J627" s="272"/>
    </row>
    <row r="628" spans="1:10" ht="15" customHeight="1">
      <c r="A628" s="34">
        <v>6</v>
      </c>
      <c r="B628" s="35" t="s">
        <v>4606</v>
      </c>
      <c r="C628" s="35" t="s">
        <v>4607</v>
      </c>
      <c r="D628" s="35" t="s">
        <v>4608</v>
      </c>
      <c r="E628" s="36">
        <v>0</v>
      </c>
      <c r="F628" s="272"/>
      <c r="G628" s="36">
        <v>479.69</v>
      </c>
      <c r="H628" s="36">
        <v>18027.53</v>
      </c>
      <c r="I628" s="36">
        <v>17547.84</v>
      </c>
      <c r="J628" s="272"/>
    </row>
    <row r="629" spans="1:10" ht="15" customHeight="1">
      <c r="A629" s="34">
        <v>6</v>
      </c>
      <c r="B629" s="35" t="s">
        <v>4609</v>
      </c>
      <c r="C629" s="35" t="s">
        <v>4610</v>
      </c>
      <c r="D629" s="35" t="s">
        <v>4611</v>
      </c>
      <c r="E629" s="36">
        <v>0</v>
      </c>
      <c r="F629" s="272"/>
      <c r="G629" s="36">
        <v>0</v>
      </c>
      <c r="H629" s="36">
        <v>6821.14</v>
      </c>
      <c r="I629" s="36">
        <v>6821.14</v>
      </c>
      <c r="J629" s="272"/>
    </row>
    <row r="630" spans="1:10" ht="15" customHeight="1">
      <c r="A630" s="34">
        <v>6</v>
      </c>
      <c r="B630" s="35" t="s">
        <v>4612</v>
      </c>
      <c r="C630" s="35" t="s">
        <v>4613</v>
      </c>
      <c r="D630" s="35" t="s">
        <v>4614</v>
      </c>
      <c r="E630" s="36">
        <v>0</v>
      </c>
      <c r="F630" s="272"/>
      <c r="G630" s="36">
        <v>44.11</v>
      </c>
      <c r="H630" s="36">
        <v>24903.71</v>
      </c>
      <c r="I630" s="36">
        <v>24859.599999999999</v>
      </c>
      <c r="J630" s="272"/>
    </row>
    <row r="631" spans="1:10" ht="15" customHeight="1">
      <c r="A631" s="34">
        <v>6</v>
      </c>
      <c r="B631" s="35" t="s">
        <v>4615</v>
      </c>
      <c r="C631" s="35" t="s">
        <v>4616</v>
      </c>
      <c r="D631" s="35" t="s">
        <v>4617</v>
      </c>
      <c r="E631" s="36">
        <v>0</v>
      </c>
      <c r="F631" s="272"/>
      <c r="G631" s="36">
        <v>355.73</v>
      </c>
      <c r="H631" s="36">
        <v>9769.59</v>
      </c>
      <c r="I631" s="36">
        <v>9413.86</v>
      </c>
      <c r="J631" s="272"/>
    </row>
    <row r="632" spans="1:10" ht="15" customHeight="1">
      <c r="A632" s="34">
        <v>6</v>
      </c>
      <c r="B632" s="35" t="s">
        <v>4618</v>
      </c>
      <c r="C632" s="35" t="s">
        <v>4619</v>
      </c>
      <c r="D632" s="35" t="s">
        <v>4620</v>
      </c>
      <c r="E632" s="36">
        <v>0</v>
      </c>
      <c r="F632" s="272"/>
      <c r="G632" s="36">
        <v>0</v>
      </c>
      <c r="H632" s="36">
        <v>6024.22</v>
      </c>
      <c r="I632" s="36">
        <v>6024.22</v>
      </c>
      <c r="J632" s="272"/>
    </row>
    <row r="633" spans="1:10" ht="15" customHeight="1">
      <c r="A633" s="34">
        <v>6</v>
      </c>
      <c r="B633" s="35" t="s">
        <v>4621</v>
      </c>
      <c r="C633" s="35" t="s">
        <v>4622</v>
      </c>
      <c r="D633" s="35" t="s">
        <v>4623</v>
      </c>
      <c r="E633" s="36">
        <v>0</v>
      </c>
      <c r="F633" s="272"/>
      <c r="G633" s="36">
        <v>0</v>
      </c>
      <c r="H633" s="36">
        <v>14027.04</v>
      </c>
      <c r="I633" s="36">
        <v>14027.04</v>
      </c>
      <c r="J633" s="272"/>
    </row>
    <row r="634" spans="1:10" ht="15" customHeight="1">
      <c r="A634" s="34">
        <v>6</v>
      </c>
      <c r="B634" s="35" t="s">
        <v>4624</v>
      </c>
      <c r="C634" s="35" t="s">
        <v>4625</v>
      </c>
      <c r="D634" s="35" t="s">
        <v>4626</v>
      </c>
      <c r="E634" s="36">
        <v>0</v>
      </c>
      <c r="F634" s="272"/>
      <c r="G634" s="36">
        <v>0</v>
      </c>
      <c r="H634" s="36">
        <v>191583.02</v>
      </c>
      <c r="I634" s="36">
        <v>191583.02</v>
      </c>
      <c r="J634" s="272"/>
    </row>
    <row r="635" spans="1:10" ht="15" customHeight="1">
      <c r="A635" s="34">
        <v>6</v>
      </c>
      <c r="B635" s="35" t="s">
        <v>4627</v>
      </c>
      <c r="C635" s="35" t="s">
        <v>4628</v>
      </c>
      <c r="D635" s="35" t="s">
        <v>4629</v>
      </c>
      <c r="E635" s="36">
        <v>0</v>
      </c>
      <c r="F635" s="272"/>
      <c r="G635" s="36">
        <v>0</v>
      </c>
      <c r="H635" s="36">
        <v>1601.47</v>
      </c>
      <c r="I635" s="36">
        <v>1601.47</v>
      </c>
      <c r="J635" s="272"/>
    </row>
    <row r="636" spans="1:10" ht="15" customHeight="1">
      <c r="A636" s="34">
        <v>6</v>
      </c>
      <c r="B636" s="35" t="s">
        <v>4630</v>
      </c>
      <c r="C636" s="35" t="s">
        <v>4631</v>
      </c>
      <c r="D636" s="35" t="s">
        <v>4632</v>
      </c>
      <c r="E636" s="36">
        <v>0</v>
      </c>
      <c r="F636" s="272"/>
      <c r="G636" s="36">
        <v>0</v>
      </c>
      <c r="H636" s="36">
        <v>343.9</v>
      </c>
      <c r="I636" s="36">
        <v>343.9</v>
      </c>
      <c r="J636" s="272"/>
    </row>
    <row r="637" spans="1:10" ht="15" customHeight="1">
      <c r="A637" s="34">
        <v>6</v>
      </c>
      <c r="B637" s="35" t="s">
        <v>4633</v>
      </c>
      <c r="C637" s="35" t="s">
        <v>4634</v>
      </c>
      <c r="D637" s="35" t="s">
        <v>4635</v>
      </c>
      <c r="E637" s="36">
        <v>0</v>
      </c>
      <c r="F637" s="272"/>
      <c r="G637" s="36">
        <v>0</v>
      </c>
      <c r="H637" s="36">
        <v>22167.45</v>
      </c>
      <c r="I637" s="36">
        <v>22167.45</v>
      </c>
      <c r="J637" s="272"/>
    </row>
    <row r="638" spans="1:10" ht="15" customHeight="1">
      <c r="A638" s="34">
        <v>6</v>
      </c>
      <c r="B638" s="35" t="s">
        <v>4636</v>
      </c>
      <c r="C638" s="35" t="s">
        <v>4637</v>
      </c>
      <c r="D638" s="35" t="s">
        <v>4638</v>
      </c>
      <c r="E638" s="36">
        <v>0</v>
      </c>
      <c r="F638" s="272"/>
      <c r="G638" s="36">
        <v>0</v>
      </c>
      <c r="H638" s="36">
        <v>4.95</v>
      </c>
      <c r="I638" s="36">
        <v>4.95</v>
      </c>
      <c r="J638" s="272"/>
    </row>
    <row r="639" spans="1:10" ht="15" customHeight="1">
      <c r="A639" s="34">
        <v>6</v>
      </c>
      <c r="B639" s="35" t="s">
        <v>4639</v>
      </c>
      <c r="C639" s="35" t="s">
        <v>4640</v>
      </c>
      <c r="D639" s="35" t="s">
        <v>4641</v>
      </c>
      <c r="E639" s="36">
        <v>0</v>
      </c>
      <c r="F639" s="272"/>
      <c r="G639" s="36">
        <v>0</v>
      </c>
      <c r="H639" s="36">
        <v>36449.94</v>
      </c>
      <c r="I639" s="36">
        <v>36449.94</v>
      </c>
      <c r="J639" s="272"/>
    </row>
    <row r="640" spans="1:10" ht="15" customHeight="1">
      <c r="A640" s="34">
        <v>6</v>
      </c>
      <c r="B640" s="35" t="s">
        <v>4642</v>
      </c>
      <c r="C640" s="35" t="s">
        <v>4643</v>
      </c>
      <c r="D640" s="35" t="s">
        <v>4644</v>
      </c>
      <c r="E640" s="36">
        <v>0</v>
      </c>
      <c r="F640" s="272"/>
      <c r="G640" s="36">
        <v>740.6</v>
      </c>
      <c r="H640" s="36">
        <v>6167.07</v>
      </c>
      <c r="I640" s="36">
        <v>5426.47</v>
      </c>
      <c r="J640" s="272"/>
    </row>
    <row r="641" spans="1:10" ht="15" customHeight="1">
      <c r="A641" s="34">
        <v>6</v>
      </c>
      <c r="B641" s="35" t="s">
        <v>4645</v>
      </c>
      <c r="C641" s="35" t="s">
        <v>4646</v>
      </c>
      <c r="D641" s="35" t="s">
        <v>4647</v>
      </c>
      <c r="E641" s="36">
        <v>0</v>
      </c>
      <c r="F641" s="272"/>
      <c r="G641" s="36">
        <v>204.12</v>
      </c>
      <c r="H641" s="36">
        <v>1830.54</v>
      </c>
      <c r="I641" s="36">
        <v>1626.42</v>
      </c>
      <c r="J641" s="272"/>
    </row>
    <row r="642" spans="1:10" ht="15" customHeight="1">
      <c r="A642" s="34">
        <v>6</v>
      </c>
      <c r="B642" s="35" t="s">
        <v>4648</v>
      </c>
      <c r="C642" s="35" t="s">
        <v>4649</v>
      </c>
      <c r="D642" s="35" t="s">
        <v>4650</v>
      </c>
      <c r="E642" s="36">
        <v>0</v>
      </c>
      <c r="F642" s="272"/>
      <c r="G642" s="36">
        <v>0</v>
      </c>
      <c r="H642" s="36">
        <v>4100.97</v>
      </c>
      <c r="I642" s="36">
        <v>4100.97</v>
      </c>
      <c r="J642" s="272"/>
    </row>
    <row r="643" spans="1:10" ht="15" customHeight="1">
      <c r="A643" s="34">
        <v>6</v>
      </c>
      <c r="B643" s="35" t="s">
        <v>4654</v>
      </c>
      <c r="C643" s="35" t="s">
        <v>4655</v>
      </c>
      <c r="D643" s="35" t="s">
        <v>4656</v>
      </c>
      <c r="E643" s="36">
        <v>0</v>
      </c>
      <c r="F643" s="272"/>
      <c r="G643" s="36">
        <v>0</v>
      </c>
      <c r="H643" s="36">
        <v>413970.43</v>
      </c>
      <c r="I643" s="36">
        <v>413970.43</v>
      </c>
      <c r="J643" s="272"/>
    </row>
    <row r="644" spans="1:10" ht="15" customHeight="1">
      <c r="A644" s="34">
        <v>6</v>
      </c>
      <c r="B644" s="35" t="s">
        <v>4657</v>
      </c>
      <c r="C644" s="35" t="s">
        <v>4658</v>
      </c>
      <c r="D644" s="35" t="s">
        <v>4659</v>
      </c>
      <c r="E644" s="36">
        <v>0</v>
      </c>
      <c r="F644" s="272"/>
      <c r="G644" s="36">
        <v>0</v>
      </c>
      <c r="H644" s="36">
        <v>409341.94</v>
      </c>
      <c r="I644" s="36">
        <v>409341.94</v>
      </c>
      <c r="J644" s="272"/>
    </row>
    <row r="645" spans="1:10" ht="15" customHeight="1">
      <c r="A645" s="34">
        <v>6</v>
      </c>
      <c r="B645" s="35" t="s">
        <v>4660</v>
      </c>
      <c r="C645" s="35" t="s">
        <v>4661</v>
      </c>
      <c r="D645" s="35" t="s">
        <v>4662</v>
      </c>
      <c r="E645" s="36">
        <v>0</v>
      </c>
      <c r="F645" s="272"/>
      <c r="G645" s="36">
        <v>0</v>
      </c>
      <c r="H645" s="36">
        <v>188106.52</v>
      </c>
      <c r="I645" s="36">
        <v>188106.52</v>
      </c>
      <c r="J645" s="272"/>
    </row>
    <row r="646" spans="1:10" ht="15" customHeight="1">
      <c r="A646" s="34">
        <v>6</v>
      </c>
      <c r="B646" s="35" t="s">
        <v>4663</v>
      </c>
      <c r="C646" s="35" t="s">
        <v>4664</v>
      </c>
      <c r="D646" s="35" t="s">
        <v>4665</v>
      </c>
      <c r="E646" s="36">
        <v>0</v>
      </c>
      <c r="F646" s="272"/>
      <c r="G646" s="36">
        <v>0</v>
      </c>
      <c r="H646" s="36">
        <v>85092.04</v>
      </c>
      <c r="I646" s="36">
        <v>85092.04</v>
      </c>
      <c r="J646" s="272"/>
    </row>
    <row r="647" spans="1:10" ht="15" customHeight="1">
      <c r="A647" s="34">
        <v>6</v>
      </c>
      <c r="B647" s="35" t="s">
        <v>4669</v>
      </c>
      <c r="C647" s="35" t="s">
        <v>4670</v>
      </c>
      <c r="D647" s="35" t="s">
        <v>4671</v>
      </c>
      <c r="E647" s="36">
        <v>0</v>
      </c>
      <c r="F647" s="272"/>
      <c r="G647" s="36">
        <v>832.89</v>
      </c>
      <c r="H647" s="36">
        <v>23040.14</v>
      </c>
      <c r="I647" s="142">
        <v>22207.25</v>
      </c>
      <c r="J647" s="272"/>
    </row>
    <row r="648" spans="1:10" ht="15" customHeight="1">
      <c r="A648" s="34">
        <v>3</v>
      </c>
      <c r="B648" s="35" t="s">
        <v>4672</v>
      </c>
      <c r="C648" s="35" t="s">
        <v>1</v>
      </c>
      <c r="D648" s="35" t="s">
        <v>4673</v>
      </c>
      <c r="E648" s="36">
        <v>0</v>
      </c>
      <c r="F648" s="272"/>
      <c r="G648" s="36">
        <v>29479.81</v>
      </c>
      <c r="H648" s="36">
        <v>16281346</v>
      </c>
      <c r="I648" s="36">
        <v>16251866.189999999</v>
      </c>
      <c r="J648" s="272"/>
    </row>
    <row r="649" spans="1:10" ht="15" customHeight="1">
      <c r="A649" s="34">
        <v>4</v>
      </c>
      <c r="B649" s="35" t="s">
        <v>4674</v>
      </c>
      <c r="C649" s="35" t="s">
        <v>1</v>
      </c>
      <c r="D649" s="35" t="s">
        <v>4675</v>
      </c>
      <c r="E649" s="36">
        <v>0</v>
      </c>
      <c r="F649" s="272"/>
      <c r="G649" s="36">
        <v>8762.44</v>
      </c>
      <c r="H649" s="36">
        <v>7325643.8099999996</v>
      </c>
      <c r="I649" s="36">
        <v>7316881.3700000001</v>
      </c>
      <c r="J649" s="272"/>
    </row>
    <row r="650" spans="1:10" ht="15" customHeight="1">
      <c r="A650" s="34">
        <v>6</v>
      </c>
      <c r="B650" s="35" t="s">
        <v>4676</v>
      </c>
      <c r="C650" s="35" t="s">
        <v>4677</v>
      </c>
      <c r="D650" s="35" t="s">
        <v>4678</v>
      </c>
      <c r="E650" s="36">
        <v>0</v>
      </c>
      <c r="F650" s="272"/>
      <c r="G650" s="36">
        <v>0</v>
      </c>
      <c r="H650" s="36">
        <v>3010953.08</v>
      </c>
      <c r="I650" s="36">
        <v>3010953.08</v>
      </c>
      <c r="J650" s="272"/>
    </row>
    <row r="651" spans="1:10" ht="15" customHeight="1">
      <c r="A651" s="34">
        <v>6</v>
      </c>
      <c r="B651" s="35" t="s">
        <v>4679</v>
      </c>
      <c r="C651" s="35" t="s">
        <v>4680</v>
      </c>
      <c r="D651" s="35" t="s">
        <v>4681</v>
      </c>
      <c r="E651" s="36">
        <v>0</v>
      </c>
      <c r="F651" s="272"/>
      <c r="G651" s="36">
        <v>664.52</v>
      </c>
      <c r="H651" s="36">
        <v>3133057.1</v>
      </c>
      <c r="I651" s="36">
        <v>3132392.58</v>
      </c>
      <c r="J651" s="272"/>
    </row>
    <row r="652" spans="1:10" ht="15" customHeight="1">
      <c r="A652" s="34">
        <v>6</v>
      </c>
      <c r="B652" s="35" t="s">
        <v>4682</v>
      </c>
      <c r="C652" s="35" t="s">
        <v>4683</v>
      </c>
      <c r="D652" s="35" t="s">
        <v>4684</v>
      </c>
      <c r="E652" s="36">
        <v>0</v>
      </c>
      <c r="F652" s="272"/>
      <c r="G652" s="36">
        <v>8097.92</v>
      </c>
      <c r="H652" s="36">
        <v>1181633.6299999999</v>
      </c>
      <c r="I652" s="36">
        <v>1173535.71</v>
      </c>
      <c r="J652" s="272"/>
    </row>
    <row r="653" spans="1:10" ht="15" customHeight="1">
      <c r="A653" s="34">
        <v>4</v>
      </c>
      <c r="B653" s="35" t="s">
        <v>4685</v>
      </c>
      <c r="C653" s="35" t="s">
        <v>1</v>
      </c>
      <c r="D653" s="35" t="s">
        <v>4686</v>
      </c>
      <c r="E653" s="36">
        <v>0</v>
      </c>
      <c r="F653" s="272"/>
      <c r="G653" s="36">
        <v>2110</v>
      </c>
      <c r="H653" s="36">
        <v>96400.69</v>
      </c>
      <c r="I653" s="36">
        <v>94290.69</v>
      </c>
      <c r="J653" s="272"/>
    </row>
    <row r="654" spans="1:10" ht="15" customHeight="1">
      <c r="A654" s="34">
        <v>6</v>
      </c>
      <c r="B654" s="35" t="s">
        <v>4687</v>
      </c>
      <c r="C654" s="35" t="s">
        <v>4688</v>
      </c>
      <c r="D654" s="35" t="s">
        <v>3337</v>
      </c>
      <c r="E654" s="36">
        <v>0</v>
      </c>
      <c r="F654" s="272"/>
      <c r="G654" s="36">
        <v>2110</v>
      </c>
      <c r="H654" s="36">
        <v>96400.69</v>
      </c>
      <c r="I654" s="36">
        <v>94290.69</v>
      </c>
      <c r="J654" s="272"/>
    </row>
    <row r="655" spans="1:10" ht="15" customHeight="1">
      <c r="A655" s="34">
        <v>4</v>
      </c>
      <c r="B655" s="35" t="s">
        <v>4689</v>
      </c>
      <c r="C655" s="35" t="s">
        <v>1</v>
      </c>
      <c r="D655" s="35" t="s">
        <v>4690</v>
      </c>
      <c r="E655" s="36">
        <v>0</v>
      </c>
      <c r="F655" s="272"/>
      <c r="G655" s="36">
        <v>0</v>
      </c>
      <c r="H655" s="36">
        <v>8076994.9100000001</v>
      </c>
      <c r="I655" s="36">
        <v>8076994.9100000001</v>
      </c>
      <c r="J655" s="272"/>
    </row>
    <row r="656" spans="1:10" ht="15" customHeight="1">
      <c r="A656" s="34">
        <v>6</v>
      </c>
      <c r="B656" s="35" t="s">
        <v>4691</v>
      </c>
      <c r="C656" s="35" t="s">
        <v>4692</v>
      </c>
      <c r="D656" s="35" t="s">
        <v>4693</v>
      </c>
      <c r="E656" s="36">
        <v>0</v>
      </c>
      <c r="F656" s="272"/>
      <c r="G656" s="36">
        <v>0</v>
      </c>
      <c r="H656" s="36">
        <v>8076994.9100000001</v>
      </c>
      <c r="I656" s="36">
        <v>8076994.9100000001</v>
      </c>
      <c r="J656" s="272"/>
    </row>
    <row r="657" spans="1:10" ht="15" customHeight="1">
      <c r="A657" s="34">
        <v>4</v>
      </c>
      <c r="B657" s="35" t="s">
        <v>4694</v>
      </c>
      <c r="C657" s="35" t="s">
        <v>1</v>
      </c>
      <c r="D657" s="35" t="s">
        <v>4695</v>
      </c>
      <c r="E657" s="36">
        <v>0</v>
      </c>
      <c r="F657" s="272"/>
      <c r="G657" s="36">
        <v>0</v>
      </c>
      <c r="H657" s="36">
        <v>114333.94</v>
      </c>
      <c r="I657" s="36">
        <v>114333.94</v>
      </c>
      <c r="J657" s="272"/>
    </row>
    <row r="658" spans="1:10" ht="15" customHeight="1">
      <c r="A658" s="34">
        <v>5</v>
      </c>
      <c r="B658" s="35" t="s">
        <v>4696</v>
      </c>
      <c r="C658" s="35" t="s">
        <v>1</v>
      </c>
      <c r="D658" s="35" t="s">
        <v>4697</v>
      </c>
      <c r="E658" s="36">
        <v>0</v>
      </c>
      <c r="F658" s="272"/>
      <c r="G658" s="36">
        <v>0</v>
      </c>
      <c r="H658" s="36">
        <v>12475.85</v>
      </c>
      <c r="I658" s="36">
        <v>12475.85</v>
      </c>
      <c r="J658" s="272"/>
    </row>
    <row r="659" spans="1:10" ht="15" customHeight="1">
      <c r="A659" s="34">
        <v>6</v>
      </c>
      <c r="B659" s="35" t="s">
        <v>4698</v>
      </c>
      <c r="C659" s="35" t="s">
        <v>4699</v>
      </c>
      <c r="D659" s="35" t="s">
        <v>2990</v>
      </c>
      <c r="E659" s="36">
        <v>0</v>
      </c>
      <c r="F659" s="272"/>
      <c r="G659" s="36">
        <v>0</v>
      </c>
      <c r="H659" s="36">
        <v>57.18</v>
      </c>
      <c r="I659" s="36">
        <v>57.18</v>
      </c>
      <c r="J659" s="272"/>
    </row>
    <row r="660" spans="1:10" ht="15" customHeight="1">
      <c r="A660" s="34">
        <v>6</v>
      </c>
      <c r="B660" s="35" t="s">
        <v>5814</v>
      </c>
      <c r="C660" s="35" t="s">
        <v>5815</v>
      </c>
      <c r="D660" s="35" t="s">
        <v>5508</v>
      </c>
      <c r="E660" s="36">
        <v>0</v>
      </c>
      <c r="F660" s="272"/>
      <c r="G660" s="36">
        <v>0</v>
      </c>
      <c r="H660" s="36">
        <v>12418.67</v>
      </c>
      <c r="I660" s="36">
        <v>12418.67</v>
      </c>
      <c r="J660" s="272"/>
    </row>
    <row r="661" spans="1:10" ht="15" customHeight="1">
      <c r="A661" s="34">
        <v>5</v>
      </c>
      <c r="B661" s="35" t="s">
        <v>4729</v>
      </c>
      <c r="C661" s="35" t="s">
        <v>1</v>
      </c>
      <c r="D661" s="35" t="s">
        <v>4730</v>
      </c>
      <c r="E661" s="36">
        <v>0</v>
      </c>
      <c r="F661" s="272"/>
      <c r="G661" s="36">
        <v>0</v>
      </c>
      <c r="H661" s="36">
        <v>101858.09</v>
      </c>
      <c r="I661" s="36">
        <v>101858.09</v>
      </c>
      <c r="J661" s="272"/>
    </row>
    <row r="662" spans="1:10" ht="15" customHeight="1">
      <c r="A662" s="34">
        <v>6</v>
      </c>
      <c r="B662" s="35" t="s">
        <v>5816</v>
      </c>
      <c r="C662" s="35" t="s">
        <v>5817</v>
      </c>
      <c r="D662" s="35" t="s">
        <v>3247</v>
      </c>
      <c r="E662" s="36">
        <v>0</v>
      </c>
      <c r="F662" s="272"/>
      <c r="G662" s="36">
        <v>0</v>
      </c>
      <c r="H662" s="36">
        <v>70000</v>
      </c>
      <c r="I662" s="36">
        <v>70000</v>
      </c>
      <c r="J662" s="272"/>
    </row>
    <row r="663" spans="1:10" ht="15" customHeight="1">
      <c r="A663" s="34">
        <v>6</v>
      </c>
      <c r="B663" s="35" t="s">
        <v>4731</v>
      </c>
      <c r="C663" s="35" t="s">
        <v>4732</v>
      </c>
      <c r="D663" s="35" t="s">
        <v>4733</v>
      </c>
      <c r="E663" s="36">
        <v>0</v>
      </c>
      <c r="F663" s="272"/>
      <c r="G663" s="36">
        <v>0</v>
      </c>
      <c r="H663" s="36">
        <v>31758.09</v>
      </c>
      <c r="I663" s="36">
        <v>31758.09</v>
      </c>
      <c r="J663" s="272"/>
    </row>
    <row r="664" spans="1:10" ht="15" customHeight="1">
      <c r="A664" s="34">
        <v>6</v>
      </c>
      <c r="B664" s="35" t="s">
        <v>4734</v>
      </c>
      <c r="C664" s="35" t="s">
        <v>4735</v>
      </c>
      <c r="D664" s="35" t="s">
        <v>4736</v>
      </c>
      <c r="E664" s="36">
        <v>0</v>
      </c>
      <c r="F664" s="272"/>
      <c r="G664" s="36">
        <v>0</v>
      </c>
      <c r="H664" s="36">
        <v>100</v>
      </c>
      <c r="I664" s="36">
        <v>100</v>
      </c>
      <c r="J664" s="272"/>
    </row>
    <row r="665" spans="1:10" ht="15" customHeight="1">
      <c r="A665" s="34">
        <v>4</v>
      </c>
      <c r="B665" s="35" t="s">
        <v>4737</v>
      </c>
      <c r="C665" s="35" t="s">
        <v>1</v>
      </c>
      <c r="D665" s="35" t="s">
        <v>4738</v>
      </c>
      <c r="E665" s="36">
        <v>0</v>
      </c>
      <c r="F665" s="272"/>
      <c r="G665" s="36">
        <v>18607.37</v>
      </c>
      <c r="H665" s="36">
        <v>667972.65</v>
      </c>
      <c r="I665" s="36">
        <v>649365.28</v>
      </c>
      <c r="J665" s="272"/>
    </row>
    <row r="666" spans="1:10" ht="15" customHeight="1">
      <c r="A666" s="34">
        <v>6</v>
      </c>
      <c r="B666" s="35" t="s">
        <v>4739</v>
      </c>
      <c r="C666" s="35" t="s">
        <v>4740</v>
      </c>
      <c r="D666" s="35" t="s">
        <v>4741</v>
      </c>
      <c r="E666" s="36">
        <v>0</v>
      </c>
      <c r="F666" s="272"/>
      <c r="G666" s="36">
        <v>0</v>
      </c>
      <c r="H666" s="36">
        <v>18607.37</v>
      </c>
      <c r="I666" s="36">
        <v>18607.37</v>
      </c>
      <c r="J666" s="272"/>
    </row>
    <row r="667" spans="1:10" ht="15" customHeight="1">
      <c r="A667" s="34">
        <v>6</v>
      </c>
      <c r="B667" s="35" t="s">
        <v>4742</v>
      </c>
      <c r="C667" s="35" t="s">
        <v>4743</v>
      </c>
      <c r="D667" s="35" t="s">
        <v>4744</v>
      </c>
      <c r="E667" s="36">
        <v>0</v>
      </c>
      <c r="F667" s="272"/>
      <c r="G667" s="36">
        <v>0</v>
      </c>
      <c r="H667" s="36">
        <v>46906.22</v>
      </c>
      <c r="I667" s="36">
        <v>46906.22</v>
      </c>
      <c r="J667" s="272"/>
    </row>
    <row r="668" spans="1:10" ht="15" customHeight="1">
      <c r="A668" s="34">
        <v>6</v>
      </c>
      <c r="B668" s="35" t="s">
        <v>4745</v>
      </c>
      <c r="C668" s="35" t="s">
        <v>4746</v>
      </c>
      <c r="D668" s="35" t="s">
        <v>4747</v>
      </c>
      <c r="E668" s="36">
        <v>0</v>
      </c>
      <c r="F668" s="272"/>
      <c r="G668" s="36">
        <v>0</v>
      </c>
      <c r="H668" s="36">
        <v>12448.69</v>
      </c>
      <c r="I668" s="36">
        <v>12448.69</v>
      </c>
      <c r="J668" s="272"/>
    </row>
    <row r="669" spans="1:10" ht="15" customHeight="1">
      <c r="A669" s="34">
        <v>6</v>
      </c>
      <c r="B669" s="35" t="s">
        <v>4748</v>
      </c>
      <c r="C669" s="35" t="s">
        <v>4749</v>
      </c>
      <c r="D669" s="35" t="s">
        <v>4750</v>
      </c>
      <c r="E669" s="36">
        <v>0</v>
      </c>
      <c r="F669" s="272"/>
      <c r="G669" s="36">
        <v>0</v>
      </c>
      <c r="H669" s="36">
        <v>15287.18</v>
      </c>
      <c r="I669" s="36">
        <v>15287.18</v>
      </c>
      <c r="J669" s="272"/>
    </row>
    <row r="670" spans="1:10" ht="15" customHeight="1">
      <c r="A670" s="34">
        <v>6</v>
      </c>
      <c r="B670" s="35" t="s">
        <v>4751</v>
      </c>
      <c r="C670" s="35" t="s">
        <v>4752</v>
      </c>
      <c r="D670" s="35" t="s">
        <v>4753</v>
      </c>
      <c r="E670" s="36">
        <v>0</v>
      </c>
      <c r="F670" s="272"/>
      <c r="G670" s="36">
        <v>0</v>
      </c>
      <c r="H670" s="36">
        <v>354760.74</v>
      </c>
      <c r="I670" s="36">
        <v>354760.74</v>
      </c>
      <c r="J670" s="272"/>
    </row>
    <row r="671" spans="1:10" ht="15" customHeight="1">
      <c r="A671" s="34">
        <v>6</v>
      </c>
      <c r="B671" s="35" t="s">
        <v>5865</v>
      </c>
      <c r="C671" s="35" t="s">
        <v>5866</v>
      </c>
      <c r="D671" s="35" t="s">
        <v>5867</v>
      </c>
      <c r="E671" s="36">
        <v>0</v>
      </c>
      <c r="F671" s="272"/>
      <c r="G671" s="36">
        <v>0</v>
      </c>
      <c r="H671" s="36">
        <v>201355.08</v>
      </c>
      <c r="I671" s="36">
        <v>201355.08</v>
      </c>
      <c r="J671" s="272"/>
    </row>
    <row r="672" spans="1:10" ht="15" customHeight="1">
      <c r="A672" s="34">
        <v>2</v>
      </c>
      <c r="B672" s="35" t="s">
        <v>4754</v>
      </c>
      <c r="C672" s="35" t="s">
        <v>1</v>
      </c>
      <c r="D672" s="35" t="s">
        <v>4755</v>
      </c>
      <c r="E672" s="36">
        <v>0</v>
      </c>
      <c r="F672" s="272"/>
      <c r="G672" s="36">
        <v>0</v>
      </c>
      <c r="H672" s="36">
        <v>66015.81</v>
      </c>
      <c r="I672" s="36">
        <v>66015.81</v>
      </c>
      <c r="J672" s="272"/>
    </row>
    <row r="673" spans="1:10" ht="15" customHeight="1">
      <c r="A673" s="34">
        <v>3</v>
      </c>
      <c r="B673" s="35" t="s">
        <v>4756</v>
      </c>
      <c r="C673" s="35" t="s">
        <v>1</v>
      </c>
      <c r="D673" s="35" t="s">
        <v>4757</v>
      </c>
      <c r="E673" s="36">
        <v>0</v>
      </c>
      <c r="F673" s="272"/>
      <c r="G673" s="36">
        <v>0</v>
      </c>
      <c r="H673" s="36">
        <v>40663.78</v>
      </c>
      <c r="I673" s="36">
        <v>40663.78</v>
      </c>
      <c r="J673" s="272"/>
    </row>
    <row r="674" spans="1:10" ht="15" customHeight="1">
      <c r="A674" s="34">
        <v>4</v>
      </c>
      <c r="B674" s="35" t="s">
        <v>4758</v>
      </c>
      <c r="C674" s="35" t="s">
        <v>1</v>
      </c>
      <c r="D674" s="35" t="s">
        <v>4759</v>
      </c>
      <c r="E674" s="36">
        <v>0</v>
      </c>
      <c r="F674" s="272"/>
      <c r="G674" s="36">
        <v>0</v>
      </c>
      <c r="H674" s="36">
        <v>40663.78</v>
      </c>
      <c r="I674" s="36">
        <v>40663.78</v>
      </c>
      <c r="J674" s="272"/>
    </row>
    <row r="675" spans="1:10" ht="15" customHeight="1">
      <c r="A675" s="34">
        <v>6</v>
      </c>
      <c r="B675" s="35" t="s">
        <v>4760</v>
      </c>
      <c r="C675" s="35" t="s">
        <v>4761</v>
      </c>
      <c r="D675" s="35" t="s">
        <v>4762</v>
      </c>
      <c r="E675" s="36">
        <v>0</v>
      </c>
      <c r="F675" s="272"/>
      <c r="G675" s="36">
        <v>0</v>
      </c>
      <c r="H675" s="36">
        <v>26517.78</v>
      </c>
      <c r="I675" s="36">
        <v>26517.78</v>
      </c>
      <c r="J675" s="272"/>
    </row>
    <row r="676" spans="1:10" ht="15" customHeight="1">
      <c r="A676" s="34">
        <v>6</v>
      </c>
      <c r="B676" s="35" t="s">
        <v>4763</v>
      </c>
      <c r="C676" s="35" t="s">
        <v>4764</v>
      </c>
      <c r="D676" s="35" t="s">
        <v>4765</v>
      </c>
      <c r="E676" s="36">
        <v>0</v>
      </c>
      <c r="F676" s="272"/>
      <c r="G676" s="36">
        <v>0</v>
      </c>
      <c r="H676" s="36">
        <v>14146</v>
      </c>
      <c r="I676" s="36">
        <v>14146</v>
      </c>
      <c r="J676" s="272"/>
    </row>
    <row r="677" spans="1:10" ht="15" customHeight="1">
      <c r="A677" s="34">
        <v>3</v>
      </c>
      <c r="B677" s="35" t="s">
        <v>4766</v>
      </c>
      <c r="C677" s="35" t="s">
        <v>1</v>
      </c>
      <c r="D677" s="35" t="s">
        <v>4767</v>
      </c>
      <c r="E677" s="36">
        <v>0</v>
      </c>
      <c r="F677" s="272"/>
      <c r="G677" s="36">
        <v>0</v>
      </c>
      <c r="H677" s="36">
        <v>25352.03</v>
      </c>
      <c r="I677" s="36">
        <v>25352.03</v>
      </c>
      <c r="J677" s="272"/>
    </row>
    <row r="678" spans="1:10" ht="15" customHeight="1">
      <c r="A678" s="34">
        <v>4</v>
      </c>
      <c r="B678" s="35" t="s">
        <v>4768</v>
      </c>
      <c r="C678" s="35" t="s">
        <v>1</v>
      </c>
      <c r="D678" s="35" t="s">
        <v>4769</v>
      </c>
      <c r="E678" s="36">
        <v>0</v>
      </c>
      <c r="F678" s="272"/>
      <c r="G678" s="36">
        <v>0</v>
      </c>
      <c r="H678" s="36">
        <v>21977.03</v>
      </c>
      <c r="I678" s="36">
        <v>21977.03</v>
      </c>
      <c r="J678" s="272"/>
    </row>
    <row r="679" spans="1:10" ht="15" customHeight="1">
      <c r="A679" s="34">
        <v>6</v>
      </c>
      <c r="B679" s="35" t="s">
        <v>4770</v>
      </c>
      <c r="C679" s="35" t="s">
        <v>4771</v>
      </c>
      <c r="D679" s="35" t="s">
        <v>4772</v>
      </c>
      <c r="E679" s="36">
        <v>0</v>
      </c>
      <c r="F679" s="272"/>
      <c r="G679" s="36">
        <v>0</v>
      </c>
      <c r="H679" s="36">
        <v>21977.03</v>
      </c>
      <c r="I679" s="36">
        <v>21977.03</v>
      </c>
      <c r="J679" s="272"/>
    </row>
    <row r="680" spans="1:10" ht="15" customHeight="1">
      <c r="A680" s="34">
        <v>4</v>
      </c>
      <c r="B680" s="35" t="s">
        <v>4773</v>
      </c>
      <c r="C680" s="35" t="s">
        <v>1</v>
      </c>
      <c r="D680" s="35" t="s">
        <v>4774</v>
      </c>
      <c r="E680" s="36">
        <v>0</v>
      </c>
      <c r="F680" s="272"/>
      <c r="G680" s="36">
        <v>0</v>
      </c>
      <c r="H680" s="36">
        <v>3375</v>
      </c>
      <c r="I680" s="36">
        <v>3375</v>
      </c>
      <c r="J680" s="272"/>
    </row>
    <row r="681" spans="1:10" ht="15" customHeight="1">
      <c r="A681" s="34">
        <v>6</v>
      </c>
      <c r="B681" s="35" t="s">
        <v>4775</v>
      </c>
      <c r="C681" s="35" t="s">
        <v>4776</v>
      </c>
      <c r="D681" s="35" t="s">
        <v>4777</v>
      </c>
      <c r="E681" s="36">
        <v>0</v>
      </c>
      <c r="F681" s="272"/>
      <c r="G681" s="36">
        <v>0</v>
      </c>
      <c r="H681" s="36">
        <v>3375</v>
      </c>
      <c r="I681" s="36">
        <v>3375</v>
      </c>
      <c r="J681" s="272"/>
    </row>
    <row r="682" spans="1:10" ht="15" customHeight="1">
      <c r="A682" s="34">
        <v>1</v>
      </c>
      <c r="B682" s="35" t="s">
        <v>4785</v>
      </c>
      <c r="C682" s="35" t="s">
        <v>1</v>
      </c>
      <c r="D682" s="35" t="s">
        <v>4786</v>
      </c>
      <c r="E682" s="36">
        <v>0</v>
      </c>
      <c r="F682" s="272"/>
      <c r="G682" s="36">
        <v>163668953.46000001</v>
      </c>
      <c r="H682" s="36">
        <v>121732250.18000001</v>
      </c>
      <c r="I682" s="36">
        <v>-41936703.280000001</v>
      </c>
      <c r="J682" s="272"/>
    </row>
    <row r="683" spans="1:10" ht="15" customHeight="1">
      <c r="A683" s="34">
        <v>2</v>
      </c>
      <c r="B683" s="35" t="s">
        <v>4787</v>
      </c>
      <c r="C683" s="35" t="s">
        <v>1</v>
      </c>
      <c r="D683" s="35" t="s">
        <v>4788</v>
      </c>
      <c r="E683" s="36">
        <v>0</v>
      </c>
      <c r="F683" s="272"/>
      <c r="G683" s="36">
        <v>163181216.38999999</v>
      </c>
      <c r="H683" s="36">
        <v>121732250.18000001</v>
      </c>
      <c r="I683" s="36">
        <v>-41448966.210000001</v>
      </c>
      <c r="J683" s="272"/>
    </row>
    <row r="684" spans="1:10" ht="15" customHeight="1">
      <c r="A684" s="34">
        <v>3</v>
      </c>
      <c r="B684" s="35" t="s">
        <v>4789</v>
      </c>
      <c r="C684" s="35" t="s">
        <v>1</v>
      </c>
      <c r="D684" s="35" t="s">
        <v>4790</v>
      </c>
      <c r="E684" s="36">
        <v>0</v>
      </c>
      <c r="F684" s="272"/>
      <c r="G684" s="36">
        <v>7359684.5199999996</v>
      </c>
      <c r="H684" s="36">
        <v>0</v>
      </c>
      <c r="I684" s="36">
        <v>-7359684.5199999996</v>
      </c>
      <c r="J684" s="272"/>
    </row>
    <row r="685" spans="1:10" ht="15" customHeight="1">
      <c r="A685" s="34">
        <v>4</v>
      </c>
      <c r="B685" s="35" t="s">
        <v>4791</v>
      </c>
      <c r="C685" s="35" t="s">
        <v>1</v>
      </c>
      <c r="D685" s="35" t="s">
        <v>4792</v>
      </c>
      <c r="E685" s="36">
        <v>0</v>
      </c>
      <c r="F685" s="272"/>
      <c r="G685" s="36">
        <v>98297.88</v>
      </c>
      <c r="H685" s="36">
        <v>0</v>
      </c>
      <c r="I685" s="36">
        <v>-98297.88</v>
      </c>
      <c r="J685" s="272"/>
    </row>
    <row r="686" spans="1:10" ht="15" customHeight="1">
      <c r="A686" s="34">
        <v>6</v>
      </c>
      <c r="B686" s="35" t="s">
        <v>4793</v>
      </c>
      <c r="C686" s="35" t="s">
        <v>4794</v>
      </c>
      <c r="D686" s="35" t="s">
        <v>4795</v>
      </c>
      <c r="E686" s="36">
        <v>0</v>
      </c>
      <c r="F686" s="272"/>
      <c r="G686" s="36">
        <v>98297.88</v>
      </c>
      <c r="H686" s="36">
        <v>0</v>
      </c>
      <c r="I686" s="36">
        <v>-98297.88</v>
      </c>
      <c r="J686" s="272"/>
    </row>
    <row r="687" spans="1:10" ht="15" customHeight="1">
      <c r="A687" s="34">
        <v>4</v>
      </c>
      <c r="B687" s="35" t="s">
        <v>4796</v>
      </c>
      <c r="C687" s="35" t="s">
        <v>1</v>
      </c>
      <c r="D687" s="35" t="s">
        <v>4797</v>
      </c>
      <c r="E687" s="36">
        <v>0</v>
      </c>
      <c r="F687" s="272"/>
      <c r="G687" s="36">
        <v>6978993.5599999996</v>
      </c>
      <c r="H687" s="36">
        <v>0</v>
      </c>
      <c r="I687" s="36">
        <v>-6978993.5599999996</v>
      </c>
      <c r="J687" s="272"/>
    </row>
    <row r="688" spans="1:10" ht="15" customHeight="1">
      <c r="A688" s="34">
        <v>6</v>
      </c>
      <c r="B688" s="35" t="s">
        <v>4798</v>
      </c>
      <c r="C688" s="35" t="s">
        <v>4799</v>
      </c>
      <c r="D688" s="35" t="s">
        <v>4800</v>
      </c>
      <c r="E688" s="36">
        <v>0</v>
      </c>
      <c r="F688" s="272"/>
      <c r="G688" s="36">
        <v>6978993.5599999996</v>
      </c>
      <c r="H688" s="36">
        <v>0</v>
      </c>
      <c r="I688" s="36">
        <v>-6978993.5599999996</v>
      </c>
      <c r="J688" s="272"/>
    </row>
    <row r="689" spans="1:10" ht="15" customHeight="1">
      <c r="A689" s="34">
        <v>4</v>
      </c>
      <c r="B689" s="35" t="s">
        <v>4801</v>
      </c>
      <c r="C689" s="35" t="s">
        <v>1</v>
      </c>
      <c r="D689" s="35" t="s">
        <v>4802</v>
      </c>
      <c r="E689" s="36">
        <v>0</v>
      </c>
      <c r="F689" s="272"/>
      <c r="G689" s="36">
        <v>30520.66</v>
      </c>
      <c r="H689" s="36">
        <v>0</v>
      </c>
      <c r="I689" s="36">
        <v>-30520.66</v>
      </c>
      <c r="J689" s="272"/>
    </row>
    <row r="690" spans="1:10" ht="15" customHeight="1">
      <c r="A690" s="34">
        <v>6</v>
      </c>
      <c r="B690" s="35" t="s">
        <v>4803</v>
      </c>
      <c r="C690" s="35" t="s">
        <v>4804</v>
      </c>
      <c r="D690" s="35" t="s">
        <v>4805</v>
      </c>
      <c r="E690" s="36">
        <v>0</v>
      </c>
      <c r="F690" s="272"/>
      <c r="G690" s="36">
        <v>30520.66</v>
      </c>
      <c r="H690" s="36">
        <v>0</v>
      </c>
      <c r="I690" s="36">
        <v>-30520.66</v>
      </c>
      <c r="J690" s="272"/>
    </row>
    <row r="691" spans="1:10" ht="15" customHeight="1">
      <c r="A691" s="34">
        <v>4</v>
      </c>
      <c r="B691" s="35" t="s">
        <v>4806</v>
      </c>
      <c r="C691" s="35" t="s">
        <v>1</v>
      </c>
      <c r="D691" s="35" t="s">
        <v>4807</v>
      </c>
      <c r="E691" s="36">
        <v>0</v>
      </c>
      <c r="F691" s="272"/>
      <c r="G691" s="36">
        <v>251872.42</v>
      </c>
      <c r="H691" s="36">
        <v>0</v>
      </c>
      <c r="I691" s="36">
        <v>-251872.42</v>
      </c>
      <c r="J691" s="272"/>
    </row>
    <row r="692" spans="1:10" ht="15" customHeight="1">
      <c r="A692" s="34">
        <v>5</v>
      </c>
      <c r="B692" s="35" t="s">
        <v>4808</v>
      </c>
      <c r="C692" s="35" t="s">
        <v>1</v>
      </c>
      <c r="D692" s="35" t="s">
        <v>4809</v>
      </c>
      <c r="E692" s="36">
        <v>0</v>
      </c>
      <c r="F692" s="272"/>
      <c r="G692" s="36">
        <v>251872.42</v>
      </c>
      <c r="H692" s="36">
        <v>0</v>
      </c>
      <c r="I692" s="36">
        <v>-251872.42</v>
      </c>
      <c r="J692" s="272"/>
    </row>
    <row r="693" spans="1:10" ht="15" customHeight="1">
      <c r="A693" s="34">
        <v>6</v>
      </c>
      <c r="B693" s="35" t="s">
        <v>4810</v>
      </c>
      <c r="C693" s="35" t="s">
        <v>4811</v>
      </c>
      <c r="D693" s="35" t="s">
        <v>4812</v>
      </c>
      <c r="E693" s="36">
        <v>0</v>
      </c>
      <c r="F693" s="272"/>
      <c r="G693" s="36">
        <v>251872.42</v>
      </c>
      <c r="H693" s="36">
        <v>0</v>
      </c>
      <c r="I693" s="36">
        <v>-251872.42</v>
      </c>
      <c r="J693" s="272"/>
    </row>
    <row r="694" spans="1:10" ht="15" customHeight="1">
      <c r="A694" s="34">
        <v>3</v>
      </c>
      <c r="B694" s="35" t="s">
        <v>4813</v>
      </c>
      <c r="C694" s="35" t="s">
        <v>1</v>
      </c>
      <c r="D694" s="35" t="s">
        <v>4814</v>
      </c>
      <c r="E694" s="36">
        <v>0</v>
      </c>
      <c r="F694" s="272"/>
      <c r="G694" s="36">
        <v>449091.71</v>
      </c>
      <c r="H694" s="36">
        <v>20870.29</v>
      </c>
      <c r="I694" s="36">
        <v>-428221.42</v>
      </c>
      <c r="J694" s="272"/>
    </row>
    <row r="695" spans="1:10" ht="15" customHeight="1">
      <c r="A695" s="34">
        <v>4</v>
      </c>
      <c r="B695" s="35" t="s">
        <v>4815</v>
      </c>
      <c r="C695" s="35" t="s">
        <v>1</v>
      </c>
      <c r="D695" s="35" t="s">
        <v>4816</v>
      </c>
      <c r="E695" s="36">
        <v>0</v>
      </c>
      <c r="F695" s="272"/>
      <c r="G695" s="36">
        <v>449091.71</v>
      </c>
      <c r="H695" s="36">
        <v>20870.29</v>
      </c>
      <c r="I695" s="36">
        <v>-428221.42</v>
      </c>
      <c r="J695" s="272"/>
    </row>
    <row r="696" spans="1:10" ht="15" customHeight="1">
      <c r="A696" s="34">
        <v>6</v>
      </c>
      <c r="B696" s="35" t="s">
        <v>4817</v>
      </c>
      <c r="C696" s="35" t="s">
        <v>4818</v>
      </c>
      <c r="D696" s="35" t="s">
        <v>4819</v>
      </c>
      <c r="E696" s="36">
        <v>0</v>
      </c>
      <c r="F696" s="272"/>
      <c r="G696" s="36">
        <v>449091.71</v>
      </c>
      <c r="H696" s="36">
        <v>20870.29</v>
      </c>
      <c r="I696" s="36">
        <v>-428221.42</v>
      </c>
      <c r="J696" s="272"/>
    </row>
    <row r="697" spans="1:10" ht="15" customHeight="1">
      <c r="A697" s="34">
        <v>3</v>
      </c>
      <c r="B697" s="35" t="s">
        <v>4820</v>
      </c>
      <c r="C697" s="35" t="s">
        <v>1</v>
      </c>
      <c r="D697" s="35" t="s">
        <v>4821</v>
      </c>
      <c r="E697" s="36">
        <v>0</v>
      </c>
      <c r="F697" s="272"/>
      <c r="G697" s="36">
        <v>21864658.100000001</v>
      </c>
      <c r="H697" s="36">
        <v>1770908.43</v>
      </c>
      <c r="I697" s="36">
        <v>-20093749.670000002</v>
      </c>
      <c r="J697" s="272"/>
    </row>
    <row r="698" spans="1:10" ht="15" customHeight="1">
      <c r="A698" s="34">
        <v>4</v>
      </c>
      <c r="B698" s="35" t="s">
        <v>4822</v>
      </c>
      <c r="C698" s="35" t="s">
        <v>1</v>
      </c>
      <c r="D698" s="35" t="s">
        <v>4823</v>
      </c>
      <c r="E698" s="36">
        <v>0</v>
      </c>
      <c r="F698" s="272"/>
      <c r="G698" s="36">
        <v>654679.81999999995</v>
      </c>
      <c r="H698" s="36">
        <v>356726.61</v>
      </c>
      <c r="I698" s="36">
        <v>-297953.21000000002</v>
      </c>
      <c r="J698" s="272"/>
    </row>
    <row r="699" spans="1:10" ht="15" customHeight="1">
      <c r="A699" s="34">
        <v>6</v>
      </c>
      <c r="B699" s="35" t="s">
        <v>4824</v>
      </c>
      <c r="C699" s="35" t="s">
        <v>4825</v>
      </c>
      <c r="D699" s="35" t="s">
        <v>4826</v>
      </c>
      <c r="E699" s="36">
        <v>0</v>
      </c>
      <c r="F699" s="272"/>
      <c r="G699" s="36">
        <v>654679.81999999995</v>
      </c>
      <c r="H699" s="36">
        <v>356726.61</v>
      </c>
      <c r="I699" s="36">
        <v>-297953.21000000002</v>
      </c>
      <c r="J699" s="272"/>
    </row>
    <row r="700" spans="1:10" ht="15" customHeight="1">
      <c r="A700" s="34">
        <v>4</v>
      </c>
      <c r="B700" s="35" t="s">
        <v>4827</v>
      </c>
      <c r="C700" s="35" t="s">
        <v>1</v>
      </c>
      <c r="D700" s="35" t="s">
        <v>4828</v>
      </c>
      <c r="E700" s="36">
        <v>0</v>
      </c>
      <c r="F700" s="272"/>
      <c r="G700" s="36">
        <v>1481540.52</v>
      </c>
      <c r="H700" s="36">
        <v>798321.46</v>
      </c>
      <c r="I700" s="36">
        <v>-683219.06</v>
      </c>
      <c r="J700" s="272"/>
    </row>
    <row r="701" spans="1:10" ht="15" customHeight="1">
      <c r="A701" s="34">
        <v>6</v>
      </c>
      <c r="B701" s="35" t="s">
        <v>4829</v>
      </c>
      <c r="C701" s="35" t="s">
        <v>4830</v>
      </c>
      <c r="D701" s="35" t="s">
        <v>4831</v>
      </c>
      <c r="E701" s="36">
        <v>0</v>
      </c>
      <c r="F701" s="272"/>
      <c r="G701" s="36">
        <v>811697.61</v>
      </c>
      <c r="H701" s="36">
        <v>443590.49</v>
      </c>
      <c r="I701" s="36">
        <v>-368107.12</v>
      </c>
      <c r="J701" s="272"/>
    </row>
    <row r="702" spans="1:10" ht="15" customHeight="1">
      <c r="A702" s="34">
        <v>6</v>
      </c>
      <c r="B702" s="35" t="s">
        <v>4832</v>
      </c>
      <c r="C702" s="35" t="s">
        <v>4833</v>
      </c>
      <c r="D702" s="35" t="s">
        <v>4834</v>
      </c>
      <c r="E702" s="36">
        <v>0</v>
      </c>
      <c r="F702" s="272"/>
      <c r="G702" s="36">
        <v>4786.5</v>
      </c>
      <c r="H702" s="36">
        <v>0</v>
      </c>
      <c r="I702" s="36">
        <v>-4786.5</v>
      </c>
      <c r="J702" s="272"/>
    </row>
    <row r="703" spans="1:10" ht="15" customHeight="1">
      <c r="A703" s="34">
        <v>6</v>
      </c>
      <c r="B703" s="35" t="s">
        <v>4835</v>
      </c>
      <c r="C703" s="35" t="s">
        <v>4836</v>
      </c>
      <c r="D703" s="35" t="s">
        <v>4837</v>
      </c>
      <c r="E703" s="36">
        <v>0</v>
      </c>
      <c r="F703" s="272"/>
      <c r="G703" s="36">
        <v>631958.14</v>
      </c>
      <c r="H703" s="36">
        <v>321632.7</v>
      </c>
      <c r="I703" s="36">
        <v>-310325.44</v>
      </c>
      <c r="J703" s="272"/>
    </row>
    <row r="704" spans="1:10" ht="15" customHeight="1">
      <c r="A704" s="34">
        <v>4</v>
      </c>
      <c r="B704" s="35" t="s">
        <v>4838</v>
      </c>
      <c r="C704" s="35" t="s">
        <v>1</v>
      </c>
      <c r="D704" s="35" t="s">
        <v>4839</v>
      </c>
      <c r="E704" s="36">
        <v>0</v>
      </c>
      <c r="F704" s="272"/>
      <c r="G704" s="36">
        <v>572336.93000000005</v>
      </c>
      <c r="H704" s="36">
        <v>156730</v>
      </c>
      <c r="I704" s="36">
        <v>-415606.93</v>
      </c>
      <c r="J704" s="272"/>
    </row>
    <row r="705" spans="1:10" ht="15" customHeight="1">
      <c r="A705" s="34">
        <v>6</v>
      </c>
      <c r="B705" s="35" t="s">
        <v>4840</v>
      </c>
      <c r="C705" s="35" t="s">
        <v>4841</v>
      </c>
      <c r="D705" s="35" t="s">
        <v>4842</v>
      </c>
      <c r="E705" s="36">
        <v>0</v>
      </c>
      <c r="F705" s="272"/>
      <c r="G705" s="36">
        <v>298701.40999999997</v>
      </c>
      <c r="H705" s="36">
        <v>153529.84</v>
      </c>
      <c r="I705" s="36">
        <v>-145171.57</v>
      </c>
      <c r="J705" s="272"/>
    </row>
    <row r="706" spans="1:10" ht="15" customHeight="1">
      <c r="A706" s="34">
        <v>6</v>
      </c>
      <c r="B706" s="35" t="s">
        <v>4843</v>
      </c>
      <c r="C706" s="35" t="s">
        <v>4844</v>
      </c>
      <c r="D706" s="35" t="s">
        <v>4845</v>
      </c>
      <c r="E706" s="36">
        <v>0</v>
      </c>
      <c r="F706" s="272"/>
      <c r="G706" s="36">
        <v>63144.55</v>
      </c>
      <c r="H706" s="36">
        <v>3079.96</v>
      </c>
      <c r="I706" s="36">
        <v>-60064.59</v>
      </c>
      <c r="J706" s="272"/>
    </row>
    <row r="707" spans="1:10" ht="15" customHeight="1">
      <c r="A707" s="34">
        <v>6</v>
      </c>
      <c r="B707" s="35" t="s">
        <v>4846</v>
      </c>
      <c r="C707" s="35" t="s">
        <v>4847</v>
      </c>
      <c r="D707" s="35" t="s">
        <v>4848</v>
      </c>
      <c r="E707" s="36">
        <v>0</v>
      </c>
      <c r="F707" s="272"/>
      <c r="G707" s="36">
        <v>70287.16</v>
      </c>
      <c r="H707" s="36">
        <v>120.2</v>
      </c>
      <c r="I707" s="36">
        <v>-70166.960000000006</v>
      </c>
      <c r="J707" s="272"/>
    </row>
    <row r="708" spans="1:10" ht="15" customHeight="1">
      <c r="A708" s="34">
        <v>6</v>
      </c>
      <c r="B708" s="35" t="s">
        <v>4849</v>
      </c>
      <c r="C708" s="35" t="s">
        <v>4850</v>
      </c>
      <c r="D708" s="35" t="s">
        <v>4851</v>
      </c>
      <c r="E708" s="36">
        <v>0</v>
      </c>
      <c r="F708" s="272"/>
      <c r="G708" s="36">
        <v>3357.89</v>
      </c>
      <c r="H708" s="36">
        <v>0</v>
      </c>
      <c r="I708" s="36">
        <v>-3357.89</v>
      </c>
      <c r="J708" s="272"/>
    </row>
    <row r="709" spans="1:10" ht="15" customHeight="1">
      <c r="A709" s="34">
        <v>6</v>
      </c>
      <c r="B709" s="35" t="s">
        <v>4852</v>
      </c>
      <c r="C709" s="35" t="s">
        <v>4853</v>
      </c>
      <c r="D709" s="35" t="s">
        <v>4854</v>
      </c>
      <c r="E709" s="36">
        <v>0</v>
      </c>
      <c r="F709" s="272"/>
      <c r="G709" s="36">
        <v>136845.92000000001</v>
      </c>
      <c r="H709" s="36">
        <v>0</v>
      </c>
      <c r="I709" s="36">
        <v>-136845.92000000001</v>
      </c>
      <c r="J709" s="272"/>
    </row>
    <row r="710" spans="1:10" ht="15" customHeight="1">
      <c r="A710" s="34">
        <v>4</v>
      </c>
      <c r="B710" s="35" t="s">
        <v>4855</v>
      </c>
      <c r="C710" s="35" t="s">
        <v>1</v>
      </c>
      <c r="D710" s="35" t="s">
        <v>4856</v>
      </c>
      <c r="E710" s="36">
        <v>0</v>
      </c>
      <c r="F710" s="272"/>
      <c r="G710" s="36">
        <v>1898223.33</v>
      </c>
      <c r="H710" s="36">
        <v>164994.49</v>
      </c>
      <c r="I710" s="36">
        <v>-1733228.84</v>
      </c>
      <c r="J710" s="272"/>
    </row>
    <row r="711" spans="1:10" ht="15" customHeight="1">
      <c r="A711" s="34">
        <v>5</v>
      </c>
      <c r="B711" s="35" t="s">
        <v>4857</v>
      </c>
      <c r="C711" s="35" t="s">
        <v>1</v>
      </c>
      <c r="D711" s="35" t="s">
        <v>4858</v>
      </c>
      <c r="E711" s="36">
        <v>0</v>
      </c>
      <c r="F711" s="272"/>
      <c r="G711" s="36">
        <v>71132.41</v>
      </c>
      <c r="H711" s="36">
        <v>151.13999999999999</v>
      </c>
      <c r="I711" s="36">
        <v>-70981.27</v>
      </c>
      <c r="J711" s="272"/>
    </row>
    <row r="712" spans="1:10" ht="15" customHeight="1">
      <c r="A712" s="34">
        <v>6</v>
      </c>
      <c r="B712" s="35" t="s">
        <v>4859</v>
      </c>
      <c r="C712" s="35" t="s">
        <v>4860</v>
      </c>
      <c r="D712" s="35" t="s">
        <v>4861</v>
      </c>
      <c r="E712" s="36">
        <v>0</v>
      </c>
      <c r="F712" s="272"/>
      <c r="G712" s="36">
        <v>71132.41</v>
      </c>
      <c r="H712" s="36">
        <v>151.13999999999999</v>
      </c>
      <c r="I712" s="36">
        <v>-70981.27</v>
      </c>
      <c r="J712" s="272"/>
    </row>
    <row r="713" spans="1:10" ht="15" customHeight="1">
      <c r="A713" s="34">
        <v>5</v>
      </c>
      <c r="B713" s="35" t="s">
        <v>4862</v>
      </c>
      <c r="C713" s="35" t="s">
        <v>1</v>
      </c>
      <c r="D713" s="35" t="s">
        <v>4863</v>
      </c>
      <c r="E713" s="36">
        <v>0</v>
      </c>
      <c r="F713" s="272"/>
      <c r="G713" s="36">
        <v>1827090.92</v>
      </c>
      <c r="H713" s="36">
        <v>164843.35</v>
      </c>
      <c r="I713" s="36">
        <v>-1662247.57</v>
      </c>
      <c r="J713" s="272"/>
    </row>
    <row r="714" spans="1:10" ht="15" customHeight="1">
      <c r="A714" s="34">
        <v>6</v>
      </c>
      <c r="B714" s="35" t="s">
        <v>4864</v>
      </c>
      <c r="C714" s="35" t="s">
        <v>4865</v>
      </c>
      <c r="D714" s="35" t="s">
        <v>4866</v>
      </c>
      <c r="E714" s="36">
        <v>0</v>
      </c>
      <c r="F714" s="272"/>
      <c r="G714" s="36">
        <v>1242856.98</v>
      </c>
      <c r="H714" s="36">
        <v>12084.44</v>
      </c>
      <c r="I714" s="36">
        <v>-1230772.54</v>
      </c>
      <c r="J714" s="272"/>
    </row>
    <row r="715" spans="1:10" ht="15" customHeight="1">
      <c r="A715" s="34">
        <v>6</v>
      </c>
      <c r="B715" s="35" t="s">
        <v>4867</v>
      </c>
      <c r="C715" s="35" t="s">
        <v>4868</v>
      </c>
      <c r="D715" s="35" t="s">
        <v>4869</v>
      </c>
      <c r="E715" s="36">
        <v>0</v>
      </c>
      <c r="F715" s="272"/>
      <c r="G715" s="36">
        <v>225096.95999999999</v>
      </c>
      <c r="H715" s="36">
        <v>116126.49</v>
      </c>
      <c r="I715" s="36">
        <v>-108970.47</v>
      </c>
      <c r="J715" s="272"/>
    </row>
    <row r="716" spans="1:10" ht="15" customHeight="1">
      <c r="A716" s="34">
        <v>6</v>
      </c>
      <c r="B716" s="35" t="s">
        <v>4870</v>
      </c>
      <c r="C716" s="35" t="s">
        <v>4871</v>
      </c>
      <c r="D716" s="35" t="s">
        <v>4872</v>
      </c>
      <c r="E716" s="36">
        <v>0</v>
      </c>
      <c r="F716" s="272"/>
      <c r="G716" s="36">
        <v>359136.98</v>
      </c>
      <c r="H716" s="36">
        <v>36632.42</v>
      </c>
      <c r="I716" s="36">
        <v>-322504.56</v>
      </c>
      <c r="J716" s="272"/>
    </row>
    <row r="717" spans="1:10" ht="15" customHeight="1">
      <c r="A717" s="34">
        <v>4</v>
      </c>
      <c r="B717" s="35" t="s">
        <v>4876</v>
      </c>
      <c r="C717" s="35" t="s">
        <v>1</v>
      </c>
      <c r="D717" s="35" t="s">
        <v>4877</v>
      </c>
      <c r="E717" s="36">
        <v>0</v>
      </c>
      <c r="F717" s="272"/>
      <c r="G717" s="36">
        <v>289914.56</v>
      </c>
      <c r="H717" s="36">
        <v>0</v>
      </c>
      <c r="I717" s="36">
        <v>-289914.56</v>
      </c>
      <c r="J717" s="272"/>
    </row>
    <row r="718" spans="1:10" ht="15" customHeight="1">
      <c r="A718" s="34">
        <v>6</v>
      </c>
      <c r="B718" s="35" t="s">
        <v>4878</v>
      </c>
      <c r="C718" s="35" t="s">
        <v>4879</v>
      </c>
      <c r="D718" s="35" t="s">
        <v>4880</v>
      </c>
      <c r="E718" s="36">
        <v>0</v>
      </c>
      <c r="F718" s="272"/>
      <c r="G718" s="36">
        <v>289914.56</v>
      </c>
      <c r="H718" s="36">
        <v>0</v>
      </c>
      <c r="I718" s="36">
        <v>-289914.56</v>
      </c>
      <c r="J718" s="272"/>
    </row>
    <row r="719" spans="1:10" ht="15" customHeight="1">
      <c r="A719" s="34">
        <v>4</v>
      </c>
      <c r="B719" s="35" t="s">
        <v>4881</v>
      </c>
      <c r="C719" s="35" t="s">
        <v>1</v>
      </c>
      <c r="D719" s="35" t="s">
        <v>4882</v>
      </c>
      <c r="E719" s="36">
        <v>0</v>
      </c>
      <c r="F719" s="272"/>
      <c r="G719" s="36">
        <v>82552.44</v>
      </c>
      <c r="H719" s="36">
        <v>0</v>
      </c>
      <c r="I719" s="36">
        <v>-82552.44</v>
      </c>
      <c r="J719" s="272"/>
    </row>
    <row r="720" spans="1:10" ht="15" customHeight="1">
      <c r="A720" s="34">
        <v>6</v>
      </c>
      <c r="B720" s="35" t="s">
        <v>4883</v>
      </c>
      <c r="C720" s="35" t="s">
        <v>4884</v>
      </c>
      <c r="D720" s="35" t="s">
        <v>4885</v>
      </c>
      <c r="E720" s="36">
        <v>0</v>
      </c>
      <c r="F720" s="272"/>
      <c r="G720" s="36">
        <v>77549.61</v>
      </c>
      <c r="H720" s="36">
        <v>0</v>
      </c>
      <c r="I720" s="36">
        <v>-77549.61</v>
      </c>
      <c r="J720" s="272"/>
    </row>
    <row r="721" spans="1:10" ht="15" customHeight="1">
      <c r="A721" s="34">
        <v>6</v>
      </c>
      <c r="B721" s="35" t="s">
        <v>4886</v>
      </c>
      <c r="C721" s="35" t="s">
        <v>4887</v>
      </c>
      <c r="D721" s="35" t="s">
        <v>4888</v>
      </c>
      <c r="E721" s="36">
        <v>0</v>
      </c>
      <c r="F721" s="272"/>
      <c r="G721" s="36">
        <v>5002.83</v>
      </c>
      <c r="H721" s="36">
        <v>0</v>
      </c>
      <c r="I721" s="36">
        <v>-5002.83</v>
      </c>
      <c r="J721" s="272"/>
    </row>
    <row r="722" spans="1:10" ht="15" customHeight="1">
      <c r="A722" s="34">
        <v>4</v>
      </c>
      <c r="B722" s="35" t="s">
        <v>4889</v>
      </c>
      <c r="C722" s="35" t="s">
        <v>1</v>
      </c>
      <c r="D722" s="35" t="s">
        <v>4890</v>
      </c>
      <c r="E722" s="36">
        <v>0</v>
      </c>
      <c r="F722" s="272"/>
      <c r="G722" s="36">
        <v>1475990.16</v>
      </c>
      <c r="H722" s="36">
        <v>0</v>
      </c>
      <c r="I722" s="36">
        <v>-1475990.16</v>
      </c>
      <c r="J722" s="272"/>
    </row>
    <row r="723" spans="1:10" ht="15" customHeight="1">
      <c r="A723" s="34">
        <v>6</v>
      </c>
      <c r="B723" s="35" t="s">
        <v>4891</v>
      </c>
      <c r="C723" s="35" t="s">
        <v>4892</v>
      </c>
      <c r="D723" s="35" t="s">
        <v>4893</v>
      </c>
      <c r="E723" s="36">
        <v>0</v>
      </c>
      <c r="F723" s="272"/>
      <c r="G723" s="36">
        <v>87278.080000000002</v>
      </c>
      <c r="H723" s="36">
        <v>0</v>
      </c>
      <c r="I723" s="36">
        <v>-87278.080000000002</v>
      </c>
      <c r="J723" s="272"/>
    </row>
    <row r="724" spans="1:10" ht="15" customHeight="1">
      <c r="A724" s="34">
        <v>6</v>
      </c>
      <c r="B724" s="35" t="s">
        <v>4894</v>
      </c>
      <c r="C724" s="35" t="s">
        <v>4895</v>
      </c>
      <c r="D724" s="35" t="s">
        <v>4896</v>
      </c>
      <c r="E724" s="36">
        <v>0</v>
      </c>
      <c r="F724" s="272"/>
      <c r="G724" s="36">
        <v>1270615.26</v>
      </c>
      <c r="H724" s="36">
        <v>0</v>
      </c>
      <c r="I724" s="36">
        <v>-1270615.26</v>
      </c>
      <c r="J724" s="272"/>
    </row>
    <row r="725" spans="1:10" ht="15" customHeight="1">
      <c r="A725" s="34">
        <v>6</v>
      </c>
      <c r="B725" s="35" t="s">
        <v>4897</v>
      </c>
      <c r="C725" s="35" t="s">
        <v>4898</v>
      </c>
      <c r="D725" s="35" t="s">
        <v>4899</v>
      </c>
      <c r="E725" s="36">
        <v>0</v>
      </c>
      <c r="F725" s="272"/>
      <c r="G725" s="36">
        <v>25953.26</v>
      </c>
      <c r="H725" s="36">
        <v>0</v>
      </c>
      <c r="I725" s="36">
        <v>-25953.26</v>
      </c>
      <c r="J725" s="272"/>
    </row>
    <row r="726" spans="1:10" ht="15" customHeight="1">
      <c r="A726" s="34">
        <v>6</v>
      </c>
      <c r="B726" s="35" t="s">
        <v>4900</v>
      </c>
      <c r="C726" s="35" t="s">
        <v>4901</v>
      </c>
      <c r="D726" s="35" t="s">
        <v>4902</v>
      </c>
      <c r="E726" s="36">
        <v>0</v>
      </c>
      <c r="F726" s="272"/>
      <c r="G726" s="36">
        <v>54603.72</v>
      </c>
      <c r="H726" s="36">
        <v>0</v>
      </c>
      <c r="I726" s="36">
        <v>-54603.72</v>
      </c>
      <c r="J726" s="272"/>
    </row>
    <row r="727" spans="1:10" ht="15" customHeight="1">
      <c r="A727" s="34">
        <v>6</v>
      </c>
      <c r="B727" s="35" t="s">
        <v>4903</v>
      </c>
      <c r="C727" s="35" t="s">
        <v>4904</v>
      </c>
      <c r="D727" s="35" t="s">
        <v>4905</v>
      </c>
      <c r="E727" s="36">
        <v>0</v>
      </c>
      <c r="F727" s="272"/>
      <c r="G727" s="36">
        <v>37539.839999999997</v>
      </c>
      <c r="H727" s="36">
        <v>0</v>
      </c>
      <c r="I727" s="36">
        <v>-37539.839999999997</v>
      </c>
      <c r="J727" s="272"/>
    </row>
    <row r="728" spans="1:10" ht="15" customHeight="1">
      <c r="A728" s="34">
        <v>4</v>
      </c>
      <c r="B728" s="35" t="s">
        <v>4906</v>
      </c>
      <c r="C728" s="35" t="s">
        <v>1</v>
      </c>
      <c r="D728" s="35" t="s">
        <v>4907</v>
      </c>
      <c r="E728" s="36">
        <v>0</v>
      </c>
      <c r="F728" s="272"/>
      <c r="G728" s="36">
        <v>2526141.14</v>
      </c>
      <c r="H728" s="36">
        <v>55990.75</v>
      </c>
      <c r="I728" s="36">
        <v>-2470150.39</v>
      </c>
      <c r="J728" s="272"/>
    </row>
    <row r="729" spans="1:10" ht="15" customHeight="1">
      <c r="A729" s="34">
        <v>5</v>
      </c>
      <c r="B729" s="35" t="s">
        <v>4908</v>
      </c>
      <c r="C729" s="35" t="s">
        <v>1</v>
      </c>
      <c r="D729" s="35" t="s">
        <v>4909</v>
      </c>
      <c r="E729" s="36">
        <v>0</v>
      </c>
      <c r="F729" s="272"/>
      <c r="G729" s="36">
        <v>595319.34</v>
      </c>
      <c r="H729" s="36">
        <v>11908.03</v>
      </c>
      <c r="I729" s="36">
        <v>-583411.31000000006</v>
      </c>
      <c r="J729" s="272"/>
    </row>
    <row r="730" spans="1:10" ht="15" customHeight="1">
      <c r="A730" s="34">
        <v>6</v>
      </c>
      <c r="B730" s="35" t="s">
        <v>4910</v>
      </c>
      <c r="C730" s="35" t="s">
        <v>4911</v>
      </c>
      <c r="D730" s="35" t="s">
        <v>4912</v>
      </c>
      <c r="E730" s="36">
        <v>0</v>
      </c>
      <c r="F730" s="272"/>
      <c r="G730" s="36">
        <v>467484.22</v>
      </c>
      <c r="H730" s="36">
        <v>2741.28</v>
      </c>
      <c r="I730" s="36">
        <v>-464742.94</v>
      </c>
      <c r="J730" s="272"/>
    </row>
    <row r="731" spans="1:10" ht="15" customHeight="1">
      <c r="A731" s="34">
        <v>6</v>
      </c>
      <c r="B731" s="35" t="s">
        <v>4913</v>
      </c>
      <c r="C731" s="35" t="s">
        <v>4914</v>
      </c>
      <c r="D731" s="35" t="s">
        <v>4915</v>
      </c>
      <c r="E731" s="36">
        <v>0</v>
      </c>
      <c r="F731" s="272"/>
      <c r="G731" s="36">
        <v>127835.12</v>
      </c>
      <c r="H731" s="36">
        <v>9166.75</v>
      </c>
      <c r="I731" s="36">
        <v>-118668.37</v>
      </c>
      <c r="J731" s="272"/>
    </row>
    <row r="732" spans="1:10" ht="15" customHeight="1">
      <c r="A732" s="34">
        <v>5</v>
      </c>
      <c r="B732" s="35" t="s">
        <v>4916</v>
      </c>
      <c r="C732" s="35" t="s">
        <v>1</v>
      </c>
      <c r="D732" s="35" t="s">
        <v>4917</v>
      </c>
      <c r="E732" s="36">
        <v>0</v>
      </c>
      <c r="F732" s="272"/>
      <c r="G732" s="36">
        <v>1930821.8</v>
      </c>
      <c r="H732" s="36">
        <v>44082.720000000001</v>
      </c>
      <c r="I732" s="36">
        <v>-1886739.08</v>
      </c>
      <c r="J732" s="272"/>
    </row>
    <row r="733" spans="1:10" ht="15" customHeight="1">
      <c r="A733" s="34">
        <v>6</v>
      </c>
      <c r="B733" s="35" t="s">
        <v>4918</v>
      </c>
      <c r="C733" s="35" t="s">
        <v>4919</v>
      </c>
      <c r="D733" s="35" t="s">
        <v>4920</v>
      </c>
      <c r="E733" s="36">
        <v>0</v>
      </c>
      <c r="F733" s="272"/>
      <c r="G733" s="36">
        <v>1560586.04</v>
      </c>
      <c r="H733" s="36">
        <v>21165.58</v>
      </c>
      <c r="I733" s="36">
        <v>-1539420.46</v>
      </c>
      <c r="J733" s="272"/>
    </row>
    <row r="734" spans="1:10" ht="15" customHeight="1">
      <c r="A734" s="34">
        <v>6</v>
      </c>
      <c r="B734" s="35" t="s">
        <v>4921</v>
      </c>
      <c r="C734" s="35" t="s">
        <v>4922</v>
      </c>
      <c r="D734" s="35" t="s">
        <v>4923</v>
      </c>
      <c r="E734" s="36">
        <v>0</v>
      </c>
      <c r="F734" s="272"/>
      <c r="G734" s="36">
        <v>370235.76</v>
      </c>
      <c r="H734" s="36">
        <v>22917.14</v>
      </c>
      <c r="I734" s="36">
        <v>-347318.62</v>
      </c>
      <c r="J734" s="272"/>
    </row>
    <row r="735" spans="1:10" ht="15" customHeight="1">
      <c r="A735" s="34">
        <v>4</v>
      </c>
      <c r="B735" s="35" t="s">
        <v>4924</v>
      </c>
      <c r="C735" s="35" t="s">
        <v>1</v>
      </c>
      <c r="D735" s="35" t="s">
        <v>4925</v>
      </c>
      <c r="E735" s="36">
        <v>0</v>
      </c>
      <c r="F735" s="272"/>
      <c r="G735" s="36">
        <v>6238983.75</v>
      </c>
      <c r="H735" s="36">
        <v>138267.5</v>
      </c>
      <c r="I735" s="36">
        <v>-6100716.25</v>
      </c>
      <c r="J735" s="272"/>
    </row>
    <row r="736" spans="1:10" ht="15" customHeight="1">
      <c r="A736" s="34">
        <v>6</v>
      </c>
      <c r="B736" s="35" t="s">
        <v>4926</v>
      </c>
      <c r="C736" s="35" t="s">
        <v>4927</v>
      </c>
      <c r="D736" s="35" t="s">
        <v>4230</v>
      </c>
      <c r="E736" s="36">
        <v>0</v>
      </c>
      <c r="F736" s="272"/>
      <c r="G736" s="36">
        <v>3886090.33</v>
      </c>
      <c r="H736" s="36">
        <v>62046.23</v>
      </c>
      <c r="I736" s="36">
        <v>-3824044.1</v>
      </c>
      <c r="J736" s="272"/>
    </row>
    <row r="737" spans="1:10" ht="15" customHeight="1">
      <c r="A737" s="34">
        <v>6</v>
      </c>
      <c r="B737" s="35" t="s">
        <v>4928</v>
      </c>
      <c r="C737" s="35" t="s">
        <v>4929</v>
      </c>
      <c r="D737" s="35" t="s">
        <v>4930</v>
      </c>
      <c r="E737" s="36">
        <v>0</v>
      </c>
      <c r="F737" s="272"/>
      <c r="G737" s="36">
        <v>657411.9</v>
      </c>
      <c r="H737" s="36">
        <v>0</v>
      </c>
      <c r="I737" s="36">
        <v>-657411.9</v>
      </c>
      <c r="J737" s="272"/>
    </row>
    <row r="738" spans="1:10" ht="15" customHeight="1">
      <c r="A738" s="34">
        <v>6</v>
      </c>
      <c r="B738" s="35" t="s">
        <v>4931</v>
      </c>
      <c r="C738" s="35" t="s">
        <v>4932</v>
      </c>
      <c r="D738" s="35" t="s">
        <v>4933</v>
      </c>
      <c r="E738" s="36">
        <v>0</v>
      </c>
      <c r="F738" s="272"/>
      <c r="G738" s="36">
        <v>153036.76</v>
      </c>
      <c r="H738" s="36">
        <v>0</v>
      </c>
      <c r="I738" s="36">
        <v>-153036.76</v>
      </c>
      <c r="J738" s="272"/>
    </row>
    <row r="739" spans="1:10" ht="15" customHeight="1">
      <c r="A739" s="34">
        <v>6</v>
      </c>
      <c r="B739" s="35" t="s">
        <v>4934</v>
      </c>
      <c r="C739" s="35" t="s">
        <v>4935</v>
      </c>
      <c r="D739" s="35" t="s">
        <v>4936</v>
      </c>
      <c r="E739" s="36">
        <v>0</v>
      </c>
      <c r="F739" s="272"/>
      <c r="G739" s="36">
        <v>3260.63</v>
      </c>
      <c r="H739" s="36">
        <v>0</v>
      </c>
      <c r="I739" s="36">
        <v>-3260.63</v>
      </c>
      <c r="J739" s="272"/>
    </row>
    <row r="740" spans="1:10" ht="15" customHeight="1">
      <c r="A740" s="34">
        <v>6</v>
      </c>
      <c r="B740" s="35" t="s">
        <v>4937</v>
      </c>
      <c r="C740" s="35" t="s">
        <v>4938</v>
      </c>
      <c r="D740" s="35" t="s">
        <v>4939</v>
      </c>
      <c r="E740" s="36">
        <v>0</v>
      </c>
      <c r="F740" s="272"/>
      <c r="G740" s="36">
        <v>142264.44</v>
      </c>
      <c r="H740" s="36">
        <v>0</v>
      </c>
      <c r="I740" s="36">
        <v>-142264.44</v>
      </c>
      <c r="J740" s="272"/>
    </row>
    <row r="741" spans="1:10" ht="15" customHeight="1">
      <c r="A741" s="34">
        <v>6</v>
      </c>
      <c r="B741" s="35" t="s">
        <v>4940</v>
      </c>
      <c r="C741" s="35" t="s">
        <v>4941</v>
      </c>
      <c r="D741" s="35" t="s">
        <v>4942</v>
      </c>
      <c r="E741" s="36">
        <v>0</v>
      </c>
      <c r="F741" s="272"/>
      <c r="G741" s="36">
        <v>3099.91</v>
      </c>
      <c r="H741" s="36">
        <v>0</v>
      </c>
      <c r="I741" s="36">
        <v>-3099.91</v>
      </c>
      <c r="J741" s="272"/>
    </row>
    <row r="742" spans="1:10" ht="15" customHeight="1">
      <c r="A742" s="34">
        <v>6</v>
      </c>
      <c r="B742" s="35" t="s">
        <v>4943</v>
      </c>
      <c r="C742" s="35" t="s">
        <v>4944</v>
      </c>
      <c r="D742" s="35" t="s">
        <v>4254</v>
      </c>
      <c r="E742" s="36">
        <v>0</v>
      </c>
      <c r="F742" s="272"/>
      <c r="G742" s="36">
        <v>456035.15</v>
      </c>
      <c r="H742" s="36">
        <v>2732.78</v>
      </c>
      <c r="I742" s="36">
        <v>-453302.37</v>
      </c>
      <c r="J742" s="272"/>
    </row>
    <row r="743" spans="1:10" ht="15" customHeight="1">
      <c r="A743" s="34">
        <v>6</v>
      </c>
      <c r="B743" s="35" t="s">
        <v>4945</v>
      </c>
      <c r="C743" s="35" t="s">
        <v>4946</v>
      </c>
      <c r="D743" s="35" t="s">
        <v>4947</v>
      </c>
      <c r="E743" s="36">
        <v>0</v>
      </c>
      <c r="F743" s="272"/>
      <c r="G743" s="36">
        <v>24172.67</v>
      </c>
      <c r="H743" s="36">
        <v>0</v>
      </c>
      <c r="I743" s="36">
        <v>-24172.67</v>
      </c>
      <c r="J743" s="272"/>
    </row>
    <row r="744" spans="1:10" ht="15" customHeight="1">
      <c r="A744" s="34">
        <v>6</v>
      </c>
      <c r="B744" s="35" t="s">
        <v>4948</v>
      </c>
      <c r="C744" s="35" t="s">
        <v>4949</v>
      </c>
      <c r="D744" s="35" t="s">
        <v>4242</v>
      </c>
      <c r="E744" s="36">
        <v>0</v>
      </c>
      <c r="F744" s="272"/>
      <c r="G744" s="36">
        <v>661830.28</v>
      </c>
      <c r="H744" s="36">
        <v>73488.490000000005</v>
      </c>
      <c r="I744" s="36">
        <v>-588341.79</v>
      </c>
      <c r="J744" s="272"/>
    </row>
    <row r="745" spans="1:10" ht="15" customHeight="1">
      <c r="A745" s="34">
        <v>6</v>
      </c>
      <c r="B745" s="35" t="s">
        <v>4950</v>
      </c>
      <c r="C745" s="35" t="s">
        <v>4951</v>
      </c>
      <c r="D745" s="35" t="s">
        <v>4952</v>
      </c>
      <c r="E745" s="36">
        <v>0</v>
      </c>
      <c r="F745" s="272"/>
      <c r="G745" s="36">
        <v>467.29</v>
      </c>
      <c r="H745" s="36">
        <v>0</v>
      </c>
      <c r="I745" s="36">
        <v>-467.29</v>
      </c>
      <c r="J745" s="272"/>
    </row>
    <row r="746" spans="1:10" ht="15" customHeight="1">
      <c r="A746" s="34">
        <v>6</v>
      </c>
      <c r="B746" s="35" t="s">
        <v>5868</v>
      </c>
      <c r="C746" s="35" t="s">
        <v>5869</v>
      </c>
      <c r="D746" s="35" t="s">
        <v>5870</v>
      </c>
      <c r="E746" s="36">
        <v>0</v>
      </c>
      <c r="F746" s="272"/>
      <c r="G746" s="36">
        <v>1189.3800000000001</v>
      </c>
      <c r="H746" s="36">
        <v>0</v>
      </c>
      <c r="I746" s="36">
        <v>-1189.3800000000001</v>
      </c>
      <c r="J746" s="272"/>
    </row>
    <row r="747" spans="1:10" ht="15" customHeight="1">
      <c r="A747" s="34">
        <v>6</v>
      </c>
      <c r="B747" s="35" t="s">
        <v>4953</v>
      </c>
      <c r="C747" s="35" t="s">
        <v>4954</v>
      </c>
      <c r="D747" s="35" t="s">
        <v>4955</v>
      </c>
      <c r="E747" s="36">
        <v>0</v>
      </c>
      <c r="F747" s="272"/>
      <c r="G747" s="36">
        <v>42125.279999999999</v>
      </c>
      <c r="H747" s="36">
        <v>0</v>
      </c>
      <c r="I747" s="36">
        <v>-42125.279999999999</v>
      </c>
      <c r="J747" s="272"/>
    </row>
    <row r="748" spans="1:10" ht="15" customHeight="1">
      <c r="A748" s="34">
        <v>6</v>
      </c>
      <c r="B748" s="35" t="s">
        <v>4956</v>
      </c>
      <c r="C748" s="35" t="s">
        <v>4957</v>
      </c>
      <c r="D748" s="35" t="s">
        <v>4958</v>
      </c>
      <c r="E748" s="36">
        <v>0</v>
      </c>
      <c r="F748" s="272"/>
      <c r="G748" s="36">
        <v>99129.17</v>
      </c>
      <c r="H748" s="36">
        <v>0</v>
      </c>
      <c r="I748" s="36">
        <v>-99129.17</v>
      </c>
      <c r="J748" s="272"/>
    </row>
    <row r="749" spans="1:10" ht="15" customHeight="1">
      <c r="A749" s="34">
        <v>6</v>
      </c>
      <c r="B749" s="35" t="s">
        <v>4959</v>
      </c>
      <c r="C749" s="35" t="s">
        <v>4960</v>
      </c>
      <c r="D749" s="35" t="s">
        <v>4961</v>
      </c>
      <c r="E749" s="36">
        <v>0</v>
      </c>
      <c r="F749" s="272"/>
      <c r="G749" s="36">
        <v>45287.75</v>
      </c>
      <c r="H749" s="36">
        <v>0</v>
      </c>
      <c r="I749" s="36">
        <v>-45287.75</v>
      </c>
      <c r="J749" s="272"/>
    </row>
    <row r="750" spans="1:10" ht="15" customHeight="1">
      <c r="A750" s="34">
        <v>6</v>
      </c>
      <c r="B750" s="35" t="s">
        <v>4962</v>
      </c>
      <c r="C750" s="35" t="s">
        <v>4963</v>
      </c>
      <c r="D750" s="35" t="s">
        <v>4964</v>
      </c>
      <c r="E750" s="36">
        <v>0</v>
      </c>
      <c r="F750" s="272"/>
      <c r="G750" s="36">
        <v>63582.81</v>
      </c>
      <c r="H750" s="36">
        <v>0</v>
      </c>
      <c r="I750" s="36">
        <v>-63582.81</v>
      </c>
      <c r="J750" s="272"/>
    </row>
    <row r="751" spans="1:10" ht="15" customHeight="1">
      <c r="A751" s="34">
        <v>4</v>
      </c>
      <c r="B751" s="35" t="s">
        <v>5818</v>
      </c>
      <c r="C751" s="35" t="s">
        <v>1</v>
      </c>
      <c r="D751" s="35" t="s">
        <v>5819</v>
      </c>
      <c r="E751" s="36">
        <v>0</v>
      </c>
      <c r="F751" s="272"/>
      <c r="G751" s="36">
        <v>2100</v>
      </c>
      <c r="H751" s="36">
        <v>0</v>
      </c>
      <c r="I751" s="36">
        <v>-2100</v>
      </c>
      <c r="J751" s="272"/>
    </row>
    <row r="752" spans="1:10" ht="15" customHeight="1">
      <c r="A752" s="34">
        <v>6</v>
      </c>
      <c r="B752" s="35" t="s">
        <v>5820</v>
      </c>
      <c r="C752" s="35" t="s">
        <v>5821</v>
      </c>
      <c r="D752" s="35" t="s">
        <v>5822</v>
      </c>
      <c r="E752" s="36">
        <v>0</v>
      </c>
      <c r="F752" s="272"/>
      <c r="G752" s="36">
        <v>2100</v>
      </c>
      <c r="H752" s="36">
        <v>0</v>
      </c>
      <c r="I752" s="36">
        <v>-2100</v>
      </c>
      <c r="J752" s="272"/>
    </row>
    <row r="753" spans="1:10" ht="15" customHeight="1">
      <c r="A753" s="34">
        <v>4</v>
      </c>
      <c r="B753" s="35" t="s">
        <v>4965</v>
      </c>
      <c r="C753" s="35" t="s">
        <v>1</v>
      </c>
      <c r="D753" s="35" t="s">
        <v>4966</v>
      </c>
      <c r="E753" s="36">
        <v>0</v>
      </c>
      <c r="F753" s="272"/>
      <c r="G753" s="36">
        <v>7092.23</v>
      </c>
      <c r="H753" s="36">
        <v>0</v>
      </c>
      <c r="I753" s="36">
        <v>-7092.23</v>
      </c>
      <c r="J753" s="272"/>
    </row>
    <row r="754" spans="1:10" ht="15" customHeight="1">
      <c r="A754" s="34">
        <v>6</v>
      </c>
      <c r="B754" s="35" t="s">
        <v>4967</v>
      </c>
      <c r="C754" s="35" t="s">
        <v>4968</v>
      </c>
      <c r="D754" s="35" t="s">
        <v>4969</v>
      </c>
      <c r="E754" s="36">
        <v>0</v>
      </c>
      <c r="F754" s="272"/>
      <c r="G754" s="36">
        <v>7092.23</v>
      </c>
      <c r="H754" s="36">
        <v>0</v>
      </c>
      <c r="I754" s="36">
        <v>-7092.23</v>
      </c>
      <c r="J754" s="272"/>
    </row>
    <row r="755" spans="1:10" ht="15" customHeight="1">
      <c r="A755" s="34">
        <v>4</v>
      </c>
      <c r="B755" s="35" t="s">
        <v>4970</v>
      </c>
      <c r="C755" s="35" t="s">
        <v>1</v>
      </c>
      <c r="D755" s="35" t="s">
        <v>4971</v>
      </c>
      <c r="E755" s="36">
        <v>0</v>
      </c>
      <c r="F755" s="272"/>
      <c r="G755" s="36">
        <v>217557.8</v>
      </c>
      <c r="H755" s="36">
        <v>0</v>
      </c>
      <c r="I755" s="36">
        <v>-217557.8</v>
      </c>
      <c r="J755" s="272"/>
    </row>
    <row r="756" spans="1:10" ht="15" customHeight="1">
      <c r="A756" s="34">
        <v>6</v>
      </c>
      <c r="B756" s="35" t="s">
        <v>4972</v>
      </c>
      <c r="C756" s="35" t="s">
        <v>4973</v>
      </c>
      <c r="D756" s="35" t="s">
        <v>4974</v>
      </c>
      <c r="E756" s="36">
        <v>0</v>
      </c>
      <c r="F756" s="272"/>
      <c r="G756" s="36">
        <v>42948.45</v>
      </c>
      <c r="H756" s="36">
        <v>0</v>
      </c>
      <c r="I756" s="36">
        <v>-42948.45</v>
      </c>
      <c r="J756" s="272"/>
    </row>
    <row r="757" spans="1:10" ht="15" customHeight="1">
      <c r="A757" s="34">
        <v>6</v>
      </c>
      <c r="B757" s="35" t="s">
        <v>4975</v>
      </c>
      <c r="C757" s="35" t="s">
        <v>4976</v>
      </c>
      <c r="D757" s="35" t="s">
        <v>4977</v>
      </c>
      <c r="E757" s="36">
        <v>0</v>
      </c>
      <c r="F757" s="272"/>
      <c r="G757" s="36">
        <v>174609.35</v>
      </c>
      <c r="H757" s="36">
        <v>0</v>
      </c>
      <c r="I757" s="36">
        <v>-174609.35</v>
      </c>
      <c r="J757" s="272"/>
    </row>
    <row r="758" spans="1:10" ht="15" customHeight="1">
      <c r="A758" s="34">
        <v>4</v>
      </c>
      <c r="B758" s="35" t="s">
        <v>4984</v>
      </c>
      <c r="C758" s="35" t="s">
        <v>1</v>
      </c>
      <c r="D758" s="35" t="s">
        <v>4985</v>
      </c>
      <c r="E758" s="36">
        <v>0</v>
      </c>
      <c r="F758" s="272"/>
      <c r="G758" s="36">
        <v>115680.04</v>
      </c>
      <c r="H758" s="36">
        <v>0</v>
      </c>
      <c r="I758" s="36">
        <v>-115680.04</v>
      </c>
      <c r="J758" s="272"/>
    </row>
    <row r="759" spans="1:10" ht="15" customHeight="1">
      <c r="A759" s="34">
        <v>6</v>
      </c>
      <c r="B759" s="35" t="s">
        <v>4986</v>
      </c>
      <c r="C759" s="35" t="s">
        <v>4987</v>
      </c>
      <c r="D759" s="35" t="s">
        <v>4988</v>
      </c>
      <c r="E759" s="36">
        <v>0</v>
      </c>
      <c r="F759" s="272"/>
      <c r="G759" s="36">
        <v>10983.77</v>
      </c>
      <c r="H759" s="36">
        <v>0</v>
      </c>
      <c r="I759" s="36">
        <v>-10983.77</v>
      </c>
      <c r="J759" s="272"/>
    </row>
    <row r="760" spans="1:10" ht="15" customHeight="1">
      <c r="A760" s="34">
        <v>6</v>
      </c>
      <c r="B760" s="35" t="s">
        <v>4989</v>
      </c>
      <c r="C760" s="35" t="s">
        <v>4990</v>
      </c>
      <c r="D760" s="35" t="s">
        <v>4991</v>
      </c>
      <c r="E760" s="36">
        <v>0</v>
      </c>
      <c r="F760" s="272"/>
      <c r="G760" s="36">
        <v>490</v>
      </c>
      <c r="H760" s="36">
        <v>0</v>
      </c>
      <c r="I760" s="36">
        <v>-490</v>
      </c>
      <c r="J760" s="272"/>
    </row>
    <row r="761" spans="1:10" ht="15" customHeight="1">
      <c r="A761" s="34">
        <v>6</v>
      </c>
      <c r="B761" s="35" t="s">
        <v>4992</v>
      </c>
      <c r="C761" s="35" t="s">
        <v>4993</v>
      </c>
      <c r="D761" s="35" t="s">
        <v>4994</v>
      </c>
      <c r="E761" s="36">
        <v>0</v>
      </c>
      <c r="F761" s="272"/>
      <c r="G761" s="36">
        <v>104206.27</v>
      </c>
      <c r="H761" s="36">
        <v>0</v>
      </c>
      <c r="I761" s="36">
        <v>-104206.27</v>
      </c>
      <c r="J761" s="272"/>
    </row>
    <row r="762" spans="1:10" ht="15" customHeight="1">
      <c r="A762" s="34">
        <v>4</v>
      </c>
      <c r="B762" s="35" t="s">
        <v>4995</v>
      </c>
      <c r="C762" s="35" t="s">
        <v>1</v>
      </c>
      <c r="D762" s="35" t="s">
        <v>4996</v>
      </c>
      <c r="E762" s="36">
        <v>0</v>
      </c>
      <c r="F762" s="272"/>
      <c r="G762" s="36">
        <v>13445</v>
      </c>
      <c r="H762" s="36">
        <v>0</v>
      </c>
      <c r="I762" s="36">
        <v>-13445</v>
      </c>
      <c r="J762" s="272"/>
    </row>
    <row r="763" spans="1:10" ht="15" customHeight="1">
      <c r="A763" s="34">
        <v>6</v>
      </c>
      <c r="B763" s="35" t="s">
        <v>4997</v>
      </c>
      <c r="C763" s="35" t="s">
        <v>4998</v>
      </c>
      <c r="D763" s="35" t="s">
        <v>4999</v>
      </c>
      <c r="E763" s="36">
        <v>0</v>
      </c>
      <c r="F763" s="272"/>
      <c r="G763" s="36">
        <v>13445</v>
      </c>
      <c r="H763" s="36">
        <v>0</v>
      </c>
      <c r="I763" s="36">
        <v>-13445</v>
      </c>
      <c r="J763" s="272"/>
    </row>
    <row r="764" spans="1:10" ht="15" customHeight="1">
      <c r="A764" s="34">
        <v>4</v>
      </c>
      <c r="B764" s="35" t="s">
        <v>5000</v>
      </c>
      <c r="C764" s="35" t="s">
        <v>1</v>
      </c>
      <c r="D764" s="35" t="s">
        <v>5001</v>
      </c>
      <c r="E764" s="36">
        <v>0</v>
      </c>
      <c r="F764" s="272"/>
      <c r="G764" s="36">
        <v>12780</v>
      </c>
      <c r="H764" s="36">
        <v>0</v>
      </c>
      <c r="I764" s="36">
        <v>-12780</v>
      </c>
      <c r="J764" s="272"/>
    </row>
    <row r="765" spans="1:10" ht="15" customHeight="1">
      <c r="A765" s="34">
        <v>6</v>
      </c>
      <c r="B765" s="35" t="s">
        <v>5002</v>
      </c>
      <c r="C765" s="35" t="s">
        <v>5003</v>
      </c>
      <c r="D765" s="35" t="s">
        <v>5004</v>
      </c>
      <c r="E765" s="36">
        <v>0</v>
      </c>
      <c r="F765" s="272"/>
      <c r="G765" s="36">
        <v>12780</v>
      </c>
      <c r="H765" s="36">
        <v>0</v>
      </c>
      <c r="I765" s="36">
        <v>-12780</v>
      </c>
      <c r="J765" s="272"/>
    </row>
    <row r="766" spans="1:10" ht="15" customHeight="1">
      <c r="A766" s="34">
        <v>4</v>
      </c>
      <c r="B766" s="35" t="s">
        <v>5005</v>
      </c>
      <c r="C766" s="35" t="s">
        <v>1</v>
      </c>
      <c r="D766" s="35" t="s">
        <v>5006</v>
      </c>
      <c r="E766" s="36">
        <v>0</v>
      </c>
      <c r="F766" s="272"/>
      <c r="G766" s="36">
        <v>201253.06</v>
      </c>
      <c r="H766" s="36">
        <v>0.01</v>
      </c>
      <c r="I766" s="36">
        <v>-201253.05</v>
      </c>
      <c r="J766" s="272"/>
    </row>
    <row r="767" spans="1:10" ht="15" customHeight="1">
      <c r="A767" s="34">
        <v>6</v>
      </c>
      <c r="B767" s="35" t="s">
        <v>5007</v>
      </c>
      <c r="C767" s="35" t="s">
        <v>5008</v>
      </c>
      <c r="D767" s="35" t="s">
        <v>5009</v>
      </c>
      <c r="E767" s="36">
        <v>0</v>
      </c>
      <c r="F767" s="272"/>
      <c r="G767" s="36">
        <v>22232.9</v>
      </c>
      <c r="H767" s="36">
        <v>0</v>
      </c>
      <c r="I767" s="36">
        <v>-22232.9</v>
      </c>
      <c r="J767" s="272"/>
    </row>
    <row r="768" spans="1:10" ht="15" customHeight="1">
      <c r="A768" s="34">
        <v>6</v>
      </c>
      <c r="B768" s="35" t="s">
        <v>5010</v>
      </c>
      <c r="C768" s="35" t="s">
        <v>5011</v>
      </c>
      <c r="D768" s="35" t="s">
        <v>5012</v>
      </c>
      <c r="E768" s="36">
        <v>0</v>
      </c>
      <c r="F768" s="272"/>
      <c r="G768" s="36">
        <v>18951.560000000001</v>
      </c>
      <c r="H768" s="36">
        <v>0</v>
      </c>
      <c r="I768" s="36">
        <v>-18951.560000000001</v>
      </c>
      <c r="J768" s="272"/>
    </row>
    <row r="769" spans="1:10" ht="15" customHeight="1">
      <c r="A769" s="34">
        <v>6</v>
      </c>
      <c r="B769" s="35" t="s">
        <v>5013</v>
      </c>
      <c r="C769" s="35" t="s">
        <v>5014</v>
      </c>
      <c r="D769" s="35" t="s">
        <v>5015</v>
      </c>
      <c r="E769" s="36">
        <v>0</v>
      </c>
      <c r="F769" s="272"/>
      <c r="G769" s="36">
        <v>127055.07</v>
      </c>
      <c r="H769" s="36">
        <v>0.01</v>
      </c>
      <c r="I769" s="36">
        <v>-127055.06</v>
      </c>
      <c r="J769" s="272"/>
    </row>
    <row r="770" spans="1:10" ht="15" customHeight="1">
      <c r="A770" s="34">
        <v>6</v>
      </c>
      <c r="B770" s="35" t="s">
        <v>5016</v>
      </c>
      <c r="C770" s="35" t="s">
        <v>5017</v>
      </c>
      <c r="D770" s="35" t="s">
        <v>5018</v>
      </c>
      <c r="E770" s="36">
        <v>0</v>
      </c>
      <c r="F770" s="272"/>
      <c r="G770" s="36">
        <v>22203.72</v>
      </c>
      <c r="H770" s="36">
        <v>0</v>
      </c>
      <c r="I770" s="36">
        <v>-22203.72</v>
      </c>
      <c r="J770" s="272"/>
    </row>
    <row r="771" spans="1:10" ht="15" customHeight="1">
      <c r="A771" s="34">
        <v>6</v>
      </c>
      <c r="B771" s="35" t="s">
        <v>5823</v>
      </c>
      <c r="C771" s="35" t="s">
        <v>5824</v>
      </c>
      <c r="D771" s="35" t="s">
        <v>5825</v>
      </c>
      <c r="E771" s="36">
        <v>0</v>
      </c>
      <c r="F771" s="272"/>
      <c r="G771" s="36">
        <v>10809.81</v>
      </c>
      <c r="H771" s="36">
        <v>0</v>
      </c>
      <c r="I771" s="36">
        <v>-10809.81</v>
      </c>
      <c r="J771" s="272"/>
    </row>
    <row r="772" spans="1:10" ht="15" customHeight="1">
      <c r="A772" s="34">
        <v>4</v>
      </c>
      <c r="B772" s="35" t="s">
        <v>5019</v>
      </c>
      <c r="C772" s="35" t="s">
        <v>1</v>
      </c>
      <c r="D772" s="35" t="s">
        <v>5020</v>
      </c>
      <c r="E772" s="36">
        <v>0</v>
      </c>
      <c r="F772" s="272"/>
      <c r="G772" s="36">
        <v>1251713.3799999999</v>
      </c>
      <c r="H772" s="36">
        <v>33826.06</v>
      </c>
      <c r="I772" s="36">
        <v>-1217887.32</v>
      </c>
      <c r="J772" s="272"/>
    </row>
    <row r="773" spans="1:10" ht="15" customHeight="1">
      <c r="A773" s="34">
        <v>6</v>
      </c>
      <c r="B773" s="35" t="s">
        <v>5826</v>
      </c>
      <c r="C773" s="35" t="s">
        <v>5827</v>
      </c>
      <c r="D773" s="35" t="s">
        <v>5828</v>
      </c>
      <c r="E773" s="36">
        <v>0</v>
      </c>
      <c r="F773" s="272"/>
      <c r="G773" s="36">
        <v>46.79</v>
      </c>
      <c r="H773" s="36">
        <v>0</v>
      </c>
      <c r="I773" s="36">
        <v>-46.79</v>
      </c>
      <c r="J773" s="272"/>
    </row>
    <row r="774" spans="1:10" ht="15" customHeight="1">
      <c r="A774" s="34">
        <v>6</v>
      </c>
      <c r="B774" s="35" t="s">
        <v>5829</v>
      </c>
      <c r="C774" s="35" t="s">
        <v>5830</v>
      </c>
      <c r="D774" s="35" t="s">
        <v>5831</v>
      </c>
      <c r="E774" s="36">
        <v>0</v>
      </c>
      <c r="F774" s="272"/>
      <c r="G774" s="36">
        <v>1250.2</v>
      </c>
      <c r="H774" s="36">
        <v>0</v>
      </c>
      <c r="I774" s="36">
        <v>-1250.2</v>
      </c>
      <c r="J774" s="272"/>
    </row>
    <row r="775" spans="1:10" ht="15" customHeight="1">
      <c r="A775" s="34">
        <v>6</v>
      </c>
      <c r="B775" s="35" t="s">
        <v>5021</v>
      </c>
      <c r="C775" s="35" t="s">
        <v>5022</v>
      </c>
      <c r="D775" s="35" t="s">
        <v>5023</v>
      </c>
      <c r="E775" s="36">
        <v>0</v>
      </c>
      <c r="F775" s="272"/>
      <c r="G775" s="36">
        <v>639691.81999999995</v>
      </c>
      <c r="H775" s="36">
        <v>33597.160000000003</v>
      </c>
      <c r="I775" s="36">
        <v>-606094.66</v>
      </c>
      <c r="J775" s="272"/>
    </row>
    <row r="776" spans="1:10" ht="15" customHeight="1">
      <c r="A776" s="34">
        <v>6</v>
      </c>
      <c r="B776" s="35" t="s">
        <v>5024</v>
      </c>
      <c r="C776" s="35" t="s">
        <v>5025</v>
      </c>
      <c r="D776" s="35" t="s">
        <v>5026</v>
      </c>
      <c r="E776" s="36">
        <v>0</v>
      </c>
      <c r="F776" s="272"/>
      <c r="G776" s="36">
        <v>269082.90999999997</v>
      </c>
      <c r="H776" s="36">
        <v>0</v>
      </c>
      <c r="I776" s="36">
        <v>-269082.90999999997</v>
      </c>
      <c r="J776" s="272"/>
    </row>
    <row r="777" spans="1:10" ht="15" customHeight="1">
      <c r="A777" s="34">
        <v>6</v>
      </c>
      <c r="B777" s="35" t="s">
        <v>5832</v>
      </c>
      <c r="C777" s="35" t="s">
        <v>5833</v>
      </c>
      <c r="D777" s="35" t="s">
        <v>5834</v>
      </c>
      <c r="E777" s="36">
        <v>0</v>
      </c>
      <c r="F777" s="272"/>
      <c r="G777" s="36">
        <v>1540</v>
      </c>
      <c r="H777" s="36">
        <v>0</v>
      </c>
      <c r="I777" s="36">
        <v>-1540</v>
      </c>
      <c r="J777" s="272"/>
    </row>
    <row r="778" spans="1:10" ht="15" customHeight="1">
      <c r="A778" s="34">
        <v>6</v>
      </c>
      <c r="B778" s="35" t="s">
        <v>5027</v>
      </c>
      <c r="C778" s="35" t="s">
        <v>5028</v>
      </c>
      <c r="D778" s="35" t="s">
        <v>5029</v>
      </c>
      <c r="E778" s="36">
        <v>0</v>
      </c>
      <c r="F778" s="272"/>
      <c r="G778" s="36">
        <v>59390.97</v>
      </c>
      <c r="H778" s="36">
        <v>44.9</v>
      </c>
      <c r="I778" s="36">
        <v>-59346.07</v>
      </c>
      <c r="J778" s="272"/>
    </row>
    <row r="779" spans="1:10" ht="15" customHeight="1">
      <c r="A779" s="34">
        <v>6</v>
      </c>
      <c r="B779" s="35" t="s">
        <v>5871</v>
      </c>
      <c r="C779" s="35" t="s">
        <v>5872</v>
      </c>
      <c r="D779" s="35" t="s">
        <v>5873</v>
      </c>
      <c r="E779" s="36">
        <v>0</v>
      </c>
      <c r="F779" s="272"/>
      <c r="G779" s="36">
        <v>409.45</v>
      </c>
      <c r="H779" s="36">
        <v>0</v>
      </c>
      <c r="I779" s="36">
        <v>-409.45</v>
      </c>
      <c r="J779" s="272"/>
    </row>
    <row r="780" spans="1:10" ht="15" customHeight="1">
      <c r="A780" s="34">
        <v>6</v>
      </c>
      <c r="B780" s="35" t="s">
        <v>5030</v>
      </c>
      <c r="C780" s="35" t="s">
        <v>5031</v>
      </c>
      <c r="D780" s="35" t="s">
        <v>5032</v>
      </c>
      <c r="E780" s="36">
        <v>0</v>
      </c>
      <c r="F780" s="272"/>
      <c r="G780" s="36">
        <v>120874.27</v>
      </c>
      <c r="H780" s="36">
        <v>0</v>
      </c>
      <c r="I780" s="36">
        <v>-120874.27</v>
      </c>
      <c r="J780" s="272"/>
    </row>
    <row r="781" spans="1:10" ht="15" customHeight="1">
      <c r="A781" s="34">
        <v>6</v>
      </c>
      <c r="B781" s="35" t="s">
        <v>5033</v>
      </c>
      <c r="C781" s="35" t="s">
        <v>5034</v>
      </c>
      <c r="D781" s="35" t="s">
        <v>5035</v>
      </c>
      <c r="E781" s="36">
        <v>0</v>
      </c>
      <c r="F781" s="272"/>
      <c r="G781" s="36">
        <v>10927.09</v>
      </c>
      <c r="H781" s="36">
        <v>0</v>
      </c>
      <c r="I781" s="36">
        <v>-10927.09</v>
      </c>
      <c r="J781" s="272"/>
    </row>
    <row r="782" spans="1:10" ht="15" customHeight="1">
      <c r="A782" s="34">
        <v>6</v>
      </c>
      <c r="B782" s="35" t="s">
        <v>5036</v>
      </c>
      <c r="C782" s="35" t="s">
        <v>5037</v>
      </c>
      <c r="D782" s="35" t="s">
        <v>5038</v>
      </c>
      <c r="E782" s="36">
        <v>0</v>
      </c>
      <c r="F782" s="272"/>
      <c r="G782" s="36">
        <v>58725.2</v>
      </c>
      <c r="H782" s="36">
        <v>170</v>
      </c>
      <c r="I782" s="36">
        <v>-58555.199999999997</v>
      </c>
      <c r="J782" s="272"/>
    </row>
    <row r="783" spans="1:10" ht="15" customHeight="1">
      <c r="A783" s="34">
        <v>6</v>
      </c>
      <c r="B783" s="35" t="s">
        <v>5039</v>
      </c>
      <c r="C783" s="35" t="s">
        <v>5040</v>
      </c>
      <c r="D783" s="35" t="s">
        <v>5041</v>
      </c>
      <c r="E783" s="36">
        <v>0</v>
      </c>
      <c r="F783" s="272"/>
      <c r="G783" s="36">
        <v>10202.450000000001</v>
      </c>
      <c r="H783" s="36">
        <v>0</v>
      </c>
      <c r="I783" s="36">
        <v>-10202.450000000001</v>
      </c>
      <c r="J783" s="272"/>
    </row>
    <row r="784" spans="1:10" ht="15" customHeight="1">
      <c r="A784" s="34">
        <v>6</v>
      </c>
      <c r="B784" s="35" t="s">
        <v>5042</v>
      </c>
      <c r="C784" s="35" t="s">
        <v>5043</v>
      </c>
      <c r="D784" s="35" t="s">
        <v>5044</v>
      </c>
      <c r="E784" s="36">
        <v>0</v>
      </c>
      <c r="F784" s="272"/>
      <c r="G784" s="36">
        <v>17922.830000000002</v>
      </c>
      <c r="H784" s="36">
        <v>0</v>
      </c>
      <c r="I784" s="36">
        <v>-17922.830000000002</v>
      </c>
      <c r="J784" s="272"/>
    </row>
    <row r="785" spans="1:10" ht="15" customHeight="1">
      <c r="A785" s="34">
        <v>6</v>
      </c>
      <c r="B785" s="35" t="s">
        <v>5048</v>
      </c>
      <c r="C785" s="35" t="s">
        <v>5049</v>
      </c>
      <c r="D785" s="35" t="s">
        <v>5050</v>
      </c>
      <c r="E785" s="36">
        <v>0</v>
      </c>
      <c r="F785" s="272"/>
      <c r="G785" s="36">
        <v>61635.4</v>
      </c>
      <c r="H785" s="36">
        <v>0</v>
      </c>
      <c r="I785" s="36">
        <v>-61635.4</v>
      </c>
      <c r="J785" s="272"/>
    </row>
    <row r="786" spans="1:10" ht="15" customHeight="1">
      <c r="A786" s="34">
        <v>4</v>
      </c>
      <c r="B786" s="35" t="s">
        <v>5051</v>
      </c>
      <c r="C786" s="35" t="s">
        <v>1</v>
      </c>
      <c r="D786" s="35" t="s">
        <v>5052</v>
      </c>
      <c r="E786" s="36">
        <v>0</v>
      </c>
      <c r="F786" s="272"/>
      <c r="G786" s="36">
        <v>541849.28</v>
      </c>
      <c r="H786" s="36">
        <v>1139.3599999999999</v>
      </c>
      <c r="I786" s="36">
        <v>-540709.92000000004</v>
      </c>
      <c r="J786" s="272"/>
    </row>
    <row r="787" spans="1:10" ht="15" customHeight="1">
      <c r="A787" s="34">
        <v>6</v>
      </c>
      <c r="B787" s="35" t="s">
        <v>5053</v>
      </c>
      <c r="C787" s="35" t="s">
        <v>5054</v>
      </c>
      <c r="D787" s="35" t="s">
        <v>5055</v>
      </c>
      <c r="E787" s="36">
        <v>0</v>
      </c>
      <c r="F787" s="272"/>
      <c r="G787" s="36">
        <v>144</v>
      </c>
      <c r="H787" s="36">
        <v>0</v>
      </c>
      <c r="I787" s="36">
        <v>-144</v>
      </c>
      <c r="J787" s="272"/>
    </row>
    <row r="788" spans="1:10" ht="15" customHeight="1">
      <c r="A788" s="34">
        <v>6</v>
      </c>
      <c r="B788" s="35" t="s">
        <v>5056</v>
      </c>
      <c r="C788" s="35" t="s">
        <v>5057</v>
      </c>
      <c r="D788" s="35" t="s">
        <v>5058</v>
      </c>
      <c r="E788" s="36">
        <v>0</v>
      </c>
      <c r="F788" s="272"/>
      <c r="G788" s="36">
        <v>58868.53</v>
      </c>
      <c r="H788" s="36">
        <v>0</v>
      </c>
      <c r="I788" s="36">
        <v>-58868.53</v>
      </c>
      <c r="J788" s="272"/>
    </row>
    <row r="789" spans="1:10" ht="15" customHeight="1">
      <c r="A789" s="34">
        <v>6</v>
      </c>
      <c r="B789" s="35" t="s">
        <v>5059</v>
      </c>
      <c r="C789" s="35" t="s">
        <v>5060</v>
      </c>
      <c r="D789" s="35" t="s">
        <v>5061</v>
      </c>
      <c r="E789" s="36">
        <v>0</v>
      </c>
      <c r="F789" s="272"/>
      <c r="G789" s="36">
        <v>324725.15999999997</v>
      </c>
      <c r="H789" s="36">
        <v>0</v>
      </c>
      <c r="I789" s="36">
        <v>-324725.15999999997</v>
      </c>
      <c r="J789" s="272"/>
    </row>
    <row r="790" spans="1:10" ht="15" customHeight="1">
      <c r="A790" s="34">
        <v>6</v>
      </c>
      <c r="B790" s="35" t="s">
        <v>5062</v>
      </c>
      <c r="C790" s="35" t="s">
        <v>5063</v>
      </c>
      <c r="D790" s="35" t="s">
        <v>5064</v>
      </c>
      <c r="E790" s="36">
        <v>0</v>
      </c>
      <c r="F790" s="272"/>
      <c r="G790" s="36">
        <v>102995.41</v>
      </c>
      <c r="H790" s="36">
        <v>1139.3599999999999</v>
      </c>
      <c r="I790" s="36">
        <v>-101856.05</v>
      </c>
      <c r="J790" s="272"/>
    </row>
    <row r="791" spans="1:10" ht="15" customHeight="1">
      <c r="A791" s="34">
        <v>6</v>
      </c>
      <c r="B791" s="35" t="s">
        <v>5065</v>
      </c>
      <c r="C791" s="35" t="s">
        <v>5066</v>
      </c>
      <c r="D791" s="35" t="s">
        <v>5067</v>
      </c>
      <c r="E791" s="36">
        <v>0</v>
      </c>
      <c r="F791" s="272"/>
      <c r="G791" s="36">
        <v>55116.18</v>
      </c>
      <c r="H791" s="36">
        <v>0</v>
      </c>
      <c r="I791" s="36">
        <v>-55116.18</v>
      </c>
      <c r="J791" s="272"/>
    </row>
    <row r="792" spans="1:10" ht="15" customHeight="1">
      <c r="A792" s="34">
        <v>4</v>
      </c>
      <c r="B792" s="35" t="s">
        <v>5068</v>
      </c>
      <c r="C792" s="35" t="s">
        <v>1</v>
      </c>
      <c r="D792" s="35" t="s">
        <v>5069</v>
      </c>
      <c r="E792" s="36">
        <v>0</v>
      </c>
      <c r="F792" s="272"/>
      <c r="G792" s="36">
        <v>1034668.75</v>
      </c>
      <c r="H792" s="36">
        <v>0</v>
      </c>
      <c r="I792" s="36">
        <v>-1034668.75</v>
      </c>
      <c r="J792" s="272"/>
    </row>
    <row r="793" spans="1:10" ht="15" customHeight="1">
      <c r="A793" s="34">
        <v>6</v>
      </c>
      <c r="B793" s="35" t="s">
        <v>5070</v>
      </c>
      <c r="C793" s="35" t="s">
        <v>5071</v>
      </c>
      <c r="D793" s="35" t="s">
        <v>5072</v>
      </c>
      <c r="E793" s="36">
        <v>0</v>
      </c>
      <c r="F793" s="272"/>
      <c r="G793" s="36">
        <v>1034668.75</v>
      </c>
      <c r="H793" s="36">
        <v>0</v>
      </c>
      <c r="I793" s="36">
        <v>-1034668.75</v>
      </c>
      <c r="J793" s="272"/>
    </row>
    <row r="794" spans="1:10" ht="15" customHeight="1">
      <c r="A794" s="34">
        <v>4</v>
      </c>
      <c r="B794" s="35" t="s">
        <v>5073</v>
      </c>
      <c r="C794" s="35" t="s">
        <v>1</v>
      </c>
      <c r="D794" s="35" t="s">
        <v>5074</v>
      </c>
      <c r="E794" s="36">
        <v>0</v>
      </c>
      <c r="F794" s="272"/>
      <c r="G794" s="36">
        <v>522997.53</v>
      </c>
      <c r="H794" s="36">
        <v>11561.64</v>
      </c>
      <c r="I794" s="36">
        <v>-511435.89</v>
      </c>
      <c r="J794" s="272"/>
    </row>
    <row r="795" spans="1:10" ht="15" customHeight="1">
      <c r="A795" s="34">
        <v>6</v>
      </c>
      <c r="B795" s="35" t="s">
        <v>5075</v>
      </c>
      <c r="C795" s="35" t="s">
        <v>5076</v>
      </c>
      <c r="D795" s="35" t="s">
        <v>4276</v>
      </c>
      <c r="E795" s="36">
        <v>0</v>
      </c>
      <c r="F795" s="272"/>
      <c r="G795" s="36">
        <v>13313.29</v>
      </c>
      <c r="H795" s="36">
        <v>0</v>
      </c>
      <c r="I795" s="36">
        <v>-13313.29</v>
      </c>
      <c r="J795" s="272"/>
    </row>
    <row r="796" spans="1:10" ht="15" customHeight="1">
      <c r="A796" s="34">
        <v>6</v>
      </c>
      <c r="B796" s="35" t="s">
        <v>5077</v>
      </c>
      <c r="C796" s="35" t="s">
        <v>5078</v>
      </c>
      <c r="D796" s="35" t="s">
        <v>5079</v>
      </c>
      <c r="E796" s="36">
        <v>0</v>
      </c>
      <c r="F796" s="272"/>
      <c r="G796" s="36">
        <v>1602</v>
      </c>
      <c r="H796" s="36">
        <v>0</v>
      </c>
      <c r="I796" s="36">
        <v>-1602</v>
      </c>
      <c r="J796" s="272"/>
    </row>
    <row r="797" spans="1:10" ht="15" customHeight="1">
      <c r="A797" s="34">
        <v>6</v>
      </c>
      <c r="B797" s="35" t="s">
        <v>5080</v>
      </c>
      <c r="C797" s="35" t="s">
        <v>5081</v>
      </c>
      <c r="D797" s="35" t="s">
        <v>5082</v>
      </c>
      <c r="E797" s="36">
        <v>0</v>
      </c>
      <c r="F797" s="272"/>
      <c r="G797" s="36">
        <v>39202.379999999997</v>
      </c>
      <c r="H797" s="36">
        <v>0</v>
      </c>
      <c r="I797" s="36">
        <v>-39202.379999999997</v>
      </c>
      <c r="J797" s="272"/>
    </row>
    <row r="798" spans="1:10" ht="15" customHeight="1">
      <c r="A798" s="34">
        <v>6</v>
      </c>
      <c r="B798" s="35" t="s">
        <v>5083</v>
      </c>
      <c r="C798" s="35" t="s">
        <v>5084</v>
      </c>
      <c r="D798" s="35" t="s">
        <v>5085</v>
      </c>
      <c r="E798" s="36">
        <v>0</v>
      </c>
      <c r="F798" s="272"/>
      <c r="G798" s="36">
        <v>225757.48</v>
      </c>
      <c r="H798" s="36">
        <v>0</v>
      </c>
      <c r="I798" s="36">
        <v>-225757.48</v>
      </c>
      <c r="J798" s="272"/>
    </row>
    <row r="799" spans="1:10" ht="15" customHeight="1">
      <c r="A799" s="34">
        <v>6</v>
      </c>
      <c r="B799" s="35" t="s">
        <v>5835</v>
      </c>
      <c r="C799" s="35" t="s">
        <v>5836</v>
      </c>
      <c r="D799" s="35" t="s">
        <v>5837</v>
      </c>
      <c r="E799" s="36">
        <v>0</v>
      </c>
      <c r="F799" s="272"/>
      <c r="G799" s="36">
        <v>15663.17</v>
      </c>
      <c r="H799" s="36">
        <v>0</v>
      </c>
      <c r="I799" s="36">
        <v>-15663.17</v>
      </c>
      <c r="J799" s="272"/>
    </row>
    <row r="800" spans="1:10" ht="15" customHeight="1">
      <c r="A800" s="34">
        <v>6</v>
      </c>
      <c r="B800" s="35" t="s">
        <v>5086</v>
      </c>
      <c r="C800" s="35" t="s">
        <v>5087</v>
      </c>
      <c r="D800" s="35" t="s">
        <v>5088</v>
      </c>
      <c r="E800" s="36">
        <v>0</v>
      </c>
      <c r="F800" s="272"/>
      <c r="G800" s="36">
        <v>23697.45</v>
      </c>
      <c r="H800" s="36">
        <v>0</v>
      </c>
      <c r="I800" s="36">
        <v>-23697.45</v>
      </c>
      <c r="J800" s="272"/>
    </row>
    <row r="801" spans="1:10" ht="15" customHeight="1">
      <c r="A801" s="34">
        <v>6</v>
      </c>
      <c r="B801" s="35" t="s">
        <v>5089</v>
      </c>
      <c r="C801" s="35" t="s">
        <v>5090</v>
      </c>
      <c r="D801" s="35" t="s">
        <v>5091</v>
      </c>
      <c r="E801" s="36">
        <v>0</v>
      </c>
      <c r="F801" s="272"/>
      <c r="G801" s="36">
        <v>51226.720000000001</v>
      </c>
      <c r="H801" s="36">
        <v>11561.64</v>
      </c>
      <c r="I801" s="36">
        <v>-39665.08</v>
      </c>
      <c r="J801" s="272"/>
    </row>
    <row r="802" spans="1:10" ht="15" customHeight="1">
      <c r="A802" s="34">
        <v>6</v>
      </c>
      <c r="B802" s="35" t="s">
        <v>5092</v>
      </c>
      <c r="C802" s="35" t="s">
        <v>5093</v>
      </c>
      <c r="D802" s="35" t="s">
        <v>5094</v>
      </c>
      <c r="E802" s="36">
        <v>0</v>
      </c>
      <c r="F802" s="272"/>
      <c r="G802" s="36">
        <v>1323.54</v>
      </c>
      <c r="H802" s="36">
        <v>0</v>
      </c>
      <c r="I802" s="36">
        <v>-1323.54</v>
      </c>
      <c r="J802" s="272"/>
    </row>
    <row r="803" spans="1:10" ht="15" customHeight="1">
      <c r="A803" s="34">
        <v>6</v>
      </c>
      <c r="B803" s="35" t="s">
        <v>5095</v>
      </c>
      <c r="C803" s="35" t="s">
        <v>5096</v>
      </c>
      <c r="D803" s="35" t="s">
        <v>5097</v>
      </c>
      <c r="E803" s="36">
        <v>0</v>
      </c>
      <c r="F803" s="272"/>
      <c r="G803" s="36">
        <v>7597.09</v>
      </c>
      <c r="H803" s="36">
        <v>0</v>
      </c>
      <c r="I803" s="36">
        <v>-7597.09</v>
      </c>
      <c r="J803" s="272"/>
    </row>
    <row r="804" spans="1:10" ht="15" customHeight="1">
      <c r="A804" s="34">
        <v>6</v>
      </c>
      <c r="B804" s="35" t="s">
        <v>5098</v>
      </c>
      <c r="C804" s="35" t="s">
        <v>5099</v>
      </c>
      <c r="D804" s="35" t="s">
        <v>5100</v>
      </c>
      <c r="E804" s="36">
        <v>0</v>
      </c>
      <c r="F804" s="272"/>
      <c r="G804" s="36">
        <v>22772.32</v>
      </c>
      <c r="H804" s="36">
        <v>0</v>
      </c>
      <c r="I804" s="36">
        <v>-22772.32</v>
      </c>
      <c r="J804" s="272"/>
    </row>
    <row r="805" spans="1:10" ht="15" customHeight="1">
      <c r="A805" s="34">
        <v>6</v>
      </c>
      <c r="B805" s="35" t="s">
        <v>5101</v>
      </c>
      <c r="C805" s="35" t="s">
        <v>5102</v>
      </c>
      <c r="D805" s="35" t="s">
        <v>5103</v>
      </c>
      <c r="E805" s="36">
        <v>0</v>
      </c>
      <c r="F805" s="272"/>
      <c r="G805" s="36">
        <v>120842.09</v>
      </c>
      <c r="H805" s="36">
        <v>0</v>
      </c>
      <c r="I805" s="36">
        <v>-120842.09</v>
      </c>
      <c r="J805" s="272"/>
    </row>
    <row r="806" spans="1:10" ht="15" customHeight="1">
      <c r="A806" s="34">
        <v>4</v>
      </c>
      <c r="B806" s="35" t="s">
        <v>5104</v>
      </c>
      <c r="C806" s="35" t="s">
        <v>1</v>
      </c>
      <c r="D806" s="35" t="s">
        <v>5105</v>
      </c>
      <c r="E806" s="36">
        <v>0</v>
      </c>
      <c r="F806" s="272"/>
      <c r="G806" s="36">
        <v>632720.93000000005</v>
      </c>
      <c r="H806" s="36">
        <v>0</v>
      </c>
      <c r="I806" s="36">
        <v>-632720.93000000005</v>
      </c>
      <c r="J806" s="272"/>
    </row>
    <row r="807" spans="1:10" ht="15" customHeight="1">
      <c r="A807" s="34">
        <v>6</v>
      </c>
      <c r="B807" s="35" t="s">
        <v>5106</v>
      </c>
      <c r="C807" s="35" t="s">
        <v>5107</v>
      </c>
      <c r="D807" s="35" t="s">
        <v>5108</v>
      </c>
      <c r="E807" s="36">
        <v>0</v>
      </c>
      <c r="F807" s="272"/>
      <c r="G807" s="36">
        <v>2472.9899999999998</v>
      </c>
      <c r="H807" s="36">
        <v>0</v>
      </c>
      <c r="I807" s="36">
        <v>-2472.9899999999998</v>
      </c>
      <c r="J807" s="272"/>
    </row>
    <row r="808" spans="1:10" ht="15" customHeight="1">
      <c r="A808" s="34">
        <v>6</v>
      </c>
      <c r="B808" s="35" t="s">
        <v>5109</v>
      </c>
      <c r="C808" s="35" t="s">
        <v>5110</v>
      </c>
      <c r="D808" s="35" t="s">
        <v>5111</v>
      </c>
      <c r="E808" s="36">
        <v>0</v>
      </c>
      <c r="F808" s="272"/>
      <c r="G808" s="36">
        <v>20465</v>
      </c>
      <c r="H808" s="36">
        <v>0</v>
      </c>
      <c r="I808" s="36">
        <v>-20465</v>
      </c>
      <c r="J808" s="272"/>
    </row>
    <row r="809" spans="1:10" ht="15" customHeight="1">
      <c r="A809" s="34">
        <v>6</v>
      </c>
      <c r="B809" s="35" t="s">
        <v>5112</v>
      </c>
      <c r="C809" s="35" t="s">
        <v>5113</v>
      </c>
      <c r="D809" s="35" t="s">
        <v>5114</v>
      </c>
      <c r="E809" s="36">
        <v>0</v>
      </c>
      <c r="F809" s="272"/>
      <c r="G809" s="36">
        <v>41293.279999999999</v>
      </c>
      <c r="H809" s="36">
        <v>0</v>
      </c>
      <c r="I809" s="36">
        <v>-41293.279999999999</v>
      </c>
      <c r="J809" s="272"/>
    </row>
    <row r="810" spans="1:10" ht="15" customHeight="1">
      <c r="A810" s="34">
        <v>6</v>
      </c>
      <c r="B810" s="35" t="s">
        <v>5115</v>
      </c>
      <c r="C810" s="35" t="s">
        <v>5116</v>
      </c>
      <c r="D810" s="35" t="s">
        <v>5117</v>
      </c>
      <c r="E810" s="36">
        <v>0</v>
      </c>
      <c r="F810" s="272"/>
      <c r="G810" s="36">
        <v>60274.400000000001</v>
      </c>
      <c r="H810" s="36">
        <v>0</v>
      </c>
      <c r="I810" s="36">
        <v>-60274.400000000001</v>
      </c>
      <c r="J810" s="272"/>
    </row>
    <row r="811" spans="1:10" ht="15" customHeight="1">
      <c r="A811" s="34">
        <v>6</v>
      </c>
      <c r="B811" s="35" t="s">
        <v>5118</v>
      </c>
      <c r="C811" s="35" t="s">
        <v>5119</v>
      </c>
      <c r="D811" s="35" t="s">
        <v>5120</v>
      </c>
      <c r="E811" s="36">
        <v>0</v>
      </c>
      <c r="F811" s="272"/>
      <c r="G811" s="36">
        <v>508215.26</v>
      </c>
      <c r="H811" s="36">
        <v>0</v>
      </c>
      <c r="I811" s="36">
        <v>-508215.26</v>
      </c>
      <c r="J811" s="272"/>
    </row>
    <row r="812" spans="1:10" ht="15" customHeight="1">
      <c r="A812" s="34">
        <v>4</v>
      </c>
      <c r="B812" s="35" t="s">
        <v>5121</v>
      </c>
      <c r="C812" s="35" t="s">
        <v>1</v>
      </c>
      <c r="D812" s="35" t="s">
        <v>5122</v>
      </c>
      <c r="E812" s="36">
        <v>0</v>
      </c>
      <c r="F812" s="272"/>
      <c r="G812" s="36">
        <v>127731.62</v>
      </c>
      <c r="H812" s="36">
        <v>0</v>
      </c>
      <c r="I812" s="36">
        <v>-127731.62</v>
      </c>
      <c r="J812" s="272"/>
    </row>
    <row r="813" spans="1:10" ht="15" customHeight="1">
      <c r="A813" s="34">
        <v>6</v>
      </c>
      <c r="B813" s="35" t="s">
        <v>5123</v>
      </c>
      <c r="C813" s="35" t="s">
        <v>5124</v>
      </c>
      <c r="D813" s="35" t="s">
        <v>5125</v>
      </c>
      <c r="E813" s="36">
        <v>0</v>
      </c>
      <c r="F813" s="272"/>
      <c r="G813" s="36">
        <v>24198.38</v>
      </c>
      <c r="H813" s="36">
        <v>0</v>
      </c>
      <c r="I813" s="36">
        <v>-24198.38</v>
      </c>
      <c r="J813" s="272"/>
    </row>
    <row r="814" spans="1:10" ht="15" customHeight="1">
      <c r="A814" s="34">
        <v>6</v>
      </c>
      <c r="B814" s="35" t="s">
        <v>5126</v>
      </c>
      <c r="C814" s="35" t="s">
        <v>5127</v>
      </c>
      <c r="D814" s="35" t="s">
        <v>5128</v>
      </c>
      <c r="E814" s="36">
        <v>0</v>
      </c>
      <c r="F814" s="272"/>
      <c r="G814" s="36">
        <v>1420.69</v>
      </c>
      <c r="H814" s="36">
        <v>0</v>
      </c>
      <c r="I814" s="36">
        <v>-1420.69</v>
      </c>
      <c r="J814" s="272"/>
    </row>
    <row r="815" spans="1:10" ht="15" customHeight="1">
      <c r="A815" s="34">
        <v>6</v>
      </c>
      <c r="B815" s="35" t="s">
        <v>5129</v>
      </c>
      <c r="C815" s="35" t="s">
        <v>5130</v>
      </c>
      <c r="D815" s="35" t="s">
        <v>5131</v>
      </c>
      <c r="E815" s="36">
        <v>0</v>
      </c>
      <c r="F815" s="272"/>
      <c r="G815" s="36">
        <v>12983.38</v>
      </c>
      <c r="H815" s="36">
        <v>0</v>
      </c>
      <c r="I815" s="36">
        <v>-12983.38</v>
      </c>
      <c r="J815" s="272"/>
    </row>
    <row r="816" spans="1:10" ht="15" customHeight="1">
      <c r="A816" s="34">
        <v>6</v>
      </c>
      <c r="B816" s="35" t="s">
        <v>5132</v>
      </c>
      <c r="C816" s="35" t="s">
        <v>5133</v>
      </c>
      <c r="D816" s="35" t="s">
        <v>5134</v>
      </c>
      <c r="E816" s="36">
        <v>0</v>
      </c>
      <c r="F816" s="272"/>
      <c r="G816" s="36">
        <v>7053.92</v>
      </c>
      <c r="H816" s="36">
        <v>0</v>
      </c>
      <c r="I816" s="36">
        <v>-7053.92</v>
      </c>
      <c r="J816" s="272"/>
    </row>
    <row r="817" spans="1:10" ht="15" customHeight="1">
      <c r="A817" s="34">
        <v>6</v>
      </c>
      <c r="B817" s="35" t="s">
        <v>5135</v>
      </c>
      <c r="C817" s="35" t="s">
        <v>5136</v>
      </c>
      <c r="D817" s="35" t="s">
        <v>5137</v>
      </c>
      <c r="E817" s="36">
        <v>0</v>
      </c>
      <c r="F817" s="272"/>
      <c r="G817" s="36">
        <v>34660.93</v>
      </c>
      <c r="H817" s="36">
        <v>0</v>
      </c>
      <c r="I817" s="36">
        <v>-34660.93</v>
      </c>
      <c r="J817" s="272"/>
    </row>
    <row r="818" spans="1:10" ht="15" customHeight="1">
      <c r="A818" s="34">
        <v>6</v>
      </c>
      <c r="B818" s="35" t="s">
        <v>5138</v>
      </c>
      <c r="C818" s="35" t="s">
        <v>5139</v>
      </c>
      <c r="D818" s="35" t="s">
        <v>5140</v>
      </c>
      <c r="E818" s="36">
        <v>0</v>
      </c>
      <c r="F818" s="272"/>
      <c r="G818" s="36">
        <v>47414.32</v>
      </c>
      <c r="H818" s="36">
        <v>0</v>
      </c>
      <c r="I818" s="36">
        <v>-47414.32</v>
      </c>
      <c r="J818" s="272"/>
    </row>
    <row r="819" spans="1:10" ht="15" customHeight="1">
      <c r="A819" s="34">
        <v>4</v>
      </c>
      <c r="B819" s="35" t="s">
        <v>5141</v>
      </c>
      <c r="C819" s="35" t="s">
        <v>1</v>
      </c>
      <c r="D819" s="35" t="s">
        <v>5142</v>
      </c>
      <c r="E819" s="36">
        <v>0</v>
      </c>
      <c r="F819" s="272"/>
      <c r="G819" s="36">
        <v>65975.960000000006</v>
      </c>
      <c r="H819" s="36">
        <v>0</v>
      </c>
      <c r="I819" s="36">
        <v>-65975.960000000006</v>
      </c>
      <c r="J819" s="272"/>
    </row>
    <row r="820" spans="1:10" ht="15" customHeight="1">
      <c r="A820" s="34">
        <v>6</v>
      </c>
      <c r="B820" s="35" t="s">
        <v>5143</v>
      </c>
      <c r="C820" s="35" t="s">
        <v>5144</v>
      </c>
      <c r="D820" s="35" t="s">
        <v>5145</v>
      </c>
      <c r="E820" s="36">
        <v>0</v>
      </c>
      <c r="F820" s="272"/>
      <c r="G820" s="36">
        <v>65975.960000000006</v>
      </c>
      <c r="H820" s="36">
        <v>0</v>
      </c>
      <c r="I820" s="36">
        <v>-65975.960000000006</v>
      </c>
      <c r="J820" s="272"/>
    </row>
    <row r="821" spans="1:10" ht="15" customHeight="1">
      <c r="A821" s="34">
        <v>4</v>
      </c>
      <c r="B821" s="35" t="s">
        <v>5149</v>
      </c>
      <c r="C821" s="35" t="s">
        <v>1</v>
      </c>
      <c r="D821" s="35" t="s">
        <v>5150</v>
      </c>
      <c r="E821" s="36">
        <v>0</v>
      </c>
      <c r="F821" s="272"/>
      <c r="G821" s="36">
        <v>1896729.87</v>
      </c>
      <c r="H821" s="36">
        <v>53350.55</v>
      </c>
      <c r="I821" s="36">
        <v>-1843379.32</v>
      </c>
      <c r="J821" s="272"/>
    </row>
    <row r="822" spans="1:10" ht="15" customHeight="1">
      <c r="A822" s="34">
        <v>6</v>
      </c>
      <c r="B822" s="35" t="s">
        <v>5151</v>
      </c>
      <c r="C822" s="35" t="s">
        <v>5152</v>
      </c>
      <c r="D822" s="35" t="s">
        <v>5153</v>
      </c>
      <c r="E822" s="36">
        <v>0</v>
      </c>
      <c r="F822" s="272"/>
      <c r="G822" s="36">
        <v>3340.96</v>
      </c>
      <c r="H822" s="36">
        <v>0</v>
      </c>
      <c r="I822" s="36">
        <v>-3340.96</v>
      </c>
      <c r="J822" s="272"/>
    </row>
    <row r="823" spans="1:10" ht="15" customHeight="1">
      <c r="A823" s="34">
        <v>6</v>
      </c>
      <c r="B823" s="35" t="s">
        <v>5154</v>
      </c>
      <c r="C823" s="35" t="s">
        <v>5155</v>
      </c>
      <c r="D823" s="35" t="s">
        <v>5156</v>
      </c>
      <c r="E823" s="36">
        <v>0</v>
      </c>
      <c r="F823" s="272"/>
      <c r="G823" s="36">
        <v>18847.45</v>
      </c>
      <c r="H823" s="36">
        <v>0</v>
      </c>
      <c r="I823" s="36">
        <v>-18847.45</v>
      </c>
      <c r="J823" s="272"/>
    </row>
    <row r="824" spans="1:10" ht="15" customHeight="1">
      <c r="A824" s="34">
        <v>6</v>
      </c>
      <c r="B824" s="35" t="s">
        <v>5838</v>
      </c>
      <c r="C824" s="35" t="s">
        <v>5839</v>
      </c>
      <c r="D824" s="35" t="s">
        <v>5798</v>
      </c>
      <c r="E824" s="36">
        <v>0</v>
      </c>
      <c r="F824" s="272"/>
      <c r="G824" s="36">
        <v>21801.72</v>
      </c>
      <c r="H824" s="36">
        <v>0</v>
      </c>
      <c r="I824" s="36">
        <v>-21801.72</v>
      </c>
      <c r="J824" s="272"/>
    </row>
    <row r="825" spans="1:10" ht="15" customHeight="1">
      <c r="A825" s="34">
        <v>6</v>
      </c>
      <c r="B825" s="35" t="s">
        <v>5157</v>
      </c>
      <c r="C825" s="35" t="s">
        <v>5158</v>
      </c>
      <c r="D825" s="35" t="s">
        <v>5159</v>
      </c>
      <c r="E825" s="36">
        <v>0</v>
      </c>
      <c r="F825" s="272"/>
      <c r="G825" s="36">
        <v>527690.86</v>
      </c>
      <c r="H825" s="36">
        <v>31943.57</v>
      </c>
      <c r="I825" s="36">
        <v>-495747.29</v>
      </c>
      <c r="J825" s="272"/>
    </row>
    <row r="826" spans="1:10" ht="15" customHeight="1">
      <c r="A826" s="34">
        <v>6</v>
      </c>
      <c r="B826" s="35" t="s">
        <v>5160</v>
      </c>
      <c r="C826" s="35" t="s">
        <v>5161</v>
      </c>
      <c r="D826" s="35" t="s">
        <v>5162</v>
      </c>
      <c r="E826" s="36">
        <v>0</v>
      </c>
      <c r="F826" s="272"/>
      <c r="G826" s="36">
        <v>61772.28</v>
      </c>
      <c r="H826" s="36">
        <v>0</v>
      </c>
      <c r="I826" s="36">
        <v>-61772.28</v>
      </c>
      <c r="J826" s="272"/>
    </row>
    <row r="827" spans="1:10" ht="15" customHeight="1">
      <c r="A827" s="34">
        <v>6</v>
      </c>
      <c r="B827" s="35" t="s">
        <v>5163</v>
      </c>
      <c r="C827" s="35" t="s">
        <v>5164</v>
      </c>
      <c r="D827" s="35" t="s">
        <v>5165</v>
      </c>
      <c r="E827" s="36">
        <v>0</v>
      </c>
      <c r="F827" s="272"/>
      <c r="G827" s="36">
        <v>82787.72</v>
      </c>
      <c r="H827" s="36">
        <v>0</v>
      </c>
      <c r="I827" s="36">
        <v>-82787.72</v>
      </c>
      <c r="J827" s="272"/>
    </row>
    <row r="828" spans="1:10" ht="15" customHeight="1">
      <c r="A828" s="34">
        <v>6</v>
      </c>
      <c r="B828" s="35" t="s">
        <v>5166</v>
      </c>
      <c r="C828" s="35" t="s">
        <v>5167</v>
      </c>
      <c r="D828" s="35" t="s">
        <v>5168</v>
      </c>
      <c r="E828" s="36">
        <v>0</v>
      </c>
      <c r="F828" s="272"/>
      <c r="G828" s="36">
        <v>102314.48</v>
      </c>
      <c r="H828" s="36">
        <v>1891.42</v>
      </c>
      <c r="I828" s="36">
        <v>-100423.06</v>
      </c>
      <c r="J828" s="272"/>
    </row>
    <row r="829" spans="1:10" ht="15" customHeight="1">
      <c r="A829" s="34">
        <v>6</v>
      </c>
      <c r="B829" s="35" t="s">
        <v>5840</v>
      </c>
      <c r="C829" s="35" t="s">
        <v>5841</v>
      </c>
      <c r="D829" s="35" t="s">
        <v>5842</v>
      </c>
      <c r="E829" s="36">
        <v>0</v>
      </c>
      <c r="F829" s="272"/>
      <c r="G829" s="36">
        <v>838.74</v>
      </c>
      <c r="H829" s="36">
        <v>0</v>
      </c>
      <c r="I829" s="36">
        <v>-838.74</v>
      </c>
      <c r="J829" s="272"/>
    </row>
    <row r="830" spans="1:10" ht="15" customHeight="1">
      <c r="A830" s="34">
        <v>6</v>
      </c>
      <c r="B830" s="35" t="s">
        <v>5169</v>
      </c>
      <c r="C830" s="35" t="s">
        <v>5170</v>
      </c>
      <c r="D830" s="35" t="s">
        <v>5171</v>
      </c>
      <c r="E830" s="36">
        <v>0</v>
      </c>
      <c r="F830" s="272"/>
      <c r="G830" s="36">
        <v>1684.76</v>
      </c>
      <c r="H830" s="36">
        <v>124.29</v>
      </c>
      <c r="I830" s="36">
        <v>-1560.47</v>
      </c>
      <c r="J830" s="272"/>
    </row>
    <row r="831" spans="1:10" ht="15" customHeight="1">
      <c r="A831" s="34">
        <v>6</v>
      </c>
      <c r="B831" s="35" t="s">
        <v>5843</v>
      </c>
      <c r="C831" s="35" t="s">
        <v>5844</v>
      </c>
      <c r="D831" s="35" t="s">
        <v>5845</v>
      </c>
      <c r="E831" s="36">
        <v>0</v>
      </c>
      <c r="F831" s="272"/>
      <c r="G831" s="36">
        <v>1016.24</v>
      </c>
      <c r="H831" s="36">
        <v>0</v>
      </c>
      <c r="I831" s="36">
        <v>-1016.24</v>
      </c>
      <c r="J831" s="272"/>
    </row>
    <row r="832" spans="1:10" ht="15" customHeight="1">
      <c r="A832" s="34">
        <v>6</v>
      </c>
      <c r="B832" s="35" t="s">
        <v>5172</v>
      </c>
      <c r="C832" s="35" t="s">
        <v>5173</v>
      </c>
      <c r="D832" s="35" t="s">
        <v>5174</v>
      </c>
      <c r="E832" s="36">
        <v>0</v>
      </c>
      <c r="F832" s="272"/>
      <c r="G832" s="36">
        <v>641.66</v>
      </c>
      <c r="H832" s="36">
        <v>0</v>
      </c>
      <c r="I832" s="36">
        <v>-641.66</v>
      </c>
      <c r="J832" s="272"/>
    </row>
    <row r="833" spans="1:10" ht="15" customHeight="1">
      <c r="A833" s="34">
        <v>6</v>
      </c>
      <c r="B833" s="35" t="s">
        <v>5175</v>
      </c>
      <c r="C833" s="35" t="s">
        <v>5176</v>
      </c>
      <c r="D833" s="35" t="s">
        <v>5177</v>
      </c>
      <c r="E833" s="36">
        <v>0</v>
      </c>
      <c r="F833" s="272"/>
      <c r="G833" s="36">
        <v>52367.360000000001</v>
      </c>
      <c r="H833" s="36">
        <v>0</v>
      </c>
      <c r="I833" s="36">
        <v>-52367.360000000001</v>
      </c>
      <c r="J833" s="272"/>
    </row>
    <row r="834" spans="1:10" ht="15" customHeight="1">
      <c r="A834" s="34">
        <v>6</v>
      </c>
      <c r="B834" s="35" t="s">
        <v>5178</v>
      </c>
      <c r="C834" s="35" t="s">
        <v>5179</v>
      </c>
      <c r="D834" s="35" t="s">
        <v>5180</v>
      </c>
      <c r="E834" s="36">
        <v>0</v>
      </c>
      <c r="F834" s="272"/>
      <c r="G834" s="36">
        <v>7348.61</v>
      </c>
      <c r="H834" s="36">
        <v>0</v>
      </c>
      <c r="I834" s="36">
        <v>-7348.61</v>
      </c>
      <c r="J834" s="272"/>
    </row>
    <row r="835" spans="1:10" ht="15" customHeight="1">
      <c r="A835" s="34">
        <v>6</v>
      </c>
      <c r="B835" s="35" t="s">
        <v>5181</v>
      </c>
      <c r="C835" s="35" t="s">
        <v>5182</v>
      </c>
      <c r="D835" s="35" t="s">
        <v>5183</v>
      </c>
      <c r="E835" s="36">
        <v>0</v>
      </c>
      <c r="F835" s="272"/>
      <c r="G835" s="36">
        <v>547405.53</v>
      </c>
      <c r="H835" s="36">
        <v>8564.65</v>
      </c>
      <c r="I835" s="36">
        <v>-538840.88</v>
      </c>
      <c r="J835" s="272"/>
    </row>
    <row r="836" spans="1:10" ht="15" customHeight="1">
      <c r="A836" s="34">
        <v>6</v>
      </c>
      <c r="B836" s="35" t="s">
        <v>5184</v>
      </c>
      <c r="C836" s="35" t="s">
        <v>5185</v>
      </c>
      <c r="D836" s="35" t="s">
        <v>5186</v>
      </c>
      <c r="E836" s="36">
        <v>0</v>
      </c>
      <c r="F836" s="272"/>
      <c r="G836" s="36">
        <v>998.16</v>
      </c>
      <c r="H836" s="36">
        <v>0</v>
      </c>
      <c r="I836" s="36">
        <v>-998.16</v>
      </c>
      <c r="J836" s="272"/>
    </row>
    <row r="837" spans="1:10" ht="15" customHeight="1">
      <c r="A837" s="34">
        <v>6</v>
      </c>
      <c r="B837" s="35" t="s">
        <v>5187</v>
      </c>
      <c r="C837" s="35" t="s">
        <v>5188</v>
      </c>
      <c r="D837" s="35" t="s">
        <v>5189</v>
      </c>
      <c r="E837" s="36">
        <v>0</v>
      </c>
      <c r="F837" s="272"/>
      <c r="G837" s="36">
        <v>92910.06</v>
      </c>
      <c r="H837" s="36">
        <v>0</v>
      </c>
      <c r="I837" s="36">
        <v>-92910.06</v>
      </c>
      <c r="J837" s="272"/>
    </row>
    <row r="838" spans="1:10" ht="15" customHeight="1">
      <c r="A838" s="34">
        <v>6</v>
      </c>
      <c r="B838" s="35" t="s">
        <v>5192</v>
      </c>
      <c r="C838" s="35" t="s">
        <v>5193</v>
      </c>
      <c r="D838" s="35" t="s">
        <v>4294</v>
      </c>
      <c r="E838" s="36">
        <v>0</v>
      </c>
      <c r="F838" s="272"/>
      <c r="G838" s="36">
        <v>372963.28</v>
      </c>
      <c r="H838" s="36">
        <v>10826.62</v>
      </c>
      <c r="I838" s="36">
        <v>-362136.66</v>
      </c>
      <c r="J838" s="272"/>
    </row>
    <row r="839" spans="1:10" ht="15" customHeight="1">
      <c r="A839" s="34">
        <v>3</v>
      </c>
      <c r="B839" s="35" t="s">
        <v>5194</v>
      </c>
      <c r="C839" s="35" t="s">
        <v>1</v>
      </c>
      <c r="D839" s="35" t="s">
        <v>5195</v>
      </c>
      <c r="E839" s="36">
        <v>0</v>
      </c>
      <c r="F839" s="272"/>
      <c r="G839" s="36">
        <v>131523016.86</v>
      </c>
      <c r="H839" s="36">
        <v>119875823.51000001</v>
      </c>
      <c r="I839" s="36">
        <v>-11647193.35</v>
      </c>
      <c r="J839" s="272"/>
    </row>
    <row r="840" spans="1:10" ht="15" customHeight="1">
      <c r="A840" s="34">
        <v>4</v>
      </c>
      <c r="B840" s="35" t="s">
        <v>5196</v>
      </c>
      <c r="C840" s="35" t="s">
        <v>1</v>
      </c>
      <c r="D840" s="35" t="s">
        <v>5197</v>
      </c>
      <c r="E840" s="36">
        <v>0</v>
      </c>
      <c r="F840" s="272"/>
      <c r="G840" s="36">
        <v>390534.13</v>
      </c>
      <c r="H840" s="36">
        <v>152.6</v>
      </c>
      <c r="I840" s="36">
        <v>-390381.53</v>
      </c>
      <c r="J840" s="272"/>
    </row>
    <row r="841" spans="1:10" ht="15" customHeight="1">
      <c r="A841" s="34">
        <v>6</v>
      </c>
      <c r="B841" s="35" t="s">
        <v>5198</v>
      </c>
      <c r="C841" s="35" t="s">
        <v>5199</v>
      </c>
      <c r="D841" s="35" t="s">
        <v>5200</v>
      </c>
      <c r="E841" s="36">
        <v>0</v>
      </c>
      <c r="F841" s="272"/>
      <c r="G841" s="36">
        <v>390534.13</v>
      </c>
      <c r="H841" s="36">
        <v>152.6</v>
      </c>
      <c r="I841" s="36">
        <v>-390381.53</v>
      </c>
      <c r="J841" s="272"/>
    </row>
    <row r="842" spans="1:10" ht="15" customHeight="1">
      <c r="A842" s="34">
        <v>4</v>
      </c>
      <c r="B842" s="35" t="s">
        <v>5201</v>
      </c>
      <c r="C842" s="35" t="s">
        <v>1</v>
      </c>
      <c r="D842" s="35" t="s">
        <v>5202</v>
      </c>
      <c r="E842" s="36">
        <v>0</v>
      </c>
      <c r="F842" s="272"/>
      <c r="G842" s="36">
        <v>130232938.58</v>
      </c>
      <c r="H842" s="36">
        <v>119039846.27</v>
      </c>
      <c r="I842" s="36">
        <v>-11193092.310000001</v>
      </c>
      <c r="J842" s="272"/>
    </row>
    <row r="843" spans="1:10" ht="15" customHeight="1">
      <c r="A843" s="34">
        <v>5</v>
      </c>
      <c r="B843" s="35" t="s">
        <v>5203</v>
      </c>
      <c r="C843" s="35" t="s">
        <v>1</v>
      </c>
      <c r="D843" s="35" t="s">
        <v>5204</v>
      </c>
      <c r="E843" s="36">
        <v>0</v>
      </c>
      <c r="F843" s="272"/>
      <c r="G843" s="36">
        <v>129444013.84999999</v>
      </c>
      <c r="H843" s="36">
        <v>118488515.42</v>
      </c>
      <c r="I843" s="36">
        <v>-10955498.43</v>
      </c>
      <c r="J843" s="272"/>
    </row>
    <row r="844" spans="1:10" ht="15" customHeight="1">
      <c r="A844" s="34">
        <v>6</v>
      </c>
      <c r="B844" s="35" t="s">
        <v>5205</v>
      </c>
      <c r="C844" s="35" t="s">
        <v>5206</v>
      </c>
      <c r="D844" s="35" t="s">
        <v>4714</v>
      </c>
      <c r="E844" s="36">
        <v>0</v>
      </c>
      <c r="F844" s="272"/>
      <c r="G844" s="36">
        <v>126614233.09999999</v>
      </c>
      <c r="H844" s="36">
        <v>115712097.43000001</v>
      </c>
      <c r="I844" s="36">
        <v>-10902135.67</v>
      </c>
      <c r="J844" s="272"/>
    </row>
    <row r="845" spans="1:10" ht="15" customHeight="1">
      <c r="A845" s="34">
        <v>6</v>
      </c>
      <c r="B845" s="35" t="s">
        <v>5207</v>
      </c>
      <c r="C845" s="35" t="s">
        <v>5208</v>
      </c>
      <c r="D845" s="35" t="s">
        <v>5209</v>
      </c>
      <c r="E845" s="36">
        <v>0</v>
      </c>
      <c r="F845" s="272"/>
      <c r="G845" s="36">
        <v>843863.45</v>
      </c>
      <c r="H845" s="36">
        <v>840599.11</v>
      </c>
      <c r="I845" s="36">
        <v>-3264.34</v>
      </c>
      <c r="J845" s="272"/>
    </row>
    <row r="846" spans="1:10" ht="15" customHeight="1">
      <c r="A846" s="34">
        <v>6</v>
      </c>
      <c r="B846" s="35" t="s">
        <v>5210</v>
      </c>
      <c r="C846" s="35" t="s">
        <v>5211</v>
      </c>
      <c r="D846" s="35" t="s">
        <v>5212</v>
      </c>
      <c r="E846" s="36">
        <v>0</v>
      </c>
      <c r="F846" s="272"/>
      <c r="G846" s="36">
        <v>1518498.91</v>
      </c>
      <c r="H846" s="36">
        <v>1517513.47</v>
      </c>
      <c r="I846" s="36">
        <v>-985.44</v>
      </c>
      <c r="J846" s="272"/>
    </row>
    <row r="847" spans="1:10" ht="15" customHeight="1">
      <c r="A847" s="34">
        <v>6</v>
      </c>
      <c r="B847" s="35" t="s">
        <v>5213</v>
      </c>
      <c r="C847" s="35" t="s">
        <v>5214</v>
      </c>
      <c r="D847" s="35" t="s">
        <v>5215</v>
      </c>
      <c r="E847" s="36">
        <v>0</v>
      </c>
      <c r="F847" s="272"/>
      <c r="G847" s="36">
        <v>453096.61</v>
      </c>
      <c r="H847" s="36">
        <v>418305.41</v>
      </c>
      <c r="I847" s="36">
        <v>-34791.199999999997</v>
      </c>
      <c r="J847" s="272"/>
    </row>
    <row r="848" spans="1:10" ht="15" customHeight="1">
      <c r="A848" s="34">
        <v>6</v>
      </c>
      <c r="B848" s="35" t="s">
        <v>5216</v>
      </c>
      <c r="C848" s="35" t="s">
        <v>5217</v>
      </c>
      <c r="D848" s="35" t="s">
        <v>5218</v>
      </c>
      <c r="E848" s="36">
        <v>0</v>
      </c>
      <c r="F848" s="272"/>
      <c r="G848" s="36">
        <v>14321.78</v>
      </c>
      <c r="H848" s="36">
        <v>0</v>
      </c>
      <c r="I848" s="36">
        <v>-14321.78</v>
      </c>
      <c r="J848" s="272"/>
    </row>
    <row r="849" spans="1:10" ht="15" customHeight="1">
      <c r="A849" s="34">
        <v>5</v>
      </c>
      <c r="B849" s="35" t="s">
        <v>5228</v>
      </c>
      <c r="C849" s="35" t="s">
        <v>1</v>
      </c>
      <c r="D849" s="35" t="s">
        <v>5229</v>
      </c>
      <c r="E849" s="36">
        <v>0</v>
      </c>
      <c r="F849" s="272"/>
      <c r="G849" s="36">
        <v>601117.07999999996</v>
      </c>
      <c r="H849" s="36">
        <v>516276.47</v>
      </c>
      <c r="I849" s="36">
        <v>-84840.61</v>
      </c>
      <c r="J849" s="272"/>
    </row>
    <row r="850" spans="1:10" ht="15" customHeight="1">
      <c r="A850" s="34">
        <v>6</v>
      </c>
      <c r="B850" s="35" t="s">
        <v>5230</v>
      </c>
      <c r="C850" s="35" t="s">
        <v>5231</v>
      </c>
      <c r="D850" s="35" t="s">
        <v>4728</v>
      </c>
      <c r="E850" s="36">
        <v>0</v>
      </c>
      <c r="F850" s="272"/>
      <c r="G850" s="36">
        <v>601117.07999999996</v>
      </c>
      <c r="H850" s="36">
        <v>516276.47</v>
      </c>
      <c r="I850" s="36">
        <v>-84840.61</v>
      </c>
      <c r="J850" s="272"/>
    </row>
    <row r="851" spans="1:10" ht="15" customHeight="1">
      <c r="A851" s="34">
        <v>5</v>
      </c>
      <c r="B851" s="35" t="s">
        <v>5232</v>
      </c>
      <c r="C851" s="35" t="s">
        <v>1</v>
      </c>
      <c r="D851" s="35" t="s">
        <v>5233</v>
      </c>
      <c r="E851" s="36">
        <v>0</v>
      </c>
      <c r="F851" s="272"/>
      <c r="G851" s="36">
        <v>187807.65</v>
      </c>
      <c r="H851" s="36">
        <v>35054.379999999997</v>
      </c>
      <c r="I851" s="36">
        <v>-152753.26999999999</v>
      </c>
      <c r="J851" s="272"/>
    </row>
    <row r="852" spans="1:10" ht="15" customHeight="1">
      <c r="A852" s="34">
        <v>6</v>
      </c>
      <c r="B852" s="35" t="s">
        <v>5234</v>
      </c>
      <c r="C852" s="35" t="s">
        <v>5235</v>
      </c>
      <c r="D852" s="35" t="s">
        <v>5236</v>
      </c>
      <c r="E852" s="36">
        <v>0</v>
      </c>
      <c r="F852" s="272"/>
      <c r="G852" s="36">
        <v>73517.67</v>
      </c>
      <c r="H852" s="36">
        <v>35054.379999999997</v>
      </c>
      <c r="I852" s="36">
        <v>-38463.29</v>
      </c>
      <c r="J852" s="272"/>
    </row>
    <row r="853" spans="1:10" ht="15" customHeight="1">
      <c r="A853" s="34">
        <v>6</v>
      </c>
      <c r="B853" s="35" t="s">
        <v>5237</v>
      </c>
      <c r="C853" s="35" t="s">
        <v>5238</v>
      </c>
      <c r="D853" s="35" t="s">
        <v>5239</v>
      </c>
      <c r="E853" s="36">
        <v>0</v>
      </c>
      <c r="F853" s="272"/>
      <c r="G853" s="36">
        <v>37159.620000000003</v>
      </c>
      <c r="H853" s="36">
        <v>0</v>
      </c>
      <c r="I853" s="36">
        <v>-37159.620000000003</v>
      </c>
      <c r="J853" s="272"/>
    </row>
    <row r="854" spans="1:10" ht="15" customHeight="1">
      <c r="A854" s="34">
        <v>6</v>
      </c>
      <c r="B854" s="35" t="s">
        <v>5240</v>
      </c>
      <c r="C854" s="35" t="s">
        <v>5241</v>
      </c>
      <c r="D854" s="35" t="s">
        <v>3247</v>
      </c>
      <c r="E854" s="36">
        <v>0</v>
      </c>
      <c r="F854" s="272"/>
      <c r="G854" s="36">
        <v>77130.36</v>
      </c>
      <c r="H854" s="36">
        <v>0</v>
      </c>
      <c r="I854" s="36">
        <v>-77130.36</v>
      </c>
      <c r="J854" s="272"/>
    </row>
    <row r="855" spans="1:10" ht="15" customHeight="1">
      <c r="A855" s="34">
        <v>4</v>
      </c>
      <c r="B855" s="35" t="s">
        <v>5242</v>
      </c>
      <c r="C855" s="35" t="s">
        <v>1</v>
      </c>
      <c r="D855" s="35" t="s">
        <v>5243</v>
      </c>
      <c r="E855" s="36">
        <v>0</v>
      </c>
      <c r="F855" s="272"/>
      <c r="G855" s="36">
        <v>899544.15</v>
      </c>
      <c r="H855" s="36">
        <v>835824.64000000001</v>
      </c>
      <c r="I855" s="36">
        <v>-63719.51</v>
      </c>
      <c r="J855" s="272"/>
    </row>
    <row r="856" spans="1:10" ht="15" customHeight="1">
      <c r="A856" s="34">
        <v>5</v>
      </c>
      <c r="B856" s="35" t="s">
        <v>5244</v>
      </c>
      <c r="C856" s="35" t="s">
        <v>1</v>
      </c>
      <c r="D856" s="35" t="s">
        <v>5245</v>
      </c>
      <c r="E856" s="36">
        <v>0</v>
      </c>
      <c r="F856" s="272"/>
      <c r="G856" s="36">
        <v>12648.45</v>
      </c>
      <c r="H856" s="36">
        <v>0</v>
      </c>
      <c r="I856" s="36">
        <v>-12648.45</v>
      </c>
      <c r="J856" s="272"/>
    </row>
    <row r="857" spans="1:10" ht="15" customHeight="1">
      <c r="A857" s="34">
        <v>6</v>
      </c>
      <c r="B857" s="35" t="s">
        <v>5246</v>
      </c>
      <c r="C857" s="35" t="s">
        <v>5247</v>
      </c>
      <c r="D857" s="35" t="s">
        <v>4309</v>
      </c>
      <c r="E857" s="36">
        <v>0</v>
      </c>
      <c r="F857" s="272"/>
      <c r="G857" s="36">
        <v>12648.45</v>
      </c>
      <c r="H857" s="36">
        <v>0</v>
      </c>
      <c r="I857" s="36">
        <v>-12648.45</v>
      </c>
      <c r="J857" s="272"/>
    </row>
    <row r="858" spans="1:10" ht="15" customHeight="1">
      <c r="A858" s="34">
        <v>5</v>
      </c>
      <c r="B858" s="35" t="s">
        <v>5248</v>
      </c>
      <c r="C858" s="35" t="s">
        <v>1</v>
      </c>
      <c r="D858" s="35" t="s">
        <v>5249</v>
      </c>
      <c r="E858" s="36">
        <v>0</v>
      </c>
      <c r="F858" s="272"/>
      <c r="G858" s="36">
        <v>886895.7</v>
      </c>
      <c r="H858" s="36">
        <v>835824.64000000001</v>
      </c>
      <c r="I858" s="36">
        <v>-51071.06</v>
      </c>
      <c r="J858" s="272"/>
    </row>
    <row r="859" spans="1:10" ht="15" customHeight="1">
      <c r="A859" s="34">
        <v>6</v>
      </c>
      <c r="B859" s="35" t="s">
        <v>5250</v>
      </c>
      <c r="C859" s="35" t="s">
        <v>5251</v>
      </c>
      <c r="D859" s="35" t="s">
        <v>4329</v>
      </c>
      <c r="E859" s="36">
        <v>0</v>
      </c>
      <c r="F859" s="272"/>
      <c r="G859" s="36">
        <v>886895.7</v>
      </c>
      <c r="H859" s="36">
        <v>835824.64000000001</v>
      </c>
      <c r="I859" s="36">
        <v>-51071.06</v>
      </c>
      <c r="J859" s="272"/>
    </row>
    <row r="860" spans="1:10" ht="15" customHeight="1">
      <c r="A860" s="34">
        <v>3</v>
      </c>
      <c r="B860" s="35" t="s">
        <v>5252</v>
      </c>
      <c r="C860" s="35" t="s">
        <v>1</v>
      </c>
      <c r="D860" s="35" t="s">
        <v>5253</v>
      </c>
      <c r="E860" s="36">
        <v>0</v>
      </c>
      <c r="F860" s="272"/>
      <c r="G860" s="36">
        <v>1984765.2</v>
      </c>
      <c r="H860" s="36">
        <v>64647.95</v>
      </c>
      <c r="I860" s="36">
        <v>-1920117.25</v>
      </c>
      <c r="J860" s="272"/>
    </row>
    <row r="861" spans="1:10" ht="15" customHeight="1">
      <c r="A861" s="34">
        <v>4</v>
      </c>
      <c r="B861" s="35" t="s">
        <v>5254</v>
      </c>
      <c r="C861" s="35" t="s">
        <v>1</v>
      </c>
      <c r="D861" s="35" t="s">
        <v>5255</v>
      </c>
      <c r="E861" s="36">
        <v>0</v>
      </c>
      <c r="F861" s="272"/>
      <c r="G861" s="36">
        <v>68460.37</v>
      </c>
      <c r="H861" s="36">
        <v>4907.75</v>
      </c>
      <c r="I861" s="36">
        <v>-63552.62</v>
      </c>
      <c r="J861" s="272"/>
    </row>
    <row r="862" spans="1:10" ht="15" customHeight="1">
      <c r="A862" s="34">
        <v>6</v>
      </c>
      <c r="B862" s="35" t="s">
        <v>5256</v>
      </c>
      <c r="C862" s="35" t="s">
        <v>5257</v>
      </c>
      <c r="D862" s="35" t="s">
        <v>5258</v>
      </c>
      <c r="E862" s="36">
        <v>0</v>
      </c>
      <c r="F862" s="272"/>
      <c r="G862" s="36">
        <v>68460.37</v>
      </c>
      <c r="H862" s="36">
        <v>4907.75</v>
      </c>
      <c r="I862" s="36">
        <v>-63552.62</v>
      </c>
      <c r="J862" s="272"/>
    </row>
    <row r="863" spans="1:10" ht="15" customHeight="1">
      <c r="A863" s="34">
        <v>4</v>
      </c>
      <c r="B863" s="35" t="s">
        <v>5259</v>
      </c>
      <c r="C863" s="35" t="s">
        <v>1</v>
      </c>
      <c r="D863" s="35" t="s">
        <v>5260</v>
      </c>
      <c r="E863" s="36">
        <v>0</v>
      </c>
      <c r="F863" s="272"/>
      <c r="G863" s="36">
        <v>60926.84</v>
      </c>
      <c r="H863" s="36">
        <v>0</v>
      </c>
      <c r="I863" s="36">
        <v>-60926.84</v>
      </c>
      <c r="J863" s="272"/>
    </row>
    <row r="864" spans="1:10" ht="15" customHeight="1">
      <c r="A864" s="34">
        <v>6</v>
      </c>
      <c r="B864" s="35" t="s">
        <v>5261</v>
      </c>
      <c r="C864" s="35" t="s">
        <v>5262</v>
      </c>
      <c r="D864" s="35" t="s">
        <v>5263</v>
      </c>
      <c r="E864" s="36">
        <v>0</v>
      </c>
      <c r="F864" s="272"/>
      <c r="G864" s="36">
        <v>60926.84</v>
      </c>
      <c r="H864" s="36">
        <v>0</v>
      </c>
      <c r="I864" s="36">
        <v>-60926.84</v>
      </c>
      <c r="J864" s="272"/>
    </row>
    <row r="865" spans="1:10" ht="15" customHeight="1">
      <c r="A865" s="34">
        <v>4</v>
      </c>
      <c r="B865" s="35" t="s">
        <v>5264</v>
      </c>
      <c r="C865" s="35" t="s">
        <v>1</v>
      </c>
      <c r="D865" s="35" t="s">
        <v>5265</v>
      </c>
      <c r="E865" s="36">
        <v>0</v>
      </c>
      <c r="F865" s="272"/>
      <c r="G865" s="36">
        <v>69640.820000000007</v>
      </c>
      <c r="H865" s="36">
        <v>59740.2</v>
      </c>
      <c r="I865" s="36">
        <v>-9900.6200000000008</v>
      </c>
      <c r="J865" s="272"/>
    </row>
    <row r="866" spans="1:10" ht="15" customHeight="1">
      <c r="A866" s="34">
        <v>6</v>
      </c>
      <c r="B866" s="35" t="s">
        <v>5269</v>
      </c>
      <c r="C866" s="35" t="s">
        <v>5270</v>
      </c>
      <c r="D866" s="35" t="s">
        <v>5271</v>
      </c>
      <c r="E866" s="36">
        <v>0</v>
      </c>
      <c r="F866" s="272"/>
      <c r="G866" s="36">
        <v>9900.6200000000008</v>
      </c>
      <c r="H866" s="36">
        <v>0</v>
      </c>
      <c r="I866" s="36">
        <v>-9900.6200000000008</v>
      </c>
      <c r="J866" s="272"/>
    </row>
    <row r="867" spans="1:10" ht="15" customHeight="1">
      <c r="A867" s="34">
        <v>4</v>
      </c>
      <c r="B867" s="35" t="s">
        <v>5272</v>
      </c>
      <c r="C867" s="35" t="s">
        <v>1</v>
      </c>
      <c r="D867" s="35" t="s">
        <v>5273</v>
      </c>
      <c r="E867" s="36">
        <v>0</v>
      </c>
      <c r="F867" s="272"/>
      <c r="G867" s="36">
        <v>43685.56</v>
      </c>
      <c r="H867" s="36">
        <v>0</v>
      </c>
      <c r="I867" s="36">
        <v>-43685.56</v>
      </c>
      <c r="J867" s="272"/>
    </row>
    <row r="868" spans="1:10" ht="15" customHeight="1">
      <c r="A868" s="34">
        <v>5</v>
      </c>
      <c r="B868" s="35" t="s">
        <v>5274</v>
      </c>
      <c r="C868" s="35" t="s">
        <v>1</v>
      </c>
      <c r="D868" s="35" t="s">
        <v>4565</v>
      </c>
      <c r="E868" s="36">
        <v>0</v>
      </c>
      <c r="F868" s="272"/>
      <c r="G868" s="36">
        <v>43685.56</v>
      </c>
      <c r="H868" s="36">
        <v>0</v>
      </c>
      <c r="I868" s="36">
        <v>-43685.56</v>
      </c>
      <c r="J868" s="272"/>
    </row>
    <row r="869" spans="1:10" ht="15" customHeight="1">
      <c r="A869" s="34">
        <v>6</v>
      </c>
      <c r="B869" s="35" t="s">
        <v>5275</v>
      </c>
      <c r="C869" s="35" t="s">
        <v>5276</v>
      </c>
      <c r="D869" s="35" t="s">
        <v>5277</v>
      </c>
      <c r="E869" s="36">
        <v>0</v>
      </c>
      <c r="F869" s="272"/>
      <c r="G869" s="36">
        <v>43685.56</v>
      </c>
      <c r="H869" s="36">
        <v>0</v>
      </c>
      <c r="I869" s="36">
        <v>-43685.56</v>
      </c>
      <c r="J869" s="272"/>
    </row>
    <row r="870" spans="1:10" ht="15" customHeight="1">
      <c r="A870" s="34">
        <v>4</v>
      </c>
      <c r="B870" s="35" t="s">
        <v>5278</v>
      </c>
      <c r="C870" s="35" t="s">
        <v>1</v>
      </c>
      <c r="D870" s="35" t="s">
        <v>5279</v>
      </c>
      <c r="E870" s="36">
        <v>0</v>
      </c>
      <c r="F870" s="272"/>
      <c r="G870" s="36">
        <v>1742051.61</v>
      </c>
      <c r="H870" s="36">
        <v>0</v>
      </c>
      <c r="I870" s="36">
        <v>-1742051.61</v>
      </c>
      <c r="J870" s="272"/>
    </row>
    <row r="871" spans="1:10" ht="15" customHeight="1">
      <c r="A871" s="34">
        <v>6</v>
      </c>
      <c r="B871" s="35" t="s">
        <v>5280</v>
      </c>
      <c r="C871" s="35" t="s">
        <v>5281</v>
      </c>
      <c r="D871" s="35" t="s">
        <v>5282</v>
      </c>
      <c r="E871" s="36">
        <v>0</v>
      </c>
      <c r="F871" s="272"/>
      <c r="G871" s="36">
        <v>22731.34</v>
      </c>
      <c r="H871" s="36">
        <v>0</v>
      </c>
      <c r="I871" s="36">
        <v>-22731.34</v>
      </c>
      <c r="J871" s="272"/>
    </row>
    <row r="872" spans="1:10" ht="15" customHeight="1">
      <c r="A872" s="34">
        <v>6</v>
      </c>
      <c r="B872" s="35" t="s">
        <v>5283</v>
      </c>
      <c r="C872" s="35" t="s">
        <v>5284</v>
      </c>
      <c r="D872" s="35" t="s">
        <v>5285</v>
      </c>
      <c r="E872" s="36">
        <v>0</v>
      </c>
      <c r="F872" s="272"/>
      <c r="G872" s="36">
        <v>10989.58</v>
      </c>
      <c r="H872" s="36">
        <v>0</v>
      </c>
      <c r="I872" s="36">
        <v>-10989.58</v>
      </c>
      <c r="J872" s="272"/>
    </row>
    <row r="873" spans="1:10" ht="15" customHeight="1">
      <c r="A873" s="34">
        <v>6</v>
      </c>
      <c r="B873" s="35" t="s">
        <v>5286</v>
      </c>
      <c r="C873" s="35" t="s">
        <v>5287</v>
      </c>
      <c r="D873" s="35" t="s">
        <v>5288</v>
      </c>
      <c r="E873" s="36">
        <v>0</v>
      </c>
      <c r="F873" s="272"/>
      <c r="G873" s="36">
        <v>40.950000000000003</v>
      </c>
      <c r="H873" s="36">
        <v>0</v>
      </c>
      <c r="I873" s="36">
        <v>-40.950000000000003</v>
      </c>
      <c r="J873" s="272"/>
    </row>
    <row r="874" spans="1:10" ht="15" customHeight="1">
      <c r="A874" s="34">
        <v>6</v>
      </c>
      <c r="B874" s="35" t="s">
        <v>5289</v>
      </c>
      <c r="C874" s="35" t="s">
        <v>5290</v>
      </c>
      <c r="D874" s="35" t="s">
        <v>5291</v>
      </c>
      <c r="E874" s="36">
        <v>0</v>
      </c>
      <c r="F874" s="272"/>
      <c r="G874" s="36">
        <v>88.8</v>
      </c>
      <c r="H874" s="36">
        <v>0</v>
      </c>
      <c r="I874" s="36">
        <v>-88.8</v>
      </c>
      <c r="J874" s="272"/>
    </row>
    <row r="875" spans="1:10" ht="15" customHeight="1">
      <c r="A875" s="34">
        <v>6</v>
      </c>
      <c r="B875" s="35" t="s">
        <v>5292</v>
      </c>
      <c r="C875" s="35" t="s">
        <v>5293</v>
      </c>
      <c r="D875" s="35" t="s">
        <v>5294</v>
      </c>
      <c r="E875" s="36">
        <v>0</v>
      </c>
      <c r="F875" s="272"/>
      <c r="G875" s="36">
        <v>452939.25</v>
      </c>
      <c r="H875" s="36">
        <v>0</v>
      </c>
      <c r="I875" s="36">
        <v>-452939.25</v>
      </c>
      <c r="J875" s="272"/>
    </row>
    <row r="876" spans="1:10" ht="15" customHeight="1">
      <c r="A876" s="34">
        <v>6</v>
      </c>
      <c r="B876" s="35" t="s">
        <v>5295</v>
      </c>
      <c r="C876" s="35" t="s">
        <v>5296</v>
      </c>
      <c r="D876" s="35" t="s">
        <v>5297</v>
      </c>
      <c r="E876" s="36">
        <v>0</v>
      </c>
      <c r="F876" s="272"/>
      <c r="G876" s="36">
        <v>109953.98</v>
      </c>
      <c r="H876" s="36">
        <v>0</v>
      </c>
      <c r="I876" s="36">
        <v>-109953.98</v>
      </c>
      <c r="J876" s="272"/>
    </row>
    <row r="877" spans="1:10" ht="15" customHeight="1">
      <c r="A877" s="34">
        <v>6</v>
      </c>
      <c r="B877" s="35" t="s">
        <v>5298</v>
      </c>
      <c r="C877" s="35" t="s">
        <v>5299</v>
      </c>
      <c r="D877" s="35" t="s">
        <v>5300</v>
      </c>
      <c r="E877" s="36">
        <v>0</v>
      </c>
      <c r="F877" s="272"/>
      <c r="G877" s="36">
        <v>521.82000000000005</v>
      </c>
      <c r="H877" s="36">
        <v>0</v>
      </c>
      <c r="I877" s="36">
        <v>-521.82000000000005</v>
      </c>
      <c r="J877" s="272"/>
    </row>
    <row r="878" spans="1:10" ht="15" customHeight="1">
      <c r="A878" s="34">
        <v>6</v>
      </c>
      <c r="B878" s="35" t="s">
        <v>5301</v>
      </c>
      <c r="C878" s="35" t="s">
        <v>5302</v>
      </c>
      <c r="D878" s="35" t="s">
        <v>5303</v>
      </c>
      <c r="E878" s="36">
        <v>0</v>
      </c>
      <c r="F878" s="272"/>
      <c r="G878" s="36">
        <v>171</v>
      </c>
      <c r="H878" s="36">
        <v>0</v>
      </c>
      <c r="I878" s="36">
        <v>-171</v>
      </c>
      <c r="J878" s="272"/>
    </row>
    <row r="879" spans="1:10" ht="15" customHeight="1">
      <c r="A879" s="34">
        <v>6</v>
      </c>
      <c r="B879" s="35" t="s">
        <v>5846</v>
      </c>
      <c r="C879" s="35" t="s">
        <v>5847</v>
      </c>
      <c r="D879" s="35" t="s">
        <v>5848</v>
      </c>
      <c r="E879" s="36">
        <v>0</v>
      </c>
      <c r="F879" s="272"/>
      <c r="G879" s="36">
        <v>4602.87</v>
      </c>
      <c r="H879" s="36">
        <v>0</v>
      </c>
      <c r="I879" s="36">
        <v>-4602.87</v>
      </c>
      <c r="J879" s="272"/>
    </row>
    <row r="880" spans="1:10" ht="15" customHeight="1">
      <c r="A880" s="34">
        <v>6</v>
      </c>
      <c r="B880" s="35" t="s">
        <v>5849</v>
      </c>
      <c r="C880" s="35" t="s">
        <v>5850</v>
      </c>
      <c r="D880" s="35" t="s">
        <v>5851</v>
      </c>
      <c r="E880" s="36">
        <v>0</v>
      </c>
      <c r="F880" s="272"/>
      <c r="G880" s="36">
        <v>2712.81</v>
      </c>
      <c r="H880" s="36">
        <v>0</v>
      </c>
      <c r="I880" s="36">
        <v>-2712.81</v>
      </c>
      <c r="J880" s="272"/>
    </row>
    <row r="881" spans="1:10" ht="15" customHeight="1">
      <c r="A881" s="34">
        <v>6</v>
      </c>
      <c r="B881" s="35" t="s">
        <v>5852</v>
      </c>
      <c r="C881" s="35" t="s">
        <v>5853</v>
      </c>
      <c r="D881" s="35" t="s">
        <v>5854</v>
      </c>
      <c r="E881" s="36">
        <v>0</v>
      </c>
      <c r="F881" s="272"/>
      <c r="G881" s="36">
        <v>19498.689999999999</v>
      </c>
      <c r="H881" s="36">
        <v>0</v>
      </c>
      <c r="I881" s="36">
        <v>-19498.689999999999</v>
      </c>
      <c r="J881" s="272"/>
    </row>
    <row r="882" spans="1:10" ht="15" customHeight="1">
      <c r="A882" s="34">
        <v>6</v>
      </c>
      <c r="B882" s="35" t="s">
        <v>5310</v>
      </c>
      <c r="C882" s="35" t="s">
        <v>5311</v>
      </c>
      <c r="D882" s="35" t="s">
        <v>5312</v>
      </c>
      <c r="E882" s="36">
        <v>0</v>
      </c>
      <c r="F882" s="272"/>
      <c r="G882" s="36">
        <v>850839.16</v>
      </c>
      <c r="H882" s="36">
        <v>0</v>
      </c>
      <c r="I882" s="36">
        <v>-850839.16</v>
      </c>
      <c r="J882" s="272"/>
    </row>
    <row r="883" spans="1:10" ht="15" customHeight="1">
      <c r="A883" s="34">
        <v>6</v>
      </c>
      <c r="B883" s="35" t="s">
        <v>5874</v>
      </c>
      <c r="C883" s="35" t="s">
        <v>5875</v>
      </c>
      <c r="D883" s="35" t="s">
        <v>5876</v>
      </c>
      <c r="E883" s="36">
        <v>0</v>
      </c>
      <c r="F883" s="272"/>
      <c r="G883" s="36">
        <v>259066.95</v>
      </c>
      <c r="H883" s="36">
        <v>0</v>
      </c>
      <c r="I883" s="36">
        <v>-259066.95</v>
      </c>
      <c r="J883" s="272"/>
    </row>
    <row r="884" spans="1:10" ht="15" customHeight="1">
      <c r="A884" s="34">
        <v>6</v>
      </c>
      <c r="B884" s="35" t="s">
        <v>5855</v>
      </c>
      <c r="C884" s="35" t="s">
        <v>5856</v>
      </c>
      <c r="D884" s="35" t="s">
        <v>5857</v>
      </c>
      <c r="E884" s="36">
        <v>0</v>
      </c>
      <c r="F884" s="272"/>
      <c r="G884" s="36">
        <v>54.74</v>
      </c>
      <c r="H884" s="36">
        <v>0</v>
      </c>
      <c r="I884" s="36">
        <v>-54.74</v>
      </c>
      <c r="J884" s="272"/>
    </row>
    <row r="885" spans="1:10" ht="15" customHeight="1">
      <c r="A885" s="34">
        <v>6</v>
      </c>
      <c r="B885" s="35" t="s">
        <v>5322</v>
      </c>
      <c r="C885" s="35" t="s">
        <v>5323</v>
      </c>
      <c r="D885" s="35" t="s">
        <v>5324</v>
      </c>
      <c r="E885" s="36">
        <v>0</v>
      </c>
      <c r="F885" s="272"/>
      <c r="G885" s="36">
        <v>7839.67</v>
      </c>
      <c r="H885" s="36">
        <v>0</v>
      </c>
      <c r="I885" s="36">
        <v>-7839.67</v>
      </c>
      <c r="J885" s="272"/>
    </row>
    <row r="886" spans="1:10" ht="15" customHeight="1">
      <c r="A886" s="34">
        <v>2</v>
      </c>
      <c r="B886" s="35" t="s">
        <v>5325</v>
      </c>
      <c r="C886" s="35" t="s">
        <v>1</v>
      </c>
      <c r="D886" s="35" t="s">
        <v>5326</v>
      </c>
      <c r="E886" s="36">
        <v>0</v>
      </c>
      <c r="F886" s="272"/>
      <c r="G886" s="36">
        <v>230122.39</v>
      </c>
      <c r="H886" s="36">
        <v>0</v>
      </c>
      <c r="I886" s="36">
        <v>-230122.39</v>
      </c>
      <c r="J886" s="272"/>
    </row>
    <row r="887" spans="1:10" ht="15" customHeight="1">
      <c r="A887" s="34">
        <v>3</v>
      </c>
      <c r="B887" s="35" t="s">
        <v>5327</v>
      </c>
      <c r="C887" s="35" t="s">
        <v>1</v>
      </c>
      <c r="D887" s="35" t="s">
        <v>5328</v>
      </c>
      <c r="E887" s="36">
        <v>0</v>
      </c>
      <c r="F887" s="272"/>
      <c r="G887" s="36">
        <v>66328.31</v>
      </c>
      <c r="H887" s="36">
        <v>0</v>
      </c>
      <c r="I887" s="36">
        <v>-66328.31</v>
      </c>
      <c r="J887" s="272"/>
    </row>
    <row r="888" spans="1:10" ht="15" customHeight="1">
      <c r="A888" s="34">
        <v>4</v>
      </c>
      <c r="B888" s="35" t="s">
        <v>5329</v>
      </c>
      <c r="C888" s="35" t="s">
        <v>1</v>
      </c>
      <c r="D888" s="35" t="s">
        <v>5330</v>
      </c>
      <c r="E888" s="36">
        <v>0</v>
      </c>
      <c r="F888" s="272"/>
      <c r="G888" s="36">
        <v>66328.31</v>
      </c>
      <c r="H888" s="36">
        <v>0</v>
      </c>
      <c r="I888" s="36">
        <v>-66328.31</v>
      </c>
      <c r="J888" s="272"/>
    </row>
    <row r="889" spans="1:10" ht="15" customHeight="1">
      <c r="A889" s="34">
        <v>6</v>
      </c>
      <c r="B889" s="35" t="s">
        <v>5331</v>
      </c>
      <c r="C889" s="35" t="s">
        <v>5332</v>
      </c>
      <c r="D889" s="35" t="s">
        <v>5333</v>
      </c>
      <c r="E889" s="36">
        <v>0</v>
      </c>
      <c r="F889" s="272"/>
      <c r="G889" s="36">
        <v>66328.31</v>
      </c>
      <c r="H889" s="36">
        <v>0</v>
      </c>
      <c r="I889" s="36">
        <v>-66328.31</v>
      </c>
      <c r="J889" s="272"/>
    </row>
    <row r="890" spans="1:10" ht="15" customHeight="1">
      <c r="A890" s="34">
        <v>3</v>
      </c>
      <c r="B890" s="35" t="s">
        <v>5334</v>
      </c>
      <c r="C890" s="35" t="s">
        <v>1</v>
      </c>
      <c r="D890" s="35" t="s">
        <v>5335</v>
      </c>
      <c r="E890" s="36">
        <v>0</v>
      </c>
      <c r="F890" s="272"/>
      <c r="G890" s="36">
        <v>163794.07999999999</v>
      </c>
      <c r="H890" s="36">
        <v>0</v>
      </c>
      <c r="I890" s="36">
        <v>-163794.07999999999</v>
      </c>
      <c r="J890" s="272"/>
    </row>
    <row r="891" spans="1:10" ht="15" customHeight="1">
      <c r="A891" s="34">
        <v>4</v>
      </c>
      <c r="B891" s="35" t="s">
        <v>5336</v>
      </c>
      <c r="C891" s="35" t="s">
        <v>1</v>
      </c>
      <c r="D891" s="35" t="s">
        <v>5337</v>
      </c>
      <c r="E891" s="36">
        <v>0</v>
      </c>
      <c r="F891" s="272"/>
      <c r="G891" s="36">
        <v>15042.71</v>
      </c>
      <c r="H891" s="36">
        <v>0</v>
      </c>
      <c r="I891" s="36">
        <v>-15042.71</v>
      </c>
      <c r="J891" s="272"/>
    </row>
    <row r="892" spans="1:10" ht="15" customHeight="1">
      <c r="A892" s="34">
        <v>6</v>
      </c>
      <c r="B892" s="35" t="s">
        <v>5338</v>
      </c>
      <c r="C892" s="35" t="s">
        <v>5339</v>
      </c>
      <c r="D892" s="35" t="s">
        <v>5340</v>
      </c>
      <c r="E892" s="36">
        <v>0</v>
      </c>
      <c r="F892" s="272"/>
      <c r="G892" s="36">
        <v>15042.71</v>
      </c>
      <c r="H892" s="36">
        <v>0</v>
      </c>
      <c r="I892" s="36">
        <v>-15042.71</v>
      </c>
      <c r="J892" s="272"/>
    </row>
    <row r="893" spans="1:10" ht="15" customHeight="1">
      <c r="A893" s="34">
        <v>4</v>
      </c>
      <c r="B893" s="35" t="s">
        <v>5877</v>
      </c>
      <c r="C893" s="35" t="s">
        <v>1</v>
      </c>
      <c r="D893" s="35" t="s">
        <v>5878</v>
      </c>
      <c r="E893" s="36">
        <v>0</v>
      </c>
      <c r="F893" s="272"/>
      <c r="G893" s="36">
        <v>148751.37</v>
      </c>
      <c r="H893" s="36">
        <v>0</v>
      </c>
      <c r="I893" s="36">
        <v>-148751.37</v>
      </c>
      <c r="J893" s="272"/>
    </row>
    <row r="894" spans="1:10" ht="15" customHeight="1">
      <c r="A894" s="34">
        <v>5</v>
      </c>
      <c r="B894" s="35" t="s">
        <v>5879</v>
      </c>
      <c r="C894" s="35" t="s">
        <v>1</v>
      </c>
      <c r="D894" s="35" t="s">
        <v>5880</v>
      </c>
      <c r="E894" s="36">
        <v>0</v>
      </c>
      <c r="F894" s="272"/>
      <c r="G894" s="36">
        <v>148751.37</v>
      </c>
      <c r="H894" s="36">
        <v>0</v>
      </c>
      <c r="I894" s="36">
        <v>-148751.37</v>
      </c>
      <c r="J894" s="272"/>
    </row>
    <row r="895" spans="1:10" ht="15" customHeight="1">
      <c r="A895" s="34">
        <v>6</v>
      </c>
      <c r="B895" s="35" t="s">
        <v>5881</v>
      </c>
      <c r="C895" s="35" t="s">
        <v>5882</v>
      </c>
      <c r="D895" s="35" t="s">
        <v>4784</v>
      </c>
      <c r="E895" s="36">
        <v>0</v>
      </c>
      <c r="F895" s="272"/>
      <c r="G895" s="36">
        <v>148751.37</v>
      </c>
      <c r="H895" s="36">
        <v>0</v>
      </c>
      <c r="I895" s="36">
        <v>-148751.37</v>
      </c>
      <c r="J895" s="272"/>
    </row>
    <row r="896" spans="1:10" ht="15" customHeight="1">
      <c r="A896" s="34">
        <v>2</v>
      </c>
      <c r="B896" s="35" t="s">
        <v>5341</v>
      </c>
      <c r="C896" s="35" t="s">
        <v>1</v>
      </c>
      <c r="D896" s="35" t="s">
        <v>5342</v>
      </c>
      <c r="E896" s="36">
        <v>0</v>
      </c>
      <c r="F896" s="272"/>
      <c r="G896" s="36">
        <v>257614.68</v>
      </c>
      <c r="H896" s="36">
        <v>0</v>
      </c>
      <c r="I896" s="36">
        <v>-257614.68</v>
      </c>
      <c r="J896" s="272"/>
    </row>
    <row r="897" spans="1:10" ht="15" customHeight="1">
      <c r="A897" s="34">
        <v>3</v>
      </c>
      <c r="B897" s="35" t="s">
        <v>5343</v>
      </c>
      <c r="C897" s="35" t="s">
        <v>1</v>
      </c>
      <c r="D897" s="35" t="s">
        <v>5344</v>
      </c>
      <c r="E897" s="36">
        <v>0</v>
      </c>
      <c r="F897" s="272"/>
      <c r="G897" s="36">
        <v>257614.68</v>
      </c>
      <c r="H897" s="36">
        <v>0</v>
      </c>
      <c r="I897" s="36">
        <v>-257614.68</v>
      </c>
      <c r="J897" s="272"/>
    </row>
    <row r="898" spans="1:10" ht="15" customHeight="1">
      <c r="A898" s="34">
        <v>4</v>
      </c>
      <c r="B898" s="35" t="s">
        <v>5345</v>
      </c>
      <c r="C898" s="35" t="s">
        <v>1</v>
      </c>
      <c r="D898" s="35" t="s">
        <v>5346</v>
      </c>
      <c r="E898" s="36">
        <v>0</v>
      </c>
      <c r="F898" s="272"/>
      <c r="G898" s="36">
        <v>143627.78</v>
      </c>
      <c r="H898" s="36">
        <v>0</v>
      </c>
      <c r="I898" s="36">
        <v>-143627.78</v>
      </c>
      <c r="J898" s="272"/>
    </row>
    <row r="899" spans="1:10" ht="15" customHeight="1">
      <c r="A899" s="34">
        <v>5</v>
      </c>
      <c r="B899" s="35" t="s">
        <v>5347</v>
      </c>
      <c r="C899" s="35" t="s">
        <v>1</v>
      </c>
      <c r="D899" s="35" t="s">
        <v>5348</v>
      </c>
      <c r="E899" s="36">
        <v>0</v>
      </c>
      <c r="F899" s="272"/>
      <c r="G899" s="36">
        <v>143627.78</v>
      </c>
      <c r="H899" s="36">
        <v>0</v>
      </c>
      <c r="I899" s="36">
        <v>-143627.78</v>
      </c>
      <c r="J899" s="272"/>
    </row>
    <row r="900" spans="1:10" ht="15" customHeight="1">
      <c r="A900" s="34">
        <v>6</v>
      </c>
      <c r="B900" s="35" t="s">
        <v>5349</v>
      </c>
      <c r="C900" s="35" t="s">
        <v>5350</v>
      </c>
      <c r="D900" s="35" t="s">
        <v>5351</v>
      </c>
      <c r="E900" s="36">
        <v>0</v>
      </c>
      <c r="F900" s="272"/>
      <c r="G900" s="36">
        <v>143627.78</v>
      </c>
      <c r="H900" s="36">
        <v>0</v>
      </c>
      <c r="I900" s="36">
        <v>-143627.78</v>
      </c>
      <c r="J900" s="272"/>
    </row>
    <row r="901" spans="1:10" ht="15" customHeight="1">
      <c r="A901" s="34">
        <v>4</v>
      </c>
      <c r="B901" s="35" t="s">
        <v>5352</v>
      </c>
      <c r="C901" s="35" t="s">
        <v>1</v>
      </c>
      <c r="D901" s="35" t="s">
        <v>5353</v>
      </c>
      <c r="E901" s="36">
        <v>0</v>
      </c>
      <c r="F901" s="272"/>
      <c r="G901" s="36">
        <v>113986.9</v>
      </c>
      <c r="H901" s="36">
        <v>0</v>
      </c>
      <c r="I901" s="36">
        <v>-113986.9</v>
      </c>
      <c r="J901" s="272"/>
    </row>
    <row r="902" spans="1:10" ht="15" customHeight="1">
      <c r="A902" s="34">
        <v>5</v>
      </c>
      <c r="B902" s="35" t="s">
        <v>5354</v>
      </c>
      <c r="C902" s="35" t="s">
        <v>1</v>
      </c>
      <c r="D902" s="35" t="s">
        <v>5355</v>
      </c>
      <c r="E902" s="36">
        <v>0</v>
      </c>
      <c r="F902" s="272"/>
      <c r="G902" s="36">
        <v>113986.9</v>
      </c>
      <c r="H902" s="36">
        <v>0</v>
      </c>
      <c r="I902" s="36">
        <v>-113986.9</v>
      </c>
      <c r="J902" s="272"/>
    </row>
    <row r="903" spans="1:10" ht="15" customHeight="1">
      <c r="A903" s="34">
        <v>6</v>
      </c>
      <c r="B903" s="35" t="s">
        <v>5356</v>
      </c>
      <c r="C903" s="35" t="s">
        <v>5357</v>
      </c>
      <c r="D903" s="35" t="s">
        <v>5358</v>
      </c>
      <c r="E903" s="36">
        <v>0</v>
      </c>
      <c r="F903" s="272"/>
      <c r="G903" s="36">
        <v>113986.9</v>
      </c>
      <c r="H903" s="36">
        <v>0</v>
      </c>
      <c r="I903" s="36">
        <v>-113986.9</v>
      </c>
      <c r="J903" s="272"/>
    </row>
    <row r="904" spans="1:10" ht="15" customHeight="1">
      <c r="A904" s="34">
        <v>1</v>
      </c>
      <c r="B904" s="35" t="s">
        <v>5368</v>
      </c>
      <c r="C904" s="35" t="s">
        <v>1</v>
      </c>
      <c r="D904" s="35" t="s">
        <v>3488</v>
      </c>
      <c r="E904" s="36">
        <v>423376236.70999998</v>
      </c>
      <c r="F904" s="272"/>
      <c r="G904" s="36">
        <v>2048064213.4200001</v>
      </c>
      <c r="H904" s="36">
        <v>2082371287.97</v>
      </c>
      <c r="I904" s="36">
        <v>457683311.25999999</v>
      </c>
      <c r="J904" s="272"/>
    </row>
    <row r="905" spans="1:10" ht="15" customHeight="1">
      <c r="A905" s="34">
        <v>3</v>
      </c>
      <c r="B905" s="35" t="s">
        <v>5369</v>
      </c>
      <c r="C905" s="35" t="s">
        <v>1</v>
      </c>
      <c r="D905" s="35" t="s">
        <v>3490</v>
      </c>
      <c r="E905" s="36">
        <v>4378066.83</v>
      </c>
      <c r="F905" s="272"/>
      <c r="G905" s="36">
        <v>68435865.430000007</v>
      </c>
      <c r="H905" s="36">
        <v>68982148.510000005</v>
      </c>
      <c r="I905" s="36">
        <v>4924349.91</v>
      </c>
      <c r="J905" s="272"/>
    </row>
    <row r="906" spans="1:10" ht="15" customHeight="1">
      <c r="A906" s="34">
        <v>4</v>
      </c>
      <c r="B906" s="35" t="s">
        <v>5370</v>
      </c>
      <c r="C906" s="35" t="s">
        <v>1</v>
      </c>
      <c r="D906" s="35" t="s">
        <v>5371</v>
      </c>
      <c r="E906" s="36">
        <v>4378066.83</v>
      </c>
      <c r="F906" s="272"/>
      <c r="G906" s="36">
        <v>68435865.430000007</v>
      </c>
      <c r="H906" s="36">
        <v>68982148.510000005</v>
      </c>
      <c r="I906" s="36">
        <v>4924349.91</v>
      </c>
      <c r="J906" s="272"/>
    </row>
    <row r="907" spans="1:10" ht="15" customHeight="1">
      <c r="A907" s="34">
        <v>5</v>
      </c>
      <c r="B907" s="35" t="s">
        <v>5372</v>
      </c>
      <c r="C907" s="35" t="s">
        <v>1</v>
      </c>
      <c r="D907" s="35" t="s">
        <v>5373</v>
      </c>
      <c r="E907" s="36">
        <v>4378066.83</v>
      </c>
      <c r="F907" s="272"/>
      <c r="G907" s="36">
        <v>68435865.430000007</v>
      </c>
      <c r="H907" s="36">
        <v>68982148.510000005</v>
      </c>
      <c r="I907" s="36">
        <v>4924349.91</v>
      </c>
      <c r="J907" s="272"/>
    </row>
    <row r="908" spans="1:10" ht="15" customHeight="1">
      <c r="A908" s="34">
        <v>6</v>
      </c>
      <c r="B908" s="35" t="s">
        <v>5374</v>
      </c>
      <c r="C908" s="35" t="s">
        <v>5375</v>
      </c>
      <c r="D908" s="35" t="s">
        <v>5376</v>
      </c>
      <c r="E908" s="36">
        <v>4378066.83</v>
      </c>
      <c r="F908" s="272"/>
      <c r="G908" s="36">
        <v>68435865.430000007</v>
      </c>
      <c r="H908" s="36">
        <v>68982148.510000005</v>
      </c>
      <c r="I908" s="36">
        <v>4924349.91</v>
      </c>
      <c r="J908" s="272"/>
    </row>
    <row r="909" spans="1:10" ht="15" customHeight="1">
      <c r="A909" s="34">
        <v>3</v>
      </c>
      <c r="B909" s="35" t="s">
        <v>5377</v>
      </c>
      <c r="C909" s="35" t="s">
        <v>1</v>
      </c>
      <c r="D909" s="35" t="s">
        <v>3499</v>
      </c>
      <c r="E909" s="36">
        <v>7368126.8200000003</v>
      </c>
      <c r="F909" s="272"/>
      <c r="G909" s="36">
        <v>224983403.16999999</v>
      </c>
      <c r="H909" s="36">
        <v>227814076.72</v>
      </c>
      <c r="I909" s="36">
        <v>10198800.369999999</v>
      </c>
      <c r="J909" s="272"/>
    </row>
    <row r="910" spans="1:10" ht="15" customHeight="1">
      <c r="A910" s="34">
        <v>4</v>
      </c>
      <c r="B910" s="35" t="s">
        <v>5378</v>
      </c>
      <c r="C910" s="35" t="s">
        <v>1</v>
      </c>
      <c r="D910" s="35" t="s">
        <v>5379</v>
      </c>
      <c r="E910" s="36">
        <v>7368126.8200000003</v>
      </c>
      <c r="F910" s="272"/>
      <c r="G910" s="36">
        <v>224983403.16999999</v>
      </c>
      <c r="H910" s="36">
        <v>227814076.72</v>
      </c>
      <c r="I910" s="36">
        <v>10198800.369999999</v>
      </c>
      <c r="J910" s="272"/>
    </row>
    <row r="911" spans="1:10" ht="15" customHeight="1">
      <c r="A911" s="34">
        <v>6</v>
      </c>
      <c r="B911" s="35" t="s">
        <v>5380</v>
      </c>
      <c r="C911" s="35" t="s">
        <v>5381</v>
      </c>
      <c r="D911" s="35" t="s">
        <v>5382</v>
      </c>
      <c r="E911" s="36">
        <v>10</v>
      </c>
      <c r="F911" s="272"/>
      <c r="G911" s="36">
        <v>0</v>
      </c>
      <c r="H911" s="36">
        <v>0</v>
      </c>
      <c r="I911" s="36">
        <v>10</v>
      </c>
      <c r="J911" s="272"/>
    </row>
    <row r="912" spans="1:10" ht="15" customHeight="1">
      <c r="A912" s="34">
        <v>6</v>
      </c>
      <c r="B912" s="35" t="s">
        <v>5383</v>
      </c>
      <c r="C912" s="35" t="s">
        <v>5384</v>
      </c>
      <c r="D912" s="35" t="s">
        <v>5385</v>
      </c>
      <c r="E912" s="36">
        <v>7368116.8200000003</v>
      </c>
      <c r="F912" s="272"/>
      <c r="G912" s="36">
        <v>39712847.689999998</v>
      </c>
      <c r="H912" s="36">
        <v>37897558.119999997</v>
      </c>
      <c r="I912" s="36">
        <v>5552827.25</v>
      </c>
      <c r="J912" s="272"/>
    </row>
    <row r="913" spans="1:10" ht="15" customHeight="1">
      <c r="A913" s="34">
        <v>6</v>
      </c>
      <c r="B913" s="35" t="s">
        <v>5388</v>
      </c>
      <c r="C913" s="35" t="s">
        <v>5389</v>
      </c>
      <c r="D913" s="35" t="s">
        <v>3515</v>
      </c>
      <c r="E913" s="36">
        <v>0</v>
      </c>
      <c r="F913" s="272"/>
      <c r="G913" s="36">
        <v>185270555.47999999</v>
      </c>
      <c r="H913" s="36">
        <v>189916518.59999999</v>
      </c>
      <c r="I913" s="36">
        <v>4645963.12</v>
      </c>
      <c r="J913" s="272"/>
    </row>
    <row r="914" spans="1:10" ht="15" customHeight="1">
      <c r="A914" s="34">
        <v>3</v>
      </c>
      <c r="B914" s="35" t="s">
        <v>5390</v>
      </c>
      <c r="C914" s="35" t="s">
        <v>1</v>
      </c>
      <c r="D914" s="35" t="s">
        <v>3517</v>
      </c>
      <c r="E914" s="36">
        <v>80944502.019999996</v>
      </c>
      <c r="F914" s="272"/>
      <c r="G914" s="36">
        <v>542382423.32000005</v>
      </c>
      <c r="H914" s="36">
        <v>546359385.28999996</v>
      </c>
      <c r="I914" s="36">
        <v>84921463.989999995</v>
      </c>
      <c r="J914" s="272"/>
    </row>
    <row r="915" spans="1:10" ht="15" customHeight="1">
      <c r="A915" s="34">
        <v>4</v>
      </c>
      <c r="B915" s="35" t="s">
        <v>5391</v>
      </c>
      <c r="C915" s="35" t="s">
        <v>1</v>
      </c>
      <c r="D915" s="35" t="s">
        <v>5392</v>
      </c>
      <c r="E915" s="36">
        <v>80944502.019999996</v>
      </c>
      <c r="F915" s="272"/>
      <c r="G915" s="36">
        <v>525943586.17000002</v>
      </c>
      <c r="H915" s="36">
        <v>529920548.13999999</v>
      </c>
      <c r="I915" s="36">
        <v>84921463.989999995</v>
      </c>
      <c r="J915" s="272"/>
    </row>
    <row r="916" spans="1:10" ht="15" customHeight="1">
      <c r="A916" s="34">
        <v>5</v>
      </c>
      <c r="B916" s="35" t="s">
        <v>5393</v>
      </c>
      <c r="C916" s="35" t="s">
        <v>1</v>
      </c>
      <c r="D916" s="35" t="s">
        <v>5394</v>
      </c>
      <c r="E916" s="36">
        <v>80944502.019999996</v>
      </c>
      <c r="F916" s="272"/>
      <c r="G916" s="36">
        <v>525943586.17000002</v>
      </c>
      <c r="H916" s="36">
        <v>529920548.13999999</v>
      </c>
      <c r="I916" s="36">
        <v>84921463.989999995</v>
      </c>
      <c r="J916" s="272"/>
    </row>
    <row r="917" spans="1:10" ht="15" customHeight="1">
      <c r="A917" s="34">
        <v>6</v>
      </c>
      <c r="B917" s="35" t="s">
        <v>5395</v>
      </c>
      <c r="C917" s="35" t="s">
        <v>5396</v>
      </c>
      <c r="D917" s="35" t="s">
        <v>5397</v>
      </c>
      <c r="E917" s="36">
        <v>80944502.019999996</v>
      </c>
      <c r="F917" s="272"/>
      <c r="G917" s="36">
        <v>525943586.17000002</v>
      </c>
      <c r="H917" s="36">
        <v>529920548.13999999</v>
      </c>
      <c r="I917" s="36">
        <v>84921463.989999995</v>
      </c>
      <c r="J917" s="272"/>
    </row>
    <row r="918" spans="1:10" ht="15" customHeight="1">
      <c r="A918" s="34">
        <v>3</v>
      </c>
      <c r="B918" s="35" t="s">
        <v>5398</v>
      </c>
      <c r="C918" s="35" t="s">
        <v>1</v>
      </c>
      <c r="D918" s="35" t="s">
        <v>3526</v>
      </c>
      <c r="E918" s="36">
        <v>21970872</v>
      </c>
      <c r="F918" s="272"/>
      <c r="G918" s="36">
        <v>406419.92</v>
      </c>
      <c r="H918" s="36">
        <v>2681825.2000000002</v>
      </c>
      <c r="I918" s="36">
        <v>24246277.280000001</v>
      </c>
      <c r="J918" s="272"/>
    </row>
    <row r="919" spans="1:10" ht="15" customHeight="1">
      <c r="A919" s="34">
        <v>4</v>
      </c>
      <c r="B919" s="35" t="s">
        <v>5399</v>
      </c>
      <c r="C919" s="35" t="s">
        <v>1</v>
      </c>
      <c r="D919" s="35" t="s">
        <v>5400</v>
      </c>
      <c r="E919" s="36">
        <v>21970872</v>
      </c>
      <c r="F919" s="272"/>
      <c r="G919" s="36">
        <v>406419.92</v>
      </c>
      <c r="H919" s="36">
        <v>2681825.2000000002</v>
      </c>
      <c r="I919" s="36">
        <v>24246277.280000001</v>
      </c>
      <c r="J919" s="272"/>
    </row>
    <row r="920" spans="1:10" ht="15" customHeight="1">
      <c r="A920" s="34">
        <v>6</v>
      </c>
      <c r="B920" s="35" t="s">
        <v>5401</v>
      </c>
      <c r="C920" s="35" t="s">
        <v>5402</v>
      </c>
      <c r="D920" s="35" t="s">
        <v>3531</v>
      </c>
      <c r="E920" s="36">
        <v>5200000</v>
      </c>
      <c r="F920" s="272"/>
      <c r="G920" s="36">
        <v>0</v>
      </c>
      <c r="H920" s="36">
        <v>0</v>
      </c>
      <c r="I920" s="36">
        <v>5200000</v>
      </c>
      <c r="J920" s="272"/>
    </row>
    <row r="921" spans="1:10" ht="15" customHeight="1">
      <c r="A921" s="34">
        <v>6</v>
      </c>
      <c r="B921" s="35" t="s">
        <v>5403</v>
      </c>
      <c r="C921" s="35" t="s">
        <v>5404</v>
      </c>
      <c r="D921" s="35" t="s">
        <v>3452</v>
      </c>
      <c r="E921" s="36">
        <v>1540000</v>
      </c>
      <c r="F921" s="272"/>
      <c r="G921" s="36">
        <v>0</v>
      </c>
      <c r="H921" s="36">
        <v>220000</v>
      </c>
      <c r="I921" s="36">
        <v>1760000</v>
      </c>
      <c r="J921" s="272"/>
    </row>
    <row r="922" spans="1:10" ht="15" customHeight="1">
      <c r="A922" s="34">
        <v>6</v>
      </c>
      <c r="B922" s="35" t="s">
        <v>5405</v>
      </c>
      <c r="C922" s="35" t="s">
        <v>5406</v>
      </c>
      <c r="D922" s="35" t="s">
        <v>3536</v>
      </c>
      <c r="E922" s="36">
        <v>3168000</v>
      </c>
      <c r="F922" s="272"/>
      <c r="G922" s="36">
        <v>0</v>
      </c>
      <c r="H922" s="36">
        <v>300000</v>
      </c>
      <c r="I922" s="36">
        <v>3468000</v>
      </c>
      <c r="J922" s="272"/>
    </row>
    <row r="923" spans="1:10" ht="15" customHeight="1">
      <c r="A923" s="34">
        <v>6</v>
      </c>
      <c r="B923" s="35" t="s">
        <v>5407</v>
      </c>
      <c r="C923" s="35" t="s">
        <v>5408</v>
      </c>
      <c r="D923" s="35" t="s">
        <v>3539</v>
      </c>
      <c r="E923" s="36">
        <v>12062872</v>
      </c>
      <c r="F923" s="272"/>
      <c r="G923" s="36">
        <v>406419.92</v>
      </c>
      <c r="H923" s="36">
        <v>2161825.2000000002</v>
      </c>
      <c r="I923" s="36">
        <v>13818277.279999999</v>
      </c>
      <c r="J923" s="272"/>
    </row>
    <row r="924" spans="1:10" ht="15" customHeight="1">
      <c r="A924" s="34">
        <v>3</v>
      </c>
      <c r="B924" s="35" t="s">
        <v>5409</v>
      </c>
      <c r="C924" s="35" t="s">
        <v>1</v>
      </c>
      <c r="D924" s="35" t="s">
        <v>3541</v>
      </c>
      <c r="E924" s="36">
        <v>230142397.12</v>
      </c>
      <c r="F924" s="272"/>
      <c r="G924" s="36">
        <v>476651329.41000003</v>
      </c>
      <c r="H924" s="36">
        <v>502421831.22000003</v>
      </c>
      <c r="I924" s="36">
        <v>255912898.93000001</v>
      </c>
      <c r="J924" s="272"/>
    </row>
    <row r="925" spans="1:10" ht="15" customHeight="1">
      <c r="A925" s="34">
        <v>4</v>
      </c>
      <c r="B925" s="35" t="s">
        <v>5410</v>
      </c>
      <c r="C925" s="35" t="s">
        <v>1</v>
      </c>
      <c r="D925" s="35" t="s">
        <v>5411</v>
      </c>
      <c r="E925" s="36">
        <v>149367116.96000001</v>
      </c>
      <c r="F925" s="272"/>
      <c r="G925" s="36">
        <v>91290400.510000005</v>
      </c>
      <c r="H925" s="36">
        <v>95647826.480000004</v>
      </c>
      <c r="I925" s="36">
        <v>153724542.93000001</v>
      </c>
      <c r="J925" s="272"/>
    </row>
    <row r="926" spans="1:10" ht="15" customHeight="1">
      <c r="A926" s="34">
        <v>6</v>
      </c>
      <c r="B926" s="35" t="s">
        <v>5412</v>
      </c>
      <c r="C926" s="35" t="s">
        <v>5413</v>
      </c>
      <c r="D926" s="35" t="s">
        <v>5414</v>
      </c>
      <c r="E926" s="36">
        <v>149367116.96000001</v>
      </c>
      <c r="F926" s="272"/>
      <c r="G926" s="36">
        <v>91290400.510000005</v>
      </c>
      <c r="H926" s="36">
        <v>95647826.480000004</v>
      </c>
      <c r="I926" s="36">
        <v>153724542.93000001</v>
      </c>
      <c r="J926" s="272"/>
    </row>
    <row r="927" spans="1:10" ht="15" customHeight="1">
      <c r="A927" s="34">
        <v>4</v>
      </c>
      <c r="B927" s="35" t="s">
        <v>5420</v>
      </c>
      <c r="C927" s="35" t="s">
        <v>1</v>
      </c>
      <c r="D927" s="35" t="s">
        <v>5421</v>
      </c>
      <c r="E927" s="36">
        <v>0</v>
      </c>
      <c r="F927" s="272"/>
      <c r="G927" s="36">
        <v>230493.89</v>
      </c>
      <c r="H927" s="36">
        <v>20804501.670000002</v>
      </c>
      <c r="I927" s="36">
        <v>20574007.780000001</v>
      </c>
      <c r="J927" s="272"/>
    </row>
    <row r="928" spans="1:10" ht="15" customHeight="1">
      <c r="A928" s="34">
        <v>6</v>
      </c>
      <c r="B928" s="35" t="s">
        <v>5422</v>
      </c>
      <c r="C928" s="35" t="s">
        <v>5423</v>
      </c>
      <c r="D928" s="35" t="s">
        <v>5424</v>
      </c>
      <c r="E928" s="36">
        <v>0</v>
      </c>
      <c r="F928" s="272"/>
      <c r="G928" s="36">
        <v>230493.89</v>
      </c>
      <c r="H928" s="36">
        <v>20804501.670000002</v>
      </c>
      <c r="I928" s="36">
        <v>20574007.780000001</v>
      </c>
      <c r="J928" s="272"/>
    </row>
    <row r="929" spans="1:10" ht="15" customHeight="1">
      <c r="A929" s="34">
        <v>4</v>
      </c>
      <c r="B929" s="35" t="s">
        <v>5425</v>
      </c>
      <c r="C929" s="35" t="s">
        <v>1</v>
      </c>
      <c r="D929" s="35" t="s">
        <v>5426</v>
      </c>
      <c r="E929" s="36">
        <v>0</v>
      </c>
      <c r="F929" s="272"/>
      <c r="G929" s="36">
        <v>7359684.5199999996</v>
      </c>
      <c r="H929" s="36">
        <v>0</v>
      </c>
      <c r="I929" s="36">
        <v>-7359684.5199999996</v>
      </c>
      <c r="J929" s="272"/>
    </row>
    <row r="930" spans="1:10" ht="15" customHeight="1">
      <c r="A930" s="34">
        <v>6</v>
      </c>
      <c r="B930" s="35" t="s">
        <v>5427</v>
      </c>
      <c r="C930" s="35" t="s">
        <v>5428</v>
      </c>
      <c r="D930" s="35" t="s">
        <v>5429</v>
      </c>
      <c r="E930" s="36">
        <v>0</v>
      </c>
      <c r="F930" s="272"/>
      <c r="G930" s="36">
        <v>7359684.5199999996</v>
      </c>
      <c r="H930" s="36">
        <v>0</v>
      </c>
      <c r="I930" s="36">
        <v>-7359684.5199999996</v>
      </c>
      <c r="J930" s="272"/>
    </row>
    <row r="931" spans="1:10" ht="15" customHeight="1">
      <c r="A931" s="34">
        <v>4</v>
      </c>
      <c r="B931" s="35" t="s">
        <v>5430</v>
      </c>
      <c r="C931" s="35" t="s">
        <v>1</v>
      </c>
      <c r="D931" s="35" t="s">
        <v>5431</v>
      </c>
      <c r="E931" s="36">
        <v>0</v>
      </c>
      <c r="F931" s="272"/>
      <c r="G931" s="36">
        <v>449091.71</v>
      </c>
      <c r="H931" s="36">
        <v>20870.29</v>
      </c>
      <c r="I931" s="36">
        <v>-428221.42</v>
      </c>
      <c r="J931" s="272"/>
    </row>
    <row r="932" spans="1:10" ht="15" customHeight="1">
      <c r="A932" s="34">
        <v>6</v>
      </c>
      <c r="B932" s="35" t="s">
        <v>5432</v>
      </c>
      <c r="C932" s="35" t="s">
        <v>5433</v>
      </c>
      <c r="D932" s="35" t="s">
        <v>5434</v>
      </c>
      <c r="E932" s="36">
        <v>0</v>
      </c>
      <c r="F932" s="272"/>
      <c r="G932" s="36">
        <v>449091.71</v>
      </c>
      <c r="H932" s="36">
        <v>20870.29</v>
      </c>
      <c r="I932" s="36">
        <v>-428221.42</v>
      </c>
      <c r="J932" s="272"/>
    </row>
    <row r="933" spans="1:10" ht="15" customHeight="1">
      <c r="A933" s="34">
        <v>4</v>
      </c>
      <c r="B933" s="35" t="s">
        <v>5435</v>
      </c>
      <c r="C933" s="35" t="s">
        <v>1</v>
      </c>
      <c r="D933" s="35" t="s">
        <v>5436</v>
      </c>
      <c r="E933" s="36">
        <v>27453519.940000001</v>
      </c>
      <c r="F933" s="272"/>
      <c r="G933" s="36">
        <v>21990454.359999999</v>
      </c>
      <c r="H933" s="36">
        <v>22444724.199999999</v>
      </c>
      <c r="I933" s="36">
        <v>27907789.780000001</v>
      </c>
      <c r="J933" s="272"/>
    </row>
    <row r="934" spans="1:10" ht="15" customHeight="1">
      <c r="A934" s="34">
        <v>5</v>
      </c>
      <c r="B934" s="35" t="s">
        <v>5437</v>
      </c>
      <c r="C934" s="35" t="s">
        <v>1</v>
      </c>
      <c r="D934" s="35" t="s">
        <v>5438</v>
      </c>
      <c r="E934" s="36">
        <v>14984845.92</v>
      </c>
      <c r="F934" s="272"/>
      <c r="G934" s="36">
        <v>17786822.93</v>
      </c>
      <c r="H934" s="36">
        <v>8825346.3100000005</v>
      </c>
      <c r="I934" s="36">
        <v>6023369.2999999998</v>
      </c>
      <c r="J934" s="272"/>
    </row>
    <row r="935" spans="1:10" ht="15" customHeight="1">
      <c r="A935" s="34">
        <v>6</v>
      </c>
      <c r="B935" s="35" t="s">
        <v>5439</v>
      </c>
      <c r="C935" s="35" t="s">
        <v>5440</v>
      </c>
      <c r="D935" s="35" t="s">
        <v>3587</v>
      </c>
      <c r="E935" s="36">
        <v>14984845.92</v>
      </c>
      <c r="F935" s="272"/>
      <c r="G935" s="36">
        <v>17786822.93</v>
      </c>
      <c r="H935" s="36">
        <v>8825346.3100000005</v>
      </c>
      <c r="I935" s="36">
        <v>6023369.2999999998</v>
      </c>
      <c r="J935" s="272"/>
    </row>
    <row r="936" spans="1:10" ht="15" customHeight="1">
      <c r="A936" s="34">
        <v>5</v>
      </c>
      <c r="B936" s="35" t="s">
        <v>5441</v>
      </c>
      <c r="C936" s="35" t="s">
        <v>1</v>
      </c>
      <c r="D936" s="35" t="s">
        <v>5442</v>
      </c>
      <c r="E936" s="36">
        <v>5782096.5099999998</v>
      </c>
      <c r="F936" s="272"/>
      <c r="G936" s="36">
        <v>2200152.04</v>
      </c>
      <c r="H936" s="36">
        <v>13106731.52</v>
      </c>
      <c r="I936" s="36">
        <v>16688675.99</v>
      </c>
      <c r="J936" s="272"/>
    </row>
    <row r="937" spans="1:10" ht="15" customHeight="1">
      <c r="A937" s="34">
        <v>6</v>
      </c>
      <c r="B937" s="35" t="s">
        <v>5443</v>
      </c>
      <c r="C937" s="35" t="s">
        <v>5444</v>
      </c>
      <c r="D937" s="35" t="s">
        <v>3590</v>
      </c>
      <c r="E937" s="36">
        <v>5782096.5099999998</v>
      </c>
      <c r="F937" s="272"/>
      <c r="G937" s="36">
        <v>2200152.04</v>
      </c>
      <c r="H937" s="36">
        <v>13106731.52</v>
      </c>
      <c r="I937" s="36">
        <v>16688675.99</v>
      </c>
      <c r="J937" s="272"/>
    </row>
    <row r="938" spans="1:10" ht="15" customHeight="1">
      <c r="A938" s="34">
        <v>5</v>
      </c>
      <c r="B938" s="35" t="s">
        <v>5445</v>
      </c>
      <c r="C938" s="35" t="s">
        <v>1</v>
      </c>
      <c r="D938" s="35" t="s">
        <v>5446</v>
      </c>
      <c r="E938" s="36">
        <v>6686577.5099999998</v>
      </c>
      <c r="F938" s="272"/>
      <c r="G938" s="36">
        <v>2003479.39</v>
      </c>
      <c r="H938" s="36">
        <v>512646.37</v>
      </c>
      <c r="I938" s="36">
        <v>5195744.49</v>
      </c>
      <c r="J938" s="272"/>
    </row>
    <row r="939" spans="1:10" ht="15" customHeight="1">
      <c r="A939" s="34">
        <v>6</v>
      </c>
      <c r="B939" s="35" t="s">
        <v>5447</v>
      </c>
      <c r="C939" s="35" t="s">
        <v>5448</v>
      </c>
      <c r="D939" s="35" t="s">
        <v>3593</v>
      </c>
      <c r="E939" s="36">
        <v>6686577.5099999998</v>
      </c>
      <c r="F939" s="272"/>
      <c r="G939" s="36">
        <v>2003479.39</v>
      </c>
      <c r="H939" s="36">
        <v>512646.37</v>
      </c>
      <c r="I939" s="36">
        <v>5195744.49</v>
      </c>
      <c r="J939" s="272"/>
    </row>
    <row r="940" spans="1:10" ht="15" customHeight="1">
      <c r="A940" s="34">
        <v>4</v>
      </c>
      <c r="B940" s="35" t="s">
        <v>5449</v>
      </c>
      <c r="C940" s="35" t="s">
        <v>1</v>
      </c>
      <c r="D940" s="35" t="s">
        <v>5450</v>
      </c>
      <c r="E940" s="36">
        <v>2188628.04</v>
      </c>
      <c r="F940" s="272"/>
      <c r="G940" s="36">
        <v>26923557.969999999</v>
      </c>
      <c r="H940" s="36">
        <v>27138617.190000001</v>
      </c>
      <c r="I940" s="36">
        <v>2403687.2599999998</v>
      </c>
      <c r="J940" s="272"/>
    </row>
    <row r="941" spans="1:10" ht="15" customHeight="1">
      <c r="A941" s="34">
        <v>6</v>
      </c>
      <c r="B941" s="35" t="s">
        <v>5451</v>
      </c>
      <c r="C941" s="35" t="s">
        <v>5452</v>
      </c>
      <c r="D941" s="35" t="s">
        <v>5453</v>
      </c>
      <c r="E941" s="36">
        <v>2188628.04</v>
      </c>
      <c r="F941" s="272"/>
      <c r="G941" s="36">
        <v>26923557.969999999</v>
      </c>
      <c r="H941" s="36">
        <v>27138617.190000001</v>
      </c>
      <c r="I941" s="36">
        <v>2403687.2599999998</v>
      </c>
      <c r="J941" s="272"/>
    </row>
    <row r="942" spans="1:10" ht="15" customHeight="1">
      <c r="A942" s="34">
        <v>4</v>
      </c>
      <c r="B942" s="35" t="s">
        <v>5454</v>
      </c>
      <c r="C942" s="35" t="s">
        <v>1</v>
      </c>
      <c r="D942" s="35" t="s">
        <v>5455</v>
      </c>
      <c r="E942" s="36">
        <v>9612550.8300000001</v>
      </c>
      <c r="F942" s="272"/>
      <c r="G942" s="36">
        <v>141504340.55000001</v>
      </c>
      <c r="H942" s="36">
        <v>145195156.09999999</v>
      </c>
      <c r="I942" s="36">
        <v>13303366.380000001</v>
      </c>
      <c r="J942" s="272"/>
    </row>
    <row r="943" spans="1:10" ht="15" customHeight="1">
      <c r="A943" s="34">
        <v>6</v>
      </c>
      <c r="B943" s="35" t="s">
        <v>5456</v>
      </c>
      <c r="C943" s="35" t="s">
        <v>5457</v>
      </c>
      <c r="D943" s="35" t="s">
        <v>5458</v>
      </c>
      <c r="E943" s="36">
        <v>9612550.8300000001</v>
      </c>
      <c r="F943" s="272"/>
      <c r="G943" s="36">
        <v>141504340.55000001</v>
      </c>
      <c r="H943" s="36">
        <v>145195156.09999999</v>
      </c>
      <c r="I943" s="36">
        <v>13303366.380000001</v>
      </c>
      <c r="J943" s="272"/>
    </row>
    <row r="944" spans="1:10" ht="15" customHeight="1">
      <c r="A944" s="34">
        <v>4</v>
      </c>
      <c r="B944" s="35" t="s">
        <v>5459</v>
      </c>
      <c r="C944" s="35" t="s">
        <v>1</v>
      </c>
      <c r="D944" s="35" t="s">
        <v>5460</v>
      </c>
      <c r="E944" s="36">
        <v>4195.1000000000004</v>
      </c>
      <c r="F944" s="272"/>
      <c r="G944" s="36">
        <v>954.5</v>
      </c>
      <c r="H944" s="36">
        <v>187.2</v>
      </c>
      <c r="I944" s="36">
        <v>3427.8</v>
      </c>
      <c r="J944" s="272"/>
    </row>
    <row r="945" spans="1:10" ht="15" customHeight="1">
      <c r="A945" s="34">
        <v>6</v>
      </c>
      <c r="B945" s="35" t="s">
        <v>5461</v>
      </c>
      <c r="C945" s="35" t="s">
        <v>5462</v>
      </c>
      <c r="D945" s="35" t="s">
        <v>5463</v>
      </c>
      <c r="E945" s="36">
        <v>4195.1000000000004</v>
      </c>
      <c r="F945" s="272"/>
      <c r="G945" s="36">
        <v>954.5</v>
      </c>
      <c r="H945" s="36">
        <v>187.2</v>
      </c>
      <c r="I945" s="36">
        <v>3427.8</v>
      </c>
      <c r="J945" s="272"/>
    </row>
    <row r="946" spans="1:10" ht="15" customHeight="1">
      <c r="A946" s="34">
        <v>4</v>
      </c>
      <c r="B946" s="35" t="s">
        <v>5464</v>
      </c>
      <c r="C946" s="35" t="s">
        <v>1</v>
      </c>
      <c r="D946" s="35" t="s">
        <v>5465</v>
      </c>
      <c r="E946" s="36">
        <v>41516386.25</v>
      </c>
      <c r="F946" s="272"/>
      <c r="G946" s="36">
        <v>186902351.40000001</v>
      </c>
      <c r="H946" s="36">
        <v>191169948.09</v>
      </c>
      <c r="I946" s="36">
        <v>45783982.939999998</v>
      </c>
      <c r="J946" s="272"/>
    </row>
    <row r="947" spans="1:10" ht="15" customHeight="1">
      <c r="A947" s="34">
        <v>6</v>
      </c>
      <c r="B947" s="35" t="s">
        <v>5466</v>
      </c>
      <c r="C947" s="35" t="s">
        <v>5467</v>
      </c>
      <c r="D947" s="35" t="s">
        <v>5468</v>
      </c>
      <c r="E947" s="36">
        <v>0</v>
      </c>
      <c r="F947" s="272"/>
      <c r="G947" s="36">
        <v>0</v>
      </c>
      <c r="H947" s="36">
        <v>3826020.66</v>
      </c>
      <c r="I947" s="36">
        <v>3826020.66</v>
      </c>
      <c r="J947" s="272"/>
    </row>
    <row r="948" spans="1:10" ht="15" customHeight="1">
      <c r="A948" s="34">
        <v>6</v>
      </c>
      <c r="B948" s="35" t="s">
        <v>5469</v>
      </c>
      <c r="C948" s="35" t="s">
        <v>5470</v>
      </c>
      <c r="D948" s="35" t="s">
        <v>3626</v>
      </c>
      <c r="E948" s="36">
        <v>0</v>
      </c>
      <c r="F948" s="272"/>
      <c r="G948" s="36">
        <v>173590448.40000001</v>
      </c>
      <c r="H948" s="36">
        <v>178181673.18000001</v>
      </c>
      <c r="I948" s="36">
        <v>4591224.78</v>
      </c>
      <c r="J948" s="272"/>
    </row>
    <row r="949" spans="1:10" ht="15" customHeight="1">
      <c r="A949" s="34">
        <v>6</v>
      </c>
      <c r="B949" s="35" t="s">
        <v>5471</v>
      </c>
      <c r="C949" s="35" t="s">
        <v>5472</v>
      </c>
      <c r="D949" s="35" t="s">
        <v>5473</v>
      </c>
      <c r="E949" s="36">
        <v>3727370</v>
      </c>
      <c r="F949" s="272"/>
      <c r="G949" s="36">
        <v>341000</v>
      </c>
      <c r="H949" s="36">
        <v>578240</v>
      </c>
      <c r="I949" s="36">
        <v>3964610</v>
      </c>
      <c r="J949" s="272"/>
    </row>
    <row r="950" spans="1:10" ht="15" customHeight="1">
      <c r="A950" s="34">
        <v>6</v>
      </c>
      <c r="B950" s="35" t="s">
        <v>5474</v>
      </c>
      <c r="C950" s="35" t="s">
        <v>5475</v>
      </c>
      <c r="D950" s="35" t="s">
        <v>5476</v>
      </c>
      <c r="E950" s="36">
        <v>2800959.25</v>
      </c>
      <c r="F950" s="272"/>
      <c r="G950" s="36">
        <v>5983546</v>
      </c>
      <c r="H950" s="36">
        <v>4950814.25</v>
      </c>
      <c r="I950" s="36">
        <v>1768227.5</v>
      </c>
      <c r="J950" s="272"/>
    </row>
    <row r="951" spans="1:10" ht="15" customHeight="1">
      <c r="A951" s="34">
        <v>6</v>
      </c>
      <c r="B951" s="35" t="s">
        <v>5477</v>
      </c>
      <c r="C951" s="35" t="s">
        <v>5478</v>
      </c>
      <c r="D951" s="35" t="s">
        <v>5479</v>
      </c>
      <c r="E951" s="36">
        <v>10070200</v>
      </c>
      <c r="F951" s="272"/>
      <c r="G951" s="36">
        <v>839000</v>
      </c>
      <c r="H951" s="36">
        <v>2895200</v>
      </c>
      <c r="I951" s="36">
        <v>12126400</v>
      </c>
      <c r="J951" s="272"/>
    </row>
    <row r="952" spans="1:10" ht="15" customHeight="1">
      <c r="A952" s="34">
        <v>6</v>
      </c>
      <c r="B952" s="35" t="s">
        <v>5480</v>
      </c>
      <c r="C952" s="35" t="s">
        <v>5481</v>
      </c>
      <c r="D952" s="35" t="s">
        <v>5482</v>
      </c>
      <c r="E952" s="36">
        <v>24917857</v>
      </c>
      <c r="F952" s="272"/>
      <c r="G952" s="36">
        <v>6148357</v>
      </c>
      <c r="H952" s="36">
        <v>738000</v>
      </c>
      <c r="I952" s="36">
        <v>19507500</v>
      </c>
      <c r="J952" s="272"/>
    </row>
    <row r="953" spans="1:10" ht="15" customHeight="1">
      <c r="A953" s="34">
        <v>2</v>
      </c>
      <c r="B953" s="35" t="s">
        <v>5483</v>
      </c>
      <c r="C953" s="35" t="s">
        <v>1</v>
      </c>
      <c r="D953" s="35" t="s">
        <v>3640</v>
      </c>
      <c r="E953" s="36">
        <v>78572271.920000002</v>
      </c>
      <c r="F953" s="272"/>
      <c r="G953" s="36">
        <v>735204772.16999996</v>
      </c>
      <c r="H953" s="36">
        <v>734112021.02999997</v>
      </c>
      <c r="I953" s="36">
        <v>77479520.780000001</v>
      </c>
      <c r="J953" s="272"/>
    </row>
    <row r="954" spans="1:10" ht="15" customHeight="1">
      <c r="A954" s="34">
        <v>3</v>
      </c>
      <c r="B954" s="35" t="s">
        <v>5484</v>
      </c>
      <c r="C954" s="35" t="s">
        <v>1</v>
      </c>
      <c r="D954" s="35" t="s">
        <v>5485</v>
      </c>
      <c r="E954" s="36">
        <v>78572271.920000002</v>
      </c>
      <c r="F954" s="272"/>
      <c r="G954" s="36">
        <v>735204772.16999996</v>
      </c>
      <c r="H954" s="36">
        <v>734112021.02999997</v>
      </c>
      <c r="I954" s="36">
        <v>77479520.780000001</v>
      </c>
      <c r="J954" s="272"/>
    </row>
    <row r="955" spans="1:10" ht="15" customHeight="1">
      <c r="A955" s="34">
        <v>4</v>
      </c>
      <c r="B955" s="35" t="s">
        <v>5486</v>
      </c>
      <c r="C955" s="35" t="s">
        <v>1</v>
      </c>
      <c r="D955" s="35" t="s">
        <v>5487</v>
      </c>
      <c r="E955" s="36">
        <v>78572271.920000002</v>
      </c>
      <c r="F955" s="272"/>
      <c r="G955" s="36">
        <v>735204772.16999996</v>
      </c>
      <c r="H955" s="36">
        <v>734112021.02999997</v>
      </c>
      <c r="I955" s="36">
        <v>77479520.780000001</v>
      </c>
      <c r="J955" s="272"/>
    </row>
    <row r="956" spans="1:10" ht="15" customHeight="1">
      <c r="A956" s="34">
        <v>6</v>
      </c>
      <c r="B956" s="35" t="s">
        <v>5488</v>
      </c>
      <c r="C956" s="35" t="s">
        <v>5489</v>
      </c>
      <c r="D956" s="35" t="s">
        <v>5490</v>
      </c>
      <c r="E956" s="36">
        <v>78572271.920000002</v>
      </c>
      <c r="F956" s="272"/>
      <c r="G956" s="36">
        <v>735204772.16999996</v>
      </c>
      <c r="H956" s="36">
        <v>734112021.02999997</v>
      </c>
      <c r="I956" s="36">
        <v>77479520.780000001</v>
      </c>
      <c r="J956" s="272"/>
    </row>
    <row r="957" spans="1:10" ht="15" customHeight="1">
      <c r="A957" s="34">
        <v>0</v>
      </c>
      <c r="B957" s="35" t="s">
        <v>5491</v>
      </c>
      <c r="C957" s="35" t="s">
        <v>1</v>
      </c>
      <c r="D957" s="35" t="s">
        <v>5492</v>
      </c>
      <c r="E957" s="36">
        <v>615570184.78999996</v>
      </c>
      <c r="F957" s="272"/>
      <c r="G957" s="36">
        <v>7002029307.8699999</v>
      </c>
      <c r="H957" s="36">
        <v>7077592761.3199997</v>
      </c>
      <c r="I957" s="36">
        <v>691133638.24000001</v>
      </c>
      <c r="J957" s="272"/>
    </row>
  </sheetData>
  <mergeCells count="12">
    <mergeCell ref="A5:C5"/>
    <mergeCell ref="G5:I5"/>
    <mergeCell ref="A1:C2"/>
    <mergeCell ref="D1:G1"/>
    <mergeCell ref="D2:G2"/>
    <mergeCell ref="A3:G3"/>
    <mergeCell ref="B4:C4"/>
    <mergeCell ref="A6:C6"/>
    <mergeCell ref="G6:I6"/>
    <mergeCell ref="A7:C7"/>
    <mergeCell ref="G7:I7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09AFE-5BE1-4E1E-A2F3-F82E56DDD95B}">
  <dimension ref="C3:F14"/>
  <sheetViews>
    <sheetView workbookViewId="0">
      <selection activeCell="D5" sqref="D5:D9"/>
    </sheetView>
  </sheetViews>
  <sheetFormatPr defaultRowHeight="15"/>
  <cols>
    <col min="3" max="3" width="28.140625" bestFit="1" customWidth="1"/>
    <col min="4" max="4" width="14.28515625" style="198" bestFit="1" customWidth="1"/>
    <col min="5" max="5" width="38.140625" bestFit="1" customWidth="1"/>
    <col min="6" max="6" width="10.5703125" bestFit="1" customWidth="1"/>
  </cols>
  <sheetData>
    <row r="3" spans="3:6">
      <c r="C3" t="s">
        <v>14973</v>
      </c>
      <c r="D3" s="198">
        <f>[3]BP!S33</f>
        <v>7022017.7100000028</v>
      </c>
    </row>
    <row r="5" spans="3:6">
      <c r="C5" t="s">
        <v>14974</v>
      </c>
      <c r="D5" s="198" t="e">
        <f>-#REF!</f>
        <v>#REF!</v>
      </c>
      <c r="E5" t="s">
        <v>14975</v>
      </c>
    </row>
    <row r="6" spans="3:6">
      <c r="C6" t="s">
        <v>14976</v>
      </c>
      <c r="D6" s="198">
        <v>1068605.8</v>
      </c>
      <c r="E6" t="s">
        <v>14977</v>
      </c>
    </row>
    <row r="7" spans="3:6">
      <c r="C7" t="s">
        <v>14978</v>
      </c>
      <c r="D7" s="198">
        <f>-'[4]Baixas 2019'!$P$4+'[4]Baixas 2019'!$P$5</f>
        <v>-17845.78</v>
      </c>
      <c r="E7" t="s">
        <v>14975</v>
      </c>
    </row>
    <row r="8" spans="3:6">
      <c r="C8" t="s">
        <v>14979</v>
      </c>
      <c r="D8" s="198">
        <v>6409394.7999999998</v>
      </c>
      <c r="E8" t="s">
        <v>14980</v>
      </c>
    </row>
    <row r="10" spans="3:6">
      <c r="D10" s="198" t="e">
        <f>D3-SUM(D5:D9)</f>
        <v>#REF!</v>
      </c>
      <c r="E10" t="s">
        <v>14981</v>
      </c>
    </row>
    <row r="12" spans="3:6">
      <c r="D12" s="198" t="s">
        <v>14983</v>
      </c>
      <c r="E12" t="s">
        <v>14984</v>
      </c>
    </row>
    <row r="13" spans="3:6">
      <c r="C13" t="s">
        <v>14982</v>
      </c>
      <c r="D13" s="198">
        <f>[3]BP!S37</f>
        <v>-355489.48</v>
      </c>
      <c r="E13" s="198">
        <f>-[3]DFC!M13</f>
        <v>-438116.73</v>
      </c>
      <c r="F13" s="268">
        <f>E13-D13</f>
        <v>-82627.25</v>
      </c>
    </row>
    <row r="14" spans="3:6">
      <c r="F14" s="141">
        <f>SUM('[4]Baixas 2019'!$N$4:$N$5)</f>
        <v>56585.18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1B7A-B672-413D-B9C8-A6171C0CA4C1}">
  <dimension ref="A1:R5278"/>
  <sheetViews>
    <sheetView showGridLines="0" workbookViewId="0">
      <selection activeCell="C8" sqref="C8"/>
    </sheetView>
  </sheetViews>
  <sheetFormatPr defaultColWidth="9.140625" defaultRowHeight="11.25"/>
  <cols>
    <col min="1" max="1" width="1.85546875" style="5" bestFit="1" customWidth="1"/>
    <col min="2" max="2" width="18.85546875" style="5" customWidth="1"/>
    <col min="3" max="3" width="44.28515625" style="5" customWidth="1"/>
    <col min="4" max="4" width="45.7109375" style="5" bestFit="1" customWidth="1"/>
    <col min="5" max="5" width="14.85546875" style="5" bestFit="1" customWidth="1"/>
    <col min="6" max="6" width="5.5703125" style="5" bestFit="1" customWidth="1"/>
    <col min="7" max="7" width="12.85546875" style="5" bestFit="1" customWidth="1"/>
    <col min="8" max="8" width="14.28515625" style="5" bestFit="1" customWidth="1"/>
    <col min="9" max="9" width="15.28515625" style="5" bestFit="1" customWidth="1"/>
    <col min="10" max="10" width="14.28515625" style="5" bestFit="1" customWidth="1"/>
    <col min="11" max="11" width="13.28515625" style="5" bestFit="1" customWidth="1"/>
    <col min="12" max="12" width="14" style="5" bestFit="1" customWidth="1"/>
    <col min="13" max="13" width="14.42578125" style="5" bestFit="1" customWidth="1"/>
    <col min="14" max="14" width="12.85546875" style="5" bestFit="1" customWidth="1"/>
    <col min="15" max="15" width="14" style="5" bestFit="1" customWidth="1"/>
    <col min="16" max="16" width="12.7109375" style="5" bestFit="1" customWidth="1"/>
    <col min="17" max="17" width="16.7109375" style="5" bestFit="1" customWidth="1"/>
    <col min="18" max="18" width="10.5703125" style="5" bestFit="1" customWidth="1"/>
    <col min="19" max="16384" width="9.140625" style="5"/>
  </cols>
  <sheetData>
    <row r="1" spans="1:17">
      <c r="B1" s="127"/>
      <c r="C1" s="128" t="s">
        <v>6129</v>
      </c>
      <c r="D1" s="128"/>
      <c r="E1" s="4"/>
      <c r="F1" s="4"/>
      <c r="G1" s="4"/>
      <c r="H1" s="4"/>
      <c r="I1" s="4"/>
      <c r="J1" s="4"/>
      <c r="K1" s="4"/>
      <c r="L1" s="4"/>
      <c r="M1" s="24"/>
      <c r="N1" s="25"/>
      <c r="O1" s="4"/>
      <c r="P1" s="4"/>
      <c r="Q1" s="4"/>
    </row>
    <row r="2" spans="1:17" ht="11.25" customHeight="1">
      <c r="B2" s="18" t="s">
        <v>6130</v>
      </c>
      <c r="C2" s="128" t="s">
        <v>6131</v>
      </c>
      <c r="D2" s="128"/>
      <c r="E2" s="4"/>
      <c r="F2" s="4"/>
      <c r="G2" s="4"/>
      <c r="H2" s="4"/>
      <c r="I2" s="4"/>
      <c r="J2" s="4"/>
      <c r="K2" s="4"/>
      <c r="L2" s="4"/>
      <c r="M2" s="136"/>
      <c r="N2" s="17"/>
      <c r="O2" s="4"/>
      <c r="P2" s="4"/>
      <c r="Q2" s="4"/>
    </row>
    <row r="3" spans="1:17" ht="11.25" customHeight="1">
      <c r="B3" s="19"/>
      <c r="C3" s="4"/>
      <c r="D3" s="4"/>
      <c r="E3" s="4"/>
      <c r="F3" s="4"/>
      <c r="G3" s="4"/>
      <c r="H3" s="4"/>
      <c r="I3" s="4"/>
      <c r="J3" s="4"/>
      <c r="K3" s="4"/>
      <c r="L3" s="4"/>
      <c r="M3" s="18"/>
      <c r="N3" s="19"/>
      <c r="O3" s="4"/>
      <c r="P3" s="4"/>
      <c r="Q3" s="4"/>
    </row>
    <row r="4" spans="1:17">
      <c r="B4" s="19"/>
      <c r="C4" s="4"/>
      <c r="D4" s="4"/>
      <c r="E4" s="4"/>
      <c r="F4" s="4"/>
      <c r="G4" s="4"/>
      <c r="H4" s="4"/>
      <c r="I4" s="4"/>
      <c r="J4" s="4"/>
      <c r="K4" s="4"/>
      <c r="L4" s="4"/>
      <c r="M4" s="137"/>
      <c r="N4" s="17"/>
      <c r="O4" s="4"/>
      <c r="P4" s="4"/>
      <c r="Q4" s="4"/>
    </row>
    <row r="5" spans="1:17" ht="22.5">
      <c r="B5" s="129" t="s">
        <v>6132</v>
      </c>
      <c r="C5" s="16" t="s">
        <v>5890</v>
      </c>
      <c r="D5" s="16"/>
      <c r="E5" s="17"/>
      <c r="F5" s="17"/>
      <c r="G5" s="17"/>
      <c r="H5" s="17"/>
      <c r="I5" s="17"/>
      <c r="J5" s="17"/>
      <c r="K5" s="4"/>
      <c r="L5" s="4"/>
      <c r="M5" s="4"/>
      <c r="N5" s="4"/>
      <c r="O5" s="4"/>
      <c r="P5" s="4"/>
      <c r="Q5" s="4"/>
    </row>
    <row r="6" spans="1:17">
      <c r="B6" s="129" t="s">
        <v>5893</v>
      </c>
      <c r="C6" s="16" t="s">
        <v>5887</v>
      </c>
      <c r="D6" s="16"/>
      <c r="E6" s="17"/>
      <c r="F6" s="17"/>
      <c r="G6" s="17"/>
      <c r="H6" s="17"/>
      <c r="I6" s="17"/>
      <c r="J6" s="17"/>
      <c r="K6" s="4"/>
      <c r="L6" s="4"/>
      <c r="M6" s="4"/>
      <c r="N6" s="4"/>
      <c r="O6" s="4"/>
      <c r="P6" s="4"/>
      <c r="Q6" s="4"/>
    </row>
    <row r="7" spans="1:17">
      <c r="B7" s="129" t="s">
        <v>6133</v>
      </c>
      <c r="C7" s="550" t="s">
        <v>14586</v>
      </c>
      <c r="D7" s="551"/>
      <c r="E7" s="551"/>
      <c r="F7" s="551"/>
      <c r="G7" s="551"/>
      <c r="H7" s="551"/>
      <c r="I7" s="551"/>
      <c r="J7" s="17"/>
      <c r="K7" s="4"/>
      <c r="L7" s="4"/>
      <c r="M7" s="4"/>
      <c r="N7" s="4"/>
      <c r="O7" s="4"/>
      <c r="P7" s="4"/>
      <c r="Q7" s="4"/>
    </row>
    <row r="8" spans="1:17" ht="11.25" customHeight="1">
      <c r="B8" s="129" t="s">
        <v>6134</v>
      </c>
      <c r="C8" s="16" t="s">
        <v>6135</v>
      </c>
      <c r="D8" s="16"/>
      <c r="E8" s="17"/>
      <c r="F8" s="17"/>
      <c r="G8" s="17"/>
      <c r="H8" s="17"/>
      <c r="I8" s="17"/>
      <c r="J8" s="135" t="s">
        <v>6136</v>
      </c>
      <c r="K8" s="135"/>
      <c r="L8" s="4"/>
      <c r="M8" s="4"/>
      <c r="N8" s="4"/>
      <c r="O8" s="4"/>
      <c r="P8" s="4"/>
      <c r="Q8" s="4"/>
    </row>
    <row r="9" spans="1:17" ht="22.5">
      <c r="B9" s="130" t="s">
        <v>2956</v>
      </c>
      <c r="C9" s="130" t="s">
        <v>6137</v>
      </c>
      <c r="D9" s="130"/>
      <c r="E9" s="190" t="s">
        <v>6138</v>
      </c>
      <c r="F9" s="190" t="s">
        <v>5961</v>
      </c>
      <c r="G9" s="190" t="s">
        <v>6139</v>
      </c>
      <c r="H9" s="190" t="s">
        <v>6140</v>
      </c>
      <c r="I9" s="190" t="s">
        <v>6141</v>
      </c>
      <c r="J9" s="190" t="s">
        <v>6142</v>
      </c>
      <c r="K9" s="190" t="s">
        <v>6143</v>
      </c>
      <c r="L9" s="190" t="s">
        <v>6144</v>
      </c>
      <c r="M9" s="190" t="s">
        <v>6145</v>
      </c>
      <c r="N9" s="190" t="s">
        <v>6146</v>
      </c>
      <c r="O9" s="190" t="s">
        <v>6147</v>
      </c>
      <c r="P9" s="190" t="s">
        <v>6148</v>
      </c>
      <c r="Q9" s="190" t="s">
        <v>6149</v>
      </c>
    </row>
    <row r="10" spans="1:17">
      <c r="A10" s="5" t="str">
        <f>LEFT(B10)</f>
        <v>1</v>
      </c>
      <c r="B10" s="1" t="s">
        <v>2967</v>
      </c>
      <c r="C10" s="2" t="s">
        <v>6150</v>
      </c>
      <c r="D10" s="2">
        <f>IFERROR(VLOOKUP(B10,#REF!,4,0),0)</f>
        <v>0</v>
      </c>
      <c r="E10" s="3">
        <v>3309369</v>
      </c>
      <c r="F10" s="147" t="s">
        <v>1</v>
      </c>
      <c r="G10" s="3">
        <v>3309369</v>
      </c>
      <c r="H10" s="3">
        <v>0</v>
      </c>
      <c r="I10" s="3">
        <v>0</v>
      </c>
      <c r="J10" s="3">
        <v>3309369</v>
      </c>
      <c r="K10" s="3">
        <v>0</v>
      </c>
      <c r="L10" s="3">
        <v>0</v>
      </c>
      <c r="M10" s="148" t="s">
        <v>6151</v>
      </c>
      <c r="N10" s="3">
        <v>0</v>
      </c>
      <c r="O10" s="3">
        <v>0</v>
      </c>
      <c r="P10" s="3">
        <v>0</v>
      </c>
      <c r="Q10" s="148" t="s">
        <v>1</v>
      </c>
    </row>
    <row r="11" spans="1:17">
      <c r="A11" s="5" t="str">
        <f t="shared" ref="A11:A74" si="0">LEFT(B11)</f>
        <v>1</v>
      </c>
      <c r="B11" s="1" t="s">
        <v>2970</v>
      </c>
      <c r="C11" s="2" t="s">
        <v>6152</v>
      </c>
      <c r="D11" s="2">
        <f>IFERROR(VLOOKUP(B11,#REF!,4,0),0)</f>
        <v>0</v>
      </c>
      <c r="E11" s="3">
        <v>2304976.5</v>
      </c>
      <c r="F11" s="147" t="s">
        <v>1</v>
      </c>
      <c r="G11" s="3">
        <v>2304976.5</v>
      </c>
      <c r="H11" s="3">
        <v>0</v>
      </c>
      <c r="I11" s="3">
        <v>0</v>
      </c>
      <c r="J11" s="3">
        <v>2304976.5</v>
      </c>
      <c r="K11" s="3">
        <v>0</v>
      </c>
      <c r="L11" s="3">
        <v>0</v>
      </c>
      <c r="M11" s="148" t="s">
        <v>6151</v>
      </c>
      <c r="N11" s="3">
        <v>0</v>
      </c>
      <c r="O11" s="3">
        <v>0</v>
      </c>
      <c r="P11" s="3">
        <v>0</v>
      </c>
      <c r="Q11" s="148" t="s">
        <v>1</v>
      </c>
    </row>
    <row r="12" spans="1:17">
      <c r="A12" s="5" t="str">
        <f t="shared" si="0"/>
        <v>1</v>
      </c>
      <c r="B12" s="1" t="s">
        <v>6153</v>
      </c>
      <c r="C12" s="2" t="s">
        <v>6154</v>
      </c>
      <c r="D12" s="2">
        <f>IFERROR(VLOOKUP(B12,#REF!,4,0),0)</f>
        <v>0</v>
      </c>
      <c r="E12" s="3">
        <v>0</v>
      </c>
      <c r="F12" s="147" t="s">
        <v>1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148" t="s">
        <v>6151</v>
      </c>
      <c r="N12" s="3">
        <v>0</v>
      </c>
      <c r="O12" s="3">
        <v>0</v>
      </c>
      <c r="P12" s="3">
        <v>0</v>
      </c>
      <c r="Q12" s="148" t="s">
        <v>1</v>
      </c>
    </row>
    <row r="13" spans="1:17">
      <c r="A13" s="5" t="str">
        <f t="shared" si="0"/>
        <v>1</v>
      </c>
      <c r="B13" s="1" t="s">
        <v>6155</v>
      </c>
      <c r="C13" s="2" t="s">
        <v>6156</v>
      </c>
      <c r="D13" s="2">
        <f>IFERROR(VLOOKUP(B13,#REF!,4,0),0)</f>
        <v>0</v>
      </c>
      <c r="E13" s="3">
        <v>0</v>
      </c>
      <c r="F13" s="147" t="s">
        <v>1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148" t="s">
        <v>6151</v>
      </c>
      <c r="N13" s="3">
        <v>0</v>
      </c>
      <c r="O13" s="3">
        <v>0</v>
      </c>
      <c r="P13" s="3">
        <v>0</v>
      </c>
      <c r="Q13" s="148" t="s">
        <v>1</v>
      </c>
    </row>
    <row r="14" spans="1:17">
      <c r="A14" s="5" t="str">
        <f t="shared" si="0"/>
        <v>1</v>
      </c>
      <c r="B14" s="1" t="s">
        <v>6157</v>
      </c>
      <c r="C14" s="2" t="s">
        <v>6158</v>
      </c>
      <c r="D14" s="2">
        <f>IFERROR(VLOOKUP(B14,#REF!,4,0),0)</f>
        <v>0</v>
      </c>
      <c r="E14" s="3">
        <v>0</v>
      </c>
      <c r="F14" s="147" t="s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148" t="s">
        <v>6151</v>
      </c>
      <c r="N14" s="3">
        <v>0</v>
      </c>
      <c r="O14" s="3">
        <v>0</v>
      </c>
      <c r="P14" s="3">
        <v>0</v>
      </c>
      <c r="Q14" s="148" t="s">
        <v>1</v>
      </c>
    </row>
    <row r="15" spans="1:17">
      <c r="A15" s="5" t="str">
        <f t="shared" si="0"/>
        <v>1</v>
      </c>
      <c r="B15" s="1" t="s">
        <v>6159</v>
      </c>
      <c r="C15" s="2" t="s">
        <v>6160</v>
      </c>
      <c r="D15" s="2">
        <f>IFERROR(VLOOKUP(B15,#REF!,4,0),0)</f>
        <v>0</v>
      </c>
      <c r="E15" s="3">
        <v>0</v>
      </c>
      <c r="F15" s="147" t="s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148" t="s">
        <v>6151</v>
      </c>
      <c r="N15" s="3">
        <v>0</v>
      </c>
      <c r="O15" s="3">
        <v>0</v>
      </c>
      <c r="P15" s="3">
        <v>0</v>
      </c>
      <c r="Q15" s="148" t="s">
        <v>1</v>
      </c>
    </row>
    <row r="16" spans="1:17">
      <c r="A16" s="5" t="str">
        <f t="shared" si="0"/>
        <v>1</v>
      </c>
      <c r="B16" s="1" t="s">
        <v>6161</v>
      </c>
      <c r="C16" s="2" t="s">
        <v>6162</v>
      </c>
      <c r="D16" s="2">
        <f>IFERROR(VLOOKUP(B16,#REF!,4,0),0)</f>
        <v>0</v>
      </c>
      <c r="E16" s="3">
        <v>0</v>
      </c>
      <c r="F16" s="147" t="s">
        <v>1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148" t="s">
        <v>6151</v>
      </c>
      <c r="N16" s="3">
        <v>0</v>
      </c>
      <c r="O16" s="3">
        <v>0</v>
      </c>
      <c r="P16" s="3">
        <v>0</v>
      </c>
      <c r="Q16" s="148" t="s">
        <v>1</v>
      </c>
    </row>
    <row r="17" spans="1:17">
      <c r="A17" s="5" t="str">
        <f t="shared" si="0"/>
        <v>1</v>
      </c>
      <c r="B17" s="1" t="s">
        <v>6163</v>
      </c>
      <c r="C17" s="2" t="s">
        <v>6164</v>
      </c>
      <c r="D17" s="2">
        <f>IFERROR(VLOOKUP(B17,#REF!,4,0),0)</f>
        <v>0</v>
      </c>
      <c r="E17" s="3">
        <v>0</v>
      </c>
      <c r="F17" s="147" t="s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148" t="s">
        <v>6151</v>
      </c>
      <c r="N17" s="3">
        <v>0</v>
      </c>
      <c r="O17" s="3">
        <v>0</v>
      </c>
      <c r="P17" s="3">
        <v>0</v>
      </c>
      <c r="Q17" s="148" t="s">
        <v>1</v>
      </c>
    </row>
    <row r="18" spans="1:17">
      <c r="A18" s="5" t="str">
        <f t="shared" si="0"/>
        <v>1</v>
      </c>
      <c r="B18" s="1" t="s">
        <v>6165</v>
      </c>
      <c r="C18" s="2" t="s">
        <v>6158</v>
      </c>
      <c r="D18" s="2">
        <f>IFERROR(VLOOKUP(B18,#REF!,4,0),0)</f>
        <v>0</v>
      </c>
      <c r="E18" s="3">
        <v>0</v>
      </c>
      <c r="F18" s="147" t="s">
        <v>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148" t="s">
        <v>6151</v>
      </c>
      <c r="N18" s="3">
        <v>0</v>
      </c>
      <c r="O18" s="3">
        <v>0</v>
      </c>
      <c r="P18" s="3">
        <v>0</v>
      </c>
      <c r="Q18" s="148" t="s">
        <v>1</v>
      </c>
    </row>
    <row r="19" spans="1:17">
      <c r="A19" s="5" t="str">
        <f t="shared" si="0"/>
        <v>1</v>
      </c>
      <c r="B19" s="1" t="s">
        <v>6166</v>
      </c>
      <c r="C19" s="2" t="s">
        <v>6160</v>
      </c>
      <c r="D19" s="2">
        <f>IFERROR(VLOOKUP(B19,#REF!,4,0),0)</f>
        <v>0</v>
      </c>
      <c r="E19" s="3">
        <v>0</v>
      </c>
      <c r="F19" s="147" t="s">
        <v>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148" t="s">
        <v>6151</v>
      </c>
      <c r="N19" s="3">
        <v>0</v>
      </c>
      <c r="O19" s="3">
        <v>0</v>
      </c>
      <c r="P19" s="3">
        <v>0</v>
      </c>
      <c r="Q19" s="148" t="s">
        <v>1</v>
      </c>
    </row>
    <row r="20" spans="1:17">
      <c r="A20" s="5" t="str">
        <f t="shared" si="0"/>
        <v>1</v>
      </c>
      <c r="B20" s="1" t="s">
        <v>6167</v>
      </c>
      <c r="C20" s="2" t="s">
        <v>6168</v>
      </c>
      <c r="D20" s="2">
        <f>IFERROR(VLOOKUP(B20,#REF!,4,0),0)</f>
        <v>0</v>
      </c>
      <c r="E20" s="3">
        <v>0</v>
      </c>
      <c r="F20" s="147" t="s">
        <v>1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148" t="s">
        <v>6151</v>
      </c>
      <c r="N20" s="3">
        <v>0</v>
      </c>
      <c r="O20" s="3">
        <v>0</v>
      </c>
      <c r="P20" s="3">
        <v>0</v>
      </c>
      <c r="Q20" s="148" t="s">
        <v>1</v>
      </c>
    </row>
    <row r="21" spans="1:17">
      <c r="A21" s="5" t="str">
        <f t="shared" si="0"/>
        <v>1</v>
      </c>
      <c r="B21" s="1" t="s">
        <v>6169</v>
      </c>
      <c r="C21" s="2" t="s">
        <v>6170</v>
      </c>
      <c r="D21" s="2">
        <f>IFERROR(VLOOKUP(B21,#REF!,4,0),0)</f>
        <v>0</v>
      </c>
      <c r="E21" s="3">
        <v>0</v>
      </c>
      <c r="F21" s="147" t="s">
        <v>1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148" t="s">
        <v>6151</v>
      </c>
      <c r="N21" s="3">
        <v>0</v>
      </c>
      <c r="O21" s="3">
        <v>0</v>
      </c>
      <c r="P21" s="3">
        <v>0</v>
      </c>
      <c r="Q21" s="148" t="s">
        <v>1</v>
      </c>
    </row>
    <row r="22" spans="1:17">
      <c r="A22" s="5" t="str">
        <f t="shared" si="0"/>
        <v>1</v>
      </c>
      <c r="B22" s="1" t="s">
        <v>6171</v>
      </c>
      <c r="C22" s="2" t="s">
        <v>6172</v>
      </c>
      <c r="D22" s="2">
        <f>IFERROR(VLOOKUP(B22,#REF!,4,0),0)</f>
        <v>0</v>
      </c>
      <c r="E22" s="3">
        <v>0</v>
      </c>
      <c r="F22" s="147" t="s">
        <v>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148" t="s">
        <v>6151</v>
      </c>
      <c r="N22" s="3">
        <v>0</v>
      </c>
      <c r="O22" s="3">
        <v>0</v>
      </c>
      <c r="P22" s="3">
        <v>0</v>
      </c>
      <c r="Q22" s="148" t="s">
        <v>1</v>
      </c>
    </row>
    <row r="23" spans="1:17">
      <c r="A23" s="5" t="str">
        <f t="shared" si="0"/>
        <v>1</v>
      </c>
      <c r="B23" s="1" t="s">
        <v>6173</v>
      </c>
      <c r="C23" s="2" t="s">
        <v>6174</v>
      </c>
      <c r="D23" s="2">
        <f>IFERROR(VLOOKUP(B23,#REF!,4,0),0)</f>
        <v>0</v>
      </c>
      <c r="E23" s="3">
        <v>0</v>
      </c>
      <c r="F23" s="147" t="s">
        <v>1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148" t="s">
        <v>6151</v>
      </c>
      <c r="N23" s="3">
        <v>0</v>
      </c>
      <c r="O23" s="3">
        <v>0</v>
      </c>
      <c r="P23" s="3">
        <v>0</v>
      </c>
      <c r="Q23" s="148" t="s">
        <v>1</v>
      </c>
    </row>
    <row r="24" spans="1:17">
      <c r="A24" s="5" t="str">
        <f t="shared" si="0"/>
        <v>1</v>
      </c>
      <c r="B24" s="1" t="s">
        <v>5500</v>
      </c>
      <c r="C24" s="2" t="s">
        <v>6175</v>
      </c>
      <c r="D24" s="2">
        <f>IFERROR(VLOOKUP(B24,#REF!,4,0),0)</f>
        <v>0</v>
      </c>
      <c r="E24" s="3">
        <v>0</v>
      </c>
      <c r="F24" s="147" t="s">
        <v>1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148" t="s">
        <v>6151</v>
      </c>
      <c r="N24" s="3">
        <v>0</v>
      </c>
      <c r="O24" s="3">
        <v>0</v>
      </c>
      <c r="P24" s="3">
        <v>0</v>
      </c>
      <c r="Q24" s="148" t="s">
        <v>1</v>
      </c>
    </row>
    <row r="25" spans="1:17">
      <c r="A25" s="5" t="str">
        <f t="shared" si="0"/>
        <v>1</v>
      </c>
      <c r="B25" s="1" t="s">
        <v>5503</v>
      </c>
      <c r="C25" s="2" t="s">
        <v>6176</v>
      </c>
      <c r="D25" s="2">
        <f>IFERROR(VLOOKUP(B25,#REF!,4,0),0)</f>
        <v>0</v>
      </c>
      <c r="E25" s="3">
        <v>0</v>
      </c>
      <c r="F25" s="147" t="s">
        <v>1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148" t="s">
        <v>6151</v>
      </c>
      <c r="N25" s="3">
        <v>0</v>
      </c>
      <c r="O25" s="3">
        <v>0</v>
      </c>
      <c r="P25" s="3">
        <v>0</v>
      </c>
      <c r="Q25" s="148" t="s">
        <v>1</v>
      </c>
    </row>
    <row r="26" spans="1:17" ht="22.5">
      <c r="A26" s="5" t="str">
        <f t="shared" si="0"/>
        <v>1</v>
      </c>
      <c r="B26" s="1" t="s">
        <v>6177</v>
      </c>
      <c r="C26" s="2" t="s">
        <v>6178</v>
      </c>
      <c r="D26" s="2">
        <f>IFERROR(VLOOKUP(B26,#REF!,4,0),0)</f>
        <v>0</v>
      </c>
      <c r="E26" s="3">
        <v>0</v>
      </c>
      <c r="F26" s="147" t="s">
        <v>1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148" t="s">
        <v>6151</v>
      </c>
      <c r="N26" s="3">
        <v>0</v>
      </c>
      <c r="O26" s="3">
        <v>0</v>
      </c>
      <c r="P26" s="3">
        <v>0</v>
      </c>
      <c r="Q26" s="148" t="s">
        <v>1</v>
      </c>
    </row>
    <row r="27" spans="1:17">
      <c r="A27" s="5" t="str">
        <f t="shared" si="0"/>
        <v>1</v>
      </c>
      <c r="B27" s="1" t="s">
        <v>6179</v>
      </c>
      <c r="C27" s="2" t="s">
        <v>6180</v>
      </c>
      <c r="D27" s="2">
        <f>IFERROR(VLOOKUP(B27,#REF!,4,0),0)</f>
        <v>0</v>
      </c>
      <c r="E27" s="3">
        <v>0</v>
      </c>
      <c r="F27" s="147" t="s">
        <v>1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148" t="s">
        <v>6151</v>
      </c>
      <c r="N27" s="3">
        <v>0</v>
      </c>
      <c r="O27" s="3">
        <v>0</v>
      </c>
      <c r="P27" s="3">
        <v>0</v>
      </c>
      <c r="Q27" s="148" t="s">
        <v>1</v>
      </c>
    </row>
    <row r="28" spans="1:17">
      <c r="A28" s="5" t="str">
        <f t="shared" si="0"/>
        <v>1</v>
      </c>
      <c r="B28" s="1" t="s">
        <v>6181</v>
      </c>
      <c r="C28" s="2" t="s">
        <v>6182</v>
      </c>
      <c r="D28" s="2">
        <f>IFERROR(VLOOKUP(B28,#REF!,4,0),0)</f>
        <v>0</v>
      </c>
      <c r="E28" s="3">
        <v>0</v>
      </c>
      <c r="F28" s="147" t="s">
        <v>1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148" t="s">
        <v>6151</v>
      </c>
      <c r="N28" s="3">
        <v>0</v>
      </c>
      <c r="O28" s="3">
        <v>0</v>
      </c>
      <c r="P28" s="3">
        <v>0</v>
      </c>
      <c r="Q28" s="148" t="s">
        <v>1</v>
      </c>
    </row>
    <row r="29" spans="1:17">
      <c r="A29" s="5" t="str">
        <f t="shared" si="0"/>
        <v>1</v>
      </c>
      <c r="B29" s="1" t="s">
        <v>6183</v>
      </c>
      <c r="C29" s="2" t="s">
        <v>6184</v>
      </c>
      <c r="D29" s="2">
        <f>IFERROR(VLOOKUP(B29,#REF!,4,0),0)</f>
        <v>0</v>
      </c>
      <c r="E29" s="3">
        <v>0</v>
      </c>
      <c r="F29" s="147" t="s">
        <v>1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148" t="s">
        <v>6151</v>
      </c>
      <c r="N29" s="3">
        <v>0</v>
      </c>
      <c r="O29" s="3">
        <v>0</v>
      </c>
      <c r="P29" s="3">
        <v>0</v>
      </c>
      <c r="Q29" s="148" t="s">
        <v>1</v>
      </c>
    </row>
    <row r="30" spans="1:17">
      <c r="A30" s="5" t="str">
        <f t="shared" si="0"/>
        <v>1</v>
      </c>
      <c r="B30" s="1" t="s">
        <v>6185</v>
      </c>
      <c r="C30" s="2" t="s">
        <v>6186</v>
      </c>
      <c r="D30" s="2">
        <f>IFERROR(VLOOKUP(B30,#REF!,4,0),0)</f>
        <v>0</v>
      </c>
      <c r="E30" s="3">
        <v>0</v>
      </c>
      <c r="F30" s="147" t="s">
        <v>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148" t="s">
        <v>6151</v>
      </c>
      <c r="N30" s="3">
        <v>0</v>
      </c>
      <c r="O30" s="3">
        <v>0</v>
      </c>
      <c r="P30" s="3">
        <v>0</v>
      </c>
      <c r="Q30" s="148" t="s">
        <v>1</v>
      </c>
    </row>
    <row r="31" spans="1:17">
      <c r="A31" s="5" t="str">
        <f t="shared" si="0"/>
        <v>1</v>
      </c>
      <c r="B31" s="1" t="s">
        <v>6187</v>
      </c>
      <c r="C31" s="2" t="s">
        <v>6188</v>
      </c>
      <c r="D31" s="2">
        <f>IFERROR(VLOOKUP(B31,#REF!,4,0),0)</f>
        <v>0</v>
      </c>
      <c r="E31" s="3">
        <v>0</v>
      </c>
      <c r="F31" s="147" t="s">
        <v>1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148" t="s">
        <v>6151</v>
      </c>
      <c r="N31" s="3">
        <v>0</v>
      </c>
      <c r="O31" s="3">
        <v>0</v>
      </c>
      <c r="P31" s="3">
        <v>0</v>
      </c>
      <c r="Q31" s="148" t="s">
        <v>1</v>
      </c>
    </row>
    <row r="32" spans="1:17">
      <c r="A32" s="5" t="str">
        <f t="shared" si="0"/>
        <v>1</v>
      </c>
      <c r="B32" s="1" t="s">
        <v>6189</v>
      </c>
      <c r="C32" s="2" t="s">
        <v>6162</v>
      </c>
      <c r="D32" s="2">
        <f>IFERROR(VLOOKUP(B32,#REF!,4,0),0)</f>
        <v>0</v>
      </c>
      <c r="E32" s="3">
        <v>0</v>
      </c>
      <c r="F32" s="147" t="s">
        <v>1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148" t="s">
        <v>6151</v>
      </c>
      <c r="N32" s="3">
        <v>0</v>
      </c>
      <c r="O32" s="3">
        <v>0</v>
      </c>
      <c r="P32" s="3">
        <v>0</v>
      </c>
      <c r="Q32" s="148" t="s">
        <v>1</v>
      </c>
    </row>
    <row r="33" spans="1:17">
      <c r="A33" s="5" t="str">
        <f t="shared" si="0"/>
        <v>1</v>
      </c>
      <c r="B33" s="1" t="s">
        <v>6190</v>
      </c>
      <c r="C33" s="2" t="s">
        <v>6164</v>
      </c>
      <c r="D33" s="2">
        <f>IFERROR(VLOOKUP(B33,#REF!,4,0),0)</f>
        <v>0</v>
      </c>
      <c r="E33" s="3">
        <v>0</v>
      </c>
      <c r="F33" s="147" t="s">
        <v>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148" t="s">
        <v>6151</v>
      </c>
      <c r="N33" s="3">
        <v>0</v>
      </c>
      <c r="O33" s="3">
        <v>0</v>
      </c>
      <c r="P33" s="3">
        <v>0</v>
      </c>
      <c r="Q33" s="148" t="s">
        <v>1</v>
      </c>
    </row>
    <row r="34" spans="1:17">
      <c r="A34" s="5" t="str">
        <f t="shared" si="0"/>
        <v>1</v>
      </c>
      <c r="B34" s="1" t="s">
        <v>6191</v>
      </c>
      <c r="C34" s="2" t="s">
        <v>6158</v>
      </c>
      <c r="D34" s="2">
        <f>IFERROR(VLOOKUP(B34,#REF!,4,0),0)</f>
        <v>0</v>
      </c>
      <c r="E34" s="3">
        <v>0</v>
      </c>
      <c r="F34" s="147" t="s">
        <v>1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148" t="s">
        <v>6151</v>
      </c>
      <c r="N34" s="3">
        <v>0</v>
      </c>
      <c r="O34" s="3">
        <v>0</v>
      </c>
      <c r="P34" s="3">
        <v>0</v>
      </c>
      <c r="Q34" s="148" t="s">
        <v>1</v>
      </c>
    </row>
    <row r="35" spans="1:17">
      <c r="A35" s="5" t="str">
        <f t="shared" si="0"/>
        <v>1</v>
      </c>
      <c r="B35" s="1" t="s">
        <v>6192</v>
      </c>
      <c r="C35" s="2" t="s">
        <v>6160</v>
      </c>
      <c r="D35" s="2">
        <f>IFERROR(VLOOKUP(B35,#REF!,4,0),0)</f>
        <v>0</v>
      </c>
      <c r="E35" s="3">
        <v>0</v>
      </c>
      <c r="F35" s="147" t="s">
        <v>1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148" t="s">
        <v>6151</v>
      </c>
      <c r="N35" s="3">
        <v>0</v>
      </c>
      <c r="O35" s="3">
        <v>0</v>
      </c>
      <c r="P35" s="3">
        <v>0</v>
      </c>
      <c r="Q35" s="148" t="s">
        <v>1</v>
      </c>
    </row>
    <row r="36" spans="1:17">
      <c r="A36" s="5" t="str">
        <f t="shared" si="0"/>
        <v>1</v>
      </c>
      <c r="B36" s="1" t="s">
        <v>6193</v>
      </c>
      <c r="C36" s="2" t="s">
        <v>6168</v>
      </c>
      <c r="D36" s="2">
        <f>IFERROR(VLOOKUP(B36,#REF!,4,0),0)</f>
        <v>0</v>
      </c>
      <c r="E36" s="3">
        <v>0</v>
      </c>
      <c r="F36" s="147" t="s">
        <v>1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148" t="s">
        <v>6151</v>
      </c>
      <c r="N36" s="3">
        <v>0</v>
      </c>
      <c r="O36" s="3">
        <v>0</v>
      </c>
      <c r="P36" s="3">
        <v>0</v>
      </c>
      <c r="Q36" s="148" t="s">
        <v>1</v>
      </c>
    </row>
    <row r="37" spans="1:17">
      <c r="A37" s="5" t="str">
        <f t="shared" si="0"/>
        <v>1</v>
      </c>
      <c r="B37" s="1" t="s">
        <v>6194</v>
      </c>
      <c r="C37" s="2" t="s">
        <v>6170</v>
      </c>
      <c r="D37" s="2">
        <f>IFERROR(VLOOKUP(B37,#REF!,4,0),0)</f>
        <v>0</v>
      </c>
      <c r="E37" s="3">
        <v>0</v>
      </c>
      <c r="F37" s="147" t="s">
        <v>1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148" t="s">
        <v>6151</v>
      </c>
      <c r="N37" s="3">
        <v>0</v>
      </c>
      <c r="O37" s="3">
        <v>0</v>
      </c>
      <c r="P37" s="3">
        <v>0</v>
      </c>
      <c r="Q37" s="148" t="s">
        <v>1</v>
      </c>
    </row>
    <row r="38" spans="1:17">
      <c r="A38" s="5" t="str">
        <f t="shared" si="0"/>
        <v>1</v>
      </c>
      <c r="B38" s="1" t="s">
        <v>6195</v>
      </c>
      <c r="C38" s="2" t="s">
        <v>6172</v>
      </c>
      <c r="D38" s="2">
        <f>IFERROR(VLOOKUP(B38,#REF!,4,0),0)</f>
        <v>0</v>
      </c>
      <c r="E38" s="3">
        <v>0</v>
      </c>
      <c r="F38" s="147" t="s">
        <v>1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148" t="s">
        <v>6151</v>
      </c>
      <c r="N38" s="3">
        <v>0</v>
      </c>
      <c r="O38" s="3">
        <v>0</v>
      </c>
      <c r="P38" s="3">
        <v>0</v>
      </c>
      <c r="Q38" s="148" t="s">
        <v>1</v>
      </c>
    </row>
    <row r="39" spans="1:17">
      <c r="A39" s="5" t="str">
        <f t="shared" si="0"/>
        <v>1</v>
      </c>
      <c r="B39" s="1" t="s">
        <v>6196</v>
      </c>
      <c r="C39" s="2" t="s">
        <v>6174</v>
      </c>
      <c r="D39" s="2">
        <f>IFERROR(VLOOKUP(B39,#REF!,4,0),0)</f>
        <v>0</v>
      </c>
      <c r="E39" s="3">
        <v>0</v>
      </c>
      <c r="F39" s="147" t="s">
        <v>1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148" t="s">
        <v>6151</v>
      </c>
      <c r="N39" s="3">
        <v>0</v>
      </c>
      <c r="O39" s="3">
        <v>0</v>
      </c>
      <c r="P39" s="3">
        <v>0</v>
      </c>
      <c r="Q39" s="148" t="s">
        <v>1</v>
      </c>
    </row>
    <row r="40" spans="1:17">
      <c r="A40" s="5" t="str">
        <f t="shared" si="0"/>
        <v>1</v>
      </c>
      <c r="B40" s="1" t="s">
        <v>6197</v>
      </c>
      <c r="C40" s="2" t="s">
        <v>6175</v>
      </c>
      <c r="D40" s="2">
        <f>IFERROR(VLOOKUP(B40,#REF!,4,0),0)</f>
        <v>0</v>
      </c>
      <c r="E40" s="3">
        <v>0</v>
      </c>
      <c r="F40" s="147" t="s">
        <v>1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148" t="s">
        <v>6151</v>
      </c>
      <c r="N40" s="3">
        <v>0</v>
      </c>
      <c r="O40" s="3">
        <v>0</v>
      </c>
      <c r="P40" s="3">
        <v>0</v>
      </c>
      <c r="Q40" s="148" t="s">
        <v>1</v>
      </c>
    </row>
    <row r="41" spans="1:17">
      <c r="A41" s="5" t="str">
        <f t="shared" si="0"/>
        <v>1</v>
      </c>
      <c r="B41" s="1" t="s">
        <v>6198</v>
      </c>
      <c r="C41" s="2" t="s">
        <v>6176</v>
      </c>
      <c r="D41" s="2">
        <f>IFERROR(VLOOKUP(B41,#REF!,4,0),0)</f>
        <v>0</v>
      </c>
      <c r="E41" s="3">
        <v>0</v>
      </c>
      <c r="F41" s="147" t="s">
        <v>1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148" t="s">
        <v>6151</v>
      </c>
      <c r="N41" s="3">
        <v>0</v>
      </c>
      <c r="O41" s="3">
        <v>0</v>
      </c>
      <c r="P41" s="3">
        <v>0</v>
      </c>
      <c r="Q41" s="148" t="s">
        <v>1</v>
      </c>
    </row>
    <row r="42" spans="1:17" ht="22.5">
      <c r="A42" s="5" t="str">
        <f t="shared" si="0"/>
        <v>1</v>
      </c>
      <c r="B42" s="1" t="s">
        <v>6199</v>
      </c>
      <c r="C42" s="2" t="s">
        <v>6178</v>
      </c>
      <c r="D42" s="2">
        <f>IFERROR(VLOOKUP(B42,#REF!,4,0),0)</f>
        <v>0</v>
      </c>
      <c r="E42" s="3">
        <v>0</v>
      </c>
      <c r="F42" s="147" t="s">
        <v>1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148" t="s">
        <v>6151</v>
      </c>
      <c r="N42" s="3">
        <v>0</v>
      </c>
      <c r="O42" s="3">
        <v>0</v>
      </c>
      <c r="P42" s="3">
        <v>0</v>
      </c>
      <c r="Q42" s="148" t="s">
        <v>1</v>
      </c>
    </row>
    <row r="43" spans="1:17">
      <c r="A43" s="5" t="str">
        <f t="shared" si="0"/>
        <v>1</v>
      </c>
      <c r="B43" s="1" t="s">
        <v>6200</v>
      </c>
      <c r="C43" s="2" t="s">
        <v>6201</v>
      </c>
      <c r="D43" s="2">
        <f>IFERROR(VLOOKUP(B43,#REF!,4,0),0)</f>
        <v>0</v>
      </c>
      <c r="E43" s="3">
        <v>0</v>
      </c>
      <c r="F43" s="147" t="s">
        <v>1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148" t="s">
        <v>6151</v>
      </c>
      <c r="N43" s="3">
        <v>0</v>
      </c>
      <c r="O43" s="3">
        <v>0</v>
      </c>
      <c r="P43" s="3">
        <v>0</v>
      </c>
      <c r="Q43" s="148" t="s">
        <v>1</v>
      </c>
    </row>
    <row r="44" spans="1:17">
      <c r="A44" s="5" t="str">
        <f t="shared" si="0"/>
        <v>1</v>
      </c>
      <c r="B44" s="1" t="s">
        <v>6202</v>
      </c>
      <c r="C44" s="2" t="s">
        <v>6168</v>
      </c>
      <c r="D44" s="2">
        <f>IFERROR(VLOOKUP(B44,#REF!,4,0),0)</f>
        <v>0</v>
      </c>
      <c r="E44" s="3">
        <v>0</v>
      </c>
      <c r="F44" s="147" t="s">
        <v>1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148" t="s">
        <v>6151</v>
      </c>
      <c r="N44" s="3">
        <v>0</v>
      </c>
      <c r="O44" s="3">
        <v>0</v>
      </c>
      <c r="P44" s="3">
        <v>0</v>
      </c>
      <c r="Q44" s="148" t="s">
        <v>1</v>
      </c>
    </row>
    <row r="45" spans="1:17">
      <c r="A45" s="5" t="str">
        <f t="shared" si="0"/>
        <v>1</v>
      </c>
      <c r="B45" s="1" t="s">
        <v>6203</v>
      </c>
      <c r="C45" s="2" t="s">
        <v>6170</v>
      </c>
      <c r="D45" s="2">
        <f>IFERROR(VLOOKUP(B45,#REF!,4,0),0)</f>
        <v>0</v>
      </c>
      <c r="E45" s="3">
        <v>0</v>
      </c>
      <c r="F45" s="147" t="s">
        <v>1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148" t="s">
        <v>6151</v>
      </c>
      <c r="N45" s="3">
        <v>0</v>
      </c>
      <c r="O45" s="3">
        <v>0</v>
      </c>
      <c r="P45" s="3">
        <v>0</v>
      </c>
      <c r="Q45" s="148" t="s">
        <v>1</v>
      </c>
    </row>
    <row r="46" spans="1:17">
      <c r="A46" s="5" t="str">
        <f t="shared" si="0"/>
        <v>1</v>
      </c>
      <c r="B46" s="1" t="s">
        <v>6204</v>
      </c>
      <c r="C46" s="2" t="s">
        <v>6175</v>
      </c>
      <c r="D46" s="2">
        <f>IFERROR(VLOOKUP(B46,#REF!,4,0),0)</f>
        <v>0</v>
      </c>
      <c r="E46" s="3">
        <v>0</v>
      </c>
      <c r="F46" s="147" t="s">
        <v>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148" t="s">
        <v>6151</v>
      </c>
      <c r="N46" s="3">
        <v>0</v>
      </c>
      <c r="O46" s="3">
        <v>0</v>
      </c>
      <c r="P46" s="3">
        <v>0</v>
      </c>
      <c r="Q46" s="148" t="s">
        <v>1</v>
      </c>
    </row>
    <row r="47" spans="1:17">
      <c r="A47" s="5" t="str">
        <f t="shared" si="0"/>
        <v>1</v>
      </c>
      <c r="B47" s="1" t="s">
        <v>6205</v>
      </c>
      <c r="C47" s="2" t="s">
        <v>6176</v>
      </c>
      <c r="D47" s="2">
        <f>IFERROR(VLOOKUP(B47,#REF!,4,0),0)</f>
        <v>0</v>
      </c>
      <c r="E47" s="3">
        <v>0</v>
      </c>
      <c r="F47" s="147" t="s">
        <v>1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148" t="s">
        <v>6151</v>
      </c>
      <c r="N47" s="3">
        <v>0</v>
      </c>
      <c r="O47" s="3">
        <v>0</v>
      </c>
      <c r="P47" s="3">
        <v>0</v>
      </c>
      <c r="Q47" s="148" t="s">
        <v>1</v>
      </c>
    </row>
    <row r="48" spans="1:17">
      <c r="A48" s="5" t="str">
        <f t="shared" si="0"/>
        <v>1</v>
      </c>
      <c r="B48" s="1" t="s">
        <v>6206</v>
      </c>
      <c r="C48" s="2" t="s">
        <v>6201</v>
      </c>
      <c r="D48" s="2">
        <f>IFERROR(VLOOKUP(B48,#REF!,4,0),0)</f>
        <v>0</v>
      </c>
      <c r="E48" s="3">
        <v>0</v>
      </c>
      <c r="F48" s="147" t="s">
        <v>1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148" t="s">
        <v>6151</v>
      </c>
      <c r="N48" s="3">
        <v>0</v>
      </c>
      <c r="O48" s="3">
        <v>0</v>
      </c>
      <c r="P48" s="3">
        <v>0</v>
      </c>
      <c r="Q48" s="148" t="s">
        <v>1</v>
      </c>
    </row>
    <row r="49" spans="1:17">
      <c r="A49" s="5" t="str">
        <f t="shared" si="0"/>
        <v>1</v>
      </c>
      <c r="B49" s="1" t="s">
        <v>6207</v>
      </c>
      <c r="C49" s="2" t="s">
        <v>6208</v>
      </c>
      <c r="D49" s="2">
        <f>IFERROR(VLOOKUP(B49,#REF!,4,0),0)</f>
        <v>0</v>
      </c>
      <c r="E49" s="3">
        <v>0</v>
      </c>
      <c r="F49" s="147" t="s">
        <v>1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148" t="s">
        <v>6151</v>
      </c>
      <c r="N49" s="3">
        <v>0</v>
      </c>
      <c r="O49" s="3">
        <v>0</v>
      </c>
      <c r="P49" s="3">
        <v>0</v>
      </c>
      <c r="Q49" s="148" t="s">
        <v>1</v>
      </c>
    </row>
    <row r="50" spans="1:17" ht="22.5">
      <c r="A50" s="5" t="str">
        <f t="shared" si="0"/>
        <v>1</v>
      </c>
      <c r="B50" s="1" t="s">
        <v>6209</v>
      </c>
      <c r="C50" s="2" t="s">
        <v>6210</v>
      </c>
      <c r="D50" s="2">
        <f>IFERROR(VLOOKUP(B50,#REF!,4,0),0)</f>
        <v>0</v>
      </c>
      <c r="E50" s="3">
        <v>0</v>
      </c>
      <c r="F50" s="147" t="s">
        <v>1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148" t="s">
        <v>6151</v>
      </c>
      <c r="N50" s="3">
        <v>0</v>
      </c>
      <c r="O50" s="3">
        <v>0</v>
      </c>
      <c r="P50" s="3">
        <v>0</v>
      </c>
      <c r="Q50" s="148" t="s">
        <v>1</v>
      </c>
    </row>
    <row r="51" spans="1:17" ht="22.5">
      <c r="A51" s="5" t="str">
        <f t="shared" si="0"/>
        <v>1</v>
      </c>
      <c r="B51" s="1" t="s">
        <v>6211</v>
      </c>
      <c r="C51" s="2" t="s">
        <v>6212</v>
      </c>
      <c r="D51" s="2">
        <f>IFERROR(VLOOKUP(B51,#REF!,4,0),0)</f>
        <v>0</v>
      </c>
      <c r="E51" s="3">
        <v>0</v>
      </c>
      <c r="F51" s="147" t="s">
        <v>1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148" t="s">
        <v>6151</v>
      </c>
      <c r="N51" s="3">
        <v>0</v>
      </c>
      <c r="O51" s="3">
        <v>0</v>
      </c>
      <c r="P51" s="3">
        <v>0</v>
      </c>
      <c r="Q51" s="148" t="s">
        <v>1</v>
      </c>
    </row>
    <row r="52" spans="1:17">
      <c r="A52" s="5" t="str">
        <f t="shared" si="0"/>
        <v>1</v>
      </c>
      <c r="B52" s="1" t="s">
        <v>6213</v>
      </c>
      <c r="C52" s="2" t="s">
        <v>6214</v>
      </c>
      <c r="D52" s="2">
        <f>IFERROR(VLOOKUP(B52,#REF!,4,0),0)</f>
        <v>0</v>
      </c>
      <c r="E52" s="3">
        <v>0</v>
      </c>
      <c r="F52" s="147" t="s">
        <v>1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148" t="s">
        <v>6151</v>
      </c>
      <c r="N52" s="3">
        <v>0</v>
      </c>
      <c r="O52" s="3">
        <v>0</v>
      </c>
      <c r="P52" s="3">
        <v>0</v>
      </c>
      <c r="Q52" s="148" t="s">
        <v>1</v>
      </c>
    </row>
    <row r="53" spans="1:17" ht="22.5">
      <c r="A53" s="5" t="str">
        <f t="shared" si="0"/>
        <v>1</v>
      </c>
      <c r="B53" s="1" t="s">
        <v>6215</v>
      </c>
      <c r="C53" s="2" t="s">
        <v>6216</v>
      </c>
      <c r="D53" s="2">
        <f>IFERROR(VLOOKUP(B53,#REF!,4,0),0)</f>
        <v>0</v>
      </c>
      <c r="E53" s="3">
        <v>0</v>
      </c>
      <c r="F53" s="147" t="s">
        <v>5961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148" t="s">
        <v>6151</v>
      </c>
      <c r="N53" s="3">
        <v>0</v>
      </c>
      <c r="O53" s="3">
        <v>0</v>
      </c>
      <c r="P53" s="3">
        <v>0</v>
      </c>
      <c r="Q53" s="148" t="s">
        <v>1</v>
      </c>
    </row>
    <row r="54" spans="1:17" ht="22.5">
      <c r="A54" s="5" t="str">
        <f t="shared" si="0"/>
        <v>1</v>
      </c>
      <c r="B54" s="1" t="s">
        <v>6217</v>
      </c>
      <c r="C54" s="2" t="s">
        <v>6218</v>
      </c>
      <c r="D54" s="2">
        <f>IFERROR(VLOOKUP(B54,#REF!,4,0),0)</f>
        <v>0</v>
      </c>
      <c r="E54" s="3">
        <v>0</v>
      </c>
      <c r="F54" s="147" t="s">
        <v>1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148" t="s">
        <v>6151</v>
      </c>
      <c r="N54" s="3">
        <v>0</v>
      </c>
      <c r="O54" s="3">
        <v>0</v>
      </c>
      <c r="P54" s="3">
        <v>0</v>
      </c>
      <c r="Q54" s="148" t="s">
        <v>1</v>
      </c>
    </row>
    <row r="55" spans="1:17">
      <c r="A55" s="5" t="str">
        <f t="shared" si="0"/>
        <v>1</v>
      </c>
      <c r="B55" s="1" t="s">
        <v>6219</v>
      </c>
      <c r="C55" s="2" t="s">
        <v>6220</v>
      </c>
      <c r="D55" s="2">
        <f>IFERROR(VLOOKUP(B55,#REF!,4,0),0)</f>
        <v>0</v>
      </c>
      <c r="E55" s="3">
        <v>0</v>
      </c>
      <c r="F55" s="147" t="s">
        <v>5961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148" t="s">
        <v>6151</v>
      </c>
      <c r="N55" s="3">
        <v>0</v>
      </c>
      <c r="O55" s="3">
        <v>0</v>
      </c>
      <c r="P55" s="3">
        <v>0</v>
      </c>
      <c r="Q55" s="148" t="s">
        <v>1</v>
      </c>
    </row>
    <row r="56" spans="1:17">
      <c r="A56" s="5" t="str">
        <f t="shared" si="0"/>
        <v>1</v>
      </c>
      <c r="B56" s="1" t="s">
        <v>6221</v>
      </c>
      <c r="C56" s="2" t="s">
        <v>6222</v>
      </c>
      <c r="D56" s="2">
        <f>IFERROR(VLOOKUP(B56,#REF!,4,0),0)</f>
        <v>0</v>
      </c>
      <c r="E56" s="3">
        <v>0</v>
      </c>
      <c r="F56" s="147" t="s">
        <v>1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148" t="s">
        <v>6151</v>
      </c>
      <c r="N56" s="3">
        <v>0</v>
      </c>
      <c r="O56" s="3">
        <v>0</v>
      </c>
      <c r="P56" s="3">
        <v>0</v>
      </c>
      <c r="Q56" s="148" t="s">
        <v>1</v>
      </c>
    </row>
    <row r="57" spans="1:17">
      <c r="A57" s="5" t="str">
        <f t="shared" si="0"/>
        <v>1</v>
      </c>
      <c r="B57" s="1" t="s">
        <v>6223</v>
      </c>
      <c r="C57" s="2" t="s">
        <v>6224</v>
      </c>
      <c r="D57" s="2">
        <f>IFERROR(VLOOKUP(B57,#REF!,4,0),0)</f>
        <v>0</v>
      </c>
      <c r="E57" s="3">
        <v>0</v>
      </c>
      <c r="F57" s="147" t="s">
        <v>5961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148" t="s">
        <v>6151</v>
      </c>
      <c r="N57" s="3">
        <v>0</v>
      </c>
      <c r="O57" s="3">
        <v>0</v>
      </c>
      <c r="P57" s="3">
        <v>0</v>
      </c>
      <c r="Q57" s="148" t="s">
        <v>1</v>
      </c>
    </row>
    <row r="58" spans="1:17">
      <c r="A58" s="5" t="str">
        <f t="shared" si="0"/>
        <v>1</v>
      </c>
      <c r="B58" s="1" t="s">
        <v>6225</v>
      </c>
      <c r="C58" s="2" t="s">
        <v>6226</v>
      </c>
      <c r="D58" s="2">
        <f>IFERROR(VLOOKUP(B58,#REF!,4,0),0)</f>
        <v>0</v>
      </c>
      <c r="E58" s="3">
        <v>0</v>
      </c>
      <c r="F58" s="147" t="s">
        <v>1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148" t="s">
        <v>6151</v>
      </c>
      <c r="N58" s="3">
        <v>0</v>
      </c>
      <c r="O58" s="3">
        <v>0</v>
      </c>
      <c r="P58" s="3">
        <v>0</v>
      </c>
      <c r="Q58" s="148" t="s">
        <v>1</v>
      </c>
    </row>
    <row r="59" spans="1:17">
      <c r="A59" s="5" t="str">
        <f t="shared" si="0"/>
        <v>1</v>
      </c>
      <c r="B59" s="1" t="s">
        <v>6227</v>
      </c>
      <c r="C59" s="2" t="s">
        <v>6228</v>
      </c>
      <c r="D59" s="2">
        <f>IFERROR(VLOOKUP(B59,#REF!,4,0),0)</f>
        <v>0</v>
      </c>
      <c r="E59" s="3">
        <v>0</v>
      </c>
      <c r="F59" s="147" t="s">
        <v>5961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148" t="s">
        <v>6151</v>
      </c>
      <c r="N59" s="3">
        <v>0</v>
      </c>
      <c r="O59" s="3">
        <v>0</v>
      </c>
      <c r="P59" s="3">
        <v>0</v>
      </c>
      <c r="Q59" s="148" t="s">
        <v>1</v>
      </c>
    </row>
    <row r="60" spans="1:17">
      <c r="A60" s="5" t="str">
        <f t="shared" si="0"/>
        <v>1</v>
      </c>
      <c r="B60" s="1" t="s">
        <v>6229</v>
      </c>
      <c r="C60" s="2" t="s">
        <v>6230</v>
      </c>
      <c r="D60" s="2">
        <f>IFERROR(VLOOKUP(B60,#REF!,4,0),0)</f>
        <v>0</v>
      </c>
      <c r="E60" s="3">
        <v>0</v>
      </c>
      <c r="F60" s="147" t="s">
        <v>1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148" t="s">
        <v>6151</v>
      </c>
      <c r="N60" s="3">
        <v>0</v>
      </c>
      <c r="O60" s="3">
        <v>0</v>
      </c>
      <c r="P60" s="3">
        <v>0</v>
      </c>
      <c r="Q60" s="148" t="s">
        <v>1</v>
      </c>
    </row>
    <row r="61" spans="1:17">
      <c r="A61" s="5" t="str">
        <f t="shared" si="0"/>
        <v>1</v>
      </c>
      <c r="B61" s="1" t="s">
        <v>6231</v>
      </c>
      <c r="C61" s="2" t="s">
        <v>6232</v>
      </c>
      <c r="D61" s="2">
        <f>IFERROR(VLOOKUP(B61,#REF!,4,0),0)</f>
        <v>0</v>
      </c>
      <c r="E61" s="3">
        <v>0</v>
      </c>
      <c r="F61" s="147" t="s">
        <v>5961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148" t="s">
        <v>6151</v>
      </c>
      <c r="N61" s="3">
        <v>0</v>
      </c>
      <c r="O61" s="3">
        <v>0</v>
      </c>
      <c r="P61" s="3">
        <v>0</v>
      </c>
      <c r="Q61" s="148" t="s">
        <v>1</v>
      </c>
    </row>
    <row r="62" spans="1:17">
      <c r="A62" s="5" t="str">
        <f t="shared" si="0"/>
        <v>1</v>
      </c>
      <c r="B62" s="1" t="s">
        <v>6233</v>
      </c>
      <c r="C62" s="2" t="s">
        <v>6234</v>
      </c>
      <c r="D62" s="2">
        <f>IFERROR(VLOOKUP(B62,#REF!,4,0),0)</f>
        <v>0</v>
      </c>
      <c r="E62" s="3">
        <v>0</v>
      </c>
      <c r="F62" s="147" t="s">
        <v>1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148" t="s">
        <v>6151</v>
      </c>
      <c r="N62" s="3">
        <v>0</v>
      </c>
      <c r="O62" s="3">
        <v>0</v>
      </c>
      <c r="P62" s="3">
        <v>0</v>
      </c>
      <c r="Q62" s="148" t="s">
        <v>1</v>
      </c>
    </row>
    <row r="63" spans="1:17">
      <c r="A63" s="5" t="str">
        <f t="shared" si="0"/>
        <v>1</v>
      </c>
      <c r="B63" s="1" t="s">
        <v>6235</v>
      </c>
      <c r="C63" s="2" t="s">
        <v>6236</v>
      </c>
      <c r="D63" s="2">
        <f>IFERROR(VLOOKUP(B63,#REF!,4,0),0)</f>
        <v>0</v>
      </c>
      <c r="E63" s="3">
        <v>0</v>
      </c>
      <c r="F63" s="147" t="s">
        <v>5961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148" t="s">
        <v>6151</v>
      </c>
      <c r="N63" s="3">
        <v>0</v>
      </c>
      <c r="O63" s="3">
        <v>0</v>
      </c>
      <c r="P63" s="3">
        <v>0</v>
      </c>
      <c r="Q63" s="148" t="s">
        <v>1</v>
      </c>
    </row>
    <row r="64" spans="1:17">
      <c r="A64" s="5" t="str">
        <f t="shared" si="0"/>
        <v>1</v>
      </c>
      <c r="B64" s="1" t="s">
        <v>6237</v>
      </c>
      <c r="C64" s="2" t="s">
        <v>6238</v>
      </c>
      <c r="D64" s="2">
        <f>IFERROR(VLOOKUP(B64,#REF!,4,0),0)</f>
        <v>0</v>
      </c>
      <c r="E64" s="3">
        <v>0</v>
      </c>
      <c r="F64" s="147" t="s">
        <v>1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148" t="s">
        <v>6151</v>
      </c>
      <c r="N64" s="3">
        <v>0</v>
      </c>
      <c r="O64" s="3">
        <v>0</v>
      </c>
      <c r="P64" s="3">
        <v>0</v>
      </c>
      <c r="Q64" s="148" t="s">
        <v>1</v>
      </c>
    </row>
    <row r="65" spans="1:17">
      <c r="A65" s="5" t="str">
        <f t="shared" si="0"/>
        <v>1</v>
      </c>
      <c r="B65" s="1" t="s">
        <v>6239</v>
      </c>
      <c r="C65" s="2" t="s">
        <v>6240</v>
      </c>
      <c r="D65" s="2">
        <f>IFERROR(VLOOKUP(B65,#REF!,4,0),0)</f>
        <v>0</v>
      </c>
      <c r="E65" s="3">
        <v>0</v>
      </c>
      <c r="F65" s="147" t="s">
        <v>5961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148" t="s">
        <v>6151</v>
      </c>
      <c r="N65" s="3">
        <v>0</v>
      </c>
      <c r="O65" s="3">
        <v>0</v>
      </c>
      <c r="P65" s="3">
        <v>0</v>
      </c>
      <c r="Q65" s="148" t="s">
        <v>1</v>
      </c>
    </row>
    <row r="66" spans="1:17">
      <c r="A66" s="5" t="str">
        <f t="shared" si="0"/>
        <v>1</v>
      </c>
      <c r="B66" s="1" t="s">
        <v>6241</v>
      </c>
      <c r="C66" s="2" t="s">
        <v>6242</v>
      </c>
      <c r="D66" s="2">
        <f>IFERROR(VLOOKUP(B66,#REF!,4,0),0)</f>
        <v>0</v>
      </c>
      <c r="E66" s="3">
        <v>0</v>
      </c>
      <c r="F66" s="147" t="s">
        <v>1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148" t="s">
        <v>6151</v>
      </c>
      <c r="N66" s="3">
        <v>0</v>
      </c>
      <c r="O66" s="3">
        <v>0</v>
      </c>
      <c r="P66" s="3">
        <v>0</v>
      </c>
      <c r="Q66" s="148" t="s">
        <v>1</v>
      </c>
    </row>
    <row r="67" spans="1:17">
      <c r="A67" s="5" t="str">
        <f t="shared" si="0"/>
        <v>1</v>
      </c>
      <c r="B67" s="1" t="s">
        <v>6243</v>
      </c>
      <c r="C67" s="2" t="s">
        <v>6244</v>
      </c>
      <c r="D67" s="2">
        <f>IFERROR(VLOOKUP(B67,#REF!,4,0),0)</f>
        <v>0</v>
      </c>
      <c r="E67" s="3">
        <v>0</v>
      </c>
      <c r="F67" s="147" t="s">
        <v>5961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148" t="s">
        <v>6151</v>
      </c>
      <c r="N67" s="3">
        <v>0</v>
      </c>
      <c r="O67" s="3">
        <v>0</v>
      </c>
      <c r="P67" s="3">
        <v>0</v>
      </c>
      <c r="Q67" s="148" t="s">
        <v>1</v>
      </c>
    </row>
    <row r="68" spans="1:17">
      <c r="A68" s="5" t="str">
        <f t="shared" si="0"/>
        <v>1</v>
      </c>
      <c r="B68" s="1" t="s">
        <v>6245</v>
      </c>
      <c r="C68" s="2" t="s">
        <v>6246</v>
      </c>
      <c r="D68" s="2">
        <f>IFERROR(VLOOKUP(B68,#REF!,4,0),0)</f>
        <v>0</v>
      </c>
      <c r="E68" s="3">
        <v>0</v>
      </c>
      <c r="F68" s="147" t="s">
        <v>1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148" t="s">
        <v>6151</v>
      </c>
      <c r="N68" s="3">
        <v>0</v>
      </c>
      <c r="O68" s="3">
        <v>0</v>
      </c>
      <c r="P68" s="3">
        <v>0</v>
      </c>
      <c r="Q68" s="148" t="s">
        <v>1</v>
      </c>
    </row>
    <row r="69" spans="1:17">
      <c r="A69" s="5" t="str">
        <f t="shared" si="0"/>
        <v>1</v>
      </c>
      <c r="B69" s="1" t="s">
        <v>6247</v>
      </c>
      <c r="C69" s="2" t="s">
        <v>6248</v>
      </c>
      <c r="D69" s="2">
        <f>IFERROR(VLOOKUP(B69,#REF!,4,0),0)</f>
        <v>0</v>
      </c>
      <c r="E69" s="3">
        <v>0</v>
      </c>
      <c r="F69" s="147" t="s">
        <v>5961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148" t="s">
        <v>6151</v>
      </c>
      <c r="N69" s="3">
        <v>0</v>
      </c>
      <c r="O69" s="3">
        <v>0</v>
      </c>
      <c r="P69" s="3">
        <v>0</v>
      </c>
      <c r="Q69" s="148" t="s">
        <v>1</v>
      </c>
    </row>
    <row r="70" spans="1:17" ht="22.5">
      <c r="A70" s="5" t="str">
        <f t="shared" si="0"/>
        <v>1</v>
      </c>
      <c r="B70" s="1" t="s">
        <v>6249</v>
      </c>
      <c r="C70" s="2" t="s">
        <v>6250</v>
      </c>
      <c r="D70" s="2">
        <f>IFERROR(VLOOKUP(B70,#REF!,4,0),0)</f>
        <v>0</v>
      </c>
      <c r="E70" s="3">
        <v>0</v>
      </c>
      <c r="F70" s="147" t="s">
        <v>1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148" t="s">
        <v>6151</v>
      </c>
      <c r="N70" s="3">
        <v>0</v>
      </c>
      <c r="O70" s="3">
        <v>0</v>
      </c>
      <c r="P70" s="3">
        <v>0</v>
      </c>
      <c r="Q70" s="148" t="s">
        <v>1</v>
      </c>
    </row>
    <row r="71" spans="1:17">
      <c r="A71" s="5" t="str">
        <f t="shared" si="0"/>
        <v>1</v>
      </c>
      <c r="B71" s="1" t="s">
        <v>6251</v>
      </c>
      <c r="C71" s="2" t="s">
        <v>6252</v>
      </c>
      <c r="D71" s="2">
        <f>IFERROR(VLOOKUP(B71,#REF!,4,0),0)</f>
        <v>0</v>
      </c>
      <c r="E71" s="3">
        <v>0</v>
      </c>
      <c r="F71" s="147" t="s">
        <v>5961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148" t="s">
        <v>6151</v>
      </c>
      <c r="N71" s="3">
        <v>0</v>
      </c>
      <c r="O71" s="3">
        <v>0</v>
      </c>
      <c r="P71" s="3">
        <v>0</v>
      </c>
      <c r="Q71" s="148" t="s">
        <v>1</v>
      </c>
    </row>
    <row r="72" spans="1:17">
      <c r="A72" s="5" t="str">
        <f t="shared" si="0"/>
        <v>1</v>
      </c>
      <c r="B72" s="1" t="s">
        <v>6253</v>
      </c>
      <c r="C72" s="2" t="s">
        <v>6254</v>
      </c>
      <c r="D72" s="2">
        <f>IFERROR(VLOOKUP(B72,#REF!,4,0),0)</f>
        <v>0</v>
      </c>
      <c r="E72" s="3">
        <v>0</v>
      </c>
      <c r="F72" s="147" t="s">
        <v>1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148" t="s">
        <v>6151</v>
      </c>
      <c r="N72" s="3">
        <v>0</v>
      </c>
      <c r="O72" s="3">
        <v>0</v>
      </c>
      <c r="P72" s="3">
        <v>0</v>
      </c>
      <c r="Q72" s="148" t="s">
        <v>1</v>
      </c>
    </row>
    <row r="73" spans="1:17" ht="22.5">
      <c r="A73" s="5" t="str">
        <f t="shared" si="0"/>
        <v>1</v>
      </c>
      <c r="B73" s="1" t="s">
        <v>6255</v>
      </c>
      <c r="C73" s="2" t="s">
        <v>6256</v>
      </c>
      <c r="D73" s="2">
        <f>IFERROR(VLOOKUP(B73,#REF!,4,0),0)</f>
        <v>0</v>
      </c>
      <c r="E73" s="3">
        <v>0</v>
      </c>
      <c r="F73" s="147" t="s">
        <v>5961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148" t="s">
        <v>6151</v>
      </c>
      <c r="N73" s="3">
        <v>0</v>
      </c>
      <c r="O73" s="3">
        <v>0</v>
      </c>
      <c r="P73" s="3">
        <v>0</v>
      </c>
      <c r="Q73" s="148" t="s">
        <v>1</v>
      </c>
    </row>
    <row r="74" spans="1:17" ht="22.5">
      <c r="A74" s="5" t="str">
        <f t="shared" si="0"/>
        <v>1</v>
      </c>
      <c r="B74" s="1" t="s">
        <v>6257</v>
      </c>
      <c r="C74" s="2" t="s">
        <v>6258</v>
      </c>
      <c r="D74" s="2">
        <f>IFERROR(VLOOKUP(B74,#REF!,4,0),0)</f>
        <v>0</v>
      </c>
      <c r="E74" s="3">
        <v>0</v>
      </c>
      <c r="F74" s="147" t="s">
        <v>1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148" t="s">
        <v>6151</v>
      </c>
      <c r="N74" s="3">
        <v>0</v>
      </c>
      <c r="O74" s="3">
        <v>0</v>
      </c>
      <c r="P74" s="3">
        <v>0</v>
      </c>
      <c r="Q74" s="148" t="s">
        <v>1</v>
      </c>
    </row>
    <row r="75" spans="1:17">
      <c r="A75" s="5" t="str">
        <f t="shared" ref="A75:A138" si="1">LEFT(B75)</f>
        <v>1</v>
      </c>
      <c r="B75" s="1" t="s">
        <v>6259</v>
      </c>
      <c r="C75" s="2" t="s">
        <v>6260</v>
      </c>
      <c r="D75" s="2">
        <f>IFERROR(VLOOKUP(B75,#REF!,4,0),0)</f>
        <v>0</v>
      </c>
      <c r="E75" s="3">
        <v>0</v>
      </c>
      <c r="F75" s="147" t="s">
        <v>5961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148" t="s">
        <v>6151</v>
      </c>
      <c r="N75" s="3">
        <v>0</v>
      </c>
      <c r="O75" s="3">
        <v>0</v>
      </c>
      <c r="P75" s="3">
        <v>0</v>
      </c>
      <c r="Q75" s="148" t="s">
        <v>1</v>
      </c>
    </row>
    <row r="76" spans="1:17">
      <c r="A76" s="5" t="str">
        <f t="shared" si="1"/>
        <v>1</v>
      </c>
      <c r="B76" s="1" t="s">
        <v>6261</v>
      </c>
      <c r="C76" s="2" t="s">
        <v>6262</v>
      </c>
      <c r="D76" s="2">
        <f>IFERROR(VLOOKUP(B76,#REF!,4,0),0)</f>
        <v>0</v>
      </c>
      <c r="E76" s="3">
        <v>0</v>
      </c>
      <c r="F76" s="147" t="s">
        <v>1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148" t="s">
        <v>6151</v>
      </c>
      <c r="N76" s="3">
        <v>0</v>
      </c>
      <c r="O76" s="3">
        <v>0</v>
      </c>
      <c r="P76" s="3">
        <v>0</v>
      </c>
      <c r="Q76" s="148" t="s">
        <v>1</v>
      </c>
    </row>
    <row r="77" spans="1:17" ht="22.5">
      <c r="A77" s="5" t="str">
        <f t="shared" si="1"/>
        <v>1</v>
      </c>
      <c r="B77" s="1" t="s">
        <v>6263</v>
      </c>
      <c r="C77" s="2" t="s">
        <v>6264</v>
      </c>
      <c r="D77" s="2">
        <f>IFERROR(VLOOKUP(B77,#REF!,4,0),0)</f>
        <v>0</v>
      </c>
      <c r="E77" s="3">
        <v>0</v>
      </c>
      <c r="F77" s="147" t="s">
        <v>5961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148" t="s">
        <v>6151</v>
      </c>
      <c r="N77" s="3">
        <v>0</v>
      </c>
      <c r="O77" s="3">
        <v>0</v>
      </c>
      <c r="P77" s="3">
        <v>0</v>
      </c>
      <c r="Q77" s="148" t="s">
        <v>1</v>
      </c>
    </row>
    <row r="78" spans="1:17">
      <c r="A78" s="5" t="str">
        <f t="shared" si="1"/>
        <v>1</v>
      </c>
      <c r="B78" s="1" t="s">
        <v>6265</v>
      </c>
      <c r="C78" s="2" t="s">
        <v>6266</v>
      </c>
      <c r="D78" s="2">
        <f>IFERROR(VLOOKUP(B78,#REF!,4,0),0)</f>
        <v>0</v>
      </c>
      <c r="E78" s="3">
        <v>0</v>
      </c>
      <c r="F78" s="147" t="s">
        <v>1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148" t="s">
        <v>6151</v>
      </c>
      <c r="N78" s="3">
        <v>0</v>
      </c>
      <c r="O78" s="3">
        <v>0</v>
      </c>
      <c r="P78" s="3">
        <v>0</v>
      </c>
      <c r="Q78" s="148" t="s">
        <v>1</v>
      </c>
    </row>
    <row r="79" spans="1:17">
      <c r="A79" s="5" t="str">
        <f t="shared" si="1"/>
        <v>1</v>
      </c>
      <c r="B79" s="1" t="s">
        <v>6267</v>
      </c>
      <c r="C79" s="2" t="s">
        <v>6268</v>
      </c>
      <c r="D79" s="2">
        <f>IFERROR(VLOOKUP(B79,#REF!,4,0),0)</f>
        <v>0</v>
      </c>
      <c r="E79" s="3">
        <v>0</v>
      </c>
      <c r="F79" s="147" t="s">
        <v>5961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148" t="s">
        <v>6151</v>
      </c>
      <c r="N79" s="3">
        <v>0</v>
      </c>
      <c r="O79" s="3">
        <v>0</v>
      </c>
      <c r="P79" s="3">
        <v>0</v>
      </c>
      <c r="Q79" s="148" t="s">
        <v>1</v>
      </c>
    </row>
    <row r="80" spans="1:17">
      <c r="A80" s="5" t="str">
        <f t="shared" si="1"/>
        <v>1</v>
      </c>
      <c r="B80" s="1" t="s">
        <v>6269</v>
      </c>
      <c r="C80" s="2" t="s">
        <v>6270</v>
      </c>
      <c r="D80" s="2">
        <f>IFERROR(VLOOKUP(B80,#REF!,4,0),0)</f>
        <v>0</v>
      </c>
      <c r="E80" s="3">
        <v>0</v>
      </c>
      <c r="F80" s="147" t="s">
        <v>1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148" t="s">
        <v>6151</v>
      </c>
      <c r="N80" s="3">
        <v>0</v>
      </c>
      <c r="O80" s="3">
        <v>0</v>
      </c>
      <c r="P80" s="3">
        <v>0</v>
      </c>
      <c r="Q80" s="148" t="s">
        <v>1</v>
      </c>
    </row>
    <row r="81" spans="1:17">
      <c r="A81" s="5" t="str">
        <f t="shared" si="1"/>
        <v>1</v>
      </c>
      <c r="B81" s="1" t="s">
        <v>6271</v>
      </c>
      <c r="C81" s="2" t="s">
        <v>6272</v>
      </c>
      <c r="D81" s="2">
        <f>IFERROR(VLOOKUP(B81,#REF!,4,0),0)</f>
        <v>0</v>
      </c>
      <c r="E81" s="3">
        <v>0</v>
      </c>
      <c r="F81" s="147" t="s">
        <v>5961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148" t="s">
        <v>6151</v>
      </c>
      <c r="N81" s="3">
        <v>0</v>
      </c>
      <c r="O81" s="3">
        <v>0</v>
      </c>
      <c r="P81" s="3">
        <v>0</v>
      </c>
      <c r="Q81" s="148" t="s">
        <v>1</v>
      </c>
    </row>
    <row r="82" spans="1:17" ht="22.5">
      <c r="A82" s="5" t="str">
        <f t="shared" si="1"/>
        <v>1</v>
      </c>
      <c r="B82" s="1" t="s">
        <v>6273</v>
      </c>
      <c r="C82" s="2" t="s">
        <v>6274</v>
      </c>
      <c r="D82" s="2">
        <f>IFERROR(VLOOKUP(B82,#REF!,4,0),0)</f>
        <v>0</v>
      </c>
      <c r="E82" s="3">
        <v>0</v>
      </c>
      <c r="F82" s="147" t="s">
        <v>1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148" t="s">
        <v>6151</v>
      </c>
      <c r="N82" s="3">
        <v>0</v>
      </c>
      <c r="O82" s="3">
        <v>0</v>
      </c>
      <c r="P82" s="3">
        <v>0</v>
      </c>
      <c r="Q82" s="148" t="s">
        <v>1</v>
      </c>
    </row>
    <row r="83" spans="1:17">
      <c r="A83" s="5" t="str">
        <f t="shared" si="1"/>
        <v>1</v>
      </c>
      <c r="B83" s="1" t="s">
        <v>6275</v>
      </c>
      <c r="C83" s="2" t="s">
        <v>6276</v>
      </c>
      <c r="D83" s="2">
        <f>IFERROR(VLOOKUP(B83,#REF!,4,0),0)</f>
        <v>0</v>
      </c>
      <c r="E83" s="3">
        <v>0</v>
      </c>
      <c r="F83" s="147" t="s">
        <v>5961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148" t="s">
        <v>6151</v>
      </c>
      <c r="N83" s="3">
        <v>0</v>
      </c>
      <c r="O83" s="3">
        <v>0</v>
      </c>
      <c r="P83" s="3">
        <v>0</v>
      </c>
      <c r="Q83" s="148" t="s">
        <v>1</v>
      </c>
    </row>
    <row r="84" spans="1:17">
      <c r="A84" s="5" t="str">
        <f t="shared" si="1"/>
        <v>1</v>
      </c>
      <c r="B84" s="1" t="s">
        <v>6277</v>
      </c>
      <c r="C84" s="2" t="s">
        <v>6278</v>
      </c>
      <c r="D84" s="2">
        <f>IFERROR(VLOOKUP(B84,#REF!,4,0),0)</f>
        <v>0</v>
      </c>
      <c r="E84" s="3">
        <v>0</v>
      </c>
      <c r="F84" s="147" t="s">
        <v>1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148" t="s">
        <v>6151</v>
      </c>
      <c r="N84" s="3">
        <v>0</v>
      </c>
      <c r="O84" s="3">
        <v>0</v>
      </c>
      <c r="P84" s="3">
        <v>0</v>
      </c>
      <c r="Q84" s="148" t="s">
        <v>1</v>
      </c>
    </row>
    <row r="85" spans="1:17" ht="22.5">
      <c r="A85" s="5" t="str">
        <f t="shared" si="1"/>
        <v>1</v>
      </c>
      <c r="B85" s="1" t="s">
        <v>6279</v>
      </c>
      <c r="C85" s="2" t="s">
        <v>6280</v>
      </c>
      <c r="D85" s="2">
        <f>IFERROR(VLOOKUP(B85,#REF!,4,0),0)</f>
        <v>0</v>
      </c>
      <c r="E85" s="3">
        <v>0</v>
      </c>
      <c r="F85" s="147" t="s">
        <v>5961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148" t="s">
        <v>6151</v>
      </c>
      <c r="N85" s="3">
        <v>0</v>
      </c>
      <c r="O85" s="3">
        <v>0</v>
      </c>
      <c r="P85" s="3">
        <v>0</v>
      </c>
      <c r="Q85" s="148" t="s">
        <v>1</v>
      </c>
    </row>
    <row r="86" spans="1:17">
      <c r="A86" s="5" t="str">
        <f t="shared" si="1"/>
        <v>1</v>
      </c>
      <c r="B86" s="1" t="s">
        <v>6281</v>
      </c>
      <c r="C86" s="2" t="s">
        <v>6282</v>
      </c>
      <c r="D86" s="2">
        <f>IFERROR(VLOOKUP(B86,#REF!,4,0),0)</f>
        <v>0</v>
      </c>
      <c r="E86" s="3">
        <v>0</v>
      </c>
      <c r="F86" s="147" t="s">
        <v>1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148" t="s">
        <v>6151</v>
      </c>
      <c r="N86" s="3">
        <v>0</v>
      </c>
      <c r="O86" s="3">
        <v>0</v>
      </c>
      <c r="P86" s="3">
        <v>0</v>
      </c>
      <c r="Q86" s="148" t="s">
        <v>1</v>
      </c>
    </row>
    <row r="87" spans="1:17">
      <c r="A87" s="5" t="str">
        <f t="shared" si="1"/>
        <v>1</v>
      </c>
      <c r="B87" s="1" t="s">
        <v>6283</v>
      </c>
      <c r="C87" s="2" t="s">
        <v>6284</v>
      </c>
      <c r="D87" s="2">
        <f>IFERROR(VLOOKUP(B87,#REF!,4,0),0)</f>
        <v>0</v>
      </c>
      <c r="E87" s="3">
        <v>0</v>
      </c>
      <c r="F87" s="147" t="s">
        <v>5961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148" t="s">
        <v>6151</v>
      </c>
      <c r="N87" s="3">
        <v>0</v>
      </c>
      <c r="O87" s="3">
        <v>0</v>
      </c>
      <c r="P87" s="3">
        <v>0</v>
      </c>
      <c r="Q87" s="148" t="s">
        <v>1</v>
      </c>
    </row>
    <row r="88" spans="1:17">
      <c r="A88" s="5" t="str">
        <f t="shared" si="1"/>
        <v>1</v>
      </c>
      <c r="B88" s="1" t="s">
        <v>6285</v>
      </c>
      <c r="C88" s="2" t="s">
        <v>6286</v>
      </c>
      <c r="D88" s="2">
        <f>IFERROR(VLOOKUP(B88,#REF!,4,0),0)</f>
        <v>0</v>
      </c>
      <c r="E88" s="3">
        <v>0</v>
      </c>
      <c r="F88" s="147" t="s">
        <v>1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148" t="s">
        <v>6151</v>
      </c>
      <c r="N88" s="3">
        <v>0</v>
      </c>
      <c r="O88" s="3">
        <v>0</v>
      </c>
      <c r="P88" s="3">
        <v>0</v>
      </c>
      <c r="Q88" s="148" t="s">
        <v>1</v>
      </c>
    </row>
    <row r="89" spans="1:17">
      <c r="A89" s="5" t="str">
        <f t="shared" si="1"/>
        <v>1</v>
      </c>
      <c r="B89" s="1" t="s">
        <v>6287</v>
      </c>
      <c r="C89" s="2" t="s">
        <v>6288</v>
      </c>
      <c r="D89" s="2">
        <f>IFERROR(VLOOKUP(B89,#REF!,4,0),0)</f>
        <v>0</v>
      </c>
      <c r="E89" s="3">
        <v>0</v>
      </c>
      <c r="F89" s="147" t="s">
        <v>5961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148" t="s">
        <v>6151</v>
      </c>
      <c r="N89" s="3">
        <v>0</v>
      </c>
      <c r="O89" s="3">
        <v>0</v>
      </c>
      <c r="P89" s="3">
        <v>0</v>
      </c>
      <c r="Q89" s="148" t="s">
        <v>1</v>
      </c>
    </row>
    <row r="90" spans="1:17" ht="22.5">
      <c r="A90" s="5" t="str">
        <f t="shared" si="1"/>
        <v>1</v>
      </c>
      <c r="B90" s="1" t="s">
        <v>6289</v>
      </c>
      <c r="C90" s="2" t="s">
        <v>6290</v>
      </c>
      <c r="D90" s="2">
        <f>IFERROR(VLOOKUP(B90,#REF!,4,0),0)</f>
        <v>0</v>
      </c>
      <c r="E90" s="3">
        <v>0</v>
      </c>
      <c r="F90" s="147" t="s">
        <v>1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148" t="s">
        <v>6151</v>
      </c>
      <c r="N90" s="3">
        <v>0</v>
      </c>
      <c r="O90" s="3">
        <v>0</v>
      </c>
      <c r="P90" s="3">
        <v>0</v>
      </c>
      <c r="Q90" s="148" t="s">
        <v>1</v>
      </c>
    </row>
    <row r="91" spans="1:17">
      <c r="A91" s="5" t="str">
        <f t="shared" si="1"/>
        <v>1</v>
      </c>
      <c r="B91" s="1" t="s">
        <v>6291</v>
      </c>
      <c r="C91" s="2" t="s">
        <v>6292</v>
      </c>
      <c r="D91" s="2">
        <f>IFERROR(VLOOKUP(B91,#REF!,4,0),0)</f>
        <v>0</v>
      </c>
      <c r="E91" s="3">
        <v>0</v>
      </c>
      <c r="F91" s="147" t="s">
        <v>5961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148" t="s">
        <v>6151</v>
      </c>
      <c r="N91" s="3">
        <v>0</v>
      </c>
      <c r="O91" s="3">
        <v>0</v>
      </c>
      <c r="P91" s="3">
        <v>0</v>
      </c>
      <c r="Q91" s="148" t="s">
        <v>1</v>
      </c>
    </row>
    <row r="92" spans="1:17">
      <c r="A92" s="5" t="str">
        <f t="shared" si="1"/>
        <v>1</v>
      </c>
      <c r="B92" s="1" t="s">
        <v>6293</v>
      </c>
      <c r="C92" s="2" t="s">
        <v>6294</v>
      </c>
      <c r="D92" s="2">
        <f>IFERROR(VLOOKUP(B92,#REF!,4,0),0)</f>
        <v>0</v>
      </c>
      <c r="E92" s="3">
        <v>0</v>
      </c>
      <c r="F92" s="147" t="s">
        <v>1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148" t="s">
        <v>6151</v>
      </c>
      <c r="N92" s="3">
        <v>0</v>
      </c>
      <c r="O92" s="3">
        <v>0</v>
      </c>
      <c r="P92" s="3">
        <v>0</v>
      </c>
      <c r="Q92" s="148" t="s">
        <v>1</v>
      </c>
    </row>
    <row r="93" spans="1:17">
      <c r="A93" s="5" t="str">
        <f t="shared" si="1"/>
        <v>1</v>
      </c>
      <c r="B93" s="1" t="s">
        <v>6295</v>
      </c>
      <c r="C93" s="2" t="s">
        <v>6296</v>
      </c>
      <c r="D93" s="2">
        <f>IFERROR(VLOOKUP(B93,#REF!,4,0),0)</f>
        <v>0</v>
      </c>
      <c r="E93" s="3">
        <v>0</v>
      </c>
      <c r="F93" s="147" t="s">
        <v>5961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148" t="s">
        <v>6151</v>
      </c>
      <c r="N93" s="3">
        <v>0</v>
      </c>
      <c r="O93" s="3">
        <v>0</v>
      </c>
      <c r="P93" s="3">
        <v>0</v>
      </c>
      <c r="Q93" s="148" t="s">
        <v>1</v>
      </c>
    </row>
    <row r="94" spans="1:17">
      <c r="A94" s="5" t="str">
        <f t="shared" si="1"/>
        <v>1</v>
      </c>
      <c r="B94" s="1" t="s">
        <v>6297</v>
      </c>
      <c r="C94" s="2" t="s">
        <v>6298</v>
      </c>
      <c r="D94" s="2">
        <f>IFERROR(VLOOKUP(B94,#REF!,4,0),0)</f>
        <v>0</v>
      </c>
      <c r="E94" s="3">
        <v>0</v>
      </c>
      <c r="F94" s="147" t="s">
        <v>1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148" t="s">
        <v>6151</v>
      </c>
      <c r="N94" s="3">
        <v>0</v>
      </c>
      <c r="O94" s="3">
        <v>0</v>
      </c>
      <c r="P94" s="3">
        <v>0</v>
      </c>
      <c r="Q94" s="148" t="s">
        <v>1</v>
      </c>
    </row>
    <row r="95" spans="1:17">
      <c r="A95" s="5" t="str">
        <f t="shared" si="1"/>
        <v>1</v>
      </c>
      <c r="B95" s="1" t="s">
        <v>6299</v>
      </c>
      <c r="C95" s="2" t="s">
        <v>6300</v>
      </c>
      <c r="D95" s="2">
        <f>IFERROR(VLOOKUP(B95,#REF!,4,0),0)</f>
        <v>0</v>
      </c>
      <c r="E95" s="3">
        <v>0</v>
      </c>
      <c r="F95" s="147" t="s">
        <v>5961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148" t="s">
        <v>6151</v>
      </c>
      <c r="N95" s="3">
        <v>0</v>
      </c>
      <c r="O95" s="3">
        <v>0</v>
      </c>
      <c r="P95" s="3">
        <v>0</v>
      </c>
      <c r="Q95" s="148" t="s">
        <v>1</v>
      </c>
    </row>
    <row r="96" spans="1:17">
      <c r="A96" s="5" t="str">
        <f t="shared" si="1"/>
        <v>1</v>
      </c>
      <c r="B96" s="1" t="s">
        <v>6301</v>
      </c>
      <c r="C96" s="2" t="s">
        <v>6302</v>
      </c>
      <c r="D96" s="2">
        <f>IFERROR(VLOOKUP(B96,#REF!,4,0),0)</f>
        <v>0</v>
      </c>
      <c r="E96" s="3">
        <v>0</v>
      </c>
      <c r="F96" s="147" t="s">
        <v>1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148" t="s">
        <v>6151</v>
      </c>
      <c r="N96" s="3">
        <v>0</v>
      </c>
      <c r="O96" s="3">
        <v>0</v>
      </c>
      <c r="P96" s="3">
        <v>0</v>
      </c>
      <c r="Q96" s="148" t="s">
        <v>1</v>
      </c>
    </row>
    <row r="97" spans="1:17">
      <c r="A97" s="5" t="str">
        <f t="shared" si="1"/>
        <v>1</v>
      </c>
      <c r="B97" s="1" t="s">
        <v>6303</v>
      </c>
      <c r="C97" s="2" t="s">
        <v>6304</v>
      </c>
      <c r="D97" s="2">
        <f>IFERROR(VLOOKUP(B97,#REF!,4,0),0)</f>
        <v>0</v>
      </c>
      <c r="E97" s="3">
        <v>0</v>
      </c>
      <c r="F97" s="147" t="s">
        <v>5961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148" t="s">
        <v>6151</v>
      </c>
      <c r="N97" s="3">
        <v>0</v>
      </c>
      <c r="O97" s="3">
        <v>0</v>
      </c>
      <c r="P97" s="3">
        <v>0</v>
      </c>
      <c r="Q97" s="148" t="s">
        <v>1</v>
      </c>
    </row>
    <row r="98" spans="1:17" ht="22.5">
      <c r="A98" s="5" t="str">
        <f t="shared" si="1"/>
        <v>1</v>
      </c>
      <c r="B98" s="1" t="s">
        <v>6305</v>
      </c>
      <c r="C98" s="2" t="s">
        <v>6306</v>
      </c>
      <c r="D98" s="2">
        <f>IFERROR(VLOOKUP(B98,#REF!,4,0),0)</f>
        <v>0</v>
      </c>
      <c r="E98" s="3">
        <v>0</v>
      </c>
      <c r="F98" s="147" t="s">
        <v>1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148" t="s">
        <v>6151</v>
      </c>
      <c r="N98" s="3">
        <v>0</v>
      </c>
      <c r="O98" s="3">
        <v>0</v>
      </c>
      <c r="P98" s="3">
        <v>0</v>
      </c>
      <c r="Q98" s="148" t="s">
        <v>1</v>
      </c>
    </row>
    <row r="99" spans="1:17">
      <c r="A99" s="5" t="str">
        <f t="shared" si="1"/>
        <v>1</v>
      </c>
      <c r="B99" s="1" t="s">
        <v>6307</v>
      </c>
      <c r="C99" s="2" t="s">
        <v>6308</v>
      </c>
      <c r="D99" s="2">
        <f>IFERROR(VLOOKUP(B99,#REF!,4,0),0)</f>
        <v>0</v>
      </c>
      <c r="E99" s="3">
        <v>0</v>
      </c>
      <c r="F99" s="147" t="s">
        <v>5961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148" t="s">
        <v>6151</v>
      </c>
      <c r="N99" s="3">
        <v>0</v>
      </c>
      <c r="O99" s="3">
        <v>0</v>
      </c>
      <c r="P99" s="3">
        <v>0</v>
      </c>
      <c r="Q99" s="148" t="s">
        <v>1</v>
      </c>
    </row>
    <row r="100" spans="1:17">
      <c r="A100" s="5" t="str">
        <f t="shared" si="1"/>
        <v>1</v>
      </c>
      <c r="B100" s="1" t="s">
        <v>6309</v>
      </c>
      <c r="C100" s="2" t="s">
        <v>6310</v>
      </c>
      <c r="D100" s="2">
        <f>IFERROR(VLOOKUP(B100,#REF!,4,0),0)</f>
        <v>0</v>
      </c>
      <c r="E100" s="3">
        <v>0</v>
      </c>
      <c r="F100" s="147" t="s">
        <v>1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148" t="s">
        <v>6151</v>
      </c>
      <c r="N100" s="3">
        <v>0</v>
      </c>
      <c r="O100" s="3">
        <v>0</v>
      </c>
      <c r="P100" s="3">
        <v>0</v>
      </c>
      <c r="Q100" s="148" t="s">
        <v>1</v>
      </c>
    </row>
    <row r="101" spans="1:17">
      <c r="A101" s="5" t="str">
        <f t="shared" si="1"/>
        <v>1</v>
      </c>
      <c r="B101" s="1" t="s">
        <v>6311</v>
      </c>
      <c r="C101" s="2" t="s">
        <v>6312</v>
      </c>
      <c r="D101" s="2">
        <f>IFERROR(VLOOKUP(B101,#REF!,4,0),0)</f>
        <v>0</v>
      </c>
      <c r="E101" s="3">
        <v>0</v>
      </c>
      <c r="F101" s="147" t="s">
        <v>5961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148" t="s">
        <v>6151</v>
      </c>
      <c r="N101" s="3">
        <v>0</v>
      </c>
      <c r="O101" s="3">
        <v>0</v>
      </c>
      <c r="P101" s="3">
        <v>0</v>
      </c>
      <c r="Q101" s="148" t="s">
        <v>1</v>
      </c>
    </row>
    <row r="102" spans="1:17">
      <c r="A102" s="5" t="str">
        <f t="shared" si="1"/>
        <v>1</v>
      </c>
      <c r="B102" s="1" t="s">
        <v>6313</v>
      </c>
      <c r="C102" s="2" t="s">
        <v>6314</v>
      </c>
      <c r="D102" s="2">
        <f>IFERROR(VLOOKUP(B102,#REF!,4,0),0)</f>
        <v>0</v>
      </c>
      <c r="E102" s="3">
        <v>0</v>
      </c>
      <c r="F102" s="147" t="s">
        <v>1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148" t="s">
        <v>6151</v>
      </c>
      <c r="N102" s="3">
        <v>0</v>
      </c>
      <c r="O102" s="3">
        <v>0</v>
      </c>
      <c r="P102" s="3">
        <v>0</v>
      </c>
      <c r="Q102" s="148" t="s">
        <v>1</v>
      </c>
    </row>
    <row r="103" spans="1:17">
      <c r="A103" s="5" t="str">
        <f t="shared" si="1"/>
        <v>1</v>
      </c>
      <c r="B103" s="1" t="s">
        <v>6315</v>
      </c>
      <c r="C103" s="2" t="s">
        <v>6316</v>
      </c>
      <c r="D103" s="2">
        <f>IFERROR(VLOOKUP(B103,#REF!,4,0),0)</f>
        <v>0</v>
      </c>
      <c r="E103" s="3">
        <v>0</v>
      </c>
      <c r="F103" s="147" t="s">
        <v>5961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148" t="s">
        <v>6151</v>
      </c>
      <c r="N103" s="3">
        <v>0</v>
      </c>
      <c r="O103" s="3">
        <v>0</v>
      </c>
      <c r="P103" s="3">
        <v>0</v>
      </c>
      <c r="Q103" s="148" t="s">
        <v>1</v>
      </c>
    </row>
    <row r="104" spans="1:17">
      <c r="A104" s="5" t="str">
        <f t="shared" si="1"/>
        <v>1</v>
      </c>
      <c r="B104" s="1" t="s">
        <v>6317</v>
      </c>
      <c r="C104" s="2" t="s">
        <v>6318</v>
      </c>
      <c r="D104" s="2">
        <f>IFERROR(VLOOKUP(B104,#REF!,4,0),0)</f>
        <v>0</v>
      </c>
      <c r="E104" s="3">
        <v>0</v>
      </c>
      <c r="F104" s="147" t="s">
        <v>1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148" t="s">
        <v>6151</v>
      </c>
      <c r="N104" s="3">
        <v>0</v>
      </c>
      <c r="O104" s="3">
        <v>0</v>
      </c>
      <c r="P104" s="3">
        <v>0</v>
      </c>
      <c r="Q104" s="148" t="s">
        <v>1</v>
      </c>
    </row>
    <row r="105" spans="1:17">
      <c r="A105" s="5" t="str">
        <f t="shared" si="1"/>
        <v>1</v>
      </c>
      <c r="B105" s="1" t="s">
        <v>6319</v>
      </c>
      <c r="C105" s="2" t="s">
        <v>6320</v>
      </c>
      <c r="D105" s="2">
        <f>IFERROR(VLOOKUP(B105,#REF!,4,0),0)</f>
        <v>0</v>
      </c>
      <c r="E105" s="3">
        <v>0</v>
      </c>
      <c r="F105" s="147" t="s">
        <v>5961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148" t="s">
        <v>6151</v>
      </c>
      <c r="N105" s="3">
        <v>0</v>
      </c>
      <c r="O105" s="3">
        <v>0</v>
      </c>
      <c r="P105" s="3">
        <v>0</v>
      </c>
      <c r="Q105" s="148" t="s">
        <v>1</v>
      </c>
    </row>
    <row r="106" spans="1:17" ht="22.5">
      <c r="A106" s="5" t="str">
        <f t="shared" si="1"/>
        <v>1</v>
      </c>
      <c r="B106" s="1" t="s">
        <v>6321</v>
      </c>
      <c r="C106" s="2" t="s">
        <v>6322</v>
      </c>
      <c r="D106" s="2">
        <f>IFERROR(VLOOKUP(B106,#REF!,4,0),0)</f>
        <v>0</v>
      </c>
      <c r="E106" s="3">
        <v>0</v>
      </c>
      <c r="F106" s="147" t="s">
        <v>1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148" t="s">
        <v>6151</v>
      </c>
      <c r="N106" s="3">
        <v>0</v>
      </c>
      <c r="O106" s="3">
        <v>0</v>
      </c>
      <c r="P106" s="3">
        <v>0</v>
      </c>
      <c r="Q106" s="148" t="s">
        <v>1</v>
      </c>
    </row>
    <row r="107" spans="1:17">
      <c r="A107" s="5" t="str">
        <f t="shared" si="1"/>
        <v>1</v>
      </c>
      <c r="B107" s="1" t="s">
        <v>6323</v>
      </c>
      <c r="C107" s="2" t="s">
        <v>6324</v>
      </c>
      <c r="D107" s="2">
        <f>IFERROR(VLOOKUP(B107,#REF!,4,0),0)</f>
        <v>0</v>
      </c>
      <c r="E107" s="3">
        <v>0</v>
      </c>
      <c r="F107" s="147" t="s">
        <v>5961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148" t="s">
        <v>6151</v>
      </c>
      <c r="N107" s="3">
        <v>0</v>
      </c>
      <c r="O107" s="3">
        <v>0</v>
      </c>
      <c r="P107" s="3">
        <v>0</v>
      </c>
      <c r="Q107" s="148" t="s">
        <v>1</v>
      </c>
    </row>
    <row r="108" spans="1:17">
      <c r="A108" s="5" t="str">
        <f t="shared" si="1"/>
        <v>1</v>
      </c>
      <c r="B108" s="1" t="s">
        <v>6325</v>
      </c>
      <c r="C108" s="2" t="s">
        <v>6326</v>
      </c>
      <c r="D108" s="2">
        <f>IFERROR(VLOOKUP(B108,#REF!,4,0),0)</f>
        <v>0</v>
      </c>
      <c r="E108" s="3">
        <v>0</v>
      </c>
      <c r="F108" s="147" t="s">
        <v>1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148" t="s">
        <v>6151</v>
      </c>
      <c r="N108" s="3">
        <v>0</v>
      </c>
      <c r="O108" s="3">
        <v>0</v>
      </c>
      <c r="P108" s="3">
        <v>0</v>
      </c>
      <c r="Q108" s="148" t="s">
        <v>1</v>
      </c>
    </row>
    <row r="109" spans="1:17">
      <c r="A109" s="5" t="str">
        <f t="shared" si="1"/>
        <v>1</v>
      </c>
      <c r="B109" s="1" t="s">
        <v>6327</v>
      </c>
      <c r="C109" s="2" t="s">
        <v>6328</v>
      </c>
      <c r="D109" s="2">
        <f>IFERROR(VLOOKUP(B109,#REF!,4,0),0)</f>
        <v>0</v>
      </c>
      <c r="E109" s="3">
        <v>0</v>
      </c>
      <c r="F109" s="147" t="s">
        <v>5961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148" t="s">
        <v>6151</v>
      </c>
      <c r="N109" s="3">
        <v>0</v>
      </c>
      <c r="O109" s="3">
        <v>0</v>
      </c>
      <c r="P109" s="3">
        <v>0</v>
      </c>
      <c r="Q109" s="148" t="s">
        <v>1</v>
      </c>
    </row>
    <row r="110" spans="1:17">
      <c r="A110" s="5" t="str">
        <f t="shared" si="1"/>
        <v>1</v>
      </c>
      <c r="B110" s="1" t="s">
        <v>6329</v>
      </c>
      <c r="C110" s="2" t="s">
        <v>6330</v>
      </c>
      <c r="D110" s="2">
        <f>IFERROR(VLOOKUP(B110,#REF!,4,0),0)</f>
        <v>0</v>
      </c>
      <c r="E110" s="3">
        <v>0</v>
      </c>
      <c r="F110" s="147" t="s">
        <v>1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148" t="s">
        <v>6151</v>
      </c>
      <c r="N110" s="3">
        <v>0</v>
      </c>
      <c r="O110" s="3">
        <v>0</v>
      </c>
      <c r="P110" s="3">
        <v>0</v>
      </c>
      <c r="Q110" s="148" t="s">
        <v>1</v>
      </c>
    </row>
    <row r="111" spans="1:17">
      <c r="A111" s="5" t="str">
        <f t="shared" si="1"/>
        <v>1</v>
      </c>
      <c r="B111" s="1" t="s">
        <v>6331</v>
      </c>
      <c r="C111" s="2" t="s">
        <v>6332</v>
      </c>
      <c r="D111" s="2">
        <f>IFERROR(VLOOKUP(B111,#REF!,4,0),0)</f>
        <v>0</v>
      </c>
      <c r="E111" s="3">
        <v>0</v>
      </c>
      <c r="F111" s="147" t="s">
        <v>5961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148" t="s">
        <v>6151</v>
      </c>
      <c r="N111" s="3">
        <v>0</v>
      </c>
      <c r="O111" s="3">
        <v>0</v>
      </c>
      <c r="P111" s="3">
        <v>0</v>
      </c>
      <c r="Q111" s="148" t="s">
        <v>1</v>
      </c>
    </row>
    <row r="112" spans="1:17">
      <c r="A112" s="5" t="str">
        <f t="shared" si="1"/>
        <v>1</v>
      </c>
      <c r="B112" s="1" t="s">
        <v>6333</v>
      </c>
      <c r="C112" s="2" t="s">
        <v>6334</v>
      </c>
      <c r="D112" s="2">
        <f>IFERROR(VLOOKUP(B112,#REF!,4,0),0)</f>
        <v>0</v>
      </c>
      <c r="E112" s="3">
        <v>0</v>
      </c>
      <c r="F112" s="147" t="s">
        <v>1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148" t="s">
        <v>6151</v>
      </c>
      <c r="N112" s="3">
        <v>0</v>
      </c>
      <c r="O112" s="3">
        <v>0</v>
      </c>
      <c r="P112" s="3">
        <v>0</v>
      </c>
      <c r="Q112" s="148" t="s">
        <v>1</v>
      </c>
    </row>
    <row r="113" spans="1:17">
      <c r="A113" s="5" t="str">
        <f t="shared" si="1"/>
        <v>1</v>
      </c>
      <c r="B113" s="1" t="s">
        <v>6335</v>
      </c>
      <c r="C113" s="2" t="s">
        <v>6336</v>
      </c>
      <c r="D113" s="2">
        <f>IFERROR(VLOOKUP(B113,#REF!,4,0),0)</f>
        <v>0</v>
      </c>
      <c r="E113" s="3">
        <v>0</v>
      </c>
      <c r="F113" s="147" t="s">
        <v>5961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148" t="s">
        <v>6151</v>
      </c>
      <c r="N113" s="3">
        <v>0</v>
      </c>
      <c r="O113" s="3">
        <v>0</v>
      </c>
      <c r="P113" s="3">
        <v>0</v>
      </c>
      <c r="Q113" s="148" t="s">
        <v>1</v>
      </c>
    </row>
    <row r="114" spans="1:17" ht="22.5">
      <c r="A114" s="5" t="str">
        <f t="shared" si="1"/>
        <v>1</v>
      </c>
      <c r="B114" s="1" t="s">
        <v>6337</v>
      </c>
      <c r="C114" s="2" t="s">
        <v>6338</v>
      </c>
      <c r="D114" s="2">
        <f>IFERROR(VLOOKUP(B114,#REF!,4,0),0)</f>
        <v>0</v>
      </c>
      <c r="E114" s="3">
        <v>0</v>
      </c>
      <c r="F114" s="147" t="s">
        <v>1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148" t="s">
        <v>6151</v>
      </c>
      <c r="N114" s="3">
        <v>0</v>
      </c>
      <c r="O114" s="3">
        <v>0</v>
      </c>
      <c r="P114" s="3">
        <v>0</v>
      </c>
      <c r="Q114" s="148" t="s">
        <v>1</v>
      </c>
    </row>
    <row r="115" spans="1:17">
      <c r="A115" s="5" t="str">
        <f t="shared" si="1"/>
        <v>1</v>
      </c>
      <c r="B115" s="1" t="s">
        <v>6339</v>
      </c>
      <c r="C115" s="2" t="s">
        <v>6340</v>
      </c>
      <c r="D115" s="2">
        <f>IFERROR(VLOOKUP(B115,#REF!,4,0),0)</f>
        <v>0</v>
      </c>
      <c r="E115" s="3">
        <v>0</v>
      </c>
      <c r="F115" s="147" t="s">
        <v>5961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148" t="s">
        <v>6151</v>
      </c>
      <c r="N115" s="3">
        <v>0</v>
      </c>
      <c r="O115" s="3">
        <v>0</v>
      </c>
      <c r="P115" s="3">
        <v>0</v>
      </c>
      <c r="Q115" s="148" t="s">
        <v>1</v>
      </c>
    </row>
    <row r="116" spans="1:17">
      <c r="A116" s="5" t="str">
        <f t="shared" si="1"/>
        <v>1</v>
      </c>
      <c r="B116" s="1" t="s">
        <v>6341</v>
      </c>
      <c r="C116" s="2" t="s">
        <v>6342</v>
      </c>
      <c r="D116" s="2">
        <f>IFERROR(VLOOKUP(B116,#REF!,4,0),0)</f>
        <v>0</v>
      </c>
      <c r="E116" s="3">
        <v>0</v>
      </c>
      <c r="F116" s="147" t="s">
        <v>1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148" t="s">
        <v>6151</v>
      </c>
      <c r="N116" s="3">
        <v>0</v>
      </c>
      <c r="O116" s="3">
        <v>0</v>
      </c>
      <c r="P116" s="3">
        <v>0</v>
      </c>
      <c r="Q116" s="148" t="s">
        <v>1</v>
      </c>
    </row>
    <row r="117" spans="1:17">
      <c r="A117" s="5" t="str">
        <f t="shared" si="1"/>
        <v>1</v>
      </c>
      <c r="B117" s="1" t="s">
        <v>6343</v>
      </c>
      <c r="C117" s="2" t="s">
        <v>6344</v>
      </c>
      <c r="D117" s="2">
        <f>IFERROR(VLOOKUP(B117,#REF!,4,0),0)</f>
        <v>0</v>
      </c>
      <c r="E117" s="3">
        <v>0</v>
      </c>
      <c r="F117" s="147" t="s">
        <v>5961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148" t="s">
        <v>6151</v>
      </c>
      <c r="N117" s="3">
        <v>0</v>
      </c>
      <c r="O117" s="3">
        <v>0</v>
      </c>
      <c r="P117" s="3">
        <v>0</v>
      </c>
      <c r="Q117" s="148" t="s">
        <v>1</v>
      </c>
    </row>
    <row r="118" spans="1:17">
      <c r="A118" s="5" t="str">
        <f t="shared" si="1"/>
        <v>1</v>
      </c>
      <c r="B118" s="1" t="s">
        <v>6345</v>
      </c>
      <c r="C118" s="2" t="s">
        <v>6346</v>
      </c>
      <c r="D118" s="2">
        <f>IFERROR(VLOOKUP(B118,#REF!,4,0),0)</f>
        <v>0</v>
      </c>
      <c r="E118" s="3">
        <v>0</v>
      </c>
      <c r="F118" s="147" t="s">
        <v>1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148" t="s">
        <v>6151</v>
      </c>
      <c r="N118" s="3">
        <v>0</v>
      </c>
      <c r="O118" s="3">
        <v>0</v>
      </c>
      <c r="P118" s="3">
        <v>0</v>
      </c>
      <c r="Q118" s="148" t="s">
        <v>1</v>
      </c>
    </row>
    <row r="119" spans="1:17">
      <c r="A119" s="5" t="str">
        <f t="shared" si="1"/>
        <v>1</v>
      </c>
      <c r="B119" s="1" t="s">
        <v>6347</v>
      </c>
      <c r="C119" s="2" t="s">
        <v>6348</v>
      </c>
      <c r="D119" s="2">
        <f>IFERROR(VLOOKUP(B119,#REF!,4,0),0)</f>
        <v>0</v>
      </c>
      <c r="E119" s="3">
        <v>0</v>
      </c>
      <c r="F119" s="147" t="s">
        <v>5961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148" t="s">
        <v>6151</v>
      </c>
      <c r="N119" s="3">
        <v>0</v>
      </c>
      <c r="O119" s="3">
        <v>0</v>
      </c>
      <c r="P119" s="3">
        <v>0</v>
      </c>
      <c r="Q119" s="148" t="s">
        <v>1</v>
      </c>
    </row>
    <row r="120" spans="1:17">
      <c r="A120" s="5" t="str">
        <f t="shared" si="1"/>
        <v>1</v>
      </c>
      <c r="B120" s="1" t="s">
        <v>6349</v>
      </c>
      <c r="C120" s="2" t="s">
        <v>6350</v>
      </c>
      <c r="D120" s="2">
        <f>IFERROR(VLOOKUP(B120,#REF!,4,0),0)</f>
        <v>0</v>
      </c>
      <c r="E120" s="3">
        <v>0</v>
      </c>
      <c r="F120" s="147" t="s">
        <v>1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148" t="s">
        <v>6151</v>
      </c>
      <c r="N120" s="3">
        <v>0</v>
      </c>
      <c r="O120" s="3">
        <v>0</v>
      </c>
      <c r="P120" s="3">
        <v>0</v>
      </c>
      <c r="Q120" s="148" t="s">
        <v>1</v>
      </c>
    </row>
    <row r="121" spans="1:17">
      <c r="A121" s="5" t="str">
        <f t="shared" si="1"/>
        <v>1</v>
      </c>
      <c r="B121" s="1" t="s">
        <v>6351</v>
      </c>
      <c r="C121" s="2" t="s">
        <v>6352</v>
      </c>
      <c r="D121" s="2">
        <f>IFERROR(VLOOKUP(B121,#REF!,4,0),0)</f>
        <v>0</v>
      </c>
      <c r="E121" s="3">
        <v>0</v>
      </c>
      <c r="F121" s="147" t="s">
        <v>5961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148" t="s">
        <v>6151</v>
      </c>
      <c r="N121" s="3">
        <v>0</v>
      </c>
      <c r="O121" s="3">
        <v>0</v>
      </c>
      <c r="P121" s="3">
        <v>0</v>
      </c>
      <c r="Q121" s="148" t="s">
        <v>1</v>
      </c>
    </row>
    <row r="122" spans="1:17">
      <c r="A122" s="5" t="str">
        <f t="shared" si="1"/>
        <v>1</v>
      </c>
      <c r="B122" s="1" t="s">
        <v>6353</v>
      </c>
      <c r="C122" s="2" t="s">
        <v>6354</v>
      </c>
      <c r="D122" s="2">
        <f>IFERROR(VLOOKUP(B122,#REF!,4,0),0)</f>
        <v>0</v>
      </c>
      <c r="E122" s="3">
        <v>0</v>
      </c>
      <c r="F122" s="147" t="s">
        <v>1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148" t="s">
        <v>6151</v>
      </c>
      <c r="N122" s="3">
        <v>0</v>
      </c>
      <c r="O122" s="3">
        <v>0</v>
      </c>
      <c r="P122" s="3">
        <v>0</v>
      </c>
      <c r="Q122" s="148" t="s">
        <v>1</v>
      </c>
    </row>
    <row r="123" spans="1:17">
      <c r="A123" s="5" t="str">
        <f t="shared" si="1"/>
        <v>1</v>
      </c>
      <c r="B123" s="1" t="s">
        <v>6355</v>
      </c>
      <c r="C123" s="2" t="s">
        <v>6356</v>
      </c>
      <c r="D123" s="2">
        <f>IFERROR(VLOOKUP(B123,#REF!,4,0),0)</f>
        <v>0</v>
      </c>
      <c r="E123" s="3">
        <v>0</v>
      </c>
      <c r="F123" s="147" t="s">
        <v>5961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148" t="s">
        <v>6151</v>
      </c>
      <c r="N123" s="3">
        <v>0</v>
      </c>
      <c r="O123" s="3">
        <v>0</v>
      </c>
      <c r="P123" s="3">
        <v>0</v>
      </c>
      <c r="Q123" s="148" t="s">
        <v>1</v>
      </c>
    </row>
    <row r="124" spans="1:17">
      <c r="A124" s="5" t="str">
        <f t="shared" si="1"/>
        <v>1</v>
      </c>
      <c r="B124" s="1" t="s">
        <v>6357</v>
      </c>
      <c r="C124" s="2" t="s">
        <v>6358</v>
      </c>
      <c r="D124" s="2">
        <f>IFERROR(VLOOKUP(B124,#REF!,4,0),0)</f>
        <v>0</v>
      </c>
      <c r="E124" s="3">
        <v>0</v>
      </c>
      <c r="F124" s="147" t="s">
        <v>1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148" t="s">
        <v>6151</v>
      </c>
      <c r="N124" s="3">
        <v>0</v>
      </c>
      <c r="O124" s="3">
        <v>0</v>
      </c>
      <c r="P124" s="3">
        <v>0</v>
      </c>
      <c r="Q124" s="148" t="s">
        <v>1</v>
      </c>
    </row>
    <row r="125" spans="1:17">
      <c r="A125" s="5" t="str">
        <f t="shared" si="1"/>
        <v>1</v>
      </c>
      <c r="B125" s="1" t="s">
        <v>6359</v>
      </c>
      <c r="C125" s="2" t="s">
        <v>6360</v>
      </c>
      <c r="D125" s="2">
        <f>IFERROR(VLOOKUP(B125,#REF!,4,0),0)</f>
        <v>0</v>
      </c>
      <c r="E125" s="3">
        <v>0</v>
      </c>
      <c r="F125" s="147" t="s">
        <v>5961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148" t="s">
        <v>6151</v>
      </c>
      <c r="N125" s="3">
        <v>0</v>
      </c>
      <c r="O125" s="3">
        <v>0</v>
      </c>
      <c r="P125" s="3">
        <v>0</v>
      </c>
      <c r="Q125" s="148" t="s">
        <v>1</v>
      </c>
    </row>
    <row r="126" spans="1:17">
      <c r="A126" s="5" t="str">
        <f t="shared" si="1"/>
        <v>1</v>
      </c>
      <c r="B126" s="1" t="s">
        <v>6361</v>
      </c>
      <c r="C126" s="2" t="s">
        <v>6362</v>
      </c>
      <c r="D126" s="2">
        <f>IFERROR(VLOOKUP(B126,#REF!,4,0),0)</f>
        <v>0</v>
      </c>
      <c r="E126" s="3">
        <v>0</v>
      </c>
      <c r="F126" s="147" t="s">
        <v>1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148" t="s">
        <v>6151</v>
      </c>
      <c r="N126" s="3">
        <v>0</v>
      </c>
      <c r="O126" s="3">
        <v>0</v>
      </c>
      <c r="P126" s="3">
        <v>0</v>
      </c>
      <c r="Q126" s="148" t="s">
        <v>1</v>
      </c>
    </row>
    <row r="127" spans="1:17">
      <c r="A127" s="5" t="str">
        <f t="shared" si="1"/>
        <v>1</v>
      </c>
      <c r="B127" s="1" t="s">
        <v>6363</v>
      </c>
      <c r="C127" s="2" t="s">
        <v>6364</v>
      </c>
      <c r="D127" s="2">
        <f>IFERROR(VLOOKUP(B127,#REF!,4,0),0)</f>
        <v>0</v>
      </c>
      <c r="E127" s="3">
        <v>0</v>
      </c>
      <c r="F127" s="147" t="s">
        <v>5961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148" t="s">
        <v>6151</v>
      </c>
      <c r="N127" s="3">
        <v>0</v>
      </c>
      <c r="O127" s="3">
        <v>0</v>
      </c>
      <c r="P127" s="3">
        <v>0</v>
      </c>
      <c r="Q127" s="148" t="s">
        <v>1</v>
      </c>
    </row>
    <row r="128" spans="1:17">
      <c r="A128" s="5" t="str">
        <f t="shared" si="1"/>
        <v>1</v>
      </c>
      <c r="B128" s="1" t="s">
        <v>6365</v>
      </c>
      <c r="C128" s="2" t="s">
        <v>6366</v>
      </c>
      <c r="D128" s="2">
        <f>IFERROR(VLOOKUP(B128,#REF!,4,0),0)</f>
        <v>0</v>
      </c>
      <c r="E128" s="3">
        <v>0</v>
      </c>
      <c r="F128" s="147" t="s">
        <v>1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148" t="s">
        <v>6151</v>
      </c>
      <c r="N128" s="3">
        <v>0</v>
      </c>
      <c r="O128" s="3">
        <v>0</v>
      </c>
      <c r="P128" s="3">
        <v>0</v>
      </c>
      <c r="Q128" s="148" t="s">
        <v>1</v>
      </c>
    </row>
    <row r="129" spans="1:17">
      <c r="A129" s="5" t="str">
        <f t="shared" si="1"/>
        <v>1</v>
      </c>
      <c r="B129" s="1" t="s">
        <v>6367</v>
      </c>
      <c r="C129" s="2" t="s">
        <v>6368</v>
      </c>
      <c r="D129" s="2">
        <f>IFERROR(VLOOKUP(B129,#REF!,4,0),0)</f>
        <v>0</v>
      </c>
      <c r="E129" s="3">
        <v>0</v>
      </c>
      <c r="F129" s="147" t="s">
        <v>5961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148" t="s">
        <v>6151</v>
      </c>
      <c r="N129" s="3">
        <v>0</v>
      </c>
      <c r="O129" s="3">
        <v>0</v>
      </c>
      <c r="P129" s="3">
        <v>0</v>
      </c>
      <c r="Q129" s="148" t="s">
        <v>1</v>
      </c>
    </row>
    <row r="130" spans="1:17">
      <c r="A130" s="5" t="str">
        <f t="shared" si="1"/>
        <v>1</v>
      </c>
      <c r="B130" s="1" t="s">
        <v>6369</v>
      </c>
      <c r="C130" s="2" t="s">
        <v>6370</v>
      </c>
      <c r="D130" s="2">
        <f>IFERROR(VLOOKUP(B130,#REF!,4,0),0)</f>
        <v>0</v>
      </c>
      <c r="E130" s="3">
        <v>0</v>
      </c>
      <c r="F130" s="147" t="s">
        <v>1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148" t="s">
        <v>6151</v>
      </c>
      <c r="N130" s="3">
        <v>0</v>
      </c>
      <c r="O130" s="3">
        <v>0</v>
      </c>
      <c r="P130" s="3">
        <v>0</v>
      </c>
      <c r="Q130" s="148" t="s">
        <v>1</v>
      </c>
    </row>
    <row r="131" spans="1:17">
      <c r="A131" s="5" t="str">
        <f t="shared" si="1"/>
        <v>1</v>
      </c>
      <c r="B131" s="1" t="s">
        <v>6371</v>
      </c>
      <c r="C131" s="2" t="s">
        <v>6372</v>
      </c>
      <c r="D131" s="2">
        <f>IFERROR(VLOOKUP(B131,#REF!,4,0),0)</f>
        <v>0</v>
      </c>
      <c r="E131" s="3">
        <v>0</v>
      </c>
      <c r="F131" s="147" t="s">
        <v>5961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148" t="s">
        <v>6151</v>
      </c>
      <c r="N131" s="3">
        <v>0</v>
      </c>
      <c r="O131" s="3">
        <v>0</v>
      </c>
      <c r="P131" s="3">
        <v>0</v>
      </c>
      <c r="Q131" s="148" t="s">
        <v>1</v>
      </c>
    </row>
    <row r="132" spans="1:17">
      <c r="A132" s="5" t="str">
        <f t="shared" si="1"/>
        <v>1</v>
      </c>
      <c r="B132" s="1" t="s">
        <v>6373</v>
      </c>
      <c r="C132" s="2" t="s">
        <v>6374</v>
      </c>
      <c r="D132" s="2">
        <f>IFERROR(VLOOKUP(B132,#REF!,4,0),0)</f>
        <v>0</v>
      </c>
      <c r="E132" s="3">
        <v>0</v>
      </c>
      <c r="F132" s="147" t="s">
        <v>1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148" t="s">
        <v>6151</v>
      </c>
      <c r="N132" s="3">
        <v>0</v>
      </c>
      <c r="O132" s="3">
        <v>0</v>
      </c>
      <c r="P132" s="3">
        <v>0</v>
      </c>
      <c r="Q132" s="148" t="s">
        <v>1</v>
      </c>
    </row>
    <row r="133" spans="1:17">
      <c r="A133" s="5" t="str">
        <f t="shared" si="1"/>
        <v>1</v>
      </c>
      <c r="B133" s="1" t="s">
        <v>6375</v>
      </c>
      <c r="C133" s="2" t="s">
        <v>6376</v>
      </c>
      <c r="D133" s="2">
        <f>IFERROR(VLOOKUP(B133,#REF!,4,0),0)</f>
        <v>0</v>
      </c>
      <c r="E133" s="3">
        <v>0</v>
      </c>
      <c r="F133" s="147" t="s">
        <v>5961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148" t="s">
        <v>6151</v>
      </c>
      <c r="N133" s="3">
        <v>0</v>
      </c>
      <c r="O133" s="3">
        <v>0</v>
      </c>
      <c r="P133" s="3">
        <v>0</v>
      </c>
      <c r="Q133" s="148" t="s">
        <v>1</v>
      </c>
    </row>
    <row r="134" spans="1:17">
      <c r="A134" s="5" t="str">
        <f t="shared" si="1"/>
        <v>1</v>
      </c>
      <c r="B134" s="1" t="s">
        <v>6377</v>
      </c>
      <c r="C134" s="2" t="s">
        <v>6378</v>
      </c>
      <c r="D134" s="2">
        <f>IFERROR(VLOOKUP(B134,#REF!,4,0),0)</f>
        <v>0</v>
      </c>
      <c r="E134" s="3">
        <v>0</v>
      </c>
      <c r="F134" s="147" t="s">
        <v>1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148" t="s">
        <v>6151</v>
      </c>
      <c r="N134" s="3">
        <v>0</v>
      </c>
      <c r="O134" s="3">
        <v>0</v>
      </c>
      <c r="P134" s="3">
        <v>0</v>
      </c>
      <c r="Q134" s="148" t="s">
        <v>1</v>
      </c>
    </row>
    <row r="135" spans="1:17">
      <c r="A135" s="5" t="str">
        <f t="shared" si="1"/>
        <v>1</v>
      </c>
      <c r="B135" s="1" t="s">
        <v>6379</v>
      </c>
      <c r="C135" s="2" t="s">
        <v>6380</v>
      </c>
      <c r="D135" s="2">
        <f>IFERROR(VLOOKUP(B135,#REF!,4,0),0)</f>
        <v>0</v>
      </c>
      <c r="E135" s="3">
        <v>0</v>
      </c>
      <c r="F135" s="147" t="s">
        <v>5961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148" t="s">
        <v>6151</v>
      </c>
      <c r="N135" s="3">
        <v>0</v>
      </c>
      <c r="O135" s="3">
        <v>0</v>
      </c>
      <c r="P135" s="3">
        <v>0</v>
      </c>
      <c r="Q135" s="148" t="s">
        <v>1</v>
      </c>
    </row>
    <row r="136" spans="1:17">
      <c r="A136" s="5" t="str">
        <f t="shared" si="1"/>
        <v>1</v>
      </c>
      <c r="B136" s="1" t="s">
        <v>6381</v>
      </c>
      <c r="C136" s="2" t="s">
        <v>6382</v>
      </c>
      <c r="D136" s="2">
        <f>IFERROR(VLOOKUP(B136,#REF!,4,0),0)</f>
        <v>0</v>
      </c>
      <c r="E136" s="3">
        <v>0</v>
      </c>
      <c r="F136" s="147" t="s">
        <v>1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148" t="s">
        <v>6151</v>
      </c>
      <c r="N136" s="3">
        <v>0</v>
      </c>
      <c r="O136" s="3">
        <v>0</v>
      </c>
      <c r="P136" s="3">
        <v>0</v>
      </c>
      <c r="Q136" s="148" t="s">
        <v>1</v>
      </c>
    </row>
    <row r="137" spans="1:17">
      <c r="A137" s="5" t="str">
        <f t="shared" si="1"/>
        <v>1</v>
      </c>
      <c r="B137" s="1" t="s">
        <v>6383</v>
      </c>
      <c r="C137" s="2" t="s">
        <v>6384</v>
      </c>
      <c r="D137" s="2">
        <f>IFERROR(VLOOKUP(B137,#REF!,4,0),0)</f>
        <v>0</v>
      </c>
      <c r="E137" s="3">
        <v>0</v>
      </c>
      <c r="F137" s="147" t="s">
        <v>1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148" t="s">
        <v>6151</v>
      </c>
      <c r="N137" s="3">
        <v>0</v>
      </c>
      <c r="O137" s="3">
        <v>0</v>
      </c>
      <c r="P137" s="3">
        <v>0</v>
      </c>
      <c r="Q137" s="148" t="s">
        <v>1</v>
      </c>
    </row>
    <row r="138" spans="1:17">
      <c r="A138" s="5" t="str">
        <f t="shared" si="1"/>
        <v>1</v>
      </c>
      <c r="B138" s="1" t="s">
        <v>6385</v>
      </c>
      <c r="C138" s="2" t="s">
        <v>6386</v>
      </c>
      <c r="D138" s="2">
        <f>IFERROR(VLOOKUP(B138,#REF!,4,0),0)</f>
        <v>0</v>
      </c>
      <c r="E138" s="3">
        <v>0</v>
      </c>
      <c r="F138" s="147" t="s">
        <v>1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148" t="s">
        <v>6151</v>
      </c>
      <c r="N138" s="3">
        <v>0</v>
      </c>
      <c r="O138" s="3">
        <v>0</v>
      </c>
      <c r="P138" s="3">
        <v>0</v>
      </c>
      <c r="Q138" s="148" t="s">
        <v>1</v>
      </c>
    </row>
    <row r="139" spans="1:17">
      <c r="A139" s="5" t="str">
        <f t="shared" ref="A139:A202" si="2">LEFT(B139)</f>
        <v>1</v>
      </c>
      <c r="B139" s="1" t="s">
        <v>6387</v>
      </c>
      <c r="C139" s="2" t="s">
        <v>6388</v>
      </c>
      <c r="D139" s="2">
        <f>IFERROR(VLOOKUP(B139,#REF!,4,0),0)</f>
        <v>0</v>
      </c>
      <c r="E139" s="3">
        <v>0</v>
      </c>
      <c r="F139" s="147" t="s">
        <v>1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148" t="s">
        <v>6151</v>
      </c>
      <c r="N139" s="3">
        <v>0</v>
      </c>
      <c r="O139" s="3">
        <v>0</v>
      </c>
      <c r="P139" s="3">
        <v>0</v>
      </c>
      <c r="Q139" s="148" t="s">
        <v>1</v>
      </c>
    </row>
    <row r="140" spans="1:17">
      <c r="A140" s="5" t="str">
        <f t="shared" si="2"/>
        <v>1</v>
      </c>
      <c r="B140" s="1" t="s">
        <v>6389</v>
      </c>
      <c r="C140" s="2" t="s">
        <v>6390</v>
      </c>
      <c r="D140" s="2">
        <f>IFERROR(VLOOKUP(B140,#REF!,4,0),0)</f>
        <v>0</v>
      </c>
      <c r="E140" s="3">
        <v>0</v>
      </c>
      <c r="F140" s="147" t="s">
        <v>1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148" t="s">
        <v>6151</v>
      </c>
      <c r="N140" s="3">
        <v>0</v>
      </c>
      <c r="O140" s="3">
        <v>0</v>
      </c>
      <c r="P140" s="3">
        <v>0</v>
      </c>
      <c r="Q140" s="148" t="s">
        <v>1</v>
      </c>
    </row>
    <row r="141" spans="1:17">
      <c r="A141" s="5" t="str">
        <f t="shared" si="2"/>
        <v>1</v>
      </c>
      <c r="B141" s="1" t="s">
        <v>6391</v>
      </c>
      <c r="C141" s="2" t="s">
        <v>6392</v>
      </c>
      <c r="D141" s="2">
        <f>IFERROR(VLOOKUP(B141,#REF!,4,0),0)</f>
        <v>0</v>
      </c>
      <c r="E141" s="3">
        <v>0</v>
      </c>
      <c r="F141" s="147" t="s">
        <v>1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148" t="s">
        <v>6151</v>
      </c>
      <c r="N141" s="3">
        <v>0</v>
      </c>
      <c r="O141" s="3">
        <v>0</v>
      </c>
      <c r="P141" s="3">
        <v>0</v>
      </c>
      <c r="Q141" s="148" t="s">
        <v>1</v>
      </c>
    </row>
    <row r="142" spans="1:17">
      <c r="A142" s="5" t="str">
        <f t="shared" si="2"/>
        <v>1</v>
      </c>
      <c r="B142" s="1" t="s">
        <v>6393</v>
      </c>
      <c r="C142" s="2" t="s">
        <v>6394</v>
      </c>
      <c r="D142" s="2">
        <f>IFERROR(VLOOKUP(B142,#REF!,4,0),0)</f>
        <v>0</v>
      </c>
      <c r="E142" s="3">
        <v>0</v>
      </c>
      <c r="F142" s="147" t="s">
        <v>1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148" t="s">
        <v>6151</v>
      </c>
      <c r="N142" s="3">
        <v>0</v>
      </c>
      <c r="O142" s="3">
        <v>0</v>
      </c>
      <c r="P142" s="3">
        <v>0</v>
      </c>
      <c r="Q142" s="148" t="s">
        <v>1</v>
      </c>
    </row>
    <row r="143" spans="1:17">
      <c r="A143" s="5" t="str">
        <f t="shared" si="2"/>
        <v>1</v>
      </c>
      <c r="B143" s="1" t="s">
        <v>6395</v>
      </c>
      <c r="C143" s="2" t="s">
        <v>6396</v>
      </c>
      <c r="D143" s="2">
        <f>IFERROR(VLOOKUP(B143,#REF!,4,0),0)</f>
        <v>0</v>
      </c>
      <c r="E143" s="3">
        <v>0</v>
      </c>
      <c r="F143" s="147" t="s">
        <v>1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148" t="s">
        <v>6151</v>
      </c>
      <c r="N143" s="3">
        <v>0</v>
      </c>
      <c r="O143" s="3">
        <v>0</v>
      </c>
      <c r="P143" s="3">
        <v>0</v>
      </c>
      <c r="Q143" s="148" t="s">
        <v>1</v>
      </c>
    </row>
    <row r="144" spans="1:17">
      <c r="A144" s="5" t="str">
        <f t="shared" si="2"/>
        <v>1</v>
      </c>
      <c r="B144" s="1" t="s">
        <v>6397</v>
      </c>
      <c r="C144" s="2" t="s">
        <v>6398</v>
      </c>
      <c r="D144" s="2">
        <f>IFERROR(VLOOKUP(B144,#REF!,4,0),0)</f>
        <v>0</v>
      </c>
      <c r="E144" s="3">
        <v>0</v>
      </c>
      <c r="F144" s="147" t="s">
        <v>1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148" t="s">
        <v>6151</v>
      </c>
      <c r="N144" s="3">
        <v>0</v>
      </c>
      <c r="O144" s="3">
        <v>0</v>
      </c>
      <c r="P144" s="3">
        <v>0</v>
      </c>
      <c r="Q144" s="148" t="s">
        <v>1</v>
      </c>
    </row>
    <row r="145" spans="1:17">
      <c r="A145" s="5" t="str">
        <f t="shared" si="2"/>
        <v>1</v>
      </c>
      <c r="B145" s="1" t="s">
        <v>6399</v>
      </c>
      <c r="C145" s="2" t="s">
        <v>6400</v>
      </c>
      <c r="D145" s="2">
        <f>IFERROR(VLOOKUP(B145,#REF!,4,0),0)</f>
        <v>0</v>
      </c>
      <c r="E145" s="3">
        <v>0</v>
      </c>
      <c r="F145" s="147" t="s">
        <v>1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148" t="s">
        <v>6151</v>
      </c>
      <c r="N145" s="3">
        <v>0</v>
      </c>
      <c r="O145" s="3">
        <v>0</v>
      </c>
      <c r="P145" s="3">
        <v>0</v>
      </c>
      <c r="Q145" s="148" t="s">
        <v>1</v>
      </c>
    </row>
    <row r="146" spans="1:17">
      <c r="A146" s="5" t="str">
        <f t="shared" si="2"/>
        <v>1</v>
      </c>
      <c r="B146" s="1" t="s">
        <v>6401</v>
      </c>
      <c r="C146" s="2" t="s">
        <v>6402</v>
      </c>
      <c r="D146" s="2">
        <f>IFERROR(VLOOKUP(B146,#REF!,4,0),0)</f>
        <v>0</v>
      </c>
      <c r="E146" s="3">
        <v>0</v>
      </c>
      <c r="F146" s="147" t="s">
        <v>1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148" t="s">
        <v>6151</v>
      </c>
      <c r="N146" s="3">
        <v>0</v>
      </c>
      <c r="O146" s="3">
        <v>0</v>
      </c>
      <c r="P146" s="3">
        <v>0</v>
      </c>
      <c r="Q146" s="148" t="s">
        <v>1</v>
      </c>
    </row>
    <row r="147" spans="1:17">
      <c r="A147" s="5" t="str">
        <f t="shared" si="2"/>
        <v>1</v>
      </c>
      <c r="B147" s="1" t="s">
        <v>6403</v>
      </c>
      <c r="C147" s="2" t="s">
        <v>6404</v>
      </c>
      <c r="D147" s="2">
        <f>IFERROR(VLOOKUP(B147,#REF!,4,0),0)</f>
        <v>0</v>
      </c>
      <c r="E147" s="3">
        <v>0</v>
      </c>
      <c r="F147" s="147" t="s">
        <v>1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148" t="s">
        <v>6151</v>
      </c>
      <c r="N147" s="3">
        <v>0</v>
      </c>
      <c r="O147" s="3">
        <v>0</v>
      </c>
      <c r="P147" s="3">
        <v>0</v>
      </c>
      <c r="Q147" s="148" t="s">
        <v>1</v>
      </c>
    </row>
    <row r="148" spans="1:17">
      <c r="A148" s="5" t="str">
        <f t="shared" si="2"/>
        <v>1</v>
      </c>
      <c r="B148" s="1" t="s">
        <v>6405</v>
      </c>
      <c r="C148" s="2" t="s">
        <v>6406</v>
      </c>
      <c r="D148" s="2">
        <f>IFERROR(VLOOKUP(B148,#REF!,4,0),0)</f>
        <v>0</v>
      </c>
      <c r="E148" s="3">
        <v>0</v>
      </c>
      <c r="F148" s="147" t="s">
        <v>1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148" t="s">
        <v>6151</v>
      </c>
      <c r="N148" s="3">
        <v>0</v>
      </c>
      <c r="O148" s="3">
        <v>0</v>
      </c>
      <c r="P148" s="3">
        <v>0</v>
      </c>
      <c r="Q148" s="148" t="s">
        <v>1</v>
      </c>
    </row>
    <row r="149" spans="1:17">
      <c r="A149" s="5" t="str">
        <f t="shared" si="2"/>
        <v>1</v>
      </c>
      <c r="B149" s="1" t="s">
        <v>6407</v>
      </c>
      <c r="C149" s="2" t="s">
        <v>6408</v>
      </c>
      <c r="D149" s="2">
        <f>IFERROR(VLOOKUP(B149,#REF!,4,0),0)</f>
        <v>0</v>
      </c>
      <c r="E149" s="3">
        <v>0</v>
      </c>
      <c r="F149" s="147" t="s">
        <v>1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148" t="s">
        <v>6151</v>
      </c>
      <c r="N149" s="3">
        <v>0</v>
      </c>
      <c r="O149" s="3">
        <v>0</v>
      </c>
      <c r="P149" s="3">
        <v>0</v>
      </c>
      <c r="Q149" s="148" t="s">
        <v>1</v>
      </c>
    </row>
    <row r="150" spans="1:17">
      <c r="A150" s="5" t="str">
        <f t="shared" si="2"/>
        <v>1</v>
      </c>
      <c r="B150" s="1" t="s">
        <v>6409</v>
      </c>
      <c r="C150" s="2" t="s">
        <v>6410</v>
      </c>
      <c r="D150" s="2">
        <f>IFERROR(VLOOKUP(B150,#REF!,4,0),0)</f>
        <v>0</v>
      </c>
      <c r="E150" s="3">
        <v>0</v>
      </c>
      <c r="F150" s="147" t="s">
        <v>1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148" t="s">
        <v>6151</v>
      </c>
      <c r="N150" s="3">
        <v>0</v>
      </c>
      <c r="O150" s="3">
        <v>0</v>
      </c>
      <c r="P150" s="3">
        <v>0</v>
      </c>
      <c r="Q150" s="148" t="s">
        <v>1</v>
      </c>
    </row>
    <row r="151" spans="1:17">
      <c r="A151" s="5" t="str">
        <f t="shared" si="2"/>
        <v>1</v>
      </c>
      <c r="B151" s="1" t="s">
        <v>6411</v>
      </c>
      <c r="C151" s="2" t="s">
        <v>6412</v>
      </c>
      <c r="D151" s="2">
        <f>IFERROR(VLOOKUP(B151,#REF!,4,0),0)</f>
        <v>0</v>
      </c>
      <c r="E151" s="3">
        <v>0</v>
      </c>
      <c r="F151" s="147" t="s">
        <v>1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148" t="s">
        <v>6151</v>
      </c>
      <c r="N151" s="3">
        <v>0</v>
      </c>
      <c r="O151" s="3">
        <v>0</v>
      </c>
      <c r="P151" s="3">
        <v>0</v>
      </c>
      <c r="Q151" s="148" t="s">
        <v>1</v>
      </c>
    </row>
    <row r="152" spans="1:17">
      <c r="A152" s="5" t="str">
        <f t="shared" si="2"/>
        <v>1</v>
      </c>
      <c r="B152" s="1" t="s">
        <v>6413</v>
      </c>
      <c r="C152" s="2" t="s">
        <v>6414</v>
      </c>
      <c r="D152" s="2">
        <f>IFERROR(VLOOKUP(B152,#REF!,4,0),0)</f>
        <v>0</v>
      </c>
      <c r="E152" s="3">
        <v>0</v>
      </c>
      <c r="F152" s="147" t="s">
        <v>1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148" t="s">
        <v>6151</v>
      </c>
      <c r="N152" s="3">
        <v>0</v>
      </c>
      <c r="O152" s="3">
        <v>0</v>
      </c>
      <c r="P152" s="3">
        <v>0</v>
      </c>
      <c r="Q152" s="148" t="s">
        <v>1</v>
      </c>
    </row>
    <row r="153" spans="1:17">
      <c r="A153" s="5" t="str">
        <f t="shared" si="2"/>
        <v>1</v>
      </c>
      <c r="B153" s="1" t="s">
        <v>6415</v>
      </c>
      <c r="C153" s="2" t="s">
        <v>6416</v>
      </c>
      <c r="D153" s="2">
        <f>IFERROR(VLOOKUP(B153,#REF!,4,0),0)</f>
        <v>0</v>
      </c>
      <c r="E153" s="3">
        <v>0</v>
      </c>
      <c r="F153" s="147" t="s">
        <v>1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148" t="s">
        <v>6151</v>
      </c>
      <c r="N153" s="3">
        <v>0</v>
      </c>
      <c r="O153" s="3">
        <v>0</v>
      </c>
      <c r="P153" s="3">
        <v>0</v>
      </c>
      <c r="Q153" s="148" t="s">
        <v>1</v>
      </c>
    </row>
    <row r="154" spans="1:17">
      <c r="A154" s="5" t="str">
        <f t="shared" si="2"/>
        <v>1</v>
      </c>
      <c r="B154" s="1" t="s">
        <v>6417</v>
      </c>
      <c r="C154" s="2" t="s">
        <v>6418</v>
      </c>
      <c r="D154" s="2">
        <f>IFERROR(VLOOKUP(B154,#REF!,4,0),0)</f>
        <v>0</v>
      </c>
      <c r="E154" s="3">
        <v>0</v>
      </c>
      <c r="F154" s="147" t="s">
        <v>1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148" t="s">
        <v>6151</v>
      </c>
      <c r="N154" s="3">
        <v>0</v>
      </c>
      <c r="O154" s="3">
        <v>0</v>
      </c>
      <c r="P154" s="3">
        <v>0</v>
      </c>
      <c r="Q154" s="148" t="s">
        <v>1</v>
      </c>
    </row>
    <row r="155" spans="1:17">
      <c r="A155" s="5" t="str">
        <f t="shared" si="2"/>
        <v>1</v>
      </c>
      <c r="B155" s="1" t="s">
        <v>6419</v>
      </c>
      <c r="C155" s="2" t="s">
        <v>6420</v>
      </c>
      <c r="D155" s="2">
        <f>IFERROR(VLOOKUP(B155,#REF!,4,0),0)</f>
        <v>0</v>
      </c>
      <c r="E155" s="3">
        <v>0</v>
      </c>
      <c r="F155" s="147" t="s">
        <v>1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148" t="s">
        <v>6151</v>
      </c>
      <c r="N155" s="3">
        <v>0</v>
      </c>
      <c r="O155" s="3">
        <v>0</v>
      </c>
      <c r="P155" s="3">
        <v>0</v>
      </c>
      <c r="Q155" s="148" t="s">
        <v>1</v>
      </c>
    </row>
    <row r="156" spans="1:17">
      <c r="A156" s="5" t="str">
        <f t="shared" si="2"/>
        <v>1</v>
      </c>
      <c r="B156" s="1" t="s">
        <v>6421</v>
      </c>
      <c r="C156" s="2" t="s">
        <v>6422</v>
      </c>
      <c r="D156" s="2">
        <f>IFERROR(VLOOKUP(B156,#REF!,4,0),0)</f>
        <v>0</v>
      </c>
      <c r="E156" s="3">
        <v>0</v>
      </c>
      <c r="F156" s="147" t="s">
        <v>1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148" t="s">
        <v>6151</v>
      </c>
      <c r="N156" s="3">
        <v>0</v>
      </c>
      <c r="O156" s="3">
        <v>0</v>
      </c>
      <c r="P156" s="3">
        <v>0</v>
      </c>
      <c r="Q156" s="148" t="s">
        <v>1</v>
      </c>
    </row>
    <row r="157" spans="1:17">
      <c r="A157" s="5" t="str">
        <f t="shared" si="2"/>
        <v>1</v>
      </c>
      <c r="B157" s="1" t="s">
        <v>6423</v>
      </c>
      <c r="C157" s="2" t="s">
        <v>6424</v>
      </c>
      <c r="D157" s="2">
        <f>IFERROR(VLOOKUP(B157,#REF!,4,0),0)</f>
        <v>0</v>
      </c>
      <c r="E157" s="3">
        <v>0</v>
      </c>
      <c r="F157" s="147" t="s">
        <v>1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148" t="s">
        <v>6151</v>
      </c>
      <c r="N157" s="3">
        <v>0</v>
      </c>
      <c r="O157" s="3">
        <v>0</v>
      </c>
      <c r="P157" s="3">
        <v>0</v>
      </c>
      <c r="Q157" s="148" t="s">
        <v>1</v>
      </c>
    </row>
    <row r="158" spans="1:17">
      <c r="A158" s="5" t="str">
        <f t="shared" si="2"/>
        <v>1</v>
      </c>
      <c r="B158" s="1" t="s">
        <v>6425</v>
      </c>
      <c r="C158" s="2" t="s">
        <v>6426</v>
      </c>
      <c r="D158" s="2">
        <f>IFERROR(VLOOKUP(B158,#REF!,4,0),0)</f>
        <v>0</v>
      </c>
      <c r="E158" s="3">
        <v>0</v>
      </c>
      <c r="F158" s="147" t="s">
        <v>5961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148" t="s">
        <v>6151</v>
      </c>
      <c r="N158" s="3">
        <v>0</v>
      </c>
      <c r="O158" s="3">
        <v>0</v>
      </c>
      <c r="P158" s="3">
        <v>0</v>
      </c>
      <c r="Q158" s="148" t="s">
        <v>1</v>
      </c>
    </row>
    <row r="159" spans="1:17">
      <c r="A159" s="5" t="str">
        <f t="shared" si="2"/>
        <v>1</v>
      </c>
      <c r="B159" s="1" t="s">
        <v>6427</v>
      </c>
      <c r="C159" s="2" t="s">
        <v>6428</v>
      </c>
      <c r="D159" s="2">
        <f>IFERROR(VLOOKUP(B159,#REF!,4,0),0)</f>
        <v>0</v>
      </c>
      <c r="E159" s="3">
        <v>0</v>
      </c>
      <c r="F159" s="147" t="s">
        <v>1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148" t="s">
        <v>6151</v>
      </c>
      <c r="N159" s="3">
        <v>0</v>
      </c>
      <c r="O159" s="3">
        <v>0</v>
      </c>
      <c r="P159" s="3">
        <v>0</v>
      </c>
      <c r="Q159" s="148" t="s">
        <v>1</v>
      </c>
    </row>
    <row r="160" spans="1:17">
      <c r="A160" s="5" t="str">
        <f t="shared" si="2"/>
        <v>1</v>
      </c>
      <c r="B160" s="1" t="s">
        <v>6429</v>
      </c>
      <c r="C160" s="2" t="s">
        <v>6430</v>
      </c>
      <c r="D160" s="2">
        <f>IFERROR(VLOOKUP(B160,#REF!,4,0),0)</f>
        <v>0</v>
      </c>
      <c r="E160" s="3">
        <v>0</v>
      </c>
      <c r="F160" s="147" t="s">
        <v>5961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148" t="s">
        <v>6151</v>
      </c>
      <c r="N160" s="3">
        <v>0</v>
      </c>
      <c r="O160" s="3">
        <v>0</v>
      </c>
      <c r="P160" s="3">
        <v>0</v>
      </c>
      <c r="Q160" s="148" t="s">
        <v>1</v>
      </c>
    </row>
    <row r="161" spans="1:17">
      <c r="A161" s="5" t="str">
        <f t="shared" si="2"/>
        <v>1</v>
      </c>
      <c r="B161" s="1" t="s">
        <v>6431</v>
      </c>
      <c r="C161" s="2" t="s">
        <v>6432</v>
      </c>
      <c r="D161" s="2">
        <f>IFERROR(VLOOKUP(B161,#REF!,4,0),0)</f>
        <v>0</v>
      </c>
      <c r="E161" s="3">
        <v>0</v>
      </c>
      <c r="F161" s="147" t="s">
        <v>1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148" t="s">
        <v>6151</v>
      </c>
      <c r="N161" s="3">
        <v>0</v>
      </c>
      <c r="O161" s="3">
        <v>0</v>
      </c>
      <c r="P161" s="3">
        <v>0</v>
      </c>
      <c r="Q161" s="148" t="s">
        <v>1</v>
      </c>
    </row>
    <row r="162" spans="1:17">
      <c r="A162" s="5" t="str">
        <f t="shared" si="2"/>
        <v>1</v>
      </c>
      <c r="B162" s="1" t="s">
        <v>6433</v>
      </c>
      <c r="C162" s="2" t="s">
        <v>6434</v>
      </c>
      <c r="D162" s="2">
        <f>IFERROR(VLOOKUP(B162,#REF!,4,0),0)</f>
        <v>0</v>
      </c>
      <c r="E162" s="3">
        <v>0</v>
      </c>
      <c r="F162" s="147" t="s">
        <v>5961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148" t="s">
        <v>6151</v>
      </c>
      <c r="N162" s="3">
        <v>0</v>
      </c>
      <c r="O162" s="3">
        <v>0</v>
      </c>
      <c r="P162" s="3">
        <v>0</v>
      </c>
      <c r="Q162" s="148" t="s">
        <v>1</v>
      </c>
    </row>
    <row r="163" spans="1:17">
      <c r="A163" s="5" t="str">
        <f t="shared" si="2"/>
        <v>1</v>
      </c>
      <c r="B163" s="1" t="s">
        <v>6435</v>
      </c>
      <c r="C163" s="2" t="s">
        <v>6424</v>
      </c>
      <c r="D163" s="2">
        <f>IFERROR(VLOOKUP(B163,#REF!,4,0),0)</f>
        <v>0</v>
      </c>
      <c r="E163" s="3">
        <v>0</v>
      </c>
      <c r="F163" s="147" t="s">
        <v>1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148" t="s">
        <v>6151</v>
      </c>
      <c r="N163" s="3">
        <v>0</v>
      </c>
      <c r="O163" s="3">
        <v>0</v>
      </c>
      <c r="P163" s="3">
        <v>0</v>
      </c>
      <c r="Q163" s="148" t="s">
        <v>1</v>
      </c>
    </row>
    <row r="164" spans="1:17">
      <c r="A164" s="5" t="str">
        <f t="shared" si="2"/>
        <v>1</v>
      </c>
      <c r="B164" s="1" t="s">
        <v>6436</v>
      </c>
      <c r="C164" s="2" t="s">
        <v>6426</v>
      </c>
      <c r="D164" s="2">
        <f>IFERROR(VLOOKUP(B164,#REF!,4,0),0)</f>
        <v>0</v>
      </c>
      <c r="E164" s="3">
        <v>0</v>
      </c>
      <c r="F164" s="147" t="s">
        <v>5961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148" t="s">
        <v>6151</v>
      </c>
      <c r="N164" s="3">
        <v>0</v>
      </c>
      <c r="O164" s="3">
        <v>0</v>
      </c>
      <c r="P164" s="3">
        <v>0</v>
      </c>
      <c r="Q164" s="148" t="s">
        <v>1</v>
      </c>
    </row>
    <row r="165" spans="1:17">
      <c r="A165" s="5" t="str">
        <f t="shared" si="2"/>
        <v>1</v>
      </c>
      <c r="B165" s="1" t="s">
        <v>6437</v>
      </c>
      <c r="C165" s="2" t="s">
        <v>6428</v>
      </c>
      <c r="D165" s="2">
        <f>IFERROR(VLOOKUP(B165,#REF!,4,0),0)</f>
        <v>0</v>
      </c>
      <c r="E165" s="3">
        <v>0</v>
      </c>
      <c r="F165" s="147" t="s">
        <v>1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148" t="s">
        <v>6151</v>
      </c>
      <c r="N165" s="3">
        <v>0</v>
      </c>
      <c r="O165" s="3">
        <v>0</v>
      </c>
      <c r="P165" s="3">
        <v>0</v>
      </c>
      <c r="Q165" s="148" t="s">
        <v>1</v>
      </c>
    </row>
    <row r="166" spans="1:17">
      <c r="A166" s="5" t="str">
        <f t="shared" si="2"/>
        <v>1</v>
      </c>
      <c r="B166" s="1" t="s">
        <v>6438</v>
      </c>
      <c r="C166" s="2" t="s">
        <v>6430</v>
      </c>
      <c r="D166" s="2">
        <f>IFERROR(VLOOKUP(B166,#REF!,4,0),0)</f>
        <v>0</v>
      </c>
      <c r="E166" s="3">
        <v>0</v>
      </c>
      <c r="F166" s="147" t="s">
        <v>5961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148" t="s">
        <v>6151</v>
      </c>
      <c r="N166" s="3">
        <v>0</v>
      </c>
      <c r="O166" s="3">
        <v>0</v>
      </c>
      <c r="P166" s="3">
        <v>0</v>
      </c>
      <c r="Q166" s="148" t="s">
        <v>1</v>
      </c>
    </row>
    <row r="167" spans="1:17">
      <c r="A167" s="5" t="str">
        <f t="shared" si="2"/>
        <v>1</v>
      </c>
      <c r="B167" s="1" t="s">
        <v>6439</v>
      </c>
      <c r="C167" s="2" t="s">
        <v>6440</v>
      </c>
      <c r="D167" s="2">
        <f>IFERROR(VLOOKUP(B167,#REF!,4,0),0)</f>
        <v>0</v>
      </c>
      <c r="E167" s="3">
        <v>0</v>
      </c>
      <c r="F167" s="147" t="s">
        <v>1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148" t="s">
        <v>6151</v>
      </c>
      <c r="N167" s="3">
        <v>0</v>
      </c>
      <c r="O167" s="3">
        <v>0</v>
      </c>
      <c r="P167" s="3">
        <v>0</v>
      </c>
      <c r="Q167" s="148" t="s">
        <v>1</v>
      </c>
    </row>
    <row r="168" spans="1:17">
      <c r="A168" s="5" t="str">
        <f t="shared" si="2"/>
        <v>1</v>
      </c>
      <c r="B168" s="1" t="s">
        <v>6441</v>
      </c>
      <c r="C168" s="2" t="s">
        <v>6424</v>
      </c>
      <c r="D168" s="2">
        <f>IFERROR(VLOOKUP(B168,#REF!,4,0),0)</f>
        <v>0</v>
      </c>
      <c r="E168" s="3">
        <v>0</v>
      </c>
      <c r="F168" s="147" t="s">
        <v>1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148" t="s">
        <v>6151</v>
      </c>
      <c r="N168" s="3">
        <v>0</v>
      </c>
      <c r="O168" s="3">
        <v>0</v>
      </c>
      <c r="P168" s="3">
        <v>0</v>
      </c>
      <c r="Q168" s="148" t="s">
        <v>1</v>
      </c>
    </row>
    <row r="169" spans="1:17">
      <c r="A169" s="5" t="str">
        <f t="shared" si="2"/>
        <v>1</v>
      </c>
      <c r="B169" s="1" t="s">
        <v>6442</v>
      </c>
      <c r="C169" s="2" t="s">
        <v>6426</v>
      </c>
      <c r="D169" s="2">
        <f>IFERROR(VLOOKUP(B169,#REF!,4,0),0)</f>
        <v>0</v>
      </c>
      <c r="E169" s="3">
        <v>0</v>
      </c>
      <c r="F169" s="147" t="s">
        <v>5961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148" t="s">
        <v>6151</v>
      </c>
      <c r="N169" s="3">
        <v>0</v>
      </c>
      <c r="O169" s="3">
        <v>0</v>
      </c>
      <c r="P169" s="3">
        <v>0</v>
      </c>
      <c r="Q169" s="148" t="s">
        <v>1</v>
      </c>
    </row>
    <row r="170" spans="1:17">
      <c r="A170" s="5" t="str">
        <f t="shared" si="2"/>
        <v>1</v>
      </c>
      <c r="B170" s="1" t="s">
        <v>6443</v>
      </c>
      <c r="C170" s="2" t="s">
        <v>6428</v>
      </c>
      <c r="D170" s="2">
        <f>IFERROR(VLOOKUP(B170,#REF!,4,0),0)</f>
        <v>0</v>
      </c>
      <c r="E170" s="3">
        <v>0</v>
      </c>
      <c r="F170" s="147" t="s">
        <v>1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148" t="s">
        <v>6151</v>
      </c>
      <c r="N170" s="3">
        <v>0</v>
      </c>
      <c r="O170" s="3">
        <v>0</v>
      </c>
      <c r="P170" s="3">
        <v>0</v>
      </c>
      <c r="Q170" s="148" t="s">
        <v>1</v>
      </c>
    </row>
    <row r="171" spans="1:17">
      <c r="A171" s="5" t="str">
        <f t="shared" si="2"/>
        <v>1</v>
      </c>
      <c r="B171" s="1" t="s">
        <v>6444</v>
      </c>
      <c r="C171" s="2" t="s">
        <v>6430</v>
      </c>
      <c r="D171" s="2">
        <f>IFERROR(VLOOKUP(B171,#REF!,4,0),0)</f>
        <v>0</v>
      </c>
      <c r="E171" s="3">
        <v>0</v>
      </c>
      <c r="F171" s="147" t="s">
        <v>5961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148" t="s">
        <v>6151</v>
      </c>
      <c r="N171" s="3">
        <v>0</v>
      </c>
      <c r="O171" s="3">
        <v>0</v>
      </c>
      <c r="P171" s="3">
        <v>0</v>
      </c>
      <c r="Q171" s="148" t="s">
        <v>1</v>
      </c>
    </row>
    <row r="172" spans="1:17">
      <c r="A172" s="5" t="str">
        <f t="shared" si="2"/>
        <v>1</v>
      </c>
      <c r="B172" s="1" t="s">
        <v>6445</v>
      </c>
      <c r="C172" s="2" t="s">
        <v>6446</v>
      </c>
      <c r="D172" s="2">
        <f>IFERROR(VLOOKUP(B172,#REF!,4,0),0)</f>
        <v>0</v>
      </c>
      <c r="E172" s="3">
        <v>0</v>
      </c>
      <c r="F172" s="147" t="s">
        <v>1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148" t="s">
        <v>6151</v>
      </c>
      <c r="N172" s="3">
        <v>0</v>
      </c>
      <c r="O172" s="3">
        <v>0</v>
      </c>
      <c r="P172" s="3">
        <v>0</v>
      </c>
      <c r="Q172" s="148" t="s">
        <v>1</v>
      </c>
    </row>
    <row r="173" spans="1:17">
      <c r="A173" s="5" t="str">
        <f t="shared" si="2"/>
        <v>1</v>
      </c>
      <c r="B173" s="1" t="s">
        <v>6447</v>
      </c>
      <c r="C173" s="2" t="s">
        <v>6424</v>
      </c>
      <c r="D173" s="2">
        <f>IFERROR(VLOOKUP(B173,#REF!,4,0),0)</f>
        <v>0</v>
      </c>
      <c r="E173" s="3">
        <v>0</v>
      </c>
      <c r="F173" s="147" t="s">
        <v>1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148" t="s">
        <v>6151</v>
      </c>
      <c r="N173" s="3">
        <v>0</v>
      </c>
      <c r="O173" s="3">
        <v>0</v>
      </c>
      <c r="P173" s="3">
        <v>0</v>
      </c>
      <c r="Q173" s="148" t="s">
        <v>1</v>
      </c>
    </row>
    <row r="174" spans="1:17">
      <c r="A174" s="5" t="str">
        <f t="shared" si="2"/>
        <v>1</v>
      </c>
      <c r="B174" s="1" t="s">
        <v>6448</v>
      </c>
      <c r="C174" s="2" t="s">
        <v>6426</v>
      </c>
      <c r="D174" s="2">
        <f>IFERROR(VLOOKUP(B174,#REF!,4,0),0)</f>
        <v>0</v>
      </c>
      <c r="E174" s="3">
        <v>0</v>
      </c>
      <c r="F174" s="147" t="s">
        <v>5961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148" t="s">
        <v>6151</v>
      </c>
      <c r="N174" s="3">
        <v>0</v>
      </c>
      <c r="O174" s="3">
        <v>0</v>
      </c>
      <c r="P174" s="3">
        <v>0</v>
      </c>
      <c r="Q174" s="148" t="s">
        <v>1</v>
      </c>
    </row>
    <row r="175" spans="1:17">
      <c r="A175" s="5" t="str">
        <f t="shared" si="2"/>
        <v>1</v>
      </c>
      <c r="B175" s="1" t="s">
        <v>6449</v>
      </c>
      <c r="C175" s="2" t="s">
        <v>6428</v>
      </c>
      <c r="D175" s="2">
        <f>IFERROR(VLOOKUP(B175,#REF!,4,0),0)</f>
        <v>0</v>
      </c>
      <c r="E175" s="3">
        <v>0</v>
      </c>
      <c r="F175" s="147" t="s">
        <v>1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148" t="s">
        <v>6151</v>
      </c>
      <c r="N175" s="3">
        <v>0</v>
      </c>
      <c r="O175" s="3">
        <v>0</v>
      </c>
      <c r="P175" s="3">
        <v>0</v>
      </c>
      <c r="Q175" s="148" t="s">
        <v>1</v>
      </c>
    </row>
    <row r="176" spans="1:17">
      <c r="A176" s="5" t="str">
        <f t="shared" si="2"/>
        <v>1</v>
      </c>
      <c r="B176" s="1" t="s">
        <v>6450</v>
      </c>
      <c r="C176" s="2" t="s">
        <v>6430</v>
      </c>
      <c r="D176" s="2">
        <f>IFERROR(VLOOKUP(B176,#REF!,4,0),0)</f>
        <v>0</v>
      </c>
      <c r="E176" s="3">
        <v>0</v>
      </c>
      <c r="F176" s="147" t="s">
        <v>5961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148" t="s">
        <v>6151</v>
      </c>
      <c r="N176" s="3">
        <v>0</v>
      </c>
      <c r="O176" s="3">
        <v>0</v>
      </c>
      <c r="P176" s="3">
        <v>0</v>
      </c>
      <c r="Q176" s="148" t="s">
        <v>1</v>
      </c>
    </row>
    <row r="177" spans="1:17" ht="22.5">
      <c r="A177" s="5" t="str">
        <f t="shared" si="2"/>
        <v>1</v>
      </c>
      <c r="B177" s="1" t="s">
        <v>6451</v>
      </c>
      <c r="C177" s="2" t="s">
        <v>6452</v>
      </c>
      <c r="D177" s="2">
        <f>IFERROR(VLOOKUP(B177,#REF!,4,0),0)</f>
        <v>0</v>
      </c>
      <c r="E177" s="3">
        <v>0</v>
      </c>
      <c r="F177" s="147" t="s">
        <v>1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148" t="s">
        <v>6151</v>
      </c>
      <c r="N177" s="3">
        <v>0</v>
      </c>
      <c r="O177" s="3">
        <v>0</v>
      </c>
      <c r="P177" s="3">
        <v>0</v>
      </c>
      <c r="Q177" s="148" t="s">
        <v>1</v>
      </c>
    </row>
    <row r="178" spans="1:17">
      <c r="A178" s="5" t="str">
        <f t="shared" si="2"/>
        <v>1</v>
      </c>
      <c r="B178" s="1" t="s">
        <v>6453</v>
      </c>
      <c r="C178" s="2" t="s">
        <v>6424</v>
      </c>
      <c r="D178" s="2">
        <f>IFERROR(VLOOKUP(B178,#REF!,4,0),0)</f>
        <v>0</v>
      </c>
      <c r="E178" s="3">
        <v>0</v>
      </c>
      <c r="F178" s="147" t="s">
        <v>1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148" t="s">
        <v>6151</v>
      </c>
      <c r="N178" s="3">
        <v>0</v>
      </c>
      <c r="O178" s="3">
        <v>0</v>
      </c>
      <c r="P178" s="3">
        <v>0</v>
      </c>
      <c r="Q178" s="148" t="s">
        <v>1</v>
      </c>
    </row>
    <row r="179" spans="1:17">
      <c r="A179" s="5" t="str">
        <f t="shared" si="2"/>
        <v>1</v>
      </c>
      <c r="B179" s="1" t="s">
        <v>6454</v>
      </c>
      <c r="C179" s="2" t="s">
        <v>6426</v>
      </c>
      <c r="D179" s="2">
        <f>IFERROR(VLOOKUP(B179,#REF!,4,0),0)</f>
        <v>0</v>
      </c>
      <c r="E179" s="3">
        <v>0</v>
      </c>
      <c r="F179" s="147" t="s">
        <v>5961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148" t="s">
        <v>6151</v>
      </c>
      <c r="N179" s="3">
        <v>0</v>
      </c>
      <c r="O179" s="3">
        <v>0</v>
      </c>
      <c r="P179" s="3">
        <v>0</v>
      </c>
      <c r="Q179" s="148" t="s">
        <v>1</v>
      </c>
    </row>
    <row r="180" spans="1:17">
      <c r="A180" s="5" t="str">
        <f t="shared" si="2"/>
        <v>1</v>
      </c>
      <c r="B180" s="1" t="s">
        <v>6455</v>
      </c>
      <c r="C180" s="2" t="s">
        <v>6428</v>
      </c>
      <c r="D180" s="2">
        <f>IFERROR(VLOOKUP(B180,#REF!,4,0),0)</f>
        <v>0</v>
      </c>
      <c r="E180" s="3">
        <v>0</v>
      </c>
      <c r="F180" s="147" t="s">
        <v>1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148" t="s">
        <v>6151</v>
      </c>
      <c r="N180" s="3">
        <v>0</v>
      </c>
      <c r="O180" s="3">
        <v>0</v>
      </c>
      <c r="P180" s="3">
        <v>0</v>
      </c>
      <c r="Q180" s="148" t="s">
        <v>1</v>
      </c>
    </row>
    <row r="181" spans="1:17">
      <c r="A181" s="5" t="str">
        <f t="shared" si="2"/>
        <v>1</v>
      </c>
      <c r="B181" s="1" t="s">
        <v>6456</v>
      </c>
      <c r="C181" s="2" t="s">
        <v>6430</v>
      </c>
      <c r="D181" s="2">
        <f>IFERROR(VLOOKUP(B181,#REF!,4,0),0)</f>
        <v>0</v>
      </c>
      <c r="E181" s="3">
        <v>0</v>
      </c>
      <c r="F181" s="147" t="s">
        <v>5961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148" t="s">
        <v>6151</v>
      </c>
      <c r="N181" s="3">
        <v>0</v>
      </c>
      <c r="O181" s="3">
        <v>0</v>
      </c>
      <c r="P181" s="3">
        <v>0</v>
      </c>
      <c r="Q181" s="148" t="s">
        <v>1</v>
      </c>
    </row>
    <row r="182" spans="1:17">
      <c r="A182" s="5" t="str">
        <f t="shared" si="2"/>
        <v>1</v>
      </c>
      <c r="B182" s="1" t="s">
        <v>6457</v>
      </c>
      <c r="C182" s="2" t="s">
        <v>6424</v>
      </c>
      <c r="D182" s="2">
        <f>IFERROR(VLOOKUP(B182,#REF!,4,0),0)</f>
        <v>0</v>
      </c>
      <c r="E182" s="3">
        <v>0</v>
      </c>
      <c r="F182" s="147" t="s">
        <v>1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148" t="s">
        <v>6151</v>
      </c>
      <c r="N182" s="3">
        <v>0</v>
      </c>
      <c r="O182" s="3">
        <v>0</v>
      </c>
      <c r="P182" s="3">
        <v>0</v>
      </c>
      <c r="Q182" s="148" t="s">
        <v>1</v>
      </c>
    </row>
    <row r="183" spans="1:17">
      <c r="A183" s="5" t="str">
        <f t="shared" si="2"/>
        <v>1</v>
      </c>
      <c r="B183" s="1" t="s">
        <v>6458</v>
      </c>
      <c r="C183" s="2" t="s">
        <v>6426</v>
      </c>
      <c r="D183" s="2">
        <f>IFERROR(VLOOKUP(B183,#REF!,4,0),0)</f>
        <v>0</v>
      </c>
      <c r="E183" s="3">
        <v>0</v>
      </c>
      <c r="F183" s="147" t="s">
        <v>5961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148" t="s">
        <v>6151</v>
      </c>
      <c r="N183" s="3">
        <v>0</v>
      </c>
      <c r="O183" s="3">
        <v>0</v>
      </c>
      <c r="P183" s="3">
        <v>0</v>
      </c>
      <c r="Q183" s="148" t="s">
        <v>1</v>
      </c>
    </row>
    <row r="184" spans="1:17">
      <c r="A184" s="5" t="str">
        <f t="shared" si="2"/>
        <v>1</v>
      </c>
      <c r="B184" s="1" t="s">
        <v>6459</v>
      </c>
      <c r="C184" s="2" t="s">
        <v>6428</v>
      </c>
      <c r="D184" s="2">
        <f>IFERROR(VLOOKUP(B184,#REF!,4,0),0)</f>
        <v>0</v>
      </c>
      <c r="E184" s="3">
        <v>0</v>
      </c>
      <c r="F184" s="147" t="s">
        <v>1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148" t="s">
        <v>6151</v>
      </c>
      <c r="N184" s="3">
        <v>0</v>
      </c>
      <c r="O184" s="3">
        <v>0</v>
      </c>
      <c r="P184" s="3">
        <v>0</v>
      </c>
      <c r="Q184" s="148" t="s">
        <v>1</v>
      </c>
    </row>
    <row r="185" spans="1:17">
      <c r="A185" s="5" t="str">
        <f t="shared" si="2"/>
        <v>1</v>
      </c>
      <c r="B185" s="1" t="s">
        <v>6460</v>
      </c>
      <c r="C185" s="2" t="s">
        <v>6430</v>
      </c>
      <c r="D185" s="2">
        <f>IFERROR(VLOOKUP(B185,#REF!,4,0),0)</f>
        <v>0</v>
      </c>
      <c r="E185" s="3">
        <v>0</v>
      </c>
      <c r="F185" s="147" t="s">
        <v>5961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148" t="s">
        <v>6151</v>
      </c>
      <c r="N185" s="3">
        <v>0</v>
      </c>
      <c r="O185" s="3">
        <v>0</v>
      </c>
      <c r="P185" s="3">
        <v>0</v>
      </c>
      <c r="Q185" s="148" t="s">
        <v>1</v>
      </c>
    </row>
    <row r="186" spans="1:17">
      <c r="A186" s="5" t="str">
        <f t="shared" si="2"/>
        <v>1</v>
      </c>
      <c r="B186" s="1" t="s">
        <v>6461</v>
      </c>
      <c r="C186" s="2" t="s">
        <v>6424</v>
      </c>
      <c r="D186" s="2">
        <f>IFERROR(VLOOKUP(B186,#REF!,4,0),0)</f>
        <v>0</v>
      </c>
      <c r="E186" s="3">
        <v>0</v>
      </c>
      <c r="F186" s="147" t="s">
        <v>1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148" t="s">
        <v>6151</v>
      </c>
      <c r="N186" s="3">
        <v>0</v>
      </c>
      <c r="O186" s="3">
        <v>0</v>
      </c>
      <c r="P186" s="3">
        <v>0</v>
      </c>
      <c r="Q186" s="148" t="s">
        <v>1</v>
      </c>
    </row>
    <row r="187" spans="1:17">
      <c r="A187" s="5" t="str">
        <f t="shared" si="2"/>
        <v>1</v>
      </c>
      <c r="B187" s="1" t="s">
        <v>6462</v>
      </c>
      <c r="C187" s="2" t="s">
        <v>6426</v>
      </c>
      <c r="D187" s="2">
        <f>IFERROR(VLOOKUP(B187,#REF!,4,0),0)</f>
        <v>0</v>
      </c>
      <c r="E187" s="3">
        <v>0</v>
      </c>
      <c r="F187" s="147" t="s">
        <v>5961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148" t="s">
        <v>6151</v>
      </c>
      <c r="N187" s="3">
        <v>0</v>
      </c>
      <c r="O187" s="3">
        <v>0</v>
      </c>
      <c r="P187" s="3">
        <v>0</v>
      </c>
      <c r="Q187" s="148" t="s">
        <v>1</v>
      </c>
    </row>
    <row r="188" spans="1:17">
      <c r="A188" s="5" t="str">
        <f t="shared" si="2"/>
        <v>1</v>
      </c>
      <c r="B188" s="1" t="s">
        <v>6463</v>
      </c>
      <c r="C188" s="2" t="s">
        <v>6428</v>
      </c>
      <c r="D188" s="2">
        <f>IFERROR(VLOOKUP(B188,#REF!,4,0),0)</f>
        <v>0</v>
      </c>
      <c r="E188" s="3">
        <v>0</v>
      </c>
      <c r="F188" s="147" t="s">
        <v>1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148" t="s">
        <v>6151</v>
      </c>
      <c r="N188" s="3">
        <v>0</v>
      </c>
      <c r="O188" s="3">
        <v>0</v>
      </c>
      <c r="P188" s="3">
        <v>0</v>
      </c>
      <c r="Q188" s="148" t="s">
        <v>1</v>
      </c>
    </row>
    <row r="189" spans="1:17">
      <c r="A189" s="5" t="str">
        <f t="shared" si="2"/>
        <v>1</v>
      </c>
      <c r="B189" s="1" t="s">
        <v>6464</v>
      </c>
      <c r="C189" s="2" t="s">
        <v>6430</v>
      </c>
      <c r="D189" s="2">
        <f>IFERROR(VLOOKUP(B189,#REF!,4,0),0)</f>
        <v>0</v>
      </c>
      <c r="E189" s="3">
        <v>0</v>
      </c>
      <c r="F189" s="147" t="s">
        <v>5961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148" t="s">
        <v>6151</v>
      </c>
      <c r="N189" s="3">
        <v>0</v>
      </c>
      <c r="O189" s="3">
        <v>0</v>
      </c>
      <c r="P189" s="3">
        <v>0</v>
      </c>
      <c r="Q189" s="148" t="s">
        <v>1</v>
      </c>
    </row>
    <row r="190" spans="1:17">
      <c r="A190" s="5" t="str">
        <f t="shared" si="2"/>
        <v>1</v>
      </c>
      <c r="B190" s="1" t="s">
        <v>6465</v>
      </c>
      <c r="C190" s="2" t="s">
        <v>6466</v>
      </c>
      <c r="D190" s="2">
        <f>IFERROR(VLOOKUP(B190,#REF!,4,0),0)</f>
        <v>0</v>
      </c>
      <c r="E190" s="3">
        <v>0</v>
      </c>
      <c r="F190" s="147" t="s">
        <v>1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148" t="s">
        <v>6151</v>
      </c>
      <c r="N190" s="3">
        <v>0</v>
      </c>
      <c r="O190" s="3">
        <v>0</v>
      </c>
      <c r="P190" s="3">
        <v>0</v>
      </c>
      <c r="Q190" s="148" t="s">
        <v>1</v>
      </c>
    </row>
    <row r="191" spans="1:17">
      <c r="A191" s="5" t="str">
        <f t="shared" si="2"/>
        <v>1</v>
      </c>
      <c r="B191" s="1" t="s">
        <v>6467</v>
      </c>
      <c r="C191" s="2" t="s">
        <v>6468</v>
      </c>
      <c r="D191" s="2">
        <f>IFERROR(VLOOKUP(B191,#REF!,4,0),0)</f>
        <v>0</v>
      </c>
      <c r="E191" s="3">
        <v>0</v>
      </c>
      <c r="F191" s="147" t="s">
        <v>1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148" t="s">
        <v>6151</v>
      </c>
      <c r="N191" s="3">
        <v>0</v>
      </c>
      <c r="O191" s="3">
        <v>0</v>
      </c>
      <c r="P191" s="3">
        <v>0</v>
      </c>
      <c r="Q191" s="148" t="s">
        <v>1</v>
      </c>
    </row>
    <row r="192" spans="1:17">
      <c r="A192" s="5" t="str">
        <f t="shared" si="2"/>
        <v>1</v>
      </c>
      <c r="B192" s="1" t="s">
        <v>6469</v>
      </c>
      <c r="C192" s="2" t="s">
        <v>6470</v>
      </c>
      <c r="D192" s="2">
        <f>IFERROR(VLOOKUP(B192,#REF!,4,0),0)</f>
        <v>0</v>
      </c>
      <c r="E192" s="3">
        <v>0</v>
      </c>
      <c r="F192" s="147" t="s">
        <v>1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148" t="s">
        <v>6151</v>
      </c>
      <c r="N192" s="3">
        <v>0</v>
      </c>
      <c r="O192" s="3">
        <v>0</v>
      </c>
      <c r="P192" s="3">
        <v>0</v>
      </c>
      <c r="Q192" s="148" t="s">
        <v>1</v>
      </c>
    </row>
    <row r="193" spans="1:17">
      <c r="A193" s="5" t="str">
        <f t="shared" si="2"/>
        <v>1</v>
      </c>
      <c r="B193" s="1" t="s">
        <v>6471</v>
      </c>
      <c r="C193" s="2" t="s">
        <v>6214</v>
      </c>
      <c r="D193" s="2">
        <f>IFERROR(VLOOKUP(B193,#REF!,4,0),0)</f>
        <v>0</v>
      </c>
      <c r="E193" s="3">
        <v>0</v>
      </c>
      <c r="F193" s="147" t="s">
        <v>1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148" t="s">
        <v>6151</v>
      </c>
      <c r="N193" s="3">
        <v>0</v>
      </c>
      <c r="O193" s="3">
        <v>0</v>
      </c>
      <c r="P193" s="3">
        <v>0</v>
      </c>
      <c r="Q193" s="148" t="s">
        <v>1</v>
      </c>
    </row>
    <row r="194" spans="1:17">
      <c r="A194" s="5" t="str">
        <f t="shared" si="2"/>
        <v>1</v>
      </c>
      <c r="B194" s="1" t="s">
        <v>6472</v>
      </c>
      <c r="C194" s="2" t="s">
        <v>6473</v>
      </c>
      <c r="D194" s="2">
        <f>IFERROR(VLOOKUP(B194,#REF!,4,0),0)</f>
        <v>0</v>
      </c>
      <c r="E194" s="3">
        <v>0</v>
      </c>
      <c r="F194" s="147" t="s">
        <v>1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148" t="s">
        <v>6151</v>
      </c>
      <c r="N194" s="3">
        <v>0</v>
      </c>
      <c r="O194" s="3">
        <v>0</v>
      </c>
      <c r="P194" s="3">
        <v>0</v>
      </c>
      <c r="Q194" s="148" t="s">
        <v>1</v>
      </c>
    </row>
    <row r="195" spans="1:17">
      <c r="A195" s="5" t="str">
        <f t="shared" si="2"/>
        <v>1</v>
      </c>
      <c r="B195" s="1" t="s">
        <v>6474</v>
      </c>
      <c r="C195" s="2" t="s">
        <v>6475</v>
      </c>
      <c r="D195" s="2">
        <f>IFERROR(VLOOKUP(B195,#REF!,4,0),0)</f>
        <v>0</v>
      </c>
      <c r="E195" s="3">
        <v>0</v>
      </c>
      <c r="F195" s="147" t="s">
        <v>1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148" t="s">
        <v>6151</v>
      </c>
      <c r="N195" s="3">
        <v>0</v>
      </c>
      <c r="O195" s="3">
        <v>0</v>
      </c>
      <c r="P195" s="3">
        <v>0</v>
      </c>
      <c r="Q195" s="148" t="s">
        <v>1</v>
      </c>
    </row>
    <row r="196" spans="1:17">
      <c r="A196" s="5" t="str">
        <f t="shared" si="2"/>
        <v>1</v>
      </c>
      <c r="B196" s="1" t="s">
        <v>6476</v>
      </c>
      <c r="C196" s="2" t="s">
        <v>6230</v>
      </c>
      <c r="D196" s="2">
        <f>IFERROR(VLOOKUP(B196,#REF!,4,0),0)</f>
        <v>0</v>
      </c>
      <c r="E196" s="3">
        <v>0</v>
      </c>
      <c r="F196" s="147" t="s">
        <v>1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148" t="s">
        <v>6151</v>
      </c>
      <c r="N196" s="3">
        <v>0</v>
      </c>
      <c r="O196" s="3">
        <v>0</v>
      </c>
      <c r="P196" s="3">
        <v>0</v>
      </c>
      <c r="Q196" s="148" t="s">
        <v>1</v>
      </c>
    </row>
    <row r="197" spans="1:17">
      <c r="A197" s="5" t="str">
        <f t="shared" si="2"/>
        <v>1</v>
      </c>
      <c r="B197" s="1" t="s">
        <v>6477</v>
      </c>
      <c r="C197" s="2" t="s">
        <v>6473</v>
      </c>
      <c r="D197" s="2">
        <f>IFERROR(VLOOKUP(B197,#REF!,4,0),0)</f>
        <v>0</v>
      </c>
      <c r="E197" s="3">
        <v>0</v>
      </c>
      <c r="F197" s="147" t="s">
        <v>1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148" t="s">
        <v>6151</v>
      </c>
      <c r="N197" s="3">
        <v>0</v>
      </c>
      <c r="O197" s="3">
        <v>0</v>
      </c>
      <c r="P197" s="3">
        <v>0</v>
      </c>
      <c r="Q197" s="148" t="s">
        <v>1</v>
      </c>
    </row>
    <row r="198" spans="1:17">
      <c r="A198" s="5" t="str">
        <f t="shared" si="2"/>
        <v>1</v>
      </c>
      <c r="B198" s="1" t="s">
        <v>6478</v>
      </c>
      <c r="C198" s="2" t="s">
        <v>6479</v>
      </c>
      <c r="D198" s="2">
        <f>IFERROR(VLOOKUP(B198,#REF!,4,0),0)</f>
        <v>0</v>
      </c>
      <c r="E198" s="3">
        <v>0</v>
      </c>
      <c r="F198" s="147" t="s">
        <v>5961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148" t="s">
        <v>6151</v>
      </c>
      <c r="N198" s="3">
        <v>0</v>
      </c>
      <c r="O198" s="3">
        <v>0</v>
      </c>
      <c r="P198" s="3">
        <v>0</v>
      </c>
      <c r="Q198" s="148" t="s">
        <v>1</v>
      </c>
    </row>
    <row r="199" spans="1:17">
      <c r="A199" s="5" t="str">
        <f t="shared" si="2"/>
        <v>1</v>
      </c>
      <c r="B199" s="1" t="s">
        <v>6480</v>
      </c>
      <c r="C199" s="2" t="s">
        <v>6481</v>
      </c>
      <c r="D199" s="2">
        <f>IFERROR(VLOOKUP(B199,#REF!,4,0),0)</f>
        <v>0</v>
      </c>
      <c r="E199" s="3">
        <v>0</v>
      </c>
      <c r="F199" s="147" t="s">
        <v>1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148" t="s">
        <v>6151</v>
      </c>
      <c r="N199" s="3">
        <v>0</v>
      </c>
      <c r="O199" s="3">
        <v>0</v>
      </c>
      <c r="P199" s="3">
        <v>0</v>
      </c>
      <c r="Q199" s="148" t="s">
        <v>1</v>
      </c>
    </row>
    <row r="200" spans="1:17">
      <c r="A200" s="5" t="str">
        <f t="shared" si="2"/>
        <v>1</v>
      </c>
      <c r="B200" s="1" t="s">
        <v>6482</v>
      </c>
      <c r="C200" s="2" t="s">
        <v>6254</v>
      </c>
      <c r="D200" s="2">
        <f>IFERROR(VLOOKUP(B200,#REF!,4,0),0)</f>
        <v>0</v>
      </c>
      <c r="E200" s="3">
        <v>0</v>
      </c>
      <c r="F200" s="147" t="s">
        <v>1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148" t="s">
        <v>6151</v>
      </c>
      <c r="N200" s="3">
        <v>0</v>
      </c>
      <c r="O200" s="3">
        <v>0</v>
      </c>
      <c r="P200" s="3">
        <v>0</v>
      </c>
      <c r="Q200" s="148" t="s">
        <v>1</v>
      </c>
    </row>
    <row r="201" spans="1:17">
      <c r="A201" s="5" t="str">
        <f t="shared" si="2"/>
        <v>1</v>
      </c>
      <c r="B201" s="1" t="s">
        <v>6483</v>
      </c>
      <c r="C201" s="2" t="s">
        <v>6484</v>
      </c>
      <c r="D201" s="2">
        <f>IFERROR(VLOOKUP(B201,#REF!,4,0),0)</f>
        <v>0</v>
      </c>
      <c r="E201" s="3">
        <v>0</v>
      </c>
      <c r="F201" s="147" t="s">
        <v>1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148" t="s">
        <v>6151</v>
      </c>
      <c r="N201" s="3">
        <v>0</v>
      </c>
      <c r="O201" s="3">
        <v>0</v>
      </c>
      <c r="P201" s="3">
        <v>0</v>
      </c>
      <c r="Q201" s="148" t="s">
        <v>1</v>
      </c>
    </row>
    <row r="202" spans="1:17">
      <c r="A202" s="5" t="str">
        <f t="shared" si="2"/>
        <v>1</v>
      </c>
      <c r="B202" s="1" t="s">
        <v>6485</v>
      </c>
      <c r="C202" s="2" t="s">
        <v>6270</v>
      </c>
      <c r="D202" s="2">
        <f>IFERROR(VLOOKUP(B202,#REF!,4,0),0)</f>
        <v>0</v>
      </c>
      <c r="E202" s="3">
        <v>0</v>
      </c>
      <c r="F202" s="147" t="s">
        <v>1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148" t="s">
        <v>6151</v>
      </c>
      <c r="N202" s="3">
        <v>0</v>
      </c>
      <c r="O202" s="3">
        <v>0</v>
      </c>
      <c r="P202" s="3">
        <v>0</v>
      </c>
      <c r="Q202" s="148" t="s">
        <v>1</v>
      </c>
    </row>
    <row r="203" spans="1:17">
      <c r="A203" s="5" t="str">
        <f t="shared" ref="A203:A266" si="3">LEFT(B203)</f>
        <v>1</v>
      </c>
      <c r="B203" s="1" t="s">
        <v>6486</v>
      </c>
      <c r="C203" s="2" t="s">
        <v>6487</v>
      </c>
      <c r="D203" s="2">
        <f>IFERROR(VLOOKUP(B203,#REF!,4,0),0)</f>
        <v>0</v>
      </c>
      <c r="E203" s="3">
        <v>0</v>
      </c>
      <c r="F203" s="147" t="s">
        <v>1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148" t="s">
        <v>6151</v>
      </c>
      <c r="N203" s="3">
        <v>0</v>
      </c>
      <c r="O203" s="3">
        <v>0</v>
      </c>
      <c r="P203" s="3">
        <v>0</v>
      </c>
      <c r="Q203" s="148" t="s">
        <v>1</v>
      </c>
    </row>
    <row r="204" spans="1:17">
      <c r="A204" s="5" t="str">
        <f t="shared" si="3"/>
        <v>1</v>
      </c>
      <c r="B204" s="1" t="s">
        <v>6488</v>
      </c>
      <c r="C204" s="2" t="s">
        <v>6286</v>
      </c>
      <c r="D204" s="2">
        <f>IFERROR(VLOOKUP(B204,#REF!,4,0),0)</f>
        <v>0</v>
      </c>
      <c r="E204" s="3">
        <v>0</v>
      </c>
      <c r="F204" s="147" t="s">
        <v>1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148" t="s">
        <v>6151</v>
      </c>
      <c r="N204" s="3">
        <v>0</v>
      </c>
      <c r="O204" s="3">
        <v>0</v>
      </c>
      <c r="P204" s="3">
        <v>0</v>
      </c>
      <c r="Q204" s="148" t="s">
        <v>1</v>
      </c>
    </row>
    <row r="205" spans="1:17">
      <c r="A205" s="5" t="str">
        <f t="shared" si="3"/>
        <v>1</v>
      </c>
      <c r="B205" s="1" t="s">
        <v>6489</v>
      </c>
      <c r="C205" s="2" t="s">
        <v>6490</v>
      </c>
      <c r="D205" s="2">
        <f>IFERROR(VLOOKUP(B205,#REF!,4,0),0)</f>
        <v>0</v>
      </c>
      <c r="E205" s="3">
        <v>0</v>
      </c>
      <c r="F205" s="147" t="s">
        <v>1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148" t="s">
        <v>6151</v>
      </c>
      <c r="N205" s="3">
        <v>0</v>
      </c>
      <c r="O205" s="3">
        <v>0</v>
      </c>
      <c r="P205" s="3">
        <v>0</v>
      </c>
      <c r="Q205" s="148" t="s">
        <v>1</v>
      </c>
    </row>
    <row r="206" spans="1:17">
      <c r="A206" s="5" t="str">
        <f t="shared" si="3"/>
        <v>1</v>
      </c>
      <c r="B206" s="1" t="s">
        <v>6491</v>
      </c>
      <c r="C206" s="2" t="s">
        <v>6492</v>
      </c>
      <c r="D206" s="2">
        <f>IFERROR(VLOOKUP(B206,#REF!,4,0),0)</f>
        <v>0</v>
      </c>
      <c r="E206" s="3">
        <v>0</v>
      </c>
      <c r="F206" s="147" t="s">
        <v>1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148" t="s">
        <v>6151</v>
      </c>
      <c r="N206" s="3">
        <v>0</v>
      </c>
      <c r="O206" s="3">
        <v>0</v>
      </c>
      <c r="P206" s="3">
        <v>0</v>
      </c>
      <c r="Q206" s="148" t="s">
        <v>1</v>
      </c>
    </row>
    <row r="207" spans="1:17">
      <c r="A207" s="5" t="str">
        <f t="shared" si="3"/>
        <v>1</v>
      </c>
      <c r="B207" s="1" t="s">
        <v>6493</v>
      </c>
      <c r="C207" s="2" t="s">
        <v>6494</v>
      </c>
      <c r="D207" s="2">
        <f>IFERROR(VLOOKUP(B207,#REF!,4,0),0)</f>
        <v>0</v>
      </c>
      <c r="E207" s="3">
        <v>0</v>
      </c>
      <c r="F207" s="147" t="s">
        <v>1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148" t="s">
        <v>6151</v>
      </c>
      <c r="N207" s="3">
        <v>0</v>
      </c>
      <c r="O207" s="3">
        <v>0</v>
      </c>
      <c r="P207" s="3">
        <v>0</v>
      </c>
      <c r="Q207" s="148" t="s">
        <v>1</v>
      </c>
    </row>
    <row r="208" spans="1:17">
      <c r="A208" s="5" t="str">
        <f t="shared" si="3"/>
        <v>1</v>
      </c>
      <c r="B208" s="1" t="s">
        <v>6495</v>
      </c>
      <c r="C208" s="2" t="s">
        <v>6334</v>
      </c>
      <c r="D208" s="2">
        <f>IFERROR(VLOOKUP(B208,#REF!,4,0),0)</f>
        <v>0</v>
      </c>
      <c r="E208" s="3">
        <v>0</v>
      </c>
      <c r="F208" s="147" t="s">
        <v>1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148" t="s">
        <v>6151</v>
      </c>
      <c r="N208" s="3">
        <v>0</v>
      </c>
      <c r="O208" s="3">
        <v>0</v>
      </c>
      <c r="P208" s="3">
        <v>0</v>
      </c>
      <c r="Q208" s="148" t="s">
        <v>1</v>
      </c>
    </row>
    <row r="209" spans="1:17">
      <c r="A209" s="5" t="str">
        <f t="shared" si="3"/>
        <v>1</v>
      </c>
      <c r="B209" s="1" t="s">
        <v>6496</v>
      </c>
      <c r="C209" s="2" t="s">
        <v>6497</v>
      </c>
      <c r="D209" s="2">
        <f>IFERROR(VLOOKUP(B209,#REF!,4,0),0)</f>
        <v>0</v>
      </c>
      <c r="E209" s="3">
        <v>0</v>
      </c>
      <c r="F209" s="147" t="s">
        <v>1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148" t="s">
        <v>6151</v>
      </c>
      <c r="N209" s="3">
        <v>0</v>
      </c>
      <c r="O209" s="3">
        <v>0</v>
      </c>
      <c r="P209" s="3">
        <v>0</v>
      </c>
      <c r="Q209" s="148" t="s">
        <v>1</v>
      </c>
    </row>
    <row r="210" spans="1:17">
      <c r="A210" s="5" t="str">
        <f t="shared" si="3"/>
        <v>1</v>
      </c>
      <c r="B210" s="1" t="s">
        <v>6498</v>
      </c>
      <c r="C210" s="2" t="s">
        <v>6366</v>
      </c>
      <c r="D210" s="2">
        <f>IFERROR(VLOOKUP(B210,#REF!,4,0),0)</f>
        <v>0</v>
      </c>
      <c r="E210" s="3">
        <v>0</v>
      </c>
      <c r="F210" s="147" t="s">
        <v>1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148" t="s">
        <v>6151</v>
      </c>
      <c r="N210" s="3">
        <v>0</v>
      </c>
      <c r="O210" s="3">
        <v>0</v>
      </c>
      <c r="P210" s="3">
        <v>0</v>
      </c>
      <c r="Q210" s="148" t="s">
        <v>1</v>
      </c>
    </row>
    <row r="211" spans="1:17">
      <c r="A211" s="5" t="str">
        <f t="shared" si="3"/>
        <v>1</v>
      </c>
      <c r="B211" s="1" t="s">
        <v>6499</v>
      </c>
      <c r="C211" s="2" t="s">
        <v>6473</v>
      </c>
      <c r="D211" s="2">
        <f>IFERROR(VLOOKUP(B211,#REF!,4,0),0)</f>
        <v>0</v>
      </c>
      <c r="E211" s="3">
        <v>0</v>
      </c>
      <c r="F211" s="147" t="s">
        <v>1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148" t="s">
        <v>6151</v>
      </c>
      <c r="N211" s="3">
        <v>0</v>
      </c>
      <c r="O211" s="3">
        <v>0</v>
      </c>
      <c r="P211" s="3">
        <v>0</v>
      </c>
      <c r="Q211" s="148" t="s">
        <v>1</v>
      </c>
    </row>
    <row r="212" spans="1:17">
      <c r="A212" s="5" t="str">
        <f t="shared" si="3"/>
        <v>1</v>
      </c>
      <c r="B212" s="1" t="s">
        <v>6500</v>
      </c>
      <c r="C212" s="2" t="s">
        <v>6479</v>
      </c>
      <c r="D212" s="2">
        <f>IFERROR(VLOOKUP(B212,#REF!,4,0),0)</f>
        <v>0</v>
      </c>
      <c r="E212" s="3">
        <v>0</v>
      </c>
      <c r="F212" s="147" t="s">
        <v>5961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148" t="s">
        <v>6151</v>
      </c>
      <c r="N212" s="3">
        <v>0</v>
      </c>
      <c r="O212" s="3">
        <v>0</v>
      </c>
      <c r="P212" s="3">
        <v>0</v>
      </c>
      <c r="Q212" s="148" t="s">
        <v>1</v>
      </c>
    </row>
    <row r="213" spans="1:17">
      <c r="A213" s="5" t="str">
        <f t="shared" si="3"/>
        <v>1</v>
      </c>
      <c r="B213" s="1" t="s">
        <v>6501</v>
      </c>
      <c r="C213" s="2" t="s">
        <v>6502</v>
      </c>
      <c r="D213" s="2">
        <f>IFERROR(VLOOKUP(B213,#REF!,4,0),0)</f>
        <v>0</v>
      </c>
      <c r="E213" s="3">
        <v>0</v>
      </c>
      <c r="F213" s="147" t="s">
        <v>1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148" t="s">
        <v>6151</v>
      </c>
      <c r="N213" s="3">
        <v>0</v>
      </c>
      <c r="O213" s="3">
        <v>0</v>
      </c>
      <c r="P213" s="3">
        <v>0</v>
      </c>
      <c r="Q213" s="148" t="s">
        <v>1</v>
      </c>
    </row>
    <row r="214" spans="1:17">
      <c r="A214" s="5" t="str">
        <f t="shared" si="3"/>
        <v>1</v>
      </c>
      <c r="B214" s="1" t="s">
        <v>6503</v>
      </c>
      <c r="C214" s="2" t="s">
        <v>6504</v>
      </c>
      <c r="D214" s="2">
        <f>IFERROR(VLOOKUP(B214,#REF!,4,0),0)</f>
        <v>0</v>
      </c>
      <c r="E214" s="3">
        <v>0</v>
      </c>
      <c r="F214" s="147" t="s">
        <v>1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148" t="s">
        <v>6151</v>
      </c>
      <c r="N214" s="3">
        <v>0</v>
      </c>
      <c r="O214" s="3">
        <v>0</v>
      </c>
      <c r="P214" s="3">
        <v>0</v>
      </c>
      <c r="Q214" s="148" t="s">
        <v>1</v>
      </c>
    </row>
    <row r="215" spans="1:17">
      <c r="A215" s="5" t="str">
        <f t="shared" si="3"/>
        <v>1</v>
      </c>
      <c r="B215" s="1" t="s">
        <v>6505</v>
      </c>
      <c r="C215" s="2" t="s">
        <v>6506</v>
      </c>
      <c r="D215" s="2">
        <f>IFERROR(VLOOKUP(B215,#REF!,4,0),0)</f>
        <v>0</v>
      </c>
      <c r="E215" s="3">
        <v>0</v>
      </c>
      <c r="F215" s="147" t="s">
        <v>1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148" t="s">
        <v>6151</v>
      </c>
      <c r="N215" s="3">
        <v>0</v>
      </c>
      <c r="O215" s="3">
        <v>0</v>
      </c>
      <c r="P215" s="3">
        <v>0</v>
      </c>
      <c r="Q215" s="148" t="s">
        <v>1</v>
      </c>
    </row>
    <row r="216" spans="1:17">
      <c r="A216" s="5" t="str">
        <f t="shared" si="3"/>
        <v>1</v>
      </c>
      <c r="B216" s="1" t="s">
        <v>6507</v>
      </c>
      <c r="C216" s="2" t="s">
        <v>6382</v>
      </c>
      <c r="D216" s="2">
        <f>IFERROR(VLOOKUP(B216,#REF!,4,0),0)</f>
        <v>0</v>
      </c>
      <c r="E216" s="3">
        <v>0</v>
      </c>
      <c r="F216" s="147" t="s">
        <v>1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148" t="s">
        <v>6151</v>
      </c>
      <c r="N216" s="3">
        <v>0</v>
      </c>
      <c r="O216" s="3">
        <v>0</v>
      </c>
      <c r="P216" s="3">
        <v>0</v>
      </c>
      <c r="Q216" s="148" t="s">
        <v>1</v>
      </c>
    </row>
    <row r="217" spans="1:17">
      <c r="A217" s="5" t="str">
        <f t="shared" si="3"/>
        <v>1</v>
      </c>
      <c r="B217" s="1" t="s">
        <v>6508</v>
      </c>
      <c r="C217" s="2" t="s">
        <v>6509</v>
      </c>
      <c r="D217" s="2">
        <f>IFERROR(VLOOKUP(B217,#REF!,4,0),0)</f>
        <v>0</v>
      </c>
      <c r="E217" s="3">
        <v>0</v>
      </c>
      <c r="F217" s="147" t="s">
        <v>1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148" t="s">
        <v>6151</v>
      </c>
      <c r="N217" s="3">
        <v>0</v>
      </c>
      <c r="O217" s="3">
        <v>0</v>
      </c>
      <c r="P217" s="3">
        <v>0</v>
      </c>
      <c r="Q217" s="148" t="s">
        <v>1</v>
      </c>
    </row>
    <row r="218" spans="1:17">
      <c r="A218" s="5" t="str">
        <f t="shared" si="3"/>
        <v>1</v>
      </c>
      <c r="B218" s="1" t="s">
        <v>6510</v>
      </c>
      <c r="C218" s="2" t="s">
        <v>6511</v>
      </c>
      <c r="D218" s="2">
        <f>IFERROR(VLOOKUP(B218,#REF!,4,0),0)</f>
        <v>0</v>
      </c>
      <c r="E218" s="3">
        <v>0</v>
      </c>
      <c r="F218" s="147" t="s">
        <v>1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148" t="s">
        <v>6151</v>
      </c>
      <c r="N218" s="3">
        <v>0</v>
      </c>
      <c r="O218" s="3">
        <v>0</v>
      </c>
      <c r="P218" s="3">
        <v>0</v>
      </c>
      <c r="Q218" s="148" t="s">
        <v>1</v>
      </c>
    </row>
    <row r="219" spans="1:17">
      <c r="A219" s="5" t="str">
        <f t="shared" si="3"/>
        <v>1</v>
      </c>
      <c r="B219" s="1" t="s">
        <v>6512</v>
      </c>
      <c r="C219" s="2" t="s">
        <v>6513</v>
      </c>
      <c r="D219" s="2">
        <f>IFERROR(VLOOKUP(B219,#REF!,4,0),0)</f>
        <v>0</v>
      </c>
      <c r="E219" s="3">
        <v>0</v>
      </c>
      <c r="F219" s="147" t="s">
        <v>1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148" t="s">
        <v>6151</v>
      </c>
      <c r="N219" s="3">
        <v>0</v>
      </c>
      <c r="O219" s="3">
        <v>0</v>
      </c>
      <c r="P219" s="3">
        <v>0</v>
      </c>
      <c r="Q219" s="148" t="s">
        <v>1</v>
      </c>
    </row>
    <row r="220" spans="1:17">
      <c r="A220" s="5" t="str">
        <f t="shared" si="3"/>
        <v>1</v>
      </c>
      <c r="B220" s="1" t="s">
        <v>6514</v>
      </c>
      <c r="C220" s="2" t="s">
        <v>6515</v>
      </c>
      <c r="D220" s="2">
        <f>IFERROR(VLOOKUP(B220,#REF!,4,0),0)</f>
        <v>0</v>
      </c>
      <c r="E220" s="3">
        <v>0</v>
      </c>
      <c r="F220" s="147" t="s">
        <v>1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148" t="s">
        <v>6151</v>
      </c>
      <c r="N220" s="3">
        <v>0</v>
      </c>
      <c r="O220" s="3">
        <v>0</v>
      </c>
      <c r="P220" s="3">
        <v>0</v>
      </c>
      <c r="Q220" s="148" t="s">
        <v>1</v>
      </c>
    </row>
    <row r="221" spans="1:17">
      <c r="A221" s="5" t="str">
        <f t="shared" si="3"/>
        <v>1</v>
      </c>
      <c r="B221" s="1" t="s">
        <v>6516</v>
      </c>
      <c r="C221" s="2" t="s">
        <v>6388</v>
      </c>
      <c r="D221" s="2">
        <f>IFERROR(VLOOKUP(B221,#REF!,4,0),0)</f>
        <v>0</v>
      </c>
      <c r="E221" s="3">
        <v>0</v>
      </c>
      <c r="F221" s="147" t="s">
        <v>1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148" t="s">
        <v>6151</v>
      </c>
      <c r="N221" s="3">
        <v>0</v>
      </c>
      <c r="O221" s="3">
        <v>0</v>
      </c>
      <c r="P221" s="3">
        <v>0</v>
      </c>
      <c r="Q221" s="148" t="s">
        <v>1</v>
      </c>
    </row>
    <row r="222" spans="1:17">
      <c r="A222" s="5" t="str">
        <f t="shared" si="3"/>
        <v>1</v>
      </c>
      <c r="B222" s="1" t="s">
        <v>6517</v>
      </c>
      <c r="C222" s="2" t="s">
        <v>6518</v>
      </c>
      <c r="D222" s="2">
        <f>IFERROR(VLOOKUP(B222,#REF!,4,0),0)</f>
        <v>0</v>
      </c>
      <c r="E222" s="3">
        <v>0</v>
      </c>
      <c r="F222" s="147" t="s">
        <v>1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148" t="s">
        <v>6151</v>
      </c>
      <c r="N222" s="3">
        <v>0</v>
      </c>
      <c r="O222" s="3">
        <v>0</v>
      </c>
      <c r="P222" s="3">
        <v>0</v>
      </c>
      <c r="Q222" s="148" t="s">
        <v>1</v>
      </c>
    </row>
    <row r="223" spans="1:17">
      <c r="A223" s="5" t="str">
        <f t="shared" si="3"/>
        <v>1</v>
      </c>
      <c r="B223" s="1" t="s">
        <v>6519</v>
      </c>
      <c r="C223" s="2" t="s">
        <v>6520</v>
      </c>
      <c r="D223" s="2">
        <f>IFERROR(VLOOKUP(B223,#REF!,4,0),0)</f>
        <v>0</v>
      </c>
      <c r="E223" s="3">
        <v>0</v>
      </c>
      <c r="F223" s="147" t="s">
        <v>1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148" t="s">
        <v>6151</v>
      </c>
      <c r="N223" s="3">
        <v>0</v>
      </c>
      <c r="O223" s="3">
        <v>0</v>
      </c>
      <c r="P223" s="3">
        <v>0</v>
      </c>
      <c r="Q223" s="148" t="s">
        <v>1</v>
      </c>
    </row>
    <row r="224" spans="1:17">
      <c r="A224" s="5" t="str">
        <f t="shared" si="3"/>
        <v>1</v>
      </c>
      <c r="B224" s="1" t="s">
        <v>6521</v>
      </c>
      <c r="C224" s="2" t="s">
        <v>6522</v>
      </c>
      <c r="D224" s="2">
        <f>IFERROR(VLOOKUP(B224,#REF!,4,0),0)</f>
        <v>0</v>
      </c>
      <c r="E224" s="3">
        <v>0</v>
      </c>
      <c r="F224" s="147" t="s">
        <v>1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148" t="s">
        <v>6151</v>
      </c>
      <c r="N224" s="3">
        <v>0</v>
      </c>
      <c r="O224" s="3">
        <v>0</v>
      </c>
      <c r="P224" s="3">
        <v>0</v>
      </c>
      <c r="Q224" s="148" t="s">
        <v>1</v>
      </c>
    </row>
    <row r="225" spans="1:17">
      <c r="A225" s="5" t="str">
        <f t="shared" si="3"/>
        <v>1</v>
      </c>
      <c r="B225" s="1" t="s">
        <v>6523</v>
      </c>
      <c r="C225" s="2" t="s">
        <v>6524</v>
      </c>
      <c r="D225" s="2">
        <f>IFERROR(VLOOKUP(B225,#REF!,4,0),0)</f>
        <v>0</v>
      </c>
      <c r="E225" s="3">
        <v>0</v>
      </c>
      <c r="F225" s="147" t="s">
        <v>1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148" t="s">
        <v>6151</v>
      </c>
      <c r="N225" s="3">
        <v>0</v>
      </c>
      <c r="O225" s="3">
        <v>0</v>
      </c>
      <c r="P225" s="3">
        <v>0</v>
      </c>
      <c r="Q225" s="148" t="s">
        <v>1</v>
      </c>
    </row>
    <row r="226" spans="1:17">
      <c r="A226" s="5" t="str">
        <f t="shared" si="3"/>
        <v>1</v>
      </c>
      <c r="B226" s="1" t="s">
        <v>6525</v>
      </c>
      <c r="C226" s="2" t="s">
        <v>6526</v>
      </c>
      <c r="D226" s="2">
        <f>IFERROR(VLOOKUP(B226,#REF!,4,0),0)</f>
        <v>0</v>
      </c>
      <c r="E226" s="3">
        <v>0</v>
      </c>
      <c r="F226" s="147" t="s">
        <v>1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148" t="s">
        <v>6151</v>
      </c>
      <c r="N226" s="3">
        <v>0</v>
      </c>
      <c r="O226" s="3">
        <v>0</v>
      </c>
      <c r="P226" s="3">
        <v>0</v>
      </c>
      <c r="Q226" s="148" t="s">
        <v>1</v>
      </c>
    </row>
    <row r="227" spans="1:17">
      <c r="A227" s="5" t="str">
        <f t="shared" si="3"/>
        <v>1</v>
      </c>
      <c r="B227" s="1" t="s">
        <v>6527</v>
      </c>
      <c r="C227" s="2" t="s">
        <v>6528</v>
      </c>
      <c r="D227" s="2">
        <f>IFERROR(VLOOKUP(B227,#REF!,4,0),0)</f>
        <v>0</v>
      </c>
      <c r="E227" s="3">
        <v>0</v>
      </c>
      <c r="F227" s="147" t="s">
        <v>1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148" t="s">
        <v>6151</v>
      </c>
      <c r="N227" s="3">
        <v>0</v>
      </c>
      <c r="O227" s="3">
        <v>0</v>
      </c>
      <c r="P227" s="3">
        <v>0</v>
      </c>
      <c r="Q227" s="148" t="s">
        <v>1</v>
      </c>
    </row>
    <row r="228" spans="1:17">
      <c r="A228" s="5" t="str">
        <f t="shared" si="3"/>
        <v>1</v>
      </c>
      <c r="B228" s="1" t="s">
        <v>6529</v>
      </c>
      <c r="C228" s="2" t="s">
        <v>6530</v>
      </c>
      <c r="D228" s="2">
        <f>IFERROR(VLOOKUP(B228,#REF!,4,0),0)</f>
        <v>0</v>
      </c>
      <c r="E228" s="3">
        <v>0</v>
      </c>
      <c r="F228" s="147" t="s">
        <v>1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148" t="s">
        <v>6151</v>
      </c>
      <c r="N228" s="3">
        <v>0</v>
      </c>
      <c r="O228" s="3">
        <v>0</v>
      </c>
      <c r="P228" s="3">
        <v>0</v>
      </c>
      <c r="Q228" s="148" t="s">
        <v>1</v>
      </c>
    </row>
    <row r="229" spans="1:17">
      <c r="A229" s="5" t="str">
        <f t="shared" si="3"/>
        <v>1</v>
      </c>
      <c r="B229" s="1" t="s">
        <v>6531</v>
      </c>
      <c r="C229" s="2" t="s">
        <v>6532</v>
      </c>
      <c r="D229" s="2">
        <f>IFERROR(VLOOKUP(B229,#REF!,4,0),0)</f>
        <v>0</v>
      </c>
      <c r="E229" s="3">
        <v>0</v>
      </c>
      <c r="F229" s="147" t="s">
        <v>1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148" t="s">
        <v>6151</v>
      </c>
      <c r="N229" s="3">
        <v>0</v>
      </c>
      <c r="O229" s="3">
        <v>0</v>
      </c>
      <c r="P229" s="3">
        <v>0</v>
      </c>
      <c r="Q229" s="148" t="s">
        <v>1</v>
      </c>
    </row>
    <row r="230" spans="1:17">
      <c r="A230" s="5" t="str">
        <f t="shared" si="3"/>
        <v>1</v>
      </c>
      <c r="B230" s="1" t="s">
        <v>6533</v>
      </c>
      <c r="C230" s="2" t="s">
        <v>6394</v>
      </c>
      <c r="D230" s="2">
        <f>IFERROR(VLOOKUP(B230,#REF!,4,0),0)</f>
        <v>0</v>
      </c>
      <c r="E230" s="3">
        <v>0</v>
      </c>
      <c r="F230" s="147" t="s">
        <v>1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148" t="s">
        <v>6151</v>
      </c>
      <c r="N230" s="3">
        <v>0</v>
      </c>
      <c r="O230" s="3">
        <v>0</v>
      </c>
      <c r="P230" s="3">
        <v>0</v>
      </c>
      <c r="Q230" s="148" t="s">
        <v>1</v>
      </c>
    </row>
    <row r="231" spans="1:17">
      <c r="A231" s="5" t="str">
        <f t="shared" si="3"/>
        <v>1</v>
      </c>
      <c r="B231" s="1" t="s">
        <v>6534</v>
      </c>
      <c r="C231" s="2" t="s">
        <v>6535</v>
      </c>
      <c r="D231" s="2">
        <f>IFERROR(VLOOKUP(B231,#REF!,4,0),0)</f>
        <v>0</v>
      </c>
      <c r="E231" s="3">
        <v>0</v>
      </c>
      <c r="F231" s="147" t="s">
        <v>1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148" t="s">
        <v>6151</v>
      </c>
      <c r="N231" s="3">
        <v>0</v>
      </c>
      <c r="O231" s="3">
        <v>0</v>
      </c>
      <c r="P231" s="3">
        <v>0</v>
      </c>
      <c r="Q231" s="148" t="s">
        <v>1</v>
      </c>
    </row>
    <row r="232" spans="1:17">
      <c r="A232" s="5" t="str">
        <f t="shared" si="3"/>
        <v>1</v>
      </c>
      <c r="B232" s="1" t="s">
        <v>6536</v>
      </c>
      <c r="C232" s="2" t="s">
        <v>6537</v>
      </c>
      <c r="D232" s="2">
        <f>IFERROR(VLOOKUP(B232,#REF!,4,0),0)</f>
        <v>0</v>
      </c>
      <c r="E232" s="3">
        <v>0</v>
      </c>
      <c r="F232" s="147" t="s">
        <v>1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148" t="s">
        <v>6151</v>
      </c>
      <c r="N232" s="3">
        <v>0</v>
      </c>
      <c r="O232" s="3">
        <v>0</v>
      </c>
      <c r="P232" s="3">
        <v>0</v>
      </c>
      <c r="Q232" s="148" t="s">
        <v>1</v>
      </c>
    </row>
    <row r="233" spans="1:17">
      <c r="A233" s="5" t="str">
        <f t="shared" si="3"/>
        <v>1</v>
      </c>
      <c r="B233" s="1" t="s">
        <v>6538</v>
      </c>
      <c r="C233" s="2" t="s">
        <v>6539</v>
      </c>
      <c r="D233" s="2">
        <f>IFERROR(VLOOKUP(B233,#REF!,4,0),0)</f>
        <v>0</v>
      </c>
      <c r="E233" s="3">
        <v>0</v>
      </c>
      <c r="F233" s="147" t="s">
        <v>1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148" t="s">
        <v>6151</v>
      </c>
      <c r="N233" s="3">
        <v>0</v>
      </c>
      <c r="O233" s="3">
        <v>0</v>
      </c>
      <c r="P233" s="3">
        <v>0</v>
      </c>
      <c r="Q233" s="148" t="s">
        <v>1</v>
      </c>
    </row>
    <row r="234" spans="1:17">
      <c r="A234" s="5" t="str">
        <f t="shared" si="3"/>
        <v>1</v>
      </c>
      <c r="B234" s="1" t="s">
        <v>6540</v>
      </c>
      <c r="C234" s="2" t="s">
        <v>6541</v>
      </c>
      <c r="D234" s="2">
        <f>IFERROR(VLOOKUP(B234,#REF!,4,0),0)</f>
        <v>0</v>
      </c>
      <c r="E234" s="3">
        <v>0</v>
      </c>
      <c r="F234" s="147" t="s">
        <v>1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148" t="s">
        <v>6151</v>
      </c>
      <c r="N234" s="3">
        <v>0</v>
      </c>
      <c r="O234" s="3">
        <v>0</v>
      </c>
      <c r="P234" s="3">
        <v>0</v>
      </c>
      <c r="Q234" s="148" t="s">
        <v>1</v>
      </c>
    </row>
    <row r="235" spans="1:17">
      <c r="A235" s="5" t="str">
        <f t="shared" si="3"/>
        <v>1</v>
      </c>
      <c r="B235" s="1" t="s">
        <v>6542</v>
      </c>
      <c r="C235" s="2" t="s">
        <v>6543</v>
      </c>
      <c r="D235" s="2">
        <f>IFERROR(VLOOKUP(B235,#REF!,4,0),0)</f>
        <v>0</v>
      </c>
      <c r="E235" s="3">
        <v>0</v>
      </c>
      <c r="F235" s="147" t="s">
        <v>1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148" t="s">
        <v>6151</v>
      </c>
      <c r="N235" s="3">
        <v>0</v>
      </c>
      <c r="O235" s="3">
        <v>0</v>
      </c>
      <c r="P235" s="3">
        <v>0</v>
      </c>
      <c r="Q235" s="148" t="s">
        <v>1</v>
      </c>
    </row>
    <row r="236" spans="1:17">
      <c r="A236" s="5" t="str">
        <f t="shared" si="3"/>
        <v>1</v>
      </c>
      <c r="B236" s="1" t="s">
        <v>6544</v>
      </c>
      <c r="C236" s="2" t="s">
        <v>6396</v>
      </c>
      <c r="D236" s="2">
        <f>IFERROR(VLOOKUP(B236,#REF!,4,0),0)</f>
        <v>0</v>
      </c>
      <c r="E236" s="3">
        <v>0</v>
      </c>
      <c r="F236" s="147" t="s">
        <v>1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148" t="s">
        <v>6151</v>
      </c>
      <c r="N236" s="3">
        <v>0</v>
      </c>
      <c r="O236" s="3">
        <v>0</v>
      </c>
      <c r="P236" s="3">
        <v>0</v>
      </c>
      <c r="Q236" s="148" t="s">
        <v>1</v>
      </c>
    </row>
    <row r="237" spans="1:17">
      <c r="A237" s="5" t="str">
        <f t="shared" si="3"/>
        <v>1</v>
      </c>
      <c r="B237" s="1" t="s">
        <v>6545</v>
      </c>
      <c r="C237" s="2" t="s">
        <v>6546</v>
      </c>
      <c r="D237" s="2">
        <f>IFERROR(VLOOKUP(B237,#REF!,4,0),0)</f>
        <v>0</v>
      </c>
      <c r="E237" s="3">
        <v>0</v>
      </c>
      <c r="F237" s="147" t="s">
        <v>1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148" t="s">
        <v>6151</v>
      </c>
      <c r="N237" s="3">
        <v>0</v>
      </c>
      <c r="O237" s="3">
        <v>0</v>
      </c>
      <c r="P237" s="3">
        <v>0</v>
      </c>
      <c r="Q237" s="148" t="s">
        <v>1</v>
      </c>
    </row>
    <row r="238" spans="1:17">
      <c r="A238" s="5" t="str">
        <f t="shared" si="3"/>
        <v>1</v>
      </c>
      <c r="B238" s="1" t="s">
        <v>6547</v>
      </c>
      <c r="C238" s="2" t="s">
        <v>6214</v>
      </c>
      <c r="D238" s="2">
        <f>IFERROR(VLOOKUP(B238,#REF!,4,0),0)</f>
        <v>0</v>
      </c>
      <c r="E238" s="3">
        <v>0</v>
      </c>
      <c r="F238" s="147" t="s">
        <v>1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148" t="s">
        <v>6151</v>
      </c>
      <c r="N238" s="3">
        <v>0</v>
      </c>
      <c r="O238" s="3">
        <v>0</v>
      </c>
      <c r="P238" s="3">
        <v>0</v>
      </c>
      <c r="Q238" s="148" t="s">
        <v>1</v>
      </c>
    </row>
    <row r="239" spans="1:17">
      <c r="A239" s="5" t="str">
        <f t="shared" si="3"/>
        <v>1</v>
      </c>
      <c r="B239" s="1" t="s">
        <v>6548</v>
      </c>
      <c r="C239" s="2" t="s">
        <v>6549</v>
      </c>
      <c r="D239" s="2">
        <f>IFERROR(VLOOKUP(B239,#REF!,4,0),0)</f>
        <v>0</v>
      </c>
      <c r="E239" s="3">
        <v>0</v>
      </c>
      <c r="F239" s="147" t="s">
        <v>1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148" t="s">
        <v>6151</v>
      </c>
      <c r="N239" s="3">
        <v>0</v>
      </c>
      <c r="O239" s="3">
        <v>0</v>
      </c>
      <c r="P239" s="3">
        <v>0</v>
      </c>
      <c r="Q239" s="148" t="s">
        <v>1</v>
      </c>
    </row>
    <row r="240" spans="1:17">
      <c r="A240" s="5" t="str">
        <f t="shared" si="3"/>
        <v>1</v>
      </c>
      <c r="B240" s="1" t="s">
        <v>6550</v>
      </c>
      <c r="C240" s="2" t="s">
        <v>6551</v>
      </c>
      <c r="D240" s="2">
        <f>IFERROR(VLOOKUP(B240,#REF!,4,0),0)</f>
        <v>0</v>
      </c>
      <c r="E240" s="3">
        <v>0</v>
      </c>
      <c r="F240" s="147" t="s">
        <v>1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148" t="s">
        <v>6151</v>
      </c>
      <c r="N240" s="3">
        <v>0</v>
      </c>
      <c r="O240" s="3">
        <v>0</v>
      </c>
      <c r="P240" s="3">
        <v>0</v>
      </c>
      <c r="Q240" s="148" t="s">
        <v>1</v>
      </c>
    </row>
    <row r="241" spans="1:17">
      <c r="A241" s="5" t="str">
        <f t="shared" si="3"/>
        <v>1</v>
      </c>
      <c r="B241" s="1" t="s">
        <v>6552</v>
      </c>
      <c r="C241" s="2" t="s">
        <v>6553</v>
      </c>
      <c r="D241" s="2">
        <f>IFERROR(VLOOKUP(B241,#REF!,4,0),0)</f>
        <v>0</v>
      </c>
      <c r="E241" s="3">
        <v>0</v>
      </c>
      <c r="F241" s="147" t="s">
        <v>5961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148" t="s">
        <v>6151</v>
      </c>
      <c r="N241" s="3">
        <v>0</v>
      </c>
      <c r="O241" s="3">
        <v>0</v>
      </c>
      <c r="P241" s="3">
        <v>0</v>
      </c>
      <c r="Q241" s="148" t="s">
        <v>1</v>
      </c>
    </row>
    <row r="242" spans="1:17">
      <c r="A242" s="5" t="str">
        <f t="shared" si="3"/>
        <v>1</v>
      </c>
      <c r="B242" s="1" t="s">
        <v>6554</v>
      </c>
      <c r="C242" s="2" t="s">
        <v>6555</v>
      </c>
      <c r="D242" s="2">
        <f>IFERROR(VLOOKUP(B242,#REF!,4,0),0)</f>
        <v>0</v>
      </c>
      <c r="E242" s="3">
        <v>0</v>
      </c>
      <c r="F242" s="147" t="s">
        <v>5961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148" t="s">
        <v>6151</v>
      </c>
      <c r="N242" s="3">
        <v>0</v>
      </c>
      <c r="O242" s="3">
        <v>0</v>
      </c>
      <c r="P242" s="3">
        <v>0</v>
      </c>
      <c r="Q242" s="148" t="s">
        <v>1</v>
      </c>
    </row>
    <row r="243" spans="1:17">
      <c r="A243" s="5" t="str">
        <f t="shared" si="3"/>
        <v>1</v>
      </c>
      <c r="B243" s="1" t="s">
        <v>6556</v>
      </c>
      <c r="C243" s="2" t="s">
        <v>6557</v>
      </c>
      <c r="D243" s="2">
        <f>IFERROR(VLOOKUP(B243,#REF!,4,0),0)</f>
        <v>0</v>
      </c>
      <c r="E243" s="3">
        <v>0</v>
      </c>
      <c r="F243" s="147" t="s">
        <v>1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148" t="s">
        <v>6151</v>
      </c>
      <c r="N243" s="3">
        <v>0</v>
      </c>
      <c r="O243" s="3">
        <v>0</v>
      </c>
      <c r="P243" s="3">
        <v>0</v>
      </c>
      <c r="Q243" s="148" t="s">
        <v>1</v>
      </c>
    </row>
    <row r="244" spans="1:17">
      <c r="A244" s="5" t="str">
        <f t="shared" si="3"/>
        <v>1</v>
      </c>
      <c r="B244" s="1" t="s">
        <v>6558</v>
      </c>
      <c r="C244" s="2" t="s">
        <v>6559</v>
      </c>
      <c r="D244" s="2">
        <f>IFERROR(VLOOKUP(B244,#REF!,4,0),0)</f>
        <v>0</v>
      </c>
      <c r="E244" s="3">
        <v>0</v>
      </c>
      <c r="F244" s="147" t="s">
        <v>5961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148" t="s">
        <v>6151</v>
      </c>
      <c r="N244" s="3">
        <v>0</v>
      </c>
      <c r="O244" s="3">
        <v>0</v>
      </c>
      <c r="P244" s="3">
        <v>0</v>
      </c>
      <c r="Q244" s="148" t="s">
        <v>1</v>
      </c>
    </row>
    <row r="245" spans="1:17">
      <c r="A245" s="5" t="str">
        <f t="shared" si="3"/>
        <v>1</v>
      </c>
      <c r="B245" s="1" t="s">
        <v>6560</v>
      </c>
      <c r="C245" s="2" t="s">
        <v>6561</v>
      </c>
      <c r="D245" s="2">
        <f>IFERROR(VLOOKUP(B245,#REF!,4,0),0)</f>
        <v>0</v>
      </c>
      <c r="E245" s="3">
        <v>0</v>
      </c>
      <c r="F245" s="147" t="s">
        <v>1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148" t="s">
        <v>6151</v>
      </c>
      <c r="N245" s="3">
        <v>0</v>
      </c>
      <c r="O245" s="3">
        <v>0</v>
      </c>
      <c r="P245" s="3">
        <v>0</v>
      </c>
      <c r="Q245" s="148" t="s">
        <v>1</v>
      </c>
    </row>
    <row r="246" spans="1:17">
      <c r="A246" s="5" t="str">
        <f t="shared" si="3"/>
        <v>1</v>
      </c>
      <c r="B246" s="1" t="s">
        <v>6562</v>
      </c>
      <c r="C246" s="2" t="s">
        <v>6563</v>
      </c>
      <c r="D246" s="2">
        <f>IFERROR(VLOOKUP(B246,#REF!,4,0),0)</f>
        <v>0</v>
      </c>
      <c r="E246" s="3">
        <v>0</v>
      </c>
      <c r="F246" s="147" t="s">
        <v>1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148" t="s">
        <v>6151</v>
      </c>
      <c r="N246" s="3">
        <v>0</v>
      </c>
      <c r="O246" s="3">
        <v>0</v>
      </c>
      <c r="P246" s="3">
        <v>0</v>
      </c>
      <c r="Q246" s="148" t="s">
        <v>1</v>
      </c>
    </row>
    <row r="247" spans="1:17">
      <c r="A247" s="5" t="str">
        <f t="shared" si="3"/>
        <v>1</v>
      </c>
      <c r="B247" s="1" t="s">
        <v>6564</v>
      </c>
      <c r="C247" s="2" t="s">
        <v>6565</v>
      </c>
      <c r="D247" s="2">
        <f>IFERROR(VLOOKUP(B247,#REF!,4,0),0)</f>
        <v>0</v>
      </c>
      <c r="E247" s="3">
        <v>0</v>
      </c>
      <c r="F247" s="147" t="s">
        <v>1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148" t="s">
        <v>6151</v>
      </c>
      <c r="N247" s="3">
        <v>0</v>
      </c>
      <c r="O247" s="3">
        <v>0</v>
      </c>
      <c r="P247" s="3">
        <v>0</v>
      </c>
      <c r="Q247" s="148" t="s">
        <v>1</v>
      </c>
    </row>
    <row r="248" spans="1:17">
      <c r="A248" s="5" t="str">
        <f t="shared" si="3"/>
        <v>1</v>
      </c>
      <c r="B248" s="1" t="s">
        <v>6566</v>
      </c>
      <c r="C248" s="2" t="s">
        <v>6567</v>
      </c>
      <c r="D248" s="2">
        <f>IFERROR(VLOOKUP(B248,#REF!,4,0),0)</f>
        <v>0</v>
      </c>
      <c r="E248" s="3">
        <v>0</v>
      </c>
      <c r="F248" s="147" t="s">
        <v>5961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148" t="s">
        <v>6151</v>
      </c>
      <c r="N248" s="3">
        <v>0</v>
      </c>
      <c r="O248" s="3">
        <v>0</v>
      </c>
      <c r="P248" s="3">
        <v>0</v>
      </c>
      <c r="Q248" s="148" t="s">
        <v>1</v>
      </c>
    </row>
    <row r="249" spans="1:17">
      <c r="A249" s="5" t="str">
        <f t="shared" si="3"/>
        <v>1</v>
      </c>
      <c r="B249" s="1" t="s">
        <v>6568</v>
      </c>
      <c r="C249" s="2" t="s">
        <v>6569</v>
      </c>
      <c r="D249" s="2">
        <f>IFERROR(VLOOKUP(B249,#REF!,4,0),0)</f>
        <v>0</v>
      </c>
      <c r="E249" s="3">
        <v>0</v>
      </c>
      <c r="F249" s="147" t="s">
        <v>5961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148" t="s">
        <v>6151</v>
      </c>
      <c r="N249" s="3">
        <v>0</v>
      </c>
      <c r="O249" s="3">
        <v>0</v>
      </c>
      <c r="P249" s="3">
        <v>0</v>
      </c>
      <c r="Q249" s="148" t="s">
        <v>1</v>
      </c>
    </row>
    <row r="250" spans="1:17">
      <c r="A250" s="5" t="str">
        <f t="shared" si="3"/>
        <v>1</v>
      </c>
      <c r="B250" s="1" t="s">
        <v>6570</v>
      </c>
      <c r="C250" s="2" t="s">
        <v>6571</v>
      </c>
      <c r="D250" s="2">
        <f>IFERROR(VLOOKUP(B250,#REF!,4,0),0)</f>
        <v>0</v>
      </c>
      <c r="E250" s="3">
        <v>0</v>
      </c>
      <c r="F250" s="147" t="s">
        <v>1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148" t="s">
        <v>6151</v>
      </c>
      <c r="N250" s="3">
        <v>0</v>
      </c>
      <c r="O250" s="3">
        <v>0</v>
      </c>
      <c r="P250" s="3">
        <v>0</v>
      </c>
      <c r="Q250" s="148" t="s">
        <v>1</v>
      </c>
    </row>
    <row r="251" spans="1:17">
      <c r="A251" s="5" t="str">
        <f t="shared" si="3"/>
        <v>1</v>
      </c>
      <c r="B251" s="1" t="s">
        <v>6572</v>
      </c>
      <c r="C251" s="2" t="s">
        <v>6573</v>
      </c>
      <c r="D251" s="2">
        <f>IFERROR(VLOOKUP(B251,#REF!,4,0),0)</f>
        <v>0</v>
      </c>
      <c r="E251" s="3">
        <v>0</v>
      </c>
      <c r="F251" s="147" t="s">
        <v>5961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148" t="s">
        <v>6151</v>
      </c>
      <c r="N251" s="3">
        <v>0</v>
      </c>
      <c r="O251" s="3">
        <v>0</v>
      </c>
      <c r="P251" s="3">
        <v>0</v>
      </c>
      <c r="Q251" s="148" t="s">
        <v>1</v>
      </c>
    </row>
    <row r="252" spans="1:17">
      <c r="A252" s="5" t="str">
        <f t="shared" si="3"/>
        <v>1</v>
      </c>
      <c r="B252" s="1" t="s">
        <v>6574</v>
      </c>
      <c r="C252" s="2" t="s">
        <v>6575</v>
      </c>
      <c r="D252" s="2">
        <f>IFERROR(VLOOKUP(B252,#REF!,4,0),0)</f>
        <v>0</v>
      </c>
      <c r="E252" s="3">
        <v>0</v>
      </c>
      <c r="F252" s="147" t="s">
        <v>1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148" t="s">
        <v>6151</v>
      </c>
      <c r="N252" s="3">
        <v>0</v>
      </c>
      <c r="O252" s="3">
        <v>0</v>
      </c>
      <c r="P252" s="3">
        <v>0</v>
      </c>
      <c r="Q252" s="148" t="s">
        <v>1</v>
      </c>
    </row>
    <row r="253" spans="1:17">
      <c r="A253" s="5" t="str">
        <f t="shared" si="3"/>
        <v>1</v>
      </c>
      <c r="B253" s="1" t="s">
        <v>6576</v>
      </c>
      <c r="C253" s="2" t="s">
        <v>6577</v>
      </c>
      <c r="D253" s="2">
        <f>IFERROR(VLOOKUP(B253,#REF!,4,0),0)</f>
        <v>0</v>
      </c>
      <c r="E253" s="3">
        <v>0</v>
      </c>
      <c r="F253" s="147" t="s">
        <v>5961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148" t="s">
        <v>6151</v>
      </c>
      <c r="N253" s="3">
        <v>0</v>
      </c>
      <c r="O253" s="3">
        <v>0</v>
      </c>
      <c r="P253" s="3">
        <v>0</v>
      </c>
      <c r="Q253" s="148" t="s">
        <v>1</v>
      </c>
    </row>
    <row r="254" spans="1:17">
      <c r="A254" s="5" t="str">
        <f t="shared" si="3"/>
        <v>1</v>
      </c>
      <c r="B254" s="1" t="s">
        <v>6578</v>
      </c>
      <c r="C254" s="2" t="s">
        <v>6230</v>
      </c>
      <c r="D254" s="2">
        <f>IFERROR(VLOOKUP(B254,#REF!,4,0),0)</f>
        <v>0</v>
      </c>
      <c r="E254" s="3">
        <v>0</v>
      </c>
      <c r="F254" s="147" t="s">
        <v>1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148" t="s">
        <v>6151</v>
      </c>
      <c r="N254" s="3">
        <v>0</v>
      </c>
      <c r="O254" s="3">
        <v>0</v>
      </c>
      <c r="P254" s="3">
        <v>0</v>
      </c>
      <c r="Q254" s="148" t="s">
        <v>1</v>
      </c>
    </row>
    <row r="255" spans="1:17">
      <c r="A255" s="5" t="str">
        <f t="shared" si="3"/>
        <v>1</v>
      </c>
      <c r="B255" s="1" t="s">
        <v>6579</v>
      </c>
      <c r="C255" s="2" t="s">
        <v>6580</v>
      </c>
      <c r="D255" s="2">
        <f>IFERROR(VLOOKUP(B255,#REF!,4,0),0)</f>
        <v>0</v>
      </c>
      <c r="E255" s="3">
        <v>0</v>
      </c>
      <c r="F255" s="147" t="s">
        <v>1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148" t="s">
        <v>6151</v>
      </c>
      <c r="N255" s="3">
        <v>0</v>
      </c>
      <c r="O255" s="3">
        <v>0</v>
      </c>
      <c r="P255" s="3">
        <v>0</v>
      </c>
      <c r="Q255" s="148" t="s">
        <v>1</v>
      </c>
    </row>
    <row r="256" spans="1:17" ht="22.5">
      <c r="A256" s="5" t="str">
        <f t="shared" si="3"/>
        <v>1</v>
      </c>
      <c r="B256" s="1" t="s">
        <v>6581</v>
      </c>
      <c r="C256" s="2" t="s">
        <v>6582</v>
      </c>
      <c r="D256" s="2">
        <f>IFERROR(VLOOKUP(B256,#REF!,4,0),0)</f>
        <v>0</v>
      </c>
      <c r="E256" s="3">
        <v>0</v>
      </c>
      <c r="F256" s="147" t="s">
        <v>5961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148" t="s">
        <v>6151</v>
      </c>
      <c r="N256" s="3">
        <v>0</v>
      </c>
      <c r="O256" s="3">
        <v>0</v>
      </c>
      <c r="P256" s="3">
        <v>0</v>
      </c>
      <c r="Q256" s="148" t="s">
        <v>1</v>
      </c>
    </row>
    <row r="257" spans="1:17">
      <c r="A257" s="5" t="str">
        <f t="shared" si="3"/>
        <v>1</v>
      </c>
      <c r="B257" s="1" t="s">
        <v>6583</v>
      </c>
      <c r="C257" s="2" t="s">
        <v>6584</v>
      </c>
      <c r="D257" s="2">
        <f>IFERROR(VLOOKUP(B257,#REF!,4,0),0)</f>
        <v>0</v>
      </c>
      <c r="E257" s="3">
        <v>0</v>
      </c>
      <c r="F257" s="147" t="s">
        <v>5961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148" t="s">
        <v>6151</v>
      </c>
      <c r="N257" s="3">
        <v>0</v>
      </c>
      <c r="O257" s="3">
        <v>0</v>
      </c>
      <c r="P257" s="3">
        <v>0</v>
      </c>
      <c r="Q257" s="148" t="s">
        <v>1</v>
      </c>
    </row>
    <row r="258" spans="1:17">
      <c r="A258" s="5" t="str">
        <f t="shared" si="3"/>
        <v>1</v>
      </c>
      <c r="B258" s="1" t="s">
        <v>6585</v>
      </c>
      <c r="C258" s="2" t="s">
        <v>6586</v>
      </c>
      <c r="D258" s="2">
        <f>IFERROR(VLOOKUP(B258,#REF!,4,0),0)</f>
        <v>0</v>
      </c>
      <c r="E258" s="3">
        <v>0</v>
      </c>
      <c r="F258" s="147" t="s">
        <v>1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148" t="s">
        <v>6151</v>
      </c>
      <c r="N258" s="3">
        <v>0</v>
      </c>
      <c r="O258" s="3">
        <v>0</v>
      </c>
      <c r="P258" s="3">
        <v>0</v>
      </c>
      <c r="Q258" s="148" t="s">
        <v>1</v>
      </c>
    </row>
    <row r="259" spans="1:17">
      <c r="A259" s="5" t="str">
        <f t="shared" si="3"/>
        <v>1</v>
      </c>
      <c r="B259" s="1" t="s">
        <v>6587</v>
      </c>
      <c r="C259" s="2" t="s">
        <v>6588</v>
      </c>
      <c r="D259" s="2">
        <f>IFERROR(VLOOKUP(B259,#REF!,4,0),0)</f>
        <v>0</v>
      </c>
      <c r="E259" s="3">
        <v>0</v>
      </c>
      <c r="F259" s="147" t="s">
        <v>1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148" t="s">
        <v>6151</v>
      </c>
      <c r="N259" s="3">
        <v>0</v>
      </c>
      <c r="O259" s="3">
        <v>0</v>
      </c>
      <c r="P259" s="3">
        <v>0</v>
      </c>
      <c r="Q259" s="148" t="s">
        <v>1</v>
      </c>
    </row>
    <row r="260" spans="1:17">
      <c r="A260" s="5" t="str">
        <f t="shared" si="3"/>
        <v>1</v>
      </c>
      <c r="B260" s="1" t="s">
        <v>6589</v>
      </c>
      <c r="C260" s="2" t="s">
        <v>6590</v>
      </c>
      <c r="D260" s="2">
        <f>IFERROR(VLOOKUP(B260,#REF!,4,0),0)</f>
        <v>0</v>
      </c>
      <c r="E260" s="3">
        <v>0</v>
      </c>
      <c r="F260" s="147" t="s">
        <v>5961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148" t="s">
        <v>6151</v>
      </c>
      <c r="N260" s="3">
        <v>0</v>
      </c>
      <c r="O260" s="3">
        <v>0</v>
      </c>
      <c r="P260" s="3">
        <v>0</v>
      </c>
      <c r="Q260" s="148" t="s">
        <v>1</v>
      </c>
    </row>
    <row r="261" spans="1:17">
      <c r="A261" s="5" t="str">
        <f t="shared" si="3"/>
        <v>1</v>
      </c>
      <c r="B261" s="1" t="s">
        <v>6591</v>
      </c>
      <c r="C261" s="2" t="s">
        <v>6592</v>
      </c>
      <c r="D261" s="2">
        <f>IFERROR(VLOOKUP(B261,#REF!,4,0),0)</f>
        <v>0</v>
      </c>
      <c r="E261" s="3">
        <v>0</v>
      </c>
      <c r="F261" s="147" t="s">
        <v>5961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148" t="s">
        <v>6151</v>
      </c>
      <c r="N261" s="3">
        <v>0</v>
      </c>
      <c r="O261" s="3">
        <v>0</v>
      </c>
      <c r="P261" s="3">
        <v>0</v>
      </c>
      <c r="Q261" s="148" t="s">
        <v>1</v>
      </c>
    </row>
    <row r="262" spans="1:17">
      <c r="A262" s="5" t="str">
        <f t="shared" si="3"/>
        <v>1</v>
      </c>
      <c r="B262" s="1" t="s">
        <v>6593</v>
      </c>
      <c r="C262" s="2" t="s">
        <v>6246</v>
      </c>
      <c r="D262" s="2">
        <f>IFERROR(VLOOKUP(B262,#REF!,4,0),0)</f>
        <v>0</v>
      </c>
      <c r="E262" s="3">
        <v>0</v>
      </c>
      <c r="F262" s="147" t="s">
        <v>1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148" t="s">
        <v>6151</v>
      </c>
      <c r="N262" s="3">
        <v>0</v>
      </c>
      <c r="O262" s="3">
        <v>0</v>
      </c>
      <c r="P262" s="3">
        <v>0</v>
      </c>
      <c r="Q262" s="148" t="s">
        <v>1</v>
      </c>
    </row>
    <row r="263" spans="1:17">
      <c r="A263" s="5" t="str">
        <f t="shared" si="3"/>
        <v>1</v>
      </c>
      <c r="B263" s="1" t="s">
        <v>6594</v>
      </c>
      <c r="C263" s="2" t="s">
        <v>6595</v>
      </c>
      <c r="D263" s="2">
        <f>IFERROR(VLOOKUP(B263,#REF!,4,0),0)</f>
        <v>0</v>
      </c>
      <c r="E263" s="3">
        <v>0</v>
      </c>
      <c r="F263" s="147" t="s">
        <v>1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148" t="s">
        <v>6151</v>
      </c>
      <c r="N263" s="3">
        <v>0</v>
      </c>
      <c r="O263" s="3">
        <v>0</v>
      </c>
      <c r="P263" s="3">
        <v>0</v>
      </c>
      <c r="Q263" s="148" t="s">
        <v>1</v>
      </c>
    </row>
    <row r="264" spans="1:17">
      <c r="A264" s="5" t="str">
        <f t="shared" si="3"/>
        <v>1</v>
      </c>
      <c r="B264" s="1" t="s">
        <v>6596</v>
      </c>
      <c r="C264" s="2" t="s">
        <v>6597</v>
      </c>
      <c r="D264" s="2">
        <f>IFERROR(VLOOKUP(B264,#REF!,4,0),0)</f>
        <v>0</v>
      </c>
      <c r="E264" s="3">
        <v>0</v>
      </c>
      <c r="F264" s="147" t="s">
        <v>5961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148" t="s">
        <v>6151</v>
      </c>
      <c r="N264" s="3">
        <v>0</v>
      </c>
      <c r="O264" s="3">
        <v>0</v>
      </c>
      <c r="P264" s="3">
        <v>0</v>
      </c>
      <c r="Q264" s="148" t="s">
        <v>1</v>
      </c>
    </row>
    <row r="265" spans="1:17">
      <c r="A265" s="5" t="str">
        <f t="shared" si="3"/>
        <v>1</v>
      </c>
      <c r="B265" s="1" t="s">
        <v>6598</v>
      </c>
      <c r="C265" s="2" t="s">
        <v>6599</v>
      </c>
      <c r="D265" s="2">
        <f>IFERROR(VLOOKUP(B265,#REF!,4,0),0)</f>
        <v>0</v>
      </c>
      <c r="E265" s="3">
        <v>0</v>
      </c>
      <c r="F265" s="147" t="s">
        <v>5961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148" t="s">
        <v>6151</v>
      </c>
      <c r="N265" s="3">
        <v>0</v>
      </c>
      <c r="O265" s="3">
        <v>0</v>
      </c>
      <c r="P265" s="3">
        <v>0</v>
      </c>
      <c r="Q265" s="148" t="s">
        <v>1</v>
      </c>
    </row>
    <row r="266" spans="1:17">
      <c r="A266" s="5" t="str">
        <f t="shared" si="3"/>
        <v>1</v>
      </c>
      <c r="B266" s="1" t="s">
        <v>6600</v>
      </c>
      <c r="C266" s="2" t="s">
        <v>6601</v>
      </c>
      <c r="D266" s="2">
        <f>IFERROR(VLOOKUP(B266,#REF!,4,0),0)</f>
        <v>0</v>
      </c>
      <c r="E266" s="3">
        <v>0</v>
      </c>
      <c r="F266" s="147" t="s">
        <v>1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148" t="s">
        <v>6151</v>
      </c>
      <c r="N266" s="3">
        <v>0</v>
      </c>
      <c r="O266" s="3">
        <v>0</v>
      </c>
      <c r="P266" s="3">
        <v>0</v>
      </c>
      <c r="Q266" s="148" t="s">
        <v>1</v>
      </c>
    </row>
    <row r="267" spans="1:17">
      <c r="A267" s="5" t="str">
        <f t="shared" ref="A267:A330" si="4">LEFT(B267)</f>
        <v>1</v>
      </c>
      <c r="B267" s="1" t="s">
        <v>6602</v>
      </c>
      <c r="C267" s="2" t="s">
        <v>6603</v>
      </c>
      <c r="D267" s="2">
        <f>IFERROR(VLOOKUP(B267,#REF!,4,0),0)</f>
        <v>0</v>
      </c>
      <c r="E267" s="3">
        <v>0</v>
      </c>
      <c r="F267" s="147" t="s">
        <v>1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148" t="s">
        <v>6151</v>
      </c>
      <c r="N267" s="3">
        <v>0</v>
      </c>
      <c r="O267" s="3">
        <v>0</v>
      </c>
      <c r="P267" s="3">
        <v>0</v>
      </c>
      <c r="Q267" s="148" t="s">
        <v>1</v>
      </c>
    </row>
    <row r="268" spans="1:17">
      <c r="A268" s="5" t="str">
        <f t="shared" si="4"/>
        <v>1</v>
      </c>
      <c r="B268" s="1" t="s">
        <v>6604</v>
      </c>
      <c r="C268" s="2" t="s">
        <v>6605</v>
      </c>
      <c r="D268" s="2">
        <f>IFERROR(VLOOKUP(B268,#REF!,4,0),0)</f>
        <v>0</v>
      </c>
      <c r="E268" s="3">
        <v>0</v>
      </c>
      <c r="F268" s="147" t="s">
        <v>1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148" t="s">
        <v>6151</v>
      </c>
      <c r="N268" s="3">
        <v>0</v>
      </c>
      <c r="O268" s="3">
        <v>0</v>
      </c>
      <c r="P268" s="3">
        <v>0</v>
      </c>
      <c r="Q268" s="148" t="s">
        <v>1</v>
      </c>
    </row>
    <row r="269" spans="1:17">
      <c r="A269" s="5" t="str">
        <f t="shared" si="4"/>
        <v>1</v>
      </c>
      <c r="B269" s="1" t="s">
        <v>6606</v>
      </c>
      <c r="C269" s="2" t="s">
        <v>6607</v>
      </c>
      <c r="D269" s="2">
        <f>IFERROR(VLOOKUP(B269,#REF!,4,0),0)</f>
        <v>0</v>
      </c>
      <c r="E269" s="3">
        <v>0</v>
      </c>
      <c r="F269" s="147" t="s">
        <v>1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148" t="s">
        <v>6151</v>
      </c>
      <c r="N269" s="3">
        <v>0</v>
      </c>
      <c r="O269" s="3">
        <v>0</v>
      </c>
      <c r="P269" s="3">
        <v>0</v>
      </c>
      <c r="Q269" s="148" t="s">
        <v>1</v>
      </c>
    </row>
    <row r="270" spans="1:17">
      <c r="A270" s="5" t="str">
        <f t="shared" si="4"/>
        <v>1</v>
      </c>
      <c r="B270" s="1" t="s">
        <v>6608</v>
      </c>
      <c r="C270" s="2" t="s">
        <v>6609</v>
      </c>
      <c r="D270" s="2">
        <f>IFERROR(VLOOKUP(B270,#REF!,4,0),0)</f>
        <v>0</v>
      </c>
      <c r="E270" s="3">
        <v>0</v>
      </c>
      <c r="F270" s="147" t="s">
        <v>5961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148" t="s">
        <v>6151</v>
      </c>
      <c r="N270" s="3">
        <v>0</v>
      </c>
      <c r="O270" s="3">
        <v>0</v>
      </c>
      <c r="P270" s="3">
        <v>0</v>
      </c>
      <c r="Q270" s="148" t="s">
        <v>1</v>
      </c>
    </row>
    <row r="271" spans="1:17">
      <c r="A271" s="5" t="str">
        <f t="shared" si="4"/>
        <v>1</v>
      </c>
      <c r="B271" s="1" t="s">
        <v>6610</v>
      </c>
      <c r="C271" s="2" t="s">
        <v>6611</v>
      </c>
      <c r="D271" s="2">
        <f>IFERROR(VLOOKUP(B271,#REF!,4,0),0)</f>
        <v>0</v>
      </c>
      <c r="E271" s="3">
        <v>0</v>
      </c>
      <c r="F271" s="147" t="s">
        <v>5961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148" t="s">
        <v>6151</v>
      </c>
      <c r="N271" s="3">
        <v>0</v>
      </c>
      <c r="O271" s="3">
        <v>0</v>
      </c>
      <c r="P271" s="3">
        <v>0</v>
      </c>
      <c r="Q271" s="148" t="s">
        <v>1</v>
      </c>
    </row>
    <row r="272" spans="1:17">
      <c r="A272" s="5" t="str">
        <f t="shared" si="4"/>
        <v>1</v>
      </c>
      <c r="B272" s="1" t="s">
        <v>6612</v>
      </c>
      <c r="C272" s="2" t="s">
        <v>6613</v>
      </c>
      <c r="D272" s="2">
        <f>IFERROR(VLOOKUP(B272,#REF!,4,0),0)</f>
        <v>0</v>
      </c>
      <c r="E272" s="3">
        <v>0</v>
      </c>
      <c r="F272" s="147" t="s">
        <v>1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148" t="s">
        <v>6151</v>
      </c>
      <c r="N272" s="3">
        <v>0</v>
      </c>
      <c r="O272" s="3">
        <v>0</v>
      </c>
      <c r="P272" s="3">
        <v>0</v>
      </c>
      <c r="Q272" s="148" t="s">
        <v>1</v>
      </c>
    </row>
    <row r="273" spans="1:17">
      <c r="A273" s="5" t="str">
        <f t="shared" si="4"/>
        <v>1</v>
      </c>
      <c r="B273" s="1" t="s">
        <v>6614</v>
      </c>
      <c r="C273" s="2" t="s">
        <v>6615</v>
      </c>
      <c r="D273" s="2">
        <f>IFERROR(VLOOKUP(B273,#REF!,4,0),0)</f>
        <v>0</v>
      </c>
      <c r="E273" s="3">
        <v>0</v>
      </c>
      <c r="F273" s="147" t="s">
        <v>1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148" t="s">
        <v>6151</v>
      </c>
      <c r="N273" s="3">
        <v>0</v>
      </c>
      <c r="O273" s="3">
        <v>0</v>
      </c>
      <c r="P273" s="3">
        <v>0</v>
      </c>
      <c r="Q273" s="148" t="s">
        <v>1</v>
      </c>
    </row>
    <row r="274" spans="1:17">
      <c r="A274" s="5" t="str">
        <f t="shared" si="4"/>
        <v>1</v>
      </c>
      <c r="B274" s="1" t="s">
        <v>6616</v>
      </c>
      <c r="C274" s="2" t="s">
        <v>6254</v>
      </c>
      <c r="D274" s="2">
        <f>IFERROR(VLOOKUP(B274,#REF!,4,0),0)</f>
        <v>0</v>
      </c>
      <c r="E274" s="3">
        <v>0</v>
      </c>
      <c r="F274" s="147" t="s">
        <v>1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148" t="s">
        <v>6151</v>
      </c>
      <c r="N274" s="3">
        <v>0</v>
      </c>
      <c r="O274" s="3">
        <v>0</v>
      </c>
      <c r="P274" s="3">
        <v>0</v>
      </c>
      <c r="Q274" s="148" t="s">
        <v>1</v>
      </c>
    </row>
    <row r="275" spans="1:17">
      <c r="A275" s="5" t="str">
        <f t="shared" si="4"/>
        <v>1</v>
      </c>
      <c r="B275" s="1" t="s">
        <v>6617</v>
      </c>
      <c r="C275" s="2" t="s">
        <v>6618</v>
      </c>
      <c r="D275" s="2">
        <f>IFERROR(VLOOKUP(B275,#REF!,4,0),0)</f>
        <v>0</v>
      </c>
      <c r="E275" s="3">
        <v>0</v>
      </c>
      <c r="F275" s="147" t="s">
        <v>1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148" t="s">
        <v>6151</v>
      </c>
      <c r="N275" s="3">
        <v>0</v>
      </c>
      <c r="O275" s="3">
        <v>0</v>
      </c>
      <c r="P275" s="3">
        <v>0</v>
      </c>
      <c r="Q275" s="148" t="s">
        <v>1</v>
      </c>
    </row>
    <row r="276" spans="1:17">
      <c r="A276" s="5" t="str">
        <f t="shared" si="4"/>
        <v>1</v>
      </c>
      <c r="B276" s="1" t="s">
        <v>6619</v>
      </c>
      <c r="C276" s="2" t="s">
        <v>6620</v>
      </c>
      <c r="D276" s="2">
        <f>IFERROR(VLOOKUP(B276,#REF!,4,0),0)</f>
        <v>0</v>
      </c>
      <c r="E276" s="3">
        <v>0</v>
      </c>
      <c r="F276" s="147" t="s">
        <v>1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148" t="s">
        <v>6151</v>
      </c>
      <c r="N276" s="3">
        <v>0</v>
      </c>
      <c r="O276" s="3">
        <v>0</v>
      </c>
      <c r="P276" s="3">
        <v>0</v>
      </c>
      <c r="Q276" s="148" t="s">
        <v>1</v>
      </c>
    </row>
    <row r="277" spans="1:17">
      <c r="A277" s="5" t="str">
        <f t="shared" si="4"/>
        <v>1</v>
      </c>
      <c r="B277" s="1" t="s">
        <v>6621</v>
      </c>
      <c r="C277" s="2" t="s">
        <v>6622</v>
      </c>
      <c r="D277" s="2">
        <f>IFERROR(VLOOKUP(B277,#REF!,4,0),0)</f>
        <v>0</v>
      </c>
      <c r="E277" s="3">
        <v>0</v>
      </c>
      <c r="F277" s="147" t="s">
        <v>1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148" t="s">
        <v>6151</v>
      </c>
      <c r="N277" s="3">
        <v>0</v>
      </c>
      <c r="O277" s="3">
        <v>0</v>
      </c>
      <c r="P277" s="3">
        <v>0</v>
      </c>
      <c r="Q277" s="148" t="s">
        <v>1</v>
      </c>
    </row>
    <row r="278" spans="1:17">
      <c r="A278" s="5" t="str">
        <f t="shared" si="4"/>
        <v>1</v>
      </c>
      <c r="B278" s="1" t="s">
        <v>6623</v>
      </c>
      <c r="C278" s="2" t="s">
        <v>6270</v>
      </c>
      <c r="D278" s="2">
        <f>IFERROR(VLOOKUP(B278,#REF!,4,0),0)</f>
        <v>0</v>
      </c>
      <c r="E278" s="3">
        <v>0</v>
      </c>
      <c r="F278" s="147" t="s">
        <v>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148" t="s">
        <v>6151</v>
      </c>
      <c r="N278" s="3">
        <v>0</v>
      </c>
      <c r="O278" s="3">
        <v>0</v>
      </c>
      <c r="P278" s="3">
        <v>0</v>
      </c>
      <c r="Q278" s="148" t="s">
        <v>1</v>
      </c>
    </row>
    <row r="279" spans="1:17">
      <c r="A279" s="5" t="str">
        <f t="shared" si="4"/>
        <v>1</v>
      </c>
      <c r="B279" s="1" t="s">
        <v>6624</v>
      </c>
      <c r="C279" s="2" t="s">
        <v>6625</v>
      </c>
      <c r="D279" s="2">
        <f>IFERROR(VLOOKUP(B279,#REF!,4,0),0)</f>
        <v>0</v>
      </c>
      <c r="E279" s="3">
        <v>0</v>
      </c>
      <c r="F279" s="147" t="s">
        <v>5961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148" t="s">
        <v>6151</v>
      </c>
      <c r="N279" s="3">
        <v>0</v>
      </c>
      <c r="O279" s="3">
        <v>0</v>
      </c>
      <c r="P279" s="3">
        <v>0</v>
      </c>
      <c r="Q279" s="148" t="s">
        <v>1</v>
      </c>
    </row>
    <row r="280" spans="1:17">
      <c r="A280" s="5" t="str">
        <f t="shared" si="4"/>
        <v>1</v>
      </c>
      <c r="B280" s="1" t="s">
        <v>6626</v>
      </c>
      <c r="C280" s="2" t="s">
        <v>6627</v>
      </c>
      <c r="D280" s="2">
        <f>IFERROR(VLOOKUP(B280,#REF!,4,0),0)</f>
        <v>0</v>
      </c>
      <c r="E280" s="3">
        <v>0</v>
      </c>
      <c r="F280" s="147" t="s">
        <v>1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148" t="s">
        <v>6151</v>
      </c>
      <c r="N280" s="3">
        <v>0</v>
      </c>
      <c r="O280" s="3">
        <v>0</v>
      </c>
      <c r="P280" s="3">
        <v>0</v>
      </c>
      <c r="Q280" s="148" t="s">
        <v>1</v>
      </c>
    </row>
    <row r="281" spans="1:17">
      <c r="A281" s="5" t="str">
        <f t="shared" si="4"/>
        <v>1</v>
      </c>
      <c r="B281" s="1" t="s">
        <v>6628</v>
      </c>
      <c r="C281" s="2" t="s">
        <v>6629</v>
      </c>
      <c r="D281" s="2">
        <f>IFERROR(VLOOKUP(B281,#REF!,4,0),0)</f>
        <v>0</v>
      </c>
      <c r="E281" s="3">
        <v>0</v>
      </c>
      <c r="F281" s="147" t="s">
        <v>1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148" t="s">
        <v>6151</v>
      </c>
      <c r="N281" s="3">
        <v>0</v>
      </c>
      <c r="O281" s="3">
        <v>0</v>
      </c>
      <c r="P281" s="3">
        <v>0</v>
      </c>
      <c r="Q281" s="148" t="s">
        <v>1</v>
      </c>
    </row>
    <row r="282" spans="1:17">
      <c r="A282" s="5" t="str">
        <f t="shared" si="4"/>
        <v>1</v>
      </c>
      <c r="B282" s="1" t="s">
        <v>6630</v>
      </c>
      <c r="C282" s="2" t="s">
        <v>6286</v>
      </c>
      <c r="D282" s="2">
        <f>IFERROR(VLOOKUP(B282,#REF!,4,0),0)</f>
        <v>0</v>
      </c>
      <c r="E282" s="3">
        <v>0</v>
      </c>
      <c r="F282" s="147" t="s">
        <v>1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148" t="s">
        <v>6151</v>
      </c>
      <c r="N282" s="3">
        <v>0</v>
      </c>
      <c r="O282" s="3">
        <v>0</v>
      </c>
      <c r="P282" s="3">
        <v>0</v>
      </c>
      <c r="Q282" s="148" t="s">
        <v>1</v>
      </c>
    </row>
    <row r="283" spans="1:17">
      <c r="A283" s="5" t="str">
        <f t="shared" si="4"/>
        <v>1</v>
      </c>
      <c r="B283" s="1" t="s">
        <v>6631</v>
      </c>
      <c r="C283" s="2" t="s">
        <v>6632</v>
      </c>
      <c r="D283" s="2">
        <f>IFERROR(VLOOKUP(B283,#REF!,4,0),0)</f>
        <v>0</v>
      </c>
      <c r="E283" s="3">
        <v>0</v>
      </c>
      <c r="F283" s="147" t="s">
        <v>1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148" t="s">
        <v>6151</v>
      </c>
      <c r="N283" s="3">
        <v>0</v>
      </c>
      <c r="O283" s="3">
        <v>0</v>
      </c>
      <c r="P283" s="3">
        <v>0</v>
      </c>
      <c r="Q283" s="148" t="s">
        <v>1</v>
      </c>
    </row>
    <row r="284" spans="1:17">
      <c r="A284" s="5" t="str">
        <f t="shared" si="4"/>
        <v>1</v>
      </c>
      <c r="B284" s="1" t="s">
        <v>6633</v>
      </c>
      <c r="C284" s="2" t="s">
        <v>6294</v>
      </c>
      <c r="D284" s="2">
        <f>IFERROR(VLOOKUP(B284,#REF!,4,0),0)</f>
        <v>0</v>
      </c>
      <c r="E284" s="3">
        <v>0</v>
      </c>
      <c r="F284" s="147" t="s">
        <v>1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148" t="s">
        <v>6151</v>
      </c>
      <c r="N284" s="3">
        <v>0</v>
      </c>
      <c r="O284" s="3">
        <v>0</v>
      </c>
      <c r="P284" s="3">
        <v>0</v>
      </c>
      <c r="Q284" s="148" t="s">
        <v>1</v>
      </c>
    </row>
    <row r="285" spans="1:17">
      <c r="A285" s="5" t="str">
        <f t="shared" si="4"/>
        <v>1</v>
      </c>
      <c r="B285" s="1" t="s">
        <v>6634</v>
      </c>
      <c r="C285" s="2" t="s">
        <v>6635</v>
      </c>
      <c r="D285" s="2">
        <f>IFERROR(VLOOKUP(B285,#REF!,4,0),0)</f>
        <v>0</v>
      </c>
      <c r="E285" s="3">
        <v>0</v>
      </c>
      <c r="F285" s="147" t="s">
        <v>1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148" t="s">
        <v>6151</v>
      </c>
      <c r="N285" s="3">
        <v>0</v>
      </c>
      <c r="O285" s="3">
        <v>0</v>
      </c>
      <c r="P285" s="3">
        <v>0</v>
      </c>
      <c r="Q285" s="148" t="s">
        <v>1</v>
      </c>
    </row>
    <row r="286" spans="1:17">
      <c r="A286" s="5" t="str">
        <f t="shared" si="4"/>
        <v>1</v>
      </c>
      <c r="B286" s="1" t="s">
        <v>6636</v>
      </c>
      <c r="C286" s="2" t="s">
        <v>6302</v>
      </c>
      <c r="D286" s="2">
        <f>IFERROR(VLOOKUP(B286,#REF!,4,0),0)</f>
        <v>0</v>
      </c>
      <c r="E286" s="3">
        <v>0</v>
      </c>
      <c r="F286" s="147" t="s">
        <v>1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148" t="s">
        <v>6151</v>
      </c>
      <c r="N286" s="3">
        <v>0</v>
      </c>
      <c r="O286" s="3">
        <v>0</v>
      </c>
      <c r="P286" s="3">
        <v>0</v>
      </c>
      <c r="Q286" s="148" t="s">
        <v>1</v>
      </c>
    </row>
    <row r="287" spans="1:17">
      <c r="A287" s="5" t="str">
        <f t="shared" si="4"/>
        <v>1</v>
      </c>
      <c r="B287" s="1" t="s">
        <v>6637</v>
      </c>
      <c r="C287" s="2" t="s">
        <v>6638</v>
      </c>
      <c r="D287" s="2">
        <f>IFERROR(VLOOKUP(B287,#REF!,4,0),0)</f>
        <v>0</v>
      </c>
      <c r="E287" s="3">
        <v>0</v>
      </c>
      <c r="F287" s="147" t="s">
        <v>1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148" t="s">
        <v>6151</v>
      </c>
      <c r="N287" s="3">
        <v>0</v>
      </c>
      <c r="O287" s="3">
        <v>0</v>
      </c>
      <c r="P287" s="3">
        <v>0</v>
      </c>
      <c r="Q287" s="148" t="s">
        <v>1</v>
      </c>
    </row>
    <row r="288" spans="1:17">
      <c r="A288" s="5" t="str">
        <f t="shared" si="4"/>
        <v>1</v>
      </c>
      <c r="B288" s="1" t="s">
        <v>6639</v>
      </c>
      <c r="C288" s="2" t="s">
        <v>6640</v>
      </c>
      <c r="D288" s="2">
        <f>IFERROR(VLOOKUP(B288,#REF!,4,0),0)</f>
        <v>0</v>
      </c>
      <c r="E288" s="3">
        <v>0</v>
      </c>
      <c r="F288" s="147" t="s">
        <v>1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148" t="s">
        <v>6151</v>
      </c>
      <c r="N288" s="3">
        <v>0</v>
      </c>
      <c r="O288" s="3">
        <v>0</v>
      </c>
      <c r="P288" s="3">
        <v>0</v>
      </c>
      <c r="Q288" s="148" t="s">
        <v>1</v>
      </c>
    </row>
    <row r="289" spans="1:17">
      <c r="A289" s="5" t="str">
        <f t="shared" si="4"/>
        <v>1</v>
      </c>
      <c r="B289" s="1" t="s">
        <v>6641</v>
      </c>
      <c r="C289" s="2" t="s">
        <v>6642</v>
      </c>
      <c r="D289" s="2">
        <f>IFERROR(VLOOKUP(B289,#REF!,4,0),0)</f>
        <v>0</v>
      </c>
      <c r="E289" s="3">
        <v>0</v>
      </c>
      <c r="F289" s="147" t="s">
        <v>1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148" t="s">
        <v>6151</v>
      </c>
      <c r="N289" s="3">
        <v>0</v>
      </c>
      <c r="O289" s="3">
        <v>0</v>
      </c>
      <c r="P289" s="3">
        <v>0</v>
      </c>
      <c r="Q289" s="148" t="s">
        <v>1</v>
      </c>
    </row>
    <row r="290" spans="1:17">
      <c r="A290" s="5" t="str">
        <f t="shared" si="4"/>
        <v>1</v>
      </c>
      <c r="B290" s="1" t="s">
        <v>6643</v>
      </c>
      <c r="C290" s="2" t="s">
        <v>6318</v>
      </c>
      <c r="D290" s="2">
        <f>IFERROR(VLOOKUP(B290,#REF!,4,0),0)</f>
        <v>0</v>
      </c>
      <c r="E290" s="3">
        <v>0</v>
      </c>
      <c r="F290" s="147" t="s">
        <v>1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148" t="s">
        <v>6151</v>
      </c>
      <c r="N290" s="3">
        <v>0</v>
      </c>
      <c r="O290" s="3">
        <v>0</v>
      </c>
      <c r="P290" s="3">
        <v>0</v>
      </c>
      <c r="Q290" s="148" t="s">
        <v>1</v>
      </c>
    </row>
    <row r="291" spans="1:17">
      <c r="A291" s="5" t="str">
        <f t="shared" si="4"/>
        <v>1</v>
      </c>
      <c r="B291" s="1" t="s">
        <v>6644</v>
      </c>
      <c r="C291" s="2" t="s">
        <v>6645</v>
      </c>
      <c r="D291" s="2">
        <f>IFERROR(VLOOKUP(B291,#REF!,4,0),0)</f>
        <v>0</v>
      </c>
      <c r="E291" s="3">
        <v>0</v>
      </c>
      <c r="F291" s="147" t="s">
        <v>1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148" t="s">
        <v>6151</v>
      </c>
      <c r="N291" s="3">
        <v>0</v>
      </c>
      <c r="O291" s="3">
        <v>0</v>
      </c>
      <c r="P291" s="3">
        <v>0</v>
      </c>
      <c r="Q291" s="148" t="s">
        <v>1</v>
      </c>
    </row>
    <row r="292" spans="1:17">
      <c r="A292" s="5" t="str">
        <f t="shared" si="4"/>
        <v>1</v>
      </c>
      <c r="B292" s="1" t="s">
        <v>6646</v>
      </c>
      <c r="C292" s="2" t="s">
        <v>6647</v>
      </c>
      <c r="D292" s="2">
        <f>IFERROR(VLOOKUP(B292,#REF!,4,0),0)</f>
        <v>0</v>
      </c>
      <c r="E292" s="3">
        <v>0</v>
      </c>
      <c r="F292" s="147" t="s">
        <v>1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148" t="s">
        <v>6151</v>
      </c>
      <c r="N292" s="3">
        <v>0</v>
      </c>
      <c r="O292" s="3">
        <v>0</v>
      </c>
      <c r="P292" s="3">
        <v>0</v>
      </c>
      <c r="Q292" s="148" t="s">
        <v>1</v>
      </c>
    </row>
    <row r="293" spans="1:17">
      <c r="A293" s="5" t="str">
        <f t="shared" si="4"/>
        <v>1</v>
      </c>
      <c r="B293" s="1" t="s">
        <v>6648</v>
      </c>
      <c r="C293" s="2" t="s">
        <v>6649</v>
      </c>
      <c r="D293" s="2">
        <f>IFERROR(VLOOKUP(B293,#REF!,4,0),0)</f>
        <v>0</v>
      </c>
      <c r="E293" s="3">
        <v>0</v>
      </c>
      <c r="F293" s="147" t="s">
        <v>1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148" t="s">
        <v>6151</v>
      </c>
      <c r="N293" s="3">
        <v>0</v>
      </c>
      <c r="O293" s="3">
        <v>0</v>
      </c>
      <c r="P293" s="3">
        <v>0</v>
      </c>
      <c r="Q293" s="148" t="s">
        <v>1</v>
      </c>
    </row>
    <row r="294" spans="1:17">
      <c r="A294" s="5" t="str">
        <f t="shared" si="4"/>
        <v>1</v>
      </c>
      <c r="B294" s="1" t="s">
        <v>6650</v>
      </c>
      <c r="C294" s="2" t="s">
        <v>6492</v>
      </c>
      <c r="D294" s="2">
        <f>IFERROR(VLOOKUP(B294,#REF!,4,0),0)</f>
        <v>0</v>
      </c>
      <c r="E294" s="3">
        <v>0</v>
      </c>
      <c r="F294" s="147" t="s">
        <v>1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148" t="s">
        <v>6151</v>
      </c>
      <c r="N294" s="3">
        <v>0</v>
      </c>
      <c r="O294" s="3">
        <v>0</v>
      </c>
      <c r="P294" s="3">
        <v>0</v>
      </c>
      <c r="Q294" s="148" t="s">
        <v>1</v>
      </c>
    </row>
    <row r="295" spans="1:17">
      <c r="A295" s="5" t="str">
        <f t="shared" si="4"/>
        <v>1</v>
      </c>
      <c r="B295" s="1" t="s">
        <v>6651</v>
      </c>
      <c r="C295" s="2" t="s">
        <v>6652</v>
      </c>
      <c r="D295" s="2">
        <f>IFERROR(VLOOKUP(B295,#REF!,4,0),0)</f>
        <v>0</v>
      </c>
      <c r="E295" s="3">
        <v>0</v>
      </c>
      <c r="F295" s="147" t="s">
        <v>1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148" t="s">
        <v>6151</v>
      </c>
      <c r="N295" s="3">
        <v>0</v>
      </c>
      <c r="O295" s="3">
        <v>0</v>
      </c>
      <c r="P295" s="3">
        <v>0</v>
      </c>
      <c r="Q295" s="148" t="s">
        <v>1</v>
      </c>
    </row>
    <row r="296" spans="1:17">
      <c r="A296" s="5" t="str">
        <f t="shared" si="4"/>
        <v>1</v>
      </c>
      <c r="B296" s="1" t="s">
        <v>6653</v>
      </c>
      <c r="C296" s="2" t="s">
        <v>6654</v>
      </c>
      <c r="D296" s="2">
        <f>IFERROR(VLOOKUP(B296,#REF!,4,0),0)</f>
        <v>0</v>
      </c>
      <c r="E296" s="3">
        <v>0</v>
      </c>
      <c r="F296" s="147" t="s">
        <v>1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148" t="s">
        <v>6151</v>
      </c>
      <c r="N296" s="3">
        <v>0</v>
      </c>
      <c r="O296" s="3">
        <v>0</v>
      </c>
      <c r="P296" s="3">
        <v>0</v>
      </c>
      <c r="Q296" s="148" t="s">
        <v>1</v>
      </c>
    </row>
    <row r="297" spans="1:17">
      <c r="A297" s="5" t="str">
        <f t="shared" si="4"/>
        <v>1</v>
      </c>
      <c r="B297" s="1" t="s">
        <v>6655</v>
      </c>
      <c r="C297" s="2" t="s">
        <v>6656</v>
      </c>
      <c r="D297" s="2">
        <f>IFERROR(VLOOKUP(B297,#REF!,4,0),0)</f>
        <v>0</v>
      </c>
      <c r="E297" s="3">
        <v>0</v>
      </c>
      <c r="F297" s="147" t="s">
        <v>1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148" t="s">
        <v>6151</v>
      </c>
      <c r="N297" s="3">
        <v>0</v>
      </c>
      <c r="O297" s="3">
        <v>0</v>
      </c>
      <c r="P297" s="3">
        <v>0</v>
      </c>
      <c r="Q297" s="148" t="s">
        <v>1</v>
      </c>
    </row>
    <row r="298" spans="1:17">
      <c r="A298" s="5" t="str">
        <f t="shared" si="4"/>
        <v>1</v>
      </c>
      <c r="B298" s="1" t="s">
        <v>6657</v>
      </c>
      <c r="C298" s="2" t="s">
        <v>6334</v>
      </c>
      <c r="D298" s="2">
        <f>IFERROR(VLOOKUP(B298,#REF!,4,0),0)</f>
        <v>0</v>
      </c>
      <c r="E298" s="3">
        <v>0</v>
      </c>
      <c r="F298" s="147" t="s">
        <v>1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148" t="s">
        <v>6151</v>
      </c>
      <c r="N298" s="3">
        <v>0</v>
      </c>
      <c r="O298" s="3">
        <v>0</v>
      </c>
      <c r="P298" s="3">
        <v>0</v>
      </c>
      <c r="Q298" s="148" t="s">
        <v>1</v>
      </c>
    </row>
    <row r="299" spans="1:17">
      <c r="A299" s="5" t="str">
        <f t="shared" si="4"/>
        <v>1</v>
      </c>
      <c r="B299" s="1" t="s">
        <v>6658</v>
      </c>
      <c r="C299" s="2" t="s">
        <v>6659</v>
      </c>
      <c r="D299" s="2">
        <f>IFERROR(VLOOKUP(B299,#REF!,4,0),0)</f>
        <v>0</v>
      </c>
      <c r="E299" s="3">
        <v>0</v>
      </c>
      <c r="F299" s="147" t="s">
        <v>1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148" t="s">
        <v>6151</v>
      </c>
      <c r="N299" s="3">
        <v>0</v>
      </c>
      <c r="O299" s="3">
        <v>0</v>
      </c>
      <c r="P299" s="3">
        <v>0</v>
      </c>
      <c r="Q299" s="148" t="s">
        <v>1</v>
      </c>
    </row>
    <row r="300" spans="1:17">
      <c r="A300" s="5" t="str">
        <f t="shared" si="4"/>
        <v>1</v>
      </c>
      <c r="B300" s="1" t="s">
        <v>6660</v>
      </c>
      <c r="C300" s="2" t="s">
        <v>6661</v>
      </c>
      <c r="D300" s="2">
        <f>IFERROR(VLOOKUP(B300,#REF!,4,0),0)</f>
        <v>0</v>
      </c>
      <c r="E300" s="3">
        <v>0</v>
      </c>
      <c r="F300" s="147" t="s">
        <v>1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148" t="s">
        <v>6151</v>
      </c>
      <c r="N300" s="3">
        <v>0</v>
      </c>
      <c r="O300" s="3">
        <v>0</v>
      </c>
      <c r="P300" s="3">
        <v>0</v>
      </c>
      <c r="Q300" s="148" t="s">
        <v>1</v>
      </c>
    </row>
    <row r="301" spans="1:17">
      <c r="A301" s="5" t="str">
        <f t="shared" si="4"/>
        <v>1</v>
      </c>
      <c r="B301" s="1" t="s">
        <v>6662</v>
      </c>
      <c r="C301" s="2" t="s">
        <v>6663</v>
      </c>
      <c r="D301" s="2">
        <f>IFERROR(VLOOKUP(B301,#REF!,4,0),0)</f>
        <v>0</v>
      </c>
      <c r="E301" s="3">
        <v>0</v>
      </c>
      <c r="F301" s="147" t="s">
        <v>1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148" t="s">
        <v>6151</v>
      </c>
      <c r="N301" s="3">
        <v>0</v>
      </c>
      <c r="O301" s="3">
        <v>0</v>
      </c>
      <c r="P301" s="3">
        <v>0</v>
      </c>
      <c r="Q301" s="148" t="s">
        <v>1</v>
      </c>
    </row>
    <row r="302" spans="1:17">
      <c r="A302" s="5" t="str">
        <f t="shared" si="4"/>
        <v>1</v>
      </c>
      <c r="B302" s="1" t="s">
        <v>6664</v>
      </c>
      <c r="C302" s="2" t="s">
        <v>6665</v>
      </c>
      <c r="D302" s="2">
        <f>IFERROR(VLOOKUP(B302,#REF!,4,0),0)</f>
        <v>0</v>
      </c>
      <c r="E302" s="3">
        <v>0</v>
      </c>
      <c r="F302" s="147" t="s">
        <v>1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148" t="s">
        <v>6151</v>
      </c>
      <c r="N302" s="3">
        <v>0</v>
      </c>
      <c r="O302" s="3">
        <v>0</v>
      </c>
      <c r="P302" s="3">
        <v>0</v>
      </c>
      <c r="Q302" s="148" t="s">
        <v>1</v>
      </c>
    </row>
    <row r="303" spans="1:17">
      <c r="A303" s="5" t="str">
        <f t="shared" si="4"/>
        <v>1</v>
      </c>
      <c r="B303" s="1" t="s">
        <v>6666</v>
      </c>
      <c r="C303" s="2" t="s">
        <v>6667</v>
      </c>
      <c r="D303" s="2">
        <f>IFERROR(VLOOKUP(B303,#REF!,4,0),0)</f>
        <v>0</v>
      </c>
      <c r="E303" s="3">
        <v>0</v>
      </c>
      <c r="F303" s="147" t="s">
        <v>1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148" t="s">
        <v>6151</v>
      </c>
      <c r="N303" s="3">
        <v>0</v>
      </c>
      <c r="O303" s="3">
        <v>0</v>
      </c>
      <c r="P303" s="3">
        <v>0</v>
      </c>
      <c r="Q303" s="148" t="s">
        <v>1</v>
      </c>
    </row>
    <row r="304" spans="1:17">
      <c r="A304" s="5" t="str">
        <f t="shared" si="4"/>
        <v>1</v>
      </c>
      <c r="B304" s="1" t="s">
        <v>6668</v>
      </c>
      <c r="C304" s="2" t="s">
        <v>6669</v>
      </c>
      <c r="D304" s="2">
        <f>IFERROR(VLOOKUP(B304,#REF!,4,0),0)</f>
        <v>0</v>
      </c>
      <c r="E304" s="3">
        <v>0</v>
      </c>
      <c r="F304" s="147" t="s">
        <v>1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148" t="s">
        <v>6151</v>
      </c>
      <c r="N304" s="3">
        <v>0</v>
      </c>
      <c r="O304" s="3">
        <v>0</v>
      </c>
      <c r="P304" s="3">
        <v>0</v>
      </c>
      <c r="Q304" s="148" t="s">
        <v>1</v>
      </c>
    </row>
    <row r="305" spans="1:17">
      <c r="A305" s="5" t="str">
        <f t="shared" si="4"/>
        <v>1</v>
      </c>
      <c r="B305" s="1" t="s">
        <v>6670</v>
      </c>
      <c r="C305" s="2" t="s">
        <v>6671</v>
      </c>
      <c r="D305" s="2">
        <f>IFERROR(VLOOKUP(B305,#REF!,4,0),0)</f>
        <v>0</v>
      </c>
      <c r="E305" s="3">
        <v>0</v>
      </c>
      <c r="F305" s="147" t="s">
        <v>1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148" t="s">
        <v>6151</v>
      </c>
      <c r="N305" s="3">
        <v>0</v>
      </c>
      <c r="O305" s="3">
        <v>0</v>
      </c>
      <c r="P305" s="3">
        <v>0</v>
      </c>
      <c r="Q305" s="148" t="s">
        <v>1</v>
      </c>
    </row>
    <row r="306" spans="1:17">
      <c r="A306" s="5" t="str">
        <f t="shared" si="4"/>
        <v>1</v>
      </c>
      <c r="B306" s="1" t="s">
        <v>6672</v>
      </c>
      <c r="C306" s="2" t="s">
        <v>6673</v>
      </c>
      <c r="D306" s="2">
        <f>IFERROR(VLOOKUP(B306,#REF!,4,0),0)</f>
        <v>0</v>
      </c>
      <c r="E306" s="3">
        <v>0</v>
      </c>
      <c r="F306" s="147" t="s">
        <v>1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148" t="s">
        <v>6151</v>
      </c>
      <c r="N306" s="3">
        <v>0</v>
      </c>
      <c r="O306" s="3">
        <v>0</v>
      </c>
      <c r="P306" s="3">
        <v>0</v>
      </c>
      <c r="Q306" s="148" t="s">
        <v>1</v>
      </c>
    </row>
    <row r="307" spans="1:17">
      <c r="A307" s="5" t="str">
        <f t="shared" si="4"/>
        <v>1</v>
      </c>
      <c r="B307" s="1" t="s">
        <v>6674</v>
      </c>
      <c r="C307" s="2" t="s">
        <v>6675</v>
      </c>
      <c r="D307" s="2">
        <f>IFERROR(VLOOKUP(B307,#REF!,4,0),0)</f>
        <v>0</v>
      </c>
      <c r="E307" s="3">
        <v>0</v>
      </c>
      <c r="F307" s="147" t="s">
        <v>5961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148" t="s">
        <v>6151</v>
      </c>
      <c r="N307" s="3">
        <v>0</v>
      </c>
      <c r="O307" s="3">
        <v>0</v>
      </c>
      <c r="P307" s="3">
        <v>0</v>
      </c>
      <c r="Q307" s="148" t="s">
        <v>1</v>
      </c>
    </row>
    <row r="308" spans="1:17">
      <c r="A308" s="5" t="str">
        <f t="shared" si="4"/>
        <v>1</v>
      </c>
      <c r="B308" s="1" t="s">
        <v>6676</v>
      </c>
      <c r="C308" s="2" t="s">
        <v>6677</v>
      </c>
      <c r="D308" s="2">
        <f>IFERROR(VLOOKUP(B308,#REF!,4,0),0)</f>
        <v>0</v>
      </c>
      <c r="E308" s="3">
        <v>0</v>
      </c>
      <c r="F308" s="147" t="s">
        <v>1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148" t="s">
        <v>6151</v>
      </c>
      <c r="N308" s="3">
        <v>0</v>
      </c>
      <c r="O308" s="3">
        <v>0</v>
      </c>
      <c r="P308" s="3">
        <v>0</v>
      </c>
      <c r="Q308" s="148" t="s">
        <v>1</v>
      </c>
    </row>
    <row r="309" spans="1:17">
      <c r="A309" s="5" t="str">
        <f t="shared" si="4"/>
        <v>1</v>
      </c>
      <c r="B309" s="1" t="s">
        <v>6678</v>
      </c>
      <c r="C309" s="2" t="s">
        <v>6679</v>
      </c>
      <c r="D309" s="2">
        <f>IFERROR(VLOOKUP(B309,#REF!,4,0),0)</f>
        <v>0</v>
      </c>
      <c r="E309" s="3">
        <v>0</v>
      </c>
      <c r="F309" s="147" t="s">
        <v>5961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148" t="s">
        <v>6151</v>
      </c>
      <c r="N309" s="3">
        <v>0</v>
      </c>
      <c r="O309" s="3">
        <v>0</v>
      </c>
      <c r="P309" s="3">
        <v>0</v>
      </c>
      <c r="Q309" s="148" t="s">
        <v>1</v>
      </c>
    </row>
    <row r="310" spans="1:17">
      <c r="A310" s="5" t="str">
        <f t="shared" si="4"/>
        <v>1</v>
      </c>
      <c r="B310" s="1" t="s">
        <v>6680</v>
      </c>
      <c r="C310" s="2" t="s">
        <v>6681</v>
      </c>
      <c r="D310" s="2">
        <f>IFERROR(VLOOKUP(B310,#REF!,4,0),0)</f>
        <v>0</v>
      </c>
      <c r="E310" s="3">
        <v>0</v>
      </c>
      <c r="F310" s="147" t="s">
        <v>1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148" t="s">
        <v>6151</v>
      </c>
      <c r="N310" s="3">
        <v>0</v>
      </c>
      <c r="O310" s="3">
        <v>0</v>
      </c>
      <c r="P310" s="3">
        <v>0</v>
      </c>
      <c r="Q310" s="148" t="s">
        <v>1</v>
      </c>
    </row>
    <row r="311" spans="1:17">
      <c r="A311" s="5" t="str">
        <f t="shared" si="4"/>
        <v>1</v>
      </c>
      <c r="B311" s="1" t="s">
        <v>6682</v>
      </c>
      <c r="C311" s="2" t="s">
        <v>6683</v>
      </c>
      <c r="D311" s="2">
        <f>IFERROR(VLOOKUP(B311,#REF!,4,0),0)</f>
        <v>0</v>
      </c>
      <c r="E311" s="3">
        <v>0</v>
      </c>
      <c r="F311" s="147" t="s">
        <v>1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148" t="s">
        <v>6151</v>
      </c>
      <c r="N311" s="3">
        <v>0</v>
      </c>
      <c r="O311" s="3">
        <v>0</v>
      </c>
      <c r="P311" s="3">
        <v>0</v>
      </c>
      <c r="Q311" s="148" t="s">
        <v>1</v>
      </c>
    </row>
    <row r="312" spans="1:17">
      <c r="A312" s="5" t="str">
        <f t="shared" si="4"/>
        <v>1</v>
      </c>
      <c r="B312" s="1" t="s">
        <v>6684</v>
      </c>
      <c r="C312" s="2" t="s">
        <v>6685</v>
      </c>
      <c r="D312" s="2">
        <f>IFERROR(VLOOKUP(B312,#REF!,4,0),0)</f>
        <v>0</v>
      </c>
      <c r="E312" s="3">
        <v>0</v>
      </c>
      <c r="F312" s="147" t="s">
        <v>5961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148" t="s">
        <v>6151</v>
      </c>
      <c r="N312" s="3">
        <v>0</v>
      </c>
      <c r="O312" s="3">
        <v>0</v>
      </c>
      <c r="P312" s="3">
        <v>0</v>
      </c>
      <c r="Q312" s="148" t="s">
        <v>1</v>
      </c>
    </row>
    <row r="313" spans="1:17">
      <c r="A313" s="5" t="str">
        <f t="shared" si="4"/>
        <v>1</v>
      </c>
      <c r="B313" s="1" t="s">
        <v>6686</v>
      </c>
      <c r="C313" s="2" t="s">
        <v>6687</v>
      </c>
      <c r="D313" s="2">
        <f>IFERROR(VLOOKUP(B313,#REF!,4,0),0)</f>
        <v>0</v>
      </c>
      <c r="E313" s="3">
        <v>0</v>
      </c>
      <c r="F313" s="147" t="s">
        <v>1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148" t="s">
        <v>6151</v>
      </c>
      <c r="N313" s="3">
        <v>0</v>
      </c>
      <c r="O313" s="3">
        <v>0</v>
      </c>
      <c r="P313" s="3">
        <v>0</v>
      </c>
      <c r="Q313" s="148" t="s">
        <v>1</v>
      </c>
    </row>
    <row r="314" spans="1:17">
      <c r="A314" s="5" t="str">
        <f t="shared" si="4"/>
        <v>1</v>
      </c>
      <c r="B314" s="1" t="s">
        <v>6688</v>
      </c>
      <c r="C314" s="2" t="s">
        <v>6689</v>
      </c>
      <c r="D314" s="2">
        <f>IFERROR(VLOOKUP(B314,#REF!,4,0),0)</f>
        <v>0</v>
      </c>
      <c r="E314" s="3">
        <v>0</v>
      </c>
      <c r="F314" s="147" t="s">
        <v>5961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148" t="s">
        <v>6151</v>
      </c>
      <c r="N314" s="3">
        <v>0</v>
      </c>
      <c r="O314" s="3">
        <v>0</v>
      </c>
      <c r="P314" s="3">
        <v>0</v>
      </c>
      <c r="Q314" s="148" t="s">
        <v>1</v>
      </c>
    </row>
    <row r="315" spans="1:17">
      <c r="A315" s="5" t="str">
        <f t="shared" si="4"/>
        <v>1</v>
      </c>
      <c r="B315" s="1" t="s">
        <v>6690</v>
      </c>
      <c r="C315" s="2" t="s">
        <v>6691</v>
      </c>
      <c r="D315" s="2">
        <f>IFERROR(VLOOKUP(B315,#REF!,4,0),0)</f>
        <v>0</v>
      </c>
      <c r="E315" s="3">
        <v>0</v>
      </c>
      <c r="F315" s="147" t="s">
        <v>1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148" t="s">
        <v>6151</v>
      </c>
      <c r="N315" s="3">
        <v>0</v>
      </c>
      <c r="O315" s="3">
        <v>0</v>
      </c>
      <c r="P315" s="3">
        <v>0</v>
      </c>
      <c r="Q315" s="148" t="s">
        <v>1</v>
      </c>
    </row>
    <row r="316" spans="1:17">
      <c r="A316" s="5" t="str">
        <f t="shared" si="4"/>
        <v>1</v>
      </c>
      <c r="B316" s="1" t="s">
        <v>6692</v>
      </c>
      <c r="C316" s="2" t="s">
        <v>6693</v>
      </c>
      <c r="D316" s="2">
        <f>IFERROR(VLOOKUP(B316,#REF!,4,0),0)</f>
        <v>0</v>
      </c>
      <c r="E316" s="3">
        <v>0</v>
      </c>
      <c r="F316" s="147" t="s">
        <v>5961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148" t="s">
        <v>6151</v>
      </c>
      <c r="N316" s="3">
        <v>0</v>
      </c>
      <c r="O316" s="3">
        <v>0</v>
      </c>
      <c r="P316" s="3">
        <v>0</v>
      </c>
      <c r="Q316" s="148" t="s">
        <v>1</v>
      </c>
    </row>
    <row r="317" spans="1:17">
      <c r="A317" s="5" t="str">
        <f t="shared" si="4"/>
        <v>1</v>
      </c>
      <c r="B317" s="1" t="s">
        <v>6694</v>
      </c>
      <c r="C317" s="2" t="s">
        <v>6695</v>
      </c>
      <c r="D317" s="2">
        <f>IFERROR(VLOOKUP(B317,#REF!,4,0),0)</f>
        <v>0</v>
      </c>
      <c r="E317" s="3">
        <v>0</v>
      </c>
      <c r="F317" s="147" t="s">
        <v>5961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148" t="s">
        <v>6151</v>
      </c>
      <c r="N317" s="3">
        <v>0</v>
      </c>
      <c r="O317" s="3">
        <v>0</v>
      </c>
      <c r="P317" s="3">
        <v>0</v>
      </c>
      <c r="Q317" s="148" t="s">
        <v>1</v>
      </c>
    </row>
    <row r="318" spans="1:17">
      <c r="A318" s="5" t="str">
        <f t="shared" si="4"/>
        <v>1</v>
      </c>
      <c r="B318" s="1" t="s">
        <v>6696</v>
      </c>
      <c r="C318" s="2" t="s">
        <v>6697</v>
      </c>
      <c r="D318" s="2">
        <f>IFERROR(VLOOKUP(B318,#REF!,4,0),0)</f>
        <v>0</v>
      </c>
      <c r="E318" s="3">
        <v>0</v>
      </c>
      <c r="F318" s="147" t="s">
        <v>1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148" t="s">
        <v>6151</v>
      </c>
      <c r="N318" s="3">
        <v>0</v>
      </c>
      <c r="O318" s="3">
        <v>0</v>
      </c>
      <c r="P318" s="3">
        <v>0</v>
      </c>
      <c r="Q318" s="148" t="s">
        <v>1</v>
      </c>
    </row>
    <row r="319" spans="1:17">
      <c r="A319" s="5" t="str">
        <f t="shared" si="4"/>
        <v>1</v>
      </c>
      <c r="B319" s="1" t="s">
        <v>6698</v>
      </c>
      <c r="C319" s="2" t="s">
        <v>6699</v>
      </c>
      <c r="D319" s="2">
        <f>IFERROR(VLOOKUP(B319,#REF!,4,0),0)</f>
        <v>0</v>
      </c>
      <c r="E319" s="3">
        <v>0</v>
      </c>
      <c r="F319" s="147" t="s">
        <v>5961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148" t="s">
        <v>6151</v>
      </c>
      <c r="N319" s="3">
        <v>0</v>
      </c>
      <c r="O319" s="3">
        <v>0</v>
      </c>
      <c r="P319" s="3">
        <v>0</v>
      </c>
      <c r="Q319" s="148" t="s">
        <v>1</v>
      </c>
    </row>
    <row r="320" spans="1:17">
      <c r="A320" s="5" t="str">
        <f t="shared" si="4"/>
        <v>1</v>
      </c>
      <c r="B320" s="1" t="s">
        <v>6700</v>
      </c>
      <c r="C320" s="2" t="s">
        <v>6701</v>
      </c>
      <c r="D320" s="2">
        <f>IFERROR(VLOOKUP(B320,#REF!,4,0),0)</f>
        <v>0</v>
      </c>
      <c r="E320" s="3">
        <v>0</v>
      </c>
      <c r="F320" s="147" t="s">
        <v>1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148" t="s">
        <v>6151</v>
      </c>
      <c r="N320" s="3">
        <v>0</v>
      </c>
      <c r="O320" s="3">
        <v>0</v>
      </c>
      <c r="P320" s="3">
        <v>0</v>
      </c>
      <c r="Q320" s="148" t="s">
        <v>1</v>
      </c>
    </row>
    <row r="321" spans="1:17">
      <c r="A321" s="5" t="str">
        <f t="shared" si="4"/>
        <v>1</v>
      </c>
      <c r="B321" s="1" t="s">
        <v>6702</v>
      </c>
      <c r="C321" s="2" t="s">
        <v>6382</v>
      </c>
      <c r="D321" s="2">
        <f>IFERROR(VLOOKUP(B321,#REF!,4,0),0)</f>
        <v>0</v>
      </c>
      <c r="E321" s="3">
        <v>0</v>
      </c>
      <c r="F321" s="147" t="s">
        <v>1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148" t="s">
        <v>6151</v>
      </c>
      <c r="N321" s="3">
        <v>0</v>
      </c>
      <c r="O321" s="3">
        <v>0</v>
      </c>
      <c r="P321" s="3">
        <v>0</v>
      </c>
      <c r="Q321" s="148" t="s">
        <v>1</v>
      </c>
    </row>
    <row r="322" spans="1:17">
      <c r="A322" s="5" t="str">
        <f t="shared" si="4"/>
        <v>1</v>
      </c>
      <c r="B322" s="1" t="s">
        <v>6703</v>
      </c>
      <c r="C322" s="2" t="s">
        <v>6704</v>
      </c>
      <c r="D322" s="2">
        <f>IFERROR(VLOOKUP(B322,#REF!,4,0),0)</f>
        <v>0</v>
      </c>
      <c r="E322" s="3">
        <v>0</v>
      </c>
      <c r="F322" s="147" t="s">
        <v>1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148" t="s">
        <v>6151</v>
      </c>
      <c r="N322" s="3">
        <v>0</v>
      </c>
      <c r="O322" s="3">
        <v>0</v>
      </c>
      <c r="P322" s="3">
        <v>0</v>
      </c>
      <c r="Q322" s="148" t="s">
        <v>1</v>
      </c>
    </row>
    <row r="323" spans="1:17">
      <c r="A323" s="5" t="str">
        <f t="shared" si="4"/>
        <v>1</v>
      </c>
      <c r="B323" s="1" t="s">
        <v>6705</v>
      </c>
      <c r="C323" s="2" t="s">
        <v>6515</v>
      </c>
      <c r="D323" s="2">
        <f>IFERROR(VLOOKUP(B323,#REF!,4,0),0)</f>
        <v>0</v>
      </c>
      <c r="E323" s="3">
        <v>0</v>
      </c>
      <c r="F323" s="147" t="s">
        <v>1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148" t="s">
        <v>6151</v>
      </c>
      <c r="N323" s="3">
        <v>0</v>
      </c>
      <c r="O323" s="3">
        <v>0</v>
      </c>
      <c r="P323" s="3">
        <v>0</v>
      </c>
      <c r="Q323" s="148" t="s">
        <v>1</v>
      </c>
    </row>
    <row r="324" spans="1:17">
      <c r="A324" s="5" t="str">
        <f t="shared" si="4"/>
        <v>1</v>
      </c>
      <c r="B324" s="1" t="s">
        <v>6706</v>
      </c>
      <c r="C324" s="2" t="s">
        <v>6707</v>
      </c>
      <c r="D324" s="2">
        <f>IFERROR(VLOOKUP(B324,#REF!,4,0),0)</f>
        <v>0</v>
      </c>
      <c r="E324" s="3">
        <v>0</v>
      </c>
      <c r="F324" s="147" t="s">
        <v>1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148" t="s">
        <v>6151</v>
      </c>
      <c r="N324" s="3">
        <v>0</v>
      </c>
      <c r="O324" s="3">
        <v>0</v>
      </c>
      <c r="P324" s="3">
        <v>0</v>
      </c>
      <c r="Q324" s="148" t="s">
        <v>1</v>
      </c>
    </row>
    <row r="325" spans="1:17">
      <c r="A325" s="5" t="str">
        <f t="shared" si="4"/>
        <v>1</v>
      </c>
      <c r="B325" s="1" t="s">
        <v>6708</v>
      </c>
      <c r="C325" s="2" t="s">
        <v>6522</v>
      </c>
      <c r="D325" s="2">
        <f>IFERROR(VLOOKUP(B325,#REF!,4,0),0)</f>
        <v>0</v>
      </c>
      <c r="E325" s="3">
        <v>0</v>
      </c>
      <c r="F325" s="147" t="s">
        <v>1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148" t="s">
        <v>6151</v>
      </c>
      <c r="N325" s="3">
        <v>0</v>
      </c>
      <c r="O325" s="3">
        <v>0</v>
      </c>
      <c r="P325" s="3">
        <v>0</v>
      </c>
      <c r="Q325" s="148" t="s">
        <v>1</v>
      </c>
    </row>
    <row r="326" spans="1:17">
      <c r="A326" s="5" t="str">
        <f t="shared" si="4"/>
        <v>1</v>
      </c>
      <c r="B326" s="1" t="s">
        <v>6709</v>
      </c>
      <c r="C326" s="2" t="s">
        <v>6710</v>
      </c>
      <c r="D326" s="2">
        <f>IFERROR(VLOOKUP(B326,#REF!,4,0),0)</f>
        <v>0</v>
      </c>
      <c r="E326" s="3">
        <v>0</v>
      </c>
      <c r="F326" s="147" t="s">
        <v>1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148" t="s">
        <v>6151</v>
      </c>
      <c r="N326" s="3">
        <v>0</v>
      </c>
      <c r="O326" s="3">
        <v>0</v>
      </c>
      <c r="P326" s="3">
        <v>0</v>
      </c>
      <c r="Q326" s="148" t="s">
        <v>1</v>
      </c>
    </row>
    <row r="327" spans="1:17">
      <c r="A327" s="5" t="str">
        <f t="shared" si="4"/>
        <v>1</v>
      </c>
      <c r="B327" s="1" t="s">
        <v>6711</v>
      </c>
      <c r="C327" s="2" t="s">
        <v>6712</v>
      </c>
      <c r="D327" s="2">
        <f>IFERROR(VLOOKUP(B327,#REF!,4,0),0)</f>
        <v>0</v>
      </c>
      <c r="E327" s="3">
        <v>0</v>
      </c>
      <c r="F327" s="147" t="s">
        <v>1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148" t="s">
        <v>6151</v>
      </c>
      <c r="N327" s="3">
        <v>0</v>
      </c>
      <c r="O327" s="3">
        <v>0</v>
      </c>
      <c r="P327" s="3">
        <v>0</v>
      </c>
      <c r="Q327" s="148" t="s">
        <v>1</v>
      </c>
    </row>
    <row r="328" spans="1:17">
      <c r="A328" s="5" t="str">
        <f t="shared" si="4"/>
        <v>1</v>
      </c>
      <c r="B328" s="1" t="s">
        <v>6713</v>
      </c>
      <c r="C328" s="2" t="s">
        <v>6714</v>
      </c>
      <c r="D328" s="2">
        <f>IFERROR(VLOOKUP(B328,#REF!,4,0),0)</f>
        <v>0</v>
      </c>
      <c r="E328" s="3">
        <v>0</v>
      </c>
      <c r="F328" s="147" t="s">
        <v>1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148" t="s">
        <v>6151</v>
      </c>
      <c r="N328" s="3">
        <v>0</v>
      </c>
      <c r="O328" s="3">
        <v>0</v>
      </c>
      <c r="P328" s="3">
        <v>0</v>
      </c>
      <c r="Q328" s="148" t="s">
        <v>1</v>
      </c>
    </row>
    <row r="329" spans="1:17">
      <c r="A329" s="5" t="str">
        <f t="shared" si="4"/>
        <v>1</v>
      </c>
      <c r="B329" s="1" t="s">
        <v>6715</v>
      </c>
      <c r="C329" s="2" t="s">
        <v>6394</v>
      </c>
      <c r="D329" s="2">
        <f>IFERROR(VLOOKUP(B329,#REF!,4,0),0)</f>
        <v>0</v>
      </c>
      <c r="E329" s="3">
        <v>0</v>
      </c>
      <c r="F329" s="147" t="s">
        <v>1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148" t="s">
        <v>6151</v>
      </c>
      <c r="N329" s="3">
        <v>0</v>
      </c>
      <c r="O329" s="3">
        <v>0</v>
      </c>
      <c r="P329" s="3">
        <v>0</v>
      </c>
      <c r="Q329" s="148" t="s">
        <v>1</v>
      </c>
    </row>
    <row r="330" spans="1:17">
      <c r="A330" s="5" t="str">
        <f t="shared" si="4"/>
        <v>1</v>
      </c>
      <c r="B330" s="1" t="s">
        <v>6716</v>
      </c>
      <c r="C330" s="2" t="s">
        <v>6717</v>
      </c>
      <c r="D330" s="2">
        <f>IFERROR(VLOOKUP(B330,#REF!,4,0),0)</f>
        <v>0</v>
      </c>
      <c r="E330" s="3">
        <v>0</v>
      </c>
      <c r="F330" s="147" t="s">
        <v>1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148" t="s">
        <v>6151</v>
      </c>
      <c r="N330" s="3">
        <v>0</v>
      </c>
      <c r="O330" s="3">
        <v>0</v>
      </c>
      <c r="P330" s="3">
        <v>0</v>
      </c>
      <c r="Q330" s="148" t="s">
        <v>1</v>
      </c>
    </row>
    <row r="331" spans="1:17">
      <c r="A331" s="5" t="str">
        <f t="shared" ref="A331:A394" si="5">LEFT(B331)</f>
        <v>1</v>
      </c>
      <c r="B331" s="1" t="s">
        <v>6718</v>
      </c>
      <c r="C331" s="2" t="s">
        <v>6537</v>
      </c>
      <c r="D331" s="2">
        <f>IFERROR(VLOOKUP(B331,#REF!,4,0),0)</f>
        <v>0</v>
      </c>
      <c r="E331" s="3">
        <v>0</v>
      </c>
      <c r="F331" s="147" t="s">
        <v>1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148" t="s">
        <v>6151</v>
      </c>
      <c r="N331" s="3">
        <v>0</v>
      </c>
      <c r="O331" s="3">
        <v>0</v>
      </c>
      <c r="P331" s="3">
        <v>0</v>
      </c>
      <c r="Q331" s="148" t="s">
        <v>1</v>
      </c>
    </row>
    <row r="332" spans="1:17">
      <c r="A332" s="5" t="str">
        <f t="shared" si="5"/>
        <v>1</v>
      </c>
      <c r="B332" s="1" t="s">
        <v>6719</v>
      </c>
      <c r="C332" s="2" t="s">
        <v>6720</v>
      </c>
      <c r="D332" s="2">
        <f>IFERROR(VLOOKUP(B332,#REF!,4,0),0)</f>
        <v>0</v>
      </c>
      <c r="E332" s="3">
        <v>0</v>
      </c>
      <c r="F332" s="147" t="s">
        <v>1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148" t="s">
        <v>6151</v>
      </c>
      <c r="N332" s="3">
        <v>0</v>
      </c>
      <c r="O332" s="3">
        <v>0</v>
      </c>
      <c r="P332" s="3">
        <v>0</v>
      </c>
      <c r="Q332" s="148" t="s">
        <v>1</v>
      </c>
    </row>
    <row r="333" spans="1:17">
      <c r="A333" s="5" t="str">
        <f t="shared" si="5"/>
        <v>1</v>
      </c>
      <c r="B333" s="1" t="s">
        <v>6721</v>
      </c>
      <c r="C333" s="2" t="s">
        <v>6541</v>
      </c>
      <c r="D333" s="2">
        <f>IFERROR(VLOOKUP(B333,#REF!,4,0),0)</f>
        <v>0</v>
      </c>
      <c r="E333" s="3">
        <v>0</v>
      </c>
      <c r="F333" s="147" t="s">
        <v>1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148" t="s">
        <v>6151</v>
      </c>
      <c r="N333" s="3">
        <v>0</v>
      </c>
      <c r="O333" s="3">
        <v>0</v>
      </c>
      <c r="P333" s="3">
        <v>0</v>
      </c>
      <c r="Q333" s="148" t="s">
        <v>1</v>
      </c>
    </row>
    <row r="334" spans="1:17">
      <c r="A334" s="5" t="str">
        <f t="shared" si="5"/>
        <v>1</v>
      </c>
      <c r="B334" s="1" t="s">
        <v>6722</v>
      </c>
      <c r="C334" s="2" t="s">
        <v>6723</v>
      </c>
      <c r="D334" s="2">
        <f>IFERROR(VLOOKUP(B334,#REF!,4,0),0)</f>
        <v>0</v>
      </c>
      <c r="E334" s="3">
        <v>0</v>
      </c>
      <c r="F334" s="147" t="s">
        <v>1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148" t="s">
        <v>6151</v>
      </c>
      <c r="N334" s="3">
        <v>0</v>
      </c>
      <c r="O334" s="3">
        <v>0</v>
      </c>
      <c r="P334" s="3">
        <v>0</v>
      </c>
      <c r="Q334" s="148" t="s">
        <v>1</v>
      </c>
    </row>
    <row r="335" spans="1:17">
      <c r="A335" s="5" t="str">
        <f t="shared" si="5"/>
        <v>1</v>
      </c>
      <c r="B335" s="1" t="s">
        <v>6724</v>
      </c>
      <c r="C335" s="2" t="s">
        <v>6725</v>
      </c>
      <c r="D335" s="2">
        <f>IFERROR(VLOOKUP(B335,#REF!,4,0),0)</f>
        <v>0</v>
      </c>
      <c r="E335" s="3">
        <v>0</v>
      </c>
      <c r="F335" s="147" t="s">
        <v>1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148" t="s">
        <v>6151</v>
      </c>
      <c r="N335" s="3">
        <v>0</v>
      </c>
      <c r="O335" s="3">
        <v>0</v>
      </c>
      <c r="P335" s="3">
        <v>0</v>
      </c>
      <c r="Q335" s="148" t="s">
        <v>1</v>
      </c>
    </row>
    <row r="336" spans="1:17" ht="22.5">
      <c r="A336" s="5" t="str">
        <f t="shared" si="5"/>
        <v>1</v>
      </c>
      <c r="B336" s="1" t="s">
        <v>6726</v>
      </c>
      <c r="C336" s="2" t="s">
        <v>6727</v>
      </c>
      <c r="D336" s="2">
        <f>IFERROR(VLOOKUP(B336,#REF!,4,0),0)</f>
        <v>0</v>
      </c>
      <c r="E336" s="3">
        <v>0</v>
      </c>
      <c r="F336" s="147" t="s">
        <v>1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148" t="s">
        <v>6151</v>
      </c>
      <c r="N336" s="3">
        <v>0</v>
      </c>
      <c r="O336" s="3">
        <v>0</v>
      </c>
      <c r="P336" s="3">
        <v>0</v>
      </c>
      <c r="Q336" s="148" t="s">
        <v>1</v>
      </c>
    </row>
    <row r="337" spans="1:17">
      <c r="A337" s="5" t="str">
        <f t="shared" si="5"/>
        <v>1</v>
      </c>
      <c r="B337" s="1" t="s">
        <v>6728</v>
      </c>
      <c r="C337" s="2" t="s">
        <v>6396</v>
      </c>
      <c r="D337" s="2">
        <f>IFERROR(VLOOKUP(B337,#REF!,4,0),0)</f>
        <v>0</v>
      </c>
      <c r="E337" s="3">
        <v>0</v>
      </c>
      <c r="F337" s="147" t="s">
        <v>1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148" t="s">
        <v>6151</v>
      </c>
      <c r="N337" s="3">
        <v>0</v>
      </c>
      <c r="O337" s="3">
        <v>0</v>
      </c>
      <c r="P337" s="3">
        <v>0</v>
      </c>
      <c r="Q337" s="148" t="s">
        <v>1</v>
      </c>
    </row>
    <row r="338" spans="1:17">
      <c r="A338" s="5" t="str">
        <f t="shared" si="5"/>
        <v>1</v>
      </c>
      <c r="B338" s="1" t="s">
        <v>6729</v>
      </c>
      <c r="C338" s="2" t="s">
        <v>6730</v>
      </c>
      <c r="D338" s="2">
        <f>IFERROR(VLOOKUP(B338,#REF!,4,0),0)</f>
        <v>0</v>
      </c>
      <c r="E338" s="3">
        <v>0</v>
      </c>
      <c r="F338" s="147" t="s">
        <v>5961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148" t="s">
        <v>6151</v>
      </c>
      <c r="N338" s="3">
        <v>0</v>
      </c>
      <c r="O338" s="3">
        <v>0</v>
      </c>
      <c r="P338" s="3">
        <v>0</v>
      </c>
      <c r="Q338" s="148" t="s">
        <v>1</v>
      </c>
    </row>
    <row r="339" spans="1:17">
      <c r="A339" s="5" t="str">
        <f t="shared" si="5"/>
        <v>1</v>
      </c>
      <c r="B339" s="1" t="s">
        <v>6731</v>
      </c>
      <c r="C339" s="2" t="s">
        <v>6732</v>
      </c>
      <c r="D339" s="2">
        <f>IFERROR(VLOOKUP(B339,#REF!,4,0),0)</f>
        <v>0</v>
      </c>
      <c r="E339" s="3">
        <v>0</v>
      </c>
      <c r="F339" s="147" t="s">
        <v>1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148" t="s">
        <v>6151</v>
      </c>
      <c r="N339" s="3">
        <v>0</v>
      </c>
      <c r="O339" s="3">
        <v>0</v>
      </c>
      <c r="P339" s="3">
        <v>0</v>
      </c>
      <c r="Q339" s="148" t="s">
        <v>1</v>
      </c>
    </row>
    <row r="340" spans="1:17">
      <c r="A340" s="5" t="str">
        <f t="shared" si="5"/>
        <v>1</v>
      </c>
      <c r="B340" s="1" t="s">
        <v>6733</v>
      </c>
      <c r="C340" s="2" t="s">
        <v>6734</v>
      </c>
      <c r="D340" s="2">
        <f>IFERROR(VLOOKUP(B340,#REF!,4,0),0)</f>
        <v>0</v>
      </c>
      <c r="E340" s="3">
        <v>0</v>
      </c>
      <c r="F340" s="147" t="s">
        <v>5961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148" t="s">
        <v>6151</v>
      </c>
      <c r="N340" s="3">
        <v>0</v>
      </c>
      <c r="O340" s="3">
        <v>0</v>
      </c>
      <c r="P340" s="3">
        <v>0</v>
      </c>
      <c r="Q340" s="148" t="s">
        <v>1</v>
      </c>
    </row>
    <row r="341" spans="1:17">
      <c r="A341" s="5" t="str">
        <f t="shared" si="5"/>
        <v>1</v>
      </c>
      <c r="B341" s="1" t="s">
        <v>6735</v>
      </c>
      <c r="C341" s="2" t="s">
        <v>6736</v>
      </c>
      <c r="D341" s="2">
        <f>IFERROR(VLOOKUP(B341,#REF!,4,0),0)</f>
        <v>0</v>
      </c>
      <c r="E341" s="3">
        <v>0</v>
      </c>
      <c r="F341" s="147" t="s">
        <v>1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148" t="s">
        <v>6151</v>
      </c>
      <c r="N341" s="3">
        <v>0</v>
      </c>
      <c r="O341" s="3">
        <v>0</v>
      </c>
      <c r="P341" s="3">
        <v>0</v>
      </c>
      <c r="Q341" s="148" t="s">
        <v>1</v>
      </c>
    </row>
    <row r="342" spans="1:17">
      <c r="A342" s="5" t="str">
        <f t="shared" si="5"/>
        <v>1</v>
      </c>
      <c r="B342" s="1" t="s">
        <v>6737</v>
      </c>
      <c r="C342" s="2" t="s">
        <v>6738</v>
      </c>
      <c r="D342" s="2">
        <f>IFERROR(VLOOKUP(B342,#REF!,4,0),0)</f>
        <v>0</v>
      </c>
      <c r="E342" s="3">
        <v>0</v>
      </c>
      <c r="F342" s="147" t="s">
        <v>5961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148" t="s">
        <v>6151</v>
      </c>
      <c r="N342" s="3">
        <v>0</v>
      </c>
      <c r="O342" s="3">
        <v>0</v>
      </c>
      <c r="P342" s="3">
        <v>0</v>
      </c>
      <c r="Q342" s="148" t="s">
        <v>1</v>
      </c>
    </row>
    <row r="343" spans="1:17">
      <c r="A343" s="5" t="str">
        <f t="shared" si="5"/>
        <v>1</v>
      </c>
      <c r="B343" s="1" t="s">
        <v>6739</v>
      </c>
      <c r="C343" s="2" t="s">
        <v>6740</v>
      </c>
      <c r="D343" s="2">
        <f>IFERROR(VLOOKUP(B343,#REF!,4,0),0)</f>
        <v>0</v>
      </c>
      <c r="E343" s="3">
        <v>0</v>
      </c>
      <c r="F343" s="147" t="s">
        <v>1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148" t="s">
        <v>6151</v>
      </c>
      <c r="N343" s="3">
        <v>0</v>
      </c>
      <c r="O343" s="3">
        <v>0</v>
      </c>
      <c r="P343" s="3">
        <v>0</v>
      </c>
      <c r="Q343" s="148" t="s">
        <v>1</v>
      </c>
    </row>
    <row r="344" spans="1:17">
      <c r="A344" s="5" t="str">
        <f t="shared" si="5"/>
        <v>1</v>
      </c>
      <c r="B344" s="1" t="s">
        <v>6741</v>
      </c>
      <c r="C344" s="2" t="s">
        <v>6742</v>
      </c>
      <c r="D344" s="2">
        <f>IFERROR(VLOOKUP(B344,#REF!,4,0),0)</f>
        <v>0</v>
      </c>
      <c r="E344" s="3">
        <v>0</v>
      </c>
      <c r="F344" s="147" t="s">
        <v>5961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148" t="s">
        <v>6151</v>
      </c>
      <c r="N344" s="3">
        <v>0</v>
      </c>
      <c r="O344" s="3">
        <v>0</v>
      </c>
      <c r="P344" s="3">
        <v>0</v>
      </c>
      <c r="Q344" s="148" t="s">
        <v>1</v>
      </c>
    </row>
    <row r="345" spans="1:17">
      <c r="A345" s="5" t="str">
        <f t="shared" si="5"/>
        <v>1</v>
      </c>
      <c r="B345" s="1" t="s">
        <v>6743</v>
      </c>
      <c r="C345" s="2" t="s">
        <v>6744</v>
      </c>
      <c r="D345" s="2">
        <f>IFERROR(VLOOKUP(B345,#REF!,4,0),0)</f>
        <v>0</v>
      </c>
      <c r="E345" s="3">
        <v>0</v>
      </c>
      <c r="F345" s="147" t="s">
        <v>1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148" t="s">
        <v>6151</v>
      </c>
      <c r="N345" s="3">
        <v>0</v>
      </c>
      <c r="O345" s="3">
        <v>0</v>
      </c>
      <c r="P345" s="3">
        <v>0</v>
      </c>
      <c r="Q345" s="148" t="s">
        <v>1</v>
      </c>
    </row>
    <row r="346" spans="1:17">
      <c r="A346" s="5" t="str">
        <f t="shared" si="5"/>
        <v>1</v>
      </c>
      <c r="B346" s="1" t="s">
        <v>6745</v>
      </c>
      <c r="C346" s="2" t="s">
        <v>6746</v>
      </c>
      <c r="D346" s="2">
        <f>IFERROR(VLOOKUP(B346,#REF!,4,0),0)</f>
        <v>0</v>
      </c>
      <c r="E346" s="3">
        <v>0</v>
      </c>
      <c r="F346" s="147" t="s">
        <v>1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148" t="s">
        <v>6151</v>
      </c>
      <c r="N346" s="3">
        <v>0</v>
      </c>
      <c r="O346" s="3">
        <v>0</v>
      </c>
      <c r="P346" s="3">
        <v>0</v>
      </c>
      <c r="Q346" s="148" t="s">
        <v>1</v>
      </c>
    </row>
    <row r="347" spans="1:17">
      <c r="A347" s="5" t="str">
        <f t="shared" si="5"/>
        <v>1</v>
      </c>
      <c r="B347" s="1" t="s">
        <v>6747</v>
      </c>
      <c r="C347" s="2" t="s">
        <v>6748</v>
      </c>
      <c r="D347" s="2">
        <f>IFERROR(VLOOKUP(B347,#REF!,4,0),0)</f>
        <v>0</v>
      </c>
      <c r="E347" s="3">
        <v>0</v>
      </c>
      <c r="F347" s="147" t="s">
        <v>5961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148" t="s">
        <v>6151</v>
      </c>
      <c r="N347" s="3">
        <v>0</v>
      </c>
      <c r="O347" s="3">
        <v>0</v>
      </c>
      <c r="P347" s="3">
        <v>0</v>
      </c>
      <c r="Q347" s="148" t="s">
        <v>1</v>
      </c>
    </row>
    <row r="348" spans="1:17">
      <c r="A348" s="5" t="str">
        <f t="shared" si="5"/>
        <v>1</v>
      </c>
      <c r="B348" s="1" t="s">
        <v>6749</v>
      </c>
      <c r="C348" s="2" t="s">
        <v>6750</v>
      </c>
      <c r="D348" s="2">
        <f>IFERROR(VLOOKUP(B348,#REF!,4,0),0)</f>
        <v>0</v>
      </c>
      <c r="E348" s="3">
        <v>0</v>
      </c>
      <c r="F348" s="147" t="s">
        <v>1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148" t="s">
        <v>6151</v>
      </c>
      <c r="N348" s="3">
        <v>0</v>
      </c>
      <c r="O348" s="3">
        <v>0</v>
      </c>
      <c r="P348" s="3">
        <v>0</v>
      </c>
      <c r="Q348" s="148" t="s">
        <v>1</v>
      </c>
    </row>
    <row r="349" spans="1:17">
      <c r="A349" s="5" t="str">
        <f t="shared" si="5"/>
        <v>1</v>
      </c>
      <c r="B349" s="1" t="s">
        <v>6751</v>
      </c>
      <c r="C349" s="2" t="s">
        <v>6752</v>
      </c>
      <c r="D349" s="2">
        <f>IFERROR(VLOOKUP(B349,#REF!,4,0),0)</f>
        <v>0</v>
      </c>
      <c r="E349" s="3">
        <v>0</v>
      </c>
      <c r="F349" s="147" t="s">
        <v>5961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148" t="s">
        <v>6151</v>
      </c>
      <c r="N349" s="3">
        <v>0</v>
      </c>
      <c r="O349" s="3">
        <v>0</v>
      </c>
      <c r="P349" s="3">
        <v>0</v>
      </c>
      <c r="Q349" s="148" t="s">
        <v>1</v>
      </c>
    </row>
    <row r="350" spans="1:17">
      <c r="A350" s="5" t="str">
        <f t="shared" si="5"/>
        <v>1</v>
      </c>
      <c r="B350" s="1" t="s">
        <v>6753</v>
      </c>
      <c r="C350" s="2" t="s">
        <v>6754</v>
      </c>
      <c r="D350" s="2">
        <f>IFERROR(VLOOKUP(B350,#REF!,4,0),0)</f>
        <v>0</v>
      </c>
      <c r="E350" s="3">
        <v>0</v>
      </c>
      <c r="F350" s="147" t="s">
        <v>1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148" t="s">
        <v>6151</v>
      </c>
      <c r="N350" s="3">
        <v>0</v>
      </c>
      <c r="O350" s="3">
        <v>0</v>
      </c>
      <c r="P350" s="3">
        <v>0</v>
      </c>
      <c r="Q350" s="148" t="s">
        <v>1</v>
      </c>
    </row>
    <row r="351" spans="1:17">
      <c r="A351" s="5" t="str">
        <f t="shared" si="5"/>
        <v>1</v>
      </c>
      <c r="B351" s="1" t="s">
        <v>6755</v>
      </c>
      <c r="C351" s="2" t="s">
        <v>6756</v>
      </c>
      <c r="D351" s="2">
        <f>IFERROR(VLOOKUP(B351,#REF!,4,0),0)</f>
        <v>0</v>
      </c>
      <c r="E351" s="3">
        <v>0</v>
      </c>
      <c r="F351" s="147" t="s">
        <v>1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148" t="s">
        <v>6151</v>
      </c>
      <c r="N351" s="3">
        <v>0</v>
      </c>
      <c r="O351" s="3">
        <v>0</v>
      </c>
      <c r="P351" s="3">
        <v>0</v>
      </c>
      <c r="Q351" s="148" t="s">
        <v>1</v>
      </c>
    </row>
    <row r="352" spans="1:17">
      <c r="A352" s="5" t="str">
        <f t="shared" si="5"/>
        <v>1</v>
      </c>
      <c r="B352" s="1" t="s">
        <v>6757</v>
      </c>
      <c r="C352" s="2" t="s">
        <v>6758</v>
      </c>
      <c r="D352" s="2">
        <f>IFERROR(VLOOKUP(B352,#REF!,4,0),0)</f>
        <v>0</v>
      </c>
      <c r="E352" s="3">
        <v>0</v>
      </c>
      <c r="F352" s="147" t="s">
        <v>5961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148" t="s">
        <v>6151</v>
      </c>
      <c r="N352" s="3">
        <v>0</v>
      </c>
      <c r="O352" s="3">
        <v>0</v>
      </c>
      <c r="P352" s="3">
        <v>0</v>
      </c>
      <c r="Q352" s="148" t="s">
        <v>1</v>
      </c>
    </row>
    <row r="353" spans="1:17">
      <c r="A353" s="5" t="str">
        <f t="shared" si="5"/>
        <v>1</v>
      </c>
      <c r="B353" s="1" t="s">
        <v>6759</v>
      </c>
      <c r="C353" s="2" t="s">
        <v>6760</v>
      </c>
      <c r="D353" s="2">
        <f>IFERROR(VLOOKUP(B353,#REF!,4,0),0)</f>
        <v>0</v>
      </c>
      <c r="E353" s="3">
        <v>0</v>
      </c>
      <c r="F353" s="147" t="s">
        <v>1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148" t="s">
        <v>6151</v>
      </c>
      <c r="N353" s="3">
        <v>0</v>
      </c>
      <c r="O353" s="3">
        <v>0</v>
      </c>
      <c r="P353" s="3">
        <v>0</v>
      </c>
      <c r="Q353" s="148" t="s">
        <v>1</v>
      </c>
    </row>
    <row r="354" spans="1:17" ht="22.5">
      <c r="A354" s="5" t="str">
        <f t="shared" si="5"/>
        <v>1</v>
      </c>
      <c r="B354" s="1" t="s">
        <v>6761</v>
      </c>
      <c r="C354" s="2" t="s">
        <v>6762</v>
      </c>
      <c r="D354" s="2">
        <f>IFERROR(VLOOKUP(B354,#REF!,4,0),0)</f>
        <v>0</v>
      </c>
      <c r="E354" s="3">
        <v>0</v>
      </c>
      <c r="F354" s="147" t="s">
        <v>1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148" t="s">
        <v>6151</v>
      </c>
      <c r="N354" s="3">
        <v>0</v>
      </c>
      <c r="O354" s="3">
        <v>0</v>
      </c>
      <c r="P354" s="3">
        <v>0</v>
      </c>
      <c r="Q354" s="148" t="s">
        <v>1</v>
      </c>
    </row>
    <row r="355" spans="1:17">
      <c r="A355" s="5" t="str">
        <f t="shared" si="5"/>
        <v>1</v>
      </c>
      <c r="B355" s="1" t="s">
        <v>6763</v>
      </c>
      <c r="C355" s="2" t="s">
        <v>6764</v>
      </c>
      <c r="D355" s="2">
        <f>IFERROR(VLOOKUP(B355,#REF!,4,0),0)</f>
        <v>0</v>
      </c>
      <c r="E355" s="3">
        <v>0</v>
      </c>
      <c r="F355" s="147" t="s">
        <v>1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148" t="s">
        <v>6151</v>
      </c>
      <c r="N355" s="3">
        <v>0</v>
      </c>
      <c r="O355" s="3">
        <v>0</v>
      </c>
      <c r="P355" s="3">
        <v>0</v>
      </c>
      <c r="Q355" s="148" t="s">
        <v>1</v>
      </c>
    </row>
    <row r="356" spans="1:17">
      <c r="A356" s="5" t="str">
        <f t="shared" si="5"/>
        <v>1</v>
      </c>
      <c r="B356" s="1" t="s">
        <v>6765</v>
      </c>
      <c r="C356" s="2" t="s">
        <v>6766</v>
      </c>
      <c r="D356" s="2">
        <f>IFERROR(VLOOKUP(B356,#REF!,4,0),0)</f>
        <v>0</v>
      </c>
      <c r="E356" s="3">
        <v>0</v>
      </c>
      <c r="F356" s="147" t="s">
        <v>1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148" t="s">
        <v>6151</v>
      </c>
      <c r="N356" s="3">
        <v>0</v>
      </c>
      <c r="O356" s="3">
        <v>0</v>
      </c>
      <c r="P356" s="3">
        <v>0</v>
      </c>
      <c r="Q356" s="148" t="s">
        <v>1</v>
      </c>
    </row>
    <row r="357" spans="1:17">
      <c r="A357" s="5" t="str">
        <f t="shared" si="5"/>
        <v>1</v>
      </c>
      <c r="B357" s="1" t="s">
        <v>6767</v>
      </c>
      <c r="C357" s="2" t="s">
        <v>6768</v>
      </c>
      <c r="D357" s="2">
        <f>IFERROR(VLOOKUP(B357,#REF!,4,0),0)</f>
        <v>0</v>
      </c>
      <c r="E357" s="3">
        <v>0</v>
      </c>
      <c r="F357" s="147" t="s">
        <v>1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148" t="s">
        <v>6151</v>
      </c>
      <c r="N357" s="3">
        <v>0</v>
      </c>
      <c r="O357" s="3">
        <v>0</v>
      </c>
      <c r="P357" s="3">
        <v>0</v>
      </c>
      <c r="Q357" s="148" t="s">
        <v>1</v>
      </c>
    </row>
    <row r="358" spans="1:17" ht="22.5">
      <c r="A358" s="5" t="str">
        <f t="shared" si="5"/>
        <v>1</v>
      </c>
      <c r="B358" s="1" t="s">
        <v>6769</v>
      </c>
      <c r="C358" s="2" t="s">
        <v>6770</v>
      </c>
      <c r="D358" s="2">
        <f>IFERROR(VLOOKUP(B358,#REF!,4,0),0)</f>
        <v>0</v>
      </c>
      <c r="E358" s="3">
        <v>0</v>
      </c>
      <c r="F358" s="147" t="s">
        <v>1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148" t="s">
        <v>6151</v>
      </c>
      <c r="N358" s="3">
        <v>0</v>
      </c>
      <c r="O358" s="3">
        <v>0</v>
      </c>
      <c r="P358" s="3">
        <v>0</v>
      </c>
      <c r="Q358" s="148" t="s">
        <v>1</v>
      </c>
    </row>
    <row r="359" spans="1:17" ht="22.5">
      <c r="A359" s="5" t="str">
        <f t="shared" si="5"/>
        <v>1</v>
      </c>
      <c r="B359" s="1" t="s">
        <v>6771</v>
      </c>
      <c r="C359" s="2" t="s">
        <v>6772</v>
      </c>
      <c r="D359" s="2">
        <f>IFERROR(VLOOKUP(B359,#REF!,4,0),0)</f>
        <v>0</v>
      </c>
      <c r="E359" s="3">
        <v>0</v>
      </c>
      <c r="F359" s="147" t="s">
        <v>1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148" t="s">
        <v>6151</v>
      </c>
      <c r="N359" s="3">
        <v>0</v>
      </c>
      <c r="O359" s="3">
        <v>0</v>
      </c>
      <c r="P359" s="3">
        <v>0</v>
      </c>
      <c r="Q359" s="148" t="s">
        <v>1</v>
      </c>
    </row>
    <row r="360" spans="1:17">
      <c r="A360" s="5" t="str">
        <f t="shared" si="5"/>
        <v>1</v>
      </c>
      <c r="B360" s="1" t="s">
        <v>6773</v>
      </c>
      <c r="C360" s="2" t="s">
        <v>6774</v>
      </c>
      <c r="D360" s="2">
        <f>IFERROR(VLOOKUP(B360,#REF!,4,0),0)</f>
        <v>0</v>
      </c>
      <c r="E360" s="3">
        <v>0</v>
      </c>
      <c r="F360" s="147" t="s">
        <v>1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148" t="s">
        <v>6151</v>
      </c>
      <c r="N360" s="3">
        <v>0</v>
      </c>
      <c r="O360" s="3">
        <v>0</v>
      </c>
      <c r="P360" s="3">
        <v>0</v>
      </c>
      <c r="Q360" s="148" t="s">
        <v>1</v>
      </c>
    </row>
    <row r="361" spans="1:17">
      <c r="A361" s="5" t="str">
        <f t="shared" si="5"/>
        <v>1</v>
      </c>
      <c r="B361" s="1" t="s">
        <v>6775</v>
      </c>
      <c r="C361" s="2" t="s">
        <v>6776</v>
      </c>
      <c r="D361" s="2">
        <f>IFERROR(VLOOKUP(B361,#REF!,4,0),0)</f>
        <v>0</v>
      </c>
      <c r="E361" s="3">
        <v>0</v>
      </c>
      <c r="F361" s="147" t="s">
        <v>1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148" t="s">
        <v>6151</v>
      </c>
      <c r="N361" s="3">
        <v>0</v>
      </c>
      <c r="O361" s="3">
        <v>0</v>
      </c>
      <c r="P361" s="3">
        <v>0</v>
      </c>
      <c r="Q361" s="148" t="s">
        <v>1</v>
      </c>
    </row>
    <row r="362" spans="1:17">
      <c r="A362" s="5" t="str">
        <f t="shared" si="5"/>
        <v>1</v>
      </c>
      <c r="B362" s="1" t="s">
        <v>6777</v>
      </c>
      <c r="C362" s="2" t="s">
        <v>6778</v>
      </c>
      <c r="D362" s="2">
        <f>IFERROR(VLOOKUP(B362,#REF!,4,0),0)</f>
        <v>0</v>
      </c>
      <c r="E362" s="3">
        <v>0</v>
      </c>
      <c r="F362" s="147" t="s">
        <v>1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148" t="s">
        <v>6151</v>
      </c>
      <c r="N362" s="3">
        <v>0</v>
      </c>
      <c r="O362" s="3">
        <v>0</v>
      </c>
      <c r="P362" s="3">
        <v>0</v>
      </c>
      <c r="Q362" s="148" t="s">
        <v>1</v>
      </c>
    </row>
    <row r="363" spans="1:17">
      <c r="A363" s="5" t="str">
        <f t="shared" si="5"/>
        <v>1</v>
      </c>
      <c r="B363" s="1" t="s">
        <v>6779</v>
      </c>
      <c r="C363" s="2" t="s">
        <v>6780</v>
      </c>
      <c r="D363" s="2">
        <f>IFERROR(VLOOKUP(B363,#REF!,4,0),0)</f>
        <v>0</v>
      </c>
      <c r="E363" s="3">
        <v>0</v>
      </c>
      <c r="F363" s="147" t="s">
        <v>1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148" t="s">
        <v>6151</v>
      </c>
      <c r="N363" s="3">
        <v>0</v>
      </c>
      <c r="O363" s="3">
        <v>0</v>
      </c>
      <c r="P363" s="3">
        <v>0</v>
      </c>
      <c r="Q363" s="148" t="s">
        <v>1</v>
      </c>
    </row>
    <row r="364" spans="1:17">
      <c r="A364" s="5" t="str">
        <f t="shared" si="5"/>
        <v>1</v>
      </c>
      <c r="B364" s="1" t="s">
        <v>6781</v>
      </c>
      <c r="C364" s="2" t="s">
        <v>6782</v>
      </c>
      <c r="D364" s="2">
        <f>IFERROR(VLOOKUP(B364,#REF!,4,0),0)</f>
        <v>0</v>
      </c>
      <c r="E364" s="3">
        <v>0</v>
      </c>
      <c r="F364" s="147" t="s">
        <v>1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148" t="s">
        <v>6151</v>
      </c>
      <c r="N364" s="3">
        <v>0</v>
      </c>
      <c r="O364" s="3">
        <v>0</v>
      </c>
      <c r="P364" s="3">
        <v>0</v>
      </c>
      <c r="Q364" s="148" t="s">
        <v>1</v>
      </c>
    </row>
    <row r="365" spans="1:17">
      <c r="A365" s="5" t="str">
        <f t="shared" si="5"/>
        <v>1</v>
      </c>
      <c r="B365" s="1" t="s">
        <v>6783</v>
      </c>
      <c r="C365" s="2" t="s">
        <v>6784</v>
      </c>
      <c r="D365" s="2">
        <f>IFERROR(VLOOKUP(B365,#REF!,4,0),0)</f>
        <v>0</v>
      </c>
      <c r="E365" s="3">
        <v>0</v>
      </c>
      <c r="F365" s="147" t="s">
        <v>1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148" t="s">
        <v>6151</v>
      </c>
      <c r="N365" s="3">
        <v>0</v>
      </c>
      <c r="O365" s="3">
        <v>0</v>
      </c>
      <c r="P365" s="3">
        <v>0</v>
      </c>
      <c r="Q365" s="148" t="s">
        <v>1</v>
      </c>
    </row>
    <row r="366" spans="1:17">
      <c r="A366" s="5" t="str">
        <f t="shared" si="5"/>
        <v>1</v>
      </c>
      <c r="B366" s="1" t="s">
        <v>6785</v>
      </c>
      <c r="C366" s="2" t="s">
        <v>6786</v>
      </c>
      <c r="D366" s="2">
        <f>IFERROR(VLOOKUP(B366,#REF!,4,0),0)</f>
        <v>0</v>
      </c>
      <c r="E366" s="3">
        <v>0</v>
      </c>
      <c r="F366" s="147" t="s">
        <v>1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148" t="s">
        <v>6151</v>
      </c>
      <c r="N366" s="3">
        <v>0</v>
      </c>
      <c r="O366" s="3">
        <v>0</v>
      </c>
      <c r="P366" s="3">
        <v>0</v>
      </c>
      <c r="Q366" s="148" t="s">
        <v>1</v>
      </c>
    </row>
    <row r="367" spans="1:17">
      <c r="A367" s="5" t="str">
        <f t="shared" si="5"/>
        <v>1</v>
      </c>
      <c r="B367" s="1" t="s">
        <v>6787</v>
      </c>
      <c r="C367" s="2" t="s">
        <v>6788</v>
      </c>
      <c r="D367" s="2">
        <f>IFERROR(VLOOKUP(B367,#REF!,4,0),0)</f>
        <v>0</v>
      </c>
      <c r="E367" s="3">
        <v>0</v>
      </c>
      <c r="F367" s="147" t="s">
        <v>1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148" t="s">
        <v>6151</v>
      </c>
      <c r="N367" s="3">
        <v>0</v>
      </c>
      <c r="O367" s="3">
        <v>0</v>
      </c>
      <c r="P367" s="3">
        <v>0</v>
      </c>
      <c r="Q367" s="148" t="s">
        <v>1</v>
      </c>
    </row>
    <row r="368" spans="1:17" ht="22.5">
      <c r="A368" s="5" t="str">
        <f t="shared" si="5"/>
        <v>1</v>
      </c>
      <c r="B368" s="1" t="s">
        <v>6789</v>
      </c>
      <c r="C368" s="2" t="s">
        <v>6790</v>
      </c>
      <c r="D368" s="2">
        <f>IFERROR(VLOOKUP(B368,#REF!,4,0),0)</f>
        <v>0</v>
      </c>
      <c r="E368" s="3">
        <v>0</v>
      </c>
      <c r="F368" s="147" t="s">
        <v>1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148" t="s">
        <v>6151</v>
      </c>
      <c r="N368" s="3">
        <v>0</v>
      </c>
      <c r="O368" s="3">
        <v>0</v>
      </c>
      <c r="P368" s="3">
        <v>0</v>
      </c>
      <c r="Q368" s="148" t="s">
        <v>1</v>
      </c>
    </row>
    <row r="369" spans="1:17">
      <c r="A369" s="5" t="str">
        <f t="shared" si="5"/>
        <v>1</v>
      </c>
      <c r="B369" s="1" t="s">
        <v>6791</v>
      </c>
      <c r="C369" s="2" t="s">
        <v>6792</v>
      </c>
      <c r="D369" s="2">
        <f>IFERROR(VLOOKUP(B369,#REF!,4,0),0)</f>
        <v>0</v>
      </c>
      <c r="E369" s="3">
        <v>0</v>
      </c>
      <c r="F369" s="147" t="s">
        <v>1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148" t="s">
        <v>6151</v>
      </c>
      <c r="N369" s="3">
        <v>0</v>
      </c>
      <c r="O369" s="3">
        <v>0</v>
      </c>
      <c r="P369" s="3">
        <v>0</v>
      </c>
      <c r="Q369" s="148" t="s">
        <v>1</v>
      </c>
    </row>
    <row r="370" spans="1:17">
      <c r="A370" s="5" t="str">
        <f t="shared" si="5"/>
        <v>1</v>
      </c>
      <c r="B370" s="1" t="s">
        <v>6793</v>
      </c>
      <c r="C370" s="2" t="s">
        <v>6794</v>
      </c>
      <c r="D370" s="2">
        <f>IFERROR(VLOOKUP(B370,#REF!,4,0),0)</f>
        <v>0</v>
      </c>
      <c r="E370" s="3">
        <v>0</v>
      </c>
      <c r="F370" s="147" t="s">
        <v>1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148" t="s">
        <v>6151</v>
      </c>
      <c r="N370" s="3">
        <v>0</v>
      </c>
      <c r="O370" s="3">
        <v>0</v>
      </c>
      <c r="P370" s="3">
        <v>0</v>
      </c>
      <c r="Q370" s="148" t="s">
        <v>1</v>
      </c>
    </row>
    <row r="371" spans="1:17">
      <c r="A371" s="5" t="str">
        <f t="shared" si="5"/>
        <v>1</v>
      </c>
      <c r="B371" s="1" t="s">
        <v>6795</v>
      </c>
      <c r="C371" s="2" t="s">
        <v>6796</v>
      </c>
      <c r="D371" s="2">
        <f>IFERROR(VLOOKUP(B371,#REF!,4,0),0)</f>
        <v>0</v>
      </c>
      <c r="E371" s="3">
        <v>0</v>
      </c>
      <c r="F371" s="147" t="s">
        <v>1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148" t="s">
        <v>6151</v>
      </c>
      <c r="N371" s="3">
        <v>0</v>
      </c>
      <c r="O371" s="3">
        <v>0</v>
      </c>
      <c r="P371" s="3">
        <v>0</v>
      </c>
      <c r="Q371" s="148" t="s">
        <v>1</v>
      </c>
    </row>
    <row r="372" spans="1:17">
      <c r="A372" s="5" t="str">
        <f t="shared" si="5"/>
        <v>1</v>
      </c>
      <c r="B372" s="1" t="s">
        <v>6797</v>
      </c>
      <c r="C372" s="2" t="s">
        <v>6798</v>
      </c>
      <c r="D372" s="2">
        <f>IFERROR(VLOOKUP(B372,#REF!,4,0),0)</f>
        <v>0</v>
      </c>
      <c r="E372" s="3">
        <v>0</v>
      </c>
      <c r="F372" s="147" t="s">
        <v>1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148" t="s">
        <v>6151</v>
      </c>
      <c r="N372" s="3">
        <v>0</v>
      </c>
      <c r="O372" s="3">
        <v>0</v>
      </c>
      <c r="P372" s="3">
        <v>0</v>
      </c>
      <c r="Q372" s="148" t="s">
        <v>1</v>
      </c>
    </row>
    <row r="373" spans="1:17">
      <c r="A373" s="5" t="str">
        <f t="shared" si="5"/>
        <v>1</v>
      </c>
      <c r="B373" s="1" t="s">
        <v>6799</v>
      </c>
      <c r="C373" s="2" t="s">
        <v>6800</v>
      </c>
      <c r="D373" s="2">
        <f>IFERROR(VLOOKUP(B373,#REF!,4,0),0)</f>
        <v>0</v>
      </c>
      <c r="E373" s="3">
        <v>0</v>
      </c>
      <c r="F373" s="147" t="s">
        <v>1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148" t="s">
        <v>6151</v>
      </c>
      <c r="N373" s="3">
        <v>0</v>
      </c>
      <c r="O373" s="3">
        <v>0</v>
      </c>
      <c r="P373" s="3">
        <v>0</v>
      </c>
      <c r="Q373" s="148" t="s">
        <v>1</v>
      </c>
    </row>
    <row r="374" spans="1:17">
      <c r="A374" s="5" t="str">
        <f t="shared" si="5"/>
        <v>1</v>
      </c>
      <c r="B374" s="1" t="s">
        <v>6801</v>
      </c>
      <c r="C374" s="2" t="s">
        <v>6802</v>
      </c>
      <c r="D374" s="2">
        <f>IFERROR(VLOOKUP(B374,#REF!,4,0),0)</f>
        <v>0</v>
      </c>
      <c r="E374" s="3">
        <v>0</v>
      </c>
      <c r="F374" s="147" t="s">
        <v>1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148" t="s">
        <v>6151</v>
      </c>
      <c r="N374" s="3">
        <v>0</v>
      </c>
      <c r="O374" s="3">
        <v>0</v>
      </c>
      <c r="P374" s="3">
        <v>0</v>
      </c>
      <c r="Q374" s="148" t="s">
        <v>1</v>
      </c>
    </row>
    <row r="375" spans="1:17">
      <c r="A375" s="5" t="str">
        <f t="shared" si="5"/>
        <v>1</v>
      </c>
      <c r="B375" s="1" t="s">
        <v>6803</v>
      </c>
      <c r="C375" s="2" t="s">
        <v>6804</v>
      </c>
      <c r="D375" s="2">
        <f>IFERROR(VLOOKUP(B375,#REF!,4,0),0)</f>
        <v>0</v>
      </c>
      <c r="E375" s="3">
        <v>0</v>
      </c>
      <c r="F375" s="147" t="s">
        <v>1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148" t="s">
        <v>6151</v>
      </c>
      <c r="N375" s="3">
        <v>0</v>
      </c>
      <c r="O375" s="3">
        <v>0</v>
      </c>
      <c r="P375" s="3">
        <v>0</v>
      </c>
      <c r="Q375" s="148" t="s">
        <v>1</v>
      </c>
    </row>
    <row r="376" spans="1:17">
      <c r="A376" s="5" t="str">
        <f t="shared" si="5"/>
        <v>1</v>
      </c>
      <c r="B376" s="1" t="s">
        <v>6805</v>
      </c>
      <c r="C376" s="2" t="s">
        <v>6806</v>
      </c>
      <c r="D376" s="2">
        <f>IFERROR(VLOOKUP(B376,#REF!,4,0),0)</f>
        <v>0</v>
      </c>
      <c r="E376" s="3">
        <v>0</v>
      </c>
      <c r="F376" s="147" t="s">
        <v>1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148" t="s">
        <v>6151</v>
      </c>
      <c r="N376" s="3">
        <v>0</v>
      </c>
      <c r="O376" s="3">
        <v>0</v>
      </c>
      <c r="P376" s="3">
        <v>0</v>
      </c>
      <c r="Q376" s="148" t="s">
        <v>1</v>
      </c>
    </row>
    <row r="377" spans="1:17">
      <c r="A377" s="5" t="str">
        <f t="shared" si="5"/>
        <v>1</v>
      </c>
      <c r="B377" s="1" t="s">
        <v>6807</v>
      </c>
      <c r="C377" s="2" t="s">
        <v>6808</v>
      </c>
      <c r="D377" s="2">
        <f>IFERROR(VLOOKUP(B377,#REF!,4,0),0)</f>
        <v>0</v>
      </c>
      <c r="E377" s="3">
        <v>0</v>
      </c>
      <c r="F377" s="147" t="s">
        <v>1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148" t="s">
        <v>6151</v>
      </c>
      <c r="N377" s="3">
        <v>0</v>
      </c>
      <c r="O377" s="3">
        <v>0</v>
      </c>
      <c r="P377" s="3">
        <v>0</v>
      </c>
      <c r="Q377" s="148" t="s">
        <v>1</v>
      </c>
    </row>
    <row r="378" spans="1:17">
      <c r="A378" s="5" t="str">
        <f t="shared" si="5"/>
        <v>1</v>
      </c>
      <c r="B378" s="1" t="s">
        <v>6809</v>
      </c>
      <c r="C378" s="2" t="s">
        <v>6810</v>
      </c>
      <c r="D378" s="2">
        <f>IFERROR(VLOOKUP(B378,#REF!,4,0),0)</f>
        <v>0</v>
      </c>
      <c r="E378" s="3">
        <v>0</v>
      </c>
      <c r="F378" s="147" t="s">
        <v>1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148" t="s">
        <v>6151</v>
      </c>
      <c r="N378" s="3">
        <v>0</v>
      </c>
      <c r="O378" s="3">
        <v>0</v>
      </c>
      <c r="P378" s="3">
        <v>0</v>
      </c>
      <c r="Q378" s="148" t="s">
        <v>1</v>
      </c>
    </row>
    <row r="379" spans="1:17">
      <c r="A379" s="5" t="str">
        <f t="shared" si="5"/>
        <v>1</v>
      </c>
      <c r="B379" s="1" t="s">
        <v>6811</v>
      </c>
      <c r="C379" s="2" t="s">
        <v>6812</v>
      </c>
      <c r="D379" s="2">
        <f>IFERROR(VLOOKUP(B379,#REF!,4,0),0)</f>
        <v>0</v>
      </c>
      <c r="E379" s="3">
        <v>0</v>
      </c>
      <c r="F379" s="147" t="s">
        <v>1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148" t="s">
        <v>6151</v>
      </c>
      <c r="N379" s="3">
        <v>0</v>
      </c>
      <c r="O379" s="3">
        <v>0</v>
      </c>
      <c r="P379" s="3">
        <v>0</v>
      </c>
      <c r="Q379" s="148" t="s">
        <v>1</v>
      </c>
    </row>
    <row r="380" spans="1:17">
      <c r="A380" s="5" t="str">
        <f t="shared" si="5"/>
        <v>1</v>
      </c>
      <c r="B380" s="1" t="s">
        <v>6813</v>
      </c>
      <c r="C380" s="2" t="s">
        <v>6814</v>
      </c>
      <c r="D380" s="2">
        <f>IFERROR(VLOOKUP(B380,#REF!,4,0),0)</f>
        <v>0</v>
      </c>
      <c r="E380" s="3">
        <v>0</v>
      </c>
      <c r="F380" s="147" t="s">
        <v>1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148" t="s">
        <v>6151</v>
      </c>
      <c r="N380" s="3">
        <v>0</v>
      </c>
      <c r="O380" s="3">
        <v>0</v>
      </c>
      <c r="P380" s="3">
        <v>0</v>
      </c>
      <c r="Q380" s="148" t="s">
        <v>1</v>
      </c>
    </row>
    <row r="381" spans="1:17">
      <c r="A381" s="5" t="str">
        <f t="shared" si="5"/>
        <v>1</v>
      </c>
      <c r="B381" s="1" t="s">
        <v>6815</v>
      </c>
      <c r="C381" s="2" t="s">
        <v>6816</v>
      </c>
      <c r="D381" s="2">
        <f>IFERROR(VLOOKUP(B381,#REF!,4,0),0)</f>
        <v>0</v>
      </c>
      <c r="E381" s="3">
        <v>0</v>
      </c>
      <c r="F381" s="147" t="s">
        <v>1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148" t="s">
        <v>6151</v>
      </c>
      <c r="N381" s="3">
        <v>0</v>
      </c>
      <c r="O381" s="3">
        <v>0</v>
      </c>
      <c r="P381" s="3">
        <v>0</v>
      </c>
      <c r="Q381" s="148" t="s">
        <v>1</v>
      </c>
    </row>
    <row r="382" spans="1:17" ht="22.5">
      <c r="A382" s="5" t="str">
        <f t="shared" si="5"/>
        <v>1</v>
      </c>
      <c r="B382" s="1" t="s">
        <v>6817</v>
      </c>
      <c r="C382" s="2" t="s">
        <v>6818</v>
      </c>
      <c r="D382" s="2">
        <f>IFERROR(VLOOKUP(B382,#REF!,4,0),0)</f>
        <v>0</v>
      </c>
      <c r="E382" s="3">
        <v>0</v>
      </c>
      <c r="F382" s="147" t="s">
        <v>1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148" t="s">
        <v>6151</v>
      </c>
      <c r="N382" s="3">
        <v>0</v>
      </c>
      <c r="O382" s="3">
        <v>0</v>
      </c>
      <c r="P382" s="3">
        <v>0</v>
      </c>
      <c r="Q382" s="148" t="s">
        <v>1</v>
      </c>
    </row>
    <row r="383" spans="1:17">
      <c r="A383" s="5" t="str">
        <f t="shared" si="5"/>
        <v>1</v>
      </c>
      <c r="B383" s="1" t="s">
        <v>6819</v>
      </c>
      <c r="C383" s="2" t="s">
        <v>6820</v>
      </c>
      <c r="D383" s="2">
        <f>IFERROR(VLOOKUP(B383,#REF!,4,0),0)</f>
        <v>0</v>
      </c>
      <c r="E383" s="3">
        <v>0</v>
      </c>
      <c r="F383" s="147" t="s">
        <v>1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148" t="s">
        <v>6151</v>
      </c>
      <c r="N383" s="3">
        <v>0</v>
      </c>
      <c r="O383" s="3">
        <v>0</v>
      </c>
      <c r="P383" s="3">
        <v>0</v>
      </c>
      <c r="Q383" s="148" t="s">
        <v>1</v>
      </c>
    </row>
    <row r="384" spans="1:17">
      <c r="A384" s="5" t="str">
        <f t="shared" si="5"/>
        <v>1</v>
      </c>
      <c r="B384" s="1" t="s">
        <v>6821</v>
      </c>
      <c r="C384" s="2" t="s">
        <v>6822</v>
      </c>
      <c r="D384" s="2">
        <f>IFERROR(VLOOKUP(B384,#REF!,4,0),0)</f>
        <v>0</v>
      </c>
      <c r="E384" s="3">
        <v>0</v>
      </c>
      <c r="F384" s="147" t="s">
        <v>1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148" t="s">
        <v>6151</v>
      </c>
      <c r="N384" s="3">
        <v>0</v>
      </c>
      <c r="O384" s="3">
        <v>0</v>
      </c>
      <c r="P384" s="3">
        <v>0</v>
      </c>
      <c r="Q384" s="148" t="s">
        <v>1</v>
      </c>
    </row>
    <row r="385" spans="1:17">
      <c r="A385" s="5" t="str">
        <f t="shared" si="5"/>
        <v>1</v>
      </c>
      <c r="B385" s="1" t="s">
        <v>6823</v>
      </c>
      <c r="C385" s="2" t="s">
        <v>6824</v>
      </c>
      <c r="D385" s="2">
        <f>IFERROR(VLOOKUP(B385,#REF!,4,0),0)</f>
        <v>0</v>
      </c>
      <c r="E385" s="3">
        <v>0</v>
      </c>
      <c r="F385" s="147" t="s">
        <v>1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148" t="s">
        <v>6151</v>
      </c>
      <c r="N385" s="3">
        <v>0</v>
      </c>
      <c r="O385" s="3">
        <v>0</v>
      </c>
      <c r="P385" s="3">
        <v>0</v>
      </c>
      <c r="Q385" s="148" t="s">
        <v>1</v>
      </c>
    </row>
    <row r="386" spans="1:17">
      <c r="A386" s="5" t="str">
        <f t="shared" si="5"/>
        <v>1</v>
      </c>
      <c r="B386" s="1" t="s">
        <v>6825</v>
      </c>
      <c r="C386" s="2" t="s">
        <v>6826</v>
      </c>
      <c r="D386" s="2">
        <f>IFERROR(VLOOKUP(B386,#REF!,4,0),0)</f>
        <v>0</v>
      </c>
      <c r="E386" s="3">
        <v>0</v>
      </c>
      <c r="F386" s="147" t="s">
        <v>1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148" t="s">
        <v>6151</v>
      </c>
      <c r="N386" s="3">
        <v>0</v>
      </c>
      <c r="O386" s="3">
        <v>0</v>
      </c>
      <c r="P386" s="3">
        <v>0</v>
      </c>
      <c r="Q386" s="148" t="s">
        <v>1</v>
      </c>
    </row>
    <row r="387" spans="1:17">
      <c r="A387" s="5" t="str">
        <f t="shared" si="5"/>
        <v>1</v>
      </c>
      <c r="B387" s="1" t="s">
        <v>6827</v>
      </c>
      <c r="C387" s="2" t="s">
        <v>6828</v>
      </c>
      <c r="D387" s="2">
        <f>IFERROR(VLOOKUP(B387,#REF!,4,0),0)</f>
        <v>0</v>
      </c>
      <c r="E387" s="3">
        <v>0</v>
      </c>
      <c r="F387" s="147" t="s">
        <v>1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148" t="s">
        <v>6151</v>
      </c>
      <c r="N387" s="3">
        <v>0</v>
      </c>
      <c r="O387" s="3">
        <v>0</v>
      </c>
      <c r="P387" s="3">
        <v>0</v>
      </c>
      <c r="Q387" s="148" t="s">
        <v>1</v>
      </c>
    </row>
    <row r="388" spans="1:17">
      <c r="A388" s="5" t="str">
        <f t="shared" si="5"/>
        <v>1</v>
      </c>
      <c r="B388" s="1" t="s">
        <v>6829</v>
      </c>
      <c r="C388" s="2" t="s">
        <v>6830</v>
      </c>
      <c r="D388" s="2">
        <f>IFERROR(VLOOKUP(B388,#REF!,4,0),0)</f>
        <v>0</v>
      </c>
      <c r="E388" s="3">
        <v>0</v>
      </c>
      <c r="F388" s="147" t="s">
        <v>1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148" t="s">
        <v>6151</v>
      </c>
      <c r="N388" s="3">
        <v>0</v>
      </c>
      <c r="O388" s="3">
        <v>0</v>
      </c>
      <c r="P388" s="3">
        <v>0</v>
      </c>
      <c r="Q388" s="148" t="s">
        <v>1</v>
      </c>
    </row>
    <row r="389" spans="1:17">
      <c r="A389" s="5" t="str">
        <f t="shared" si="5"/>
        <v>1</v>
      </c>
      <c r="B389" s="1" t="s">
        <v>6831</v>
      </c>
      <c r="C389" s="2" t="s">
        <v>6396</v>
      </c>
      <c r="D389" s="2">
        <f>IFERROR(VLOOKUP(B389,#REF!,4,0),0)</f>
        <v>0</v>
      </c>
      <c r="E389" s="3">
        <v>0</v>
      </c>
      <c r="F389" s="147" t="s">
        <v>1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148" t="s">
        <v>6151</v>
      </c>
      <c r="N389" s="3">
        <v>0</v>
      </c>
      <c r="O389" s="3">
        <v>0</v>
      </c>
      <c r="P389" s="3">
        <v>0</v>
      </c>
      <c r="Q389" s="148" t="s">
        <v>1</v>
      </c>
    </row>
    <row r="390" spans="1:17">
      <c r="A390" s="5" t="str">
        <f t="shared" si="5"/>
        <v>1</v>
      </c>
      <c r="B390" s="1" t="s">
        <v>6832</v>
      </c>
      <c r="C390" s="2" t="s">
        <v>6833</v>
      </c>
      <c r="D390" s="2">
        <f>IFERROR(VLOOKUP(B390,#REF!,4,0),0)</f>
        <v>0</v>
      </c>
      <c r="E390" s="3">
        <v>0</v>
      </c>
      <c r="F390" s="147" t="s">
        <v>1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148" t="s">
        <v>6151</v>
      </c>
      <c r="N390" s="3">
        <v>0</v>
      </c>
      <c r="O390" s="3">
        <v>0</v>
      </c>
      <c r="P390" s="3">
        <v>0</v>
      </c>
      <c r="Q390" s="148" t="s">
        <v>1</v>
      </c>
    </row>
    <row r="391" spans="1:17">
      <c r="A391" s="5" t="str">
        <f t="shared" si="5"/>
        <v>1</v>
      </c>
      <c r="B391" s="1" t="s">
        <v>6834</v>
      </c>
      <c r="C391" s="2" t="s">
        <v>6835</v>
      </c>
      <c r="D391" s="2">
        <f>IFERROR(VLOOKUP(B391,#REF!,4,0),0)</f>
        <v>0</v>
      </c>
      <c r="E391" s="3">
        <v>0</v>
      </c>
      <c r="F391" s="147" t="s">
        <v>1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148" t="s">
        <v>6151</v>
      </c>
      <c r="N391" s="3">
        <v>0</v>
      </c>
      <c r="O391" s="3">
        <v>0</v>
      </c>
      <c r="P391" s="3">
        <v>0</v>
      </c>
      <c r="Q391" s="148" t="s">
        <v>1</v>
      </c>
    </row>
    <row r="392" spans="1:17">
      <c r="A392" s="5" t="str">
        <f t="shared" si="5"/>
        <v>1</v>
      </c>
      <c r="B392" s="1" t="s">
        <v>6836</v>
      </c>
      <c r="C392" s="2" t="s">
        <v>6837</v>
      </c>
      <c r="D392" s="2">
        <f>IFERROR(VLOOKUP(B392,#REF!,4,0),0)</f>
        <v>0</v>
      </c>
      <c r="E392" s="3">
        <v>0</v>
      </c>
      <c r="F392" s="147" t="s">
        <v>1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148" t="s">
        <v>6151</v>
      </c>
      <c r="N392" s="3">
        <v>0</v>
      </c>
      <c r="O392" s="3">
        <v>0</v>
      </c>
      <c r="P392" s="3">
        <v>0</v>
      </c>
      <c r="Q392" s="148" t="s">
        <v>1</v>
      </c>
    </row>
    <row r="393" spans="1:17">
      <c r="A393" s="5" t="str">
        <f t="shared" si="5"/>
        <v>1</v>
      </c>
      <c r="B393" s="1" t="s">
        <v>6838</v>
      </c>
      <c r="C393" s="2" t="s">
        <v>6839</v>
      </c>
      <c r="D393" s="2">
        <f>IFERROR(VLOOKUP(B393,#REF!,4,0),0)</f>
        <v>0</v>
      </c>
      <c r="E393" s="3">
        <v>0</v>
      </c>
      <c r="F393" s="147" t="s">
        <v>1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148" t="s">
        <v>6151</v>
      </c>
      <c r="N393" s="3">
        <v>0</v>
      </c>
      <c r="O393" s="3">
        <v>0</v>
      </c>
      <c r="P393" s="3">
        <v>0</v>
      </c>
      <c r="Q393" s="148" t="s">
        <v>1</v>
      </c>
    </row>
    <row r="394" spans="1:17">
      <c r="A394" s="5" t="str">
        <f t="shared" si="5"/>
        <v>1</v>
      </c>
      <c r="B394" s="1" t="s">
        <v>6840</v>
      </c>
      <c r="C394" s="2" t="s">
        <v>6841</v>
      </c>
      <c r="D394" s="2">
        <f>IFERROR(VLOOKUP(B394,#REF!,4,0),0)</f>
        <v>0</v>
      </c>
      <c r="E394" s="3">
        <v>0</v>
      </c>
      <c r="F394" s="147" t="s">
        <v>1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148" t="s">
        <v>6151</v>
      </c>
      <c r="N394" s="3">
        <v>0</v>
      </c>
      <c r="O394" s="3">
        <v>0</v>
      </c>
      <c r="P394" s="3">
        <v>0</v>
      </c>
      <c r="Q394" s="148" t="s">
        <v>1</v>
      </c>
    </row>
    <row r="395" spans="1:17">
      <c r="A395" s="5" t="str">
        <f t="shared" ref="A395:A458" si="6">LEFT(B395)</f>
        <v>1</v>
      </c>
      <c r="B395" s="1" t="s">
        <v>6842</v>
      </c>
      <c r="C395" s="2" t="s">
        <v>6843</v>
      </c>
      <c r="D395" s="2">
        <f>IFERROR(VLOOKUP(B395,#REF!,4,0),0)</f>
        <v>0</v>
      </c>
      <c r="E395" s="3">
        <v>0</v>
      </c>
      <c r="F395" s="147" t="s">
        <v>1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148" t="s">
        <v>6151</v>
      </c>
      <c r="N395" s="3">
        <v>0</v>
      </c>
      <c r="O395" s="3">
        <v>0</v>
      </c>
      <c r="P395" s="3">
        <v>0</v>
      </c>
      <c r="Q395" s="148" t="s">
        <v>1</v>
      </c>
    </row>
    <row r="396" spans="1:17">
      <c r="A396" s="5" t="str">
        <f t="shared" si="6"/>
        <v>1</v>
      </c>
      <c r="B396" s="1" t="s">
        <v>6844</v>
      </c>
      <c r="C396" s="2" t="s">
        <v>6845</v>
      </c>
      <c r="D396" s="2">
        <f>IFERROR(VLOOKUP(B396,#REF!,4,0),0)</f>
        <v>0</v>
      </c>
      <c r="E396" s="3">
        <v>0</v>
      </c>
      <c r="F396" s="147" t="s">
        <v>1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148" t="s">
        <v>6151</v>
      </c>
      <c r="N396" s="3">
        <v>0</v>
      </c>
      <c r="O396" s="3">
        <v>0</v>
      </c>
      <c r="P396" s="3">
        <v>0</v>
      </c>
      <c r="Q396" s="148" t="s">
        <v>1</v>
      </c>
    </row>
    <row r="397" spans="1:17">
      <c r="A397" s="5" t="str">
        <f t="shared" si="6"/>
        <v>1</v>
      </c>
      <c r="B397" s="1" t="s">
        <v>6846</v>
      </c>
      <c r="C397" s="2" t="s">
        <v>6847</v>
      </c>
      <c r="D397" s="2">
        <f>IFERROR(VLOOKUP(B397,#REF!,4,0),0)</f>
        <v>0</v>
      </c>
      <c r="E397" s="3">
        <v>0</v>
      </c>
      <c r="F397" s="147" t="s">
        <v>1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148" t="s">
        <v>6151</v>
      </c>
      <c r="N397" s="3">
        <v>0</v>
      </c>
      <c r="O397" s="3">
        <v>0</v>
      </c>
      <c r="P397" s="3">
        <v>0</v>
      </c>
      <c r="Q397" s="148" t="s">
        <v>1</v>
      </c>
    </row>
    <row r="398" spans="1:17">
      <c r="A398" s="5" t="str">
        <f t="shared" si="6"/>
        <v>1</v>
      </c>
      <c r="B398" s="1" t="s">
        <v>6848</v>
      </c>
      <c r="C398" s="2" t="s">
        <v>6849</v>
      </c>
      <c r="D398" s="2">
        <f>IFERROR(VLOOKUP(B398,#REF!,4,0),0)</f>
        <v>0</v>
      </c>
      <c r="E398" s="3">
        <v>0</v>
      </c>
      <c r="F398" s="147" t="s">
        <v>1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148" t="s">
        <v>6151</v>
      </c>
      <c r="N398" s="3">
        <v>0</v>
      </c>
      <c r="O398" s="3">
        <v>0</v>
      </c>
      <c r="P398" s="3">
        <v>0</v>
      </c>
      <c r="Q398" s="148" t="s">
        <v>1</v>
      </c>
    </row>
    <row r="399" spans="1:17">
      <c r="A399" s="5" t="str">
        <f t="shared" si="6"/>
        <v>1</v>
      </c>
      <c r="B399" s="1" t="s">
        <v>6850</v>
      </c>
      <c r="C399" s="2" t="s">
        <v>6396</v>
      </c>
      <c r="D399" s="2">
        <f>IFERROR(VLOOKUP(B399,#REF!,4,0),0)</f>
        <v>0</v>
      </c>
      <c r="E399" s="3">
        <v>0</v>
      </c>
      <c r="F399" s="147" t="s">
        <v>1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148" t="s">
        <v>6151</v>
      </c>
      <c r="N399" s="3">
        <v>0</v>
      </c>
      <c r="O399" s="3">
        <v>0</v>
      </c>
      <c r="P399" s="3">
        <v>0</v>
      </c>
      <c r="Q399" s="148" t="s">
        <v>1</v>
      </c>
    </row>
    <row r="400" spans="1:17">
      <c r="A400" s="5" t="str">
        <f t="shared" si="6"/>
        <v>1</v>
      </c>
      <c r="B400" s="1" t="s">
        <v>6851</v>
      </c>
      <c r="C400" s="2" t="s">
        <v>6852</v>
      </c>
      <c r="D400" s="2">
        <f>IFERROR(VLOOKUP(B400,#REF!,4,0),0)</f>
        <v>0</v>
      </c>
      <c r="E400" s="3">
        <v>0</v>
      </c>
      <c r="F400" s="147" t="s">
        <v>1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148" t="s">
        <v>6151</v>
      </c>
      <c r="N400" s="3">
        <v>0</v>
      </c>
      <c r="O400" s="3">
        <v>0</v>
      </c>
      <c r="P400" s="3">
        <v>0</v>
      </c>
      <c r="Q400" s="148" t="s">
        <v>1</v>
      </c>
    </row>
    <row r="401" spans="1:17">
      <c r="A401" s="5" t="str">
        <f t="shared" si="6"/>
        <v>1</v>
      </c>
      <c r="B401" s="1" t="s">
        <v>6853</v>
      </c>
      <c r="C401" s="2" t="s">
        <v>6854</v>
      </c>
      <c r="D401" s="2">
        <f>IFERROR(VLOOKUP(B401,#REF!,4,0),0)</f>
        <v>0</v>
      </c>
      <c r="E401" s="3">
        <v>0</v>
      </c>
      <c r="F401" s="147" t="s">
        <v>1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148" t="s">
        <v>6151</v>
      </c>
      <c r="N401" s="3">
        <v>0</v>
      </c>
      <c r="O401" s="3">
        <v>0</v>
      </c>
      <c r="P401" s="3">
        <v>0</v>
      </c>
      <c r="Q401" s="148" t="s">
        <v>1</v>
      </c>
    </row>
    <row r="402" spans="1:17" ht="22.5">
      <c r="A402" s="5" t="str">
        <f t="shared" si="6"/>
        <v>1</v>
      </c>
      <c r="B402" s="1" t="s">
        <v>6855</v>
      </c>
      <c r="C402" s="2" t="s">
        <v>6856</v>
      </c>
      <c r="D402" s="2">
        <f>IFERROR(VLOOKUP(B402,#REF!,4,0),0)</f>
        <v>0</v>
      </c>
      <c r="E402" s="3">
        <v>0</v>
      </c>
      <c r="F402" s="147" t="s">
        <v>1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148" t="s">
        <v>6151</v>
      </c>
      <c r="N402" s="3">
        <v>0</v>
      </c>
      <c r="O402" s="3">
        <v>0</v>
      </c>
      <c r="P402" s="3">
        <v>0</v>
      </c>
      <c r="Q402" s="148" t="s">
        <v>1</v>
      </c>
    </row>
    <row r="403" spans="1:17">
      <c r="A403" s="5" t="str">
        <f t="shared" si="6"/>
        <v>1</v>
      </c>
      <c r="B403" s="1" t="s">
        <v>6857</v>
      </c>
      <c r="C403" s="2" t="s">
        <v>6382</v>
      </c>
      <c r="D403" s="2">
        <f>IFERROR(VLOOKUP(B403,#REF!,4,0),0)</f>
        <v>0</v>
      </c>
      <c r="E403" s="3">
        <v>0</v>
      </c>
      <c r="F403" s="147" t="s">
        <v>1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148" t="s">
        <v>6151</v>
      </c>
      <c r="N403" s="3">
        <v>0</v>
      </c>
      <c r="O403" s="3">
        <v>0</v>
      </c>
      <c r="P403" s="3">
        <v>0</v>
      </c>
      <c r="Q403" s="148" t="s">
        <v>1</v>
      </c>
    </row>
    <row r="404" spans="1:17">
      <c r="A404" s="5" t="str">
        <f t="shared" si="6"/>
        <v>1</v>
      </c>
      <c r="B404" s="1" t="s">
        <v>6858</v>
      </c>
      <c r="C404" s="2" t="s">
        <v>6859</v>
      </c>
      <c r="D404" s="2">
        <f>IFERROR(VLOOKUP(B404,#REF!,4,0),0)</f>
        <v>0</v>
      </c>
      <c r="E404" s="3">
        <v>0</v>
      </c>
      <c r="F404" s="147" t="s">
        <v>1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148" t="s">
        <v>6151</v>
      </c>
      <c r="N404" s="3">
        <v>0</v>
      </c>
      <c r="O404" s="3">
        <v>0</v>
      </c>
      <c r="P404" s="3">
        <v>0</v>
      </c>
      <c r="Q404" s="148" t="s">
        <v>1</v>
      </c>
    </row>
    <row r="405" spans="1:17">
      <c r="A405" s="5" t="str">
        <f t="shared" si="6"/>
        <v>1</v>
      </c>
      <c r="B405" s="1" t="s">
        <v>6860</v>
      </c>
      <c r="C405" s="2" t="s">
        <v>6515</v>
      </c>
      <c r="D405" s="2">
        <f>IFERROR(VLOOKUP(B405,#REF!,4,0),0)</f>
        <v>0</v>
      </c>
      <c r="E405" s="3">
        <v>0</v>
      </c>
      <c r="F405" s="147" t="s">
        <v>1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148" t="s">
        <v>6151</v>
      </c>
      <c r="N405" s="3">
        <v>0</v>
      </c>
      <c r="O405" s="3">
        <v>0</v>
      </c>
      <c r="P405" s="3">
        <v>0</v>
      </c>
      <c r="Q405" s="148" t="s">
        <v>1</v>
      </c>
    </row>
    <row r="406" spans="1:17">
      <c r="A406" s="5" t="str">
        <f t="shared" si="6"/>
        <v>1</v>
      </c>
      <c r="B406" s="1" t="s">
        <v>6861</v>
      </c>
      <c r="C406" s="2" t="s">
        <v>6862</v>
      </c>
      <c r="D406" s="2">
        <f>IFERROR(VLOOKUP(B406,#REF!,4,0),0)</f>
        <v>0</v>
      </c>
      <c r="E406" s="3">
        <v>0</v>
      </c>
      <c r="F406" s="147" t="s">
        <v>1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148" t="s">
        <v>6151</v>
      </c>
      <c r="N406" s="3">
        <v>0</v>
      </c>
      <c r="O406" s="3">
        <v>0</v>
      </c>
      <c r="P406" s="3">
        <v>0</v>
      </c>
      <c r="Q406" s="148" t="s">
        <v>1</v>
      </c>
    </row>
    <row r="407" spans="1:17">
      <c r="A407" s="5" t="str">
        <f t="shared" si="6"/>
        <v>1</v>
      </c>
      <c r="B407" s="1" t="s">
        <v>6863</v>
      </c>
      <c r="C407" s="2" t="s">
        <v>6522</v>
      </c>
      <c r="D407" s="2">
        <f>IFERROR(VLOOKUP(B407,#REF!,4,0),0)</f>
        <v>0</v>
      </c>
      <c r="E407" s="3">
        <v>0</v>
      </c>
      <c r="F407" s="147" t="s">
        <v>1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148" t="s">
        <v>6151</v>
      </c>
      <c r="N407" s="3">
        <v>0</v>
      </c>
      <c r="O407" s="3">
        <v>0</v>
      </c>
      <c r="P407" s="3">
        <v>0</v>
      </c>
      <c r="Q407" s="148" t="s">
        <v>1</v>
      </c>
    </row>
    <row r="408" spans="1:17">
      <c r="A408" s="5" t="str">
        <f t="shared" si="6"/>
        <v>1</v>
      </c>
      <c r="B408" s="1" t="s">
        <v>6864</v>
      </c>
      <c r="C408" s="2" t="s">
        <v>6865</v>
      </c>
      <c r="D408" s="2">
        <f>IFERROR(VLOOKUP(B408,#REF!,4,0),0)</f>
        <v>0</v>
      </c>
      <c r="E408" s="3">
        <v>0</v>
      </c>
      <c r="F408" s="147" t="s">
        <v>1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148" t="s">
        <v>6151</v>
      </c>
      <c r="N408" s="3">
        <v>0</v>
      </c>
      <c r="O408" s="3">
        <v>0</v>
      </c>
      <c r="P408" s="3">
        <v>0</v>
      </c>
      <c r="Q408" s="148" t="s">
        <v>1</v>
      </c>
    </row>
    <row r="409" spans="1:17">
      <c r="A409" s="5" t="str">
        <f t="shared" si="6"/>
        <v>1</v>
      </c>
      <c r="B409" s="1" t="s">
        <v>6866</v>
      </c>
      <c r="C409" s="2" t="s">
        <v>6394</v>
      </c>
      <c r="D409" s="2">
        <f>IFERROR(VLOOKUP(B409,#REF!,4,0),0)</f>
        <v>0</v>
      </c>
      <c r="E409" s="3">
        <v>0</v>
      </c>
      <c r="F409" s="147" t="s">
        <v>1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148" t="s">
        <v>6151</v>
      </c>
      <c r="N409" s="3">
        <v>0</v>
      </c>
      <c r="O409" s="3">
        <v>0</v>
      </c>
      <c r="P409" s="3">
        <v>0</v>
      </c>
      <c r="Q409" s="148" t="s">
        <v>1</v>
      </c>
    </row>
    <row r="410" spans="1:17">
      <c r="A410" s="5" t="str">
        <f t="shared" si="6"/>
        <v>1</v>
      </c>
      <c r="B410" s="1" t="s">
        <v>6867</v>
      </c>
      <c r="C410" s="2" t="s">
        <v>6868</v>
      </c>
      <c r="D410" s="2">
        <f>IFERROR(VLOOKUP(B410,#REF!,4,0),0)</f>
        <v>0</v>
      </c>
      <c r="E410" s="3">
        <v>0</v>
      </c>
      <c r="F410" s="147" t="s">
        <v>1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148" t="s">
        <v>6151</v>
      </c>
      <c r="N410" s="3">
        <v>0</v>
      </c>
      <c r="O410" s="3">
        <v>0</v>
      </c>
      <c r="P410" s="3">
        <v>0</v>
      </c>
      <c r="Q410" s="148" t="s">
        <v>1</v>
      </c>
    </row>
    <row r="411" spans="1:17">
      <c r="A411" s="5" t="str">
        <f t="shared" si="6"/>
        <v>1</v>
      </c>
      <c r="B411" s="1" t="s">
        <v>6869</v>
      </c>
      <c r="C411" s="2" t="s">
        <v>6870</v>
      </c>
      <c r="D411" s="2">
        <f>IFERROR(VLOOKUP(B411,#REF!,4,0),0)</f>
        <v>0</v>
      </c>
      <c r="E411" s="3">
        <v>0</v>
      </c>
      <c r="F411" s="147" t="s">
        <v>1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148" t="s">
        <v>6151</v>
      </c>
      <c r="N411" s="3">
        <v>0</v>
      </c>
      <c r="O411" s="3">
        <v>0</v>
      </c>
      <c r="P411" s="3">
        <v>0</v>
      </c>
      <c r="Q411" s="148" t="s">
        <v>1</v>
      </c>
    </row>
    <row r="412" spans="1:17">
      <c r="A412" s="5" t="str">
        <f t="shared" si="6"/>
        <v>1</v>
      </c>
      <c r="B412" s="1" t="s">
        <v>6871</v>
      </c>
      <c r="C412" s="2" t="s">
        <v>6872</v>
      </c>
      <c r="D412" s="2">
        <f>IFERROR(VLOOKUP(B412,#REF!,4,0),0)</f>
        <v>0</v>
      </c>
      <c r="E412" s="3">
        <v>0</v>
      </c>
      <c r="F412" s="147" t="s">
        <v>1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148" t="s">
        <v>6151</v>
      </c>
      <c r="N412" s="3">
        <v>0</v>
      </c>
      <c r="O412" s="3">
        <v>0</v>
      </c>
      <c r="P412" s="3">
        <v>0</v>
      </c>
      <c r="Q412" s="148" t="s">
        <v>1</v>
      </c>
    </row>
    <row r="413" spans="1:17">
      <c r="A413" s="5" t="str">
        <f t="shared" si="6"/>
        <v>1</v>
      </c>
      <c r="B413" s="1" t="s">
        <v>6873</v>
      </c>
      <c r="C413" s="2" t="s">
        <v>6874</v>
      </c>
      <c r="D413" s="2">
        <f>IFERROR(VLOOKUP(B413,#REF!,4,0),0)</f>
        <v>0</v>
      </c>
      <c r="E413" s="3">
        <v>0</v>
      </c>
      <c r="F413" s="147" t="s">
        <v>5961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148" t="s">
        <v>6151</v>
      </c>
      <c r="N413" s="3">
        <v>0</v>
      </c>
      <c r="O413" s="3">
        <v>0</v>
      </c>
      <c r="P413" s="3">
        <v>0</v>
      </c>
      <c r="Q413" s="148" t="s">
        <v>1</v>
      </c>
    </row>
    <row r="414" spans="1:17">
      <c r="A414" s="5" t="str">
        <f t="shared" si="6"/>
        <v>1</v>
      </c>
      <c r="B414" s="1" t="s">
        <v>6875</v>
      </c>
      <c r="C414" s="2" t="s">
        <v>6876</v>
      </c>
      <c r="D414" s="2">
        <f>IFERROR(VLOOKUP(B414,#REF!,4,0),0)</f>
        <v>0</v>
      </c>
      <c r="E414" s="3">
        <v>0</v>
      </c>
      <c r="F414" s="147" t="s">
        <v>5961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148" t="s">
        <v>6151</v>
      </c>
      <c r="N414" s="3">
        <v>0</v>
      </c>
      <c r="O414" s="3">
        <v>0</v>
      </c>
      <c r="P414" s="3">
        <v>0</v>
      </c>
      <c r="Q414" s="148" t="s">
        <v>1</v>
      </c>
    </row>
    <row r="415" spans="1:17">
      <c r="A415" s="5" t="str">
        <f t="shared" si="6"/>
        <v>1</v>
      </c>
      <c r="B415" s="1" t="s">
        <v>6877</v>
      </c>
      <c r="C415" s="2" t="s">
        <v>6878</v>
      </c>
      <c r="D415" s="2">
        <f>IFERROR(VLOOKUP(B415,#REF!,4,0),0)</f>
        <v>0</v>
      </c>
      <c r="E415" s="3">
        <v>0</v>
      </c>
      <c r="F415" s="147" t="s">
        <v>5961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148" t="s">
        <v>6151</v>
      </c>
      <c r="N415" s="3">
        <v>0</v>
      </c>
      <c r="O415" s="3">
        <v>0</v>
      </c>
      <c r="P415" s="3">
        <v>0</v>
      </c>
      <c r="Q415" s="148" t="s">
        <v>1</v>
      </c>
    </row>
    <row r="416" spans="1:17">
      <c r="A416" s="5" t="str">
        <f t="shared" si="6"/>
        <v>1</v>
      </c>
      <c r="B416" s="1" t="s">
        <v>6879</v>
      </c>
      <c r="C416" s="2" t="s">
        <v>6880</v>
      </c>
      <c r="D416" s="2">
        <f>IFERROR(VLOOKUP(B416,#REF!,4,0),0)</f>
        <v>0</v>
      </c>
      <c r="E416" s="3">
        <v>0</v>
      </c>
      <c r="F416" s="147" t="s">
        <v>5961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148" t="s">
        <v>6151</v>
      </c>
      <c r="N416" s="3">
        <v>0</v>
      </c>
      <c r="O416" s="3">
        <v>0</v>
      </c>
      <c r="P416" s="3">
        <v>0</v>
      </c>
      <c r="Q416" s="148" t="s">
        <v>1</v>
      </c>
    </row>
    <row r="417" spans="1:17">
      <c r="A417" s="5" t="str">
        <f t="shared" si="6"/>
        <v>1</v>
      </c>
      <c r="B417" s="1" t="s">
        <v>6881</v>
      </c>
      <c r="C417" s="2" t="s">
        <v>6882</v>
      </c>
      <c r="D417" s="2">
        <f>IFERROR(VLOOKUP(B417,#REF!,4,0),0)</f>
        <v>0</v>
      </c>
      <c r="E417" s="3">
        <v>0</v>
      </c>
      <c r="F417" s="147" t="s">
        <v>5961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148" t="s">
        <v>6151</v>
      </c>
      <c r="N417" s="3">
        <v>0</v>
      </c>
      <c r="O417" s="3">
        <v>0</v>
      </c>
      <c r="P417" s="3">
        <v>0</v>
      </c>
      <c r="Q417" s="148" t="s">
        <v>1</v>
      </c>
    </row>
    <row r="418" spans="1:17">
      <c r="A418" s="5" t="str">
        <f t="shared" si="6"/>
        <v>1</v>
      </c>
      <c r="B418" s="1" t="s">
        <v>6883</v>
      </c>
      <c r="C418" s="2" t="s">
        <v>6876</v>
      </c>
      <c r="D418" s="2">
        <f>IFERROR(VLOOKUP(B418,#REF!,4,0),0)</f>
        <v>0</v>
      </c>
      <c r="E418" s="3">
        <v>0</v>
      </c>
      <c r="F418" s="147" t="s">
        <v>5961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148" t="s">
        <v>6151</v>
      </c>
      <c r="N418" s="3">
        <v>0</v>
      </c>
      <c r="O418" s="3">
        <v>0</v>
      </c>
      <c r="P418" s="3">
        <v>0</v>
      </c>
      <c r="Q418" s="148" t="s">
        <v>1</v>
      </c>
    </row>
    <row r="419" spans="1:17">
      <c r="A419" s="5" t="str">
        <f t="shared" si="6"/>
        <v>1</v>
      </c>
      <c r="B419" s="1" t="s">
        <v>6884</v>
      </c>
      <c r="C419" s="2" t="s">
        <v>6885</v>
      </c>
      <c r="D419" s="2">
        <f>IFERROR(VLOOKUP(B419,#REF!,4,0),0)</f>
        <v>0</v>
      </c>
      <c r="E419" s="3">
        <v>0</v>
      </c>
      <c r="F419" s="147" t="s">
        <v>5961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148" t="s">
        <v>6151</v>
      </c>
      <c r="N419" s="3">
        <v>0</v>
      </c>
      <c r="O419" s="3">
        <v>0</v>
      </c>
      <c r="P419" s="3">
        <v>0</v>
      </c>
      <c r="Q419" s="148" t="s">
        <v>1</v>
      </c>
    </row>
    <row r="420" spans="1:17">
      <c r="A420" s="5" t="str">
        <f t="shared" si="6"/>
        <v>1</v>
      </c>
      <c r="B420" s="1" t="s">
        <v>6886</v>
      </c>
      <c r="C420" s="2" t="s">
        <v>6887</v>
      </c>
      <c r="D420" s="2">
        <f>IFERROR(VLOOKUP(B420,#REF!,4,0),0)</f>
        <v>0</v>
      </c>
      <c r="E420" s="3">
        <v>0</v>
      </c>
      <c r="F420" s="147" t="s">
        <v>5961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148" t="s">
        <v>6151</v>
      </c>
      <c r="N420" s="3">
        <v>0</v>
      </c>
      <c r="O420" s="3">
        <v>0</v>
      </c>
      <c r="P420" s="3">
        <v>0</v>
      </c>
      <c r="Q420" s="148" t="s">
        <v>1</v>
      </c>
    </row>
    <row r="421" spans="1:17">
      <c r="A421" s="5" t="str">
        <f t="shared" si="6"/>
        <v>1</v>
      </c>
      <c r="B421" s="1" t="s">
        <v>6888</v>
      </c>
      <c r="C421" s="2" t="s">
        <v>6889</v>
      </c>
      <c r="D421" s="2">
        <f>IFERROR(VLOOKUP(B421,#REF!,4,0),0)</f>
        <v>0</v>
      </c>
      <c r="E421" s="3">
        <v>0</v>
      </c>
      <c r="F421" s="147" t="s">
        <v>5961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148" t="s">
        <v>6151</v>
      </c>
      <c r="N421" s="3">
        <v>0</v>
      </c>
      <c r="O421" s="3">
        <v>0</v>
      </c>
      <c r="P421" s="3">
        <v>0</v>
      </c>
      <c r="Q421" s="148" t="s">
        <v>1</v>
      </c>
    </row>
    <row r="422" spans="1:17">
      <c r="A422" s="5" t="str">
        <f t="shared" si="6"/>
        <v>1</v>
      </c>
      <c r="B422" s="1" t="s">
        <v>6890</v>
      </c>
      <c r="C422" s="2" t="s">
        <v>6876</v>
      </c>
      <c r="D422" s="2">
        <f>IFERROR(VLOOKUP(B422,#REF!,4,0),0)</f>
        <v>0</v>
      </c>
      <c r="E422" s="3">
        <v>0</v>
      </c>
      <c r="F422" s="147" t="s">
        <v>5961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148" t="s">
        <v>6151</v>
      </c>
      <c r="N422" s="3">
        <v>0</v>
      </c>
      <c r="O422" s="3">
        <v>0</v>
      </c>
      <c r="P422" s="3">
        <v>0</v>
      </c>
      <c r="Q422" s="148" t="s">
        <v>1</v>
      </c>
    </row>
    <row r="423" spans="1:17">
      <c r="A423" s="5" t="str">
        <f t="shared" si="6"/>
        <v>1</v>
      </c>
      <c r="B423" s="1" t="s">
        <v>6891</v>
      </c>
      <c r="C423" s="2" t="s">
        <v>6892</v>
      </c>
      <c r="D423" s="2">
        <f>IFERROR(VLOOKUP(B423,#REF!,4,0),0)</f>
        <v>0</v>
      </c>
      <c r="E423" s="3">
        <v>0</v>
      </c>
      <c r="F423" s="147" t="s">
        <v>5961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148" t="s">
        <v>6151</v>
      </c>
      <c r="N423" s="3">
        <v>0</v>
      </c>
      <c r="O423" s="3">
        <v>0</v>
      </c>
      <c r="P423" s="3">
        <v>0</v>
      </c>
      <c r="Q423" s="148" t="s">
        <v>1</v>
      </c>
    </row>
    <row r="424" spans="1:17">
      <c r="A424" s="5" t="str">
        <f t="shared" si="6"/>
        <v>1</v>
      </c>
      <c r="B424" s="1" t="s">
        <v>6893</v>
      </c>
      <c r="C424" s="2" t="s">
        <v>6894</v>
      </c>
      <c r="D424" s="2">
        <f>IFERROR(VLOOKUP(B424,#REF!,4,0),0)</f>
        <v>0</v>
      </c>
      <c r="E424" s="3">
        <v>0</v>
      </c>
      <c r="F424" s="147" t="s">
        <v>5961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148" t="s">
        <v>6151</v>
      </c>
      <c r="N424" s="3">
        <v>0</v>
      </c>
      <c r="O424" s="3">
        <v>0</v>
      </c>
      <c r="P424" s="3">
        <v>0</v>
      </c>
      <c r="Q424" s="148" t="s">
        <v>1</v>
      </c>
    </row>
    <row r="425" spans="1:17">
      <c r="A425" s="5" t="str">
        <f t="shared" si="6"/>
        <v>1</v>
      </c>
      <c r="B425" s="1" t="s">
        <v>6895</v>
      </c>
      <c r="C425" s="2" t="s">
        <v>6896</v>
      </c>
      <c r="D425" s="2">
        <f>IFERROR(VLOOKUP(B425,#REF!,4,0),0)</f>
        <v>0</v>
      </c>
      <c r="E425" s="3">
        <v>0</v>
      </c>
      <c r="F425" s="147" t="s">
        <v>5961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148" t="s">
        <v>6151</v>
      </c>
      <c r="N425" s="3">
        <v>0</v>
      </c>
      <c r="O425" s="3">
        <v>0</v>
      </c>
      <c r="P425" s="3">
        <v>0</v>
      </c>
      <c r="Q425" s="148" t="s">
        <v>1</v>
      </c>
    </row>
    <row r="426" spans="1:17">
      <c r="A426" s="5" t="str">
        <f t="shared" si="6"/>
        <v>1</v>
      </c>
      <c r="B426" s="1" t="s">
        <v>6897</v>
      </c>
      <c r="C426" s="2" t="s">
        <v>6876</v>
      </c>
      <c r="D426" s="2">
        <f>IFERROR(VLOOKUP(B426,#REF!,4,0),0)</f>
        <v>0</v>
      </c>
      <c r="E426" s="3">
        <v>0</v>
      </c>
      <c r="F426" s="147" t="s">
        <v>5961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148" t="s">
        <v>6151</v>
      </c>
      <c r="N426" s="3">
        <v>0</v>
      </c>
      <c r="O426" s="3">
        <v>0</v>
      </c>
      <c r="P426" s="3">
        <v>0</v>
      </c>
      <c r="Q426" s="148" t="s">
        <v>1</v>
      </c>
    </row>
    <row r="427" spans="1:17">
      <c r="A427" s="5" t="str">
        <f t="shared" si="6"/>
        <v>1</v>
      </c>
      <c r="B427" s="1" t="s">
        <v>6898</v>
      </c>
      <c r="C427" s="2" t="s">
        <v>6899</v>
      </c>
      <c r="D427" s="2">
        <f>IFERROR(VLOOKUP(B427,#REF!,4,0),0)</f>
        <v>0</v>
      </c>
      <c r="E427" s="3">
        <v>0</v>
      </c>
      <c r="F427" s="147" t="s">
        <v>5961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148" t="s">
        <v>6151</v>
      </c>
      <c r="N427" s="3">
        <v>0</v>
      </c>
      <c r="O427" s="3">
        <v>0</v>
      </c>
      <c r="P427" s="3">
        <v>0</v>
      </c>
      <c r="Q427" s="148" t="s">
        <v>1</v>
      </c>
    </row>
    <row r="428" spans="1:17">
      <c r="A428" s="5" t="str">
        <f t="shared" si="6"/>
        <v>1</v>
      </c>
      <c r="B428" s="1" t="s">
        <v>6900</v>
      </c>
      <c r="C428" s="2" t="s">
        <v>6901</v>
      </c>
      <c r="D428" s="2">
        <f>IFERROR(VLOOKUP(B428,#REF!,4,0),0)</f>
        <v>0</v>
      </c>
      <c r="E428" s="3">
        <v>0</v>
      </c>
      <c r="F428" s="147" t="s">
        <v>5961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148" t="s">
        <v>6151</v>
      </c>
      <c r="N428" s="3">
        <v>0</v>
      </c>
      <c r="O428" s="3">
        <v>0</v>
      </c>
      <c r="P428" s="3">
        <v>0</v>
      </c>
      <c r="Q428" s="148" t="s">
        <v>1</v>
      </c>
    </row>
    <row r="429" spans="1:17">
      <c r="A429" s="5" t="str">
        <f t="shared" si="6"/>
        <v>1</v>
      </c>
      <c r="B429" s="1" t="s">
        <v>6902</v>
      </c>
      <c r="C429" s="2" t="s">
        <v>6903</v>
      </c>
      <c r="D429" s="2">
        <f>IFERROR(VLOOKUP(B429,#REF!,4,0),0)</f>
        <v>0</v>
      </c>
      <c r="E429" s="3">
        <v>0</v>
      </c>
      <c r="F429" s="147" t="s">
        <v>5961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148" t="s">
        <v>6151</v>
      </c>
      <c r="N429" s="3">
        <v>0</v>
      </c>
      <c r="O429" s="3">
        <v>0</v>
      </c>
      <c r="P429" s="3">
        <v>0</v>
      </c>
      <c r="Q429" s="148" t="s">
        <v>1</v>
      </c>
    </row>
    <row r="430" spans="1:17">
      <c r="A430" s="5" t="str">
        <f t="shared" si="6"/>
        <v>1</v>
      </c>
      <c r="B430" s="1" t="s">
        <v>6904</v>
      </c>
      <c r="C430" s="2" t="s">
        <v>6905</v>
      </c>
      <c r="D430" s="2">
        <f>IFERROR(VLOOKUP(B430,#REF!,4,0),0)</f>
        <v>0</v>
      </c>
      <c r="E430" s="3">
        <v>0</v>
      </c>
      <c r="F430" s="147" t="s">
        <v>5961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148" t="s">
        <v>6151</v>
      </c>
      <c r="N430" s="3">
        <v>0</v>
      </c>
      <c r="O430" s="3">
        <v>0</v>
      </c>
      <c r="P430" s="3">
        <v>0</v>
      </c>
      <c r="Q430" s="148" t="s">
        <v>1</v>
      </c>
    </row>
    <row r="431" spans="1:17">
      <c r="A431" s="5" t="str">
        <f t="shared" si="6"/>
        <v>1</v>
      </c>
      <c r="B431" s="1" t="s">
        <v>6906</v>
      </c>
      <c r="C431" s="2" t="s">
        <v>6907</v>
      </c>
      <c r="D431" s="2">
        <f>IFERROR(VLOOKUP(B431,#REF!,4,0),0)</f>
        <v>0</v>
      </c>
      <c r="E431" s="3">
        <v>0</v>
      </c>
      <c r="F431" s="147" t="s">
        <v>5961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148" t="s">
        <v>6151</v>
      </c>
      <c r="N431" s="3">
        <v>0</v>
      </c>
      <c r="O431" s="3">
        <v>0</v>
      </c>
      <c r="P431" s="3">
        <v>0</v>
      </c>
      <c r="Q431" s="148" t="s">
        <v>1</v>
      </c>
    </row>
    <row r="432" spans="1:17">
      <c r="A432" s="5" t="str">
        <f t="shared" si="6"/>
        <v>1</v>
      </c>
      <c r="B432" s="1" t="s">
        <v>6908</v>
      </c>
      <c r="C432" s="2" t="s">
        <v>6909</v>
      </c>
      <c r="D432" s="2">
        <f>IFERROR(VLOOKUP(B432,#REF!,4,0),0)</f>
        <v>0</v>
      </c>
      <c r="E432" s="3">
        <v>0</v>
      </c>
      <c r="F432" s="147" t="s">
        <v>5961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148" t="s">
        <v>6151</v>
      </c>
      <c r="N432" s="3">
        <v>0</v>
      </c>
      <c r="O432" s="3">
        <v>0</v>
      </c>
      <c r="P432" s="3">
        <v>0</v>
      </c>
      <c r="Q432" s="148" t="s">
        <v>1</v>
      </c>
    </row>
    <row r="433" spans="1:17">
      <c r="A433" s="5" t="str">
        <f t="shared" si="6"/>
        <v>1</v>
      </c>
      <c r="B433" s="1" t="s">
        <v>6910</v>
      </c>
      <c r="C433" s="2" t="s">
        <v>6911</v>
      </c>
      <c r="D433" s="2">
        <f>IFERROR(VLOOKUP(B433,#REF!,4,0),0)</f>
        <v>0</v>
      </c>
      <c r="E433" s="3">
        <v>0</v>
      </c>
      <c r="F433" s="147" t="s">
        <v>5961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148" t="s">
        <v>6151</v>
      </c>
      <c r="N433" s="3">
        <v>0</v>
      </c>
      <c r="O433" s="3">
        <v>0</v>
      </c>
      <c r="P433" s="3">
        <v>0</v>
      </c>
      <c r="Q433" s="148" t="s">
        <v>1</v>
      </c>
    </row>
    <row r="434" spans="1:17">
      <c r="A434" s="5" t="str">
        <f t="shared" si="6"/>
        <v>1</v>
      </c>
      <c r="B434" s="1" t="s">
        <v>6912</v>
      </c>
      <c r="C434" s="2" t="s">
        <v>6905</v>
      </c>
      <c r="D434" s="2">
        <f>IFERROR(VLOOKUP(B434,#REF!,4,0),0)</f>
        <v>0</v>
      </c>
      <c r="E434" s="3">
        <v>0</v>
      </c>
      <c r="F434" s="147" t="s">
        <v>5961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148" t="s">
        <v>6151</v>
      </c>
      <c r="N434" s="3">
        <v>0</v>
      </c>
      <c r="O434" s="3">
        <v>0</v>
      </c>
      <c r="P434" s="3">
        <v>0</v>
      </c>
      <c r="Q434" s="148" t="s">
        <v>1</v>
      </c>
    </row>
    <row r="435" spans="1:17">
      <c r="A435" s="5" t="str">
        <f t="shared" si="6"/>
        <v>1</v>
      </c>
      <c r="B435" s="1" t="s">
        <v>6913</v>
      </c>
      <c r="C435" s="2" t="s">
        <v>6914</v>
      </c>
      <c r="D435" s="2">
        <f>IFERROR(VLOOKUP(B435,#REF!,4,0),0)</f>
        <v>0</v>
      </c>
      <c r="E435" s="3">
        <v>0</v>
      </c>
      <c r="F435" s="147" t="s">
        <v>5961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148" t="s">
        <v>6151</v>
      </c>
      <c r="N435" s="3">
        <v>0</v>
      </c>
      <c r="O435" s="3">
        <v>0</v>
      </c>
      <c r="P435" s="3">
        <v>0</v>
      </c>
      <c r="Q435" s="148" t="s">
        <v>1</v>
      </c>
    </row>
    <row r="436" spans="1:17">
      <c r="A436" s="5" t="str">
        <f t="shared" si="6"/>
        <v>1</v>
      </c>
      <c r="B436" s="1" t="s">
        <v>6915</v>
      </c>
      <c r="C436" s="2" t="s">
        <v>6916</v>
      </c>
      <c r="D436" s="2">
        <f>IFERROR(VLOOKUP(B436,#REF!,4,0),0)</f>
        <v>0</v>
      </c>
      <c r="E436" s="3">
        <v>0</v>
      </c>
      <c r="F436" s="147" t="s">
        <v>5961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148" t="s">
        <v>6151</v>
      </c>
      <c r="N436" s="3">
        <v>0</v>
      </c>
      <c r="O436" s="3">
        <v>0</v>
      </c>
      <c r="P436" s="3">
        <v>0</v>
      </c>
      <c r="Q436" s="148" t="s">
        <v>1</v>
      </c>
    </row>
    <row r="437" spans="1:17">
      <c r="A437" s="5" t="str">
        <f t="shared" si="6"/>
        <v>1</v>
      </c>
      <c r="B437" s="1" t="s">
        <v>6917</v>
      </c>
      <c r="C437" s="2" t="s">
        <v>6918</v>
      </c>
      <c r="D437" s="2">
        <f>IFERROR(VLOOKUP(B437,#REF!,4,0),0)</f>
        <v>0</v>
      </c>
      <c r="E437" s="3">
        <v>0</v>
      </c>
      <c r="F437" s="147" t="s">
        <v>5961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148" t="s">
        <v>6151</v>
      </c>
      <c r="N437" s="3">
        <v>0</v>
      </c>
      <c r="O437" s="3">
        <v>0</v>
      </c>
      <c r="P437" s="3">
        <v>0</v>
      </c>
      <c r="Q437" s="148" t="s">
        <v>1</v>
      </c>
    </row>
    <row r="438" spans="1:17">
      <c r="A438" s="5" t="str">
        <f t="shared" si="6"/>
        <v>1</v>
      </c>
      <c r="B438" s="1" t="s">
        <v>6919</v>
      </c>
      <c r="C438" s="2" t="s">
        <v>6920</v>
      </c>
      <c r="D438" s="2">
        <f>IFERROR(VLOOKUP(B438,#REF!,4,0),0)</f>
        <v>0</v>
      </c>
      <c r="E438" s="3">
        <v>0</v>
      </c>
      <c r="F438" s="147" t="s">
        <v>5961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148" t="s">
        <v>6151</v>
      </c>
      <c r="N438" s="3">
        <v>0</v>
      </c>
      <c r="O438" s="3">
        <v>0</v>
      </c>
      <c r="P438" s="3">
        <v>0</v>
      </c>
      <c r="Q438" s="148" t="s">
        <v>1</v>
      </c>
    </row>
    <row r="439" spans="1:17">
      <c r="A439" s="5" t="str">
        <f t="shared" si="6"/>
        <v>1</v>
      </c>
      <c r="B439" s="1" t="s">
        <v>6921</v>
      </c>
      <c r="C439" s="2" t="s">
        <v>6922</v>
      </c>
      <c r="D439" s="2">
        <f>IFERROR(VLOOKUP(B439,#REF!,4,0),0)</f>
        <v>0</v>
      </c>
      <c r="E439" s="3">
        <v>0</v>
      </c>
      <c r="F439" s="147" t="s">
        <v>5961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148" t="s">
        <v>6151</v>
      </c>
      <c r="N439" s="3">
        <v>0</v>
      </c>
      <c r="O439" s="3">
        <v>0</v>
      </c>
      <c r="P439" s="3">
        <v>0</v>
      </c>
      <c r="Q439" s="148" t="s">
        <v>1</v>
      </c>
    </row>
    <row r="440" spans="1:17">
      <c r="A440" s="5" t="str">
        <f t="shared" si="6"/>
        <v>1</v>
      </c>
      <c r="B440" s="1" t="s">
        <v>6923</v>
      </c>
      <c r="C440" s="2" t="s">
        <v>6924</v>
      </c>
      <c r="D440" s="2">
        <f>IFERROR(VLOOKUP(B440,#REF!,4,0),0)</f>
        <v>0</v>
      </c>
      <c r="E440" s="3">
        <v>0</v>
      </c>
      <c r="F440" s="147" t="s">
        <v>5961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148" t="s">
        <v>6151</v>
      </c>
      <c r="N440" s="3">
        <v>0</v>
      </c>
      <c r="O440" s="3">
        <v>0</v>
      </c>
      <c r="P440" s="3">
        <v>0</v>
      </c>
      <c r="Q440" s="148" t="s">
        <v>1</v>
      </c>
    </row>
    <row r="441" spans="1:17">
      <c r="A441" s="5" t="str">
        <f t="shared" si="6"/>
        <v>1</v>
      </c>
      <c r="B441" s="1" t="s">
        <v>6925</v>
      </c>
      <c r="C441" s="2" t="s">
        <v>6926</v>
      </c>
      <c r="D441" s="2">
        <f>IFERROR(VLOOKUP(B441,#REF!,4,0),0)</f>
        <v>0</v>
      </c>
      <c r="E441" s="3">
        <v>0</v>
      </c>
      <c r="F441" s="147" t="s">
        <v>5961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148" t="s">
        <v>6151</v>
      </c>
      <c r="N441" s="3">
        <v>0</v>
      </c>
      <c r="O441" s="3">
        <v>0</v>
      </c>
      <c r="P441" s="3">
        <v>0</v>
      </c>
      <c r="Q441" s="148" t="s">
        <v>1</v>
      </c>
    </row>
    <row r="442" spans="1:17">
      <c r="A442" s="5" t="str">
        <f t="shared" si="6"/>
        <v>1</v>
      </c>
      <c r="B442" s="1" t="s">
        <v>6927</v>
      </c>
      <c r="C442" s="2" t="s">
        <v>6928</v>
      </c>
      <c r="D442" s="2">
        <f>IFERROR(VLOOKUP(B442,#REF!,4,0),0)</f>
        <v>0</v>
      </c>
      <c r="E442" s="3">
        <v>0</v>
      </c>
      <c r="F442" s="147" t="s">
        <v>5961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148" t="s">
        <v>6151</v>
      </c>
      <c r="N442" s="3">
        <v>0</v>
      </c>
      <c r="O442" s="3">
        <v>0</v>
      </c>
      <c r="P442" s="3">
        <v>0</v>
      </c>
      <c r="Q442" s="148" t="s">
        <v>1</v>
      </c>
    </row>
    <row r="443" spans="1:17">
      <c r="A443" s="5" t="str">
        <f t="shared" si="6"/>
        <v>1</v>
      </c>
      <c r="B443" s="1" t="s">
        <v>6929</v>
      </c>
      <c r="C443" s="2" t="s">
        <v>6930</v>
      </c>
      <c r="D443" s="2">
        <f>IFERROR(VLOOKUP(B443,#REF!,4,0),0)</f>
        <v>0</v>
      </c>
      <c r="E443" s="3">
        <v>0</v>
      </c>
      <c r="F443" s="147" t="s">
        <v>5961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148" t="s">
        <v>6151</v>
      </c>
      <c r="N443" s="3">
        <v>0</v>
      </c>
      <c r="O443" s="3">
        <v>0</v>
      </c>
      <c r="P443" s="3">
        <v>0</v>
      </c>
      <c r="Q443" s="148" t="s">
        <v>1</v>
      </c>
    </row>
    <row r="444" spans="1:17">
      <c r="A444" s="5" t="str">
        <f t="shared" si="6"/>
        <v>1</v>
      </c>
      <c r="B444" s="1" t="s">
        <v>6931</v>
      </c>
      <c r="C444" s="2" t="s">
        <v>6932</v>
      </c>
      <c r="D444" s="2">
        <f>IFERROR(VLOOKUP(B444,#REF!,4,0),0)</f>
        <v>0</v>
      </c>
      <c r="E444" s="3">
        <v>0</v>
      </c>
      <c r="F444" s="147" t="s">
        <v>5961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148" t="s">
        <v>6151</v>
      </c>
      <c r="N444" s="3">
        <v>0</v>
      </c>
      <c r="O444" s="3">
        <v>0</v>
      </c>
      <c r="P444" s="3">
        <v>0</v>
      </c>
      <c r="Q444" s="148" t="s">
        <v>1</v>
      </c>
    </row>
    <row r="445" spans="1:17">
      <c r="A445" s="5" t="str">
        <f t="shared" si="6"/>
        <v>1</v>
      </c>
      <c r="B445" s="1" t="s">
        <v>6933</v>
      </c>
      <c r="C445" s="2" t="s">
        <v>6934</v>
      </c>
      <c r="D445" s="2">
        <f>IFERROR(VLOOKUP(B445,#REF!,4,0),0)</f>
        <v>0</v>
      </c>
      <c r="E445" s="3">
        <v>0</v>
      </c>
      <c r="F445" s="147" t="s">
        <v>5961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148" t="s">
        <v>6151</v>
      </c>
      <c r="N445" s="3">
        <v>0</v>
      </c>
      <c r="O445" s="3">
        <v>0</v>
      </c>
      <c r="P445" s="3">
        <v>0</v>
      </c>
      <c r="Q445" s="148" t="s">
        <v>1</v>
      </c>
    </row>
    <row r="446" spans="1:17">
      <c r="A446" s="5" t="str">
        <f t="shared" si="6"/>
        <v>1</v>
      </c>
      <c r="B446" s="1" t="s">
        <v>6935</v>
      </c>
      <c r="C446" s="2" t="s">
        <v>6936</v>
      </c>
      <c r="D446" s="2">
        <f>IFERROR(VLOOKUP(B446,#REF!,4,0),0)</f>
        <v>0</v>
      </c>
      <c r="E446" s="3">
        <v>0</v>
      </c>
      <c r="F446" s="147" t="s">
        <v>5961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148" t="s">
        <v>6151</v>
      </c>
      <c r="N446" s="3">
        <v>0</v>
      </c>
      <c r="O446" s="3">
        <v>0</v>
      </c>
      <c r="P446" s="3">
        <v>0</v>
      </c>
      <c r="Q446" s="148" t="s">
        <v>1</v>
      </c>
    </row>
    <row r="447" spans="1:17">
      <c r="A447" s="5" t="str">
        <f t="shared" si="6"/>
        <v>1</v>
      </c>
      <c r="B447" s="1" t="s">
        <v>6937</v>
      </c>
      <c r="C447" s="2" t="s">
        <v>6938</v>
      </c>
      <c r="D447" s="2">
        <f>IFERROR(VLOOKUP(B447,#REF!,4,0),0)</f>
        <v>0</v>
      </c>
      <c r="E447" s="3">
        <v>0</v>
      </c>
      <c r="F447" s="147" t="s">
        <v>5961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148" t="s">
        <v>6151</v>
      </c>
      <c r="N447" s="3">
        <v>0</v>
      </c>
      <c r="O447" s="3">
        <v>0</v>
      </c>
      <c r="P447" s="3">
        <v>0</v>
      </c>
      <c r="Q447" s="148" t="s">
        <v>1</v>
      </c>
    </row>
    <row r="448" spans="1:17">
      <c r="A448" s="5" t="str">
        <f t="shared" si="6"/>
        <v>1</v>
      </c>
      <c r="B448" s="1" t="s">
        <v>6939</v>
      </c>
      <c r="C448" s="2" t="s">
        <v>6940</v>
      </c>
      <c r="D448" s="2">
        <f>IFERROR(VLOOKUP(B448,#REF!,4,0),0)</f>
        <v>0</v>
      </c>
      <c r="E448" s="3">
        <v>0</v>
      </c>
      <c r="F448" s="147" t="s">
        <v>5961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148" t="s">
        <v>6151</v>
      </c>
      <c r="N448" s="3">
        <v>0</v>
      </c>
      <c r="O448" s="3">
        <v>0</v>
      </c>
      <c r="P448" s="3">
        <v>0</v>
      </c>
      <c r="Q448" s="148" t="s">
        <v>1</v>
      </c>
    </row>
    <row r="449" spans="1:17">
      <c r="A449" s="5" t="str">
        <f t="shared" si="6"/>
        <v>1</v>
      </c>
      <c r="B449" s="1" t="s">
        <v>6941</v>
      </c>
      <c r="C449" s="2" t="s">
        <v>6942</v>
      </c>
      <c r="D449" s="2">
        <f>IFERROR(VLOOKUP(B449,#REF!,4,0),0)</f>
        <v>0</v>
      </c>
      <c r="E449" s="3">
        <v>0</v>
      </c>
      <c r="F449" s="147" t="s">
        <v>5961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148" t="s">
        <v>6151</v>
      </c>
      <c r="N449" s="3">
        <v>0</v>
      </c>
      <c r="O449" s="3">
        <v>0</v>
      </c>
      <c r="P449" s="3">
        <v>0</v>
      </c>
      <c r="Q449" s="148" t="s">
        <v>1</v>
      </c>
    </row>
    <row r="450" spans="1:17">
      <c r="A450" s="5" t="str">
        <f t="shared" si="6"/>
        <v>1</v>
      </c>
      <c r="B450" s="1" t="s">
        <v>6943</v>
      </c>
      <c r="C450" s="2" t="s">
        <v>6944</v>
      </c>
      <c r="D450" s="2">
        <f>IFERROR(VLOOKUP(B450,#REF!,4,0),0)</f>
        <v>0</v>
      </c>
      <c r="E450" s="3">
        <v>0</v>
      </c>
      <c r="F450" s="147" t="s">
        <v>5961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148" t="s">
        <v>6151</v>
      </c>
      <c r="N450" s="3">
        <v>0</v>
      </c>
      <c r="O450" s="3">
        <v>0</v>
      </c>
      <c r="P450" s="3">
        <v>0</v>
      </c>
      <c r="Q450" s="148" t="s">
        <v>1</v>
      </c>
    </row>
    <row r="451" spans="1:17">
      <c r="A451" s="5" t="str">
        <f t="shared" si="6"/>
        <v>1</v>
      </c>
      <c r="B451" s="1" t="s">
        <v>6945</v>
      </c>
      <c r="C451" s="2" t="s">
        <v>6946</v>
      </c>
      <c r="D451" s="2">
        <f>IFERROR(VLOOKUP(B451,#REF!,4,0),0)</f>
        <v>0</v>
      </c>
      <c r="E451" s="3">
        <v>0</v>
      </c>
      <c r="F451" s="147" t="s">
        <v>5961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148" t="s">
        <v>6151</v>
      </c>
      <c r="N451" s="3">
        <v>0</v>
      </c>
      <c r="O451" s="3">
        <v>0</v>
      </c>
      <c r="P451" s="3">
        <v>0</v>
      </c>
      <c r="Q451" s="148" t="s">
        <v>1</v>
      </c>
    </row>
    <row r="452" spans="1:17">
      <c r="A452" s="5" t="str">
        <f t="shared" si="6"/>
        <v>1</v>
      </c>
      <c r="B452" s="1" t="s">
        <v>6947</v>
      </c>
      <c r="C452" s="2" t="s">
        <v>6948</v>
      </c>
      <c r="D452" s="2">
        <f>IFERROR(VLOOKUP(B452,#REF!,4,0),0)</f>
        <v>0</v>
      </c>
      <c r="E452" s="3">
        <v>0</v>
      </c>
      <c r="F452" s="147" t="s">
        <v>5961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148" t="s">
        <v>6151</v>
      </c>
      <c r="N452" s="3">
        <v>0</v>
      </c>
      <c r="O452" s="3">
        <v>0</v>
      </c>
      <c r="P452" s="3">
        <v>0</v>
      </c>
      <c r="Q452" s="148" t="s">
        <v>1</v>
      </c>
    </row>
    <row r="453" spans="1:17">
      <c r="A453" s="5" t="str">
        <f t="shared" si="6"/>
        <v>1</v>
      </c>
      <c r="B453" s="1" t="s">
        <v>6949</v>
      </c>
      <c r="C453" s="2" t="s">
        <v>6214</v>
      </c>
      <c r="D453" s="2">
        <f>IFERROR(VLOOKUP(B453,#REF!,4,0),0)</f>
        <v>0</v>
      </c>
      <c r="E453" s="3">
        <v>0</v>
      </c>
      <c r="F453" s="147" t="s">
        <v>1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148" t="s">
        <v>6151</v>
      </c>
      <c r="N453" s="3">
        <v>0</v>
      </c>
      <c r="O453" s="3">
        <v>0</v>
      </c>
      <c r="P453" s="3">
        <v>0</v>
      </c>
      <c r="Q453" s="148" t="s">
        <v>1</v>
      </c>
    </row>
    <row r="454" spans="1:17">
      <c r="A454" s="5" t="str">
        <f t="shared" si="6"/>
        <v>1</v>
      </c>
      <c r="B454" s="1" t="s">
        <v>6950</v>
      </c>
      <c r="C454" s="2" t="s">
        <v>6951</v>
      </c>
      <c r="D454" s="2">
        <f>IFERROR(VLOOKUP(B454,#REF!,4,0),0)</f>
        <v>0</v>
      </c>
      <c r="E454" s="3">
        <v>0</v>
      </c>
      <c r="F454" s="147" t="s">
        <v>1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148" t="s">
        <v>6151</v>
      </c>
      <c r="N454" s="3">
        <v>0</v>
      </c>
      <c r="O454" s="3">
        <v>0</v>
      </c>
      <c r="P454" s="3">
        <v>0</v>
      </c>
      <c r="Q454" s="148" t="s">
        <v>1</v>
      </c>
    </row>
    <row r="455" spans="1:17">
      <c r="A455" s="5" t="str">
        <f t="shared" si="6"/>
        <v>1</v>
      </c>
      <c r="B455" s="1" t="s">
        <v>6952</v>
      </c>
      <c r="C455" s="2" t="s">
        <v>6230</v>
      </c>
      <c r="D455" s="2">
        <f>IFERROR(VLOOKUP(B455,#REF!,4,0),0)</f>
        <v>0</v>
      </c>
      <c r="E455" s="3">
        <v>0</v>
      </c>
      <c r="F455" s="147" t="s">
        <v>1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148" t="s">
        <v>6151</v>
      </c>
      <c r="N455" s="3">
        <v>0</v>
      </c>
      <c r="O455" s="3">
        <v>0</v>
      </c>
      <c r="P455" s="3">
        <v>0</v>
      </c>
      <c r="Q455" s="148" t="s">
        <v>1</v>
      </c>
    </row>
    <row r="456" spans="1:17">
      <c r="A456" s="5" t="str">
        <f t="shared" si="6"/>
        <v>1</v>
      </c>
      <c r="B456" s="1" t="s">
        <v>6953</v>
      </c>
      <c r="C456" s="2" t="s">
        <v>6954</v>
      </c>
      <c r="D456" s="2">
        <f>IFERROR(VLOOKUP(B456,#REF!,4,0),0)</f>
        <v>0</v>
      </c>
      <c r="E456" s="3">
        <v>0</v>
      </c>
      <c r="F456" s="147" t="s">
        <v>1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148" t="s">
        <v>6151</v>
      </c>
      <c r="N456" s="3">
        <v>0</v>
      </c>
      <c r="O456" s="3">
        <v>0</v>
      </c>
      <c r="P456" s="3">
        <v>0</v>
      </c>
      <c r="Q456" s="148" t="s">
        <v>1</v>
      </c>
    </row>
    <row r="457" spans="1:17">
      <c r="A457" s="5" t="str">
        <f t="shared" si="6"/>
        <v>1</v>
      </c>
      <c r="B457" s="1" t="s">
        <v>6955</v>
      </c>
      <c r="C457" s="2" t="s">
        <v>6254</v>
      </c>
      <c r="D457" s="2">
        <f>IFERROR(VLOOKUP(B457,#REF!,4,0),0)</f>
        <v>0</v>
      </c>
      <c r="E457" s="3">
        <v>0</v>
      </c>
      <c r="F457" s="147" t="s">
        <v>1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148" t="s">
        <v>6151</v>
      </c>
      <c r="N457" s="3">
        <v>0</v>
      </c>
      <c r="O457" s="3">
        <v>0</v>
      </c>
      <c r="P457" s="3">
        <v>0</v>
      </c>
      <c r="Q457" s="148" t="s">
        <v>1</v>
      </c>
    </row>
    <row r="458" spans="1:17">
      <c r="A458" s="5" t="str">
        <f t="shared" si="6"/>
        <v>1</v>
      </c>
      <c r="B458" s="1" t="s">
        <v>6956</v>
      </c>
      <c r="C458" s="2" t="s">
        <v>6957</v>
      </c>
      <c r="D458" s="2">
        <f>IFERROR(VLOOKUP(B458,#REF!,4,0),0)</f>
        <v>0</v>
      </c>
      <c r="E458" s="3">
        <v>0</v>
      </c>
      <c r="F458" s="147" t="s">
        <v>1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148" t="s">
        <v>6151</v>
      </c>
      <c r="N458" s="3">
        <v>0</v>
      </c>
      <c r="O458" s="3">
        <v>0</v>
      </c>
      <c r="P458" s="3">
        <v>0</v>
      </c>
      <c r="Q458" s="148" t="s">
        <v>1</v>
      </c>
    </row>
    <row r="459" spans="1:17">
      <c r="A459" s="5" t="str">
        <f t="shared" ref="A459:A522" si="7">LEFT(B459)</f>
        <v>1</v>
      </c>
      <c r="B459" s="1" t="s">
        <v>6958</v>
      </c>
      <c r="C459" s="2" t="s">
        <v>6270</v>
      </c>
      <c r="D459" s="2">
        <f>IFERROR(VLOOKUP(B459,#REF!,4,0),0)</f>
        <v>0</v>
      </c>
      <c r="E459" s="3">
        <v>0</v>
      </c>
      <c r="F459" s="147" t="s">
        <v>1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148" t="s">
        <v>6151</v>
      </c>
      <c r="N459" s="3">
        <v>0</v>
      </c>
      <c r="O459" s="3">
        <v>0</v>
      </c>
      <c r="P459" s="3">
        <v>0</v>
      </c>
      <c r="Q459" s="148" t="s">
        <v>1</v>
      </c>
    </row>
    <row r="460" spans="1:17">
      <c r="A460" s="5" t="str">
        <f t="shared" si="7"/>
        <v>1</v>
      </c>
      <c r="B460" s="1" t="s">
        <v>6959</v>
      </c>
      <c r="C460" s="2" t="s">
        <v>6960</v>
      </c>
      <c r="D460" s="2">
        <f>IFERROR(VLOOKUP(B460,#REF!,4,0),0)</f>
        <v>0</v>
      </c>
      <c r="E460" s="3">
        <v>0</v>
      </c>
      <c r="F460" s="147" t="s">
        <v>1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148" t="s">
        <v>6151</v>
      </c>
      <c r="N460" s="3">
        <v>0</v>
      </c>
      <c r="O460" s="3">
        <v>0</v>
      </c>
      <c r="P460" s="3">
        <v>0</v>
      </c>
      <c r="Q460" s="148" t="s">
        <v>1</v>
      </c>
    </row>
    <row r="461" spans="1:17">
      <c r="A461" s="5" t="str">
        <f t="shared" si="7"/>
        <v>1</v>
      </c>
      <c r="B461" s="1" t="s">
        <v>6961</v>
      </c>
      <c r="C461" s="2" t="s">
        <v>6286</v>
      </c>
      <c r="D461" s="2">
        <f>IFERROR(VLOOKUP(B461,#REF!,4,0),0)</f>
        <v>0</v>
      </c>
      <c r="E461" s="3">
        <v>0</v>
      </c>
      <c r="F461" s="147" t="s">
        <v>1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148" t="s">
        <v>6151</v>
      </c>
      <c r="N461" s="3">
        <v>0</v>
      </c>
      <c r="O461" s="3">
        <v>0</v>
      </c>
      <c r="P461" s="3">
        <v>0</v>
      </c>
      <c r="Q461" s="148" t="s">
        <v>1</v>
      </c>
    </row>
    <row r="462" spans="1:17">
      <c r="A462" s="5" t="str">
        <f t="shared" si="7"/>
        <v>1</v>
      </c>
      <c r="B462" s="1" t="s">
        <v>6962</v>
      </c>
      <c r="C462" s="2" t="s">
        <v>6963</v>
      </c>
      <c r="D462" s="2">
        <f>IFERROR(VLOOKUP(B462,#REF!,4,0),0)</f>
        <v>0</v>
      </c>
      <c r="E462" s="3">
        <v>0</v>
      </c>
      <c r="F462" s="147" t="s">
        <v>1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148" t="s">
        <v>6151</v>
      </c>
      <c r="N462" s="3">
        <v>0</v>
      </c>
      <c r="O462" s="3">
        <v>0</v>
      </c>
      <c r="P462" s="3">
        <v>0</v>
      </c>
      <c r="Q462" s="148" t="s">
        <v>1</v>
      </c>
    </row>
    <row r="463" spans="1:17">
      <c r="A463" s="5" t="str">
        <f t="shared" si="7"/>
        <v>1</v>
      </c>
      <c r="B463" s="1" t="s">
        <v>6964</v>
      </c>
      <c r="C463" s="2" t="s">
        <v>6302</v>
      </c>
      <c r="D463" s="2">
        <f>IFERROR(VLOOKUP(B463,#REF!,4,0),0)</f>
        <v>0</v>
      </c>
      <c r="E463" s="3">
        <v>0</v>
      </c>
      <c r="F463" s="147" t="s">
        <v>1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148" t="s">
        <v>6151</v>
      </c>
      <c r="N463" s="3">
        <v>0</v>
      </c>
      <c r="O463" s="3">
        <v>0</v>
      </c>
      <c r="P463" s="3">
        <v>0</v>
      </c>
      <c r="Q463" s="148" t="s">
        <v>1</v>
      </c>
    </row>
    <row r="464" spans="1:17">
      <c r="A464" s="5" t="str">
        <f t="shared" si="7"/>
        <v>1</v>
      </c>
      <c r="B464" s="1" t="s">
        <v>6965</v>
      </c>
      <c r="C464" s="2" t="s">
        <v>6966</v>
      </c>
      <c r="D464" s="2">
        <f>IFERROR(VLOOKUP(B464,#REF!,4,0),0)</f>
        <v>0</v>
      </c>
      <c r="E464" s="3">
        <v>0</v>
      </c>
      <c r="F464" s="147" t="s">
        <v>1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148" t="s">
        <v>6151</v>
      </c>
      <c r="N464" s="3">
        <v>0</v>
      </c>
      <c r="O464" s="3">
        <v>0</v>
      </c>
      <c r="P464" s="3">
        <v>0</v>
      </c>
      <c r="Q464" s="148" t="s">
        <v>1</v>
      </c>
    </row>
    <row r="465" spans="1:17">
      <c r="A465" s="5" t="str">
        <f t="shared" si="7"/>
        <v>1</v>
      </c>
      <c r="B465" s="1" t="s">
        <v>6967</v>
      </c>
      <c r="C465" s="2" t="s">
        <v>6318</v>
      </c>
      <c r="D465" s="2">
        <f>IFERROR(VLOOKUP(B465,#REF!,4,0),0)</f>
        <v>0</v>
      </c>
      <c r="E465" s="3">
        <v>0</v>
      </c>
      <c r="F465" s="147" t="s">
        <v>1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148" t="s">
        <v>6151</v>
      </c>
      <c r="N465" s="3">
        <v>0</v>
      </c>
      <c r="O465" s="3">
        <v>0</v>
      </c>
      <c r="P465" s="3">
        <v>0</v>
      </c>
      <c r="Q465" s="148" t="s">
        <v>1</v>
      </c>
    </row>
    <row r="466" spans="1:17">
      <c r="A466" s="5" t="str">
        <f t="shared" si="7"/>
        <v>1</v>
      </c>
      <c r="B466" s="1" t="s">
        <v>6968</v>
      </c>
      <c r="C466" s="2" t="s">
        <v>6969</v>
      </c>
      <c r="D466" s="2">
        <f>IFERROR(VLOOKUP(B466,#REF!,4,0),0)</f>
        <v>0</v>
      </c>
      <c r="E466" s="3">
        <v>0</v>
      </c>
      <c r="F466" s="147" t="s">
        <v>1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148" t="s">
        <v>6151</v>
      </c>
      <c r="N466" s="3">
        <v>0</v>
      </c>
      <c r="O466" s="3">
        <v>0</v>
      </c>
      <c r="P466" s="3">
        <v>0</v>
      </c>
      <c r="Q466" s="148" t="s">
        <v>1</v>
      </c>
    </row>
    <row r="467" spans="1:17">
      <c r="A467" s="5" t="str">
        <f t="shared" si="7"/>
        <v>1</v>
      </c>
      <c r="B467" s="1" t="s">
        <v>6970</v>
      </c>
      <c r="C467" s="2" t="s">
        <v>6971</v>
      </c>
      <c r="D467" s="2">
        <f>IFERROR(VLOOKUP(B467,#REF!,4,0),0)</f>
        <v>0</v>
      </c>
      <c r="E467" s="3">
        <v>0</v>
      </c>
      <c r="F467" s="147" t="s">
        <v>1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148" t="s">
        <v>6151</v>
      </c>
      <c r="N467" s="3">
        <v>0</v>
      </c>
      <c r="O467" s="3">
        <v>0</v>
      </c>
      <c r="P467" s="3">
        <v>0</v>
      </c>
      <c r="Q467" s="148" t="s">
        <v>1</v>
      </c>
    </row>
    <row r="468" spans="1:17">
      <c r="A468" s="5" t="str">
        <f t="shared" si="7"/>
        <v>1</v>
      </c>
      <c r="B468" s="1" t="s">
        <v>6972</v>
      </c>
      <c r="C468" s="2" t="s">
        <v>6973</v>
      </c>
      <c r="D468" s="2">
        <f>IFERROR(VLOOKUP(B468,#REF!,4,0),0)</f>
        <v>0</v>
      </c>
      <c r="E468" s="3">
        <v>0</v>
      </c>
      <c r="F468" s="147" t="s">
        <v>1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148" t="s">
        <v>6151</v>
      </c>
      <c r="N468" s="3">
        <v>0</v>
      </c>
      <c r="O468" s="3">
        <v>0</v>
      </c>
      <c r="P468" s="3">
        <v>0</v>
      </c>
      <c r="Q468" s="148" t="s">
        <v>1</v>
      </c>
    </row>
    <row r="469" spans="1:17">
      <c r="A469" s="5" t="str">
        <f t="shared" si="7"/>
        <v>1</v>
      </c>
      <c r="B469" s="1" t="s">
        <v>6974</v>
      </c>
      <c r="C469" s="2" t="s">
        <v>6975</v>
      </c>
      <c r="D469" s="2">
        <f>IFERROR(VLOOKUP(B469,#REF!,4,0),0)</f>
        <v>0</v>
      </c>
      <c r="E469" s="3">
        <v>0</v>
      </c>
      <c r="F469" s="147" t="s">
        <v>1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148" t="s">
        <v>6151</v>
      </c>
      <c r="N469" s="3">
        <v>0</v>
      </c>
      <c r="O469" s="3">
        <v>0</v>
      </c>
      <c r="P469" s="3">
        <v>0</v>
      </c>
      <c r="Q469" s="148" t="s">
        <v>1</v>
      </c>
    </row>
    <row r="470" spans="1:17" ht="22.5">
      <c r="A470" s="5" t="str">
        <f t="shared" si="7"/>
        <v>1</v>
      </c>
      <c r="B470" s="1" t="s">
        <v>6976</v>
      </c>
      <c r="C470" s="2" t="s">
        <v>6977</v>
      </c>
      <c r="D470" s="2">
        <f>IFERROR(VLOOKUP(B470,#REF!,4,0),0)</f>
        <v>0</v>
      </c>
      <c r="E470" s="3">
        <v>0</v>
      </c>
      <c r="F470" s="147" t="s">
        <v>1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148" t="s">
        <v>6151</v>
      </c>
      <c r="N470" s="3">
        <v>0</v>
      </c>
      <c r="O470" s="3">
        <v>0</v>
      </c>
      <c r="P470" s="3">
        <v>0</v>
      </c>
      <c r="Q470" s="148" t="s">
        <v>1</v>
      </c>
    </row>
    <row r="471" spans="1:17">
      <c r="A471" s="5" t="str">
        <f t="shared" si="7"/>
        <v>1</v>
      </c>
      <c r="B471" s="1" t="s">
        <v>6978</v>
      </c>
      <c r="C471" s="2" t="s">
        <v>6979</v>
      </c>
      <c r="D471" s="2">
        <f>IFERROR(VLOOKUP(B471,#REF!,4,0),0)</f>
        <v>0</v>
      </c>
      <c r="E471" s="3">
        <v>0</v>
      </c>
      <c r="F471" s="147" t="s">
        <v>1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148" t="s">
        <v>6151</v>
      </c>
      <c r="N471" s="3">
        <v>0</v>
      </c>
      <c r="O471" s="3">
        <v>0</v>
      </c>
      <c r="P471" s="3">
        <v>0</v>
      </c>
      <c r="Q471" s="148" t="s">
        <v>1</v>
      </c>
    </row>
    <row r="472" spans="1:17">
      <c r="A472" s="5" t="str">
        <f t="shared" si="7"/>
        <v>1</v>
      </c>
      <c r="B472" s="1" t="s">
        <v>6980</v>
      </c>
      <c r="C472" s="2" t="s">
        <v>6981</v>
      </c>
      <c r="D472" s="2">
        <f>IFERROR(VLOOKUP(B472,#REF!,4,0),0)</f>
        <v>0</v>
      </c>
      <c r="E472" s="3">
        <v>0</v>
      </c>
      <c r="F472" s="147" t="s">
        <v>5961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148" t="s">
        <v>6151</v>
      </c>
      <c r="N472" s="3">
        <v>0</v>
      </c>
      <c r="O472" s="3">
        <v>0</v>
      </c>
      <c r="P472" s="3">
        <v>0</v>
      </c>
      <c r="Q472" s="148" t="s">
        <v>1</v>
      </c>
    </row>
    <row r="473" spans="1:17">
      <c r="A473" s="5" t="str">
        <f t="shared" si="7"/>
        <v>1</v>
      </c>
      <c r="B473" s="1" t="s">
        <v>6982</v>
      </c>
      <c r="C473" s="2" t="s">
        <v>6983</v>
      </c>
      <c r="D473" s="2">
        <f>IFERROR(VLOOKUP(B473,#REF!,4,0),0)</f>
        <v>0</v>
      </c>
      <c r="E473" s="3">
        <v>0</v>
      </c>
      <c r="F473" s="147" t="s">
        <v>1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148" t="s">
        <v>6151</v>
      </c>
      <c r="N473" s="3">
        <v>0</v>
      </c>
      <c r="O473" s="3">
        <v>0</v>
      </c>
      <c r="P473" s="3">
        <v>0</v>
      </c>
      <c r="Q473" s="148" t="s">
        <v>1</v>
      </c>
    </row>
    <row r="474" spans="1:17">
      <c r="A474" s="5" t="str">
        <f t="shared" si="7"/>
        <v>1</v>
      </c>
      <c r="B474" s="1" t="s">
        <v>6984</v>
      </c>
      <c r="C474" s="2" t="s">
        <v>6985</v>
      </c>
      <c r="D474" s="2">
        <f>IFERROR(VLOOKUP(B474,#REF!,4,0),0)</f>
        <v>0</v>
      </c>
      <c r="E474" s="3">
        <v>0</v>
      </c>
      <c r="F474" s="147" t="s">
        <v>1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148" t="s">
        <v>6151</v>
      </c>
      <c r="N474" s="3">
        <v>0</v>
      </c>
      <c r="O474" s="3">
        <v>0</v>
      </c>
      <c r="P474" s="3">
        <v>0</v>
      </c>
      <c r="Q474" s="148" t="s">
        <v>1</v>
      </c>
    </row>
    <row r="475" spans="1:17">
      <c r="A475" s="5" t="str">
        <f t="shared" si="7"/>
        <v>1</v>
      </c>
      <c r="B475" s="1" t="s">
        <v>6986</v>
      </c>
      <c r="C475" s="2" t="s">
        <v>6987</v>
      </c>
      <c r="D475" s="2">
        <f>IFERROR(VLOOKUP(B475,#REF!,4,0),0)</f>
        <v>0</v>
      </c>
      <c r="E475" s="3">
        <v>0</v>
      </c>
      <c r="F475" s="147" t="s">
        <v>1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148" t="s">
        <v>6151</v>
      </c>
      <c r="N475" s="3">
        <v>0</v>
      </c>
      <c r="O475" s="3">
        <v>0</v>
      </c>
      <c r="P475" s="3">
        <v>0</v>
      </c>
      <c r="Q475" s="148" t="s">
        <v>1</v>
      </c>
    </row>
    <row r="476" spans="1:17">
      <c r="A476" s="5" t="str">
        <f t="shared" si="7"/>
        <v>1</v>
      </c>
      <c r="B476" s="1" t="s">
        <v>6988</v>
      </c>
      <c r="C476" s="2" t="s">
        <v>6979</v>
      </c>
      <c r="D476" s="2">
        <f>IFERROR(VLOOKUP(B476,#REF!,4,0),0)</f>
        <v>0</v>
      </c>
      <c r="E476" s="3">
        <v>0</v>
      </c>
      <c r="F476" s="147" t="s">
        <v>1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148" t="s">
        <v>6151</v>
      </c>
      <c r="N476" s="3">
        <v>0</v>
      </c>
      <c r="O476" s="3">
        <v>0</v>
      </c>
      <c r="P476" s="3">
        <v>0</v>
      </c>
      <c r="Q476" s="148" t="s">
        <v>1</v>
      </c>
    </row>
    <row r="477" spans="1:17">
      <c r="A477" s="5" t="str">
        <f t="shared" si="7"/>
        <v>1</v>
      </c>
      <c r="B477" s="1" t="s">
        <v>6989</v>
      </c>
      <c r="C477" s="2" t="s">
        <v>6990</v>
      </c>
      <c r="D477" s="2">
        <f>IFERROR(VLOOKUP(B477,#REF!,4,0),0)</f>
        <v>0</v>
      </c>
      <c r="E477" s="3">
        <v>0</v>
      </c>
      <c r="F477" s="147" t="s">
        <v>5961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148" t="s">
        <v>6151</v>
      </c>
      <c r="N477" s="3">
        <v>0</v>
      </c>
      <c r="O477" s="3">
        <v>0</v>
      </c>
      <c r="P477" s="3">
        <v>0</v>
      </c>
      <c r="Q477" s="148" t="s">
        <v>1</v>
      </c>
    </row>
    <row r="478" spans="1:17">
      <c r="A478" s="5" t="str">
        <f t="shared" si="7"/>
        <v>1</v>
      </c>
      <c r="B478" s="1" t="s">
        <v>6991</v>
      </c>
      <c r="C478" s="2" t="s">
        <v>6992</v>
      </c>
      <c r="D478" s="2">
        <f>IFERROR(VLOOKUP(B478,#REF!,4,0),0)</f>
        <v>0</v>
      </c>
      <c r="E478" s="3">
        <v>0</v>
      </c>
      <c r="F478" s="147" t="s">
        <v>1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148" t="s">
        <v>6151</v>
      </c>
      <c r="N478" s="3">
        <v>0</v>
      </c>
      <c r="O478" s="3">
        <v>0</v>
      </c>
      <c r="P478" s="3">
        <v>0</v>
      </c>
      <c r="Q478" s="148" t="s">
        <v>1</v>
      </c>
    </row>
    <row r="479" spans="1:17">
      <c r="A479" s="5" t="str">
        <f t="shared" si="7"/>
        <v>1</v>
      </c>
      <c r="B479" s="1" t="s">
        <v>6993</v>
      </c>
      <c r="C479" s="2" t="s">
        <v>6994</v>
      </c>
      <c r="D479" s="2">
        <f>IFERROR(VLOOKUP(B479,#REF!,4,0),0)</f>
        <v>0</v>
      </c>
      <c r="E479" s="3">
        <v>0</v>
      </c>
      <c r="F479" s="147" t="s">
        <v>1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148" t="s">
        <v>6151</v>
      </c>
      <c r="N479" s="3">
        <v>0</v>
      </c>
      <c r="O479" s="3">
        <v>0</v>
      </c>
      <c r="P479" s="3">
        <v>0</v>
      </c>
      <c r="Q479" s="148" t="s">
        <v>1</v>
      </c>
    </row>
    <row r="480" spans="1:17">
      <c r="A480" s="5" t="str">
        <f t="shared" si="7"/>
        <v>1</v>
      </c>
      <c r="B480" s="1" t="s">
        <v>6995</v>
      </c>
      <c r="C480" s="2" t="s">
        <v>6996</v>
      </c>
      <c r="D480" s="2">
        <f>IFERROR(VLOOKUP(B480,#REF!,4,0),0)</f>
        <v>0</v>
      </c>
      <c r="E480" s="3">
        <v>0</v>
      </c>
      <c r="F480" s="147" t="s">
        <v>1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148" t="s">
        <v>6151</v>
      </c>
      <c r="N480" s="3">
        <v>0</v>
      </c>
      <c r="O480" s="3">
        <v>0</v>
      </c>
      <c r="P480" s="3">
        <v>0</v>
      </c>
      <c r="Q480" s="148" t="s">
        <v>1</v>
      </c>
    </row>
    <row r="481" spans="1:17">
      <c r="A481" s="5" t="str">
        <f t="shared" si="7"/>
        <v>1</v>
      </c>
      <c r="B481" s="1" t="s">
        <v>6997</v>
      </c>
      <c r="C481" s="2" t="s">
        <v>6998</v>
      </c>
      <c r="D481" s="2">
        <f>IFERROR(VLOOKUP(B481,#REF!,4,0),0)</f>
        <v>0</v>
      </c>
      <c r="E481" s="3">
        <v>0</v>
      </c>
      <c r="F481" s="147" t="s">
        <v>1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148" t="s">
        <v>6151</v>
      </c>
      <c r="N481" s="3">
        <v>0</v>
      </c>
      <c r="O481" s="3">
        <v>0</v>
      </c>
      <c r="P481" s="3">
        <v>0</v>
      </c>
      <c r="Q481" s="148" t="s">
        <v>1</v>
      </c>
    </row>
    <row r="482" spans="1:17">
      <c r="A482" s="5" t="str">
        <f t="shared" si="7"/>
        <v>1</v>
      </c>
      <c r="B482" s="1" t="s">
        <v>6999</v>
      </c>
      <c r="C482" s="2" t="s">
        <v>7000</v>
      </c>
      <c r="D482" s="2">
        <f>IFERROR(VLOOKUP(B482,#REF!,4,0),0)</f>
        <v>0</v>
      </c>
      <c r="E482" s="3">
        <v>0</v>
      </c>
      <c r="F482" s="147" t="s">
        <v>1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148" t="s">
        <v>6151</v>
      </c>
      <c r="N482" s="3">
        <v>0</v>
      </c>
      <c r="O482" s="3">
        <v>0</v>
      </c>
      <c r="P482" s="3">
        <v>0</v>
      </c>
      <c r="Q482" s="148" t="s">
        <v>1</v>
      </c>
    </row>
    <row r="483" spans="1:17">
      <c r="A483" s="5" t="str">
        <f t="shared" si="7"/>
        <v>1</v>
      </c>
      <c r="B483" s="1" t="s">
        <v>7001</v>
      </c>
      <c r="C483" s="2" t="s">
        <v>7002</v>
      </c>
      <c r="D483" s="2">
        <f>IFERROR(VLOOKUP(B483,#REF!,4,0),0)</f>
        <v>0</v>
      </c>
      <c r="E483" s="3">
        <v>0</v>
      </c>
      <c r="F483" s="147" t="s">
        <v>1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148" t="s">
        <v>6151</v>
      </c>
      <c r="N483" s="3">
        <v>0</v>
      </c>
      <c r="O483" s="3">
        <v>0</v>
      </c>
      <c r="P483" s="3">
        <v>0</v>
      </c>
      <c r="Q483" s="148" t="s">
        <v>1</v>
      </c>
    </row>
    <row r="484" spans="1:17" ht="22.5">
      <c r="A484" s="5" t="str">
        <f t="shared" si="7"/>
        <v>1</v>
      </c>
      <c r="B484" s="1" t="s">
        <v>7003</v>
      </c>
      <c r="C484" s="2" t="s">
        <v>7004</v>
      </c>
      <c r="D484" s="2">
        <f>IFERROR(VLOOKUP(B484,#REF!,4,0),0)</f>
        <v>0</v>
      </c>
      <c r="E484" s="3">
        <v>0</v>
      </c>
      <c r="F484" s="147" t="s">
        <v>1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148" t="s">
        <v>6151</v>
      </c>
      <c r="N484" s="3">
        <v>0</v>
      </c>
      <c r="O484" s="3">
        <v>0</v>
      </c>
      <c r="P484" s="3">
        <v>0</v>
      </c>
      <c r="Q484" s="148" t="s">
        <v>1</v>
      </c>
    </row>
    <row r="485" spans="1:17">
      <c r="A485" s="5" t="str">
        <f t="shared" si="7"/>
        <v>1</v>
      </c>
      <c r="B485" s="1" t="s">
        <v>7005</v>
      </c>
      <c r="C485" s="2" t="s">
        <v>7006</v>
      </c>
      <c r="D485" s="2">
        <f>IFERROR(VLOOKUP(B485,#REF!,4,0),0)</f>
        <v>0</v>
      </c>
      <c r="E485" s="3">
        <v>0</v>
      </c>
      <c r="F485" s="147" t="s">
        <v>1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148" t="s">
        <v>6151</v>
      </c>
      <c r="N485" s="3">
        <v>0</v>
      </c>
      <c r="O485" s="3">
        <v>0</v>
      </c>
      <c r="P485" s="3">
        <v>0</v>
      </c>
      <c r="Q485" s="148" t="s">
        <v>1</v>
      </c>
    </row>
    <row r="486" spans="1:17">
      <c r="A486" s="5" t="str">
        <f t="shared" si="7"/>
        <v>1</v>
      </c>
      <c r="B486" s="1" t="s">
        <v>7007</v>
      </c>
      <c r="C486" s="2" t="s">
        <v>7002</v>
      </c>
      <c r="D486" s="2">
        <f>IFERROR(VLOOKUP(B486,#REF!,4,0),0)</f>
        <v>0</v>
      </c>
      <c r="E486" s="3">
        <v>0</v>
      </c>
      <c r="F486" s="147" t="s">
        <v>1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148" t="s">
        <v>6151</v>
      </c>
      <c r="N486" s="3">
        <v>0</v>
      </c>
      <c r="O486" s="3">
        <v>0</v>
      </c>
      <c r="P486" s="3">
        <v>0</v>
      </c>
      <c r="Q486" s="148" t="s">
        <v>1</v>
      </c>
    </row>
    <row r="487" spans="1:17" ht="22.5">
      <c r="A487" s="5" t="str">
        <f t="shared" si="7"/>
        <v>1</v>
      </c>
      <c r="B487" s="1" t="s">
        <v>7008</v>
      </c>
      <c r="C487" s="2" t="s">
        <v>7009</v>
      </c>
      <c r="D487" s="2">
        <f>IFERROR(VLOOKUP(B487,#REF!,4,0),0)</f>
        <v>0</v>
      </c>
      <c r="E487" s="3">
        <v>0</v>
      </c>
      <c r="F487" s="147" t="s">
        <v>1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148" t="s">
        <v>6151</v>
      </c>
      <c r="N487" s="3">
        <v>0</v>
      </c>
      <c r="O487" s="3">
        <v>0</v>
      </c>
      <c r="P487" s="3">
        <v>0</v>
      </c>
      <c r="Q487" s="148" t="s">
        <v>1</v>
      </c>
    </row>
    <row r="488" spans="1:17">
      <c r="A488" s="5" t="str">
        <f t="shared" si="7"/>
        <v>1</v>
      </c>
      <c r="B488" s="1" t="s">
        <v>7010</v>
      </c>
      <c r="C488" s="2" t="s">
        <v>7006</v>
      </c>
      <c r="D488" s="2">
        <f>IFERROR(VLOOKUP(B488,#REF!,4,0),0)</f>
        <v>0</v>
      </c>
      <c r="E488" s="3">
        <v>0</v>
      </c>
      <c r="F488" s="147" t="s">
        <v>1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148" t="s">
        <v>6151</v>
      </c>
      <c r="N488" s="3">
        <v>0</v>
      </c>
      <c r="O488" s="3">
        <v>0</v>
      </c>
      <c r="P488" s="3">
        <v>0</v>
      </c>
      <c r="Q488" s="148" t="s">
        <v>1</v>
      </c>
    </row>
    <row r="489" spans="1:17">
      <c r="A489" s="5" t="str">
        <f t="shared" si="7"/>
        <v>1</v>
      </c>
      <c r="B489" s="1" t="s">
        <v>7011</v>
      </c>
      <c r="C489" s="2" t="s">
        <v>7012</v>
      </c>
      <c r="D489" s="2">
        <f>IFERROR(VLOOKUP(B489,#REF!,4,0),0)</f>
        <v>0</v>
      </c>
      <c r="E489" s="3">
        <v>0</v>
      </c>
      <c r="F489" s="147" t="s">
        <v>1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148" t="s">
        <v>6151</v>
      </c>
      <c r="N489" s="3">
        <v>0</v>
      </c>
      <c r="O489" s="3">
        <v>0</v>
      </c>
      <c r="P489" s="3">
        <v>0</v>
      </c>
      <c r="Q489" s="148" t="s">
        <v>1</v>
      </c>
    </row>
    <row r="490" spans="1:17">
      <c r="A490" s="5" t="str">
        <f t="shared" si="7"/>
        <v>1</v>
      </c>
      <c r="B490" s="1" t="s">
        <v>7013</v>
      </c>
      <c r="C490" s="2" t="s">
        <v>6396</v>
      </c>
      <c r="D490" s="2">
        <f>IFERROR(VLOOKUP(B490,#REF!,4,0),0)</f>
        <v>0</v>
      </c>
      <c r="E490" s="3">
        <v>0</v>
      </c>
      <c r="F490" s="147" t="s">
        <v>1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148" t="s">
        <v>6151</v>
      </c>
      <c r="N490" s="3">
        <v>0</v>
      </c>
      <c r="O490" s="3">
        <v>0</v>
      </c>
      <c r="P490" s="3">
        <v>0</v>
      </c>
      <c r="Q490" s="148" t="s">
        <v>1</v>
      </c>
    </row>
    <row r="491" spans="1:17">
      <c r="A491" s="5" t="str">
        <f t="shared" si="7"/>
        <v>1</v>
      </c>
      <c r="B491" s="1" t="s">
        <v>7014</v>
      </c>
      <c r="C491" s="2" t="s">
        <v>7015</v>
      </c>
      <c r="D491" s="2">
        <f>IFERROR(VLOOKUP(B491,#REF!,4,0),0)</f>
        <v>0</v>
      </c>
      <c r="E491" s="3">
        <v>0</v>
      </c>
      <c r="F491" s="147" t="s">
        <v>1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148" t="s">
        <v>6151</v>
      </c>
      <c r="N491" s="3">
        <v>0</v>
      </c>
      <c r="O491" s="3">
        <v>0</v>
      </c>
      <c r="P491" s="3">
        <v>0</v>
      </c>
      <c r="Q491" s="148" t="s">
        <v>1</v>
      </c>
    </row>
    <row r="492" spans="1:17">
      <c r="A492" s="5" t="str">
        <f t="shared" si="7"/>
        <v>1</v>
      </c>
      <c r="B492" s="1" t="s">
        <v>7016</v>
      </c>
      <c r="C492" s="2" t="s">
        <v>7017</v>
      </c>
      <c r="D492" s="2">
        <f>IFERROR(VLOOKUP(B492,#REF!,4,0),0)</f>
        <v>0</v>
      </c>
      <c r="E492" s="3">
        <v>0</v>
      </c>
      <c r="F492" s="147" t="s">
        <v>5961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148" t="s">
        <v>6151</v>
      </c>
      <c r="N492" s="3">
        <v>0</v>
      </c>
      <c r="O492" s="3">
        <v>0</v>
      </c>
      <c r="P492" s="3">
        <v>0</v>
      </c>
      <c r="Q492" s="148" t="s">
        <v>1</v>
      </c>
    </row>
    <row r="493" spans="1:17">
      <c r="A493" s="5" t="str">
        <f t="shared" si="7"/>
        <v>1</v>
      </c>
      <c r="B493" s="1" t="s">
        <v>7018</v>
      </c>
      <c r="C493" s="2" t="s">
        <v>7019</v>
      </c>
      <c r="D493" s="2">
        <f>IFERROR(VLOOKUP(B493,#REF!,4,0),0)</f>
        <v>0</v>
      </c>
      <c r="E493" s="3">
        <v>0</v>
      </c>
      <c r="F493" s="147" t="s">
        <v>1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148" t="s">
        <v>6151</v>
      </c>
      <c r="N493" s="3">
        <v>0</v>
      </c>
      <c r="O493" s="3">
        <v>0</v>
      </c>
      <c r="P493" s="3">
        <v>0</v>
      </c>
      <c r="Q493" s="148" t="s">
        <v>1</v>
      </c>
    </row>
    <row r="494" spans="1:17">
      <c r="A494" s="5" t="str">
        <f t="shared" si="7"/>
        <v>1</v>
      </c>
      <c r="B494" s="1" t="s">
        <v>7020</v>
      </c>
      <c r="C494" s="2" t="s">
        <v>7021</v>
      </c>
      <c r="D494" s="2">
        <f>IFERROR(VLOOKUP(B494,#REF!,4,0),0)</f>
        <v>0</v>
      </c>
      <c r="E494" s="3">
        <v>0</v>
      </c>
      <c r="F494" s="147" t="s">
        <v>1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148" t="s">
        <v>6151</v>
      </c>
      <c r="N494" s="3">
        <v>0</v>
      </c>
      <c r="O494" s="3">
        <v>0</v>
      </c>
      <c r="P494" s="3">
        <v>0</v>
      </c>
      <c r="Q494" s="148" t="s">
        <v>1</v>
      </c>
    </row>
    <row r="495" spans="1:17">
      <c r="A495" s="5" t="str">
        <f t="shared" si="7"/>
        <v>1</v>
      </c>
      <c r="B495" s="1" t="s">
        <v>7022</v>
      </c>
      <c r="C495" s="2" t="s">
        <v>7023</v>
      </c>
      <c r="D495" s="2">
        <f>IFERROR(VLOOKUP(B495,#REF!,4,0),0)</f>
        <v>0</v>
      </c>
      <c r="E495" s="3">
        <v>0</v>
      </c>
      <c r="F495" s="147" t="s">
        <v>1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148" t="s">
        <v>6151</v>
      </c>
      <c r="N495" s="3">
        <v>0</v>
      </c>
      <c r="O495" s="3">
        <v>0</v>
      </c>
      <c r="P495" s="3">
        <v>0</v>
      </c>
      <c r="Q495" s="148" t="s">
        <v>1</v>
      </c>
    </row>
    <row r="496" spans="1:17">
      <c r="A496" s="5" t="str">
        <f t="shared" si="7"/>
        <v>1</v>
      </c>
      <c r="B496" s="1" t="s">
        <v>7024</v>
      </c>
      <c r="C496" s="2" t="s">
        <v>7025</v>
      </c>
      <c r="D496" s="2">
        <f>IFERROR(VLOOKUP(B496,#REF!,4,0),0)</f>
        <v>0</v>
      </c>
      <c r="E496" s="3">
        <v>0</v>
      </c>
      <c r="F496" s="147" t="s">
        <v>1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148" t="s">
        <v>6151</v>
      </c>
      <c r="N496" s="3">
        <v>0</v>
      </c>
      <c r="O496" s="3">
        <v>0</v>
      </c>
      <c r="P496" s="3">
        <v>0</v>
      </c>
      <c r="Q496" s="148" t="s">
        <v>1</v>
      </c>
    </row>
    <row r="497" spans="1:17">
      <c r="A497" s="5" t="str">
        <f t="shared" si="7"/>
        <v>1</v>
      </c>
      <c r="B497" s="1" t="s">
        <v>7026</v>
      </c>
      <c r="C497" s="2" t="s">
        <v>6230</v>
      </c>
      <c r="D497" s="2">
        <f>IFERROR(VLOOKUP(B497,#REF!,4,0),0)</f>
        <v>0</v>
      </c>
      <c r="E497" s="3">
        <v>0</v>
      </c>
      <c r="F497" s="147" t="s">
        <v>1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148" t="s">
        <v>6151</v>
      </c>
      <c r="N497" s="3">
        <v>0</v>
      </c>
      <c r="O497" s="3">
        <v>0</v>
      </c>
      <c r="P497" s="3">
        <v>0</v>
      </c>
      <c r="Q497" s="148" t="s">
        <v>1</v>
      </c>
    </row>
    <row r="498" spans="1:17">
      <c r="A498" s="5" t="str">
        <f t="shared" si="7"/>
        <v>1</v>
      </c>
      <c r="B498" s="1" t="s">
        <v>7027</v>
      </c>
      <c r="C498" s="2" t="s">
        <v>6254</v>
      </c>
      <c r="D498" s="2">
        <f>IFERROR(VLOOKUP(B498,#REF!,4,0),0)</f>
        <v>0</v>
      </c>
      <c r="E498" s="3">
        <v>0</v>
      </c>
      <c r="F498" s="147" t="s">
        <v>1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148" t="s">
        <v>6151</v>
      </c>
      <c r="N498" s="3">
        <v>0</v>
      </c>
      <c r="O498" s="3">
        <v>0</v>
      </c>
      <c r="P498" s="3">
        <v>0</v>
      </c>
      <c r="Q498" s="148" t="s">
        <v>1</v>
      </c>
    </row>
    <row r="499" spans="1:17">
      <c r="A499" s="5" t="str">
        <f t="shared" si="7"/>
        <v>1</v>
      </c>
      <c r="B499" s="1" t="s">
        <v>7028</v>
      </c>
      <c r="C499" s="2" t="s">
        <v>6270</v>
      </c>
      <c r="D499" s="2">
        <f>IFERROR(VLOOKUP(B499,#REF!,4,0),0)</f>
        <v>0</v>
      </c>
      <c r="E499" s="3">
        <v>0</v>
      </c>
      <c r="F499" s="147" t="s">
        <v>1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148" t="s">
        <v>6151</v>
      </c>
      <c r="N499" s="3">
        <v>0</v>
      </c>
      <c r="O499" s="3">
        <v>0</v>
      </c>
      <c r="P499" s="3">
        <v>0</v>
      </c>
      <c r="Q499" s="148" t="s">
        <v>1</v>
      </c>
    </row>
    <row r="500" spans="1:17">
      <c r="A500" s="5" t="str">
        <f t="shared" si="7"/>
        <v>1</v>
      </c>
      <c r="B500" s="1" t="s">
        <v>7029</v>
      </c>
      <c r="C500" s="2" t="s">
        <v>6492</v>
      </c>
      <c r="D500" s="2">
        <f>IFERROR(VLOOKUP(B500,#REF!,4,0),0)</f>
        <v>0</v>
      </c>
      <c r="E500" s="3">
        <v>0</v>
      </c>
      <c r="F500" s="147" t="s">
        <v>1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148" t="s">
        <v>6151</v>
      </c>
      <c r="N500" s="3">
        <v>0</v>
      </c>
      <c r="O500" s="3">
        <v>0</v>
      </c>
      <c r="P500" s="3">
        <v>0</v>
      </c>
      <c r="Q500" s="148" t="s">
        <v>1</v>
      </c>
    </row>
    <row r="501" spans="1:17">
      <c r="A501" s="5" t="str">
        <f t="shared" si="7"/>
        <v>1</v>
      </c>
      <c r="B501" s="1" t="s">
        <v>7030</v>
      </c>
      <c r="C501" s="2" t="s">
        <v>7031</v>
      </c>
      <c r="D501" s="2">
        <f>IFERROR(VLOOKUP(B501,#REF!,4,0),0)</f>
        <v>0</v>
      </c>
      <c r="E501" s="3">
        <v>0</v>
      </c>
      <c r="F501" s="147" t="s">
        <v>1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148" t="s">
        <v>6151</v>
      </c>
      <c r="N501" s="3">
        <v>0</v>
      </c>
      <c r="O501" s="3">
        <v>0</v>
      </c>
      <c r="P501" s="3">
        <v>0</v>
      </c>
      <c r="Q501" s="148" t="s">
        <v>1</v>
      </c>
    </row>
    <row r="502" spans="1:17">
      <c r="A502" s="5" t="str">
        <f t="shared" si="7"/>
        <v>1</v>
      </c>
      <c r="B502" s="1" t="s">
        <v>7032</v>
      </c>
      <c r="C502" s="2" t="s">
        <v>6396</v>
      </c>
      <c r="D502" s="2">
        <f>IFERROR(VLOOKUP(B502,#REF!,4,0),0)</f>
        <v>0</v>
      </c>
      <c r="E502" s="3">
        <v>0</v>
      </c>
      <c r="F502" s="147" t="s">
        <v>1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148" t="s">
        <v>6151</v>
      </c>
      <c r="N502" s="3">
        <v>0</v>
      </c>
      <c r="O502" s="3">
        <v>0</v>
      </c>
      <c r="P502" s="3">
        <v>0</v>
      </c>
      <c r="Q502" s="148" t="s">
        <v>1</v>
      </c>
    </row>
    <row r="503" spans="1:17">
      <c r="A503" s="5" t="str">
        <f t="shared" si="7"/>
        <v>1</v>
      </c>
      <c r="B503" s="1" t="s">
        <v>7033</v>
      </c>
      <c r="C503" s="2" t="s">
        <v>7034</v>
      </c>
      <c r="D503" s="2">
        <f>IFERROR(VLOOKUP(B503,#REF!,4,0),0)</f>
        <v>0</v>
      </c>
      <c r="E503" s="3">
        <v>0</v>
      </c>
      <c r="F503" s="147" t="s">
        <v>1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148" t="s">
        <v>6151</v>
      </c>
      <c r="N503" s="3">
        <v>0</v>
      </c>
      <c r="O503" s="3">
        <v>0</v>
      </c>
      <c r="P503" s="3">
        <v>0</v>
      </c>
      <c r="Q503" s="148" t="s">
        <v>1</v>
      </c>
    </row>
    <row r="504" spans="1:17">
      <c r="A504" s="5" t="str">
        <f t="shared" si="7"/>
        <v>1</v>
      </c>
      <c r="B504" s="1" t="s">
        <v>7035</v>
      </c>
      <c r="C504" s="2" t="s">
        <v>7036</v>
      </c>
      <c r="D504" s="2">
        <f>IFERROR(VLOOKUP(B504,#REF!,4,0),0)</f>
        <v>0</v>
      </c>
      <c r="E504" s="3">
        <v>0</v>
      </c>
      <c r="F504" s="147" t="s">
        <v>1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148" t="s">
        <v>6151</v>
      </c>
      <c r="N504" s="3">
        <v>0</v>
      </c>
      <c r="O504" s="3">
        <v>0</v>
      </c>
      <c r="P504" s="3">
        <v>0</v>
      </c>
      <c r="Q504" s="148" t="s">
        <v>1</v>
      </c>
    </row>
    <row r="505" spans="1:17">
      <c r="A505" s="5" t="str">
        <f t="shared" si="7"/>
        <v>1</v>
      </c>
      <c r="B505" s="1" t="s">
        <v>7037</v>
      </c>
      <c r="C505" s="2" t="s">
        <v>7038</v>
      </c>
      <c r="D505" s="2">
        <f>IFERROR(VLOOKUP(B505,#REF!,4,0),0)</f>
        <v>0</v>
      </c>
      <c r="E505" s="3">
        <v>0</v>
      </c>
      <c r="F505" s="147" t="s">
        <v>1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148" t="s">
        <v>6151</v>
      </c>
      <c r="N505" s="3">
        <v>0</v>
      </c>
      <c r="O505" s="3">
        <v>0</v>
      </c>
      <c r="P505" s="3">
        <v>0</v>
      </c>
      <c r="Q505" s="148" t="s">
        <v>1</v>
      </c>
    </row>
    <row r="506" spans="1:17">
      <c r="A506" s="5" t="str">
        <f t="shared" si="7"/>
        <v>1</v>
      </c>
      <c r="B506" s="1" t="s">
        <v>7039</v>
      </c>
      <c r="C506" s="2" t="s">
        <v>7040</v>
      </c>
      <c r="D506" s="2">
        <f>IFERROR(VLOOKUP(B506,#REF!,4,0),0)</f>
        <v>0</v>
      </c>
      <c r="E506" s="3">
        <v>0</v>
      </c>
      <c r="F506" s="147" t="s">
        <v>1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148" t="s">
        <v>6151</v>
      </c>
      <c r="N506" s="3">
        <v>0</v>
      </c>
      <c r="O506" s="3">
        <v>0</v>
      </c>
      <c r="P506" s="3">
        <v>0</v>
      </c>
      <c r="Q506" s="148" t="s">
        <v>1</v>
      </c>
    </row>
    <row r="507" spans="1:17">
      <c r="A507" s="5" t="str">
        <f t="shared" si="7"/>
        <v>1</v>
      </c>
      <c r="B507" s="1" t="s">
        <v>7041</v>
      </c>
      <c r="C507" s="2" t="s">
        <v>7042</v>
      </c>
      <c r="D507" s="2">
        <f>IFERROR(VLOOKUP(B507,#REF!,4,0),0)</f>
        <v>0</v>
      </c>
      <c r="E507" s="3">
        <v>0</v>
      </c>
      <c r="F507" s="147" t="s">
        <v>1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148" t="s">
        <v>6151</v>
      </c>
      <c r="N507" s="3">
        <v>0</v>
      </c>
      <c r="O507" s="3">
        <v>0</v>
      </c>
      <c r="P507" s="3">
        <v>0</v>
      </c>
      <c r="Q507" s="148" t="s">
        <v>1</v>
      </c>
    </row>
    <row r="508" spans="1:17">
      <c r="A508" s="5" t="str">
        <f t="shared" si="7"/>
        <v>1</v>
      </c>
      <c r="B508" s="1" t="s">
        <v>7043</v>
      </c>
      <c r="C508" s="2" t="s">
        <v>7044</v>
      </c>
      <c r="D508" s="2">
        <f>IFERROR(VLOOKUP(B508,#REF!,4,0),0)</f>
        <v>0</v>
      </c>
      <c r="E508" s="3">
        <v>0</v>
      </c>
      <c r="F508" s="147" t="s">
        <v>5961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148" t="s">
        <v>6151</v>
      </c>
      <c r="N508" s="3">
        <v>0</v>
      </c>
      <c r="O508" s="3">
        <v>0</v>
      </c>
      <c r="P508" s="3">
        <v>0</v>
      </c>
      <c r="Q508" s="148" t="s">
        <v>1</v>
      </c>
    </row>
    <row r="509" spans="1:17">
      <c r="A509" s="5" t="str">
        <f t="shared" si="7"/>
        <v>1</v>
      </c>
      <c r="B509" s="1" t="s">
        <v>7045</v>
      </c>
      <c r="C509" s="2" t="s">
        <v>7046</v>
      </c>
      <c r="D509" s="2">
        <f>IFERROR(VLOOKUP(B509,#REF!,4,0),0)</f>
        <v>0</v>
      </c>
      <c r="E509" s="3">
        <v>0</v>
      </c>
      <c r="F509" s="147" t="s">
        <v>5961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148" t="s">
        <v>6151</v>
      </c>
      <c r="N509" s="3">
        <v>0</v>
      </c>
      <c r="O509" s="3">
        <v>0</v>
      </c>
      <c r="P509" s="3">
        <v>0</v>
      </c>
      <c r="Q509" s="148" t="s">
        <v>1</v>
      </c>
    </row>
    <row r="510" spans="1:17">
      <c r="A510" s="5" t="str">
        <f t="shared" si="7"/>
        <v>1</v>
      </c>
      <c r="B510" s="1" t="s">
        <v>7047</v>
      </c>
      <c r="C510" s="2" t="s">
        <v>7019</v>
      </c>
      <c r="D510" s="2">
        <f>IFERROR(VLOOKUP(B510,#REF!,4,0),0)</f>
        <v>0</v>
      </c>
      <c r="E510" s="3">
        <v>0</v>
      </c>
      <c r="F510" s="147" t="s">
        <v>1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148" t="s">
        <v>6151</v>
      </c>
      <c r="N510" s="3">
        <v>0</v>
      </c>
      <c r="O510" s="3">
        <v>0</v>
      </c>
      <c r="P510" s="3">
        <v>0</v>
      </c>
      <c r="Q510" s="148" t="s">
        <v>1</v>
      </c>
    </row>
    <row r="511" spans="1:17">
      <c r="A511" s="5" t="str">
        <f t="shared" si="7"/>
        <v>1</v>
      </c>
      <c r="B511" s="1" t="s">
        <v>7048</v>
      </c>
      <c r="C511" s="2" t="s">
        <v>6652</v>
      </c>
      <c r="D511" s="2">
        <f>IFERROR(VLOOKUP(B511,#REF!,4,0),0)</f>
        <v>0</v>
      </c>
      <c r="E511" s="3">
        <v>0</v>
      </c>
      <c r="F511" s="147" t="s">
        <v>1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148" t="s">
        <v>6151</v>
      </c>
      <c r="N511" s="3">
        <v>0</v>
      </c>
      <c r="O511" s="3">
        <v>0</v>
      </c>
      <c r="P511" s="3">
        <v>0</v>
      </c>
      <c r="Q511" s="148" t="s">
        <v>1</v>
      </c>
    </row>
    <row r="512" spans="1:17">
      <c r="A512" s="5" t="str">
        <f t="shared" si="7"/>
        <v>1</v>
      </c>
      <c r="B512" s="1" t="s">
        <v>7049</v>
      </c>
      <c r="C512" s="2" t="s">
        <v>7050</v>
      </c>
      <c r="D512" s="2">
        <f>IFERROR(VLOOKUP(B512,#REF!,4,0),0)</f>
        <v>0</v>
      </c>
      <c r="E512" s="3">
        <v>0</v>
      </c>
      <c r="F512" s="147" t="s">
        <v>5961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148" t="s">
        <v>6151</v>
      </c>
      <c r="N512" s="3">
        <v>0</v>
      </c>
      <c r="O512" s="3">
        <v>0</v>
      </c>
      <c r="P512" s="3">
        <v>0</v>
      </c>
      <c r="Q512" s="148" t="s">
        <v>1</v>
      </c>
    </row>
    <row r="513" spans="1:17">
      <c r="A513" s="5" t="str">
        <f t="shared" si="7"/>
        <v>1</v>
      </c>
      <c r="B513" s="1" t="s">
        <v>7051</v>
      </c>
      <c r="C513" s="2" t="s">
        <v>7052</v>
      </c>
      <c r="D513" s="2">
        <f>IFERROR(VLOOKUP(B513,#REF!,4,0),0)</f>
        <v>0</v>
      </c>
      <c r="E513" s="3">
        <v>0</v>
      </c>
      <c r="F513" s="147" t="s">
        <v>1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148" t="s">
        <v>6151</v>
      </c>
      <c r="N513" s="3">
        <v>0</v>
      </c>
      <c r="O513" s="3">
        <v>0</v>
      </c>
      <c r="P513" s="3">
        <v>0</v>
      </c>
      <c r="Q513" s="148" t="s">
        <v>1</v>
      </c>
    </row>
    <row r="514" spans="1:17">
      <c r="A514" s="5" t="str">
        <f t="shared" si="7"/>
        <v>1</v>
      </c>
      <c r="B514" s="1" t="s">
        <v>7053</v>
      </c>
      <c r="C514" s="2" t="s">
        <v>7054</v>
      </c>
      <c r="D514" s="2">
        <f>IFERROR(VLOOKUP(B514,#REF!,4,0),0)</f>
        <v>0</v>
      </c>
      <c r="E514" s="3">
        <v>0</v>
      </c>
      <c r="F514" s="147" t="s">
        <v>1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148" t="s">
        <v>6151</v>
      </c>
      <c r="N514" s="3">
        <v>0</v>
      </c>
      <c r="O514" s="3">
        <v>0</v>
      </c>
      <c r="P514" s="3">
        <v>0</v>
      </c>
      <c r="Q514" s="148" t="s">
        <v>1</v>
      </c>
    </row>
    <row r="515" spans="1:17">
      <c r="A515" s="5" t="str">
        <f t="shared" si="7"/>
        <v>1</v>
      </c>
      <c r="B515" s="1" t="s">
        <v>7055</v>
      </c>
      <c r="C515" s="2" t="s">
        <v>7056</v>
      </c>
      <c r="D515" s="2">
        <f>IFERROR(VLOOKUP(B515,#REF!,4,0),0)</f>
        <v>0</v>
      </c>
      <c r="E515" s="3">
        <v>0</v>
      </c>
      <c r="F515" s="147" t="s">
        <v>5961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148" t="s">
        <v>6151</v>
      </c>
      <c r="N515" s="3">
        <v>0</v>
      </c>
      <c r="O515" s="3">
        <v>0</v>
      </c>
      <c r="P515" s="3">
        <v>0</v>
      </c>
      <c r="Q515" s="148" t="s">
        <v>1</v>
      </c>
    </row>
    <row r="516" spans="1:17">
      <c r="A516" s="5" t="str">
        <f t="shared" si="7"/>
        <v>1</v>
      </c>
      <c r="B516" s="1" t="s">
        <v>7057</v>
      </c>
      <c r="C516" s="2" t="s">
        <v>7058</v>
      </c>
      <c r="D516" s="2">
        <f>IFERROR(VLOOKUP(B516,#REF!,4,0),0)</f>
        <v>0</v>
      </c>
      <c r="E516" s="3">
        <v>0</v>
      </c>
      <c r="F516" s="147" t="s">
        <v>5961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148" t="s">
        <v>6151</v>
      </c>
      <c r="N516" s="3">
        <v>0</v>
      </c>
      <c r="O516" s="3">
        <v>0</v>
      </c>
      <c r="P516" s="3">
        <v>0</v>
      </c>
      <c r="Q516" s="148" t="s">
        <v>1</v>
      </c>
    </row>
    <row r="517" spans="1:17">
      <c r="A517" s="5" t="str">
        <f t="shared" si="7"/>
        <v>1</v>
      </c>
      <c r="B517" s="1" t="s">
        <v>7059</v>
      </c>
      <c r="C517" s="2" t="s">
        <v>7060</v>
      </c>
      <c r="D517" s="2">
        <f>IFERROR(VLOOKUP(B517,#REF!,4,0),0)</f>
        <v>0</v>
      </c>
      <c r="E517" s="3">
        <v>0</v>
      </c>
      <c r="F517" s="147" t="s">
        <v>5961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148" t="s">
        <v>6151</v>
      </c>
      <c r="N517" s="3">
        <v>0</v>
      </c>
      <c r="O517" s="3">
        <v>0</v>
      </c>
      <c r="P517" s="3">
        <v>0</v>
      </c>
      <c r="Q517" s="148" t="s">
        <v>1</v>
      </c>
    </row>
    <row r="518" spans="1:17">
      <c r="A518" s="5" t="str">
        <f t="shared" si="7"/>
        <v>1</v>
      </c>
      <c r="B518" s="1" t="s">
        <v>7061</v>
      </c>
      <c r="C518" s="2" t="s">
        <v>7023</v>
      </c>
      <c r="D518" s="2">
        <f>IFERROR(VLOOKUP(B518,#REF!,4,0),0)</f>
        <v>0</v>
      </c>
      <c r="E518" s="3">
        <v>0</v>
      </c>
      <c r="F518" s="147" t="s">
        <v>1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148" t="s">
        <v>6151</v>
      </c>
      <c r="N518" s="3">
        <v>0</v>
      </c>
      <c r="O518" s="3">
        <v>0</v>
      </c>
      <c r="P518" s="3">
        <v>0</v>
      </c>
      <c r="Q518" s="148" t="s">
        <v>1</v>
      </c>
    </row>
    <row r="519" spans="1:17" ht="22.5">
      <c r="A519" s="5" t="str">
        <f t="shared" si="7"/>
        <v>1</v>
      </c>
      <c r="B519" s="1" t="s">
        <v>7062</v>
      </c>
      <c r="C519" s="2" t="s">
        <v>7063</v>
      </c>
      <c r="D519" s="2">
        <f>IFERROR(VLOOKUP(B519,#REF!,4,0),0)</f>
        <v>0</v>
      </c>
      <c r="E519" s="3">
        <v>0</v>
      </c>
      <c r="F519" s="147" t="s">
        <v>1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148" t="s">
        <v>6151</v>
      </c>
      <c r="N519" s="3">
        <v>0</v>
      </c>
      <c r="O519" s="3">
        <v>0</v>
      </c>
      <c r="P519" s="3">
        <v>0</v>
      </c>
      <c r="Q519" s="148" t="s">
        <v>1</v>
      </c>
    </row>
    <row r="520" spans="1:17">
      <c r="A520" s="5" t="str">
        <f t="shared" si="7"/>
        <v>1</v>
      </c>
      <c r="B520" s="1" t="s">
        <v>7064</v>
      </c>
      <c r="C520" s="2" t="s">
        <v>6492</v>
      </c>
      <c r="D520" s="2">
        <f>IFERROR(VLOOKUP(B520,#REF!,4,0),0)</f>
        <v>0</v>
      </c>
      <c r="E520" s="3">
        <v>0</v>
      </c>
      <c r="F520" s="147" t="s">
        <v>1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148" t="s">
        <v>6151</v>
      </c>
      <c r="N520" s="3">
        <v>0</v>
      </c>
      <c r="O520" s="3">
        <v>0</v>
      </c>
      <c r="P520" s="3">
        <v>0</v>
      </c>
      <c r="Q520" s="148" t="s">
        <v>1</v>
      </c>
    </row>
    <row r="521" spans="1:17">
      <c r="A521" s="5" t="str">
        <f t="shared" si="7"/>
        <v>1</v>
      </c>
      <c r="B521" s="1" t="s">
        <v>7065</v>
      </c>
      <c r="C521" s="2" t="s">
        <v>7066</v>
      </c>
      <c r="D521" s="2">
        <f>IFERROR(VLOOKUP(B521,#REF!,4,0),0)</f>
        <v>0</v>
      </c>
      <c r="E521" s="3">
        <v>0</v>
      </c>
      <c r="F521" s="147" t="s">
        <v>1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148" t="s">
        <v>6151</v>
      </c>
      <c r="N521" s="3">
        <v>0</v>
      </c>
      <c r="O521" s="3">
        <v>0</v>
      </c>
      <c r="P521" s="3">
        <v>0</v>
      </c>
      <c r="Q521" s="148" t="s">
        <v>1</v>
      </c>
    </row>
    <row r="522" spans="1:17">
      <c r="A522" s="5" t="str">
        <f t="shared" si="7"/>
        <v>1</v>
      </c>
      <c r="B522" s="1" t="s">
        <v>7067</v>
      </c>
      <c r="C522" s="2" t="s">
        <v>6334</v>
      </c>
      <c r="D522" s="2">
        <f>IFERROR(VLOOKUP(B522,#REF!,4,0),0)</f>
        <v>0</v>
      </c>
      <c r="E522" s="3">
        <v>0</v>
      </c>
      <c r="F522" s="147" t="s">
        <v>1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148" t="s">
        <v>6151</v>
      </c>
      <c r="N522" s="3">
        <v>0</v>
      </c>
      <c r="O522" s="3">
        <v>0</v>
      </c>
      <c r="P522" s="3">
        <v>0</v>
      </c>
      <c r="Q522" s="148" t="s">
        <v>1</v>
      </c>
    </row>
    <row r="523" spans="1:17">
      <c r="A523" s="5" t="str">
        <f t="shared" ref="A523:A586" si="8">LEFT(B523)</f>
        <v>1</v>
      </c>
      <c r="B523" s="1" t="s">
        <v>7068</v>
      </c>
      <c r="C523" s="2" t="s">
        <v>7069</v>
      </c>
      <c r="D523" s="2">
        <f>IFERROR(VLOOKUP(B523,#REF!,4,0),0)</f>
        <v>0</v>
      </c>
      <c r="E523" s="3">
        <v>0</v>
      </c>
      <c r="F523" s="147" t="s">
        <v>1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148" t="s">
        <v>6151</v>
      </c>
      <c r="N523" s="3">
        <v>0</v>
      </c>
      <c r="O523" s="3">
        <v>0</v>
      </c>
      <c r="P523" s="3">
        <v>0</v>
      </c>
      <c r="Q523" s="148" t="s">
        <v>1</v>
      </c>
    </row>
    <row r="524" spans="1:17">
      <c r="A524" s="5" t="str">
        <f t="shared" si="8"/>
        <v>1</v>
      </c>
      <c r="B524" s="1" t="s">
        <v>7070</v>
      </c>
      <c r="C524" s="2" t="s">
        <v>7071</v>
      </c>
      <c r="D524" s="2">
        <f>IFERROR(VLOOKUP(B524,#REF!,4,0),0)</f>
        <v>0</v>
      </c>
      <c r="E524" s="3">
        <v>0</v>
      </c>
      <c r="F524" s="147" t="s">
        <v>1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148" t="s">
        <v>6151</v>
      </c>
      <c r="N524" s="3">
        <v>0</v>
      </c>
      <c r="O524" s="3">
        <v>0</v>
      </c>
      <c r="P524" s="3">
        <v>0</v>
      </c>
      <c r="Q524" s="148" t="s">
        <v>1</v>
      </c>
    </row>
    <row r="525" spans="1:17">
      <c r="A525" s="5" t="str">
        <f t="shared" si="8"/>
        <v>1</v>
      </c>
      <c r="B525" s="1" t="s">
        <v>7072</v>
      </c>
      <c r="C525" s="2" t="s">
        <v>7073</v>
      </c>
      <c r="D525" s="2">
        <f>IFERROR(VLOOKUP(B525,#REF!,4,0),0)</f>
        <v>0</v>
      </c>
      <c r="E525" s="3">
        <v>0</v>
      </c>
      <c r="F525" s="147" t="s">
        <v>1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148" t="s">
        <v>6151</v>
      </c>
      <c r="N525" s="3">
        <v>0</v>
      </c>
      <c r="O525" s="3">
        <v>0</v>
      </c>
      <c r="P525" s="3">
        <v>0</v>
      </c>
      <c r="Q525" s="148" t="s">
        <v>1</v>
      </c>
    </row>
    <row r="526" spans="1:17">
      <c r="A526" s="5" t="str">
        <f t="shared" si="8"/>
        <v>1</v>
      </c>
      <c r="B526" s="1" t="s">
        <v>7074</v>
      </c>
      <c r="C526" s="2" t="s">
        <v>7075</v>
      </c>
      <c r="D526" s="2">
        <f>IFERROR(VLOOKUP(B526,#REF!,4,0),0)</f>
        <v>0</v>
      </c>
      <c r="E526" s="3">
        <v>0</v>
      </c>
      <c r="F526" s="147" t="s">
        <v>1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148" t="s">
        <v>6151</v>
      </c>
      <c r="N526" s="3">
        <v>0</v>
      </c>
      <c r="O526" s="3">
        <v>0</v>
      </c>
      <c r="P526" s="3">
        <v>0</v>
      </c>
      <c r="Q526" s="148" t="s">
        <v>1</v>
      </c>
    </row>
    <row r="527" spans="1:17">
      <c r="A527" s="5" t="str">
        <f t="shared" si="8"/>
        <v>1</v>
      </c>
      <c r="B527" s="1" t="s">
        <v>7076</v>
      </c>
      <c r="C527" s="2" t="s">
        <v>7077</v>
      </c>
      <c r="D527" s="2">
        <f>IFERROR(VLOOKUP(B527,#REF!,4,0),0)</f>
        <v>0</v>
      </c>
      <c r="E527" s="3">
        <v>0</v>
      </c>
      <c r="F527" s="147" t="s">
        <v>1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148" t="s">
        <v>6151</v>
      </c>
      <c r="N527" s="3">
        <v>0</v>
      </c>
      <c r="O527" s="3">
        <v>0</v>
      </c>
      <c r="P527" s="3">
        <v>0</v>
      </c>
      <c r="Q527" s="148" t="s">
        <v>1</v>
      </c>
    </row>
    <row r="528" spans="1:17">
      <c r="A528" s="5" t="str">
        <f t="shared" si="8"/>
        <v>1</v>
      </c>
      <c r="B528" s="1" t="s">
        <v>7078</v>
      </c>
      <c r="C528" s="2" t="s">
        <v>6396</v>
      </c>
      <c r="D528" s="2">
        <f>IFERROR(VLOOKUP(B528,#REF!,4,0),0)</f>
        <v>0</v>
      </c>
      <c r="E528" s="3">
        <v>0</v>
      </c>
      <c r="F528" s="147" t="s">
        <v>1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148" t="s">
        <v>6151</v>
      </c>
      <c r="N528" s="3">
        <v>0</v>
      </c>
      <c r="O528" s="3">
        <v>0</v>
      </c>
      <c r="P528" s="3">
        <v>0</v>
      </c>
      <c r="Q528" s="148" t="s">
        <v>1</v>
      </c>
    </row>
    <row r="529" spans="1:17">
      <c r="A529" s="5" t="str">
        <f t="shared" si="8"/>
        <v>1</v>
      </c>
      <c r="B529" s="1" t="s">
        <v>7079</v>
      </c>
      <c r="C529" s="2" t="s">
        <v>7080</v>
      </c>
      <c r="D529" s="2">
        <f>IFERROR(VLOOKUP(B529,#REF!,4,0),0)</f>
        <v>0</v>
      </c>
      <c r="E529" s="3">
        <v>0</v>
      </c>
      <c r="F529" s="147" t="s">
        <v>1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148" t="s">
        <v>6151</v>
      </c>
      <c r="N529" s="3">
        <v>0</v>
      </c>
      <c r="O529" s="3">
        <v>0</v>
      </c>
      <c r="P529" s="3">
        <v>0</v>
      </c>
      <c r="Q529" s="148" t="s">
        <v>1</v>
      </c>
    </row>
    <row r="530" spans="1:17">
      <c r="A530" s="5" t="str">
        <f t="shared" si="8"/>
        <v>1</v>
      </c>
      <c r="B530" s="1" t="s">
        <v>7081</v>
      </c>
      <c r="C530" s="2" t="s">
        <v>7019</v>
      </c>
      <c r="D530" s="2">
        <f>IFERROR(VLOOKUP(B530,#REF!,4,0),0)</f>
        <v>0</v>
      </c>
      <c r="E530" s="3">
        <v>0</v>
      </c>
      <c r="F530" s="147" t="s">
        <v>1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148" t="s">
        <v>6151</v>
      </c>
      <c r="N530" s="3">
        <v>0</v>
      </c>
      <c r="O530" s="3">
        <v>0</v>
      </c>
      <c r="P530" s="3">
        <v>0</v>
      </c>
      <c r="Q530" s="148" t="s">
        <v>1</v>
      </c>
    </row>
    <row r="531" spans="1:17">
      <c r="A531" s="5" t="str">
        <f t="shared" si="8"/>
        <v>1</v>
      </c>
      <c r="B531" s="1" t="s">
        <v>7082</v>
      </c>
      <c r="C531" s="2" t="s">
        <v>7083</v>
      </c>
      <c r="D531" s="2">
        <f>IFERROR(VLOOKUP(B531,#REF!,4,0),0)</f>
        <v>0</v>
      </c>
      <c r="E531" s="3">
        <v>0</v>
      </c>
      <c r="F531" s="147" t="s">
        <v>1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148" t="s">
        <v>6151</v>
      </c>
      <c r="N531" s="3">
        <v>0</v>
      </c>
      <c r="O531" s="3">
        <v>0</v>
      </c>
      <c r="P531" s="3">
        <v>0</v>
      </c>
      <c r="Q531" s="148" t="s">
        <v>1</v>
      </c>
    </row>
    <row r="532" spans="1:17">
      <c r="A532" s="5" t="str">
        <f t="shared" si="8"/>
        <v>1</v>
      </c>
      <c r="B532" s="1" t="s">
        <v>7084</v>
      </c>
      <c r="C532" s="2" t="s">
        <v>7023</v>
      </c>
      <c r="D532" s="2">
        <f>IFERROR(VLOOKUP(B532,#REF!,4,0),0)</f>
        <v>0</v>
      </c>
      <c r="E532" s="3">
        <v>0</v>
      </c>
      <c r="F532" s="147" t="s">
        <v>1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148" t="s">
        <v>6151</v>
      </c>
      <c r="N532" s="3">
        <v>0</v>
      </c>
      <c r="O532" s="3">
        <v>0</v>
      </c>
      <c r="P532" s="3">
        <v>0</v>
      </c>
      <c r="Q532" s="148" t="s">
        <v>1</v>
      </c>
    </row>
    <row r="533" spans="1:17">
      <c r="A533" s="5" t="str">
        <f t="shared" si="8"/>
        <v>1</v>
      </c>
      <c r="B533" s="1" t="s">
        <v>7085</v>
      </c>
      <c r="C533" s="2" t="s">
        <v>7086</v>
      </c>
      <c r="D533" s="2">
        <f>IFERROR(VLOOKUP(B533,#REF!,4,0),0)</f>
        <v>0</v>
      </c>
      <c r="E533" s="3">
        <v>0</v>
      </c>
      <c r="F533" s="147" t="s">
        <v>1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148" t="s">
        <v>6151</v>
      </c>
      <c r="N533" s="3">
        <v>0</v>
      </c>
      <c r="O533" s="3">
        <v>0</v>
      </c>
      <c r="P533" s="3">
        <v>0</v>
      </c>
      <c r="Q533" s="148" t="s">
        <v>1</v>
      </c>
    </row>
    <row r="534" spans="1:17">
      <c r="A534" s="5" t="str">
        <f t="shared" si="8"/>
        <v>1</v>
      </c>
      <c r="B534" s="1" t="s">
        <v>7087</v>
      </c>
      <c r="C534" s="2" t="s">
        <v>6492</v>
      </c>
      <c r="D534" s="2">
        <f>IFERROR(VLOOKUP(B534,#REF!,4,0),0)</f>
        <v>0</v>
      </c>
      <c r="E534" s="3">
        <v>0</v>
      </c>
      <c r="F534" s="147" t="s">
        <v>1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148" t="s">
        <v>6151</v>
      </c>
      <c r="N534" s="3">
        <v>0</v>
      </c>
      <c r="O534" s="3">
        <v>0</v>
      </c>
      <c r="P534" s="3">
        <v>0</v>
      </c>
      <c r="Q534" s="148" t="s">
        <v>1</v>
      </c>
    </row>
    <row r="535" spans="1:17">
      <c r="A535" s="5" t="str">
        <f t="shared" si="8"/>
        <v>1</v>
      </c>
      <c r="B535" s="1" t="s">
        <v>7088</v>
      </c>
      <c r="C535" s="2" t="s">
        <v>7089</v>
      </c>
      <c r="D535" s="2">
        <f>IFERROR(VLOOKUP(B535,#REF!,4,0),0)</f>
        <v>0</v>
      </c>
      <c r="E535" s="3">
        <v>0</v>
      </c>
      <c r="F535" s="147" t="s">
        <v>1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148" t="s">
        <v>6151</v>
      </c>
      <c r="N535" s="3">
        <v>0</v>
      </c>
      <c r="O535" s="3">
        <v>0</v>
      </c>
      <c r="P535" s="3">
        <v>0</v>
      </c>
      <c r="Q535" s="148" t="s">
        <v>1</v>
      </c>
    </row>
    <row r="536" spans="1:17">
      <c r="A536" s="5" t="str">
        <f t="shared" si="8"/>
        <v>1</v>
      </c>
      <c r="B536" s="1" t="s">
        <v>7090</v>
      </c>
      <c r="C536" s="2" t="s">
        <v>6334</v>
      </c>
      <c r="D536" s="2">
        <f>IFERROR(VLOOKUP(B536,#REF!,4,0),0)</f>
        <v>0</v>
      </c>
      <c r="E536" s="3">
        <v>0</v>
      </c>
      <c r="F536" s="147" t="s">
        <v>1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148" t="s">
        <v>6151</v>
      </c>
      <c r="N536" s="3">
        <v>0</v>
      </c>
      <c r="O536" s="3">
        <v>0</v>
      </c>
      <c r="P536" s="3">
        <v>0</v>
      </c>
      <c r="Q536" s="148" t="s">
        <v>1</v>
      </c>
    </row>
    <row r="537" spans="1:17">
      <c r="A537" s="5" t="str">
        <f t="shared" si="8"/>
        <v>1</v>
      </c>
      <c r="B537" s="1" t="s">
        <v>7091</v>
      </c>
      <c r="C537" s="2" t="s">
        <v>7092</v>
      </c>
      <c r="D537" s="2">
        <f>IFERROR(VLOOKUP(B537,#REF!,4,0),0)</f>
        <v>0</v>
      </c>
      <c r="E537" s="3">
        <v>0</v>
      </c>
      <c r="F537" s="147" t="s">
        <v>1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148" t="s">
        <v>6151</v>
      </c>
      <c r="N537" s="3">
        <v>0</v>
      </c>
      <c r="O537" s="3">
        <v>0</v>
      </c>
      <c r="P537" s="3">
        <v>0</v>
      </c>
      <c r="Q537" s="148" t="s">
        <v>1</v>
      </c>
    </row>
    <row r="538" spans="1:17">
      <c r="A538" s="5" t="str">
        <f t="shared" si="8"/>
        <v>1</v>
      </c>
      <c r="B538" s="1" t="s">
        <v>7093</v>
      </c>
      <c r="C538" s="2" t="s">
        <v>7094</v>
      </c>
      <c r="D538" s="2">
        <f>IFERROR(VLOOKUP(B538,#REF!,4,0),0)</f>
        <v>0</v>
      </c>
      <c r="E538" s="3">
        <v>0</v>
      </c>
      <c r="F538" s="147" t="s">
        <v>1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148" t="s">
        <v>6151</v>
      </c>
      <c r="N538" s="3">
        <v>0</v>
      </c>
      <c r="O538" s="3">
        <v>0</v>
      </c>
      <c r="P538" s="3">
        <v>0</v>
      </c>
      <c r="Q538" s="148" t="s">
        <v>1</v>
      </c>
    </row>
    <row r="539" spans="1:17">
      <c r="A539" s="5" t="str">
        <f t="shared" si="8"/>
        <v>1</v>
      </c>
      <c r="B539" s="1" t="s">
        <v>7095</v>
      </c>
      <c r="C539" s="2" t="s">
        <v>7096</v>
      </c>
      <c r="D539" s="2">
        <f>IFERROR(VLOOKUP(B539,#REF!,4,0),0)</f>
        <v>0</v>
      </c>
      <c r="E539" s="3">
        <v>0</v>
      </c>
      <c r="F539" s="147" t="s">
        <v>1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148" t="s">
        <v>6151</v>
      </c>
      <c r="N539" s="3">
        <v>0</v>
      </c>
      <c r="O539" s="3">
        <v>0</v>
      </c>
      <c r="P539" s="3">
        <v>0</v>
      </c>
      <c r="Q539" s="148" t="s">
        <v>1</v>
      </c>
    </row>
    <row r="540" spans="1:17">
      <c r="A540" s="5" t="str">
        <f t="shared" si="8"/>
        <v>1</v>
      </c>
      <c r="B540" s="1" t="s">
        <v>7097</v>
      </c>
      <c r="C540" s="2" t="s">
        <v>6396</v>
      </c>
      <c r="D540" s="2">
        <f>IFERROR(VLOOKUP(B540,#REF!,4,0),0)</f>
        <v>0</v>
      </c>
      <c r="E540" s="3">
        <v>0</v>
      </c>
      <c r="F540" s="147" t="s">
        <v>1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148" t="s">
        <v>6151</v>
      </c>
      <c r="N540" s="3">
        <v>0</v>
      </c>
      <c r="O540" s="3">
        <v>0</v>
      </c>
      <c r="P540" s="3">
        <v>0</v>
      </c>
      <c r="Q540" s="148" t="s">
        <v>1</v>
      </c>
    </row>
    <row r="541" spans="1:17">
      <c r="A541" s="5" t="str">
        <f t="shared" si="8"/>
        <v>1</v>
      </c>
      <c r="B541" s="1" t="s">
        <v>7098</v>
      </c>
      <c r="C541" s="2" t="s">
        <v>7080</v>
      </c>
      <c r="D541" s="2">
        <f>IFERROR(VLOOKUP(B541,#REF!,4,0),0)</f>
        <v>0</v>
      </c>
      <c r="E541" s="3">
        <v>0</v>
      </c>
      <c r="F541" s="147" t="s">
        <v>1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148" t="s">
        <v>6151</v>
      </c>
      <c r="N541" s="3">
        <v>0</v>
      </c>
      <c r="O541" s="3">
        <v>0</v>
      </c>
      <c r="P541" s="3">
        <v>0</v>
      </c>
      <c r="Q541" s="148" t="s">
        <v>1</v>
      </c>
    </row>
    <row r="542" spans="1:17">
      <c r="A542" s="5" t="str">
        <f t="shared" si="8"/>
        <v>1</v>
      </c>
      <c r="B542" s="1" t="s">
        <v>7099</v>
      </c>
      <c r="C542" s="2" t="s">
        <v>7100</v>
      </c>
      <c r="D542" s="2">
        <f>IFERROR(VLOOKUP(B542,#REF!,4,0),0)</f>
        <v>0</v>
      </c>
      <c r="E542" s="3">
        <v>0</v>
      </c>
      <c r="F542" s="147" t="s">
        <v>1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148" t="s">
        <v>6151</v>
      </c>
      <c r="N542" s="3">
        <v>0</v>
      </c>
      <c r="O542" s="3">
        <v>0</v>
      </c>
      <c r="P542" s="3">
        <v>0</v>
      </c>
      <c r="Q542" s="148" t="s">
        <v>1</v>
      </c>
    </row>
    <row r="543" spans="1:17">
      <c r="A543" s="5" t="str">
        <f t="shared" si="8"/>
        <v>1</v>
      </c>
      <c r="B543" s="1" t="s">
        <v>7101</v>
      </c>
      <c r="C543" s="2" t="s">
        <v>7102</v>
      </c>
      <c r="D543" s="2">
        <f>IFERROR(VLOOKUP(B543,#REF!,4,0),0)</f>
        <v>0</v>
      </c>
      <c r="E543" s="3">
        <v>0</v>
      </c>
      <c r="F543" s="147" t="s">
        <v>1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148" t="s">
        <v>6151</v>
      </c>
      <c r="N543" s="3">
        <v>0</v>
      </c>
      <c r="O543" s="3">
        <v>0</v>
      </c>
      <c r="P543" s="3">
        <v>0</v>
      </c>
      <c r="Q543" s="148" t="s">
        <v>1</v>
      </c>
    </row>
    <row r="544" spans="1:17">
      <c r="A544" s="5" t="str">
        <f t="shared" si="8"/>
        <v>1</v>
      </c>
      <c r="B544" s="1" t="s">
        <v>7103</v>
      </c>
      <c r="C544" s="2" t="s">
        <v>7104</v>
      </c>
      <c r="D544" s="2">
        <f>IFERROR(VLOOKUP(B544,#REF!,4,0),0)</f>
        <v>0</v>
      </c>
      <c r="E544" s="3">
        <v>0</v>
      </c>
      <c r="F544" s="147" t="s">
        <v>5961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148" t="s">
        <v>6151</v>
      </c>
      <c r="N544" s="3">
        <v>0</v>
      </c>
      <c r="O544" s="3">
        <v>0</v>
      </c>
      <c r="P544" s="3">
        <v>0</v>
      </c>
      <c r="Q544" s="148" t="s">
        <v>1</v>
      </c>
    </row>
    <row r="545" spans="1:17">
      <c r="A545" s="5" t="str">
        <f t="shared" si="8"/>
        <v>1</v>
      </c>
      <c r="B545" s="1" t="s">
        <v>7105</v>
      </c>
      <c r="C545" s="2" t="s">
        <v>7106</v>
      </c>
      <c r="D545" s="2">
        <f>IFERROR(VLOOKUP(B545,#REF!,4,0),0)</f>
        <v>0</v>
      </c>
      <c r="E545" s="3">
        <v>0</v>
      </c>
      <c r="F545" s="147" t="s">
        <v>1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148" t="s">
        <v>6151</v>
      </c>
      <c r="N545" s="3">
        <v>0</v>
      </c>
      <c r="O545" s="3">
        <v>0</v>
      </c>
      <c r="P545" s="3">
        <v>0</v>
      </c>
      <c r="Q545" s="148" t="s">
        <v>1</v>
      </c>
    </row>
    <row r="546" spans="1:17" ht="22.5">
      <c r="A546" s="5" t="str">
        <f t="shared" si="8"/>
        <v>1</v>
      </c>
      <c r="B546" s="1" t="s">
        <v>7107</v>
      </c>
      <c r="C546" s="2" t="s">
        <v>7108</v>
      </c>
      <c r="D546" s="2">
        <f>IFERROR(VLOOKUP(B546,#REF!,4,0),0)</f>
        <v>0</v>
      </c>
      <c r="E546" s="3">
        <v>0</v>
      </c>
      <c r="F546" s="147" t="s">
        <v>1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148" t="s">
        <v>6151</v>
      </c>
      <c r="N546" s="3">
        <v>0</v>
      </c>
      <c r="O546" s="3">
        <v>0</v>
      </c>
      <c r="P546" s="3">
        <v>0</v>
      </c>
      <c r="Q546" s="148" t="s">
        <v>1</v>
      </c>
    </row>
    <row r="547" spans="1:17">
      <c r="A547" s="5" t="str">
        <f t="shared" si="8"/>
        <v>1</v>
      </c>
      <c r="B547" s="1" t="s">
        <v>7109</v>
      </c>
      <c r="C547" s="2" t="s">
        <v>7110</v>
      </c>
      <c r="D547" s="2">
        <f>IFERROR(VLOOKUP(B547,#REF!,4,0),0)</f>
        <v>0</v>
      </c>
      <c r="E547" s="3">
        <v>0</v>
      </c>
      <c r="F547" s="147" t="s">
        <v>5961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148" t="s">
        <v>6151</v>
      </c>
      <c r="N547" s="3">
        <v>0</v>
      </c>
      <c r="O547" s="3">
        <v>0</v>
      </c>
      <c r="P547" s="3">
        <v>0</v>
      </c>
      <c r="Q547" s="148" t="s">
        <v>1</v>
      </c>
    </row>
    <row r="548" spans="1:17">
      <c r="A548" s="5" t="str">
        <f t="shared" si="8"/>
        <v>1</v>
      </c>
      <c r="B548" s="1" t="s">
        <v>7111</v>
      </c>
      <c r="C548" s="2" t="s">
        <v>7023</v>
      </c>
      <c r="D548" s="2">
        <f>IFERROR(VLOOKUP(B548,#REF!,4,0),0)</f>
        <v>0</v>
      </c>
      <c r="E548" s="3">
        <v>0</v>
      </c>
      <c r="F548" s="147" t="s">
        <v>1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148" t="s">
        <v>6151</v>
      </c>
      <c r="N548" s="3">
        <v>0</v>
      </c>
      <c r="O548" s="3">
        <v>0</v>
      </c>
      <c r="P548" s="3">
        <v>0</v>
      </c>
      <c r="Q548" s="148" t="s">
        <v>1</v>
      </c>
    </row>
    <row r="549" spans="1:17">
      <c r="A549" s="5" t="str">
        <f t="shared" si="8"/>
        <v>1</v>
      </c>
      <c r="B549" s="1" t="s">
        <v>7112</v>
      </c>
      <c r="C549" s="2" t="s">
        <v>7113</v>
      </c>
      <c r="D549" s="2">
        <f>IFERROR(VLOOKUP(B549,#REF!,4,0),0)</f>
        <v>0</v>
      </c>
      <c r="E549" s="3">
        <v>0</v>
      </c>
      <c r="F549" s="147" t="s">
        <v>1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148" t="s">
        <v>6151</v>
      </c>
      <c r="N549" s="3">
        <v>0</v>
      </c>
      <c r="O549" s="3">
        <v>0</v>
      </c>
      <c r="P549" s="3">
        <v>0</v>
      </c>
      <c r="Q549" s="148" t="s">
        <v>1</v>
      </c>
    </row>
    <row r="550" spans="1:17">
      <c r="A550" s="5" t="str">
        <f t="shared" si="8"/>
        <v>1</v>
      </c>
      <c r="B550" s="1" t="s">
        <v>7114</v>
      </c>
      <c r="C550" s="2" t="s">
        <v>6492</v>
      </c>
      <c r="D550" s="2">
        <f>IFERROR(VLOOKUP(B550,#REF!,4,0),0)</f>
        <v>0</v>
      </c>
      <c r="E550" s="3">
        <v>0</v>
      </c>
      <c r="F550" s="147" t="s">
        <v>1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148" t="s">
        <v>6151</v>
      </c>
      <c r="N550" s="3">
        <v>0</v>
      </c>
      <c r="O550" s="3">
        <v>0</v>
      </c>
      <c r="P550" s="3">
        <v>0</v>
      </c>
      <c r="Q550" s="148" t="s">
        <v>1</v>
      </c>
    </row>
    <row r="551" spans="1:17">
      <c r="A551" s="5" t="str">
        <f t="shared" si="8"/>
        <v>1</v>
      </c>
      <c r="B551" s="1" t="s">
        <v>7115</v>
      </c>
      <c r="C551" s="2" t="s">
        <v>6652</v>
      </c>
      <c r="D551" s="2">
        <f>IFERROR(VLOOKUP(B551,#REF!,4,0),0)</f>
        <v>0</v>
      </c>
      <c r="E551" s="3">
        <v>0</v>
      </c>
      <c r="F551" s="147" t="s">
        <v>1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148" t="s">
        <v>6151</v>
      </c>
      <c r="N551" s="3">
        <v>0</v>
      </c>
      <c r="O551" s="3">
        <v>0</v>
      </c>
      <c r="P551" s="3">
        <v>0</v>
      </c>
      <c r="Q551" s="148" t="s">
        <v>1</v>
      </c>
    </row>
    <row r="552" spans="1:17">
      <c r="A552" s="5" t="str">
        <f t="shared" si="8"/>
        <v>1</v>
      </c>
      <c r="B552" s="1" t="s">
        <v>7116</v>
      </c>
      <c r="C552" s="2" t="s">
        <v>7117</v>
      </c>
      <c r="D552" s="2">
        <f>IFERROR(VLOOKUP(B552,#REF!,4,0),0)</f>
        <v>0</v>
      </c>
      <c r="E552" s="3">
        <v>0</v>
      </c>
      <c r="F552" s="147" t="s">
        <v>1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148" t="s">
        <v>6151</v>
      </c>
      <c r="N552" s="3">
        <v>0</v>
      </c>
      <c r="O552" s="3">
        <v>0</v>
      </c>
      <c r="P552" s="3">
        <v>0</v>
      </c>
      <c r="Q552" s="148" t="s">
        <v>1</v>
      </c>
    </row>
    <row r="553" spans="1:17">
      <c r="A553" s="5" t="str">
        <f t="shared" si="8"/>
        <v>1</v>
      </c>
      <c r="B553" s="1" t="s">
        <v>7118</v>
      </c>
      <c r="C553" s="2" t="s">
        <v>7119</v>
      </c>
      <c r="D553" s="2">
        <f>IFERROR(VLOOKUP(B553,#REF!,4,0),0)</f>
        <v>0</v>
      </c>
      <c r="E553" s="3">
        <v>0</v>
      </c>
      <c r="F553" s="147" t="s">
        <v>1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148" t="s">
        <v>6151</v>
      </c>
      <c r="N553" s="3">
        <v>0</v>
      </c>
      <c r="O553" s="3">
        <v>0</v>
      </c>
      <c r="P553" s="3">
        <v>0</v>
      </c>
      <c r="Q553" s="148" t="s">
        <v>1</v>
      </c>
    </row>
    <row r="554" spans="1:17">
      <c r="A554" s="5" t="str">
        <f t="shared" si="8"/>
        <v>1</v>
      </c>
      <c r="B554" s="1" t="s">
        <v>7120</v>
      </c>
      <c r="C554" s="2" t="s">
        <v>6334</v>
      </c>
      <c r="D554" s="2">
        <f>IFERROR(VLOOKUP(B554,#REF!,4,0),0)</f>
        <v>0</v>
      </c>
      <c r="E554" s="3">
        <v>0</v>
      </c>
      <c r="F554" s="147" t="s">
        <v>1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148" t="s">
        <v>6151</v>
      </c>
      <c r="N554" s="3">
        <v>0</v>
      </c>
      <c r="O554" s="3">
        <v>0</v>
      </c>
      <c r="P554" s="3">
        <v>0</v>
      </c>
      <c r="Q554" s="148" t="s">
        <v>1</v>
      </c>
    </row>
    <row r="555" spans="1:17">
      <c r="A555" s="5" t="str">
        <f t="shared" si="8"/>
        <v>1</v>
      </c>
      <c r="B555" s="1" t="s">
        <v>7121</v>
      </c>
      <c r="C555" s="2" t="s">
        <v>7122</v>
      </c>
      <c r="D555" s="2">
        <f>IFERROR(VLOOKUP(B555,#REF!,4,0),0)</f>
        <v>0</v>
      </c>
      <c r="E555" s="3">
        <v>0</v>
      </c>
      <c r="F555" s="147" t="s">
        <v>1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148" t="s">
        <v>6151</v>
      </c>
      <c r="N555" s="3">
        <v>0</v>
      </c>
      <c r="O555" s="3">
        <v>0</v>
      </c>
      <c r="P555" s="3">
        <v>0</v>
      </c>
      <c r="Q555" s="148" t="s">
        <v>1</v>
      </c>
    </row>
    <row r="556" spans="1:17">
      <c r="A556" s="5" t="str">
        <f t="shared" si="8"/>
        <v>1</v>
      </c>
      <c r="B556" s="1" t="s">
        <v>7123</v>
      </c>
      <c r="C556" s="2" t="s">
        <v>7124</v>
      </c>
      <c r="D556" s="2">
        <f>IFERROR(VLOOKUP(B556,#REF!,4,0),0)</f>
        <v>0</v>
      </c>
      <c r="E556" s="3">
        <v>0</v>
      </c>
      <c r="F556" s="147" t="s">
        <v>1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148" t="s">
        <v>6151</v>
      </c>
      <c r="N556" s="3">
        <v>0</v>
      </c>
      <c r="O556" s="3">
        <v>0</v>
      </c>
      <c r="P556" s="3">
        <v>0</v>
      </c>
      <c r="Q556" s="148" t="s">
        <v>1</v>
      </c>
    </row>
    <row r="557" spans="1:17">
      <c r="A557" s="5" t="str">
        <f t="shared" si="8"/>
        <v>1</v>
      </c>
      <c r="B557" s="1" t="s">
        <v>7125</v>
      </c>
      <c r="C557" s="2" t="s">
        <v>7126</v>
      </c>
      <c r="D557" s="2">
        <f>IFERROR(VLOOKUP(B557,#REF!,4,0),0)</f>
        <v>0</v>
      </c>
      <c r="E557" s="3">
        <v>0</v>
      </c>
      <c r="F557" s="147" t="s">
        <v>1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148" t="s">
        <v>6151</v>
      </c>
      <c r="N557" s="3">
        <v>0</v>
      </c>
      <c r="O557" s="3">
        <v>0</v>
      </c>
      <c r="P557" s="3">
        <v>0</v>
      </c>
      <c r="Q557" s="148" t="s">
        <v>1</v>
      </c>
    </row>
    <row r="558" spans="1:17">
      <c r="A558" s="5" t="str">
        <f t="shared" si="8"/>
        <v>1</v>
      </c>
      <c r="B558" s="1" t="s">
        <v>7127</v>
      </c>
      <c r="C558" s="2" t="s">
        <v>6390</v>
      </c>
      <c r="D558" s="2">
        <f>IFERROR(VLOOKUP(B558,#REF!,4,0),0)</f>
        <v>0</v>
      </c>
      <c r="E558" s="3">
        <v>0</v>
      </c>
      <c r="F558" s="147" t="s">
        <v>1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148" t="s">
        <v>6151</v>
      </c>
      <c r="N558" s="3">
        <v>0</v>
      </c>
      <c r="O558" s="3">
        <v>0</v>
      </c>
      <c r="P558" s="3">
        <v>0</v>
      </c>
      <c r="Q558" s="148" t="s">
        <v>1</v>
      </c>
    </row>
    <row r="559" spans="1:17">
      <c r="A559" s="5" t="str">
        <f t="shared" si="8"/>
        <v>1</v>
      </c>
      <c r="B559" s="1" t="s">
        <v>7128</v>
      </c>
      <c r="C559" s="2" t="s">
        <v>7129</v>
      </c>
      <c r="D559" s="2">
        <f>IFERROR(VLOOKUP(B559,#REF!,4,0),0)</f>
        <v>0</v>
      </c>
      <c r="E559" s="3">
        <v>0</v>
      </c>
      <c r="F559" s="147" t="s">
        <v>1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148" t="s">
        <v>6151</v>
      </c>
      <c r="N559" s="3">
        <v>0</v>
      </c>
      <c r="O559" s="3">
        <v>0</v>
      </c>
      <c r="P559" s="3">
        <v>0</v>
      </c>
      <c r="Q559" s="148" t="s">
        <v>1</v>
      </c>
    </row>
    <row r="560" spans="1:17">
      <c r="A560" s="5" t="str">
        <f t="shared" si="8"/>
        <v>1</v>
      </c>
      <c r="B560" s="1" t="s">
        <v>7130</v>
      </c>
      <c r="C560" s="2" t="s">
        <v>7075</v>
      </c>
      <c r="D560" s="2">
        <f>IFERROR(VLOOKUP(B560,#REF!,4,0),0)</f>
        <v>0</v>
      </c>
      <c r="E560" s="3">
        <v>0</v>
      </c>
      <c r="F560" s="147" t="s">
        <v>1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148" t="s">
        <v>6151</v>
      </c>
      <c r="N560" s="3">
        <v>0</v>
      </c>
      <c r="O560" s="3">
        <v>0</v>
      </c>
      <c r="P560" s="3">
        <v>0</v>
      </c>
      <c r="Q560" s="148" t="s">
        <v>1</v>
      </c>
    </row>
    <row r="561" spans="1:17">
      <c r="A561" s="5" t="str">
        <f t="shared" si="8"/>
        <v>1</v>
      </c>
      <c r="B561" s="1" t="s">
        <v>7131</v>
      </c>
      <c r="C561" s="2" t="s">
        <v>7132</v>
      </c>
      <c r="D561" s="2">
        <f>IFERROR(VLOOKUP(B561,#REF!,4,0),0)</f>
        <v>0</v>
      </c>
      <c r="E561" s="3">
        <v>0</v>
      </c>
      <c r="F561" s="147" t="s">
        <v>1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148" t="s">
        <v>6151</v>
      </c>
      <c r="N561" s="3">
        <v>0</v>
      </c>
      <c r="O561" s="3">
        <v>0</v>
      </c>
      <c r="P561" s="3">
        <v>0</v>
      </c>
      <c r="Q561" s="148" t="s">
        <v>1</v>
      </c>
    </row>
    <row r="562" spans="1:17">
      <c r="A562" s="5" t="str">
        <f t="shared" si="8"/>
        <v>1</v>
      </c>
      <c r="B562" s="1" t="s">
        <v>7133</v>
      </c>
      <c r="C562" s="2" t="s">
        <v>6396</v>
      </c>
      <c r="D562" s="2">
        <f>IFERROR(VLOOKUP(B562,#REF!,4,0),0)</f>
        <v>0</v>
      </c>
      <c r="E562" s="3">
        <v>0</v>
      </c>
      <c r="F562" s="147" t="s">
        <v>1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148" t="s">
        <v>6151</v>
      </c>
      <c r="N562" s="3">
        <v>0</v>
      </c>
      <c r="O562" s="3">
        <v>0</v>
      </c>
      <c r="P562" s="3">
        <v>0</v>
      </c>
      <c r="Q562" s="148" t="s">
        <v>1</v>
      </c>
    </row>
    <row r="563" spans="1:17" ht="22.5">
      <c r="A563" s="5" t="str">
        <f t="shared" si="8"/>
        <v>1</v>
      </c>
      <c r="B563" s="1" t="s">
        <v>7134</v>
      </c>
      <c r="C563" s="2" t="s">
        <v>7135</v>
      </c>
      <c r="D563" s="2">
        <f>IFERROR(VLOOKUP(B563,#REF!,4,0),0)</f>
        <v>0</v>
      </c>
      <c r="E563" s="3">
        <v>0</v>
      </c>
      <c r="F563" s="147" t="s">
        <v>1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148" t="s">
        <v>6151</v>
      </c>
      <c r="N563" s="3">
        <v>0</v>
      </c>
      <c r="O563" s="3">
        <v>0</v>
      </c>
      <c r="P563" s="3">
        <v>0</v>
      </c>
      <c r="Q563" s="148" t="s">
        <v>1</v>
      </c>
    </row>
    <row r="564" spans="1:17">
      <c r="A564" s="5" t="str">
        <f t="shared" si="8"/>
        <v>1</v>
      </c>
      <c r="B564" s="1" t="s">
        <v>7136</v>
      </c>
      <c r="C564" s="2" t="s">
        <v>7137</v>
      </c>
      <c r="D564" s="2">
        <f>IFERROR(VLOOKUP(B564,#REF!,4,0),0)</f>
        <v>0</v>
      </c>
      <c r="E564" s="3">
        <v>0</v>
      </c>
      <c r="F564" s="147" t="s">
        <v>5961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148" t="s">
        <v>6151</v>
      </c>
      <c r="N564" s="3">
        <v>0</v>
      </c>
      <c r="O564" s="3">
        <v>0</v>
      </c>
      <c r="P564" s="3">
        <v>0</v>
      </c>
      <c r="Q564" s="148" t="s">
        <v>1</v>
      </c>
    </row>
    <row r="565" spans="1:17">
      <c r="A565" s="5" t="str">
        <f t="shared" si="8"/>
        <v>1</v>
      </c>
      <c r="B565" s="1" t="s">
        <v>7138</v>
      </c>
      <c r="C565" s="2" t="s">
        <v>7139</v>
      </c>
      <c r="D565" s="2">
        <f>IFERROR(VLOOKUP(B565,#REF!,4,0),0)</f>
        <v>0</v>
      </c>
      <c r="E565" s="3">
        <v>0</v>
      </c>
      <c r="F565" s="147" t="s">
        <v>1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148" t="s">
        <v>6151</v>
      </c>
      <c r="N565" s="3">
        <v>0</v>
      </c>
      <c r="O565" s="3">
        <v>0</v>
      </c>
      <c r="P565" s="3">
        <v>0</v>
      </c>
      <c r="Q565" s="148" t="s">
        <v>1</v>
      </c>
    </row>
    <row r="566" spans="1:17">
      <c r="A566" s="5" t="str">
        <f t="shared" si="8"/>
        <v>1</v>
      </c>
      <c r="B566" s="1" t="s">
        <v>7140</v>
      </c>
      <c r="C566" s="2" t="s">
        <v>7141</v>
      </c>
      <c r="D566" s="2">
        <f>IFERROR(VLOOKUP(B566,#REF!,4,0),0)</f>
        <v>0</v>
      </c>
      <c r="E566" s="3">
        <v>0</v>
      </c>
      <c r="F566" s="147" t="s">
        <v>5961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148" t="s">
        <v>6151</v>
      </c>
      <c r="N566" s="3">
        <v>0</v>
      </c>
      <c r="O566" s="3">
        <v>0</v>
      </c>
      <c r="P566" s="3">
        <v>0</v>
      </c>
      <c r="Q566" s="148" t="s">
        <v>1</v>
      </c>
    </row>
    <row r="567" spans="1:17">
      <c r="A567" s="5" t="str">
        <f t="shared" si="8"/>
        <v>1</v>
      </c>
      <c r="B567" s="1" t="s">
        <v>7142</v>
      </c>
      <c r="C567" s="2" t="s">
        <v>7143</v>
      </c>
      <c r="D567" s="2">
        <f>IFERROR(VLOOKUP(B567,#REF!,4,0),0)</f>
        <v>0</v>
      </c>
      <c r="E567" s="3">
        <v>0</v>
      </c>
      <c r="F567" s="147" t="s">
        <v>1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148" t="s">
        <v>6151</v>
      </c>
      <c r="N567" s="3">
        <v>0</v>
      </c>
      <c r="O567" s="3">
        <v>0</v>
      </c>
      <c r="P567" s="3">
        <v>0</v>
      </c>
      <c r="Q567" s="148" t="s">
        <v>1</v>
      </c>
    </row>
    <row r="568" spans="1:17">
      <c r="A568" s="5" t="str">
        <f t="shared" si="8"/>
        <v>1</v>
      </c>
      <c r="B568" s="1" t="s">
        <v>7144</v>
      </c>
      <c r="C568" s="2" t="s">
        <v>7145</v>
      </c>
      <c r="D568" s="2">
        <f>IFERROR(VLOOKUP(B568,#REF!,4,0),0)</f>
        <v>0</v>
      </c>
      <c r="E568" s="3">
        <v>0</v>
      </c>
      <c r="F568" s="147" t="s">
        <v>5961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148" t="s">
        <v>6151</v>
      </c>
      <c r="N568" s="3">
        <v>0</v>
      </c>
      <c r="O568" s="3">
        <v>0</v>
      </c>
      <c r="P568" s="3">
        <v>0</v>
      </c>
      <c r="Q568" s="148" t="s">
        <v>1</v>
      </c>
    </row>
    <row r="569" spans="1:17">
      <c r="A569" s="5" t="str">
        <f t="shared" si="8"/>
        <v>1</v>
      </c>
      <c r="B569" s="1" t="s">
        <v>7146</v>
      </c>
      <c r="C569" s="2" t="s">
        <v>6874</v>
      </c>
      <c r="D569" s="2">
        <f>IFERROR(VLOOKUP(B569,#REF!,4,0),0)</f>
        <v>0</v>
      </c>
      <c r="E569" s="3">
        <v>0</v>
      </c>
      <c r="F569" s="147" t="s">
        <v>5961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148" t="s">
        <v>6151</v>
      </c>
      <c r="N569" s="3">
        <v>0</v>
      </c>
      <c r="O569" s="3">
        <v>0</v>
      </c>
      <c r="P569" s="3">
        <v>0</v>
      </c>
      <c r="Q569" s="148" t="s">
        <v>1</v>
      </c>
    </row>
    <row r="570" spans="1:17">
      <c r="A570" s="5" t="str">
        <f t="shared" si="8"/>
        <v>1</v>
      </c>
      <c r="B570" s="1" t="s">
        <v>7147</v>
      </c>
      <c r="C570" s="2" t="s">
        <v>7148</v>
      </c>
      <c r="D570" s="2">
        <f>IFERROR(VLOOKUP(B570,#REF!,4,0),0)</f>
        <v>0</v>
      </c>
      <c r="E570" s="3">
        <v>0</v>
      </c>
      <c r="F570" s="147" t="s">
        <v>5961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148" t="s">
        <v>6151</v>
      </c>
      <c r="N570" s="3">
        <v>0</v>
      </c>
      <c r="O570" s="3">
        <v>0</v>
      </c>
      <c r="P570" s="3">
        <v>0</v>
      </c>
      <c r="Q570" s="148" t="s">
        <v>1</v>
      </c>
    </row>
    <row r="571" spans="1:17">
      <c r="A571" s="5" t="str">
        <f t="shared" si="8"/>
        <v>1</v>
      </c>
      <c r="B571" s="1" t="s">
        <v>7149</v>
      </c>
      <c r="C571" s="2" t="s">
        <v>6882</v>
      </c>
      <c r="D571" s="2">
        <f>IFERROR(VLOOKUP(B571,#REF!,4,0),0)</f>
        <v>0</v>
      </c>
      <c r="E571" s="3">
        <v>0</v>
      </c>
      <c r="F571" s="147" t="s">
        <v>5961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148" t="s">
        <v>6151</v>
      </c>
      <c r="N571" s="3">
        <v>0</v>
      </c>
      <c r="O571" s="3">
        <v>0</v>
      </c>
      <c r="P571" s="3">
        <v>0</v>
      </c>
      <c r="Q571" s="148" t="s">
        <v>1</v>
      </c>
    </row>
    <row r="572" spans="1:17">
      <c r="A572" s="5" t="str">
        <f t="shared" si="8"/>
        <v>1</v>
      </c>
      <c r="B572" s="1" t="s">
        <v>7150</v>
      </c>
      <c r="C572" s="2" t="s">
        <v>7151</v>
      </c>
      <c r="D572" s="2">
        <f>IFERROR(VLOOKUP(B572,#REF!,4,0),0)</f>
        <v>0</v>
      </c>
      <c r="E572" s="3">
        <v>0</v>
      </c>
      <c r="F572" s="147" t="s">
        <v>5961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148" t="s">
        <v>6151</v>
      </c>
      <c r="N572" s="3">
        <v>0</v>
      </c>
      <c r="O572" s="3">
        <v>0</v>
      </c>
      <c r="P572" s="3">
        <v>0</v>
      </c>
      <c r="Q572" s="148" t="s">
        <v>1</v>
      </c>
    </row>
    <row r="573" spans="1:17">
      <c r="A573" s="5" t="str">
        <f t="shared" si="8"/>
        <v>1</v>
      </c>
      <c r="B573" s="1" t="s">
        <v>7152</v>
      </c>
      <c r="C573" s="2" t="s">
        <v>6889</v>
      </c>
      <c r="D573" s="2">
        <f>IFERROR(VLOOKUP(B573,#REF!,4,0),0)</f>
        <v>0</v>
      </c>
      <c r="E573" s="3">
        <v>0</v>
      </c>
      <c r="F573" s="147" t="s">
        <v>5961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148" t="s">
        <v>6151</v>
      </c>
      <c r="N573" s="3">
        <v>0</v>
      </c>
      <c r="O573" s="3">
        <v>0</v>
      </c>
      <c r="P573" s="3">
        <v>0</v>
      </c>
      <c r="Q573" s="148" t="s">
        <v>1</v>
      </c>
    </row>
    <row r="574" spans="1:17">
      <c r="A574" s="5" t="str">
        <f t="shared" si="8"/>
        <v>1</v>
      </c>
      <c r="B574" s="1" t="s">
        <v>7153</v>
      </c>
      <c r="C574" s="2" t="s">
        <v>7154</v>
      </c>
      <c r="D574" s="2">
        <f>IFERROR(VLOOKUP(B574,#REF!,4,0),0)</f>
        <v>0</v>
      </c>
      <c r="E574" s="3">
        <v>0</v>
      </c>
      <c r="F574" s="147" t="s">
        <v>5961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148" t="s">
        <v>6151</v>
      </c>
      <c r="N574" s="3">
        <v>0</v>
      </c>
      <c r="O574" s="3">
        <v>0</v>
      </c>
      <c r="P574" s="3">
        <v>0</v>
      </c>
      <c r="Q574" s="148" t="s">
        <v>1</v>
      </c>
    </row>
    <row r="575" spans="1:17">
      <c r="A575" s="5" t="str">
        <f t="shared" si="8"/>
        <v>1</v>
      </c>
      <c r="B575" s="1" t="s">
        <v>7155</v>
      </c>
      <c r="C575" s="2" t="s">
        <v>7156</v>
      </c>
      <c r="D575" s="2">
        <f>IFERROR(VLOOKUP(B575,#REF!,4,0),0)</f>
        <v>0</v>
      </c>
      <c r="E575" s="3">
        <v>0</v>
      </c>
      <c r="F575" s="147" t="s">
        <v>5961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148" t="s">
        <v>6151</v>
      </c>
      <c r="N575" s="3">
        <v>0</v>
      </c>
      <c r="O575" s="3">
        <v>0</v>
      </c>
      <c r="P575" s="3">
        <v>0</v>
      </c>
      <c r="Q575" s="148" t="s">
        <v>1</v>
      </c>
    </row>
    <row r="576" spans="1:17">
      <c r="A576" s="5" t="str">
        <f t="shared" si="8"/>
        <v>1</v>
      </c>
      <c r="B576" s="1" t="s">
        <v>7157</v>
      </c>
      <c r="C576" s="2" t="s">
        <v>7158</v>
      </c>
      <c r="D576" s="2">
        <f>IFERROR(VLOOKUP(B576,#REF!,4,0),0)</f>
        <v>0</v>
      </c>
      <c r="E576" s="3">
        <v>0</v>
      </c>
      <c r="F576" s="147" t="s">
        <v>5961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148" t="s">
        <v>6151</v>
      </c>
      <c r="N576" s="3">
        <v>0</v>
      </c>
      <c r="O576" s="3">
        <v>0</v>
      </c>
      <c r="P576" s="3">
        <v>0</v>
      </c>
      <c r="Q576" s="148" t="s">
        <v>1</v>
      </c>
    </row>
    <row r="577" spans="1:17">
      <c r="A577" s="5" t="str">
        <f t="shared" si="8"/>
        <v>1</v>
      </c>
      <c r="B577" s="1" t="s">
        <v>7159</v>
      </c>
      <c r="C577" s="2" t="s">
        <v>6918</v>
      </c>
      <c r="D577" s="2">
        <f>IFERROR(VLOOKUP(B577,#REF!,4,0),0)</f>
        <v>0</v>
      </c>
      <c r="E577" s="3">
        <v>0</v>
      </c>
      <c r="F577" s="147" t="s">
        <v>5961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148" t="s">
        <v>6151</v>
      </c>
      <c r="N577" s="3">
        <v>0</v>
      </c>
      <c r="O577" s="3">
        <v>0</v>
      </c>
      <c r="P577" s="3">
        <v>0</v>
      </c>
      <c r="Q577" s="148" t="s">
        <v>1</v>
      </c>
    </row>
    <row r="578" spans="1:17">
      <c r="A578" s="5" t="str">
        <f t="shared" si="8"/>
        <v>1</v>
      </c>
      <c r="B578" s="1" t="s">
        <v>7160</v>
      </c>
      <c r="C578" s="2" t="s">
        <v>7161</v>
      </c>
      <c r="D578" s="2">
        <f>IFERROR(VLOOKUP(B578,#REF!,4,0),0)</f>
        <v>0</v>
      </c>
      <c r="E578" s="3">
        <v>0</v>
      </c>
      <c r="F578" s="147" t="s">
        <v>5961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148" t="s">
        <v>6151</v>
      </c>
      <c r="N578" s="3">
        <v>0</v>
      </c>
      <c r="O578" s="3">
        <v>0</v>
      </c>
      <c r="P578" s="3">
        <v>0</v>
      </c>
      <c r="Q578" s="148" t="s">
        <v>1</v>
      </c>
    </row>
    <row r="579" spans="1:17">
      <c r="A579" s="5" t="str">
        <f t="shared" si="8"/>
        <v>1</v>
      </c>
      <c r="B579" s="1" t="s">
        <v>7162</v>
      </c>
      <c r="C579" s="2" t="s">
        <v>7163</v>
      </c>
      <c r="D579" s="2">
        <f>IFERROR(VLOOKUP(B579,#REF!,4,0),0)</f>
        <v>0</v>
      </c>
      <c r="E579" s="3">
        <v>0</v>
      </c>
      <c r="F579" s="147" t="s">
        <v>5961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148" t="s">
        <v>6151</v>
      </c>
      <c r="N579" s="3">
        <v>0</v>
      </c>
      <c r="O579" s="3">
        <v>0</v>
      </c>
      <c r="P579" s="3">
        <v>0</v>
      </c>
      <c r="Q579" s="148" t="s">
        <v>1</v>
      </c>
    </row>
    <row r="580" spans="1:17" ht="22.5">
      <c r="A580" s="5" t="str">
        <f t="shared" si="8"/>
        <v>1</v>
      </c>
      <c r="B580" s="1" t="s">
        <v>7164</v>
      </c>
      <c r="C580" s="2" t="s">
        <v>7165</v>
      </c>
      <c r="D580" s="2">
        <f>IFERROR(VLOOKUP(B580,#REF!,4,0),0)</f>
        <v>0</v>
      </c>
      <c r="E580" s="3">
        <v>0</v>
      </c>
      <c r="F580" s="147" t="s">
        <v>5961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148" t="s">
        <v>6151</v>
      </c>
      <c r="N580" s="3">
        <v>0</v>
      </c>
      <c r="O580" s="3">
        <v>0</v>
      </c>
      <c r="P580" s="3">
        <v>0</v>
      </c>
      <c r="Q580" s="148" t="s">
        <v>1</v>
      </c>
    </row>
    <row r="581" spans="1:17">
      <c r="A581" s="5" t="str">
        <f t="shared" si="8"/>
        <v>1</v>
      </c>
      <c r="B581" s="1" t="s">
        <v>7166</v>
      </c>
      <c r="C581" s="2" t="s">
        <v>7167</v>
      </c>
      <c r="D581" s="2">
        <f>IFERROR(VLOOKUP(B581,#REF!,4,0),0)</f>
        <v>0</v>
      </c>
      <c r="E581" s="3">
        <v>0</v>
      </c>
      <c r="F581" s="147" t="s">
        <v>5961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148" t="s">
        <v>6151</v>
      </c>
      <c r="N581" s="3">
        <v>0</v>
      </c>
      <c r="O581" s="3">
        <v>0</v>
      </c>
      <c r="P581" s="3">
        <v>0</v>
      </c>
      <c r="Q581" s="148" t="s">
        <v>1</v>
      </c>
    </row>
    <row r="582" spans="1:17">
      <c r="A582" s="5" t="str">
        <f t="shared" si="8"/>
        <v>1</v>
      </c>
      <c r="B582" s="1" t="s">
        <v>7168</v>
      </c>
      <c r="C582" s="2" t="s">
        <v>7169</v>
      </c>
      <c r="D582" s="2">
        <f>IFERROR(VLOOKUP(B582,#REF!,4,0),0)</f>
        <v>0</v>
      </c>
      <c r="E582" s="3">
        <v>0</v>
      </c>
      <c r="F582" s="147" t="s">
        <v>5961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148" t="s">
        <v>6151</v>
      </c>
      <c r="N582" s="3">
        <v>0</v>
      </c>
      <c r="O582" s="3">
        <v>0</v>
      </c>
      <c r="P582" s="3">
        <v>0</v>
      </c>
      <c r="Q582" s="148" t="s">
        <v>1</v>
      </c>
    </row>
    <row r="583" spans="1:17" ht="22.5">
      <c r="A583" s="5" t="str">
        <f t="shared" si="8"/>
        <v>1</v>
      </c>
      <c r="B583" s="1" t="s">
        <v>7170</v>
      </c>
      <c r="C583" s="2" t="s">
        <v>7171</v>
      </c>
      <c r="D583" s="2">
        <f>IFERROR(VLOOKUP(B583,#REF!,4,0),0)</f>
        <v>0</v>
      </c>
      <c r="E583" s="3">
        <v>0</v>
      </c>
      <c r="F583" s="147" t="s">
        <v>1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148" t="s">
        <v>6151</v>
      </c>
      <c r="N583" s="3">
        <v>0</v>
      </c>
      <c r="O583" s="3">
        <v>0</v>
      </c>
      <c r="P583" s="3">
        <v>0</v>
      </c>
      <c r="Q583" s="148" t="s">
        <v>1</v>
      </c>
    </row>
    <row r="584" spans="1:17">
      <c r="A584" s="5" t="str">
        <f t="shared" si="8"/>
        <v>1</v>
      </c>
      <c r="B584" s="1" t="s">
        <v>7172</v>
      </c>
      <c r="C584" s="2" t="s">
        <v>7173</v>
      </c>
      <c r="D584" s="2">
        <f>IFERROR(VLOOKUP(B584,#REF!,4,0),0)</f>
        <v>0</v>
      </c>
      <c r="E584" s="3">
        <v>0</v>
      </c>
      <c r="F584" s="147" t="s">
        <v>1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148" t="s">
        <v>6151</v>
      </c>
      <c r="N584" s="3">
        <v>0</v>
      </c>
      <c r="O584" s="3">
        <v>0</v>
      </c>
      <c r="P584" s="3">
        <v>0</v>
      </c>
      <c r="Q584" s="148" t="s">
        <v>1</v>
      </c>
    </row>
    <row r="585" spans="1:17">
      <c r="A585" s="5" t="str">
        <f t="shared" si="8"/>
        <v>1</v>
      </c>
      <c r="B585" s="1" t="s">
        <v>7174</v>
      </c>
      <c r="C585" s="2" t="s">
        <v>7175</v>
      </c>
      <c r="D585" s="2">
        <f>IFERROR(VLOOKUP(B585,#REF!,4,0),0)</f>
        <v>0</v>
      </c>
      <c r="E585" s="3">
        <v>0</v>
      </c>
      <c r="F585" s="147" t="s">
        <v>1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148" t="s">
        <v>6151</v>
      </c>
      <c r="N585" s="3">
        <v>0</v>
      </c>
      <c r="O585" s="3">
        <v>0</v>
      </c>
      <c r="P585" s="3">
        <v>0</v>
      </c>
      <c r="Q585" s="148" t="s">
        <v>1</v>
      </c>
    </row>
    <row r="586" spans="1:17">
      <c r="A586" s="5" t="str">
        <f t="shared" si="8"/>
        <v>1</v>
      </c>
      <c r="B586" s="1" t="s">
        <v>7176</v>
      </c>
      <c r="C586" s="2" t="s">
        <v>7177</v>
      </c>
      <c r="D586" s="2">
        <f>IFERROR(VLOOKUP(B586,#REF!,4,0),0)</f>
        <v>0</v>
      </c>
      <c r="E586" s="3">
        <v>0</v>
      </c>
      <c r="F586" s="147" t="s">
        <v>1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148" t="s">
        <v>6151</v>
      </c>
      <c r="N586" s="3">
        <v>0</v>
      </c>
      <c r="O586" s="3">
        <v>0</v>
      </c>
      <c r="P586" s="3">
        <v>0</v>
      </c>
      <c r="Q586" s="148" t="s">
        <v>1</v>
      </c>
    </row>
    <row r="587" spans="1:17">
      <c r="A587" s="5" t="str">
        <f t="shared" ref="A587:A650" si="9">LEFT(B587)</f>
        <v>1</v>
      </c>
      <c r="B587" s="1" t="s">
        <v>7178</v>
      </c>
      <c r="C587" s="2" t="s">
        <v>7173</v>
      </c>
      <c r="D587" s="2">
        <f>IFERROR(VLOOKUP(B587,#REF!,4,0),0)</f>
        <v>0</v>
      </c>
      <c r="E587" s="3">
        <v>0</v>
      </c>
      <c r="F587" s="147" t="s">
        <v>1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148" t="s">
        <v>6151</v>
      </c>
      <c r="N587" s="3">
        <v>0</v>
      </c>
      <c r="O587" s="3">
        <v>0</v>
      </c>
      <c r="P587" s="3">
        <v>0</v>
      </c>
      <c r="Q587" s="148" t="s">
        <v>1</v>
      </c>
    </row>
    <row r="588" spans="1:17">
      <c r="A588" s="5" t="str">
        <f t="shared" si="9"/>
        <v>1</v>
      </c>
      <c r="B588" s="1" t="s">
        <v>7179</v>
      </c>
      <c r="C588" s="2" t="s">
        <v>7175</v>
      </c>
      <c r="D588" s="2">
        <f>IFERROR(VLOOKUP(B588,#REF!,4,0),0)</f>
        <v>0</v>
      </c>
      <c r="E588" s="3">
        <v>0</v>
      </c>
      <c r="F588" s="147" t="s">
        <v>1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148" t="s">
        <v>6151</v>
      </c>
      <c r="N588" s="3">
        <v>0</v>
      </c>
      <c r="O588" s="3">
        <v>0</v>
      </c>
      <c r="P588" s="3">
        <v>0</v>
      </c>
      <c r="Q588" s="148" t="s">
        <v>1</v>
      </c>
    </row>
    <row r="589" spans="1:17">
      <c r="A589" s="5" t="str">
        <f t="shared" si="9"/>
        <v>1</v>
      </c>
      <c r="B589" s="1" t="s">
        <v>7180</v>
      </c>
      <c r="C589" s="2" t="s">
        <v>7181</v>
      </c>
      <c r="D589" s="2">
        <f>IFERROR(VLOOKUP(B589,#REF!,4,0),0)</f>
        <v>0</v>
      </c>
      <c r="E589" s="3">
        <v>0</v>
      </c>
      <c r="F589" s="147" t="s">
        <v>1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148" t="s">
        <v>6151</v>
      </c>
      <c r="N589" s="3">
        <v>0</v>
      </c>
      <c r="O589" s="3">
        <v>0</v>
      </c>
      <c r="P589" s="3">
        <v>0</v>
      </c>
      <c r="Q589" s="148" t="s">
        <v>1</v>
      </c>
    </row>
    <row r="590" spans="1:17">
      <c r="A590" s="5" t="str">
        <f t="shared" si="9"/>
        <v>1</v>
      </c>
      <c r="B590" s="1" t="s">
        <v>7182</v>
      </c>
      <c r="C590" s="2" t="s">
        <v>7173</v>
      </c>
      <c r="D590" s="2">
        <f>IFERROR(VLOOKUP(B590,#REF!,4,0),0)</f>
        <v>0</v>
      </c>
      <c r="E590" s="3">
        <v>0</v>
      </c>
      <c r="F590" s="147" t="s">
        <v>1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148" t="s">
        <v>6151</v>
      </c>
      <c r="N590" s="3">
        <v>0</v>
      </c>
      <c r="O590" s="3">
        <v>0</v>
      </c>
      <c r="P590" s="3">
        <v>0</v>
      </c>
      <c r="Q590" s="148" t="s">
        <v>1</v>
      </c>
    </row>
    <row r="591" spans="1:17">
      <c r="A591" s="5" t="str">
        <f t="shared" si="9"/>
        <v>1</v>
      </c>
      <c r="B591" s="1" t="s">
        <v>7183</v>
      </c>
      <c r="C591" s="2" t="s">
        <v>7175</v>
      </c>
      <c r="D591" s="2">
        <f>IFERROR(VLOOKUP(B591,#REF!,4,0),0)</f>
        <v>0</v>
      </c>
      <c r="E591" s="3">
        <v>0</v>
      </c>
      <c r="F591" s="147" t="s">
        <v>1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148" t="s">
        <v>6151</v>
      </c>
      <c r="N591" s="3">
        <v>0</v>
      </c>
      <c r="O591" s="3">
        <v>0</v>
      </c>
      <c r="P591" s="3">
        <v>0</v>
      </c>
      <c r="Q591" s="148" t="s">
        <v>1</v>
      </c>
    </row>
    <row r="592" spans="1:17" ht="22.5">
      <c r="A592" s="5" t="str">
        <f t="shared" si="9"/>
        <v>1</v>
      </c>
      <c r="B592" s="1" t="s">
        <v>7184</v>
      </c>
      <c r="C592" s="2" t="s">
        <v>7185</v>
      </c>
      <c r="D592" s="2">
        <f>IFERROR(VLOOKUP(B592,#REF!,4,0),0)</f>
        <v>0</v>
      </c>
      <c r="E592" s="3">
        <v>0</v>
      </c>
      <c r="F592" s="147" t="s">
        <v>1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148" t="s">
        <v>6151</v>
      </c>
      <c r="N592" s="3">
        <v>0</v>
      </c>
      <c r="O592" s="3">
        <v>0</v>
      </c>
      <c r="P592" s="3">
        <v>0</v>
      </c>
      <c r="Q592" s="148" t="s">
        <v>1</v>
      </c>
    </row>
    <row r="593" spans="1:17">
      <c r="A593" s="5" t="str">
        <f t="shared" si="9"/>
        <v>1</v>
      </c>
      <c r="B593" s="1" t="s">
        <v>7186</v>
      </c>
      <c r="C593" s="2" t="s">
        <v>7187</v>
      </c>
      <c r="D593" s="2">
        <f>IFERROR(VLOOKUP(B593,#REF!,4,0),0)</f>
        <v>0</v>
      </c>
      <c r="E593" s="3">
        <v>0</v>
      </c>
      <c r="F593" s="147" t="s">
        <v>1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148" t="s">
        <v>6151</v>
      </c>
      <c r="N593" s="3">
        <v>0</v>
      </c>
      <c r="O593" s="3">
        <v>0</v>
      </c>
      <c r="P593" s="3">
        <v>0</v>
      </c>
      <c r="Q593" s="148" t="s">
        <v>1</v>
      </c>
    </row>
    <row r="594" spans="1:17">
      <c r="A594" s="5" t="str">
        <f t="shared" si="9"/>
        <v>1</v>
      </c>
      <c r="B594" s="1" t="s">
        <v>7188</v>
      </c>
      <c r="C594" s="2" t="s">
        <v>7175</v>
      </c>
      <c r="D594" s="2">
        <f>IFERROR(VLOOKUP(B594,#REF!,4,0),0)</f>
        <v>0</v>
      </c>
      <c r="E594" s="3">
        <v>0</v>
      </c>
      <c r="F594" s="147" t="s">
        <v>1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148" t="s">
        <v>6151</v>
      </c>
      <c r="N594" s="3">
        <v>0</v>
      </c>
      <c r="O594" s="3">
        <v>0</v>
      </c>
      <c r="P594" s="3">
        <v>0</v>
      </c>
      <c r="Q594" s="148" t="s">
        <v>1</v>
      </c>
    </row>
    <row r="595" spans="1:17">
      <c r="A595" s="5" t="str">
        <f t="shared" si="9"/>
        <v>1</v>
      </c>
      <c r="B595" s="1" t="s">
        <v>7189</v>
      </c>
      <c r="C595" s="2" t="s">
        <v>7190</v>
      </c>
      <c r="D595" s="2">
        <f>IFERROR(VLOOKUP(B595,#REF!,4,0),0)</f>
        <v>0</v>
      </c>
      <c r="E595" s="3">
        <v>0</v>
      </c>
      <c r="F595" s="147" t="s">
        <v>1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148" t="s">
        <v>6151</v>
      </c>
      <c r="N595" s="3">
        <v>0</v>
      </c>
      <c r="O595" s="3">
        <v>0</v>
      </c>
      <c r="P595" s="3">
        <v>0</v>
      </c>
      <c r="Q595" s="148" t="s">
        <v>1</v>
      </c>
    </row>
    <row r="596" spans="1:17">
      <c r="A596" s="5" t="str">
        <f t="shared" si="9"/>
        <v>1</v>
      </c>
      <c r="B596" s="1" t="s">
        <v>7191</v>
      </c>
      <c r="C596" s="2" t="s">
        <v>7192</v>
      </c>
      <c r="D596" s="2">
        <f>IFERROR(VLOOKUP(B596,#REF!,4,0),0)</f>
        <v>0</v>
      </c>
      <c r="E596" s="3">
        <v>0</v>
      </c>
      <c r="F596" s="147" t="s">
        <v>1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148" t="s">
        <v>6151</v>
      </c>
      <c r="N596" s="3">
        <v>0</v>
      </c>
      <c r="O596" s="3">
        <v>0</v>
      </c>
      <c r="P596" s="3">
        <v>0</v>
      </c>
      <c r="Q596" s="148" t="s">
        <v>1</v>
      </c>
    </row>
    <row r="597" spans="1:17">
      <c r="A597" s="5" t="str">
        <f t="shared" si="9"/>
        <v>1</v>
      </c>
      <c r="B597" s="1" t="s">
        <v>7193</v>
      </c>
      <c r="C597" s="2" t="s">
        <v>7194</v>
      </c>
      <c r="D597" s="2">
        <f>IFERROR(VLOOKUP(B597,#REF!,4,0),0)</f>
        <v>0</v>
      </c>
      <c r="E597" s="3">
        <v>0</v>
      </c>
      <c r="F597" s="147" t="s">
        <v>1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148" t="s">
        <v>6151</v>
      </c>
      <c r="N597" s="3">
        <v>0</v>
      </c>
      <c r="O597" s="3">
        <v>0</v>
      </c>
      <c r="P597" s="3">
        <v>0</v>
      </c>
      <c r="Q597" s="148" t="s">
        <v>1</v>
      </c>
    </row>
    <row r="598" spans="1:17">
      <c r="A598" s="5" t="str">
        <f t="shared" si="9"/>
        <v>1</v>
      </c>
      <c r="B598" s="1" t="s">
        <v>7195</v>
      </c>
      <c r="C598" s="2" t="s">
        <v>6396</v>
      </c>
      <c r="D598" s="2">
        <f>IFERROR(VLOOKUP(B598,#REF!,4,0),0)</f>
        <v>0</v>
      </c>
      <c r="E598" s="3">
        <v>0</v>
      </c>
      <c r="F598" s="147" t="s">
        <v>1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148" t="s">
        <v>6151</v>
      </c>
      <c r="N598" s="3">
        <v>0</v>
      </c>
      <c r="O598" s="3">
        <v>0</v>
      </c>
      <c r="P598" s="3">
        <v>0</v>
      </c>
      <c r="Q598" s="148" t="s">
        <v>1</v>
      </c>
    </row>
    <row r="599" spans="1:17">
      <c r="A599" s="5" t="str">
        <f t="shared" si="9"/>
        <v>1</v>
      </c>
      <c r="B599" s="1" t="s">
        <v>7196</v>
      </c>
      <c r="C599" s="2" t="s">
        <v>7197</v>
      </c>
      <c r="D599" s="2">
        <f>IFERROR(VLOOKUP(B599,#REF!,4,0),0)</f>
        <v>0</v>
      </c>
      <c r="E599" s="3">
        <v>0</v>
      </c>
      <c r="F599" s="147" t="s">
        <v>1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148" t="s">
        <v>6151</v>
      </c>
      <c r="N599" s="3">
        <v>0</v>
      </c>
      <c r="O599" s="3">
        <v>0</v>
      </c>
      <c r="P599" s="3">
        <v>0</v>
      </c>
      <c r="Q599" s="148" t="s">
        <v>1</v>
      </c>
    </row>
    <row r="600" spans="1:17">
      <c r="A600" s="5" t="str">
        <f t="shared" si="9"/>
        <v>1</v>
      </c>
      <c r="B600" s="1" t="s">
        <v>7198</v>
      </c>
      <c r="C600" s="2" t="s">
        <v>7199</v>
      </c>
      <c r="D600" s="2">
        <f>IFERROR(VLOOKUP(B600,#REF!,4,0),0)</f>
        <v>0</v>
      </c>
      <c r="E600" s="3">
        <v>0</v>
      </c>
      <c r="F600" s="147" t="s">
        <v>1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148" t="s">
        <v>6151</v>
      </c>
      <c r="N600" s="3">
        <v>0</v>
      </c>
      <c r="O600" s="3">
        <v>0</v>
      </c>
      <c r="P600" s="3">
        <v>0</v>
      </c>
      <c r="Q600" s="148" t="s">
        <v>1</v>
      </c>
    </row>
    <row r="601" spans="1:17">
      <c r="A601" s="5" t="str">
        <f t="shared" si="9"/>
        <v>1</v>
      </c>
      <c r="B601" s="1" t="s">
        <v>7200</v>
      </c>
      <c r="C601" s="2" t="s">
        <v>7201</v>
      </c>
      <c r="D601" s="2">
        <f>IFERROR(VLOOKUP(B601,#REF!,4,0),0)</f>
        <v>0</v>
      </c>
      <c r="E601" s="3">
        <v>0</v>
      </c>
      <c r="F601" s="147" t="s">
        <v>1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148" t="s">
        <v>6151</v>
      </c>
      <c r="N601" s="3">
        <v>0</v>
      </c>
      <c r="O601" s="3">
        <v>0</v>
      </c>
      <c r="P601" s="3">
        <v>0</v>
      </c>
      <c r="Q601" s="148" t="s">
        <v>1</v>
      </c>
    </row>
    <row r="602" spans="1:17">
      <c r="A602" s="5" t="str">
        <f t="shared" si="9"/>
        <v>1</v>
      </c>
      <c r="B602" s="1" t="s">
        <v>7202</v>
      </c>
      <c r="C602" s="2" t="s">
        <v>7203</v>
      </c>
      <c r="D602" s="2">
        <f>IFERROR(VLOOKUP(B602,#REF!,4,0),0)</f>
        <v>0</v>
      </c>
      <c r="E602" s="3">
        <v>0</v>
      </c>
      <c r="F602" s="147" t="s">
        <v>1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148" t="s">
        <v>6151</v>
      </c>
      <c r="N602" s="3">
        <v>0</v>
      </c>
      <c r="O602" s="3">
        <v>0</v>
      </c>
      <c r="P602" s="3">
        <v>0</v>
      </c>
      <c r="Q602" s="148" t="s">
        <v>1</v>
      </c>
    </row>
    <row r="603" spans="1:17">
      <c r="A603" s="5" t="str">
        <f t="shared" si="9"/>
        <v>1</v>
      </c>
      <c r="B603" s="1" t="s">
        <v>7204</v>
      </c>
      <c r="C603" s="2" t="s">
        <v>7205</v>
      </c>
      <c r="D603" s="2">
        <f>IFERROR(VLOOKUP(B603,#REF!,4,0),0)</f>
        <v>0</v>
      </c>
      <c r="E603" s="3">
        <v>0</v>
      </c>
      <c r="F603" s="147" t="s">
        <v>5961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148" t="s">
        <v>6151</v>
      </c>
      <c r="N603" s="3">
        <v>0</v>
      </c>
      <c r="O603" s="3">
        <v>0</v>
      </c>
      <c r="P603" s="3">
        <v>0</v>
      </c>
      <c r="Q603" s="148" t="s">
        <v>1</v>
      </c>
    </row>
    <row r="604" spans="1:17">
      <c r="A604" s="5" t="str">
        <f t="shared" si="9"/>
        <v>1</v>
      </c>
      <c r="B604" s="1" t="s">
        <v>7206</v>
      </c>
      <c r="C604" s="2" t="s">
        <v>7207</v>
      </c>
      <c r="D604" s="2">
        <f>IFERROR(VLOOKUP(B604,#REF!,4,0),0)</f>
        <v>0</v>
      </c>
      <c r="E604" s="3">
        <v>0</v>
      </c>
      <c r="F604" s="147" t="s">
        <v>5961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148" t="s">
        <v>6151</v>
      </c>
      <c r="N604" s="3">
        <v>0</v>
      </c>
      <c r="O604" s="3">
        <v>0</v>
      </c>
      <c r="P604" s="3">
        <v>0</v>
      </c>
      <c r="Q604" s="148" t="s">
        <v>1</v>
      </c>
    </row>
    <row r="605" spans="1:17">
      <c r="A605" s="5" t="str">
        <f t="shared" si="9"/>
        <v>1</v>
      </c>
      <c r="B605" s="1" t="s">
        <v>7208</v>
      </c>
      <c r="C605" s="2" t="s">
        <v>7209</v>
      </c>
      <c r="D605" s="2">
        <f>IFERROR(VLOOKUP(B605,#REF!,4,0),0)</f>
        <v>0</v>
      </c>
      <c r="E605" s="3">
        <v>0</v>
      </c>
      <c r="F605" s="147" t="s">
        <v>1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148" t="s">
        <v>6151</v>
      </c>
      <c r="N605" s="3">
        <v>0</v>
      </c>
      <c r="O605" s="3">
        <v>0</v>
      </c>
      <c r="P605" s="3">
        <v>0</v>
      </c>
      <c r="Q605" s="148" t="s">
        <v>1</v>
      </c>
    </row>
    <row r="606" spans="1:17">
      <c r="A606" s="5" t="str">
        <f t="shared" si="9"/>
        <v>1</v>
      </c>
      <c r="B606" s="1" t="s">
        <v>7210</v>
      </c>
      <c r="C606" s="2" t="s">
        <v>7211</v>
      </c>
      <c r="D606" s="2">
        <f>IFERROR(VLOOKUP(B606,#REF!,4,0),0)</f>
        <v>0</v>
      </c>
      <c r="E606" s="3">
        <v>0</v>
      </c>
      <c r="F606" s="147" t="s">
        <v>5961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148" t="s">
        <v>6151</v>
      </c>
      <c r="N606" s="3">
        <v>0</v>
      </c>
      <c r="O606" s="3">
        <v>0</v>
      </c>
      <c r="P606" s="3">
        <v>0</v>
      </c>
      <c r="Q606" s="148" t="s">
        <v>1</v>
      </c>
    </row>
    <row r="607" spans="1:17">
      <c r="A607" s="5" t="str">
        <f t="shared" si="9"/>
        <v>1</v>
      </c>
      <c r="B607" s="1" t="s">
        <v>7212</v>
      </c>
      <c r="C607" s="2" t="s">
        <v>7213</v>
      </c>
      <c r="D607" s="2">
        <f>IFERROR(VLOOKUP(B607,#REF!,4,0),0)</f>
        <v>0</v>
      </c>
      <c r="E607" s="3">
        <v>0</v>
      </c>
      <c r="F607" s="147" t="s">
        <v>5961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148" t="s">
        <v>6151</v>
      </c>
      <c r="N607" s="3">
        <v>0</v>
      </c>
      <c r="O607" s="3">
        <v>0</v>
      </c>
      <c r="P607" s="3">
        <v>0</v>
      </c>
      <c r="Q607" s="148" t="s">
        <v>1</v>
      </c>
    </row>
    <row r="608" spans="1:17">
      <c r="A608" s="5" t="str">
        <f t="shared" si="9"/>
        <v>1</v>
      </c>
      <c r="B608" s="1" t="s">
        <v>7214</v>
      </c>
      <c r="C608" s="2" t="s">
        <v>7215</v>
      </c>
      <c r="D608" s="2">
        <f>IFERROR(VLOOKUP(B608,#REF!,4,0),0)</f>
        <v>0</v>
      </c>
      <c r="E608" s="3">
        <v>0</v>
      </c>
      <c r="F608" s="147" t="s">
        <v>1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148" t="s">
        <v>6151</v>
      </c>
      <c r="N608" s="3">
        <v>0</v>
      </c>
      <c r="O608" s="3">
        <v>0</v>
      </c>
      <c r="P608" s="3">
        <v>0</v>
      </c>
      <c r="Q608" s="148" t="s">
        <v>1</v>
      </c>
    </row>
    <row r="609" spans="1:17">
      <c r="A609" s="5" t="str">
        <f t="shared" si="9"/>
        <v>1</v>
      </c>
      <c r="B609" s="1" t="s">
        <v>7216</v>
      </c>
      <c r="C609" s="2" t="s">
        <v>7217</v>
      </c>
      <c r="D609" s="2">
        <f>IFERROR(VLOOKUP(B609,#REF!,4,0),0)</f>
        <v>0</v>
      </c>
      <c r="E609" s="3">
        <v>0</v>
      </c>
      <c r="F609" s="147" t="s">
        <v>5961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148" t="s">
        <v>6151</v>
      </c>
      <c r="N609" s="3">
        <v>0</v>
      </c>
      <c r="O609" s="3">
        <v>0</v>
      </c>
      <c r="P609" s="3">
        <v>0</v>
      </c>
      <c r="Q609" s="148" t="s">
        <v>1</v>
      </c>
    </row>
    <row r="610" spans="1:17">
      <c r="A610" s="5" t="str">
        <f t="shared" si="9"/>
        <v>1</v>
      </c>
      <c r="B610" s="1" t="s">
        <v>7218</v>
      </c>
      <c r="C610" s="2" t="s">
        <v>7219</v>
      </c>
      <c r="D610" s="2">
        <f>IFERROR(VLOOKUP(B610,#REF!,4,0),0)</f>
        <v>0</v>
      </c>
      <c r="E610" s="3">
        <v>0</v>
      </c>
      <c r="F610" s="147" t="s">
        <v>5961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148" t="s">
        <v>6151</v>
      </c>
      <c r="N610" s="3">
        <v>0</v>
      </c>
      <c r="O610" s="3">
        <v>0</v>
      </c>
      <c r="P610" s="3">
        <v>0</v>
      </c>
      <c r="Q610" s="148" t="s">
        <v>1</v>
      </c>
    </row>
    <row r="611" spans="1:17">
      <c r="A611" s="5" t="str">
        <f t="shared" si="9"/>
        <v>1</v>
      </c>
      <c r="B611" s="1" t="s">
        <v>7220</v>
      </c>
      <c r="C611" s="2" t="s">
        <v>7221</v>
      </c>
      <c r="D611" s="2">
        <f>IFERROR(VLOOKUP(B611,#REF!,4,0),0)</f>
        <v>0</v>
      </c>
      <c r="E611" s="3">
        <v>0</v>
      </c>
      <c r="F611" s="147" t="s">
        <v>5961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148" t="s">
        <v>6151</v>
      </c>
      <c r="N611" s="3">
        <v>0</v>
      </c>
      <c r="O611" s="3">
        <v>0</v>
      </c>
      <c r="P611" s="3">
        <v>0</v>
      </c>
      <c r="Q611" s="148" t="s">
        <v>1</v>
      </c>
    </row>
    <row r="612" spans="1:17">
      <c r="A612" s="5" t="str">
        <f t="shared" si="9"/>
        <v>1</v>
      </c>
      <c r="B612" s="1" t="s">
        <v>7222</v>
      </c>
      <c r="C612" s="2" t="s">
        <v>7223</v>
      </c>
      <c r="D612" s="2">
        <f>IFERROR(VLOOKUP(B612,#REF!,4,0),0)</f>
        <v>0</v>
      </c>
      <c r="E612" s="3">
        <v>0</v>
      </c>
      <c r="F612" s="147" t="s">
        <v>1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148" t="s">
        <v>6151</v>
      </c>
      <c r="N612" s="3">
        <v>0</v>
      </c>
      <c r="O612" s="3">
        <v>0</v>
      </c>
      <c r="P612" s="3">
        <v>0</v>
      </c>
      <c r="Q612" s="148" t="s">
        <v>1</v>
      </c>
    </row>
    <row r="613" spans="1:17">
      <c r="A613" s="5" t="str">
        <f t="shared" si="9"/>
        <v>1</v>
      </c>
      <c r="B613" s="1" t="s">
        <v>7224</v>
      </c>
      <c r="C613" s="2" t="s">
        <v>7225</v>
      </c>
      <c r="D613" s="2">
        <f>IFERROR(VLOOKUP(B613,#REF!,4,0),0)</f>
        <v>0</v>
      </c>
      <c r="E613" s="3">
        <v>0</v>
      </c>
      <c r="F613" s="147" t="s">
        <v>5961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148" t="s">
        <v>6151</v>
      </c>
      <c r="N613" s="3">
        <v>0</v>
      </c>
      <c r="O613" s="3">
        <v>0</v>
      </c>
      <c r="P613" s="3">
        <v>0</v>
      </c>
      <c r="Q613" s="148" t="s">
        <v>1</v>
      </c>
    </row>
    <row r="614" spans="1:17">
      <c r="A614" s="5" t="str">
        <f t="shared" si="9"/>
        <v>1</v>
      </c>
      <c r="B614" s="1" t="s">
        <v>7226</v>
      </c>
      <c r="C614" s="2" t="s">
        <v>7227</v>
      </c>
      <c r="D614" s="2">
        <f>IFERROR(VLOOKUP(B614,#REF!,4,0),0)</f>
        <v>0</v>
      </c>
      <c r="E614" s="3">
        <v>0</v>
      </c>
      <c r="F614" s="147" t="s">
        <v>5961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148" t="s">
        <v>6151</v>
      </c>
      <c r="N614" s="3">
        <v>0</v>
      </c>
      <c r="O614" s="3">
        <v>0</v>
      </c>
      <c r="P614" s="3">
        <v>0</v>
      </c>
      <c r="Q614" s="148" t="s">
        <v>1</v>
      </c>
    </row>
    <row r="615" spans="1:17">
      <c r="A615" s="5" t="str">
        <f t="shared" si="9"/>
        <v>1</v>
      </c>
      <c r="B615" s="1" t="s">
        <v>7228</v>
      </c>
      <c r="C615" s="2" t="s">
        <v>7229</v>
      </c>
      <c r="D615" s="2">
        <f>IFERROR(VLOOKUP(B615,#REF!,4,0),0)</f>
        <v>0</v>
      </c>
      <c r="E615" s="3">
        <v>0</v>
      </c>
      <c r="F615" s="147" t="s">
        <v>5961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148" t="s">
        <v>6151</v>
      </c>
      <c r="N615" s="3">
        <v>0</v>
      </c>
      <c r="O615" s="3">
        <v>0</v>
      </c>
      <c r="P615" s="3">
        <v>0</v>
      </c>
      <c r="Q615" s="148" t="s">
        <v>1</v>
      </c>
    </row>
    <row r="616" spans="1:17">
      <c r="A616" s="5" t="str">
        <f t="shared" si="9"/>
        <v>1</v>
      </c>
      <c r="B616" s="1" t="s">
        <v>7230</v>
      </c>
      <c r="C616" s="2" t="s">
        <v>7231</v>
      </c>
      <c r="D616" s="2">
        <f>IFERROR(VLOOKUP(B616,#REF!,4,0),0)</f>
        <v>0</v>
      </c>
      <c r="E616" s="3">
        <v>0</v>
      </c>
      <c r="F616" s="147" t="s">
        <v>1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148" t="s">
        <v>6151</v>
      </c>
      <c r="N616" s="3">
        <v>0</v>
      </c>
      <c r="O616" s="3">
        <v>0</v>
      </c>
      <c r="P616" s="3">
        <v>0</v>
      </c>
      <c r="Q616" s="148" t="s">
        <v>1</v>
      </c>
    </row>
    <row r="617" spans="1:17">
      <c r="A617" s="5" t="str">
        <f t="shared" si="9"/>
        <v>1</v>
      </c>
      <c r="B617" s="1" t="s">
        <v>7232</v>
      </c>
      <c r="C617" s="2" t="s">
        <v>7233</v>
      </c>
      <c r="D617" s="2">
        <f>IFERROR(VLOOKUP(B617,#REF!,4,0),0)</f>
        <v>0</v>
      </c>
      <c r="E617" s="3">
        <v>0</v>
      </c>
      <c r="F617" s="147" t="s">
        <v>5961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148" t="s">
        <v>6151</v>
      </c>
      <c r="N617" s="3">
        <v>0</v>
      </c>
      <c r="O617" s="3">
        <v>0</v>
      </c>
      <c r="P617" s="3">
        <v>0</v>
      </c>
      <c r="Q617" s="148" t="s">
        <v>1</v>
      </c>
    </row>
    <row r="618" spans="1:17">
      <c r="A618" s="5" t="str">
        <f t="shared" si="9"/>
        <v>1</v>
      </c>
      <c r="B618" s="1" t="s">
        <v>7234</v>
      </c>
      <c r="C618" s="2" t="s">
        <v>7235</v>
      </c>
      <c r="D618" s="2">
        <f>IFERROR(VLOOKUP(B618,#REF!,4,0),0)</f>
        <v>0</v>
      </c>
      <c r="E618" s="3">
        <v>0</v>
      </c>
      <c r="F618" s="147" t="s">
        <v>5961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148" t="s">
        <v>6151</v>
      </c>
      <c r="N618" s="3">
        <v>0</v>
      </c>
      <c r="O618" s="3">
        <v>0</v>
      </c>
      <c r="P618" s="3">
        <v>0</v>
      </c>
      <c r="Q618" s="148" t="s">
        <v>1</v>
      </c>
    </row>
    <row r="619" spans="1:17">
      <c r="A619" s="5" t="str">
        <f t="shared" si="9"/>
        <v>1</v>
      </c>
      <c r="B619" s="1" t="s">
        <v>7236</v>
      </c>
      <c r="C619" s="2" t="s">
        <v>7237</v>
      </c>
      <c r="D619" s="2">
        <f>IFERROR(VLOOKUP(B619,#REF!,4,0),0)</f>
        <v>0</v>
      </c>
      <c r="E619" s="3">
        <v>0</v>
      </c>
      <c r="F619" s="147" t="s">
        <v>5961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148" t="s">
        <v>6151</v>
      </c>
      <c r="N619" s="3">
        <v>0</v>
      </c>
      <c r="O619" s="3">
        <v>0</v>
      </c>
      <c r="P619" s="3">
        <v>0</v>
      </c>
      <c r="Q619" s="148" t="s">
        <v>1</v>
      </c>
    </row>
    <row r="620" spans="1:17">
      <c r="A620" s="5" t="str">
        <f t="shared" si="9"/>
        <v>1</v>
      </c>
      <c r="B620" s="1" t="s">
        <v>7238</v>
      </c>
      <c r="C620" s="2" t="s">
        <v>7239</v>
      </c>
      <c r="D620" s="2">
        <f>IFERROR(VLOOKUP(B620,#REF!,4,0),0)</f>
        <v>0</v>
      </c>
      <c r="E620" s="3">
        <v>0</v>
      </c>
      <c r="F620" s="147" t="s">
        <v>1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148" t="s">
        <v>6151</v>
      </c>
      <c r="N620" s="3">
        <v>0</v>
      </c>
      <c r="O620" s="3">
        <v>0</v>
      </c>
      <c r="P620" s="3">
        <v>0</v>
      </c>
      <c r="Q620" s="148" t="s">
        <v>1</v>
      </c>
    </row>
    <row r="621" spans="1:17">
      <c r="A621" s="5" t="str">
        <f t="shared" si="9"/>
        <v>1</v>
      </c>
      <c r="B621" s="1" t="s">
        <v>7240</v>
      </c>
      <c r="C621" s="2" t="s">
        <v>7241</v>
      </c>
      <c r="D621" s="2">
        <f>IFERROR(VLOOKUP(B621,#REF!,4,0),0)</f>
        <v>0</v>
      </c>
      <c r="E621" s="3">
        <v>0</v>
      </c>
      <c r="F621" s="147" t="s">
        <v>5961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148" t="s">
        <v>6151</v>
      </c>
      <c r="N621" s="3">
        <v>0</v>
      </c>
      <c r="O621" s="3">
        <v>0</v>
      </c>
      <c r="P621" s="3">
        <v>0</v>
      </c>
      <c r="Q621" s="148" t="s">
        <v>1</v>
      </c>
    </row>
    <row r="622" spans="1:17">
      <c r="A622" s="5" t="str">
        <f t="shared" si="9"/>
        <v>1</v>
      </c>
      <c r="B622" s="1" t="s">
        <v>7242</v>
      </c>
      <c r="C622" s="2" t="s">
        <v>7243</v>
      </c>
      <c r="D622" s="2">
        <f>IFERROR(VLOOKUP(B622,#REF!,4,0),0)</f>
        <v>0</v>
      </c>
      <c r="E622" s="3">
        <v>0</v>
      </c>
      <c r="F622" s="147" t="s">
        <v>5961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148" t="s">
        <v>6151</v>
      </c>
      <c r="N622" s="3">
        <v>0</v>
      </c>
      <c r="O622" s="3">
        <v>0</v>
      </c>
      <c r="P622" s="3">
        <v>0</v>
      </c>
      <c r="Q622" s="148" t="s">
        <v>1</v>
      </c>
    </row>
    <row r="623" spans="1:17">
      <c r="A623" s="5" t="str">
        <f t="shared" si="9"/>
        <v>1</v>
      </c>
      <c r="B623" s="1" t="s">
        <v>7244</v>
      </c>
      <c r="C623" s="2" t="s">
        <v>7245</v>
      </c>
      <c r="D623" s="2">
        <f>IFERROR(VLOOKUP(B623,#REF!,4,0),0)</f>
        <v>0</v>
      </c>
      <c r="E623" s="3">
        <v>0</v>
      </c>
      <c r="F623" s="147" t="s">
        <v>5961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148" t="s">
        <v>6151</v>
      </c>
      <c r="N623" s="3">
        <v>0</v>
      </c>
      <c r="O623" s="3">
        <v>0</v>
      </c>
      <c r="P623" s="3">
        <v>0</v>
      </c>
      <c r="Q623" s="148" t="s">
        <v>1</v>
      </c>
    </row>
    <row r="624" spans="1:17">
      <c r="A624" s="5" t="str">
        <f t="shared" si="9"/>
        <v>1</v>
      </c>
      <c r="B624" s="1" t="s">
        <v>7246</v>
      </c>
      <c r="C624" s="2" t="s">
        <v>7247</v>
      </c>
      <c r="D624" s="2">
        <f>IFERROR(VLOOKUP(B624,#REF!,4,0),0)</f>
        <v>0</v>
      </c>
      <c r="E624" s="3">
        <v>0</v>
      </c>
      <c r="F624" s="147" t="s">
        <v>5961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148" t="s">
        <v>6151</v>
      </c>
      <c r="N624" s="3">
        <v>0</v>
      </c>
      <c r="O624" s="3">
        <v>0</v>
      </c>
      <c r="P624" s="3">
        <v>0</v>
      </c>
      <c r="Q624" s="148" t="s">
        <v>1</v>
      </c>
    </row>
    <row r="625" spans="1:17">
      <c r="A625" s="5" t="str">
        <f t="shared" si="9"/>
        <v>1</v>
      </c>
      <c r="B625" s="1" t="s">
        <v>7248</v>
      </c>
      <c r="C625" s="2" t="s">
        <v>7249</v>
      </c>
      <c r="D625" s="2">
        <f>IFERROR(VLOOKUP(B625,#REF!,4,0),0)</f>
        <v>0</v>
      </c>
      <c r="E625" s="3">
        <v>0</v>
      </c>
      <c r="F625" s="147" t="s">
        <v>5961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148" t="s">
        <v>6151</v>
      </c>
      <c r="N625" s="3">
        <v>0</v>
      </c>
      <c r="O625" s="3">
        <v>0</v>
      </c>
      <c r="P625" s="3">
        <v>0</v>
      </c>
      <c r="Q625" s="148" t="s">
        <v>1</v>
      </c>
    </row>
    <row r="626" spans="1:17">
      <c r="A626" s="5" t="str">
        <f t="shared" si="9"/>
        <v>1</v>
      </c>
      <c r="B626" s="1" t="s">
        <v>7250</v>
      </c>
      <c r="C626" s="2" t="s">
        <v>7251</v>
      </c>
      <c r="D626" s="2">
        <f>IFERROR(VLOOKUP(B626,#REF!,4,0),0)</f>
        <v>0</v>
      </c>
      <c r="E626" s="3">
        <v>0</v>
      </c>
      <c r="F626" s="147" t="s">
        <v>5961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148" t="s">
        <v>6151</v>
      </c>
      <c r="N626" s="3">
        <v>0</v>
      </c>
      <c r="O626" s="3">
        <v>0</v>
      </c>
      <c r="P626" s="3">
        <v>0</v>
      </c>
      <c r="Q626" s="148" t="s">
        <v>1</v>
      </c>
    </row>
    <row r="627" spans="1:17">
      <c r="A627" s="5" t="str">
        <f t="shared" si="9"/>
        <v>1</v>
      </c>
      <c r="B627" s="1" t="s">
        <v>7252</v>
      </c>
      <c r="C627" s="2" t="s">
        <v>7253</v>
      </c>
      <c r="D627" s="2">
        <f>IFERROR(VLOOKUP(B627,#REF!,4,0),0)</f>
        <v>0</v>
      </c>
      <c r="E627" s="3">
        <v>0</v>
      </c>
      <c r="F627" s="147" t="s">
        <v>5961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148" t="s">
        <v>6151</v>
      </c>
      <c r="N627" s="3">
        <v>0</v>
      </c>
      <c r="O627" s="3">
        <v>0</v>
      </c>
      <c r="P627" s="3">
        <v>0</v>
      </c>
      <c r="Q627" s="148" t="s">
        <v>1</v>
      </c>
    </row>
    <row r="628" spans="1:17">
      <c r="A628" s="5" t="str">
        <f t="shared" si="9"/>
        <v>1</v>
      </c>
      <c r="B628" s="1" t="s">
        <v>7254</v>
      </c>
      <c r="C628" s="2" t="s">
        <v>7255</v>
      </c>
      <c r="D628" s="2">
        <f>IFERROR(VLOOKUP(B628,#REF!,4,0),0)</f>
        <v>0</v>
      </c>
      <c r="E628" s="3">
        <v>0</v>
      </c>
      <c r="F628" s="147" t="s">
        <v>1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148" t="s">
        <v>6151</v>
      </c>
      <c r="N628" s="3">
        <v>0</v>
      </c>
      <c r="O628" s="3">
        <v>0</v>
      </c>
      <c r="P628" s="3">
        <v>0</v>
      </c>
      <c r="Q628" s="148" t="s">
        <v>1</v>
      </c>
    </row>
    <row r="629" spans="1:17">
      <c r="A629" s="5" t="str">
        <f t="shared" si="9"/>
        <v>1</v>
      </c>
      <c r="B629" s="1" t="s">
        <v>7256</v>
      </c>
      <c r="C629" s="2" t="s">
        <v>7257</v>
      </c>
      <c r="D629" s="2">
        <f>IFERROR(VLOOKUP(B629,#REF!,4,0),0)</f>
        <v>0</v>
      </c>
      <c r="E629" s="3">
        <v>0</v>
      </c>
      <c r="F629" s="147" t="s">
        <v>5961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148" t="s">
        <v>6151</v>
      </c>
      <c r="N629" s="3">
        <v>0</v>
      </c>
      <c r="O629" s="3">
        <v>0</v>
      </c>
      <c r="P629" s="3">
        <v>0</v>
      </c>
      <c r="Q629" s="148" t="s">
        <v>1</v>
      </c>
    </row>
    <row r="630" spans="1:17">
      <c r="A630" s="5" t="str">
        <f t="shared" si="9"/>
        <v>1</v>
      </c>
      <c r="B630" s="1" t="s">
        <v>7258</v>
      </c>
      <c r="C630" s="2" t="s">
        <v>7259</v>
      </c>
      <c r="D630" s="2">
        <f>IFERROR(VLOOKUP(B630,#REF!,4,0),0)</f>
        <v>0</v>
      </c>
      <c r="E630" s="3">
        <v>0</v>
      </c>
      <c r="F630" s="147" t="s">
        <v>5961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148" t="s">
        <v>6151</v>
      </c>
      <c r="N630" s="3">
        <v>0</v>
      </c>
      <c r="O630" s="3">
        <v>0</v>
      </c>
      <c r="P630" s="3">
        <v>0</v>
      </c>
      <c r="Q630" s="148" t="s">
        <v>1</v>
      </c>
    </row>
    <row r="631" spans="1:17">
      <c r="A631" s="5" t="str">
        <f t="shared" si="9"/>
        <v>1</v>
      </c>
      <c r="B631" s="1" t="s">
        <v>7260</v>
      </c>
      <c r="C631" s="2" t="s">
        <v>7261</v>
      </c>
      <c r="D631" s="2">
        <f>IFERROR(VLOOKUP(B631,#REF!,4,0),0)</f>
        <v>0</v>
      </c>
      <c r="E631" s="3">
        <v>0</v>
      </c>
      <c r="F631" s="147" t="s">
        <v>5961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148" t="s">
        <v>6151</v>
      </c>
      <c r="N631" s="3">
        <v>0</v>
      </c>
      <c r="O631" s="3">
        <v>0</v>
      </c>
      <c r="P631" s="3">
        <v>0</v>
      </c>
      <c r="Q631" s="148" t="s">
        <v>1</v>
      </c>
    </row>
    <row r="632" spans="1:17">
      <c r="A632" s="5" t="str">
        <f t="shared" si="9"/>
        <v>1</v>
      </c>
      <c r="B632" s="1" t="s">
        <v>7262</v>
      </c>
      <c r="C632" s="2" t="s">
        <v>7263</v>
      </c>
      <c r="D632" s="2">
        <f>IFERROR(VLOOKUP(B632,#REF!,4,0),0)</f>
        <v>0</v>
      </c>
      <c r="E632" s="3">
        <v>0</v>
      </c>
      <c r="F632" s="147" t="s">
        <v>1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148" t="s">
        <v>6151</v>
      </c>
      <c r="N632" s="3">
        <v>0</v>
      </c>
      <c r="O632" s="3">
        <v>0</v>
      </c>
      <c r="P632" s="3">
        <v>0</v>
      </c>
      <c r="Q632" s="148" t="s">
        <v>1</v>
      </c>
    </row>
    <row r="633" spans="1:17">
      <c r="A633" s="5" t="str">
        <f t="shared" si="9"/>
        <v>1</v>
      </c>
      <c r="B633" s="1" t="s">
        <v>7264</v>
      </c>
      <c r="C633" s="2" t="s">
        <v>7265</v>
      </c>
      <c r="D633" s="2">
        <f>IFERROR(VLOOKUP(B633,#REF!,4,0),0)</f>
        <v>0</v>
      </c>
      <c r="E633" s="3">
        <v>0</v>
      </c>
      <c r="F633" s="147" t="s">
        <v>5961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148" t="s">
        <v>6151</v>
      </c>
      <c r="N633" s="3">
        <v>0</v>
      </c>
      <c r="O633" s="3">
        <v>0</v>
      </c>
      <c r="P633" s="3">
        <v>0</v>
      </c>
      <c r="Q633" s="148" t="s">
        <v>1</v>
      </c>
    </row>
    <row r="634" spans="1:17">
      <c r="A634" s="5" t="str">
        <f t="shared" si="9"/>
        <v>1</v>
      </c>
      <c r="B634" s="1" t="s">
        <v>7266</v>
      </c>
      <c r="C634" s="2" t="s">
        <v>7267</v>
      </c>
      <c r="D634" s="2">
        <f>IFERROR(VLOOKUP(B634,#REF!,4,0),0)</f>
        <v>0</v>
      </c>
      <c r="E634" s="3">
        <v>0</v>
      </c>
      <c r="F634" s="147" t="s">
        <v>5961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148" t="s">
        <v>6151</v>
      </c>
      <c r="N634" s="3">
        <v>0</v>
      </c>
      <c r="O634" s="3">
        <v>0</v>
      </c>
      <c r="P634" s="3">
        <v>0</v>
      </c>
      <c r="Q634" s="148" t="s">
        <v>1</v>
      </c>
    </row>
    <row r="635" spans="1:17">
      <c r="A635" s="5" t="str">
        <f t="shared" si="9"/>
        <v>1</v>
      </c>
      <c r="B635" s="1" t="s">
        <v>7268</v>
      </c>
      <c r="C635" s="2" t="s">
        <v>7269</v>
      </c>
      <c r="D635" s="2">
        <f>IFERROR(VLOOKUP(B635,#REF!,4,0),0)</f>
        <v>0</v>
      </c>
      <c r="E635" s="3">
        <v>0</v>
      </c>
      <c r="F635" s="147" t="s">
        <v>5961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148" t="s">
        <v>6151</v>
      </c>
      <c r="N635" s="3">
        <v>0</v>
      </c>
      <c r="O635" s="3">
        <v>0</v>
      </c>
      <c r="P635" s="3">
        <v>0</v>
      </c>
      <c r="Q635" s="148" t="s">
        <v>1</v>
      </c>
    </row>
    <row r="636" spans="1:17">
      <c r="A636" s="5" t="str">
        <f t="shared" si="9"/>
        <v>1</v>
      </c>
      <c r="B636" s="1" t="s">
        <v>7270</v>
      </c>
      <c r="C636" s="2" t="s">
        <v>7271</v>
      </c>
      <c r="D636" s="2">
        <f>IFERROR(VLOOKUP(B636,#REF!,4,0),0)</f>
        <v>0</v>
      </c>
      <c r="E636" s="3">
        <v>0</v>
      </c>
      <c r="F636" s="147" t="s">
        <v>1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148" t="s">
        <v>6151</v>
      </c>
      <c r="N636" s="3">
        <v>0</v>
      </c>
      <c r="O636" s="3">
        <v>0</v>
      </c>
      <c r="P636" s="3">
        <v>0</v>
      </c>
      <c r="Q636" s="148" t="s">
        <v>1</v>
      </c>
    </row>
    <row r="637" spans="1:17">
      <c r="A637" s="5" t="str">
        <f t="shared" si="9"/>
        <v>1</v>
      </c>
      <c r="B637" s="1" t="s">
        <v>7272</v>
      </c>
      <c r="C637" s="2" t="s">
        <v>7273</v>
      </c>
      <c r="D637" s="2">
        <f>IFERROR(VLOOKUP(B637,#REF!,4,0),0)</f>
        <v>0</v>
      </c>
      <c r="E637" s="3">
        <v>0</v>
      </c>
      <c r="F637" s="147" t="s">
        <v>5961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148" t="s">
        <v>6151</v>
      </c>
      <c r="N637" s="3">
        <v>0</v>
      </c>
      <c r="O637" s="3">
        <v>0</v>
      </c>
      <c r="P637" s="3">
        <v>0</v>
      </c>
      <c r="Q637" s="148" t="s">
        <v>1</v>
      </c>
    </row>
    <row r="638" spans="1:17">
      <c r="A638" s="5" t="str">
        <f t="shared" si="9"/>
        <v>1</v>
      </c>
      <c r="B638" s="1" t="s">
        <v>7274</v>
      </c>
      <c r="C638" s="2" t="s">
        <v>7275</v>
      </c>
      <c r="D638" s="2">
        <f>IFERROR(VLOOKUP(B638,#REF!,4,0),0)</f>
        <v>0</v>
      </c>
      <c r="E638" s="3">
        <v>0</v>
      </c>
      <c r="F638" s="147" t="s">
        <v>5961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148" t="s">
        <v>6151</v>
      </c>
      <c r="N638" s="3">
        <v>0</v>
      </c>
      <c r="O638" s="3">
        <v>0</v>
      </c>
      <c r="P638" s="3">
        <v>0</v>
      </c>
      <c r="Q638" s="148" t="s">
        <v>1</v>
      </c>
    </row>
    <row r="639" spans="1:17">
      <c r="A639" s="5" t="str">
        <f t="shared" si="9"/>
        <v>1</v>
      </c>
      <c r="B639" s="1" t="s">
        <v>7276</v>
      </c>
      <c r="C639" s="2" t="s">
        <v>7277</v>
      </c>
      <c r="D639" s="2">
        <f>IFERROR(VLOOKUP(B639,#REF!,4,0),0)</f>
        <v>0</v>
      </c>
      <c r="E639" s="3">
        <v>0</v>
      </c>
      <c r="F639" s="147" t="s">
        <v>5961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148" t="s">
        <v>6151</v>
      </c>
      <c r="N639" s="3">
        <v>0</v>
      </c>
      <c r="O639" s="3">
        <v>0</v>
      </c>
      <c r="P639" s="3">
        <v>0</v>
      </c>
      <c r="Q639" s="148" t="s">
        <v>1</v>
      </c>
    </row>
    <row r="640" spans="1:17">
      <c r="A640" s="5" t="str">
        <f t="shared" si="9"/>
        <v>1</v>
      </c>
      <c r="B640" s="1" t="s">
        <v>7278</v>
      </c>
      <c r="C640" s="2" t="s">
        <v>7279</v>
      </c>
      <c r="D640" s="2">
        <f>IFERROR(VLOOKUP(B640,#REF!,4,0),0)</f>
        <v>0</v>
      </c>
      <c r="E640" s="3">
        <v>0</v>
      </c>
      <c r="F640" s="147" t="s">
        <v>1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148" t="s">
        <v>6151</v>
      </c>
      <c r="N640" s="3">
        <v>0</v>
      </c>
      <c r="O640" s="3">
        <v>0</v>
      </c>
      <c r="P640" s="3">
        <v>0</v>
      </c>
      <c r="Q640" s="148" t="s">
        <v>1</v>
      </c>
    </row>
    <row r="641" spans="1:17">
      <c r="A641" s="5" t="str">
        <f t="shared" si="9"/>
        <v>1</v>
      </c>
      <c r="B641" s="1" t="s">
        <v>7280</v>
      </c>
      <c r="C641" s="2" t="s">
        <v>7281</v>
      </c>
      <c r="D641" s="2">
        <f>IFERROR(VLOOKUP(B641,#REF!,4,0),0)</f>
        <v>0</v>
      </c>
      <c r="E641" s="3">
        <v>0</v>
      </c>
      <c r="F641" s="147" t="s">
        <v>5961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148" t="s">
        <v>6151</v>
      </c>
      <c r="N641" s="3">
        <v>0</v>
      </c>
      <c r="O641" s="3">
        <v>0</v>
      </c>
      <c r="P641" s="3">
        <v>0</v>
      </c>
      <c r="Q641" s="148" t="s">
        <v>1</v>
      </c>
    </row>
    <row r="642" spans="1:17">
      <c r="A642" s="5" t="str">
        <f t="shared" si="9"/>
        <v>1</v>
      </c>
      <c r="B642" s="1" t="s">
        <v>7282</v>
      </c>
      <c r="C642" s="2" t="s">
        <v>7283</v>
      </c>
      <c r="D642" s="2">
        <f>IFERROR(VLOOKUP(B642,#REF!,4,0),0)</f>
        <v>0</v>
      </c>
      <c r="E642" s="3">
        <v>0</v>
      </c>
      <c r="F642" s="147" t="s">
        <v>5961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148" t="s">
        <v>6151</v>
      </c>
      <c r="N642" s="3">
        <v>0</v>
      </c>
      <c r="O642" s="3">
        <v>0</v>
      </c>
      <c r="P642" s="3">
        <v>0</v>
      </c>
      <c r="Q642" s="148" t="s">
        <v>1</v>
      </c>
    </row>
    <row r="643" spans="1:17">
      <c r="A643" s="5" t="str">
        <f t="shared" si="9"/>
        <v>1</v>
      </c>
      <c r="B643" s="1" t="s">
        <v>7284</v>
      </c>
      <c r="C643" s="2" t="s">
        <v>7285</v>
      </c>
      <c r="D643" s="2">
        <f>IFERROR(VLOOKUP(B643,#REF!,4,0),0)</f>
        <v>0</v>
      </c>
      <c r="E643" s="3">
        <v>0</v>
      </c>
      <c r="F643" s="147" t="s">
        <v>5961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148" t="s">
        <v>6151</v>
      </c>
      <c r="N643" s="3">
        <v>0</v>
      </c>
      <c r="O643" s="3">
        <v>0</v>
      </c>
      <c r="P643" s="3">
        <v>0</v>
      </c>
      <c r="Q643" s="148" t="s">
        <v>1</v>
      </c>
    </row>
    <row r="644" spans="1:17">
      <c r="A644" s="5" t="str">
        <f t="shared" si="9"/>
        <v>1</v>
      </c>
      <c r="B644" s="1" t="s">
        <v>7286</v>
      </c>
      <c r="C644" s="2" t="s">
        <v>7287</v>
      </c>
      <c r="D644" s="2">
        <f>IFERROR(VLOOKUP(B644,#REF!,4,0),0)</f>
        <v>0</v>
      </c>
      <c r="E644" s="3">
        <v>0</v>
      </c>
      <c r="F644" s="147" t="s">
        <v>1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148" t="s">
        <v>6151</v>
      </c>
      <c r="N644" s="3">
        <v>0</v>
      </c>
      <c r="O644" s="3">
        <v>0</v>
      </c>
      <c r="P644" s="3">
        <v>0</v>
      </c>
      <c r="Q644" s="148" t="s">
        <v>1</v>
      </c>
    </row>
    <row r="645" spans="1:17">
      <c r="A645" s="5" t="str">
        <f t="shared" si="9"/>
        <v>1</v>
      </c>
      <c r="B645" s="1" t="s">
        <v>7288</v>
      </c>
      <c r="C645" s="2" t="s">
        <v>7289</v>
      </c>
      <c r="D645" s="2">
        <f>IFERROR(VLOOKUP(B645,#REF!,4,0),0)</f>
        <v>0</v>
      </c>
      <c r="E645" s="3">
        <v>0</v>
      </c>
      <c r="F645" s="147" t="s">
        <v>5961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148" t="s">
        <v>6151</v>
      </c>
      <c r="N645" s="3">
        <v>0</v>
      </c>
      <c r="O645" s="3">
        <v>0</v>
      </c>
      <c r="P645" s="3">
        <v>0</v>
      </c>
      <c r="Q645" s="148" t="s">
        <v>1</v>
      </c>
    </row>
    <row r="646" spans="1:17">
      <c r="A646" s="5" t="str">
        <f t="shared" si="9"/>
        <v>1</v>
      </c>
      <c r="B646" s="1" t="s">
        <v>7290</v>
      </c>
      <c r="C646" s="2" t="s">
        <v>7291</v>
      </c>
      <c r="D646" s="2">
        <f>IFERROR(VLOOKUP(B646,#REF!,4,0),0)</f>
        <v>0</v>
      </c>
      <c r="E646" s="3">
        <v>0</v>
      </c>
      <c r="F646" s="147" t="s">
        <v>5961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148" t="s">
        <v>6151</v>
      </c>
      <c r="N646" s="3">
        <v>0</v>
      </c>
      <c r="O646" s="3">
        <v>0</v>
      </c>
      <c r="P646" s="3">
        <v>0</v>
      </c>
      <c r="Q646" s="148" t="s">
        <v>1</v>
      </c>
    </row>
    <row r="647" spans="1:17">
      <c r="A647" s="5" t="str">
        <f t="shared" si="9"/>
        <v>1</v>
      </c>
      <c r="B647" s="1" t="s">
        <v>7292</v>
      </c>
      <c r="C647" s="2" t="s">
        <v>7293</v>
      </c>
      <c r="D647" s="2">
        <f>IFERROR(VLOOKUP(B647,#REF!,4,0),0)</f>
        <v>0</v>
      </c>
      <c r="E647" s="3">
        <v>0</v>
      </c>
      <c r="F647" s="147" t="s">
        <v>5961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148" t="s">
        <v>6151</v>
      </c>
      <c r="N647" s="3">
        <v>0</v>
      </c>
      <c r="O647" s="3">
        <v>0</v>
      </c>
      <c r="P647" s="3">
        <v>0</v>
      </c>
      <c r="Q647" s="148" t="s">
        <v>1</v>
      </c>
    </row>
    <row r="648" spans="1:17">
      <c r="A648" s="5" t="str">
        <f t="shared" si="9"/>
        <v>1</v>
      </c>
      <c r="B648" s="1" t="s">
        <v>7294</v>
      </c>
      <c r="C648" s="2" t="s">
        <v>7295</v>
      </c>
      <c r="D648" s="2">
        <f>IFERROR(VLOOKUP(B648,#REF!,4,0),0)</f>
        <v>0</v>
      </c>
      <c r="E648" s="3">
        <v>0</v>
      </c>
      <c r="F648" s="147" t="s">
        <v>1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148" t="s">
        <v>6151</v>
      </c>
      <c r="N648" s="3">
        <v>0</v>
      </c>
      <c r="O648" s="3">
        <v>0</v>
      </c>
      <c r="P648" s="3">
        <v>0</v>
      </c>
      <c r="Q648" s="148" t="s">
        <v>1</v>
      </c>
    </row>
    <row r="649" spans="1:17">
      <c r="A649" s="5" t="str">
        <f t="shared" si="9"/>
        <v>1</v>
      </c>
      <c r="B649" s="1" t="s">
        <v>7296</v>
      </c>
      <c r="C649" s="2" t="s">
        <v>7297</v>
      </c>
      <c r="D649" s="2">
        <f>IFERROR(VLOOKUP(B649,#REF!,4,0),0)</f>
        <v>0</v>
      </c>
      <c r="E649" s="3">
        <v>0</v>
      </c>
      <c r="F649" s="147" t="s">
        <v>5961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148" t="s">
        <v>6151</v>
      </c>
      <c r="N649" s="3">
        <v>0</v>
      </c>
      <c r="O649" s="3">
        <v>0</v>
      </c>
      <c r="P649" s="3">
        <v>0</v>
      </c>
      <c r="Q649" s="148" t="s">
        <v>1</v>
      </c>
    </row>
    <row r="650" spans="1:17">
      <c r="A650" s="5" t="str">
        <f t="shared" si="9"/>
        <v>1</v>
      </c>
      <c r="B650" s="1" t="s">
        <v>7298</v>
      </c>
      <c r="C650" s="2" t="s">
        <v>7299</v>
      </c>
      <c r="D650" s="2">
        <f>IFERROR(VLOOKUP(B650,#REF!,4,0),0)</f>
        <v>0</v>
      </c>
      <c r="E650" s="3">
        <v>0</v>
      </c>
      <c r="F650" s="147" t="s">
        <v>5961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148" t="s">
        <v>6151</v>
      </c>
      <c r="N650" s="3">
        <v>0</v>
      </c>
      <c r="O650" s="3">
        <v>0</v>
      </c>
      <c r="P650" s="3">
        <v>0</v>
      </c>
      <c r="Q650" s="148" t="s">
        <v>1</v>
      </c>
    </row>
    <row r="651" spans="1:17">
      <c r="A651" s="5" t="str">
        <f t="shared" ref="A651:A714" si="10">LEFT(B651)</f>
        <v>1</v>
      </c>
      <c r="B651" s="1" t="s">
        <v>7300</v>
      </c>
      <c r="C651" s="2" t="s">
        <v>7301</v>
      </c>
      <c r="D651" s="2">
        <f>IFERROR(VLOOKUP(B651,#REF!,4,0),0)</f>
        <v>0</v>
      </c>
      <c r="E651" s="3">
        <v>0</v>
      </c>
      <c r="F651" s="147" t="s">
        <v>5961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148" t="s">
        <v>6151</v>
      </c>
      <c r="N651" s="3">
        <v>0</v>
      </c>
      <c r="O651" s="3">
        <v>0</v>
      </c>
      <c r="P651" s="3">
        <v>0</v>
      </c>
      <c r="Q651" s="148" t="s">
        <v>1</v>
      </c>
    </row>
    <row r="652" spans="1:17">
      <c r="A652" s="5" t="str">
        <f t="shared" si="10"/>
        <v>1</v>
      </c>
      <c r="B652" s="1" t="s">
        <v>7302</v>
      </c>
      <c r="C652" s="2" t="s">
        <v>7303</v>
      </c>
      <c r="D652" s="2">
        <f>IFERROR(VLOOKUP(B652,#REF!,4,0),0)</f>
        <v>0</v>
      </c>
      <c r="E652" s="3">
        <v>0</v>
      </c>
      <c r="F652" s="147" t="s">
        <v>1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148" t="s">
        <v>6151</v>
      </c>
      <c r="N652" s="3">
        <v>0</v>
      </c>
      <c r="O652" s="3">
        <v>0</v>
      </c>
      <c r="P652" s="3">
        <v>0</v>
      </c>
      <c r="Q652" s="148" t="s">
        <v>1</v>
      </c>
    </row>
    <row r="653" spans="1:17">
      <c r="A653" s="5" t="str">
        <f t="shared" si="10"/>
        <v>1</v>
      </c>
      <c r="B653" s="1" t="s">
        <v>7304</v>
      </c>
      <c r="C653" s="2" t="s">
        <v>7305</v>
      </c>
      <c r="D653" s="2">
        <f>IFERROR(VLOOKUP(B653,#REF!,4,0),0)</f>
        <v>0</v>
      </c>
      <c r="E653" s="3">
        <v>0</v>
      </c>
      <c r="F653" s="147" t="s">
        <v>5961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148" t="s">
        <v>6151</v>
      </c>
      <c r="N653" s="3">
        <v>0</v>
      </c>
      <c r="O653" s="3">
        <v>0</v>
      </c>
      <c r="P653" s="3">
        <v>0</v>
      </c>
      <c r="Q653" s="148" t="s">
        <v>1</v>
      </c>
    </row>
    <row r="654" spans="1:17">
      <c r="A654" s="5" t="str">
        <f t="shared" si="10"/>
        <v>1</v>
      </c>
      <c r="B654" s="1" t="s">
        <v>7306</v>
      </c>
      <c r="C654" s="2" t="s">
        <v>7307</v>
      </c>
      <c r="D654" s="2">
        <f>IFERROR(VLOOKUP(B654,#REF!,4,0),0)</f>
        <v>0</v>
      </c>
      <c r="E654" s="3">
        <v>0</v>
      </c>
      <c r="F654" s="147" t="s">
        <v>5961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148" t="s">
        <v>6151</v>
      </c>
      <c r="N654" s="3">
        <v>0</v>
      </c>
      <c r="O654" s="3">
        <v>0</v>
      </c>
      <c r="P654" s="3">
        <v>0</v>
      </c>
      <c r="Q654" s="148" t="s">
        <v>1</v>
      </c>
    </row>
    <row r="655" spans="1:17">
      <c r="A655" s="5" t="str">
        <f t="shared" si="10"/>
        <v>1</v>
      </c>
      <c r="B655" s="1" t="s">
        <v>7308</v>
      </c>
      <c r="C655" s="2" t="s">
        <v>7309</v>
      </c>
      <c r="D655" s="2">
        <f>IFERROR(VLOOKUP(B655,#REF!,4,0),0)</f>
        <v>0</v>
      </c>
      <c r="E655" s="3">
        <v>0</v>
      </c>
      <c r="F655" s="147" t="s">
        <v>5961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148" t="s">
        <v>6151</v>
      </c>
      <c r="N655" s="3">
        <v>0</v>
      </c>
      <c r="O655" s="3">
        <v>0</v>
      </c>
      <c r="P655" s="3">
        <v>0</v>
      </c>
      <c r="Q655" s="148" t="s">
        <v>1</v>
      </c>
    </row>
    <row r="656" spans="1:17">
      <c r="A656" s="5" t="str">
        <f t="shared" si="10"/>
        <v>1</v>
      </c>
      <c r="B656" s="1" t="s">
        <v>7310</v>
      </c>
      <c r="C656" s="2" t="s">
        <v>7311</v>
      </c>
      <c r="D656" s="2">
        <f>IFERROR(VLOOKUP(B656,#REF!,4,0),0)</f>
        <v>0</v>
      </c>
      <c r="E656" s="3">
        <v>0</v>
      </c>
      <c r="F656" s="147" t="s">
        <v>1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148" t="s">
        <v>6151</v>
      </c>
      <c r="N656" s="3">
        <v>0</v>
      </c>
      <c r="O656" s="3">
        <v>0</v>
      </c>
      <c r="P656" s="3">
        <v>0</v>
      </c>
      <c r="Q656" s="148" t="s">
        <v>1</v>
      </c>
    </row>
    <row r="657" spans="1:17">
      <c r="A657" s="5" t="str">
        <f t="shared" si="10"/>
        <v>1</v>
      </c>
      <c r="B657" s="1" t="s">
        <v>7312</v>
      </c>
      <c r="C657" s="2" t="s">
        <v>7313</v>
      </c>
      <c r="D657" s="2">
        <f>IFERROR(VLOOKUP(B657,#REF!,4,0),0)</f>
        <v>0</v>
      </c>
      <c r="E657" s="3">
        <v>0</v>
      </c>
      <c r="F657" s="147" t="s">
        <v>5961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148" t="s">
        <v>6151</v>
      </c>
      <c r="N657" s="3">
        <v>0</v>
      </c>
      <c r="O657" s="3">
        <v>0</v>
      </c>
      <c r="P657" s="3">
        <v>0</v>
      </c>
      <c r="Q657" s="148" t="s">
        <v>1</v>
      </c>
    </row>
    <row r="658" spans="1:17">
      <c r="A658" s="5" t="str">
        <f t="shared" si="10"/>
        <v>1</v>
      </c>
      <c r="B658" s="1" t="s">
        <v>7314</v>
      </c>
      <c r="C658" s="2" t="s">
        <v>7315</v>
      </c>
      <c r="D658" s="2">
        <f>IFERROR(VLOOKUP(B658,#REF!,4,0),0)</f>
        <v>0</v>
      </c>
      <c r="E658" s="3">
        <v>0</v>
      </c>
      <c r="F658" s="147" t="s">
        <v>5961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148" t="s">
        <v>6151</v>
      </c>
      <c r="N658" s="3">
        <v>0</v>
      </c>
      <c r="O658" s="3">
        <v>0</v>
      </c>
      <c r="P658" s="3">
        <v>0</v>
      </c>
      <c r="Q658" s="148" t="s">
        <v>1</v>
      </c>
    </row>
    <row r="659" spans="1:17">
      <c r="A659" s="5" t="str">
        <f t="shared" si="10"/>
        <v>1</v>
      </c>
      <c r="B659" s="1" t="s">
        <v>7316</v>
      </c>
      <c r="C659" s="2" t="s">
        <v>7317</v>
      </c>
      <c r="D659" s="2">
        <f>IFERROR(VLOOKUP(B659,#REF!,4,0),0)</f>
        <v>0</v>
      </c>
      <c r="E659" s="3">
        <v>0</v>
      </c>
      <c r="F659" s="147" t="s">
        <v>5961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148" t="s">
        <v>6151</v>
      </c>
      <c r="N659" s="3">
        <v>0</v>
      </c>
      <c r="O659" s="3">
        <v>0</v>
      </c>
      <c r="P659" s="3">
        <v>0</v>
      </c>
      <c r="Q659" s="148" t="s">
        <v>1</v>
      </c>
    </row>
    <row r="660" spans="1:17">
      <c r="A660" s="5" t="str">
        <f t="shared" si="10"/>
        <v>1</v>
      </c>
      <c r="B660" s="1" t="s">
        <v>7318</v>
      </c>
      <c r="C660" s="2" t="s">
        <v>7319</v>
      </c>
      <c r="D660" s="2">
        <f>IFERROR(VLOOKUP(B660,#REF!,4,0),0)</f>
        <v>0</v>
      </c>
      <c r="E660" s="3">
        <v>0</v>
      </c>
      <c r="F660" s="147" t="s">
        <v>5961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148" t="s">
        <v>6151</v>
      </c>
      <c r="N660" s="3">
        <v>0</v>
      </c>
      <c r="O660" s="3">
        <v>0</v>
      </c>
      <c r="P660" s="3">
        <v>0</v>
      </c>
      <c r="Q660" s="148" t="s">
        <v>1</v>
      </c>
    </row>
    <row r="661" spans="1:17">
      <c r="A661" s="5" t="str">
        <f t="shared" si="10"/>
        <v>1</v>
      </c>
      <c r="B661" s="1" t="s">
        <v>7320</v>
      </c>
      <c r="C661" s="2" t="s">
        <v>7321</v>
      </c>
      <c r="D661" s="2">
        <f>IFERROR(VLOOKUP(B661,#REF!,4,0),0)</f>
        <v>0</v>
      </c>
      <c r="E661" s="3">
        <v>0</v>
      </c>
      <c r="F661" s="147" t="s">
        <v>5961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148" t="s">
        <v>6151</v>
      </c>
      <c r="N661" s="3">
        <v>0</v>
      </c>
      <c r="O661" s="3">
        <v>0</v>
      </c>
      <c r="P661" s="3">
        <v>0</v>
      </c>
      <c r="Q661" s="148" t="s">
        <v>1</v>
      </c>
    </row>
    <row r="662" spans="1:17">
      <c r="A662" s="5" t="str">
        <f t="shared" si="10"/>
        <v>1</v>
      </c>
      <c r="B662" s="1" t="s">
        <v>7322</v>
      </c>
      <c r="C662" s="2" t="s">
        <v>7323</v>
      </c>
      <c r="D662" s="2">
        <f>IFERROR(VLOOKUP(B662,#REF!,4,0),0)</f>
        <v>0</v>
      </c>
      <c r="E662" s="3">
        <v>0</v>
      </c>
      <c r="F662" s="147" t="s">
        <v>5961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148" t="s">
        <v>6151</v>
      </c>
      <c r="N662" s="3">
        <v>0</v>
      </c>
      <c r="O662" s="3">
        <v>0</v>
      </c>
      <c r="P662" s="3">
        <v>0</v>
      </c>
      <c r="Q662" s="148" t="s">
        <v>1</v>
      </c>
    </row>
    <row r="663" spans="1:17">
      <c r="A663" s="5" t="str">
        <f t="shared" si="10"/>
        <v>1</v>
      </c>
      <c r="B663" s="1" t="s">
        <v>7324</v>
      </c>
      <c r="C663" s="2" t="s">
        <v>7325</v>
      </c>
      <c r="D663" s="2">
        <f>IFERROR(VLOOKUP(B663,#REF!,4,0),0)</f>
        <v>0</v>
      </c>
      <c r="E663" s="3">
        <v>0</v>
      </c>
      <c r="F663" s="147" t="s">
        <v>5961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148" t="s">
        <v>6151</v>
      </c>
      <c r="N663" s="3">
        <v>0</v>
      </c>
      <c r="O663" s="3">
        <v>0</v>
      </c>
      <c r="P663" s="3">
        <v>0</v>
      </c>
      <c r="Q663" s="148" t="s">
        <v>1</v>
      </c>
    </row>
    <row r="664" spans="1:17">
      <c r="A664" s="5" t="str">
        <f t="shared" si="10"/>
        <v>1</v>
      </c>
      <c r="B664" s="1" t="s">
        <v>7326</v>
      </c>
      <c r="C664" s="2" t="s">
        <v>7327</v>
      </c>
      <c r="D664" s="2">
        <f>IFERROR(VLOOKUP(B664,#REF!,4,0),0)</f>
        <v>0</v>
      </c>
      <c r="E664" s="3">
        <v>0</v>
      </c>
      <c r="F664" s="147" t="s">
        <v>5961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148" t="s">
        <v>6151</v>
      </c>
      <c r="N664" s="3">
        <v>0</v>
      </c>
      <c r="O664" s="3">
        <v>0</v>
      </c>
      <c r="P664" s="3">
        <v>0</v>
      </c>
      <c r="Q664" s="148" t="s">
        <v>1</v>
      </c>
    </row>
    <row r="665" spans="1:17">
      <c r="A665" s="5" t="str">
        <f t="shared" si="10"/>
        <v>1</v>
      </c>
      <c r="B665" s="1" t="s">
        <v>7328</v>
      </c>
      <c r="C665" s="2" t="s">
        <v>7329</v>
      </c>
      <c r="D665" s="2">
        <f>IFERROR(VLOOKUP(B665,#REF!,4,0),0)</f>
        <v>0</v>
      </c>
      <c r="E665" s="3">
        <v>0</v>
      </c>
      <c r="F665" s="147" t="s">
        <v>5961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148" t="s">
        <v>6151</v>
      </c>
      <c r="N665" s="3">
        <v>0</v>
      </c>
      <c r="O665" s="3">
        <v>0</v>
      </c>
      <c r="P665" s="3">
        <v>0</v>
      </c>
      <c r="Q665" s="148" t="s">
        <v>1</v>
      </c>
    </row>
    <row r="666" spans="1:17">
      <c r="A666" s="5" t="str">
        <f t="shared" si="10"/>
        <v>1</v>
      </c>
      <c r="B666" s="1" t="s">
        <v>7330</v>
      </c>
      <c r="C666" s="2" t="s">
        <v>7331</v>
      </c>
      <c r="D666" s="2">
        <f>IFERROR(VLOOKUP(B666,#REF!,4,0),0)</f>
        <v>0</v>
      </c>
      <c r="E666" s="3">
        <v>0</v>
      </c>
      <c r="F666" s="147" t="s">
        <v>5961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148" t="s">
        <v>6151</v>
      </c>
      <c r="N666" s="3">
        <v>0</v>
      </c>
      <c r="O666" s="3">
        <v>0</v>
      </c>
      <c r="P666" s="3">
        <v>0</v>
      </c>
      <c r="Q666" s="148" t="s">
        <v>1</v>
      </c>
    </row>
    <row r="667" spans="1:17">
      <c r="A667" s="5" t="str">
        <f t="shared" si="10"/>
        <v>1</v>
      </c>
      <c r="B667" s="1" t="s">
        <v>7332</v>
      </c>
      <c r="C667" s="2" t="s">
        <v>7333</v>
      </c>
      <c r="D667" s="2">
        <f>IFERROR(VLOOKUP(B667,#REF!,4,0),0)</f>
        <v>0</v>
      </c>
      <c r="E667" s="3">
        <v>0</v>
      </c>
      <c r="F667" s="147" t="s">
        <v>5961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148" t="s">
        <v>6151</v>
      </c>
      <c r="N667" s="3">
        <v>0</v>
      </c>
      <c r="O667" s="3">
        <v>0</v>
      </c>
      <c r="P667" s="3">
        <v>0</v>
      </c>
      <c r="Q667" s="148" t="s">
        <v>1</v>
      </c>
    </row>
    <row r="668" spans="1:17">
      <c r="A668" s="5" t="str">
        <f t="shared" si="10"/>
        <v>1</v>
      </c>
      <c r="B668" s="1" t="s">
        <v>7334</v>
      </c>
      <c r="C668" s="2" t="s">
        <v>7335</v>
      </c>
      <c r="D668" s="2">
        <f>IFERROR(VLOOKUP(B668,#REF!,4,0),0)</f>
        <v>0</v>
      </c>
      <c r="E668" s="3">
        <v>0</v>
      </c>
      <c r="F668" s="147" t="s">
        <v>1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148" t="s">
        <v>6151</v>
      </c>
      <c r="N668" s="3">
        <v>0</v>
      </c>
      <c r="O668" s="3">
        <v>0</v>
      </c>
      <c r="P668" s="3">
        <v>0</v>
      </c>
      <c r="Q668" s="148" t="s">
        <v>1</v>
      </c>
    </row>
    <row r="669" spans="1:17">
      <c r="A669" s="5" t="str">
        <f t="shared" si="10"/>
        <v>1</v>
      </c>
      <c r="B669" s="1" t="s">
        <v>7336</v>
      </c>
      <c r="C669" s="2" t="s">
        <v>7337</v>
      </c>
      <c r="D669" s="2">
        <f>IFERROR(VLOOKUP(B669,#REF!,4,0),0)</f>
        <v>0</v>
      </c>
      <c r="E669" s="3">
        <v>0</v>
      </c>
      <c r="F669" s="147" t="s">
        <v>5961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148" t="s">
        <v>6151</v>
      </c>
      <c r="N669" s="3">
        <v>0</v>
      </c>
      <c r="O669" s="3">
        <v>0</v>
      </c>
      <c r="P669" s="3">
        <v>0</v>
      </c>
      <c r="Q669" s="148" t="s">
        <v>1</v>
      </c>
    </row>
    <row r="670" spans="1:17">
      <c r="A670" s="5" t="str">
        <f t="shared" si="10"/>
        <v>1</v>
      </c>
      <c r="B670" s="1" t="s">
        <v>7338</v>
      </c>
      <c r="C670" s="2" t="s">
        <v>7339</v>
      </c>
      <c r="D670" s="2">
        <f>IFERROR(VLOOKUP(B670,#REF!,4,0),0)</f>
        <v>0</v>
      </c>
      <c r="E670" s="3">
        <v>0</v>
      </c>
      <c r="F670" s="147" t="s">
        <v>5961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148" t="s">
        <v>6151</v>
      </c>
      <c r="N670" s="3">
        <v>0</v>
      </c>
      <c r="O670" s="3">
        <v>0</v>
      </c>
      <c r="P670" s="3">
        <v>0</v>
      </c>
      <c r="Q670" s="148" t="s">
        <v>1</v>
      </c>
    </row>
    <row r="671" spans="1:17">
      <c r="A671" s="5" t="str">
        <f t="shared" si="10"/>
        <v>1</v>
      </c>
      <c r="B671" s="1" t="s">
        <v>7340</v>
      </c>
      <c r="C671" s="2" t="s">
        <v>7341</v>
      </c>
      <c r="D671" s="2">
        <f>IFERROR(VLOOKUP(B671,#REF!,4,0),0)</f>
        <v>0</v>
      </c>
      <c r="E671" s="3">
        <v>0</v>
      </c>
      <c r="F671" s="147" t="s">
        <v>5961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148" t="s">
        <v>6151</v>
      </c>
      <c r="N671" s="3">
        <v>0</v>
      </c>
      <c r="O671" s="3">
        <v>0</v>
      </c>
      <c r="P671" s="3">
        <v>0</v>
      </c>
      <c r="Q671" s="148" t="s">
        <v>1</v>
      </c>
    </row>
    <row r="672" spans="1:17">
      <c r="A672" s="5" t="str">
        <f t="shared" si="10"/>
        <v>1</v>
      </c>
      <c r="B672" s="1" t="s">
        <v>7342</v>
      </c>
      <c r="C672" s="2" t="s">
        <v>7343</v>
      </c>
      <c r="D672" s="2">
        <f>IFERROR(VLOOKUP(B672,#REF!,4,0),0)</f>
        <v>0</v>
      </c>
      <c r="E672" s="3">
        <v>0</v>
      </c>
      <c r="F672" s="147" t="s">
        <v>1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148" t="s">
        <v>6151</v>
      </c>
      <c r="N672" s="3">
        <v>0</v>
      </c>
      <c r="O672" s="3">
        <v>0</v>
      </c>
      <c r="P672" s="3">
        <v>0</v>
      </c>
      <c r="Q672" s="148" t="s">
        <v>1</v>
      </c>
    </row>
    <row r="673" spans="1:17">
      <c r="A673" s="5" t="str">
        <f t="shared" si="10"/>
        <v>1</v>
      </c>
      <c r="B673" s="1" t="s">
        <v>7344</v>
      </c>
      <c r="C673" s="2" t="s">
        <v>7345</v>
      </c>
      <c r="D673" s="2">
        <f>IFERROR(VLOOKUP(B673,#REF!,4,0),0)</f>
        <v>0</v>
      </c>
      <c r="E673" s="3">
        <v>0</v>
      </c>
      <c r="F673" s="147" t="s">
        <v>5961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148" t="s">
        <v>6151</v>
      </c>
      <c r="N673" s="3">
        <v>0</v>
      </c>
      <c r="O673" s="3">
        <v>0</v>
      </c>
      <c r="P673" s="3">
        <v>0</v>
      </c>
      <c r="Q673" s="148" t="s">
        <v>1</v>
      </c>
    </row>
    <row r="674" spans="1:17">
      <c r="A674" s="5" t="str">
        <f t="shared" si="10"/>
        <v>1</v>
      </c>
      <c r="B674" s="1" t="s">
        <v>7346</v>
      </c>
      <c r="C674" s="2" t="s">
        <v>7347</v>
      </c>
      <c r="D674" s="2">
        <f>IFERROR(VLOOKUP(B674,#REF!,4,0),0)</f>
        <v>0</v>
      </c>
      <c r="E674" s="3">
        <v>0</v>
      </c>
      <c r="F674" s="147" t="s">
        <v>5961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148" t="s">
        <v>6151</v>
      </c>
      <c r="N674" s="3">
        <v>0</v>
      </c>
      <c r="O674" s="3">
        <v>0</v>
      </c>
      <c r="P674" s="3">
        <v>0</v>
      </c>
      <c r="Q674" s="148" t="s">
        <v>1</v>
      </c>
    </row>
    <row r="675" spans="1:17">
      <c r="A675" s="5" t="str">
        <f t="shared" si="10"/>
        <v>1</v>
      </c>
      <c r="B675" s="1" t="s">
        <v>7348</v>
      </c>
      <c r="C675" s="2" t="s">
        <v>7349</v>
      </c>
      <c r="D675" s="2">
        <f>IFERROR(VLOOKUP(B675,#REF!,4,0),0)</f>
        <v>0</v>
      </c>
      <c r="E675" s="3">
        <v>0</v>
      </c>
      <c r="F675" s="147" t="s">
        <v>5961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148" t="s">
        <v>6151</v>
      </c>
      <c r="N675" s="3">
        <v>0</v>
      </c>
      <c r="O675" s="3">
        <v>0</v>
      </c>
      <c r="P675" s="3">
        <v>0</v>
      </c>
      <c r="Q675" s="148" t="s">
        <v>1</v>
      </c>
    </row>
    <row r="676" spans="1:17">
      <c r="A676" s="5" t="str">
        <f t="shared" si="10"/>
        <v>1</v>
      </c>
      <c r="B676" s="1" t="s">
        <v>7350</v>
      </c>
      <c r="C676" s="2" t="s">
        <v>7351</v>
      </c>
      <c r="D676" s="2">
        <f>IFERROR(VLOOKUP(B676,#REF!,4,0),0)</f>
        <v>0</v>
      </c>
      <c r="E676" s="3">
        <v>0</v>
      </c>
      <c r="F676" s="147" t="s">
        <v>1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148" t="s">
        <v>6151</v>
      </c>
      <c r="N676" s="3">
        <v>0</v>
      </c>
      <c r="O676" s="3">
        <v>0</v>
      </c>
      <c r="P676" s="3">
        <v>0</v>
      </c>
      <c r="Q676" s="148" t="s">
        <v>1</v>
      </c>
    </row>
    <row r="677" spans="1:17">
      <c r="A677" s="5" t="str">
        <f t="shared" si="10"/>
        <v>1</v>
      </c>
      <c r="B677" s="1" t="s">
        <v>7352</v>
      </c>
      <c r="C677" s="2" t="s">
        <v>7353</v>
      </c>
      <c r="D677" s="2">
        <f>IFERROR(VLOOKUP(B677,#REF!,4,0),0)</f>
        <v>0</v>
      </c>
      <c r="E677" s="3">
        <v>0</v>
      </c>
      <c r="F677" s="147" t="s">
        <v>5961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148" t="s">
        <v>6151</v>
      </c>
      <c r="N677" s="3">
        <v>0</v>
      </c>
      <c r="O677" s="3">
        <v>0</v>
      </c>
      <c r="P677" s="3">
        <v>0</v>
      </c>
      <c r="Q677" s="148" t="s">
        <v>1</v>
      </c>
    </row>
    <row r="678" spans="1:17">
      <c r="A678" s="5" t="str">
        <f t="shared" si="10"/>
        <v>1</v>
      </c>
      <c r="B678" s="1" t="s">
        <v>7354</v>
      </c>
      <c r="C678" s="2" t="s">
        <v>7355</v>
      </c>
      <c r="D678" s="2">
        <f>IFERROR(VLOOKUP(B678,#REF!,4,0),0)</f>
        <v>0</v>
      </c>
      <c r="E678" s="3">
        <v>0</v>
      </c>
      <c r="F678" s="147" t="s">
        <v>5961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148" t="s">
        <v>6151</v>
      </c>
      <c r="N678" s="3">
        <v>0</v>
      </c>
      <c r="O678" s="3">
        <v>0</v>
      </c>
      <c r="P678" s="3">
        <v>0</v>
      </c>
      <c r="Q678" s="148" t="s">
        <v>1</v>
      </c>
    </row>
    <row r="679" spans="1:17">
      <c r="A679" s="5" t="str">
        <f t="shared" si="10"/>
        <v>1</v>
      </c>
      <c r="B679" s="1" t="s">
        <v>7356</v>
      </c>
      <c r="C679" s="2" t="s">
        <v>7357</v>
      </c>
      <c r="D679" s="2">
        <f>IFERROR(VLOOKUP(B679,#REF!,4,0),0)</f>
        <v>0</v>
      </c>
      <c r="E679" s="3">
        <v>0</v>
      </c>
      <c r="F679" s="147" t="s">
        <v>5961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148" t="s">
        <v>6151</v>
      </c>
      <c r="N679" s="3">
        <v>0</v>
      </c>
      <c r="O679" s="3">
        <v>0</v>
      </c>
      <c r="P679" s="3">
        <v>0</v>
      </c>
      <c r="Q679" s="148" t="s">
        <v>1</v>
      </c>
    </row>
    <row r="680" spans="1:17">
      <c r="A680" s="5" t="str">
        <f t="shared" si="10"/>
        <v>1</v>
      </c>
      <c r="B680" s="1" t="s">
        <v>7358</v>
      </c>
      <c r="C680" s="2" t="s">
        <v>7359</v>
      </c>
      <c r="D680" s="2">
        <f>IFERROR(VLOOKUP(B680,#REF!,4,0),0)</f>
        <v>0</v>
      </c>
      <c r="E680" s="3">
        <v>0</v>
      </c>
      <c r="F680" s="147" t="s">
        <v>1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148" t="s">
        <v>6151</v>
      </c>
      <c r="N680" s="3">
        <v>0</v>
      </c>
      <c r="O680" s="3">
        <v>0</v>
      </c>
      <c r="P680" s="3">
        <v>0</v>
      </c>
      <c r="Q680" s="148" t="s">
        <v>1</v>
      </c>
    </row>
    <row r="681" spans="1:17">
      <c r="A681" s="5" t="str">
        <f t="shared" si="10"/>
        <v>1</v>
      </c>
      <c r="B681" s="1" t="s">
        <v>7360</v>
      </c>
      <c r="C681" s="2" t="s">
        <v>7361</v>
      </c>
      <c r="D681" s="2">
        <f>IFERROR(VLOOKUP(B681,#REF!,4,0),0)</f>
        <v>0</v>
      </c>
      <c r="E681" s="3">
        <v>0</v>
      </c>
      <c r="F681" s="147" t="s">
        <v>5961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148" t="s">
        <v>6151</v>
      </c>
      <c r="N681" s="3">
        <v>0</v>
      </c>
      <c r="O681" s="3">
        <v>0</v>
      </c>
      <c r="P681" s="3">
        <v>0</v>
      </c>
      <c r="Q681" s="148" t="s">
        <v>1</v>
      </c>
    </row>
    <row r="682" spans="1:17">
      <c r="A682" s="5" t="str">
        <f t="shared" si="10"/>
        <v>1</v>
      </c>
      <c r="B682" s="1" t="s">
        <v>7362</v>
      </c>
      <c r="C682" s="2" t="s">
        <v>7363</v>
      </c>
      <c r="D682" s="2">
        <f>IFERROR(VLOOKUP(B682,#REF!,4,0),0)</f>
        <v>0</v>
      </c>
      <c r="E682" s="3">
        <v>0</v>
      </c>
      <c r="F682" s="147" t="s">
        <v>5961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148" t="s">
        <v>6151</v>
      </c>
      <c r="N682" s="3">
        <v>0</v>
      </c>
      <c r="O682" s="3">
        <v>0</v>
      </c>
      <c r="P682" s="3">
        <v>0</v>
      </c>
      <c r="Q682" s="148" t="s">
        <v>1</v>
      </c>
    </row>
    <row r="683" spans="1:17">
      <c r="A683" s="5" t="str">
        <f t="shared" si="10"/>
        <v>1</v>
      </c>
      <c r="B683" s="1" t="s">
        <v>7364</v>
      </c>
      <c r="C683" s="2" t="s">
        <v>7365</v>
      </c>
      <c r="D683" s="2">
        <f>IFERROR(VLOOKUP(B683,#REF!,4,0),0)</f>
        <v>0</v>
      </c>
      <c r="E683" s="3">
        <v>0</v>
      </c>
      <c r="F683" s="147" t="s">
        <v>5961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148" t="s">
        <v>6151</v>
      </c>
      <c r="N683" s="3">
        <v>0</v>
      </c>
      <c r="O683" s="3">
        <v>0</v>
      </c>
      <c r="P683" s="3">
        <v>0</v>
      </c>
      <c r="Q683" s="148" t="s">
        <v>1</v>
      </c>
    </row>
    <row r="684" spans="1:17">
      <c r="A684" s="5" t="str">
        <f t="shared" si="10"/>
        <v>1</v>
      </c>
      <c r="B684" s="1" t="s">
        <v>7366</v>
      </c>
      <c r="C684" s="2" t="s">
        <v>7367</v>
      </c>
      <c r="D684" s="2">
        <f>IFERROR(VLOOKUP(B684,#REF!,4,0),0)</f>
        <v>0</v>
      </c>
      <c r="E684" s="3">
        <v>0</v>
      </c>
      <c r="F684" s="147" t="s">
        <v>1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148" t="s">
        <v>6151</v>
      </c>
      <c r="N684" s="3">
        <v>0</v>
      </c>
      <c r="O684" s="3">
        <v>0</v>
      </c>
      <c r="P684" s="3">
        <v>0</v>
      </c>
      <c r="Q684" s="148" t="s">
        <v>1</v>
      </c>
    </row>
    <row r="685" spans="1:17">
      <c r="A685" s="5" t="str">
        <f t="shared" si="10"/>
        <v>1</v>
      </c>
      <c r="B685" s="1" t="s">
        <v>7368</v>
      </c>
      <c r="C685" s="2" t="s">
        <v>7369</v>
      </c>
      <c r="D685" s="2">
        <f>IFERROR(VLOOKUP(B685,#REF!,4,0),0)</f>
        <v>0</v>
      </c>
      <c r="E685" s="3">
        <v>0</v>
      </c>
      <c r="F685" s="147" t="s">
        <v>5961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148" t="s">
        <v>6151</v>
      </c>
      <c r="N685" s="3">
        <v>0</v>
      </c>
      <c r="O685" s="3">
        <v>0</v>
      </c>
      <c r="P685" s="3">
        <v>0</v>
      </c>
      <c r="Q685" s="148" t="s">
        <v>1</v>
      </c>
    </row>
    <row r="686" spans="1:17">
      <c r="A686" s="5" t="str">
        <f t="shared" si="10"/>
        <v>1</v>
      </c>
      <c r="B686" s="1" t="s">
        <v>7370</v>
      </c>
      <c r="C686" s="2" t="s">
        <v>7371</v>
      </c>
      <c r="D686" s="2">
        <f>IFERROR(VLOOKUP(B686,#REF!,4,0),0)</f>
        <v>0</v>
      </c>
      <c r="E686" s="3">
        <v>0</v>
      </c>
      <c r="F686" s="147" t="s">
        <v>5961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148" t="s">
        <v>6151</v>
      </c>
      <c r="N686" s="3">
        <v>0</v>
      </c>
      <c r="O686" s="3">
        <v>0</v>
      </c>
      <c r="P686" s="3">
        <v>0</v>
      </c>
      <c r="Q686" s="148" t="s">
        <v>1</v>
      </c>
    </row>
    <row r="687" spans="1:17">
      <c r="A687" s="5" t="str">
        <f t="shared" si="10"/>
        <v>1</v>
      </c>
      <c r="B687" s="1" t="s">
        <v>7372</v>
      </c>
      <c r="C687" s="2" t="s">
        <v>7373</v>
      </c>
      <c r="D687" s="2">
        <f>IFERROR(VLOOKUP(B687,#REF!,4,0),0)</f>
        <v>0</v>
      </c>
      <c r="E687" s="3">
        <v>0</v>
      </c>
      <c r="F687" s="147" t="s">
        <v>5961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148" t="s">
        <v>6151</v>
      </c>
      <c r="N687" s="3">
        <v>0</v>
      </c>
      <c r="O687" s="3">
        <v>0</v>
      </c>
      <c r="P687" s="3">
        <v>0</v>
      </c>
      <c r="Q687" s="148" t="s">
        <v>1</v>
      </c>
    </row>
    <row r="688" spans="1:17">
      <c r="A688" s="5" t="str">
        <f t="shared" si="10"/>
        <v>1</v>
      </c>
      <c r="B688" s="1" t="s">
        <v>7374</v>
      </c>
      <c r="C688" s="2" t="s">
        <v>7375</v>
      </c>
      <c r="D688" s="2">
        <f>IFERROR(VLOOKUP(B688,#REF!,4,0),0)</f>
        <v>0</v>
      </c>
      <c r="E688" s="3">
        <v>0</v>
      </c>
      <c r="F688" s="147" t="s">
        <v>1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148" t="s">
        <v>6151</v>
      </c>
      <c r="N688" s="3">
        <v>0</v>
      </c>
      <c r="O688" s="3">
        <v>0</v>
      </c>
      <c r="P688" s="3">
        <v>0</v>
      </c>
      <c r="Q688" s="148" t="s">
        <v>1</v>
      </c>
    </row>
    <row r="689" spans="1:17">
      <c r="A689" s="5" t="str">
        <f t="shared" si="10"/>
        <v>1</v>
      </c>
      <c r="B689" s="1" t="s">
        <v>7376</v>
      </c>
      <c r="C689" s="2" t="s">
        <v>7377</v>
      </c>
      <c r="D689" s="2">
        <f>IFERROR(VLOOKUP(B689,#REF!,4,0),0)</f>
        <v>0</v>
      </c>
      <c r="E689" s="3">
        <v>0</v>
      </c>
      <c r="F689" s="147" t="s">
        <v>5961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148" t="s">
        <v>6151</v>
      </c>
      <c r="N689" s="3">
        <v>0</v>
      </c>
      <c r="O689" s="3">
        <v>0</v>
      </c>
      <c r="P689" s="3">
        <v>0</v>
      </c>
      <c r="Q689" s="148" t="s">
        <v>1</v>
      </c>
    </row>
    <row r="690" spans="1:17">
      <c r="A690" s="5" t="str">
        <f t="shared" si="10"/>
        <v>1</v>
      </c>
      <c r="B690" s="1" t="s">
        <v>7378</v>
      </c>
      <c r="C690" s="2" t="s">
        <v>7379</v>
      </c>
      <c r="D690" s="2">
        <f>IFERROR(VLOOKUP(B690,#REF!,4,0),0)</f>
        <v>0</v>
      </c>
      <c r="E690" s="3">
        <v>0</v>
      </c>
      <c r="F690" s="147" t="s">
        <v>5961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148" t="s">
        <v>6151</v>
      </c>
      <c r="N690" s="3">
        <v>0</v>
      </c>
      <c r="O690" s="3">
        <v>0</v>
      </c>
      <c r="P690" s="3">
        <v>0</v>
      </c>
      <c r="Q690" s="148" t="s">
        <v>1</v>
      </c>
    </row>
    <row r="691" spans="1:17">
      <c r="A691" s="5" t="str">
        <f t="shared" si="10"/>
        <v>1</v>
      </c>
      <c r="B691" s="1" t="s">
        <v>7380</v>
      </c>
      <c r="C691" s="2" t="s">
        <v>7381</v>
      </c>
      <c r="D691" s="2">
        <f>IFERROR(VLOOKUP(B691,#REF!,4,0),0)</f>
        <v>0</v>
      </c>
      <c r="E691" s="3">
        <v>0</v>
      </c>
      <c r="F691" s="147" t="s">
        <v>5961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148" t="s">
        <v>6151</v>
      </c>
      <c r="N691" s="3">
        <v>0</v>
      </c>
      <c r="O691" s="3">
        <v>0</v>
      </c>
      <c r="P691" s="3">
        <v>0</v>
      </c>
      <c r="Q691" s="148" t="s">
        <v>1</v>
      </c>
    </row>
    <row r="692" spans="1:17">
      <c r="A692" s="5" t="str">
        <f t="shared" si="10"/>
        <v>1</v>
      </c>
      <c r="B692" s="1" t="s">
        <v>7382</v>
      </c>
      <c r="C692" s="2" t="s">
        <v>7383</v>
      </c>
      <c r="D692" s="2">
        <f>IFERROR(VLOOKUP(B692,#REF!,4,0),0)</f>
        <v>0</v>
      </c>
      <c r="E692" s="3">
        <v>0</v>
      </c>
      <c r="F692" s="147" t="s">
        <v>1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148" t="s">
        <v>6151</v>
      </c>
      <c r="N692" s="3">
        <v>0</v>
      </c>
      <c r="O692" s="3">
        <v>0</v>
      </c>
      <c r="P692" s="3">
        <v>0</v>
      </c>
      <c r="Q692" s="148" t="s">
        <v>1</v>
      </c>
    </row>
    <row r="693" spans="1:17">
      <c r="A693" s="5" t="str">
        <f t="shared" si="10"/>
        <v>1</v>
      </c>
      <c r="B693" s="1" t="s">
        <v>7384</v>
      </c>
      <c r="C693" s="2" t="s">
        <v>7385</v>
      </c>
      <c r="D693" s="2">
        <f>IFERROR(VLOOKUP(B693,#REF!,4,0),0)</f>
        <v>0</v>
      </c>
      <c r="E693" s="3">
        <v>0</v>
      </c>
      <c r="F693" s="147" t="s">
        <v>5961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148" t="s">
        <v>6151</v>
      </c>
      <c r="N693" s="3">
        <v>0</v>
      </c>
      <c r="O693" s="3">
        <v>0</v>
      </c>
      <c r="P693" s="3">
        <v>0</v>
      </c>
      <c r="Q693" s="148" t="s">
        <v>1</v>
      </c>
    </row>
    <row r="694" spans="1:17">
      <c r="A694" s="5" t="str">
        <f t="shared" si="10"/>
        <v>1</v>
      </c>
      <c r="B694" s="1" t="s">
        <v>7386</v>
      </c>
      <c r="C694" s="2" t="s">
        <v>7387</v>
      </c>
      <c r="D694" s="2">
        <f>IFERROR(VLOOKUP(B694,#REF!,4,0),0)</f>
        <v>0</v>
      </c>
      <c r="E694" s="3">
        <v>0</v>
      </c>
      <c r="F694" s="147" t="s">
        <v>5961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148" t="s">
        <v>6151</v>
      </c>
      <c r="N694" s="3">
        <v>0</v>
      </c>
      <c r="O694" s="3">
        <v>0</v>
      </c>
      <c r="P694" s="3">
        <v>0</v>
      </c>
      <c r="Q694" s="148" t="s">
        <v>1</v>
      </c>
    </row>
    <row r="695" spans="1:17">
      <c r="A695" s="5" t="str">
        <f t="shared" si="10"/>
        <v>1</v>
      </c>
      <c r="B695" s="1" t="s">
        <v>7388</v>
      </c>
      <c r="C695" s="2" t="s">
        <v>7389</v>
      </c>
      <c r="D695" s="2">
        <f>IFERROR(VLOOKUP(B695,#REF!,4,0),0)</f>
        <v>0</v>
      </c>
      <c r="E695" s="3">
        <v>0</v>
      </c>
      <c r="F695" s="147" t="s">
        <v>5961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148" t="s">
        <v>6151</v>
      </c>
      <c r="N695" s="3">
        <v>0</v>
      </c>
      <c r="O695" s="3">
        <v>0</v>
      </c>
      <c r="P695" s="3">
        <v>0</v>
      </c>
      <c r="Q695" s="148" t="s">
        <v>1</v>
      </c>
    </row>
    <row r="696" spans="1:17">
      <c r="A696" s="5" t="str">
        <f t="shared" si="10"/>
        <v>1</v>
      </c>
      <c r="B696" s="1" t="s">
        <v>7390</v>
      </c>
      <c r="C696" s="2" t="s">
        <v>7391</v>
      </c>
      <c r="D696" s="2">
        <f>IFERROR(VLOOKUP(B696,#REF!,4,0),0)</f>
        <v>0</v>
      </c>
      <c r="E696" s="3">
        <v>0</v>
      </c>
      <c r="F696" s="147" t="s">
        <v>1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0</v>
      </c>
      <c r="M696" s="148" t="s">
        <v>6151</v>
      </c>
      <c r="N696" s="3">
        <v>0</v>
      </c>
      <c r="O696" s="3">
        <v>0</v>
      </c>
      <c r="P696" s="3">
        <v>0</v>
      </c>
      <c r="Q696" s="148" t="s">
        <v>1</v>
      </c>
    </row>
    <row r="697" spans="1:17">
      <c r="A697" s="5" t="str">
        <f t="shared" si="10"/>
        <v>1</v>
      </c>
      <c r="B697" s="1" t="s">
        <v>7392</v>
      </c>
      <c r="C697" s="2" t="s">
        <v>7393</v>
      </c>
      <c r="D697" s="2">
        <f>IFERROR(VLOOKUP(B697,#REF!,4,0),0)</f>
        <v>0</v>
      </c>
      <c r="E697" s="3">
        <v>0</v>
      </c>
      <c r="F697" s="147" t="s">
        <v>5961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148" t="s">
        <v>6151</v>
      </c>
      <c r="N697" s="3">
        <v>0</v>
      </c>
      <c r="O697" s="3">
        <v>0</v>
      </c>
      <c r="P697" s="3">
        <v>0</v>
      </c>
      <c r="Q697" s="148" t="s">
        <v>1</v>
      </c>
    </row>
    <row r="698" spans="1:17">
      <c r="A698" s="5" t="str">
        <f t="shared" si="10"/>
        <v>1</v>
      </c>
      <c r="B698" s="1" t="s">
        <v>7394</v>
      </c>
      <c r="C698" s="2" t="s">
        <v>7395</v>
      </c>
      <c r="D698" s="2">
        <f>IFERROR(VLOOKUP(B698,#REF!,4,0),0)</f>
        <v>0</v>
      </c>
      <c r="E698" s="3">
        <v>0</v>
      </c>
      <c r="F698" s="147" t="s">
        <v>5961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148" t="s">
        <v>6151</v>
      </c>
      <c r="N698" s="3">
        <v>0</v>
      </c>
      <c r="O698" s="3">
        <v>0</v>
      </c>
      <c r="P698" s="3">
        <v>0</v>
      </c>
      <c r="Q698" s="148" t="s">
        <v>1</v>
      </c>
    </row>
    <row r="699" spans="1:17">
      <c r="A699" s="5" t="str">
        <f t="shared" si="10"/>
        <v>1</v>
      </c>
      <c r="B699" s="1" t="s">
        <v>7396</v>
      </c>
      <c r="C699" s="2" t="s">
        <v>7397</v>
      </c>
      <c r="D699" s="2">
        <f>IFERROR(VLOOKUP(B699,#REF!,4,0),0)</f>
        <v>0</v>
      </c>
      <c r="E699" s="3">
        <v>0</v>
      </c>
      <c r="F699" s="147" t="s">
        <v>5961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148" t="s">
        <v>6151</v>
      </c>
      <c r="N699" s="3">
        <v>0</v>
      </c>
      <c r="O699" s="3">
        <v>0</v>
      </c>
      <c r="P699" s="3">
        <v>0</v>
      </c>
      <c r="Q699" s="148" t="s">
        <v>1</v>
      </c>
    </row>
    <row r="700" spans="1:17">
      <c r="A700" s="5" t="str">
        <f t="shared" si="10"/>
        <v>1</v>
      </c>
      <c r="B700" s="1" t="s">
        <v>7398</v>
      </c>
      <c r="C700" s="2" t="s">
        <v>7399</v>
      </c>
      <c r="D700" s="2">
        <f>IFERROR(VLOOKUP(B700,#REF!,4,0),0)</f>
        <v>0</v>
      </c>
      <c r="E700" s="3">
        <v>0</v>
      </c>
      <c r="F700" s="147" t="s">
        <v>5961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148" t="s">
        <v>6151</v>
      </c>
      <c r="N700" s="3">
        <v>0</v>
      </c>
      <c r="O700" s="3">
        <v>0</v>
      </c>
      <c r="P700" s="3">
        <v>0</v>
      </c>
      <c r="Q700" s="148" t="s">
        <v>1</v>
      </c>
    </row>
    <row r="701" spans="1:17">
      <c r="A701" s="5" t="str">
        <f t="shared" si="10"/>
        <v>1</v>
      </c>
      <c r="B701" s="1" t="s">
        <v>7400</v>
      </c>
      <c r="C701" s="2" t="s">
        <v>7401</v>
      </c>
      <c r="D701" s="2">
        <f>IFERROR(VLOOKUP(B701,#REF!,4,0),0)</f>
        <v>0</v>
      </c>
      <c r="E701" s="3">
        <v>0</v>
      </c>
      <c r="F701" s="147" t="s">
        <v>5961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148" t="s">
        <v>6151</v>
      </c>
      <c r="N701" s="3">
        <v>0</v>
      </c>
      <c r="O701" s="3">
        <v>0</v>
      </c>
      <c r="P701" s="3">
        <v>0</v>
      </c>
      <c r="Q701" s="148" t="s">
        <v>1</v>
      </c>
    </row>
    <row r="702" spans="1:17">
      <c r="A702" s="5" t="str">
        <f t="shared" si="10"/>
        <v>1</v>
      </c>
      <c r="B702" s="1" t="s">
        <v>7402</v>
      </c>
      <c r="C702" s="2" t="s">
        <v>7403</v>
      </c>
      <c r="D702" s="2">
        <f>IFERROR(VLOOKUP(B702,#REF!,4,0),0)</f>
        <v>0</v>
      </c>
      <c r="E702" s="3">
        <v>0</v>
      </c>
      <c r="F702" s="147" t="s">
        <v>5961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148" t="s">
        <v>6151</v>
      </c>
      <c r="N702" s="3">
        <v>0</v>
      </c>
      <c r="O702" s="3">
        <v>0</v>
      </c>
      <c r="P702" s="3">
        <v>0</v>
      </c>
      <c r="Q702" s="148" t="s">
        <v>1</v>
      </c>
    </row>
    <row r="703" spans="1:17">
      <c r="A703" s="5" t="str">
        <f t="shared" si="10"/>
        <v>1</v>
      </c>
      <c r="B703" s="1" t="s">
        <v>7404</v>
      </c>
      <c r="C703" s="2" t="s">
        <v>7405</v>
      </c>
      <c r="D703" s="2">
        <f>IFERROR(VLOOKUP(B703,#REF!,4,0),0)</f>
        <v>0</v>
      </c>
      <c r="E703" s="3">
        <v>0</v>
      </c>
      <c r="F703" s="147" t="s">
        <v>5961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148" t="s">
        <v>6151</v>
      </c>
      <c r="N703" s="3">
        <v>0</v>
      </c>
      <c r="O703" s="3">
        <v>0</v>
      </c>
      <c r="P703" s="3">
        <v>0</v>
      </c>
      <c r="Q703" s="148" t="s">
        <v>1</v>
      </c>
    </row>
    <row r="704" spans="1:17">
      <c r="A704" s="5" t="str">
        <f t="shared" si="10"/>
        <v>1</v>
      </c>
      <c r="B704" s="1" t="s">
        <v>7406</v>
      </c>
      <c r="C704" s="2" t="s">
        <v>7407</v>
      </c>
      <c r="D704" s="2">
        <f>IFERROR(VLOOKUP(B704,#REF!,4,0),0)</f>
        <v>0</v>
      </c>
      <c r="E704" s="3">
        <v>0</v>
      </c>
      <c r="F704" s="147" t="s">
        <v>5961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148" t="s">
        <v>6151</v>
      </c>
      <c r="N704" s="3">
        <v>0</v>
      </c>
      <c r="O704" s="3">
        <v>0</v>
      </c>
      <c r="P704" s="3">
        <v>0</v>
      </c>
      <c r="Q704" s="148" t="s">
        <v>1</v>
      </c>
    </row>
    <row r="705" spans="1:17">
      <c r="A705" s="5" t="str">
        <f t="shared" si="10"/>
        <v>1</v>
      </c>
      <c r="B705" s="1" t="s">
        <v>7408</v>
      </c>
      <c r="C705" s="2" t="s">
        <v>7409</v>
      </c>
      <c r="D705" s="2">
        <f>IFERROR(VLOOKUP(B705,#REF!,4,0),0)</f>
        <v>0</v>
      </c>
      <c r="E705" s="3">
        <v>0</v>
      </c>
      <c r="F705" s="147" t="s">
        <v>5961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148" t="s">
        <v>6151</v>
      </c>
      <c r="N705" s="3">
        <v>0</v>
      </c>
      <c r="O705" s="3">
        <v>0</v>
      </c>
      <c r="P705" s="3">
        <v>0</v>
      </c>
      <c r="Q705" s="148" t="s">
        <v>1</v>
      </c>
    </row>
    <row r="706" spans="1:17">
      <c r="A706" s="5" t="str">
        <f t="shared" si="10"/>
        <v>1</v>
      </c>
      <c r="B706" s="1" t="s">
        <v>7410</v>
      </c>
      <c r="C706" s="2" t="s">
        <v>7411</v>
      </c>
      <c r="D706" s="2">
        <f>IFERROR(VLOOKUP(B706,#REF!,4,0),0)</f>
        <v>0</v>
      </c>
      <c r="E706" s="3">
        <v>0</v>
      </c>
      <c r="F706" s="147" t="s">
        <v>5961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148" t="s">
        <v>6151</v>
      </c>
      <c r="N706" s="3">
        <v>0</v>
      </c>
      <c r="O706" s="3">
        <v>0</v>
      </c>
      <c r="P706" s="3">
        <v>0</v>
      </c>
      <c r="Q706" s="148" t="s">
        <v>1</v>
      </c>
    </row>
    <row r="707" spans="1:17">
      <c r="A707" s="5" t="str">
        <f t="shared" si="10"/>
        <v>1</v>
      </c>
      <c r="B707" s="1" t="s">
        <v>7412</v>
      </c>
      <c r="C707" s="2" t="s">
        <v>7413</v>
      </c>
      <c r="D707" s="2">
        <f>IFERROR(VLOOKUP(B707,#REF!,4,0),0)</f>
        <v>0</v>
      </c>
      <c r="E707" s="3">
        <v>0</v>
      </c>
      <c r="F707" s="147" t="s">
        <v>5961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148" t="s">
        <v>6151</v>
      </c>
      <c r="N707" s="3">
        <v>0</v>
      </c>
      <c r="O707" s="3">
        <v>0</v>
      </c>
      <c r="P707" s="3">
        <v>0</v>
      </c>
      <c r="Q707" s="148" t="s">
        <v>1</v>
      </c>
    </row>
    <row r="708" spans="1:17">
      <c r="A708" s="5" t="str">
        <f t="shared" si="10"/>
        <v>1</v>
      </c>
      <c r="B708" s="1" t="s">
        <v>7414</v>
      </c>
      <c r="C708" s="2" t="s">
        <v>7415</v>
      </c>
      <c r="D708" s="2">
        <f>IFERROR(VLOOKUP(B708,#REF!,4,0),0)</f>
        <v>0</v>
      </c>
      <c r="E708" s="3">
        <v>0</v>
      </c>
      <c r="F708" s="147" t="s">
        <v>1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148" t="s">
        <v>6151</v>
      </c>
      <c r="N708" s="3">
        <v>0</v>
      </c>
      <c r="O708" s="3">
        <v>0</v>
      </c>
      <c r="P708" s="3">
        <v>0</v>
      </c>
      <c r="Q708" s="148" t="s">
        <v>1</v>
      </c>
    </row>
    <row r="709" spans="1:17">
      <c r="A709" s="5" t="str">
        <f t="shared" si="10"/>
        <v>1</v>
      </c>
      <c r="B709" s="1" t="s">
        <v>7416</v>
      </c>
      <c r="C709" s="2" t="s">
        <v>7417</v>
      </c>
      <c r="D709" s="2">
        <f>IFERROR(VLOOKUP(B709,#REF!,4,0),0)</f>
        <v>0</v>
      </c>
      <c r="E709" s="3">
        <v>0</v>
      </c>
      <c r="F709" s="147" t="s">
        <v>5961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148" t="s">
        <v>6151</v>
      </c>
      <c r="N709" s="3">
        <v>0</v>
      </c>
      <c r="O709" s="3">
        <v>0</v>
      </c>
      <c r="P709" s="3">
        <v>0</v>
      </c>
      <c r="Q709" s="148" t="s">
        <v>1</v>
      </c>
    </row>
    <row r="710" spans="1:17">
      <c r="A710" s="5" t="str">
        <f t="shared" si="10"/>
        <v>1</v>
      </c>
      <c r="B710" s="1" t="s">
        <v>7418</v>
      </c>
      <c r="C710" s="2" t="s">
        <v>7419</v>
      </c>
      <c r="D710" s="2">
        <f>IFERROR(VLOOKUP(B710,#REF!,4,0),0)</f>
        <v>0</v>
      </c>
      <c r="E710" s="3">
        <v>0</v>
      </c>
      <c r="F710" s="147" t="s">
        <v>5961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148" t="s">
        <v>6151</v>
      </c>
      <c r="N710" s="3">
        <v>0</v>
      </c>
      <c r="O710" s="3">
        <v>0</v>
      </c>
      <c r="P710" s="3">
        <v>0</v>
      </c>
      <c r="Q710" s="148" t="s">
        <v>1</v>
      </c>
    </row>
    <row r="711" spans="1:17">
      <c r="A711" s="5" t="str">
        <f t="shared" si="10"/>
        <v>1</v>
      </c>
      <c r="B711" s="1" t="s">
        <v>7420</v>
      </c>
      <c r="C711" s="2" t="s">
        <v>7421</v>
      </c>
      <c r="D711" s="2">
        <f>IFERROR(VLOOKUP(B711,#REF!,4,0),0)</f>
        <v>0</v>
      </c>
      <c r="E711" s="3">
        <v>0</v>
      </c>
      <c r="F711" s="147" t="s">
        <v>5961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148" t="s">
        <v>6151</v>
      </c>
      <c r="N711" s="3">
        <v>0</v>
      </c>
      <c r="O711" s="3">
        <v>0</v>
      </c>
      <c r="P711" s="3">
        <v>0</v>
      </c>
      <c r="Q711" s="148" t="s">
        <v>1</v>
      </c>
    </row>
    <row r="712" spans="1:17">
      <c r="A712" s="5" t="str">
        <f t="shared" si="10"/>
        <v>1</v>
      </c>
      <c r="B712" s="1" t="s">
        <v>7422</v>
      </c>
      <c r="C712" s="2" t="s">
        <v>7423</v>
      </c>
      <c r="D712" s="2">
        <f>IFERROR(VLOOKUP(B712,#REF!,4,0),0)</f>
        <v>0</v>
      </c>
      <c r="E712" s="3">
        <v>0</v>
      </c>
      <c r="F712" s="147" t="s">
        <v>1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148" t="s">
        <v>6151</v>
      </c>
      <c r="N712" s="3">
        <v>0</v>
      </c>
      <c r="O712" s="3">
        <v>0</v>
      </c>
      <c r="P712" s="3">
        <v>0</v>
      </c>
      <c r="Q712" s="148" t="s">
        <v>1</v>
      </c>
    </row>
    <row r="713" spans="1:17">
      <c r="A713" s="5" t="str">
        <f t="shared" si="10"/>
        <v>1</v>
      </c>
      <c r="B713" s="1" t="s">
        <v>7424</v>
      </c>
      <c r="C713" s="2" t="s">
        <v>7425</v>
      </c>
      <c r="D713" s="2">
        <f>IFERROR(VLOOKUP(B713,#REF!,4,0),0)</f>
        <v>0</v>
      </c>
      <c r="E713" s="3">
        <v>0</v>
      </c>
      <c r="F713" s="147" t="s">
        <v>5961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148" t="s">
        <v>6151</v>
      </c>
      <c r="N713" s="3">
        <v>0</v>
      </c>
      <c r="O713" s="3">
        <v>0</v>
      </c>
      <c r="P713" s="3">
        <v>0</v>
      </c>
      <c r="Q713" s="148" t="s">
        <v>1</v>
      </c>
    </row>
    <row r="714" spans="1:17">
      <c r="A714" s="5" t="str">
        <f t="shared" si="10"/>
        <v>1</v>
      </c>
      <c r="B714" s="1" t="s">
        <v>7426</v>
      </c>
      <c r="C714" s="2" t="s">
        <v>7427</v>
      </c>
      <c r="D714" s="2">
        <f>IFERROR(VLOOKUP(B714,#REF!,4,0),0)</f>
        <v>0</v>
      </c>
      <c r="E714" s="3">
        <v>0</v>
      </c>
      <c r="F714" s="147" t="s">
        <v>5961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148" t="s">
        <v>6151</v>
      </c>
      <c r="N714" s="3">
        <v>0</v>
      </c>
      <c r="O714" s="3">
        <v>0</v>
      </c>
      <c r="P714" s="3">
        <v>0</v>
      </c>
      <c r="Q714" s="148" t="s">
        <v>1</v>
      </c>
    </row>
    <row r="715" spans="1:17">
      <c r="A715" s="5" t="str">
        <f t="shared" ref="A715:A778" si="11">LEFT(B715)</f>
        <v>1</v>
      </c>
      <c r="B715" s="1" t="s">
        <v>7428</v>
      </c>
      <c r="C715" s="2" t="s">
        <v>7429</v>
      </c>
      <c r="D715" s="2">
        <f>IFERROR(VLOOKUP(B715,#REF!,4,0),0)</f>
        <v>0</v>
      </c>
      <c r="E715" s="3">
        <v>0</v>
      </c>
      <c r="F715" s="147" t="s">
        <v>5961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148" t="s">
        <v>6151</v>
      </c>
      <c r="N715" s="3">
        <v>0</v>
      </c>
      <c r="O715" s="3">
        <v>0</v>
      </c>
      <c r="P715" s="3">
        <v>0</v>
      </c>
      <c r="Q715" s="148" t="s">
        <v>1</v>
      </c>
    </row>
    <row r="716" spans="1:17">
      <c r="A716" s="5" t="str">
        <f t="shared" si="11"/>
        <v>1</v>
      </c>
      <c r="B716" s="1" t="s">
        <v>7430</v>
      </c>
      <c r="C716" s="2" t="s">
        <v>7431</v>
      </c>
      <c r="D716" s="2">
        <f>IFERROR(VLOOKUP(B716,#REF!,4,0),0)</f>
        <v>0</v>
      </c>
      <c r="E716" s="3">
        <v>0</v>
      </c>
      <c r="F716" s="147" t="s">
        <v>1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148" t="s">
        <v>6151</v>
      </c>
      <c r="N716" s="3">
        <v>0</v>
      </c>
      <c r="O716" s="3">
        <v>0</v>
      </c>
      <c r="P716" s="3">
        <v>0</v>
      </c>
      <c r="Q716" s="148" t="s">
        <v>1</v>
      </c>
    </row>
    <row r="717" spans="1:17">
      <c r="A717" s="5" t="str">
        <f t="shared" si="11"/>
        <v>1</v>
      </c>
      <c r="B717" s="1" t="s">
        <v>7432</v>
      </c>
      <c r="C717" s="2" t="s">
        <v>7433</v>
      </c>
      <c r="D717" s="2">
        <f>IFERROR(VLOOKUP(B717,#REF!,4,0),0)</f>
        <v>0</v>
      </c>
      <c r="E717" s="3">
        <v>0</v>
      </c>
      <c r="F717" s="147" t="s">
        <v>5961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148" t="s">
        <v>6151</v>
      </c>
      <c r="N717" s="3">
        <v>0</v>
      </c>
      <c r="O717" s="3">
        <v>0</v>
      </c>
      <c r="P717" s="3">
        <v>0</v>
      </c>
      <c r="Q717" s="148" t="s">
        <v>1</v>
      </c>
    </row>
    <row r="718" spans="1:17">
      <c r="A718" s="5" t="str">
        <f t="shared" si="11"/>
        <v>1</v>
      </c>
      <c r="B718" s="1" t="s">
        <v>7434</v>
      </c>
      <c r="C718" s="2" t="s">
        <v>7435</v>
      </c>
      <c r="D718" s="2">
        <f>IFERROR(VLOOKUP(B718,#REF!,4,0),0)</f>
        <v>0</v>
      </c>
      <c r="E718" s="3">
        <v>0</v>
      </c>
      <c r="F718" s="147" t="s">
        <v>5961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148" t="s">
        <v>6151</v>
      </c>
      <c r="N718" s="3">
        <v>0</v>
      </c>
      <c r="O718" s="3">
        <v>0</v>
      </c>
      <c r="P718" s="3">
        <v>0</v>
      </c>
      <c r="Q718" s="148" t="s">
        <v>1</v>
      </c>
    </row>
    <row r="719" spans="1:17">
      <c r="A719" s="5" t="str">
        <f t="shared" si="11"/>
        <v>1</v>
      </c>
      <c r="B719" s="1" t="s">
        <v>7436</v>
      </c>
      <c r="C719" s="2" t="s">
        <v>7437</v>
      </c>
      <c r="D719" s="2">
        <f>IFERROR(VLOOKUP(B719,#REF!,4,0),0)</f>
        <v>0</v>
      </c>
      <c r="E719" s="3">
        <v>0</v>
      </c>
      <c r="F719" s="147" t="s">
        <v>5961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148" t="s">
        <v>6151</v>
      </c>
      <c r="N719" s="3">
        <v>0</v>
      </c>
      <c r="O719" s="3">
        <v>0</v>
      </c>
      <c r="P719" s="3">
        <v>0</v>
      </c>
      <c r="Q719" s="148" t="s">
        <v>1</v>
      </c>
    </row>
    <row r="720" spans="1:17">
      <c r="A720" s="5" t="str">
        <f t="shared" si="11"/>
        <v>1</v>
      </c>
      <c r="B720" s="1" t="s">
        <v>7438</v>
      </c>
      <c r="C720" s="2" t="s">
        <v>7439</v>
      </c>
      <c r="D720" s="2">
        <f>IFERROR(VLOOKUP(B720,#REF!,4,0),0)</f>
        <v>0</v>
      </c>
      <c r="E720" s="3">
        <v>0</v>
      </c>
      <c r="F720" s="147" t="s">
        <v>1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148" t="s">
        <v>6151</v>
      </c>
      <c r="N720" s="3">
        <v>0</v>
      </c>
      <c r="O720" s="3">
        <v>0</v>
      </c>
      <c r="P720" s="3">
        <v>0</v>
      </c>
      <c r="Q720" s="148" t="s">
        <v>1</v>
      </c>
    </row>
    <row r="721" spans="1:17">
      <c r="A721" s="5" t="str">
        <f t="shared" si="11"/>
        <v>1</v>
      </c>
      <c r="B721" s="1" t="s">
        <v>7440</v>
      </c>
      <c r="C721" s="2" t="s">
        <v>7441</v>
      </c>
      <c r="D721" s="2">
        <f>IFERROR(VLOOKUP(B721,#REF!,4,0),0)</f>
        <v>0</v>
      </c>
      <c r="E721" s="3">
        <v>0</v>
      </c>
      <c r="F721" s="147" t="s">
        <v>5961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148" t="s">
        <v>6151</v>
      </c>
      <c r="N721" s="3">
        <v>0</v>
      </c>
      <c r="O721" s="3">
        <v>0</v>
      </c>
      <c r="P721" s="3">
        <v>0</v>
      </c>
      <c r="Q721" s="148" t="s">
        <v>1</v>
      </c>
    </row>
    <row r="722" spans="1:17">
      <c r="A722" s="5" t="str">
        <f t="shared" si="11"/>
        <v>1</v>
      </c>
      <c r="B722" s="1" t="s">
        <v>7442</v>
      </c>
      <c r="C722" s="2" t="s">
        <v>7443</v>
      </c>
      <c r="D722" s="2">
        <f>IFERROR(VLOOKUP(B722,#REF!,4,0),0)</f>
        <v>0</v>
      </c>
      <c r="E722" s="3">
        <v>0</v>
      </c>
      <c r="F722" s="147" t="s">
        <v>5961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148" t="s">
        <v>6151</v>
      </c>
      <c r="N722" s="3">
        <v>0</v>
      </c>
      <c r="O722" s="3">
        <v>0</v>
      </c>
      <c r="P722" s="3">
        <v>0</v>
      </c>
      <c r="Q722" s="148" t="s">
        <v>1</v>
      </c>
    </row>
    <row r="723" spans="1:17">
      <c r="A723" s="5" t="str">
        <f t="shared" si="11"/>
        <v>1</v>
      </c>
      <c r="B723" s="1" t="s">
        <v>7444</v>
      </c>
      <c r="C723" s="2" t="s">
        <v>7445</v>
      </c>
      <c r="D723" s="2">
        <f>IFERROR(VLOOKUP(B723,#REF!,4,0),0)</f>
        <v>0</v>
      </c>
      <c r="E723" s="3">
        <v>0</v>
      </c>
      <c r="F723" s="147" t="s">
        <v>5961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148" t="s">
        <v>6151</v>
      </c>
      <c r="N723" s="3">
        <v>0</v>
      </c>
      <c r="O723" s="3">
        <v>0</v>
      </c>
      <c r="P723" s="3">
        <v>0</v>
      </c>
      <c r="Q723" s="148" t="s">
        <v>1</v>
      </c>
    </row>
    <row r="724" spans="1:17">
      <c r="A724" s="5" t="str">
        <f t="shared" si="11"/>
        <v>1</v>
      </c>
      <c r="B724" s="1" t="s">
        <v>7446</v>
      </c>
      <c r="C724" s="2" t="s">
        <v>7447</v>
      </c>
      <c r="D724" s="2">
        <f>IFERROR(VLOOKUP(B724,#REF!,4,0),0)</f>
        <v>0</v>
      </c>
      <c r="E724" s="3">
        <v>0</v>
      </c>
      <c r="F724" s="147" t="s">
        <v>1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148" t="s">
        <v>6151</v>
      </c>
      <c r="N724" s="3">
        <v>0</v>
      </c>
      <c r="O724" s="3">
        <v>0</v>
      </c>
      <c r="P724" s="3">
        <v>0</v>
      </c>
      <c r="Q724" s="148" t="s">
        <v>1</v>
      </c>
    </row>
    <row r="725" spans="1:17">
      <c r="A725" s="5" t="str">
        <f t="shared" si="11"/>
        <v>1</v>
      </c>
      <c r="B725" s="1" t="s">
        <v>7448</v>
      </c>
      <c r="C725" s="2" t="s">
        <v>7449</v>
      </c>
      <c r="D725" s="2">
        <f>IFERROR(VLOOKUP(B725,#REF!,4,0),0)</f>
        <v>0</v>
      </c>
      <c r="E725" s="3">
        <v>0</v>
      </c>
      <c r="F725" s="147" t="s">
        <v>5961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148" t="s">
        <v>6151</v>
      </c>
      <c r="N725" s="3">
        <v>0</v>
      </c>
      <c r="O725" s="3">
        <v>0</v>
      </c>
      <c r="P725" s="3">
        <v>0</v>
      </c>
      <c r="Q725" s="148" t="s">
        <v>1</v>
      </c>
    </row>
    <row r="726" spans="1:17">
      <c r="A726" s="5" t="str">
        <f t="shared" si="11"/>
        <v>1</v>
      </c>
      <c r="B726" s="1" t="s">
        <v>7450</v>
      </c>
      <c r="C726" s="2" t="s">
        <v>7451</v>
      </c>
      <c r="D726" s="2">
        <f>IFERROR(VLOOKUP(B726,#REF!,4,0),0)</f>
        <v>0</v>
      </c>
      <c r="E726" s="3">
        <v>0</v>
      </c>
      <c r="F726" s="147" t="s">
        <v>5961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148" t="s">
        <v>6151</v>
      </c>
      <c r="N726" s="3">
        <v>0</v>
      </c>
      <c r="O726" s="3">
        <v>0</v>
      </c>
      <c r="P726" s="3">
        <v>0</v>
      </c>
      <c r="Q726" s="148" t="s">
        <v>1</v>
      </c>
    </row>
    <row r="727" spans="1:17">
      <c r="A727" s="5" t="str">
        <f t="shared" si="11"/>
        <v>1</v>
      </c>
      <c r="B727" s="1" t="s">
        <v>7452</v>
      </c>
      <c r="C727" s="2" t="s">
        <v>7453</v>
      </c>
      <c r="D727" s="2">
        <f>IFERROR(VLOOKUP(B727,#REF!,4,0),0)</f>
        <v>0</v>
      </c>
      <c r="E727" s="3">
        <v>0</v>
      </c>
      <c r="F727" s="147" t="s">
        <v>5961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148" t="s">
        <v>6151</v>
      </c>
      <c r="N727" s="3">
        <v>0</v>
      </c>
      <c r="O727" s="3">
        <v>0</v>
      </c>
      <c r="P727" s="3">
        <v>0</v>
      </c>
      <c r="Q727" s="148" t="s">
        <v>1</v>
      </c>
    </row>
    <row r="728" spans="1:17">
      <c r="A728" s="5" t="str">
        <f t="shared" si="11"/>
        <v>1</v>
      </c>
      <c r="B728" s="1" t="s">
        <v>7454</v>
      </c>
      <c r="C728" s="2" t="s">
        <v>7455</v>
      </c>
      <c r="D728" s="2">
        <f>IFERROR(VLOOKUP(B728,#REF!,4,0),0)</f>
        <v>0</v>
      </c>
      <c r="E728" s="3">
        <v>0</v>
      </c>
      <c r="F728" s="147" t="s">
        <v>1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148" t="s">
        <v>6151</v>
      </c>
      <c r="N728" s="3">
        <v>0</v>
      </c>
      <c r="O728" s="3">
        <v>0</v>
      </c>
      <c r="P728" s="3">
        <v>0</v>
      </c>
      <c r="Q728" s="148" t="s">
        <v>1</v>
      </c>
    </row>
    <row r="729" spans="1:17">
      <c r="A729" s="5" t="str">
        <f t="shared" si="11"/>
        <v>1</v>
      </c>
      <c r="B729" s="1" t="s">
        <v>7456</v>
      </c>
      <c r="C729" s="2" t="s">
        <v>7457</v>
      </c>
      <c r="D729" s="2">
        <f>IFERROR(VLOOKUP(B729,#REF!,4,0),0)</f>
        <v>0</v>
      </c>
      <c r="E729" s="3">
        <v>0</v>
      </c>
      <c r="F729" s="147" t="s">
        <v>5961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148" t="s">
        <v>6151</v>
      </c>
      <c r="N729" s="3">
        <v>0</v>
      </c>
      <c r="O729" s="3">
        <v>0</v>
      </c>
      <c r="P729" s="3">
        <v>0</v>
      </c>
      <c r="Q729" s="148" t="s">
        <v>1</v>
      </c>
    </row>
    <row r="730" spans="1:17">
      <c r="A730" s="5" t="str">
        <f t="shared" si="11"/>
        <v>1</v>
      </c>
      <c r="B730" s="1" t="s">
        <v>7458</v>
      </c>
      <c r="C730" s="2" t="s">
        <v>7459</v>
      </c>
      <c r="D730" s="2">
        <f>IFERROR(VLOOKUP(B730,#REF!,4,0),0)</f>
        <v>0</v>
      </c>
      <c r="E730" s="3">
        <v>0</v>
      </c>
      <c r="F730" s="147" t="s">
        <v>5961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148" t="s">
        <v>6151</v>
      </c>
      <c r="N730" s="3">
        <v>0</v>
      </c>
      <c r="O730" s="3">
        <v>0</v>
      </c>
      <c r="P730" s="3">
        <v>0</v>
      </c>
      <c r="Q730" s="148" t="s">
        <v>1</v>
      </c>
    </row>
    <row r="731" spans="1:17">
      <c r="A731" s="5" t="str">
        <f t="shared" si="11"/>
        <v>1</v>
      </c>
      <c r="B731" s="1" t="s">
        <v>7460</v>
      </c>
      <c r="C731" s="2" t="s">
        <v>7461</v>
      </c>
      <c r="D731" s="2">
        <f>IFERROR(VLOOKUP(B731,#REF!,4,0),0)</f>
        <v>0</v>
      </c>
      <c r="E731" s="3">
        <v>0</v>
      </c>
      <c r="F731" s="147" t="s">
        <v>5961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148" t="s">
        <v>6151</v>
      </c>
      <c r="N731" s="3">
        <v>0</v>
      </c>
      <c r="O731" s="3">
        <v>0</v>
      </c>
      <c r="P731" s="3">
        <v>0</v>
      </c>
      <c r="Q731" s="148" t="s">
        <v>1</v>
      </c>
    </row>
    <row r="732" spans="1:17">
      <c r="A732" s="5" t="str">
        <f t="shared" si="11"/>
        <v>1</v>
      </c>
      <c r="B732" s="1" t="s">
        <v>7462</v>
      </c>
      <c r="C732" s="2" t="s">
        <v>7463</v>
      </c>
      <c r="D732" s="2">
        <f>IFERROR(VLOOKUP(B732,#REF!,4,0),0)</f>
        <v>0</v>
      </c>
      <c r="E732" s="3">
        <v>0</v>
      </c>
      <c r="F732" s="147" t="s">
        <v>1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148" t="s">
        <v>6151</v>
      </c>
      <c r="N732" s="3">
        <v>0</v>
      </c>
      <c r="O732" s="3">
        <v>0</v>
      </c>
      <c r="P732" s="3">
        <v>0</v>
      </c>
      <c r="Q732" s="148" t="s">
        <v>1</v>
      </c>
    </row>
    <row r="733" spans="1:17">
      <c r="A733" s="5" t="str">
        <f t="shared" si="11"/>
        <v>1</v>
      </c>
      <c r="B733" s="1" t="s">
        <v>7464</v>
      </c>
      <c r="C733" s="2" t="s">
        <v>7465</v>
      </c>
      <c r="D733" s="2">
        <f>IFERROR(VLOOKUP(B733,#REF!,4,0),0)</f>
        <v>0</v>
      </c>
      <c r="E733" s="3">
        <v>0</v>
      </c>
      <c r="F733" s="147" t="s">
        <v>5961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148" t="s">
        <v>6151</v>
      </c>
      <c r="N733" s="3">
        <v>0</v>
      </c>
      <c r="O733" s="3">
        <v>0</v>
      </c>
      <c r="P733" s="3">
        <v>0</v>
      </c>
      <c r="Q733" s="148" t="s">
        <v>1</v>
      </c>
    </row>
    <row r="734" spans="1:17">
      <c r="A734" s="5" t="str">
        <f t="shared" si="11"/>
        <v>1</v>
      </c>
      <c r="B734" s="1" t="s">
        <v>7466</v>
      </c>
      <c r="C734" s="2" t="s">
        <v>7467</v>
      </c>
      <c r="D734" s="2">
        <f>IFERROR(VLOOKUP(B734,#REF!,4,0),0)</f>
        <v>0</v>
      </c>
      <c r="E734" s="3">
        <v>0</v>
      </c>
      <c r="F734" s="147" t="s">
        <v>5961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148" t="s">
        <v>6151</v>
      </c>
      <c r="N734" s="3">
        <v>0</v>
      </c>
      <c r="O734" s="3">
        <v>0</v>
      </c>
      <c r="P734" s="3">
        <v>0</v>
      </c>
      <c r="Q734" s="148" t="s">
        <v>1</v>
      </c>
    </row>
    <row r="735" spans="1:17">
      <c r="A735" s="5" t="str">
        <f t="shared" si="11"/>
        <v>1</v>
      </c>
      <c r="B735" s="1" t="s">
        <v>7468</v>
      </c>
      <c r="C735" s="2" t="s">
        <v>7469</v>
      </c>
      <c r="D735" s="2">
        <f>IFERROR(VLOOKUP(B735,#REF!,4,0),0)</f>
        <v>0</v>
      </c>
      <c r="E735" s="3">
        <v>0</v>
      </c>
      <c r="F735" s="147" t="s">
        <v>5961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148" t="s">
        <v>6151</v>
      </c>
      <c r="N735" s="3">
        <v>0</v>
      </c>
      <c r="O735" s="3">
        <v>0</v>
      </c>
      <c r="P735" s="3">
        <v>0</v>
      </c>
      <c r="Q735" s="148" t="s">
        <v>1</v>
      </c>
    </row>
    <row r="736" spans="1:17">
      <c r="A736" s="5" t="str">
        <f t="shared" si="11"/>
        <v>1</v>
      </c>
      <c r="B736" s="1" t="s">
        <v>7470</v>
      </c>
      <c r="C736" s="2" t="s">
        <v>7471</v>
      </c>
      <c r="D736" s="2">
        <f>IFERROR(VLOOKUP(B736,#REF!,4,0),0)</f>
        <v>0</v>
      </c>
      <c r="E736" s="3">
        <v>0</v>
      </c>
      <c r="F736" s="147" t="s">
        <v>1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148" t="s">
        <v>6151</v>
      </c>
      <c r="N736" s="3">
        <v>0</v>
      </c>
      <c r="O736" s="3">
        <v>0</v>
      </c>
      <c r="P736" s="3">
        <v>0</v>
      </c>
      <c r="Q736" s="148" t="s">
        <v>1</v>
      </c>
    </row>
    <row r="737" spans="1:17">
      <c r="A737" s="5" t="str">
        <f t="shared" si="11"/>
        <v>1</v>
      </c>
      <c r="B737" s="1" t="s">
        <v>7472</v>
      </c>
      <c r="C737" s="2" t="s">
        <v>7473</v>
      </c>
      <c r="D737" s="2">
        <f>IFERROR(VLOOKUP(B737,#REF!,4,0),0)</f>
        <v>0</v>
      </c>
      <c r="E737" s="3">
        <v>0</v>
      </c>
      <c r="F737" s="147" t="s">
        <v>5961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148" t="s">
        <v>6151</v>
      </c>
      <c r="N737" s="3">
        <v>0</v>
      </c>
      <c r="O737" s="3">
        <v>0</v>
      </c>
      <c r="P737" s="3">
        <v>0</v>
      </c>
      <c r="Q737" s="148" t="s">
        <v>1</v>
      </c>
    </row>
    <row r="738" spans="1:17">
      <c r="A738" s="5" t="str">
        <f t="shared" si="11"/>
        <v>1</v>
      </c>
      <c r="B738" s="1" t="s">
        <v>7474</v>
      </c>
      <c r="C738" s="2" t="s">
        <v>7475</v>
      </c>
      <c r="D738" s="2">
        <f>IFERROR(VLOOKUP(B738,#REF!,4,0),0)</f>
        <v>0</v>
      </c>
      <c r="E738" s="3">
        <v>0</v>
      </c>
      <c r="F738" s="147" t="s">
        <v>5961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148" t="s">
        <v>6151</v>
      </c>
      <c r="N738" s="3">
        <v>0</v>
      </c>
      <c r="O738" s="3">
        <v>0</v>
      </c>
      <c r="P738" s="3">
        <v>0</v>
      </c>
      <c r="Q738" s="148" t="s">
        <v>1</v>
      </c>
    </row>
    <row r="739" spans="1:17">
      <c r="A739" s="5" t="str">
        <f t="shared" si="11"/>
        <v>1</v>
      </c>
      <c r="B739" s="1" t="s">
        <v>7476</v>
      </c>
      <c r="C739" s="2" t="s">
        <v>7477</v>
      </c>
      <c r="D739" s="2">
        <f>IFERROR(VLOOKUP(B739,#REF!,4,0),0)</f>
        <v>0</v>
      </c>
      <c r="E739" s="3">
        <v>0</v>
      </c>
      <c r="F739" s="147" t="s">
        <v>5961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148" t="s">
        <v>6151</v>
      </c>
      <c r="N739" s="3">
        <v>0</v>
      </c>
      <c r="O739" s="3">
        <v>0</v>
      </c>
      <c r="P739" s="3">
        <v>0</v>
      </c>
      <c r="Q739" s="148" t="s">
        <v>1</v>
      </c>
    </row>
    <row r="740" spans="1:17">
      <c r="A740" s="5" t="str">
        <f t="shared" si="11"/>
        <v>1</v>
      </c>
      <c r="B740" s="1" t="s">
        <v>7478</v>
      </c>
      <c r="C740" s="2" t="s">
        <v>7479</v>
      </c>
      <c r="D740" s="2">
        <f>IFERROR(VLOOKUP(B740,#REF!,4,0),0)</f>
        <v>0</v>
      </c>
      <c r="E740" s="3">
        <v>0</v>
      </c>
      <c r="F740" s="147" t="s">
        <v>5961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148" t="s">
        <v>6151</v>
      </c>
      <c r="N740" s="3">
        <v>0</v>
      </c>
      <c r="O740" s="3">
        <v>0</v>
      </c>
      <c r="P740" s="3">
        <v>0</v>
      </c>
      <c r="Q740" s="148" t="s">
        <v>1</v>
      </c>
    </row>
    <row r="741" spans="1:17">
      <c r="A741" s="5" t="str">
        <f t="shared" si="11"/>
        <v>1</v>
      </c>
      <c r="B741" s="1" t="s">
        <v>7480</v>
      </c>
      <c r="C741" s="2" t="s">
        <v>7481</v>
      </c>
      <c r="D741" s="2">
        <f>IFERROR(VLOOKUP(B741,#REF!,4,0),0)</f>
        <v>0</v>
      </c>
      <c r="E741" s="3">
        <v>0</v>
      </c>
      <c r="F741" s="147" t="s">
        <v>5961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148" t="s">
        <v>6151</v>
      </c>
      <c r="N741" s="3">
        <v>0</v>
      </c>
      <c r="O741" s="3">
        <v>0</v>
      </c>
      <c r="P741" s="3">
        <v>0</v>
      </c>
      <c r="Q741" s="148" t="s">
        <v>1</v>
      </c>
    </row>
    <row r="742" spans="1:17">
      <c r="A742" s="5" t="str">
        <f t="shared" si="11"/>
        <v>1</v>
      </c>
      <c r="B742" s="1" t="s">
        <v>7482</v>
      </c>
      <c r="C742" s="2" t="s">
        <v>7483</v>
      </c>
      <c r="D742" s="2">
        <f>IFERROR(VLOOKUP(B742,#REF!,4,0),0)</f>
        <v>0</v>
      </c>
      <c r="E742" s="3">
        <v>0</v>
      </c>
      <c r="F742" s="147" t="s">
        <v>5961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148" t="s">
        <v>6151</v>
      </c>
      <c r="N742" s="3">
        <v>0</v>
      </c>
      <c r="O742" s="3">
        <v>0</v>
      </c>
      <c r="P742" s="3">
        <v>0</v>
      </c>
      <c r="Q742" s="148" t="s">
        <v>1</v>
      </c>
    </row>
    <row r="743" spans="1:17">
      <c r="A743" s="5" t="str">
        <f t="shared" si="11"/>
        <v>1</v>
      </c>
      <c r="B743" s="1" t="s">
        <v>7484</v>
      </c>
      <c r="C743" s="2" t="s">
        <v>7485</v>
      </c>
      <c r="D743" s="2">
        <f>IFERROR(VLOOKUP(B743,#REF!,4,0),0)</f>
        <v>0</v>
      </c>
      <c r="E743" s="3">
        <v>0</v>
      </c>
      <c r="F743" s="147" t="s">
        <v>5961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148" t="s">
        <v>6151</v>
      </c>
      <c r="N743" s="3">
        <v>0</v>
      </c>
      <c r="O743" s="3">
        <v>0</v>
      </c>
      <c r="P743" s="3">
        <v>0</v>
      </c>
      <c r="Q743" s="148" t="s">
        <v>1</v>
      </c>
    </row>
    <row r="744" spans="1:17">
      <c r="A744" s="5" t="str">
        <f t="shared" si="11"/>
        <v>1</v>
      </c>
      <c r="B744" s="1" t="s">
        <v>7486</v>
      </c>
      <c r="C744" s="2" t="s">
        <v>7487</v>
      </c>
      <c r="D744" s="2">
        <f>IFERROR(VLOOKUP(B744,#REF!,4,0),0)</f>
        <v>0</v>
      </c>
      <c r="E744" s="3">
        <v>0</v>
      </c>
      <c r="F744" s="147" t="s">
        <v>5961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148" t="s">
        <v>6151</v>
      </c>
      <c r="N744" s="3">
        <v>0</v>
      </c>
      <c r="O744" s="3">
        <v>0</v>
      </c>
      <c r="P744" s="3">
        <v>0</v>
      </c>
      <c r="Q744" s="148" t="s">
        <v>1</v>
      </c>
    </row>
    <row r="745" spans="1:17">
      <c r="A745" s="5" t="str">
        <f t="shared" si="11"/>
        <v>1</v>
      </c>
      <c r="B745" s="1" t="s">
        <v>7488</v>
      </c>
      <c r="C745" s="2" t="s">
        <v>7489</v>
      </c>
      <c r="D745" s="2">
        <f>IFERROR(VLOOKUP(B745,#REF!,4,0),0)</f>
        <v>0</v>
      </c>
      <c r="E745" s="3">
        <v>0</v>
      </c>
      <c r="F745" s="147" t="s">
        <v>5961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148" t="s">
        <v>6151</v>
      </c>
      <c r="N745" s="3">
        <v>0</v>
      </c>
      <c r="O745" s="3">
        <v>0</v>
      </c>
      <c r="P745" s="3">
        <v>0</v>
      </c>
      <c r="Q745" s="148" t="s">
        <v>1</v>
      </c>
    </row>
    <row r="746" spans="1:17">
      <c r="A746" s="5" t="str">
        <f t="shared" si="11"/>
        <v>1</v>
      </c>
      <c r="B746" s="1" t="s">
        <v>7490</v>
      </c>
      <c r="C746" s="2" t="s">
        <v>7491</v>
      </c>
      <c r="D746" s="2">
        <f>IFERROR(VLOOKUP(B746,#REF!,4,0),0)</f>
        <v>0</v>
      </c>
      <c r="E746" s="3">
        <v>0</v>
      </c>
      <c r="F746" s="147" t="s">
        <v>5961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148" t="s">
        <v>6151</v>
      </c>
      <c r="N746" s="3">
        <v>0</v>
      </c>
      <c r="O746" s="3">
        <v>0</v>
      </c>
      <c r="P746" s="3">
        <v>0</v>
      </c>
      <c r="Q746" s="148" t="s">
        <v>1</v>
      </c>
    </row>
    <row r="747" spans="1:17">
      <c r="A747" s="5" t="str">
        <f t="shared" si="11"/>
        <v>1</v>
      </c>
      <c r="B747" s="1" t="s">
        <v>7492</v>
      </c>
      <c r="C747" s="2" t="s">
        <v>7493</v>
      </c>
      <c r="D747" s="2">
        <f>IFERROR(VLOOKUP(B747,#REF!,4,0),0)</f>
        <v>0</v>
      </c>
      <c r="E747" s="3">
        <v>0</v>
      </c>
      <c r="F747" s="147" t="s">
        <v>5961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148" t="s">
        <v>6151</v>
      </c>
      <c r="N747" s="3">
        <v>0</v>
      </c>
      <c r="O747" s="3">
        <v>0</v>
      </c>
      <c r="P747" s="3">
        <v>0</v>
      </c>
      <c r="Q747" s="148" t="s">
        <v>1</v>
      </c>
    </row>
    <row r="748" spans="1:17">
      <c r="A748" s="5" t="str">
        <f t="shared" si="11"/>
        <v>1</v>
      </c>
      <c r="B748" s="1" t="s">
        <v>7494</v>
      </c>
      <c r="C748" s="2" t="s">
        <v>7495</v>
      </c>
      <c r="D748" s="2">
        <f>IFERROR(VLOOKUP(B748,#REF!,4,0),0)</f>
        <v>0</v>
      </c>
      <c r="E748" s="3">
        <v>0</v>
      </c>
      <c r="F748" s="147" t="s">
        <v>1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148" t="s">
        <v>6151</v>
      </c>
      <c r="N748" s="3">
        <v>0</v>
      </c>
      <c r="O748" s="3">
        <v>0</v>
      </c>
      <c r="P748" s="3">
        <v>0</v>
      </c>
      <c r="Q748" s="148" t="s">
        <v>1</v>
      </c>
    </row>
    <row r="749" spans="1:17">
      <c r="A749" s="5" t="str">
        <f t="shared" si="11"/>
        <v>1</v>
      </c>
      <c r="B749" s="1" t="s">
        <v>7496</v>
      </c>
      <c r="C749" s="2" t="s">
        <v>7497</v>
      </c>
      <c r="D749" s="2">
        <f>IFERROR(VLOOKUP(B749,#REF!,4,0),0)</f>
        <v>0</v>
      </c>
      <c r="E749" s="3">
        <v>0</v>
      </c>
      <c r="F749" s="147" t="s">
        <v>5961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148" t="s">
        <v>6151</v>
      </c>
      <c r="N749" s="3">
        <v>0</v>
      </c>
      <c r="O749" s="3">
        <v>0</v>
      </c>
      <c r="P749" s="3">
        <v>0</v>
      </c>
      <c r="Q749" s="148" t="s">
        <v>1</v>
      </c>
    </row>
    <row r="750" spans="1:17">
      <c r="A750" s="5" t="str">
        <f t="shared" si="11"/>
        <v>1</v>
      </c>
      <c r="B750" s="1" t="s">
        <v>7498</v>
      </c>
      <c r="C750" s="2" t="s">
        <v>7499</v>
      </c>
      <c r="D750" s="2">
        <f>IFERROR(VLOOKUP(B750,#REF!,4,0),0)</f>
        <v>0</v>
      </c>
      <c r="E750" s="3">
        <v>0</v>
      </c>
      <c r="F750" s="147" t="s">
        <v>5961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148" t="s">
        <v>6151</v>
      </c>
      <c r="N750" s="3">
        <v>0</v>
      </c>
      <c r="O750" s="3">
        <v>0</v>
      </c>
      <c r="P750" s="3">
        <v>0</v>
      </c>
      <c r="Q750" s="148" t="s">
        <v>1</v>
      </c>
    </row>
    <row r="751" spans="1:17">
      <c r="A751" s="5" t="str">
        <f t="shared" si="11"/>
        <v>1</v>
      </c>
      <c r="B751" s="1" t="s">
        <v>7500</v>
      </c>
      <c r="C751" s="2" t="s">
        <v>7501</v>
      </c>
      <c r="D751" s="2">
        <f>IFERROR(VLOOKUP(B751,#REF!,4,0),0)</f>
        <v>0</v>
      </c>
      <c r="E751" s="3">
        <v>0</v>
      </c>
      <c r="F751" s="147" t="s">
        <v>5961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148" t="s">
        <v>6151</v>
      </c>
      <c r="N751" s="3">
        <v>0</v>
      </c>
      <c r="O751" s="3">
        <v>0</v>
      </c>
      <c r="P751" s="3">
        <v>0</v>
      </c>
      <c r="Q751" s="148" t="s">
        <v>1</v>
      </c>
    </row>
    <row r="752" spans="1:17">
      <c r="A752" s="5" t="str">
        <f t="shared" si="11"/>
        <v>1</v>
      </c>
      <c r="B752" s="1" t="s">
        <v>7502</v>
      </c>
      <c r="C752" s="2" t="s">
        <v>7503</v>
      </c>
      <c r="D752" s="2">
        <f>IFERROR(VLOOKUP(B752,#REF!,4,0),0)</f>
        <v>0</v>
      </c>
      <c r="E752" s="3">
        <v>0</v>
      </c>
      <c r="F752" s="147" t="s">
        <v>1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148" t="s">
        <v>6151</v>
      </c>
      <c r="N752" s="3">
        <v>0</v>
      </c>
      <c r="O752" s="3">
        <v>0</v>
      </c>
      <c r="P752" s="3">
        <v>0</v>
      </c>
      <c r="Q752" s="148" t="s">
        <v>1</v>
      </c>
    </row>
    <row r="753" spans="1:17">
      <c r="A753" s="5" t="str">
        <f t="shared" si="11"/>
        <v>1</v>
      </c>
      <c r="B753" s="1" t="s">
        <v>7504</v>
      </c>
      <c r="C753" s="2" t="s">
        <v>7505</v>
      </c>
      <c r="D753" s="2">
        <f>IFERROR(VLOOKUP(B753,#REF!,4,0),0)</f>
        <v>0</v>
      </c>
      <c r="E753" s="3">
        <v>0</v>
      </c>
      <c r="F753" s="147" t="s">
        <v>5961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148" t="s">
        <v>6151</v>
      </c>
      <c r="N753" s="3">
        <v>0</v>
      </c>
      <c r="O753" s="3">
        <v>0</v>
      </c>
      <c r="P753" s="3">
        <v>0</v>
      </c>
      <c r="Q753" s="148" t="s">
        <v>1</v>
      </c>
    </row>
    <row r="754" spans="1:17">
      <c r="A754" s="5" t="str">
        <f t="shared" si="11"/>
        <v>1</v>
      </c>
      <c r="B754" s="1" t="s">
        <v>7506</v>
      </c>
      <c r="C754" s="2" t="s">
        <v>7507</v>
      </c>
      <c r="D754" s="2">
        <f>IFERROR(VLOOKUP(B754,#REF!,4,0),0)</f>
        <v>0</v>
      </c>
      <c r="E754" s="3">
        <v>0</v>
      </c>
      <c r="F754" s="147" t="s">
        <v>5961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148" t="s">
        <v>6151</v>
      </c>
      <c r="N754" s="3">
        <v>0</v>
      </c>
      <c r="O754" s="3">
        <v>0</v>
      </c>
      <c r="P754" s="3">
        <v>0</v>
      </c>
      <c r="Q754" s="148" t="s">
        <v>1</v>
      </c>
    </row>
    <row r="755" spans="1:17">
      <c r="A755" s="5" t="str">
        <f t="shared" si="11"/>
        <v>1</v>
      </c>
      <c r="B755" s="1" t="s">
        <v>7508</v>
      </c>
      <c r="C755" s="2" t="s">
        <v>7509</v>
      </c>
      <c r="D755" s="2">
        <f>IFERROR(VLOOKUP(B755,#REF!,4,0),0)</f>
        <v>0</v>
      </c>
      <c r="E755" s="3">
        <v>0</v>
      </c>
      <c r="F755" s="147" t="s">
        <v>5961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148" t="s">
        <v>6151</v>
      </c>
      <c r="N755" s="3">
        <v>0</v>
      </c>
      <c r="O755" s="3">
        <v>0</v>
      </c>
      <c r="P755" s="3">
        <v>0</v>
      </c>
      <c r="Q755" s="148" t="s">
        <v>1</v>
      </c>
    </row>
    <row r="756" spans="1:17">
      <c r="A756" s="5" t="str">
        <f t="shared" si="11"/>
        <v>1</v>
      </c>
      <c r="B756" s="1" t="s">
        <v>7510</v>
      </c>
      <c r="C756" s="2" t="s">
        <v>7511</v>
      </c>
      <c r="D756" s="2">
        <f>IFERROR(VLOOKUP(B756,#REF!,4,0),0)</f>
        <v>0</v>
      </c>
      <c r="E756" s="3">
        <v>0</v>
      </c>
      <c r="F756" s="147" t="s">
        <v>1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148" t="s">
        <v>6151</v>
      </c>
      <c r="N756" s="3">
        <v>0</v>
      </c>
      <c r="O756" s="3">
        <v>0</v>
      </c>
      <c r="P756" s="3">
        <v>0</v>
      </c>
      <c r="Q756" s="148" t="s">
        <v>1</v>
      </c>
    </row>
    <row r="757" spans="1:17">
      <c r="A757" s="5" t="str">
        <f t="shared" si="11"/>
        <v>1</v>
      </c>
      <c r="B757" s="1" t="s">
        <v>7512</v>
      </c>
      <c r="C757" s="2" t="s">
        <v>7513</v>
      </c>
      <c r="D757" s="2">
        <f>IFERROR(VLOOKUP(B757,#REF!,4,0),0)</f>
        <v>0</v>
      </c>
      <c r="E757" s="3">
        <v>0</v>
      </c>
      <c r="F757" s="147" t="s">
        <v>5961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148" t="s">
        <v>6151</v>
      </c>
      <c r="N757" s="3">
        <v>0</v>
      </c>
      <c r="O757" s="3">
        <v>0</v>
      </c>
      <c r="P757" s="3">
        <v>0</v>
      </c>
      <c r="Q757" s="148" t="s">
        <v>1</v>
      </c>
    </row>
    <row r="758" spans="1:17">
      <c r="A758" s="5" t="str">
        <f t="shared" si="11"/>
        <v>1</v>
      </c>
      <c r="B758" s="1" t="s">
        <v>7514</v>
      </c>
      <c r="C758" s="2" t="s">
        <v>7515</v>
      </c>
      <c r="D758" s="2">
        <f>IFERROR(VLOOKUP(B758,#REF!,4,0),0)</f>
        <v>0</v>
      </c>
      <c r="E758" s="3">
        <v>0</v>
      </c>
      <c r="F758" s="147" t="s">
        <v>5961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148" t="s">
        <v>6151</v>
      </c>
      <c r="N758" s="3">
        <v>0</v>
      </c>
      <c r="O758" s="3">
        <v>0</v>
      </c>
      <c r="P758" s="3">
        <v>0</v>
      </c>
      <c r="Q758" s="148" t="s">
        <v>1</v>
      </c>
    </row>
    <row r="759" spans="1:17">
      <c r="A759" s="5" t="str">
        <f t="shared" si="11"/>
        <v>1</v>
      </c>
      <c r="B759" s="1" t="s">
        <v>7516</v>
      </c>
      <c r="C759" s="2" t="s">
        <v>7517</v>
      </c>
      <c r="D759" s="2">
        <f>IFERROR(VLOOKUP(B759,#REF!,4,0),0)</f>
        <v>0</v>
      </c>
      <c r="E759" s="3">
        <v>0</v>
      </c>
      <c r="F759" s="147" t="s">
        <v>5961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148" t="s">
        <v>6151</v>
      </c>
      <c r="N759" s="3">
        <v>0</v>
      </c>
      <c r="O759" s="3">
        <v>0</v>
      </c>
      <c r="P759" s="3">
        <v>0</v>
      </c>
      <c r="Q759" s="148" t="s">
        <v>1</v>
      </c>
    </row>
    <row r="760" spans="1:17">
      <c r="A760" s="5" t="str">
        <f t="shared" si="11"/>
        <v>1</v>
      </c>
      <c r="B760" s="1" t="s">
        <v>7518</v>
      </c>
      <c r="C760" s="2" t="s">
        <v>7519</v>
      </c>
      <c r="D760" s="2">
        <f>IFERROR(VLOOKUP(B760,#REF!,4,0),0)</f>
        <v>0</v>
      </c>
      <c r="E760" s="3">
        <v>0</v>
      </c>
      <c r="F760" s="147" t="s">
        <v>1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148" t="s">
        <v>6151</v>
      </c>
      <c r="N760" s="3">
        <v>0</v>
      </c>
      <c r="O760" s="3">
        <v>0</v>
      </c>
      <c r="P760" s="3">
        <v>0</v>
      </c>
      <c r="Q760" s="148" t="s">
        <v>1</v>
      </c>
    </row>
    <row r="761" spans="1:17">
      <c r="A761" s="5" t="str">
        <f t="shared" si="11"/>
        <v>1</v>
      </c>
      <c r="B761" s="1" t="s">
        <v>7520</v>
      </c>
      <c r="C761" s="2" t="s">
        <v>7521</v>
      </c>
      <c r="D761" s="2">
        <f>IFERROR(VLOOKUP(B761,#REF!,4,0),0)</f>
        <v>0</v>
      </c>
      <c r="E761" s="3">
        <v>0</v>
      </c>
      <c r="F761" s="147" t="s">
        <v>5961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148" t="s">
        <v>6151</v>
      </c>
      <c r="N761" s="3">
        <v>0</v>
      </c>
      <c r="O761" s="3">
        <v>0</v>
      </c>
      <c r="P761" s="3">
        <v>0</v>
      </c>
      <c r="Q761" s="148" t="s">
        <v>1</v>
      </c>
    </row>
    <row r="762" spans="1:17">
      <c r="A762" s="5" t="str">
        <f t="shared" si="11"/>
        <v>1</v>
      </c>
      <c r="B762" s="1" t="s">
        <v>7522</v>
      </c>
      <c r="C762" s="2" t="s">
        <v>7523</v>
      </c>
      <c r="D762" s="2">
        <f>IFERROR(VLOOKUP(B762,#REF!,4,0),0)</f>
        <v>0</v>
      </c>
      <c r="E762" s="3">
        <v>0</v>
      </c>
      <c r="F762" s="147" t="s">
        <v>5961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148" t="s">
        <v>6151</v>
      </c>
      <c r="N762" s="3">
        <v>0</v>
      </c>
      <c r="O762" s="3">
        <v>0</v>
      </c>
      <c r="P762" s="3">
        <v>0</v>
      </c>
      <c r="Q762" s="148" t="s">
        <v>1</v>
      </c>
    </row>
    <row r="763" spans="1:17">
      <c r="A763" s="5" t="str">
        <f t="shared" si="11"/>
        <v>1</v>
      </c>
      <c r="B763" s="1" t="s">
        <v>7524</v>
      </c>
      <c r="C763" s="2" t="s">
        <v>7525</v>
      </c>
      <c r="D763" s="2">
        <f>IFERROR(VLOOKUP(B763,#REF!,4,0),0)</f>
        <v>0</v>
      </c>
      <c r="E763" s="3">
        <v>0</v>
      </c>
      <c r="F763" s="147" t="s">
        <v>5961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148" t="s">
        <v>6151</v>
      </c>
      <c r="N763" s="3">
        <v>0</v>
      </c>
      <c r="O763" s="3">
        <v>0</v>
      </c>
      <c r="P763" s="3">
        <v>0</v>
      </c>
      <c r="Q763" s="148" t="s">
        <v>1</v>
      </c>
    </row>
    <row r="764" spans="1:17">
      <c r="A764" s="5" t="str">
        <f t="shared" si="11"/>
        <v>1</v>
      </c>
      <c r="B764" s="1" t="s">
        <v>7526</v>
      </c>
      <c r="C764" s="2" t="s">
        <v>7527</v>
      </c>
      <c r="D764" s="2">
        <f>IFERROR(VLOOKUP(B764,#REF!,4,0),0)</f>
        <v>0</v>
      </c>
      <c r="E764" s="3">
        <v>0</v>
      </c>
      <c r="F764" s="147" t="s">
        <v>1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148" t="s">
        <v>6151</v>
      </c>
      <c r="N764" s="3">
        <v>0</v>
      </c>
      <c r="O764" s="3">
        <v>0</v>
      </c>
      <c r="P764" s="3">
        <v>0</v>
      </c>
      <c r="Q764" s="148" t="s">
        <v>1</v>
      </c>
    </row>
    <row r="765" spans="1:17">
      <c r="A765" s="5" t="str">
        <f t="shared" si="11"/>
        <v>1</v>
      </c>
      <c r="B765" s="1" t="s">
        <v>7528</v>
      </c>
      <c r="C765" s="2" t="s">
        <v>7529</v>
      </c>
      <c r="D765" s="2">
        <f>IFERROR(VLOOKUP(B765,#REF!,4,0),0)</f>
        <v>0</v>
      </c>
      <c r="E765" s="3">
        <v>0</v>
      </c>
      <c r="F765" s="147" t="s">
        <v>5961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148" t="s">
        <v>6151</v>
      </c>
      <c r="N765" s="3">
        <v>0</v>
      </c>
      <c r="O765" s="3">
        <v>0</v>
      </c>
      <c r="P765" s="3">
        <v>0</v>
      </c>
      <c r="Q765" s="148" t="s">
        <v>1</v>
      </c>
    </row>
    <row r="766" spans="1:17">
      <c r="A766" s="5" t="str">
        <f t="shared" si="11"/>
        <v>1</v>
      </c>
      <c r="B766" s="1" t="s">
        <v>7530</v>
      </c>
      <c r="C766" s="2" t="s">
        <v>7531</v>
      </c>
      <c r="D766" s="2">
        <f>IFERROR(VLOOKUP(B766,#REF!,4,0),0)</f>
        <v>0</v>
      </c>
      <c r="E766" s="3">
        <v>0</v>
      </c>
      <c r="F766" s="147" t="s">
        <v>5961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148" t="s">
        <v>6151</v>
      </c>
      <c r="N766" s="3">
        <v>0</v>
      </c>
      <c r="O766" s="3">
        <v>0</v>
      </c>
      <c r="P766" s="3">
        <v>0</v>
      </c>
      <c r="Q766" s="148" t="s">
        <v>1</v>
      </c>
    </row>
    <row r="767" spans="1:17">
      <c r="A767" s="5" t="str">
        <f t="shared" si="11"/>
        <v>1</v>
      </c>
      <c r="B767" s="1" t="s">
        <v>7532</v>
      </c>
      <c r="C767" s="2" t="s">
        <v>7533</v>
      </c>
      <c r="D767" s="2">
        <f>IFERROR(VLOOKUP(B767,#REF!,4,0),0)</f>
        <v>0</v>
      </c>
      <c r="E767" s="3">
        <v>0</v>
      </c>
      <c r="F767" s="147" t="s">
        <v>5961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148" t="s">
        <v>6151</v>
      </c>
      <c r="N767" s="3">
        <v>0</v>
      </c>
      <c r="O767" s="3">
        <v>0</v>
      </c>
      <c r="P767" s="3">
        <v>0</v>
      </c>
      <c r="Q767" s="148" t="s">
        <v>1</v>
      </c>
    </row>
    <row r="768" spans="1:17">
      <c r="A768" s="5" t="str">
        <f t="shared" si="11"/>
        <v>1</v>
      </c>
      <c r="B768" s="1" t="s">
        <v>7534</v>
      </c>
      <c r="C768" s="2" t="s">
        <v>7535</v>
      </c>
      <c r="D768" s="2">
        <f>IFERROR(VLOOKUP(B768,#REF!,4,0),0)</f>
        <v>0</v>
      </c>
      <c r="E768" s="3">
        <v>0</v>
      </c>
      <c r="F768" s="147" t="s">
        <v>1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148" t="s">
        <v>6151</v>
      </c>
      <c r="N768" s="3">
        <v>0</v>
      </c>
      <c r="O768" s="3">
        <v>0</v>
      </c>
      <c r="P768" s="3">
        <v>0</v>
      </c>
      <c r="Q768" s="148" t="s">
        <v>1</v>
      </c>
    </row>
    <row r="769" spans="1:17">
      <c r="A769" s="5" t="str">
        <f t="shared" si="11"/>
        <v>1</v>
      </c>
      <c r="B769" s="1" t="s">
        <v>7536</v>
      </c>
      <c r="C769" s="2" t="s">
        <v>7537</v>
      </c>
      <c r="D769" s="2">
        <f>IFERROR(VLOOKUP(B769,#REF!,4,0),0)</f>
        <v>0</v>
      </c>
      <c r="E769" s="3">
        <v>0</v>
      </c>
      <c r="F769" s="147" t="s">
        <v>5961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148" t="s">
        <v>6151</v>
      </c>
      <c r="N769" s="3">
        <v>0</v>
      </c>
      <c r="O769" s="3">
        <v>0</v>
      </c>
      <c r="P769" s="3">
        <v>0</v>
      </c>
      <c r="Q769" s="148" t="s">
        <v>1</v>
      </c>
    </row>
    <row r="770" spans="1:17">
      <c r="A770" s="5" t="str">
        <f t="shared" si="11"/>
        <v>1</v>
      </c>
      <c r="B770" s="1" t="s">
        <v>7538</v>
      </c>
      <c r="C770" s="2" t="s">
        <v>7539</v>
      </c>
      <c r="D770" s="2">
        <f>IFERROR(VLOOKUP(B770,#REF!,4,0),0)</f>
        <v>0</v>
      </c>
      <c r="E770" s="3">
        <v>0</v>
      </c>
      <c r="F770" s="147" t="s">
        <v>5961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148" t="s">
        <v>6151</v>
      </c>
      <c r="N770" s="3">
        <v>0</v>
      </c>
      <c r="O770" s="3">
        <v>0</v>
      </c>
      <c r="P770" s="3">
        <v>0</v>
      </c>
      <c r="Q770" s="148" t="s">
        <v>1</v>
      </c>
    </row>
    <row r="771" spans="1:17">
      <c r="A771" s="5" t="str">
        <f t="shared" si="11"/>
        <v>1</v>
      </c>
      <c r="B771" s="1" t="s">
        <v>7540</v>
      </c>
      <c r="C771" s="2" t="s">
        <v>7541</v>
      </c>
      <c r="D771" s="2">
        <f>IFERROR(VLOOKUP(B771,#REF!,4,0),0)</f>
        <v>0</v>
      </c>
      <c r="E771" s="3">
        <v>0</v>
      </c>
      <c r="F771" s="147" t="s">
        <v>5961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148" t="s">
        <v>6151</v>
      </c>
      <c r="N771" s="3">
        <v>0</v>
      </c>
      <c r="O771" s="3">
        <v>0</v>
      </c>
      <c r="P771" s="3">
        <v>0</v>
      </c>
      <c r="Q771" s="148" t="s">
        <v>1</v>
      </c>
    </row>
    <row r="772" spans="1:17">
      <c r="A772" s="5" t="str">
        <f t="shared" si="11"/>
        <v>1</v>
      </c>
      <c r="B772" s="1" t="s">
        <v>7542</v>
      </c>
      <c r="C772" s="2" t="s">
        <v>7543</v>
      </c>
      <c r="D772" s="2">
        <f>IFERROR(VLOOKUP(B772,#REF!,4,0),0)</f>
        <v>0</v>
      </c>
      <c r="E772" s="3">
        <v>0</v>
      </c>
      <c r="F772" s="147" t="s">
        <v>1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148" t="s">
        <v>6151</v>
      </c>
      <c r="N772" s="3">
        <v>0</v>
      </c>
      <c r="O772" s="3">
        <v>0</v>
      </c>
      <c r="P772" s="3">
        <v>0</v>
      </c>
      <c r="Q772" s="148" t="s">
        <v>1</v>
      </c>
    </row>
    <row r="773" spans="1:17">
      <c r="A773" s="5" t="str">
        <f t="shared" si="11"/>
        <v>1</v>
      </c>
      <c r="B773" s="1" t="s">
        <v>7544</v>
      </c>
      <c r="C773" s="2" t="s">
        <v>7545</v>
      </c>
      <c r="D773" s="2">
        <f>IFERROR(VLOOKUP(B773,#REF!,4,0),0)</f>
        <v>0</v>
      </c>
      <c r="E773" s="3">
        <v>0</v>
      </c>
      <c r="F773" s="147" t="s">
        <v>5961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148" t="s">
        <v>6151</v>
      </c>
      <c r="N773" s="3">
        <v>0</v>
      </c>
      <c r="O773" s="3">
        <v>0</v>
      </c>
      <c r="P773" s="3">
        <v>0</v>
      </c>
      <c r="Q773" s="148" t="s">
        <v>1</v>
      </c>
    </row>
    <row r="774" spans="1:17">
      <c r="A774" s="5" t="str">
        <f t="shared" si="11"/>
        <v>1</v>
      </c>
      <c r="B774" s="1" t="s">
        <v>7546</v>
      </c>
      <c r="C774" s="2" t="s">
        <v>7547</v>
      </c>
      <c r="D774" s="2">
        <f>IFERROR(VLOOKUP(B774,#REF!,4,0),0)</f>
        <v>0</v>
      </c>
      <c r="E774" s="3">
        <v>0</v>
      </c>
      <c r="F774" s="147" t="s">
        <v>5961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148" t="s">
        <v>6151</v>
      </c>
      <c r="N774" s="3">
        <v>0</v>
      </c>
      <c r="O774" s="3">
        <v>0</v>
      </c>
      <c r="P774" s="3">
        <v>0</v>
      </c>
      <c r="Q774" s="148" t="s">
        <v>1</v>
      </c>
    </row>
    <row r="775" spans="1:17">
      <c r="A775" s="5" t="str">
        <f t="shared" si="11"/>
        <v>1</v>
      </c>
      <c r="B775" s="1" t="s">
        <v>7548</v>
      </c>
      <c r="C775" s="2" t="s">
        <v>7549</v>
      </c>
      <c r="D775" s="2">
        <f>IFERROR(VLOOKUP(B775,#REF!,4,0),0)</f>
        <v>0</v>
      </c>
      <c r="E775" s="3">
        <v>0</v>
      </c>
      <c r="F775" s="147" t="s">
        <v>5961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148" t="s">
        <v>6151</v>
      </c>
      <c r="N775" s="3">
        <v>0</v>
      </c>
      <c r="O775" s="3">
        <v>0</v>
      </c>
      <c r="P775" s="3">
        <v>0</v>
      </c>
      <c r="Q775" s="148" t="s">
        <v>1</v>
      </c>
    </row>
    <row r="776" spans="1:17">
      <c r="A776" s="5" t="str">
        <f t="shared" si="11"/>
        <v>1</v>
      </c>
      <c r="B776" s="1" t="s">
        <v>7550</v>
      </c>
      <c r="C776" s="2" t="s">
        <v>7551</v>
      </c>
      <c r="D776" s="2">
        <f>IFERROR(VLOOKUP(B776,#REF!,4,0),0)</f>
        <v>0</v>
      </c>
      <c r="E776" s="3">
        <v>0</v>
      </c>
      <c r="F776" s="147" t="s">
        <v>1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148" t="s">
        <v>6151</v>
      </c>
      <c r="N776" s="3">
        <v>0</v>
      </c>
      <c r="O776" s="3">
        <v>0</v>
      </c>
      <c r="P776" s="3">
        <v>0</v>
      </c>
      <c r="Q776" s="148" t="s">
        <v>1</v>
      </c>
    </row>
    <row r="777" spans="1:17">
      <c r="A777" s="5" t="str">
        <f t="shared" si="11"/>
        <v>1</v>
      </c>
      <c r="B777" s="1" t="s">
        <v>7552</v>
      </c>
      <c r="C777" s="2" t="s">
        <v>7553</v>
      </c>
      <c r="D777" s="2">
        <f>IFERROR(VLOOKUP(B777,#REF!,4,0),0)</f>
        <v>0</v>
      </c>
      <c r="E777" s="3">
        <v>0</v>
      </c>
      <c r="F777" s="147" t="s">
        <v>5961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148" t="s">
        <v>6151</v>
      </c>
      <c r="N777" s="3">
        <v>0</v>
      </c>
      <c r="O777" s="3">
        <v>0</v>
      </c>
      <c r="P777" s="3">
        <v>0</v>
      </c>
      <c r="Q777" s="148" t="s">
        <v>1</v>
      </c>
    </row>
    <row r="778" spans="1:17">
      <c r="A778" s="5" t="str">
        <f t="shared" si="11"/>
        <v>1</v>
      </c>
      <c r="B778" s="1" t="s">
        <v>7554</v>
      </c>
      <c r="C778" s="2" t="s">
        <v>7555</v>
      </c>
      <c r="D778" s="2">
        <f>IFERROR(VLOOKUP(B778,#REF!,4,0),0)</f>
        <v>0</v>
      </c>
      <c r="E778" s="3">
        <v>0</v>
      </c>
      <c r="F778" s="147" t="s">
        <v>5961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148" t="s">
        <v>6151</v>
      </c>
      <c r="N778" s="3">
        <v>0</v>
      </c>
      <c r="O778" s="3">
        <v>0</v>
      </c>
      <c r="P778" s="3">
        <v>0</v>
      </c>
      <c r="Q778" s="148" t="s">
        <v>1</v>
      </c>
    </row>
    <row r="779" spans="1:17">
      <c r="A779" s="5" t="str">
        <f t="shared" ref="A779:A842" si="12">LEFT(B779)</f>
        <v>1</v>
      </c>
      <c r="B779" s="1" t="s">
        <v>7556</v>
      </c>
      <c r="C779" s="2" t="s">
        <v>7557</v>
      </c>
      <c r="D779" s="2">
        <f>IFERROR(VLOOKUP(B779,#REF!,4,0),0)</f>
        <v>0</v>
      </c>
      <c r="E779" s="3">
        <v>0</v>
      </c>
      <c r="F779" s="147" t="s">
        <v>5961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148" t="s">
        <v>6151</v>
      </c>
      <c r="N779" s="3">
        <v>0</v>
      </c>
      <c r="O779" s="3">
        <v>0</v>
      </c>
      <c r="P779" s="3">
        <v>0</v>
      </c>
      <c r="Q779" s="148" t="s">
        <v>1</v>
      </c>
    </row>
    <row r="780" spans="1:17">
      <c r="A780" s="5" t="str">
        <f t="shared" si="12"/>
        <v>1</v>
      </c>
      <c r="B780" s="1" t="s">
        <v>7558</v>
      </c>
      <c r="C780" s="2" t="s">
        <v>7559</v>
      </c>
      <c r="D780" s="2">
        <f>IFERROR(VLOOKUP(B780,#REF!,4,0),0)</f>
        <v>0</v>
      </c>
      <c r="E780" s="3">
        <v>0</v>
      </c>
      <c r="F780" s="147" t="s">
        <v>5961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148" t="s">
        <v>6151</v>
      </c>
      <c r="N780" s="3">
        <v>0</v>
      </c>
      <c r="O780" s="3">
        <v>0</v>
      </c>
      <c r="P780" s="3">
        <v>0</v>
      </c>
      <c r="Q780" s="148" t="s">
        <v>1</v>
      </c>
    </row>
    <row r="781" spans="1:17">
      <c r="A781" s="5" t="str">
        <f t="shared" si="12"/>
        <v>1</v>
      </c>
      <c r="B781" s="1" t="s">
        <v>7560</v>
      </c>
      <c r="C781" s="2" t="s">
        <v>7561</v>
      </c>
      <c r="D781" s="2">
        <f>IFERROR(VLOOKUP(B781,#REF!,4,0),0)</f>
        <v>0</v>
      </c>
      <c r="E781" s="3">
        <v>0</v>
      </c>
      <c r="F781" s="147" t="s">
        <v>5961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148" t="s">
        <v>6151</v>
      </c>
      <c r="N781" s="3">
        <v>0</v>
      </c>
      <c r="O781" s="3">
        <v>0</v>
      </c>
      <c r="P781" s="3">
        <v>0</v>
      </c>
      <c r="Q781" s="148" t="s">
        <v>1</v>
      </c>
    </row>
    <row r="782" spans="1:17">
      <c r="A782" s="5" t="str">
        <f t="shared" si="12"/>
        <v>1</v>
      </c>
      <c r="B782" s="1" t="s">
        <v>7562</v>
      </c>
      <c r="C782" s="2" t="s">
        <v>7563</v>
      </c>
      <c r="D782" s="2">
        <f>IFERROR(VLOOKUP(B782,#REF!,4,0),0)</f>
        <v>0</v>
      </c>
      <c r="E782" s="3">
        <v>0</v>
      </c>
      <c r="F782" s="147" t="s">
        <v>5961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148" t="s">
        <v>6151</v>
      </c>
      <c r="N782" s="3">
        <v>0</v>
      </c>
      <c r="O782" s="3">
        <v>0</v>
      </c>
      <c r="P782" s="3">
        <v>0</v>
      </c>
      <c r="Q782" s="148" t="s">
        <v>1</v>
      </c>
    </row>
    <row r="783" spans="1:17">
      <c r="A783" s="5" t="str">
        <f t="shared" si="12"/>
        <v>1</v>
      </c>
      <c r="B783" s="1" t="s">
        <v>7564</v>
      </c>
      <c r="C783" s="2" t="s">
        <v>7565</v>
      </c>
      <c r="D783" s="2">
        <f>IFERROR(VLOOKUP(B783,#REF!,4,0),0)</f>
        <v>0</v>
      </c>
      <c r="E783" s="3">
        <v>0</v>
      </c>
      <c r="F783" s="147" t="s">
        <v>5961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148" t="s">
        <v>6151</v>
      </c>
      <c r="N783" s="3">
        <v>0</v>
      </c>
      <c r="O783" s="3">
        <v>0</v>
      </c>
      <c r="P783" s="3">
        <v>0</v>
      </c>
      <c r="Q783" s="148" t="s">
        <v>1</v>
      </c>
    </row>
    <row r="784" spans="1:17">
      <c r="A784" s="5" t="str">
        <f t="shared" si="12"/>
        <v>1</v>
      </c>
      <c r="B784" s="1" t="s">
        <v>7566</v>
      </c>
      <c r="C784" s="2" t="s">
        <v>7567</v>
      </c>
      <c r="D784" s="2">
        <f>IFERROR(VLOOKUP(B784,#REF!,4,0),0)</f>
        <v>0</v>
      </c>
      <c r="E784" s="3">
        <v>0</v>
      </c>
      <c r="F784" s="147" t="s">
        <v>5961</v>
      </c>
      <c r="G784" s="3">
        <v>0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148" t="s">
        <v>6151</v>
      </c>
      <c r="N784" s="3">
        <v>0</v>
      </c>
      <c r="O784" s="3">
        <v>0</v>
      </c>
      <c r="P784" s="3">
        <v>0</v>
      </c>
      <c r="Q784" s="148" t="s">
        <v>1</v>
      </c>
    </row>
    <row r="785" spans="1:17">
      <c r="A785" s="5" t="str">
        <f t="shared" si="12"/>
        <v>1</v>
      </c>
      <c r="B785" s="1" t="s">
        <v>7568</v>
      </c>
      <c r="C785" s="2" t="s">
        <v>7569</v>
      </c>
      <c r="D785" s="2">
        <f>IFERROR(VLOOKUP(B785,#REF!,4,0),0)</f>
        <v>0</v>
      </c>
      <c r="E785" s="3">
        <v>0</v>
      </c>
      <c r="F785" s="147" t="s">
        <v>5961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148" t="s">
        <v>6151</v>
      </c>
      <c r="N785" s="3">
        <v>0</v>
      </c>
      <c r="O785" s="3">
        <v>0</v>
      </c>
      <c r="P785" s="3">
        <v>0</v>
      </c>
      <c r="Q785" s="148" t="s">
        <v>1</v>
      </c>
    </row>
    <row r="786" spans="1:17">
      <c r="A786" s="5" t="str">
        <f t="shared" si="12"/>
        <v>1</v>
      </c>
      <c r="B786" s="1" t="s">
        <v>7570</v>
      </c>
      <c r="C786" s="2" t="s">
        <v>7571</v>
      </c>
      <c r="D786" s="2">
        <f>IFERROR(VLOOKUP(B786,#REF!,4,0),0)</f>
        <v>0</v>
      </c>
      <c r="E786" s="3">
        <v>0</v>
      </c>
      <c r="F786" s="147" t="s">
        <v>5961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148" t="s">
        <v>6151</v>
      </c>
      <c r="N786" s="3">
        <v>0</v>
      </c>
      <c r="O786" s="3">
        <v>0</v>
      </c>
      <c r="P786" s="3">
        <v>0</v>
      </c>
      <c r="Q786" s="148" t="s">
        <v>1</v>
      </c>
    </row>
    <row r="787" spans="1:17">
      <c r="A787" s="5" t="str">
        <f t="shared" si="12"/>
        <v>1</v>
      </c>
      <c r="B787" s="1" t="s">
        <v>7572</v>
      </c>
      <c r="C787" s="2" t="s">
        <v>7573</v>
      </c>
      <c r="D787" s="2">
        <f>IFERROR(VLOOKUP(B787,#REF!,4,0),0)</f>
        <v>0</v>
      </c>
      <c r="E787" s="3">
        <v>0</v>
      </c>
      <c r="F787" s="147" t="s">
        <v>5961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148" t="s">
        <v>6151</v>
      </c>
      <c r="N787" s="3">
        <v>0</v>
      </c>
      <c r="O787" s="3">
        <v>0</v>
      </c>
      <c r="P787" s="3">
        <v>0</v>
      </c>
      <c r="Q787" s="148" t="s">
        <v>1</v>
      </c>
    </row>
    <row r="788" spans="1:17">
      <c r="A788" s="5" t="str">
        <f t="shared" si="12"/>
        <v>1</v>
      </c>
      <c r="B788" s="1" t="s">
        <v>7574</v>
      </c>
      <c r="C788" s="2" t="s">
        <v>7575</v>
      </c>
      <c r="D788" s="2">
        <f>IFERROR(VLOOKUP(B788,#REF!,4,0),0)</f>
        <v>0</v>
      </c>
      <c r="E788" s="3">
        <v>0</v>
      </c>
      <c r="F788" s="147" t="s">
        <v>1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148" t="s">
        <v>6151</v>
      </c>
      <c r="N788" s="3">
        <v>0</v>
      </c>
      <c r="O788" s="3">
        <v>0</v>
      </c>
      <c r="P788" s="3">
        <v>0</v>
      </c>
      <c r="Q788" s="148" t="s">
        <v>1</v>
      </c>
    </row>
    <row r="789" spans="1:17">
      <c r="A789" s="5" t="str">
        <f t="shared" si="12"/>
        <v>1</v>
      </c>
      <c r="B789" s="1" t="s">
        <v>7576</v>
      </c>
      <c r="C789" s="2" t="s">
        <v>7577</v>
      </c>
      <c r="D789" s="2">
        <f>IFERROR(VLOOKUP(B789,#REF!,4,0),0)</f>
        <v>0</v>
      </c>
      <c r="E789" s="3">
        <v>0</v>
      </c>
      <c r="F789" s="147" t="s">
        <v>5961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148" t="s">
        <v>6151</v>
      </c>
      <c r="N789" s="3">
        <v>0</v>
      </c>
      <c r="O789" s="3">
        <v>0</v>
      </c>
      <c r="P789" s="3">
        <v>0</v>
      </c>
      <c r="Q789" s="148" t="s">
        <v>1</v>
      </c>
    </row>
    <row r="790" spans="1:17">
      <c r="A790" s="5" t="str">
        <f t="shared" si="12"/>
        <v>1</v>
      </c>
      <c r="B790" s="1" t="s">
        <v>7578</v>
      </c>
      <c r="C790" s="2" t="s">
        <v>7579</v>
      </c>
      <c r="D790" s="2">
        <f>IFERROR(VLOOKUP(B790,#REF!,4,0),0)</f>
        <v>0</v>
      </c>
      <c r="E790" s="3">
        <v>0</v>
      </c>
      <c r="F790" s="147" t="s">
        <v>5961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148" t="s">
        <v>6151</v>
      </c>
      <c r="N790" s="3">
        <v>0</v>
      </c>
      <c r="O790" s="3">
        <v>0</v>
      </c>
      <c r="P790" s="3">
        <v>0</v>
      </c>
      <c r="Q790" s="148" t="s">
        <v>1</v>
      </c>
    </row>
    <row r="791" spans="1:17">
      <c r="A791" s="5" t="str">
        <f t="shared" si="12"/>
        <v>1</v>
      </c>
      <c r="B791" s="1" t="s">
        <v>7580</v>
      </c>
      <c r="C791" s="2" t="s">
        <v>7581</v>
      </c>
      <c r="D791" s="2">
        <f>IFERROR(VLOOKUP(B791,#REF!,4,0),0)</f>
        <v>0</v>
      </c>
      <c r="E791" s="3">
        <v>0</v>
      </c>
      <c r="F791" s="147" t="s">
        <v>5961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148" t="s">
        <v>6151</v>
      </c>
      <c r="N791" s="3">
        <v>0</v>
      </c>
      <c r="O791" s="3">
        <v>0</v>
      </c>
      <c r="P791" s="3">
        <v>0</v>
      </c>
      <c r="Q791" s="148" t="s">
        <v>1</v>
      </c>
    </row>
    <row r="792" spans="1:17">
      <c r="A792" s="5" t="str">
        <f t="shared" si="12"/>
        <v>1</v>
      </c>
      <c r="B792" s="1" t="s">
        <v>7582</v>
      </c>
      <c r="C792" s="2" t="s">
        <v>7583</v>
      </c>
      <c r="D792" s="2">
        <f>IFERROR(VLOOKUP(B792,#REF!,4,0),0)</f>
        <v>0</v>
      </c>
      <c r="E792" s="3">
        <v>0</v>
      </c>
      <c r="F792" s="147" t="s">
        <v>1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148" t="s">
        <v>6151</v>
      </c>
      <c r="N792" s="3">
        <v>0</v>
      </c>
      <c r="O792" s="3">
        <v>0</v>
      </c>
      <c r="P792" s="3">
        <v>0</v>
      </c>
      <c r="Q792" s="148" t="s">
        <v>1</v>
      </c>
    </row>
    <row r="793" spans="1:17">
      <c r="A793" s="5" t="str">
        <f t="shared" si="12"/>
        <v>1</v>
      </c>
      <c r="B793" s="1" t="s">
        <v>7584</v>
      </c>
      <c r="C793" s="2" t="s">
        <v>7585</v>
      </c>
      <c r="D793" s="2">
        <f>IFERROR(VLOOKUP(B793,#REF!,4,0),0)</f>
        <v>0</v>
      </c>
      <c r="E793" s="3">
        <v>0</v>
      </c>
      <c r="F793" s="147" t="s">
        <v>5961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148" t="s">
        <v>6151</v>
      </c>
      <c r="N793" s="3">
        <v>0</v>
      </c>
      <c r="O793" s="3">
        <v>0</v>
      </c>
      <c r="P793" s="3">
        <v>0</v>
      </c>
      <c r="Q793" s="148" t="s">
        <v>1</v>
      </c>
    </row>
    <row r="794" spans="1:17">
      <c r="A794" s="5" t="str">
        <f t="shared" si="12"/>
        <v>1</v>
      </c>
      <c r="B794" s="1" t="s">
        <v>7586</v>
      </c>
      <c r="C794" s="2" t="s">
        <v>7587</v>
      </c>
      <c r="D794" s="2">
        <f>IFERROR(VLOOKUP(B794,#REF!,4,0),0)</f>
        <v>0</v>
      </c>
      <c r="E794" s="3">
        <v>0</v>
      </c>
      <c r="F794" s="147" t="s">
        <v>5961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148" t="s">
        <v>6151</v>
      </c>
      <c r="N794" s="3">
        <v>0</v>
      </c>
      <c r="O794" s="3">
        <v>0</v>
      </c>
      <c r="P794" s="3">
        <v>0</v>
      </c>
      <c r="Q794" s="148" t="s">
        <v>1</v>
      </c>
    </row>
    <row r="795" spans="1:17">
      <c r="A795" s="5" t="str">
        <f t="shared" si="12"/>
        <v>1</v>
      </c>
      <c r="B795" s="1" t="s">
        <v>7588</v>
      </c>
      <c r="C795" s="2" t="s">
        <v>7589</v>
      </c>
      <c r="D795" s="2">
        <f>IFERROR(VLOOKUP(B795,#REF!,4,0),0)</f>
        <v>0</v>
      </c>
      <c r="E795" s="3">
        <v>0</v>
      </c>
      <c r="F795" s="147" t="s">
        <v>5961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148" t="s">
        <v>6151</v>
      </c>
      <c r="N795" s="3">
        <v>0</v>
      </c>
      <c r="O795" s="3">
        <v>0</v>
      </c>
      <c r="P795" s="3">
        <v>0</v>
      </c>
      <c r="Q795" s="148" t="s">
        <v>1</v>
      </c>
    </row>
    <row r="796" spans="1:17">
      <c r="A796" s="5" t="str">
        <f t="shared" si="12"/>
        <v>1</v>
      </c>
      <c r="B796" s="1" t="s">
        <v>7590</v>
      </c>
      <c r="C796" s="2" t="s">
        <v>7591</v>
      </c>
      <c r="D796" s="2">
        <f>IFERROR(VLOOKUP(B796,#REF!,4,0),0)</f>
        <v>0</v>
      </c>
      <c r="E796" s="3">
        <v>0</v>
      </c>
      <c r="F796" s="147" t="s">
        <v>1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148" t="s">
        <v>6151</v>
      </c>
      <c r="N796" s="3">
        <v>0</v>
      </c>
      <c r="O796" s="3">
        <v>0</v>
      </c>
      <c r="P796" s="3">
        <v>0</v>
      </c>
      <c r="Q796" s="148" t="s">
        <v>1</v>
      </c>
    </row>
    <row r="797" spans="1:17">
      <c r="A797" s="5" t="str">
        <f t="shared" si="12"/>
        <v>1</v>
      </c>
      <c r="B797" s="1" t="s">
        <v>7592</v>
      </c>
      <c r="C797" s="2" t="s">
        <v>7593</v>
      </c>
      <c r="D797" s="2">
        <f>IFERROR(VLOOKUP(B797,#REF!,4,0),0)</f>
        <v>0</v>
      </c>
      <c r="E797" s="3">
        <v>0</v>
      </c>
      <c r="F797" s="147" t="s">
        <v>5961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148" t="s">
        <v>6151</v>
      </c>
      <c r="N797" s="3">
        <v>0</v>
      </c>
      <c r="O797" s="3">
        <v>0</v>
      </c>
      <c r="P797" s="3">
        <v>0</v>
      </c>
      <c r="Q797" s="148" t="s">
        <v>1</v>
      </c>
    </row>
    <row r="798" spans="1:17">
      <c r="A798" s="5" t="str">
        <f t="shared" si="12"/>
        <v>1</v>
      </c>
      <c r="B798" s="1" t="s">
        <v>7594</v>
      </c>
      <c r="C798" s="2" t="s">
        <v>7595</v>
      </c>
      <c r="D798" s="2">
        <f>IFERROR(VLOOKUP(B798,#REF!,4,0),0)</f>
        <v>0</v>
      </c>
      <c r="E798" s="3">
        <v>0</v>
      </c>
      <c r="F798" s="147" t="s">
        <v>5961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148" t="s">
        <v>6151</v>
      </c>
      <c r="N798" s="3">
        <v>0</v>
      </c>
      <c r="O798" s="3">
        <v>0</v>
      </c>
      <c r="P798" s="3">
        <v>0</v>
      </c>
      <c r="Q798" s="148" t="s">
        <v>1</v>
      </c>
    </row>
    <row r="799" spans="1:17">
      <c r="A799" s="5" t="str">
        <f t="shared" si="12"/>
        <v>1</v>
      </c>
      <c r="B799" s="1" t="s">
        <v>7596</v>
      </c>
      <c r="C799" s="2" t="s">
        <v>7597</v>
      </c>
      <c r="D799" s="2">
        <f>IFERROR(VLOOKUP(B799,#REF!,4,0),0)</f>
        <v>0</v>
      </c>
      <c r="E799" s="3">
        <v>0</v>
      </c>
      <c r="F799" s="147" t="s">
        <v>5961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148" t="s">
        <v>6151</v>
      </c>
      <c r="N799" s="3">
        <v>0</v>
      </c>
      <c r="O799" s="3">
        <v>0</v>
      </c>
      <c r="P799" s="3">
        <v>0</v>
      </c>
      <c r="Q799" s="148" t="s">
        <v>1</v>
      </c>
    </row>
    <row r="800" spans="1:17">
      <c r="A800" s="5" t="str">
        <f t="shared" si="12"/>
        <v>1</v>
      </c>
      <c r="B800" s="1" t="s">
        <v>7598</v>
      </c>
      <c r="C800" s="2" t="s">
        <v>7599</v>
      </c>
      <c r="D800" s="2">
        <f>IFERROR(VLOOKUP(B800,#REF!,4,0),0)</f>
        <v>0</v>
      </c>
      <c r="E800" s="3">
        <v>0</v>
      </c>
      <c r="F800" s="147" t="s">
        <v>1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148" t="s">
        <v>6151</v>
      </c>
      <c r="N800" s="3">
        <v>0</v>
      </c>
      <c r="O800" s="3">
        <v>0</v>
      </c>
      <c r="P800" s="3">
        <v>0</v>
      </c>
      <c r="Q800" s="148" t="s">
        <v>1</v>
      </c>
    </row>
    <row r="801" spans="1:17">
      <c r="A801" s="5" t="str">
        <f t="shared" si="12"/>
        <v>1</v>
      </c>
      <c r="B801" s="1" t="s">
        <v>7600</v>
      </c>
      <c r="C801" s="2" t="s">
        <v>7601</v>
      </c>
      <c r="D801" s="2">
        <f>IFERROR(VLOOKUP(B801,#REF!,4,0),0)</f>
        <v>0</v>
      </c>
      <c r="E801" s="3">
        <v>0</v>
      </c>
      <c r="F801" s="147" t="s">
        <v>5961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148" t="s">
        <v>6151</v>
      </c>
      <c r="N801" s="3">
        <v>0</v>
      </c>
      <c r="O801" s="3">
        <v>0</v>
      </c>
      <c r="P801" s="3">
        <v>0</v>
      </c>
      <c r="Q801" s="148" t="s">
        <v>1</v>
      </c>
    </row>
    <row r="802" spans="1:17">
      <c r="A802" s="5" t="str">
        <f t="shared" si="12"/>
        <v>1</v>
      </c>
      <c r="B802" s="1" t="s">
        <v>7602</v>
      </c>
      <c r="C802" s="2" t="s">
        <v>7603</v>
      </c>
      <c r="D802" s="2">
        <f>IFERROR(VLOOKUP(B802,#REF!,4,0),0)</f>
        <v>0</v>
      </c>
      <c r="E802" s="3">
        <v>0</v>
      </c>
      <c r="F802" s="147" t="s">
        <v>5961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148" t="s">
        <v>6151</v>
      </c>
      <c r="N802" s="3">
        <v>0</v>
      </c>
      <c r="O802" s="3">
        <v>0</v>
      </c>
      <c r="P802" s="3">
        <v>0</v>
      </c>
      <c r="Q802" s="148" t="s">
        <v>1</v>
      </c>
    </row>
    <row r="803" spans="1:17">
      <c r="A803" s="5" t="str">
        <f t="shared" si="12"/>
        <v>1</v>
      </c>
      <c r="B803" s="1" t="s">
        <v>7604</v>
      </c>
      <c r="C803" s="2" t="s">
        <v>7605</v>
      </c>
      <c r="D803" s="2">
        <f>IFERROR(VLOOKUP(B803,#REF!,4,0),0)</f>
        <v>0</v>
      </c>
      <c r="E803" s="3">
        <v>0</v>
      </c>
      <c r="F803" s="147" t="s">
        <v>5961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148" t="s">
        <v>6151</v>
      </c>
      <c r="N803" s="3">
        <v>0</v>
      </c>
      <c r="O803" s="3">
        <v>0</v>
      </c>
      <c r="P803" s="3">
        <v>0</v>
      </c>
      <c r="Q803" s="148" t="s">
        <v>1</v>
      </c>
    </row>
    <row r="804" spans="1:17">
      <c r="A804" s="5" t="str">
        <f t="shared" si="12"/>
        <v>1</v>
      </c>
      <c r="B804" s="1" t="s">
        <v>7606</v>
      </c>
      <c r="C804" s="2" t="s">
        <v>7607</v>
      </c>
      <c r="D804" s="2">
        <f>IFERROR(VLOOKUP(B804,#REF!,4,0),0)</f>
        <v>0</v>
      </c>
      <c r="E804" s="3">
        <v>0</v>
      </c>
      <c r="F804" s="147" t="s">
        <v>1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148" t="s">
        <v>6151</v>
      </c>
      <c r="N804" s="3">
        <v>0</v>
      </c>
      <c r="O804" s="3">
        <v>0</v>
      </c>
      <c r="P804" s="3">
        <v>0</v>
      </c>
      <c r="Q804" s="148" t="s">
        <v>1</v>
      </c>
    </row>
    <row r="805" spans="1:17">
      <c r="A805" s="5" t="str">
        <f t="shared" si="12"/>
        <v>1</v>
      </c>
      <c r="B805" s="1" t="s">
        <v>7608</v>
      </c>
      <c r="C805" s="2" t="s">
        <v>7609</v>
      </c>
      <c r="D805" s="2">
        <f>IFERROR(VLOOKUP(B805,#REF!,4,0),0)</f>
        <v>0</v>
      </c>
      <c r="E805" s="3">
        <v>0</v>
      </c>
      <c r="F805" s="147" t="s">
        <v>5961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148" t="s">
        <v>6151</v>
      </c>
      <c r="N805" s="3">
        <v>0</v>
      </c>
      <c r="O805" s="3">
        <v>0</v>
      </c>
      <c r="P805" s="3">
        <v>0</v>
      </c>
      <c r="Q805" s="148" t="s">
        <v>1</v>
      </c>
    </row>
    <row r="806" spans="1:17">
      <c r="A806" s="5" t="str">
        <f t="shared" si="12"/>
        <v>1</v>
      </c>
      <c r="B806" s="1" t="s">
        <v>7610</v>
      </c>
      <c r="C806" s="2" t="s">
        <v>7611</v>
      </c>
      <c r="D806" s="2">
        <f>IFERROR(VLOOKUP(B806,#REF!,4,0),0)</f>
        <v>0</v>
      </c>
      <c r="E806" s="3">
        <v>0</v>
      </c>
      <c r="F806" s="147" t="s">
        <v>5961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148" t="s">
        <v>6151</v>
      </c>
      <c r="N806" s="3">
        <v>0</v>
      </c>
      <c r="O806" s="3">
        <v>0</v>
      </c>
      <c r="P806" s="3">
        <v>0</v>
      </c>
      <c r="Q806" s="148" t="s">
        <v>1</v>
      </c>
    </row>
    <row r="807" spans="1:17">
      <c r="A807" s="5" t="str">
        <f t="shared" si="12"/>
        <v>1</v>
      </c>
      <c r="B807" s="1" t="s">
        <v>7612</v>
      </c>
      <c r="C807" s="2" t="s">
        <v>7613</v>
      </c>
      <c r="D807" s="2">
        <f>IFERROR(VLOOKUP(B807,#REF!,4,0),0)</f>
        <v>0</v>
      </c>
      <c r="E807" s="3">
        <v>0</v>
      </c>
      <c r="F807" s="147" t="s">
        <v>5961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148" t="s">
        <v>6151</v>
      </c>
      <c r="N807" s="3">
        <v>0</v>
      </c>
      <c r="O807" s="3">
        <v>0</v>
      </c>
      <c r="P807" s="3">
        <v>0</v>
      </c>
      <c r="Q807" s="148" t="s">
        <v>1</v>
      </c>
    </row>
    <row r="808" spans="1:17">
      <c r="A808" s="5" t="str">
        <f t="shared" si="12"/>
        <v>1</v>
      </c>
      <c r="B808" s="1" t="s">
        <v>7614</v>
      </c>
      <c r="C808" s="2" t="s">
        <v>7615</v>
      </c>
      <c r="D808" s="2">
        <f>IFERROR(VLOOKUP(B808,#REF!,4,0),0)</f>
        <v>0</v>
      </c>
      <c r="E808" s="3">
        <v>0</v>
      </c>
      <c r="F808" s="147" t="s">
        <v>1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148" t="s">
        <v>6151</v>
      </c>
      <c r="N808" s="3">
        <v>0</v>
      </c>
      <c r="O808" s="3">
        <v>0</v>
      </c>
      <c r="P808" s="3">
        <v>0</v>
      </c>
      <c r="Q808" s="148" t="s">
        <v>1</v>
      </c>
    </row>
    <row r="809" spans="1:17">
      <c r="A809" s="5" t="str">
        <f t="shared" si="12"/>
        <v>1</v>
      </c>
      <c r="B809" s="1" t="s">
        <v>7616</v>
      </c>
      <c r="C809" s="2" t="s">
        <v>7617</v>
      </c>
      <c r="D809" s="2">
        <f>IFERROR(VLOOKUP(B809,#REF!,4,0),0)</f>
        <v>0</v>
      </c>
      <c r="E809" s="3">
        <v>0</v>
      </c>
      <c r="F809" s="147" t="s">
        <v>5961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148" t="s">
        <v>6151</v>
      </c>
      <c r="N809" s="3">
        <v>0</v>
      </c>
      <c r="O809" s="3">
        <v>0</v>
      </c>
      <c r="P809" s="3">
        <v>0</v>
      </c>
      <c r="Q809" s="148" t="s">
        <v>1</v>
      </c>
    </row>
    <row r="810" spans="1:17">
      <c r="A810" s="5" t="str">
        <f t="shared" si="12"/>
        <v>1</v>
      </c>
      <c r="B810" s="1" t="s">
        <v>7618</v>
      </c>
      <c r="C810" s="2" t="s">
        <v>7619</v>
      </c>
      <c r="D810" s="2">
        <f>IFERROR(VLOOKUP(B810,#REF!,4,0),0)</f>
        <v>0</v>
      </c>
      <c r="E810" s="3">
        <v>0</v>
      </c>
      <c r="F810" s="147" t="s">
        <v>5961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148" t="s">
        <v>6151</v>
      </c>
      <c r="N810" s="3">
        <v>0</v>
      </c>
      <c r="O810" s="3">
        <v>0</v>
      </c>
      <c r="P810" s="3">
        <v>0</v>
      </c>
      <c r="Q810" s="148" t="s">
        <v>1</v>
      </c>
    </row>
    <row r="811" spans="1:17">
      <c r="A811" s="5" t="str">
        <f t="shared" si="12"/>
        <v>1</v>
      </c>
      <c r="B811" s="1" t="s">
        <v>7620</v>
      </c>
      <c r="C811" s="2" t="s">
        <v>7621</v>
      </c>
      <c r="D811" s="2">
        <f>IFERROR(VLOOKUP(B811,#REF!,4,0),0)</f>
        <v>0</v>
      </c>
      <c r="E811" s="3">
        <v>0</v>
      </c>
      <c r="F811" s="147" t="s">
        <v>5961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148" t="s">
        <v>6151</v>
      </c>
      <c r="N811" s="3">
        <v>0</v>
      </c>
      <c r="O811" s="3">
        <v>0</v>
      </c>
      <c r="P811" s="3">
        <v>0</v>
      </c>
      <c r="Q811" s="148" t="s">
        <v>1</v>
      </c>
    </row>
    <row r="812" spans="1:17">
      <c r="A812" s="5" t="str">
        <f t="shared" si="12"/>
        <v>1</v>
      </c>
      <c r="B812" s="1" t="s">
        <v>7622</v>
      </c>
      <c r="C812" s="2" t="s">
        <v>7623</v>
      </c>
      <c r="D812" s="2">
        <f>IFERROR(VLOOKUP(B812,#REF!,4,0),0)</f>
        <v>0</v>
      </c>
      <c r="E812" s="3">
        <v>0</v>
      </c>
      <c r="F812" s="147" t="s">
        <v>1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148" t="s">
        <v>6151</v>
      </c>
      <c r="N812" s="3">
        <v>0</v>
      </c>
      <c r="O812" s="3">
        <v>0</v>
      </c>
      <c r="P812" s="3">
        <v>0</v>
      </c>
      <c r="Q812" s="148" t="s">
        <v>1</v>
      </c>
    </row>
    <row r="813" spans="1:17">
      <c r="A813" s="5" t="str">
        <f t="shared" si="12"/>
        <v>1</v>
      </c>
      <c r="B813" s="1" t="s">
        <v>7624</v>
      </c>
      <c r="C813" s="2" t="s">
        <v>7625</v>
      </c>
      <c r="D813" s="2">
        <f>IFERROR(VLOOKUP(B813,#REF!,4,0),0)</f>
        <v>0</v>
      </c>
      <c r="E813" s="3">
        <v>0</v>
      </c>
      <c r="F813" s="147" t="s">
        <v>5961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148" t="s">
        <v>6151</v>
      </c>
      <c r="N813" s="3">
        <v>0</v>
      </c>
      <c r="O813" s="3">
        <v>0</v>
      </c>
      <c r="P813" s="3">
        <v>0</v>
      </c>
      <c r="Q813" s="148" t="s">
        <v>1</v>
      </c>
    </row>
    <row r="814" spans="1:17">
      <c r="A814" s="5" t="str">
        <f t="shared" si="12"/>
        <v>1</v>
      </c>
      <c r="B814" s="1" t="s">
        <v>7626</v>
      </c>
      <c r="C814" s="2" t="s">
        <v>7627</v>
      </c>
      <c r="D814" s="2">
        <f>IFERROR(VLOOKUP(B814,#REF!,4,0),0)</f>
        <v>0</v>
      </c>
      <c r="E814" s="3">
        <v>0</v>
      </c>
      <c r="F814" s="147" t="s">
        <v>5961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148" t="s">
        <v>6151</v>
      </c>
      <c r="N814" s="3">
        <v>0</v>
      </c>
      <c r="O814" s="3">
        <v>0</v>
      </c>
      <c r="P814" s="3">
        <v>0</v>
      </c>
      <c r="Q814" s="148" t="s">
        <v>1</v>
      </c>
    </row>
    <row r="815" spans="1:17">
      <c r="A815" s="5" t="str">
        <f t="shared" si="12"/>
        <v>1</v>
      </c>
      <c r="B815" s="1" t="s">
        <v>7628</v>
      </c>
      <c r="C815" s="2" t="s">
        <v>7629</v>
      </c>
      <c r="D815" s="2">
        <f>IFERROR(VLOOKUP(B815,#REF!,4,0),0)</f>
        <v>0</v>
      </c>
      <c r="E815" s="3">
        <v>0</v>
      </c>
      <c r="F815" s="147" t="s">
        <v>5961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148" t="s">
        <v>6151</v>
      </c>
      <c r="N815" s="3">
        <v>0</v>
      </c>
      <c r="O815" s="3">
        <v>0</v>
      </c>
      <c r="P815" s="3">
        <v>0</v>
      </c>
      <c r="Q815" s="148" t="s">
        <v>1</v>
      </c>
    </row>
    <row r="816" spans="1:17">
      <c r="A816" s="5" t="str">
        <f t="shared" si="12"/>
        <v>1</v>
      </c>
      <c r="B816" s="1" t="s">
        <v>7630</v>
      </c>
      <c r="C816" s="2" t="s">
        <v>7631</v>
      </c>
      <c r="D816" s="2">
        <f>IFERROR(VLOOKUP(B816,#REF!,4,0),0)</f>
        <v>0</v>
      </c>
      <c r="E816" s="3">
        <v>0</v>
      </c>
      <c r="F816" s="147" t="s">
        <v>1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148" t="s">
        <v>6151</v>
      </c>
      <c r="N816" s="3">
        <v>0</v>
      </c>
      <c r="O816" s="3">
        <v>0</v>
      </c>
      <c r="P816" s="3">
        <v>0</v>
      </c>
      <c r="Q816" s="148" t="s">
        <v>1</v>
      </c>
    </row>
    <row r="817" spans="1:17">
      <c r="A817" s="5" t="str">
        <f t="shared" si="12"/>
        <v>1</v>
      </c>
      <c r="B817" s="1" t="s">
        <v>7632</v>
      </c>
      <c r="C817" s="2" t="s">
        <v>7633</v>
      </c>
      <c r="D817" s="2">
        <f>IFERROR(VLOOKUP(B817,#REF!,4,0),0)</f>
        <v>0</v>
      </c>
      <c r="E817" s="3">
        <v>0</v>
      </c>
      <c r="F817" s="147" t="s">
        <v>5961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148" t="s">
        <v>6151</v>
      </c>
      <c r="N817" s="3">
        <v>0</v>
      </c>
      <c r="O817" s="3">
        <v>0</v>
      </c>
      <c r="P817" s="3">
        <v>0</v>
      </c>
      <c r="Q817" s="148" t="s">
        <v>1</v>
      </c>
    </row>
    <row r="818" spans="1:17">
      <c r="A818" s="5" t="str">
        <f t="shared" si="12"/>
        <v>1</v>
      </c>
      <c r="B818" s="1" t="s">
        <v>7634</v>
      </c>
      <c r="C818" s="2" t="s">
        <v>7635</v>
      </c>
      <c r="D818" s="2">
        <f>IFERROR(VLOOKUP(B818,#REF!,4,0),0)</f>
        <v>0</v>
      </c>
      <c r="E818" s="3">
        <v>0</v>
      </c>
      <c r="F818" s="147" t="s">
        <v>5961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148" t="s">
        <v>6151</v>
      </c>
      <c r="N818" s="3">
        <v>0</v>
      </c>
      <c r="O818" s="3">
        <v>0</v>
      </c>
      <c r="P818" s="3">
        <v>0</v>
      </c>
      <c r="Q818" s="148" t="s">
        <v>1</v>
      </c>
    </row>
    <row r="819" spans="1:17">
      <c r="A819" s="5" t="str">
        <f t="shared" si="12"/>
        <v>1</v>
      </c>
      <c r="B819" s="1" t="s">
        <v>7636</v>
      </c>
      <c r="C819" s="2" t="s">
        <v>7637</v>
      </c>
      <c r="D819" s="2">
        <f>IFERROR(VLOOKUP(B819,#REF!,4,0),0)</f>
        <v>0</v>
      </c>
      <c r="E819" s="3">
        <v>0</v>
      </c>
      <c r="F819" s="147" t="s">
        <v>5961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148" t="s">
        <v>6151</v>
      </c>
      <c r="N819" s="3">
        <v>0</v>
      </c>
      <c r="O819" s="3">
        <v>0</v>
      </c>
      <c r="P819" s="3">
        <v>0</v>
      </c>
      <c r="Q819" s="148" t="s">
        <v>1</v>
      </c>
    </row>
    <row r="820" spans="1:17">
      <c r="A820" s="5" t="str">
        <f t="shared" si="12"/>
        <v>1</v>
      </c>
      <c r="B820" s="1" t="s">
        <v>7638</v>
      </c>
      <c r="C820" s="2" t="s">
        <v>7639</v>
      </c>
      <c r="D820" s="2">
        <f>IFERROR(VLOOKUP(B820,#REF!,4,0),0)</f>
        <v>0</v>
      </c>
      <c r="E820" s="3">
        <v>0</v>
      </c>
      <c r="F820" s="147" t="s">
        <v>5961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148" t="s">
        <v>6151</v>
      </c>
      <c r="N820" s="3">
        <v>0</v>
      </c>
      <c r="O820" s="3">
        <v>0</v>
      </c>
      <c r="P820" s="3">
        <v>0</v>
      </c>
      <c r="Q820" s="148" t="s">
        <v>1</v>
      </c>
    </row>
    <row r="821" spans="1:17">
      <c r="A821" s="5" t="str">
        <f t="shared" si="12"/>
        <v>1</v>
      </c>
      <c r="B821" s="1" t="s">
        <v>7640</v>
      </c>
      <c r="C821" s="2" t="s">
        <v>7641</v>
      </c>
      <c r="D821" s="2">
        <f>IFERROR(VLOOKUP(B821,#REF!,4,0),0)</f>
        <v>0</v>
      </c>
      <c r="E821" s="3">
        <v>0</v>
      </c>
      <c r="F821" s="147" t="s">
        <v>5961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148" t="s">
        <v>6151</v>
      </c>
      <c r="N821" s="3">
        <v>0</v>
      </c>
      <c r="O821" s="3">
        <v>0</v>
      </c>
      <c r="P821" s="3">
        <v>0</v>
      </c>
      <c r="Q821" s="148" t="s">
        <v>1</v>
      </c>
    </row>
    <row r="822" spans="1:17">
      <c r="A822" s="5" t="str">
        <f t="shared" si="12"/>
        <v>1</v>
      </c>
      <c r="B822" s="1" t="s">
        <v>7642</v>
      </c>
      <c r="C822" s="2" t="s">
        <v>7643</v>
      </c>
      <c r="D822" s="2">
        <f>IFERROR(VLOOKUP(B822,#REF!,4,0),0)</f>
        <v>0</v>
      </c>
      <c r="E822" s="3">
        <v>0</v>
      </c>
      <c r="F822" s="147" t="s">
        <v>5961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148" t="s">
        <v>6151</v>
      </c>
      <c r="N822" s="3">
        <v>0</v>
      </c>
      <c r="O822" s="3">
        <v>0</v>
      </c>
      <c r="P822" s="3">
        <v>0</v>
      </c>
      <c r="Q822" s="148" t="s">
        <v>1</v>
      </c>
    </row>
    <row r="823" spans="1:17">
      <c r="A823" s="5" t="str">
        <f t="shared" si="12"/>
        <v>1</v>
      </c>
      <c r="B823" s="1" t="s">
        <v>7644</v>
      </c>
      <c r="C823" s="2" t="s">
        <v>7645</v>
      </c>
      <c r="D823" s="2">
        <f>IFERROR(VLOOKUP(B823,#REF!,4,0),0)</f>
        <v>0</v>
      </c>
      <c r="E823" s="3">
        <v>0</v>
      </c>
      <c r="F823" s="147" t="s">
        <v>5961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148" t="s">
        <v>6151</v>
      </c>
      <c r="N823" s="3">
        <v>0</v>
      </c>
      <c r="O823" s="3">
        <v>0</v>
      </c>
      <c r="P823" s="3">
        <v>0</v>
      </c>
      <c r="Q823" s="148" t="s">
        <v>1</v>
      </c>
    </row>
    <row r="824" spans="1:17">
      <c r="A824" s="5" t="str">
        <f t="shared" si="12"/>
        <v>1</v>
      </c>
      <c r="B824" s="1" t="s">
        <v>7646</v>
      </c>
      <c r="C824" s="2" t="s">
        <v>7647</v>
      </c>
      <c r="D824" s="2">
        <f>IFERROR(VLOOKUP(B824,#REF!,4,0),0)</f>
        <v>0</v>
      </c>
      <c r="E824" s="3">
        <v>0</v>
      </c>
      <c r="F824" s="147" t="s">
        <v>5961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148" t="s">
        <v>6151</v>
      </c>
      <c r="N824" s="3">
        <v>0</v>
      </c>
      <c r="O824" s="3">
        <v>0</v>
      </c>
      <c r="P824" s="3">
        <v>0</v>
      </c>
      <c r="Q824" s="148" t="s">
        <v>1</v>
      </c>
    </row>
    <row r="825" spans="1:17">
      <c r="A825" s="5" t="str">
        <f t="shared" si="12"/>
        <v>1</v>
      </c>
      <c r="B825" s="1" t="s">
        <v>7648</v>
      </c>
      <c r="C825" s="2" t="s">
        <v>7649</v>
      </c>
      <c r="D825" s="2">
        <f>IFERROR(VLOOKUP(B825,#REF!,4,0),0)</f>
        <v>0</v>
      </c>
      <c r="E825" s="3">
        <v>0</v>
      </c>
      <c r="F825" s="147" t="s">
        <v>5961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148" t="s">
        <v>6151</v>
      </c>
      <c r="N825" s="3">
        <v>0</v>
      </c>
      <c r="O825" s="3">
        <v>0</v>
      </c>
      <c r="P825" s="3">
        <v>0</v>
      </c>
      <c r="Q825" s="148" t="s">
        <v>1</v>
      </c>
    </row>
    <row r="826" spans="1:17">
      <c r="A826" s="5" t="str">
        <f t="shared" si="12"/>
        <v>1</v>
      </c>
      <c r="B826" s="1" t="s">
        <v>7650</v>
      </c>
      <c r="C826" s="2" t="s">
        <v>7651</v>
      </c>
      <c r="D826" s="2">
        <f>IFERROR(VLOOKUP(B826,#REF!,4,0),0)</f>
        <v>0</v>
      </c>
      <c r="E826" s="3">
        <v>0</v>
      </c>
      <c r="F826" s="147" t="s">
        <v>5961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148" t="s">
        <v>6151</v>
      </c>
      <c r="N826" s="3">
        <v>0</v>
      </c>
      <c r="O826" s="3">
        <v>0</v>
      </c>
      <c r="P826" s="3">
        <v>0</v>
      </c>
      <c r="Q826" s="148" t="s">
        <v>1</v>
      </c>
    </row>
    <row r="827" spans="1:17">
      <c r="A827" s="5" t="str">
        <f t="shared" si="12"/>
        <v>1</v>
      </c>
      <c r="B827" s="1" t="s">
        <v>7652</v>
      </c>
      <c r="C827" s="2" t="s">
        <v>7653</v>
      </c>
      <c r="D827" s="2">
        <f>IFERROR(VLOOKUP(B827,#REF!,4,0),0)</f>
        <v>0</v>
      </c>
      <c r="E827" s="3">
        <v>0</v>
      </c>
      <c r="F827" s="147" t="s">
        <v>5961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148" t="s">
        <v>6151</v>
      </c>
      <c r="N827" s="3">
        <v>0</v>
      </c>
      <c r="O827" s="3">
        <v>0</v>
      </c>
      <c r="P827" s="3">
        <v>0</v>
      </c>
      <c r="Q827" s="148" t="s">
        <v>1</v>
      </c>
    </row>
    <row r="828" spans="1:17">
      <c r="A828" s="5" t="str">
        <f t="shared" si="12"/>
        <v>1</v>
      </c>
      <c r="B828" s="1" t="s">
        <v>7654</v>
      </c>
      <c r="C828" s="2" t="s">
        <v>7655</v>
      </c>
      <c r="D828" s="2">
        <f>IFERROR(VLOOKUP(B828,#REF!,4,0),0)</f>
        <v>0</v>
      </c>
      <c r="E828" s="3">
        <v>0</v>
      </c>
      <c r="F828" s="147" t="s">
        <v>1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148" t="s">
        <v>6151</v>
      </c>
      <c r="N828" s="3">
        <v>0</v>
      </c>
      <c r="O828" s="3">
        <v>0</v>
      </c>
      <c r="P828" s="3">
        <v>0</v>
      </c>
      <c r="Q828" s="148" t="s">
        <v>1</v>
      </c>
    </row>
    <row r="829" spans="1:17">
      <c r="A829" s="5" t="str">
        <f t="shared" si="12"/>
        <v>1</v>
      </c>
      <c r="B829" s="1" t="s">
        <v>7656</v>
      </c>
      <c r="C829" s="2" t="s">
        <v>7657</v>
      </c>
      <c r="D829" s="2">
        <f>IFERROR(VLOOKUP(B829,#REF!,4,0),0)</f>
        <v>0</v>
      </c>
      <c r="E829" s="3">
        <v>0</v>
      </c>
      <c r="F829" s="147" t="s">
        <v>5961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148" t="s">
        <v>6151</v>
      </c>
      <c r="N829" s="3">
        <v>0</v>
      </c>
      <c r="O829" s="3">
        <v>0</v>
      </c>
      <c r="P829" s="3">
        <v>0</v>
      </c>
      <c r="Q829" s="148" t="s">
        <v>1</v>
      </c>
    </row>
    <row r="830" spans="1:17">
      <c r="A830" s="5" t="str">
        <f t="shared" si="12"/>
        <v>1</v>
      </c>
      <c r="B830" s="1" t="s">
        <v>7658</v>
      </c>
      <c r="C830" s="2" t="s">
        <v>7659</v>
      </c>
      <c r="D830" s="2">
        <f>IFERROR(VLOOKUP(B830,#REF!,4,0),0)</f>
        <v>0</v>
      </c>
      <c r="E830" s="3">
        <v>0</v>
      </c>
      <c r="F830" s="147" t="s">
        <v>5961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148" t="s">
        <v>6151</v>
      </c>
      <c r="N830" s="3">
        <v>0</v>
      </c>
      <c r="O830" s="3">
        <v>0</v>
      </c>
      <c r="P830" s="3">
        <v>0</v>
      </c>
      <c r="Q830" s="148" t="s">
        <v>1</v>
      </c>
    </row>
    <row r="831" spans="1:17">
      <c r="A831" s="5" t="str">
        <f t="shared" si="12"/>
        <v>1</v>
      </c>
      <c r="B831" s="1" t="s">
        <v>7660</v>
      </c>
      <c r="C831" s="2" t="s">
        <v>7661</v>
      </c>
      <c r="D831" s="2">
        <f>IFERROR(VLOOKUP(B831,#REF!,4,0),0)</f>
        <v>0</v>
      </c>
      <c r="E831" s="3">
        <v>0</v>
      </c>
      <c r="F831" s="147" t="s">
        <v>5961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148" t="s">
        <v>6151</v>
      </c>
      <c r="N831" s="3">
        <v>0</v>
      </c>
      <c r="O831" s="3">
        <v>0</v>
      </c>
      <c r="P831" s="3">
        <v>0</v>
      </c>
      <c r="Q831" s="148" t="s">
        <v>1</v>
      </c>
    </row>
    <row r="832" spans="1:17">
      <c r="A832" s="5" t="str">
        <f t="shared" si="12"/>
        <v>1</v>
      </c>
      <c r="B832" s="1" t="s">
        <v>7662</v>
      </c>
      <c r="C832" s="2" t="s">
        <v>7663</v>
      </c>
      <c r="D832" s="2">
        <f>IFERROR(VLOOKUP(B832,#REF!,4,0),0)</f>
        <v>0</v>
      </c>
      <c r="E832" s="3">
        <v>0</v>
      </c>
      <c r="F832" s="147" t="s">
        <v>1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148" t="s">
        <v>6151</v>
      </c>
      <c r="N832" s="3">
        <v>0</v>
      </c>
      <c r="O832" s="3">
        <v>0</v>
      </c>
      <c r="P832" s="3">
        <v>0</v>
      </c>
      <c r="Q832" s="148" t="s">
        <v>1</v>
      </c>
    </row>
    <row r="833" spans="1:17">
      <c r="A833" s="5" t="str">
        <f t="shared" si="12"/>
        <v>1</v>
      </c>
      <c r="B833" s="1" t="s">
        <v>7664</v>
      </c>
      <c r="C833" s="2" t="s">
        <v>7665</v>
      </c>
      <c r="D833" s="2">
        <f>IFERROR(VLOOKUP(B833,#REF!,4,0),0)</f>
        <v>0</v>
      </c>
      <c r="E833" s="3">
        <v>0</v>
      </c>
      <c r="F833" s="147" t="s">
        <v>5961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148" t="s">
        <v>6151</v>
      </c>
      <c r="N833" s="3">
        <v>0</v>
      </c>
      <c r="O833" s="3">
        <v>0</v>
      </c>
      <c r="P833" s="3">
        <v>0</v>
      </c>
      <c r="Q833" s="148" t="s">
        <v>1</v>
      </c>
    </row>
    <row r="834" spans="1:17">
      <c r="A834" s="5" t="str">
        <f t="shared" si="12"/>
        <v>1</v>
      </c>
      <c r="B834" s="1" t="s">
        <v>7666</v>
      </c>
      <c r="C834" s="2" t="s">
        <v>7667</v>
      </c>
      <c r="D834" s="2">
        <f>IFERROR(VLOOKUP(B834,#REF!,4,0),0)</f>
        <v>0</v>
      </c>
      <c r="E834" s="3">
        <v>0</v>
      </c>
      <c r="F834" s="147" t="s">
        <v>1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148" t="s">
        <v>6151</v>
      </c>
      <c r="N834" s="3">
        <v>0</v>
      </c>
      <c r="O834" s="3">
        <v>0</v>
      </c>
      <c r="P834" s="3">
        <v>0</v>
      </c>
      <c r="Q834" s="148" t="s">
        <v>1</v>
      </c>
    </row>
    <row r="835" spans="1:17">
      <c r="A835" s="5" t="str">
        <f t="shared" si="12"/>
        <v>1</v>
      </c>
      <c r="B835" s="1" t="s">
        <v>7668</v>
      </c>
      <c r="C835" s="2" t="s">
        <v>7669</v>
      </c>
      <c r="D835" s="2">
        <f>IFERROR(VLOOKUP(B835,#REF!,4,0),0)</f>
        <v>0</v>
      </c>
      <c r="E835" s="3">
        <v>0</v>
      </c>
      <c r="F835" s="147" t="s">
        <v>5961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148" t="s">
        <v>6151</v>
      </c>
      <c r="N835" s="3">
        <v>0</v>
      </c>
      <c r="O835" s="3">
        <v>0</v>
      </c>
      <c r="P835" s="3">
        <v>0</v>
      </c>
      <c r="Q835" s="148" t="s">
        <v>1</v>
      </c>
    </row>
    <row r="836" spans="1:17">
      <c r="A836" s="5" t="str">
        <f t="shared" si="12"/>
        <v>1</v>
      </c>
      <c r="B836" s="1" t="s">
        <v>7670</v>
      </c>
      <c r="C836" s="2" t="s">
        <v>7671</v>
      </c>
      <c r="D836" s="2">
        <f>IFERROR(VLOOKUP(B836,#REF!,4,0),0)</f>
        <v>0</v>
      </c>
      <c r="E836" s="3">
        <v>0</v>
      </c>
      <c r="F836" s="147" t="s">
        <v>1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148" t="s">
        <v>6151</v>
      </c>
      <c r="N836" s="3">
        <v>0</v>
      </c>
      <c r="O836" s="3">
        <v>0</v>
      </c>
      <c r="P836" s="3">
        <v>0</v>
      </c>
      <c r="Q836" s="148" t="s">
        <v>1</v>
      </c>
    </row>
    <row r="837" spans="1:17">
      <c r="A837" s="5" t="str">
        <f t="shared" si="12"/>
        <v>1</v>
      </c>
      <c r="B837" s="1" t="s">
        <v>7672</v>
      </c>
      <c r="C837" s="2" t="s">
        <v>7673</v>
      </c>
      <c r="D837" s="2">
        <f>IFERROR(VLOOKUP(B837,#REF!,4,0),0)</f>
        <v>0</v>
      </c>
      <c r="E837" s="3">
        <v>0</v>
      </c>
      <c r="F837" s="147" t="s">
        <v>5961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148" t="s">
        <v>6151</v>
      </c>
      <c r="N837" s="3">
        <v>0</v>
      </c>
      <c r="O837" s="3">
        <v>0</v>
      </c>
      <c r="P837" s="3">
        <v>0</v>
      </c>
      <c r="Q837" s="148" t="s">
        <v>1</v>
      </c>
    </row>
    <row r="838" spans="1:17">
      <c r="A838" s="5" t="str">
        <f t="shared" si="12"/>
        <v>1</v>
      </c>
      <c r="B838" s="1" t="s">
        <v>7674</v>
      </c>
      <c r="C838" s="2" t="s">
        <v>7675</v>
      </c>
      <c r="D838" s="2">
        <f>IFERROR(VLOOKUP(B838,#REF!,4,0),0)</f>
        <v>0</v>
      </c>
      <c r="E838" s="3">
        <v>0</v>
      </c>
      <c r="F838" s="147" t="s">
        <v>1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148" t="s">
        <v>6151</v>
      </c>
      <c r="N838" s="3">
        <v>0</v>
      </c>
      <c r="O838" s="3">
        <v>0</v>
      </c>
      <c r="P838" s="3">
        <v>0</v>
      </c>
      <c r="Q838" s="148" t="s">
        <v>1</v>
      </c>
    </row>
    <row r="839" spans="1:17">
      <c r="A839" s="5" t="str">
        <f t="shared" si="12"/>
        <v>1</v>
      </c>
      <c r="B839" s="1" t="s">
        <v>7676</v>
      </c>
      <c r="C839" s="2" t="s">
        <v>7677</v>
      </c>
      <c r="D839" s="2">
        <f>IFERROR(VLOOKUP(B839,#REF!,4,0),0)</f>
        <v>0</v>
      </c>
      <c r="E839" s="3">
        <v>0</v>
      </c>
      <c r="F839" s="147" t="s">
        <v>5961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148" t="s">
        <v>6151</v>
      </c>
      <c r="N839" s="3">
        <v>0</v>
      </c>
      <c r="O839" s="3">
        <v>0</v>
      </c>
      <c r="P839" s="3">
        <v>0</v>
      </c>
      <c r="Q839" s="148" t="s">
        <v>1</v>
      </c>
    </row>
    <row r="840" spans="1:17">
      <c r="A840" s="5" t="str">
        <f t="shared" si="12"/>
        <v>1</v>
      </c>
      <c r="B840" s="1" t="s">
        <v>7678</v>
      </c>
      <c r="C840" s="2" t="s">
        <v>7679</v>
      </c>
      <c r="D840" s="2">
        <f>IFERROR(VLOOKUP(B840,#REF!,4,0),0)</f>
        <v>0</v>
      </c>
      <c r="E840" s="3">
        <v>0</v>
      </c>
      <c r="F840" s="147" t="s">
        <v>1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148" t="s">
        <v>6151</v>
      </c>
      <c r="N840" s="3">
        <v>0</v>
      </c>
      <c r="O840" s="3">
        <v>0</v>
      </c>
      <c r="P840" s="3">
        <v>0</v>
      </c>
      <c r="Q840" s="148" t="s">
        <v>1</v>
      </c>
    </row>
    <row r="841" spans="1:17">
      <c r="A841" s="5" t="str">
        <f t="shared" si="12"/>
        <v>1</v>
      </c>
      <c r="B841" s="1" t="s">
        <v>7680</v>
      </c>
      <c r="C841" s="2" t="s">
        <v>7681</v>
      </c>
      <c r="D841" s="2">
        <f>IFERROR(VLOOKUP(B841,#REF!,4,0),0)</f>
        <v>0</v>
      </c>
      <c r="E841" s="3">
        <v>0</v>
      </c>
      <c r="F841" s="147" t="s">
        <v>5961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148" t="s">
        <v>6151</v>
      </c>
      <c r="N841" s="3">
        <v>0</v>
      </c>
      <c r="O841" s="3">
        <v>0</v>
      </c>
      <c r="P841" s="3">
        <v>0</v>
      </c>
      <c r="Q841" s="148" t="s">
        <v>1</v>
      </c>
    </row>
    <row r="842" spans="1:17">
      <c r="A842" s="5" t="str">
        <f t="shared" si="12"/>
        <v>1</v>
      </c>
      <c r="B842" s="1" t="s">
        <v>7682</v>
      </c>
      <c r="C842" s="2" t="s">
        <v>7683</v>
      </c>
      <c r="D842" s="2">
        <f>IFERROR(VLOOKUP(B842,#REF!,4,0),0)</f>
        <v>0</v>
      </c>
      <c r="E842" s="3">
        <v>0</v>
      </c>
      <c r="F842" s="147" t="s">
        <v>1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148" t="s">
        <v>6151</v>
      </c>
      <c r="N842" s="3">
        <v>0</v>
      </c>
      <c r="O842" s="3">
        <v>0</v>
      </c>
      <c r="P842" s="3">
        <v>0</v>
      </c>
      <c r="Q842" s="148" t="s">
        <v>1</v>
      </c>
    </row>
    <row r="843" spans="1:17">
      <c r="A843" s="5" t="str">
        <f t="shared" ref="A843:A906" si="13">LEFT(B843)</f>
        <v>1</v>
      </c>
      <c r="B843" s="1" t="s">
        <v>7684</v>
      </c>
      <c r="C843" s="2" t="s">
        <v>7685</v>
      </c>
      <c r="D843" s="2">
        <f>IFERROR(VLOOKUP(B843,#REF!,4,0),0)</f>
        <v>0</v>
      </c>
      <c r="E843" s="3">
        <v>0</v>
      </c>
      <c r="F843" s="147" t="s">
        <v>5961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148" t="s">
        <v>6151</v>
      </c>
      <c r="N843" s="3">
        <v>0</v>
      </c>
      <c r="O843" s="3">
        <v>0</v>
      </c>
      <c r="P843" s="3">
        <v>0</v>
      </c>
      <c r="Q843" s="148" t="s">
        <v>1</v>
      </c>
    </row>
    <row r="844" spans="1:17">
      <c r="A844" s="5" t="str">
        <f t="shared" si="13"/>
        <v>1</v>
      </c>
      <c r="B844" s="1" t="s">
        <v>7686</v>
      </c>
      <c r="C844" s="2" t="s">
        <v>7687</v>
      </c>
      <c r="D844" s="2">
        <f>IFERROR(VLOOKUP(B844,#REF!,4,0),0)</f>
        <v>0</v>
      </c>
      <c r="E844" s="3">
        <v>0</v>
      </c>
      <c r="F844" s="147" t="s">
        <v>1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148" t="s">
        <v>6151</v>
      </c>
      <c r="N844" s="3">
        <v>0</v>
      </c>
      <c r="O844" s="3">
        <v>0</v>
      </c>
      <c r="P844" s="3">
        <v>0</v>
      </c>
      <c r="Q844" s="148" t="s">
        <v>1</v>
      </c>
    </row>
    <row r="845" spans="1:17">
      <c r="A845" s="5" t="str">
        <f t="shared" si="13"/>
        <v>1</v>
      </c>
      <c r="B845" s="1" t="s">
        <v>7688</v>
      </c>
      <c r="C845" s="2" t="s">
        <v>7689</v>
      </c>
      <c r="D845" s="2">
        <f>IFERROR(VLOOKUP(B845,#REF!,4,0),0)</f>
        <v>0</v>
      </c>
      <c r="E845" s="3">
        <v>0</v>
      </c>
      <c r="F845" s="147" t="s">
        <v>5961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148" t="s">
        <v>6151</v>
      </c>
      <c r="N845" s="3">
        <v>0</v>
      </c>
      <c r="O845" s="3">
        <v>0</v>
      </c>
      <c r="P845" s="3">
        <v>0</v>
      </c>
      <c r="Q845" s="148" t="s">
        <v>1</v>
      </c>
    </row>
    <row r="846" spans="1:17">
      <c r="A846" s="5" t="str">
        <f t="shared" si="13"/>
        <v>1</v>
      </c>
      <c r="B846" s="1" t="s">
        <v>7690</v>
      </c>
      <c r="C846" s="2" t="s">
        <v>7691</v>
      </c>
      <c r="D846" s="2">
        <f>IFERROR(VLOOKUP(B846,#REF!,4,0),0)</f>
        <v>0</v>
      </c>
      <c r="E846" s="3">
        <v>0</v>
      </c>
      <c r="F846" s="147" t="s">
        <v>1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148" t="s">
        <v>6151</v>
      </c>
      <c r="N846" s="3">
        <v>0</v>
      </c>
      <c r="O846" s="3">
        <v>0</v>
      </c>
      <c r="P846" s="3">
        <v>0</v>
      </c>
      <c r="Q846" s="148" t="s">
        <v>1</v>
      </c>
    </row>
    <row r="847" spans="1:17">
      <c r="A847" s="5" t="str">
        <f t="shared" si="13"/>
        <v>1</v>
      </c>
      <c r="B847" s="1" t="s">
        <v>7692</v>
      </c>
      <c r="C847" s="2" t="s">
        <v>7693</v>
      </c>
      <c r="D847" s="2">
        <f>IFERROR(VLOOKUP(B847,#REF!,4,0),0)</f>
        <v>0</v>
      </c>
      <c r="E847" s="3">
        <v>0</v>
      </c>
      <c r="F847" s="147" t="s">
        <v>5961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148" t="s">
        <v>6151</v>
      </c>
      <c r="N847" s="3">
        <v>0</v>
      </c>
      <c r="O847" s="3">
        <v>0</v>
      </c>
      <c r="P847" s="3">
        <v>0</v>
      </c>
      <c r="Q847" s="148" t="s">
        <v>1</v>
      </c>
    </row>
    <row r="848" spans="1:17">
      <c r="A848" s="5" t="str">
        <f t="shared" si="13"/>
        <v>1</v>
      </c>
      <c r="B848" s="1" t="s">
        <v>7694</v>
      </c>
      <c r="C848" s="2" t="s">
        <v>7695</v>
      </c>
      <c r="D848" s="2">
        <f>IFERROR(VLOOKUP(B848,#REF!,4,0),0)</f>
        <v>0</v>
      </c>
      <c r="E848" s="3">
        <v>0</v>
      </c>
      <c r="F848" s="147" t="s">
        <v>5961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148" t="s">
        <v>6151</v>
      </c>
      <c r="N848" s="3">
        <v>0</v>
      </c>
      <c r="O848" s="3">
        <v>0</v>
      </c>
      <c r="P848" s="3">
        <v>0</v>
      </c>
      <c r="Q848" s="148" t="s">
        <v>1</v>
      </c>
    </row>
    <row r="849" spans="1:17">
      <c r="A849" s="5" t="str">
        <f t="shared" si="13"/>
        <v>1</v>
      </c>
      <c r="B849" s="1" t="s">
        <v>7696</v>
      </c>
      <c r="C849" s="2" t="s">
        <v>7697</v>
      </c>
      <c r="D849" s="2">
        <f>IFERROR(VLOOKUP(B849,#REF!,4,0),0)</f>
        <v>0</v>
      </c>
      <c r="E849" s="3">
        <v>0</v>
      </c>
      <c r="F849" s="147" t="s">
        <v>5961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148" t="s">
        <v>6151</v>
      </c>
      <c r="N849" s="3">
        <v>0</v>
      </c>
      <c r="O849" s="3">
        <v>0</v>
      </c>
      <c r="P849" s="3">
        <v>0</v>
      </c>
      <c r="Q849" s="148" t="s">
        <v>1</v>
      </c>
    </row>
    <row r="850" spans="1:17">
      <c r="A850" s="5" t="str">
        <f t="shared" si="13"/>
        <v>1</v>
      </c>
      <c r="B850" s="1" t="s">
        <v>7698</v>
      </c>
      <c r="C850" s="2" t="s">
        <v>7699</v>
      </c>
      <c r="D850" s="2">
        <f>IFERROR(VLOOKUP(B850,#REF!,4,0),0)</f>
        <v>0</v>
      </c>
      <c r="E850" s="3">
        <v>0</v>
      </c>
      <c r="F850" s="147" t="s">
        <v>5961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148" t="s">
        <v>6151</v>
      </c>
      <c r="N850" s="3">
        <v>0</v>
      </c>
      <c r="O850" s="3">
        <v>0</v>
      </c>
      <c r="P850" s="3">
        <v>0</v>
      </c>
      <c r="Q850" s="148" t="s">
        <v>1</v>
      </c>
    </row>
    <row r="851" spans="1:17">
      <c r="A851" s="5" t="str">
        <f t="shared" si="13"/>
        <v>1</v>
      </c>
      <c r="B851" s="1" t="s">
        <v>7700</v>
      </c>
      <c r="C851" s="2" t="s">
        <v>7701</v>
      </c>
      <c r="D851" s="2">
        <f>IFERROR(VLOOKUP(B851,#REF!,4,0),0)</f>
        <v>0</v>
      </c>
      <c r="E851" s="3">
        <v>0</v>
      </c>
      <c r="F851" s="147" t="s">
        <v>5961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148" t="s">
        <v>6151</v>
      </c>
      <c r="N851" s="3">
        <v>0</v>
      </c>
      <c r="O851" s="3">
        <v>0</v>
      </c>
      <c r="P851" s="3">
        <v>0</v>
      </c>
      <c r="Q851" s="148" t="s">
        <v>1</v>
      </c>
    </row>
    <row r="852" spans="1:17">
      <c r="A852" s="5" t="str">
        <f t="shared" si="13"/>
        <v>1</v>
      </c>
      <c r="B852" s="1" t="s">
        <v>7702</v>
      </c>
      <c r="C852" s="2" t="s">
        <v>7703</v>
      </c>
      <c r="D852" s="2">
        <f>IFERROR(VLOOKUP(B852,#REF!,4,0),0)</f>
        <v>0</v>
      </c>
      <c r="E852" s="3">
        <v>0</v>
      </c>
      <c r="F852" s="147" t="s">
        <v>5961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148" t="s">
        <v>6151</v>
      </c>
      <c r="N852" s="3">
        <v>0</v>
      </c>
      <c r="O852" s="3">
        <v>0</v>
      </c>
      <c r="P852" s="3">
        <v>0</v>
      </c>
      <c r="Q852" s="148" t="s">
        <v>1</v>
      </c>
    </row>
    <row r="853" spans="1:17">
      <c r="A853" s="5" t="str">
        <f t="shared" si="13"/>
        <v>1</v>
      </c>
      <c r="B853" s="1" t="s">
        <v>7704</v>
      </c>
      <c r="C853" s="2" t="s">
        <v>7705</v>
      </c>
      <c r="D853" s="2">
        <f>IFERROR(VLOOKUP(B853,#REF!,4,0),0)</f>
        <v>0</v>
      </c>
      <c r="E853" s="3">
        <v>0</v>
      </c>
      <c r="F853" s="147" t="s">
        <v>5961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148" t="s">
        <v>6151</v>
      </c>
      <c r="N853" s="3">
        <v>0</v>
      </c>
      <c r="O853" s="3">
        <v>0</v>
      </c>
      <c r="P853" s="3">
        <v>0</v>
      </c>
      <c r="Q853" s="148" t="s">
        <v>1</v>
      </c>
    </row>
    <row r="854" spans="1:17">
      <c r="A854" s="5" t="str">
        <f t="shared" si="13"/>
        <v>1</v>
      </c>
      <c r="B854" s="1" t="s">
        <v>7706</v>
      </c>
      <c r="C854" s="2" t="s">
        <v>7707</v>
      </c>
      <c r="D854" s="2">
        <f>IFERROR(VLOOKUP(B854,#REF!,4,0),0)</f>
        <v>0</v>
      </c>
      <c r="E854" s="3">
        <v>0</v>
      </c>
      <c r="F854" s="147" t="s">
        <v>5961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148" t="s">
        <v>6151</v>
      </c>
      <c r="N854" s="3">
        <v>0</v>
      </c>
      <c r="O854" s="3">
        <v>0</v>
      </c>
      <c r="P854" s="3">
        <v>0</v>
      </c>
      <c r="Q854" s="148" t="s">
        <v>1</v>
      </c>
    </row>
    <row r="855" spans="1:17">
      <c r="A855" s="5" t="str">
        <f t="shared" si="13"/>
        <v>1</v>
      </c>
      <c r="B855" s="1" t="s">
        <v>7708</v>
      </c>
      <c r="C855" s="2" t="s">
        <v>7709</v>
      </c>
      <c r="D855" s="2">
        <f>IFERROR(VLOOKUP(B855,#REF!,4,0),0)</f>
        <v>0</v>
      </c>
      <c r="E855" s="3">
        <v>0</v>
      </c>
      <c r="F855" s="147" t="s">
        <v>5961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148" t="s">
        <v>6151</v>
      </c>
      <c r="N855" s="3">
        <v>0</v>
      </c>
      <c r="O855" s="3">
        <v>0</v>
      </c>
      <c r="P855" s="3">
        <v>0</v>
      </c>
      <c r="Q855" s="148" t="s">
        <v>1</v>
      </c>
    </row>
    <row r="856" spans="1:17">
      <c r="A856" s="5" t="str">
        <f t="shared" si="13"/>
        <v>1</v>
      </c>
      <c r="B856" s="1" t="s">
        <v>7710</v>
      </c>
      <c r="C856" s="2" t="s">
        <v>7711</v>
      </c>
      <c r="D856" s="2">
        <f>IFERROR(VLOOKUP(B856,#REF!,4,0),0)</f>
        <v>0</v>
      </c>
      <c r="E856" s="3">
        <v>0</v>
      </c>
      <c r="F856" s="147" t="s">
        <v>5961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148" t="s">
        <v>6151</v>
      </c>
      <c r="N856" s="3">
        <v>0</v>
      </c>
      <c r="O856" s="3">
        <v>0</v>
      </c>
      <c r="P856" s="3">
        <v>0</v>
      </c>
      <c r="Q856" s="148" t="s">
        <v>1</v>
      </c>
    </row>
    <row r="857" spans="1:17">
      <c r="A857" s="5" t="str">
        <f t="shared" si="13"/>
        <v>1</v>
      </c>
      <c r="B857" s="1" t="s">
        <v>7712</v>
      </c>
      <c r="C857" s="2" t="s">
        <v>7713</v>
      </c>
      <c r="D857" s="2">
        <f>IFERROR(VLOOKUP(B857,#REF!,4,0),0)</f>
        <v>0</v>
      </c>
      <c r="E857" s="3">
        <v>0</v>
      </c>
      <c r="F857" s="147" t="s">
        <v>5961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148" t="s">
        <v>6151</v>
      </c>
      <c r="N857" s="3">
        <v>0</v>
      </c>
      <c r="O857" s="3">
        <v>0</v>
      </c>
      <c r="P857" s="3">
        <v>0</v>
      </c>
      <c r="Q857" s="148" t="s">
        <v>1</v>
      </c>
    </row>
    <row r="858" spans="1:17">
      <c r="A858" s="5" t="str">
        <f t="shared" si="13"/>
        <v>1</v>
      </c>
      <c r="B858" s="1" t="s">
        <v>7714</v>
      </c>
      <c r="C858" s="2" t="s">
        <v>7715</v>
      </c>
      <c r="D858" s="2">
        <f>IFERROR(VLOOKUP(B858,#REF!,4,0),0)</f>
        <v>0</v>
      </c>
      <c r="E858" s="3">
        <v>0</v>
      </c>
      <c r="F858" s="147" t="s">
        <v>5961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148" t="s">
        <v>6151</v>
      </c>
      <c r="N858" s="3">
        <v>0</v>
      </c>
      <c r="O858" s="3">
        <v>0</v>
      </c>
      <c r="P858" s="3">
        <v>0</v>
      </c>
      <c r="Q858" s="148" t="s">
        <v>1</v>
      </c>
    </row>
    <row r="859" spans="1:17">
      <c r="A859" s="5" t="str">
        <f t="shared" si="13"/>
        <v>1</v>
      </c>
      <c r="B859" s="1" t="s">
        <v>7716</v>
      </c>
      <c r="C859" s="2" t="s">
        <v>7717</v>
      </c>
      <c r="D859" s="2">
        <f>IFERROR(VLOOKUP(B859,#REF!,4,0),0)</f>
        <v>0</v>
      </c>
      <c r="E859" s="3">
        <v>0</v>
      </c>
      <c r="F859" s="147" t="s">
        <v>5961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148" t="s">
        <v>6151</v>
      </c>
      <c r="N859" s="3">
        <v>0</v>
      </c>
      <c r="O859" s="3">
        <v>0</v>
      </c>
      <c r="P859" s="3">
        <v>0</v>
      </c>
      <c r="Q859" s="148" t="s">
        <v>1</v>
      </c>
    </row>
    <row r="860" spans="1:17">
      <c r="A860" s="5" t="str">
        <f t="shared" si="13"/>
        <v>1</v>
      </c>
      <c r="B860" s="1" t="s">
        <v>7718</v>
      </c>
      <c r="C860" s="2" t="s">
        <v>7719</v>
      </c>
      <c r="D860" s="2">
        <f>IFERROR(VLOOKUP(B860,#REF!,4,0),0)</f>
        <v>0</v>
      </c>
      <c r="E860" s="3">
        <v>0</v>
      </c>
      <c r="F860" s="147" t="s">
        <v>5961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148" t="s">
        <v>6151</v>
      </c>
      <c r="N860" s="3">
        <v>0</v>
      </c>
      <c r="O860" s="3">
        <v>0</v>
      </c>
      <c r="P860" s="3">
        <v>0</v>
      </c>
      <c r="Q860" s="148" t="s">
        <v>1</v>
      </c>
    </row>
    <row r="861" spans="1:17">
      <c r="A861" s="5" t="str">
        <f t="shared" si="13"/>
        <v>1</v>
      </c>
      <c r="B861" s="1" t="s">
        <v>7720</v>
      </c>
      <c r="C861" s="2" t="s">
        <v>7721</v>
      </c>
      <c r="D861" s="2">
        <f>IFERROR(VLOOKUP(B861,#REF!,4,0),0)</f>
        <v>0</v>
      </c>
      <c r="E861" s="3">
        <v>0</v>
      </c>
      <c r="F861" s="147" t="s">
        <v>5961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148" t="s">
        <v>6151</v>
      </c>
      <c r="N861" s="3">
        <v>0</v>
      </c>
      <c r="O861" s="3">
        <v>0</v>
      </c>
      <c r="P861" s="3">
        <v>0</v>
      </c>
      <c r="Q861" s="148" t="s">
        <v>1</v>
      </c>
    </row>
    <row r="862" spans="1:17">
      <c r="A862" s="5" t="str">
        <f t="shared" si="13"/>
        <v>1</v>
      </c>
      <c r="B862" s="1" t="s">
        <v>7722</v>
      </c>
      <c r="C862" s="2" t="s">
        <v>7723</v>
      </c>
      <c r="D862" s="2">
        <f>IFERROR(VLOOKUP(B862,#REF!,4,0),0)</f>
        <v>0</v>
      </c>
      <c r="E862" s="3">
        <v>0</v>
      </c>
      <c r="F862" s="147" t="s">
        <v>5961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148" t="s">
        <v>6151</v>
      </c>
      <c r="N862" s="3">
        <v>0</v>
      </c>
      <c r="O862" s="3">
        <v>0</v>
      </c>
      <c r="P862" s="3">
        <v>0</v>
      </c>
      <c r="Q862" s="148" t="s">
        <v>1</v>
      </c>
    </row>
    <row r="863" spans="1:17">
      <c r="A863" s="5" t="str">
        <f t="shared" si="13"/>
        <v>1</v>
      </c>
      <c r="B863" s="1" t="s">
        <v>7724</v>
      </c>
      <c r="C863" s="2" t="s">
        <v>7725</v>
      </c>
      <c r="D863" s="2">
        <f>IFERROR(VLOOKUP(B863,#REF!,4,0),0)</f>
        <v>0</v>
      </c>
      <c r="E863" s="3">
        <v>0</v>
      </c>
      <c r="F863" s="147" t="s">
        <v>5961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148" t="s">
        <v>6151</v>
      </c>
      <c r="N863" s="3">
        <v>0</v>
      </c>
      <c r="O863" s="3">
        <v>0</v>
      </c>
      <c r="P863" s="3">
        <v>0</v>
      </c>
      <c r="Q863" s="148" t="s">
        <v>1</v>
      </c>
    </row>
    <row r="864" spans="1:17">
      <c r="A864" s="5" t="str">
        <f t="shared" si="13"/>
        <v>1</v>
      </c>
      <c r="B864" s="1" t="s">
        <v>7726</v>
      </c>
      <c r="C864" s="2" t="s">
        <v>7727</v>
      </c>
      <c r="D864" s="2">
        <f>IFERROR(VLOOKUP(B864,#REF!,4,0),0)</f>
        <v>0</v>
      </c>
      <c r="E864" s="3">
        <v>0</v>
      </c>
      <c r="F864" s="147" t="s">
        <v>5961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148" t="s">
        <v>6151</v>
      </c>
      <c r="N864" s="3">
        <v>0</v>
      </c>
      <c r="O864" s="3">
        <v>0</v>
      </c>
      <c r="P864" s="3">
        <v>0</v>
      </c>
      <c r="Q864" s="148" t="s">
        <v>1</v>
      </c>
    </row>
    <row r="865" spans="1:18">
      <c r="A865" s="5" t="str">
        <f t="shared" si="13"/>
        <v>1</v>
      </c>
      <c r="B865" s="1" t="s">
        <v>7728</v>
      </c>
      <c r="C865" s="2" t="s">
        <v>7167</v>
      </c>
      <c r="D865" s="2">
        <f>IFERROR(VLOOKUP(B865,#REF!,4,0),0)</f>
        <v>0</v>
      </c>
      <c r="E865" s="3">
        <v>0</v>
      </c>
      <c r="F865" s="147" t="s">
        <v>5961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148" t="s">
        <v>6151</v>
      </c>
      <c r="N865" s="3">
        <v>0</v>
      </c>
      <c r="O865" s="3">
        <v>0</v>
      </c>
      <c r="P865" s="3">
        <v>0</v>
      </c>
      <c r="Q865" s="148" t="s">
        <v>1</v>
      </c>
    </row>
    <row r="866" spans="1:18">
      <c r="A866" s="5" t="str">
        <f t="shared" si="13"/>
        <v>1</v>
      </c>
      <c r="B866" s="1" t="s">
        <v>7729</v>
      </c>
      <c r="C866" s="2" t="s">
        <v>7730</v>
      </c>
      <c r="D866" s="2">
        <f>IFERROR(VLOOKUP(B866,#REF!,4,0),0)</f>
        <v>0</v>
      </c>
      <c r="E866" s="3">
        <v>0</v>
      </c>
      <c r="F866" s="147" t="s">
        <v>1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148" t="s">
        <v>6151</v>
      </c>
      <c r="N866" s="3">
        <v>0</v>
      </c>
      <c r="O866" s="3">
        <v>0</v>
      </c>
      <c r="P866" s="3">
        <v>0</v>
      </c>
      <c r="Q866" s="148" t="s">
        <v>1</v>
      </c>
    </row>
    <row r="867" spans="1:18">
      <c r="A867" s="5" t="str">
        <f t="shared" si="13"/>
        <v>1</v>
      </c>
      <c r="B867" s="1" t="s">
        <v>2979</v>
      </c>
      <c r="C867" s="2" t="s">
        <v>7731</v>
      </c>
      <c r="D867" s="2">
        <f>IFERROR(VLOOKUP(B867,#REF!,4,0),0)</f>
        <v>0</v>
      </c>
      <c r="E867" s="3">
        <v>131647284.33</v>
      </c>
      <c r="F867" s="147" t="s">
        <v>1</v>
      </c>
      <c r="G867" s="3">
        <v>131647284.33</v>
      </c>
      <c r="H867" s="3">
        <v>0</v>
      </c>
      <c r="I867" s="3">
        <v>0</v>
      </c>
      <c r="J867" s="3">
        <v>131647284.33</v>
      </c>
      <c r="K867" s="3">
        <v>0</v>
      </c>
      <c r="L867" s="3">
        <v>0</v>
      </c>
      <c r="M867" s="148" t="s">
        <v>6151</v>
      </c>
      <c r="N867" s="3">
        <v>0</v>
      </c>
      <c r="O867" s="3">
        <v>0</v>
      </c>
      <c r="P867" s="3">
        <v>0</v>
      </c>
      <c r="Q867" s="148" t="s">
        <v>1</v>
      </c>
    </row>
    <row r="868" spans="1:18">
      <c r="A868" s="5" t="str">
        <f t="shared" si="13"/>
        <v>1</v>
      </c>
      <c r="B868" s="1" t="s">
        <v>7732</v>
      </c>
      <c r="C868" s="2" t="s">
        <v>7733</v>
      </c>
      <c r="D868" s="2">
        <f>IFERROR(VLOOKUP(B868,#REF!,4,0),0)</f>
        <v>0</v>
      </c>
      <c r="E868" s="3">
        <v>0</v>
      </c>
      <c r="F868" s="147" t="s">
        <v>1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148" t="s">
        <v>6151</v>
      </c>
      <c r="N868" s="3">
        <v>0</v>
      </c>
      <c r="O868" s="3">
        <v>0</v>
      </c>
      <c r="P868" s="3">
        <v>0</v>
      </c>
      <c r="Q868" s="148" t="s">
        <v>1</v>
      </c>
    </row>
    <row r="869" spans="1:18" ht="22.5">
      <c r="A869" s="5" t="str">
        <f t="shared" si="13"/>
        <v>1</v>
      </c>
      <c r="B869" s="1" t="s">
        <v>7734</v>
      </c>
      <c r="C869" s="2" t="s">
        <v>7735</v>
      </c>
      <c r="D869" s="2">
        <f>IFERROR(VLOOKUP(B869,#REF!,4,0),0)</f>
        <v>0</v>
      </c>
      <c r="E869" s="3">
        <v>0</v>
      </c>
      <c r="F869" s="147" t="s">
        <v>1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148" t="s">
        <v>6151</v>
      </c>
      <c r="N869" s="3">
        <v>0</v>
      </c>
      <c r="O869" s="3">
        <v>0</v>
      </c>
      <c r="P869" s="3">
        <v>0</v>
      </c>
      <c r="Q869" s="148" t="s">
        <v>1</v>
      </c>
    </row>
    <row r="870" spans="1:18" ht="22.5">
      <c r="A870" s="5" t="str">
        <f t="shared" si="13"/>
        <v>1</v>
      </c>
      <c r="B870" s="1" t="s">
        <v>7736</v>
      </c>
      <c r="C870" s="2" t="s">
        <v>7737</v>
      </c>
      <c r="D870" s="2">
        <f>IFERROR(VLOOKUP(B870,#REF!,4,0),0)</f>
        <v>0</v>
      </c>
      <c r="E870" s="3">
        <v>0</v>
      </c>
      <c r="F870" s="147" t="s">
        <v>1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148" t="s">
        <v>6151</v>
      </c>
      <c r="N870" s="3">
        <v>0</v>
      </c>
      <c r="O870" s="3">
        <v>0</v>
      </c>
      <c r="P870" s="3">
        <v>0</v>
      </c>
      <c r="Q870" s="148" t="s">
        <v>1</v>
      </c>
    </row>
    <row r="871" spans="1:18">
      <c r="A871" s="5" t="str">
        <f t="shared" si="13"/>
        <v>1</v>
      </c>
      <c r="B871" s="1" t="s">
        <v>7738</v>
      </c>
      <c r="C871" s="2" t="s">
        <v>7739</v>
      </c>
      <c r="D871" s="2">
        <f>IFERROR(VLOOKUP(B871,#REF!,4,0),0)</f>
        <v>0</v>
      </c>
      <c r="E871" s="3">
        <v>0</v>
      </c>
      <c r="F871" s="147" t="s">
        <v>1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148" t="s">
        <v>6151</v>
      </c>
      <c r="N871" s="3">
        <v>0</v>
      </c>
      <c r="O871" s="3">
        <v>0</v>
      </c>
      <c r="P871" s="3">
        <v>0</v>
      </c>
      <c r="Q871" s="148" t="s">
        <v>1</v>
      </c>
    </row>
    <row r="872" spans="1:18">
      <c r="A872" s="5" t="str">
        <f t="shared" si="13"/>
        <v>1</v>
      </c>
      <c r="B872" s="1" t="s">
        <v>7740</v>
      </c>
      <c r="C872" s="2" t="s">
        <v>6152</v>
      </c>
      <c r="D872" s="2">
        <f>IFERROR(VLOOKUP(B872,#REF!,4,0),0)</f>
        <v>0</v>
      </c>
      <c r="E872" s="3">
        <v>0</v>
      </c>
      <c r="F872" s="147" t="s">
        <v>1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148" t="s">
        <v>6151</v>
      </c>
      <c r="N872" s="3">
        <v>0</v>
      </c>
      <c r="O872" s="3">
        <v>0</v>
      </c>
      <c r="P872" s="3">
        <v>0</v>
      </c>
      <c r="Q872" s="148" t="s">
        <v>1</v>
      </c>
    </row>
    <row r="873" spans="1:18">
      <c r="A873" s="5" t="str">
        <f t="shared" si="13"/>
        <v>1</v>
      </c>
      <c r="B873" s="1" t="s">
        <v>2988</v>
      </c>
      <c r="C873" s="2" t="s">
        <v>7741</v>
      </c>
      <c r="D873" s="2">
        <f>IFERROR(VLOOKUP(B873,#REF!,4,0),0)</f>
        <v>0</v>
      </c>
      <c r="E873" s="3">
        <v>216521.18</v>
      </c>
      <c r="F873" s="147" t="s">
        <v>1</v>
      </c>
      <c r="G873" s="3">
        <v>216521.18</v>
      </c>
      <c r="H873" s="3">
        <v>0</v>
      </c>
      <c r="I873" s="3">
        <v>0</v>
      </c>
      <c r="J873" s="3">
        <v>216521.18</v>
      </c>
      <c r="K873" s="3">
        <v>0</v>
      </c>
      <c r="L873" s="3">
        <v>0</v>
      </c>
      <c r="M873" s="148" t="s">
        <v>6151</v>
      </c>
      <c r="N873" s="3">
        <v>0</v>
      </c>
      <c r="O873" s="3">
        <v>0</v>
      </c>
      <c r="P873" s="3">
        <v>0</v>
      </c>
      <c r="Q873" s="148" t="s">
        <v>1</v>
      </c>
      <c r="R873" s="131">
        <f>SUM(N873:O873)-J873</f>
        <v>-216521.18</v>
      </c>
    </row>
    <row r="874" spans="1:18" ht="22.5">
      <c r="A874" s="5" t="str">
        <f t="shared" si="13"/>
        <v>1</v>
      </c>
      <c r="B874" s="1" t="s">
        <v>2991</v>
      </c>
      <c r="C874" s="2" t="s">
        <v>7742</v>
      </c>
      <c r="D874" s="2">
        <f>IFERROR(VLOOKUP(B874,#REF!,4,0),0)</f>
        <v>0</v>
      </c>
      <c r="E874" s="3">
        <v>-31177.26</v>
      </c>
      <c r="F874" s="147" t="s">
        <v>1</v>
      </c>
      <c r="G874" s="3">
        <v>-31177.26</v>
      </c>
      <c r="H874" s="3">
        <v>0</v>
      </c>
      <c r="I874" s="3">
        <v>0</v>
      </c>
      <c r="J874" s="3">
        <v>-31177.26</v>
      </c>
      <c r="K874" s="3">
        <v>0</v>
      </c>
      <c r="L874" s="3">
        <v>0</v>
      </c>
      <c r="M874" s="148" t="s">
        <v>6151</v>
      </c>
      <c r="N874" s="3">
        <v>0</v>
      </c>
      <c r="O874" s="3">
        <v>0</v>
      </c>
      <c r="P874" s="3">
        <v>0</v>
      </c>
      <c r="Q874" s="148" t="s">
        <v>1</v>
      </c>
      <c r="R874" s="131">
        <f>SUM(N874:O874)-J874</f>
        <v>31177.26</v>
      </c>
    </row>
    <row r="875" spans="1:18">
      <c r="A875" s="5" t="str">
        <f t="shared" si="13"/>
        <v>1</v>
      </c>
      <c r="B875" s="1" t="s">
        <v>5506</v>
      </c>
      <c r="C875" s="2" t="s">
        <v>7743</v>
      </c>
      <c r="D875" s="2">
        <f>IFERROR(VLOOKUP(B875,#REF!,4,0),0)</f>
        <v>0</v>
      </c>
      <c r="E875" s="3">
        <v>0</v>
      </c>
      <c r="F875" s="147" t="s">
        <v>1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148" t="s">
        <v>6151</v>
      </c>
      <c r="N875" s="3">
        <v>0</v>
      </c>
      <c r="O875" s="3">
        <v>0</v>
      </c>
      <c r="P875" s="3">
        <v>0</v>
      </c>
      <c r="Q875" s="148" t="s">
        <v>1</v>
      </c>
    </row>
    <row r="876" spans="1:18">
      <c r="A876" s="5" t="str">
        <f t="shared" si="13"/>
        <v>1</v>
      </c>
      <c r="B876" s="1" t="s">
        <v>5509</v>
      </c>
      <c r="C876" s="2" t="s">
        <v>7744</v>
      </c>
      <c r="D876" s="2">
        <f>IFERROR(VLOOKUP(B876,#REF!,4,0),0)</f>
        <v>0</v>
      </c>
      <c r="E876" s="3">
        <v>0</v>
      </c>
      <c r="F876" s="147" t="s">
        <v>5961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148" t="s">
        <v>6151</v>
      </c>
      <c r="N876" s="3">
        <v>0</v>
      </c>
      <c r="O876" s="3">
        <v>0</v>
      </c>
      <c r="P876" s="3">
        <v>0</v>
      </c>
      <c r="Q876" s="148" t="s">
        <v>1</v>
      </c>
    </row>
    <row r="877" spans="1:18">
      <c r="A877" s="5" t="str">
        <f t="shared" si="13"/>
        <v>1</v>
      </c>
      <c r="B877" s="1" t="s">
        <v>5512</v>
      </c>
      <c r="C877" s="2" t="s">
        <v>7745</v>
      </c>
      <c r="D877" s="2">
        <f>IFERROR(VLOOKUP(B877,#REF!,4,0),0)</f>
        <v>0</v>
      </c>
      <c r="E877" s="3">
        <v>0</v>
      </c>
      <c r="F877" s="147" t="s">
        <v>1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148" t="s">
        <v>6151</v>
      </c>
      <c r="N877" s="3">
        <v>0</v>
      </c>
      <c r="O877" s="3">
        <v>0</v>
      </c>
      <c r="P877" s="3">
        <v>0</v>
      </c>
      <c r="Q877" s="148" t="s">
        <v>1</v>
      </c>
    </row>
    <row r="878" spans="1:18">
      <c r="A878" s="5" t="str">
        <f t="shared" si="13"/>
        <v>1</v>
      </c>
      <c r="B878" s="1" t="s">
        <v>5514</v>
      </c>
      <c r="C878" s="2" t="s">
        <v>7746</v>
      </c>
      <c r="D878" s="2">
        <f>IFERROR(VLOOKUP(B878,#REF!,4,0),0)</f>
        <v>0</v>
      </c>
      <c r="E878" s="3">
        <v>0</v>
      </c>
      <c r="F878" s="147" t="s">
        <v>5961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148" t="s">
        <v>6151</v>
      </c>
      <c r="N878" s="3">
        <v>0</v>
      </c>
      <c r="O878" s="3">
        <v>0</v>
      </c>
      <c r="P878" s="3">
        <v>0</v>
      </c>
      <c r="Q878" s="148" t="s">
        <v>1</v>
      </c>
    </row>
    <row r="879" spans="1:18">
      <c r="A879" s="5" t="str">
        <f t="shared" si="13"/>
        <v>1</v>
      </c>
      <c r="B879" s="1" t="s">
        <v>5517</v>
      </c>
      <c r="C879" s="2" t="s">
        <v>7747</v>
      </c>
      <c r="D879" s="2">
        <f>IFERROR(VLOOKUP(B879,#REF!,4,0),0)</f>
        <v>0</v>
      </c>
      <c r="E879" s="3">
        <v>0</v>
      </c>
      <c r="F879" s="147" t="s">
        <v>5961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148" t="s">
        <v>6151</v>
      </c>
      <c r="N879" s="3">
        <v>0</v>
      </c>
      <c r="O879" s="3">
        <v>0</v>
      </c>
      <c r="P879" s="3">
        <v>0</v>
      </c>
      <c r="Q879" s="148" t="s">
        <v>1</v>
      </c>
    </row>
    <row r="880" spans="1:18">
      <c r="A880" s="5" t="str">
        <f t="shared" si="13"/>
        <v>1</v>
      </c>
      <c r="B880" s="1" t="s">
        <v>5520</v>
      </c>
      <c r="C880" s="2" t="s">
        <v>7748</v>
      </c>
      <c r="D880" s="2">
        <f>IFERROR(VLOOKUP(B880,#REF!,4,0),0)</f>
        <v>0</v>
      </c>
      <c r="E880" s="3">
        <v>0</v>
      </c>
      <c r="F880" s="147" t="s">
        <v>1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148" t="s">
        <v>6151</v>
      </c>
      <c r="N880" s="3">
        <v>0</v>
      </c>
      <c r="O880" s="3">
        <v>0</v>
      </c>
      <c r="P880" s="3">
        <v>0</v>
      </c>
      <c r="Q880" s="148" t="s">
        <v>1</v>
      </c>
    </row>
    <row r="881" spans="1:17">
      <c r="A881" s="5" t="str">
        <f t="shared" si="13"/>
        <v>1</v>
      </c>
      <c r="B881" s="1" t="s">
        <v>5522</v>
      </c>
      <c r="C881" s="2" t="s">
        <v>7749</v>
      </c>
      <c r="D881" s="2">
        <f>IFERROR(VLOOKUP(B881,#REF!,4,0),0)</f>
        <v>0</v>
      </c>
      <c r="E881" s="3">
        <v>0</v>
      </c>
      <c r="F881" s="147" t="s">
        <v>5961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148" t="s">
        <v>6151</v>
      </c>
      <c r="N881" s="3">
        <v>0</v>
      </c>
      <c r="O881" s="3">
        <v>0</v>
      </c>
      <c r="P881" s="3">
        <v>0</v>
      </c>
      <c r="Q881" s="148" t="s">
        <v>1</v>
      </c>
    </row>
    <row r="882" spans="1:17">
      <c r="A882" s="5" t="str">
        <f t="shared" si="13"/>
        <v>1</v>
      </c>
      <c r="B882" s="1" t="s">
        <v>7750</v>
      </c>
      <c r="C882" s="2" t="s">
        <v>7751</v>
      </c>
      <c r="D882" s="2">
        <f>IFERROR(VLOOKUP(B882,#REF!,4,0),0)</f>
        <v>0</v>
      </c>
      <c r="E882" s="3">
        <v>0</v>
      </c>
      <c r="F882" s="147" t="s">
        <v>5961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148" t="s">
        <v>6151</v>
      </c>
      <c r="N882" s="3">
        <v>0</v>
      </c>
      <c r="O882" s="3">
        <v>0</v>
      </c>
      <c r="P882" s="3">
        <v>0</v>
      </c>
      <c r="Q882" s="148" t="s">
        <v>1</v>
      </c>
    </row>
    <row r="883" spans="1:17">
      <c r="A883" s="5" t="str">
        <f t="shared" si="13"/>
        <v>1</v>
      </c>
      <c r="B883" s="1" t="s">
        <v>5525</v>
      </c>
      <c r="C883" s="2" t="s">
        <v>7752</v>
      </c>
      <c r="D883" s="2">
        <f>IFERROR(VLOOKUP(B883,#REF!,4,0),0)</f>
        <v>0</v>
      </c>
      <c r="E883" s="3">
        <v>0</v>
      </c>
      <c r="F883" s="147" t="s">
        <v>5961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148" t="s">
        <v>6151</v>
      </c>
      <c r="N883" s="3">
        <v>0</v>
      </c>
      <c r="O883" s="3">
        <v>0</v>
      </c>
      <c r="P883" s="3">
        <v>0</v>
      </c>
      <c r="Q883" s="148" t="s">
        <v>1</v>
      </c>
    </row>
    <row r="884" spans="1:17">
      <c r="A884" s="5" t="str">
        <f t="shared" si="13"/>
        <v>1</v>
      </c>
      <c r="B884" s="1" t="s">
        <v>7753</v>
      </c>
      <c r="C884" s="2" t="s">
        <v>7754</v>
      </c>
      <c r="D884" s="2">
        <f>IFERROR(VLOOKUP(B884,#REF!,4,0),0)</f>
        <v>0</v>
      </c>
      <c r="E884" s="3">
        <v>0</v>
      </c>
      <c r="F884" s="147" t="s">
        <v>1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148" t="s">
        <v>6151</v>
      </c>
      <c r="N884" s="3">
        <v>0</v>
      </c>
      <c r="O884" s="3">
        <v>0</v>
      </c>
      <c r="P884" s="3">
        <v>0</v>
      </c>
      <c r="Q884" s="148" t="s">
        <v>1</v>
      </c>
    </row>
    <row r="885" spans="1:17">
      <c r="A885" s="5" t="str">
        <f t="shared" si="13"/>
        <v>1</v>
      </c>
      <c r="B885" s="1" t="s">
        <v>7755</v>
      </c>
      <c r="C885" s="2" t="s">
        <v>7756</v>
      </c>
      <c r="D885" s="2">
        <f>IFERROR(VLOOKUP(B885,#REF!,4,0),0)</f>
        <v>0</v>
      </c>
      <c r="E885" s="3">
        <v>0</v>
      </c>
      <c r="F885" s="147" t="s">
        <v>1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148" t="s">
        <v>6151</v>
      </c>
      <c r="N885" s="3">
        <v>0</v>
      </c>
      <c r="O885" s="3">
        <v>0</v>
      </c>
      <c r="P885" s="3">
        <v>0</v>
      </c>
      <c r="Q885" s="148" t="s">
        <v>1</v>
      </c>
    </row>
    <row r="886" spans="1:17">
      <c r="A886" s="5" t="str">
        <f t="shared" si="13"/>
        <v>1</v>
      </c>
      <c r="B886" s="1" t="s">
        <v>7757</v>
      </c>
      <c r="C886" s="2" t="s">
        <v>7758</v>
      </c>
      <c r="D886" s="2">
        <f>IFERROR(VLOOKUP(B886,#REF!,4,0),0)</f>
        <v>0</v>
      </c>
      <c r="E886" s="3">
        <v>0</v>
      </c>
      <c r="F886" s="147" t="s">
        <v>1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148" t="s">
        <v>6151</v>
      </c>
      <c r="N886" s="3">
        <v>0</v>
      </c>
      <c r="O886" s="3">
        <v>0</v>
      </c>
      <c r="P886" s="3">
        <v>0</v>
      </c>
      <c r="Q886" s="148" t="s">
        <v>1</v>
      </c>
    </row>
    <row r="887" spans="1:17">
      <c r="A887" s="5" t="str">
        <f t="shared" si="13"/>
        <v>1</v>
      </c>
      <c r="B887" s="1" t="s">
        <v>7759</v>
      </c>
      <c r="C887" s="2" t="s">
        <v>7760</v>
      </c>
      <c r="D887" s="2">
        <f>IFERROR(VLOOKUP(B887,#REF!,4,0),0)</f>
        <v>0</v>
      </c>
      <c r="E887" s="3">
        <v>0</v>
      </c>
      <c r="F887" s="147" t="s">
        <v>5961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148" t="s">
        <v>6151</v>
      </c>
      <c r="N887" s="3">
        <v>0</v>
      </c>
      <c r="O887" s="3">
        <v>0</v>
      </c>
      <c r="P887" s="3">
        <v>0</v>
      </c>
      <c r="Q887" s="148" t="s">
        <v>1</v>
      </c>
    </row>
    <row r="888" spans="1:17">
      <c r="A888" s="5" t="str">
        <f t="shared" si="13"/>
        <v>1</v>
      </c>
      <c r="B888" s="1" t="s">
        <v>7761</v>
      </c>
      <c r="C888" s="2" t="s">
        <v>7762</v>
      </c>
      <c r="D888" s="2">
        <f>IFERROR(VLOOKUP(B888,#REF!,4,0),0)</f>
        <v>0</v>
      </c>
      <c r="E888" s="3">
        <v>0</v>
      </c>
      <c r="F888" s="147" t="s">
        <v>1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148" t="s">
        <v>6151</v>
      </c>
      <c r="N888" s="3">
        <v>0</v>
      </c>
      <c r="O888" s="3">
        <v>0</v>
      </c>
      <c r="P888" s="3">
        <v>0</v>
      </c>
      <c r="Q888" s="148" t="s">
        <v>1</v>
      </c>
    </row>
    <row r="889" spans="1:17">
      <c r="A889" s="5" t="str">
        <f t="shared" si="13"/>
        <v>1</v>
      </c>
      <c r="B889" s="1" t="s">
        <v>7763</v>
      </c>
      <c r="C889" s="2" t="s">
        <v>7764</v>
      </c>
      <c r="D889" s="2">
        <f>IFERROR(VLOOKUP(B889,#REF!,4,0),0)</f>
        <v>0</v>
      </c>
      <c r="E889" s="3">
        <v>0</v>
      </c>
      <c r="F889" s="147" t="s">
        <v>5961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148" t="s">
        <v>6151</v>
      </c>
      <c r="N889" s="3">
        <v>0</v>
      </c>
      <c r="O889" s="3">
        <v>0</v>
      </c>
      <c r="P889" s="3">
        <v>0</v>
      </c>
      <c r="Q889" s="148" t="s">
        <v>1</v>
      </c>
    </row>
    <row r="890" spans="1:17">
      <c r="A890" s="5" t="str">
        <f t="shared" si="13"/>
        <v>1</v>
      </c>
      <c r="B890" s="1" t="s">
        <v>7765</v>
      </c>
      <c r="C890" s="2" t="s">
        <v>7766</v>
      </c>
      <c r="D890" s="2">
        <f>IFERROR(VLOOKUP(B890,#REF!,4,0),0)</f>
        <v>0</v>
      </c>
      <c r="E890" s="3">
        <v>0</v>
      </c>
      <c r="F890" s="147" t="s">
        <v>1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148" t="s">
        <v>6151</v>
      </c>
      <c r="N890" s="3">
        <v>0</v>
      </c>
      <c r="O890" s="3">
        <v>0</v>
      </c>
      <c r="P890" s="3">
        <v>0</v>
      </c>
      <c r="Q890" s="148" t="s">
        <v>1</v>
      </c>
    </row>
    <row r="891" spans="1:17">
      <c r="A891" s="5" t="str">
        <f t="shared" si="13"/>
        <v>1</v>
      </c>
      <c r="B891" s="1" t="s">
        <v>7767</v>
      </c>
      <c r="C891" s="2" t="s">
        <v>7768</v>
      </c>
      <c r="D891" s="2">
        <f>IFERROR(VLOOKUP(B891,#REF!,4,0),0)</f>
        <v>0</v>
      </c>
      <c r="E891" s="3">
        <v>0</v>
      </c>
      <c r="F891" s="147" t="s">
        <v>5961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148" t="s">
        <v>6151</v>
      </c>
      <c r="N891" s="3">
        <v>0</v>
      </c>
      <c r="O891" s="3">
        <v>0</v>
      </c>
      <c r="P891" s="3">
        <v>0</v>
      </c>
      <c r="Q891" s="148" t="s">
        <v>1</v>
      </c>
    </row>
    <row r="892" spans="1:17">
      <c r="A892" s="5" t="str">
        <f t="shared" si="13"/>
        <v>1</v>
      </c>
      <c r="B892" s="1" t="s">
        <v>5528</v>
      </c>
      <c r="C892" s="2" t="s">
        <v>7769</v>
      </c>
      <c r="D892" s="2">
        <f>IFERROR(VLOOKUP(B892,#REF!,4,0),0)</f>
        <v>0</v>
      </c>
      <c r="E892" s="3">
        <v>0</v>
      </c>
      <c r="F892" s="147" t="s">
        <v>1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148" t="s">
        <v>6151</v>
      </c>
      <c r="N892" s="3">
        <v>0</v>
      </c>
      <c r="O892" s="3">
        <v>0</v>
      </c>
      <c r="P892" s="3">
        <v>0</v>
      </c>
      <c r="Q892" s="148" t="s">
        <v>1</v>
      </c>
    </row>
    <row r="893" spans="1:17">
      <c r="A893" s="5" t="str">
        <f t="shared" si="13"/>
        <v>1</v>
      </c>
      <c r="B893" s="1" t="s">
        <v>5530</v>
      </c>
      <c r="C893" s="2" t="s">
        <v>7770</v>
      </c>
      <c r="D893" s="2">
        <f>IFERROR(VLOOKUP(B893,#REF!,4,0),0)</f>
        <v>0</v>
      </c>
      <c r="E893" s="3">
        <v>0</v>
      </c>
      <c r="F893" s="147" t="s">
        <v>5961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148" t="s">
        <v>6151</v>
      </c>
      <c r="N893" s="3">
        <v>0</v>
      </c>
      <c r="O893" s="3">
        <v>0</v>
      </c>
      <c r="P893" s="3">
        <v>0</v>
      </c>
      <c r="Q893" s="148" t="s">
        <v>1</v>
      </c>
    </row>
    <row r="894" spans="1:17">
      <c r="A894" s="5" t="str">
        <f t="shared" si="13"/>
        <v>1</v>
      </c>
      <c r="B894" s="1" t="s">
        <v>7771</v>
      </c>
      <c r="C894" s="2" t="s">
        <v>7772</v>
      </c>
      <c r="D894" s="2">
        <f>IFERROR(VLOOKUP(B894,#REF!,4,0),0)</f>
        <v>0</v>
      </c>
      <c r="E894" s="3">
        <v>0</v>
      </c>
      <c r="F894" s="147" t="s">
        <v>5961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148" t="s">
        <v>6151</v>
      </c>
      <c r="N894" s="3">
        <v>0</v>
      </c>
      <c r="O894" s="3">
        <v>0</v>
      </c>
      <c r="P894" s="3">
        <v>0</v>
      </c>
      <c r="Q894" s="148" t="s">
        <v>1</v>
      </c>
    </row>
    <row r="895" spans="1:17">
      <c r="A895" s="5" t="str">
        <f t="shared" si="13"/>
        <v>1</v>
      </c>
      <c r="B895" s="1" t="s">
        <v>7773</v>
      </c>
      <c r="C895" s="2" t="s">
        <v>7774</v>
      </c>
      <c r="D895" s="2">
        <f>IFERROR(VLOOKUP(B895,#REF!,4,0),0)</f>
        <v>0</v>
      </c>
      <c r="E895" s="3">
        <v>0</v>
      </c>
      <c r="F895" s="147" t="s">
        <v>5961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148" t="s">
        <v>6151</v>
      </c>
      <c r="N895" s="3">
        <v>0</v>
      </c>
      <c r="O895" s="3">
        <v>0</v>
      </c>
      <c r="P895" s="3">
        <v>0</v>
      </c>
      <c r="Q895" s="148" t="s">
        <v>1</v>
      </c>
    </row>
    <row r="896" spans="1:17">
      <c r="A896" s="5" t="str">
        <f t="shared" si="13"/>
        <v>1</v>
      </c>
      <c r="B896" s="1" t="s">
        <v>7775</v>
      </c>
      <c r="C896" s="2" t="s">
        <v>7743</v>
      </c>
      <c r="D896" s="2">
        <f>IFERROR(VLOOKUP(B896,#REF!,4,0),0)</f>
        <v>0</v>
      </c>
      <c r="E896" s="3">
        <v>0</v>
      </c>
      <c r="F896" s="147" t="s">
        <v>1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148" t="s">
        <v>6151</v>
      </c>
      <c r="N896" s="3">
        <v>0</v>
      </c>
      <c r="O896" s="3">
        <v>0</v>
      </c>
      <c r="P896" s="3">
        <v>0</v>
      </c>
      <c r="Q896" s="148" t="s">
        <v>1</v>
      </c>
    </row>
    <row r="897" spans="1:17">
      <c r="A897" s="5" t="str">
        <f t="shared" si="13"/>
        <v>1</v>
      </c>
      <c r="B897" s="1" t="s">
        <v>7776</v>
      </c>
      <c r="C897" s="2" t="s">
        <v>7777</v>
      </c>
      <c r="D897" s="2">
        <f>IFERROR(VLOOKUP(B897,#REF!,4,0),0)</f>
        <v>0</v>
      </c>
      <c r="E897" s="3">
        <v>0</v>
      </c>
      <c r="F897" s="147" t="s">
        <v>5961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148" t="s">
        <v>6151</v>
      </c>
      <c r="N897" s="3">
        <v>0</v>
      </c>
      <c r="O897" s="3">
        <v>0</v>
      </c>
      <c r="P897" s="3">
        <v>0</v>
      </c>
      <c r="Q897" s="148" t="s">
        <v>1</v>
      </c>
    </row>
    <row r="898" spans="1:17">
      <c r="A898" s="5" t="str">
        <f t="shared" si="13"/>
        <v>1</v>
      </c>
      <c r="B898" s="1" t="s">
        <v>7778</v>
      </c>
      <c r="C898" s="2" t="s">
        <v>7745</v>
      </c>
      <c r="D898" s="2">
        <f>IFERROR(VLOOKUP(B898,#REF!,4,0),0)</f>
        <v>0</v>
      </c>
      <c r="E898" s="3">
        <v>0</v>
      </c>
      <c r="F898" s="147" t="s">
        <v>1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148" t="s">
        <v>6151</v>
      </c>
      <c r="N898" s="3">
        <v>0</v>
      </c>
      <c r="O898" s="3">
        <v>0</v>
      </c>
      <c r="P898" s="3">
        <v>0</v>
      </c>
      <c r="Q898" s="148" t="s">
        <v>1</v>
      </c>
    </row>
    <row r="899" spans="1:17">
      <c r="A899" s="5" t="str">
        <f t="shared" si="13"/>
        <v>1</v>
      </c>
      <c r="B899" s="1" t="s">
        <v>7779</v>
      </c>
      <c r="C899" s="2" t="s">
        <v>7780</v>
      </c>
      <c r="D899" s="2">
        <f>IFERROR(VLOOKUP(B899,#REF!,4,0),0)</f>
        <v>0</v>
      </c>
      <c r="E899" s="3">
        <v>0</v>
      </c>
      <c r="F899" s="147" t="s">
        <v>5961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148" t="s">
        <v>6151</v>
      </c>
      <c r="N899" s="3">
        <v>0</v>
      </c>
      <c r="O899" s="3">
        <v>0</v>
      </c>
      <c r="P899" s="3">
        <v>0</v>
      </c>
      <c r="Q899" s="148" t="s">
        <v>1</v>
      </c>
    </row>
    <row r="900" spans="1:17">
      <c r="A900" s="5" t="str">
        <f t="shared" si="13"/>
        <v>1</v>
      </c>
      <c r="B900" s="1" t="s">
        <v>7781</v>
      </c>
      <c r="C900" s="2" t="s">
        <v>7782</v>
      </c>
      <c r="D900" s="2">
        <f>IFERROR(VLOOKUP(B900,#REF!,4,0),0)</f>
        <v>0</v>
      </c>
      <c r="E900" s="3">
        <v>0</v>
      </c>
      <c r="F900" s="147" t="s">
        <v>5961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148" t="s">
        <v>6151</v>
      </c>
      <c r="N900" s="3">
        <v>0</v>
      </c>
      <c r="O900" s="3">
        <v>0</v>
      </c>
      <c r="P900" s="3">
        <v>0</v>
      </c>
      <c r="Q900" s="148" t="s">
        <v>1</v>
      </c>
    </row>
    <row r="901" spans="1:17">
      <c r="A901" s="5" t="str">
        <f t="shared" si="13"/>
        <v>1</v>
      </c>
      <c r="B901" s="1" t="s">
        <v>7783</v>
      </c>
      <c r="C901" s="2" t="s">
        <v>7748</v>
      </c>
      <c r="D901" s="2">
        <f>IFERROR(VLOOKUP(B901,#REF!,4,0),0)</f>
        <v>0</v>
      </c>
      <c r="E901" s="3">
        <v>0</v>
      </c>
      <c r="F901" s="147" t="s">
        <v>1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148" t="s">
        <v>6151</v>
      </c>
      <c r="N901" s="3">
        <v>0</v>
      </c>
      <c r="O901" s="3">
        <v>0</v>
      </c>
      <c r="P901" s="3">
        <v>0</v>
      </c>
      <c r="Q901" s="148" t="s">
        <v>1</v>
      </c>
    </row>
    <row r="902" spans="1:17">
      <c r="A902" s="5" t="str">
        <f t="shared" si="13"/>
        <v>1</v>
      </c>
      <c r="B902" s="1" t="s">
        <v>7784</v>
      </c>
      <c r="C902" s="2" t="s">
        <v>6479</v>
      </c>
      <c r="D902" s="2">
        <f>IFERROR(VLOOKUP(B902,#REF!,4,0),0)</f>
        <v>0</v>
      </c>
      <c r="E902" s="3">
        <v>0</v>
      </c>
      <c r="F902" s="147" t="s">
        <v>5961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148" t="s">
        <v>6151</v>
      </c>
      <c r="N902" s="3">
        <v>0</v>
      </c>
      <c r="O902" s="3">
        <v>0</v>
      </c>
      <c r="P902" s="3">
        <v>0</v>
      </c>
      <c r="Q902" s="148" t="s">
        <v>1</v>
      </c>
    </row>
    <row r="903" spans="1:17">
      <c r="A903" s="5" t="str">
        <f t="shared" si="13"/>
        <v>1</v>
      </c>
      <c r="B903" s="1" t="s">
        <v>7785</v>
      </c>
      <c r="C903" s="2" t="s">
        <v>7786</v>
      </c>
      <c r="D903" s="2">
        <f>IFERROR(VLOOKUP(B903,#REF!,4,0),0)</f>
        <v>0</v>
      </c>
      <c r="E903" s="3">
        <v>0</v>
      </c>
      <c r="F903" s="147" t="s">
        <v>5961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148" t="s">
        <v>6151</v>
      </c>
      <c r="N903" s="3">
        <v>0</v>
      </c>
      <c r="O903" s="3">
        <v>0</v>
      </c>
      <c r="P903" s="3">
        <v>0</v>
      </c>
      <c r="Q903" s="148" t="s">
        <v>1</v>
      </c>
    </row>
    <row r="904" spans="1:17">
      <c r="A904" s="5" t="str">
        <f t="shared" si="13"/>
        <v>1</v>
      </c>
      <c r="B904" s="1" t="s">
        <v>7787</v>
      </c>
      <c r="C904" s="2" t="s">
        <v>7788</v>
      </c>
      <c r="D904" s="2">
        <f>IFERROR(VLOOKUP(B904,#REF!,4,0),0)</f>
        <v>0</v>
      </c>
      <c r="E904" s="3">
        <v>0</v>
      </c>
      <c r="F904" s="147" t="s">
        <v>5961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148" t="s">
        <v>6151</v>
      </c>
      <c r="N904" s="3">
        <v>0</v>
      </c>
      <c r="O904" s="3">
        <v>0</v>
      </c>
      <c r="P904" s="3">
        <v>0</v>
      </c>
      <c r="Q904" s="148" t="s">
        <v>1</v>
      </c>
    </row>
    <row r="905" spans="1:17">
      <c r="A905" s="5" t="str">
        <f t="shared" si="13"/>
        <v>1</v>
      </c>
      <c r="B905" s="1" t="s">
        <v>5533</v>
      </c>
      <c r="C905" s="2" t="s">
        <v>7789</v>
      </c>
      <c r="D905" s="2">
        <f>IFERROR(VLOOKUP(B905,#REF!,4,0),0)</f>
        <v>0</v>
      </c>
      <c r="E905" s="3">
        <v>0</v>
      </c>
      <c r="F905" s="147" t="s">
        <v>1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148" t="s">
        <v>6151</v>
      </c>
      <c r="N905" s="3">
        <v>0</v>
      </c>
      <c r="O905" s="3">
        <v>0</v>
      </c>
      <c r="P905" s="3">
        <v>0</v>
      </c>
      <c r="Q905" s="148" t="s">
        <v>1</v>
      </c>
    </row>
    <row r="906" spans="1:17">
      <c r="A906" s="5" t="str">
        <f t="shared" si="13"/>
        <v>1</v>
      </c>
      <c r="B906" s="1" t="s">
        <v>5536</v>
      </c>
      <c r="C906" s="2" t="s">
        <v>7790</v>
      </c>
      <c r="D906" s="2">
        <f>IFERROR(VLOOKUP(B906,#REF!,4,0),0)</f>
        <v>0</v>
      </c>
      <c r="E906" s="3">
        <v>0</v>
      </c>
      <c r="F906" s="147" t="s">
        <v>5961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148" t="s">
        <v>6151</v>
      </c>
      <c r="N906" s="3">
        <v>0</v>
      </c>
      <c r="O906" s="3">
        <v>0</v>
      </c>
      <c r="P906" s="3">
        <v>0</v>
      </c>
      <c r="Q906" s="148" t="s">
        <v>1</v>
      </c>
    </row>
    <row r="907" spans="1:17">
      <c r="A907" s="5" t="str">
        <f t="shared" ref="A907:A970" si="14">LEFT(B907)</f>
        <v>1</v>
      </c>
      <c r="B907" s="1" t="s">
        <v>5539</v>
      </c>
      <c r="C907" s="2" t="s">
        <v>7782</v>
      </c>
      <c r="D907" s="2">
        <f>IFERROR(VLOOKUP(B907,#REF!,4,0),0)</f>
        <v>0</v>
      </c>
      <c r="E907" s="3">
        <v>0</v>
      </c>
      <c r="F907" s="147" t="s">
        <v>5961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148" t="s">
        <v>6151</v>
      </c>
      <c r="N907" s="3">
        <v>0</v>
      </c>
      <c r="O907" s="3">
        <v>0</v>
      </c>
      <c r="P907" s="3">
        <v>0</v>
      </c>
      <c r="Q907" s="148" t="s">
        <v>1</v>
      </c>
    </row>
    <row r="908" spans="1:17">
      <c r="A908" s="5" t="str">
        <f t="shared" si="14"/>
        <v>1</v>
      </c>
      <c r="B908" s="1" t="s">
        <v>5541</v>
      </c>
      <c r="C908" s="2" t="s">
        <v>7788</v>
      </c>
      <c r="D908" s="2">
        <f>IFERROR(VLOOKUP(B908,#REF!,4,0),0)</f>
        <v>0</v>
      </c>
      <c r="E908" s="3">
        <v>0</v>
      </c>
      <c r="F908" s="147" t="s">
        <v>5961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148" t="s">
        <v>6151</v>
      </c>
      <c r="N908" s="3">
        <v>0</v>
      </c>
      <c r="O908" s="3">
        <v>0</v>
      </c>
      <c r="P908" s="3">
        <v>0</v>
      </c>
      <c r="Q908" s="148" t="s">
        <v>1</v>
      </c>
    </row>
    <row r="909" spans="1:17">
      <c r="A909" s="5" t="str">
        <f t="shared" si="14"/>
        <v>1</v>
      </c>
      <c r="B909" s="1" t="s">
        <v>7791</v>
      </c>
      <c r="C909" s="2" t="s">
        <v>7792</v>
      </c>
      <c r="D909" s="2">
        <f>IFERROR(VLOOKUP(B909,#REF!,4,0),0)</f>
        <v>0</v>
      </c>
      <c r="E909" s="3">
        <v>0</v>
      </c>
      <c r="F909" s="147" t="s">
        <v>1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148" t="s">
        <v>6151</v>
      </c>
      <c r="N909" s="3">
        <v>0</v>
      </c>
      <c r="O909" s="3">
        <v>0</v>
      </c>
      <c r="P909" s="3">
        <v>0</v>
      </c>
      <c r="Q909" s="148" t="s">
        <v>1</v>
      </c>
    </row>
    <row r="910" spans="1:17">
      <c r="A910" s="5" t="str">
        <f t="shared" si="14"/>
        <v>1</v>
      </c>
      <c r="B910" s="1" t="s">
        <v>5544</v>
      </c>
      <c r="C910" s="2" t="s">
        <v>7793</v>
      </c>
      <c r="D910" s="2">
        <f>IFERROR(VLOOKUP(B910,#REF!,4,0),0)</f>
        <v>0</v>
      </c>
      <c r="E910" s="3">
        <v>0</v>
      </c>
      <c r="F910" s="147" t="s">
        <v>5961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148" t="s">
        <v>6151</v>
      </c>
      <c r="N910" s="3">
        <v>0</v>
      </c>
      <c r="O910" s="3">
        <v>0</v>
      </c>
      <c r="P910" s="3">
        <v>0</v>
      </c>
      <c r="Q910" s="148" t="s">
        <v>1</v>
      </c>
    </row>
    <row r="911" spans="1:17" ht="22.5">
      <c r="A911" s="5" t="str">
        <f t="shared" si="14"/>
        <v>1</v>
      </c>
      <c r="B911" s="1" t="s">
        <v>7794</v>
      </c>
      <c r="C911" s="2" t="s">
        <v>7795</v>
      </c>
      <c r="D911" s="2">
        <f>IFERROR(VLOOKUP(B911,#REF!,4,0),0)</f>
        <v>0</v>
      </c>
      <c r="E911" s="3">
        <v>0</v>
      </c>
      <c r="F911" s="147" t="s">
        <v>1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148" t="s">
        <v>6151</v>
      </c>
      <c r="N911" s="3">
        <v>0</v>
      </c>
      <c r="O911" s="3">
        <v>0</v>
      </c>
      <c r="P911" s="3">
        <v>0</v>
      </c>
      <c r="Q911" s="148" t="s">
        <v>1</v>
      </c>
    </row>
    <row r="912" spans="1:17" ht="22.5">
      <c r="A912" s="5" t="str">
        <f t="shared" si="14"/>
        <v>1</v>
      </c>
      <c r="B912" s="1" t="s">
        <v>7796</v>
      </c>
      <c r="C912" s="2" t="s">
        <v>7797</v>
      </c>
      <c r="D912" s="2">
        <f>IFERROR(VLOOKUP(B912,#REF!,4,0),0)</f>
        <v>0</v>
      </c>
      <c r="E912" s="3">
        <v>0</v>
      </c>
      <c r="F912" s="147" t="s">
        <v>5961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148" t="s">
        <v>6151</v>
      </c>
      <c r="N912" s="3">
        <v>0</v>
      </c>
      <c r="O912" s="3">
        <v>0</v>
      </c>
      <c r="P912" s="3">
        <v>0</v>
      </c>
      <c r="Q912" s="148" t="s">
        <v>1</v>
      </c>
    </row>
    <row r="913" spans="1:17">
      <c r="A913" s="5" t="str">
        <f t="shared" si="14"/>
        <v>1</v>
      </c>
      <c r="B913" s="1" t="s">
        <v>7798</v>
      </c>
      <c r="C913" s="2" t="s">
        <v>7799</v>
      </c>
      <c r="D913" s="2">
        <f>IFERROR(VLOOKUP(B913,#REF!,4,0),0)</f>
        <v>0</v>
      </c>
      <c r="E913" s="3">
        <v>0</v>
      </c>
      <c r="F913" s="147" t="s">
        <v>1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148" t="s">
        <v>6151</v>
      </c>
      <c r="N913" s="3">
        <v>0</v>
      </c>
      <c r="O913" s="3">
        <v>0</v>
      </c>
      <c r="P913" s="3">
        <v>0</v>
      </c>
      <c r="Q913" s="148" t="s">
        <v>1</v>
      </c>
    </row>
    <row r="914" spans="1:17">
      <c r="A914" s="5" t="str">
        <f t="shared" si="14"/>
        <v>1</v>
      </c>
      <c r="B914" s="1" t="s">
        <v>7800</v>
      </c>
      <c r="C914" s="2" t="s">
        <v>7801</v>
      </c>
      <c r="D914" s="2">
        <f>IFERROR(VLOOKUP(B914,#REF!,4,0),0)</f>
        <v>0</v>
      </c>
      <c r="E914" s="3">
        <v>0</v>
      </c>
      <c r="F914" s="147" t="s">
        <v>5961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148" t="s">
        <v>6151</v>
      </c>
      <c r="N914" s="3">
        <v>0</v>
      </c>
      <c r="O914" s="3">
        <v>0</v>
      </c>
      <c r="P914" s="3">
        <v>0</v>
      </c>
      <c r="Q914" s="148" t="s">
        <v>1</v>
      </c>
    </row>
    <row r="915" spans="1:17">
      <c r="A915" s="5" t="str">
        <f t="shared" si="14"/>
        <v>1</v>
      </c>
      <c r="B915" s="1" t="s">
        <v>7802</v>
      </c>
      <c r="C915" s="2" t="s">
        <v>7803</v>
      </c>
      <c r="D915" s="2">
        <f>IFERROR(VLOOKUP(B915,#REF!,4,0),0)</f>
        <v>0</v>
      </c>
      <c r="E915" s="3">
        <v>0</v>
      </c>
      <c r="F915" s="147" t="s">
        <v>5961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148" t="s">
        <v>6151</v>
      </c>
      <c r="N915" s="3">
        <v>0</v>
      </c>
      <c r="O915" s="3">
        <v>0</v>
      </c>
      <c r="P915" s="3">
        <v>0</v>
      </c>
      <c r="Q915" s="148" t="s">
        <v>1</v>
      </c>
    </row>
    <row r="916" spans="1:17">
      <c r="A916" s="5" t="str">
        <f t="shared" si="14"/>
        <v>1</v>
      </c>
      <c r="B916" s="1" t="s">
        <v>7804</v>
      </c>
      <c r="C916" s="2" t="s">
        <v>7805</v>
      </c>
      <c r="D916" s="2">
        <f>IFERROR(VLOOKUP(B916,#REF!,4,0),0)</f>
        <v>0</v>
      </c>
      <c r="E916" s="3">
        <v>0</v>
      </c>
      <c r="F916" s="147" t="s">
        <v>5961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148" t="s">
        <v>6151</v>
      </c>
      <c r="N916" s="3">
        <v>0</v>
      </c>
      <c r="O916" s="3">
        <v>0</v>
      </c>
      <c r="P916" s="3">
        <v>0</v>
      </c>
      <c r="Q916" s="148" t="s">
        <v>1</v>
      </c>
    </row>
    <row r="917" spans="1:17">
      <c r="A917" s="5" t="str">
        <f t="shared" si="14"/>
        <v>1</v>
      </c>
      <c r="B917" s="1" t="s">
        <v>7806</v>
      </c>
      <c r="C917" s="2" t="s">
        <v>7807</v>
      </c>
      <c r="D917" s="2">
        <f>IFERROR(VLOOKUP(B917,#REF!,4,0),0)</f>
        <v>0</v>
      </c>
      <c r="E917" s="3">
        <v>0</v>
      </c>
      <c r="F917" s="147" t="s">
        <v>5961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148" t="s">
        <v>6151</v>
      </c>
      <c r="N917" s="3">
        <v>0</v>
      </c>
      <c r="O917" s="3">
        <v>0</v>
      </c>
      <c r="P917" s="3">
        <v>0</v>
      </c>
      <c r="Q917" s="148" t="s">
        <v>1</v>
      </c>
    </row>
    <row r="918" spans="1:17">
      <c r="A918" s="5" t="str">
        <f t="shared" si="14"/>
        <v>1</v>
      </c>
      <c r="B918" s="1" t="s">
        <v>7808</v>
      </c>
      <c r="C918" s="2" t="s">
        <v>7809</v>
      </c>
      <c r="D918" s="2">
        <f>IFERROR(VLOOKUP(B918,#REF!,4,0),0)</f>
        <v>0</v>
      </c>
      <c r="E918" s="3">
        <v>0</v>
      </c>
      <c r="F918" s="147" t="s">
        <v>1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148" t="s">
        <v>6151</v>
      </c>
      <c r="N918" s="3">
        <v>0</v>
      </c>
      <c r="O918" s="3">
        <v>0</v>
      </c>
      <c r="P918" s="3">
        <v>0</v>
      </c>
      <c r="Q918" s="148" t="s">
        <v>1</v>
      </c>
    </row>
    <row r="919" spans="1:17" ht="22.5">
      <c r="A919" s="5" t="str">
        <f t="shared" si="14"/>
        <v>1</v>
      </c>
      <c r="B919" s="1" t="s">
        <v>7810</v>
      </c>
      <c r="C919" s="2" t="s">
        <v>7811</v>
      </c>
      <c r="D919" s="2">
        <f>IFERROR(VLOOKUP(B919,#REF!,4,0),0)</f>
        <v>0</v>
      </c>
      <c r="E919" s="3">
        <v>0</v>
      </c>
      <c r="F919" s="147" t="s">
        <v>5961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148" t="s">
        <v>6151</v>
      </c>
      <c r="N919" s="3">
        <v>0</v>
      </c>
      <c r="O919" s="3">
        <v>0</v>
      </c>
      <c r="P919" s="3">
        <v>0</v>
      </c>
      <c r="Q919" s="148" t="s">
        <v>1</v>
      </c>
    </row>
    <row r="920" spans="1:17" ht="22.5">
      <c r="A920" s="5" t="str">
        <f t="shared" si="14"/>
        <v>1</v>
      </c>
      <c r="B920" s="1" t="s">
        <v>7812</v>
      </c>
      <c r="C920" s="2" t="s">
        <v>7813</v>
      </c>
      <c r="D920" s="2">
        <f>IFERROR(VLOOKUP(B920,#REF!,4,0),0)</f>
        <v>0</v>
      </c>
      <c r="E920" s="3">
        <v>0</v>
      </c>
      <c r="F920" s="147" t="s">
        <v>5961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148" t="s">
        <v>6151</v>
      </c>
      <c r="N920" s="3">
        <v>0</v>
      </c>
      <c r="O920" s="3">
        <v>0</v>
      </c>
      <c r="P920" s="3">
        <v>0</v>
      </c>
      <c r="Q920" s="148" t="s">
        <v>1</v>
      </c>
    </row>
    <row r="921" spans="1:17">
      <c r="A921" s="5" t="str">
        <f t="shared" si="14"/>
        <v>1</v>
      </c>
      <c r="B921" s="1" t="s">
        <v>7814</v>
      </c>
      <c r="C921" s="2" t="s">
        <v>7815</v>
      </c>
      <c r="D921" s="2">
        <f>IFERROR(VLOOKUP(B921,#REF!,4,0),0)</f>
        <v>0</v>
      </c>
      <c r="E921" s="3">
        <v>0</v>
      </c>
      <c r="F921" s="147" t="s">
        <v>5961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148" t="s">
        <v>6151</v>
      </c>
      <c r="N921" s="3">
        <v>0</v>
      </c>
      <c r="O921" s="3">
        <v>0</v>
      </c>
      <c r="P921" s="3">
        <v>0</v>
      </c>
      <c r="Q921" s="148" t="s">
        <v>1</v>
      </c>
    </row>
    <row r="922" spans="1:17">
      <c r="A922" s="5" t="str">
        <f t="shared" si="14"/>
        <v>1</v>
      </c>
      <c r="B922" s="1" t="s">
        <v>7816</v>
      </c>
      <c r="C922" s="2" t="s">
        <v>7817</v>
      </c>
      <c r="D922" s="2">
        <f>IFERROR(VLOOKUP(B922,#REF!,4,0),0)</f>
        <v>0</v>
      </c>
      <c r="E922" s="3">
        <v>0</v>
      </c>
      <c r="F922" s="147" t="s">
        <v>5961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148" t="s">
        <v>6151</v>
      </c>
      <c r="N922" s="3">
        <v>0</v>
      </c>
      <c r="O922" s="3">
        <v>0</v>
      </c>
      <c r="P922" s="3">
        <v>0</v>
      </c>
      <c r="Q922" s="148" t="s">
        <v>1</v>
      </c>
    </row>
    <row r="923" spans="1:17">
      <c r="A923" s="5" t="str">
        <f t="shared" si="14"/>
        <v>1</v>
      </c>
      <c r="B923" s="1" t="s">
        <v>7818</v>
      </c>
      <c r="C923" s="2" t="s">
        <v>7819</v>
      </c>
      <c r="D923" s="2">
        <f>IFERROR(VLOOKUP(B923,#REF!,4,0),0)</f>
        <v>0</v>
      </c>
      <c r="E923" s="3">
        <v>0</v>
      </c>
      <c r="F923" s="147" t="s">
        <v>1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148" t="s">
        <v>6151</v>
      </c>
      <c r="N923" s="3">
        <v>0</v>
      </c>
      <c r="O923" s="3">
        <v>0</v>
      </c>
      <c r="P923" s="3">
        <v>0</v>
      </c>
      <c r="Q923" s="148" t="s">
        <v>1</v>
      </c>
    </row>
    <row r="924" spans="1:17">
      <c r="A924" s="5" t="str">
        <f t="shared" si="14"/>
        <v>1</v>
      </c>
      <c r="B924" s="1" t="s">
        <v>7820</v>
      </c>
      <c r="C924" s="2" t="s">
        <v>7821</v>
      </c>
      <c r="D924" s="2">
        <f>IFERROR(VLOOKUP(B924,#REF!,4,0),0)</f>
        <v>0</v>
      </c>
      <c r="E924" s="3">
        <v>0</v>
      </c>
      <c r="F924" s="147" t="s">
        <v>1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148" t="s">
        <v>6151</v>
      </c>
      <c r="N924" s="3">
        <v>0</v>
      </c>
      <c r="O924" s="3">
        <v>0</v>
      </c>
      <c r="P924" s="3">
        <v>0</v>
      </c>
      <c r="Q924" s="148" t="s">
        <v>1</v>
      </c>
    </row>
    <row r="925" spans="1:17">
      <c r="A925" s="5" t="str">
        <f t="shared" si="14"/>
        <v>1</v>
      </c>
      <c r="B925" s="1" t="s">
        <v>7822</v>
      </c>
      <c r="C925" s="2" t="s">
        <v>7823</v>
      </c>
      <c r="D925" s="2">
        <f>IFERROR(VLOOKUP(B925,#REF!,4,0),0)</f>
        <v>0</v>
      </c>
      <c r="E925" s="3">
        <v>0</v>
      </c>
      <c r="F925" s="147" t="s">
        <v>1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148" t="s">
        <v>6151</v>
      </c>
      <c r="N925" s="3">
        <v>0</v>
      </c>
      <c r="O925" s="3">
        <v>0</v>
      </c>
      <c r="P925" s="3">
        <v>0</v>
      </c>
      <c r="Q925" s="148" t="s">
        <v>1</v>
      </c>
    </row>
    <row r="926" spans="1:17">
      <c r="A926" s="5" t="str">
        <f t="shared" si="14"/>
        <v>1</v>
      </c>
      <c r="B926" s="1" t="s">
        <v>7824</v>
      </c>
      <c r="C926" s="2" t="s">
        <v>7825</v>
      </c>
      <c r="D926" s="2">
        <f>IFERROR(VLOOKUP(B926,#REF!,4,0),0)</f>
        <v>0</v>
      </c>
      <c r="E926" s="3">
        <v>0</v>
      </c>
      <c r="F926" s="147" t="s">
        <v>1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148" t="s">
        <v>6151</v>
      </c>
      <c r="N926" s="3">
        <v>0</v>
      </c>
      <c r="O926" s="3">
        <v>0</v>
      </c>
      <c r="P926" s="3">
        <v>0</v>
      </c>
      <c r="Q926" s="148" t="s">
        <v>1</v>
      </c>
    </row>
    <row r="927" spans="1:17">
      <c r="A927" s="5" t="str">
        <f t="shared" si="14"/>
        <v>1</v>
      </c>
      <c r="B927" s="1" t="s">
        <v>7826</v>
      </c>
      <c r="C927" s="2" t="s">
        <v>7827</v>
      </c>
      <c r="D927" s="2">
        <f>IFERROR(VLOOKUP(B927,#REF!,4,0),0)</f>
        <v>0</v>
      </c>
      <c r="E927" s="3">
        <v>0</v>
      </c>
      <c r="F927" s="147" t="s">
        <v>5961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148" t="s">
        <v>6151</v>
      </c>
      <c r="N927" s="3">
        <v>0</v>
      </c>
      <c r="O927" s="3">
        <v>0</v>
      </c>
      <c r="P927" s="3">
        <v>0</v>
      </c>
      <c r="Q927" s="148" t="s">
        <v>1</v>
      </c>
    </row>
    <row r="928" spans="1:17">
      <c r="A928" s="5" t="str">
        <f t="shared" si="14"/>
        <v>1</v>
      </c>
      <c r="B928" s="1" t="s">
        <v>7828</v>
      </c>
      <c r="C928" s="2" t="s">
        <v>7829</v>
      </c>
      <c r="D928" s="2">
        <f>IFERROR(VLOOKUP(B928,#REF!,4,0),0)</f>
        <v>0</v>
      </c>
      <c r="E928" s="3">
        <v>0</v>
      </c>
      <c r="F928" s="147" t="s">
        <v>1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148" t="s">
        <v>6151</v>
      </c>
      <c r="N928" s="3">
        <v>0</v>
      </c>
      <c r="O928" s="3">
        <v>0</v>
      </c>
      <c r="P928" s="3">
        <v>0</v>
      </c>
      <c r="Q928" s="148" t="s">
        <v>1</v>
      </c>
    </row>
    <row r="929" spans="1:17">
      <c r="A929" s="5" t="str">
        <f t="shared" si="14"/>
        <v>1</v>
      </c>
      <c r="B929" s="1" t="s">
        <v>7830</v>
      </c>
      <c r="C929" s="2" t="s">
        <v>7831</v>
      </c>
      <c r="D929" s="2">
        <f>IFERROR(VLOOKUP(B929,#REF!,4,0),0)</f>
        <v>0</v>
      </c>
      <c r="E929" s="3">
        <v>0</v>
      </c>
      <c r="F929" s="147" t="s">
        <v>5961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148" t="s">
        <v>6151</v>
      </c>
      <c r="N929" s="3">
        <v>0</v>
      </c>
      <c r="O929" s="3">
        <v>0</v>
      </c>
      <c r="P929" s="3">
        <v>0</v>
      </c>
      <c r="Q929" s="148" t="s">
        <v>1</v>
      </c>
    </row>
    <row r="930" spans="1:17">
      <c r="A930" s="5" t="str">
        <f t="shared" si="14"/>
        <v>1</v>
      </c>
      <c r="B930" s="1" t="s">
        <v>7832</v>
      </c>
      <c r="C930" s="2" t="s">
        <v>7833</v>
      </c>
      <c r="D930" s="2">
        <f>IFERROR(VLOOKUP(B930,#REF!,4,0),0)</f>
        <v>0</v>
      </c>
      <c r="E930" s="3">
        <v>0</v>
      </c>
      <c r="F930" s="147" t="s">
        <v>1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148" t="s">
        <v>6151</v>
      </c>
      <c r="N930" s="3">
        <v>0</v>
      </c>
      <c r="O930" s="3">
        <v>0</v>
      </c>
      <c r="P930" s="3">
        <v>0</v>
      </c>
      <c r="Q930" s="148" t="s">
        <v>1</v>
      </c>
    </row>
    <row r="931" spans="1:17">
      <c r="A931" s="5" t="str">
        <f t="shared" si="14"/>
        <v>1</v>
      </c>
      <c r="B931" s="1" t="s">
        <v>7834</v>
      </c>
      <c r="C931" s="2" t="s">
        <v>7835</v>
      </c>
      <c r="D931" s="2">
        <f>IFERROR(VLOOKUP(B931,#REF!,4,0),0)</f>
        <v>0</v>
      </c>
      <c r="E931" s="3">
        <v>0</v>
      </c>
      <c r="F931" s="147" t="s">
        <v>5961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148" t="s">
        <v>6151</v>
      </c>
      <c r="N931" s="3">
        <v>0</v>
      </c>
      <c r="O931" s="3">
        <v>0</v>
      </c>
      <c r="P931" s="3">
        <v>0</v>
      </c>
      <c r="Q931" s="148" t="s">
        <v>1</v>
      </c>
    </row>
    <row r="932" spans="1:17">
      <c r="A932" s="5" t="str">
        <f t="shared" si="14"/>
        <v>1</v>
      </c>
      <c r="B932" s="1" t="s">
        <v>7836</v>
      </c>
      <c r="C932" s="2" t="s">
        <v>7837</v>
      </c>
      <c r="D932" s="2">
        <f>IFERROR(VLOOKUP(B932,#REF!,4,0),0)</f>
        <v>0</v>
      </c>
      <c r="E932" s="3">
        <v>0</v>
      </c>
      <c r="F932" s="147" t="s">
        <v>1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148" t="s">
        <v>6151</v>
      </c>
      <c r="N932" s="3">
        <v>0</v>
      </c>
      <c r="O932" s="3">
        <v>0</v>
      </c>
      <c r="P932" s="3">
        <v>0</v>
      </c>
      <c r="Q932" s="148" t="s">
        <v>1</v>
      </c>
    </row>
    <row r="933" spans="1:17">
      <c r="A933" s="5" t="str">
        <f t="shared" si="14"/>
        <v>1</v>
      </c>
      <c r="B933" s="1" t="s">
        <v>7838</v>
      </c>
      <c r="C933" s="2" t="s">
        <v>7839</v>
      </c>
      <c r="D933" s="2">
        <f>IFERROR(VLOOKUP(B933,#REF!,4,0),0)</f>
        <v>0</v>
      </c>
      <c r="E933" s="3">
        <v>0</v>
      </c>
      <c r="F933" s="147" t="s">
        <v>5961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148" t="s">
        <v>6151</v>
      </c>
      <c r="N933" s="3">
        <v>0</v>
      </c>
      <c r="O933" s="3">
        <v>0</v>
      </c>
      <c r="P933" s="3">
        <v>0</v>
      </c>
      <c r="Q933" s="148" t="s">
        <v>1</v>
      </c>
    </row>
    <row r="934" spans="1:17">
      <c r="A934" s="5" t="str">
        <f t="shared" si="14"/>
        <v>1</v>
      </c>
      <c r="B934" s="1" t="s">
        <v>7840</v>
      </c>
      <c r="C934" s="2" t="s">
        <v>7841</v>
      </c>
      <c r="D934" s="2">
        <f>IFERROR(VLOOKUP(B934,#REF!,4,0),0)</f>
        <v>0</v>
      </c>
      <c r="E934" s="3">
        <v>0</v>
      </c>
      <c r="F934" s="147" t="s">
        <v>1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148" t="s">
        <v>6151</v>
      </c>
      <c r="N934" s="3">
        <v>0</v>
      </c>
      <c r="O934" s="3">
        <v>0</v>
      </c>
      <c r="P934" s="3">
        <v>0</v>
      </c>
      <c r="Q934" s="148" t="s">
        <v>1</v>
      </c>
    </row>
    <row r="935" spans="1:17">
      <c r="A935" s="5" t="str">
        <f t="shared" si="14"/>
        <v>1</v>
      </c>
      <c r="B935" s="1" t="s">
        <v>7842</v>
      </c>
      <c r="C935" s="2" t="s">
        <v>7843</v>
      </c>
      <c r="D935" s="2">
        <f>IFERROR(VLOOKUP(B935,#REF!,4,0),0)</f>
        <v>0</v>
      </c>
      <c r="E935" s="3">
        <v>0</v>
      </c>
      <c r="F935" s="147" t="s">
        <v>5961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148" t="s">
        <v>6151</v>
      </c>
      <c r="N935" s="3">
        <v>0</v>
      </c>
      <c r="O935" s="3">
        <v>0</v>
      </c>
      <c r="P935" s="3">
        <v>0</v>
      </c>
      <c r="Q935" s="148" t="s">
        <v>1</v>
      </c>
    </row>
    <row r="936" spans="1:17">
      <c r="A936" s="5" t="str">
        <f t="shared" si="14"/>
        <v>1</v>
      </c>
      <c r="B936" s="1" t="s">
        <v>7844</v>
      </c>
      <c r="C936" s="2" t="s">
        <v>7845</v>
      </c>
      <c r="D936" s="2">
        <f>IFERROR(VLOOKUP(B936,#REF!,4,0),0)</f>
        <v>0</v>
      </c>
      <c r="E936" s="3">
        <v>0</v>
      </c>
      <c r="F936" s="147" t="s">
        <v>1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148" t="s">
        <v>6151</v>
      </c>
      <c r="N936" s="3">
        <v>0</v>
      </c>
      <c r="O936" s="3">
        <v>0</v>
      </c>
      <c r="P936" s="3">
        <v>0</v>
      </c>
      <c r="Q936" s="148" t="s">
        <v>1</v>
      </c>
    </row>
    <row r="937" spans="1:17">
      <c r="A937" s="5" t="str">
        <f t="shared" si="14"/>
        <v>1</v>
      </c>
      <c r="B937" s="1" t="s">
        <v>7846</v>
      </c>
      <c r="C937" s="2" t="s">
        <v>7847</v>
      </c>
      <c r="D937" s="2">
        <f>IFERROR(VLOOKUP(B937,#REF!,4,0),0)</f>
        <v>0</v>
      </c>
      <c r="E937" s="3">
        <v>0</v>
      </c>
      <c r="F937" s="147" t="s">
        <v>5961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148" t="s">
        <v>6151</v>
      </c>
      <c r="N937" s="3">
        <v>0</v>
      </c>
      <c r="O937" s="3">
        <v>0</v>
      </c>
      <c r="P937" s="3">
        <v>0</v>
      </c>
      <c r="Q937" s="148" t="s">
        <v>1</v>
      </c>
    </row>
    <row r="938" spans="1:17">
      <c r="A938" s="5" t="str">
        <f t="shared" si="14"/>
        <v>1</v>
      </c>
      <c r="B938" s="1" t="s">
        <v>7848</v>
      </c>
      <c r="C938" s="2" t="s">
        <v>7849</v>
      </c>
      <c r="D938" s="2">
        <f>IFERROR(VLOOKUP(B938,#REF!,4,0),0)</f>
        <v>0</v>
      </c>
      <c r="E938" s="3">
        <v>0</v>
      </c>
      <c r="F938" s="147" t="s">
        <v>1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148" t="s">
        <v>6151</v>
      </c>
      <c r="N938" s="3">
        <v>0</v>
      </c>
      <c r="O938" s="3">
        <v>0</v>
      </c>
      <c r="P938" s="3">
        <v>0</v>
      </c>
      <c r="Q938" s="148" t="s">
        <v>1</v>
      </c>
    </row>
    <row r="939" spans="1:17">
      <c r="A939" s="5" t="str">
        <f t="shared" si="14"/>
        <v>1</v>
      </c>
      <c r="B939" s="1" t="s">
        <v>7850</v>
      </c>
      <c r="C939" s="2" t="s">
        <v>7851</v>
      </c>
      <c r="D939" s="2">
        <f>IFERROR(VLOOKUP(B939,#REF!,4,0),0)</f>
        <v>0</v>
      </c>
      <c r="E939" s="3">
        <v>0</v>
      </c>
      <c r="F939" s="147" t="s">
        <v>5961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148" t="s">
        <v>6151</v>
      </c>
      <c r="N939" s="3">
        <v>0</v>
      </c>
      <c r="O939" s="3">
        <v>0</v>
      </c>
      <c r="P939" s="3">
        <v>0</v>
      </c>
      <c r="Q939" s="148" t="s">
        <v>1</v>
      </c>
    </row>
    <row r="940" spans="1:17">
      <c r="A940" s="5" t="str">
        <f t="shared" si="14"/>
        <v>1</v>
      </c>
      <c r="B940" s="1" t="s">
        <v>7852</v>
      </c>
      <c r="C940" s="2" t="s">
        <v>7853</v>
      </c>
      <c r="D940" s="2">
        <f>IFERROR(VLOOKUP(B940,#REF!,4,0),0)</f>
        <v>0</v>
      </c>
      <c r="E940" s="3">
        <v>0</v>
      </c>
      <c r="F940" s="147" t="s">
        <v>1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148" t="s">
        <v>6151</v>
      </c>
      <c r="N940" s="3">
        <v>0</v>
      </c>
      <c r="O940" s="3">
        <v>0</v>
      </c>
      <c r="P940" s="3">
        <v>0</v>
      </c>
      <c r="Q940" s="148" t="s">
        <v>1</v>
      </c>
    </row>
    <row r="941" spans="1:17">
      <c r="A941" s="5" t="str">
        <f t="shared" si="14"/>
        <v>1</v>
      </c>
      <c r="B941" s="1" t="s">
        <v>7854</v>
      </c>
      <c r="C941" s="2" t="s">
        <v>7855</v>
      </c>
      <c r="D941" s="2">
        <f>IFERROR(VLOOKUP(B941,#REF!,4,0),0)</f>
        <v>0</v>
      </c>
      <c r="E941" s="3">
        <v>0</v>
      </c>
      <c r="F941" s="147" t="s">
        <v>5961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148" t="s">
        <v>6151</v>
      </c>
      <c r="N941" s="3">
        <v>0</v>
      </c>
      <c r="O941" s="3">
        <v>0</v>
      </c>
      <c r="P941" s="3">
        <v>0</v>
      </c>
      <c r="Q941" s="148" t="s">
        <v>1</v>
      </c>
    </row>
    <row r="942" spans="1:17" ht="22.5">
      <c r="A942" s="5" t="str">
        <f t="shared" si="14"/>
        <v>1</v>
      </c>
      <c r="B942" s="1" t="s">
        <v>7856</v>
      </c>
      <c r="C942" s="2" t="s">
        <v>7857</v>
      </c>
      <c r="D942" s="2">
        <f>IFERROR(VLOOKUP(B942,#REF!,4,0),0)</f>
        <v>0</v>
      </c>
      <c r="E942" s="3">
        <v>0</v>
      </c>
      <c r="F942" s="147" t="s">
        <v>1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148" t="s">
        <v>6151</v>
      </c>
      <c r="N942" s="3">
        <v>0</v>
      </c>
      <c r="O942" s="3">
        <v>0</v>
      </c>
      <c r="P942" s="3">
        <v>0</v>
      </c>
      <c r="Q942" s="148" t="s">
        <v>1</v>
      </c>
    </row>
    <row r="943" spans="1:17" ht="22.5">
      <c r="A943" s="5" t="str">
        <f t="shared" si="14"/>
        <v>1</v>
      </c>
      <c r="B943" s="1" t="s">
        <v>7858</v>
      </c>
      <c r="C943" s="2" t="s">
        <v>7859</v>
      </c>
      <c r="D943" s="2">
        <f>IFERROR(VLOOKUP(B943,#REF!,4,0),0)</f>
        <v>0</v>
      </c>
      <c r="E943" s="3">
        <v>0</v>
      </c>
      <c r="F943" s="147" t="s">
        <v>5961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148" t="s">
        <v>6151</v>
      </c>
      <c r="N943" s="3">
        <v>0</v>
      </c>
      <c r="O943" s="3">
        <v>0</v>
      </c>
      <c r="P943" s="3">
        <v>0</v>
      </c>
      <c r="Q943" s="148" t="s">
        <v>1</v>
      </c>
    </row>
    <row r="944" spans="1:17">
      <c r="A944" s="5" t="str">
        <f t="shared" si="14"/>
        <v>1</v>
      </c>
      <c r="B944" s="1" t="s">
        <v>7860</v>
      </c>
      <c r="C944" s="2" t="s">
        <v>7745</v>
      </c>
      <c r="D944" s="2">
        <f>IFERROR(VLOOKUP(B944,#REF!,4,0),0)</f>
        <v>0</v>
      </c>
      <c r="E944" s="3">
        <v>0</v>
      </c>
      <c r="F944" s="147" t="s">
        <v>1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148" t="s">
        <v>6151</v>
      </c>
      <c r="N944" s="3">
        <v>0</v>
      </c>
      <c r="O944" s="3">
        <v>0</v>
      </c>
      <c r="P944" s="3">
        <v>0</v>
      </c>
      <c r="Q944" s="148" t="s">
        <v>1</v>
      </c>
    </row>
    <row r="945" spans="1:17">
      <c r="A945" s="5" t="str">
        <f t="shared" si="14"/>
        <v>1</v>
      </c>
      <c r="B945" s="1" t="s">
        <v>7861</v>
      </c>
      <c r="C945" s="2" t="s">
        <v>7780</v>
      </c>
      <c r="D945" s="2">
        <f>IFERROR(VLOOKUP(B945,#REF!,4,0),0)</f>
        <v>0</v>
      </c>
      <c r="E945" s="3">
        <v>0</v>
      </c>
      <c r="F945" s="147" t="s">
        <v>5961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148" t="s">
        <v>6151</v>
      </c>
      <c r="N945" s="3">
        <v>0</v>
      </c>
      <c r="O945" s="3">
        <v>0</v>
      </c>
      <c r="P945" s="3">
        <v>0</v>
      </c>
      <c r="Q945" s="148" t="s">
        <v>1</v>
      </c>
    </row>
    <row r="946" spans="1:17">
      <c r="A946" s="5" t="str">
        <f t="shared" si="14"/>
        <v>1</v>
      </c>
      <c r="B946" s="1" t="s">
        <v>7862</v>
      </c>
      <c r="C946" s="2" t="s">
        <v>7863</v>
      </c>
      <c r="D946" s="2">
        <f>IFERROR(VLOOKUP(B946,#REF!,4,0),0)</f>
        <v>0</v>
      </c>
      <c r="E946" s="3">
        <v>0</v>
      </c>
      <c r="F946" s="147" t="s">
        <v>1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148" t="s">
        <v>6151</v>
      </c>
      <c r="N946" s="3">
        <v>0</v>
      </c>
      <c r="O946" s="3">
        <v>0</v>
      </c>
      <c r="P946" s="3">
        <v>0</v>
      </c>
      <c r="Q946" s="148" t="s">
        <v>1</v>
      </c>
    </row>
    <row r="947" spans="1:17">
      <c r="A947" s="5" t="str">
        <f t="shared" si="14"/>
        <v>1</v>
      </c>
      <c r="B947" s="1" t="s">
        <v>7864</v>
      </c>
      <c r="C947" s="2" t="s">
        <v>7865</v>
      </c>
      <c r="D947" s="2">
        <f>IFERROR(VLOOKUP(B947,#REF!,4,0),0)</f>
        <v>0</v>
      </c>
      <c r="E947" s="3">
        <v>0</v>
      </c>
      <c r="F947" s="147" t="s">
        <v>5961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148" t="s">
        <v>6151</v>
      </c>
      <c r="N947" s="3">
        <v>0</v>
      </c>
      <c r="O947" s="3">
        <v>0</v>
      </c>
      <c r="P947" s="3">
        <v>0</v>
      </c>
      <c r="Q947" s="148" t="s">
        <v>1</v>
      </c>
    </row>
    <row r="948" spans="1:17">
      <c r="A948" s="5" t="str">
        <f t="shared" si="14"/>
        <v>1</v>
      </c>
      <c r="B948" s="1" t="s">
        <v>7866</v>
      </c>
      <c r="C948" s="2" t="s">
        <v>7867</v>
      </c>
      <c r="D948" s="2">
        <f>IFERROR(VLOOKUP(B948,#REF!,4,0),0)</f>
        <v>0</v>
      </c>
      <c r="E948" s="3">
        <v>0</v>
      </c>
      <c r="F948" s="147" t="s">
        <v>5961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148" t="s">
        <v>6151</v>
      </c>
      <c r="N948" s="3">
        <v>0</v>
      </c>
      <c r="O948" s="3">
        <v>0</v>
      </c>
      <c r="P948" s="3">
        <v>0</v>
      </c>
      <c r="Q948" s="148" t="s">
        <v>1</v>
      </c>
    </row>
    <row r="949" spans="1:17">
      <c r="A949" s="5" t="str">
        <f t="shared" si="14"/>
        <v>1</v>
      </c>
      <c r="B949" s="1" t="s">
        <v>7868</v>
      </c>
      <c r="C949" s="2" t="s">
        <v>7869</v>
      </c>
      <c r="D949" s="2">
        <f>IFERROR(VLOOKUP(B949,#REF!,4,0),0)</f>
        <v>0</v>
      </c>
      <c r="E949" s="3">
        <v>0</v>
      </c>
      <c r="F949" s="147" t="s">
        <v>5961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148" t="s">
        <v>6151</v>
      </c>
      <c r="N949" s="3">
        <v>0</v>
      </c>
      <c r="O949" s="3">
        <v>0</v>
      </c>
      <c r="P949" s="3">
        <v>0</v>
      </c>
      <c r="Q949" s="148" t="s">
        <v>1</v>
      </c>
    </row>
    <row r="950" spans="1:17">
      <c r="A950" s="5" t="str">
        <f t="shared" si="14"/>
        <v>1</v>
      </c>
      <c r="B950" s="1" t="s">
        <v>7870</v>
      </c>
      <c r="C950" s="2" t="s">
        <v>7871</v>
      </c>
      <c r="D950" s="2">
        <f>IFERROR(VLOOKUP(B950,#REF!,4,0),0)</f>
        <v>0</v>
      </c>
      <c r="E950" s="3">
        <v>0</v>
      </c>
      <c r="F950" s="147" t="s">
        <v>5961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148" t="s">
        <v>6151</v>
      </c>
      <c r="N950" s="3">
        <v>0</v>
      </c>
      <c r="O950" s="3">
        <v>0</v>
      </c>
      <c r="P950" s="3">
        <v>0</v>
      </c>
      <c r="Q950" s="148" t="s">
        <v>1</v>
      </c>
    </row>
    <row r="951" spans="1:17">
      <c r="A951" s="5" t="str">
        <f t="shared" si="14"/>
        <v>1</v>
      </c>
      <c r="B951" s="1" t="s">
        <v>7872</v>
      </c>
      <c r="C951" s="2" t="s">
        <v>7748</v>
      </c>
      <c r="D951" s="2">
        <f>IFERROR(VLOOKUP(B951,#REF!,4,0),0)</f>
        <v>0</v>
      </c>
      <c r="E951" s="3">
        <v>0</v>
      </c>
      <c r="F951" s="147" t="s">
        <v>1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148" t="s">
        <v>6151</v>
      </c>
      <c r="N951" s="3">
        <v>0</v>
      </c>
      <c r="O951" s="3">
        <v>0</v>
      </c>
      <c r="P951" s="3">
        <v>0</v>
      </c>
      <c r="Q951" s="148" t="s">
        <v>1</v>
      </c>
    </row>
    <row r="952" spans="1:17">
      <c r="A952" s="5" t="str">
        <f t="shared" si="14"/>
        <v>1</v>
      </c>
      <c r="B952" s="1" t="s">
        <v>7873</v>
      </c>
      <c r="C952" s="2" t="s">
        <v>7874</v>
      </c>
      <c r="D952" s="2">
        <f>IFERROR(VLOOKUP(B952,#REF!,4,0),0)</f>
        <v>0</v>
      </c>
      <c r="E952" s="3">
        <v>0</v>
      </c>
      <c r="F952" s="147" t="s">
        <v>5961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148" t="s">
        <v>6151</v>
      </c>
      <c r="N952" s="3">
        <v>0</v>
      </c>
      <c r="O952" s="3">
        <v>0</v>
      </c>
      <c r="P952" s="3">
        <v>0</v>
      </c>
      <c r="Q952" s="148" t="s">
        <v>1</v>
      </c>
    </row>
    <row r="953" spans="1:17">
      <c r="A953" s="5" t="str">
        <f t="shared" si="14"/>
        <v>1</v>
      </c>
      <c r="B953" s="1" t="s">
        <v>7875</v>
      </c>
      <c r="C953" s="2" t="s">
        <v>7876</v>
      </c>
      <c r="D953" s="2">
        <f>IFERROR(VLOOKUP(B953,#REF!,4,0),0)</f>
        <v>0</v>
      </c>
      <c r="E953" s="3">
        <v>0</v>
      </c>
      <c r="F953" s="147" t="s">
        <v>1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148" t="s">
        <v>6151</v>
      </c>
      <c r="N953" s="3">
        <v>0</v>
      </c>
      <c r="O953" s="3">
        <v>0</v>
      </c>
      <c r="P953" s="3">
        <v>0</v>
      </c>
      <c r="Q953" s="148" t="s">
        <v>1</v>
      </c>
    </row>
    <row r="954" spans="1:17">
      <c r="A954" s="5" t="str">
        <f t="shared" si="14"/>
        <v>1</v>
      </c>
      <c r="B954" s="1" t="s">
        <v>7877</v>
      </c>
      <c r="C954" s="2" t="s">
        <v>7878</v>
      </c>
      <c r="D954" s="2">
        <f>IFERROR(VLOOKUP(B954,#REF!,4,0),0)</f>
        <v>0</v>
      </c>
      <c r="E954" s="3">
        <v>0</v>
      </c>
      <c r="F954" s="147" t="s">
        <v>5961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148" t="s">
        <v>6151</v>
      </c>
      <c r="N954" s="3">
        <v>0</v>
      </c>
      <c r="O954" s="3">
        <v>0</v>
      </c>
      <c r="P954" s="3">
        <v>0</v>
      </c>
      <c r="Q954" s="148" t="s">
        <v>1</v>
      </c>
    </row>
    <row r="955" spans="1:17">
      <c r="A955" s="5" t="str">
        <f t="shared" si="14"/>
        <v>1</v>
      </c>
      <c r="B955" s="1" t="s">
        <v>7879</v>
      </c>
      <c r="C955" s="2" t="s">
        <v>7880</v>
      </c>
      <c r="D955" s="2">
        <f>IFERROR(VLOOKUP(B955,#REF!,4,0),0)</f>
        <v>0</v>
      </c>
      <c r="E955" s="3">
        <v>0</v>
      </c>
      <c r="F955" s="147" t="s">
        <v>5961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148" t="s">
        <v>6151</v>
      </c>
      <c r="N955" s="3">
        <v>0</v>
      </c>
      <c r="O955" s="3">
        <v>0</v>
      </c>
      <c r="P955" s="3">
        <v>0</v>
      </c>
      <c r="Q955" s="148" t="s">
        <v>1</v>
      </c>
    </row>
    <row r="956" spans="1:17">
      <c r="A956" s="5" t="str">
        <f t="shared" si="14"/>
        <v>1</v>
      </c>
      <c r="B956" s="1" t="s">
        <v>7881</v>
      </c>
      <c r="C956" s="2" t="s">
        <v>7882</v>
      </c>
      <c r="D956" s="2">
        <f>IFERROR(VLOOKUP(B956,#REF!,4,0),0)</f>
        <v>0</v>
      </c>
      <c r="E956" s="3">
        <v>0</v>
      </c>
      <c r="F956" s="147" t="s">
        <v>5961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148" t="s">
        <v>6151</v>
      </c>
      <c r="N956" s="3">
        <v>0</v>
      </c>
      <c r="O956" s="3">
        <v>0</v>
      </c>
      <c r="P956" s="3">
        <v>0</v>
      </c>
      <c r="Q956" s="148" t="s">
        <v>1</v>
      </c>
    </row>
    <row r="957" spans="1:17">
      <c r="A957" s="5" t="str">
        <f t="shared" si="14"/>
        <v>1</v>
      </c>
      <c r="B957" s="1" t="s">
        <v>7883</v>
      </c>
      <c r="C957" s="2" t="s">
        <v>7884</v>
      </c>
      <c r="D957" s="2">
        <f>IFERROR(VLOOKUP(B957,#REF!,4,0),0)</f>
        <v>0</v>
      </c>
      <c r="E957" s="3">
        <v>0</v>
      </c>
      <c r="F957" s="147" t="s">
        <v>5961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148" t="s">
        <v>6151</v>
      </c>
      <c r="N957" s="3">
        <v>0</v>
      </c>
      <c r="O957" s="3">
        <v>0</v>
      </c>
      <c r="P957" s="3">
        <v>0</v>
      </c>
      <c r="Q957" s="148" t="s">
        <v>1</v>
      </c>
    </row>
    <row r="958" spans="1:17">
      <c r="A958" s="5" t="str">
        <f t="shared" si="14"/>
        <v>1</v>
      </c>
      <c r="B958" s="1" t="s">
        <v>7885</v>
      </c>
      <c r="C958" s="2" t="s">
        <v>6396</v>
      </c>
      <c r="D958" s="2">
        <f>IFERROR(VLOOKUP(B958,#REF!,4,0),0)</f>
        <v>0</v>
      </c>
      <c r="E958" s="3">
        <v>0</v>
      </c>
      <c r="F958" s="147" t="s">
        <v>1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148" t="s">
        <v>6151</v>
      </c>
      <c r="N958" s="3">
        <v>0</v>
      </c>
      <c r="O958" s="3">
        <v>0</v>
      </c>
      <c r="P958" s="3">
        <v>0</v>
      </c>
      <c r="Q958" s="148" t="s">
        <v>1</v>
      </c>
    </row>
    <row r="959" spans="1:17">
      <c r="A959" s="5" t="str">
        <f t="shared" si="14"/>
        <v>1</v>
      </c>
      <c r="B959" s="1" t="s">
        <v>7886</v>
      </c>
      <c r="C959" s="2" t="s">
        <v>6730</v>
      </c>
      <c r="D959" s="2">
        <f>IFERROR(VLOOKUP(B959,#REF!,4,0),0)</f>
        <v>0</v>
      </c>
      <c r="E959" s="3">
        <v>0</v>
      </c>
      <c r="F959" s="147" t="s">
        <v>5961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148" t="s">
        <v>6151</v>
      </c>
      <c r="N959" s="3">
        <v>0</v>
      </c>
      <c r="O959" s="3">
        <v>0</v>
      </c>
      <c r="P959" s="3">
        <v>0</v>
      </c>
      <c r="Q959" s="148" t="s">
        <v>1</v>
      </c>
    </row>
    <row r="960" spans="1:17">
      <c r="A960" s="5" t="str">
        <f t="shared" si="14"/>
        <v>1</v>
      </c>
      <c r="B960" s="1" t="s">
        <v>7887</v>
      </c>
      <c r="C960" s="2" t="s">
        <v>7888</v>
      </c>
      <c r="D960" s="2">
        <f>IFERROR(VLOOKUP(B960,#REF!,4,0),0)</f>
        <v>0</v>
      </c>
      <c r="E960" s="3">
        <v>0</v>
      </c>
      <c r="F960" s="147" t="s">
        <v>5961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148" t="s">
        <v>6151</v>
      </c>
      <c r="N960" s="3">
        <v>0</v>
      </c>
      <c r="O960" s="3">
        <v>0</v>
      </c>
      <c r="P960" s="3">
        <v>0</v>
      </c>
      <c r="Q960" s="148" t="s">
        <v>1</v>
      </c>
    </row>
    <row r="961" spans="1:18">
      <c r="A961" s="5" t="str">
        <f t="shared" si="14"/>
        <v>1</v>
      </c>
      <c r="B961" s="1" t="s">
        <v>7889</v>
      </c>
      <c r="C961" s="2" t="s">
        <v>7890</v>
      </c>
      <c r="D961" s="2">
        <f>IFERROR(VLOOKUP(B961,#REF!,4,0),0)</f>
        <v>0</v>
      </c>
      <c r="E961" s="3">
        <v>0</v>
      </c>
      <c r="F961" s="147" t="s">
        <v>5961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148" t="s">
        <v>6151</v>
      </c>
      <c r="N961" s="3">
        <v>0</v>
      </c>
      <c r="O961" s="3">
        <v>0</v>
      </c>
      <c r="P961" s="3">
        <v>0</v>
      </c>
      <c r="Q961" s="148" t="s">
        <v>1</v>
      </c>
    </row>
    <row r="962" spans="1:18">
      <c r="A962" s="5" t="str">
        <f t="shared" si="14"/>
        <v>1</v>
      </c>
      <c r="B962" s="1" t="s">
        <v>2998</v>
      </c>
      <c r="C962" s="2" t="s">
        <v>7769</v>
      </c>
      <c r="D962" s="2">
        <f>IFERROR(VLOOKUP(B962,#REF!,4,0),0)</f>
        <v>0</v>
      </c>
      <c r="E962" s="3">
        <v>15526965.310000001</v>
      </c>
      <c r="F962" s="147" t="s">
        <v>1</v>
      </c>
      <c r="G962" s="3">
        <v>3133542.77</v>
      </c>
      <c r="H962" s="3">
        <v>12393422.539999999</v>
      </c>
      <c r="I962" s="3">
        <v>0</v>
      </c>
      <c r="J962" s="3">
        <v>8750934.8300000001</v>
      </c>
      <c r="K962" s="3">
        <v>6776030.4800000004</v>
      </c>
      <c r="L962" s="3">
        <v>0</v>
      </c>
      <c r="M962" s="148" t="s">
        <v>6151</v>
      </c>
      <c r="N962" s="3">
        <v>3133542.77</v>
      </c>
      <c r="O962" s="3">
        <v>5617392.0599999996</v>
      </c>
      <c r="P962" s="3">
        <v>6776030.4800000004</v>
      </c>
      <c r="Q962" s="132">
        <v>43830.82386574056</v>
      </c>
      <c r="R962" s="131">
        <f>SUM(N962:O962)-J962</f>
        <v>0</v>
      </c>
    </row>
    <row r="963" spans="1:18">
      <c r="A963" s="5" t="str">
        <f t="shared" si="14"/>
        <v>1</v>
      </c>
      <c r="B963" s="1" t="s">
        <v>3001</v>
      </c>
      <c r="C963" s="2" t="s">
        <v>7891</v>
      </c>
      <c r="D963" s="2">
        <f>IFERROR(VLOOKUP(B963,#REF!,4,0),0)</f>
        <v>0</v>
      </c>
      <c r="E963" s="3">
        <v>-3016929.87</v>
      </c>
      <c r="F963" s="147" t="s">
        <v>1</v>
      </c>
      <c r="G963" s="3">
        <v>-552381.6</v>
      </c>
      <c r="H963" s="3">
        <v>-2464548.27</v>
      </c>
      <c r="I963" s="3">
        <v>0</v>
      </c>
      <c r="J963" s="3">
        <v>-1888649.69</v>
      </c>
      <c r="K963" s="3">
        <v>-1128280.18</v>
      </c>
      <c r="L963" s="3">
        <v>0</v>
      </c>
      <c r="M963" s="148" t="s">
        <v>6151</v>
      </c>
      <c r="N963" s="3">
        <v>552381.6</v>
      </c>
      <c r="O963" s="3">
        <v>-1336268.0900000001</v>
      </c>
      <c r="P963" s="3">
        <v>-1128280.18</v>
      </c>
      <c r="Q963" s="132">
        <v>43830.82386574056</v>
      </c>
      <c r="R963" s="131">
        <f>SUM(N963:O963)-J963</f>
        <v>1104763.1999999997</v>
      </c>
    </row>
    <row r="964" spans="1:18">
      <c r="A964" s="5" t="str">
        <f t="shared" si="14"/>
        <v>1</v>
      </c>
      <c r="B964" s="1" t="s">
        <v>3004</v>
      </c>
      <c r="C964" s="2" t="s">
        <v>7892</v>
      </c>
      <c r="D964" s="2">
        <f>IFERROR(VLOOKUP(B964,#REF!,4,0),0)</f>
        <v>0</v>
      </c>
      <c r="E964" s="3">
        <v>-85422.77</v>
      </c>
      <c r="F964" s="147" t="s">
        <v>1</v>
      </c>
      <c r="G964" s="3">
        <v>-85422.77</v>
      </c>
      <c r="H964" s="3">
        <v>0</v>
      </c>
      <c r="I964" s="3">
        <v>0</v>
      </c>
      <c r="J964" s="3">
        <v>-85422.77</v>
      </c>
      <c r="K964" s="3">
        <v>0</v>
      </c>
      <c r="L964" s="3">
        <v>0</v>
      </c>
      <c r="M964" s="148" t="s">
        <v>6151</v>
      </c>
      <c r="N964" s="3">
        <v>85422.77</v>
      </c>
      <c r="O964" s="3">
        <v>0</v>
      </c>
      <c r="P964" s="3">
        <v>0</v>
      </c>
      <c r="Q964" s="132">
        <v>43830.82386574056</v>
      </c>
      <c r="R964" s="131">
        <f>SUM(N964:O964)-J964</f>
        <v>170845.54</v>
      </c>
    </row>
    <row r="965" spans="1:18">
      <c r="A965" s="5" t="str">
        <f t="shared" si="14"/>
        <v>1</v>
      </c>
      <c r="B965" s="1" t="s">
        <v>3007</v>
      </c>
      <c r="C965" s="2" t="s">
        <v>7893</v>
      </c>
      <c r="D965" s="2">
        <f>IFERROR(VLOOKUP(B965,#REF!,4,0),0)</f>
        <v>0</v>
      </c>
      <c r="E965" s="3">
        <v>-68325.5</v>
      </c>
      <c r="F965" s="147" t="s">
        <v>1</v>
      </c>
      <c r="G965" s="3">
        <v>-68325.5</v>
      </c>
      <c r="H965" s="3">
        <v>0</v>
      </c>
      <c r="I965" s="3">
        <v>0</v>
      </c>
      <c r="J965" s="3">
        <v>-68325.5</v>
      </c>
      <c r="K965" s="3">
        <v>0</v>
      </c>
      <c r="L965" s="3">
        <v>0</v>
      </c>
      <c r="M965" s="148" t="s">
        <v>6151</v>
      </c>
      <c r="N965" s="3">
        <v>68325.5</v>
      </c>
      <c r="O965" s="3">
        <v>0</v>
      </c>
      <c r="P965" s="3">
        <v>0</v>
      </c>
      <c r="Q965" s="132">
        <v>43830.82386574056</v>
      </c>
      <c r="R965" s="131">
        <f>SUM(N965:O965)-J965</f>
        <v>136651</v>
      </c>
    </row>
    <row r="966" spans="1:18">
      <c r="A966" s="5" t="str">
        <f t="shared" si="14"/>
        <v>1</v>
      </c>
      <c r="B966" s="1" t="s">
        <v>3010</v>
      </c>
      <c r="C966" s="2" t="s">
        <v>7894</v>
      </c>
      <c r="D966" s="2">
        <f>IFERROR(VLOOKUP(B966,#REF!,4,0),0)</f>
        <v>0</v>
      </c>
      <c r="E966" s="3">
        <v>-34189.47</v>
      </c>
      <c r="F966" s="147" t="s">
        <v>1</v>
      </c>
      <c r="G966" s="3">
        <v>-6349.68</v>
      </c>
      <c r="H966" s="3">
        <v>-27839.79</v>
      </c>
      <c r="I966" s="3">
        <v>0</v>
      </c>
      <c r="J966" s="3">
        <v>-14849.89</v>
      </c>
      <c r="K966" s="3">
        <v>-19339.580000000002</v>
      </c>
      <c r="L966" s="3">
        <v>0</v>
      </c>
      <c r="M966" s="148" t="s">
        <v>6151</v>
      </c>
      <c r="N966" s="3">
        <v>6349.68</v>
      </c>
      <c r="O966" s="3">
        <v>-8500.2099999999991</v>
      </c>
      <c r="P966" s="3">
        <v>-19339.580000000002</v>
      </c>
      <c r="Q966" s="132">
        <v>43830.82386574056</v>
      </c>
      <c r="R966" s="131">
        <f>SUM(N966:O966)-J966</f>
        <v>12699.36</v>
      </c>
    </row>
    <row r="967" spans="1:18">
      <c r="A967" s="5" t="str">
        <f t="shared" si="14"/>
        <v>1</v>
      </c>
      <c r="B967" s="1" t="s">
        <v>7895</v>
      </c>
      <c r="C967" s="2" t="s">
        <v>7896</v>
      </c>
      <c r="D967" s="2">
        <f>IFERROR(VLOOKUP(B967,#REF!,4,0),0)</f>
        <v>0</v>
      </c>
      <c r="E967" s="3">
        <v>0</v>
      </c>
      <c r="F967" s="147" t="s">
        <v>5961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148" t="s">
        <v>6151</v>
      </c>
      <c r="N967" s="3">
        <v>0</v>
      </c>
      <c r="O967" s="3">
        <v>0</v>
      </c>
      <c r="P967" s="3">
        <v>0</v>
      </c>
      <c r="Q967" s="132"/>
    </row>
    <row r="968" spans="1:18">
      <c r="A968" s="5" t="str">
        <f t="shared" si="14"/>
        <v>1</v>
      </c>
      <c r="B968" s="1" t="s">
        <v>7897</v>
      </c>
      <c r="C968" s="2" t="s">
        <v>7809</v>
      </c>
      <c r="D968" s="2">
        <f>IFERROR(VLOOKUP(B968,#REF!,4,0),0)</f>
        <v>0</v>
      </c>
      <c r="E968" s="3">
        <v>0</v>
      </c>
      <c r="F968" s="147" t="s">
        <v>1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148" t="s">
        <v>6151</v>
      </c>
      <c r="N968" s="3">
        <v>0</v>
      </c>
      <c r="O968" s="3">
        <v>0</v>
      </c>
      <c r="P968" s="3">
        <v>0</v>
      </c>
      <c r="Q968" s="132"/>
    </row>
    <row r="969" spans="1:18" ht="22.5">
      <c r="A969" s="5" t="str">
        <f t="shared" si="14"/>
        <v>1</v>
      </c>
      <c r="B969" s="1" t="s">
        <v>7898</v>
      </c>
      <c r="C969" s="2" t="s">
        <v>7811</v>
      </c>
      <c r="D969" s="2">
        <f>IFERROR(VLOOKUP(B969,#REF!,4,0),0)</f>
        <v>0</v>
      </c>
      <c r="E969" s="3">
        <v>0</v>
      </c>
      <c r="F969" s="147" t="s">
        <v>5961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148" t="s">
        <v>6151</v>
      </c>
      <c r="N969" s="3">
        <v>0</v>
      </c>
      <c r="O969" s="3">
        <v>0</v>
      </c>
      <c r="P969" s="3">
        <v>0</v>
      </c>
      <c r="Q969" s="132"/>
    </row>
    <row r="970" spans="1:18" ht="22.5">
      <c r="A970" s="5" t="str">
        <f t="shared" si="14"/>
        <v>1</v>
      </c>
      <c r="B970" s="1" t="s">
        <v>7899</v>
      </c>
      <c r="C970" s="2" t="s">
        <v>7813</v>
      </c>
      <c r="D970" s="2">
        <f>IFERROR(VLOOKUP(B970,#REF!,4,0),0)</f>
        <v>0</v>
      </c>
      <c r="E970" s="3">
        <v>0</v>
      </c>
      <c r="F970" s="147" t="s">
        <v>5961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148" t="s">
        <v>6151</v>
      </c>
      <c r="N970" s="3">
        <v>0</v>
      </c>
      <c r="O970" s="3">
        <v>0</v>
      </c>
      <c r="P970" s="3">
        <v>0</v>
      </c>
      <c r="Q970" s="132"/>
    </row>
    <row r="971" spans="1:18">
      <c r="A971" s="5" t="str">
        <f t="shared" ref="A971:A1034" si="15">LEFT(B971)</f>
        <v>1</v>
      </c>
      <c r="B971" s="1" t="s">
        <v>7900</v>
      </c>
      <c r="C971" s="2" t="s">
        <v>7815</v>
      </c>
      <c r="D971" s="2">
        <f>IFERROR(VLOOKUP(B971,#REF!,4,0),0)</f>
        <v>0</v>
      </c>
      <c r="E971" s="3">
        <v>0</v>
      </c>
      <c r="F971" s="147" t="s">
        <v>5961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148" t="s">
        <v>6151</v>
      </c>
      <c r="N971" s="3">
        <v>0</v>
      </c>
      <c r="O971" s="3">
        <v>0</v>
      </c>
      <c r="P971" s="3">
        <v>0</v>
      </c>
      <c r="Q971" s="132"/>
    </row>
    <row r="972" spans="1:18">
      <c r="A972" s="5" t="str">
        <f t="shared" si="15"/>
        <v>1</v>
      </c>
      <c r="B972" s="1" t="s">
        <v>7901</v>
      </c>
      <c r="C972" s="2" t="s">
        <v>7817</v>
      </c>
      <c r="D972" s="2">
        <f>IFERROR(VLOOKUP(B972,#REF!,4,0),0)</f>
        <v>0</v>
      </c>
      <c r="E972" s="3">
        <v>0</v>
      </c>
      <c r="F972" s="147" t="s">
        <v>5961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148" t="s">
        <v>6151</v>
      </c>
      <c r="N972" s="3">
        <v>0</v>
      </c>
      <c r="O972" s="3">
        <v>0</v>
      </c>
      <c r="P972" s="3">
        <v>0</v>
      </c>
      <c r="Q972" s="132"/>
    </row>
    <row r="973" spans="1:18">
      <c r="A973" s="5" t="str">
        <f t="shared" si="15"/>
        <v>1</v>
      </c>
      <c r="B973" s="1" t="s">
        <v>7902</v>
      </c>
      <c r="C973" s="2" t="s">
        <v>7819</v>
      </c>
      <c r="D973" s="2">
        <f>IFERROR(VLOOKUP(B973,#REF!,4,0),0)</f>
        <v>0</v>
      </c>
      <c r="E973" s="3">
        <v>0</v>
      </c>
      <c r="F973" s="147" t="s">
        <v>1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148" t="s">
        <v>6151</v>
      </c>
      <c r="N973" s="3">
        <v>0</v>
      </c>
      <c r="O973" s="3">
        <v>0</v>
      </c>
      <c r="P973" s="3">
        <v>0</v>
      </c>
      <c r="Q973" s="132"/>
    </row>
    <row r="974" spans="1:18">
      <c r="A974" s="5" t="str">
        <f t="shared" si="15"/>
        <v>1</v>
      </c>
      <c r="B974" s="1" t="s">
        <v>7903</v>
      </c>
      <c r="C974" s="2" t="s">
        <v>7825</v>
      </c>
      <c r="D974" s="2">
        <f>IFERROR(VLOOKUP(B974,#REF!,4,0),0)</f>
        <v>0</v>
      </c>
      <c r="E974" s="3">
        <v>0</v>
      </c>
      <c r="F974" s="147" t="s">
        <v>1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148" t="s">
        <v>6151</v>
      </c>
      <c r="N974" s="3">
        <v>0</v>
      </c>
      <c r="O974" s="3">
        <v>0</v>
      </c>
      <c r="P974" s="3">
        <v>0</v>
      </c>
      <c r="Q974" s="132"/>
    </row>
    <row r="975" spans="1:18">
      <c r="A975" s="5" t="str">
        <f t="shared" si="15"/>
        <v>1</v>
      </c>
      <c r="B975" s="1" t="s">
        <v>7904</v>
      </c>
      <c r="C975" s="2" t="s">
        <v>7827</v>
      </c>
      <c r="D975" s="2">
        <f>IFERROR(VLOOKUP(B975,#REF!,4,0),0)</f>
        <v>0</v>
      </c>
      <c r="E975" s="3">
        <v>0</v>
      </c>
      <c r="F975" s="147" t="s">
        <v>5961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148" t="s">
        <v>6151</v>
      </c>
      <c r="N975" s="3">
        <v>0</v>
      </c>
      <c r="O975" s="3">
        <v>0</v>
      </c>
      <c r="P975" s="3">
        <v>0</v>
      </c>
      <c r="Q975" s="132"/>
    </row>
    <row r="976" spans="1:18">
      <c r="A976" s="5" t="str">
        <f t="shared" si="15"/>
        <v>1</v>
      </c>
      <c r="B976" s="1" t="s">
        <v>7905</v>
      </c>
      <c r="C976" s="2" t="s">
        <v>7837</v>
      </c>
      <c r="D976" s="2">
        <f>IFERROR(VLOOKUP(B976,#REF!,4,0),0)</f>
        <v>0</v>
      </c>
      <c r="E976" s="3">
        <v>0</v>
      </c>
      <c r="F976" s="147" t="s">
        <v>1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148" t="s">
        <v>6151</v>
      </c>
      <c r="N976" s="3">
        <v>0</v>
      </c>
      <c r="O976" s="3">
        <v>0</v>
      </c>
      <c r="P976" s="3">
        <v>0</v>
      </c>
      <c r="Q976" s="132"/>
    </row>
    <row r="977" spans="1:18">
      <c r="A977" s="5" t="str">
        <f t="shared" si="15"/>
        <v>1</v>
      </c>
      <c r="B977" s="1" t="s">
        <v>7906</v>
      </c>
      <c r="C977" s="2" t="s">
        <v>7839</v>
      </c>
      <c r="D977" s="2">
        <f>IFERROR(VLOOKUP(B977,#REF!,4,0),0)</f>
        <v>0</v>
      </c>
      <c r="E977" s="3">
        <v>0</v>
      </c>
      <c r="F977" s="147" t="s">
        <v>5961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148" t="s">
        <v>6151</v>
      </c>
      <c r="N977" s="3">
        <v>0</v>
      </c>
      <c r="O977" s="3">
        <v>0</v>
      </c>
      <c r="P977" s="3">
        <v>0</v>
      </c>
      <c r="Q977" s="132"/>
    </row>
    <row r="978" spans="1:18">
      <c r="A978" s="5" t="str">
        <f t="shared" si="15"/>
        <v>1</v>
      </c>
      <c r="B978" s="1" t="s">
        <v>7907</v>
      </c>
      <c r="C978" s="2" t="s">
        <v>7849</v>
      </c>
      <c r="D978" s="2">
        <f>IFERROR(VLOOKUP(B978,#REF!,4,0),0)</f>
        <v>0</v>
      </c>
      <c r="E978" s="3">
        <v>0</v>
      </c>
      <c r="F978" s="147" t="s">
        <v>1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148" t="s">
        <v>6151</v>
      </c>
      <c r="N978" s="3">
        <v>0</v>
      </c>
      <c r="O978" s="3">
        <v>0</v>
      </c>
      <c r="P978" s="3">
        <v>0</v>
      </c>
      <c r="Q978" s="132"/>
    </row>
    <row r="979" spans="1:18">
      <c r="A979" s="5" t="str">
        <f t="shared" si="15"/>
        <v>1</v>
      </c>
      <c r="B979" s="1" t="s">
        <v>7908</v>
      </c>
      <c r="C979" s="2" t="s">
        <v>7851</v>
      </c>
      <c r="D979" s="2">
        <f>IFERROR(VLOOKUP(B979,#REF!,4,0),0)</f>
        <v>0</v>
      </c>
      <c r="E979" s="3">
        <v>0</v>
      </c>
      <c r="F979" s="147" t="s">
        <v>5961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148" t="s">
        <v>6151</v>
      </c>
      <c r="N979" s="3">
        <v>0</v>
      </c>
      <c r="O979" s="3">
        <v>0</v>
      </c>
      <c r="P979" s="3">
        <v>0</v>
      </c>
      <c r="Q979" s="132"/>
    </row>
    <row r="980" spans="1:18">
      <c r="A980" s="5" t="str">
        <f t="shared" si="15"/>
        <v>1</v>
      </c>
      <c r="B980" s="1" t="s">
        <v>3013</v>
      </c>
      <c r="C980" s="2" t="s">
        <v>7745</v>
      </c>
      <c r="D980" s="2">
        <f>IFERROR(VLOOKUP(B980,#REF!,4,0),0)</f>
        <v>0</v>
      </c>
      <c r="E980" s="3">
        <v>1291658.95</v>
      </c>
      <c r="F980" s="147" t="s">
        <v>1</v>
      </c>
      <c r="G980" s="3">
        <v>1291658.95</v>
      </c>
      <c r="H980" s="3">
        <v>0</v>
      </c>
      <c r="I980" s="3">
        <v>0</v>
      </c>
      <c r="J980" s="3">
        <v>1291658.95</v>
      </c>
      <c r="K980" s="3">
        <v>0</v>
      </c>
      <c r="L980" s="3">
        <v>0</v>
      </c>
      <c r="M980" s="148" t="s">
        <v>6151</v>
      </c>
      <c r="N980" s="3">
        <v>0</v>
      </c>
      <c r="O980" s="3">
        <v>0</v>
      </c>
      <c r="P980" s="3">
        <v>0</v>
      </c>
      <c r="Q980" s="132"/>
      <c r="R980" s="131">
        <f t="shared" ref="R980:R990" si="16">SUM(N980:O980)-J980</f>
        <v>-1291658.95</v>
      </c>
    </row>
    <row r="981" spans="1:18">
      <c r="A981" s="5" t="str">
        <f t="shared" si="15"/>
        <v>1</v>
      </c>
      <c r="B981" s="1" t="s">
        <v>3016</v>
      </c>
      <c r="C981" s="2" t="s">
        <v>7780</v>
      </c>
      <c r="D981" s="2">
        <f>IFERROR(VLOOKUP(B981,#REF!,4,0),0)</f>
        <v>0</v>
      </c>
      <c r="E981" s="3">
        <v>-17440.21</v>
      </c>
      <c r="F981" s="147" t="s">
        <v>1</v>
      </c>
      <c r="G981" s="3">
        <v>-17440.21</v>
      </c>
      <c r="H981" s="3">
        <v>0</v>
      </c>
      <c r="I981" s="3">
        <v>0</v>
      </c>
      <c r="J981" s="3">
        <v>-17440.21</v>
      </c>
      <c r="K981" s="3">
        <v>0</v>
      </c>
      <c r="L981" s="3">
        <v>0</v>
      </c>
      <c r="M981" s="148" t="s">
        <v>6151</v>
      </c>
      <c r="N981" s="3">
        <v>0</v>
      </c>
      <c r="O981" s="3">
        <v>0</v>
      </c>
      <c r="P981" s="3">
        <v>0</v>
      </c>
      <c r="Q981" s="132"/>
      <c r="R981" s="131">
        <f t="shared" si="16"/>
        <v>17440.21</v>
      </c>
    </row>
    <row r="982" spans="1:18">
      <c r="A982" s="5" t="str">
        <f t="shared" si="15"/>
        <v>1</v>
      </c>
      <c r="B982" s="1" t="s">
        <v>3019</v>
      </c>
      <c r="C982" s="2" t="s">
        <v>7863</v>
      </c>
      <c r="D982" s="2">
        <f>IFERROR(VLOOKUP(B982,#REF!,4,0),0)</f>
        <v>0</v>
      </c>
      <c r="E982" s="3">
        <v>62207836.43</v>
      </c>
      <c r="F982" s="147" t="s">
        <v>1</v>
      </c>
      <c r="G982" s="3">
        <v>10052814.33</v>
      </c>
      <c r="H982" s="3">
        <v>52155022.100000001</v>
      </c>
      <c r="I982" s="3">
        <v>0</v>
      </c>
      <c r="J982" s="3">
        <v>27448023.140000001</v>
      </c>
      <c r="K982" s="3">
        <v>34759813.289999999</v>
      </c>
      <c r="L982" s="3">
        <v>0</v>
      </c>
      <c r="M982" s="148" t="s">
        <v>6151</v>
      </c>
      <c r="N982" s="3">
        <v>10052814.33</v>
      </c>
      <c r="O982" s="3">
        <v>17395208.809999999</v>
      </c>
      <c r="P982" s="3">
        <v>34759813.289999999</v>
      </c>
      <c r="Q982" s="132">
        <v>43830.82386574056</v>
      </c>
      <c r="R982" s="131">
        <f t="shared" si="16"/>
        <v>0</v>
      </c>
    </row>
    <row r="983" spans="1:18">
      <c r="A983" s="5" t="str">
        <f t="shared" si="15"/>
        <v>1</v>
      </c>
      <c r="B983" s="1" t="s">
        <v>3022</v>
      </c>
      <c r="C983" s="2" t="s">
        <v>7865</v>
      </c>
      <c r="D983" s="2">
        <f>IFERROR(VLOOKUP(B983,#REF!,4,0),0)</f>
        <v>0</v>
      </c>
      <c r="E983" s="3">
        <v>-11832831.5</v>
      </c>
      <c r="F983" s="147" t="s">
        <v>1</v>
      </c>
      <c r="G983" s="3">
        <v>-1626901.78</v>
      </c>
      <c r="H983" s="3">
        <v>-10205929.720000001</v>
      </c>
      <c r="I983" s="3">
        <v>0</v>
      </c>
      <c r="J983" s="3">
        <v>-5907559.3399999999</v>
      </c>
      <c r="K983" s="3">
        <v>-5925272.1600000001</v>
      </c>
      <c r="L983" s="3">
        <v>0</v>
      </c>
      <c r="M983" s="148" t="s">
        <v>6151</v>
      </c>
      <c r="N983" s="3">
        <v>1626901.78</v>
      </c>
      <c r="O983" s="3">
        <v>-4280657.5599999996</v>
      </c>
      <c r="P983" s="3">
        <v>-5925272.1600000001</v>
      </c>
      <c r="Q983" s="132">
        <v>43830.82386574056</v>
      </c>
      <c r="R983" s="131">
        <f t="shared" si="16"/>
        <v>3253803.5600000005</v>
      </c>
    </row>
    <row r="984" spans="1:18">
      <c r="A984" s="5" t="str">
        <f t="shared" si="15"/>
        <v>1</v>
      </c>
      <c r="B984" s="1" t="s">
        <v>3025</v>
      </c>
      <c r="C984" s="2" t="s">
        <v>7867</v>
      </c>
      <c r="D984" s="2">
        <f>IFERROR(VLOOKUP(B984,#REF!,4,0),0)</f>
        <v>0</v>
      </c>
      <c r="E984" s="3">
        <v>-79798.28</v>
      </c>
      <c r="F984" s="147" t="s">
        <v>1</v>
      </c>
      <c r="G984" s="3">
        <v>-79798.28</v>
      </c>
      <c r="H984" s="3">
        <v>0</v>
      </c>
      <c r="I984" s="3">
        <v>0</v>
      </c>
      <c r="J984" s="3">
        <v>-79798.28</v>
      </c>
      <c r="K984" s="3">
        <v>0</v>
      </c>
      <c r="L984" s="3">
        <v>0</v>
      </c>
      <c r="M984" s="148" t="s">
        <v>6151</v>
      </c>
      <c r="N984" s="3">
        <v>79798.28</v>
      </c>
      <c r="O984" s="3">
        <v>0</v>
      </c>
      <c r="P984" s="3">
        <v>0</v>
      </c>
      <c r="Q984" s="132">
        <v>43830.82386574056</v>
      </c>
      <c r="R984" s="131">
        <f t="shared" si="16"/>
        <v>159596.56</v>
      </c>
    </row>
    <row r="985" spans="1:18">
      <c r="A985" s="5" t="str">
        <f t="shared" si="15"/>
        <v>1</v>
      </c>
      <c r="B985" s="1" t="s">
        <v>3028</v>
      </c>
      <c r="C985" s="2" t="s">
        <v>7869</v>
      </c>
      <c r="D985" s="2">
        <f>IFERROR(VLOOKUP(B985,#REF!,4,0),0)</f>
        <v>0</v>
      </c>
      <c r="E985" s="3">
        <v>-85744</v>
      </c>
      <c r="F985" s="147" t="s">
        <v>1</v>
      </c>
      <c r="G985" s="3">
        <v>-85744</v>
      </c>
      <c r="H985" s="3">
        <v>0</v>
      </c>
      <c r="I985" s="3">
        <v>0</v>
      </c>
      <c r="J985" s="3">
        <v>-85744</v>
      </c>
      <c r="K985" s="3">
        <v>0</v>
      </c>
      <c r="L985" s="3">
        <v>0</v>
      </c>
      <c r="M985" s="148" t="s">
        <v>6151</v>
      </c>
      <c r="N985" s="3">
        <v>85744</v>
      </c>
      <c r="O985" s="3">
        <v>0</v>
      </c>
      <c r="P985" s="3">
        <v>0</v>
      </c>
      <c r="Q985" s="132">
        <v>43830.82386574056</v>
      </c>
      <c r="R985" s="131">
        <f t="shared" si="16"/>
        <v>171488</v>
      </c>
    </row>
    <row r="986" spans="1:18">
      <c r="A986" s="5" t="str">
        <f t="shared" si="15"/>
        <v>1</v>
      </c>
      <c r="B986" s="1" t="s">
        <v>3031</v>
      </c>
      <c r="C986" s="2" t="s">
        <v>7871</v>
      </c>
      <c r="D986" s="2">
        <f>IFERROR(VLOOKUP(B986,#REF!,4,0),0)</f>
        <v>0</v>
      </c>
      <c r="E986" s="3">
        <v>-34466.65</v>
      </c>
      <c r="F986" s="147" t="s">
        <v>1</v>
      </c>
      <c r="G986" s="3">
        <v>-4370.07</v>
      </c>
      <c r="H986" s="3">
        <v>-30096.58</v>
      </c>
      <c r="I986" s="3">
        <v>0</v>
      </c>
      <c r="J986" s="3">
        <v>-10352.85</v>
      </c>
      <c r="K986" s="3">
        <v>-24113.8</v>
      </c>
      <c r="L986" s="3">
        <v>0</v>
      </c>
      <c r="M986" s="148" t="s">
        <v>6151</v>
      </c>
      <c r="N986" s="3">
        <v>4370.07</v>
      </c>
      <c r="O986" s="3">
        <v>-5982.78</v>
      </c>
      <c r="P986" s="3">
        <v>-24113.8</v>
      </c>
      <c r="Q986" s="132">
        <v>43830.82386574056</v>
      </c>
      <c r="R986" s="131">
        <f t="shared" si="16"/>
        <v>8740.14</v>
      </c>
    </row>
    <row r="987" spans="1:18">
      <c r="A987" s="5" t="str">
        <f t="shared" si="15"/>
        <v>1</v>
      </c>
      <c r="B987" s="1" t="s">
        <v>3034</v>
      </c>
      <c r="C987" s="2" t="s">
        <v>7748</v>
      </c>
      <c r="D987" s="2">
        <f>IFERROR(VLOOKUP(B987,#REF!,4,0),0)</f>
        <v>0</v>
      </c>
      <c r="E987" s="3">
        <v>4189221.03</v>
      </c>
      <c r="F987" s="147" t="s">
        <v>1</v>
      </c>
      <c r="G987" s="3">
        <v>4189221.03</v>
      </c>
      <c r="H987" s="3">
        <v>0</v>
      </c>
      <c r="I987" s="3">
        <v>0</v>
      </c>
      <c r="J987" s="3">
        <v>4189221.03</v>
      </c>
      <c r="K987" s="3">
        <v>0</v>
      </c>
      <c r="L987" s="3">
        <v>0</v>
      </c>
      <c r="M987" s="148" t="s">
        <v>6151</v>
      </c>
      <c r="N987" s="3">
        <v>0</v>
      </c>
      <c r="O987" s="3">
        <v>0</v>
      </c>
      <c r="P987" s="3">
        <v>0</v>
      </c>
      <c r="Q987" s="132"/>
      <c r="R987" s="131">
        <f t="shared" si="16"/>
        <v>-4189221.03</v>
      </c>
    </row>
    <row r="988" spans="1:18">
      <c r="A988" s="5" t="str">
        <f t="shared" si="15"/>
        <v>1</v>
      </c>
      <c r="B988" s="1" t="s">
        <v>3037</v>
      </c>
      <c r="C988" s="2" t="s">
        <v>7874</v>
      </c>
      <c r="D988" s="2">
        <f>IFERROR(VLOOKUP(B988,#REF!,4,0),0)</f>
        <v>0</v>
      </c>
      <c r="E988" s="3">
        <v>-28387.8</v>
      </c>
      <c r="F988" s="147" t="s">
        <v>1</v>
      </c>
      <c r="G988" s="3">
        <v>-28387.8</v>
      </c>
      <c r="H988" s="3">
        <v>0</v>
      </c>
      <c r="I988" s="3">
        <v>0</v>
      </c>
      <c r="J988" s="3">
        <v>-28387.8</v>
      </c>
      <c r="K988" s="3">
        <v>0</v>
      </c>
      <c r="L988" s="3">
        <v>0</v>
      </c>
      <c r="M988" s="148" t="s">
        <v>6151</v>
      </c>
      <c r="N988" s="3">
        <v>0</v>
      </c>
      <c r="O988" s="3">
        <v>0</v>
      </c>
      <c r="P988" s="3">
        <v>0</v>
      </c>
      <c r="Q988" s="132"/>
      <c r="R988" s="131">
        <f t="shared" si="16"/>
        <v>28387.8</v>
      </c>
    </row>
    <row r="989" spans="1:18">
      <c r="A989" s="5" t="str">
        <f t="shared" si="15"/>
        <v>1</v>
      </c>
      <c r="B989" s="1" t="s">
        <v>3040</v>
      </c>
      <c r="C989" s="2" t="s">
        <v>7876</v>
      </c>
      <c r="D989" s="2">
        <f>IFERROR(VLOOKUP(B989,#REF!,4,0),0)</f>
        <v>0</v>
      </c>
      <c r="E989" s="3">
        <v>500830.24</v>
      </c>
      <c r="F989" s="147" t="s">
        <v>1</v>
      </c>
      <c r="G989" s="3">
        <v>76218.36</v>
      </c>
      <c r="H989" s="3">
        <v>424611.88</v>
      </c>
      <c r="I989" s="3">
        <v>0</v>
      </c>
      <c r="J989" s="3">
        <v>173107.79</v>
      </c>
      <c r="K989" s="3">
        <v>327722.45</v>
      </c>
      <c r="L989" s="3">
        <v>0</v>
      </c>
      <c r="M989" s="148" t="s">
        <v>6151</v>
      </c>
      <c r="N989" s="3">
        <v>76218.36</v>
      </c>
      <c r="O989" s="3">
        <v>96889.43</v>
      </c>
      <c r="P989" s="3">
        <v>327722.45</v>
      </c>
      <c r="Q989" s="132">
        <v>43830.82386574056</v>
      </c>
      <c r="R989" s="131">
        <f t="shared" si="16"/>
        <v>0</v>
      </c>
    </row>
    <row r="990" spans="1:18">
      <c r="A990" s="5" t="str">
        <f t="shared" si="15"/>
        <v>1</v>
      </c>
      <c r="B990" s="1" t="s">
        <v>3043</v>
      </c>
      <c r="C990" s="2" t="s">
        <v>7909</v>
      </c>
      <c r="D990" s="2">
        <f>IFERROR(VLOOKUP(B990,#REF!,4,0),0)</f>
        <v>0</v>
      </c>
      <c r="E990" s="3">
        <v>-112679.78</v>
      </c>
      <c r="F990" s="147" t="s">
        <v>1</v>
      </c>
      <c r="G990" s="3">
        <v>-12840.28</v>
      </c>
      <c r="H990" s="3">
        <v>-99839.5</v>
      </c>
      <c r="I990" s="3">
        <v>0</v>
      </c>
      <c r="J990" s="3">
        <v>-45359.34</v>
      </c>
      <c r="K990" s="3">
        <v>-67320.44</v>
      </c>
      <c r="L990" s="3">
        <v>0</v>
      </c>
      <c r="M990" s="148" t="s">
        <v>6151</v>
      </c>
      <c r="N990" s="3">
        <v>12840.28</v>
      </c>
      <c r="O990" s="3">
        <v>-32519.06</v>
      </c>
      <c r="P990" s="3">
        <v>-67320.44</v>
      </c>
      <c r="Q990" s="132">
        <v>43830.82386574056</v>
      </c>
      <c r="R990" s="131">
        <f t="shared" si="16"/>
        <v>25680.559999999998</v>
      </c>
    </row>
    <row r="991" spans="1:18">
      <c r="A991" s="5" t="str">
        <f t="shared" si="15"/>
        <v>1</v>
      </c>
      <c r="B991" s="1" t="s">
        <v>7910</v>
      </c>
      <c r="C991" s="2" t="s">
        <v>7880</v>
      </c>
      <c r="D991" s="2">
        <f>IFERROR(VLOOKUP(B991,#REF!,4,0),0)</f>
        <v>0</v>
      </c>
      <c r="E991" s="3">
        <v>0</v>
      </c>
      <c r="F991" s="147" t="s">
        <v>5961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148" t="s">
        <v>6151</v>
      </c>
      <c r="N991" s="3">
        <v>0</v>
      </c>
      <c r="O991" s="3">
        <v>0</v>
      </c>
      <c r="P991" s="3">
        <v>0</v>
      </c>
      <c r="Q991" s="132">
        <v>43830.82386574056</v>
      </c>
    </row>
    <row r="992" spans="1:18">
      <c r="A992" s="5" t="str">
        <f t="shared" si="15"/>
        <v>1</v>
      </c>
      <c r="B992" s="1" t="s">
        <v>7911</v>
      </c>
      <c r="C992" s="2" t="s">
        <v>7882</v>
      </c>
      <c r="D992" s="2">
        <f>IFERROR(VLOOKUP(B992,#REF!,4,0),0)</f>
        <v>0</v>
      </c>
      <c r="E992" s="3">
        <v>0</v>
      </c>
      <c r="F992" s="147" t="s">
        <v>5961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148" t="s">
        <v>6151</v>
      </c>
      <c r="N992" s="3">
        <v>0</v>
      </c>
      <c r="O992" s="3">
        <v>0</v>
      </c>
      <c r="P992" s="3">
        <v>0</v>
      </c>
      <c r="Q992" s="132">
        <v>43830.82386574056</v>
      </c>
    </row>
    <row r="993" spans="1:18">
      <c r="A993" s="5" t="str">
        <f t="shared" si="15"/>
        <v>1</v>
      </c>
      <c r="B993" s="1" t="s">
        <v>7912</v>
      </c>
      <c r="C993" s="2" t="s">
        <v>7884</v>
      </c>
      <c r="D993" s="2">
        <f>IFERROR(VLOOKUP(B993,#REF!,4,0),0)</f>
        <v>0</v>
      </c>
      <c r="E993" s="3">
        <v>0</v>
      </c>
      <c r="F993" s="147" t="s">
        <v>5961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148" t="s">
        <v>6151</v>
      </c>
      <c r="N993" s="3">
        <v>0</v>
      </c>
      <c r="O993" s="3">
        <v>0</v>
      </c>
      <c r="P993" s="3">
        <v>0</v>
      </c>
      <c r="Q993" s="132"/>
    </row>
    <row r="994" spans="1:18">
      <c r="A994" s="5" t="str">
        <f t="shared" si="15"/>
        <v>1</v>
      </c>
      <c r="B994" s="1" t="s">
        <v>7913</v>
      </c>
      <c r="C994" s="2" t="s">
        <v>7914</v>
      </c>
      <c r="D994" s="2">
        <f>IFERROR(VLOOKUP(B994,#REF!,4,0),0)</f>
        <v>0</v>
      </c>
      <c r="E994" s="3">
        <v>0</v>
      </c>
      <c r="F994" s="147" t="s">
        <v>1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148" t="s">
        <v>6151</v>
      </c>
      <c r="N994" s="3">
        <v>0</v>
      </c>
      <c r="O994" s="3">
        <v>0</v>
      </c>
      <c r="P994" s="3">
        <v>0</v>
      </c>
      <c r="Q994" s="132"/>
    </row>
    <row r="995" spans="1:18">
      <c r="A995" s="5" t="str">
        <f t="shared" si="15"/>
        <v>1</v>
      </c>
      <c r="B995" s="1" t="s">
        <v>7915</v>
      </c>
      <c r="C995" s="2" t="s">
        <v>7916</v>
      </c>
      <c r="D995" s="2">
        <f>IFERROR(VLOOKUP(B995,#REF!,4,0),0)</f>
        <v>0</v>
      </c>
      <c r="E995" s="3">
        <v>0</v>
      </c>
      <c r="F995" s="147" t="s">
        <v>5961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148" t="s">
        <v>6151</v>
      </c>
      <c r="N995" s="3">
        <v>0</v>
      </c>
      <c r="O995" s="3">
        <v>0</v>
      </c>
      <c r="P995" s="3">
        <v>0</v>
      </c>
      <c r="Q995" s="132"/>
    </row>
    <row r="996" spans="1:18">
      <c r="A996" s="5" t="str">
        <f t="shared" si="15"/>
        <v>1</v>
      </c>
      <c r="B996" s="1" t="s">
        <v>7917</v>
      </c>
      <c r="C996" s="2" t="s">
        <v>7782</v>
      </c>
      <c r="D996" s="2">
        <f>IFERROR(VLOOKUP(B996,#REF!,4,0),0)</f>
        <v>0</v>
      </c>
      <c r="E996" s="3">
        <v>0</v>
      </c>
      <c r="F996" s="147" t="s">
        <v>5961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148" t="s">
        <v>6151</v>
      </c>
      <c r="N996" s="3">
        <v>0</v>
      </c>
      <c r="O996" s="3">
        <v>0</v>
      </c>
      <c r="P996" s="3">
        <v>0</v>
      </c>
      <c r="Q996" s="132"/>
    </row>
    <row r="997" spans="1:18">
      <c r="A997" s="5" t="str">
        <f t="shared" si="15"/>
        <v>1</v>
      </c>
      <c r="B997" s="1" t="s">
        <v>7918</v>
      </c>
      <c r="C997" s="2" t="s">
        <v>7919</v>
      </c>
      <c r="D997" s="2">
        <f>IFERROR(VLOOKUP(B997,#REF!,4,0),0)</f>
        <v>0</v>
      </c>
      <c r="E997" s="3">
        <v>0</v>
      </c>
      <c r="F997" s="147" t="s">
        <v>5961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148" t="s">
        <v>6151</v>
      </c>
      <c r="N997" s="3">
        <v>0</v>
      </c>
      <c r="O997" s="3">
        <v>0</v>
      </c>
      <c r="P997" s="3">
        <v>0</v>
      </c>
      <c r="Q997" s="132"/>
    </row>
    <row r="998" spans="1:18">
      <c r="A998" s="5" t="str">
        <f t="shared" si="15"/>
        <v>1</v>
      </c>
      <c r="B998" s="1" t="s">
        <v>7920</v>
      </c>
      <c r="C998" s="2" t="s">
        <v>7921</v>
      </c>
      <c r="D998" s="2">
        <f>IFERROR(VLOOKUP(B998,#REF!,4,0),0)</f>
        <v>0</v>
      </c>
      <c r="E998" s="3">
        <v>0</v>
      </c>
      <c r="F998" s="147" t="s">
        <v>1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148" t="s">
        <v>6151</v>
      </c>
      <c r="N998" s="3">
        <v>0</v>
      </c>
      <c r="O998" s="3">
        <v>0</v>
      </c>
      <c r="P998" s="3">
        <v>0</v>
      </c>
      <c r="Q998" s="132"/>
    </row>
    <row r="999" spans="1:18">
      <c r="A999" s="5" t="str">
        <f t="shared" si="15"/>
        <v>1</v>
      </c>
      <c r="B999" s="1" t="s">
        <v>7922</v>
      </c>
      <c r="C999" s="2" t="s">
        <v>7923</v>
      </c>
      <c r="D999" s="2">
        <f>IFERROR(VLOOKUP(B999,#REF!,4,0),0)</f>
        <v>0</v>
      </c>
      <c r="E999" s="3">
        <v>0</v>
      </c>
      <c r="F999" s="147" t="s">
        <v>5961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148" t="s">
        <v>6151</v>
      </c>
      <c r="N999" s="3">
        <v>0</v>
      </c>
      <c r="O999" s="3">
        <v>0</v>
      </c>
      <c r="P999" s="3">
        <v>0</v>
      </c>
      <c r="Q999" s="132"/>
    </row>
    <row r="1000" spans="1:18">
      <c r="A1000" s="5" t="str">
        <f t="shared" si="15"/>
        <v>1</v>
      </c>
      <c r="B1000" s="1" t="s">
        <v>7924</v>
      </c>
      <c r="C1000" s="2" t="s">
        <v>7782</v>
      </c>
      <c r="D1000" s="2">
        <f>IFERROR(VLOOKUP(B1000,#REF!,4,0),0)</f>
        <v>0</v>
      </c>
      <c r="E1000" s="3">
        <v>0</v>
      </c>
      <c r="F1000" s="147" t="s">
        <v>5961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148" t="s">
        <v>6151</v>
      </c>
      <c r="N1000" s="3">
        <v>0</v>
      </c>
      <c r="O1000" s="3">
        <v>0</v>
      </c>
      <c r="P1000" s="3">
        <v>0</v>
      </c>
      <c r="Q1000" s="132"/>
    </row>
    <row r="1001" spans="1:18">
      <c r="A1001" s="5" t="str">
        <f t="shared" si="15"/>
        <v>1</v>
      </c>
      <c r="B1001" s="1" t="s">
        <v>7925</v>
      </c>
      <c r="C1001" s="2" t="s">
        <v>7926</v>
      </c>
      <c r="D1001" s="2">
        <f>IFERROR(VLOOKUP(B1001,#REF!,4,0),0)</f>
        <v>0</v>
      </c>
      <c r="E1001" s="3">
        <v>0</v>
      </c>
      <c r="F1001" s="147" t="s">
        <v>5961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148" t="s">
        <v>6151</v>
      </c>
      <c r="N1001" s="3">
        <v>0</v>
      </c>
      <c r="O1001" s="3">
        <v>0</v>
      </c>
      <c r="P1001" s="3">
        <v>0</v>
      </c>
      <c r="Q1001" s="132"/>
    </row>
    <row r="1002" spans="1:18">
      <c r="A1002" s="5" t="str">
        <f t="shared" si="15"/>
        <v>1</v>
      </c>
      <c r="B1002" s="1" t="s">
        <v>7927</v>
      </c>
      <c r="C1002" s="2" t="s">
        <v>7928</v>
      </c>
      <c r="D1002" s="2">
        <f>IFERROR(VLOOKUP(B1002,#REF!,4,0),0)</f>
        <v>0</v>
      </c>
      <c r="E1002" s="3">
        <v>0</v>
      </c>
      <c r="F1002" s="147" t="s">
        <v>1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148" t="s">
        <v>6151</v>
      </c>
      <c r="N1002" s="3">
        <v>0</v>
      </c>
      <c r="O1002" s="3">
        <v>0</v>
      </c>
      <c r="P1002" s="3">
        <v>0</v>
      </c>
      <c r="Q1002" s="132"/>
    </row>
    <row r="1003" spans="1:18">
      <c r="A1003" s="5" t="str">
        <f t="shared" si="15"/>
        <v>1</v>
      </c>
      <c r="B1003" s="1" t="s">
        <v>7929</v>
      </c>
      <c r="C1003" s="2" t="s">
        <v>7930</v>
      </c>
      <c r="D1003" s="2">
        <f>IFERROR(VLOOKUP(B1003,#REF!,4,0),0)</f>
        <v>0</v>
      </c>
      <c r="E1003" s="3">
        <v>0</v>
      </c>
      <c r="F1003" s="147" t="s">
        <v>5961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148" t="s">
        <v>6151</v>
      </c>
      <c r="N1003" s="3">
        <v>0</v>
      </c>
      <c r="O1003" s="3">
        <v>0</v>
      </c>
      <c r="P1003" s="3">
        <v>0</v>
      </c>
      <c r="Q1003" s="132"/>
    </row>
    <row r="1004" spans="1:18">
      <c r="A1004" s="5" t="str">
        <f t="shared" si="15"/>
        <v>1</v>
      </c>
      <c r="B1004" s="1" t="s">
        <v>7931</v>
      </c>
      <c r="C1004" s="2" t="s">
        <v>7782</v>
      </c>
      <c r="D1004" s="2">
        <f>IFERROR(VLOOKUP(B1004,#REF!,4,0),0)</f>
        <v>0</v>
      </c>
      <c r="E1004" s="3">
        <v>0</v>
      </c>
      <c r="F1004" s="147" t="s">
        <v>5961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148" t="s">
        <v>6151</v>
      </c>
      <c r="N1004" s="3">
        <v>0</v>
      </c>
      <c r="O1004" s="3">
        <v>0</v>
      </c>
      <c r="P1004" s="3">
        <v>0</v>
      </c>
      <c r="Q1004" s="132"/>
    </row>
    <row r="1005" spans="1:18">
      <c r="A1005" s="5" t="str">
        <f t="shared" si="15"/>
        <v>1</v>
      </c>
      <c r="B1005" s="1" t="s">
        <v>7932</v>
      </c>
      <c r="C1005" s="2" t="s">
        <v>7933</v>
      </c>
      <c r="D1005" s="2">
        <f>IFERROR(VLOOKUP(B1005,#REF!,4,0),0)</f>
        <v>0</v>
      </c>
      <c r="E1005" s="3">
        <v>0</v>
      </c>
      <c r="F1005" s="147" t="s">
        <v>5961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148" t="s">
        <v>6151</v>
      </c>
      <c r="N1005" s="3">
        <v>0</v>
      </c>
      <c r="O1005" s="3">
        <v>0</v>
      </c>
      <c r="P1005" s="3">
        <v>0</v>
      </c>
      <c r="Q1005" s="132"/>
    </row>
    <row r="1006" spans="1:18">
      <c r="A1006" s="5" t="str">
        <f t="shared" si="15"/>
        <v>1</v>
      </c>
      <c r="B1006" s="1" t="s">
        <v>3050</v>
      </c>
      <c r="C1006" s="2" t="s">
        <v>7914</v>
      </c>
      <c r="D1006" s="2">
        <f>IFERROR(VLOOKUP(B1006,#REF!,4,0),0)</f>
        <v>0</v>
      </c>
      <c r="E1006" s="3">
        <v>640214.71</v>
      </c>
      <c r="F1006" s="147" t="s">
        <v>1</v>
      </c>
      <c r="G1006" s="3">
        <v>630659.31000000006</v>
      </c>
      <c r="H1006" s="3">
        <v>9555.4</v>
      </c>
      <c r="I1006" s="3">
        <v>0</v>
      </c>
      <c r="J1006" s="3">
        <v>640214.71</v>
      </c>
      <c r="K1006" s="3">
        <v>0</v>
      </c>
      <c r="L1006" s="3">
        <v>0</v>
      </c>
      <c r="M1006" s="148" t="s">
        <v>6151</v>
      </c>
      <c r="N1006" s="3">
        <v>630659.31000000006</v>
      </c>
      <c r="O1006" s="3">
        <v>9555.4</v>
      </c>
      <c r="P1006" s="3">
        <v>0</v>
      </c>
      <c r="Q1006" s="132">
        <v>43830.8255324075</v>
      </c>
      <c r="R1006" s="131">
        <f>SUM(N1006:O1006)-J1006</f>
        <v>0</v>
      </c>
    </row>
    <row r="1007" spans="1:18">
      <c r="A1007" s="5" t="str">
        <f t="shared" si="15"/>
        <v>1</v>
      </c>
      <c r="B1007" s="1" t="s">
        <v>3053</v>
      </c>
      <c r="C1007" s="2" t="s">
        <v>7916</v>
      </c>
      <c r="D1007" s="2">
        <f>IFERROR(VLOOKUP(B1007,#REF!,4,0),0)</f>
        <v>0</v>
      </c>
      <c r="E1007" s="3">
        <v>-15200.98</v>
      </c>
      <c r="F1007" s="147" t="s">
        <v>1</v>
      </c>
      <c r="G1007" s="3">
        <v>-14412.47</v>
      </c>
      <c r="H1007" s="3">
        <v>-788.51</v>
      </c>
      <c r="I1007" s="3">
        <v>0</v>
      </c>
      <c r="J1007" s="3">
        <v>-15200.98</v>
      </c>
      <c r="K1007" s="3">
        <v>0</v>
      </c>
      <c r="L1007" s="3">
        <v>0</v>
      </c>
      <c r="M1007" s="148" t="s">
        <v>6151</v>
      </c>
      <c r="N1007" s="3">
        <v>14412.47</v>
      </c>
      <c r="O1007" s="3">
        <v>-788.51</v>
      </c>
      <c r="P1007" s="3">
        <v>0</v>
      </c>
      <c r="Q1007" s="132">
        <v>43830.8255324075</v>
      </c>
      <c r="R1007" s="131">
        <f>SUM(N1007:O1007)-J1007</f>
        <v>28824.94</v>
      </c>
    </row>
    <row r="1008" spans="1:18">
      <c r="A1008" s="5" t="str">
        <f t="shared" si="15"/>
        <v>1</v>
      </c>
      <c r="B1008" s="1" t="s">
        <v>5787</v>
      </c>
      <c r="C1008" s="2" t="s">
        <v>7782</v>
      </c>
      <c r="D1008" s="2">
        <f>IFERROR(VLOOKUP(B1008,#REF!,4,0),0)</f>
        <v>0</v>
      </c>
      <c r="E1008" s="3">
        <v>0</v>
      </c>
      <c r="F1008" s="147" t="s">
        <v>5961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148" t="s">
        <v>6151</v>
      </c>
      <c r="N1008" s="3">
        <v>0</v>
      </c>
      <c r="O1008" s="3">
        <v>0</v>
      </c>
      <c r="P1008" s="3">
        <v>0</v>
      </c>
      <c r="Q1008" s="132">
        <v>43830.8255324075</v>
      </c>
    </row>
    <row r="1009" spans="1:18">
      <c r="A1009" s="5" t="str">
        <f t="shared" si="15"/>
        <v>1</v>
      </c>
      <c r="B1009" s="1" t="s">
        <v>7934</v>
      </c>
      <c r="C1009" s="2" t="s">
        <v>7919</v>
      </c>
      <c r="D1009" s="2">
        <f>IFERROR(VLOOKUP(B1009,#REF!,4,0),0)</f>
        <v>0</v>
      </c>
      <c r="E1009" s="3">
        <v>0</v>
      </c>
      <c r="F1009" s="147" t="s">
        <v>5961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148" t="s">
        <v>6151</v>
      </c>
      <c r="N1009" s="3">
        <v>0</v>
      </c>
      <c r="O1009" s="3">
        <v>0</v>
      </c>
      <c r="P1009" s="3">
        <v>0</v>
      </c>
      <c r="Q1009" s="132">
        <v>43830.8255324075</v>
      </c>
    </row>
    <row r="1010" spans="1:18">
      <c r="A1010" s="5" t="str">
        <f t="shared" si="15"/>
        <v>1</v>
      </c>
      <c r="B1010" s="1" t="s">
        <v>7935</v>
      </c>
      <c r="C1010" s="2" t="s">
        <v>7928</v>
      </c>
      <c r="D1010" s="2">
        <f>IFERROR(VLOOKUP(B1010,#REF!,4,0),0)</f>
        <v>0</v>
      </c>
      <c r="E1010" s="3">
        <v>0</v>
      </c>
      <c r="F1010" s="147" t="s">
        <v>1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148" t="s">
        <v>6151</v>
      </c>
      <c r="N1010" s="3">
        <v>0</v>
      </c>
      <c r="O1010" s="3">
        <v>0</v>
      </c>
      <c r="P1010" s="3">
        <v>0</v>
      </c>
      <c r="Q1010" s="132"/>
    </row>
    <row r="1011" spans="1:18">
      <c r="A1011" s="5" t="str">
        <f t="shared" si="15"/>
        <v>1</v>
      </c>
      <c r="B1011" s="1" t="s">
        <v>7936</v>
      </c>
      <c r="C1011" s="2" t="s">
        <v>7930</v>
      </c>
      <c r="D1011" s="2">
        <f>IFERROR(VLOOKUP(B1011,#REF!,4,0),0)</f>
        <v>0</v>
      </c>
      <c r="E1011" s="3">
        <v>0</v>
      </c>
      <c r="F1011" s="147" t="s">
        <v>5961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148" t="s">
        <v>6151</v>
      </c>
      <c r="N1011" s="3">
        <v>0</v>
      </c>
      <c r="O1011" s="3">
        <v>0</v>
      </c>
      <c r="P1011" s="3">
        <v>0</v>
      </c>
      <c r="Q1011" s="132"/>
    </row>
    <row r="1012" spans="1:18">
      <c r="A1012" s="5" t="str">
        <f t="shared" si="15"/>
        <v>1</v>
      </c>
      <c r="B1012" s="1" t="s">
        <v>7937</v>
      </c>
      <c r="C1012" s="2" t="s">
        <v>7782</v>
      </c>
      <c r="D1012" s="2">
        <f>IFERROR(VLOOKUP(B1012,#REF!,4,0),0)</f>
        <v>0</v>
      </c>
      <c r="E1012" s="3">
        <v>0</v>
      </c>
      <c r="F1012" s="147" t="s">
        <v>5961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148" t="s">
        <v>6151</v>
      </c>
      <c r="N1012" s="3">
        <v>0</v>
      </c>
      <c r="O1012" s="3">
        <v>0</v>
      </c>
      <c r="P1012" s="3">
        <v>0</v>
      </c>
      <c r="Q1012" s="132"/>
    </row>
    <row r="1013" spans="1:18">
      <c r="A1013" s="5" t="str">
        <f t="shared" si="15"/>
        <v>1</v>
      </c>
      <c r="B1013" s="1" t="s">
        <v>7938</v>
      </c>
      <c r="C1013" s="2" t="s">
        <v>7933</v>
      </c>
      <c r="D1013" s="2">
        <f>IFERROR(VLOOKUP(B1013,#REF!,4,0),0)</f>
        <v>0</v>
      </c>
      <c r="E1013" s="3">
        <v>0</v>
      </c>
      <c r="F1013" s="147" t="s">
        <v>5961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148" t="s">
        <v>6151</v>
      </c>
      <c r="N1013" s="3">
        <v>0</v>
      </c>
      <c r="O1013" s="3">
        <v>0</v>
      </c>
      <c r="P1013" s="3">
        <v>0</v>
      </c>
      <c r="Q1013" s="132"/>
    </row>
    <row r="1014" spans="1:18">
      <c r="A1014" s="5" t="str">
        <f t="shared" si="15"/>
        <v>1</v>
      </c>
      <c r="B1014" s="1" t="s">
        <v>3056</v>
      </c>
      <c r="C1014" s="2" t="s">
        <v>7921</v>
      </c>
      <c r="D1014" s="2">
        <f>IFERROR(VLOOKUP(B1014,#REF!,4,0),0)</f>
        <v>0</v>
      </c>
      <c r="E1014" s="3">
        <v>4637105.6100000003</v>
      </c>
      <c r="F1014" s="147" t="s">
        <v>1</v>
      </c>
      <c r="G1014" s="3">
        <v>4223504.68</v>
      </c>
      <c r="H1014" s="3">
        <v>413600.93</v>
      </c>
      <c r="I1014" s="3">
        <v>0</v>
      </c>
      <c r="J1014" s="3">
        <v>4637105.6100000003</v>
      </c>
      <c r="K1014" s="3">
        <v>0</v>
      </c>
      <c r="L1014" s="3">
        <v>0</v>
      </c>
      <c r="M1014" s="148" t="s">
        <v>6151</v>
      </c>
      <c r="N1014" s="3">
        <v>4223504.68</v>
      </c>
      <c r="O1014" s="3">
        <v>413600.93</v>
      </c>
      <c r="P1014" s="3">
        <v>0</v>
      </c>
      <c r="Q1014" s="132">
        <v>43830.8255324075</v>
      </c>
      <c r="R1014" s="131">
        <f>SUM(N1014:O1014)-J1014</f>
        <v>0</v>
      </c>
    </row>
    <row r="1015" spans="1:18">
      <c r="A1015" s="5" t="str">
        <f t="shared" si="15"/>
        <v>1</v>
      </c>
      <c r="B1015" s="1" t="s">
        <v>3059</v>
      </c>
      <c r="C1015" s="2" t="s">
        <v>7923</v>
      </c>
      <c r="D1015" s="2">
        <f>IFERROR(VLOOKUP(B1015,#REF!,4,0),0)</f>
        <v>0</v>
      </c>
      <c r="E1015" s="3">
        <v>-149378.95000000001</v>
      </c>
      <c r="F1015" s="147" t="s">
        <v>1</v>
      </c>
      <c r="G1015" s="3">
        <v>-110941.88</v>
      </c>
      <c r="H1015" s="3">
        <v>-38437.07</v>
      </c>
      <c r="I1015" s="3">
        <v>0</v>
      </c>
      <c r="J1015" s="3">
        <v>-149378.95000000001</v>
      </c>
      <c r="K1015" s="3">
        <v>0</v>
      </c>
      <c r="L1015" s="3">
        <v>0</v>
      </c>
      <c r="M1015" s="148" t="s">
        <v>6151</v>
      </c>
      <c r="N1015" s="3">
        <v>110941.88</v>
      </c>
      <c r="O1015" s="3">
        <v>-38437.07</v>
      </c>
      <c r="P1015" s="3">
        <v>0</v>
      </c>
      <c r="Q1015" s="132">
        <v>43830.8255324075</v>
      </c>
      <c r="R1015" s="131">
        <f>SUM(N1015:O1015)-J1015</f>
        <v>221883.76</v>
      </c>
    </row>
    <row r="1016" spans="1:18">
      <c r="A1016" s="5" t="str">
        <f t="shared" si="15"/>
        <v>1</v>
      </c>
      <c r="B1016" s="1" t="s">
        <v>3062</v>
      </c>
      <c r="C1016" s="2" t="s">
        <v>7782</v>
      </c>
      <c r="D1016" s="2">
        <f>IFERROR(VLOOKUP(B1016,#REF!,4,0),0)</f>
        <v>0</v>
      </c>
      <c r="E1016" s="3">
        <v>-20213.5</v>
      </c>
      <c r="F1016" s="147" t="s">
        <v>1</v>
      </c>
      <c r="G1016" s="3">
        <v>-20213.5</v>
      </c>
      <c r="H1016" s="3">
        <v>0</v>
      </c>
      <c r="I1016" s="3">
        <v>0</v>
      </c>
      <c r="J1016" s="3">
        <v>-20213.5</v>
      </c>
      <c r="K1016" s="3">
        <v>0</v>
      </c>
      <c r="L1016" s="3">
        <v>0</v>
      </c>
      <c r="M1016" s="148" t="s">
        <v>6151</v>
      </c>
      <c r="N1016" s="3">
        <v>20213.5</v>
      </c>
      <c r="O1016" s="3">
        <v>0</v>
      </c>
      <c r="P1016" s="3">
        <v>0</v>
      </c>
      <c r="Q1016" s="132">
        <v>43830.8255324075</v>
      </c>
      <c r="R1016" s="131">
        <f>SUM(N1016:O1016)-J1016</f>
        <v>40427</v>
      </c>
    </row>
    <row r="1017" spans="1:18">
      <c r="A1017" s="5" t="str">
        <f t="shared" si="15"/>
        <v>1</v>
      </c>
      <c r="B1017" s="1" t="s">
        <v>7939</v>
      </c>
      <c r="C1017" s="2" t="s">
        <v>7926</v>
      </c>
      <c r="D1017" s="2">
        <f>IFERROR(VLOOKUP(B1017,#REF!,4,0),0)</f>
        <v>0</v>
      </c>
      <c r="E1017" s="3">
        <v>0</v>
      </c>
      <c r="F1017" s="147" t="s">
        <v>5961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148" t="s">
        <v>6151</v>
      </c>
      <c r="N1017" s="3">
        <v>0</v>
      </c>
      <c r="O1017" s="3">
        <v>0</v>
      </c>
      <c r="P1017" s="3">
        <v>0</v>
      </c>
      <c r="Q1017" s="132">
        <v>43830.8255324075</v>
      </c>
    </row>
    <row r="1018" spans="1:18">
      <c r="A1018" s="5" t="str">
        <f t="shared" si="15"/>
        <v>1</v>
      </c>
      <c r="B1018" s="1" t="s">
        <v>7940</v>
      </c>
      <c r="C1018" s="2" t="s">
        <v>7941</v>
      </c>
      <c r="D1018" s="2">
        <f>IFERROR(VLOOKUP(B1018,#REF!,4,0),0)</f>
        <v>0</v>
      </c>
      <c r="E1018" s="3">
        <v>0</v>
      </c>
      <c r="F1018" s="147" t="s">
        <v>5961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148" t="s">
        <v>6151</v>
      </c>
      <c r="N1018" s="3">
        <v>0</v>
      </c>
      <c r="O1018" s="3">
        <v>0</v>
      </c>
      <c r="P1018" s="3">
        <v>0</v>
      </c>
      <c r="Q1018" s="132"/>
    </row>
    <row r="1019" spans="1:18">
      <c r="A1019" s="5" t="str">
        <f t="shared" si="15"/>
        <v>1</v>
      </c>
      <c r="B1019" s="1" t="s">
        <v>7942</v>
      </c>
      <c r="C1019" s="2" t="s">
        <v>7943</v>
      </c>
      <c r="D1019" s="2">
        <f>IFERROR(VLOOKUP(B1019,#REF!,4,0),0)</f>
        <v>0</v>
      </c>
      <c r="E1019" s="3">
        <v>0</v>
      </c>
      <c r="F1019" s="147" t="s">
        <v>5961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148" t="s">
        <v>6151</v>
      </c>
      <c r="N1019" s="3">
        <v>0</v>
      </c>
      <c r="O1019" s="3">
        <v>0</v>
      </c>
      <c r="P1019" s="3">
        <v>0</v>
      </c>
      <c r="Q1019" s="132"/>
    </row>
    <row r="1020" spans="1:18">
      <c r="A1020" s="5" t="str">
        <f t="shared" si="15"/>
        <v>1</v>
      </c>
      <c r="B1020" s="1" t="s">
        <v>7944</v>
      </c>
      <c r="C1020" s="2" t="s">
        <v>7945</v>
      </c>
      <c r="D1020" s="2">
        <f>IFERROR(VLOOKUP(B1020,#REF!,4,0),0)</f>
        <v>0</v>
      </c>
      <c r="E1020" s="3">
        <v>0</v>
      </c>
      <c r="F1020" s="147" t="s">
        <v>5961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148" t="s">
        <v>6151</v>
      </c>
      <c r="N1020" s="3">
        <v>0</v>
      </c>
      <c r="O1020" s="3">
        <v>0</v>
      </c>
      <c r="P1020" s="3">
        <v>0</v>
      </c>
      <c r="Q1020" s="132"/>
    </row>
    <row r="1021" spans="1:18">
      <c r="A1021" s="5" t="str">
        <f t="shared" si="15"/>
        <v>1</v>
      </c>
      <c r="B1021" s="1" t="s">
        <v>7946</v>
      </c>
      <c r="C1021" s="2" t="s">
        <v>7947</v>
      </c>
      <c r="D1021" s="2">
        <f>IFERROR(VLOOKUP(B1021,#REF!,4,0),0)</f>
        <v>0</v>
      </c>
      <c r="E1021" s="3">
        <v>0</v>
      </c>
      <c r="F1021" s="147" t="s">
        <v>5961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148" t="s">
        <v>6151</v>
      </c>
      <c r="N1021" s="3">
        <v>0</v>
      </c>
      <c r="O1021" s="3">
        <v>0</v>
      </c>
      <c r="P1021" s="3">
        <v>0</v>
      </c>
      <c r="Q1021" s="132"/>
    </row>
    <row r="1022" spans="1:18">
      <c r="A1022" s="5" t="str">
        <f t="shared" si="15"/>
        <v>1</v>
      </c>
      <c r="B1022" s="1" t="s">
        <v>7948</v>
      </c>
      <c r="C1022" s="2" t="s">
        <v>7949</v>
      </c>
      <c r="D1022" s="2">
        <f>IFERROR(VLOOKUP(B1022,#REF!,4,0),0)</f>
        <v>0</v>
      </c>
      <c r="E1022" s="3">
        <v>0</v>
      </c>
      <c r="F1022" s="147" t="s">
        <v>1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148" t="s">
        <v>6151</v>
      </c>
      <c r="N1022" s="3">
        <v>0</v>
      </c>
      <c r="O1022" s="3">
        <v>0</v>
      </c>
      <c r="P1022" s="3">
        <v>0</v>
      </c>
      <c r="Q1022" s="132"/>
    </row>
    <row r="1023" spans="1:18">
      <c r="A1023" s="5" t="str">
        <f t="shared" si="15"/>
        <v>1</v>
      </c>
      <c r="B1023" s="1" t="s">
        <v>7950</v>
      </c>
      <c r="C1023" s="2" t="s">
        <v>7951</v>
      </c>
      <c r="D1023" s="2">
        <f>IFERROR(VLOOKUP(B1023,#REF!,4,0),0)</f>
        <v>0</v>
      </c>
      <c r="E1023" s="3">
        <v>0</v>
      </c>
      <c r="F1023" s="147" t="s">
        <v>1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148" t="s">
        <v>6151</v>
      </c>
      <c r="N1023" s="3">
        <v>0</v>
      </c>
      <c r="O1023" s="3">
        <v>0</v>
      </c>
      <c r="P1023" s="3">
        <v>0</v>
      </c>
      <c r="Q1023" s="132"/>
    </row>
    <row r="1024" spans="1:18">
      <c r="A1024" s="5" t="str">
        <f t="shared" si="15"/>
        <v>1</v>
      </c>
      <c r="B1024" s="1" t="s">
        <v>7952</v>
      </c>
      <c r="C1024" s="2" t="s">
        <v>7953</v>
      </c>
      <c r="D1024" s="2">
        <f>IFERROR(VLOOKUP(B1024,#REF!,4,0),0)</f>
        <v>0</v>
      </c>
      <c r="E1024" s="3">
        <v>0</v>
      </c>
      <c r="F1024" s="147" t="s">
        <v>5961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148" t="s">
        <v>6151</v>
      </c>
      <c r="N1024" s="3">
        <v>0</v>
      </c>
      <c r="O1024" s="3">
        <v>0</v>
      </c>
      <c r="P1024" s="3">
        <v>0</v>
      </c>
      <c r="Q1024" s="132"/>
    </row>
    <row r="1025" spans="1:18">
      <c r="A1025" s="5" t="str">
        <f t="shared" si="15"/>
        <v>1</v>
      </c>
      <c r="B1025" s="1" t="s">
        <v>3069</v>
      </c>
      <c r="C1025" s="2" t="s">
        <v>7954</v>
      </c>
      <c r="D1025" s="2">
        <f>IFERROR(VLOOKUP(B1025,#REF!,4,0),0)</f>
        <v>0</v>
      </c>
      <c r="E1025" s="3">
        <v>34977957.039999999</v>
      </c>
      <c r="F1025" s="147" t="s">
        <v>1</v>
      </c>
      <c r="G1025" s="3">
        <v>3042052.5</v>
      </c>
      <c r="H1025" s="3">
        <v>31935904.539999999</v>
      </c>
      <c r="I1025" s="3">
        <v>0</v>
      </c>
      <c r="J1025" s="3">
        <v>11512077.27</v>
      </c>
      <c r="K1025" s="3">
        <v>23465879.77</v>
      </c>
      <c r="L1025" s="3">
        <v>0</v>
      </c>
      <c r="M1025" s="148" t="s">
        <v>6151</v>
      </c>
      <c r="N1025" s="3">
        <v>3042052.5</v>
      </c>
      <c r="O1025" s="3">
        <v>8470024.7699999996</v>
      </c>
      <c r="P1025" s="3">
        <v>23465879.77</v>
      </c>
      <c r="Q1025" s="132">
        <v>43830.82386574056</v>
      </c>
      <c r="R1025" s="131">
        <f>SUM(N1025:O1025)-J1025</f>
        <v>0</v>
      </c>
    </row>
    <row r="1026" spans="1:18">
      <c r="A1026" s="5" t="str">
        <f t="shared" si="15"/>
        <v>1</v>
      </c>
      <c r="B1026" s="1" t="s">
        <v>3072</v>
      </c>
      <c r="C1026" s="2" t="s">
        <v>7955</v>
      </c>
      <c r="D1026" s="2">
        <f>IFERROR(VLOOKUP(B1026,#REF!,4,0),0)</f>
        <v>0</v>
      </c>
      <c r="E1026" s="3">
        <v>-7342383.8200000003</v>
      </c>
      <c r="F1026" s="147" t="s">
        <v>1</v>
      </c>
      <c r="G1026" s="3">
        <v>-832954.23</v>
      </c>
      <c r="H1026" s="3">
        <v>-6509429.5899999999</v>
      </c>
      <c r="I1026" s="3">
        <v>0</v>
      </c>
      <c r="J1026" s="3">
        <v>-3227092.58</v>
      </c>
      <c r="K1026" s="3">
        <v>-4115291.24</v>
      </c>
      <c r="L1026" s="3">
        <v>0</v>
      </c>
      <c r="M1026" s="148" t="s">
        <v>6151</v>
      </c>
      <c r="N1026" s="3">
        <v>832954.23</v>
      </c>
      <c r="O1026" s="3">
        <v>-2394138.35</v>
      </c>
      <c r="P1026" s="3">
        <v>-4115291.24</v>
      </c>
      <c r="Q1026" s="132">
        <v>43830.82386574056</v>
      </c>
      <c r="R1026" s="131">
        <f>SUM(N1026:O1026)-J1026</f>
        <v>1665908.46</v>
      </c>
    </row>
    <row r="1027" spans="1:18">
      <c r="A1027" s="5" t="str">
        <f t="shared" si="15"/>
        <v>1</v>
      </c>
      <c r="B1027" s="1" t="s">
        <v>3075</v>
      </c>
      <c r="C1027" s="2" t="s">
        <v>7956</v>
      </c>
      <c r="D1027" s="2">
        <f>IFERROR(VLOOKUP(B1027,#REF!,4,0),0)</f>
        <v>0</v>
      </c>
      <c r="E1027" s="3">
        <v>-2014.85</v>
      </c>
      <c r="F1027" s="147" t="s">
        <v>1</v>
      </c>
      <c r="G1027" s="3">
        <v>-2014.85</v>
      </c>
      <c r="H1027" s="3">
        <v>0</v>
      </c>
      <c r="I1027" s="3">
        <v>0</v>
      </c>
      <c r="J1027" s="3">
        <v>-2014.85</v>
      </c>
      <c r="K1027" s="3">
        <v>0</v>
      </c>
      <c r="L1027" s="3">
        <v>0</v>
      </c>
      <c r="M1027" s="148" t="s">
        <v>6151</v>
      </c>
      <c r="N1027" s="3">
        <v>2014.85</v>
      </c>
      <c r="O1027" s="3">
        <v>0</v>
      </c>
      <c r="P1027" s="3">
        <v>0</v>
      </c>
      <c r="Q1027" s="132">
        <v>43830.82386574056</v>
      </c>
      <c r="R1027" s="131">
        <f>SUM(N1027:O1027)-J1027</f>
        <v>4029.7</v>
      </c>
    </row>
    <row r="1028" spans="1:18">
      <c r="A1028" s="5" t="str">
        <f t="shared" si="15"/>
        <v>1</v>
      </c>
      <c r="B1028" s="1" t="s">
        <v>3078</v>
      </c>
      <c r="C1028" s="2" t="s">
        <v>7957</v>
      </c>
      <c r="D1028" s="2">
        <f>IFERROR(VLOOKUP(B1028,#REF!,4,0),0)</f>
        <v>0</v>
      </c>
      <c r="E1028" s="3">
        <v>-5535.51</v>
      </c>
      <c r="F1028" s="147" t="s">
        <v>1</v>
      </c>
      <c r="G1028" s="3">
        <v>-5535.51</v>
      </c>
      <c r="H1028" s="3">
        <v>0</v>
      </c>
      <c r="I1028" s="3">
        <v>0</v>
      </c>
      <c r="J1028" s="3">
        <v>-5535.51</v>
      </c>
      <c r="K1028" s="3">
        <v>0</v>
      </c>
      <c r="L1028" s="3">
        <v>0</v>
      </c>
      <c r="M1028" s="148" t="s">
        <v>6151</v>
      </c>
      <c r="N1028" s="3">
        <v>5535.51</v>
      </c>
      <c r="O1028" s="3">
        <v>0</v>
      </c>
      <c r="P1028" s="3">
        <v>0</v>
      </c>
      <c r="Q1028" s="132">
        <v>43830.82386574056</v>
      </c>
      <c r="R1028" s="131">
        <f>SUM(N1028:O1028)-J1028</f>
        <v>11071.02</v>
      </c>
    </row>
    <row r="1029" spans="1:18">
      <c r="A1029" s="5" t="str">
        <f t="shared" si="15"/>
        <v>1</v>
      </c>
      <c r="B1029" s="1" t="s">
        <v>7958</v>
      </c>
      <c r="C1029" s="2" t="s">
        <v>7959</v>
      </c>
      <c r="D1029" s="2">
        <f>IFERROR(VLOOKUP(B1029,#REF!,4,0),0)</f>
        <v>0</v>
      </c>
      <c r="E1029" s="3">
        <v>0</v>
      </c>
      <c r="F1029" s="147" t="s">
        <v>1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148" t="s">
        <v>6151</v>
      </c>
      <c r="N1029" s="3">
        <v>0</v>
      </c>
      <c r="O1029" s="3">
        <v>0</v>
      </c>
      <c r="P1029" s="3">
        <v>0</v>
      </c>
      <c r="Q1029" s="132"/>
    </row>
    <row r="1030" spans="1:18">
      <c r="A1030" s="5" t="str">
        <f t="shared" si="15"/>
        <v>1</v>
      </c>
      <c r="B1030" s="1" t="s">
        <v>7960</v>
      </c>
      <c r="C1030" s="2" t="s">
        <v>7961</v>
      </c>
      <c r="D1030" s="2">
        <f>IFERROR(VLOOKUP(B1030,#REF!,4,0),0)</f>
        <v>0</v>
      </c>
      <c r="E1030" s="3">
        <v>0</v>
      </c>
      <c r="F1030" s="147" t="s">
        <v>5961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148" t="s">
        <v>6151</v>
      </c>
      <c r="N1030" s="3">
        <v>0</v>
      </c>
      <c r="O1030" s="3">
        <v>0</v>
      </c>
      <c r="P1030" s="3">
        <v>0</v>
      </c>
      <c r="Q1030" s="132"/>
    </row>
    <row r="1031" spans="1:18">
      <c r="A1031" s="5" t="str">
        <f t="shared" si="15"/>
        <v>1</v>
      </c>
      <c r="B1031" s="1" t="s">
        <v>7962</v>
      </c>
      <c r="C1031" s="2" t="s">
        <v>7963</v>
      </c>
      <c r="D1031" s="2">
        <f>IFERROR(VLOOKUP(B1031,#REF!,4,0),0)</f>
        <v>0</v>
      </c>
      <c r="E1031" s="3">
        <v>0</v>
      </c>
      <c r="F1031" s="147" t="s">
        <v>5961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148" t="s">
        <v>6151</v>
      </c>
      <c r="N1031" s="3">
        <v>0</v>
      </c>
      <c r="O1031" s="3">
        <v>0</v>
      </c>
      <c r="P1031" s="3">
        <v>0</v>
      </c>
      <c r="Q1031" s="132"/>
    </row>
    <row r="1032" spans="1:18">
      <c r="A1032" s="5" t="str">
        <f t="shared" si="15"/>
        <v>1</v>
      </c>
      <c r="B1032" s="1" t="s">
        <v>7964</v>
      </c>
      <c r="C1032" s="2" t="s">
        <v>7965</v>
      </c>
      <c r="D1032" s="2">
        <f>IFERROR(VLOOKUP(B1032,#REF!,4,0),0)</f>
        <v>0</v>
      </c>
      <c r="E1032" s="3">
        <v>0</v>
      </c>
      <c r="F1032" s="147" t="s">
        <v>5961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0</v>
      </c>
      <c r="M1032" s="148" t="s">
        <v>6151</v>
      </c>
      <c r="N1032" s="3">
        <v>0</v>
      </c>
      <c r="O1032" s="3">
        <v>0</v>
      </c>
      <c r="P1032" s="3">
        <v>0</v>
      </c>
      <c r="Q1032" s="132"/>
    </row>
    <row r="1033" spans="1:18">
      <c r="A1033" s="5" t="str">
        <f t="shared" si="15"/>
        <v>1</v>
      </c>
      <c r="B1033" s="1" t="s">
        <v>7966</v>
      </c>
      <c r="C1033" s="2" t="s">
        <v>7967</v>
      </c>
      <c r="D1033" s="2">
        <f>IFERROR(VLOOKUP(B1033,#REF!,4,0),0)</f>
        <v>0</v>
      </c>
      <c r="E1033" s="3">
        <v>0</v>
      </c>
      <c r="F1033" s="147" t="s">
        <v>1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148" t="s">
        <v>6151</v>
      </c>
      <c r="N1033" s="3">
        <v>0</v>
      </c>
      <c r="O1033" s="3">
        <v>0</v>
      </c>
      <c r="P1033" s="3">
        <v>0</v>
      </c>
      <c r="Q1033" s="132"/>
    </row>
    <row r="1034" spans="1:18">
      <c r="A1034" s="5" t="str">
        <f t="shared" si="15"/>
        <v>1</v>
      </c>
      <c r="B1034" s="1" t="s">
        <v>7968</v>
      </c>
      <c r="C1034" s="2" t="s">
        <v>7969</v>
      </c>
      <c r="D1034" s="2">
        <f>IFERROR(VLOOKUP(B1034,#REF!,4,0),0)</f>
        <v>0</v>
      </c>
      <c r="E1034" s="3">
        <v>0</v>
      </c>
      <c r="F1034" s="147" t="s">
        <v>5961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148" t="s">
        <v>6151</v>
      </c>
      <c r="N1034" s="3">
        <v>0</v>
      </c>
      <c r="O1034" s="3">
        <v>0</v>
      </c>
      <c r="P1034" s="3">
        <v>0</v>
      </c>
      <c r="Q1034" s="132"/>
    </row>
    <row r="1035" spans="1:18">
      <c r="A1035" s="5" t="str">
        <f t="shared" ref="A1035:A1098" si="17">LEFT(B1035)</f>
        <v>1</v>
      </c>
      <c r="B1035" s="1" t="s">
        <v>7970</v>
      </c>
      <c r="C1035" s="2" t="s">
        <v>7971</v>
      </c>
      <c r="D1035" s="2">
        <f>IFERROR(VLOOKUP(B1035,#REF!,4,0),0)</f>
        <v>0</v>
      </c>
      <c r="E1035" s="3">
        <v>0</v>
      </c>
      <c r="F1035" s="147" t="s">
        <v>5961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148" t="s">
        <v>6151</v>
      </c>
      <c r="N1035" s="3">
        <v>0</v>
      </c>
      <c r="O1035" s="3">
        <v>0</v>
      </c>
      <c r="P1035" s="3">
        <v>0</v>
      </c>
      <c r="Q1035" s="132"/>
    </row>
    <row r="1036" spans="1:18">
      <c r="A1036" s="5" t="str">
        <f t="shared" si="17"/>
        <v>1</v>
      </c>
      <c r="B1036" s="1" t="s">
        <v>7972</v>
      </c>
      <c r="C1036" s="2" t="s">
        <v>7973</v>
      </c>
      <c r="D1036" s="2">
        <f>IFERROR(VLOOKUP(B1036,#REF!,4,0),0)</f>
        <v>0</v>
      </c>
      <c r="E1036" s="3">
        <v>0</v>
      </c>
      <c r="F1036" s="147" t="s">
        <v>5961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148" t="s">
        <v>6151</v>
      </c>
      <c r="N1036" s="3">
        <v>0</v>
      </c>
      <c r="O1036" s="3">
        <v>0</v>
      </c>
      <c r="P1036" s="3">
        <v>0</v>
      </c>
      <c r="Q1036" s="132"/>
    </row>
    <row r="1037" spans="1:18">
      <c r="A1037" s="5" t="str">
        <f t="shared" si="17"/>
        <v>1</v>
      </c>
      <c r="B1037" s="1" t="s">
        <v>7974</v>
      </c>
      <c r="C1037" s="2" t="s">
        <v>7975</v>
      </c>
      <c r="D1037" s="2">
        <f>IFERROR(VLOOKUP(B1037,#REF!,4,0),0)</f>
        <v>0</v>
      </c>
      <c r="E1037" s="3">
        <v>0</v>
      </c>
      <c r="F1037" s="147" t="s">
        <v>1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148" t="s">
        <v>6151</v>
      </c>
      <c r="N1037" s="3">
        <v>0</v>
      </c>
      <c r="O1037" s="3">
        <v>0</v>
      </c>
      <c r="P1037" s="3">
        <v>0</v>
      </c>
      <c r="Q1037" s="132"/>
    </row>
    <row r="1038" spans="1:18">
      <c r="A1038" s="5" t="str">
        <f t="shared" si="17"/>
        <v>1</v>
      </c>
      <c r="B1038" s="1" t="s">
        <v>7976</v>
      </c>
      <c r="C1038" s="2" t="s">
        <v>7756</v>
      </c>
      <c r="D1038" s="2">
        <f>IFERROR(VLOOKUP(B1038,#REF!,4,0),0)</f>
        <v>0</v>
      </c>
      <c r="E1038" s="3">
        <v>0</v>
      </c>
      <c r="F1038" s="147" t="s">
        <v>1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148" t="s">
        <v>6151</v>
      </c>
      <c r="N1038" s="3">
        <v>0</v>
      </c>
      <c r="O1038" s="3">
        <v>0</v>
      </c>
      <c r="P1038" s="3">
        <v>0</v>
      </c>
      <c r="Q1038" s="132"/>
    </row>
    <row r="1039" spans="1:18">
      <c r="A1039" s="5" t="str">
        <f t="shared" si="17"/>
        <v>1</v>
      </c>
      <c r="B1039" s="1" t="s">
        <v>7977</v>
      </c>
      <c r="C1039" s="2" t="s">
        <v>7754</v>
      </c>
      <c r="D1039" s="2">
        <f>IFERROR(VLOOKUP(B1039,#REF!,4,0),0)</f>
        <v>0</v>
      </c>
      <c r="E1039" s="3">
        <v>0</v>
      </c>
      <c r="F1039" s="147" t="s">
        <v>1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148" t="s">
        <v>6151</v>
      </c>
      <c r="N1039" s="3">
        <v>0</v>
      </c>
      <c r="O1039" s="3">
        <v>0</v>
      </c>
      <c r="P1039" s="3">
        <v>0</v>
      </c>
      <c r="Q1039" s="132"/>
    </row>
    <row r="1040" spans="1:18">
      <c r="A1040" s="5" t="str">
        <f t="shared" si="17"/>
        <v>1</v>
      </c>
      <c r="B1040" s="1" t="s">
        <v>7978</v>
      </c>
      <c r="C1040" s="2" t="s">
        <v>7954</v>
      </c>
      <c r="D1040" s="2">
        <f>IFERROR(VLOOKUP(B1040,#REF!,4,0),0)</f>
        <v>0</v>
      </c>
      <c r="E1040" s="3">
        <v>0</v>
      </c>
      <c r="F1040" s="147" t="s">
        <v>1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148" t="s">
        <v>6151</v>
      </c>
      <c r="N1040" s="3">
        <v>0</v>
      </c>
      <c r="O1040" s="3">
        <v>0</v>
      </c>
      <c r="P1040" s="3">
        <v>0</v>
      </c>
      <c r="Q1040" s="132"/>
    </row>
    <row r="1041" spans="1:17">
      <c r="A1041" s="5" t="str">
        <f t="shared" si="17"/>
        <v>1</v>
      </c>
      <c r="B1041" s="1" t="s">
        <v>7979</v>
      </c>
      <c r="C1041" s="2" t="s">
        <v>7980</v>
      </c>
      <c r="D1041" s="2">
        <f>IFERROR(VLOOKUP(B1041,#REF!,4,0),0)</f>
        <v>0</v>
      </c>
      <c r="E1041" s="3">
        <v>0</v>
      </c>
      <c r="F1041" s="147" t="s">
        <v>5961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148" t="s">
        <v>6151</v>
      </c>
      <c r="N1041" s="3">
        <v>0</v>
      </c>
      <c r="O1041" s="3">
        <v>0</v>
      </c>
      <c r="P1041" s="3">
        <v>0</v>
      </c>
      <c r="Q1041" s="132"/>
    </row>
    <row r="1042" spans="1:17">
      <c r="A1042" s="5" t="str">
        <f t="shared" si="17"/>
        <v>1</v>
      </c>
      <c r="B1042" s="1" t="s">
        <v>7981</v>
      </c>
      <c r="C1042" s="2" t="s">
        <v>7982</v>
      </c>
      <c r="D1042" s="2">
        <f>IFERROR(VLOOKUP(B1042,#REF!,4,0),0)</f>
        <v>0</v>
      </c>
      <c r="E1042" s="3">
        <v>0</v>
      </c>
      <c r="F1042" s="147" t="s">
        <v>1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148" t="s">
        <v>6151</v>
      </c>
      <c r="N1042" s="3">
        <v>0</v>
      </c>
      <c r="O1042" s="3">
        <v>0</v>
      </c>
      <c r="P1042" s="3">
        <v>0</v>
      </c>
      <c r="Q1042" s="132"/>
    </row>
    <row r="1043" spans="1:17">
      <c r="A1043" s="5" t="str">
        <f t="shared" si="17"/>
        <v>1</v>
      </c>
      <c r="B1043" s="1" t="s">
        <v>7983</v>
      </c>
      <c r="C1043" s="2" t="s">
        <v>7782</v>
      </c>
      <c r="D1043" s="2">
        <f>IFERROR(VLOOKUP(B1043,#REF!,4,0),0)</f>
        <v>0</v>
      </c>
      <c r="E1043" s="3">
        <v>0</v>
      </c>
      <c r="F1043" s="147" t="s">
        <v>5961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148" t="s">
        <v>6151</v>
      </c>
      <c r="N1043" s="3">
        <v>0</v>
      </c>
      <c r="O1043" s="3">
        <v>0</v>
      </c>
      <c r="P1043" s="3">
        <v>0</v>
      </c>
      <c r="Q1043" s="132"/>
    </row>
    <row r="1044" spans="1:17">
      <c r="A1044" s="5" t="str">
        <f t="shared" si="17"/>
        <v>1</v>
      </c>
      <c r="B1044" s="1" t="s">
        <v>7984</v>
      </c>
      <c r="C1044" s="2" t="s">
        <v>7985</v>
      </c>
      <c r="D1044" s="2">
        <f>IFERROR(VLOOKUP(B1044,#REF!,4,0),0)</f>
        <v>0</v>
      </c>
      <c r="E1044" s="3">
        <v>0</v>
      </c>
      <c r="F1044" s="147" t="s">
        <v>5961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148" t="s">
        <v>6151</v>
      </c>
      <c r="N1044" s="3">
        <v>0</v>
      </c>
      <c r="O1044" s="3">
        <v>0</v>
      </c>
      <c r="P1044" s="3">
        <v>0</v>
      </c>
      <c r="Q1044" s="132"/>
    </row>
    <row r="1045" spans="1:17">
      <c r="A1045" s="5" t="str">
        <f t="shared" si="17"/>
        <v>1</v>
      </c>
      <c r="B1045" s="1" t="s">
        <v>7986</v>
      </c>
      <c r="C1045" s="2" t="s">
        <v>7987</v>
      </c>
      <c r="D1045" s="2">
        <f>IFERROR(VLOOKUP(B1045,#REF!,4,0),0)</f>
        <v>0</v>
      </c>
      <c r="E1045" s="3">
        <v>0</v>
      </c>
      <c r="F1045" s="147" t="s">
        <v>1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148" t="s">
        <v>6151</v>
      </c>
      <c r="N1045" s="3">
        <v>0</v>
      </c>
      <c r="O1045" s="3">
        <v>0</v>
      </c>
      <c r="P1045" s="3">
        <v>0</v>
      </c>
      <c r="Q1045" s="132"/>
    </row>
    <row r="1046" spans="1:17">
      <c r="A1046" s="5" t="str">
        <f t="shared" si="17"/>
        <v>1</v>
      </c>
      <c r="B1046" s="1" t="s">
        <v>7988</v>
      </c>
      <c r="C1046" s="2" t="s">
        <v>7989</v>
      </c>
      <c r="D1046" s="2">
        <f>IFERROR(VLOOKUP(B1046,#REF!,4,0),0)</f>
        <v>0</v>
      </c>
      <c r="E1046" s="3">
        <v>0</v>
      </c>
      <c r="F1046" s="147" t="s">
        <v>5961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148" t="s">
        <v>6151</v>
      </c>
      <c r="N1046" s="3">
        <v>0</v>
      </c>
      <c r="O1046" s="3">
        <v>0</v>
      </c>
      <c r="P1046" s="3">
        <v>0</v>
      </c>
      <c r="Q1046" s="132"/>
    </row>
    <row r="1047" spans="1:17">
      <c r="A1047" s="5" t="str">
        <f t="shared" si="17"/>
        <v>1</v>
      </c>
      <c r="B1047" s="1" t="s">
        <v>7990</v>
      </c>
      <c r="C1047" s="2" t="s">
        <v>7991</v>
      </c>
      <c r="D1047" s="2">
        <f>IFERROR(VLOOKUP(B1047,#REF!,4,0),0)</f>
        <v>0</v>
      </c>
      <c r="E1047" s="3">
        <v>0</v>
      </c>
      <c r="F1047" s="147" t="s">
        <v>5961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148" t="s">
        <v>6151</v>
      </c>
      <c r="N1047" s="3">
        <v>0</v>
      </c>
      <c r="O1047" s="3">
        <v>0</v>
      </c>
      <c r="P1047" s="3">
        <v>0</v>
      </c>
      <c r="Q1047" s="132"/>
    </row>
    <row r="1048" spans="1:17">
      <c r="A1048" s="5" t="str">
        <f t="shared" si="17"/>
        <v>1</v>
      </c>
      <c r="B1048" s="1" t="s">
        <v>7992</v>
      </c>
      <c r="C1048" s="2" t="s">
        <v>7993</v>
      </c>
      <c r="D1048" s="2">
        <f>IFERROR(VLOOKUP(B1048,#REF!,4,0),0)</f>
        <v>0</v>
      </c>
      <c r="E1048" s="3">
        <v>0</v>
      </c>
      <c r="F1048" s="147" t="s">
        <v>5961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148" t="s">
        <v>6151</v>
      </c>
      <c r="N1048" s="3">
        <v>0</v>
      </c>
      <c r="O1048" s="3">
        <v>0</v>
      </c>
      <c r="P1048" s="3">
        <v>0</v>
      </c>
      <c r="Q1048" s="132"/>
    </row>
    <row r="1049" spans="1:17">
      <c r="A1049" s="5" t="str">
        <f t="shared" si="17"/>
        <v>1</v>
      </c>
      <c r="B1049" s="1" t="s">
        <v>7994</v>
      </c>
      <c r="C1049" s="2" t="s">
        <v>7995</v>
      </c>
      <c r="D1049" s="2">
        <f>IFERROR(VLOOKUP(B1049,#REF!,4,0),0)</f>
        <v>0</v>
      </c>
      <c r="E1049" s="3">
        <v>0</v>
      </c>
      <c r="F1049" s="147" t="s">
        <v>1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148" t="s">
        <v>6151</v>
      </c>
      <c r="N1049" s="3">
        <v>0</v>
      </c>
      <c r="O1049" s="3">
        <v>0</v>
      </c>
      <c r="P1049" s="3">
        <v>0</v>
      </c>
      <c r="Q1049" s="132"/>
    </row>
    <row r="1050" spans="1:17">
      <c r="A1050" s="5" t="str">
        <f t="shared" si="17"/>
        <v>1</v>
      </c>
      <c r="B1050" s="1" t="s">
        <v>7996</v>
      </c>
      <c r="C1050" s="2" t="s">
        <v>7997</v>
      </c>
      <c r="D1050" s="2">
        <f>IFERROR(VLOOKUP(B1050,#REF!,4,0),0)</f>
        <v>0</v>
      </c>
      <c r="E1050" s="3">
        <v>0</v>
      </c>
      <c r="F1050" s="147" t="s">
        <v>5961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148" t="s">
        <v>6151</v>
      </c>
      <c r="N1050" s="3">
        <v>0</v>
      </c>
      <c r="O1050" s="3">
        <v>0</v>
      </c>
      <c r="P1050" s="3">
        <v>0</v>
      </c>
      <c r="Q1050" s="132"/>
    </row>
    <row r="1051" spans="1:17">
      <c r="A1051" s="5" t="str">
        <f t="shared" si="17"/>
        <v>1</v>
      </c>
      <c r="B1051" s="1" t="s">
        <v>7998</v>
      </c>
      <c r="C1051" s="2" t="s">
        <v>7999</v>
      </c>
      <c r="D1051" s="2">
        <f>IFERROR(VLOOKUP(B1051,#REF!,4,0),0)</f>
        <v>0</v>
      </c>
      <c r="E1051" s="3">
        <v>0</v>
      </c>
      <c r="F1051" s="147" t="s">
        <v>5961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148" t="s">
        <v>6151</v>
      </c>
      <c r="N1051" s="3">
        <v>0</v>
      </c>
      <c r="O1051" s="3">
        <v>0</v>
      </c>
      <c r="P1051" s="3">
        <v>0</v>
      </c>
      <c r="Q1051" s="132"/>
    </row>
    <row r="1052" spans="1:17">
      <c r="A1052" s="5" t="str">
        <f t="shared" si="17"/>
        <v>1</v>
      </c>
      <c r="B1052" s="1" t="s">
        <v>8000</v>
      </c>
      <c r="C1052" s="2" t="s">
        <v>8001</v>
      </c>
      <c r="D1052" s="2">
        <f>IFERROR(VLOOKUP(B1052,#REF!,4,0),0)</f>
        <v>0</v>
      </c>
      <c r="E1052" s="3">
        <v>0</v>
      </c>
      <c r="F1052" s="147" t="s">
        <v>5961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148" t="s">
        <v>6151</v>
      </c>
      <c r="N1052" s="3">
        <v>0</v>
      </c>
      <c r="O1052" s="3">
        <v>0</v>
      </c>
      <c r="P1052" s="3">
        <v>0</v>
      </c>
      <c r="Q1052" s="132"/>
    </row>
    <row r="1053" spans="1:17">
      <c r="A1053" s="5" t="str">
        <f t="shared" si="17"/>
        <v>1</v>
      </c>
      <c r="B1053" s="1" t="s">
        <v>8002</v>
      </c>
      <c r="C1053" s="2" t="s">
        <v>8003</v>
      </c>
      <c r="D1053" s="2">
        <f>IFERROR(VLOOKUP(B1053,#REF!,4,0),0)</f>
        <v>0</v>
      </c>
      <c r="E1053" s="3">
        <v>0</v>
      </c>
      <c r="F1053" s="147" t="s">
        <v>1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148" t="s">
        <v>6151</v>
      </c>
      <c r="N1053" s="3">
        <v>0</v>
      </c>
      <c r="O1053" s="3">
        <v>0</v>
      </c>
      <c r="P1053" s="3">
        <v>0</v>
      </c>
      <c r="Q1053" s="132"/>
    </row>
    <row r="1054" spans="1:17">
      <c r="A1054" s="5" t="str">
        <f t="shared" si="17"/>
        <v>1</v>
      </c>
      <c r="B1054" s="1" t="s">
        <v>8004</v>
      </c>
      <c r="C1054" s="2" t="s">
        <v>8005</v>
      </c>
      <c r="D1054" s="2">
        <f>IFERROR(VLOOKUP(B1054,#REF!,4,0),0)</f>
        <v>0</v>
      </c>
      <c r="E1054" s="3">
        <v>0</v>
      </c>
      <c r="F1054" s="147" t="s">
        <v>5961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148" t="s">
        <v>6151</v>
      </c>
      <c r="N1054" s="3">
        <v>0</v>
      </c>
      <c r="O1054" s="3">
        <v>0</v>
      </c>
      <c r="P1054" s="3">
        <v>0</v>
      </c>
      <c r="Q1054" s="132"/>
    </row>
    <row r="1055" spans="1:17">
      <c r="A1055" s="5" t="str">
        <f t="shared" si="17"/>
        <v>1</v>
      </c>
      <c r="B1055" s="1" t="s">
        <v>8006</v>
      </c>
      <c r="C1055" s="2" t="s">
        <v>8007</v>
      </c>
      <c r="D1055" s="2">
        <f>IFERROR(VLOOKUP(B1055,#REF!,4,0),0)</f>
        <v>0</v>
      </c>
      <c r="E1055" s="3">
        <v>0</v>
      </c>
      <c r="F1055" s="147" t="s">
        <v>5961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148" t="s">
        <v>6151</v>
      </c>
      <c r="N1055" s="3">
        <v>0</v>
      </c>
      <c r="O1055" s="3">
        <v>0</v>
      </c>
      <c r="P1055" s="3">
        <v>0</v>
      </c>
      <c r="Q1055" s="132"/>
    </row>
    <row r="1056" spans="1:17">
      <c r="A1056" s="5" t="str">
        <f t="shared" si="17"/>
        <v>1</v>
      </c>
      <c r="B1056" s="1" t="s">
        <v>8008</v>
      </c>
      <c r="C1056" s="2" t="s">
        <v>8009</v>
      </c>
      <c r="D1056" s="2">
        <f>IFERROR(VLOOKUP(B1056,#REF!,4,0),0)</f>
        <v>0</v>
      </c>
      <c r="E1056" s="3">
        <v>0</v>
      </c>
      <c r="F1056" s="147" t="s">
        <v>5961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148" t="s">
        <v>6151</v>
      </c>
      <c r="N1056" s="3">
        <v>0</v>
      </c>
      <c r="O1056" s="3">
        <v>0</v>
      </c>
      <c r="P1056" s="3">
        <v>0</v>
      </c>
      <c r="Q1056" s="132"/>
    </row>
    <row r="1057" spans="1:17">
      <c r="A1057" s="5" t="str">
        <f t="shared" si="17"/>
        <v>1</v>
      </c>
      <c r="B1057" s="1" t="s">
        <v>8010</v>
      </c>
      <c r="C1057" s="2" t="s">
        <v>7215</v>
      </c>
      <c r="D1057" s="2">
        <f>IFERROR(VLOOKUP(B1057,#REF!,4,0),0)</f>
        <v>0</v>
      </c>
      <c r="E1057" s="3">
        <v>0</v>
      </c>
      <c r="F1057" s="147" t="s">
        <v>1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148" t="s">
        <v>6151</v>
      </c>
      <c r="N1057" s="3">
        <v>0</v>
      </c>
      <c r="O1057" s="3">
        <v>0</v>
      </c>
      <c r="P1057" s="3">
        <v>0</v>
      </c>
      <c r="Q1057" s="132"/>
    </row>
    <row r="1058" spans="1:17">
      <c r="A1058" s="5" t="str">
        <f t="shared" si="17"/>
        <v>1</v>
      </c>
      <c r="B1058" s="1" t="s">
        <v>8011</v>
      </c>
      <c r="C1058" s="2" t="s">
        <v>7217</v>
      </c>
      <c r="D1058" s="2">
        <f>IFERROR(VLOOKUP(B1058,#REF!,4,0),0)</f>
        <v>0</v>
      </c>
      <c r="E1058" s="3">
        <v>0</v>
      </c>
      <c r="F1058" s="147" t="s">
        <v>5961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148" t="s">
        <v>6151</v>
      </c>
      <c r="N1058" s="3">
        <v>0</v>
      </c>
      <c r="O1058" s="3">
        <v>0</v>
      </c>
      <c r="P1058" s="3">
        <v>0</v>
      </c>
      <c r="Q1058" s="132"/>
    </row>
    <row r="1059" spans="1:17">
      <c r="A1059" s="5" t="str">
        <f t="shared" si="17"/>
        <v>1</v>
      </c>
      <c r="B1059" s="1" t="s">
        <v>8012</v>
      </c>
      <c r="C1059" s="2" t="s">
        <v>7219</v>
      </c>
      <c r="D1059" s="2">
        <f>IFERROR(VLOOKUP(B1059,#REF!,4,0),0)</f>
        <v>0</v>
      </c>
      <c r="E1059" s="3">
        <v>0</v>
      </c>
      <c r="F1059" s="147" t="s">
        <v>5961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148" t="s">
        <v>6151</v>
      </c>
      <c r="N1059" s="3">
        <v>0</v>
      </c>
      <c r="O1059" s="3">
        <v>0</v>
      </c>
      <c r="P1059" s="3">
        <v>0</v>
      </c>
      <c r="Q1059" s="132"/>
    </row>
    <row r="1060" spans="1:17">
      <c r="A1060" s="5" t="str">
        <f t="shared" si="17"/>
        <v>1</v>
      </c>
      <c r="B1060" s="1" t="s">
        <v>8013</v>
      </c>
      <c r="C1060" s="2" t="s">
        <v>7221</v>
      </c>
      <c r="D1060" s="2">
        <f>IFERROR(VLOOKUP(B1060,#REF!,4,0),0)</f>
        <v>0</v>
      </c>
      <c r="E1060" s="3">
        <v>0</v>
      </c>
      <c r="F1060" s="147" t="s">
        <v>5961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148" t="s">
        <v>6151</v>
      </c>
      <c r="N1060" s="3">
        <v>0</v>
      </c>
      <c r="O1060" s="3">
        <v>0</v>
      </c>
      <c r="P1060" s="3">
        <v>0</v>
      </c>
      <c r="Q1060" s="132"/>
    </row>
    <row r="1061" spans="1:17">
      <c r="A1061" s="5" t="str">
        <f t="shared" si="17"/>
        <v>1</v>
      </c>
      <c r="B1061" s="1" t="s">
        <v>8014</v>
      </c>
      <c r="C1061" s="2" t="s">
        <v>7247</v>
      </c>
      <c r="D1061" s="2">
        <f>IFERROR(VLOOKUP(B1061,#REF!,4,0),0)</f>
        <v>0</v>
      </c>
      <c r="E1061" s="3">
        <v>0</v>
      </c>
      <c r="F1061" s="147" t="s">
        <v>5961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148" t="s">
        <v>6151</v>
      </c>
      <c r="N1061" s="3">
        <v>0</v>
      </c>
      <c r="O1061" s="3">
        <v>0</v>
      </c>
      <c r="P1061" s="3">
        <v>0</v>
      </c>
      <c r="Q1061" s="132"/>
    </row>
    <row r="1062" spans="1:17">
      <c r="A1062" s="5" t="str">
        <f t="shared" si="17"/>
        <v>1</v>
      </c>
      <c r="B1062" s="1" t="s">
        <v>8015</v>
      </c>
      <c r="C1062" s="2" t="s">
        <v>7223</v>
      </c>
      <c r="D1062" s="2">
        <f>IFERROR(VLOOKUP(B1062,#REF!,4,0),0)</f>
        <v>0</v>
      </c>
      <c r="E1062" s="3">
        <v>0</v>
      </c>
      <c r="F1062" s="147" t="s">
        <v>1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148" t="s">
        <v>6151</v>
      </c>
      <c r="N1062" s="3">
        <v>0</v>
      </c>
      <c r="O1062" s="3">
        <v>0</v>
      </c>
      <c r="P1062" s="3">
        <v>0</v>
      </c>
      <c r="Q1062" s="132"/>
    </row>
    <row r="1063" spans="1:17">
      <c r="A1063" s="5" t="str">
        <f t="shared" si="17"/>
        <v>1</v>
      </c>
      <c r="B1063" s="1" t="s">
        <v>8016</v>
      </c>
      <c r="C1063" s="2" t="s">
        <v>7225</v>
      </c>
      <c r="D1063" s="2">
        <f>IFERROR(VLOOKUP(B1063,#REF!,4,0),0)</f>
        <v>0</v>
      </c>
      <c r="E1063" s="3">
        <v>0</v>
      </c>
      <c r="F1063" s="147" t="s">
        <v>5961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148" t="s">
        <v>6151</v>
      </c>
      <c r="N1063" s="3">
        <v>0</v>
      </c>
      <c r="O1063" s="3">
        <v>0</v>
      </c>
      <c r="P1063" s="3">
        <v>0</v>
      </c>
      <c r="Q1063" s="132"/>
    </row>
    <row r="1064" spans="1:17">
      <c r="A1064" s="5" t="str">
        <f t="shared" si="17"/>
        <v>1</v>
      </c>
      <c r="B1064" s="1" t="s">
        <v>8017</v>
      </c>
      <c r="C1064" s="2" t="s">
        <v>7227</v>
      </c>
      <c r="D1064" s="2">
        <f>IFERROR(VLOOKUP(B1064,#REF!,4,0),0)</f>
        <v>0</v>
      </c>
      <c r="E1064" s="3">
        <v>0</v>
      </c>
      <c r="F1064" s="147" t="s">
        <v>5961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148" t="s">
        <v>6151</v>
      </c>
      <c r="N1064" s="3">
        <v>0</v>
      </c>
      <c r="O1064" s="3">
        <v>0</v>
      </c>
      <c r="P1064" s="3">
        <v>0</v>
      </c>
      <c r="Q1064" s="132"/>
    </row>
    <row r="1065" spans="1:17">
      <c r="A1065" s="5" t="str">
        <f t="shared" si="17"/>
        <v>1</v>
      </c>
      <c r="B1065" s="1" t="s">
        <v>8018</v>
      </c>
      <c r="C1065" s="2" t="s">
        <v>7229</v>
      </c>
      <c r="D1065" s="2">
        <f>IFERROR(VLOOKUP(B1065,#REF!,4,0),0)</f>
        <v>0</v>
      </c>
      <c r="E1065" s="3">
        <v>0</v>
      </c>
      <c r="F1065" s="147" t="s">
        <v>5961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148" t="s">
        <v>6151</v>
      </c>
      <c r="N1065" s="3">
        <v>0</v>
      </c>
      <c r="O1065" s="3">
        <v>0</v>
      </c>
      <c r="P1065" s="3">
        <v>0</v>
      </c>
      <c r="Q1065" s="132"/>
    </row>
    <row r="1066" spans="1:17">
      <c r="A1066" s="5" t="str">
        <f t="shared" si="17"/>
        <v>1</v>
      </c>
      <c r="B1066" s="1" t="s">
        <v>8019</v>
      </c>
      <c r="C1066" s="2" t="s">
        <v>7249</v>
      </c>
      <c r="D1066" s="2">
        <f>IFERROR(VLOOKUP(B1066,#REF!,4,0),0)</f>
        <v>0</v>
      </c>
      <c r="E1066" s="3">
        <v>0</v>
      </c>
      <c r="F1066" s="147" t="s">
        <v>5961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148" t="s">
        <v>6151</v>
      </c>
      <c r="N1066" s="3">
        <v>0</v>
      </c>
      <c r="O1066" s="3">
        <v>0</v>
      </c>
      <c r="P1066" s="3">
        <v>0</v>
      </c>
      <c r="Q1066" s="132"/>
    </row>
    <row r="1067" spans="1:17">
      <c r="A1067" s="5" t="str">
        <f t="shared" si="17"/>
        <v>1</v>
      </c>
      <c r="B1067" s="1" t="s">
        <v>8020</v>
      </c>
      <c r="C1067" s="2" t="s">
        <v>7231</v>
      </c>
      <c r="D1067" s="2">
        <f>IFERROR(VLOOKUP(B1067,#REF!,4,0),0)</f>
        <v>0</v>
      </c>
      <c r="E1067" s="3">
        <v>0</v>
      </c>
      <c r="F1067" s="147" t="s">
        <v>1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148" t="s">
        <v>6151</v>
      </c>
      <c r="N1067" s="3">
        <v>0</v>
      </c>
      <c r="O1067" s="3">
        <v>0</v>
      </c>
      <c r="P1067" s="3">
        <v>0</v>
      </c>
      <c r="Q1067" s="132"/>
    </row>
    <row r="1068" spans="1:17">
      <c r="A1068" s="5" t="str">
        <f t="shared" si="17"/>
        <v>1</v>
      </c>
      <c r="B1068" s="1" t="s">
        <v>8021</v>
      </c>
      <c r="C1068" s="2" t="s">
        <v>7233</v>
      </c>
      <c r="D1068" s="2">
        <f>IFERROR(VLOOKUP(B1068,#REF!,4,0),0)</f>
        <v>0</v>
      </c>
      <c r="E1068" s="3">
        <v>0</v>
      </c>
      <c r="F1068" s="147" t="s">
        <v>5961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148" t="s">
        <v>6151</v>
      </c>
      <c r="N1068" s="3">
        <v>0</v>
      </c>
      <c r="O1068" s="3">
        <v>0</v>
      </c>
      <c r="P1068" s="3">
        <v>0</v>
      </c>
      <c r="Q1068" s="132"/>
    </row>
    <row r="1069" spans="1:17">
      <c r="A1069" s="5" t="str">
        <f t="shared" si="17"/>
        <v>1</v>
      </c>
      <c r="B1069" s="1" t="s">
        <v>8022</v>
      </c>
      <c r="C1069" s="2" t="s">
        <v>7235</v>
      </c>
      <c r="D1069" s="2">
        <f>IFERROR(VLOOKUP(B1069,#REF!,4,0),0)</f>
        <v>0</v>
      </c>
      <c r="E1069" s="3">
        <v>0</v>
      </c>
      <c r="F1069" s="147" t="s">
        <v>5961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148" t="s">
        <v>6151</v>
      </c>
      <c r="N1069" s="3">
        <v>0</v>
      </c>
      <c r="O1069" s="3">
        <v>0</v>
      </c>
      <c r="P1069" s="3">
        <v>0</v>
      </c>
      <c r="Q1069" s="132"/>
    </row>
    <row r="1070" spans="1:17">
      <c r="A1070" s="5" t="str">
        <f t="shared" si="17"/>
        <v>1</v>
      </c>
      <c r="B1070" s="1" t="s">
        <v>8023</v>
      </c>
      <c r="C1070" s="2" t="s">
        <v>7237</v>
      </c>
      <c r="D1070" s="2">
        <f>IFERROR(VLOOKUP(B1070,#REF!,4,0),0)</f>
        <v>0</v>
      </c>
      <c r="E1070" s="3">
        <v>0</v>
      </c>
      <c r="F1070" s="147" t="s">
        <v>5961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148" t="s">
        <v>6151</v>
      </c>
      <c r="N1070" s="3">
        <v>0</v>
      </c>
      <c r="O1070" s="3">
        <v>0</v>
      </c>
      <c r="P1070" s="3">
        <v>0</v>
      </c>
      <c r="Q1070" s="132"/>
    </row>
    <row r="1071" spans="1:17">
      <c r="A1071" s="5" t="str">
        <f t="shared" si="17"/>
        <v>1</v>
      </c>
      <c r="B1071" s="1" t="s">
        <v>8024</v>
      </c>
      <c r="C1071" s="2" t="s">
        <v>7251</v>
      </c>
      <c r="D1071" s="2">
        <f>IFERROR(VLOOKUP(B1071,#REF!,4,0),0)</f>
        <v>0</v>
      </c>
      <c r="E1071" s="3">
        <v>0</v>
      </c>
      <c r="F1071" s="147" t="s">
        <v>5961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148" t="s">
        <v>6151</v>
      </c>
      <c r="N1071" s="3">
        <v>0</v>
      </c>
      <c r="O1071" s="3">
        <v>0</v>
      </c>
      <c r="P1071" s="3">
        <v>0</v>
      </c>
      <c r="Q1071" s="132"/>
    </row>
    <row r="1072" spans="1:17">
      <c r="A1072" s="5" t="str">
        <f t="shared" si="17"/>
        <v>1</v>
      </c>
      <c r="B1072" s="1" t="s">
        <v>8025</v>
      </c>
      <c r="C1072" s="2" t="s">
        <v>7239</v>
      </c>
      <c r="D1072" s="2">
        <f>IFERROR(VLOOKUP(B1072,#REF!,4,0),0)</f>
        <v>0</v>
      </c>
      <c r="E1072" s="3">
        <v>0</v>
      </c>
      <c r="F1072" s="147" t="s">
        <v>1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148" t="s">
        <v>6151</v>
      </c>
      <c r="N1072" s="3">
        <v>0</v>
      </c>
      <c r="O1072" s="3">
        <v>0</v>
      </c>
      <c r="P1072" s="3">
        <v>0</v>
      </c>
      <c r="Q1072" s="132"/>
    </row>
    <row r="1073" spans="1:18">
      <c r="A1073" s="5" t="str">
        <f t="shared" si="17"/>
        <v>1</v>
      </c>
      <c r="B1073" s="1" t="s">
        <v>8026</v>
      </c>
      <c r="C1073" s="2" t="s">
        <v>7241</v>
      </c>
      <c r="D1073" s="2">
        <f>IFERROR(VLOOKUP(B1073,#REF!,4,0),0)</f>
        <v>0</v>
      </c>
      <c r="E1073" s="3">
        <v>0</v>
      </c>
      <c r="F1073" s="147" t="s">
        <v>5961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148" t="s">
        <v>6151</v>
      </c>
      <c r="N1073" s="3">
        <v>0</v>
      </c>
      <c r="O1073" s="3">
        <v>0</v>
      </c>
      <c r="P1073" s="3">
        <v>0</v>
      </c>
      <c r="Q1073" s="132"/>
    </row>
    <row r="1074" spans="1:18">
      <c r="A1074" s="5" t="str">
        <f t="shared" si="17"/>
        <v>1</v>
      </c>
      <c r="B1074" s="1" t="s">
        <v>8027</v>
      </c>
      <c r="C1074" s="2" t="s">
        <v>7243</v>
      </c>
      <c r="D1074" s="2">
        <f>IFERROR(VLOOKUP(B1074,#REF!,4,0),0)</f>
        <v>0</v>
      </c>
      <c r="E1074" s="3">
        <v>0</v>
      </c>
      <c r="F1074" s="147" t="s">
        <v>5961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148" t="s">
        <v>6151</v>
      </c>
      <c r="N1074" s="3">
        <v>0</v>
      </c>
      <c r="O1074" s="3">
        <v>0</v>
      </c>
      <c r="P1074" s="3">
        <v>0</v>
      </c>
      <c r="Q1074" s="132"/>
    </row>
    <row r="1075" spans="1:18">
      <c r="A1075" s="5" t="str">
        <f t="shared" si="17"/>
        <v>1</v>
      </c>
      <c r="B1075" s="1" t="s">
        <v>8028</v>
      </c>
      <c r="C1075" s="2" t="s">
        <v>7245</v>
      </c>
      <c r="D1075" s="2">
        <f>IFERROR(VLOOKUP(B1075,#REF!,4,0),0)</f>
        <v>0</v>
      </c>
      <c r="E1075" s="3">
        <v>0</v>
      </c>
      <c r="F1075" s="147" t="s">
        <v>5961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148" t="s">
        <v>6151</v>
      </c>
      <c r="N1075" s="3">
        <v>0</v>
      </c>
      <c r="O1075" s="3">
        <v>0</v>
      </c>
      <c r="P1075" s="3">
        <v>0</v>
      </c>
      <c r="Q1075" s="132"/>
    </row>
    <row r="1076" spans="1:18">
      <c r="A1076" s="5" t="str">
        <f t="shared" si="17"/>
        <v>1</v>
      </c>
      <c r="B1076" s="1" t="s">
        <v>8029</v>
      </c>
      <c r="C1076" s="2" t="s">
        <v>7253</v>
      </c>
      <c r="D1076" s="2">
        <f>IFERROR(VLOOKUP(B1076,#REF!,4,0),0)</f>
        <v>0</v>
      </c>
      <c r="E1076" s="3">
        <v>0</v>
      </c>
      <c r="F1076" s="147" t="s">
        <v>5961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148" t="s">
        <v>6151</v>
      </c>
      <c r="N1076" s="3">
        <v>0</v>
      </c>
      <c r="O1076" s="3">
        <v>0</v>
      </c>
      <c r="P1076" s="3">
        <v>0</v>
      </c>
      <c r="Q1076" s="132"/>
    </row>
    <row r="1077" spans="1:18">
      <c r="A1077" s="5" t="str">
        <f t="shared" si="17"/>
        <v>1</v>
      </c>
      <c r="B1077" s="1" t="s">
        <v>8030</v>
      </c>
      <c r="C1077" s="2" t="s">
        <v>7255</v>
      </c>
      <c r="D1077" s="2">
        <f>IFERROR(VLOOKUP(B1077,#REF!,4,0),0)</f>
        <v>0</v>
      </c>
      <c r="E1077" s="3">
        <v>0</v>
      </c>
      <c r="F1077" s="147" t="s">
        <v>1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148" t="s">
        <v>6151</v>
      </c>
      <c r="N1077" s="3">
        <v>0</v>
      </c>
      <c r="O1077" s="3">
        <v>0</v>
      </c>
      <c r="P1077" s="3">
        <v>0</v>
      </c>
      <c r="Q1077" s="132"/>
    </row>
    <row r="1078" spans="1:18">
      <c r="A1078" s="5" t="str">
        <f t="shared" si="17"/>
        <v>1</v>
      </c>
      <c r="B1078" s="1" t="s">
        <v>8031</v>
      </c>
      <c r="C1078" s="2" t="s">
        <v>7257</v>
      </c>
      <c r="D1078" s="2">
        <f>IFERROR(VLOOKUP(B1078,#REF!,4,0),0)</f>
        <v>0</v>
      </c>
      <c r="E1078" s="3">
        <v>0</v>
      </c>
      <c r="F1078" s="147" t="s">
        <v>5961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148" t="s">
        <v>6151</v>
      </c>
      <c r="N1078" s="3">
        <v>0</v>
      </c>
      <c r="O1078" s="3">
        <v>0</v>
      </c>
      <c r="P1078" s="3">
        <v>0</v>
      </c>
      <c r="Q1078" s="132"/>
    </row>
    <row r="1079" spans="1:18">
      <c r="A1079" s="5" t="str">
        <f t="shared" si="17"/>
        <v>1</v>
      </c>
      <c r="B1079" s="1" t="s">
        <v>8032</v>
      </c>
      <c r="C1079" s="2" t="s">
        <v>7259</v>
      </c>
      <c r="D1079" s="2">
        <f>IFERROR(VLOOKUP(B1079,#REF!,4,0),0)</f>
        <v>0</v>
      </c>
      <c r="E1079" s="3">
        <v>0</v>
      </c>
      <c r="F1079" s="147" t="s">
        <v>5961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148" t="s">
        <v>6151</v>
      </c>
      <c r="N1079" s="3">
        <v>0</v>
      </c>
      <c r="O1079" s="3">
        <v>0</v>
      </c>
      <c r="P1079" s="3">
        <v>0</v>
      </c>
      <c r="Q1079" s="132"/>
    </row>
    <row r="1080" spans="1:18">
      <c r="A1080" s="5" t="str">
        <f t="shared" si="17"/>
        <v>1</v>
      </c>
      <c r="B1080" s="1" t="s">
        <v>8033</v>
      </c>
      <c r="C1080" s="2" t="s">
        <v>7261</v>
      </c>
      <c r="D1080" s="2">
        <f>IFERROR(VLOOKUP(B1080,#REF!,4,0),0)</f>
        <v>0</v>
      </c>
      <c r="E1080" s="3">
        <v>0</v>
      </c>
      <c r="F1080" s="147" t="s">
        <v>5961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148" t="s">
        <v>6151</v>
      </c>
      <c r="N1080" s="3">
        <v>0</v>
      </c>
      <c r="O1080" s="3">
        <v>0</v>
      </c>
      <c r="P1080" s="3">
        <v>0</v>
      </c>
      <c r="Q1080" s="132"/>
    </row>
    <row r="1081" spans="1:18">
      <c r="A1081" s="5" t="str">
        <f t="shared" si="17"/>
        <v>1</v>
      </c>
      <c r="B1081" s="1" t="s">
        <v>8034</v>
      </c>
      <c r="C1081" s="2" t="s">
        <v>7319</v>
      </c>
      <c r="D1081" s="2">
        <f>IFERROR(VLOOKUP(B1081,#REF!,4,0),0)</f>
        <v>0</v>
      </c>
      <c r="E1081" s="3">
        <v>0</v>
      </c>
      <c r="F1081" s="147" t="s">
        <v>5961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148" t="s">
        <v>6151</v>
      </c>
      <c r="N1081" s="3">
        <v>0</v>
      </c>
      <c r="O1081" s="3">
        <v>0</v>
      </c>
      <c r="P1081" s="3">
        <v>0</v>
      </c>
      <c r="Q1081" s="132"/>
    </row>
    <row r="1082" spans="1:18">
      <c r="A1082" s="5" t="str">
        <f t="shared" si="17"/>
        <v>1</v>
      </c>
      <c r="B1082" s="1" t="s">
        <v>3087</v>
      </c>
      <c r="C1082" s="2" t="s">
        <v>7263</v>
      </c>
      <c r="D1082" s="2">
        <f>IFERROR(VLOOKUP(B1082,#REF!,4,0),0)</f>
        <v>0</v>
      </c>
      <c r="E1082" s="3">
        <v>108705.5</v>
      </c>
      <c r="F1082" s="147" t="s">
        <v>1</v>
      </c>
      <c r="G1082" s="3">
        <v>42077.82</v>
      </c>
      <c r="H1082" s="3">
        <v>66627.679999999993</v>
      </c>
      <c r="I1082" s="3">
        <v>0</v>
      </c>
      <c r="J1082" s="3">
        <v>108705.5</v>
      </c>
      <c r="K1082" s="3">
        <v>0</v>
      </c>
      <c r="L1082" s="3">
        <v>0</v>
      </c>
      <c r="M1082" s="148" t="s">
        <v>6151</v>
      </c>
      <c r="N1082" s="3">
        <v>42077.82</v>
      </c>
      <c r="O1082" s="3">
        <v>66627.679999999993</v>
      </c>
      <c r="P1082" s="3">
        <v>0</v>
      </c>
      <c r="Q1082" s="132">
        <v>43833.048449073918</v>
      </c>
      <c r="R1082" s="131">
        <f>SUM(N1082:O1082)-J1082</f>
        <v>0</v>
      </c>
    </row>
    <row r="1083" spans="1:18">
      <c r="A1083" s="5" t="str">
        <f t="shared" si="17"/>
        <v>1</v>
      </c>
      <c r="B1083" s="1" t="s">
        <v>3090</v>
      </c>
      <c r="C1083" s="2" t="s">
        <v>7265</v>
      </c>
      <c r="D1083" s="2">
        <f>IFERROR(VLOOKUP(B1083,#REF!,4,0),0)</f>
        <v>0</v>
      </c>
      <c r="E1083" s="3">
        <v>-5196.04</v>
      </c>
      <c r="F1083" s="147" t="s">
        <v>1</v>
      </c>
      <c r="G1083" s="3">
        <v>-2543.8000000000002</v>
      </c>
      <c r="H1083" s="3">
        <v>-2652.24</v>
      </c>
      <c r="I1083" s="3">
        <v>0</v>
      </c>
      <c r="J1083" s="3">
        <v>-5196.04</v>
      </c>
      <c r="K1083" s="3">
        <v>0</v>
      </c>
      <c r="L1083" s="3">
        <v>0</v>
      </c>
      <c r="M1083" s="148" t="s">
        <v>6151</v>
      </c>
      <c r="N1083" s="3">
        <v>2543.8000000000002</v>
      </c>
      <c r="O1083" s="3">
        <v>-2652.24</v>
      </c>
      <c r="P1083" s="3">
        <v>0</v>
      </c>
      <c r="Q1083" s="132">
        <v>43833.048449073918</v>
      </c>
      <c r="R1083" s="131">
        <f>SUM(N1083:O1083)-J1083</f>
        <v>5087.6000000000004</v>
      </c>
    </row>
    <row r="1084" spans="1:18">
      <c r="A1084" s="5" t="str">
        <f t="shared" si="17"/>
        <v>1</v>
      </c>
      <c r="B1084" s="1" t="s">
        <v>8035</v>
      </c>
      <c r="C1084" s="2" t="s">
        <v>7267</v>
      </c>
      <c r="D1084" s="2">
        <f>IFERROR(VLOOKUP(B1084,#REF!,4,0),0)</f>
        <v>0</v>
      </c>
      <c r="E1084" s="3">
        <v>0</v>
      </c>
      <c r="F1084" s="147" t="s">
        <v>5961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148" t="s">
        <v>6151</v>
      </c>
      <c r="N1084" s="3">
        <v>0</v>
      </c>
      <c r="O1084" s="3">
        <v>0</v>
      </c>
      <c r="P1084" s="3">
        <v>0</v>
      </c>
      <c r="Q1084" s="132">
        <v>43833.048449073918</v>
      </c>
    </row>
    <row r="1085" spans="1:18">
      <c r="A1085" s="5" t="str">
        <f t="shared" si="17"/>
        <v>1</v>
      </c>
      <c r="B1085" s="1" t="s">
        <v>8036</v>
      </c>
      <c r="C1085" s="2" t="s">
        <v>7269</v>
      </c>
      <c r="D1085" s="2">
        <f>IFERROR(VLOOKUP(B1085,#REF!,4,0),0)</f>
        <v>0</v>
      </c>
      <c r="E1085" s="3">
        <v>0</v>
      </c>
      <c r="F1085" s="147" t="s">
        <v>5961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148" t="s">
        <v>6151</v>
      </c>
      <c r="N1085" s="3">
        <v>0</v>
      </c>
      <c r="O1085" s="3">
        <v>0</v>
      </c>
      <c r="P1085" s="3">
        <v>0</v>
      </c>
      <c r="Q1085" s="132">
        <v>43833.048449073918</v>
      </c>
    </row>
    <row r="1086" spans="1:18">
      <c r="A1086" s="5" t="str">
        <f t="shared" si="17"/>
        <v>1</v>
      </c>
      <c r="B1086" s="1" t="s">
        <v>8037</v>
      </c>
      <c r="C1086" s="2" t="s">
        <v>7321</v>
      </c>
      <c r="D1086" s="2">
        <f>IFERROR(VLOOKUP(B1086,#REF!,4,0),0)</f>
        <v>0</v>
      </c>
      <c r="E1086" s="3">
        <v>0</v>
      </c>
      <c r="F1086" s="147" t="s">
        <v>5961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148" t="s">
        <v>6151</v>
      </c>
      <c r="N1086" s="3">
        <v>0</v>
      </c>
      <c r="O1086" s="3">
        <v>0</v>
      </c>
      <c r="P1086" s="3">
        <v>0</v>
      </c>
      <c r="Q1086" s="132"/>
    </row>
    <row r="1087" spans="1:18">
      <c r="A1087" s="5" t="str">
        <f t="shared" si="17"/>
        <v>1</v>
      </c>
      <c r="B1087" s="1" t="s">
        <v>8038</v>
      </c>
      <c r="C1087" s="2" t="s">
        <v>7271</v>
      </c>
      <c r="D1087" s="2">
        <f>IFERROR(VLOOKUP(B1087,#REF!,4,0),0)</f>
        <v>0</v>
      </c>
      <c r="E1087" s="3">
        <v>0</v>
      </c>
      <c r="F1087" s="147" t="s">
        <v>1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148" t="s">
        <v>6151</v>
      </c>
      <c r="N1087" s="3">
        <v>0</v>
      </c>
      <c r="O1087" s="3">
        <v>0</v>
      </c>
      <c r="P1087" s="3">
        <v>0</v>
      </c>
      <c r="Q1087" s="132"/>
    </row>
    <row r="1088" spans="1:18">
      <c r="A1088" s="5" t="str">
        <f t="shared" si="17"/>
        <v>1</v>
      </c>
      <c r="B1088" s="1" t="s">
        <v>8039</v>
      </c>
      <c r="C1088" s="2" t="s">
        <v>7273</v>
      </c>
      <c r="D1088" s="2">
        <f>IFERROR(VLOOKUP(B1088,#REF!,4,0),0)</f>
        <v>0</v>
      </c>
      <c r="E1088" s="3">
        <v>0</v>
      </c>
      <c r="F1088" s="147" t="s">
        <v>5961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148" t="s">
        <v>6151</v>
      </c>
      <c r="N1088" s="3">
        <v>0</v>
      </c>
      <c r="O1088" s="3">
        <v>0</v>
      </c>
      <c r="P1088" s="3">
        <v>0</v>
      </c>
      <c r="Q1088" s="132"/>
    </row>
    <row r="1089" spans="1:18">
      <c r="A1089" s="5" t="str">
        <f t="shared" si="17"/>
        <v>1</v>
      </c>
      <c r="B1089" s="1" t="s">
        <v>8040</v>
      </c>
      <c r="C1089" s="2" t="s">
        <v>7275</v>
      </c>
      <c r="D1089" s="2">
        <f>IFERROR(VLOOKUP(B1089,#REF!,4,0),0)</f>
        <v>0</v>
      </c>
      <c r="E1089" s="3">
        <v>0</v>
      </c>
      <c r="F1089" s="147" t="s">
        <v>5961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148" t="s">
        <v>6151</v>
      </c>
      <c r="N1089" s="3">
        <v>0</v>
      </c>
      <c r="O1089" s="3">
        <v>0</v>
      </c>
      <c r="P1089" s="3">
        <v>0</v>
      </c>
      <c r="Q1089" s="132"/>
    </row>
    <row r="1090" spans="1:18">
      <c r="A1090" s="5" t="str">
        <f t="shared" si="17"/>
        <v>1</v>
      </c>
      <c r="B1090" s="1" t="s">
        <v>8041</v>
      </c>
      <c r="C1090" s="2" t="s">
        <v>7277</v>
      </c>
      <c r="D1090" s="2">
        <f>IFERROR(VLOOKUP(B1090,#REF!,4,0),0)</f>
        <v>0</v>
      </c>
      <c r="E1090" s="3">
        <v>0</v>
      </c>
      <c r="F1090" s="147" t="s">
        <v>5961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148" t="s">
        <v>6151</v>
      </c>
      <c r="N1090" s="3">
        <v>0</v>
      </c>
      <c r="O1090" s="3">
        <v>0</v>
      </c>
      <c r="P1090" s="3">
        <v>0</v>
      </c>
      <c r="Q1090" s="132"/>
    </row>
    <row r="1091" spans="1:18">
      <c r="A1091" s="5" t="str">
        <f t="shared" si="17"/>
        <v>1</v>
      </c>
      <c r="B1091" s="1" t="s">
        <v>8042</v>
      </c>
      <c r="C1091" s="2" t="s">
        <v>7323</v>
      </c>
      <c r="D1091" s="2">
        <f>IFERROR(VLOOKUP(B1091,#REF!,4,0),0)</f>
        <v>0</v>
      </c>
      <c r="E1091" s="3">
        <v>0</v>
      </c>
      <c r="F1091" s="147" t="s">
        <v>5961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148" t="s">
        <v>6151</v>
      </c>
      <c r="N1091" s="3">
        <v>0</v>
      </c>
      <c r="O1091" s="3">
        <v>0</v>
      </c>
      <c r="P1091" s="3">
        <v>0</v>
      </c>
      <c r="Q1091" s="132"/>
    </row>
    <row r="1092" spans="1:18">
      <c r="A1092" s="5" t="str">
        <f t="shared" si="17"/>
        <v>1</v>
      </c>
      <c r="B1092" s="1" t="s">
        <v>3095</v>
      </c>
      <c r="C1092" s="2" t="s">
        <v>7279</v>
      </c>
      <c r="D1092" s="2">
        <f>IFERROR(VLOOKUP(B1092,#REF!,4,0),0)</f>
        <v>0</v>
      </c>
      <c r="E1092" s="3">
        <v>4092480.61</v>
      </c>
      <c r="F1092" s="147" t="s">
        <v>1</v>
      </c>
      <c r="G1092" s="3">
        <v>126738.39</v>
      </c>
      <c r="H1092" s="3">
        <v>3965742.22</v>
      </c>
      <c r="I1092" s="3">
        <v>0</v>
      </c>
      <c r="J1092" s="3">
        <v>624860.94999999995</v>
      </c>
      <c r="K1092" s="3">
        <v>3467619.66</v>
      </c>
      <c r="L1092" s="3">
        <v>0</v>
      </c>
      <c r="M1092" s="148" t="s">
        <v>6151</v>
      </c>
      <c r="N1092" s="3">
        <v>126738.39</v>
      </c>
      <c r="O1092" s="3">
        <v>498122.56</v>
      </c>
      <c r="P1092" s="3">
        <v>3467619.66</v>
      </c>
      <c r="Q1092" s="132">
        <v>43833.048449073918</v>
      </c>
      <c r="R1092" s="131">
        <f>SUM(N1092:O1092)-J1092</f>
        <v>0</v>
      </c>
    </row>
    <row r="1093" spans="1:18">
      <c r="A1093" s="5" t="str">
        <f t="shared" si="17"/>
        <v>1</v>
      </c>
      <c r="B1093" s="1" t="s">
        <v>3098</v>
      </c>
      <c r="C1093" s="2" t="s">
        <v>7281</v>
      </c>
      <c r="D1093" s="2">
        <f>IFERROR(VLOOKUP(B1093,#REF!,4,0),0)</f>
        <v>0</v>
      </c>
      <c r="E1093" s="3">
        <v>-742763.09</v>
      </c>
      <c r="F1093" s="147" t="s">
        <v>1</v>
      </c>
      <c r="G1093" s="3">
        <v>-18229.240000000002</v>
      </c>
      <c r="H1093" s="3">
        <v>-724533.85</v>
      </c>
      <c r="I1093" s="3">
        <v>0</v>
      </c>
      <c r="J1093" s="3">
        <v>-155243.32</v>
      </c>
      <c r="K1093" s="3">
        <v>-587519.77</v>
      </c>
      <c r="L1093" s="3">
        <v>0</v>
      </c>
      <c r="M1093" s="148" t="s">
        <v>6151</v>
      </c>
      <c r="N1093" s="3">
        <v>18229.240000000002</v>
      </c>
      <c r="O1093" s="3">
        <v>-137014.07999999999</v>
      </c>
      <c r="P1093" s="3">
        <v>-587519.77</v>
      </c>
      <c r="Q1093" s="132">
        <v>43833.048449073918</v>
      </c>
      <c r="R1093" s="131">
        <f>SUM(N1093:O1093)-J1093</f>
        <v>36458.480000000025</v>
      </c>
    </row>
    <row r="1094" spans="1:18">
      <c r="A1094" s="5" t="str">
        <f t="shared" si="17"/>
        <v>1</v>
      </c>
      <c r="B1094" s="1" t="s">
        <v>3101</v>
      </c>
      <c r="C1094" s="2" t="s">
        <v>7283</v>
      </c>
      <c r="D1094" s="2">
        <f>IFERROR(VLOOKUP(B1094,#REF!,4,0),0)</f>
        <v>0</v>
      </c>
      <c r="E1094" s="3">
        <v>0</v>
      </c>
      <c r="F1094" s="147" t="s">
        <v>5961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148" t="s">
        <v>6151</v>
      </c>
      <c r="N1094" s="3">
        <v>0</v>
      </c>
      <c r="O1094" s="3">
        <v>0</v>
      </c>
      <c r="P1094" s="3">
        <v>0</v>
      </c>
      <c r="Q1094" s="132">
        <v>43833.048449073918</v>
      </c>
    </row>
    <row r="1095" spans="1:18">
      <c r="A1095" s="5" t="str">
        <f t="shared" si="17"/>
        <v>1</v>
      </c>
      <c r="B1095" s="1" t="s">
        <v>3104</v>
      </c>
      <c r="C1095" s="2" t="s">
        <v>7285</v>
      </c>
      <c r="D1095" s="2">
        <f>IFERROR(VLOOKUP(B1095,#REF!,4,0),0)</f>
        <v>0</v>
      </c>
      <c r="E1095" s="3">
        <v>0</v>
      </c>
      <c r="F1095" s="147" t="s">
        <v>5961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148" t="s">
        <v>6151</v>
      </c>
      <c r="N1095" s="3">
        <v>0</v>
      </c>
      <c r="O1095" s="3">
        <v>0</v>
      </c>
      <c r="P1095" s="3">
        <v>0</v>
      </c>
      <c r="Q1095" s="132">
        <v>43833.048449073918</v>
      </c>
    </row>
    <row r="1096" spans="1:18">
      <c r="A1096" s="5" t="str">
        <f t="shared" si="17"/>
        <v>1</v>
      </c>
      <c r="B1096" s="1" t="s">
        <v>8043</v>
      </c>
      <c r="C1096" s="2" t="s">
        <v>7325</v>
      </c>
      <c r="D1096" s="2">
        <f>IFERROR(VLOOKUP(B1096,#REF!,4,0),0)</f>
        <v>0</v>
      </c>
      <c r="E1096" s="3">
        <v>0</v>
      </c>
      <c r="F1096" s="147" t="s">
        <v>5961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148" t="s">
        <v>6151</v>
      </c>
      <c r="N1096" s="3">
        <v>0</v>
      </c>
      <c r="O1096" s="3">
        <v>0</v>
      </c>
      <c r="P1096" s="3">
        <v>0</v>
      </c>
      <c r="Q1096" s="132"/>
    </row>
    <row r="1097" spans="1:18">
      <c r="A1097" s="5" t="str">
        <f t="shared" si="17"/>
        <v>1</v>
      </c>
      <c r="B1097" s="1" t="s">
        <v>8044</v>
      </c>
      <c r="C1097" s="2" t="s">
        <v>7287</v>
      </c>
      <c r="D1097" s="2">
        <f>IFERROR(VLOOKUP(B1097,#REF!,4,0),0)</f>
        <v>0</v>
      </c>
      <c r="E1097" s="3">
        <v>0</v>
      </c>
      <c r="F1097" s="147" t="s">
        <v>1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148" t="s">
        <v>6151</v>
      </c>
      <c r="N1097" s="3">
        <v>0</v>
      </c>
      <c r="O1097" s="3">
        <v>0</v>
      </c>
      <c r="P1097" s="3">
        <v>0</v>
      </c>
      <c r="Q1097" s="132"/>
    </row>
    <row r="1098" spans="1:18">
      <c r="A1098" s="5" t="str">
        <f t="shared" si="17"/>
        <v>1</v>
      </c>
      <c r="B1098" s="1" t="s">
        <v>8045</v>
      </c>
      <c r="C1098" s="2" t="s">
        <v>7289</v>
      </c>
      <c r="D1098" s="2">
        <f>IFERROR(VLOOKUP(B1098,#REF!,4,0),0)</f>
        <v>0</v>
      </c>
      <c r="E1098" s="3">
        <v>0</v>
      </c>
      <c r="F1098" s="147" t="s">
        <v>5961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148" t="s">
        <v>6151</v>
      </c>
      <c r="N1098" s="3">
        <v>0</v>
      </c>
      <c r="O1098" s="3">
        <v>0</v>
      </c>
      <c r="P1098" s="3">
        <v>0</v>
      </c>
      <c r="Q1098" s="132"/>
    </row>
    <row r="1099" spans="1:18">
      <c r="A1099" s="5" t="str">
        <f t="shared" ref="A1099:A1162" si="18">LEFT(B1099)</f>
        <v>1</v>
      </c>
      <c r="B1099" s="1" t="s">
        <v>8046</v>
      </c>
      <c r="C1099" s="2" t="s">
        <v>7291</v>
      </c>
      <c r="D1099" s="2">
        <f>IFERROR(VLOOKUP(B1099,#REF!,4,0),0)</f>
        <v>0</v>
      </c>
      <c r="E1099" s="3">
        <v>0</v>
      </c>
      <c r="F1099" s="147" t="s">
        <v>5961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148" t="s">
        <v>6151</v>
      </c>
      <c r="N1099" s="3">
        <v>0</v>
      </c>
      <c r="O1099" s="3">
        <v>0</v>
      </c>
      <c r="P1099" s="3">
        <v>0</v>
      </c>
      <c r="Q1099" s="132"/>
    </row>
    <row r="1100" spans="1:18">
      <c r="A1100" s="5" t="str">
        <f t="shared" si="18"/>
        <v>1</v>
      </c>
      <c r="B1100" s="1" t="s">
        <v>8047</v>
      </c>
      <c r="C1100" s="2" t="s">
        <v>7293</v>
      </c>
      <c r="D1100" s="2">
        <f>IFERROR(VLOOKUP(B1100,#REF!,4,0),0)</f>
        <v>0</v>
      </c>
      <c r="E1100" s="3">
        <v>0</v>
      </c>
      <c r="F1100" s="147" t="s">
        <v>5961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148" t="s">
        <v>6151</v>
      </c>
      <c r="N1100" s="3">
        <v>0</v>
      </c>
      <c r="O1100" s="3">
        <v>0</v>
      </c>
      <c r="P1100" s="3">
        <v>0</v>
      </c>
      <c r="Q1100" s="132"/>
    </row>
    <row r="1101" spans="1:18">
      <c r="A1101" s="5" t="str">
        <f t="shared" si="18"/>
        <v>1</v>
      </c>
      <c r="B1101" s="1" t="s">
        <v>8048</v>
      </c>
      <c r="C1101" s="2" t="s">
        <v>7327</v>
      </c>
      <c r="D1101" s="2">
        <f>IFERROR(VLOOKUP(B1101,#REF!,4,0),0)</f>
        <v>0</v>
      </c>
      <c r="E1101" s="3">
        <v>0</v>
      </c>
      <c r="F1101" s="147" t="s">
        <v>5961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148" t="s">
        <v>6151</v>
      </c>
      <c r="N1101" s="3">
        <v>0</v>
      </c>
      <c r="O1101" s="3">
        <v>0</v>
      </c>
      <c r="P1101" s="3">
        <v>0</v>
      </c>
      <c r="Q1101" s="132"/>
    </row>
    <row r="1102" spans="1:18">
      <c r="A1102" s="5" t="str">
        <f t="shared" si="18"/>
        <v>1</v>
      </c>
      <c r="B1102" s="1" t="s">
        <v>8049</v>
      </c>
      <c r="C1102" s="2" t="s">
        <v>7295</v>
      </c>
      <c r="D1102" s="2">
        <f>IFERROR(VLOOKUP(B1102,#REF!,4,0),0)</f>
        <v>0</v>
      </c>
      <c r="E1102" s="3">
        <v>0</v>
      </c>
      <c r="F1102" s="147" t="s">
        <v>1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148" t="s">
        <v>6151</v>
      </c>
      <c r="N1102" s="3">
        <v>0</v>
      </c>
      <c r="O1102" s="3">
        <v>0</v>
      </c>
      <c r="P1102" s="3">
        <v>0</v>
      </c>
      <c r="Q1102" s="132"/>
    </row>
    <row r="1103" spans="1:18">
      <c r="A1103" s="5" t="str">
        <f t="shared" si="18"/>
        <v>1</v>
      </c>
      <c r="B1103" s="1" t="s">
        <v>8050</v>
      </c>
      <c r="C1103" s="2" t="s">
        <v>7297</v>
      </c>
      <c r="D1103" s="2">
        <f>IFERROR(VLOOKUP(B1103,#REF!,4,0),0)</f>
        <v>0</v>
      </c>
      <c r="E1103" s="3">
        <v>0</v>
      </c>
      <c r="F1103" s="147" t="s">
        <v>5961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148" t="s">
        <v>6151</v>
      </c>
      <c r="N1103" s="3">
        <v>0</v>
      </c>
      <c r="O1103" s="3">
        <v>0</v>
      </c>
      <c r="P1103" s="3">
        <v>0</v>
      </c>
      <c r="Q1103" s="132"/>
    </row>
    <row r="1104" spans="1:18">
      <c r="A1104" s="5" t="str">
        <f t="shared" si="18"/>
        <v>1</v>
      </c>
      <c r="B1104" s="1" t="s">
        <v>8051</v>
      </c>
      <c r="C1104" s="2" t="s">
        <v>7299</v>
      </c>
      <c r="D1104" s="2">
        <f>IFERROR(VLOOKUP(B1104,#REF!,4,0),0)</f>
        <v>0</v>
      </c>
      <c r="E1104" s="3">
        <v>0</v>
      </c>
      <c r="F1104" s="147" t="s">
        <v>5961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148" t="s">
        <v>6151</v>
      </c>
      <c r="N1104" s="3">
        <v>0</v>
      </c>
      <c r="O1104" s="3">
        <v>0</v>
      </c>
      <c r="P1104" s="3">
        <v>0</v>
      </c>
      <c r="Q1104" s="132"/>
    </row>
    <row r="1105" spans="1:17">
      <c r="A1105" s="5" t="str">
        <f t="shared" si="18"/>
        <v>1</v>
      </c>
      <c r="B1105" s="1" t="s">
        <v>8052</v>
      </c>
      <c r="C1105" s="2" t="s">
        <v>7301</v>
      </c>
      <c r="D1105" s="2">
        <f>IFERROR(VLOOKUP(B1105,#REF!,4,0),0)</f>
        <v>0</v>
      </c>
      <c r="E1105" s="3">
        <v>0</v>
      </c>
      <c r="F1105" s="147" t="s">
        <v>5961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148" t="s">
        <v>6151</v>
      </c>
      <c r="N1105" s="3">
        <v>0</v>
      </c>
      <c r="O1105" s="3">
        <v>0</v>
      </c>
      <c r="P1105" s="3">
        <v>0</v>
      </c>
      <c r="Q1105" s="132"/>
    </row>
    <row r="1106" spans="1:17">
      <c r="A1106" s="5" t="str">
        <f t="shared" si="18"/>
        <v>1</v>
      </c>
      <c r="B1106" s="1" t="s">
        <v>8053</v>
      </c>
      <c r="C1106" s="2" t="s">
        <v>7329</v>
      </c>
      <c r="D1106" s="2">
        <f>IFERROR(VLOOKUP(B1106,#REF!,4,0),0)</f>
        <v>0</v>
      </c>
      <c r="E1106" s="3">
        <v>0</v>
      </c>
      <c r="F1106" s="147" t="s">
        <v>5961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148" t="s">
        <v>6151</v>
      </c>
      <c r="N1106" s="3">
        <v>0</v>
      </c>
      <c r="O1106" s="3">
        <v>0</v>
      </c>
      <c r="P1106" s="3">
        <v>0</v>
      </c>
      <c r="Q1106" s="132"/>
    </row>
    <row r="1107" spans="1:17">
      <c r="A1107" s="5" t="str">
        <f t="shared" si="18"/>
        <v>1</v>
      </c>
      <c r="B1107" s="1" t="s">
        <v>8054</v>
      </c>
      <c r="C1107" s="2" t="s">
        <v>7303</v>
      </c>
      <c r="D1107" s="2">
        <f>IFERROR(VLOOKUP(B1107,#REF!,4,0),0)</f>
        <v>0</v>
      </c>
      <c r="E1107" s="3">
        <v>0</v>
      </c>
      <c r="F1107" s="147" t="s">
        <v>1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148" t="s">
        <v>6151</v>
      </c>
      <c r="N1107" s="3">
        <v>0</v>
      </c>
      <c r="O1107" s="3">
        <v>0</v>
      </c>
      <c r="P1107" s="3">
        <v>0</v>
      </c>
      <c r="Q1107" s="132"/>
    </row>
    <row r="1108" spans="1:17">
      <c r="A1108" s="5" t="str">
        <f t="shared" si="18"/>
        <v>1</v>
      </c>
      <c r="B1108" s="1" t="s">
        <v>8055</v>
      </c>
      <c r="C1108" s="2" t="s">
        <v>7305</v>
      </c>
      <c r="D1108" s="2">
        <f>IFERROR(VLOOKUP(B1108,#REF!,4,0),0)</f>
        <v>0</v>
      </c>
      <c r="E1108" s="3">
        <v>0</v>
      </c>
      <c r="F1108" s="147" t="s">
        <v>5961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148" t="s">
        <v>6151</v>
      </c>
      <c r="N1108" s="3">
        <v>0</v>
      </c>
      <c r="O1108" s="3">
        <v>0</v>
      </c>
      <c r="P1108" s="3">
        <v>0</v>
      </c>
      <c r="Q1108" s="132"/>
    </row>
    <row r="1109" spans="1:17">
      <c r="A1109" s="5" t="str">
        <f t="shared" si="18"/>
        <v>1</v>
      </c>
      <c r="B1109" s="1" t="s">
        <v>8056</v>
      </c>
      <c r="C1109" s="2" t="s">
        <v>7307</v>
      </c>
      <c r="D1109" s="2">
        <f>IFERROR(VLOOKUP(B1109,#REF!,4,0),0)</f>
        <v>0</v>
      </c>
      <c r="E1109" s="3">
        <v>0</v>
      </c>
      <c r="F1109" s="147" t="s">
        <v>5961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148" t="s">
        <v>6151</v>
      </c>
      <c r="N1109" s="3">
        <v>0</v>
      </c>
      <c r="O1109" s="3">
        <v>0</v>
      </c>
      <c r="P1109" s="3">
        <v>0</v>
      </c>
      <c r="Q1109" s="132"/>
    </row>
    <row r="1110" spans="1:17">
      <c r="A1110" s="5" t="str">
        <f t="shared" si="18"/>
        <v>1</v>
      </c>
      <c r="B1110" s="1" t="s">
        <v>8057</v>
      </c>
      <c r="C1110" s="2" t="s">
        <v>7309</v>
      </c>
      <c r="D1110" s="2">
        <f>IFERROR(VLOOKUP(B1110,#REF!,4,0),0)</f>
        <v>0</v>
      </c>
      <c r="E1110" s="3">
        <v>0</v>
      </c>
      <c r="F1110" s="147" t="s">
        <v>5961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148" t="s">
        <v>6151</v>
      </c>
      <c r="N1110" s="3">
        <v>0</v>
      </c>
      <c r="O1110" s="3">
        <v>0</v>
      </c>
      <c r="P1110" s="3">
        <v>0</v>
      </c>
      <c r="Q1110" s="132"/>
    </row>
    <row r="1111" spans="1:17">
      <c r="A1111" s="5" t="str">
        <f t="shared" si="18"/>
        <v>1</v>
      </c>
      <c r="B1111" s="1" t="s">
        <v>8058</v>
      </c>
      <c r="C1111" s="2" t="s">
        <v>7331</v>
      </c>
      <c r="D1111" s="2">
        <f>IFERROR(VLOOKUP(B1111,#REF!,4,0),0)</f>
        <v>0</v>
      </c>
      <c r="E1111" s="3">
        <v>0</v>
      </c>
      <c r="F1111" s="147" t="s">
        <v>5961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148" t="s">
        <v>6151</v>
      </c>
      <c r="N1111" s="3">
        <v>0</v>
      </c>
      <c r="O1111" s="3">
        <v>0</v>
      </c>
      <c r="P1111" s="3">
        <v>0</v>
      </c>
      <c r="Q1111" s="132"/>
    </row>
    <row r="1112" spans="1:17">
      <c r="A1112" s="5" t="str">
        <f t="shared" si="18"/>
        <v>1</v>
      </c>
      <c r="B1112" s="1" t="s">
        <v>8059</v>
      </c>
      <c r="C1112" s="2" t="s">
        <v>7311</v>
      </c>
      <c r="D1112" s="2">
        <f>IFERROR(VLOOKUP(B1112,#REF!,4,0),0)</f>
        <v>0</v>
      </c>
      <c r="E1112" s="3">
        <v>0</v>
      </c>
      <c r="F1112" s="147" t="s">
        <v>1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148" t="s">
        <v>6151</v>
      </c>
      <c r="N1112" s="3">
        <v>0</v>
      </c>
      <c r="O1112" s="3">
        <v>0</v>
      </c>
      <c r="P1112" s="3">
        <v>0</v>
      </c>
      <c r="Q1112" s="132"/>
    </row>
    <row r="1113" spans="1:17">
      <c r="A1113" s="5" t="str">
        <f t="shared" si="18"/>
        <v>1</v>
      </c>
      <c r="B1113" s="1" t="s">
        <v>8060</v>
      </c>
      <c r="C1113" s="2" t="s">
        <v>7313</v>
      </c>
      <c r="D1113" s="2">
        <f>IFERROR(VLOOKUP(B1113,#REF!,4,0),0)</f>
        <v>0</v>
      </c>
      <c r="E1113" s="3">
        <v>0</v>
      </c>
      <c r="F1113" s="147" t="s">
        <v>5961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148" t="s">
        <v>6151</v>
      </c>
      <c r="N1113" s="3">
        <v>0</v>
      </c>
      <c r="O1113" s="3">
        <v>0</v>
      </c>
      <c r="P1113" s="3">
        <v>0</v>
      </c>
      <c r="Q1113" s="132"/>
    </row>
    <row r="1114" spans="1:17">
      <c r="A1114" s="5" t="str">
        <f t="shared" si="18"/>
        <v>1</v>
      </c>
      <c r="B1114" s="1" t="s">
        <v>8061</v>
      </c>
      <c r="C1114" s="2" t="s">
        <v>7315</v>
      </c>
      <c r="D1114" s="2">
        <f>IFERROR(VLOOKUP(B1114,#REF!,4,0),0)</f>
        <v>0</v>
      </c>
      <c r="E1114" s="3">
        <v>0</v>
      </c>
      <c r="F1114" s="147" t="s">
        <v>5961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148" t="s">
        <v>6151</v>
      </c>
      <c r="N1114" s="3">
        <v>0</v>
      </c>
      <c r="O1114" s="3">
        <v>0</v>
      </c>
      <c r="P1114" s="3">
        <v>0</v>
      </c>
      <c r="Q1114" s="132"/>
    </row>
    <row r="1115" spans="1:17">
      <c r="A1115" s="5" t="str">
        <f t="shared" si="18"/>
        <v>1</v>
      </c>
      <c r="B1115" s="1" t="s">
        <v>8062</v>
      </c>
      <c r="C1115" s="2" t="s">
        <v>7317</v>
      </c>
      <c r="D1115" s="2">
        <f>IFERROR(VLOOKUP(B1115,#REF!,4,0),0)</f>
        <v>0</v>
      </c>
      <c r="E1115" s="3">
        <v>0</v>
      </c>
      <c r="F1115" s="147" t="s">
        <v>5961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148" t="s">
        <v>6151</v>
      </c>
      <c r="N1115" s="3">
        <v>0</v>
      </c>
      <c r="O1115" s="3">
        <v>0</v>
      </c>
      <c r="P1115" s="3">
        <v>0</v>
      </c>
      <c r="Q1115" s="132"/>
    </row>
    <row r="1116" spans="1:17">
      <c r="A1116" s="5" t="str">
        <f t="shared" si="18"/>
        <v>1</v>
      </c>
      <c r="B1116" s="1" t="s">
        <v>8063</v>
      </c>
      <c r="C1116" s="2" t="s">
        <v>7333</v>
      </c>
      <c r="D1116" s="2">
        <f>IFERROR(VLOOKUP(B1116,#REF!,4,0),0)</f>
        <v>0</v>
      </c>
      <c r="E1116" s="3">
        <v>0</v>
      </c>
      <c r="F1116" s="147" t="s">
        <v>5961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148" t="s">
        <v>6151</v>
      </c>
      <c r="N1116" s="3">
        <v>0</v>
      </c>
      <c r="O1116" s="3">
        <v>0</v>
      </c>
      <c r="P1116" s="3">
        <v>0</v>
      </c>
      <c r="Q1116" s="132"/>
    </row>
    <row r="1117" spans="1:17">
      <c r="A1117" s="5" t="str">
        <f t="shared" si="18"/>
        <v>1</v>
      </c>
      <c r="B1117" s="1" t="s">
        <v>8064</v>
      </c>
      <c r="C1117" s="2" t="s">
        <v>8065</v>
      </c>
      <c r="D1117" s="2">
        <f>IFERROR(VLOOKUP(B1117,#REF!,4,0),0)</f>
        <v>0</v>
      </c>
      <c r="E1117" s="3">
        <v>0</v>
      </c>
      <c r="F1117" s="147" t="s">
        <v>1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148" t="s">
        <v>6151</v>
      </c>
      <c r="N1117" s="3">
        <v>0</v>
      </c>
      <c r="O1117" s="3">
        <v>0</v>
      </c>
      <c r="P1117" s="3">
        <v>0</v>
      </c>
      <c r="Q1117" s="132"/>
    </row>
    <row r="1118" spans="1:17">
      <c r="A1118" s="5" t="str">
        <f t="shared" si="18"/>
        <v>1</v>
      </c>
      <c r="B1118" s="1" t="s">
        <v>8066</v>
      </c>
      <c r="C1118" s="2" t="s">
        <v>8067</v>
      </c>
      <c r="D1118" s="2">
        <f>IFERROR(VLOOKUP(B1118,#REF!,4,0),0)</f>
        <v>0</v>
      </c>
      <c r="E1118" s="3">
        <v>0</v>
      </c>
      <c r="F1118" s="147" t="s">
        <v>5961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148" t="s">
        <v>6151</v>
      </c>
      <c r="N1118" s="3">
        <v>0</v>
      </c>
      <c r="O1118" s="3">
        <v>0</v>
      </c>
      <c r="P1118" s="3">
        <v>0</v>
      </c>
      <c r="Q1118" s="132"/>
    </row>
    <row r="1119" spans="1:17">
      <c r="A1119" s="5" t="str">
        <f t="shared" si="18"/>
        <v>1</v>
      </c>
      <c r="B1119" s="1" t="s">
        <v>8068</v>
      </c>
      <c r="C1119" s="2" t="s">
        <v>8069</v>
      </c>
      <c r="D1119" s="2">
        <f>IFERROR(VLOOKUP(B1119,#REF!,4,0),0)</f>
        <v>0</v>
      </c>
      <c r="E1119" s="3">
        <v>0</v>
      </c>
      <c r="F1119" s="147" t="s">
        <v>1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148" t="s">
        <v>6151</v>
      </c>
      <c r="N1119" s="3">
        <v>0</v>
      </c>
      <c r="O1119" s="3">
        <v>0</v>
      </c>
      <c r="P1119" s="3">
        <v>0</v>
      </c>
      <c r="Q1119" s="132"/>
    </row>
    <row r="1120" spans="1:17">
      <c r="A1120" s="5" t="str">
        <f t="shared" si="18"/>
        <v>1</v>
      </c>
      <c r="B1120" s="1" t="s">
        <v>8070</v>
      </c>
      <c r="C1120" s="2" t="s">
        <v>8071</v>
      </c>
      <c r="D1120" s="2">
        <f>IFERROR(VLOOKUP(B1120,#REF!,4,0),0)</f>
        <v>0</v>
      </c>
      <c r="E1120" s="3">
        <v>0</v>
      </c>
      <c r="F1120" s="147" t="s">
        <v>5961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148" t="s">
        <v>6151</v>
      </c>
      <c r="N1120" s="3">
        <v>0</v>
      </c>
      <c r="O1120" s="3">
        <v>0</v>
      </c>
      <c r="P1120" s="3">
        <v>0</v>
      </c>
      <c r="Q1120" s="132"/>
    </row>
    <row r="1121" spans="1:17">
      <c r="A1121" s="5" t="str">
        <f t="shared" si="18"/>
        <v>1</v>
      </c>
      <c r="B1121" s="1" t="s">
        <v>8072</v>
      </c>
      <c r="C1121" s="2" t="s">
        <v>7782</v>
      </c>
      <c r="D1121" s="2">
        <f>IFERROR(VLOOKUP(B1121,#REF!,4,0),0)</f>
        <v>0</v>
      </c>
      <c r="E1121" s="3">
        <v>0</v>
      </c>
      <c r="F1121" s="147" t="s">
        <v>5961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148" t="s">
        <v>6151</v>
      </c>
      <c r="N1121" s="3">
        <v>0</v>
      </c>
      <c r="O1121" s="3">
        <v>0</v>
      </c>
      <c r="P1121" s="3">
        <v>0</v>
      </c>
      <c r="Q1121" s="132"/>
    </row>
    <row r="1122" spans="1:17">
      <c r="A1122" s="5" t="str">
        <f t="shared" si="18"/>
        <v>1</v>
      </c>
      <c r="B1122" s="1" t="s">
        <v>8073</v>
      </c>
      <c r="C1122" s="2" t="s">
        <v>8074</v>
      </c>
      <c r="D1122" s="2">
        <f>IFERROR(VLOOKUP(B1122,#REF!,4,0),0)</f>
        <v>0</v>
      </c>
      <c r="E1122" s="3">
        <v>0</v>
      </c>
      <c r="F1122" s="147" t="s">
        <v>5961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148" t="s">
        <v>6151</v>
      </c>
      <c r="N1122" s="3">
        <v>0</v>
      </c>
      <c r="O1122" s="3">
        <v>0</v>
      </c>
      <c r="P1122" s="3">
        <v>0</v>
      </c>
      <c r="Q1122" s="132"/>
    </row>
    <row r="1123" spans="1:17" ht="22.5">
      <c r="A1123" s="5" t="str">
        <f t="shared" si="18"/>
        <v>1</v>
      </c>
      <c r="B1123" s="1" t="s">
        <v>8075</v>
      </c>
      <c r="C1123" s="2" t="s">
        <v>8076</v>
      </c>
      <c r="D1123" s="2">
        <f>IFERROR(VLOOKUP(B1123,#REF!,4,0),0)</f>
        <v>0</v>
      </c>
      <c r="E1123" s="3">
        <v>0</v>
      </c>
      <c r="F1123" s="147" t="s">
        <v>1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148" t="s">
        <v>6151</v>
      </c>
      <c r="N1123" s="3">
        <v>0</v>
      </c>
      <c r="O1123" s="3">
        <v>0</v>
      </c>
      <c r="P1123" s="3">
        <v>0</v>
      </c>
      <c r="Q1123" s="132"/>
    </row>
    <row r="1124" spans="1:17">
      <c r="A1124" s="5" t="str">
        <f t="shared" si="18"/>
        <v>1</v>
      </c>
      <c r="B1124" s="1" t="s">
        <v>8077</v>
      </c>
      <c r="C1124" s="2" t="s">
        <v>8078</v>
      </c>
      <c r="D1124" s="2">
        <f>IFERROR(VLOOKUP(B1124,#REF!,4,0),0)</f>
        <v>0</v>
      </c>
      <c r="E1124" s="3">
        <v>0</v>
      </c>
      <c r="F1124" s="147" t="s">
        <v>5961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148" t="s">
        <v>6151</v>
      </c>
      <c r="N1124" s="3">
        <v>0</v>
      </c>
      <c r="O1124" s="3">
        <v>0</v>
      </c>
      <c r="P1124" s="3">
        <v>0</v>
      </c>
      <c r="Q1124" s="132"/>
    </row>
    <row r="1125" spans="1:17">
      <c r="A1125" s="5" t="str">
        <f t="shared" si="18"/>
        <v>1</v>
      </c>
      <c r="B1125" s="1" t="s">
        <v>8079</v>
      </c>
      <c r="C1125" s="2" t="s">
        <v>8080</v>
      </c>
      <c r="D1125" s="2">
        <f>IFERROR(VLOOKUP(B1125,#REF!,4,0),0)</f>
        <v>0</v>
      </c>
      <c r="E1125" s="3">
        <v>0</v>
      </c>
      <c r="F1125" s="147" t="s">
        <v>5961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148" t="s">
        <v>6151</v>
      </c>
      <c r="N1125" s="3">
        <v>0</v>
      </c>
      <c r="O1125" s="3">
        <v>0</v>
      </c>
      <c r="P1125" s="3">
        <v>0</v>
      </c>
      <c r="Q1125" s="132"/>
    </row>
    <row r="1126" spans="1:17">
      <c r="A1126" s="5" t="str">
        <f t="shared" si="18"/>
        <v>1</v>
      </c>
      <c r="B1126" s="1" t="s">
        <v>8081</v>
      </c>
      <c r="C1126" s="2" t="s">
        <v>8082</v>
      </c>
      <c r="D1126" s="2">
        <f>IFERROR(VLOOKUP(B1126,#REF!,4,0),0)</f>
        <v>0</v>
      </c>
      <c r="E1126" s="3">
        <v>0</v>
      </c>
      <c r="F1126" s="147" t="s">
        <v>5961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148" t="s">
        <v>6151</v>
      </c>
      <c r="N1126" s="3">
        <v>0</v>
      </c>
      <c r="O1126" s="3">
        <v>0</v>
      </c>
      <c r="P1126" s="3">
        <v>0</v>
      </c>
      <c r="Q1126" s="132"/>
    </row>
    <row r="1127" spans="1:17">
      <c r="A1127" s="5" t="str">
        <f t="shared" si="18"/>
        <v>1</v>
      </c>
      <c r="B1127" s="1" t="s">
        <v>8083</v>
      </c>
      <c r="C1127" s="2" t="s">
        <v>8084</v>
      </c>
      <c r="D1127" s="2">
        <f>IFERROR(VLOOKUP(B1127,#REF!,4,0),0)</f>
        <v>0</v>
      </c>
      <c r="E1127" s="3">
        <v>0</v>
      </c>
      <c r="F1127" s="147" t="s">
        <v>1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148" t="s">
        <v>6151</v>
      </c>
      <c r="N1127" s="3">
        <v>0</v>
      </c>
      <c r="O1127" s="3">
        <v>0</v>
      </c>
      <c r="P1127" s="3">
        <v>0</v>
      </c>
      <c r="Q1127" s="132"/>
    </row>
    <row r="1128" spans="1:17">
      <c r="A1128" s="5" t="str">
        <f t="shared" si="18"/>
        <v>1</v>
      </c>
      <c r="B1128" s="1" t="s">
        <v>8085</v>
      </c>
      <c r="C1128" s="2" t="s">
        <v>8086</v>
      </c>
      <c r="D1128" s="2">
        <f>IFERROR(VLOOKUP(B1128,#REF!,4,0),0)</f>
        <v>0</v>
      </c>
      <c r="E1128" s="3">
        <v>0</v>
      </c>
      <c r="F1128" s="147" t="s">
        <v>5961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148" t="s">
        <v>6151</v>
      </c>
      <c r="N1128" s="3">
        <v>0</v>
      </c>
      <c r="O1128" s="3">
        <v>0</v>
      </c>
      <c r="P1128" s="3">
        <v>0</v>
      </c>
      <c r="Q1128" s="132"/>
    </row>
    <row r="1129" spans="1:17">
      <c r="A1129" s="5" t="str">
        <f t="shared" si="18"/>
        <v>1</v>
      </c>
      <c r="B1129" s="1" t="s">
        <v>8087</v>
      </c>
      <c r="C1129" s="2" t="s">
        <v>8088</v>
      </c>
      <c r="D1129" s="2">
        <f>IFERROR(VLOOKUP(B1129,#REF!,4,0),0)</f>
        <v>0</v>
      </c>
      <c r="E1129" s="3">
        <v>0</v>
      </c>
      <c r="F1129" s="147" t="s">
        <v>5961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148" t="s">
        <v>6151</v>
      </c>
      <c r="N1129" s="3">
        <v>0</v>
      </c>
      <c r="O1129" s="3">
        <v>0</v>
      </c>
      <c r="P1129" s="3">
        <v>0</v>
      </c>
      <c r="Q1129" s="132"/>
    </row>
    <row r="1130" spans="1:17">
      <c r="A1130" s="5" t="str">
        <f t="shared" si="18"/>
        <v>1</v>
      </c>
      <c r="B1130" s="1" t="s">
        <v>8089</v>
      </c>
      <c r="C1130" s="2" t="s">
        <v>8090</v>
      </c>
      <c r="D1130" s="2">
        <f>IFERROR(VLOOKUP(B1130,#REF!,4,0),0)</f>
        <v>0</v>
      </c>
      <c r="E1130" s="3">
        <v>0</v>
      </c>
      <c r="F1130" s="147" t="s">
        <v>5961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148" t="s">
        <v>6151</v>
      </c>
      <c r="N1130" s="3">
        <v>0</v>
      </c>
      <c r="O1130" s="3">
        <v>0</v>
      </c>
      <c r="P1130" s="3">
        <v>0</v>
      </c>
      <c r="Q1130" s="132"/>
    </row>
    <row r="1131" spans="1:17">
      <c r="A1131" s="5" t="str">
        <f t="shared" si="18"/>
        <v>1</v>
      </c>
      <c r="B1131" s="1" t="s">
        <v>8091</v>
      </c>
      <c r="C1131" s="2" t="s">
        <v>8092</v>
      </c>
      <c r="D1131" s="2">
        <f>IFERROR(VLOOKUP(B1131,#REF!,4,0),0)</f>
        <v>0</v>
      </c>
      <c r="E1131" s="3">
        <v>0</v>
      </c>
      <c r="F1131" s="147" t="s">
        <v>1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148" t="s">
        <v>6151</v>
      </c>
      <c r="N1131" s="3">
        <v>0</v>
      </c>
      <c r="O1131" s="3">
        <v>0</v>
      </c>
      <c r="P1131" s="3">
        <v>0</v>
      </c>
      <c r="Q1131" s="132"/>
    </row>
    <row r="1132" spans="1:17">
      <c r="A1132" s="5" t="str">
        <f t="shared" si="18"/>
        <v>1</v>
      </c>
      <c r="B1132" s="1" t="s">
        <v>8093</v>
      </c>
      <c r="C1132" s="2" t="s">
        <v>8094</v>
      </c>
      <c r="D1132" s="2">
        <f>IFERROR(VLOOKUP(B1132,#REF!,4,0),0)</f>
        <v>0</v>
      </c>
      <c r="E1132" s="3">
        <v>0</v>
      </c>
      <c r="F1132" s="147" t="s">
        <v>5961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148" t="s">
        <v>6151</v>
      </c>
      <c r="N1132" s="3">
        <v>0</v>
      </c>
      <c r="O1132" s="3">
        <v>0</v>
      </c>
      <c r="P1132" s="3">
        <v>0</v>
      </c>
      <c r="Q1132" s="132"/>
    </row>
    <row r="1133" spans="1:17">
      <c r="A1133" s="5" t="str">
        <f t="shared" si="18"/>
        <v>1</v>
      </c>
      <c r="B1133" s="1" t="s">
        <v>8095</v>
      </c>
      <c r="C1133" s="2" t="s">
        <v>8096</v>
      </c>
      <c r="D1133" s="2">
        <f>IFERROR(VLOOKUP(B1133,#REF!,4,0),0)</f>
        <v>0</v>
      </c>
      <c r="E1133" s="3">
        <v>0</v>
      </c>
      <c r="F1133" s="147" t="s">
        <v>5961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148" t="s">
        <v>6151</v>
      </c>
      <c r="N1133" s="3">
        <v>0</v>
      </c>
      <c r="O1133" s="3">
        <v>0</v>
      </c>
      <c r="P1133" s="3">
        <v>0</v>
      </c>
      <c r="Q1133" s="132"/>
    </row>
    <row r="1134" spans="1:17">
      <c r="A1134" s="5" t="str">
        <f t="shared" si="18"/>
        <v>1</v>
      </c>
      <c r="B1134" s="1" t="s">
        <v>8097</v>
      </c>
      <c r="C1134" s="2" t="s">
        <v>8098</v>
      </c>
      <c r="D1134" s="2">
        <f>IFERROR(VLOOKUP(B1134,#REF!,4,0),0)</f>
        <v>0</v>
      </c>
      <c r="E1134" s="3">
        <v>0</v>
      </c>
      <c r="F1134" s="147" t="s">
        <v>5961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148" t="s">
        <v>6151</v>
      </c>
      <c r="N1134" s="3">
        <v>0</v>
      </c>
      <c r="O1134" s="3">
        <v>0</v>
      </c>
      <c r="P1134" s="3">
        <v>0</v>
      </c>
      <c r="Q1134" s="132"/>
    </row>
    <row r="1135" spans="1:17">
      <c r="A1135" s="5" t="str">
        <f t="shared" si="18"/>
        <v>1</v>
      </c>
      <c r="B1135" s="1" t="s">
        <v>8099</v>
      </c>
      <c r="C1135" s="2" t="s">
        <v>8100</v>
      </c>
      <c r="D1135" s="2">
        <f>IFERROR(VLOOKUP(B1135,#REF!,4,0),0)</f>
        <v>0</v>
      </c>
      <c r="E1135" s="3">
        <v>0</v>
      </c>
      <c r="F1135" s="147" t="s">
        <v>5961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148" t="s">
        <v>6151</v>
      </c>
      <c r="N1135" s="3">
        <v>0</v>
      </c>
      <c r="O1135" s="3">
        <v>0</v>
      </c>
      <c r="P1135" s="3">
        <v>0</v>
      </c>
      <c r="Q1135" s="132"/>
    </row>
    <row r="1136" spans="1:17">
      <c r="A1136" s="5" t="str">
        <f t="shared" si="18"/>
        <v>1</v>
      </c>
      <c r="B1136" s="1" t="s">
        <v>8101</v>
      </c>
      <c r="C1136" s="2" t="s">
        <v>8102</v>
      </c>
      <c r="D1136" s="2">
        <f>IFERROR(VLOOKUP(B1136,#REF!,4,0),0)</f>
        <v>0</v>
      </c>
      <c r="E1136" s="3">
        <v>0</v>
      </c>
      <c r="F1136" s="147" t="s">
        <v>1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148" t="s">
        <v>6151</v>
      </c>
      <c r="N1136" s="3">
        <v>0</v>
      </c>
      <c r="O1136" s="3">
        <v>0</v>
      </c>
      <c r="P1136" s="3">
        <v>0</v>
      </c>
      <c r="Q1136" s="132"/>
    </row>
    <row r="1137" spans="1:17">
      <c r="A1137" s="5" t="str">
        <f t="shared" si="18"/>
        <v>1</v>
      </c>
      <c r="B1137" s="1" t="s">
        <v>8103</v>
      </c>
      <c r="C1137" s="2" t="s">
        <v>8067</v>
      </c>
      <c r="D1137" s="2">
        <f>IFERROR(VLOOKUP(B1137,#REF!,4,0),0)</f>
        <v>0</v>
      </c>
      <c r="E1137" s="3">
        <v>0</v>
      </c>
      <c r="F1137" s="147" t="s">
        <v>5961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148" t="s">
        <v>6151</v>
      </c>
      <c r="N1137" s="3">
        <v>0</v>
      </c>
      <c r="O1137" s="3">
        <v>0</v>
      </c>
      <c r="P1137" s="3">
        <v>0</v>
      </c>
      <c r="Q1137" s="132"/>
    </row>
    <row r="1138" spans="1:17">
      <c r="A1138" s="5" t="str">
        <f t="shared" si="18"/>
        <v>1</v>
      </c>
      <c r="B1138" s="1" t="s">
        <v>8104</v>
      </c>
      <c r="C1138" s="2" t="s">
        <v>8105</v>
      </c>
      <c r="D1138" s="2">
        <f>IFERROR(VLOOKUP(B1138,#REF!,4,0),0)</f>
        <v>0</v>
      </c>
      <c r="E1138" s="3">
        <v>0</v>
      </c>
      <c r="F1138" s="147" t="s">
        <v>1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148" t="s">
        <v>6151</v>
      </c>
      <c r="N1138" s="3">
        <v>0</v>
      </c>
      <c r="O1138" s="3">
        <v>0</v>
      </c>
      <c r="P1138" s="3">
        <v>0</v>
      </c>
      <c r="Q1138" s="132"/>
    </row>
    <row r="1139" spans="1:17">
      <c r="A1139" s="5" t="str">
        <f t="shared" si="18"/>
        <v>1</v>
      </c>
      <c r="B1139" s="1" t="s">
        <v>8106</v>
      </c>
      <c r="C1139" s="2" t="s">
        <v>8071</v>
      </c>
      <c r="D1139" s="2">
        <f>IFERROR(VLOOKUP(B1139,#REF!,4,0),0)</f>
        <v>0</v>
      </c>
      <c r="E1139" s="3">
        <v>0</v>
      </c>
      <c r="F1139" s="147" t="s">
        <v>5961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148" t="s">
        <v>6151</v>
      </c>
      <c r="N1139" s="3">
        <v>0</v>
      </c>
      <c r="O1139" s="3">
        <v>0</v>
      </c>
      <c r="P1139" s="3">
        <v>0</v>
      </c>
      <c r="Q1139" s="132"/>
    </row>
    <row r="1140" spans="1:17">
      <c r="A1140" s="5" t="str">
        <f t="shared" si="18"/>
        <v>1</v>
      </c>
      <c r="B1140" s="1" t="s">
        <v>8107</v>
      </c>
      <c r="C1140" s="2" t="s">
        <v>7782</v>
      </c>
      <c r="D1140" s="2">
        <f>IFERROR(VLOOKUP(B1140,#REF!,4,0),0)</f>
        <v>0</v>
      </c>
      <c r="E1140" s="3">
        <v>0</v>
      </c>
      <c r="F1140" s="147" t="s">
        <v>5961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148" t="s">
        <v>6151</v>
      </c>
      <c r="N1140" s="3">
        <v>0</v>
      </c>
      <c r="O1140" s="3">
        <v>0</v>
      </c>
      <c r="P1140" s="3">
        <v>0</v>
      </c>
      <c r="Q1140" s="132"/>
    </row>
    <row r="1141" spans="1:17">
      <c r="A1141" s="5" t="str">
        <f t="shared" si="18"/>
        <v>1</v>
      </c>
      <c r="B1141" s="1" t="s">
        <v>8108</v>
      </c>
      <c r="C1141" s="2" t="s">
        <v>8109</v>
      </c>
      <c r="D1141" s="2">
        <f>IFERROR(VLOOKUP(B1141,#REF!,4,0),0)</f>
        <v>0</v>
      </c>
      <c r="E1141" s="3">
        <v>0</v>
      </c>
      <c r="F1141" s="147" t="s">
        <v>5961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148" t="s">
        <v>6151</v>
      </c>
      <c r="N1141" s="3">
        <v>0</v>
      </c>
      <c r="O1141" s="3">
        <v>0</v>
      </c>
      <c r="P1141" s="3">
        <v>0</v>
      </c>
      <c r="Q1141" s="132"/>
    </row>
    <row r="1142" spans="1:17" ht="22.5">
      <c r="A1142" s="5" t="str">
        <f t="shared" si="18"/>
        <v>1</v>
      </c>
      <c r="B1142" s="1" t="s">
        <v>8110</v>
      </c>
      <c r="C1142" s="2" t="s">
        <v>8076</v>
      </c>
      <c r="D1142" s="2">
        <f>IFERROR(VLOOKUP(B1142,#REF!,4,0),0)</f>
        <v>0</v>
      </c>
      <c r="E1142" s="3">
        <v>0</v>
      </c>
      <c r="F1142" s="147" t="s">
        <v>1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148" t="s">
        <v>6151</v>
      </c>
      <c r="N1142" s="3">
        <v>0</v>
      </c>
      <c r="O1142" s="3">
        <v>0</v>
      </c>
      <c r="P1142" s="3">
        <v>0</v>
      </c>
      <c r="Q1142" s="132"/>
    </row>
    <row r="1143" spans="1:17">
      <c r="A1143" s="5" t="str">
        <f t="shared" si="18"/>
        <v>1</v>
      </c>
      <c r="B1143" s="1" t="s">
        <v>8111</v>
      </c>
      <c r="C1143" s="2" t="s">
        <v>8078</v>
      </c>
      <c r="D1143" s="2">
        <f>IFERROR(VLOOKUP(B1143,#REF!,4,0),0)</f>
        <v>0</v>
      </c>
      <c r="E1143" s="3">
        <v>0</v>
      </c>
      <c r="F1143" s="147" t="s">
        <v>5961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148" t="s">
        <v>6151</v>
      </c>
      <c r="N1143" s="3">
        <v>0</v>
      </c>
      <c r="O1143" s="3">
        <v>0</v>
      </c>
      <c r="P1143" s="3">
        <v>0</v>
      </c>
      <c r="Q1143" s="132"/>
    </row>
    <row r="1144" spans="1:17">
      <c r="A1144" s="5" t="str">
        <f t="shared" si="18"/>
        <v>1</v>
      </c>
      <c r="B1144" s="1" t="s">
        <v>8112</v>
      </c>
      <c r="C1144" s="2" t="s">
        <v>8080</v>
      </c>
      <c r="D1144" s="2">
        <f>IFERROR(VLOOKUP(B1144,#REF!,4,0),0)</f>
        <v>0</v>
      </c>
      <c r="E1144" s="3">
        <v>0</v>
      </c>
      <c r="F1144" s="147" t="s">
        <v>5961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148" t="s">
        <v>6151</v>
      </c>
      <c r="N1144" s="3">
        <v>0</v>
      </c>
      <c r="O1144" s="3">
        <v>0</v>
      </c>
      <c r="P1144" s="3">
        <v>0</v>
      </c>
      <c r="Q1144" s="132"/>
    </row>
    <row r="1145" spans="1:17">
      <c r="A1145" s="5" t="str">
        <f t="shared" si="18"/>
        <v>1</v>
      </c>
      <c r="B1145" s="1" t="s">
        <v>8113</v>
      </c>
      <c r="C1145" s="2" t="s">
        <v>8114</v>
      </c>
      <c r="D1145" s="2">
        <f>IFERROR(VLOOKUP(B1145,#REF!,4,0),0)</f>
        <v>0</v>
      </c>
      <c r="E1145" s="3">
        <v>0</v>
      </c>
      <c r="F1145" s="147" t="s">
        <v>5961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148" t="s">
        <v>6151</v>
      </c>
      <c r="N1145" s="3">
        <v>0</v>
      </c>
      <c r="O1145" s="3">
        <v>0</v>
      </c>
      <c r="P1145" s="3">
        <v>0</v>
      </c>
      <c r="Q1145" s="132"/>
    </row>
    <row r="1146" spans="1:17">
      <c r="A1146" s="5" t="str">
        <f t="shared" si="18"/>
        <v>1</v>
      </c>
      <c r="B1146" s="1" t="s">
        <v>8115</v>
      </c>
      <c r="C1146" s="2" t="s">
        <v>8116</v>
      </c>
      <c r="D1146" s="2">
        <f>IFERROR(VLOOKUP(B1146,#REF!,4,0),0)</f>
        <v>0</v>
      </c>
      <c r="E1146" s="3">
        <v>0</v>
      </c>
      <c r="F1146" s="147" t="s">
        <v>1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148" t="s">
        <v>6151</v>
      </c>
      <c r="N1146" s="3">
        <v>0</v>
      </c>
      <c r="O1146" s="3">
        <v>0</v>
      </c>
      <c r="P1146" s="3">
        <v>0</v>
      </c>
      <c r="Q1146" s="132"/>
    </row>
    <row r="1147" spans="1:17">
      <c r="A1147" s="5" t="str">
        <f t="shared" si="18"/>
        <v>1</v>
      </c>
      <c r="B1147" s="1" t="s">
        <v>8117</v>
      </c>
      <c r="C1147" s="2" t="s">
        <v>8118</v>
      </c>
      <c r="D1147" s="2">
        <f>IFERROR(VLOOKUP(B1147,#REF!,4,0),0)</f>
        <v>0</v>
      </c>
      <c r="E1147" s="3">
        <v>0</v>
      </c>
      <c r="F1147" s="147" t="s">
        <v>5961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148" t="s">
        <v>6151</v>
      </c>
      <c r="N1147" s="3">
        <v>0</v>
      </c>
      <c r="O1147" s="3">
        <v>0</v>
      </c>
      <c r="P1147" s="3">
        <v>0</v>
      </c>
      <c r="Q1147" s="132"/>
    </row>
    <row r="1148" spans="1:17">
      <c r="A1148" s="5" t="str">
        <f t="shared" si="18"/>
        <v>1</v>
      </c>
      <c r="B1148" s="1" t="s">
        <v>8119</v>
      </c>
      <c r="C1148" s="2" t="s">
        <v>8120</v>
      </c>
      <c r="D1148" s="2">
        <f>IFERROR(VLOOKUP(B1148,#REF!,4,0),0)</f>
        <v>0</v>
      </c>
      <c r="E1148" s="3">
        <v>0</v>
      </c>
      <c r="F1148" s="147" t="s">
        <v>5961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148" t="s">
        <v>6151</v>
      </c>
      <c r="N1148" s="3">
        <v>0</v>
      </c>
      <c r="O1148" s="3">
        <v>0</v>
      </c>
      <c r="P1148" s="3">
        <v>0</v>
      </c>
      <c r="Q1148" s="132"/>
    </row>
    <row r="1149" spans="1:17">
      <c r="A1149" s="5" t="str">
        <f t="shared" si="18"/>
        <v>1</v>
      </c>
      <c r="B1149" s="1" t="s">
        <v>8121</v>
      </c>
      <c r="C1149" s="2" t="s">
        <v>8122</v>
      </c>
      <c r="D1149" s="2">
        <f>IFERROR(VLOOKUP(B1149,#REF!,4,0),0)</f>
        <v>0</v>
      </c>
      <c r="E1149" s="3">
        <v>0</v>
      </c>
      <c r="F1149" s="147" t="s">
        <v>5961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148" t="s">
        <v>6151</v>
      </c>
      <c r="N1149" s="3">
        <v>0</v>
      </c>
      <c r="O1149" s="3">
        <v>0</v>
      </c>
      <c r="P1149" s="3">
        <v>0</v>
      </c>
      <c r="Q1149" s="132"/>
    </row>
    <row r="1150" spans="1:17">
      <c r="A1150" s="5" t="str">
        <f t="shared" si="18"/>
        <v>1</v>
      </c>
      <c r="B1150" s="1" t="s">
        <v>8123</v>
      </c>
      <c r="C1150" s="2" t="s">
        <v>8124</v>
      </c>
      <c r="D1150" s="2">
        <f>IFERROR(VLOOKUP(B1150,#REF!,4,0),0)</f>
        <v>0</v>
      </c>
      <c r="E1150" s="3">
        <v>0</v>
      </c>
      <c r="F1150" s="147" t="s">
        <v>1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148" t="s">
        <v>6151</v>
      </c>
      <c r="N1150" s="3">
        <v>0</v>
      </c>
      <c r="O1150" s="3">
        <v>0</v>
      </c>
      <c r="P1150" s="3">
        <v>0</v>
      </c>
      <c r="Q1150" s="132"/>
    </row>
    <row r="1151" spans="1:17">
      <c r="A1151" s="5" t="str">
        <f t="shared" si="18"/>
        <v>1</v>
      </c>
      <c r="B1151" s="1" t="s">
        <v>8125</v>
      </c>
      <c r="C1151" s="2" t="s">
        <v>8126</v>
      </c>
      <c r="D1151" s="2">
        <f>IFERROR(VLOOKUP(B1151,#REF!,4,0),0)</f>
        <v>0</v>
      </c>
      <c r="E1151" s="3">
        <v>0</v>
      </c>
      <c r="F1151" s="147" t="s">
        <v>5961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148" t="s">
        <v>6151</v>
      </c>
      <c r="N1151" s="3">
        <v>0</v>
      </c>
      <c r="O1151" s="3">
        <v>0</v>
      </c>
      <c r="P1151" s="3">
        <v>0</v>
      </c>
      <c r="Q1151" s="132"/>
    </row>
    <row r="1152" spans="1:17">
      <c r="A1152" s="5" t="str">
        <f t="shared" si="18"/>
        <v>1</v>
      </c>
      <c r="B1152" s="1" t="s">
        <v>8127</v>
      </c>
      <c r="C1152" s="2" t="s">
        <v>8128</v>
      </c>
      <c r="D1152" s="2">
        <f>IFERROR(VLOOKUP(B1152,#REF!,4,0),0)</f>
        <v>0</v>
      </c>
      <c r="E1152" s="3">
        <v>0</v>
      </c>
      <c r="F1152" s="147" t="s">
        <v>5961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148" t="s">
        <v>6151</v>
      </c>
      <c r="N1152" s="3">
        <v>0</v>
      </c>
      <c r="O1152" s="3">
        <v>0</v>
      </c>
      <c r="P1152" s="3">
        <v>0</v>
      </c>
      <c r="Q1152" s="132"/>
    </row>
    <row r="1153" spans="1:17">
      <c r="A1153" s="5" t="str">
        <f t="shared" si="18"/>
        <v>1</v>
      </c>
      <c r="B1153" s="1" t="s">
        <v>8129</v>
      </c>
      <c r="C1153" s="2" t="s">
        <v>8130</v>
      </c>
      <c r="D1153" s="2">
        <f>IFERROR(VLOOKUP(B1153,#REF!,4,0),0)</f>
        <v>0</v>
      </c>
      <c r="E1153" s="3">
        <v>0</v>
      </c>
      <c r="F1153" s="147" t="s">
        <v>5961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148" t="s">
        <v>6151</v>
      </c>
      <c r="N1153" s="3">
        <v>0</v>
      </c>
      <c r="O1153" s="3">
        <v>0</v>
      </c>
      <c r="P1153" s="3">
        <v>0</v>
      </c>
      <c r="Q1153" s="132"/>
    </row>
    <row r="1154" spans="1:17">
      <c r="A1154" s="5" t="str">
        <f t="shared" si="18"/>
        <v>1</v>
      </c>
      <c r="B1154" s="1" t="s">
        <v>8131</v>
      </c>
      <c r="C1154" s="2" t="s">
        <v>8100</v>
      </c>
      <c r="D1154" s="2">
        <f>IFERROR(VLOOKUP(B1154,#REF!,4,0),0)</f>
        <v>0</v>
      </c>
      <c r="E1154" s="3">
        <v>0</v>
      </c>
      <c r="F1154" s="147" t="s">
        <v>5961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148" t="s">
        <v>6151</v>
      </c>
      <c r="N1154" s="3">
        <v>0</v>
      </c>
      <c r="O1154" s="3">
        <v>0</v>
      </c>
      <c r="P1154" s="3">
        <v>0</v>
      </c>
      <c r="Q1154" s="132"/>
    </row>
    <row r="1155" spans="1:17">
      <c r="A1155" s="5" t="str">
        <f t="shared" si="18"/>
        <v>1</v>
      </c>
      <c r="B1155" s="1" t="s">
        <v>8132</v>
      </c>
      <c r="C1155" s="2" t="s">
        <v>8133</v>
      </c>
      <c r="D1155" s="2">
        <f>IFERROR(VLOOKUP(B1155,#REF!,4,0),0)</f>
        <v>0</v>
      </c>
      <c r="E1155" s="3">
        <v>0</v>
      </c>
      <c r="F1155" s="147" t="s">
        <v>1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148" t="s">
        <v>6151</v>
      </c>
      <c r="N1155" s="3">
        <v>0</v>
      </c>
      <c r="O1155" s="3">
        <v>0</v>
      </c>
      <c r="P1155" s="3">
        <v>0</v>
      </c>
      <c r="Q1155" s="132"/>
    </row>
    <row r="1156" spans="1:17">
      <c r="A1156" s="5" t="str">
        <f t="shared" si="18"/>
        <v>1</v>
      </c>
      <c r="B1156" s="1" t="s">
        <v>8134</v>
      </c>
      <c r="C1156" s="2" t="s">
        <v>8135</v>
      </c>
      <c r="D1156" s="2">
        <f>IFERROR(VLOOKUP(B1156,#REF!,4,0),0)</f>
        <v>0</v>
      </c>
      <c r="E1156" s="3">
        <v>0</v>
      </c>
      <c r="F1156" s="147" t="s">
        <v>5961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148" t="s">
        <v>6151</v>
      </c>
      <c r="N1156" s="3">
        <v>0</v>
      </c>
      <c r="O1156" s="3">
        <v>0</v>
      </c>
      <c r="P1156" s="3">
        <v>0</v>
      </c>
      <c r="Q1156" s="132"/>
    </row>
    <row r="1157" spans="1:17">
      <c r="A1157" s="5" t="str">
        <f t="shared" si="18"/>
        <v>1</v>
      </c>
      <c r="B1157" s="1" t="s">
        <v>8136</v>
      </c>
      <c r="C1157" s="2" t="s">
        <v>8137</v>
      </c>
      <c r="D1157" s="2">
        <f>IFERROR(VLOOKUP(B1157,#REF!,4,0),0)</f>
        <v>0</v>
      </c>
      <c r="E1157" s="3">
        <v>0</v>
      </c>
      <c r="F1157" s="147" t="s">
        <v>1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148" t="s">
        <v>6151</v>
      </c>
      <c r="N1157" s="3">
        <v>0</v>
      </c>
      <c r="O1157" s="3">
        <v>0</v>
      </c>
      <c r="P1157" s="3">
        <v>0</v>
      </c>
      <c r="Q1157" s="132"/>
    </row>
    <row r="1158" spans="1:17" ht="22.5">
      <c r="A1158" s="5" t="str">
        <f t="shared" si="18"/>
        <v>1</v>
      </c>
      <c r="B1158" s="1" t="s">
        <v>8138</v>
      </c>
      <c r="C1158" s="2" t="s">
        <v>8139</v>
      </c>
      <c r="D1158" s="2">
        <f>IFERROR(VLOOKUP(B1158,#REF!,4,0),0)</f>
        <v>0</v>
      </c>
      <c r="E1158" s="3">
        <v>0</v>
      </c>
      <c r="F1158" s="147" t="s">
        <v>5961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148" t="s">
        <v>6151</v>
      </c>
      <c r="N1158" s="3">
        <v>0</v>
      </c>
      <c r="O1158" s="3">
        <v>0</v>
      </c>
      <c r="P1158" s="3">
        <v>0</v>
      </c>
      <c r="Q1158" s="132"/>
    </row>
    <row r="1159" spans="1:17">
      <c r="A1159" s="5" t="str">
        <f t="shared" si="18"/>
        <v>1</v>
      </c>
      <c r="B1159" s="1" t="s">
        <v>8140</v>
      </c>
      <c r="C1159" s="2" t="s">
        <v>7782</v>
      </c>
      <c r="D1159" s="2">
        <f>IFERROR(VLOOKUP(B1159,#REF!,4,0),0)</f>
        <v>0</v>
      </c>
      <c r="E1159" s="3">
        <v>0</v>
      </c>
      <c r="F1159" s="147" t="s">
        <v>5961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148" t="s">
        <v>6151</v>
      </c>
      <c r="N1159" s="3">
        <v>0</v>
      </c>
      <c r="O1159" s="3">
        <v>0</v>
      </c>
      <c r="P1159" s="3">
        <v>0</v>
      </c>
      <c r="Q1159" s="132"/>
    </row>
    <row r="1160" spans="1:17">
      <c r="A1160" s="5" t="str">
        <f t="shared" si="18"/>
        <v>1</v>
      </c>
      <c r="B1160" s="1" t="s">
        <v>8141</v>
      </c>
      <c r="C1160" s="2" t="s">
        <v>8142</v>
      </c>
      <c r="D1160" s="2">
        <f>IFERROR(VLOOKUP(B1160,#REF!,4,0),0)</f>
        <v>0</v>
      </c>
      <c r="E1160" s="3">
        <v>0</v>
      </c>
      <c r="F1160" s="147" t="s">
        <v>1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148" t="s">
        <v>6151</v>
      </c>
      <c r="N1160" s="3">
        <v>0</v>
      </c>
      <c r="O1160" s="3">
        <v>0</v>
      </c>
      <c r="P1160" s="3">
        <v>0</v>
      </c>
      <c r="Q1160" s="132"/>
    </row>
    <row r="1161" spans="1:17">
      <c r="A1161" s="5" t="str">
        <f t="shared" si="18"/>
        <v>1</v>
      </c>
      <c r="B1161" s="1" t="s">
        <v>8143</v>
      </c>
      <c r="C1161" s="2" t="s">
        <v>8144</v>
      </c>
      <c r="D1161" s="2">
        <f>IFERROR(VLOOKUP(B1161,#REF!,4,0),0)</f>
        <v>0</v>
      </c>
      <c r="E1161" s="3">
        <v>0</v>
      </c>
      <c r="F1161" s="147" t="s">
        <v>5961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148" t="s">
        <v>6151</v>
      </c>
      <c r="N1161" s="3">
        <v>0</v>
      </c>
      <c r="O1161" s="3">
        <v>0</v>
      </c>
      <c r="P1161" s="3">
        <v>0</v>
      </c>
      <c r="Q1161" s="132"/>
    </row>
    <row r="1162" spans="1:17">
      <c r="A1162" s="5" t="str">
        <f t="shared" si="18"/>
        <v>1</v>
      </c>
      <c r="B1162" s="1" t="s">
        <v>8145</v>
      </c>
      <c r="C1162" s="2" t="s">
        <v>8146</v>
      </c>
      <c r="D1162" s="2">
        <f>IFERROR(VLOOKUP(B1162,#REF!,4,0),0)</f>
        <v>0</v>
      </c>
      <c r="E1162" s="3">
        <v>0</v>
      </c>
      <c r="F1162" s="147" t="s">
        <v>5961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148" t="s">
        <v>6151</v>
      </c>
      <c r="N1162" s="3">
        <v>0</v>
      </c>
      <c r="O1162" s="3">
        <v>0</v>
      </c>
      <c r="P1162" s="3">
        <v>0</v>
      </c>
      <c r="Q1162" s="132"/>
    </row>
    <row r="1163" spans="1:17" ht="22.5">
      <c r="A1163" s="5" t="str">
        <f t="shared" ref="A1163:A1226" si="19">LEFT(B1163)</f>
        <v>1</v>
      </c>
      <c r="B1163" s="1" t="s">
        <v>8147</v>
      </c>
      <c r="C1163" s="2" t="s">
        <v>8076</v>
      </c>
      <c r="D1163" s="2">
        <f>IFERROR(VLOOKUP(B1163,#REF!,4,0),0)</f>
        <v>0</v>
      </c>
      <c r="E1163" s="3">
        <v>0</v>
      </c>
      <c r="F1163" s="147" t="s">
        <v>1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148" t="s">
        <v>6151</v>
      </c>
      <c r="N1163" s="3">
        <v>0</v>
      </c>
      <c r="O1163" s="3">
        <v>0</v>
      </c>
      <c r="P1163" s="3">
        <v>0</v>
      </c>
      <c r="Q1163" s="132"/>
    </row>
    <row r="1164" spans="1:17">
      <c r="A1164" s="5" t="str">
        <f t="shared" si="19"/>
        <v>1</v>
      </c>
      <c r="B1164" s="1" t="s">
        <v>8148</v>
      </c>
      <c r="C1164" s="2" t="s">
        <v>8078</v>
      </c>
      <c r="D1164" s="2">
        <f>IFERROR(VLOOKUP(B1164,#REF!,4,0),0)</f>
        <v>0</v>
      </c>
      <c r="E1164" s="3">
        <v>0</v>
      </c>
      <c r="F1164" s="147" t="s">
        <v>5961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148" t="s">
        <v>6151</v>
      </c>
      <c r="N1164" s="3">
        <v>0</v>
      </c>
      <c r="O1164" s="3">
        <v>0</v>
      </c>
      <c r="P1164" s="3">
        <v>0</v>
      </c>
      <c r="Q1164" s="132"/>
    </row>
    <row r="1165" spans="1:17">
      <c r="A1165" s="5" t="str">
        <f t="shared" si="19"/>
        <v>1</v>
      </c>
      <c r="B1165" s="1" t="s">
        <v>8149</v>
      </c>
      <c r="C1165" s="2" t="s">
        <v>8080</v>
      </c>
      <c r="D1165" s="2">
        <f>IFERROR(VLOOKUP(B1165,#REF!,4,0),0)</f>
        <v>0</v>
      </c>
      <c r="E1165" s="3">
        <v>0</v>
      </c>
      <c r="F1165" s="147" t="s">
        <v>5961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148" t="s">
        <v>6151</v>
      </c>
      <c r="N1165" s="3">
        <v>0</v>
      </c>
      <c r="O1165" s="3">
        <v>0</v>
      </c>
      <c r="P1165" s="3">
        <v>0</v>
      </c>
      <c r="Q1165" s="132"/>
    </row>
    <row r="1166" spans="1:17">
      <c r="A1166" s="5" t="str">
        <f t="shared" si="19"/>
        <v>1</v>
      </c>
      <c r="B1166" s="1" t="s">
        <v>8150</v>
      </c>
      <c r="C1166" s="2" t="s">
        <v>8151</v>
      </c>
      <c r="D1166" s="2">
        <f>IFERROR(VLOOKUP(B1166,#REF!,4,0),0)</f>
        <v>0</v>
      </c>
      <c r="E1166" s="3">
        <v>0</v>
      </c>
      <c r="F1166" s="147" t="s">
        <v>5961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148" t="s">
        <v>6151</v>
      </c>
      <c r="N1166" s="3">
        <v>0</v>
      </c>
      <c r="O1166" s="3">
        <v>0</v>
      </c>
      <c r="P1166" s="3">
        <v>0</v>
      </c>
      <c r="Q1166" s="132"/>
    </row>
    <row r="1167" spans="1:17">
      <c r="A1167" s="5" t="str">
        <f t="shared" si="19"/>
        <v>1</v>
      </c>
      <c r="B1167" s="1" t="s">
        <v>8152</v>
      </c>
      <c r="C1167" s="2" t="s">
        <v>8153</v>
      </c>
      <c r="D1167" s="2">
        <f>IFERROR(VLOOKUP(B1167,#REF!,4,0),0)</f>
        <v>0</v>
      </c>
      <c r="E1167" s="3">
        <v>0</v>
      </c>
      <c r="F1167" s="147" t="s">
        <v>1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148" t="s">
        <v>6151</v>
      </c>
      <c r="N1167" s="3">
        <v>0</v>
      </c>
      <c r="O1167" s="3">
        <v>0</v>
      </c>
      <c r="P1167" s="3">
        <v>0</v>
      </c>
      <c r="Q1167" s="132"/>
    </row>
    <row r="1168" spans="1:17" ht="22.5">
      <c r="A1168" s="5" t="str">
        <f t="shared" si="19"/>
        <v>1</v>
      </c>
      <c r="B1168" s="1" t="s">
        <v>8154</v>
      </c>
      <c r="C1168" s="2" t="s">
        <v>8155</v>
      </c>
      <c r="D1168" s="2">
        <f>IFERROR(VLOOKUP(B1168,#REF!,4,0),0)</f>
        <v>0</v>
      </c>
      <c r="E1168" s="3">
        <v>0</v>
      </c>
      <c r="F1168" s="147" t="s">
        <v>5961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148" t="s">
        <v>6151</v>
      </c>
      <c r="N1168" s="3">
        <v>0</v>
      </c>
      <c r="O1168" s="3">
        <v>0</v>
      </c>
      <c r="P1168" s="3">
        <v>0</v>
      </c>
      <c r="Q1168" s="132"/>
    </row>
    <row r="1169" spans="1:17">
      <c r="A1169" s="5" t="str">
        <f t="shared" si="19"/>
        <v>1</v>
      </c>
      <c r="B1169" s="1" t="s">
        <v>8156</v>
      </c>
      <c r="C1169" s="2" t="s">
        <v>8157</v>
      </c>
      <c r="D1169" s="2">
        <f>IFERROR(VLOOKUP(B1169,#REF!,4,0),0)</f>
        <v>0</v>
      </c>
      <c r="E1169" s="3">
        <v>0</v>
      </c>
      <c r="F1169" s="147" t="s">
        <v>5961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148" t="s">
        <v>6151</v>
      </c>
      <c r="N1169" s="3">
        <v>0</v>
      </c>
      <c r="O1169" s="3">
        <v>0</v>
      </c>
      <c r="P1169" s="3">
        <v>0</v>
      </c>
      <c r="Q1169" s="132"/>
    </row>
    <row r="1170" spans="1:17">
      <c r="A1170" s="5" t="str">
        <f t="shared" si="19"/>
        <v>1</v>
      </c>
      <c r="B1170" s="1" t="s">
        <v>8158</v>
      </c>
      <c r="C1170" s="2" t="s">
        <v>8159</v>
      </c>
      <c r="D1170" s="2">
        <f>IFERROR(VLOOKUP(B1170,#REF!,4,0),0)</f>
        <v>0</v>
      </c>
      <c r="E1170" s="3">
        <v>0</v>
      </c>
      <c r="F1170" s="147" t="s">
        <v>5961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148" t="s">
        <v>6151</v>
      </c>
      <c r="N1170" s="3">
        <v>0</v>
      </c>
      <c r="O1170" s="3">
        <v>0</v>
      </c>
      <c r="P1170" s="3">
        <v>0</v>
      </c>
      <c r="Q1170" s="132"/>
    </row>
    <row r="1171" spans="1:17">
      <c r="A1171" s="5" t="str">
        <f t="shared" si="19"/>
        <v>1</v>
      </c>
      <c r="B1171" s="1" t="s">
        <v>8160</v>
      </c>
      <c r="C1171" s="2" t="s">
        <v>8161</v>
      </c>
      <c r="D1171" s="2">
        <f>IFERROR(VLOOKUP(B1171,#REF!,4,0),0)</f>
        <v>0</v>
      </c>
      <c r="E1171" s="3">
        <v>0</v>
      </c>
      <c r="F1171" s="147" t="s">
        <v>1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148" t="s">
        <v>6151</v>
      </c>
      <c r="N1171" s="3">
        <v>0</v>
      </c>
      <c r="O1171" s="3">
        <v>0</v>
      </c>
      <c r="P1171" s="3">
        <v>0</v>
      </c>
      <c r="Q1171" s="132"/>
    </row>
    <row r="1172" spans="1:17">
      <c r="A1172" s="5" t="str">
        <f t="shared" si="19"/>
        <v>1</v>
      </c>
      <c r="B1172" s="1" t="s">
        <v>8162</v>
      </c>
      <c r="C1172" s="2" t="s">
        <v>8163</v>
      </c>
      <c r="D1172" s="2">
        <f>IFERROR(VLOOKUP(B1172,#REF!,4,0),0)</f>
        <v>0</v>
      </c>
      <c r="E1172" s="3">
        <v>0</v>
      </c>
      <c r="F1172" s="147" t="s">
        <v>5961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148" t="s">
        <v>6151</v>
      </c>
      <c r="N1172" s="3">
        <v>0</v>
      </c>
      <c r="O1172" s="3">
        <v>0</v>
      </c>
      <c r="P1172" s="3">
        <v>0</v>
      </c>
      <c r="Q1172" s="132"/>
    </row>
    <row r="1173" spans="1:17">
      <c r="A1173" s="5" t="str">
        <f t="shared" si="19"/>
        <v>1</v>
      </c>
      <c r="B1173" s="1" t="s">
        <v>8164</v>
      </c>
      <c r="C1173" s="2" t="s">
        <v>8165</v>
      </c>
      <c r="D1173" s="2">
        <f>IFERROR(VLOOKUP(B1173,#REF!,4,0),0)</f>
        <v>0</v>
      </c>
      <c r="E1173" s="3">
        <v>0</v>
      </c>
      <c r="F1173" s="147" t="s">
        <v>5961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148" t="s">
        <v>6151</v>
      </c>
      <c r="N1173" s="3">
        <v>0</v>
      </c>
      <c r="O1173" s="3">
        <v>0</v>
      </c>
      <c r="P1173" s="3">
        <v>0</v>
      </c>
      <c r="Q1173" s="132"/>
    </row>
    <row r="1174" spans="1:17">
      <c r="A1174" s="5" t="str">
        <f t="shared" si="19"/>
        <v>1</v>
      </c>
      <c r="B1174" s="1" t="s">
        <v>8166</v>
      </c>
      <c r="C1174" s="2" t="s">
        <v>8167</v>
      </c>
      <c r="D1174" s="2">
        <f>IFERROR(VLOOKUP(B1174,#REF!,4,0),0)</f>
        <v>0</v>
      </c>
      <c r="E1174" s="3">
        <v>0</v>
      </c>
      <c r="F1174" s="147" t="s">
        <v>5961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148" t="s">
        <v>6151</v>
      </c>
      <c r="N1174" s="3">
        <v>0</v>
      </c>
      <c r="O1174" s="3">
        <v>0</v>
      </c>
      <c r="P1174" s="3">
        <v>0</v>
      </c>
      <c r="Q1174" s="132"/>
    </row>
    <row r="1175" spans="1:17">
      <c r="A1175" s="5" t="str">
        <f t="shared" si="19"/>
        <v>1</v>
      </c>
      <c r="B1175" s="1" t="s">
        <v>8168</v>
      </c>
      <c r="C1175" s="2" t="s">
        <v>8169</v>
      </c>
      <c r="D1175" s="2">
        <f>IFERROR(VLOOKUP(B1175,#REF!,4,0),0)</f>
        <v>0</v>
      </c>
      <c r="E1175" s="3">
        <v>0</v>
      </c>
      <c r="F1175" s="147" t="s">
        <v>5961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148" t="s">
        <v>6151</v>
      </c>
      <c r="N1175" s="3">
        <v>0</v>
      </c>
      <c r="O1175" s="3">
        <v>0</v>
      </c>
      <c r="P1175" s="3">
        <v>0</v>
      </c>
      <c r="Q1175" s="132"/>
    </row>
    <row r="1176" spans="1:17">
      <c r="A1176" s="5" t="str">
        <f t="shared" si="19"/>
        <v>1</v>
      </c>
      <c r="B1176" s="1" t="s">
        <v>8170</v>
      </c>
      <c r="C1176" s="2" t="s">
        <v>8100</v>
      </c>
      <c r="D1176" s="2">
        <f>IFERROR(VLOOKUP(B1176,#REF!,4,0),0)</f>
        <v>0</v>
      </c>
      <c r="E1176" s="3">
        <v>0</v>
      </c>
      <c r="F1176" s="147" t="s">
        <v>5961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148" t="s">
        <v>6151</v>
      </c>
      <c r="N1176" s="3">
        <v>0</v>
      </c>
      <c r="O1176" s="3">
        <v>0</v>
      </c>
      <c r="P1176" s="3">
        <v>0</v>
      </c>
      <c r="Q1176" s="132"/>
    </row>
    <row r="1177" spans="1:17">
      <c r="A1177" s="5" t="str">
        <f t="shared" si="19"/>
        <v>1</v>
      </c>
      <c r="B1177" s="1" t="s">
        <v>8171</v>
      </c>
      <c r="C1177" s="2" t="s">
        <v>8172</v>
      </c>
      <c r="D1177" s="2">
        <f>IFERROR(VLOOKUP(B1177,#REF!,4,0),0)</f>
        <v>0</v>
      </c>
      <c r="E1177" s="3">
        <v>0</v>
      </c>
      <c r="F1177" s="147" t="s">
        <v>1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148" t="s">
        <v>6151</v>
      </c>
      <c r="N1177" s="3">
        <v>0</v>
      </c>
      <c r="O1177" s="3">
        <v>0</v>
      </c>
      <c r="P1177" s="3">
        <v>0</v>
      </c>
      <c r="Q1177" s="132"/>
    </row>
    <row r="1178" spans="1:17">
      <c r="A1178" s="5" t="str">
        <f t="shared" si="19"/>
        <v>1</v>
      </c>
      <c r="B1178" s="1" t="s">
        <v>8173</v>
      </c>
      <c r="C1178" s="2" t="s">
        <v>8174</v>
      </c>
      <c r="D1178" s="2">
        <f>IFERROR(VLOOKUP(B1178,#REF!,4,0),0)</f>
        <v>0</v>
      </c>
      <c r="E1178" s="3">
        <v>0</v>
      </c>
      <c r="F1178" s="147" t="s">
        <v>5961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148" t="s">
        <v>6151</v>
      </c>
      <c r="N1178" s="3">
        <v>0</v>
      </c>
      <c r="O1178" s="3">
        <v>0</v>
      </c>
      <c r="P1178" s="3">
        <v>0</v>
      </c>
      <c r="Q1178" s="132"/>
    </row>
    <row r="1179" spans="1:17">
      <c r="A1179" s="5" t="str">
        <f t="shared" si="19"/>
        <v>1</v>
      </c>
      <c r="B1179" s="1" t="s">
        <v>8175</v>
      </c>
      <c r="C1179" s="2" t="s">
        <v>8137</v>
      </c>
      <c r="D1179" s="2">
        <f>IFERROR(VLOOKUP(B1179,#REF!,4,0),0)</f>
        <v>0</v>
      </c>
      <c r="E1179" s="3">
        <v>0</v>
      </c>
      <c r="F1179" s="147" t="s">
        <v>1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148" t="s">
        <v>6151</v>
      </c>
      <c r="N1179" s="3">
        <v>0</v>
      </c>
      <c r="O1179" s="3">
        <v>0</v>
      </c>
      <c r="P1179" s="3">
        <v>0</v>
      </c>
      <c r="Q1179" s="132"/>
    </row>
    <row r="1180" spans="1:17" ht="22.5">
      <c r="A1180" s="5" t="str">
        <f t="shared" si="19"/>
        <v>1</v>
      </c>
      <c r="B1180" s="1" t="s">
        <v>8176</v>
      </c>
      <c r="C1180" s="2" t="s">
        <v>8177</v>
      </c>
      <c r="D1180" s="2">
        <f>IFERROR(VLOOKUP(B1180,#REF!,4,0),0)</f>
        <v>0</v>
      </c>
      <c r="E1180" s="3">
        <v>0</v>
      </c>
      <c r="F1180" s="147" t="s">
        <v>5961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148" t="s">
        <v>6151</v>
      </c>
      <c r="N1180" s="3">
        <v>0</v>
      </c>
      <c r="O1180" s="3">
        <v>0</v>
      </c>
      <c r="P1180" s="3">
        <v>0</v>
      </c>
      <c r="Q1180" s="132"/>
    </row>
    <row r="1181" spans="1:17">
      <c r="A1181" s="5" t="str">
        <f t="shared" si="19"/>
        <v>1</v>
      </c>
      <c r="B1181" s="1" t="s">
        <v>8178</v>
      </c>
      <c r="C1181" s="2" t="s">
        <v>7782</v>
      </c>
      <c r="D1181" s="2">
        <f>IFERROR(VLOOKUP(B1181,#REF!,4,0),0)</f>
        <v>0</v>
      </c>
      <c r="E1181" s="3">
        <v>0</v>
      </c>
      <c r="F1181" s="147" t="s">
        <v>5961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148" t="s">
        <v>6151</v>
      </c>
      <c r="N1181" s="3">
        <v>0</v>
      </c>
      <c r="O1181" s="3">
        <v>0</v>
      </c>
      <c r="P1181" s="3">
        <v>0</v>
      </c>
      <c r="Q1181" s="132"/>
    </row>
    <row r="1182" spans="1:17">
      <c r="A1182" s="5" t="str">
        <f t="shared" si="19"/>
        <v>1</v>
      </c>
      <c r="B1182" s="1" t="s">
        <v>8179</v>
      </c>
      <c r="C1182" s="2" t="s">
        <v>8180</v>
      </c>
      <c r="D1182" s="2">
        <f>IFERROR(VLOOKUP(B1182,#REF!,4,0),0)</f>
        <v>0</v>
      </c>
      <c r="E1182" s="3">
        <v>0</v>
      </c>
      <c r="F1182" s="147" t="s">
        <v>1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148" t="s">
        <v>6151</v>
      </c>
      <c r="N1182" s="3">
        <v>0</v>
      </c>
      <c r="O1182" s="3">
        <v>0</v>
      </c>
      <c r="P1182" s="3">
        <v>0</v>
      </c>
      <c r="Q1182" s="132"/>
    </row>
    <row r="1183" spans="1:17">
      <c r="A1183" s="5" t="str">
        <f t="shared" si="19"/>
        <v>1</v>
      </c>
      <c r="B1183" s="1" t="s">
        <v>8181</v>
      </c>
      <c r="C1183" s="2" t="s">
        <v>8182</v>
      </c>
      <c r="D1183" s="2">
        <f>IFERROR(VLOOKUP(B1183,#REF!,4,0),0)</f>
        <v>0</v>
      </c>
      <c r="E1183" s="3">
        <v>0</v>
      </c>
      <c r="F1183" s="147" t="s">
        <v>5961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148" t="s">
        <v>6151</v>
      </c>
      <c r="N1183" s="3">
        <v>0</v>
      </c>
      <c r="O1183" s="3">
        <v>0</v>
      </c>
      <c r="P1183" s="3">
        <v>0</v>
      </c>
      <c r="Q1183" s="132"/>
    </row>
    <row r="1184" spans="1:17">
      <c r="A1184" s="5" t="str">
        <f t="shared" si="19"/>
        <v>1</v>
      </c>
      <c r="B1184" s="1" t="s">
        <v>8183</v>
      </c>
      <c r="C1184" s="2" t="s">
        <v>8184</v>
      </c>
      <c r="D1184" s="2">
        <f>IFERROR(VLOOKUP(B1184,#REF!,4,0),0)</f>
        <v>0</v>
      </c>
      <c r="E1184" s="3">
        <v>0</v>
      </c>
      <c r="F1184" s="147" t="s">
        <v>5961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148" t="s">
        <v>6151</v>
      </c>
      <c r="N1184" s="3">
        <v>0</v>
      </c>
      <c r="O1184" s="3">
        <v>0</v>
      </c>
      <c r="P1184" s="3">
        <v>0</v>
      </c>
      <c r="Q1184" s="132"/>
    </row>
    <row r="1185" spans="1:17" ht="22.5">
      <c r="A1185" s="5" t="str">
        <f t="shared" si="19"/>
        <v>1</v>
      </c>
      <c r="B1185" s="1" t="s">
        <v>8185</v>
      </c>
      <c r="C1185" s="2" t="s">
        <v>8076</v>
      </c>
      <c r="D1185" s="2">
        <f>IFERROR(VLOOKUP(B1185,#REF!,4,0),0)</f>
        <v>0</v>
      </c>
      <c r="E1185" s="3">
        <v>0</v>
      </c>
      <c r="F1185" s="147" t="s">
        <v>1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148" t="s">
        <v>6151</v>
      </c>
      <c r="N1185" s="3">
        <v>0</v>
      </c>
      <c r="O1185" s="3">
        <v>0</v>
      </c>
      <c r="P1185" s="3">
        <v>0</v>
      </c>
      <c r="Q1185" s="132"/>
    </row>
    <row r="1186" spans="1:17">
      <c r="A1186" s="5" t="str">
        <f t="shared" si="19"/>
        <v>1</v>
      </c>
      <c r="B1186" s="1" t="s">
        <v>8186</v>
      </c>
      <c r="C1186" s="2" t="s">
        <v>8078</v>
      </c>
      <c r="D1186" s="2">
        <f>IFERROR(VLOOKUP(B1186,#REF!,4,0),0)</f>
        <v>0</v>
      </c>
      <c r="E1186" s="3">
        <v>0</v>
      </c>
      <c r="F1186" s="147" t="s">
        <v>5961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148" t="s">
        <v>6151</v>
      </c>
      <c r="N1186" s="3">
        <v>0</v>
      </c>
      <c r="O1186" s="3">
        <v>0</v>
      </c>
      <c r="P1186" s="3">
        <v>0</v>
      </c>
      <c r="Q1186" s="132"/>
    </row>
    <row r="1187" spans="1:17">
      <c r="A1187" s="5" t="str">
        <f t="shared" si="19"/>
        <v>1</v>
      </c>
      <c r="B1187" s="1" t="s">
        <v>8187</v>
      </c>
      <c r="C1187" s="2" t="s">
        <v>8080</v>
      </c>
      <c r="D1187" s="2">
        <f>IFERROR(VLOOKUP(B1187,#REF!,4,0),0)</f>
        <v>0</v>
      </c>
      <c r="E1187" s="3">
        <v>0</v>
      </c>
      <c r="F1187" s="147" t="s">
        <v>5961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148" t="s">
        <v>6151</v>
      </c>
      <c r="N1187" s="3">
        <v>0</v>
      </c>
      <c r="O1187" s="3">
        <v>0</v>
      </c>
      <c r="P1187" s="3">
        <v>0</v>
      </c>
      <c r="Q1187" s="132"/>
    </row>
    <row r="1188" spans="1:17">
      <c r="A1188" s="5" t="str">
        <f t="shared" si="19"/>
        <v>1</v>
      </c>
      <c r="B1188" s="1" t="s">
        <v>8188</v>
      </c>
      <c r="C1188" s="2" t="s">
        <v>8189</v>
      </c>
      <c r="D1188" s="2">
        <f>IFERROR(VLOOKUP(B1188,#REF!,4,0),0)</f>
        <v>0</v>
      </c>
      <c r="E1188" s="3">
        <v>0</v>
      </c>
      <c r="F1188" s="147" t="s">
        <v>5961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148" t="s">
        <v>6151</v>
      </c>
      <c r="N1188" s="3">
        <v>0</v>
      </c>
      <c r="O1188" s="3">
        <v>0</v>
      </c>
      <c r="P1188" s="3">
        <v>0</v>
      </c>
      <c r="Q1188" s="132"/>
    </row>
    <row r="1189" spans="1:17">
      <c r="A1189" s="5" t="str">
        <f t="shared" si="19"/>
        <v>1</v>
      </c>
      <c r="B1189" s="1" t="s">
        <v>8190</v>
      </c>
      <c r="C1189" s="2" t="s">
        <v>8191</v>
      </c>
      <c r="D1189" s="2">
        <f>IFERROR(VLOOKUP(B1189,#REF!,4,0),0)</f>
        <v>0</v>
      </c>
      <c r="E1189" s="3">
        <v>0</v>
      </c>
      <c r="F1189" s="147" t="s">
        <v>1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148" t="s">
        <v>6151</v>
      </c>
      <c r="N1189" s="3">
        <v>0</v>
      </c>
      <c r="O1189" s="3">
        <v>0</v>
      </c>
      <c r="P1189" s="3">
        <v>0</v>
      </c>
      <c r="Q1189" s="132"/>
    </row>
    <row r="1190" spans="1:17">
      <c r="A1190" s="5" t="str">
        <f t="shared" si="19"/>
        <v>1</v>
      </c>
      <c r="B1190" s="1" t="s">
        <v>8192</v>
      </c>
      <c r="C1190" s="2" t="s">
        <v>8193</v>
      </c>
      <c r="D1190" s="2">
        <f>IFERROR(VLOOKUP(B1190,#REF!,4,0),0)</f>
        <v>0</v>
      </c>
      <c r="E1190" s="3">
        <v>0</v>
      </c>
      <c r="F1190" s="147" t="s">
        <v>5961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148" t="s">
        <v>6151</v>
      </c>
      <c r="N1190" s="3">
        <v>0</v>
      </c>
      <c r="O1190" s="3">
        <v>0</v>
      </c>
      <c r="P1190" s="3">
        <v>0</v>
      </c>
      <c r="Q1190" s="132"/>
    </row>
    <row r="1191" spans="1:17">
      <c r="A1191" s="5" t="str">
        <f t="shared" si="19"/>
        <v>1</v>
      </c>
      <c r="B1191" s="1" t="s">
        <v>8194</v>
      </c>
      <c r="C1191" s="2" t="s">
        <v>8195</v>
      </c>
      <c r="D1191" s="2">
        <f>IFERROR(VLOOKUP(B1191,#REF!,4,0),0)</f>
        <v>0</v>
      </c>
      <c r="E1191" s="3">
        <v>0</v>
      </c>
      <c r="F1191" s="147" t="s">
        <v>1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148" t="s">
        <v>6151</v>
      </c>
      <c r="N1191" s="3">
        <v>0</v>
      </c>
      <c r="O1191" s="3">
        <v>0</v>
      </c>
      <c r="P1191" s="3">
        <v>0</v>
      </c>
      <c r="Q1191" s="132"/>
    </row>
    <row r="1192" spans="1:17">
      <c r="A1192" s="5" t="str">
        <f t="shared" si="19"/>
        <v>1</v>
      </c>
      <c r="B1192" s="1" t="s">
        <v>8196</v>
      </c>
      <c r="C1192" s="2" t="s">
        <v>8197</v>
      </c>
      <c r="D1192" s="2">
        <f>IFERROR(VLOOKUP(B1192,#REF!,4,0),0)</f>
        <v>0</v>
      </c>
      <c r="E1192" s="3">
        <v>0</v>
      </c>
      <c r="F1192" s="147" t="s">
        <v>5961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148" t="s">
        <v>6151</v>
      </c>
      <c r="N1192" s="3">
        <v>0</v>
      </c>
      <c r="O1192" s="3">
        <v>0</v>
      </c>
      <c r="P1192" s="3">
        <v>0</v>
      </c>
      <c r="Q1192" s="132"/>
    </row>
    <row r="1193" spans="1:17">
      <c r="A1193" s="5" t="str">
        <f t="shared" si="19"/>
        <v>1</v>
      </c>
      <c r="B1193" s="1" t="s">
        <v>8198</v>
      </c>
      <c r="C1193" s="2" t="s">
        <v>8199</v>
      </c>
      <c r="D1193" s="2">
        <f>IFERROR(VLOOKUP(B1193,#REF!,4,0),0)</f>
        <v>0</v>
      </c>
      <c r="E1193" s="3">
        <v>0</v>
      </c>
      <c r="F1193" s="147" t="s">
        <v>5961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148" t="s">
        <v>6151</v>
      </c>
      <c r="N1193" s="3">
        <v>0</v>
      </c>
      <c r="O1193" s="3">
        <v>0</v>
      </c>
      <c r="P1193" s="3">
        <v>0</v>
      </c>
      <c r="Q1193" s="132"/>
    </row>
    <row r="1194" spans="1:17">
      <c r="A1194" s="5" t="str">
        <f t="shared" si="19"/>
        <v>1</v>
      </c>
      <c r="B1194" s="1" t="s">
        <v>8200</v>
      </c>
      <c r="C1194" s="2" t="s">
        <v>8201</v>
      </c>
      <c r="D1194" s="2">
        <f>IFERROR(VLOOKUP(B1194,#REF!,4,0),0)</f>
        <v>0</v>
      </c>
      <c r="E1194" s="3">
        <v>0</v>
      </c>
      <c r="F1194" s="147" t="s">
        <v>5961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148" t="s">
        <v>6151</v>
      </c>
      <c r="N1194" s="3">
        <v>0</v>
      </c>
      <c r="O1194" s="3">
        <v>0</v>
      </c>
      <c r="P1194" s="3">
        <v>0</v>
      </c>
      <c r="Q1194" s="132"/>
    </row>
    <row r="1195" spans="1:17">
      <c r="A1195" s="5" t="str">
        <f t="shared" si="19"/>
        <v>1</v>
      </c>
      <c r="B1195" s="1" t="s">
        <v>8202</v>
      </c>
      <c r="C1195" s="2" t="s">
        <v>8203</v>
      </c>
      <c r="D1195" s="2">
        <f>IFERROR(VLOOKUP(B1195,#REF!,4,0),0)</f>
        <v>0</v>
      </c>
      <c r="E1195" s="3">
        <v>0</v>
      </c>
      <c r="F1195" s="147" t="s">
        <v>1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148" t="s">
        <v>6151</v>
      </c>
      <c r="N1195" s="3">
        <v>0</v>
      </c>
      <c r="O1195" s="3">
        <v>0</v>
      </c>
      <c r="P1195" s="3">
        <v>0</v>
      </c>
      <c r="Q1195" s="132"/>
    </row>
    <row r="1196" spans="1:17">
      <c r="A1196" s="5" t="str">
        <f t="shared" si="19"/>
        <v>1</v>
      </c>
      <c r="B1196" s="1" t="s">
        <v>8204</v>
      </c>
      <c r="C1196" s="2" t="s">
        <v>8205</v>
      </c>
      <c r="D1196" s="2">
        <f>IFERROR(VLOOKUP(B1196,#REF!,4,0),0)</f>
        <v>0</v>
      </c>
      <c r="E1196" s="3">
        <v>0</v>
      </c>
      <c r="F1196" s="147" t="s">
        <v>5961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148" t="s">
        <v>6151</v>
      </c>
      <c r="N1196" s="3">
        <v>0</v>
      </c>
      <c r="O1196" s="3">
        <v>0</v>
      </c>
      <c r="P1196" s="3">
        <v>0</v>
      </c>
      <c r="Q1196" s="132"/>
    </row>
    <row r="1197" spans="1:17">
      <c r="A1197" s="5" t="str">
        <f t="shared" si="19"/>
        <v>1</v>
      </c>
      <c r="B1197" s="1" t="s">
        <v>8206</v>
      </c>
      <c r="C1197" s="2" t="s">
        <v>8207</v>
      </c>
      <c r="D1197" s="2">
        <f>IFERROR(VLOOKUP(B1197,#REF!,4,0),0)</f>
        <v>0</v>
      </c>
      <c r="E1197" s="3">
        <v>0</v>
      </c>
      <c r="F1197" s="147" t="s">
        <v>5961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148" t="s">
        <v>6151</v>
      </c>
      <c r="N1197" s="3">
        <v>0</v>
      </c>
      <c r="O1197" s="3">
        <v>0</v>
      </c>
      <c r="P1197" s="3">
        <v>0</v>
      </c>
      <c r="Q1197" s="132"/>
    </row>
    <row r="1198" spans="1:17">
      <c r="A1198" s="5" t="str">
        <f t="shared" si="19"/>
        <v>1</v>
      </c>
      <c r="B1198" s="1" t="s">
        <v>8208</v>
      </c>
      <c r="C1198" s="2" t="s">
        <v>8209</v>
      </c>
      <c r="D1198" s="2">
        <f>IFERROR(VLOOKUP(B1198,#REF!,4,0),0)</f>
        <v>0</v>
      </c>
      <c r="E1198" s="3">
        <v>0</v>
      </c>
      <c r="F1198" s="147" t="s">
        <v>5961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148" t="s">
        <v>6151</v>
      </c>
      <c r="N1198" s="3">
        <v>0</v>
      </c>
      <c r="O1198" s="3">
        <v>0</v>
      </c>
      <c r="P1198" s="3">
        <v>0</v>
      </c>
      <c r="Q1198" s="132"/>
    </row>
    <row r="1199" spans="1:17">
      <c r="A1199" s="5" t="str">
        <f t="shared" si="19"/>
        <v>1</v>
      </c>
      <c r="B1199" s="1" t="s">
        <v>8210</v>
      </c>
      <c r="C1199" s="2" t="s">
        <v>8100</v>
      </c>
      <c r="D1199" s="2">
        <f>IFERROR(VLOOKUP(B1199,#REF!,4,0),0)</f>
        <v>0</v>
      </c>
      <c r="E1199" s="3">
        <v>0</v>
      </c>
      <c r="F1199" s="147" t="s">
        <v>5961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148" t="s">
        <v>6151</v>
      </c>
      <c r="N1199" s="3">
        <v>0</v>
      </c>
      <c r="O1199" s="3">
        <v>0</v>
      </c>
      <c r="P1199" s="3">
        <v>0</v>
      </c>
      <c r="Q1199" s="132"/>
    </row>
    <row r="1200" spans="1:17">
      <c r="A1200" s="5" t="str">
        <f t="shared" si="19"/>
        <v>1</v>
      </c>
      <c r="B1200" s="1" t="s">
        <v>8211</v>
      </c>
      <c r="C1200" s="2" t="s">
        <v>8212</v>
      </c>
      <c r="D1200" s="2">
        <f>IFERROR(VLOOKUP(B1200,#REF!,4,0),0)</f>
        <v>0</v>
      </c>
      <c r="E1200" s="3">
        <v>0</v>
      </c>
      <c r="F1200" s="147" t="s">
        <v>1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148" t="s">
        <v>6151</v>
      </c>
      <c r="N1200" s="3">
        <v>0</v>
      </c>
      <c r="O1200" s="3">
        <v>0</v>
      </c>
      <c r="P1200" s="3">
        <v>0</v>
      </c>
      <c r="Q1200" s="132"/>
    </row>
    <row r="1201" spans="1:17">
      <c r="A1201" s="5" t="str">
        <f t="shared" si="19"/>
        <v>1</v>
      </c>
      <c r="B1201" s="1" t="s">
        <v>8213</v>
      </c>
      <c r="C1201" s="2" t="s">
        <v>8214</v>
      </c>
      <c r="D1201" s="2">
        <f>IFERROR(VLOOKUP(B1201,#REF!,4,0),0)</f>
        <v>0</v>
      </c>
      <c r="E1201" s="3">
        <v>0</v>
      </c>
      <c r="F1201" s="147" t="s">
        <v>5961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148" t="s">
        <v>6151</v>
      </c>
      <c r="N1201" s="3">
        <v>0</v>
      </c>
      <c r="O1201" s="3">
        <v>0</v>
      </c>
      <c r="P1201" s="3">
        <v>0</v>
      </c>
      <c r="Q1201" s="132"/>
    </row>
    <row r="1202" spans="1:17">
      <c r="A1202" s="5" t="str">
        <f t="shared" si="19"/>
        <v>1</v>
      </c>
      <c r="B1202" s="1" t="s">
        <v>8215</v>
      </c>
      <c r="C1202" s="2" t="s">
        <v>8216</v>
      </c>
      <c r="D1202" s="2">
        <f>IFERROR(VLOOKUP(B1202,#REF!,4,0),0)</f>
        <v>0</v>
      </c>
      <c r="E1202" s="3">
        <v>0</v>
      </c>
      <c r="F1202" s="147" t="s">
        <v>1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148" t="s">
        <v>6151</v>
      </c>
      <c r="N1202" s="3">
        <v>0</v>
      </c>
      <c r="O1202" s="3">
        <v>0</v>
      </c>
      <c r="P1202" s="3">
        <v>0</v>
      </c>
      <c r="Q1202" s="132"/>
    </row>
    <row r="1203" spans="1:17">
      <c r="A1203" s="5" t="str">
        <f t="shared" si="19"/>
        <v>1</v>
      </c>
      <c r="B1203" s="1" t="s">
        <v>8217</v>
      </c>
      <c r="C1203" s="2" t="s">
        <v>8218</v>
      </c>
      <c r="D1203" s="2">
        <f>IFERROR(VLOOKUP(B1203,#REF!,4,0),0)</f>
        <v>0</v>
      </c>
      <c r="E1203" s="3">
        <v>0</v>
      </c>
      <c r="F1203" s="147" t="s">
        <v>5961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148" t="s">
        <v>6151</v>
      </c>
      <c r="N1203" s="3">
        <v>0</v>
      </c>
      <c r="O1203" s="3">
        <v>0</v>
      </c>
      <c r="P1203" s="3">
        <v>0</v>
      </c>
      <c r="Q1203" s="132"/>
    </row>
    <row r="1204" spans="1:17">
      <c r="A1204" s="5" t="str">
        <f t="shared" si="19"/>
        <v>1</v>
      </c>
      <c r="B1204" s="1" t="s">
        <v>8219</v>
      </c>
      <c r="C1204" s="2" t="s">
        <v>7782</v>
      </c>
      <c r="D1204" s="2">
        <f>IFERROR(VLOOKUP(B1204,#REF!,4,0),0)</f>
        <v>0</v>
      </c>
      <c r="E1204" s="3">
        <v>0</v>
      </c>
      <c r="F1204" s="147" t="s">
        <v>5961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148" t="s">
        <v>6151</v>
      </c>
      <c r="N1204" s="3">
        <v>0</v>
      </c>
      <c r="O1204" s="3">
        <v>0</v>
      </c>
      <c r="P1204" s="3">
        <v>0</v>
      </c>
      <c r="Q1204" s="132"/>
    </row>
    <row r="1205" spans="1:17">
      <c r="A1205" s="5" t="str">
        <f t="shared" si="19"/>
        <v>1</v>
      </c>
      <c r="B1205" s="1" t="s">
        <v>8220</v>
      </c>
      <c r="C1205" s="2" t="s">
        <v>8221</v>
      </c>
      <c r="D1205" s="2">
        <f>IFERROR(VLOOKUP(B1205,#REF!,4,0),0)</f>
        <v>0</v>
      </c>
      <c r="E1205" s="3">
        <v>0</v>
      </c>
      <c r="F1205" s="147" t="s">
        <v>5961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148" t="s">
        <v>6151</v>
      </c>
      <c r="N1205" s="3">
        <v>0</v>
      </c>
      <c r="O1205" s="3">
        <v>0</v>
      </c>
      <c r="P1205" s="3">
        <v>0</v>
      </c>
      <c r="Q1205" s="132"/>
    </row>
    <row r="1206" spans="1:17" ht="22.5">
      <c r="A1206" s="5" t="str">
        <f t="shared" si="19"/>
        <v>1</v>
      </c>
      <c r="B1206" s="1" t="s">
        <v>8222</v>
      </c>
      <c r="C1206" s="2" t="s">
        <v>8076</v>
      </c>
      <c r="D1206" s="2">
        <f>IFERROR(VLOOKUP(B1206,#REF!,4,0),0)</f>
        <v>0</v>
      </c>
      <c r="E1206" s="3">
        <v>0</v>
      </c>
      <c r="F1206" s="147" t="s">
        <v>1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148" t="s">
        <v>6151</v>
      </c>
      <c r="N1206" s="3">
        <v>0</v>
      </c>
      <c r="O1206" s="3">
        <v>0</v>
      </c>
      <c r="P1206" s="3">
        <v>0</v>
      </c>
      <c r="Q1206" s="132"/>
    </row>
    <row r="1207" spans="1:17">
      <c r="A1207" s="5" t="str">
        <f t="shared" si="19"/>
        <v>1</v>
      </c>
      <c r="B1207" s="1" t="s">
        <v>8223</v>
      </c>
      <c r="C1207" s="2" t="s">
        <v>8078</v>
      </c>
      <c r="D1207" s="2">
        <f>IFERROR(VLOOKUP(B1207,#REF!,4,0),0)</f>
        <v>0</v>
      </c>
      <c r="E1207" s="3">
        <v>0</v>
      </c>
      <c r="F1207" s="147" t="s">
        <v>5961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148" t="s">
        <v>6151</v>
      </c>
      <c r="N1207" s="3">
        <v>0</v>
      </c>
      <c r="O1207" s="3">
        <v>0</v>
      </c>
      <c r="P1207" s="3">
        <v>0</v>
      </c>
      <c r="Q1207" s="132"/>
    </row>
    <row r="1208" spans="1:17">
      <c r="A1208" s="5" t="str">
        <f t="shared" si="19"/>
        <v>1</v>
      </c>
      <c r="B1208" s="1" t="s">
        <v>8224</v>
      </c>
      <c r="C1208" s="2" t="s">
        <v>8080</v>
      </c>
      <c r="D1208" s="2">
        <f>IFERROR(VLOOKUP(B1208,#REF!,4,0),0)</f>
        <v>0</v>
      </c>
      <c r="E1208" s="3">
        <v>0</v>
      </c>
      <c r="F1208" s="147" t="s">
        <v>5961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148" t="s">
        <v>6151</v>
      </c>
      <c r="N1208" s="3">
        <v>0</v>
      </c>
      <c r="O1208" s="3">
        <v>0</v>
      </c>
      <c r="P1208" s="3">
        <v>0</v>
      </c>
      <c r="Q1208" s="132"/>
    </row>
    <row r="1209" spans="1:17">
      <c r="A1209" s="5" t="str">
        <f t="shared" si="19"/>
        <v>1</v>
      </c>
      <c r="B1209" s="1" t="s">
        <v>8225</v>
      </c>
      <c r="C1209" s="2" t="s">
        <v>8226</v>
      </c>
      <c r="D1209" s="2">
        <f>IFERROR(VLOOKUP(B1209,#REF!,4,0),0)</f>
        <v>0</v>
      </c>
      <c r="E1209" s="3">
        <v>0</v>
      </c>
      <c r="F1209" s="147" t="s">
        <v>5961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148" t="s">
        <v>6151</v>
      </c>
      <c r="N1209" s="3">
        <v>0</v>
      </c>
      <c r="O1209" s="3">
        <v>0</v>
      </c>
      <c r="P1209" s="3">
        <v>0</v>
      </c>
      <c r="Q1209" s="132"/>
    </row>
    <row r="1210" spans="1:17">
      <c r="A1210" s="5" t="str">
        <f t="shared" si="19"/>
        <v>1</v>
      </c>
      <c r="B1210" s="1" t="s">
        <v>8227</v>
      </c>
      <c r="C1210" s="2" t="s">
        <v>8228</v>
      </c>
      <c r="D1210" s="2">
        <f>IFERROR(VLOOKUP(B1210,#REF!,4,0),0)</f>
        <v>0</v>
      </c>
      <c r="E1210" s="3">
        <v>0</v>
      </c>
      <c r="F1210" s="147" t="s">
        <v>1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148" t="s">
        <v>6151</v>
      </c>
      <c r="N1210" s="3">
        <v>0</v>
      </c>
      <c r="O1210" s="3">
        <v>0</v>
      </c>
      <c r="P1210" s="3">
        <v>0</v>
      </c>
      <c r="Q1210" s="132"/>
    </row>
    <row r="1211" spans="1:17" ht="22.5">
      <c r="A1211" s="5" t="str">
        <f t="shared" si="19"/>
        <v>1</v>
      </c>
      <c r="B1211" s="1" t="s">
        <v>8229</v>
      </c>
      <c r="C1211" s="2" t="s">
        <v>8230</v>
      </c>
      <c r="D1211" s="2">
        <f>IFERROR(VLOOKUP(B1211,#REF!,4,0),0)</f>
        <v>0</v>
      </c>
      <c r="E1211" s="3">
        <v>0</v>
      </c>
      <c r="F1211" s="147" t="s">
        <v>5961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148" t="s">
        <v>6151</v>
      </c>
      <c r="N1211" s="3">
        <v>0</v>
      </c>
      <c r="O1211" s="3">
        <v>0</v>
      </c>
      <c r="P1211" s="3">
        <v>0</v>
      </c>
      <c r="Q1211" s="132"/>
    </row>
    <row r="1212" spans="1:17">
      <c r="A1212" s="5" t="str">
        <f t="shared" si="19"/>
        <v>1</v>
      </c>
      <c r="B1212" s="1" t="s">
        <v>8231</v>
      </c>
      <c r="C1212" s="2" t="s">
        <v>8088</v>
      </c>
      <c r="D1212" s="2">
        <f>IFERROR(VLOOKUP(B1212,#REF!,4,0),0)</f>
        <v>0</v>
      </c>
      <c r="E1212" s="3">
        <v>0</v>
      </c>
      <c r="F1212" s="147" t="s">
        <v>5961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148" t="s">
        <v>6151</v>
      </c>
      <c r="N1212" s="3">
        <v>0</v>
      </c>
      <c r="O1212" s="3">
        <v>0</v>
      </c>
      <c r="P1212" s="3">
        <v>0</v>
      </c>
      <c r="Q1212" s="132"/>
    </row>
    <row r="1213" spans="1:17">
      <c r="A1213" s="5" t="str">
        <f t="shared" si="19"/>
        <v>1</v>
      </c>
      <c r="B1213" s="1" t="s">
        <v>8232</v>
      </c>
      <c r="C1213" s="2" t="s">
        <v>8090</v>
      </c>
      <c r="D1213" s="2">
        <f>IFERROR(VLOOKUP(B1213,#REF!,4,0),0)</f>
        <v>0</v>
      </c>
      <c r="E1213" s="3">
        <v>0</v>
      </c>
      <c r="F1213" s="147" t="s">
        <v>5961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148" t="s">
        <v>6151</v>
      </c>
      <c r="N1213" s="3">
        <v>0</v>
      </c>
      <c r="O1213" s="3">
        <v>0</v>
      </c>
      <c r="P1213" s="3">
        <v>0</v>
      </c>
      <c r="Q1213" s="132"/>
    </row>
    <row r="1214" spans="1:17">
      <c r="A1214" s="5" t="str">
        <f t="shared" si="19"/>
        <v>1</v>
      </c>
      <c r="B1214" s="1" t="s">
        <v>8233</v>
      </c>
      <c r="C1214" s="2" t="s">
        <v>8234</v>
      </c>
      <c r="D1214" s="2">
        <f>IFERROR(VLOOKUP(B1214,#REF!,4,0),0)</f>
        <v>0</v>
      </c>
      <c r="E1214" s="3">
        <v>0</v>
      </c>
      <c r="F1214" s="147" t="s">
        <v>1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148" t="s">
        <v>6151</v>
      </c>
      <c r="N1214" s="3">
        <v>0</v>
      </c>
      <c r="O1214" s="3">
        <v>0</v>
      </c>
      <c r="P1214" s="3">
        <v>0</v>
      </c>
      <c r="Q1214" s="132"/>
    </row>
    <row r="1215" spans="1:17">
      <c r="A1215" s="5" t="str">
        <f t="shared" si="19"/>
        <v>1</v>
      </c>
      <c r="B1215" s="1" t="s">
        <v>8235</v>
      </c>
      <c r="C1215" s="2" t="s">
        <v>8094</v>
      </c>
      <c r="D1215" s="2">
        <f>IFERROR(VLOOKUP(B1215,#REF!,4,0),0)</f>
        <v>0</v>
      </c>
      <c r="E1215" s="3">
        <v>0</v>
      </c>
      <c r="F1215" s="147" t="s">
        <v>5961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148" t="s">
        <v>6151</v>
      </c>
      <c r="N1215" s="3">
        <v>0</v>
      </c>
      <c r="O1215" s="3">
        <v>0</v>
      </c>
      <c r="P1215" s="3">
        <v>0</v>
      </c>
      <c r="Q1215" s="132"/>
    </row>
    <row r="1216" spans="1:17">
      <c r="A1216" s="5" t="str">
        <f t="shared" si="19"/>
        <v>1</v>
      </c>
      <c r="B1216" s="1" t="s">
        <v>8236</v>
      </c>
      <c r="C1216" s="2" t="s">
        <v>8096</v>
      </c>
      <c r="D1216" s="2">
        <f>IFERROR(VLOOKUP(B1216,#REF!,4,0),0)</f>
        <v>0</v>
      </c>
      <c r="E1216" s="3">
        <v>0</v>
      </c>
      <c r="F1216" s="147" t="s">
        <v>5961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148" t="s">
        <v>6151</v>
      </c>
      <c r="N1216" s="3">
        <v>0</v>
      </c>
      <c r="O1216" s="3">
        <v>0</v>
      </c>
      <c r="P1216" s="3">
        <v>0</v>
      </c>
      <c r="Q1216" s="132"/>
    </row>
    <row r="1217" spans="1:17">
      <c r="A1217" s="5" t="str">
        <f t="shared" si="19"/>
        <v>1</v>
      </c>
      <c r="B1217" s="1" t="s">
        <v>8237</v>
      </c>
      <c r="C1217" s="2" t="s">
        <v>8098</v>
      </c>
      <c r="D1217" s="2">
        <f>IFERROR(VLOOKUP(B1217,#REF!,4,0),0)</f>
        <v>0</v>
      </c>
      <c r="E1217" s="3">
        <v>0</v>
      </c>
      <c r="F1217" s="147" t="s">
        <v>5961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148" t="s">
        <v>6151</v>
      </c>
      <c r="N1217" s="3">
        <v>0</v>
      </c>
      <c r="O1217" s="3">
        <v>0</v>
      </c>
      <c r="P1217" s="3">
        <v>0</v>
      </c>
      <c r="Q1217" s="132"/>
    </row>
    <row r="1218" spans="1:17">
      <c r="A1218" s="5" t="str">
        <f t="shared" si="19"/>
        <v>1</v>
      </c>
      <c r="B1218" s="1" t="s">
        <v>8238</v>
      </c>
      <c r="C1218" s="2" t="s">
        <v>8100</v>
      </c>
      <c r="D1218" s="2">
        <f>IFERROR(VLOOKUP(B1218,#REF!,4,0),0)</f>
        <v>0</v>
      </c>
      <c r="E1218" s="3">
        <v>0</v>
      </c>
      <c r="F1218" s="147" t="s">
        <v>5961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148" t="s">
        <v>6151</v>
      </c>
      <c r="N1218" s="3">
        <v>0</v>
      </c>
      <c r="O1218" s="3">
        <v>0</v>
      </c>
      <c r="P1218" s="3">
        <v>0</v>
      </c>
      <c r="Q1218" s="132"/>
    </row>
    <row r="1219" spans="1:17">
      <c r="A1219" s="5" t="str">
        <f t="shared" si="19"/>
        <v>1</v>
      </c>
      <c r="B1219" s="1" t="s">
        <v>8239</v>
      </c>
      <c r="C1219" s="2" t="s">
        <v>8240</v>
      </c>
      <c r="D1219" s="2">
        <f>IFERROR(VLOOKUP(B1219,#REF!,4,0),0)</f>
        <v>0</v>
      </c>
      <c r="E1219" s="3">
        <v>0</v>
      </c>
      <c r="F1219" s="147" t="s">
        <v>1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148" t="s">
        <v>6151</v>
      </c>
      <c r="N1219" s="3">
        <v>0</v>
      </c>
      <c r="O1219" s="3">
        <v>0</v>
      </c>
      <c r="P1219" s="3">
        <v>0</v>
      </c>
      <c r="Q1219" s="132"/>
    </row>
    <row r="1220" spans="1:17">
      <c r="A1220" s="5" t="str">
        <f t="shared" si="19"/>
        <v>1</v>
      </c>
      <c r="B1220" s="1" t="s">
        <v>8241</v>
      </c>
      <c r="C1220" s="2" t="s">
        <v>6479</v>
      </c>
      <c r="D1220" s="2">
        <f>IFERROR(VLOOKUP(B1220,#REF!,4,0),0)</f>
        <v>0</v>
      </c>
      <c r="E1220" s="3">
        <v>0</v>
      </c>
      <c r="F1220" s="147" t="s">
        <v>5961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148" t="s">
        <v>6151</v>
      </c>
      <c r="N1220" s="3">
        <v>0</v>
      </c>
      <c r="O1220" s="3">
        <v>0</v>
      </c>
      <c r="P1220" s="3">
        <v>0</v>
      </c>
      <c r="Q1220" s="132"/>
    </row>
    <row r="1221" spans="1:17">
      <c r="A1221" s="5" t="str">
        <f t="shared" si="19"/>
        <v>1</v>
      </c>
      <c r="B1221" s="1" t="s">
        <v>8242</v>
      </c>
      <c r="C1221" s="2" t="s">
        <v>8243</v>
      </c>
      <c r="D1221" s="2">
        <f>IFERROR(VLOOKUP(B1221,#REF!,4,0),0)</f>
        <v>0</v>
      </c>
      <c r="E1221" s="3">
        <v>0</v>
      </c>
      <c r="F1221" s="147" t="s">
        <v>1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148" t="s">
        <v>6151</v>
      </c>
      <c r="N1221" s="3">
        <v>0</v>
      </c>
      <c r="O1221" s="3">
        <v>0</v>
      </c>
      <c r="P1221" s="3">
        <v>0</v>
      </c>
      <c r="Q1221" s="132"/>
    </row>
    <row r="1222" spans="1:17">
      <c r="A1222" s="5" t="str">
        <f t="shared" si="19"/>
        <v>1</v>
      </c>
      <c r="B1222" s="1" t="s">
        <v>8244</v>
      </c>
      <c r="C1222" s="2" t="s">
        <v>8245</v>
      </c>
      <c r="D1222" s="2">
        <f>IFERROR(VLOOKUP(B1222,#REF!,4,0),0)</f>
        <v>0</v>
      </c>
      <c r="E1222" s="3">
        <v>0</v>
      </c>
      <c r="F1222" s="147" t="s">
        <v>5961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148" t="s">
        <v>6151</v>
      </c>
      <c r="N1222" s="3">
        <v>0</v>
      </c>
      <c r="O1222" s="3">
        <v>0</v>
      </c>
      <c r="P1222" s="3">
        <v>0</v>
      </c>
      <c r="Q1222" s="132"/>
    </row>
    <row r="1223" spans="1:17">
      <c r="A1223" s="5" t="str">
        <f t="shared" si="19"/>
        <v>1</v>
      </c>
      <c r="B1223" s="1" t="s">
        <v>8246</v>
      </c>
      <c r="C1223" s="2" t="s">
        <v>7782</v>
      </c>
      <c r="D1223" s="2">
        <f>IFERROR(VLOOKUP(B1223,#REF!,4,0),0)</f>
        <v>0</v>
      </c>
      <c r="E1223" s="3">
        <v>0</v>
      </c>
      <c r="F1223" s="147" t="s">
        <v>5961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148" t="s">
        <v>6151</v>
      </c>
      <c r="N1223" s="3">
        <v>0</v>
      </c>
      <c r="O1223" s="3">
        <v>0</v>
      </c>
      <c r="P1223" s="3">
        <v>0</v>
      </c>
      <c r="Q1223" s="132"/>
    </row>
    <row r="1224" spans="1:17">
      <c r="A1224" s="5" t="str">
        <f t="shared" si="19"/>
        <v>1</v>
      </c>
      <c r="B1224" s="1" t="s">
        <v>8247</v>
      </c>
      <c r="C1224" s="2" t="s">
        <v>8248</v>
      </c>
      <c r="D1224" s="2">
        <f>IFERROR(VLOOKUP(B1224,#REF!,4,0),0)</f>
        <v>0</v>
      </c>
      <c r="E1224" s="3">
        <v>0</v>
      </c>
      <c r="F1224" s="147" t="s">
        <v>5961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148" t="s">
        <v>6151</v>
      </c>
      <c r="N1224" s="3">
        <v>0</v>
      </c>
      <c r="O1224" s="3">
        <v>0</v>
      </c>
      <c r="P1224" s="3">
        <v>0</v>
      </c>
      <c r="Q1224" s="132"/>
    </row>
    <row r="1225" spans="1:17" ht="22.5">
      <c r="A1225" s="5" t="str">
        <f t="shared" si="19"/>
        <v>1</v>
      </c>
      <c r="B1225" s="1" t="s">
        <v>8249</v>
      </c>
      <c r="C1225" s="2" t="s">
        <v>8076</v>
      </c>
      <c r="D1225" s="2">
        <f>IFERROR(VLOOKUP(B1225,#REF!,4,0),0)</f>
        <v>0</v>
      </c>
      <c r="E1225" s="3">
        <v>0</v>
      </c>
      <c r="F1225" s="147" t="s">
        <v>1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148" t="s">
        <v>6151</v>
      </c>
      <c r="N1225" s="3">
        <v>0</v>
      </c>
      <c r="O1225" s="3">
        <v>0</v>
      </c>
      <c r="P1225" s="3">
        <v>0</v>
      </c>
      <c r="Q1225" s="132"/>
    </row>
    <row r="1226" spans="1:17">
      <c r="A1226" s="5" t="str">
        <f t="shared" si="19"/>
        <v>1</v>
      </c>
      <c r="B1226" s="1" t="s">
        <v>8250</v>
      </c>
      <c r="C1226" s="2" t="s">
        <v>8078</v>
      </c>
      <c r="D1226" s="2">
        <f>IFERROR(VLOOKUP(B1226,#REF!,4,0),0)</f>
        <v>0</v>
      </c>
      <c r="E1226" s="3">
        <v>0</v>
      </c>
      <c r="F1226" s="147" t="s">
        <v>5961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148" t="s">
        <v>6151</v>
      </c>
      <c r="N1226" s="3">
        <v>0</v>
      </c>
      <c r="O1226" s="3">
        <v>0</v>
      </c>
      <c r="P1226" s="3">
        <v>0</v>
      </c>
      <c r="Q1226" s="132"/>
    </row>
    <row r="1227" spans="1:17">
      <c r="A1227" s="5" t="str">
        <f t="shared" ref="A1227:A1290" si="20">LEFT(B1227)</f>
        <v>1</v>
      </c>
      <c r="B1227" s="1" t="s">
        <v>8251</v>
      </c>
      <c r="C1227" s="2" t="s">
        <v>8080</v>
      </c>
      <c r="D1227" s="2">
        <f>IFERROR(VLOOKUP(B1227,#REF!,4,0),0)</f>
        <v>0</v>
      </c>
      <c r="E1227" s="3">
        <v>0</v>
      </c>
      <c r="F1227" s="147" t="s">
        <v>5961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148" t="s">
        <v>6151</v>
      </c>
      <c r="N1227" s="3">
        <v>0</v>
      </c>
      <c r="O1227" s="3">
        <v>0</v>
      </c>
      <c r="P1227" s="3">
        <v>0</v>
      </c>
      <c r="Q1227" s="132"/>
    </row>
    <row r="1228" spans="1:17">
      <c r="A1228" s="5" t="str">
        <f t="shared" si="20"/>
        <v>1</v>
      </c>
      <c r="B1228" s="1" t="s">
        <v>8252</v>
      </c>
      <c r="C1228" s="2" t="s">
        <v>8253</v>
      </c>
      <c r="D1228" s="2">
        <f>IFERROR(VLOOKUP(B1228,#REF!,4,0),0)</f>
        <v>0</v>
      </c>
      <c r="E1228" s="3">
        <v>0</v>
      </c>
      <c r="F1228" s="147" t="s">
        <v>5961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148" t="s">
        <v>6151</v>
      </c>
      <c r="N1228" s="3">
        <v>0</v>
      </c>
      <c r="O1228" s="3">
        <v>0</v>
      </c>
      <c r="P1228" s="3">
        <v>0</v>
      </c>
      <c r="Q1228" s="132"/>
    </row>
    <row r="1229" spans="1:17">
      <c r="A1229" s="5" t="str">
        <f t="shared" si="20"/>
        <v>1</v>
      </c>
      <c r="B1229" s="1" t="s">
        <v>8254</v>
      </c>
      <c r="C1229" s="2" t="s">
        <v>8255</v>
      </c>
      <c r="D1229" s="2">
        <f>IFERROR(VLOOKUP(B1229,#REF!,4,0),0)</f>
        <v>0</v>
      </c>
      <c r="E1229" s="3">
        <v>0</v>
      </c>
      <c r="F1229" s="147" t="s">
        <v>1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148" t="s">
        <v>6151</v>
      </c>
      <c r="N1229" s="3">
        <v>0</v>
      </c>
      <c r="O1229" s="3">
        <v>0</v>
      </c>
      <c r="P1229" s="3">
        <v>0</v>
      </c>
      <c r="Q1229" s="132"/>
    </row>
    <row r="1230" spans="1:17">
      <c r="A1230" s="5" t="str">
        <f t="shared" si="20"/>
        <v>1</v>
      </c>
      <c r="B1230" s="1" t="s">
        <v>8256</v>
      </c>
      <c r="C1230" s="2" t="s">
        <v>8257</v>
      </c>
      <c r="D1230" s="2">
        <f>IFERROR(VLOOKUP(B1230,#REF!,4,0),0)</f>
        <v>0</v>
      </c>
      <c r="E1230" s="3">
        <v>0</v>
      </c>
      <c r="F1230" s="147" t="s">
        <v>5961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148" t="s">
        <v>6151</v>
      </c>
      <c r="N1230" s="3">
        <v>0</v>
      </c>
      <c r="O1230" s="3">
        <v>0</v>
      </c>
      <c r="P1230" s="3">
        <v>0</v>
      </c>
      <c r="Q1230" s="132"/>
    </row>
    <row r="1231" spans="1:17">
      <c r="A1231" s="5" t="str">
        <f t="shared" si="20"/>
        <v>1</v>
      </c>
      <c r="B1231" s="1" t="s">
        <v>8258</v>
      </c>
      <c r="C1231" s="2" t="s">
        <v>8120</v>
      </c>
      <c r="D1231" s="2">
        <f>IFERROR(VLOOKUP(B1231,#REF!,4,0),0)</f>
        <v>0</v>
      </c>
      <c r="E1231" s="3">
        <v>0</v>
      </c>
      <c r="F1231" s="147" t="s">
        <v>5961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148" t="s">
        <v>6151</v>
      </c>
      <c r="N1231" s="3">
        <v>0</v>
      </c>
      <c r="O1231" s="3">
        <v>0</v>
      </c>
      <c r="P1231" s="3">
        <v>0</v>
      </c>
      <c r="Q1231" s="132"/>
    </row>
    <row r="1232" spans="1:17">
      <c r="A1232" s="5" t="str">
        <f t="shared" si="20"/>
        <v>1</v>
      </c>
      <c r="B1232" s="1" t="s">
        <v>8259</v>
      </c>
      <c r="C1232" s="2" t="s">
        <v>8122</v>
      </c>
      <c r="D1232" s="2">
        <f>IFERROR(VLOOKUP(B1232,#REF!,4,0),0)</f>
        <v>0</v>
      </c>
      <c r="E1232" s="3">
        <v>0</v>
      </c>
      <c r="F1232" s="147" t="s">
        <v>5961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148" t="s">
        <v>6151</v>
      </c>
      <c r="N1232" s="3">
        <v>0</v>
      </c>
      <c r="O1232" s="3">
        <v>0</v>
      </c>
      <c r="P1232" s="3">
        <v>0</v>
      </c>
      <c r="Q1232" s="132"/>
    </row>
    <row r="1233" spans="1:17">
      <c r="A1233" s="5" t="str">
        <f t="shared" si="20"/>
        <v>1</v>
      </c>
      <c r="B1233" s="1" t="s">
        <v>8260</v>
      </c>
      <c r="C1233" s="2" t="s">
        <v>8261</v>
      </c>
      <c r="D1233" s="2">
        <f>IFERROR(VLOOKUP(B1233,#REF!,4,0),0)</f>
        <v>0</v>
      </c>
      <c r="E1233" s="3">
        <v>0</v>
      </c>
      <c r="F1233" s="147" t="s">
        <v>1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148" t="s">
        <v>6151</v>
      </c>
      <c r="N1233" s="3">
        <v>0</v>
      </c>
      <c r="O1233" s="3">
        <v>0</v>
      </c>
      <c r="P1233" s="3">
        <v>0</v>
      </c>
      <c r="Q1233" s="132"/>
    </row>
    <row r="1234" spans="1:17">
      <c r="A1234" s="5" t="str">
        <f t="shared" si="20"/>
        <v>1</v>
      </c>
      <c r="B1234" s="1" t="s">
        <v>8262</v>
      </c>
      <c r="C1234" s="2" t="s">
        <v>8126</v>
      </c>
      <c r="D1234" s="2">
        <f>IFERROR(VLOOKUP(B1234,#REF!,4,0),0)</f>
        <v>0</v>
      </c>
      <c r="E1234" s="3">
        <v>0</v>
      </c>
      <c r="F1234" s="147" t="s">
        <v>5961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148" t="s">
        <v>6151</v>
      </c>
      <c r="N1234" s="3">
        <v>0</v>
      </c>
      <c r="O1234" s="3">
        <v>0</v>
      </c>
      <c r="P1234" s="3">
        <v>0</v>
      </c>
      <c r="Q1234" s="132"/>
    </row>
    <row r="1235" spans="1:17">
      <c r="A1235" s="5" t="str">
        <f t="shared" si="20"/>
        <v>1</v>
      </c>
      <c r="B1235" s="1" t="s">
        <v>8263</v>
      </c>
      <c r="C1235" s="2" t="s">
        <v>8128</v>
      </c>
      <c r="D1235" s="2">
        <f>IFERROR(VLOOKUP(B1235,#REF!,4,0),0)</f>
        <v>0</v>
      </c>
      <c r="E1235" s="3">
        <v>0</v>
      </c>
      <c r="F1235" s="147" t="s">
        <v>5961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148" t="s">
        <v>6151</v>
      </c>
      <c r="N1235" s="3">
        <v>0</v>
      </c>
      <c r="O1235" s="3">
        <v>0</v>
      </c>
      <c r="P1235" s="3">
        <v>0</v>
      </c>
      <c r="Q1235" s="132"/>
    </row>
    <row r="1236" spans="1:17">
      <c r="A1236" s="5" t="str">
        <f t="shared" si="20"/>
        <v>1</v>
      </c>
      <c r="B1236" s="1" t="s">
        <v>8264</v>
      </c>
      <c r="C1236" s="2" t="s">
        <v>8130</v>
      </c>
      <c r="D1236" s="2">
        <f>IFERROR(VLOOKUP(B1236,#REF!,4,0),0)</f>
        <v>0</v>
      </c>
      <c r="E1236" s="3">
        <v>0</v>
      </c>
      <c r="F1236" s="147" t="s">
        <v>5961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148" t="s">
        <v>6151</v>
      </c>
      <c r="N1236" s="3">
        <v>0</v>
      </c>
      <c r="O1236" s="3">
        <v>0</v>
      </c>
      <c r="P1236" s="3">
        <v>0</v>
      </c>
      <c r="Q1236" s="132"/>
    </row>
    <row r="1237" spans="1:17">
      <c r="A1237" s="5" t="str">
        <f t="shared" si="20"/>
        <v>1</v>
      </c>
      <c r="B1237" s="1" t="s">
        <v>8265</v>
      </c>
      <c r="C1237" s="2" t="s">
        <v>8100</v>
      </c>
      <c r="D1237" s="2">
        <f>IFERROR(VLOOKUP(B1237,#REF!,4,0),0)</f>
        <v>0</v>
      </c>
      <c r="E1237" s="3">
        <v>0</v>
      </c>
      <c r="F1237" s="147" t="s">
        <v>5961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148" t="s">
        <v>6151</v>
      </c>
      <c r="N1237" s="3">
        <v>0</v>
      </c>
      <c r="O1237" s="3">
        <v>0</v>
      </c>
      <c r="P1237" s="3">
        <v>0</v>
      </c>
      <c r="Q1237" s="132"/>
    </row>
    <row r="1238" spans="1:17">
      <c r="A1238" s="5" t="str">
        <f t="shared" si="20"/>
        <v>1</v>
      </c>
      <c r="B1238" s="1" t="s">
        <v>8266</v>
      </c>
      <c r="C1238" s="2" t="s">
        <v>7335</v>
      </c>
      <c r="D1238" s="2">
        <f>IFERROR(VLOOKUP(B1238,#REF!,4,0),0)</f>
        <v>0</v>
      </c>
      <c r="E1238" s="3">
        <v>0</v>
      </c>
      <c r="F1238" s="147" t="s">
        <v>1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148" t="s">
        <v>6151</v>
      </c>
      <c r="N1238" s="3">
        <v>0</v>
      </c>
      <c r="O1238" s="3">
        <v>0</v>
      </c>
      <c r="P1238" s="3">
        <v>0</v>
      </c>
      <c r="Q1238" s="132"/>
    </row>
    <row r="1239" spans="1:17">
      <c r="A1239" s="5" t="str">
        <f t="shared" si="20"/>
        <v>1</v>
      </c>
      <c r="B1239" s="1" t="s">
        <v>8267</v>
      </c>
      <c r="C1239" s="2" t="s">
        <v>7337</v>
      </c>
      <c r="D1239" s="2">
        <f>IFERROR(VLOOKUP(B1239,#REF!,4,0),0)</f>
        <v>0</v>
      </c>
      <c r="E1239" s="3">
        <v>0</v>
      </c>
      <c r="F1239" s="147" t="s">
        <v>5961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148" t="s">
        <v>6151</v>
      </c>
      <c r="N1239" s="3">
        <v>0</v>
      </c>
      <c r="O1239" s="3">
        <v>0</v>
      </c>
      <c r="P1239" s="3">
        <v>0</v>
      </c>
      <c r="Q1239" s="132"/>
    </row>
    <row r="1240" spans="1:17">
      <c r="A1240" s="5" t="str">
        <f t="shared" si="20"/>
        <v>1</v>
      </c>
      <c r="B1240" s="1" t="s">
        <v>8268</v>
      </c>
      <c r="C1240" s="2" t="s">
        <v>7339</v>
      </c>
      <c r="D1240" s="2">
        <f>IFERROR(VLOOKUP(B1240,#REF!,4,0),0)</f>
        <v>0</v>
      </c>
      <c r="E1240" s="3">
        <v>0</v>
      </c>
      <c r="F1240" s="147" t="s">
        <v>5961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148" t="s">
        <v>6151</v>
      </c>
      <c r="N1240" s="3">
        <v>0</v>
      </c>
      <c r="O1240" s="3">
        <v>0</v>
      </c>
      <c r="P1240" s="3">
        <v>0</v>
      </c>
      <c r="Q1240" s="132"/>
    </row>
    <row r="1241" spans="1:17">
      <c r="A1241" s="5" t="str">
        <f t="shared" si="20"/>
        <v>1</v>
      </c>
      <c r="B1241" s="1" t="s">
        <v>8269</v>
      </c>
      <c r="C1241" s="2" t="s">
        <v>7341</v>
      </c>
      <c r="D1241" s="2">
        <f>IFERROR(VLOOKUP(B1241,#REF!,4,0),0)</f>
        <v>0</v>
      </c>
      <c r="E1241" s="3">
        <v>0</v>
      </c>
      <c r="F1241" s="147" t="s">
        <v>5961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148" t="s">
        <v>6151</v>
      </c>
      <c r="N1241" s="3">
        <v>0</v>
      </c>
      <c r="O1241" s="3">
        <v>0</v>
      </c>
      <c r="P1241" s="3">
        <v>0</v>
      </c>
      <c r="Q1241" s="132"/>
    </row>
    <row r="1242" spans="1:17">
      <c r="A1242" s="5" t="str">
        <f t="shared" si="20"/>
        <v>1</v>
      </c>
      <c r="B1242" s="1" t="s">
        <v>8270</v>
      </c>
      <c r="C1242" s="2" t="s">
        <v>7399</v>
      </c>
      <c r="D1242" s="2">
        <f>IFERROR(VLOOKUP(B1242,#REF!,4,0),0)</f>
        <v>0</v>
      </c>
      <c r="E1242" s="3">
        <v>0</v>
      </c>
      <c r="F1242" s="147" t="s">
        <v>5961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148" t="s">
        <v>6151</v>
      </c>
      <c r="N1242" s="3">
        <v>0</v>
      </c>
      <c r="O1242" s="3">
        <v>0</v>
      </c>
      <c r="P1242" s="3">
        <v>0</v>
      </c>
      <c r="Q1242" s="132"/>
    </row>
    <row r="1243" spans="1:17">
      <c r="A1243" s="5" t="str">
        <f t="shared" si="20"/>
        <v>1</v>
      </c>
      <c r="B1243" s="1" t="s">
        <v>5790</v>
      </c>
      <c r="C1243" s="2" t="s">
        <v>7343</v>
      </c>
      <c r="D1243" s="2">
        <f>IFERROR(VLOOKUP(B1243,#REF!,4,0),0)</f>
        <v>0</v>
      </c>
      <c r="E1243" s="3">
        <v>0</v>
      </c>
      <c r="F1243" s="147" t="s">
        <v>1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148" t="s">
        <v>6151</v>
      </c>
      <c r="N1243" s="3">
        <v>0</v>
      </c>
      <c r="O1243" s="3">
        <v>0</v>
      </c>
      <c r="P1243" s="3">
        <v>0</v>
      </c>
      <c r="Q1243" s="132"/>
    </row>
    <row r="1244" spans="1:17">
      <c r="A1244" s="5" t="str">
        <f t="shared" si="20"/>
        <v>1</v>
      </c>
      <c r="B1244" s="1" t="s">
        <v>5793</v>
      </c>
      <c r="C1244" s="2" t="s">
        <v>7345</v>
      </c>
      <c r="D1244" s="2">
        <f>IFERROR(VLOOKUP(B1244,#REF!,4,0),0)</f>
        <v>0</v>
      </c>
      <c r="E1244" s="3">
        <v>0</v>
      </c>
      <c r="F1244" s="147" t="s">
        <v>5961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148" t="s">
        <v>6151</v>
      </c>
      <c r="N1244" s="3">
        <v>0</v>
      </c>
      <c r="O1244" s="3">
        <v>0</v>
      </c>
      <c r="P1244" s="3">
        <v>0</v>
      </c>
      <c r="Q1244" s="132"/>
    </row>
    <row r="1245" spans="1:17">
      <c r="A1245" s="5" t="str">
        <f t="shared" si="20"/>
        <v>1</v>
      </c>
      <c r="B1245" s="1" t="s">
        <v>8271</v>
      </c>
      <c r="C1245" s="2" t="s">
        <v>7347</v>
      </c>
      <c r="D1245" s="2">
        <f>IFERROR(VLOOKUP(B1245,#REF!,4,0),0)</f>
        <v>0</v>
      </c>
      <c r="E1245" s="3">
        <v>0</v>
      </c>
      <c r="F1245" s="147" t="s">
        <v>5961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148" t="s">
        <v>6151</v>
      </c>
      <c r="N1245" s="3">
        <v>0</v>
      </c>
      <c r="O1245" s="3">
        <v>0</v>
      </c>
      <c r="P1245" s="3">
        <v>0</v>
      </c>
      <c r="Q1245" s="132"/>
    </row>
    <row r="1246" spans="1:17">
      <c r="A1246" s="5" t="str">
        <f t="shared" si="20"/>
        <v>1</v>
      </c>
      <c r="B1246" s="1" t="s">
        <v>8272</v>
      </c>
      <c r="C1246" s="2" t="s">
        <v>7349</v>
      </c>
      <c r="D1246" s="2">
        <f>IFERROR(VLOOKUP(B1246,#REF!,4,0),0)</f>
        <v>0</v>
      </c>
      <c r="E1246" s="3">
        <v>0</v>
      </c>
      <c r="F1246" s="147" t="s">
        <v>5961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148" t="s">
        <v>6151</v>
      </c>
      <c r="N1246" s="3">
        <v>0</v>
      </c>
      <c r="O1246" s="3">
        <v>0</v>
      </c>
      <c r="P1246" s="3">
        <v>0</v>
      </c>
      <c r="Q1246" s="132"/>
    </row>
    <row r="1247" spans="1:17">
      <c r="A1247" s="5" t="str">
        <f t="shared" si="20"/>
        <v>1</v>
      </c>
      <c r="B1247" s="1" t="s">
        <v>8273</v>
      </c>
      <c r="C1247" s="2" t="s">
        <v>7401</v>
      </c>
      <c r="D1247" s="2">
        <f>IFERROR(VLOOKUP(B1247,#REF!,4,0),0)</f>
        <v>0</v>
      </c>
      <c r="E1247" s="3">
        <v>0</v>
      </c>
      <c r="F1247" s="147" t="s">
        <v>5961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148" t="s">
        <v>6151</v>
      </c>
      <c r="N1247" s="3">
        <v>0</v>
      </c>
      <c r="O1247" s="3">
        <v>0</v>
      </c>
      <c r="P1247" s="3">
        <v>0</v>
      </c>
      <c r="Q1247" s="132"/>
    </row>
    <row r="1248" spans="1:17">
      <c r="A1248" s="5" t="str">
        <f t="shared" si="20"/>
        <v>1</v>
      </c>
      <c r="B1248" s="1" t="s">
        <v>8274</v>
      </c>
      <c r="C1248" s="2" t="s">
        <v>7351</v>
      </c>
      <c r="D1248" s="2">
        <f>IFERROR(VLOOKUP(B1248,#REF!,4,0),0)</f>
        <v>0</v>
      </c>
      <c r="E1248" s="3">
        <v>0</v>
      </c>
      <c r="F1248" s="147" t="s">
        <v>1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148" t="s">
        <v>6151</v>
      </c>
      <c r="N1248" s="3">
        <v>0</v>
      </c>
      <c r="O1248" s="3">
        <v>0</v>
      </c>
      <c r="P1248" s="3">
        <v>0</v>
      </c>
      <c r="Q1248" s="132"/>
    </row>
    <row r="1249" spans="1:17">
      <c r="A1249" s="5" t="str">
        <f t="shared" si="20"/>
        <v>1</v>
      </c>
      <c r="B1249" s="1" t="s">
        <v>8275</v>
      </c>
      <c r="C1249" s="2" t="s">
        <v>7353</v>
      </c>
      <c r="D1249" s="2">
        <f>IFERROR(VLOOKUP(B1249,#REF!,4,0),0)</f>
        <v>0</v>
      </c>
      <c r="E1249" s="3">
        <v>0</v>
      </c>
      <c r="F1249" s="147" t="s">
        <v>5961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148" t="s">
        <v>6151</v>
      </c>
      <c r="N1249" s="3">
        <v>0</v>
      </c>
      <c r="O1249" s="3">
        <v>0</v>
      </c>
      <c r="P1249" s="3">
        <v>0</v>
      </c>
      <c r="Q1249" s="132"/>
    </row>
    <row r="1250" spans="1:17">
      <c r="A1250" s="5" t="str">
        <f t="shared" si="20"/>
        <v>1</v>
      </c>
      <c r="B1250" s="1" t="s">
        <v>8276</v>
      </c>
      <c r="C1250" s="2" t="s">
        <v>7355</v>
      </c>
      <c r="D1250" s="2">
        <f>IFERROR(VLOOKUP(B1250,#REF!,4,0),0)</f>
        <v>0</v>
      </c>
      <c r="E1250" s="3">
        <v>0</v>
      </c>
      <c r="F1250" s="147" t="s">
        <v>5961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148" t="s">
        <v>6151</v>
      </c>
      <c r="N1250" s="3">
        <v>0</v>
      </c>
      <c r="O1250" s="3">
        <v>0</v>
      </c>
      <c r="P1250" s="3">
        <v>0</v>
      </c>
      <c r="Q1250" s="132"/>
    </row>
    <row r="1251" spans="1:17">
      <c r="A1251" s="5" t="str">
        <f t="shared" si="20"/>
        <v>1</v>
      </c>
      <c r="B1251" s="1" t="s">
        <v>8277</v>
      </c>
      <c r="C1251" s="2" t="s">
        <v>7357</v>
      </c>
      <c r="D1251" s="2">
        <f>IFERROR(VLOOKUP(B1251,#REF!,4,0),0)</f>
        <v>0</v>
      </c>
      <c r="E1251" s="3">
        <v>0</v>
      </c>
      <c r="F1251" s="147" t="s">
        <v>5961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148" t="s">
        <v>6151</v>
      </c>
      <c r="N1251" s="3">
        <v>0</v>
      </c>
      <c r="O1251" s="3">
        <v>0</v>
      </c>
      <c r="P1251" s="3">
        <v>0</v>
      </c>
      <c r="Q1251" s="132"/>
    </row>
    <row r="1252" spans="1:17">
      <c r="A1252" s="5" t="str">
        <f t="shared" si="20"/>
        <v>1</v>
      </c>
      <c r="B1252" s="1" t="s">
        <v>8278</v>
      </c>
      <c r="C1252" s="2" t="s">
        <v>7403</v>
      </c>
      <c r="D1252" s="2">
        <f>IFERROR(VLOOKUP(B1252,#REF!,4,0),0)</f>
        <v>0</v>
      </c>
      <c r="E1252" s="3">
        <v>0</v>
      </c>
      <c r="F1252" s="147" t="s">
        <v>5961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148" t="s">
        <v>6151</v>
      </c>
      <c r="N1252" s="3">
        <v>0</v>
      </c>
      <c r="O1252" s="3">
        <v>0</v>
      </c>
      <c r="P1252" s="3">
        <v>0</v>
      </c>
      <c r="Q1252" s="132"/>
    </row>
    <row r="1253" spans="1:17">
      <c r="A1253" s="5" t="str">
        <f t="shared" si="20"/>
        <v>1</v>
      </c>
      <c r="B1253" s="1" t="s">
        <v>3110</v>
      </c>
      <c r="C1253" s="2" t="s">
        <v>7359</v>
      </c>
      <c r="D1253" s="2">
        <f>IFERROR(VLOOKUP(B1253,#REF!,4,0),0)</f>
        <v>0</v>
      </c>
      <c r="E1253" s="3">
        <v>0</v>
      </c>
      <c r="F1253" s="147" t="s">
        <v>1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148" t="s">
        <v>6151</v>
      </c>
      <c r="N1253" s="3">
        <v>0</v>
      </c>
      <c r="O1253" s="3">
        <v>0</v>
      </c>
      <c r="P1253" s="3">
        <v>0</v>
      </c>
      <c r="Q1253" s="132"/>
    </row>
    <row r="1254" spans="1:17">
      <c r="A1254" s="5" t="str">
        <f t="shared" si="20"/>
        <v>1</v>
      </c>
      <c r="B1254" s="1" t="s">
        <v>5547</v>
      </c>
      <c r="C1254" s="2" t="s">
        <v>7361</v>
      </c>
      <c r="D1254" s="2">
        <f>IFERROR(VLOOKUP(B1254,#REF!,4,0),0)</f>
        <v>0</v>
      </c>
      <c r="E1254" s="3">
        <v>0</v>
      </c>
      <c r="F1254" s="147" t="s">
        <v>5961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148" t="s">
        <v>6151</v>
      </c>
      <c r="N1254" s="3">
        <v>0</v>
      </c>
      <c r="O1254" s="3">
        <v>0</v>
      </c>
      <c r="P1254" s="3">
        <v>0</v>
      </c>
      <c r="Q1254" s="132"/>
    </row>
    <row r="1255" spans="1:17">
      <c r="A1255" s="5" t="str">
        <f t="shared" si="20"/>
        <v>1</v>
      </c>
      <c r="B1255" s="1" t="s">
        <v>3113</v>
      </c>
      <c r="C1255" s="2" t="s">
        <v>7363</v>
      </c>
      <c r="D1255" s="2">
        <f>IFERROR(VLOOKUP(B1255,#REF!,4,0),0)</f>
        <v>0</v>
      </c>
      <c r="E1255" s="3">
        <v>0</v>
      </c>
      <c r="F1255" s="147" t="s">
        <v>5961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148" t="s">
        <v>6151</v>
      </c>
      <c r="N1255" s="3">
        <v>0</v>
      </c>
      <c r="O1255" s="3">
        <v>0</v>
      </c>
      <c r="P1255" s="3">
        <v>0</v>
      </c>
      <c r="Q1255" s="132"/>
    </row>
    <row r="1256" spans="1:17">
      <c r="A1256" s="5" t="str">
        <f t="shared" si="20"/>
        <v>1</v>
      </c>
      <c r="B1256" s="1" t="s">
        <v>8279</v>
      </c>
      <c r="C1256" s="2" t="s">
        <v>7365</v>
      </c>
      <c r="D1256" s="2">
        <f>IFERROR(VLOOKUP(B1256,#REF!,4,0),0)</f>
        <v>0</v>
      </c>
      <c r="E1256" s="3">
        <v>0</v>
      </c>
      <c r="F1256" s="147" t="s">
        <v>5961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148" t="s">
        <v>6151</v>
      </c>
      <c r="N1256" s="3">
        <v>0</v>
      </c>
      <c r="O1256" s="3">
        <v>0</v>
      </c>
      <c r="P1256" s="3">
        <v>0</v>
      </c>
      <c r="Q1256" s="132"/>
    </row>
    <row r="1257" spans="1:17">
      <c r="A1257" s="5" t="str">
        <f t="shared" si="20"/>
        <v>1</v>
      </c>
      <c r="B1257" s="1" t="s">
        <v>8280</v>
      </c>
      <c r="C1257" s="2" t="s">
        <v>7405</v>
      </c>
      <c r="D1257" s="2">
        <f>IFERROR(VLOOKUP(B1257,#REF!,4,0),0)</f>
        <v>0</v>
      </c>
      <c r="E1257" s="3">
        <v>0</v>
      </c>
      <c r="F1257" s="147" t="s">
        <v>5961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148" t="s">
        <v>6151</v>
      </c>
      <c r="N1257" s="3">
        <v>0</v>
      </c>
      <c r="O1257" s="3">
        <v>0</v>
      </c>
      <c r="P1257" s="3">
        <v>0</v>
      </c>
      <c r="Q1257" s="132"/>
    </row>
    <row r="1258" spans="1:17">
      <c r="A1258" s="5" t="str">
        <f t="shared" si="20"/>
        <v>1</v>
      </c>
      <c r="B1258" s="1" t="s">
        <v>8281</v>
      </c>
      <c r="C1258" s="2" t="s">
        <v>7367</v>
      </c>
      <c r="D1258" s="2">
        <f>IFERROR(VLOOKUP(B1258,#REF!,4,0),0)</f>
        <v>0</v>
      </c>
      <c r="E1258" s="3">
        <v>0</v>
      </c>
      <c r="F1258" s="147" t="s">
        <v>1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148" t="s">
        <v>6151</v>
      </c>
      <c r="N1258" s="3">
        <v>0</v>
      </c>
      <c r="O1258" s="3">
        <v>0</v>
      </c>
      <c r="P1258" s="3">
        <v>0</v>
      </c>
      <c r="Q1258" s="132"/>
    </row>
    <row r="1259" spans="1:17">
      <c r="A1259" s="5" t="str">
        <f t="shared" si="20"/>
        <v>1</v>
      </c>
      <c r="B1259" s="1" t="s">
        <v>8282</v>
      </c>
      <c r="C1259" s="2" t="s">
        <v>7369</v>
      </c>
      <c r="D1259" s="2">
        <f>IFERROR(VLOOKUP(B1259,#REF!,4,0),0)</f>
        <v>0</v>
      </c>
      <c r="E1259" s="3">
        <v>0</v>
      </c>
      <c r="F1259" s="147" t="s">
        <v>5961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148" t="s">
        <v>6151</v>
      </c>
      <c r="N1259" s="3">
        <v>0</v>
      </c>
      <c r="O1259" s="3">
        <v>0</v>
      </c>
      <c r="P1259" s="3">
        <v>0</v>
      </c>
      <c r="Q1259" s="132"/>
    </row>
    <row r="1260" spans="1:17">
      <c r="A1260" s="5" t="str">
        <f t="shared" si="20"/>
        <v>1</v>
      </c>
      <c r="B1260" s="1" t="s">
        <v>8283</v>
      </c>
      <c r="C1260" s="2" t="s">
        <v>7371</v>
      </c>
      <c r="D1260" s="2">
        <f>IFERROR(VLOOKUP(B1260,#REF!,4,0),0)</f>
        <v>0</v>
      </c>
      <c r="E1260" s="3">
        <v>0</v>
      </c>
      <c r="F1260" s="147" t="s">
        <v>5961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148" t="s">
        <v>6151</v>
      </c>
      <c r="N1260" s="3">
        <v>0</v>
      </c>
      <c r="O1260" s="3">
        <v>0</v>
      </c>
      <c r="P1260" s="3">
        <v>0</v>
      </c>
      <c r="Q1260" s="132"/>
    </row>
    <row r="1261" spans="1:17">
      <c r="A1261" s="5" t="str">
        <f t="shared" si="20"/>
        <v>1</v>
      </c>
      <c r="B1261" s="1" t="s">
        <v>8284</v>
      </c>
      <c r="C1261" s="2" t="s">
        <v>7373</v>
      </c>
      <c r="D1261" s="2">
        <f>IFERROR(VLOOKUP(B1261,#REF!,4,0),0)</f>
        <v>0</v>
      </c>
      <c r="E1261" s="3">
        <v>0</v>
      </c>
      <c r="F1261" s="147" t="s">
        <v>5961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148" t="s">
        <v>6151</v>
      </c>
      <c r="N1261" s="3">
        <v>0</v>
      </c>
      <c r="O1261" s="3">
        <v>0</v>
      </c>
      <c r="P1261" s="3">
        <v>0</v>
      </c>
      <c r="Q1261" s="132"/>
    </row>
    <row r="1262" spans="1:17">
      <c r="A1262" s="5" t="str">
        <f t="shared" si="20"/>
        <v>1</v>
      </c>
      <c r="B1262" s="1" t="s">
        <v>8285</v>
      </c>
      <c r="C1262" s="2" t="s">
        <v>7407</v>
      </c>
      <c r="D1262" s="2">
        <f>IFERROR(VLOOKUP(B1262,#REF!,4,0),0)</f>
        <v>0</v>
      </c>
      <c r="E1262" s="3">
        <v>0</v>
      </c>
      <c r="F1262" s="147" t="s">
        <v>5961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148" t="s">
        <v>6151</v>
      </c>
      <c r="N1262" s="3">
        <v>0</v>
      </c>
      <c r="O1262" s="3">
        <v>0</v>
      </c>
      <c r="P1262" s="3">
        <v>0</v>
      </c>
      <c r="Q1262" s="132"/>
    </row>
    <row r="1263" spans="1:17">
      <c r="A1263" s="5" t="str">
        <f t="shared" si="20"/>
        <v>1</v>
      </c>
      <c r="B1263" s="1" t="s">
        <v>8286</v>
      </c>
      <c r="C1263" s="2" t="s">
        <v>7375</v>
      </c>
      <c r="D1263" s="2">
        <f>IFERROR(VLOOKUP(B1263,#REF!,4,0),0)</f>
        <v>0</v>
      </c>
      <c r="E1263" s="3">
        <v>0</v>
      </c>
      <c r="F1263" s="147" t="s">
        <v>1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148" t="s">
        <v>6151</v>
      </c>
      <c r="N1263" s="3">
        <v>0</v>
      </c>
      <c r="O1263" s="3">
        <v>0</v>
      </c>
      <c r="P1263" s="3">
        <v>0</v>
      </c>
      <c r="Q1263" s="132"/>
    </row>
    <row r="1264" spans="1:17">
      <c r="A1264" s="5" t="str">
        <f t="shared" si="20"/>
        <v>1</v>
      </c>
      <c r="B1264" s="1" t="s">
        <v>8287</v>
      </c>
      <c r="C1264" s="2" t="s">
        <v>7377</v>
      </c>
      <c r="D1264" s="2">
        <f>IFERROR(VLOOKUP(B1264,#REF!,4,0),0)</f>
        <v>0</v>
      </c>
      <c r="E1264" s="3">
        <v>0</v>
      </c>
      <c r="F1264" s="147" t="s">
        <v>5961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148" t="s">
        <v>6151</v>
      </c>
      <c r="N1264" s="3">
        <v>0</v>
      </c>
      <c r="O1264" s="3">
        <v>0</v>
      </c>
      <c r="P1264" s="3">
        <v>0</v>
      </c>
      <c r="Q1264" s="132"/>
    </row>
    <row r="1265" spans="1:17">
      <c r="A1265" s="5" t="str">
        <f t="shared" si="20"/>
        <v>1</v>
      </c>
      <c r="B1265" s="1" t="s">
        <v>8288</v>
      </c>
      <c r="C1265" s="2" t="s">
        <v>7379</v>
      </c>
      <c r="D1265" s="2">
        <f>IFERROR(VLOOKUP(B1265,#REF!,4,0),0)</f>
        <v>0</v>
      </c>
      <c r="E1265" s="3">
        <v>0</v>
      </c>
      <c r="F1265" s="147" t="s">
        <v>5961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148" t="s">
        <v>6151</v>
      </c>
      <c r="N1265" s="3">
        <v>0</v>
      </c>
      <c r="O1265" s="3">
        <v>0</v>
      </c>
      <c r="P1265" s="3">
        <v>0</v>
      </c>
      <c r="Q1265" s="132"/>
    </row>
    <row r="1266" spans="1:17">
      <c r="A1266" s="5" t="str">
        <f t="shared" si="20"/>
        <v>1</v>
      </c>
      <c r="B1266" s="1" t="s">
        <v>8289</v>
      </c>
      <c r="C1266" s="2" t="s">
        <v>7381</v>
      </c>
      <c r="D1266" s="2">
        <f>IFERROR(VLOOKUP(B1266,#REF!,4,0),0)</f>
        <v>0</v>
      </c>
      <c r="E1266" s="3">
        <v>0</v>
      </c>
      <c r="F1266" s="147" t="s">
        <v>5961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148" t="s">
        <v>6151</v>
      </c>
      <c r="N1266" s="3">
        <v>0</v>
      </c>
      <c r="O1266" s="3">
        <v>0</v>
      </c>
      <c r="P1266" s="3">
        <v>0</v>
      </c>
      <c r="Q1266" s="132"/>
    </row>
    <row r="1267" spans="1:17">
      <c r="A1267" s="5" t="str">
        <f t="shared" si="20"/>
        <v>1</v>
      </c>
      <c r="B1267" s="1" t="s">
        <v>8290</v>
      </c>
      <c r="C1267" s="2" t="s">
        <v>7409</v>
      </c>
      <c r="D1267" s="2">
        <f>IFERROR(VLOOKUP(B1267,#REF!,4,0),0)</f>
        <v>0</v>
      </c>
      <c r="E1267" s="3">
        <v>0</v>
      </c>
      <c r="F1267" s="147" t="s">
        <v>5961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148" t="s">
        <v>6151</v>
      </c>
      <c r="N1267" s="3">
        <v>0</v>
      </c>
      <c r="O1267" s="3">
        <v>0</v>
      </c>
      <c r="P1267" s="3">
        <v>0</v>
      </c>
      <c r="Q1267" s="132"/>
    </row>
    <row r="1268" spans="1:17">
      <c r="A1268" s="5" t="str">
        <f t="shared" si="20"/>
        <v>1</v>
      </c>
      <c r="B1268" s="1" t="s">
        <v>8291</v>
      </c>
      <c r="C1268" s="2" t="s">
        <v>7383</v>
      </c>
      <c r="D1268" s="2">
        <f>IFERROR(VLOOKUP(B1268,#REF!,4,0),0)</f>
        <v>0</v>
      </c>
      <c r="E1268" s="3">
        <v>0</v>
      </c>
      <c r="F1268" s="147" t="s">
        <v>1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148" t="s">
        <v>6151</v>
      </c>
      <c r="N1268" s="3">
        <v>0</v>
      </c>
      <c r="O1268" s="3">
        <v>0</v>
      </c>
      <c r="P1268" s="3">
        <v>0</v>
      </c>
      <c r="Q1268" s="132"/>
    </row>
    <row r="1269" spans="1:17">
      <c r="A1269" s="5" t="str">
        <f t="shared" si="20"/>
        <v>1</v>
      </c>
      <c r="B1269" s="1" t="s">
        <v>8292</v>
      </c>
      <c r="C1269" s="2" t="s">
        <v>7385</v>
      </c>
      <c r="D1269" s="2">
        <f>IFERROR(VLOOKUP(B1269,#REF!,4,0),0)</f>
        <v>0</v>
      </c>
      <c r="E1269" s="3">
        <v>0</v>
      </c>
      <c r="F1269" s="147" t="s">
        <v>5961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148" t="s">
        <v>6151</v>
      </c>
      <c r="N1269" s="3">
        <v>0</v>
      </c>
      <c r="O1269" s="3">
        <v>0</v>
      </c>
      <c r="P1269" s="3">
        <v>0</v>
      </c>
      <c r="Q1269" s="132"/>
    </row>
    <row r="1270" spans="1:17">
      <c r="A1270" s="5" t="str">
        <f t="shared" si="20"/>
        <v>1</v>
      </c>
      <c r="B1270" s="1" t="s">
        <v>8293</v>
      </c>
      <c r="C1270" s="2" t="s">
        <v>7387</v>
      </c>
      <c r="D1270" s="2">
        <f>IFERROR(VLOOKUP(B1270,#REF!,4,0),0)</f>
        <v>0</v>
      </c>
      <c r="E1270" s="3">
        <v>0</v>
      </c>
      <c r="F1270" s="147" t="s">
        <v>5961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148" t="s">
        <v>6151</v>
      </c>
      <c r="N1270" s="3">
        <v>0</v>
      </c>
      <c r="O1270" s="3">
        <v>0</v>
      </c>
      <c r="P1270" s="3">
        <v>0</v>
      </c>
      <c r="Q1270" s="132"/>
    </row>
    <row r="1271" spans="1:17">
      <c r="A1271" s="5" t="str">
        <f t="shared" si="20"/>
        <v>1</v>
      </c>
      <c r="B1271" s="1" t="s">
        <v>8294</v>
      </c>
      <c r="C1271" s="2" t="s">
        <v>7389</v>
      </c>
      <c r="D1271" s="2">
        <f>IFERROR(VLOOKUP(B1271,#REF!,4,0),0)</f>
        <v>0</v>
      </c>
      <c r="E1271" s="3">
        <v>0</v>
      </c>
      <c r="F1271" s="147" t="s">
        <v>5961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148" t="s">
        <v>6151</v>
      </c>
      <c r="N1271" s="3">
        <v>0</v>
      </c>
      <c r="O1271" s="3">
        <v>0</v>
      </c>
      <c r="P1271" s="3">
        <v>0</v>
      </c>
      <c r="Q1271" s="132"/>
    </row>
    <row r="1272" spans="1:17">
      <c r="A1272" s="5" t="str">
        <f t="shared" si="20"/>
        <v>1</v>
      </c>
      <c r="B1272" s="1" t="s">
        <v>8295</v>
      </c>
      <c r="C1272" s="2" t="s">
        <v>7411</v>
      </c>
      <c r="D1272" s="2">
        <f>IFERROR(VLOOKUP(B1272,#REF!,4,0),0)</f>
        <v>0</v>
      </c>
      <c r="E1272" s="3">
        <v>0</v>
      </c>
      <c r="F1272" s="147" t="s">
        <v>5961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148" t="s">
        <v>6151</v>
      </c>
      <c r="N1272" s="3">
        <v>0</v>
      </c>
      <c r="O1272" s="3">
        <v>0</v>
      </c>
      <c r="P1272" s="3">
        <v>0</v>
      </c>
      <c r="Q1272" s="132"/>
    </row>
    <row r="1273" spans="1:17">
      <c r="A1273" s="5" t="str">
        <f t="shared" si="20"/>
        <v>1</v>
      </c>
      <c r="B1273" s="1" t="s">
        <v>8296</v>
      </c>
      <c r="C1273" s="2" t="s">
        <v>7391</v>
      </c>
      <c r="D1273" s="2">
        <f>IFERROR(VLOOKUP(B1273,#REF!,4,0),0)</f>
        <v>0</v>
      </c>
      <c r="E1273" s="3">
        <v>0</v>
      </c>
      <c r="F1273" s="147" t="s">
        <v>1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148" t="s">
        <v>6151</v>
      </c>
      <c r="N1273" s="3">
        <v>0</v>
      </c>
      <c r="O1273" s="3">
        <v>0</v>
      </c>
      <c r="P1273" s="3">
        <v>0</v>
      </c>
      <c r="Q1273" s="132"/>
    </row>
    <row r="1274" spans="1:17">
      <c r="A1274" s="5" t="str">
        <f t="shared" si="20"/>
        <v>1</v>
      </c>
      <c r="B1274" s="1" t="s">
        <v>8297</v>
      </c>
      <c r="C1274" s="2" t="s">
        <v>7393</v>
      </c>
      <c r="D1274" s="2">
        <f>IFERROR(VLOOKUP(B1274,#REF!,4,0),0)</f>
        <v>0</v>
      </c>
      <c r="E1274" s="3">
        <v>0</v>
      </c>
      <c r="F1274" s="147" t="s">
        <v>5961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148" t="s">
        <v>6151</v>
      </c>
      <c r="N1274" s="3">
        <v>0</v>
      </c>
      <c r="O1274" s="3">
        <v>0</v>
      </c>
      <c r="P1274" s="3">
        <v>0</v>
      </c>
      <c r="Q1274" s="132"/>
    </row>
    <row r="1275" spans="1:17">
      <c r="A1275" s="5" t="str">
        <f t="shared" si="20"/>
        <v>1</v>
      </c>
      <c r="B1275" s="1" t="s">
        <v>8298</v>
      </c>
      <c r="C1275" s="2" t="s">
        <v>7395</v>
      </c>
      <c r="D1275" s="2">
        <f>IFERROR(VLOOKUP(B1275,#REF!,4,0),0)</f>
        <v>0</v>
      </c>
      <c r="E1275" s="3">
        <v>0</v>
      </c>
      <c r="F1275" s="147" t="s">
        <v>5961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148" t="s">
        <v>6151</v>
      </c>
      <c r="N1275" s="3">
        <v>0</v>
      </c>
      <c r="O1275" s="3">
        <v>0</v>
      </c>
      <c r="P1275" s="3">
        <v>0</v>
      </c>
      <c r="Q1275" s="132"/>
    </row>
    <row r="1276" spans="1:17">
      <c r="A1276" s="5" t="str">
        <f t="shared" si="20"/>
        <v>1</v>
      </c>
      <c r="B1276" s="1" t="s">
        <v>8299</v>
      </c>
      <c r="C1276" s="2" t="s">
        <v>7397</v>
      </c>
      <c r="D1276" s="2">
        <f>IFERROR(VLOOKUP(B1276,#REF!,4,0),0)</f>
        <v>0</v>
      </c>
      <c r="E1276" s="3">
        <v>0</v>
      </c>
      <c r="F1276" s="147" t="s">
        <v>5961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148" t="s">
        <v>6151</v>
      </c>
      <c r="N1276" s="3">
        <v>0</v>
      </c>
      <c r="O1276" s="3">
        <v>0</v>
      </c>
      <c r="P1276" s="3">
        <v>0</v>
      </c>
      <c r="Q1276" s="132"/>
    </row>
    <row r="1277" spans="1:17">
      <c r="A1277" s="5" t="str">
        <f t="shared" si="20"/>
        <v>1</v>
      </c>
      <c r="B1277" s="1" t="s">
        <v>8300</v>
      </c>
      <c r="C1277" s="2" t="s">
        <v>7413</v>
      </c>
      <c r="D1277" s="2">
        <f>IFERROR(VLOOKUP(B1277,#REF!,4,0),0)</f>
        <v>0</v>
      </c>
      <c r="E1277" s="3">
        <v>0</v>
      </c>
      <c r="F1277" s="147" t="s">
        <v>5961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148" t="s">
        <v>6151</v>
      </c>
      <c r="N1277" s="3">
        <v>0</v>
      </c>
      <c r="O1277" s="3">
        <v>0</v>
      </c>
      <c r="P1277" s="3">
        <v>0</v>
      </c>
      <c r="Q1277" s="132"/>
    </row>
    <row r="1278" spans="1:17">
      <c r="A1278" s="5" t="str">
        <f t="shared" si="20"/>
        <v>1</v>
      </c>
      <c r="B1278" s="1" t="s">
        <v>8301</v>
      </c>
      <c r="C1278" s="2" t="s">
        <v>8092</v>
      </c>
      <c r="D1278" s="2">
        <f>IFERROR(VLOOKUP(B1278,#REF!,4,0),0)</f>
        <v>0</v>
      </c>
      <c r="E1278" s="3">
        <v>0</v>
      </c>
      <c r="F1278" s="147" t="s">
        <v>1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148" t="s">
        <v>6151</v>
      </c>
      <c r="N1278" s="3">
        <v>0</v>
      </c>
      <c r="O1278" s="3">
        <v>0</v>
      </c>
      <c r="P1278" s="3">
        <v>0</v>
      </c>
      <c r="Q1278" s="132"/>
    </row>
    <row r="1279" spans="1:17">
      <c r="A1279" s="5" t="str">
        <f t="shared" si="20"/>
        <v>1</v>
      </c>
      <c r="B1279" s="1" t="s">
        <v>8302</v>
      </c>
      <c r="C1279" s="2" t="s">
        <v>8094</v>
      </c>
      <c r="D1279" s="2">
        <f>IFERROR(VLOOKUP(B1279,#REF!,4,0),0)</f>
        <v>0</v>
      </c>
      <c r="E1279" s="3">
        <v>0</v>
      </c>
      <c r="F1279" s="147" t="s">
        <v>5961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148" t="s">
        <v>6151</v>
      </c>
      <c r="N1279" s="3">
        <v>0</v>
      </c>
      <c r="O1279" s="3">
        <v>0</v>
      </c>
      <c r="P1279" s="3">
        <v>0</v>
      </c>
      <c r="Q1279" s="132"/>
    </row>
    <row r="1280" spans="1:17">
      <c r="A1280" s="5" t="str">
        <f t="shared" si="20"/>
        <v>1</v>
      </c>
      <c r="B1280" s="1" t="s">
        <v>8303</v>
      </c>
      <c r="C1280" s="2" t="s">
        <v>8096</v>
      </c>
      <c r="D1280" s="2">
        <f>IFERROR(VLOOKUP(B1280,#REF!,4,0),0)</f>
        <v>0</v>
      </c>
      <c r="E1280" s="3">
        <v>0</v>
      </c>
      <c r="F1280" s="147" t="s">
        <v>5961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148" t="s">
        <v>6151</v>
      </c>
      <c r="N1280" s="3">
        <v>0</v>
      </c>
      <c r="O1280" s="3">
        <v>0</v>
      </c>
      <c r="P1280" s="3">
        <v>0</v>
      </c>
      <c r="Q1280" s="132"/>
    </row>
    <row r="1281" spans="1:17">
      <c r="A1281" s="5" t="str">
        <f t="shared" si="20"/>
        <v>1</v>
      </c>
      <c r="B1281" s="1" t="s">
        <v>8304</v>
      </c>
      <c r="C1281" s="2" t="s">
        <v>8098</v>
      </c>
      <c r="D1281" s="2">
        <f>IFERROR(VLOOKUP(B1281,#REF!,4,0),0)</f>
        <v>0</v>
      </c>
      <c r="E1281" s="3">
        <v>0</v>
      </c>
      <c r="F1281" s="147" t="s">
        <v>5961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148" t="s">
        <v>6151</v>
      </c>
      <c r="N1281" s="3">
        <v>0</v>
      </c>
      <c r="O1281" s="3">
        <v>0</v>
      </c>
      <c r="P1281" s="3">
        <v>0</v>
      </c>
      <c r="Q1281" s="132"/>
    </row>
    <row r="1282" spans="1:17">
      <c r="A1282" s="5" t="str">
        <f t="shared" si="20"/>
        <v>1</v>
      </c>
      <c r="B1282" s="1" t="s">
        <v>8305</v>
      </c>
      <c r="C1282" s="2" t="s">
        <v>8306</v>
      </c>
      <c r="D1282" s="2">
        <f>IFERROR(VLOOKUP(B1282,#REF!,4,0),0)</f>
        <v>0</v>
      </c>
      <c r="E1282" s="3">
        <v>0</v>
      </c>
      <c r="F1282" s="147" t="s">
        <v>1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148" t="s">
        <v>6151</v>
      </c>
      <c r="N1282" s="3">
        <v>0</v>
      </c>
      <c r="O1282" s="3">
        <v>0</v>
      </c>
      <c r="P1282" s="3">
        <v>0</v>
      </c>
      <c r="Q1282" s="132"/>
    </row>
    <row r="1283" spans="1:17">
      <c r="A1283" s="5" t="str">
        <f t="shared" si="20"/>
        <v>1</v>
      </c>
      <c r="B1283" s="1" t="s">
        <v>8307</v>
      </c>
      <c r="C1283" s="2" t="s">
        <v>8308</v>
      </c>
      <c r="D1283" s="2">
        <f>IFERROR(VLOOKUP(B1283,#REF!,4,0),0)</f>
        <v>0</v>
      </c>
      <c r="E1283" s="3">
        <v>0</v>
      </c>
      <c r="F1283" s="147" t="s">
        <v>5961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148" t="s">
        <v>6151</v>
      </c>
      <c r="N1283" s="3">
        <v>0</v>
      </c>
      <c r="O1283" s="3">
        <v>0</v>
      </c>
      <c r="P1283" s="3">
        <v>0</v>
      </c>
      <c r="Q1283" s="132"/>
    </row>
    <row r="1284" spans="1:17">
      <c r="A1284" s="5" t="str">
        <f t="shared" si="20"/>
        <v>1</v>
      </c>
      <c r="B1284" s="1" t="s">
        <v>8309</v>
      </c>
      <c r="C1284" s="2" t="s">
        <v>8310</v>
      </c>
      <c r="D1284" s="2">
        <f>IFERROR(VLOOKUP(B1284,#REF!,4,0),0)</f>
        <v>0</v>
      </c>
      <c r="E1284" s="3">
        <v>0</v>
      </c>
      <c r="F1284" s="147" t="s">
        <v>5961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148" t="s">
        <v>6151</v>
      </c>
      <c r="N1284" s="3">
        <v>0</v>
      </c>
      <c r="O1284" s="3">
        <v>0</v>
      </c>
      <c r="P1284" s="3">
        <v>0</v>
      </c>
      <c r="Q1284" s="132"/>
    </row>
    <row r="1285" spans="1:17">
      <c r="A1285" s="5" t="str">
        <f t="shared" si="20"/>
        <v>1</v>
      </c>
      <c r="B1285" s="1" t="s">
        <v>8311</v>
      </c>
      <c r="C1285" s="2" t="s">
        <v>8312</v>
      </c>
      <c r="D1285" s="2">
        <f>IFERROR(VLOOKUP(B1285,#REF!,4,0),0)</f>
        <v>0</v>
      </c>
      <c r="E1285" s="3">
        <v>0</v>
      </c>
      <c r="F1285" s="147" t="s">
        <v>5961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148" t="s">
        <v>6151</v>
      </c>
      <c r="N1285" s="3">
        <v>0</v>
      </c>
      <c r="O1285" s="3">
        <v>0</v>
      </c>
      <c r="P1285" s="3">
        <v>0</v>
      </c>
      <c r="Q1285" s="132"/>
    </row>
    <row r="1286" spans="1:17">
      <c r="A1286" s="5" t="str">
        <f t="shared" si="20"/>
        <v>1</v>
      </c>
      <c r="B1286" s="1" t="s">
        <v>8313</v>
      </c>
      <c r="C1286" s="2" t="s">
        <v>8314</v>
      </c>
      <c r="D1286" s="2">
        <f>IFERROR(VLOOKUP(B1286,#REF!,4,0),0)</f>
        <v>0</v>
      </c>
      <c r="E1286" s="3">
        <v>0</v>
      </c>
      <c r="F1286" s="147" t="s">
        <v>5961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148" t="s">
        <v>6151</v>
      </c>
      <c r="N1286" s="3">
        <v>0</v>
      </c>
      <c r="O1286" s="3">
        <v>0</v>
      </c>
      <c r="P1286" s="3">
        <v>0</v>
      </c>
      <c r="Q1286" s="132"/>
    </row>
    <row r="1287" spans="1:17">
      <c r="A1287" s="5" t="str">
        <f t="shared" si="20"/>
        <v>1</v>
      </c>
      <c r="B1287" s="1" t="s">
        <v>8315</v>
      </c>
      <c r="C1287" s="2" t="s">
        <v>8316</v>
      </c>
      <c r="D1287" s="2">
        <f>IFERROR(VLOOKUP(B1287,#REF!,4,0),0)</f>
        <v>0</v>
      </c>
      <c r="E1287" s="3">
        <v>0</v>
      </c>
      <c r="F1287" s="147" t="s">
        <v>1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148" t="s">
        <v>6151</v>
      </c>
      <c r="N1287" s="3">
        <v>0</v>
      </c>
      <c r="O1287" s="3">
        <v>0</v>
      </c>
      <c r="P1287" s="3">
        <v>0</v>
      </c>
      <c r="Q1287" s="132"/>
    </row>
    <row r="1288" spans="1:17">
      <c r="A1288" s="5" t="str">
        <f t="shared" si="20"/>
        <v>1</v>
      </c>
      <c r="B1288" s="1" t="s">
        <v>8317</v>
      </c>
      <c r="C1288" s="2" t="s">
        <v>8318</v>
      </c>
      <c r="D1288" s="2">
        <f>IFERROR(VLOOKUP(B1288,#REF!,4,0),0)</f>
        <v>0</v>
      </c>
      <c r="E1288" s="3">
        <v>0</v>
      </c>
      <c r="F1288" s="147" t="s">
        <v>5961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148" t="s">
        <v>6151</v>
      </c>
      <c r="N1288" s="3">
        <v>0</v>
      </c>
      <c r="O1288" s="3">
        <v>0</v>
      </c>
      <c r="P1288" s="3">
        <v>0</v>
      </c>
      <c r="Q1288" s="132"/>
    </row>
    <row r="1289" spans="1:17">
      <c r="A1289" s="5" t="str">
        <f t="shared" si="20"/>
        <v>1</v>
      </c>
      <c r="B1289" s="1" t="s">
        <v>8319</v>
      </c>
      <c r="C1289" s="2" t="s">
        <v>8320</v>
      </c>
      <c r="D1289" s="2">
        <f>IFERROR(VLOOKUP(B1289,#REF!,4,0),0)</f>
        <v>0</v>
      </c>
      <c r="E1289" s="3">
        <v>0</v>
      </c>
      <c r="F1289" s="147" t="s">
        <v>1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148" t="s">
        <v>6151</v>
      </c>
      <c r="N1289" s="3">
        <v>0</v>
      </c>
      <c r="O1289" s="3">
        <v>0</v>
      </c>
      <c r="P1289" s="3">
        <v>0</v>
      </c>
      <c r="Q1289" s="132"/>
    </row>
    <row r="1290" spans="1:17">
      <c r="A1290" s="5" t="str">
        <f t="shared" si="20"/>
        <v>1</v>
      </c>
      <c r="B1290" s="1" t="s">
        <v>8321</v>
      </c>
      <c r="C1290" s="2" t="s">
        <v>8322</v>
      </c>
      <c r="D1290" s="2">
        <f>IFERROR(VLOOKUP(B1290,#REF!,4,0),0)</f>
        <v>0</v>
      </c>
      <c r="E1290" s="3">
        <v>0</v>
      </c>
      <c r="F1290" s="147" t="s">
        <v>5961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148" t="s">
        <v>6151</v>
      </c>
      <c r="N1290" s="3">
        <v>0</v>
      </c>
      <c r="O1290" s="3">
        <v>0</v>
      </c>
      <c r="P1290" s="3">
        <v>0</v>
      </c>
      <c r="Q1290" s="132"/>
    </row>
    <row r="1291" spans="1:17">
      <c r="A1291" s="5" t="str">
        <f t="shared" ref="A1291:A1354" si="21">LEFT(B1291)</f>
        <v>1</v>
      </c>
      <c r="B1291" s="1" t="s">
        <v>8323</v>
      </c>
      <c r="C1291" s="2" t="s">
        <v>8324</v>
      </c>
      <c r="D1291" s="2">
        <f>IFERROR(VLOOKUP(B1291,#REF!,4,0),0)</f>
        <v>0</v>
      </c>
      <c r="E1291" s="3">
        <v>0</v>
      </c>
      <c r="F1291" s="147" t="s">
        <v>5961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148" t="s">
        <v>6151</v>
      </c>
      <c r="N1291" s="3">
        <v>0</v>
      </c>
      <c r="O1291" s="3">
        <v>0</v>
      </c>
      <c r="P1291" s="3">
        <v>0</v>
      </c>
      <c r="Q1291" s="132"/>
    </row>
    <row r="1292" spans="1:17">
      <c r="A1292" s="5" t="str">
        <f t="shared" si="21"/>
        <v>1</v>
      </c>
      <c r="B1292" s="1" t="s">
        <v>8325</v>
      </c>
      <c r="C1292" s="2" t="s">
        <v>8326</v>
      </c>
      <c r="D1292" s="2">
        <f>IFERROR(VLOOKUP(B1292,#REF!,4,0),0)</f>
        <v>0</v>
      </c>
      <c r="E1292" s="3">
        <v>0</v>
      </c>
      <c r="F1292" s="147" t="s">
        <v>5961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148" t="s">
        <v>6151</v>
      </c>
      <c r="N1292" s="3">
        <v>0</v>
      </c>
      <c r="O1292" s="3">
        <v>0</v>
      </c>
      <c r="P1292" s="3">
        <v>0</v>
      </c>
      <c r="Q1292" s="132"/>
    </row>
    <row r="1293" spans="1:17">
      <c r="A1293" s="5" t="str">
        <f t="shared" si="21"/>
        <v>1</v>
      </c>
      <c r="B1293" s="1" t="s">
        <v>8327</v>
      </c>
      <c r="C1293" s="2" t="s">
        <v>8328</v>
      </c>
      <c r="D1293" s="2">
        <f>IFERROR(VLOOKUP(B1293,#REF!,4,0),0)</f>
        <v>0</v>
      </c>
      <c r="E1293" s="3">
        <v>0</v>
      </c>
      <c r="F1293" s="147" t="s">
        <v>1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148" t="s">
        <v>6151</v>
      </c>
      <c r="N1293" s="3">
        <v>0</v>
      </c>
      <c r="O1293" s="3">
        <v>0</v>
      </c>
      <c r="P1293" s="3">
        <v>0</v>
      </c>
      <c r="Q1293" s="132"/>
    </row>
    <row r="1294" spans="1:17">
      <c r="A1294" s="5" t="str">
        <f t="shared" si="21"/>
        <v>1</v>
      </c>
      <c r="B1294" s="1" t="s">
        <v>8329</v>
      </c>
      <c r="C1294" s="2" t="s">
        <v>8330</v>
      </c>
      <c r="D1294" s="2">
        <f>IFERROR(VLOOKUP(B1294,#REF!,4,0),0)</f>
        <v>0</v>
      </c>
      <c r="E1294" s="3">
        <v>0</v>
      </c>
      <c r="F1294" s="147" t="s">
        <v>5961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148" t="s">
        <v>6151</v>
      </c>
      <c r="N1294" s="3">
        <v>0</v>
      </c>
      <c r="O1294" s="3">
        <v>0</v>
      </c>
      <c r="P1294" s="3">
        <v>0</v>
      </c>
      <c r="Q1294" s="132"/>
    </row>
    <row r="1295" spans="1:17">
      <c r="A1295" s="5" t="str">
        <f t="shared" si="21"/>
        <v>1</v>
      </c>
      <c r="B1295" s="1" t="s">
        <v>8331</v>
      </c>
      <c r="C1295" s="2" t="s">
        <v>8332</v>
      </c>
      <c r="D1295" s="2">
        <f>IFERROR(VLOOKUP(B1295,#REF!,4,0),0)</f>
        <v>0</v>
      </c>
      <c r="E1295" s="3">
        <v>0</v>
      </c>
      <c r="F1295" s="147" t="s">
        <v>5961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148" t="s">
        <v>6151</v>
      </c>
      <c r="N1295" s="3">
        <v>0</v>
      </c>
      <c r="O1295" s="3">
        <v>0</v>
      </c>
      <c r="P1295" s="3">
        <v>0</v>
      </c>
      <c r="Q1295" s="132"/>
    </row>
    <row r="1296" spans="1:17">
      <c r="A1296" s="5" t="str">
        <f t="shared" si="21"/>
        <v>1</v>
      </c>
      <c r="B1296" s="1" t="s">
        <v>8333</v>
      </c>
      <c r="C1296" s="2" t="s">
        <v>8334</v>
      </c>
      <c r="D1296" s="2">
        <f>IFERROR(VLOOKUP(B1296,#REF!,4,0),0)</f>
        <v>0</v>
      </c>
      <c r="E1296" s="3">
        <v>0</v>
      </c>
      <c r="F1296" s="147" t="s">
        <v>5961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148" t="s">
        <v>6151</v>
      </c>
      <c r="N1296" s="3">
        <v>0</v>
      </c>
      <c r="O1296" s="3">
        <v>0</v>
      </c>
      <c r="P1296" s="3">
        <v>0</v>
      </c>
      <c r="Q1296" s="132"/>
    </row>
    <row r="1297" spans="1:17">
      <c r="A1297" s="5" t="str">
        <f t="shared" si="21"/>
        <v>1</v>
      </c>
      <c r="B1297" s="1" t="s">
        <v>8335</v>
      </c>
      <c r="C1297" s="2" t="s">
        <v>8336</v>
      </c>
      <c r="D1297" s="2">
        <f>IFERROR(VLOOKUP(B1297,#REF!,4,0),0)</f>
        <v>0</v>
      </c>
      <c r="E1297" s="3">
        <v>0</v>
      </c>
      <c r="F1297" s="147" t="s">
        <v>1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148" t="s">
        <v>6151</v>
      </c>
      <c r="N1297" s="3">
        <v>0</v>
      </c>
      <c r="O1297" s="3">
        <v>0</v>
      </c>
      <c r="P1297" s="3">
        <v>0</v>
      </c>
      <c r="Q1297" s="132"/>
    </row>
    <row r="1298" spans="1:17">
      <c r="A1298" s="5" t="str">
        <f t="shared" si="21"/>
        <v>1</v>
      </c>
      <c r="B1298" s="1" t="s">
        <v>8337</v>
      </c>
      <c r="C1298" s="2" t="s">
        <v>8338</v>
      </c>
      <c r="D1298" s="2">
        <f>IFERROR(VLOOKUP(B1298,#REF!,4,0),0)</f>
        <v>0</v>
      </c>
      <c r="E1298" s="3">
        <v>0</v>
      </c>
      <c r="F1298" s="147" t="s">
        <v>5961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148" t="s">
        <v>6151</v>
      </c>
      <c r="N1298" s="3">
        <v>0</v>
      </c>
      <c r="O1298" s="3">
        <v>0</v>
      </c>
      <c r="P1298" s="3">
        <v>0</v>
      </c>
      <c r="Q1298" s="132"/>
    </row>
    <row r="1299" spans="1:17">
      <c r="A1299" s="5" t="str">
        <f t="shared" si="21"/>
        <v>1</v>
      </c>
      <c r="B1299" s="1" t="s">
        <v>8339</v>
      </c>
      <c r="C1299" s="2" t="s">
        <v>8340</v>
      </c>
      <c r="D1299" s="2">
        <f>IFERROR(VLOOKUP(B1299,#REF!,4,0),0)</f>
        <v>0</v>
      </c>
      <c r="E1299" s="3">
        <v>0</v>
      </c>
      <c r="F1299" s="147" t="s">
        <v>5961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148" t="s">
        <v>6151</v>
      </c>
      <c r="N1299" s="3">
        <v>0</v>
      </c>
      <c r="O1299" s="3">
        <v>0</v>
      </c>
      <c r="P1299" s="3">
        <v>0</v>
      </c>
      <c r="Q1299" s="132"/>
    </row>
    <row r="1300" spans="1:17">
      <c r="A1300" s="5" t="str">
        <f t="shared" si="21"/>
        <v>1</v>
      </c>
      <c r="B1300" s="1" t="s">
        <v>8341</v>
      </c>
      <c r="C1300" s="2" t="s">
        <v>8342</v>
      </c>
      <c r="D1300" s="2">
        <f>IFERROR(VLOOKUP(B1300,#REF!,4,0),0)</f>
        <v>0</v>
      </c>
      <c r="E1300" s="3">
        <v>0</v>
      </c>
      <c r="F1300" s="147" t="s">
        <v>5961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148" t="s">
        <v>6151</v>
      </c>
      <c r="N1300" s="3">
        <v>0</v>
      </c>
      <c r="O1300" s="3">
        <v>0</v>
      </c>
      <c r="P1300" s="3">
        <v>0</v>
      </c>
      <c r="Q1300" s="132"/>
    </row>
    <row r="1301" spans="1:17">
      <c r="A1301" s="5" t="str">
        <f t="shared" si="21"/>
        <v>1</v>
      </c>
      <c r="B1301" s="1" t="s">
        <v>8343</v>
      </c>
      <c r="C1301" s="2" t="s">
        <v>8344</v>
      </c>
      <c r="D1301" s="2">
        <f>IFERROR(VLOOKUP(B1301,#REF!,4,0),0)</f>
        <v>0</v>
      </c>
      <c r="E1301" s="3">
        <v>0</v>
      </c>
      <c r="F1301" s="147" t="s">
        <v>1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148" t="s">
        <v>6151</v>
      </c>
      <c r="N1301" s="3">
        <v>0</v>
      </c>
      <c r="O1301" s="3">
        <v>0</v>
      </c>
      <c r="P1301" s="3">
        <v>0</v>
      </c>
      <c r="Q1301" s="132"/>
    </row>
    <row r="1302" spans="1:17">
      <c r="A1302" s="5" t="str">
        <f t="shared" si="21"/>
        <v>1</v>
      </c>
      <c r="B1302" s="1" t="s">
        <v>8345</v>
      </c>
      <c r="C1302" s="2" t="s">
        <v>8346</v>
      </c>
      <c r="D1302" s="2">
        <f>IFERROR(VLOOKUP(B1302,#REF!,4,0),0)</f>
        <v>0</v>
      </c>
      <c r="E1302" s="3">
        <v>0</v>
      </c>
      <c r="F1302" s="147" t="s">
        <v>5961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148" t="s">
        <v>6151</v>
      </c>
      <c r="N1302" s="3">
        <v>0</v>
      </c>
      <c r="O1302" s="3">
        <v>0</v>
      </c>
      <c r="P1302" s="3">
        <v>0</v>
      </c>
      <c r="Q1302" s="132"/>
    </row>
    <row r="1303" spans="1:17">
      <c r="A1303" s="5" t="str">
        <f t="shared" si="21"/>
        <v>1</v>
      </c>
      <c r="B1303" s="1" t="s">
        <v>8347</v>
      </c>
      <c r="C1303" s="2" t="s">
        <v>8348</v>
      </c>
      <c r="D1303" s="2">
        <f>IFERROR(VLOOKUP(B1303,#REF!,4,0),0)</f>
        <v>0</v>
      </c>
      <c r="E1303" s="3">
        <v>0</v>
      </c>
      <c r="F1303" s="147" t="s">
        <v>5961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148" t="s">
        <v>6151</v>
      </c>
      <c r="N1303" s="3">
        <v>0</v>
      </c>
      <c r="O1303" s="3">
        <v>0</v>
      </c>
      <c r="P1303" s="3">
        <v>0</v>
      </c>
      <c r="Q1303" s="132"/>
    </row>
    <row r="1304" spans="1:17">
      <c r="A1304" s="5" t="str">
        <f t="shared" si="21"/>
        <v>1</v>
      </c>
      <c r="B1304" s="1" t="s">
        <v>8349</v>
      </c>
      <c r="C1304" s="2" t="s">
        <v>8350</v>
      </c>
      <c r="D1304" s="2">
        <f>IFERROR(VLOOKUP(B1304,#REF!,4,0),0)</f>
        <v>0</v>
      </c>
      <c r="E1304" s="3">
        <v>0</v>
      </c>
      <c r="F1304" s="147" t="s">
        <v>5961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148" t="s">
        <v>6151</v>
      </c>
      <c r="N1304" s="3">
        <v>0</v>
      </c>
      <c r="O1304" s="3">
        <v>0</v>
      </c>
      <c r="P1304" s="3">
        <v>0</v>
      </c>
      <c r="Q1304" s="132"/>
    </row>
    <row r="1305" spans="1:17">
      <c r="A1305" s="5" t="str">
        <f t="shared" si="21"/>
        <v>1</v>
      </c>
      <c r="B1305" s="1" t="s">
        <v>8351</v>
      </c>
      <c r="C1305" s="2" t="s">
        <v>8352</v>
      </c>
      <c r="D1305" s="2">
        <f>IFERROR(VLOOKUP(B1305,#REF!,4,0),0)</f>
        <v>0</v>
      </c>
      <c r="E1305" s="3">
        <v>0</v>
      </c>
      <c r="F1305" s="147" t="s">
        <v>1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148" t="s">
        <v>6151</v>
      </c>
      <c r="N1305" s="3">
        <v>0</v>
      </c>
      <c r="O1305" s="3">
        <v>0</v>
      </c>
      <c r="P1305" s="3">
        <v>0</v>
      </c>
      <c r="Q1305" s="132"/>
    </row>
    <row r="1306" spans="1:17">
      <c r="A1306" s="5" t="str">
        <f t="shared" si="21"/>
        <v>1</v>
      </c>
      <c r="B1306" s="1" t="s">
        <v>8353</v>
      </c>
      <c r="C1306" s="2" t="s">
        <v>8354</v>
      </c>
      <c r="D1306" s="2">
        <f>IFERROR(VLOOKUP(B1306,#REF!,4,0),0)</f>
        <v>0</v>
      </c>
      <c r="E1306" s="3">
        <v>0</v>
      </c>
      <c r="F1306" s="147" t="s">
        <v>5961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148" t="s">
        <v>6151</v>
      </c>
      <c r="N1306" s="3">
        <v>0</v>
      </c>
      <c r="O1306" s="3">
        <v>0</v>
      </c>
      <c r="P1306" s="3">
        <v>0</v>
      </c>
      <c r="Q1306" s="132"/>
    </row>
    <row r="1307" spans="1:17">
      <c r="A1307" s="5" t="str">
        <f t="shared" si="21"/>
        <v>1</v>
      </c>
      <c r="B1307" s="1" t="s">
        <v>8355</v>
      </c>
      <c r="C1307" s="2" t="s">
        <v>8356</v>
      </c>
      <c r="D1307" s="2">
        <f>IFERROR(VLOOKUP(B1307,#REF!,4,0),0)</f>
        <v>0</v>
      </c>
      <c r="E1307" s="3">
        <v>0</v>
      </c>
      <c r="F1307" s="147" t="s">
        <v>5961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148" t="s">
        <v>6151</v>
      </c>
      <c r="N1307" s="3">
        <v>0</v>
      </c>
      <c r="O1307" s="3">
        <v>0</v>
      </c>
      <c r="P1307" s="3">
        <v>0</v>
      </c>
      <c r="Q1307" s="132"/>
    </row>
    <row r="1308" spans="1:17">
      <c r="A1308" s="5" t="str">
        <f t="shared" si="21"/>
        <v>1</v>
      </c>
      <c r="B1308" s="1" t="s">
        <v>8357</v>
      </c>
      <c r="C1308" s="2" t="s">
        <v>8358</v>
      </c>
      <c r="D1308" s="2">
        <f>IFERROR(VLOOKUP(B1308,#REF!,4,0),0)</f>
        <v>0</v>
      </c>
      <c r="E1308" s="3">
        <v>0</v>
      </c>
      <c r="F1308" s="147" t="s">
        <v>5961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148" t="s">
        <v>6151</v>
      </c>
      <c r="N1308" s="3">
        <v>0</v>
      </c>
      <c r="O1308" s="3">
        <v>0</v>
      </c>
      <c r="P1308" s="3">
        <v>0</v>
      </c>
      <c r="Q1308" s="132"/>
    </row>
    <row r="1309" spans="1:17">
      <c r="A1309" s="5" t="str">
        <f t="shared" si="21"/>
        <v>1</v>
      </c>
      <c r="B1309" s="1" t="s">
        <v>8359</v>
      </c>
      <c r="C1309" s="2" t="s">
        <v>8360</v>
      </c>
      <c r="D1309" s="2">
        <f>IFERROR(VLOOKUP(B1309,#REF!,4,0),0)</f>
        <v>0</v>
      </c>
      <c r="E1309" s="3">
        <v>0</v>
      </c>
      <c r="F1309" s="147" t="s">
        <v>1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148" t="s">
        <v>6151</v>
      </c>
      <c r="N1309" s="3">
        <v>0</v>
      </c>
      <c r="O1309" s="3">
        <v>0</v>
      </c>
      <c r="P1309" s="3">
        <v>0</v>
      </c>
      <c r="Q1309" s="132"/>
    </row>
    <row r="1310" spans="1:17">
      <c r="A1310" s="5" t="str">
        <f t="shared" si="21"/>
        <v>1</v>
      </c>
      <c r="B1310" s="1" t="s">
        <v>8361</v>
      </c>
      <c r="C1310" s="2" t="s">
        <v>8362</v>
      </c>
      <c r="D1310" s="2">
        <f>IFERROR(VLOOKUP(B1310,#REF!,4,0),0)</f>
        <v>0</v>
      </c>
      <c r="E1310" s="3">
        <v>0</v>
      </c>
      <c r="F1310" s="147" t="s">
        <v>5961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148" t="s">
        <v>6151</v>
      </c>
      <c r="N1310" s="3">
        <v>0</v>
      </c>
      <c r="O1310" s="3">
        <v>0</v>
      </c>
      <c r="P1310" s="3">
        <v>0</v>
      </c>
      <c r="Q1310" s="132"/>
    </row>
    <row r="1311" spans="1:17">
      <c r="A1311" s="5" t="str">
        <f t="shared" si="21"/>
        <v>1</v>
      </c>
      <c r="B1311" s="1" t="s">
        <v>8363</v>
      </c>
      <c r="C1311" s="2" t="s">
        <v>8364</v>
      </c>
      <c r="D1311" s="2">
        <f>IFERROR(VLOOKUP(B1311,#REF!,4,0),0)</f>
        <v>0</v>
      </c>
      <c r="E1311" s="3">
        <v>0</v>
      </c>
      <c r="F1311" s="147" t="s">
        <v>5961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148" t="s">
        <v>6151</v>
      </c>
      <c r="N1311" s="3">
        <v>0</v>
      </c>
      <c r="O1311" s="3">
        <v>0</v>
      </c>
      <c r="P1311" s="3">
        <v>0</v>
      </c>
      <c r="Q1311" s="132"/>
    </row>
    <row r="1312" spans="1:17">
      <c r="A1312" s="5" t="str">
        <f t="shared" si="21"/>
        <v>1</v>
      </c>
      <c r="B1312" s="1" t="s">
        <v>8365</v>
      </c>
      <c r="C1312" s="2" t="s">
        <v>8366</v>
      </c>
      <c r="D1312" s="2">
        <f>IFERROR(VLOOKUP(B1312,#REF!,4,0),0)</f>
        <v>0</v>
      </c>
      <c r="E1312" s="3">
        <v>0</v>
      </c>
      <c r="F1312" s="147" t="s">
        <v>5961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148" t="s">
        <v>6151</v>
      </c>
      <c r="N1312" s="3">
        <v>0</v>
      </c>
      <c r="O1312" s="3">
        <v>0</v>
      </c>
      <c r="P1312" s="3">
        <v>0</v>
      </c>
      <c r="Q1312" s="132"/>
    </row>
    <row r="1313" spans="1:17">
      <c r="A1313" s="5" t="str">
        <f t="shared" si="21"/>
        <v>1</v>
      </c>
      <c r="B1313" s="1" t="s">
        <v>8367</v>
      </c>
      <c r="C1313" s="2" t="s">
        <v>8368</v>
      </c>
      <c r="D1313" s="2">
        <f>IFERROR(VLOOKUP(B1313,#REF!,4,0),0)</f>
        <v>0</v>
      </c>
      <c r="E1313" s="3">
        <v>0</v>
      </c>
      <c r="F1313" s="147" t="s">
        <v>5961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148" t="s">
        <v>6151</v>
      </c>
      <c r="N1313" s="3">
        <v>0</v>
      </c>
      <c r="O1313" s="3">
        <v>0</v>
      </c>
      <c r="P1313" s="3">
        <v>0</v>
      </c>
      <c r="Q1313" s="132"/>
    </row>
    <row r="1314" spans="1:17">
      <c r="A1314" s="5" t="str">
        <f t="shared" si="21"/>
        <v>1</v>
      </c>
      <c r="B1314" s="1" t="s">
        <v>8369</v>
      </c>
      <c r="C1314" s="2" t="s">
        <v>8124</v>
      </c>
      <c r="D1314" s="2">
        <f>IFERROR(VLOOKUP(B1314,#REF!,4,0),0)</f>
        <v>0</v>
      </c>
      <c r="E1314" s="3">
        <v>0</v>
      </c>
      <c r="F1314" s="147" t="s">
        <v>1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148" t="s">
        <v>6151</v>
      </c>
      <c r="N1314" s="3">
        <v>0</v>
      </c>
      <c r="O1314" s="3">
        <v>0</v>
      </c>
      <c r="P1314" s="3">
        <v>0</v>
      </c>
      <c r="Q1314" s="132"/>
    </row>
    <row r="1315" spans="1:17">
      <c r="A1315" s="5" t="str">
        <f t="shared" si="21"/>
        <v>1</v>
      </c>
      <c r="B1315" s="1" t="s">
        <v>8370</v>
      </c>
      <c r="C1315" s="2" t="s">
        <v>8126</v>
      </c>
      <c r="D1315" s="2">
        <f>IFERROR(VLOOKUP(B1315,#REF!,4,0),0)</f>
        <v>0</v>
      </c>
      <c r="E1315" s="3">
        <v>0</v>
      </c>
      <c r="F1315" s="147" t="s">
        <v>5961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148" t="s">
        <v>6151</v>
      </c>
      <c r="N1315" s="3">
        <v>0</v>
      </c>
      <c r="O1315" s="3">
        <v>0</v>
      </c>
      <c r="P1315" s="3">
        <v>0</v>
      </c>
      <c r="Q1315" s="132"/>
    </row>
    <row r="1316" spans="1:17">
      <c r="A1316" s="5" t="str">
        <f t="shared" si="21"/>
        <v>1</v>
      </c>
      <c r="B1316" s="1" t="s">
        <v>8371</v>
      </c>
      <c r="C1316" s="2" t="s">
        <v>8128</v>
      </c>
      <c r="D1316" s="2">
        <f>IFERROR(VLOOKUP(B1316,#REF!,4,0),0)</f>
        <v>0</v>
      </c>
      <c r="E1316" s="3">
        <v>0</v>
      </c>
      <c r="F1316" s="147" t="s">
        <v>5961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148" t="s">
        <v>6151</v>
      </c>
      <c r="N1316" s="3">
        <v>0</v>
      </c>
      <c r="O1316" s="3">
        <v>0</v>
      </c>
      <c r="P1316" s="3">
        <v>0</v>
      </c>
      <c r="Q1316" s="132"/>
    </row>
    <row r="1317" spans="1:17">
      <c r="A1317" s="5" t="str">
        <f t="shared" si="21"/>
        <v>1</v>
      </c>
      <c r="B1317" s="1" t="s">
        <v>8372</v>
      </c>
      <c r="C1317" s="2" t="s">
        <v>8130</v>
      </c>
      <c r="D1317" s="2">
        <f>IFERROR(VLOOKUP(B1317,#REF!,4,0),0)</f>
        <v>0</v>
      </c>
      <c r="E1317" s="3">
        <v>0</v>
      </c>
      <c r="F1317" s="147" t="s">
        <v>5961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148" t="s">
        <v>6151</v>
      </c>
      <c r="N1317" s="3">
        <v>0</v>
      </c>
      <c r="O1317" s="3">
        <v>0</v>
      </c>
      <c r="P1317" s="3">
        <v>0</v>
      </c>
      <c r="Q1317" s="132"/>
    </row>
    <row r="1318" spans="1:17">
      <c r="A1318" s="5" t="str">
        <f t="shared" si="21"/>
        <v>1</v>
      </c>
      <c r="B1318" s="1" t="s">
        <v>8373</v>
      </c>
      <c r="C1318" s="2" t="s">
        <v>8374</v>
      </c>
      <c r="D1318" s="2">
        <f>IFERROR(VLOOKUP(B1318,#REF!,4,0),0)</f>
        <v>0</v>
      </c>
      <c r="E1318" s="3">
        <v>0</v>
      </c>
      <c r="F1318" s="147" t="s">
        <v>1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148" t="s">
        <v>6151</v>
      </c>
      <c r="N1318" s="3">
        <v>0</v>
      </c>
      <c r="O1318" s="3">
        <v>0</v>
      </c>
      <c r="P1318" s="3">
        <v>0</v>
      </c>
      <c r="Q1318" s="132"/>
    </row>
    <row r="1319" spans="1:17">
      <c r="A1319" s="5" t="str">
        <f t="shared" si="21"/>
        <v>1</v>
      </c>
      <c r="B1319" s="1" t="s">
        <v>8375</v>
      </c>
      <c r="C1319" s="2" t="s">
        <v>8376</v>
      </c>
      <c r="D1319" s="2">
        <f>IFERROR(VLOOKUP(B1319,#REF!,4,0),0)</f>
        <v>0</v>
      </c>
      <c r="E1319" s="3">
        <v>0</v>
      </c>
      <c r="F1319" s="147" t="s">
        <v>5961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148" t="s">
        <v>6151</v>
      </c>
      <c r="N1319" s="3">
        <v>0</v>
      </c>
      <c r="O1319" s="3">
        <v>0</v>
      </c>
      <c r="P1319" s="3">
        <v>0</v>
      </c>
      <c r="Q1319" s="132"/>
    </row>
    <row r="1320" spans="1:17">
      <c r="A1320" s="5" t="str">
        <f t="shared" si="21"/>
        <v>1</v>
      </c>
      <c r="B1320" s="1" t="s">
        <v>8377</v>
      </c>
      <c r="C1320" s="2" t="s">
        <v>8378</v>
      </c>
      <c r="D1320" s="2">
        <f>IFERROR(VLOOKUP(B1320,#REF!,4,0),0)</f>
        <v>0</v>
      </c>
      <c r="E1320" s="3">
        <v>0</v>
      </c>
      <c r="F1320" s="147" t="s">
        <v>5961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148" t="s">
        <v>6151</v>
      </c>
      <c r="N1320" s="3">
        <v>0</v>
      </c>
      <c r="O1320" s="3">
        <v>0</v>
      </c>
      <c r="P1320" s="3">
        <v>0</v>
      </c>
      <c r="Q1320" s="132"/>
    </row>
    <row r="1321" spans="1:17">
      <c r="A1321" s="5" t="str">
        <f t="shared" si="21"/>
        <v>1</v>
      </c>
      <c r="B1321" s="1" t="s">
        <v>8379</v>
      </c>
      <c r="C1321" s="2" t="s">
        <v>8380</v>
      </c>
      <c r="D1321" s="2">
        <f>IFERROR(VLOOKUP(B1321,#REF!,4,0),0)</f>
        <v>0</v>
      </c>
      <c r="E1321" s="3">
        <v>0</v>
      </c>
      <c r="F1321" s="147" t="s">
        <v>5961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148" t="s">
        <v>6151</v>
      </c>
      <c r="N1321" s="3">
        <v>0</v>
      </c>
      <c r="O1321" s="3">
        <v>0</v>
      </c>
      <c r="P1321" s="3">
        <v>0</v>
      </c>
      <c r="Q1321" s="132"/>
    </row>
    <row r="1322" spans="1:17">
      <c r="A1322" s="5" t="str">
        <f t="shared" si="21"/>
        <v>1</v>
      </c>
      <c r="B1322" s="1" t="s">
        <v>8381</v>
      </c>
      <c r="C1322" s="2" t="s">
        <v>8382</v>
      </c>
      <c r="D1322" s="2">
        <f>IFERROR(VLOOKUP(B1322,#REF!,4,0),0)</f>
        <v>0</v>
      </c>
      <c r="E1322" s="3">
        <v>0</v>
      </c>
      <c r="F1322" s="147" t="s">
        <v>1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148" t="s">
        <v>6151</v>
      </c>
      <c r="N1322" s="3">
        <v>0</v>
      </c>
      <c r="O1322" s="3">
        <v>0</v>
      </c>
      <c r="P1322" s="3">
        <v>0</v>
      </c>
      <c r="Q1322" s="132"/>
    </row>
    <row r="1323" spans="1:17">
      <c r="A1323" s="5" t="str">
        <f t="shared" si="21"/>
        <v>1</v>
      </c>
      <c r="B1323" s="1" t="s">
        <v>8383</v>
      </c>
      <c r="C1323" s="2" t="s">
        <v>8384</v>
      </c>
      <c r="D1323" s="2">
        <f>IFERROR(VLOOKUP(B1323,#REF!,4,0),0)</f>
        <v>0</v>
      </c>
      <c r="E1323" s="3">
        <v>0</v>
      </c>
      <c r="F1323" s="147" t="s">
        <v>5961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148" t="s">
        <v>6151</v>
      </c>
      <c r="N1323" s="3">
        <v>0</v>
      </c>
      <c r="O1323" s="3">
        <v>0</v>
      </c>
      <c r="P1323" s="3">
        <v>0</v>
      </c>
      <c r="Q1323" s="132"/>
    </row>
    <row r="1324" spans="1:17">
      <c r="A1324" s="5" t="str">
        <f t="shared" si="21"/>
        <v>1</v>
      </c>
      <c r="B1324" s="1" t="s">
        <v>8385</v>
      </c>
      <c r="C1324" s="2" t="s">
        <v>8386</v>
      </c>
      <c r="D1324" s="2">
        <f>IFERROR(VLOOKUP(B1324,#REF!,4,0),0)</f>
        <v>0</v>
      </c>
      <c r="E1324" s="3">
        <v>0</v>
      </c>
      <c r="F1324" s="147" t="s">
        <v>5961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148" t="s">
        <v>6151</v>
      </c>
      <c r="N1324" s="3">
        <v>0</v>
      </c>
      <c r="O1324" s="3">
        <v>0</v>
      </c>
      <c r="P1324" s="3">
        <v>0</v>
      </c>
      <c r="Q1324" s="132"/>
    </row>
    <row r="1325" spans="1:17">
      <c r="A1325" s="5" t="str">
        <f t="shared" si="21"/>
        <v>1</v>
      </c>
      <c r="B1325" s="1" t="s">
        <v>8387</v>
      </c>
      <c r="C1325" s="2" t="s">
        <v>8368</v>
      </c>
      <c r="D1325" s="2">
        <f>IFERROR(VLOOKUP(B1325,#REF!,4,0),0)</f>
        <v>0</v>
      </c>
      <c r="E1325" s="3">
        <v>0</v>
      </c>
      <c r="F1325" s="147" t="s">
        <v>5961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148" t="s">
        <v>6151</v>
      </c>
      <c r="N1325" s="3">
        <v>0</v>
      </c>
      <c r="O1325" s="3">
        <v>0</v>
      </c>
      <c r="P1325" s="3">
        <v>0</v>
      </c>
      <c r="Q1325" s="132"/>
    </row>
    <row r="1326" spans="1:17">
      <c r="A1326" s="5" t="str">
        <f t="shared" si="21"/>
        <v>1</v>
      </c>
      <c r="B1326" s="1" t="s">
        <v>8388</v>
      </c>
      <c r="C1326" s="2" t="s">
        <v>8161</v>
      </c>
      <c r="D1326" s="2">
        <f>IFERROR(VLOOKUP(B1326,#REF!,4,0),0)</f>
        <v>0</v>
      </c>
      <c r="E1326" s="3">
        <v>0</v>
      </c>
      <c r="F1326" s="147" t="s">
        <v>1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148" t="s">
        <v>6151</v>
      </c>
      <c r="N1326" s="3">
        <v>0</v>
      </c>
      <c r="O1326" s="3">
        <v>0</v>
      </c>
      <c r="P1326" s="3">
        <v>0</v>
      </c>
      <c r="Q1326" s="132"/>
    </row>
    <row r="1327" spans="1:17">
      <c r="A1327" s="5" t="str">
        <f t="shared" si="21"/>
        <v>1</v>
      </c>
      <c r="B1327" s="1" t="s">
        <v>8389</v>
      </c>
      <c r="C1327" s="2" t="s">
        <v>8163</v>
      </c>
      <c r="D1327" s="2">
        <f>IFERROR(VLOOKUP(B1327,#REF!,4,0),0)</f>
        <v>0</v>
      </c>
      <c r="E1327" s="3">
        <v>0</v>
      </c>
      <c r="F1327" s="147" t="s">
        <v>5961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148" t="s">
        <v>6151</v>
      </c>
      <c r="N1327" s="3">
        <v>0</v>
      </c>
      <c r="O1327" s="3">
        <v>0</v>
      </c>
      <c r="P1327" s="3">
        <v>0</v>
      </c>
      <c r="Q1327" s="132"/>
    </row>
    <row r="1328" spans="1:17">
      <c r="A1328" s="5" t="str">
        <f t="shared" si="21"/>
        <v>1</v>
      </c>
      <c r="B1328" s="1" t="s">
        <v>8390</v>
      </c>
      <c r="C1328" s="2" t="s">
        <v>8165</v>
      </c>
      <c r="D1328" s="2">
        <f>IFERROR(VLOOKUP(B1328,#REF!,4,0),0)</f>
        <v>0</v>
      </c>
      <c r="E1328" s="3">
        <v>0</v>
      </c>
      <c r="F1328" s="147" t="s">
        <v>5961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148" t="s">
        <v>6151</v>
      </c>
      <c r="N1328" s="3">
        <v>0</v>
      </c>
      <c r="O1328" s="3">
        <v>0</v>
      </c>
      <c r="P1328" s="3">
        <v>0</v>
      </c>
      <c r="Q1328" s="132"/>
    </row>
    <row r="1329" spans="1:17">
      <c r="A1329" s="5" t="str">
        <f t="shared" si="21"/>
        <v>1</v>
      </c>
      <c r="B1329" s="1" t="s">
        <v>8391</v>
      </c>
      <c r="C1329" s="2" t="s">
        <v>8167</v>
      </c>
      <c r="D1329" s="2">
        <f>IFERROR(VLOOKUP(B1329,#REF!,4,0),0)</f>
        <v>0</v>
      </c>
      <c r="E1329" s="3">
        <v>0</v>
      </c>
      <c r="F1329" s="147" t="s">
        <v>5961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148" t="s">
        <v>6151</v>
      </c>
      <c r="N1329" s="3">
        <v>0</v>
      </c>
      <c r="O1329" s="3">
        <v>0</v>
      </c>
      <c r="P1329" s="3">
        <v>0</v>
      </c>
      <c r="Q1329" s="132"/>
    </row>
    <row r="1330" spans="1:17">
      <c r="A1330" s="5" t="str">
        <f t="shared" si="21"/>
        <v>1</v>
      </c>
      <c r="B1330" s="1" t="s">
        <v>8392</v>
      </c>
      <c r="C1330" s="2" t="s">
        <v>8393</v>
      </c>
      <c r="D1330" s="2">
        <f>IFERROR(VLOOKUP(B1330,#REF!,4,0),0)</f>
        <v>0</v>
      </c>
      <c r="E1330" s="3">
        <v>0</v>
      </c>
      <c r="F1330" s="147" t="s">
        <v>1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148" t="s">
        <v>6151</v>
      </c>
      <c r="N1330" s="3">
        <v>0</v>
      </c>
      <c r="O1330" s="3">
        <v>0</v>
      </c>
      <c r="P1330" s="3">
        <v>0</v>
      </c>
      <c r="Q1330" s="132"/>
    </row>
    <row r="1331" spans="1:17">
      <c r="A1331" s="5" t="str">
        <f t="shared" si="21"/>
        <v>1</v>
      </c>
      <c r="B1331" s="1" t="s">
        <v>8394</v>
      </c>
      <c r="C1331" s="2" t="s">
        <v>8395</v>
      </c>
      <c r="D1331" s="2">
        <f>IFERROR(VLOOKUP(B1331,#REF!,4,0),0)</f>
        <v>0</v>
      </c>
      <c r="E1331" s="3">
        <v>0</v>
      </c>
      <c r="F1331" s="147" t="s">
        <v>5961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148" t="s">
        <v>6151</v>
      </c>
      <c r="N1331" s="3">
        <v>0</v>
      </c>
      <c r="O1331" s="3">
        <v>0</v>
      </c>
      <c r="P1331" s="3">
        <v>0</v>
      </c>
      <c r="Q1331" s="132"/>
    </row>
    <row r="1332" spans="1:17">
      <c r="A1332" s="5" t="str">
        <f t="shared" si="21"/>
        <v>1</v>
      </c>
      <c r="B1332" s="1" t="s">
        <v>8396</v>
      </c>
      <c r="C1332" s="2" t="s">
        <v>8397</v>
      </c>
      <c r="D1332" s="2">
        <f>IFERROR(VLOOKUP(B1332,#REF!,4,0),0)</f>
        <v>0</v>
      </c>
      <c r="E1332" s="3">
        <v>0</v>
      </c>
      <c r="F1332" s="147" t="s">
        <v>5961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148" t="s">
        <v>6151</v>
      </c>
      <c r="N1332" s="3">
        <v>0</v>
      </c>
      <c r="O1332" s="3">
        <v>0</v>
      </c>
      <c r="P1332" s="3">
        <v>0</v>
      </c>
      <c r="Q1332" s="132"/>
    </row>
    <row r="1333" spans="1:17">
      <c r="A1333" s="5" t="str">
        <f t="shared" si="21"/>
        <v>1</v>
      </c>
      <c r="B1333" s="1" t="s">
        <v>8398</v>
      </c>
      <c r="C1333" s="2" t="s">
        <v>8399</v>
      </c>
      <c r="D1333" s="2">
        <f>IFERROR(VLOOKUP(B1333,#REF!,4,0),0)</f>
        <v>0</v>
      </c>
      <c r="E1333" s="3">
        <v>0</v>
      </c>
      <c r="F1333" s="147" t="s">
        <v>5961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148" t="s">
        <v>6151</v>
      </c>
      <c r="N1333" s="3">
        <v>0</v>
      </c>
      <c r="O1333" s="3">
        <v>0</v>
      </c>
      <c r="P1333" s="3">
        <v>0</v>
      </c>
      <c r="Q1333" s="132"/>
    </row>
    <row r="1334" spans="1:17">
      <c r="A1334" s="5" t="str">
        <f t="shared" si="21"/>
        <v>1</v>
      </c>
      <c r="B1334" s="1" t="s">
        <v>8400</v>
      </c>
      <c r="C1334" s="2" t="s">
        <v>8401</v>
      </c>
      <c r="D1334" s="2">
        <f>IFERROR(VLOOKUP(B1334,#REF!,4,0),0)</f>
        <v>0</v>
      </c>
      <c r="E1334" s="3">
        <v>0</v>
      </c>
      <c r="F1334" s="147" t="s">
        <v>1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148" t="s">
        <v>6151</v>
      </c>
      <c r="N1334" s="3">
        <v>0</v>
      </c>
      <c r="O1334" s="3">
        <v>0</v>
      </c>
      <c r="P1334" s="3">
        <v>0</v>
      </c>
      <c r="Q1334" s="132"/>
    </row>
    <row r="1335" spans="1:17">
      <c r="A1335" s="5" t="str">
        <f t="shared" si="21"/>
        <v>1</v>
      </c>
      <c r="B1335" s="1" t="s">
        <v>8402</v>
      </c>
      <c r="C1335" s="2" t="s">
        <v>8403</v>
      </c>
      <c r="D1335" s="2">
        <f>IFERROR(VLOOKUP(B1335,#REF!,4,0),0)</f>
        <v>0</v>
      </c>
      <c r="E1335" s="3">
        <v>0</v>
      </c>
      <c r="F1335" s="147" t="s">
        <v>5961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148" t="s">
        <v>6151</v>
      </c>
      <c r="N1335" s="3">
        <v>0</v>
      </c>
      <c r="O1335" s="3">
        <v>0</v>
      </c>
      <c r="P1335" s="3">
        <v>0</v>
      </c>
      <c r="Q1335" s="132"/>
    </row>
    <row r="1336" spans="1:17">
      <c r="A1336" s="5" t="str">
        <f t="shared" si="21"/>
        <v>1</v>
      </c>
      <c r="B1336" s="1" t="s">
        <v>8404</v>
      </c>
      <c r="C1336" s="2" t="s">
        <v>8405</v>
      </c>
      <c r="D1336" s="2">
        <f>IFERROR(VLOOKUP(B1336,#REF!,4,0),0)</f>
        <v>0</v>
      </c>
      <c r="E1336" s="3">
        <v>0</v>
      </c>
      <c r="F1336" s="147" t="s">
        <v>5961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148" t="s">
        <v>6151</v>
      </c>
      <c r="N1336" s="3">
        <v>0</v>
      </c>
      <c r="O1336" s="3">
        <v>0</v>
      </c>
      <c r="P1336" s="3">
        <v>0</v>
      </c>
      <c r="Q1336" s="132"/>
    </row>
    <row r="1337" spans="1:17">
      <c r="A1337" s="5" t="str">
        <f t="shared" si="21"/>
        <v>1</v>
      </c>
      <c r="B1337" s="1" t="s">
        <v>8406</v>
      </c>
      <c r="C1337" s="2" t="s">
        <v>7782</v>
      </c>
      <c r="D1337" s="2">
        <f>IFERROR(VLOOKUP(B1337,#REF!,4,0),0)</f>
        <v>0</v>
      </c>
      <c r="E1337" s="3">
        <v>0</v>
      </c>
      <c r="F1337" s="147" t="s">
        <v>5961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148" t="s">
        <v>6151</v>
      </c>
      <c r="N1337" s="3">
        <v>0</v>
      </c>
      <c r="O1337" s="3">
        <v>0</v>
      </c>
      <c r="P1337" s="3">
        <v>0</v>
      </c>
      <c r="Q1337" s="132"/>
    </row>
    <row r="1338" spans="1:17">
      <c r="A1338" s="5" t="str">
        <f t="shared" si="21"/>
        <v>1</v>
      </c>
      <c r="B1338" s="1" t="s">
        <v>8407</v>
      </c>
      <c r="C1338" s="2" t="s">
        <v>8203</v>
      </c>
      <c r="D1338" s="2">
        <f>IFERROR(VLOOKUP(B1338,#REF!,4,0),0)</f>
        <v>0</v>
      </c>
      <c r="E1338" s="3">
        <v>0</v>
      </c>
      <c r="F1338" s="147" t="s">
        <v>1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148" t="s">
        <v>6151</v>
      </c>
      <c r="N1338" s="3">
        <v>0</v>
      </c>
      <c r="O1338" s="3">
        <v>0</v>
      </c>
      <c r="P1338" s="3">
        <v>0</v>
      </c>
      <c r="Q1338" s="132"/>
    </row>
    <row r="1339" spans="1:17">
      <c r="A1339" s="5" t="str">
        <f t="shared" si="21"/>
        <v>1</v>
      </c>
      <c r="B1339" s="1" t="s">
        <v>8408</v>
      </c>
      <c r="C1339" s="2" t="s">
        <v>8205</v>
      </c>
      <c r="D1339" s="2">
        <f>IFERROR(VLOOKUP(B1339,#REF!,4,0),0)</f>
        <v>0</v>
      </c>
      <c r="E1339" s="3">
        <v>0</v>
      </c>
      <c r="F1339" s="147" t="s">
        <v>5961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148" t="s">
        <v>6151</v>
      </c>
      <c r="N1339" s="3">
        <v>0</v>
      </c>
      <c r="O1339" s="3">
        <v>0</v>
      </c>
      <c r="P1339" s="3">
        <v>0</v>
      </c>
      <c r="Q1339" s="132"/>
    </row>
    <row r="1340" spans="1:17">
      <c r="A1340" s="5" t="str">
        <f t="shared" si="21"/>
        <v>1</v>
      </c>
      <c r="B1340" s="1" t="s">
        <v>8409</v>
      </c>
      <c r="C1340" s="2" t="s">
        <v>8207</v>
      </c>
      <c r="D1340" s="2">
        <f>IFERROR(VLOOKUP(B1340,#REF!,4,0),0)</f>
        <v>0</v>
      </c>
      <c r="E1340" s="3">
        <v>0</v>
      </c>
      <c r="F1340" s="147" t="s">
        <v>5961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148" t="s">
        <v>6151</v>
      </c>
      <c r="N1340" s="3">
        <v>0</v>
      </c>
      <c r="O1340" s="3">
        <v>0</v>
      </c>
      <c r="P1340" s="3">
        <v>0</v>
      </c>
      <c r="Q1340" s="132"/>
    </row>
    <row r="1341" spans="1:17">
      <c r="A1341" s="5" t="str">
        <f t="shared" si="21"/>
        <v>1</v>
      </c>
      <c r="B1341" s="1" t="s">
        <v>8410</v>
      </c>
      <c r="C1341" s="2" t="s">
        <v>8209</v>
      </c>
      <c r="D1341" s="2">
        <f>IFERROR(VLOOKUP(B1341,#REF!,4,0),0)</f>
        <v>0</v>
      </c>
      <c r="E1341" s="3">
        <v>0</v>
      </c>
      <c r="F1341" s="147" t="s">
        <v>5961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148" t="s">
        <v>6151</v>
      </c>
      <c r="N1341" s="3">
        <v>0</v>
      </c>
      <c r="O1341" s="3">
        <v>0</v>
      </c>
      <c r="P1341" s="3">
        <v>0</v>
      </c>
      <c r="Q1341" s="132"/>
    </row>
    <row r="1342" spans="1:17">
      <c r="A1342" s="5" t="str">
        <f t="shared" si="21"/>
        <v>1</v>
      </c>
      <c r="B1342" s="1" t="s">
        <v>8411</v>
      </c>
      <c r="C1342" s="2" t="s">
        <v>8412</v>
      </c>
      <c r="D1342" s="2">
        <f>IFERROR(VLOOKUP(B1342,#REF!,4,0),0)</f>
        <v>0</v>
      </c>
      <c r="E1342" s="3">
        <v>0</v>
      </c>
      <c r="F1342" s="147" t="s">
        <v>1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148" t="s">
        <v>6151</v>
      </c>
      <c r="N1342" s="3">
        <v>0</v>
      </c>
      <c r="O1342" s="3">
        <v>0</v>
      </c>
      <c r="P1342" s="3">
        <v>0</v>
      </c>
      <c r="Q1342" s="132"/>
    </row>
    <row r="1343" spans="1:17">
      <c r="A1343" s="5" t="str">
        <f t="shared" si="21"/>
        <v>1</v>
      </c>
      <c r="B1343" s="1" t="s">
        <v>8413</v>
      </c>
      <c r="C1343" s="2" t="s">
        <v>8414</v>
      </c>
      <c r="D1343" s="2">
        <f>IFERROR(VLOOKUP(B1343,#REF!,4,0),0)</f>
        <v>0</v>
      </c>
      <c r="E1343" s="3">
        <v>0</v>
      </c>
      <c r="F1343" s="147" t="s">
        <v>5961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148" t="s">
        <v>6151</v>
      </c>
      <c r="N1343" s="3">
        <v>0</v>
      </c>
      <c r="O1343" s="3">
        <v>0</v>
      </c>
      <c r="P1343" s="3">
        <v>0</v>
      </c>
      <c r="Q1343" s="132"/>
    </row>
    <row r="1344" spans="1:17">
      <c r="A1344" s="5" t="str">
        <f t="shared" si="21"/>
        <v>1</v>
      </c>
      <c r="B1344" s="1" t="s">
        <v>8415</v>
      </c>
      <c r="C1344" s="2" t="s">
        <v>8416</v>
      </c>
      <c r="D1344" s="2">
        <f>IFERROR(VLOOKUP(B1344,#REF!,4,0),0)</f>
        <v>0</v>
      </c>
      <c r="E1344" s="3">
        <v>0</v>
      </c>
      <c r="F1344" s="147" t="s">
        <v>5961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148" t="s">
        <v>6151</v>
      </c>
      <c r="N1344" s="3">
        <v>0</v>
      </c>
      <c r="O1344" s="3">
        <v>0</v>
      </c>
      <c r="P1344" s="3">
        <v>0</v>
      </c>
      <c r="Q1344" s="132"/>
    </row>
    <row r="1345" spans="1:17">
      <c r="A1345" s="5" t="str">
        <f t="shared" si="21"/>
        <v>1</v>
      </c>
      <c r="B1345" s="1" t="s">
        <v>8417</v>
      </c>
      <c r="C1345" s="2" t="s">
        <v>8418</v>
      </c>
      <c r="D1345" s="2">
        <f>IFERROR(VLOOKUP(B1345,#REF!,4,0),0)</f>
        <v>0</v>
      </c>
      <c r="E1345" s="3">
        <v>0</v>
      </c>
      <c r="F1345" s="147" t="s">
        <v>5961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148" t="s">
        <v>6151</v>
      </c>
      <c r="N1345" s="3">
        <v>0</v>
      </c>
      <c r="O1345" s="3">
        <v>0</v>
      </c>
      <c r="P1345" s="3">
        <v>0</v>
      </c>
      <c r="Q1345" s="132"/>
    </row>
    <row r="1346" spans="1:17">
      <c r="A1346" s="5" t="str">
        <f t="shared" si="21"/>
        <v>1</v>
      </c>
      <c r="B1346" s="1" t="s">
        <v>8419</v>
      </c>
      <c r="C1346" s="2" t="s">
        <v>8420</v>
      </c>
      <c r="D1346" s="2">
        <f>IFERROR(VLOOKUP(B1346,#REF!,4,0),0)</f>
        <v>0</v>
      </c>
      <c r="E1346" s="3">
        <v>0</v>
      </c>
      <c r="F1346" s="147" t="s">
        <v>1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148" t="s">
        <v>6151</v>
      </c>
      <c r="N1346" s="3">
        <v>0</v>
      </c>
      <c r="O1346" s="3">
        <v>0</v>
      </c>
      <c r="P1346" s="3">
        <v>0</v>
      </c>
      <c r="Q1346" s="132"/>
    </row>
    <row r="1347" spans="1:17">
      <c r="A1347" s="5" t="str">
        <f t="shared" si="21"/>
        <v>1</v>
      </c>
      <c r="B1347" s="1" t="s">
        <v>8421</v>
      </c>
      <c r="C1347" s="2" t="s">
        <v>8422</v>
      </c>
      <c r="D1347" s="2">
        <f>IFERROR(VLOOKUP(B1347,#REF!,4,0),0)</f>
        <v>0</v>
      </c>
      <c r="E1347" s="3">
        <v>0</v>
      </c>
      <c r="F1347" s="147" t="s">
        <v>5961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148" t="s">
        <v>6151</v>
      </c>
      <c r="N1347" s="3">
        <v>0</v>
      </c>
      <c r="O1347" s="3">
        <v>0</v>
      </c>
      <c r="P1347" s="3">
        <v>0</v>
      </c>
      <c r="Q1347" s="132"/>
    </row>
    <row r="1348" spans="1:17">
      <c r="A1348" s="5" t="str">
        <f t="shared" si="21"/>
        <v>1</v>
      </c>
      <c r="B1348" s="1" t="s">
        <v>8423</v>
      </c>
      <c r="C1348" s="2" t="s">
        <v>8424</v>
      </c>
      <c r="D1348" s="2">
        <f>IFERROR(VLOOKUP(B1348,#REF!,4,0),0)</f>
        <v>0</v>
      </c>
      <c r="E1348" s="3">
        <v>0</v>
      </c>
      <c r="F1348" s="147" t="s">
        <v>5961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148" t="s">
        <v>6151</v>
      </c>
      <c r="N1348" s="3">
        <v>0</v>
      </c>
      <c r="O1348" s="3">
        <v>0</v>
      </c>
      <c r="P1348" s="3">
        <v>0</v>
      </c>
      <c r="Q1348" s="132"/>
    </row>
    <row r="1349" spans="1:17">
      <c r="A1349" s="5" t="str">
        <f t="shared" si="21"/>
        <v>1</v>
      </c>
      <c r="B1349" s="1" t="s">
        <v>8425</v>
      </c>
      <c r="C1349" s="2" t="s">
        <v>8368</v>
      </c>
      <c r="D1349" s="2">
        <f>IFERROR(VLOOKUP(B1349,#REF!,4,0),0)</f>
        <v>0</v>
      </c>
      <c r="E1349" s="3">
        <v>0</v>
      </c>
      <c r="F1349" s="147" t="s">
        <v>5961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148" t="s">
        <v>6151</v>
      </c>
      <c r="N1349" s="3">
        <v>0</v>
      </c>
      <c r="O1349" s="3">
        <v>0</v>
      </c>
      <c r="P1349" s="3">
        <v>0</v>
      </c>
      <c r="Q1349" s="132"/>
    </row>
    <row r="1350" spans="1:17">
      <c r="A1350" s="5" t="str">
        <f t="shared" si="21"/>
        <v>1</v>
      </c>
      <c r="B1350" s="1" t="s">
        <v>8426</v>
      </c>
      <c r="C1350" s="2" t="s">
        <v>8234</v>
      </c>
      <c r="D1350" s="2">
        <f>IFERROR(VLOOKUP(B1350,#REF!,4,0),0)</f>
        <v>0</v>
      </c>
      <c r="E1350" s="3">
        <v>0</v>
      </c>
      <c r="F1350" s="147" t="s">
        <v>1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148" t="s">
        <v>6151</v>
      </c>
      <c r="N1350" s="3">
        <v>0</v>
      </c>
      <c r="O1350" s="3">
        <v>0</v>
      </c>
      <c r="P1350" s="3">
        <v>0</v>
      </c>
      <c r="Q1350" s="132"/>
    </row>
    <row r="1351" spans="1:17">
      <c r="A1351" s="5" t="str">
        <f t="shared" si="21"/>
        <v>1</v>
      </c>
      <c r="B1351" s="1" t="s">
        <v>8427</v>
      </c>
      <c r="C1351" s="2" t="s">
        <v>8094</v>
      </c>
      <c r="D1351" s="2">
        <f>IFERROR(VLOOKUP(B1351,#REF!,4,0),0)</f>
        <v>0</v>
      </c>
      <c r="E1351" s="3">
        <v>0</v>
      </c>
      <c r="F1351" s="147" t="s">
        <v>5961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148" t="s">
        <v>6151</v>
      </c>
      <c r="N1351" s="3">
        <v>0</v>
      </c>
      <c r="O1351" s="3">
        <v>0</v>
      </c>
      <c r="P1351" s="3">
        <v>0</v>
      </c>
      <c r="Q1351" s="132"/>
    </row>
    <row r="1352" spans="1:17">
      <c r="A1352" s="5" t="str">
        <f t="shared" si="21"/>
        <v>1</v>
      </c>
      <c r="B1352" s="1" t="s">
        <v>8428</v>
      </c>
      <c r="C1352" s="2" t="s">
        <v>8096</v>
      </c>
      <c r="D1352" s="2">
        <f>IFERROR(VLOOKUP(B1352,#REF!,4,0),0)</f>
        <v>0</v>
      </c>
      <c r="E1352" s="3">
        <v>0</v>
      </c>
      <c r="F1352" s="147" t="s">
        <v>5961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148" t="s">
        <v>6151</v>
      </c>
      <c r="N1352" s="3">
        <v>0</v>
      </c>
      <c r="O1352" s="3">
        <v>0</v>
      </c>
      <c r="P1352" s="3">
        <v>0</v>
      </c>
      <c r="Q1352" s="132"/>
    </row>
    <row r="1353" spans="1:17">
      <c r="A1353" s="5" t="str">
        <f t="shared" si="21"/>
        <v>1</v>
      </c>
      <c r="B1353" s="1" t="s">
        <v>8429</v>
      </c>
      <c r="C1353" s="2" t="s">
        <v>8098</v>
      </c>
      <c r="D1353" s="2">
        <f>IFERROR(VLOOKUP(B1353,#REF!,4,0),0)</f>
        <v>0</v>
      </c>
      <c r="E1353" s="3">
        <v>0</v>
      </c>
      <c r="F1353" s="147" t="s">
        <v>5961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148" t="s">
        <v>6151</v>
      </c>
      <c r="N1353" s="3">
        <v>0</v>
      </c>
      <c r="O1353" s="3">
        <v>0</v>
      </c>
      <c r="P1353" s="3">
        <v>0</v>
      </c>
      <c r="Q1353" s="132"/>
    </row>
    <row r="1354" spans="1:17" ht="22.5">
      <c r="A1354" s="5" t="str">
        <f t="shared" si="21"/>
        <v>1</v>
      </c>
      <c r="B1354" s="1" t="s">
        <v>8430</v>
      </c>
      <c r="C1354" s="2" t="s">
        <v>8431</v>
      </c>
      <c r="D1354" s="2">
        <f>IFERROR(VLOOKUP(B1354,#REF!,4,0),0)</f>
        <v>0</v>
      </c>
      <c r="E1354" s="3">
        <v>0</v>
      </c>
      <c r="F1354" s="147" t="s">
        <v>1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148" t="s">
        <v>6151</v>
      </c>
      <c r="N1354" s="3">
        <v>0</v>
      </c>
      <c r="O1354" s="3">
        <v>0</v>
      </c>
      <c r="P1354" s="3">
        <v>0</v>
      </c>
      <c r="Q1354" s="132"/>
    </row>
    <row r="1355" spans="1:17">
      <c r="A1355" s="5" t="str">
        <f t="shared" ref="A1355:A1418" si="22">LEFT(B1355)</f>
        <v>1</v>
      </c>
      <c r="B1355" s="1" t="s">
        <v>8432</v>
      </c>
      <c r="C1355" s="2" t="s">
        <v>8433</v>
      </c>
      <c r="D1355" s="2">
        <f>IFERROR(VLOOKUP(B1355,#REF!,4,0),0)</f>
        <v>0</v>
      </c>
      <c r="E1355" s="3">
        <v>0</v>
      </c>
      <c r="F1355" s="147" t="s">
        <v>5961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148" t="s">
        <v>6151</v>
      </c>
      <c r="N1355" s="3">
        <v>0</v>
      </c>
      <c r="O1355" s="3">
        <v>0</v>
      </c>
      <c r="P1355" s="3">
        <v>0</v>
      </c>
      <c r="Q1355" s="132"/>
    </row>
    <row r="1356" spans="1:17" ht="22.5">
      <c r="A1356" s="5" t="str">
        <f t="shared" si="22"/>
        <v>1</v>
      </c>
      <c r="B1356" s="1" t="s">
        <v>8434</v>
      </c>
      <c r="C1356" s="2" t="s">
        <v>8435</v>
      </c>
      <c r="D1356" s="2">
        <f>IFERROR(VLOOKUP(B1356,#REF!,4,0),0)</f>
        <v>0</v>
      </c>
      <c r="E1356" s="3">
        <v>0</v>
      </c>
      <c r="F1356" s="147" t="s">
        <v>5961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148" t="s">
        <v>6151</v>
      </c>
      <c r="N1356" s="3">
        <v>0</v>
      </c>
      <c r="O1356" s="3">
        <v>0</v>
      </c>
      <c r="P1356" s="3">
        <v>0</v>
      </c>
      <c r="Q1356" s="132"/>
    </row>
    <row r="1357" spans="1:17">
      <c r="A1357" s="5" t="str">
        <f t="shared" si="22"/>
        <v>1</v>
      </c>
      <c r="B1357" s="1" t="s">
        <v>8436</v>
      </c>
      <c r="C1357" s="2" t="s">
        <v>8437</v>
      </c>
      <c r="D1357" s="2">
        <f>IFERROR(VLOOKUP(B1357,#REF!,4,0),0)</f>
        <v>0</v>
      </c>
      <c r="E1357" s="3">
        <v>0</v>
      </c>
      <c r="F1357" s="147" t="s">
        <v>5961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148" t="s">
        <v>6151</v>
      </c>
      <c r="N1357" s="3">
        <v>0</v>
      </c>
      <c r="O1357" s="3">
        <v>0</v>
      </c>
      <c r="P1357" s="3">
        <v>0</v>
      </c>
      <c r="Q1357" s="132"/>
    </row>
    <row r="1358" spans="1:17">
      <c r="A1358" s="5" t="str">
        <f t="shared" si="22"/>
        <v>1</v>
      </c>
      <c r="B1358" s="1" t="s">
        <v>8438</v>
      </c>
      <c r="C1358" s="2" t="s">
        <v>8439</v>
      </c>
      <c r="D1358" s="2">
        <f>IFERROR(VLOOKUP(B1358,#REF!,4,0),0)</f>
        <v>0</v>
      </c>
      <c r="E1358" s="3">
        <v>0</v>
      </c>
      <c r="F1358" s="147" t="s">
        <v>1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148" t="s">
        <v>6151</v>
      </c>
      <c r="N1358" s="3">
        <v>0</v>
      </c>
      <c r="O1358" s="3">
        <v>0</v>
      </c>
      <c r="P1358" s="3">
        <v>0</v>
      </c>
      <c r="Q1358" s="132"/>
    </row>
    <row r="1359" spans="1:17">
      <c r="A1359" s="5" t="str">
        <f t="shared" si="22"/>
        <v>1</v>
      </c>
      <c r="B1359" s="1" t="s">
        <v>8440</v>
      </c>
      <c r="C1359" s="2" t="s">
        <v>8441</v>
      </c>
      <c r="D1359" s="2">
        <f>IFERROR(VLOOKUP(B1359,#REF!,4,0),0)</f>
        <v>0</v>
      </c>
      <c r="E1359" s="3">
        <v>0</v>
      </c>
      <c r="F1359" s="147" t="s">
        <v>5961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148" t="s">
        <v>6151</v>
      </c>
      <c r="N1359" s="3">
        <v>0</v>
      </c>
      <c r="O1359" s="3">
        <v>0</v>
      </c>
      <c r="P1359" s="3">
        <v>0</v>
      </c>
      <c r="Q1359" s="132"/>
    </row>
    <row r="1360" spans="1:17">
      <c r="A1360" s="5" t="str">
        <f t="shared" si="22"/>
        <v>1</v>
      </c>
      <c r="B1360" s="1" t="s">
        <v>8442</v>
      </c>
      <c r="C1360" s="2" t="s">
        <v>8443</v>
      </c>
      <c r="D1360" s="2">
        <f>IFERROR(VLOOKUP(B1360,#REF!,4,0),0)</f>
        <v>0</v>
      </c>
      <c r="E1360" s="3">
        <v>0</v>
      </c>
      <c r="F1360" s="147" t="s">
        <v>5961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148" t="s">
        <v>6151</v>
      </c>
      <c r="N1360" s="3">
        <v>0</v>
      </c>
      <c r="O1360" s="3">
        <v>0</v>
      </c>
      <c r="P1360" s="3">
        <v>0</v>
      </c>
      <c r="Q1360" s="132"/>
    </row>
    <row r="1361" spans="1:17">
      <c r="A1361" s="5" t="str">
        <f t="shared" si="22"/>
        <v>1</v>
      </c>
      <c r="B1361" s="1" t="s">
        <v>8444</v>
      </c>
      <c r="C1361" s="2" t="s">
        <v>7782</v>
      </c>
      <c r="D1361" s="2">
        <f>IFERROR(VLOOKUP(B1361,#REF!,4,0),0)</f>
        <v>0</v>
      </c>
      <c r="E1361" s="3">
        <v>0</v>
      </c>
      <c r="F1361" s="147" t="s">
        <v>5961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148" t="s">
        <v>6151</v>
      </c>
      <c r="N1361" s="3">
        <v>0</v>
      </c>
      <c r="O1361" s="3">
        <v>0</v>
      </c>
      <c r="P1361" s="3">
        <v>0</v>
      </c>
      <c r="Q1361" s="132"/>
    </row>
    <row r="1362" spans="1:17">
      <c r="A1362" s="5" t="str">
        <f t="shared" si="22"/>
        <v>1</v>
      </c>
      <c r="B1362" s="1" t="s">
        <v>8445</v>
      </c>
      <c r="C1362" s="2" t="s">
        <v>8446</v>
      </c>
      <c r="D1362" s="2">
        <f>IFERROR(VLOOKUP(B1362,#REF!,4,0),0)</f>
        <v>0</v>
      </c>
      <c r="E1362" s="3">
        <v>0</v>
      </c>
      <c r="F1362" s="147" t="s">
        <v>1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148" t="s">
        <v>6151</v>
      </c>
      <c r="N1362" s="3">
        <v>0</v>
      </c>
      <c r="O1362" s="3">
        <v>0</v>
      </c>
      <c r="P1362" s="3">
        <v>0</v>
      </c>
      <c r="Q1362" s="132"/>
    </row>
    <row r="1363" spans="1:17">
      <c r="A1363" s="5" t="str">
        <f t="shared" si="22"/>
        <v>1</v>
      </c>
      <c r="B1363" s="1" t="s">
        <v>8447</v>
      </c>
      <c r="C1363" s="2" t="s">
        <v>8126</v>
      </c>
      <c r="D1363" s="2">
        <f>IFERROR(VLOOKUP(B1363,#REF!,4,0),0)</f>
        <v>0</v>
      </c>
      <c r="E1363" s="3">
        <v>0</v>
      </c>
      <c r="F1363" s="147" t="s">
        <v>5961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148" t="s">
        <v>6151</v>
      </c>
      <c r="N1363" s="3">
        <v>0</v>
      </c>
      <c r="O1363" s="3">
        <v>0</v>
      </c>
      <c r="P1363" s="3">
        <v>0</v>
      </c>
      <c r="Q1363" s="132"/>
    </row>
    <row r="1364" spans="1:17">
      <c r="A1364" s="5" t="str">
        <f t="shared" si="22"/>
        <v>1</v>
      </c>
      <c r="B1364" s="1" t="s">
        <v>8448</v>
      </c>
      <c r="C1364" s="2" t="s">
        <v>8128</v>
      </c>
      <c r="D1364" s="2">
        <f>IFERROR(VLOOKUP(B1364,#REF!,4,0),0)</f>
        <v>0</v>
      </c>
      <c r="E1364" s="3">
        <v>0</v>
      </c>
      <c r="F1364" s="147" t="s">
        <v>5961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148" t="s">
        <v>6151</v>
      </c>
      <c r="N1364" s="3">
        <v>0</v>
      </c>
      <c r="O1364" s="3">
        <v>0</v>
      </c>
      <c r="P1364" s="3">
        <v>0</v>
      </c>
      <c r="Q1364" s="132"/>
    </row>
    <row r="1365" spans="1:17">
      <c r="A1365" s="5" t="str">
        <f t="shared" si="22"/>
        <v>1</v>
      </c>
      <c r="B1365" s="1" t="s">
        <v>8449</v>
      </c>
      <c r="C1365" s="2" t="s">
        <v>8130</v>
      </c>
      <c r="D1365" s="2">
        <f>IFERROR(VLOOKUP(B1365,#REF!,4,0),0)</f>
        <v>0</v>
      </c>
      <c r="E1365" s="3">
        <v>0</v>
      </c>
      <c r="F1365" s="147" t="s">
        <v>5961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148" t="s">
        <v>6151</v>
      </c>
      <c r="N1365" s="3">
        <v>0</v>
      </c>
      <c r="O1365" s="3">
        <v>0</v>
      </c>
      <c r="P1365" s="3">
        <v>0</v>
      </c>
      <c r="Q1365" s="132"/>
    </row>
    <row r="1366" spans="1:17">
      <c r="A1366" s="5" t="str">
        <f t="shared" si="22"/>
        <v>1</v>
      </c>
      <c r="B1366" s="1" t="s">
        <v>8450</v>
      </c>
      <c r="C1366" s="2" t="s">
        <v>8451</v>
      </c>
      <c r="D1366" s="2">
        <f>IFERROR(VLOOKUP(B1366,#REF!,4,0),0)</f>
        <v>0</v>
      </c>
      <c r="E1366" s="3">
        <v>0</v>
      </c>
      <c r="F1366" s="147" t="s">
        <v>1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148" t="s">
        <v>6151</v>
      </c>
      <c r="N1366" s="3">
        <v>0</v>
      </c>
      <c r="O1366" s="3">
        <v>0</v>
      </c>
      <c r="P1366" s="3">
        <v>0</v>
      </c>
      <c r="Q1366" s="132"/>
    </row>
    <row r="1367" spans="1:17">
      <c r="A1367" s="5" t="str">
        <f t="shared" si="22"/>
        <v>1</v>
      </c>
      <c r="B1367" s="1" t="s">
        <v>8452</v>
      </c>
      <c r="C1367" s="2" t="s">
        <v>8453</v>
      </c>
      <c r="D1367" s="2">
        <f>IFERROR(VLOOKUP(B1367,#REF!,4,0),0)</f>
        <v>0</v>
      </c>
      <c r="E1367" s="3">
        <v>0</v>
      </c>
      <c r="F1367" s="147" t="s">
        <v>5961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148" t="s">
        <v>6151</v>
      </c>
      <c r="N1367" s="3">
        <v>0</v>
      </c>
      <c r="O1367" s="3">
        <v>0</v>
      </c>
      <c r="P1367" s="3">
        <v>0</v>
      </c>
      <c r="Q1367" s="132"/>
    </row>
    <row r="1368" spans="1:17">
      <c r="A1368" s="5" t="str">
        <f t="shared" si="22"/>
        <v>1</v>
      </c>
      <c r="B1368" s="1" t="s">
        <v>8454</v>
      </c>
      <c r="C1368" s="2" t="s">
        <v>8455</v>
      </c>
      <c r="D1368" s="2">
        <f>IFERROR(VLOOKUP(B1368,#REF!,4,0),0)</f>
        <v>0</v>
      </c>
      <c r="E1368" s="3">
        <v>0</v>
      </c>
      <c r="F1368" s="147" t="s">
        <v>5961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148" t="s">
        <v>6151</v>
      </c>
      <c r="N1368" s="3">
        <v>0</v>
      </c>
      <c r="O1368" s="3">
        <v>0</v>
      </c>
      <c r="P1368" s="3">
        <v>0</v>
      </c>
      <c r="Q1368" s="132"/>
    </row>
    <row r="1369" spans="1:17">
      <c r="A1369" s="5" t="str">
        <f t="shared" si="22"/>
        <v>1</v>
      </c>
      <c r="B1369" s="1" t="s">
        <v>8456</v>
      </c>
      <c r="C1369" s="2" t="s">
        <v>8457</v>
      </c>
      <c r="D1369" s="2">
        <f>IFERROR(VLOOKUP(B1369,#REF!,4,0),0)</f>
        <v>0</v>
      </c>
      <c r="E1369" s="3">
        <v>0</v>
      </c>
      <c r="F1369" s="147" t="s">
        <v>5961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148" t="s">
        <v>6151</v>
      </c>
      <c r="N1369" s="3">
        <v>0</v>
      </c>
      <c r="O1369" s="3">
        <v>0</v>
      </c>
      <c r="P1369" s="3">
        <v>0</v>
      </c>
      <c r="Q1369" s="132"/>
    </row>
    <row r="1370" spans="1:17">
      <c r="A1370" s="5" t="str">
        <f t="shared" si="22"/>
        <v>1</v>
      </c>
      <c r="B1370" s="1" t="s">
        <v>8458</v>
      </c>
      <c r="C1370" s="2" t="s">
        <v>8459</v>
      </c>
      <c r="D1370" s="2">
        <f>IFERROR(VLOOKUP(B1370,#REF!,4,0),0)</f>
        <v>0</v>
      </c>
      <c r="E1370" s="3">
        <v>0</v>
      </c>
      <c r="F1370" s="147" t="s">
        <v>1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148" t="s">
        <v>6151</v>
      </c>
      <c r="N1370" s="3">
        <v>0</v>
      </c>
      <c r="O1370" s="3">
        <v>0</v>
      </c>
      <c r="P1370" s="3">
        <v>0</v>
      </c>
      <c r="Q1370" s="132"/>
    </row>
    <row r="1371" spans="1:17">
      <c r="A1371" s="5" t="str">
        <f t="shared" si="22"/>
        <v>1</v>
      </c>
      <c r="B1371" s="1" t="s">
        <v>8460</v>
      </c>
      <c r="C1371" s="2" t="s">
        <v>8461</v>
      </c>
      <c r="D1371" s="2">
        <f>IFERROR(VLOOKUP(B1371,#REF!,4,0),0)</f>
        <v>0</v>
      </c>
      <c r="E1371" s="3">
        <v>0</v>
      </c>
      <c r="F1371" s="147" t="s">
        <v>5961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148" t="s">
        <v>6151</v>
      </c>
      <c r="N1371" s="3">
        <v>0</v>
      </c>
      <c r="O1371" s="3">
        <v>0</v>
      </c>
      <c r="P1371" s="3">
        <v>0</v>
      </c>
      <c r="Q1371" s="132"/>
    </row>
    <row r="1372" spans="1:17">
      <c r="A1372" s="5" t="str">
        <f t="shared" si="22"/>
        <v>1</v>
      </c>
      <c r="B1372" s="1" t="s">
        <v>8462</v>
      </c>
      <c r="C1372" s="2" t="s">
        <v>8463</v>
      </c>
      <c r="D1372" s="2">
        <f>IFERROR(VLOOKUP(B1372,#REF!,4,0),0)</f>
        <v>0</v>
      </c>
      <c r="E1372" s="3">
        <v>0</v>
      </c>
      <c r="F1372" s="147" t="s">
        <v>5961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148" t="s">
        <v>6151</v>
      </c>
      <c r="N1372" s="3">
        <v>0</v>
      </c>
      <c r="O1372" s="3">
        <v>0</v>
      </c>
      <c r="P1372" s="3">
        <v>0</v>
      </c>
      <c r="Q1372" s="132"/>
    </row>
    <row r="1373" spans="1:17">
      <c r="A1373" s="5" t="str">
        <f t="shared" si="22"/>
        <v>1</v>
      </c>
      <c r="B1373" s="1" t="s">
        <v>8464</v>
      </c>
      <c r="C1373" s="2" t="s">
        <v>7782</v>
      </c>
      <c r="D1373" s="2">
        <f>IFERROR(VLOOKUP(B1373,#REF!,4,0),0)</f>
        <v>0</v>
      </c>
      <c r="E1373" s="3">
        <v>0</v>
      </c>
      <c r="F1373" s="147" t="s">
        <v>5961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148" t="s">
        <v>6151</v>
      </c>
      <c r="N1373" s="3">
        <v>0</v>
      </c>
      <c r="O1373" s="3">
        <v>0</v>
      </c>
      <c r="P1373" s="3">
        <v>0</v>
      </c>
      <c r="Q1373" s="132"/>
    </row>
    <row r="1374" spans="1:17">
      <c r="A1374" s="5" t="str">
        <f t="shared" si="22"/>
        <v>1</v>
      </c>
      <c r="B1374" s="1" t="s">
        <v>8465</v>
      </c>
      <c r="C1374" s="2" t="s">
        <v>7415</v>
      </c>
      <c r="D1374" s="2">
        <f>IFERROR(VLOOKUP(B1374,#REF!,4,0),0)</f>
        <v>0</v>
      </c>
      <c r="E1374" s="3">
        <v>0</v>
      </c>
      <c r="F1374" s="147" t="s">
        <v>1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148" t="s">
        <v>6151</v>
      </c>
      <c r="N1374" s="3">
        <v>0</v>
      </c>
      <c r="O1374" s="3">
        <v>0</v>
      </c>
      <c r="P1374" s="3">
        <v>0</v>
      </c>
      <c r="Q1374" s="132"/>
    </row>
    <row r="1375" spans="1:17">
      <c r="A1375" s="5" t="str">
        <f t="shared" si="22"/>
        <v>1</v>
      </c>
      <c r="B1375" s="1" t="s">
        <v>8466</v>
      </c>
      <c r="C1375" s="2" t="s">
        <v>7417</v>
      </c>
      <c r="D1375" s="2">
        <f>IFERROR(VLOOKUP(B1375,#REF!,4,0),0)</f>
        <v>0</v>
      </c>
      <c r="E1375" s="3">
        <v>0</v>
      </c>
      <c r="F1375" s="147" t="s">
        <v>5961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148" t="s">
        <v>6151</v>
      </c>
      <c r="N1375" s="3">
        <v>0</v>
      </c>
      <c r="O1375" s="3">
        <v>0</v>
      </c>
      <c r="P1375" s="3">
        <v>0</v>
      </c>
      <c r="Q1375" s="132"/>
    </row>
    <row r="1376" spans="1:17">
      <c r="A1376" s="5" t="str">
        <f t="shared" si="22"/>
        <v>1</v>
      </c>
      <c r="B1376" s="1" t="s">
        <v>8467</v>
      </c>
      <c r="C1376" s="2" t="s">
        <v>7419</v>
      </c>
      <c r="D1376" s="2">
        <f>IFERROR(VLOOKUP(B1376,#REF!,4,0),0)</f>
        <v>0</v>
      </c>
      <c r="E1376" s="3">
        <v>0</v>
      </c>
      <c r="F1376" s="147" t="s">
        <v>5961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148" t="s">
        <v>6151</v>
      </c>
      <c r="N1376" s="3">
        <v>0</v>
      </c>
      <c r="O1376" s="3">
        <v>0</v>
      </c>
      <c r="P1376" s="3">
        <v>0</v>
      </c>
      <c r="Q1376" s="132"/>
    </row>
    <row r="1377" spans="1:18">
      <c r="A1377" s="5" t="str">
        <f t="shared" si="22"/>
        <v>1</v>
      </c>
      <c r="B1377" s="1" t="s">
        <v>8468</v>
      </c>
      <c r="C1377" s="2" t="s">
        <v>7421</v>
      </c>
      <c r="D1377" s="2">
        <f>IFERROR(VLOOKUP(B1377,#REF!,4,0),0)</f>
        <v>0</v>
      </c>
      <c r="E1377" s="3">
        <v>0</v>
      </c>
      <c r="F1377" s="147" t="s">
        <v>5961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148" t="s">
        <v>6151</v>
      </c>
      <c r="N1377" s="3">
        <v>0</v>
      </c>
      <c r="O1377" s="3">
        <v>0</v>
      </c>
      <c r="P1377" s="3">
        <v>0</v>
      </c>
      <c r="Q1377" s="132"/>
    </row>
    <row r="1378" spans="1:18">
      <c r="A1378" s="5" t="str">
        <f t="shared" si="22"/>
        <v>1</v>
      </c>
      <c r="B1378" s="1" t="s">
        <v>8469</v>
      </c>
      <c r="C1378" s="2" t="s">
        <v>7479</v>
      </c>
      <c r="D1378" s="2">
        <f>IFERROR(VLOOKUP(B1378,#REF!,4,0),0)</f>
        <v>0</v>
      </c>
      <c r="E1378" s="3">
        <v>0</v>
      </c>
      <c r="F1378" s="147" t="s">
        <v>5961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148" t="s">
        <v>6151</v>
      </c>
      <c r="N1378" s="3">
        <v>0</v>
      </c>
      <c r="O1378" s="3">
        <v>0</v>
      </c>
      <c r="P1378" s="3">
        <v>0</v>
      </c>
      <c r="Q1378" s="132"/>
    </row>
    <row r="1379" spans="1:18">
      <c r="A1379" s="5" t="str">
        <f t="shared" si="22"/>
        <v>1</v>
      </c>
      <c r="B1379" s="1" t="s">
        <v>3119</v>
      </c>
      <c r="C1379" s="2" t="s">
        <v>7423</v>
      </c>
      <c r="D1379" s="2">
        <f>IFERROR(VLOOKUP(B1379,#REF!,4,0),0)</f>
        <v>0</v>
      </c>
      <c r="E1379" s="3">
        <v>419612.09</v>
      </c>
      <c r="F1379" s="147" t="s">
        <v>1</v>
      </c>
      <c r="G1379" s="3">
        <v>419612.09</v>
      </c>
      <c r="H1379" s="3">
        <v>0</v>
      </c>
      <c r="I1379" s="3">
        <v>0</v>
      </c>
      <c r="J1379" s="3">
        <v>419612.09</v>
      </c>
      <c r="K1379" s="3">
        <v>0</v>
      </c>
      <c r="L1379" s="3">
        <v>0</v>
      </c>
      <c r="M1379" s="148" t="s">
        <v>6151</v>
      </c>
      <c r="N1379" s="3">
        <v>419612.09</v>
      </c>
      <c r="O1379" s="3">
        <v>0</v>
      </c>
      <c r="P1379" s="3">
        <v>0</v>
      </c>
      <c r="Q1379" s="132">
        <v>43833.048449073918</v>
      </c>
      <c r="R1379" s="131">
        <f>SUM(N1379:O1379)-J1379</f>
        <v>0</v>
      </c>
    </row>
    <row r="1380" spans="1:18">
      <c r="A1380" s="5" t="str">
        <f t="shared" si="22"/>
        <v>1</v>
      </c>
      <c r="B1380" s="1" t="s">
        <v>3122</v>
      </c>
      <c r="C1380" s="2" t="s">
        <v>7425</v>
      </c>
      <c r="D1380" s="2">
        <f>IFERROR(VLOOKUP(B1380,#REF!,4,0),0)</f>
        <v>0</v>
      </c>
      <c r="E1380" s="3">
        <v>-7240.37</v>
      </c>
      <c r="F1380" s="147" t="s">
        <v>1</v>
      </c>
      <c r="G1380" s="3">
        <v>-7240.37</v>
      </c>
      <c r="H1380" s="3">
        <v>0</v>
      </c>
      <c r="I1380" s="3">
        <v>0</v>
      </c>
      <c r="J1380" s="3">
        <v>-7240.37</v>
      </c>
      <c r="K1380" s="3">
        <v>0</v>
      </c>
      <c r="L1380" s="3">
        <v>0</v>
      </c>
      <c r="M1380" s="148" t="s">
        <v>6151</v>
      </c>
      <c r="N1380" s="3">
        <v>7240.37</v>
      </c>
      <c r="O1380" s="3">
        <v>0</v>
      </c>
      <c r="P1380" s="3">
        <v>0</v>
      </c>
      <c r="Q1380" s="132">
        <v>43833.048449073918</v>
      </c>
      <c r="R1380" s="131">
        <f>SUM(N1380:O1380)-J1380</f>
        <v>14480.74</v>
      </c>
    </row>
    <row r="1381" spans="1:18">
      <c r="A1381" s="5" t="str">
        <f t="shared" si="22"/>
        <v>1</v>
      </c>
      <c r="B1381" s="1" t="s">
        <v>8470</v>
      </c>
      <c r="C1381" s="2" t="s">
        <v>7427</v>
      </c>
      <c r="D1381" s="2">
        <f>IFERROR(VLOOKUP(B1381,#REF!,4,0),0)</f>
        <v>0</v>
      </c>
      <c r="E1381" s="3">
        <v>0</v>
      </c>
      <c r="F1381" s="147" t="s">
        <v>5961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148" t="s">
        <v>6151</v>
      </c>
      <c r="N1381" s="3">
        <v>0</v>
      </c>
      <c r="O1381" s="3">
        <v>0</v>
      </c>
      <c r="P1381" s="3">
        <v>0</v>
      </c>
      <c r="Q1381" s="132">
        <v>43833.048449073918</v>
      </c>
    </row>
    <row r="1382" spans="1:18">
      <c r="A1382" s="5" t="str">
        <f t="shared" si="22"/>
        <v>1</v>
      </c>
      <c r="B1382" s="1" t="s">
        <v>8471</v>
      </c>
      <c r="C1382" s="2" t="s">
        <v>7429</v>
      </c>
      <c r="D1382" s="2">
        <f>IFERROR(VLOOKUP(B1382,#REF!,4,0),0)</f>
        <v>0</v>
      </c>
      <c r="E1382" s="3">
        <v>0</v>
      </c>
      <c r="F1382" s="147" t="s">
        <v>5961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148" t="s">
        <v>6151</v>
      </c>
      <c r="N1382" s="3">
        <v>0</v>
      </c>
      <c r="O1382" s="3">
        <v>0</v>
      </c>
      <c r="P1382" s="3">
        <v>0</v>
      </c>
      <c r="Q1382" s="132">
        <v>43833.048449073918</v>
      </c>
    </row>
    <row r="1383" spans="1:18">
      <c r="A1383" s="5" t="str">
        <f t="shared" si="22"/>
        <v>1</v>
      </c>
      <c r="B1383" s="1" t="s">
        <v>8472</v>
      </c>
      <c r="C1383" s="2" t="s">
        <v>7481</v>
      </c>
      <c r="D1383" s="2">
        <f>IFERROR(VLOOKUP(B1383,#REF!,4,0),0)</f>
        <v>0</v>
      </c>
      <c r="E1383" s="3">
        <v>0</v>
      </c>
      <c r="F1383" s="147" t="s">
        <v>5961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148" t="s">
        <v>6151</v>
      </c>
      <c r="N1383" s="3">
        <v>0</v>
      </c>
      <c r="O1383" s="3">
        <v>0</v>
      </c>
      <c r="P1383" s="3">
        <v>0</v>
      </c>
      <c r="Q1383" s="132"/>
    </row>
    <row r="1384" spans="1:18">
      <c r="A1384" s="5" t="str">
        <f t="shared" si="22"/>
        <v>1</v>
      </c>
      <c r="B1384" s="1" t="s">
        <v>8473</v>
      </c>
      <c r="C1384" s="2" t="s">
        <v>7431</v>
      </c>
      <c r="D1384" s="2">
        <f>IFERROR(VLOOKUP(B1384,#REF!,4,0),0)</f>
        <v>0</v>
      </c>
      <c r="E1384" s="3">
        <v>0</v>
      </c>
      <c r="F1384" s="147" t="s">
        <v>1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148" t="s">
        <v>6151</v>
      </c>
      <c r="N1384" s="3">
        <v>0</v>
      </c>
      <c r="O1384" s="3">
        <v>0</v>
      </c>
      <c r="P1384" s="3">
        <v>0</v>
      </c>
      <c r="Q1384" s="132"/>
    </row>
    <row r="1385" spans="1:18">
      <c r="A1385" s="5" t="str">
        <f t="shared" si="22"/>
        <v>1</v>
      </c>
      <c r="B1385" s="1" t="s">
        <v>8474</v>
      </c>
      <c r="C1385" s="2" t="s">
        <v>7433</v>
      </c>
      <c r="D1385" s="2">
        <f>IFERROR(VLOOKUP(B1385,#REF!,4,0),0)</f>
        <v>0</v>
      </c>
      <c r="E1385" s="3">
        <v>0</v>
      </c>
      <c r="F1385" s="147" t="s">
        <v>5961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148" t="s">
        <v>6151</v>
      </c>
      <c r="N1385" s="3">
        <v>0</v>
      </c>
      <c r="O1385" s="3">
        <v>0</v>
      </c>
      <c r="P1385" s="3">
        <v>0</v>
      </c>
      <c r="Q1385" s="132"/>
    </row>
    <row r="1386" spans="1:18">
      <c r="A1386" s="5" t="str">
        <f t="shared" si="22"/>
        <v>1</v>
      </c>
      <c r="B1386" s="1" t="s">
        <v>8475</v>
      </c>
      <c r="C1386" s="2" t="s">
        <v>7435</v>
      </c>
      <c r="D1386" s="2">
        <f>IFERROR(VLOOKUP(B1386,#REF!,4,0),0)</f>
        <v>0</v>
      </c>
      <c r="E1386" s="3">
        <v>0</v>
      </c>
      <c r="F1386" s="147" t="s">
        <v>5961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148" t="s">
        <v>6151</v>
      </c>
      <c r="N1386" s="3">
        <v>0</v>
      </c>
      <c r="O1386" s="3">
        <v>0</v>
      </c>
      <c r="P1386" s="3">
        <v>0</v>
      </c>
      <c r="Q1386" s="132"/>
    </row>
    <row r="1387" spans="1:18">
      <c r="A1387" s="5" t="str">
        <f t="shared" si="22"/>
        <v>1</v>
      </c>
      <c r="B1387" s="1" t="s">
        <v>8476</v>
      </c>
      <c r="C1387" s="2" t="s">
        <v>7437</v>
      </c>
      <c r="D1387" s="2">
        <f>IFERROR(VLOOKUP(B1387,#REF!,4,0),0)</f>
        <v>0</v>
      </c>
      <c r="E1387" s="3">
        <v>0</v>
      </c>
      <c r="F1387" s="147" t="s">
        <v>5961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148" t="s">
        <v>6151</v>
      </c>
      <c r="N1387" s="3">
        <v>0</v>
      </c>
      <c r="O1387" s="3">
        <v>0</v>
      </c>
      <c r="P1387" s="3">
        <v>0</v>
      </c>
      <c r="Q1387" s="132"/>
    </row>
    <row r="1388" spans="1:18">
      <c r="A1388" s="5" t="str">
        <f t="shared" si="22"/>
        <v>1</v>
      </c>
      <c r="B1388" s="1" t="s">
        <v>8477</v>
      </c>
      <c r="C1388" s="2" t="s">
        <v>7483</v>
      </c>
      <c r="D1388" s="2">
        <f>IFERROR(VLOOKUP(B1388,#REF!,4,0),0)</f>
        <v>0</v>
      </c>
      <c r="E1388" s="3">
        <v>0</v>
      </c>
      <c r="F1388" s="147" t="s">
        <v>5961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148" t="s">
        <v>6151</v>
      </c>
      <c r="N1388" s="3">
        <v>0</v>
      </c>
      <c r="O1388" s="3">
        <v>0</v>
      </c>
      <c r="P1388" s="3">
        <v>0</v>
      </c>
      <c r="Q1388" s="132"/>
    </row>
    <row r="1389" spans="1:18">
      <c r="A1389" s="5" t="str">
        <f t="shared" si="22"/>
        <v>1</v>
      </c>
      <c r="B1389" s="1" t="s">
        <v>3126</v>
      </c>
      <c r="C1389" s="2" t="s">
        <v>7439</v>
      </c>
      <c r="D1389" s="2">
        <f>IFERROR(VLOOKUP(B1389,#REF!,4,0),0)</f>
        <v>0</v>
      </c>
      <c r="E1389" s="3">
        <v>3090612.44</v>
      </c>
      <c r="F1389" s="147" t="s">
        <v>1</v>
      </c>
      <c r="G1389" s="3">
        <v>111424.82</v>
      </c>
      <c r="H1389" s="3">
        <v>2979187.62</v>
      </c>
      <c r="I1389" s="3">
        <v>0</v>
      </c>
      <c r="J1389" s="3">
        <v>3090612.44</v>
      </c>
      <c r="K1389" s="3">
        <v>0</v>
      </c>
      <c r="L1389" s="3">
        <v>0</v>
      </c>
      <c r="M1389" s="148" t="s">
        <v>6151</v>
      </c>
      <c r="N1389" s="3">
        <v>111424.82</v>
      </c>
      <c r="O1389" s="3">
        <v>2979187.62</v>
      </c>
      <c r="P1389" s="3">
        <v>0</v>
      </c>
      <c r="Q1389" s="132">
        <v>43833.048449073918</v>
      </c>
      <c r="R1389" s="131">
        <f>SUM(N1389:O1389)-J1389</f>
        <v>0</v>
      </c>
    </row>
    <row r="1390" spans="1:18">
      <c r="A1390" s="5" t="str">
        <f t="shared" si="22"/>
        <v>1</v>
      </c>
      <c r="B1390" s="1" t="s">
        <v>3129</v>
      </c>
      <c r="C1390" s="2" t="s">
        <v>7441</v>
      </c>
      <c r="D1390" s="2">
        <f>IFERROR(VLOOKUP(B1390,#REF!,4,0),0)</f>
        <v>0</v>
      </c>
      <c r="E1390" s="3">
        <v>-198424.57</v>
      </c>
      <c r="F1390" s="147" t="s">
        <v>1</v>
      </c>
      <c r="G1390" s="3">
        <v>0</v>
      </c>
      <c r="H1390" s="3">
        <v>-198424.57</v>
      </c>
      <c r="I1390" s="3">
        <v>0</v>
      </c>
      <c r="J1390" s="3">
        <v>-198424.57</v>
      </c>
      <c r="K1390" s="3">
        <v>0</v>
      </c>
      <c r="L1390" s="3">
        <v>0</v>
      </c>
      <c r="M1390" s="148" t="s">
        <v>6151</v>
      </c>
      <c r="N1390" s="3">
        <v>0</v>
      </c>
      <c r="O1390" s="3">
        <v>-198424.57</v>
      </c>
      <c r="P1390" s="3">
        <v>0</v>
      </c>
      <c r="Q1390" s="132">
        <v>43833.048449073918</v>
      </c>
      <c r="R1390" s="131">
        <f>SUM(N1390:O1390)-J1390</f>
        <v>0</v>
      </c>
    </row>
    <row r="1391" spans="1:18">
      <c r="A1391" s="5" t="str">
        <f t="shared" si="22"/>
        <v>1</v>
      </c>
      <c r="B1391" s="1" t="s">
        <v>8478</v>
      </c>
      <c r="C1391" s="2" t="s">
        <v>7443</v>
      </c>
      <c r="D1391" s="2">
        <f>IFERROR(VLOOKUP(B1391,#REF!,4,0),0)</f>
        <v>0</v>
      </c>
      <c r="E1391" s="3">
        <v>0</v>
      </c>
      <c r="F1391" s="147" t="s">
        <v>5961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148" t="s">
        <v>6151</v>
      </c>
      <c r="N1391" s="3">
        <v>0</v>
      </c>
      <c r="O1391" s="3">
        <v>0</v>
      </c>
      <c r="P1391" s="3">
        <v>0</v>
      </c>
      <c r="Q1391" s="132">
        <v>43833.048449073918</v>
      </c>
    </row>
    <row r="1392" spans="1:18">
      <c r="A1392" s="5" t="str">
        <f t="shared" si="22"/>
        <v>1</v>
      </c>
      <c r="B1392" s="1" t="s">
        <v>8479</v>
      </c>
      <c r="C1392" s="2" t="s">
        <v>7445</v>
      </c>
      <c r="D1392" s="2">
        <f>IFERROR(VLOOKUP(B1392,#REF!,4,0),0)</f>
        <v>0</v>
      </c>
      <c r="E1392" s="3">
        <v>0</v>
      </c>
      <c r="F1392" s="147" t="s">
        <v>5961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148" t="s">
        <v>6151</v>
      </c>
      <c r="N1392" s="3">
        <v>0</v>
      </c>
      <c r="O1392" s="3">
        <v>0</v>
      </c>
      <c r="P1392" s="3">
        <v>0</v>
      </c>
      <c r="Q1392" s="132">
        <v>43833.048449073918</v>
      </c>
    </row>
    <row r="1393" spans="1:17">
      <c r="A1393" s="5" t="str">
        <f t="shared" si="22"/>
        <v>1</v>
      </c>
      <c r="B1393" s="1" t="s">
        <v>8480</v>
      </c>
      <c r="C1393" s="2" t="s">
        <v>7485</v>
      </c>
      <c r="D1393" s="2">
        <f>IFERROR(VLOOKUP(B1393,#REF!,4,0),0)</f>
        <v>0</v>
      </c>
      <c r="E1393" s="3">
        <v>0</v>
      </c>
      <c r="F1393" s="147" t="s">
        <v>5961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148" t="s">
        <v>6151</v>
      </c>
      <c r="N1393" s="3">
        <v>0</v>
      </c>
      <c r="O1393" s="3">
        <v>0</v>
      </c>
      <c r="P1393" s="3">
        <v>0</v>
      </c>
      <c r="Q1393" s="132"/>
    </row>
    <row r="1394" spans="1:17">
      <c r="A1394" s="5" t="str">
        <f t="shared" si="22"/>
        <v>1</v>
      </c>
      <c r="B1394" s="1" t="s">
        <v>8481</v>
      </c>
      <c r="C1394" s="2" t="s">
        <v>7447</v>
      </c>
      <c r="D1394" s="2">
        <f>IFERROR(VLOOKUP(B1394,#REF!,4,0),0)</f>
        <v>0</v>
      </c>
      <c r="E1394" s="3">
        <v>0</v>
      </c>
      <c r="F1394" s="147" t="s">
        <v>1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148" t="s">
        <v>6151</v>
      </c>
      <c r="N1394" s="3">
        <v>0</v>
      </c>
      <c r="O1394" s="3">
        <v>0</v>
      </c>
      <c r="P1394" s="3">
        <v>0</v>
      </c>
      <c r="Q1394" s="132"/>
    </row>
    <row r="1395" spans="1:17">
      <c r="A1395" s="5" t="str">
        <f t="shared" si="22"/>
        <v>1</v>
      </c>
      <c r="B1395" s="1" t="s">
        <v>8482</v>
      </c>
      <c r="C1395" s="2" t="s">
        <v>7449</v>
      </c>
      <c r="D1395" s="2">
        <f>IFERROR(VLOOKUP(B1395,#REF!,4,0),0)</f>
        <v>0</v>
      </c>
      <c r="E1395" s="3">
        <v>0</v>
      </c>
      <c r="F1395" s="147" t="s">
        <v>5961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148" t="s">
        <v>6151</v>
      </c>
      <c r="N1395" s="3">
        <v>0</v>
      </c>
      <c r="O1395" s="3">
        <v>0</v>
      </c>
      <c r="P1395" s="3">
        <v>0</v>
      </c>
      <c r="Q1395" s="132"/>
    </row>
    <row r="1396" spans="1:17">
      <c r="A1396" s="5" t="str">
        <f t="shared" si="22"/>
        <v>1</v>
      </c>
      <c r="B1396" s="1" t="s">
        <v>8483</v>
      </c>
      <c r="C1396" s="2" t="s">
        <v>7451</v>
      </c>
      <c r="D1396" s="2">
        <f>IFERROR(VLOOKUP(B1396,#REF!,4,0),0)</f>
        <v>0</v>
      </c>
      <c r="E1396" s="3">
        <v>0</v>
      </c>
      <c r="F1396" s="147" t="s">
        <v>5961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148" t="s">
        <v>6151</v>
      </c>
      <c r="N1396" s="3">
        <v>0</v>
      </c>
      <c r="O1396" s="3">
        <v>0</v>
      </c>
      <c r="P1396" s="3">
        <v>0</v>
      </c>
      <c r="Q1396" s="132"/>
    </row>
    <row r="1397" spans="1:17">
      <c r="A1397" s="5" t="str">
        <f t="shared" si="22"/>
        <v>1</v>
      </c>
      <c r="B1397" s="1" t="s">
        <v>8484</v>
      </c>
      <c r="C1397" s="2" t="s">
        <v>7453</v>
      </c>
      <c r="D1397" s="2">
        <f>IFERROR(VLOOKUP(B1397,#REF!,4,0),0)</f>
        <v>0</v>
      </c>
      <c r="E1397" s="3">
        <v>0</v>
      </c>
      <c r="F1397" s="147" t="s">
        <v>5961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148" t="s">
        <v>6151</v>
      </c>
      <c r="N1397" s="3">
        <v>0</v>
      </c>
      <c r="O1397" s="3">
        <v>0</v>
      </c>
      <c r="P1397" s="3">
        <v>0</v>
      </c>
      <c r="Q1397" s="132"/>
    </row>
    <row r="1398" spans="1:17">
      <c r="A1398" s="5" t="str">
        <f t="shared" si="22"/>
        <v>1</v>
      </c>
      <c r="B1398" s="1" t="s">
        <v>8485</v>
      </c>
      <c r="C1398" s="2" t="s">
        <v>7487</v>
      </c>
      <c r="D1398" s="2">
        <f>IFERROR(VLOOKUP(B1398,#REF!,4,0),0)</f>
        <v>0</v>
      </c>
      <c r="E1398" s="3">
        <v>0</v>
      </c>
      <c r="F1398" s="147" t="s">
        <v>5961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148" t="s">
        <v>6151</v>
      </c>
      <c r="N1398" s="3">
        <v>0</v>
      </c>
      <c r="O1398" s="3">
        <v>0</v>
      </c>
      <c r="P1398" s="3">
        <v>0</v>
      </c>
      <c r="Q1398" s="132"/>
    </row>
    <row r="1399" spans="1:17">
      <c r="A1399" s="5" t="str">
        <f t="shared" si="22"/>
        <v>1</v>
      </c>
      <c r="B1399" s="1" t="s">
        <v>8486</v>
      </c>
      <c r="C1399" s="2" t="s">
        <v>7455</v>
      </c>
      <c r="D1399" s="2">
        <f>IFERROR(VLOOKUP(B1399,#REF!,4,0),0)</f>
        <v>0</v>
      </c>
      <c r="E1399" s="3">
        <v>0</v>
      </c>
      <c r="F1399" s="147" t="s">
        <v>1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148" t="s">
        <v>6151</v>
      </c>
      <c r="N1399" s="3">
        <v>0</v>
      </c>
      <c r="O1399" s="3">
        <v>0</v>
      </c>
      <c r="P1399" s="3">
        <v>0</v>
      </c>
      <c r="Q1399" s="132"/>
    </row>
    <row r="1400" spans="1:17">
      <c r="A1400" s="5" t="str">
        <f t="shared" si="22"/>
        <v>1</v>
      </c>
      <c r="B1400" s="1" t="s">
        <v>8487</v>
      </c>
      <c r="C1400" s="2" t="s">
        <v>7457</v>
      </c>
      <c r="D1400" s="2">
        <f>IFERROR(VLOOKUP(B1400,#REF!,4,0),0)</f>
        <v>0</v>
      </c>
      <c r="E1400" s="3">
        <v>0</v>
      </c>
      <c r="F1400" s="147" t="s">
        <v>5961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148" t="s">
        <v>6151</v>
      </c>
      <c r="N1400" s="3">
        <v>0</v>
      </c>
      <c r="O1400" s="3">
        <v>0</v>
      </c>
      <c r="P1400" s="3">
        <v>0</v>
      </c>
      <c r="Q1400" s="132"/>
    </row>
    <row r="1401" spans="1:17">
      <c r="A1401" s="5" t="str">
        <f t="shared" si="22"/>
        <v>1</v>
      </c>
      <c r="B1401" s="1" t="s">
        <v>8488</v>
      </c>
      <c r="C1401" s="2" t="s">
        <v>7459</v>
      </c>
      <c r="D1401" s="2">
        <f>IFERROR(VLOOKUP(B1401,#REF!,4,0),0)</f>
        <v>0</v>
      </c>
      <c r="E1401" s="3">
        <v>0</v>
      </c>
      <c r="F1401" s="147" t="s">
        <v>5961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148" t="s">
        <v>6151</v>
      </c>
      <c r="N1401" s="3">
        <v>0</v>
      </c>
      <c r="O1401" s="3">
        <v>0</v>
      </c>
      <c r="P1401" s="3">
        <v>0</v>
      </c>
      <c r="Q1401" s="132"/>
    </row>
    <row r="1402" spans="1:17">
      <c r="A1402" s="5" t="str">
        <f t="shared" si="22"/>
        <v>1</v>
      </c>
      <c r="B1402" s="1" t="s">
        <v>8489</v>
      </c>
      <c r="C1402" s="2" t="s">
        <v>7461</v>
      </c>
      <c r="D1402" s="2">
        <f>IFERROR(VLOOKUP(B1402,#REF!,4,0),0)</f>
        <v>0</v>
      </c>
      <c r="E1402" s="3">
        <v>0</v>
      </c>
      <c r="F1402" s="147" t="s">
        <v>5961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148" t="s">
        <v>6151</v>
      </c>
      <c r="N1402" s="3">
        <v>0</v>
      </c>
      <c r="O1402" s="3">
        <v>0</v>
      </c>
      <c r="P1402" s="3">
        <v>0</v>
      </c>
      <c r="Q1402" s="132"/>
    </row>
    <row r="1403" spans="1:17">
      <c r="A1403" s="5" t="str">
        <f t="shared" si="22"/>
        <v>1</v>
      </c>
      <c r="B1403" s="1" t="s">
        <v>8490</v>
      </c>
      <c r="C1403" s="2" t="s">
        <v>7489</v>
      </c>
      <c r="D1403" s="2">
        <f>IFERROR(VLOOKUP(B1403,#REF!,4,0),0)</f>
        <v>0</v>
      </c>
      <c r="E1403" s="3">
        <v>0</v>
      </c>
      <c r="F1403" s="147" t="s">
        <v>5961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148" t="s">
        <v>6151</v>
      </c>
      <c r="N1403" s="3">
        <v>0</v>
      </c>
      <c r="O1403" s="3">
        <v>0</v>
      </c>
      <c r="P1403" s="3">
        <v>0</v>
      </c>
      <c r="Q1403" s="132"/>
    </row>
    <row r="1404" spans="1:17">
      <c r="A1404" s="5" t="str">
        <f t="shared" si="22"/>
        <v>1</v>
      </c>
      <c r="B1404" s="1" t="s">
        <v>8491</v>
      </c>
      <c r="C1404" s="2" t="s">
        <v>7463</v>
      </c>
      <c r="D1404" s="2">
        <f>IFERROR(VLOOKUP(B1404,#REF!,4,0),0)</f>
        <v>0</v>
      </c>
      <c r="E1404" s="3">
        <v>0</v>
      </c>
      <c r="F1404" s="147" t="s">
        <v>1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148" t="s">
        <v>6151</v>
      </c>
      <c r="N1404" s="3">
        <v>0</v>
      </c>
      <c r="O1404" s="3">
        <v>0</v>
      </c>
      <c r="P1404" s="3">
        <v>0</v>
      </c>
      <c r="Q1404" s="132"/>
    </row>
    <row r="1405" spans="1:17">
      <c r="A1405" s="5" t="str">
        <f t="shared" si="22"/>
        <v>1</v>
      </c>
      <c r="B1405" s="1" t="s">
        <v>8492</v>
      </c>
      <c r="C1405" s="2" t="s">
        <v>7465</v>
      </c>
      <c r="D1405" s="2">
        <f>IFERROR(VLOOKUP(B1405,#REF!,4,0),0)</f>
        <v>0</v>
      </c>
      <c r="E1405" s="3">
        <v>0</v>
      </c>
      <c r="F1405" s="147" t="s">
        <v>5961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148" t="s">
        <v>6151</v>
      </c>
      <c r="N1405" s="3">
        <v>0</v>
      </c>
      <c r="O1405" s="3">
        <v>0</v>
      </c>
      <c r="P1405" s="3">
        <v>0</v>
      </c>
      <c r="Q1405" s="132"/>
    </row>
    <row r="1406" spans="1:17">
      <c r="A1406" s="5" t="str">
        <f t="shared" si="22"/>
        <v>1</v>
      </c>
      <c r="B1406" s="1" t="s">
        <v>8493</v>
      </c>
      <c r="C1406" s="2" t="s">
        <v>7467</v>
      </c>
      <c r="D1406" s="2">
        <f>IFERROR(VLOOKUP(B1406,#REF!,4,0),0)</f>
        <v>0</v>
      </c>
      <c r="E1406" s="3">
        <v>0</v>
      </c>
      <c r="F1406" s="147" t="s">
        <v>5961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148" t="s">
        <v>6151</v>
      </c>
      <c r="N1406" s="3">
        <v>0</v>
      </c>
      <c r="O1406" s="3">
        <v>0</v>
      </c>
      <c r="P1406" s="3">
        <v>0</v>
      </c>
      <c r="Q1406" s="132"/>
    </row>
    <row r="1407" spans="1:17">
      <c r="A1407" s="5" t="str">
        <f t="shared" si="22"/>
        <v>1</v>
      </c>
      <c r="B1407" s="1" t="s">
        <v>8494</v>
      </c>
      <c r="C1407" s="2" t="s">
        <v>7469</v>
      </c>
      <c r="D1407" s="2">
        <f>IFERROR(VLOOKUP(B1407,#REF!,4,0),0)</f>
        <v>0</v>
      </c>
      <c r="E1407" s="3">
        <v>0</v>
      </c>
      <c r="F1407" s="147" t="s">
        <v>5961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148" t="s">
        <v>6151</v>
      </c>
      <c r="N1407" s="3">
        <v>0</v>
      </c>
      <c r="O1407" s="3">
        <v>0</v>
      </c>
      <c r="P1407" s="3">
        <v>0</v>
      </c>
      <c r="Q1407" s="132"/>
    </row>
    <row r="1408" spans="1:17">
      <c r="A1408" s="5" t="str">
        <f t="shared" si="22"/>
        <v>1</v>
      </c>
      <c r="B1408" s="1" t="s">
        <v>8495</v>
      </c>
      <c r="C1408" s="2" t="s">
        <v>7491</v>
      </c>
      <c r="D1408" s="2">
        <f>IFERROR(VLOOKUP(B1408,#REF!,4,0),0)</f>
        <v>0</v>
      </c>
      <c r="E1408" s="3">
        <v>0</v>
      </c>
      <c r="F1408" s="147" t="s">
        <v>5961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148" t="s">
        <v>6151</v>
      </c>
      <c r="N1408" s="3">
        <v>0</v>
      </c>
      <c r="O1408" s="3">
        <v>0</v>
      </c>
      <c r="P1408" s="3">
        <v>0</v>
      </c>
      <c r="Q1408" s="132"/>
    </row>
    <row r="1409" spans="1:17">
      <c r="A1409" s="5" t="str">
        <f t="shared" si="22"/>
        <v>1</v>
      </c>
      <c r="B1409" s="1" t="s">
        <v>8496</v>
      </c>
      <c r="C1409" s="2" t="s">
        <v>7471</v>
      </c>
      <c r="D1409" s="2">
        <f>IFERROR(VLOOKUP(B1409,#REF!,4,0),0)</f>
        <v>0</v>
      </c>
      <c r="E1409" s="3">
        <v>0</v>
      </c>
      <c r="F1409" s="147" t="s">
        <v>1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148" t="s">
        <v>6151</v>
      </c>
      <c r="N1409" s="3">
        <v>0</v>
      </c>
      <c r="O1409" s="3">
        <v>0</v>
      </c>
      <c r="P1409" s="3">
        <v>0</v>
      </c>
      <c r="Q1409" s="132"/>
    </row>
    <row r="1410" spans="1:17">
      <c r="A1410" s="5" t="str">
        <f t="shared" si="22"/>
        <v>1</v>
      </c>
      <c r="B1410" s="1" t="s">
        <v>8497</v>
      </c>
      <c r="C1410" s="2" t="s">
        <v>7473</v>
      </c>
      <c r="D1410" s="2">
        <f>IFERROR(VLOOKUP(B1410,#REF!,4,0),0)</f>
        <v>0</v>
      </c>
      <c r="E1410" s="3">
        <v>0</v>
      </c>
      <c r="F1410" s="147" t="s">
        <v>5961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148" t="s">
        <v>6151</v>
      </c>
      <c r="N1410" s="3">
        <v>0</v>
      </c>
      <c r="O1410" s="3">
        <v>0</v>
      </c>
      <c r="P1410" s="3">
        <v>0</v>
      </c>
      <c r="Q1410" s="132"/>
    </row>
    <row r="1411" spans="1:17">
      <c r="A1411" s="5" t="str">
        <f t="shared" si="22"/>
        <v>1</v>
      </c>
      <c r="B1411" s="1" t="s">
        <v>8498</v>
      </c>
      <c r="C1411" s="2" t="s">
        <v>7475</v>
      </c>
      <c r="D1411" s="2">
        <f>IFERROR(VLOOKUP(B1411,#REF!,4,0),0)</f>
        <v>0</v>
      </c>
      <c r="E1411" s="3">
        <v>0</v>
      </c>
      <c r="F1411" s="147" t="s">
        <v>5961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148" t="s">
        <v>6151</v>
      </c>
      <c r="N1411" s="3">
        <v>0</v>
      </c>
      <c r="O1411" s="3">
        <v>0</v>
      </c>
      <c r="P1411" s="3">
        <v>0</v>
      </c>
      <c r="Q1411" s="132"/>
    </row>
    <row r="1412" spans="1:17">
      <c r="A1412" s="5" t="str">
        <f t="shared" si="22"/>
        <v>1</v>
      </c>
      <c r="B1412" s="1" t="s">
        <v>8499</v>
      </c>
      <c r="C1412" s="2" t="s">
        <v>7477</v>
      </c>
      <c r="D1412" s="2">
        <f>IFERROR(VLOOKUP(B1412,#REF!,4,0),0)</f>
        <v>0</v>
      </c>
      <c r="E1412" s="3">
        <v>0</v>
      </c>
      <c r="F1412" s="147" t="s">
        <v>5961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148" t="s">
        <v>6151</v>
      </c>
      <c r="N1412" s="3">
        <v>0</v>
      </c>
      <c r="O1412" s="3">
        <v>0</v>
      </c>
      <c r="P1412" s="3">
        <v>0</v>
      </c>
      <c r="Q1412" s="132"/>
    </row>
    <row r="1413" spans="1:17">
      <c r="A1413" s="5" t="str">
        <f t="shared" si="22"/>
        <v>1</v>
      </c>
      <c r="B1413" s="1" t="s">
        <v>8500</v>
      </c>
      <c r="C1413" s="2" t="s">
        <v>7493</v>
      </c>
      <c r="D1413" s="2">
        <f>IFERROR(VLOOKUP(B1413,#REF!,4,0),0)</f>
        <v>0</v>
      </c>
      <c r="E1413" s="3">
        <v>0</v>
      </c>
      <c r="F1413" s="147" t="s">
        <v>5961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148" t="s">
        <v>6151</v>
      </c>
      <c r="N1413" s="3">
        <v>0</v>
      </c>
      <c r="O1413" s="3">
        <v>0</v>
      </c>
      <c r="P1413" s="3">
        <v>0</v>
      </c>
      <c r="Q1413" s="132"/>
    </row>
    <row r="1414" spans="1:17">
      <c r="A1414" s="5" t="str">
        <f t="shared" si="22"/>
        <v>1</v>
      </c>
      <c r="B1414" s="1" t="s">
        <v>8501</v>
      </c>
      <c r="C1414" s="2" t="s">
        <v>8065</v>
      </c>
      <c r="D1414" s="2">
        <f>IFERROR(VLOOKUP(B1414,#REF!,4,0),0)</f>
        <v>0</v>
      </c>
      <c r="E1414" s="3">
        <v>0</v>
      </c>
      <c r="F1414" s="147" t="s">
        <v>1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148" t="s">
        <v>6151</v>
      </c>
      <c r="N1414" s="3">
        <v>0</v>
      </c>
      <c r="O1414" s="3">
        <v>0</v>
      </c>
      <c r="P1414" s="3">
        <v>0</v>
      </c>
      <c r="Q1414" s="132"/>
    </row>
    <row r="1415" spans="1:17">
      <c r="A1415" s="5" t="str">
        <f t="shared" si="22"/>
        <v>1</v>
      </c>
      <c r="B1415" s="1" t="s">
        <v>8502</v>
      </c>
      <c r="C1415" s="2" t="s">
        <v>8503</v>
      </c>
      <c r="D1415" s="2">
        <f>IFERROR(VLOOKUP(B1415,#REF!,4,0),0)</f>
        <v>0</v>
      </c>
      <c r="E1415" s="3">
        <v>0</v>
      </c>
      <c r="F1415" s="147" t="s">
        <v>1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148" t="s">
        <v>6151</v>
      </c>
      <c r="N1415" s="3">
        <v>0</v>
      </c>
      <c r="O1415" s="3">
        <v>0</v>
      </c>
      <c r="P1415" s="3">
        <v>0</v>
      </c>
      <c r="Q1415" s="132"/>
    </row>
    <row r="1416" spans="1:17">
      <c r="A1416" s="5" t="str">
        <f t="shared" si="22"/>
        <v>1</v>
      </c>
      <c r="B1416" s="1" t="s">
        <v>8504</v>
      </c>
      <c r="C1416" s="2" t="s">
        <v>8505</v>
      </c>
      <c r="D1416" s="2">
        <f>IFERROR(VLOOKUP(B1416,#REF!,4,0),0)</f>
        <v>0</v>
      </c>
      <c r="E1416" s="3">
        <v>0</v>
      </c>
      <c r="F1416" s="147" t="s">
        <v>5961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148" t="s">
        <v>6151</v>
      </c>
      <c r="N1416" s="3">
        <v>0</v>
      </c>
      <c r="O1416" s="3">
        <v>0</v>
      </c>
      <c r="P1416" s="3">
        <v>0</v>
      </c>
      <c r="Q1416" s="132"/>
    </row>
    <row r="1417" spans="1:17">
      <c r="A1417" s="5" t="str">
        <f t="shared" si="22"/>
        <v>1</v>
      </c>
      <c r="B1417" s="1" t="s">
        <v>8506</v>
      </c>
      <c r="C1417" s="2" t="s">
        <v>8318</v>
      </c>
      <c r="D1417" s="2">
        <f>IFERROR(VLOOKUP(B1417,#REF!,4,0),0)</f>
        <v>0</v>
      </c>
      <c r="E1417" s="3">
        <v>0</v>
      </c>
      <c r="F1417" s="147" t="s">
        <v>5961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148" t="s">
        <v>6151</v>
      </c>
      <c r="N1417" s="3">
        <v>0</v>
      </c>
      <c r="O1417" s="3">
        <v>0</v>
      </c>
      <c r="P1417" s="3">
        <v>0</v>
      </c>
      <c r="Q1417" s="132"/>
    </row>
    <row r="1418" spans="1:17" ht="22.5">
      <c r="A1418" s="5" t="str">
        <f t="shared" si="22"/>
        <v>1</v>
      </c>
      <c r="B1418" s="1" t="s">
        <v>8507</v>
      </c>
      <c r="C1418" s="2" t="s">
        <v>8076</v>
      </c>
      <c r="D1418" s="2">
        <f>IFERROR(VLOOKUP(B1418,#REF!,4,0),0)</f>
        <v>0</v>
      </c>
      <c r="E1418" s="3">
        <v>0</v>
      </c>
      <c r="F1418" s="147" t="s">
        <v>1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148" t="s">
        <v>6151</v>
      </c>
      <c r="N1418" s="3">
        <v>0</v>
      </c>
      <c r="O1418" s="3">
        <v>0</v>
      </c>
      <c r="P1418" s="3">
        <v>0</v>
      </c>
      <c r="Q1418" s="132"/>
    </row>
    <row r="1419" spans="1:17">
      <c r="A1419" s="5" t="str">
        <f t="shared" ref="A1419:A1482" si="23">LEFT(B1419)</f>
        <v>1</v>
      </c>
      <c r="B1419" s="1" t="s">
        <v>8508</v>
      </c>
      <c r="C1419" s="2" t="s">
        <v>8078</v>
      </c>
      <c r="D1419" s="2">
        <f>IFERROR(VLOOKUP(B1419,#REF!,4,0),0)</f>
        <v>0</v>
      </c>
      <c r="E1419" s="3">
        <v>0</v>
      </c>
      <c r="F1419" s="147" t="s">
        <v>5961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148" t="s">
        <v>6151</v>
      </c>
      <c r="N1419" s="3">
        <v>0</v>
      </c>
      <c r="O1419" s="3">
        <v>0</v>
      </c>
      <c r="P1419" s="3">
        <v>0</v>
      </c>
      <c r="Q1419" s="132"/>
    </row>
    <row r="1420" spans="1:17">
      <c r="A1420" s="5" t="str">
        <f t="shared" si="23"/>
        <v>1</v>
      </c>
      <c r="B1420" s="1" t="s">
        <v>8509</v>
      </c>
      <c r="C1420" s="2" t="s">
        <v>8080</v>
      </c>
      <c r="D1420" s="2">
        <f>IFERROR(VLOOKUP(B1420,#REF!,4,0),0)</f>
        <v>0</v>
      </c>
      <c r="E1420" s="3">
        <v>0</v>
      </c>
      <c r="F1420" s="147" t="s">
        <v>5961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148" t="s">
        <v>6151</v>
      </c>
      <c r="N1420" s="3">
        <v>0</v>
      </c>
      <c r="O1420" s="3">
        <v>0</v>
      </c>
      <c r="P1420" s="3">
        <v>0</v>
      </c>
      <c r="Q1420" s="132"/>
    </row>
    <row r="1421" spans="1:17">
      <c r="A1421" s="5" t="str">
        <f t="shared" si="23"/>
        <v>1</v>
      </c>
      <c r="B1421" s="1" t="s">
        <v>8510</v>
      </c>
      <c r="C1421" s="2" t="s">
        <v>8511</v>
      </c>
      <c r="D1421" s="2">
        <f>IFERROR(VLOOKUP(B1421,#REF!,4,0),0)</f>
        <v>0</v>
      </c>
      <c r="E1421" s="3">
        <v>0</v>
      </c>
      <c r="F1421" s="147" t="s">
        <v>1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148" t="s">
        <v>6151</v>
      </c>
      <c r="N1421" s="3">
        <v>0</v>
      </c>
      <c r="O1421" s="3">
        <v>0</v>
      </c>
      <c r="P1421" s="3">
        <v>0</v>
      </c>
      <c r="Q1421" s="132"/>
    </row>
    <row r="1422" spans="1:17">
      <c r="A1422" s="5" t="str">
        <f t="shared" si="23"/>
        <v>1</v>
      </c>
      <c r="B1422" s="1" t="s">
        <v>8512</v>
      </c>
      <c r="C1422" s="2" t="s">
        <v>8513</v>
      </c>
      <c r="D1422" s="2">
        <f>IFERROR(VLOOKUP(B1422,#REF!,4,0),0)</f>
        <v>0</v>
      </c>
      <c r="E1422" s="3">
        <v>0</v>
      </c>
      <c r="F1422" s="147" t="s">
        <v>5961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148" t="s">
        <v>6151</v>
      </c>
      <c r="N1422" s="3">
        <v>0</v>
      </c>
      <c r="O1422" s="3">
        <v>0</v>
      </c>
      <c r="P1422" s="3">
        <v>0</v>
      </c>
      <c r="Q1422" s="132"/>
    </row>
    <row r="1423" spans="1:17">
      <c r="A1423" s="5" t="str">
        <f t="shared" si="23"/>
        <v>1</v>
      </c>
      <c r="B1423" s="1" t="s">
        <v>8514</v>
      </c>
      <c r="C1423" s="2" t="s">
        <v>8515</v>
      </c>
      <c r="D1423" s="2">
        <f>IFERROR(VLOOKUP(B1423,#REF!,4,0),0)</f>
        <v>0</v>
      </c>
      <c r="E1423" s="3">
        <v>0</v>
      </c>
      <c r="F1423" s="147" t="s">
        <v>5961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148" t="s">
        <v>6151</v>
      </c>
      <c r="N1423" s="3">
        <v>0</v>
      </c>
      <c r="O1423" s="3">
        <v>0</v>
      </c>
      <c r="P1423" s="3">
        <v>0</v>
      </c>
      <c r="Q1423" s="132"/>
    </row>
    <row r="1424" spans="1:17">
      <c r="A1424" s="5" t="str">
        <f t="shared" si="23"/>
        <v>1</v>
      </c>
      <c r="B1424" s="1" t="s">
        <v>8516</v>
      </c>
      <c r="C1424" s="2" t="s">
        <v>8517</v>
      </c>
      <c r="D1424" s="2">
        <f>IFERROR(VLOOKUP(B1424,#REF!,4,0),0)</f>
        <v>0</v>
      </c>
      <c r="E1424" s="3">
        <v>0</v>
      </c>
      <c r="F1424" s="147" t="s">
        <v>5961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148" t="s">
        <v>6151</v>
      </c>
      <c r="N1424" s="3">
        <v>0</v>
      </c>
      <c r="O1424" s="3">
        <v>0</v>
      </c>
      <c r="P1424" s="3">
        <v>0</v>
      </c>
      <c r="Q1424" s="132"/>
    </row>
    <row r="1425" spans="1:17">
      <c r="A1425" s="5" t="str">
        <f t="shared" si="23"/>
        <v>1</v>
      </c>
      <c r="B1425" s="1" t="s">
        <v>8518</v>
      </c>
      <c r="C1425" s="2" t="s">
        <v>7782</v>
      </c>
      <c r="D1425" s="2">
        <f>IFERROR(VLOOKUP(B1425,#REF!,4,0),0)</f>
        <v>0</v>
      </c>
      <c r="E1425" s="3">
        <v>0</v>
      </c>
      <c r="F1425" s="147" t="s">
        <v>5961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148" t="s">
        <v>6151</v>
      </c>
      <c r="N1425" s="3">
        <v>0</v>
      </c>
      <c r="O1425" s="3">
        <v>0</v>
      </c>
      <c r="P1425" s="3">
        <v>0</v>
      </c>
      <c r="Q1425" s="132"/>
    </row>
    <row r="1426" spans="1:17">
      <c r="A1426" s="5" t="str">
        <f t="shared" si="23"/>
        <v>1</v>
      </c>
      <c r="B1426" s="1" t="s">
        <v>8519</v>
      </c>
      <c r="C1426" s="2" t="s">
        <v>8067</v>
      </c>
      <c r="D1426" s="2">
        <f>IFERROR(VLOOKUP(B1426,#REF!,4,0),0)</f>
        <v>0</v>
      </c>
      <c r="E1426" s="3">
        <v>0</v>
      </c>
      <c r="F1426" s="147" t="s">
        <v>5961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148" t="s">
        <v>6151</v>
      </c>
      <c r="N1426" s="3">
        <v>0</v>
      </c>
      <c r="O1426" s="3">
        <v>0</v>
      </c>
      <c r="P1426" s="3">
        <v>0</v>
      </c>
      <c r="Q1426" s="132"/>
    </row>
    <row r="1427" spans="1:17">
      <c r="A1427" s="5" t="str">
        <f t="shared" si="23"/>
        <v>1</v>
      </c>
      <c r="B1427" s="1" t="s">
        <v>8520</v>
      </c>
      <c r="C1427" s="2" t="s">
        <v>8102</v>
      </c>
      <c r="D1427" s="2">
        <f>IFERROR(VLOOKUP(B1427,#REF!,4,0),0)</f>
        <v>0</v>
      </c>
      <c r="E1427" s="3">
        <v>0</v>
      </c>
      <c r="F1427" s="147" t="s">
        <v>1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148" t="s">
        <v>6151</v>
      </c>
      <c r="N1427" s="3">
        <v>0</v>
      </c>
      <c r="O1427" s="3">
        <v>0</v>
      </c>
      <c r="P1427" s="3">
        <v>0</v>
      </c>
      <c r="Q1427" s="132"/>
    </row>
    <row r="1428" spans="1:17">
      <c r="A1428" s="5" t="str">
        <f t="shared" si="23"/>
        <v>1</v>
      </c>
      <c r="B1428" s="1" t="s">
        <v>8521</v>
      </c>
      <c r="C1428" s="2" t="s">
        <v>8522</v>
      </c>
      <c r="D1428" s="2">
        <f>IFERROR(VLOOKUP(B1428,#REF!,4,0),0)</f>
        <v>0</v>
      </c>
      <c r="E1428" s="3">
        <v>0</v>
      </c>
      <c r="F1428" s="147" t="s">
        <v>5961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148" t="s">
        <v>6151</v>
      </c>
      <c r="N1428" s="3">
        <v>0</v>
      </c>
      <c r="O1428" s="3">
        <v>0</v>
      </c>
      <c r="P1428" s="3">
        <v>0</v>
      </c>
      <c r="Q1428" s="132"/>
    </row>
    <row r="1429" spans="1:17" ht="22.5">
      <c r="A1429" s="5" t="str">
        <f t="shared" si="23"/>
        <v>1</v>
      </c>
      <c r="B1429" s="1" t="s">
        <v>8523</v>
      </c>
      <c r="C1429" s="2" t="s">
        <v>8076</v>
      </c>
      <c r="D1429" s="2">
        <f>IFERROR(VLOOKUP(B1429,#REF!,4,0),0)</f>
        <v>0</v>
      </c>
      <c r="E1429" s="3">
        <v>0</v>
      </c>
      <c r="F1429" s="147" t="s">
        <v>1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148" t="s">
        <v>6151</v>
      </c>
      <c r="N1429" s="3">
        <v>0</v>
      </c>
      <c r="O1429" s="3">
        <v>0</v>
      </c>
      <c r="P1429" s="3">
        <v>0</v>
      </c>
      <c r="Q1429" s="132"/>
    </row>
    <row r="1430" spans="1:17">
      <c r="A1430" s="5" t="str">
        <f t="shared" si="23"/>
        <v>1</v>
      </c>
      <c r="B1430" s="1" t="s">
        <v>8524</v>
      </c>
      <c r="C1430" s="2" t="s">
        <v>8078</v>
      </c>
      <c r="D1430" s="2">
        <f>IFERROR(VLOOKUP(B1430,#REF!,4,0),0)</f>
        <v>0</v>
      </c>
      <c r="E1430" s="3">
        <v>0</v>
      </c>
      <c r="F1430" s="147" t="s">
        <v>5961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148" t="s">
        <v>6151</v>
      </c>
      <c r="N1430" s="3">
        <v>0</v>
      </c>
      <c r="O1430" s="3">
        <v>0</v>
      </c>
      <c r="P1430" s="3">
        <v>0</v>
      </c>
      <c r="Q1430" s="132"/>
    </row>
    <row r="1431" spans="1:17">
      <c r="A1431" s="5" t="str">
        <f t="shared" si="23"/>
        <v>1</v>
      </c>
      <c r="B1431" s="1" t="s">
        <v>8525</v>
      </c>
      <c r="C1431" s="2" t="s">
        <v>8080</v>
      </c>
      <c r="D1431" s="2">
        <f>IFERROR(VLOOKUP(B1431,#REF!,4,0),0)</f>
        <v>0</v>
      </c>
      <c r="E1431" s="3">
        <v>0</v>
      </c>
      <c r="F1431" s="147" t="s">
        <v>5961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148" t="s">
        <v>6151</v>
      </c>
      <c r="N1431" s="3">
        <v>0</v>
      </c>
      <c r="O1431" s="3">
        <v>0</v>
      </c>
      <c r="P1431" s="3">
        <v>0</v>
      </c>
      <c r="Q1431" s="132"/>
    </row>
    <row r="1432" spans="1:17">
      <c r="A1432" s="5" t="str">
        <f t="shared" si="23"/>
        <v>1</v>
      </c>
      <c r="B1432" s="1" t="s">
        <v>8526</v>
      </c>
      <c r="C1432" s="2" t="s">
        <v>8527</v>
      </c>
      <c r="D1432" s="2">
        <f>IFERROR(VLOOKUP(B1432,#REF!,4,0),0)</f>
        <v>0</v>
      </c>
      <c r="E1432" s="3">
        <v>0</v>
      </c>
      <c r="F1432" s="147" t="s">
        <v>1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148" t="s">
        <v>6151</v>
      </c>
      <c r="N1432" s="3">
        <v>0</v>
      </c>
      <c r="O1432" s="3">
        <v>0</v>
      </c>
      <c r="P1432" s="3">
        <v>0</v>
      </c>
      <c r="Q1432" s="132"/>
    </row>
    <row r="1433" spans="1:17">
      <c r="A1433" s="5" t="str">
        <f t="shared" si="23"/>
        <v>1</v>
      </c>
      <c r="B1433" s="1" t="s">
        <v>8528</v>
      </c>
      <c r="C1433" s="2" t="s">
        <v>8529</v>
      </c>
      <c r="D1433" s="2">
        <f>IFERROR(VLOOKUP(B1433,#REF!,4,0),0)</f>
        <v>0</v>
      </c>
      <c r="E1433" s="3">
        <v>0</v>
      </c>
      <c r="F1433" s="147" t="s">
        <v>5961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148" t="s">
        <v>6151</v>
      </c>
      <c r="N1433" s="3">
        <v>0</v>
      </c>
      <c r="O1433" s="3">
        <v>0</v>
      </c>
      <c r="P1433" s="3">
        <v>0</v>
      </c>
      <c r="Q1433" s="132"/>
    </row>
    <row r="1434" spans="1:17">
      <c r="A1434" s="5" t="str">
        <f t="shared" si="23"/>
        <v>1</v>
      </c>
      <c r="B1434" s="1" t="s">
        <v>8530</v>
      </c>
      <c r="C1434" s="2" t="s">
        <v>8531</v>
      </c>
      <c r="D1434" s="2">
        <f>IFERROR(VLOOKUP(B1434,#REF!,4,0),0)</f>
        <v>0</v>
      </c>
      <c r="E1434" s="3">
        <v>0</v>
      </c>
      <c r="F1434" s="147" t="s">
        <v>5961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148" t="s">
        <v>6151</v>
      </c>
      <c r="N1434" s="3">
        <v>0</v>
      </c>
      <c r="O1434" s="3">
        <v>0</v>
      </c>
      <c r="P1434" s="3">
        <v>0</v>
      </c>
      <c r="Q1434" s="132"/>
    </row>
    <row r="1435" spans="1:17">
      <c r="A1435" s="5" t="str">
        <f t="shared" si="23"/>
        <v>1</v>
      </c>
      <c r="B1435" s="1" t="s">
        <v>8532</v>
      </c>
      <c r="C1435" s="2" t="s">
        <v>8533</v>
      </c>
      <c r="D1435" s="2">
        <f>IFERROR(VLOOKUP(B1435,#REF!,4,0),0)</f>
        <v>0</v>
      </c>
      <c r="E1435" s="3">
        <v>0</v>
      </c>
      <c r="F1435" s="147" t="s">
        <v>5961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148" t="s">
        <v>6151</v>
      </c>
      <c r="N1435" s="3">
        <v>0</v>
      </c>
      <c r="O1435" s="3">
        <v>0</v>
      </c>
      <c r="P1435" s="3">
        <v>0</v>
      </c>
      <c r="Q1435" s="132"/>
    </row>
    <row r="1436" spans="1:17">
      <c r="A1436" s="5" t="str">
        <f t="shared" si="23"/>
        <v>1</v>
      </c>
      <c r="B1436" s="1" t="s">
        <v>8534</v>
      </c>
      <c r="C1436" s="2" t="s">
        <v>8535</v>
      </c>
      <c r="D1436" s="2">
        <f>IFERROR(VLOOKUP(B1436,#REF!,4,0),0)</f>
        <v>0</v>
      </c>
      <c r="E1436" s="3">
        <v>0</v>
      </c>
      <c r="F1436" s="147" t="s">
        <v>5961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148" t="s">
        <v>6151</v>
      </c>
      <c r="N1436" s="3">
        <v>0</v>
      </c>
      <c r="O1436" s="3">
        <v>0</v>
      </c>
      <c r="P1436" s="3">
        <v>0</v>
      </c>
      <c r="Q1436" s="132"/>
    </row>
    <row r="1437" spans="1:17">
      <c r="A1437" s="5" t="str">
        <f t="shared" si="23"/>
        <v>1</v>
      </c>
      <c r="B1437" s="1" t="s">
        <v>8536</v>
      </c>
      <c r="C1437" s="2" t="s">
        <v>8067</v>
      </c>
      <c r="D1437" s="2">
        <f>IFERROR(VLOOKUP(B1437,#REF!,4,0),0)</f>
        <v>0</v>
      </c>
      <c r="E1437" s="3">
        <v>0</v>
      </c>
      <c r="F1437" s="147" t="s">
        <v>5961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148" t="s">
        <v>6151</v>
      </c>
      <c r="N1437" s="3">
        <v>0</v>
      </c>
      <c r="O1437" s="3">
        <v>0</v>
      </c>
      <c r="P1437" s="3">
        <v>0</v>
      </c>
      <c r="Q1437" s="132"/>
    </row>
    <row r="1438" spans="1:17">
      <c r="A1438" s="5" t="str">
        <f t="shared" si="23"/>
        <v>1</v>
      </c>
      <c r="B1438" s="1" t="s">
        <v>8537</v>
      </c>
      <c r="C1438" s="2" t="s">
        <v>8133</v>
      </c>
      <c r="D1438" s="2">
        <f>IFERROR(VLOOKUP(B1438,#REF!,4,0),0)</f>
        <v>0</v>
      </c>
      <c r="E1438" s="3">
        <v>0</v>
      </c>
      <c r="F1438" s="147" t="s">
        <v>1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148" t="s">
        <v>6151</v>
      </c>
      <c r="N1438" s="3">
        <v>0</v>
      </c>
      <c r="O1438" s="3">
        <v>0</v>
      </c>
      <c r="P1438" s="3">
        <v>0</v>
      </c>
      <c r="Q1438" s="132"/>
    </row>
    <row r="1439" spans="1:17">
      <c r="A1439" s="5" t="str">
        <f t="shared" si="23"/>
        <v>1</v>
      </c>
      <c r="B1439" s="1" t="s">
        <v>8538</v>
      </c>
      <c r="C1439" s="2" t="s">
        <v>8539</v>
      </c>
      <c r="D1439" s="2">
        <f>IFERROR(VLOOKUP(B1439,#REF!,4,0),0)</f>
        <v>0</v>
      </c>
      <c r="E1439" s="3">
        <v>0</v>
      </c>
      <c r="F1439" s="147" t="s">
        <v>5961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148" t="s">
        <v>6151</v>
      </c>
      <c r="N1439" s="3">
        <v>0</v>
      </c>
      <c r="O1439" s="3">
        <v>0</v>
      </c>
      <c r="P1439" s="3">
        <v>0</v>
      </c>
      <c r="Q1439" s="132"/>
    </row>
    <row r="1440" spans="1:17" ht="22.5">
      <c r="A1440" s="5" t="str">
        <f t="shared" si="23"/>
        <v>1</v>
      </c>
      <c r="B1440" s="1" t="s">
        <v>8540</v>
      </c>
      <c r="C1440" s="2" t="s">
        <v>8076</v>
      </c>
      <c r="D1440" s="2">
        <f>IFERROR(VLOOKUP(B1440,#REF!,4,0),0)</f>
        <v>0</v>
      </c>
      <c r="E1440" s="3">
        <v>0</v>
      </c>
      <c r="F1440" s="147" t="s">
        <v>1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148" t="s">
        <v>6151</v>
      </c>
      <c r="N1440" s="3">
        <v>0</v>
      </c>
      <c r="O1440" s="3">
        <v>0</v>
      </c>
      <c r="P1440" s="3">
        <v>0</v>
      </c>
      <c r="Q1440" s="132"/>
    </row>
    <row r="1441" spans="1:17">
      <c r="A1441" s="5" t="str">
        <f t="shared" si="23"/>
        <v>1</v>
      </c>
      <c r="B1441" s="1" t="s">
        <v>8541</v>
      </c>
      <c r="C1441" s="2" t="s">
        <v>8078</v>
      </c>
      <c r="D1441" s="2">
        <f>IFERROR(VLOOKUP(B1441,#REF!,4,0),0)</f>
        <v>0</v>
      </c>
      <c r="E1441" s="3">
        <v>0</v>
      </c>
      <c r="F1441" s="147" t="s">
        <v>5961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148" t="s">
        <v>6151</v>
      </c>
      <c r="N1441" s="3">
        <v>0</v>
      </c>
      <c r="O1441" s="3">
        <v>0</v>
      </c>
      <c r="P1441" s="3">
        <v>0</v>
      </c>
      <c r="Q1441" s="132"/>
    </row>
    <row r="1442" spans="1:17">
      <c r="A1442" s="5" t="str">
        <f t="shared" si="23"/>
        <v>1</v>
      </c>
      <c r="B1442" s="1" t="s">
        <v>8542</v>
      </c>
      <c r="C1442" s="2" t="s">
        <v>8080</v>
      </c>
      <c r="D1442" s="2">
        <f>IFERROR(VLOOKUP(B1442,#REF!,4,0),0)</f>
        <v>0</v>
      </c>
      <c r="E1442" s="3">
        <v>0</v>
      </c>
      <c r="F1442" s="147" t="s">
        <v>5961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148" t="s">
        <v>6151</v>
      </c>
      <c r="N1442" s="3">
        <v>0</v>
      </c>
      <c r="O1442" s="3">
        <v>0</v>
      </c>
      <c r="P1442" s="3">
        <v>0</v>
      </c>
      <c r="Q1442" s="132"/>
    </row>
    <row r="1443" spans="1:17">
      <c r="A1443" s="5" t="str">
        <f t="shared" si="23"/>
        <v>1</v>
      </c>
      <c r="B1443" s="1" t="s">
        <v>8543</v>
      </c>
      <c r="C1443" s="2" t="s">
        <v>8544</v>
      </c>
      <c r="D1443" s="2">
        <f>IFERROR(VLOOKUP(B1443,#REF!,4,0),0)</f>
        <v>0</v>
      </c>
      <c r="E1443" s="3">
        <v>0</v>
      </c>
      <c r="F1443" s="147" t="s">
        <v>1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148" t="s">
        <v>6151</v>
      </c>
      <c r="N1443" s="3">
        <v>0</v>
      </c>
      <c r="O1443" s="3">
        <v>0</v>
      </c>
      <c r="P1443" s="3">
        <v>0</v>
      </c>
      <c r="Q1443" s="132"/>
    </row>
    <row r="1444" spans="1:17">
      <c r="A1444" s="5" t="str">
        <f t="shared" si="23"/>
        <v>1</v>
      </c>
      <c r="B1444" s="1" t="s">
        <v>8545</v>
      </c>
      <c r="C1444" s="2" t="s">
        <v>8546</v>
      </c>
      <c r="D1444" s="2">
        <f>IFERROR(VLOOKUP(B1444,#REF!,4,0),0)</f>
        <v>0</v>
      </c>
      <c r="E1444" s="3">
        <v>0</v>
      </c>
      <c r="F1444" s="147" t="s">
        <v>5961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148" t="s">
        <v>6151</v>
      </c>
      <c r="N1444" s="3">
        <v>0</v>
      </c>
      <c r="O1444" s="3">
        <v>0</v>
      </c>
      <c r="P1444" s="3">
        <v>0</v>
      </c>
      <c r="Q1444" s="132"/>
    </row>
    <row r="1445" spans="1:17">
      <c r="A1445" s="5" t="str">
        <f t="shared" si="23"/>
        <v>1</v>
      </c>
      <c r="B1445" s="1" t="s">
        <v>8547</v>
      </c>
      <c r="C1445" s="2" t="s">
        <v>8548</v>
      </c>
      <c r="D1445" s="2">
        <f>IFERROR(VLOOKUP(B1445,#REF!,4,0),0)</f>
        <v>0</v>
      </c>
      <c r="E1445" s="3">
        <v>0</v>
      </c>
      <c r="F1445" s="147" t="s">
        <v>5961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148" t="s">
        <v>6151</v>
      </c>
      <c r="N1445" s="3">
        <v>0</v>
      </c>
      <c r="O1445" s="3">
        <v>0</v>
      </c>
      <c r="P1445" s="3">
        <v>0</v>
      </c>
      <c r="Q1445" s="132"/>
    </row>
    <row r="1446" spans="1:17">
      <c r="A1446" s="5" t="str">
        <f t="shared" si="23"/>
        <v>1</v>
      </c>
      <c r="B1446" s="1" t="s">
        <v>8549</v>
      </c>
      <c r="C1446" s="2" t="s">
        <v>8550</v>
      </c>
      <c r="D1446" s="2">
        <f>IFERROR(VLOOKUP(B1446,#REF!,4,0),0)</f>
        <v>0</v>
      </c>
      <c r="E1446" s="3">
        <v>0</v>
      </c>
      <c r="F1446" s="147" t="s">
        <v>5961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148" t="s">
        <v>6151</v>
      </c>
      <c r="N1446" s="3">
        <v>0</v>
      </c>
      <c r="O1446" s="3">
        <v>0</v>
      </c>
      <c r="P1446" s="3">
        <v>0</v>
      </c>
      <c r="Q1446" s="132"/>
    </row>
    <row r="1447" spans="1:17">
      <c r="A1447" s="5" t="str">
        <f t="shared" si="23"/>
        <v>1</v>
      </c>
      <c r="B1447" s="1" t="s">
        <v>8551</v>
      </c>
      <c r="C1447" s="2" t="s">
        <v>8535</v>
      </c>
      <c r="D1447" s="2">
        <f>IFERROR(VLOOKUP(B1447,#REF!,4,0),0)</f>
        <v>0</v>
      </c>
      <c r="E1447" s="3">
        <v>0</v>
      </c>
      <c r="F1447" s="147" t="s">
        <v>5961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148" t="s">
        <v>6151</v>
      </c>
      <c r="N1447" s="3">
        <v>0</v>
      </c>
      <c r="O1447" s="3">
        <v>0</v>
      </c>
      <c r="P1447" s="3">
        <v>0</v>
      </c>
      <c r="Q1447" s="132"/>
    </row>
    <row r="1448" spans="1:17">
      <c r="A1448" s="5" t="str">
        <f t="shared" si="23"/>
        <v>1</v>
      </c>
      <c r="B1448" s="1" t="s">
        <v>8552</v>
      </c>
      <c r="C1448" s="2" t="s">
        <v>8067</v>
      </c>
      <c r="D1448" s="2">
        <f>IFERROR(VLOOKUP(B1448,#REF!,4,0),0)</f>
        <v>0</v>
      </c>
      <c r="E1448" s="3">
        <v>0</v>
      </c>
      <c r="F1448" s="147" t="s">
        <v>5961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148" t="s">
        <v>6151</v>
      </c>
      <c r="N1448" s="3">
        <v>0</v>
      </c>
      <c r="O1448" s="3">
        <v>0</v>
      </c>
      <c r="P1448" s="3">
        <v>0</v>
      </c>
      <c r="Q1448" s="132"/>
    </row>
    <row r="1449" spans="1:17">
      <c r="A1449" s="5" t="str">
        <f t="shared" si="23"/>
        <v>1</v>
      </c>
      <c r="B1449" s="1" t="s">
        <v>8553</v>
      </c>
      <c r="C1449" s="2" t="s">
        <v>8172</v>
      </c>
      <c r="D1449" s="2">
        <f>IFERROR(VLOOKUP(B1449,#REF!,4,0),0)</f>
        <v>0</v>
      </c>
      <c r="E1449" s="3">
        <v>0</v>
      </c>
      <c r="F1449" s="147" t="s">
        <v>1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148" t="s">
        <v>6151</v>
      </c>
      <c r="N1449" s="3">
        <v>0</v>
      </c>
      <c r="O1449" s="3">
        <v>0</v>
      </c>
      <c r="P1449" s="3">
        <v>0</v>
      </c>
      <c r="Q1449" s="132"/>
    </row>
    <row r="1450" spans="1:17">
      <c r="A1450" s="5" t="str">
        <f t="shared" si="23"/>
        <v>1</v>
      </c>
      <c r="B1450" s="1" t="s">
        <v>8554</v>
      </c>
      <c r="C1450" s="2" t="s">
        <v>8555</v>
      </c>
      <c r="D1450" s="2">
        <f>IFERROR(VLOOKUP(B1450,#REF!,4,0),0)</f>
        <v>0</v>
      </c>
      <c r="E1450" s="3">
        <v>0</v>
      </c>
      <c r="F1450" s="147" t="s">
        <v>1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148" t="s">
        <v>6151</v>
      </c>
      <c r="N1450" s="3">
        <v>0</v>
      </c>
      <c r="O1450" s="3">
        <v>0</v>
      </c>
      <c r="P1450" s="3">
        <v>0</v>
      </c>
      <c r="Q1450" s="132"/>
    </row>
    <row r="1451" spans="1:17">
      <c r="A1451" s="5" t="str">
        <f t="shared" si="23"/>
        <v>1</v>
      </c>
      <c r="B1451" s="1" t="s">
        <v>8556</v>
      </c>
      <c r="C1451" s="2" t="s">
        <v>8557</v>
      </c>
      <c r="D1451" s="2">
        <f>IFERROR(VLOOKUP(B1451,#REF!,4,0),0)</f>
        <v>0</v>
      </c>
      <c r="E1451" s="3">
        <v>0</v>
      </c>
      <c r="F1451" s="147" t="s">
        <v>5961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148" t="s">
        <v>6151</v>
      </c>
      <c r="N1451" s="3">
        <v>0</v>
      </c>
      <c r="O1451" s="3">
        <v>0</v>
      </c>
      <c r="P1451" s="3">
        <v>0</v>
      </c>
      <c r="Q1451" s="132"/>
    </row>
    <row r="1452" spans="1:17" ht="22.5">
      <c r="A1452" s="5" t="str">
        <f t="shared" si="23"/>
        <v>1</v>
      </c>
      <c r="B1452" s="1" t="s">
        <v>8558</v>
      </c>
      <c r="C1452" s="2" t="s">
        <v>8076</v>
      </c>
      <c r="D1452" s="2">
        <f>IFERROR(VLOOKUP(B1452,#REF!,4,0),0)</f>
        <v>0</v>
      </c>
      <c r="E1452" s="3">
        <v>0</v>
      </c>
      <c r="F1452" s="147" t="s">
        <v>1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148" t="s">
        <v>6151</v>
      </c>
      <c r="N1452" s="3">
        <v>0</v>
      </c>
      <c r="O1452" s="3">
        <v>0</v>
      </c>
      <c r="P1452" s="3">
        <v>0</v>
      </c>
      <c r="Q1452" s="132"/>
    </row>
    <row r="1453" spans="1:17">
      <c r="A1453" s="5" t="str">
        <f t="shared" si="23"/>
        <v>1</v>
      </c>
      <c r="B1453" s="1" t="s">
        <v>8559</v>
      </c>
      <c r="C1453" s="2" t="s">
        <v>8078</v>
      </c>
      <c r="D1453" s="2">
        <f>IFERROR(VLOOKUP(B1453,#REF!,4,0),0)</f>
        <v>0</v>
      </c>
      <c r="E1453" s="3">
        <v>0</v>
      </c>
      <c r="F1453" s="147" t="s">
        <v>5961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148" t="s">
        <v>6151</v>
      </c>
      <c r="N1453" s="3">
        <v>0</v>
      </c>
      <c r="O1453" s="3">
        <v>0</v>
      </c>
      <c r="P1453" s="3">
        <v>0</v>
      </c>
      <c r="Q1453" s="132"/>
    </row>
    <row r="1454" spans="1:17">
      <c r="A1454" s="5" t="str">
        <f t="shared" si="23"/>
        <v>1</v>
      </c>
      <c r="B1454" s="1" t="s">
        <v>8560</v>
      </c>
      <c r="C1454" s="2" t="s">
        <v>8080</v>
      </c>
      <c r="D1454" s="2">
        <f>IFERROR(VLOOKUP(B1454,#REF!,4,0),0)</f>
        <v>0</v>
      </c>
      <c r="E1454" s="3">
        <v>0</v>
      </c>
      <c r="F1454" s="147" t="s">
        <v>5961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148" t="s">
        <v>6151</v>
      </c>
      <c r="N1454" s="3">
        <v>0</v>
      </c>
      <c r="O1454" s="3">
        <v>0</v>
      </c>
      <c r="P1454" s="3">
        <v>0</v>
      </c>
      <c r="Q1454" s="132"/>
    </row>
    <row r="1455" spans="1:17">
      <c r="A1455" s="5" t="str">
        <f t="shared" si="23"/>
        <v>1</v>
      </c>
      <c r="B1455" s="1" t="s">
        <v>8561</v>
      </c>
      <c r="C1455" s="2" t="s">
        <v>8562</v>
      </c>
      <c r="D1455" s="2">
        <f>IFERROR(VLOOKUP(B1455,#REF!,4,0),0)</f>
        <v>0</v>
      </c>
      <c r="E1455" s="3">
        <v>0</v>
      </c>
      <c r="F1455" s="147" t="s">
        <v>1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148" t="s">
        <v>6151</v>
      </c>
      <c r="N1455" s="3">
        <v>0</v>
      </c>
      <c r="O1455" s="3">
        <v>0</v>
      </c>
      <c r="P1455" s="3">
        <v>0</v>
      </c>
      <c r="Q1455" s="132"/>
    </row>
    <row r="1456" spans="1:17">
      <c r="A1456" s="5" t="str">
        <f t="shared" si="23"/>
        <v>1</v>
      </c>
      <c r="B1456" s="1" t="s">
        <v>8563</v>
      </c>
      <c r="C1456" s="2" t="s">
        <v>8564</v>
      </c>
      <c r="D1456" s="2">
        <f>IFERROR(VLOOKUP(B1456,#REF!,4,0),0)</f>
        <v>0</v>
      </c>
      <c r="E1456" s="3">
        <v>0</v>
      </c>
      <c r="F1456" s="147" t="s">
        <v>5961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148" t="s">
        <v>6151</v>
      </c>
      <c r="N1456" s="3">
        <v>0</v>
      </c>
      <c r="O1456" s="3">
        <v>0</v>
      </c>
      <c r="P1456" s="3">
        <v>0</v>
      </c>
      <c r="Q1456" s="132"/>
    </row>
    <row r="1457" spans="1:17">
      <c r="A1457" s="5" t="str">
        <f t="shared" si="23"/>
        <v>1</v>
      </c>
      <c r="B1457" s="1" t="s">
        <v>8565</v>
      </c>
      <c r="C1457" s="2" t="s">
        <v>8566</v>
      </c>
      <c r="D1457" s="2">
        <f>IFERROR(VLOOKUP(B1457,#REF!,4,0),0)</f>
        <v>0</v>
      </c>
      <c r="E1457" s="3">
        <v>0</v>
      </c>
      <c r="F1457" s="147" t="s">
        <v>5961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148" t="s">
        <v>6151</v>
      </c>
      <c r="N1457" s="3">
        <v>0</v>
      </c>
      <c r="O1457" s="3">
        <v>0</v>
      </c>
      <c r="P1457" s="3">
        <v>0</v>
      </c>
      <c r="Q1457" s="132"/>
    </row>
    <row r="1458" spans="1:17">
      <c r="A1458" s="5" t="str">
        <f t="shared" si="23"/>
        <v>1</v>
      </c>
      <c r="B1458" s="1" t="s">
        <v>8567</v>
      </c>
      <c r="C1458" s="2" t="s">
        <v>8568</v>
      </c>
      <c r="D1458" s="2">
        <f>IFERROR(VLOOKUP(B1458,#REF!,4,0),0)</f>
        <v>0</v>
      </c>
      <c r="E1458" s="3">
        <v>0</v>
      </c>
      <c r="F1458" s="147" t="s">
        <v>5961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148" t="s">
        <v>6151</v>
      </c>
      <c r="N1458" s="3">
        <v>0</v>
      </c>
      <c r="O1458" s="3">
        <v>0</v>
      </c>
      <c r="P1458" s="3">
        <v>0</v>
      </c>
      <c r="Q1458" s="132"/>
    </row>
    <row r="1459" spans="1:17">
      <c r="A1459" s="5" t="str">
        <f t="shared" si="23"/>
        <v>1</v>
      </c>
      <c r="B1459" s="1" t="s">
        <v>8569</v>
      </c>
      <c r="C1459" s="2" t="s">
        <v>7782</v>
      </c>
      <c r="D1459" s="2">
        <f>IFERROR(VLOOKUP(B1459,#REF!,4,0),0)</f>
        <v>0</v>
      </c>
      <c r="E1459" s="3">
        <v>0</v>
      </c>
      <c r="F1459" s="147" t="s">
        <v>5961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148" t="s">
        <v>6151</v>
      </c>
      <c r="N1459" s="3">
        <v>0</v>
      </c>
      <c r="O1459" s="3">
        <v>0</v>
      </c>
      <c r="P1459" s="3">
        <v>0</v>
      </c>
      <c r="Q1459" s="132"/>
    </row>
    <row r="1460" spans="1:17">
      <c r="A1460" s="5" t="str">
        <f t="shared" si="23"/>
        <v>1</v>
      </c>
      <c r="B1460" s="1" t="s">
        <v>8570</v>
      </c>
      <c r="C1460" s="2" t="s">
        <v>8571</v>
      </c>
      <c r="D1460" s="2">
        <f>IFERROR(VLOOKUP(B1460,#REF!,4,0),0)</f>
        <v>0</v>
      </c>
      <c r="E1460" s="3">
        <v>0</v>
      </c>
      <c r="F1460" s="147" t="s">
        <v>5961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148" t="s">
        <v>6151</v>
      </c>
      <c r="N1460" s="3">
        <v>0</v>
      </c>
      <c r="O1460" s="3">
        <v>0</v>
      </c>
      <c r="P1460" s="3">
        <v>0</v>
      </c>
      <c r="Q1460" s="132"/>
    </row>
    <row r="1461" spans="1:17">
      <c r="A1461" s="5" t="str">
        <f t="shared" si="23"/>
        <v>1</v>
      </c>
      <c r="B1461" s="1" t="s">
        <v>8572</v>
      </c>
      <c r="C1461" s="2" t="s">
        <v>8212</v>
      </c>
      <c r="D1461" s="2">
        <f>IFERROR(VLOOKUP(B1461,#REF!,4,0),0)</f>
        <v>0</v>
      </c>
      <c r="E1461" s="3">
        <v>0</v>
      </c>
      <c r="F1461" s="147" t="s">
        <v>1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148" t="s">
        <v>6151</v>
      </c>
      <c r="N1461" s="3">
        <v>0</v>
      </c>
      <c r="O1461" s="3">
        <v>0</v>
      </c>
      <c r="P1461" s="3">
        <v>0</v>
      </c>
      <c r="Q1461" s="132"/>
    </row>
    <row r="1462" spans="1:17" ht="22.5">
      <c r="A1462" s="5" t="str">
        <f t="shared" si="23"/>
        <v>1</v>
      </c>
      <c r="B1462" s="1" t="s">
        <v>8573</v>
      </c>
      <c r="C1462" s="2" t="s">
        <v>8574</v>
      </c>
      <c r="D1462" s="2">
        <f>IFERROR(VLOOKUP(B1462,#REF!,4,0),0)</f>
        <v>0</v>
      </c>
      <c r="E1462" s="3">
        <v>0</v>
      </c>
      <c r="F1462" s="147" t="s">
        <v>5961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148" t="s">
        <v>6151</v>
      </c>
      <c r="N1462" s="3">
        <v>0</v>
      </c>
      <c r="O1462" s="3">
        <v>0</v>
      </c>
      <c r="P1462" s="3">
        <v>0</v>
      </c>
      <c r="Q1462" s="132"/>
    </row>
    <row r="1463" spans="1:17">
      <c r="A1463" s="5" t="str">
        <f t="shared" si="23"/>
        <v>1</v>
      </c>
      <c r="B1463" s="1" t="s">
        <v>8575</v>
      </c>
      <c r="C1463" s="2" t="s">
        <v>8212</v>
      </c>
      <c r="D1463" s="2">
        <f>IFERROR(VLOOKUP(B1463,#REF!,4,0),0)</f>
        <v>0</v>
      </c>
      <c r="E1463" s="3">
        <v>0</v>
      </c>
      <c r="F1463" s="147" t="s">
        <v>1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148" t="s">
        <v>6151</v>
      </c>
      <c r="N1463" s="3">
        <v>0</v>
      </c>
      <c r="O1463" s="3">
        <v>0</v>
      </c>
      <c r="P1463" s="3">
        <v>0</v>
      </c>
      <c r="Q1463" s="132"/>
    </row>
    <row r="1464" spans="1:17">
      <c r="A1464" s="5" t="str">
        <f t="shared" si="23"/>
        <v>1</v>
      </c>
      <c r="B1464" s="1" t="s">
        <v>8576</v>
      </c>
      <c r="C1464" s="2" t="s">
        <v>8577</v>
      </c>
      <c r="D1464" s="2">
        <f>IFERROR(VLOOKUP(B1464,#REF!,4,0),0)</f>
        <v>0</v>
      </c>
      <c r="E1464" s="3">
        <v>0</v>
      </c>
      <c r="F1464" s="147" t="s">
        <v>1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148" t="s">
        <v>6151</v>
      </c>
      <c r="N1464" s="3">
        <v>0</v>
      </c>
      <c r="O1464" s="3">
        <v>0</v>
      </c>
      <c r="P1464" s="3">
        <v>0</v>
      </c>
      <c r="Q1464" s="132"/>
    </row>
    <row r="1465" spans="1:17">
      <c r="A1465" s="5" t="str">
        <f t="shared" si="23"/>
        <v>1</v>
      </c>
      <c r="B1465" s="1" t="s">
        <v>8578</v>
      </c>
      <c r="C1465" s="2" t="s">
        <v>8579</v>
      </c>
      <c r="D1465" s="2">
        <f>IFERROR(VLOOKUP(B1465,#REF!,4,0),0)</f>
        <v>0</v>
      </c>
      <c r="E1465" s="3">
        <v>0</v>
      </c>
      <c r="F1465" s="147" t="s">
        <v>5961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148" t="s">
        <v>6151</v>
      </c>
      <c r="N1465" s="3">
        <v>0</v>
      </c>
      <c r="O1465" s="3">
        <v>0</v>
      </c>
      <c r="P1465" s="3">
        <v>0</v>
      </c>
      <c r="Q1465" s="132"/>
    </row>
    <row r="1466" spans="1:17">
      <c r="A1466" s="5" t="str">
        <f t="shared" si="23"/>
        <v>1</v>
      </c>
      <c r="B1466" s="1" t="s">
        <v>8580</v>
      </c>
      <c r="C1466" s="2" t="s">
        <v>8581</v>
      </c>
      <c r="D1466" s="2">
        <f>IFERROR(VLOOKUP(B1466,#REF!,4,0),0)</f>
        <v>0</v>
      </c>
      <c r="E1466" s="3">
        <v>0</v>
      </c>
      <c r="F1466" s="147" t="s">
        <v>5961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148" t="s">
        <v>6151</v>
      </c>
      <c r="N1466" s="3">
        <v>0</v>
      </c>
      <c r="O1466" s="3">
        <v>0</v>
      </c>
      <c r="P1466" s="3">
        <v>0</v>
      </c>
      <c r="Q1466" s="132"/>
    </row>
    <row r="1467" spans="1:17" ht="22.5">
      <c r="A1467" s="5" t="str">
        <f t="shared" si="23"/>
        <v>1</v>
      </c>
      <c r="B1467" s="1" t="s">
        <v>8582</v>
      </c>
      <c r="C1467" s="2" t="s">
        <v>8076</v>
      </c>
      <c r="D1467" s="2">
        <f>IFERROR(VLOOKUP(B1467,#REF!,4,0),0)</f>
        <v>0</v>
      </c>
      <c r="E1467" s="3">
        <v>0</v>
      </c>
      <c r="F1467" s="147" t="s">
        <v>1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148" t="s">
        <v>6151</v>
      </c>
      <c r="N1467" s="3">
        <v>0</v>
      </c>
      <c r="O1467" s="3">
        <v>0</v>
      </c>
      <c r="P1467" s="3">
        <v>0</v>
      </c>
      <c r="Q1467" s="132"/>
    </row>
    <row r="1468" spans="1:17">
      <c r="A1468" s="5" t="str">
        <f t="shared" si="23"/>
        <v>1</v>
      </c>
      <c r="B1468" s="1" t="s">
        <v>8583</v>
      </c>
      <c r="C1468" s="2" t="s">
        <v>8078</v>
      </c>
      <c r="D1468" s="2">
        <f>IFERROR(VLOOKUP(B1468,#REF!,4,0),0)</f>
        <v>0</v>
      </c>
      <c r="E1468" s="3">
        <v>0</v>
      </c>
      <c r="F1468" s="147" t="s">
        <v>5961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148" t="s">
        <v>6151</v>
      </c>
      <c r="N1468" s="3">
        <v>0</v>
      </c>
      <c r="O1468" s="3">
        <v>0</v>
      </c>
      <c r="P1468" s="3">
        <v>0</v>
      </c>
      <c r="Q1468" s="132"/>
    </row>
    <row r="1469" spans="1:17">
      <c r="A1469" s="5" t="str">
        <f t="shared" si="23"/>
        <v>1</v>
      </c>
      <c r="B1469" s="1" t="s">
        <v>8584</v>
      </c>
      <c r="C1469" s="2" t="s">
        <v>8080</v>
      </c>
      <c r="D1469" s="2">
        <f>IFERROR(VLOOKUP(B1469,#REF!,4,0),0)</f>
        <v>0</v>
      </c>
      <c r="E1469" s="3">
        <v>0</v>
      </c>
      <c r="F1469" s="147" t="s">
        <v>5961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148" t="s">
        <v>6151</v>
      </c>
      <c r="N1469" s="3">
        <v>0</v>
      </c>
      <c r="O1469" s="3">
        <v>0</v>
      </c>
      <c r="P1469" s="3">
        <v>0</v>
      </c>
      <c r="Q1469" s="132"/>
    </row>
    <row r="1470" spans="1:17">
      <c r="A1470" s="5" t="str">
        <f t="shared" si="23"/>
        <v>1</v>
      </c>
      <c r="B1470" s="1" t="s">
        <v>8585</v>
      </c>
      <c r="C1470" s="2" t="s">
        <v>8586</v>
      </c>
      <c r="D1470" s="2">
        <f>IFERROR(VLOOKUP(B1470,#REF!,4,0),0)</f>
        <v>0</v>
      </c>
      <c r="E1470" s="3">
        <v>0</v>
      </c>
      <c r="F1470" s="147" t="s">
        <v>5961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148" t="s">
        <v>6151</v>
      </c>
      <c r="N1470" s="3">
        <v>0</v>
      </c>
      <c r="O1470" s="3">
        <v>0</v>
      </c>
      <c r="P1470" s="3">
        <v>0</v>
      </c>
      <c r="Q1470" s="132"/>
    </row>
    <row r="1471" spans="1:17">
      <c r="A1471" s="5" t="str">
        <f t="shared" si="23"/>
        <v>1</v>
      </c>
      <c r="B1471" s="1" t="s">
        <v>8587</v>
      </c>
      <c r="C1471" s="2" t="s">
        <v>8588</v>
      </c>
      <c r="D1471" s="2">
        <f>IFERROR(VLOOKUP(B1471,#REF!,4,0),0)</f>
        <v>0</v>
      </c>
      <c r="E1471" s="3">
        <v>0</v>
      </c>
      <c r="F1471" s="147" t="s">
        <v>5961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148" t="s">
        <v>6151</v>
      </c>
      <c r="N1471" s="3">
        <v>0</v>
      </c>
      <c r="O1471" s="3">
        <v>0</v>
      </c>
      <c r="P1471" s="3">
        <v>0</v>
      </c>
      <c r="Q1471" s="132"/>
    </row>
    <row r="1472" spans="1:17">
      <c r="A1472" s="5" t="str">
        <f t="shared" si="23"/>
        <v>1</v>
      </c>
      <c r="B1472" s="1" t="s">
        <v>8589</v>
      </c>
      <c r="C1472" s="2" t="s">
        <v>8590</v>
      </c>
      <c r="D1472" s="2">
        <f>IFERROR(VLOOKUP(B1472,#REF!,4,0),0)</f>
        <v>0</v>
      </c>
      <c r="E1472" s="3">
        <v>0</v>
      </c>
      <c r="F1472" s="147" t="s">
        <v>1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148" t="s">
        <v>6151</v>
      </c>
      <c r="N1472" s="3">
        <v>0</v>
      </c>
      <c r="O1472" s="3">
        <v>0</v>
      </c>
      <c r="P1472" s="3">
        <v>0</v>
      </c>
      <c r="Q1472" s="132"/>
    </row>
    <row r="1473" spans="1:17">
      <c r="A1473" s="5" t="str">
        <f t="shared" si="23"/>
        <v>1</v>
      </c>
      <c r="B1473" s="1" t="s">
        <v>8591</v>
      </c>
      <c r="C1473" s="2" t="s">
        <v>8513</v>
      </c>
      <c r="D1473" s="2">
        <f>IFERROR(VLOOKUP(B1473,#REF!,4,0),0)</f>
        <v>0</v>
      </c>
      <c r="E1473" s="3">
        <v>0</v>
      </c>
      <c r="F1473" s="147" t="s">
        <v>5961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148" t="s">
        <v>6151</v>
      </c>
      <c r="N1473" s="3">
        <v>0</v>
      </c>
      <c r="O1473" s="3">
        <v>0</v>
      </c>
      <c r="P1473" s="3">
        <v>0</v>
      </c>
      <c r="Q1473" s="132"/>
    </row>
    <row r="1474" spans="1:17">
      <c r="A1474" s="5" t="str">
        <f t="shared" si="23"/>
        <v>1</v>
      </c>
      <c r="B1474" s="1" t="s">
        <v>8592</v>
      </c>
      <c r="C1474" s="2" t="s">
        <v>8515</v>
      </c>
      <c r="D1474" s="2">
        <f>IFERROR(VLOOKUP(B1474,#REF!,4,0),0)</f>
        <v>0</v>
      </c>
      <c r="E1474" s="3">
        <v>0</v>
      </c>
      <c r="F1474" s="147" t="s">
        <v>5961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148" t="s">
        <v>6151</v>
      </c>
      <c r="N1474" s="3">
        <v>0</v>
      </c>
      <c r="O1474" s="3">
        <v>0</v>
      </c>
      <c r="P1474" s="3">
        <v>0</v>
      </c>
      <c r="Q1474" s="132"/>
    </row>
    <row r="1475" spans="1:17">
      <c r="A1475" s="5" t="str">
        <f t="shared" si="23"/>
        <v>1</v>
      </c>
      <c r="B1475" s="1" t="s">
        <v>8593</v>
      </c>
      <c r="C1475" s="2" t="s">
        <v>8517</v>
      </c>
      <c r="D1475" s="2">
        <f>IFERROR(VLOOKUP(B1475,#REF!,4,0),0)</f>
        <v>0</v>
      </c>
      <c r="E1475" s="3">
        <v>0</v>
      </c>
      <c r="F1475" s="147" t="s">
        <v>5961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148" t="s">
        <v>6151</v>
      </c>
      <c r="N1475" s="3">
        <v>0</v>
      </c>
      <c r="O1475" s="3">
        <v>0</v>
      </c>
      <c r="P1475" s="3">
        <v>0</v>
      </c>
      <c r="Q1475" s="132"/>
    </row>
    <row r="1476" spans="1:17">
      <c r="A1476" s="5" t="str">
        <f t="shared" si="23"/>
        <v>1</v>
      </c>
      <c r="B1476" s="1" t="s">
        <v>8594</v>
      </c>
      <c r="C1476" s="2" t="s">
        <v>7782</v>
      </c>
      <c r="D1476" s="2">
        <f>IFERROR(VLOOKUP(B1476,#REF!,4,0),0)</f>
        <v>0</v>
      </c>
      <c r="E1476" s="3">
        <v>0</v>
      </c>
      <c r="F1476" s="147" t="s">
        <v>5961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148" t="s">
        <v>6151</v>
      </c>
      <c r="N1476" s="3">
        <v>0</v>
      </c>
      <c r="O1476" s="3">
        <v>0</v>
      </c>
      <c r="P1476" s="3">
        <v>0</v>
      </c>
      <c r="Q1476" s="132"/>
    </row>
    <row r="1477" spans="1:17">
      <c r="A1477" s="5" t="str">
        <f t="shared" si="23"/>
        <v>1</v>
      </c>
      <c r="B1477" s="1" t="s">
        <v>8595</v>
      </c>
      <c r="C1477" s="2" t="s">
        <v>8240</v>
      </c>
      <c r="D1477" s="2">
        <f>IFERROR(VLOOKUP(B1477,#REF!,4,0),0)</f>
        <v>0</v>
      </c>
      <c r="E1477" s="3">
        <v>0</v>
      </c>
      <c r="F1477" s="147" t="s">
        <v>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148" t="s">
        <v>6151</v>
      </c>
      <c r="N1477" s="3">
        <v>0</v>
      </c>
      <c r="O1477" s="3">
        <v>0</v>
      </c>
      <c r="P1477" s="3">
        <v>0</v>
      </c>
      <c r="Q1477" s="132"/>
    </row>
    <row r="1478" spans="1:17">
      <c r="A1478" s="5" t="str">
        <f t="shared" si="23"/>
        <v>1</v>
      </c>
      <c r="B1478" s="1" t="s">
        <v>8596</v>
      </c>
      <c r="C1478" s="2" t="s">
        <v>8597</v>
      </c>
      <c r="D1478" s="2">
        <f>IFERROR(VLOOKUP(B1478,#REF!,4,0),0)</f>
        <v>0</v>
      </c>
      <c r="E1478" s="3">
        <v>0</v>
      </c>
      <c r="F1478" s="147" t="s">
        <v>5961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148" t="s">
        <v>6151</v>
      </c>
      <c r="N1478" s="3">
        <v>0</v>
      </c>
      <c r="O1478" s="3">
        <v>0</v>
      </c>
      <c r="P1478" s="3">
        <v>0</v>
      </c>
      <c r="Q1478" s="132"/>
    </row>
    <row r="1479" spans="1:17">
      <c r="A1479" s="5" t="str">
        <f t="shared" si="23"/>
        <v>1</v>
      </c>
      <c r="B1479" s="1" t="s">
        <v>8598</v>
      </c>
      <c r="C1479" s="2" t="s">
        <v>8599</v>
      </c>
      <c r="D1479" s="2">
        <f>IFERROR(VLOOKUP(B1479,#REF!,4,0),0)</f>
        <v>0</v>
      </c>
      <c r="E1479" s="3">
        <v>0</v>
      </c>
      <c r="F1479" s="147" t="s">
        <v>5961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148" t="s">
        <v>6151</v>
      </c>
      <c r="N1479" s="3">
        <v>0</v>
      </c>
      <c r="O1479" s="3">
        <v>0</v>
      </c>
      <c r="P1479" s="3">
        <v>0</v>
      </c>
      <c r="Q1479" s="132"/>
    </row>
    <row r="1480" spans="1:17" ht="22.5">
      <c r="A1480" s="5" t="str">
        <f t="shared" si="23"/>
        <v>1</v>
      </c>
      <c r="B1480" s="1" t="s">
        <v>8600</v>
      </c>
      <c r="C1480" s="2" t="s">
        <v>8076</v>
      </c>
      <c r="D1480" s="2">
        <f>IFERROR(VLOOKUP(B1480,#REF!,4,0),0)</f>
        <v>0</v>
      </c>
      <c r="E1480" s="3">
        <v>0</v>
      </c>
      <c r="F1480" s="147" t="s">
        <v>1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148" t="s">
        <v>6151</v>
      </c>
      <c r="N1480" s="3">
        <v>0</v>
      </c>
      <c r="O1480" s="3">
        <v>0</v>
      </c>
      <c r="P1480" s="3">
        <v>0</v>
      </c>
      <c r="Q1480" s="132"/>
    </row>
    <row r="1481" spans="1:17">
      <c r="A1481" s="5" t="str">
        <f t="shared" si="23"/>
        <v>1</v>
      </c>
      <c r="B1481" s="1" t="s">
        <v>8601</v>
      </c>
      <c r="C1481" s="2" t="s">
        <v>8078</v>
      </c>
      <c r="D1481" s="2">
        <f>IFERROR(VLOOKUP(B1481,#REF!,4,0),0)</f>
        <v>0</v>
      </c>
      <c r="E1481" s="3">
        <v>0</v>
      </c>
      <c r="F1481" s="147" t="s">
        <v>5961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148" t="s">
        <v>6151</v>
      </c>
      <c r="N1481" s="3">
        <v>0</v>
      </c>
      <c r="O1481" s="3">
        <v>0</v>
      </c>
      <c r="P1481" s="3">
        <v>0</v>
      </c>
      <c r="Q1481" s="132"/>
    </row>
    <row r="1482" spans="1:17">
      <c r="A1482" s="5" t="str">
        <f t="shared" si="23"/>
        <v>1</v>
      </c>
      <c r="B1482" s="1" t="s">
        <v>8602</v>
      </c>
      <c r="C1482" s="2" t="s">
        <v>8080</v>
      </c>
      <c r="D1482" s="2">
        <f>IFERROR(VLOOKUP(B1482,#REF!,4,0),0)</f>
        <v>0</v>
      </c>
      <c r="E1482" s="3">
        <v>0</v>
      </c>
      <c r="F1482" s="147" t="s">
        <v>5961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148" t="s">
        <v>6151</v>
      </c>
      <c r="N1482" s="3">
        <v>0</v>
      </c>
      <c r="O1482" s="3">
        <v>0</v>
      </c>
      <c r="P1482" s="3">
        <v>0</v>
      </c>
      <c r="Q1482" s="132"/>
    </row>
    <row r="1483" spans="1:17">
      <c r="A1483" s="5" t="str">
        <f t="shared" ref="A1483:A1546" si="24">LEFT(B1483)</f>
        <v>1</v>
      </c>
      <c r="B1483" s="1" t="s">
        <v>8603</v>
      </c>
      <c r="C1483" s="2" t="s">
        <v>8604</v>
      </c>
      <c r="D1483" s="2">
        <f>IFERROR(VLOOKUP(B1483,#REF!,4,0),0)</f>
        <v>0</v>
      </c>
      <c r="E1483" s="3">
        <v>0</v>
      </c>
      <c r="F1483" s="147" t="s">
        <v>1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148" t="s">
        <v>6151</v>
      </c>
      <c r="N1483" s="3">
        <v>0</v>
      </c>
      <c r="O1483" s="3">
        <v>0</v>
      </c>
      <c r="P1483" s="3">
        <v>0</v>
      </c>
      <c r="Q1483" s="132"/>
    </row>
    <row r="1484" spans="1:17">
      <c r="A1484" s="5" t="str">
        <f t="shared" si="24"/>
        <v>1</v>
      </c>
      <c r="B1484" s="1" t="s">
        <v>8605</v>
      </c>
      <c r="C1484" s="2" t="s">
        <v>8529</v>
      </c>
      <c r="D1484" s="2">
        <f>IFERROR(VLOOKUP(B1484,#REF!,4,0),0)</f>
        <v>0</v>
      </c>
      <c r="E1484" s="3">
        <v>0</v>
      </c>
      <c r="F1484" s="147" t="s">
        <v>5961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148" t="s">
        <v>6151</v>
      </c>
      <c r="N1484" s="3">
        <v>0</v>
      </c>
      <c r="O1484" s="3">
        <v>0</v>
      </c>
      <c r="P1484" s="3">
        <v>0</v>
      </c>
      <c r="Q1484" s="132"/>
    </row>
    <row r="1485" spans="1:17">
      <c r="A1485" s="5" t="str">
        <f t="shared" si="24"/>
        <v>1</v>
      </c>
      <c r="B1485" s="1" t="s">
        <v>8606</v>
      </c>
      <c r="C1485" s="2" t="s">
        <v>8531</v>
      </c>
      <c r="D1485" s="2">
        <f>IFERROR(VLOOKUP(B1485,#REF!,4,0),0)</f>
        <v>0</v>
      </c>
      <c r="E1485" s="3">
        <v>0</v>
      </c>
      <c r="F1485" s="147" t="s">
        <v>5961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148" t="s">
        <v>6151</v>
      </c>
      <c r="N1485" s="3">
        <v>0</v>
      </c>
      <c r="O1485" s="3">
        <v>0</v>
      </c>
      <c r="P1485" s="3">
        <v>0</v>
      </c>
      <c r="Q1485" s="132"/>
    </row>
    <row r="1486" spans="1:17">
      <c r="A1486" s="5" t="str">
        <f t="shared" si="24"/>
        <v>1</v>
      </c>
      <c r="B1486" s="1" t="s">
        <v>8607</v>
      </c>
      <c r="C1486" s="2" t="s">
        <v>8533</v>
      </c>
      <c r="D1486" s="2">
        <f>IFERROR(VLOOKUP(B1486,#REF!,4,0),0)</f>
        <v>0</v>
      </c>
      <c r="E1486" s="3">
        <v>0</v>
      </c>
      <c r="F1486" s="147" t="s">
        <v>5961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148" t="s">
        <v>6151</v>
      </c>
      <c r="N1486" s="3">
        <v>0</v>
      </c>
      <c r="O1486" s="3">
        <v>0</v>
      </c>
      <c r="P1486" s="3">
        <v>0</v>
      </c>
      <c r="Q1486" s="132"/>
    </row>
    <row r="1487" spans="1:17">
      <c r="A1487" s="5" t="str">
        <f t="shared" si="24"/>
        <v>1</v>
      </c>
      <c r="B1487" s="1" t="s">
        <v>8608</v>
      </c>
      <c r="C1487" s="2" t="s">
        <v>7782</v>
      </c>
      <c r="D1487" s="2">
        <f>IFERROR(VLOOKUP(B1487,#REF!,4,0),0)</f>
        <v>0</v>
      </c>
      <c r="E1487" s="3">
        <v>0</v>
      </c>
      <c r="F1487" s="147" t="s">
        <v>5961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148" t="s">
        <v>6151</v>
      </c>
      <c r="N1487" s="3">
        <v>0</v>
      </c>
      <c r="O1487" s="3">
        <v>0</v>
      </c>
      <c r="P1487" s="3">
        <v>0</v>
      </c>
      <c r="Q1487" s="132"/>
    </row>
    <row r="1488" spans="1:17">
      <c r="A1488" s="5" t="str">
        <f t="shared" si="24"/>
        <v>1</v>
      </c>
      <c r="B1488" s="1" t="s">
        <v>8609</v>
      </c>
      <c r="C1488" s="2" t="s">
        <v>7495</v>
      </c>
      <c r="D1488" s="2">
        <f>IFERROR(VLOOKUP(B1488,#REF!,4,0),0)</f>
        <v>0</v>
      </c>
      <c r="E1488" s="3">
        <v>0</v>
      </c>
      <c r="F1488" s="147" t="s">
        <v>1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148" t="s">
        <v>6151</v>
      </c>
      <c r="N1488" s="3">
        <v>0</v>
      </c>
      <c r="O1488" s="3">
        <v>0</v>
      </c>
      <c r="P1488" s="3">
        <v>0</v>
      </c>
      <c r="Q1488" s="132"/>
    </row>
    <row r="1489" spans="1:18">
      <c r="A1489" s="5" t="str">
        <f t="shared" si="24"/>
        <v>1</v>
      </c>
      <c r="B1489" s="1" t="s">
        <v>8610</v>
      </c>
      <c r="C1489" s="2" t="s">
        <v>7497</v>
      </c>
      <c r="D1489" s="2">
        <f>IFERROR(VLOOKUP(B1489,#REF!,4,0),0)</f>
        <v>0</v>
      </c>
      <c r="E1489" s="3">
        <v>0</v>
      </c>
      <c r="F1489" s="147" t="s">
        <v>5961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148" t="s">
        <v>6151</v>
      </c>
      <c r="N1489" s="3">
        <v>0</v>
      </c>
      <c r="O1489" s="3">
        <v>0</v>
      </c>
      <c r="P1489" s="3">
        <v>0</v>
      </c>
      <c r="Q1489" s="132"/>
    </row>
    <row r="1490" spans="1:18">
      <c r="A1490" s="5" t="str">
        <f t="shared" si="24"/>
        <v>1</v>
      </c>
      <c r="B1490" s="1" t="s">
        <v>8611</v>
      </c>
      <c r="C1490" s="2" t="s">
        <v>7499</v>
      </c>
      <c r="D1490" s="2">
        <f>IFERROR(VLOOKUP(B1490,#REF!,4,0),0)</f>
        <v>0</v>
      </c>
      <c r="E1490" s="3">
        <v>0</v>
      </c>
      <c r="F1490" s="147" t="s">
        <v>5961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148" t="s">
        <v>6151</v>
      </c>
      <c r="N1490" s="3">
        <v>0</v>
      </c>
      <c r="O1490" s="3">
        <v>0</v>
      </c>
      <c r="P1490" s="3">
        <v>0</v>
      </c>
      <c r="Q1490" s="132"/>
    </row>
    <row r="1491" spans="1:18">
      <c r="A1491" s="5" t="str">
        <f t="shared" si="24"/>
        <v>1</v>
      </c>
      <c r="B1491" s="1" t="s">
        <v>8612</v>
      </c>
      <c r="C1491" s="2" t="s">
        <v>7501</v>
      </c>
      <c r="D1491" s="2">
        <f>IFERROR(VLOOKUP(B1491,#REF!,4,0),0)</f>
        <v>0</v>
      </c>
      <c r="E1491" s="3">
        <v>0</v>
      </c>
      <c r="F1491" s="147" t="s">
        <v>5961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148" t="s">
        <v>6151</v>
      </c>
      <c r="N1491" s="3">
        <v>0</v>
      </c>
      <c r="O1491" s="3">
        <v>0</v>
      </c>
      <c r="P1491" s="3">
        <v>0</v>
      </c>
      <c r="Q1491" s="132"/>
    </row>
    <row r="1492" spans="1:18">
      <c r="A1492" s="5" t="str">
        <f t="shared" si="24"/>
        <v>1</v>
      </c>
      <c r="B1492" s="1" t="s">
        <v>8613</v>
      </c>
      <c r="C1492" s="2" t="s">
        <v>7559</v>
      </c>
      <c r="D1492" s="2">
        <f>IFERROR(VLOOKUP(B1492,#REF!,4,0),0)</f>
        <v>0</v>
      </c>
      <c r="E1492" s="3">
        <v>0</v>
      </c>
      <c r="F1492" s="147" t="s">
        <v>5961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148" t="s">
        <v>6151</v>
      </c>
      <c r="N1492" s="3">
        <v>0</v>
      </c>
      <c r="O1492" s="3">
        <v>0</v>
      </c>
      <c r="P1492" s="3">
        <v>0</v>
      </c>
      <c r="Q1492" s="132"/>
    </row>
    <row r="1493" spans="1:18">
      <c r="A1493" s="5" t="str">
        <f t="shared" si="24"/>
        <v>1</v>
      </c>
      <c r="B1493" s="1" t="s">
        <v>3135</v>
      </c>
      <c r="C1493" s="2" t="s">
        <v>7503</v>
      </c>
      <c r="D1493" s="2">
        <f>IFERROR(VLOOKUP(B1493,#REF!,4,0),0)</f>
        <v>0</v>
      </c>
      <c r="E1493" s="3">
        <v>434712.55</v>
      </c>
      <c r="F1493" s="147" t="s">
        <v>1</v>
      </c>
      <c r="G1493" s="3">
        <v>0</v>
      </c>
      <c r="H1493" s="3">
        <v>434712.55</v>
      </c>
      <c r="I1493" s="3">
        <v>0</v>
      </c>
      <c r="J1493" s="3">
        <v>434712.55</v>
      </c>
      <c r="K1493" s="3">
        <v>0</v>
      </c>
      <c r="L1493" s="3">
        <v>0</v>
      </c>
      <c r="M1493" s="148" t="s">
        <v>6151</v>
      </c>
      <c r="N1493" s="3">
        <v>0</v>
      </c>
      <c r="O1493" s="3">
        <v>434712.55</v>
      </c>
      <c r="P1493" s="3">
        <v>0</v>
      </c>
      <c r="Q1493" s="132">
        <v>43833.048449073918</v>
      </c>
      <c r="R1493" s="131">
        <f>SUM(N1493:O1493)-J1493</f>
        <v>0</v>
      </c>
    </row>
    <row r="1494" spans="1:18">
      <c r="A1494" s="5" t="str">
        <f t="shared" si="24"/>
        <v>1</v>
      </c>
      <c r="B1494" s="1" t="s">
        <v>3138</v>
      </c>
      <c r="C1494" s="2" t="s">
        <v>7505</v>
      </c>
      <c r="D1494" s="2">
        <f>IFERROR(VLOOKUP(B1494,#REF!,4,0),0)</f>
        <v>0</v>
      </c>
      <c r="E1494" s="3">
        <v>-16434.89</v>
      </c>
      <c r="F1494" s="147" t="s">
        <v>1</v>
      </c>
      <c r="G1494" s="3">
        <v>0</v>
      </c>
      <c r="H1494" s="3">
        <v>-16434.89</v>
      </c>
      <c r="I1494" s="3">
        <v>0</v>
      </c>
      <c r="J1494" s="3">
        <v>-16434.89</v>
      </c>
      <c r="K1494" s="3">
        <v>0</v>
      </c>
      <c r="L1494" s="3">
        <v>0</v>
      </c>
      <c r="M1494" s="148" t="s">
        <v>6151</v>
      </c>
      <c r="N1494" s="3">
        <v>0</v>
      </c>
      <c r="O1494" s="3">
        <v>-16434.89</v>
      </c>
      <c r="P1494" s="3">
        <v>0</v>
      </c>
      <c r="Q1494" s="132">
        <v>43833.048449073918</v>
      </c>
      <c r="R1494" s="131">
        <f>SUM(N1494:O1494)-J1494</f>
        <v>0</v>
      </c>
    </row>
    <row r="1495" spans="1:18">
      <c r="A1495" s="5" t="str">
        <f t="shared" si="24"/>
        <v>1</v>
      </c>
      <c r="B1495" s="1" t="s">
        <v>8614</v>
      </c>
      <c r="C1495" s="2" t="s">
        <v>7507</v>
      </c>
      <c r="D1495" s="2">
        <f>IFERROR(VLOOKUP(B1495,#REF!,4,0),0)</f>
        <v>0</v>
      </c>
      <c r="E1495" s="3">
        <v>0</v>
      </c>
      <c r="F1495" s="147" t="s">
        <v>5961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148" t="s">
        <v>6151</v>
      </c>
      <c r="N1495" s="3">
        <v>0</v>
      </c>
      <c r="O1495" s="3">
        <v>0</v>
      </c>
      <c r="P1495" s="3">
        <v>0</v>
      </c>
      <c r="Q1495" s="132">
        <v>43833.048449073918</v>
      </c>
    </row>
    <row r="1496" spans="1:18">
      <c r="A1496" s="5" t="str">
        <f t="shared" si="24"/>
        <v>1</v>
      </c>
      <c r="B1496" s="1" t="s">
        <v>8615</v>
      </c>
      <c r="C1496" s="2" t="s">
        <v>7509</v>
      </c>
      <c r="D1496" s="2">
        <f>IFERROR(VLOOKUP(B1496,#REF!,4,0),0)</f>
        <v>0</v>
      </c>
      <c r="E1496" s="3">
        <v>0</v>
      </c>
      <c r="F1496" s="147" t="s">
        <v>5961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148" t="s">
        <v>6151</v>
      </c>
      <c r="N1496" s="3">
        <v>0</v>
      </c>
      <c r="O1496" s="3">
        <v>0</v>
      </c>
      <c r="P1496" s="3">
        <v>0</v>
      </c>
      <c r="Q1496" s="132">
        <v>43833.048449073918</v>
      </c>
    </row>
    <row r="1497" spans="1:18">
      <c r="A1497" s="5" t="str">
        <f t="shared" si="24"/>
        <v>1</v>
      </c>
      <c r="B1497" s="1" t="s">
        <v>8616</v>
      </c>
      <c r="C1497" s="2" t="s">
        <v>7561</v>
      </c>
      <c r="D1497" s="2">
        <f>IFERROR(VLOOKUP(B1497,#REF!,4,0),0)</f>
        <v>0</v>
      </c>
      <c r="E1497" s="3">
        <v>0</v>
      </c>
      <c r="F1497" s="147" t="s">
        <v>5961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148" t="s">
        <v>6151</v>
      </c>
      <c r="N1497" s="3">
        <v>0</v>
      </c>
      <c r="O1497" s="3">
        <v>0</v>
      </c>
      <c r="P1497" s="3">
        <v>0</v>
      </c>
      <c r="Q1497" s="132"/>
    </row>
    <row r="1498" spans="1:18">
      <c r="A1498" s="5" t="str">
        <f t="shared" si="24"/>
        <v>1</v>
      </c>
      <c r="B1498" s="1" t="s">
        <v>8617</v>
      </c>
      <c r="C1498" s="2" t="s">
        <v>7511</v>
      </c>
      <c r="D1498" s="2">
        <f>IFERROR(VLOOKUP(B1498,#REF!,4,0),0)</f>
        <v>0</v>
      </c>
      <c r="E1498" s="3">
        <v>0</v>
      </c>
      <c r="F1498" s="147" t="s">
        <v>1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148" t="s">
        <v>6151</v>
      </c>
      <c r="N1498" s="3">
        <v>0</v>
      </c>
      <c r="O1498" s="3">
        <v>0</v>
      </c>
      <c r="P1498" s="3">
        <v>0</v>
      </c>
      <c r="Q1498" s="132"/>
    </row>
    <row r="1499" spans="1:18">
      <c r="A1499" s="5" t="str">
        <f t="shared" si="24"/>
        <v>1</v>
      </c>
      <c r="B1499" s="1" t="s">
        <v>8618</v>
      </c>
      <c r="C1499" s="2" t="s">
        <v>7513</v>
      </c>
      <c r="D1499" s="2">
        <f>IFERROR(VLOOKUP(B1499,#REF!,4,0),0)</f>
        <v>0</v>
      </c>
      <c r="E1499" s="3">
        <v>0</v>
      </c>
      <c r="F1499" s="147" t="s">
        <v>5961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148" t="s">
        <v>6151</v>
      </c>
      <c r="N1499" s="3">
        <v>0</v>
      </c>
      <c r="O1499" s="3">
        <v>0</v>
      </c>
      <c r="P1499" s="3">
        <v>0</v>
      </c>
      <c r="Q1499" s="132"/>
    </row>
    <row r="1500" spans="1:18">
      <c r="A1500" s="5" t="str">
        <f t="shared" si="24"/>
        <v>1</v>
      </c>
      <c r="B1500" s="1" t="s">
        <v>8619</v>
      </c>
      <c r="C1500" s="2" t="s">
        <v>7515</v>
      </c>
      <c r="D1500" s="2">
        <f>IFERROR(VLOOKUP(B1500,#REF!,4,0),0)</f>
        <v>0</v>
      </c>
      <c r="E1500" s="3">
        <v>0</v>
      </c>
      <c r="F1500" s="147" t="s">
        <v>5961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148" t="s">
        <v>6151</v>
      </c>
      <c r="N1500" s="3">
        <v>0</v>
      </c>
      <c r="O1500" s="3">
        <v>0</v>
      </c>
      <c r="P1500" s="3">
        <v>0</v>
      </c>
      <c r="Q1500" s="132"/>
    </row>
    <row r="1501" spans="1:18">
      <c r="A1501" s="5" t="str">
        <f t="shared" si="24"/>
        <v>1</v>
      </c>
      <c r="B1501" s="1" t="s">
        <v>8620</v>
      </c>
      <c r="C1501" s="2" t="s">
        <v>7517</v>
      </c>
      <c r="D1501" s="2">
        <f>IFERROR(VLOOKUP(B1501,#REF!,4,0),0)</f>
        <v>0</v>
      </c>
      <c r="E1501" s="3">
        <v>0</v>
      </c>
      <c r="F1501" s="147" t="s">
        <v>5961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148" t="s">
        <v>6151</v>
      </c>
      <c r="N1501" s="3">
        <v>0</v>
      </c>
      <c r="O1501" s="3">
        <v>0</v>
      </c>
      <c r="P1501" s="3">
        <v>0</v>
      </c>
      <c r="Q1501" s="132"/>
    </row>
    <row r="1502" spans="1:18">
      <c r="A1502" s="5" t="str">
        <f t="shared" si="24"/>
        <v>1</v>
      </c>
      <c r="B1502" s="1" t="s">
        <v>8621</v>
      </c>
      <c r="C1502" s="2" t="s">
        <v>7563</v>
      </c>
      <c r="D1502" s="2">
        <f>IFERROR(VLOOKUP(B1502,#REF!,4,0),0)</f>
        <v>0</v>
      </c>
      <c r="E1502" s="3">
        <v>0</v>
      </c>
      <c r="F1502" s="147" t="s">
        <v>5961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148" t="s">
        <v>6151</v>
      </c>
      <c r="N1502" s="3">
        <v>0</v>
      </c>
      <c r="O1502" s="3">
        <v>0</v>
      </c>
      <c r="P1502" s="3">
        <v>0</v>
      </c>
      <c r="Q1502" s="132"/>
    </row>
    <row r="1503" spans="1:18">
      <c r="A1503" s="5" t="str">
        <f t="shared" si="24"/>
        <v>1</v>
      </c>
      <c r="B1503" s="1" t="s">
        <v>8622</v>
      </c>
      <c r="C1503" s="2" t="s">
        <v>7519</v>
      </c>
      <c r="D1503" s="2">
        <f>IFERROR(VLOOKUP(B1503,#REF!,4,0),0)</f>
        <v>0</v>
      </c>
      <c r="E1503" s="3">
        <v>0</v>
      </c>
      <c r="F1503" s="147" t="s">
        <v>1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148" t="s">
        <v>6151</v>
      </c>
      <c r="N1503" s="3">
        <v>0</v>
      </c>
      <c r="O1503" s="3">
        <v>0</v>
      </c>
      <c r="P1503" s="3">
        <v>0</v>
      </c>
      <c r="Q1503" s="132"/>
    </row>
    <row r="1504" spans="1:18">
      <c r="A1504" s="5" t="str">
        <f t="shared" si="24"/>
        <v>1</v>
      </c>
      <c r="B1504" s="1" t="s">
        <v>8623</v>
      </c>
      <c r="C1504" s="2" t="s">
        <v>7521</v>
      </c>
      <c r="D1504" s="2">
        <f>IFERROR(VLOOKUP(B1504,#REF!,4,0),0)</f>
        <v>0</v>
      </c>
      <c r="E1504" s="3">
        <v>0</v>
      </c>
      <c r="F1504" s="147" t="s">
        <v>5961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148" t="s">
        <v>6151</v>
      </c>
      <c r="N1504" s="3">
        <v>0</v>
      </c>
      <c r="O1504" s="3">
        <v>0</v>
      </c>
      <c r="P1504" s="3">
        <v>0</v>
      </c>
      <c r="Q1504" s="132"/>
    </row>
    <row r="1505" spans="1:17">
      <c r="A1505" s="5" t="str">
        <f t="shared" si="24"/>
        <v>1</v>
      </c>
      <c r="B1505" s="1" t="s">
        <v>8624</v>
      </c>
      <c r="C1505" s="2" t="s">
        <v>7523</v>
      </c>
      <c r="D1505" s="2">
        <f>IFERROR(VLOOKUP(B1505,#REF!,4,0),0)</f>
        <v>0</v>
      </c>
      <c r="E1505" s="3">
        <v>0</v>
      </c>
      <c r="F1505" s="147" t="s">
        <v>5961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148" t="s">
        <v>6151</v>
      </c>
      <c r="N1505" s="3">
        <v>0</v>
      </c>
      <c r="O1505" s="3">
        <v>0</v>
      </c>
      <c r="P1505" s="3">
        <v>0</v>
      </c>
      <c r="Q1505" s="132"/>
    </row>
    <row r="1506" spans="1:17">
      <c r="A1506" s="5" t="str">
        <f t="shared" si="24"/>
        <v>1</v>
      </c>
      <c r="B1506" s="1" t="s">
        <v>8625</v>
      </c>
      <c r="C1506" s="2" t="s">
        <v>7525</v>
      </c>
      <c r="D1506" s="2">
        <f>IFERROR(VLOOKUP(B1506,#REF!,4,0),0)</f>
        <v>0</v>
      </c>
      <c r="E1506" s="3">
        <v>0</v>
      </c>
      <c r="F1506" s="147" t="s">
        <v>5961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148" t="s">
        <v>6151</v>
      </c>
      <c r="N1506" s="3">
        <v>0</v>
      </c>
      <c r="O1506" s="3">
        <v>0</v>
      </c>
      <c r="P1506" s="3">
        <v>0</v>
      </c>
      <c r="Q1506" s="132"/>
    </row>
    <row r="1507" spans="1:17">
      <c r="A1507" s="5" t="str">
        <f t="shared" si="24"/>
        <v>1</v>
      </c>
      <c r="B1507" s="1" t="s">
        <v>8626</v>
      </c>
      <c r="C1507" s="2" t="s">
        <v>7565</v>
      </c>
      <c r="D1507" s="2">
        <f>IFERROR(VLOOKUP(B1507,#REF!,4,0),0)</f>
        <v>0</v>
      </c>
      <c r="E1507" s="3">
        <v>0</v>
      </c>
      <c r="F1507" s="147" t="s">
        <v>5961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148" t="s">
        <v>6151</v>
      </c>
      <c r="N1507" s="3">
        <v>0</v>
      </c>
      <c r="O1507" s="3">
        <v>0</v>
      </c>
      <c r="P1507" s="3">
        <v>0</v>
      </c>
      <c r="Q1507" s="132"/>
    </row>
    <row r="1508" spans="1:17">
      <c r="A1508" s="5" t="str">
        <f t="shared" si="24"/>
        <v>1</v>
      </c>
      <c r="B1508" s="1" t="s">
        <v>8627</v>
      </c>
      <c r="C1508" s="2" t="s">
        <v>7527</v>
      </c>
      <c r="D1508" s="2">
        <f>IFERROR(VLOOKUP(B1508,#REF!,4,0),0)</f>
        <v>0</v>
      </c>
      <c r="E1508" s="3">
        <v>0</v>
      </c>
      <c r="F1508" s="147" t="s">
        <v>1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148" t="s">
        <v>6151</v>
      </c>
      <c r="N1508" s="3">
        <v>0</v>
      </c>
      <c r="O1508" s="3">
        <v>0</v>
      </c>
      <c r="P1508" s="3">
        <v>0</v>
      </c>
      <c r="Q1508" s="132"/>
    </row>
    <row r="1509" spans="1:17">
      <c r="A1509" s="5" t="str">
        <f t="shared" si="24"/>
        <v>1</v>
      </c>
      <c r="B1509" s="1" t="s">
        <v>8628</v>
      </c>
      <c r="C1509" s="2" t="s">
        <v>7529</v>
      </c>
      <c r="D1509" s="2">
        <f>IFERROR(VLOOKUP(B1509,#REF!,4,0),0)</f>
        <v>0</v>
      </c>
      <c r="E1509" s="3">
        <v>0</v>
      </c>
      <c r="F1509" s="147" t="s">
        <v>5961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148" t="s">
        <v>6151</v>
      </c>
      <c r="N1509" s="3">
        <v>0</v>
      </c>
      <c r="O1509" s="3">
        <v>0</v>
      </c>
      <c r="P1509" s="3">
        <v>0</v>
      </c>
      <c r="Q1509" s="132"/>
    </row>
    <row r="1510" spans="1:17">
      <c r="A1510" s="5" t="str">
        <f t="shared" si="24"/>
        <v>1</v>
      </c>
      <c r="B1510" s="1" t="s">
        <v>8629</v>
      </c>
      <c r="C1510" s="2" t="s">
        <v>7531</v>
      </c>
      <c r="D1510" s="2">
        <f>IFERROR(VLOOKUP(B1510,#REF!,4,0),0)</f>
        <v>0</v>
      </c>
      <c r="E1510" s="3">
        <v>0</v>
      </c>
      <c r="F1510" s="147" t="s">
        <v>5961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148" t="s">
        <v>6151</v>
      </c>
      <c r="N1510" s="3">
        <v>0</v>
      </c>
      <c r="O1510" s="3">
        <v>0</v>
      </c>
      <c r="P1510" s="3">
        <v>0</v>
      </c>
      <c r="Q1510" s="132"/>
    </row>
    <row r="1511" spans="1:17">
      <c r="A1511" s="5" t="str">
        <f t="shared" si="24"/>
        <v>1</v>
      </c>
      <c r="B1511" s="1" t="s">
        <v>8630</v>
      </c>
      <c r="C1511" s="2" t="s">
        <v>7533</v>
      </c>
      <c r="D1511" s="2">
        <f>IFERROR(VLOOKUP(B1511,#REF!,4,0),0)</f>
        <v>0</v>
      </c>
      <c r="E1511" s="3">
        <v>0</v>
      </c>
      <c r="F1511" s="147" t="s">
        <v>5961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148" t="s">
        <v>6151</v>
      </c>
      <c r="N1511" s="3">
        <v>0</v>
      </c>
      <c r="O1511" s="3">
        <v>0</v>
      </c>
      <c r="P1511" s="3">
        <v>0</v>
      </c>
      <c r="Q1511" s="132"/>
    </row>
    <row r="1512" spans="1:17">
      <c r="A1512" s="5" t="str">
        <f t="shared" si="24"/>
        <v>1</v>
      </c>
      <c r="B1512" s="1" t="s">
        <v>8631</v>
      </c>
      <c r="C1512" s="2" t="s">
        <v>7567</v>
      </c>
      <c r="D1512" s="2">
        <f>IFERROR(VLOOKUP(B1512,#REF!,4,0),0)</f>
        <v>0</v>
      </c>
      <c r="E1512" s="3">
        <v>0</v>
      </c>
      <c r="F1512" s="147" t="s">
        <v>5961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148" t="s">
        <v>6151</v>
      </c>
      <c r="N1512" s="3">
        <v>0</v>
      </c>
      <c r="O1512" s="3">
        <v>0</v>
      </c>
      <c r="P1512" s="3">
        <v>0</v>
      </c>
      <c r="Q1512" s="132"/>
    </row>
    <row r="1513" spans="1:17">
      <c r="A1513" s="5" t="str">
        <f t="shared" si="24"/>
        <v>1</v>
      </c>
      <c r="B1513" s="1" t="s">
        <v>8632</v>
      </c>
      <c r="C1513" s="2" t="s">
        <v>7535</v>
      </c>
      <c r="D1513" s="2">
        <f>IFERROR(VLOOKUP(B1513,#REF!,4,0),0)</f>
        <v>0</v>
      </c>
      <c r="E1513" s="3">
        <v>0</v>
      </c>
      <c r="F1513" s="147" t="s">
        <v>1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148" t="s">
        <v>6151</v>
      </c>
      <c r="N1513" s="3">
        <v>0</v>
      </c>
      <c r="O1513" s="3">
        <v>0</v>
      </c>
      <c r="P1513" s="3">
        <v>0</v>
      </c>
      <c r="Q1513" s="132"/>
    </row>
    <row r="1514" spans="1:17">
      <c r="A1514" s="5" t="str">
        <f t="shared" si="24"/>
        <v>1</v>
      </c>
      <c r="B1514" s="1" t="s">
        <v>8633</v>
      </c>
      <c r="C1514" s="2" t="s">
        <v>7537</v>
      </c>
      <c r="D1514" s="2">
        <f>IFERROR(VLOOKUP(B1514,#REF!,4,0),0)</f>
        <v>0</v>
      </c>
      <c r="E1514" s="3">
        <v>0</v>
      </c>
      <c r="F1514" s="147" t="s">
        <v>5961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148" t="s">
        <v>6151</v>
      </c>
      <c r="N1514" s="3">
        <v>0</v>
      </c>
      <c r="O1514" s="3">
        <v>0</v>
      </c>
      <c r="P1514" s="3">
        <v>0</v>
      </c>
      <c r="Q1514" s="132"/>
    </row>
    <row r="1515" spans="1:17">
      <c r="A1515" s="5" t="str">
        <f t="shared" si="24"/>
        <v>1</v>
      </c>
      <c r="B1515" s="1" t="s">
        <v>8634</v>
      </c>
      <c r="C1515" s="2" t="s">
        <v>7539</v>
      </c>
      <c r="D1515" s="2">
        <f>IFERROR(VLOOKUP(B1515,#REF!,4,0),0)</f>
        <v>0</v>
      </c>
      <c r="E1515" s="3">
        <v>0</v>
      </c>
      <c r="F1515" s="147" t="s">
        <v>5961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148" t="s">
        <v>6151</v>
      </c>
      <c r="N1515" s="3">
        <v>0</v>
      </c>
      <c r="O1515" s="3">
        <v>0</v>
      </c>
      <c r="P1515" s="3">
        <v>0</v>
      </c>
      <c r="Q1515" s="132"/>
    </row>
    <row r="1516" spans="1:17">
      <c r="A1516" s="5" t="str">
        <f t="shared" si="24"/>
        <v>1</v>
      </c>
      <c r="B1516" s="1" t="s">
        <v>8635</v>
      </c>
      <c r="C1516" s="2" t="s">
        <v>7541</v>
      </c>
      <c r="D1516" s="2">
        <f>IFERROR(VLOOKUP(B1516,#REF!,4,0),0)</f>
        <v>0</v>
      </c>
      <c r="E1516" s="3">
        <v>0</v>
      </c>
      <c r="F1516" s="147" t="s">
        <v>5961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148" t="s">
        <v>6151</v>
      </c>
      <c r="N1516" s="3">
        <v>0</v>
      </c>
      <c r="O1516" s="3">
        <v>0</v>
      </c>
      <c r="P1516" s="3">
        <v>0</v>
      </c>
      <c r="Q1516" s="132"/>
    </row>
    <row r="1517" spans="1:17">
      <c r="A1517" s="5" t="str">
        <f t="shared" si="24"/>
        <v>1</v>
      </c>
      <c r="B1517" s="1" t="s">
        <v>8636</v>
      </c>
      <c r="C1517" s="2" t="s">
        <v>7569</v>
      </c>
      <c r="D1517" s="2">
        <f>IFERROR(VLOOKUP(B1517,#REF!,4,0),0)</f>
        <v>0</v>
      </c>
      <c r="E1517" s="3">
        <v>0</v>
      </c>
      <c r="F1517" s="147" t="s">
        <v>5961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148" t="s">
        <v>6151</v>
      </c>
      <c r="N1517" s="3">
        <v>0</v>
      </c>
      <c r="O1517" s="3">
        <v>0</v>
      </c>
      <c r="P1517" s="3">
        <v>0</v>
      </c>
      <c r="Q1517" s="132"/>
    </row>
    <row r="1518" spans="1:17">
      <c r="A1518" s="5" t="str">
        <f t="shared" si="24"/>
        <v>1</v>
      </c>
      <c r="B1518" s="1" t="s">
        <v>8637</v>
      </c>
      <c r="C1518" s="2" t="s">
        <v>7543</v>
      </c>
      <c r="D1518" s="2">
        <f>IFERROR(VLOOKUP(B1518,#REF!,4,0),0)</f>
        <v>0</v>
      </c>
      <c r="E1518" s="3">
        <v>0</v>
      </c>
      <c r="F1518" s="147" t="s">
        <v>1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148" t="s">
        <v>6151</v>
      </c>
      <c r="N1518" s="3">
        <v>0</v>
      </c>
      <c r="O1518" s="3">
        <v>0</v>
      </c>
      <c r="P1518" s="3">
        <v>0</v>
      </c>
      <c r="Q1518" s="132"/>
    </row>
    <row r="1519" spans="1:17">
      <c r="A1519" s="5" t="str">
        <f t="shared" si="24"/>
        <v>1</v>
      </c>
      <c r="B1519" s="1" t="s">
        <v>8638</v>
      </c>
      <c r="C1519" s="2" t="s">
        <v>7545</v>
      </c>
      <c r="D1519" s="2">
        <f>IFERROR(VLOOKUP(B1519,#REF!,4,0),0)</f>
        <v>0</v>
      </c>
      <c r="E1519" s="3">
        <v>0</v>
      </c>
      <c r="F1519" s="147" t="s">
        <v>5961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148" t="s">
        <v>6151</v>
      </c>
      <c r="N1519" s="3">
        <v>0</v>
      </c>
      <c r="O1519" s="3">
        <v>0</v>
      </c>
      <c r="P1519" s="3">
        <v>0</v>
      </c>
      <c r="Q1519" s="132"/>
    </row>
    <row r="1520" spans="1:17">
      <c r="A1520" s="5" t="str">
        <f t="shared" si="24"/>
        <v>1</v>
      </c>
      <c r="B1520" s="1" t="s">
        <v>8639</v>
      </c>
      <c r="C1520" s="2" t="s">
        <v>7547</v>
      </c>
      <c r="D1520" s="2">
        <f>IFERROR(VLOOKUP(B1520,#REF!,4,0),0)</f>
        <v>0</v>
      </c>
      <c r="E1520" s="3">
        <v>0</v>
      </c>
      <c r="F1520" s="147" t="s">
        <v>5961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148" t="s">
        <v>6151</v>
      </c>
      <c r="N1520" s="3">
        <v>0</v>
      </c>
      <c r="O1520" s="3">
        <v>0</v>
      </c>
      <c r="P1520" s="3">
        <v>0</v>
      </c>
      <c r="Q1520" s="132"/>
    </row>
    <row r="1521" spans="1:17">
      <c r="A1521" s="5" t="str">
        <f t="shared" si="24"/>
        <v>1</v>
      </c>
      <c r="B1521" s="1" t="s">
        <v>8640</v>
      </c>
      <c r="C1521" s="2" t="s">
        <v>7549</v>
      </c>
      <c r="D1521" s="2">
        <f>IFERROR(VLOOKUP(B1521,#REF!,4,0),0)</f>
        <v>0</v>
      </c>
      <c r="E1521" s="3">
        <v>0</v>
      </c>
      <c r="F1521" s="147" t="s">
        <v>5961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148" t="s">
        <v>6151</v>
      </c>
      <c r="N1521" s="3">
        <v>0</v>
      </c>
      <c r="O1521" s="3">
        <v>0</v>
      </c>
      <c r="P1521" s="3">
        <v>0</v>
      </c>
      <c r="Q1521" s="132"/>
    </row>
    <row r="1522" spans="1:17">
      <c r="A1522" s="5" t="str">
        <f t="shared" si="24"/>
        <v>1</v>
      </c>
      <c r="B1522" s="1" t="s">
        <v>8641</v>
      </c>
      <c r="C1522" s="2" t="s">
        <v>7571</v>
      </c>
      <c r="D1522" s="2">
        <f>IFERROR(VLOOKUP(B1522,#REF!,4,0),0)</f>
        <v>0</v>
      </c>
      <c r="E1522" s="3">
        <v>0</v>
      </c>
      <c r="F1522" s="147" t="s">
        <v>5961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148" t="s">
        <v>6151</v>
      </c>
      <c r="N1522" s="3">
        <v>0</v>
      </c>
      <c r="O1522" s="3">
        <v>0</v>
      </c>
      <c r="P1522" s="3">
        <v>0</v>
      </c>
      <c r="Q1522" s="132"/>
    </row>
    <row r="1523" spans="1:17">
      <c r="A1523" s="5" t="str">
        <f t="shared" si="24"/>
        <v>1</v>
      </c>
      <c r="B1523" s="1" t="s">
        <v>8642</v>
      </c>
      <c r="C1523" s="2" t="s">
        <v>7551</v>
      </c>
      <c r="D1523" s="2">
        <f>IFERROR(VLOOKUP(B1523,#REF!,4,0),0)</f>
        <v>0</v>
      </c>
      <c r="E1523" s="3">
        <v>0</v>
      </c>
      <c r="F1523" s="147" t="s">
        <v>1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148" t="s">
        <v>6151</v>
      </c>
      <c r="N1523" s="3">
        <v>0</v>
      </c>
      <c r="O1523" s="3">
        <v>0</v>
      </c>
      <c r="P1523" s="3">
        <v>0</v>
      </c>
      <c r="Q1523" s="132"/>
    </row>
    <row r="1524" spans="1:17">
      <c r="A1524" s="5" t="str">
        <f t="shared" si="24"/>
        <v>1</v>
      </c>
      <c r="B1524" s="1" t="s">
        <v>8643</v>
      </c>
      <c r="C1524" s="2" t="s">
        <v>7553</v>
      </c>
      <c r="D1524" s="2">
        <f>IFERROR(VLOOKUP(B1524,#REF!,4,0),0)</f>
        <v>0</v>
      </c>
      <c r="E1524" s="3">
        <v>0</v>
      </c>
      <c r="F1524" s="147" t="s">
        <v>5961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148" t="s">
        <v>6151</v>
      </c>
      <c r="N1524" s="3">
        <v>0</v>
      </c>
      <c r="O1524" s="3">
        <v>0</v>
      </c>
      <c r="P1524" s="3">
        <v>0</v>
      </c>
      <c r="Q1524" s="132"/>
    </row>
    <row r="1525" spans="1:17">
      <c r="A1525" s="5" t="str">
        <f t="shared" si="24"/>
        <v>1</v>
      </c>
      <c r="B1525" s="1" t="s">
        <v>8644</v>
      </c>
      <c r="C1525" s="2" t="s">
        <v>7555</v>
      </c>
      <c r="D1525" s="2">
        <f>IFERROR(VLOOKUP(B1525,#REF!,4,0),0)</f>
        <v>0</v>
      </c>
      <c r="E1525" s="3">
        <v>0</v>
      </c>
      <c r="F1525" s="147" t="s">
        <v>5961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148" t="s">
        <v>6151</v>
      </c>
      <c r="N1525" s="3">
        <v>0</v>
      </c>
      <c r="O1525" s="3">
        <v>0</v>
      </c>
      <c r="P1525" s="3">
        <v>0</v>
      </c>
      <c r="Q1525" s="132"/>
    </row>
    <row r="1526" spans="1:17">
      <c r="A1526" s="5" t="str">
        <f t="shared" si="24"/>
        <v>1</v>
      </c>
      <c r="B1526" s="1" t="s">
        <v>8645</v>
      </c>
      <c r="C1526" s="2" t="s">
        <v>7557</v>
      </c>
      <c r="D1526" s="2">
        <f>IFERROR(VLOOKUP(B1526,#REF!,4,0),0)</f>
        <v>0</v>
      </c>
      <c r="E1526" s="3">
        <v>0</v>
      </c>
      <c r="F1526" s="147" t="s">
        <v>5961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148" t="s">
        <v>6151</v>
      </c>
      <c r="N1526" s="3">
        <v>0</v>
      </c>
      <c r="O1526" s="3">
        <v>0</v>
      </c>
      <c r="P1526" s="3">
        <v>0</v>
      </c>
      <c r="Q1526" s="132"/>
    </row>
    <row r="1527" spans="1:17">
      <c r="A1527" s="5" t="str">
        <f t="shared" si="24"/>
        <v>1</v>
      </c>
      <c r="B1527" s="1" t="s">
        <v>8646</v>
      </c>
      <c r="C1527" s="2" t="s">
        <v>7573</v>
      </c>
      <c r="D1527" s="2">
        <f>IFERROR(VLOOKUP(B1527,#REF!,4,0),0)</f>
        <v>0</v>
      </c>
      <c r="E1527" s="3">
        <v>0</v>
      </c>
      <c r="F1527" s="147" t="s">
        <v>5961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148" t="s">
        <v>6151</v>
      </c>
      <c r="N1527" s="3">
        <v>0</v>
      </c>
      <c r="O1527" s="3">
        <v>0</v>
      </c>
      <c r="P1527" s="3">
        <v>0</v>
      </c>
      <c r="Q1527" s="132"/>
    </row>
    <row r="1528" spans="1:17">
      <c r="A1528" s="5" t="str">
        <f t="shared" si="24"/>
        <v>1</v>
      </c>
      <c r="B1528" s="1" t="s">
        <v>8647</v>
      </c>
      <c r="C1528" s="2" t="s">
        <v>8648</v>
      </c>
      <c r="D1528" s="2">
        <f>IFERROR(VLOOKUP(B1528,#REF!,4,0),0)</f>
        <v>0</v>
      </c>
      <c r="E1528" s="3">
        <v>0</v>
      </c>
      <c r="F1528" s="147" t="s">
        <v>1</v>
      </c>
      <c r="G1528" s="3">
        <v>0</v>
      </c>
      <c r="H1528" s="3">
        <v>0</v>
      </c>
      <c r="I1528" s="3">
        <v>0</v>
      </c>
      <c r="J1528" s="3">
        <v>0</v>
      </c>
      <c r="K1528" s="3">
        <v>0</v>
      </c>
      <c r="L1528" s="3">
        <v>0</v>
      </c>
      <c r="M1528" s="148" t="s">
        <v>6151</v>
      </c>
      <c r="N1528" s="3">
        <v>0</v>
      </c>
      <c r="O1528" s="3">
        <v>0</v>
      </c>
      <c r="P1528" s="3">
        <v>0</v>
      </c>
      <c r="Q1528" s="132"/>
    </row>
    <row r="1529" spans="1:17">
      <c r="A1529" s="5" t="str">
        <f t="shared" si="24"/>
        <v>1</v>
      </c>
      <c r="B1529" s="1" t="s">
        <v>8649</v>
      </c>
      <c r="C1529" s="2" t="s">
        <v>7782</v>
      </c>
      <c r="D1529" s="2">
        <f>IFERROR(VLOOKUP(B1529,#REF!,4,0),0)</f>
        <v>0</v>
      </c>
      <c r="E1529" s="3">
        <v>0</v>
      </c>
      <c r="F1529" s="147" t="s">
        <v>5961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148" t="s">
        <v>6151</v>
      </c>
      <c r="N1529" s="3">
        <v>0</v>
      </c>
      <c r="O1529" s="3">
        <v>0</v>
      </c>
      <c r="P1529" s="3">
        <v>0</v>
      </c>
      <c r="Q1529" s="132"/>
    </row>
    <row r="1530" spans="1:17">
      <c r="A1530" s="5" t="str">
        <f t="shared" si="24"/>
        <v>1</v>
      </c>
      <c r="B1530" s="1" t="s">
        <v>8650</v>
      </c>
      <c r="C1530" s="2" t="s">
        <v>8651</v>
      </c>
      <c r="D1530" s="2">
        <f>IFERROR(VLOOKUP(B1530,#REF!,4,0),0)</f>
        <v>0</v>
      </c>
      <c r="E1530" s="3">
        <v>0</v>
      </c>
      <c r="F1530" s="147" t="s">
        <v>1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148" t="s">
        <v>6151</v>
      </c>
      <c r="N1530" s="3">
        <v>0</v>
      </c>
      <c r="O1530" s="3">
        <v>0</v>
      </c>
      <c r="P1530" s="3">
        <v>0</v>
      </c>
      <c r="Q1530" s="132"/>
    </row>
    <row r="1531" spans="1:17">
      <c r="A1531" s="5" t="str">
        <f t="shared" si="24"/>
        <v>1</v>
      </c>
      <c r="B1531" s="1" t="s">
        <v>8652</v>
      </c>
      <c r="C1531" s="2" t="s">
        <v>7782</v>
      </c>
      <c r="D1531" s="2">
        <f>IFERROR(VLOOKUP(B1531,#REF!,4,0),0)</f>
        <v>0</v>
      </c>
      <c r="E1531" s="3">
        <v>0</v>
      </c>
      <c r="F1531" s="147" t="s">
        <v>5961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148" t="s">
        <v>6151</v>
      </c>
      <c r="N1531" s="3">
        <v>0</v>
      </c>
      <c r="O1531" s="3">
        <v>0</v>
      </c>
      <c r="P1531" s="3">
        <v>0</v>
      </c>
      <c r="Q1531" s="132"/>
    </row>
    <row r="1532" spans="1:17">
      <c r="A1532" s="5" t="str">
        <f t="shared" si="24"/>
        <v>1</v>
      </c>
      <c r="B1532" s="1" t="s">
        <v>8653</v>
      </c>
      <c r="C1532" s="2" t="s">
        <v>8654</v>
      </c>
      <c r="D1532" s="2">
        <f>IFERROR(VLOOKUP(B1532,#REF!,4,0),0)</f>
        <v>0</v>
      </c>
      <c r="E1532" s="3">
        <v>0</v>
      </c>
      <c r="F1532" s="147" t="s">
        <v>1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148" t="s">
        <v>6151</v>
      </c>
      <c r="N1532" s="3">
        <v>0</v>
      </c>
      <c r="O1532" s="3">
        <v>0</v>
      </c>
      <c r="P1532" s="3">
        <v>0</v>
      </c>
      <c r="Q1532" s="132"/>
    </row>
    <row r="1533" spans="1:17">
      <c r="A1533" s="5" t="str">
        <f t="shared" si="24"/>
        <v>1</v>
      </c>
      <c r="B1533" s="1" t="s">
        <v>8655</v>
      </c>
      <c r="C1533" s="2" t="s">
        <v>7782</v>
      </c>
      <c r="D1533" s="2">
        <f>IFERROR(VLOOKUP(B1533,#REF!,4,0),0)</f>
        <v>0</v>
      </c>
      <c r="E1533" s="3">
        <v>0</v>
      </c>
      <c r="F1533" s="147" t="s">
        <v>5961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148" t="s">
        <v>6151</v>
      </c>
      <c r="N1533" s="3">
        <v>0</v>
      </c>
      <c r="O1533" s="3">
        <v>0</v>
      </c>
      <c r="P1533" s="3">
        <v>0</v>
      </c>
      <c r="Q1533" s="132"/>
    </row>
    <row r="1534" spans="1:17">
      <c r="A1534" s="5" t="str">
        <f t="shared" si="24"/>
        <v>1</v>
      </c>
      <c r="B1534" s="1" t="s">
        <v>8656</v>
      </c>
      <c r="C1534" s="2" t="s">
        <v>8657</v>
      </c>
      <c r="D1534" s="2">
        <f>IFERROR(VLOOKUP(B1534,#REF!,4,0),0)</f>
        <v>0</v>
      </c>
      <c r="E1534" s="3">
        <v>0</v>
      </c>
      <c r="F1534" s="147" t="s">
        <v>1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148" t="s">
        <v>6151</v>
      </c>
      <c r="N1534" s="3">
        <v>0</v>
      </c>
      <c r="O1534" s="3">
        <v>0</v>
      </c>
      <c r="P1534" s="3">
        <v>0</v>
      </c>
      <c r="Q1534" s="132"/>
    </row>
    <row r="1535" spans="1:17">
      <c r="A1535" s="5" t="str">
        <f t="shared" si="24"/>
        <v>1</v>
      </c>
      <c r="B1535" s="1" t="s">
        <v>8658</v>
      </c>
      <c r="C1535" s="2" t="s">
        <v>7782</v>
      </c>
      <c r="D1535" s="2">
        <f>IFERROR(VLOOKUP(B1535,#REF!,4,0),0)</f>
        <v>0</v>
      </c>
      <c r="E1535" s="3">
        <v>0</v>
      </c>
      <c r="F1535" s="147" t="s">
        <v>5961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148" t="s">
        <v>6151</v>
      </c>
      <c r="N1535" s="3">
        <v>0</v>
      </c>
      <c r="O1535" s="3">
        <v>0</v>
      </c>
      <c r="P1535" s="3">
        <v>0</v>
      </c>
      <c r="Q1535" s="132"/>
    </row>
    <row r="1536" spans="1:17">
      <c r="A1536" s="5" t="str">
        <f t="shared" si="24"/>
        <v>1</v>
      </c>
      <c r="B1536" s="1" t="s">
        <v>8659</v>
      </c>
      <c r="C1536" s="2" t="s">
        <v>8660</v>
      </c>
      <c r="D1536" s="2">
        <f>IFERROR(VLOOKUP(B1536,#REF!,4,0),0)</f>
        <v>0</v>
      </c>
      <c r="E1536" s="3">
        <v>0</v>
      </c>
      <c r="F1536" s="147" t="s">
        <v>1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148" t="s">
        <v>6151</v>
      </c>
      <c r="N1536" s="3">
        <v>0</v>
      </c>
      <c r="O1536" s="3">
        <v>0</v>
      </c>
      <c r="P1536" s="3">
        <v>0</v>
      </c>
      <c r="Q1536" s="132"/>
    </row>
    <row r="1537" spans="1:17">
      <c r="A1537" s="5" t="str">
        <f t="shared" si="24"/>
        <v>1</v>
      </c>
      <c r="B1537" s="1" t="s">
        <v>8661</v>
      </c>
      <c r="C1537" s="2" t="s">
        <v>7782</v>
      </c>
      <c r="D1537" s="2">
        <f>IFERROR(VLOOKUP(B1537,#REF!,4,0),0)</f>
        <v>0</v>
      </c>
      <c r="E1537" s="3">
        <v>0</v>
      </c>
      <c r="F1537" s="147" t="s">
        <v>5961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148" t="s">
        <v>6151</v>
      </c>
      <c r="N1537" s="3">
        <v>0</v>
      </c>
      <c r="O1537" s="3">
        <v>0</v>
      </c>
      <c r="P1537" s="3">
        <v>0</v>
      </c>
      <c r="Q1537" s="132"/>
    </row>
    <row r="1538" spans="1:17">
      <c r="A1538" s="5" t="str">
        <f t="shared" si="24"/>
        <v>1</v>
      </c>
      <c r="B1538" s="1" t="s">
        <v>8662</v>
      </c>
      <c r="C1538" s="2" t="s">
        <v>7863</v>
      </c>
      <c r="D1538" s="2">
        <f>IFERROR(VLOOKUP(B1538,#REF!,4,0),0)</f>
        <v>0</v>
      </c>
      <c r="E1538" s="3">
        <v>0</v>
      </c>
      <c r="F1538" s="147" t="s">
        <v>1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148" t="s">
        <v>6151</v>
      </c>
      <c r="N1538" s="3">
        <v>0</v>
      </c>
      <c r="O1538" s="3">
        <v>0</v>
      </c>
      <c r="P1538" s="3">
        <v>0</v>
      </c>
      <c r="Q1538" s="132"/>
    </row>
    <row r="1539" spans="1:17">
      <c r="A1539" s="5" t="str">
        <f t="shared" si="24"/>
        <v>1</v>
      </c>
      <c r="B1539" s="1" t="s">
        <v>8663</v>
      </c>
      <c r="C1539" s="2" t="s">
        <v>7782</v>
      </c>
      <c r="D1539" s="2">
        <f>IFERROR(VLOOKUP(B1539,#REF!,4,0),0)</f>
        <v>0</v>
      </c>
      <c r="E1539" s="3">
        <v>0</v>
      </c>
      <c r="F1539" s="147" t="s">
        <v>5961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148" t="s">
        <v>6151</v>
      </c>
      <c r="N1539" s="3">
        <v>0</v>
      </c>
      <c r="O1539" s="3">
        <v>0</v>
      </c>
      <c r="P1539" s="3">
        <v>0</v>
      </c>
      <c r="Q1539" s="132"/>
    </row>
    <row r="1540" spans="1:17">
      <c r="A1540" s="5" t="str">
        <f t="shared" si="24"/>
        <v>1</v>
      </c>
      <c r="B1540" s="1" t="s">
        <v>8664</v>
      </c>
      <c r="C1540" s="2" t="s">
        <v>7575</v>
      </c>
      <c r="D1540" s="2">
        <f>IFERROR(VLOOKUP(B1540,#REF!,4,0),0)</f>
        <v>0</v>
      </c>
      <c r="E1540" s="3">
        <v>0</v>
      </c>
      <c r="F1540" s="147" t="s">
        <v>1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148" t="s">
        <v>6151</v>
      </c>
      <c r="N1540" s="3">
        <v>0</v>
      </c>
      <c r="O1540" s="3">
        <v>0</v>
      </c>
      <c r="P1540" s="3">
        <v>0</v>
      </c>
      <c r="Q1540" s="132"/>
    </row>
    <row r="1541" spans="1:17">
      <c r="A1541" s="5" t="str">
        <f t="shared" si="24"/>
        <v>1</v>
      </c>
      <c r="B1541" s="1" t="s">
        <v>8665</v>
      </c>
      <c r="C1541" s="2" t="s">
        <v>7577</v>
      </c>
      <c r="D1541" s="2">
        <f>IFERROR(VLOOKUP(B1541,#REF!,4,0),0)</f>
        <v>0</v>
      </c>
      <c r="E1541" s="3">
        <v>0</v>
      </c>
      <c r="F1541" s="147" t="s">
        <v>5961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148" t="s">
        <v>6151</v>
      </c>
      <c r="N1541" s="3">
        <v>0</v>
      </c>
      <c r="O1541" s="3">
        <v>0</v>
      </c>
      <c r="P1541" s="3">
        <v>0</v>
      </c>
      <c r="Q1541" s="132"/>
    </row>
    <row r="1542" spans="1:17">
      <c r="A1542" s="5" t="str">
        <f t="shared" si="24"/>
        <v>1</v>
      </c>
      <c r="B1542" s="1" t="s">
        <v>8666</v>
      </c>
      <c r="C1542" s="2" t="s">
        <v>7579</v>
      </c>
      <c r="D1542" s="2">
        <f>IFERROR(VLOOKUP(B1542,#REF!,4,0),0)</f>
        <v>0</v>
      </c>
      <c r="E1542" s="3">
        <v>0</v>
      </c>
      <c r="F1542" s="147" t="s">
        <v>5961</v>
      </c>
      <c r="G1542" s="3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148" t="s">
        <v>6151</v>
      </c>
      <c r="N1542" s="3">
        <v>0</v>
      </c>
      <c r="O1542" s="3">
        <v>0</v>
      </c>
      <c r="P1542" s="3">
        <v>0</v>
      </c>
      <c r="Q1542" s="132"/>
    </row>
    <row r="1543" spans="1:17">
      <c r="A1543" s="5" t="str">
        <f t="shared" si="24"/>
        <v>1</v>
      </c>
      <c r="B1543" s="1" t="s">
        <v>8667</v>
      </c>
      <c r="C1543" s="2" t="s">
        <v>7581</v>
      </c>
      <c r="D1543" s="2">
        <f>IFERROR(VLOOKUP(B1543,#REF!,4,0),0)</f>
        <v>0</v>
      </c>
      <c r="E1543" s="3">
        <v>0</v>
      </c>
      <c r="F1543" s="147" t="s">
        <v>5961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148" t="s">
        <v>6151</v>
      </c>
      <c r="N1543" s="3">
        <v>0</v>
      </c>
      <c r="O1543" s="3">
        <v>0</v>
      </c>
      <c r="P1543" s="3">
        <v>0</v>
      </c>
      <c r="Q1543" s="132"/>
    </row>
    <row r="1544" spans="1:17">
      <c r="A1544" s="5" t="str">
        <f t="shared" si="24"/>
        <v>1</v>
      </c>
      <c r="B1544" s="1" t="s">
        <v>8668</v>
      </c>
      <c r="C1544" s="2" t="s">
        <v>7639</v>
      </c>
      <c r="D1544" s="2">
        <f>IFERROR(VLOOKUP(B1544,#REF!,4,0),0)</f>
        <v>0</v>
      </c>
      <c r="E1544" s="3">
        <v>0</v>
      </c>
      <c r="F1544" s="147" t="s">
        <v>5961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148" t="s">
        <v>6151</v>
      </c>
      <c r="N1544" s="3">
        <v>0</v>
      </c>
      <c r="O1544" s="3">
        <v>0</v>
      </c>
      <c r="P1544" s="3">
        <v>0</v>
      </c>
      <c r="Q1544" s="132"/>
    </row>
    <row r="1545" spans="1:17">
      <c r="A1545" s="5" t="str">
        <f t="shared" si="24"/>
        <v>1</v>
      </c>
      <c r="B1545" s="1" t="s">
        <v>8669</v>
      </c>
      <c r="C1545" s="2" t="s">
        <v>7583</v>
      </c>
      <c r="D1545" s="2">
        <f>IFERROR(VLOOKUP(B1545,#REF!,4,0),0)</f>
        <v>0</v>
      </c>
      <c r="E1545" s="3">
        <v>0</v>
      </c>
      <c r="F1545" s="147" t="s">
        <v>1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148" t="s">
        <v>6151</v>
      </c>
      <c r="N1545" s="3">
        <v>0</v>
      </c>
      <c r="O1545" s="3">
        <v>0</v>
      </c>
      <c r="P1545" s="3">
        <v>0</v>
      </c>
      <c r="Q1545" s="132"/>
    </row>
    <row r="1546" spans="1:17">
      <c r="A1546" s="5" t="str">
        <f t="shared" si="24"/>
        <v>1</v>
      </c>
      <c r="B1546" s="1" t="s">
        <v>8670</v>
      </c>
      <c r="C1546" s="2" t="s">
        <v>7585</v>
      </c>
      <c r="D1546" s="2">
        <f>IFERROR(VLOOKUP(B1546,#REF!,4,0),0)</f>
        <v>0</v>
      </c>
      <c r="E1546" s="3">
        <v>0</v>
      </c>
      <c r="F1546" s="147" t="s">
        <v>5961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148" t="s">
        <v>6151</v>
      </c>
      <c r="N1546" s="3">
        <v>0</v>
      </c>
      <c r="O1546" s="3">
        <v>0</v>
      </c>
      <c r="P1546" s="3">
        <v>0</v>
      </c>
      <c r="Q1546" s="132"/>
    </row>
    <row r="1547" spans="1:17">
      <c r="A1547" s="5" t="str">
        <f t="shared" ref="A1547:A1610" si="25">LEFT(B1547)</f>
        <v>1</v>
      </c>
      <c r="B1547" s="1" t="s">
        <v>8671</v>
      </c>
      <c r="C1547" s="2" t="s">
        <v>7587</v>
      </c>
      <c r="D1547" s="2">
        <f>IFERROR(VLOOKUP(B1547,#REF!,4,0),0)</f>
        <v>0</v>
      </c>
      <c r="E1547" s="3">
        <v>0</v>
      </c>
      <c r="F1547" s="147" t="s">
        <v>5961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148" t="s">
        <v>6151</v>
      </c>
      <c r="N1547" s="3">
        <v>0</v>
      </c>
      <c r="O1547" s="3">
        <v>0</v>
      </c>
      <c r="P1547" s="3">
        <v>0</v>
      </c>
      <c r="Q1547" s="132"/>
    </row>
    <row r="1548" spans="1:17">
      <c r="A1548" s="5" t="str">
        <f t="shared" si="25"/>
        <v>1</v>
      </c>
      <c r="B1548" s="1" t="s">
        <v>8672</v>
      </c>
      <c r="C1548" s="2" t="s">
        <v>7589</v>
      </c>
      <c r="D1548" s="2">
        <f>IFERROR(VLOOKUP(B1548,#REF!,4,0),0)</f>
        <v>0</v>
      </c>
      <c r="E1548" s="3">
        <v>0</v>
      </c>
      <c r="F1548" s="147" t="s">
        <v>5961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0</v>
      </c>
      <c r="M1548" s="148" t="s">
        <v>6151</v>
      </c>
      <c r="N1548" s="3">
        <v>0</v>
      </c>
      <c r="O1548" s="3">
        <v>0</v>
      </c>
      <c r="P1548" s="3">
        <v>0</v>
      </c>
      <c r="Q1548" s="132"/>
    </row>
    <row r="1549" spans="1:17">
      <c r="A1549" s="5" t="str">
        <f t="shared" si="25"/>
        <v>1</v>
      </c>
      <c r="B1549" s="1" t="s">
        <v>8673</v>
      </c>
      <c r="C1549" s="2" t="s">
        <v>7641</v>
      </c>
      <c r="D1549" s="2">
        <f>IFERROR(VLOOKUP(B1549,#REF!,4,0),0)</f>
        <v>0</v>
      </c>
      <c r="E1549" s="3">
        <v>0</v>
      </c>
      <c r="F1549" s="147" t="s">
        <v>5961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148" t="s">
        <v>6151</v>
      </c>
      <c r="N1549" s="3">
        <v>0</v>
      </c>
      <c r="O1549" s="3">
        <v>0</v>
      </c>
      <c r="P1549" s="3">
        <v>0</v>
      </c>
      <c r="Q1549" s="132"/>
    </row>
    <row r="1550" spans="1:17">
      <c r="A1550" s="5" t="str">
        <f t="shared" si="25"/>
        <v>1</v>
      </c>
      <c r="B1550" s="1" t="s">
        <v>8674</v>
      </c>
      <c r="C1550" s="2" t="s">
        <v>7591</v>
      </c>
      <c r="D1550" s="2">
        <f>IFERROR(VLOOKUP(B1550,#REF!,4,0),0)</f>
        <v>0</v>
      </c>
      <c r="E1550" s="3">
        <v>0</v>
      </c>
      <c r="F1550" s="147" t="s">
        <v>1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148" t="s">
        <v>6151</v>
      </c>
      <c r="N1550" s="3">
        <v>0</v>
      </c>
      <c r="O1550" s="3">
        <v>0</v>
      </c>
      <c r="P1550" s="3">
        <v>0</v>
      </c>
      <c r="Q1550" s="132"/>
    </row>
    <row r="1551" spans="1:17">
      <c r="A1551" s="5" t="str">
        <f t="shared" si="25"/>
        <v>1</v>
      </c>
      <c r="B1551" s="1" t="s">
        <v>8675</v>
      </c>
      <c r="C1551" s="2" t="s">
        <v>7593</v>
      </c>
      <c r="D1551" s="2">
        <f>IFERROR(VLOOKUP(B1551,#REF!,4,0),0)</f>
        <v>0</v>
      </c>
      <c r="E1551" s="3">
        <v>0</v>
      </c>
      <c r="F1551" s="147" t="s">
        <v>5961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148" t="s">
        <v>6151</v>
      </c>
      <c r="N1551" s="3">
        <v>0</v>
      </c>
      <c r="O1551" s="3">
        <v>0</v>
      </c>
      <c r="P1551" s="3">
        <v>0</v>
      </c>
      <c r="Q1551" s="132"/>
    </row>
    <row r="1552" spans="1:17">
      <c r="A1552" s="5" t="str">
        <f t="shared" si="25"/>
        <v>1</v>
      </c>
      <c r="B1552" s="1" t="s">
        <v>8676</v>
      </c>
      <c r="C1552" s="2" t="s">
        <v>7595</v>
      </c>
      <c r="D1552" s="2">
        <f>IFERROR(VLOOKUP(B1552,#REF!,4,0),0)</f>
        <v>0</v>
      </c>
      <c r="E1552" s="3">
        <v>0</v>
      </c>
      <c r="F1552" s="147" t="s">
        <v>5961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0</v>
      </c>
      <c r="M1552" s="148" t="s">
        <v>6151</v>
      </c>
      <c r="N1552" s="3">
        <v>0</v>
      </c>
      <c r="O1552" s="3">
        <v>0</v>
      </c>
      <c r="P1552" s="3">
        <v>0</v>
      </c>
      <c r="Q1552" s="132"/>
    </row>
    <row r="1553" spans="1:17">
      <c r="A1553" s="5" t="str">
        <f t="shared" si="25"/>
        <v>1</v>
      </c>
      <c r="B1553" s="1" t="s">
        <v>8677</v>
      </c>
      <c r="C1553" s="2" t="s">
        <v>7597</v>
      </c>
      <c r="D1553" s="2">
        <f>IFERROR(VLOOKUP(B1553,#REF!,4,0),0)</f>
        <v>0</v>
      </c>
      <c r="E1553" s="3">
        <v>0</v>
      </c>
      <c r="F1553" s="147" t="s">
        <v>5961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148" t="s">
        <v>6151</v>
      </c>
      <c r="N1553" s="3">
        <v>0</v>
      </c>
      <c r="O1553" s="3">
        <v>0</v>
      </c>
      <c r="P1553" s="3">
        <v>0</v>
      </c>
      <c r="Q1553" s="132"/>
    </row>
    <row r="1554" spans="1:17">
      <c r="A1554" s="5" t="str">
        <f t="shared" si="25"/>
        <v>1</v>
      </c>
      <c r="B1554" s="1" t="s">
        <v>8678</v>
      </c>
      <c r="C1554" s="2" t="s">
        <v>7643</v>
      </c>
      <c r="D1554" s="2">
        <f>IFERROR(VLOOKUP(B1554,#REF!,4,0),0)</f>
        <v>0</v>
      </c>
      <c r="E1554" s="3">
        <v>0</v>
      </c>
      <c r="F1554" s="147" t="s">
        <v>5961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148" t="s">
        <v>6151</v>
      </c>
      <c r="N1554" s="3">
        <v>0</v>
      </c>
      <c r="O1554" s="3">
        <v>0</v>
      </c>
      <c r="P1554" s="3">
        <v>0</v>
      </c>
      <c r="Q1554" s="132"/>
    </row>
    <row r="1555" spans="1:17">
      <c r="A1555" s="5" t="str">
        <f t="shared" si="25"/>
        <v>1</v>
      </c>
      <c r="B1555" s="1" t="s">
        <v>8679</v>
      </c>
      <c r="C1555" s="2" t="s">
        <v>7599</v>
      </c>
      <c r="D1555" s="2">
        <f>IFERROR(VLOOKUP(B1555,#REF!,4,0),0)</f>
        <v>0</v>
      </c>
      <c r="E1555" s="3">
        <v>0</v>
      </c>
      <c r="F1555" s="147" t="s">
        <v>1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0</v>
      </c>
      <c r="M1555" s="148" t="s">
        <v>6151</v>
      </c>
      <c r="N1555" s="3">
        <v>0</v>
      </c>
      <c r="O1555" s="3">
        <v>0</v>
      </c>
      <c r="P1555" s="3">
        <v>0</v>
      </c>
      <c r="Q1555" s="132"/>
    </row>
    <row r="1556" spans="1:17">
      <c r="A1556" s="5" t="str">
        <f t="shared" si="25"/>
        <v>1</v>
      </c>
      <c r="B1556" s="1" t="s">
        <v>8680</v>
      </c>
      <c r="C1556" s="2" t="s">
        <v>7601</v>
      </c>
      <c r="D1556" s="2">
        <f>IFERROR(VLOOKUP(B1556,#REF!,4,0),0)</f>
        <v>0</v>
      </c>
      <c r="E1556" s="3">
        <v>0</v>
      </c>
      <c r="F1556" s="147" t="s">
        <v>5961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0</v>
      </c>
      <c r="M1556" s="148" t="s">
        <v>6151</v>
      </c>
      <c r="N1556" s="3">
        <v>0</v>
      </c>
      <c r="O1556" s="3">
        <v>0</v>
      </c>
      <c r="P1556" s="3">
        <v>0</v>
      </c>
      <c r="Q1556" s="132"/>
    </row>
    <row r="1557" spans="1:17">
      <c r="A1557" s="5" t="str">
        <f t="shared" si="25"/>
        <v>1</v>
      </c>
      <c r="B1557" s="1" t="s">
        <v>8681</v>
      </c>
      <c r="C1557" s="2" t="s">
        <v>7603</v>
      </c>
      <c r="D1557" s="2">
        <f>IFERROR(VLOOKUP(B1557,#REF!,4,0),0)</f>
        <v>0</v>
      </c>
      <c r="E1557" s="3">
        <v>0</v>
      </c>
      <c r="F1557" s="147" t="s">
        <v>5961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0</v>
      </c>
      <c r="M1557" s="148" t="s">
        <v>6151</v>
      </c>
      <c r="N1557" s="3">
        <v>0</v>
      </c>
      <c r="O1557" s="3">
        <v>0</v>
      </c>
      <c r="P1557" s="3">
        <v>0</v>
      </c>
      <c r="Q1557" s="132"/>
    </row>
    <row r="1558" spans="1:17">
      <c r="A1558" s="5" t="str">
        <f t="shared" si="25"/>
        <v>1</v>
      </c>
      <c r="B1558" s="1" t="s">
        <v>8682</v>
      </c>
      <c r="C1558" s="2" t="s">
        <v>7605</v>
      </c>
      <c r="D1558" s="2">
        <f>IFERROR(VLOOKUP(B1558,#REF!,4,0),0)</f>
        <v>0</v>
      </c>
      <c r="E1558" s="3">
        <v>0</v>
      </c>
      <c r="F1558" s="147" t="s">
        <v>5961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148" t="s">
        <v>6151</v>
      </c>
      <c r="N1558" s="3">
        <v>0</v>
      </c>
      <c r="O1558" s="3">
        <v>0</v>
      </c>
      <c r="P1558" s="3">
        <v>0</v>
      </c>
      <c r="Q1558" s="132"/>
    </row>
    <row r="1559" spans="1:17">
      <c r="A1559" s="5" t="str">
        <f t="shared" si="25"/>
        <v>1</v>
      </c>
      <c r="B1559" s="1" t="s">
        <v>8683</v>
      </c>
      <c r="C1559" s="2" t="s">
        <v>7645</v>
      </c>
      <c r="D1559" s="2">
        <f>IFERROR(VLOOKUP(B1559,#REF!,4,0),0)</f>
        <v>0</v>
      </c>
      <c r="E1559" s="3">
        <v>0</v>
      </c>
      <c r="F1559" s="147" t="s">
        <v>5961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0</v>
      </c>
      <c r="M1559" s="148" t="s">
        <v>6151</v>
      </c>
      <c r="N1559" s="3">
        <v>0</v>
      </c>
      <c r="O1559" s="3">
        <v>0</v>
      </c>
      <c r="P1559" s="3">
        <v>0</v>
      </c>
      <c r="Q1559" s="132"/>
    </row>
    <row r="1560" spans="1:17">
      <c r="A1560" s="5" t="str">
        <f t="shared" si="25"/>
        <v>1</v>
      </c>
      <c r="B1560" s="1" t="s">
        <v>8684</v>
      </c>
      <c r="C1560" s="2" t="s">
        <v>7607</v>
      </c>
      <c r="D1560" s="2">
        <f>IFERROR(VLOOKUP(B1560,#REF!,4,0),0)</f>
        <v>0</v>
      </c>
      <c r="E1560" s="3">
        <v>0</v>
      </c>
      <c r="F1560" s="147" t="s">
        <v>1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</v>
      </c>
      <c r="M1560" s="148" t="s">
        <v>6151</v>
      </c>
      <c r="N1560" s="3">
        <v>0</v>
      </c>
      <c r="O1560" s="3">
        <v>0</v>
      </c>
      <c r="P1560" s="3">
        <v>0</v>
      </c>
      <c r="Q1560" s="132"/>
    </row>
    <row r="1561" spans="1:17">
      <c r="A1561" s="5" t="str">
        <f t="shared" si="25"/>
        <v>1</v>
      </c>
      <c r="B1561" s="1" t="s">
        <v>8685</v>
      </c>
      <c r="C1561" s="2" t="s">
        <v>7609</v>
      </c>
      <c r="D1561" s="2">
        <f>IFERROR(VLOOKUP(B1561,#REF!,4,0),0)</f>
        <v>0</v>
      </c>
      <c r="E1561" s="3">
        <v>0</v>
      </c>
      <c r="F1561" s="147" t="s">
        <v>5961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0</v>
      </c>
      <c r="M1561" s="148" t="s">
        <v>6151</v>
      </c>
      <c r="N1561" s="3">
        <v>0</v>
      </c>
      <c r="O1561" s="3">
        <v>0</v>
      </c>
      <c r="P1561" s="3">
        <v>0</v>
      </c>
      <c r="Q1561" s="132"/>
    </row>
    <row r="1562" spans="1:17">
      <c r="A1562" s="5" t="str">
        <f t="shared" si="25"/>
        <v>1</v>
      </c>
      <c r="B1562" s="1" t="s">
        <v>8686</v>
      </c>
      <c r="C1562" s="2" t="s">
        <v>7611</v>
      </c>
      <c r="D1562" s="2">
        <f>IFERROR(VLOOKUP(B1562,#REF!,4,0),0)</f>
        <v>0</v>
      </c>
      <c r="E1562" s="3">
        <v>0</v>
      </c>
      <c r="F1562" s="147" t="s">
        <v>5961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0</v>
      </c>
      <c r="M1562" s="148" t="s">
        <v>6151</v>
      </c>
      <c r="N1562" s="3">
        <v>0</v>
      </c>
      <c r="O1562" s="3">
        <v>0</v>
      </c>
      <c r="P1562" s="3">
        <v>0</v>
      </c>
      <c r="Q1562" s="132"/>
    </row>
    <row r="1563" spans="1:17">
      <c r="A1563" s="5" t="str">
        <f t="shared" si="25"/>
        <v>1</v>
      </c>
      <c r="B1563" s="1" t="s">
        <v>8687</v>
      </c>
      <c r="C1563" s="2" t="s">
        <v>7613</v>
      </c>
      <c r="D1563" s="2">
        <f>IFERROR(VLOOKUP(B1563,#REF!,4,0),0)</f>
        <v>0</v>
      </c>
      <c r="E1563" s="3">
        <v>0</v>
      </c>
      <c r="F1563" s="147" t="s">
        <v>5961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148" t="s">
        <v>6151</v>
      </c>
      <c r="N1563" s="3">
        <v>0</v>
      </c>
      <c r="O1563" s="3">
        <v>0</v>
      </c>
      <c r="P1563" s="3">
        <v>0</v>
      </c>
      <c r="Q1563" s="132"/>
    </row>
    <row r="1564" spans="1:17">
      <c r="A1564" s="5" t="str">
        <f t="shared" si="25"/>
        <v>1</v>
      </c>
      <c r="B1564" s="1" t="s">
        <v>8688</v>
      </c>
      <c r="C1564" s="2" t="s">
        <v>7647</v>
      </c>
      <c r="D1564" s="2">
        <f>IFERROR(VLOOKUP(B1564,#REF!,4,0),0)</f>
        <v>0</v>
      </c>
      <c r="E1564" s="3">
        <v>0</v>
      </c>
      <c r="F1564" s="147" t="s">
        <v>5961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0</v>
      </c>
      <c r="M1564" s="148" t="s">
        <v>6151</v>
      </c>
      <c r="N1564" s="3">
        <v>0</v>
      </c>
      <c r="O1564" s="3">
        <v>0</v>
      </c>
      <c r="P1564" s="3">
        <v>0</v>
      </c>
      <c r="Q1564" s="132"/>
    </row>
    <row r="1565" spans="1:17">
      <c r="A1565" s="5" t="str">
        <f t="shared" si="25"/>
        <v>1</v>
      </c>
      <c r="B1565" s="1" t="s">
        <v>8689</v>
      </c>
      <c r="C1565" s="2" t="s">
        <v>7615</v>
      </c>
      <c r="D1565" s="2">
        <f>IFERROR(VLOOKUP(B1565,#REF!,4,0),0)</f>
        <v>0</v>
      </c>
      <c r="E1565" s="3">
        <v>0</v>
      </c>
      <c r="F1565" s="147" t="s">
        <v>1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148" t="s">
        <v>6151</v>
      </c>
      <c r="N1565" s="3">
        <v>0</v>
      </c>
      <c r="O1565" s="3">
        <v>0</v>
      </c>
      <c r="P1565" s="3">
        <v>0</v>
      </c>
      <c r="Q1565" s="132"/>
    </row>
    <row r="1566" spans="1:17">
      <c r="A1566" s="5" t="str">
        <f t="shared" si="25"/>
        <v>1</v>
      </c>
      <c r="B1566" s="1" t="s">
        <v>8690</v>
      </c>
      <c r="C1566" s="2" t="s">
        <v>7617</v>
      </c>
      <c r="D1566" s="2">
        <f>IFERROR(VLOOKUP(B1566,#REF!,4,0),0)</f>
        <v>0</v>
      </c>
      <c r="E1566" s="3">
        <v>0</v>
      </c>
      <c r="F1566" s="147" t="s">
        <v>5961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148" t="s">
        <v>6151</v>
      </c>
      <c r="N1566" s="3">
        <v>0</v>
      </c>
      <c r="O1566" s="3">
        <v>0</v>
      </c>
      <c r="P1566" s="3">
        <v>0</v>
      </c>
      <c r="Q1566" s="132"/>
    </row>
    <row r="1567" spans="1:17">
      <c r="A1567" s="5" t="str">
        <f t="shared" si="25"/>
        <v>1</v>
      </c>
      <c r="B1567" s="1" t="s">
        <v>8691</v>
      </c>
      <c r="C1567" s="2" t="s">
        <v>7619</v>
      </c>
      <c r="D1567" s="2">
        <f>IFERROR(VLOOKUP(B1567,#REF!,4,0),0)</f>
        <v>0</v>
      </c>
      <c r="E1567" s="3">
        <v>0</v>
      </c>
      <c r="F1567" s="147" t="s">
        <v>5961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0</v>
      </c>
      <c r="M1567" s="148" t="s">
        <v>6151</v>
      </c>
      <c r="N1567" s="3">
        <v>0</v>
      </c>
      <c r="O1567" s="3">
        <v>0</v>
      </c>
      <c r="P1567" s="3">
        <v>0</v>
      </c>
      <c r="Q1567" s="132"/>
    </row>
    <row r="1568" spans="1:17">
      <c r="A1568" s="5" t="str">
        <f t="shared" si="25"/>
        <v>1</v>
      </c>
      <c r="B1568" s="1" t="s">
        <v>8692</v>
      </c>
      <c r="C1568" s="2" t="s">
        <v>7621</v>
      </c>
      <c r="D1568" s="2">
        <f>IFERROR(VLOOKUP(B1568,#REF!,4,0),0)</f>
        <v>0</v>
      </c>
      <c r="E1568" s="3">
        <v>0</v>
      </c>
      <c r="F1568" s="147" t="s">
        <v>5961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148" t="s">
        <v>6151</v>
      </c>
      <c r="N1568" s="3">
        <v>0</v>
      </c>
      <c r="O1568" s="3">
        <v>0</v>
      </c>
      <c r="P1568" s="3">
        <v>0</v>
      </c>
      <c r="Q1568" s="132"/>
    </row>
    <row r="1569" spans="1:17">
      <c r="A1569" s="5" t="str">
        <f t="shared" si="25"/>
        <v>1</v>
      </c>
      <c r="B1569" s="1" t="s">
        <v>8693</v>
      </c>
      <c r="C1569" s="2" t="s">
        <v>7649</v>
      </c>
      <c r="D1569" s="2">
        <f>IFERROR(VLOOKUP(B1569,#REF!,4,0),0)</f>
        <v>0</v>
      </c>
      <c r="E1569" s="3">
        <v>0</v>
      </c>
      <c r="F1569" s="147" t="s">
        <v>5961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148" t="s">
        <v>6151</v>
      </c>
      <c r="N1569" s="3">
        <v>0</v>
      </c>
      <c r="O1569" s="3">
        <v>0</v>
      </c>
      <c r="P1569" s="3">
        <v>0</v>
      </c>
      <c r="Q1569" s="132"/>
    </row>
    <row r="1570" spans="1:17">
      <c r="A1570" s="5" t="str">
        <f t="shared" si="25"/>
        <v>1</v>
      </c>
      <c r="B1570" s="1" t="s">
        <v>8694</v>
      </c>
      <c r="C1570" s="2" t="s">
        <v>7623</v>
      </c>
      <c r="D1570" s="2">
        <f>IFERROR(VLOOKUP(B1570,#REF!,4,0),0)</f>
        <v>0</v>
      </c>
      <c r="E1570" s="3">
        <v>0</v>
      </c>
      <c r="F1570" s="147" t="s">
        <v>1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148" t="s">
        <v>6151</v>
      </c>
      <c r="N1570" s="3">
        <v>0</v>
      </c>
      <c r="O1570" s="3">
        <v>0</v>
      </c>
      <c r="P1570" s="3">
        <v>0</v>
      </c>
      <c r="Q1570" s="132"/>
    </row>
    <row r="1571" spans="1:17">
      <c r="A1571" s="5" t="str">
        <f t="shared" si="25"/>
        <v>1</v>
      </c>
      <c r="B1571" s="1" t="s">
        <v>8695</v>
      </c>
      <c r="C1571" s="2" t="s">
        <v>7625</v>
      </c>
      <c r="D1571" s="2">
        <f>IFERROR(VLOOKUP(B1571,#REF!,4,0),0)</f>
        <v>0</v>
      </c>
      <c r="E1571" s="3">
        <v>0</v>
      </c>
      <c r="F1571" s="147" t="s">
        <v>5961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148" t="s">
        <v>6151</v>
      </c>
      <c r="N1571" s="3">
        <v>0</v>
      </c>
      <c r="O1571" s="3">
        <v>0</v>
      </c>
      <c r="P1571" s="3">
        <v>0</v>
      </c>
      <c r="Q1571" s="132"/>
    </row>
    <row r="1572" spans="1:17">
      <c r="A1572" s="5" t="str">
        <f t="shared" si="25"/>
        <v>1</v>
      </c>
      <c r="B1572" s="1" t="s">
        <v>8696</v>
      </c>
      <c r="C1572" s="2" t="s">
        <v>7627</v>
      </c>
      <c r="D1572" s="2">
        <f>IFERROR(VLOOKUP(B1572,#REF!,4,0),0)</f>
        <v>0</v>
      </c>
      <c r="E1572" s="3">
        <v>0</v>
      </c>
      <c r="F1572" s="147" t="s">
        <v>5961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148" t="s">
        <v>6151</v>
      </c>
      <c r="N1572" s="3">
        <v>0</v>
      </c>
      <c r="O1572" s="3">
        <v>0</v>
      </c>
      <c r="P1572" s="3">
        <v>0</v>
      </c>
      <c r="Q1572" s="132"/>
    </row>
    <row r="1573" spans="1:17">
      <c r="A1573" s="5" t="str">
        <f t="shared" si="25"/>
        <v>1</v>
      </c>
      <c r="B1573" s="1" t="s">
        <v>8697</v>
      </c>
      <c r="C1573" s="2" t="s">
        <v>7629</v>
      </c>
      <c r="D1573" s="2">
        <f>IFERROR(VLOOKUP(B1573,#REF!,4,0),0)</f>
        <v>0</v>
      </c>
      <c r="E1573" s="3">
        <v>0</v>
      </c>
      <c r="F1573" s="147" t="s">
        <v>5961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148" t="s">
        <v>6151</v>
      </c>
      <c r="N1573" s="3">
        <v>0</v>
      </c>
      <c r="O1573" s="3">
        <v>0</v>
      </c>
      <c r="P1573" s="3">
        <v>0</v>
      </c>
      <c r="Q1573" s="132"/>
    </row>
    <row r="1574" spans="1:17">
      <c r="A1574" s="5" t="str">
        <f t="shared" si="25"/>
        <v>1</v>
      </c>
      <c r="B1574" s="1" t="s">
        <v>8698</v>
      </c>
      <c r="C1574" s="2" t="s">
        <v>7651</v>
      </c>
      <c r="D1574" s="2">
        <f>IFERROR(VLOOKUP(B1574,#REF!,4,0),0)</f>
        <v>0</v>
      </c>
      <c r="E1574" s="3">
        <v>0</v>
      </c>
      <c r="F1574" s="147" t="s">
        <v>5961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148" t="s">
        <v>6151</v>
      </c>
      <c r="N1574" s="3">
        <v>0</v>
      </c>
      <c r="O1574" s="3">
        <v>0</v>
      </c>
      <c r="P1574" s="3">
        <v>0</v>
      </c>
      <c r="Q1574" s="132"/>
    </row>
    <row r="1575" spans="1:17">
      <c r="A1575" s="5" t="str">
        <f t="shared" si="25"/>
        <v>1</v>
      </c>
      <c r="B1575" s="1" t="s">
        <v>8699</v>
      </c>
      <c r="C1575" s="2" t="s">
        <v>7631</v>
      </c>
      <c r="D1575" s="2">
        <f>IFERROR(VLOOKUP(B1575,#REF!,4,0),0)</f>
        <v>0</v>
      </c>
      <c r="E1575" s="3">
        <v>0</v>
      </c>
      <c r="F1575" s="147" t="s">
        <v>1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148" t="s">
        <v>6151</v>
      </c>
      <c r="N1575" s="3">
        <v>0</v>
      </c>
      <c r="O1575" s="3">
        <v>0</v>
      </c>
      <c r="P1575" s="3">
        <v>0</v>
      </c>
      <c r="Q1575" s="132"/>
    </row>
    <row r="1576" spans="1:17">
      <c r="A1576" s="5" t="str">
        <f t="shared" si="25"/>
        <v>1</v>
      </c>
      <c r="B1576" s="1" t="s">
        <v>8700</v>
      </c>
      <c r="C1576" s="2" t="s">
        <v>7633</v>
      </c>
      <c r="D1576" s="2">
        <f>IFERROR(VLOOKUP(B1576,#REF!,4,0),0)</f>
        <v>0</v>
      </c>
      <c r="E1576" s="3">
        <v>0</v>
      </c>
      <c r="F1576" s="147" t="s">
        <v>5961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148" t="s">
        <v>6151</v>
      </c>
      <c r="N1576" s="3">
        <v>0</v>
      </c>
      <c r="O1576" s="3">
        <v>0</v>
      </c>
      <c r="P1576" s="3">
        <v>0</v>
      </c>
      <c r="Q1576" s="132"/>
    </row>
    <row r="1577" spans="1:17">
      <c r="A1577" s="5" t="str">
        <f t="shared" si="25"/>
        <v>1</v>
      </c>
      <c r="B1577" s="1" t="s">
        <v>8701</v>
      </c>
      <c r="C1577" s="2" t="s">
        <v>7635</v>
      </c>
      <c r="D1577" s="2">
        <f>IFERROR(VLOOKUP(B1577,#REF!,4,0),0)</f>
        <v>0</v>
      </c>
      <c r="E1577" s="3">
        <v>0</v>
      </c>
      <c r="F1577" s="147" t="s">
        <v>5961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148" t="s">
        <v>6151</v>
      </c>
      <c r="N1577" s="3">
        <v>0</v>
      </c>
      <c r="O1577" s="3">
        <v>0</v>
      </c>
      <c r="P1577" s="3">
        <v>0</v>
      </c>
      <c r="Q1577" s="132"/>
    </row>
    <row r="1578" spans="1:17">
      <c r="A1578" s="5" t="str">
        <f t="shared" si="25"/>
        <v>1</v>
      </c>
      <c r="B1578" s="1" t="s">
        <v>8702</v>
      </c>
      <c r="C1578" s="2" t="s">
        <v>7637</v>
      </c>
      <c r="D1578" s="2">
        <f>IFERROR(VLOOKUP(B1578,#REF!,4,0),0)</f>
        <v>0</v>
      </c>
      <c r="E1578" s="3">
        <v>0</v>
      </c>
      <c r="F1578" s="147" t="s">
        <v>5961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148" t="s">
        <v>6151</v>
      </c>
      <c r="N1578" s="3">
        <v>0</v>
      </c>
      <c r="O1578" s="3">
        <v>0</v>
      </c>
      <c r="P1578" s="3">
        <v>0</v>
      </c>
      <c r="Q1578" s="132"/>
    </row>
    <row r="1579" spans="1:17">
      <c r="A1579" s="5" t="str">
        <f t="shared" si="25"/>
        <v>1</v>
      </c>
      <c r="B1579" s="1" t="s">
        <v>8703</v>
      </c>
      <c r="C1579" s="2" t="s">
        <v>7653</v>
      </c>
      <c r="D1579" s="2">
        <f>IFERROR(VLOOKUP(B1579,#REF!,4,0),0)</f>
        <v>0</v>
      </c>
      <c r="E1579" s="3">
        <v>0</v>
      </c>
      <c r="F1579" s="147" t="s">
        <v>5961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148" t="s">
        <v>6151</v>
      </c>
      <c r="N1579" s="3">
        <v>0</v>
      </c>
      <c r="O1579" s="3">
        <v>0</v>
      </c>
      <c r="P1579" s="3">
        <v>0</v>
      </c>
      <c r="Q1579" s="132"/>
    </row>
    <row r="1580" spans="1:17">
      <c r="A1580" s="5" t="str">
        <f t="shared" si="25"/>
        <v>1</v>
      </c>
      <c r="B1580" s="1" t="s">
        <v>8704</v>
      </c>
      <c r="C1580" s="2" t="s">
        <v>7655</v>
      </c>
      <c r="D1580" s="2">
        <f>IFERROR(VLOOKUP(B1580,#REF!,4,0),0)</f>
        <v>0</v>
      </c>
      <c r="E1580" s="3">
        <v>0</v>
      </c>
      <c r="F1580" s="147" t="s">
        <v>1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148" t="s">
        <v>6151</v>
      </c>
      <c r="N1580" s="3">
        <v>0</v>
      </c>
      <c r="O1580" s="3">
        <v>0</v>
      </c>
      <c r="P1580" s="3">
        <v>0</v>
      </c>
      <c r="Q1580" s="132"/>
    </row>
    <row r="1581" spans="1:17">
      <c r="A1581" s="5" t="str">
        <f t="shared" si="25"/>
        <v>1</v>
      </c>
      <c r="B1581" s="1" t="s">
        <v>8705</v>
      </c>
      <c r="C1581" s="2" t="s">
        <v>7657</v>
      </c>
      <c r="D1581" s="2">
        <f>IFERROR(VLOOKUP(B1581,#REF!,4,0),0)</f>
        <v>0</v>
      </c>
      <c r="E1581" s="3">
        <v>0</v>
      </c>
      <c r="F1581" s="147" t="s">
        <v>5961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148" t="s">
        <v>6151</v>
      </c>
      <c r="N1581" s="3">
        <v>0</v>
      </c>
      <c r="O1581" s="3">
        <v>0</v>
      </c>
      <c r="P1581" s="3">
        <v>0</v>
      </c>
      <c r="Q1581" s="132"/>
    </row>
    <row r="1582" spans="1:17">
      <c r="A1582" s="5" t="str">
        <f t="shared" si="25"/>
        <v>1</v>
      </c>
      <c r="B1582" s="1" t="s">
        <v>8706</v>
      </c>
      <c r="C1582" s="2" t="s">
        <v>7659</v>
      </c>
      <c r="D1582" s="2">
        <f>IFERROR(VLOOKUP(B1582,#REF!,4,0),0)</f>
        <v>0</v>
      </c>
      <c r="E1582" s="3">
        <v>0</v>
      </c>
      <c r="F1582" s="147" t="s">
        <v>5961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148" t="s">
        <v>6151</v>
      </c>
      <c r="N1582" s="3">
        <v>0</v>
      </c>
      <c r="O1582" s="3">
        <v>0</v>
      </c>
      <c r="P1582" s="3">
        <v>0</v>
      </c>
      <c r="Q1582" s="132"/>
    </row>
    <row r="1583" spans="1:17">
      <c r="A1583" s="5" t="str">
        <f t="shared" si="25"/>
        <v>1</v>
      </c>
      <c r="B1583" s="1" t="s">
        <v>8707</v>
      </c>
      <c r="C1583" s="2" t="s">
        <v>7661</v>
      </c>
      <c r="D1583" s="2">
        <f>IFERROR(VLOOKUP(B1583,#REF!,4,0),0)</f>
        <v>0</v>
      </c>
      <c r="E1583" s="3">
        <v>0</v>
      </c>
      <c r="F1583" s="147" t="s">
        <v>5961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148" t="s">
        <v>6151</v>
      </c>
      <c r="N1583" s="3">
        <v>0</v>
      </c>
      <c r="O1583" s="3">
        <v>0</v>
      </c>
      <c r="P1583" s="3">
        <v>0</v>
      </c>
      <c r="Q1583" s="132"/>
    </row>
    <row r="1584" spans="1:17">
      <c r="A1584" s="5" t="str">
        <f t="shared" si="25"/>
        <v>1</v>
      </c>
      <c r="B1584" s="1" t="s">
        <v>8708</v>
      </c>
      <c r="C1584" s="2" t="s">
        <v>8709</v>
      </c>
      <c r="D1584" s="2">
        <f>IFERROR(VLOOKUP(B1584,#REF!,4,0),0)</f>
        <v>0</v>
      </c>
      <c r="E1584" s="3">
        <v>0</v>
      </c>
      <c r="F1584" s="147" t="s">
        <v>1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148" t="s">
        <v>6151</v>
      </c>
      <c r="N1584" s="3">
        <v>0</v>
      </c>
      <c r="O1584" s="3">
        <v>0</v>
      </c>
      <c r="P1584" s="3">
        <v>0</v>
      </c>
      <c r="Q1584" s="132"/>
    </row>
    <row r="1585" spans="1:17">
      <c r="A1585" s="5" t="str">
        <f t="shared" si="25"/>
        <v>1</v>
      </c>
      <c r="B1585" s="1" t="s">
        <v>8710</v>
      </c>
      <c r="C1585" s="2" t="s">
        <v>8711</v>
      </c>
      <c r="D1585" s="2">
        <f>IFERROR(VLOOKUP(B1585,#REF!,4,0),0)</f>
        <v>0</v>
      </c>
      <c r="E1585" s="3">
        <v>0</v>
      </c>
      <c r="F1585" s="147" t="s">
        <v>5961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148" t="s">
        <v>6151</v>
      </c>
      <c r="N1585" s="3">
        <v>0</v>
      </c>
      <c r="O1585" s="3">
        <v>0</v>
      </c>
      <c r="P1585" s="3">
        <v>0</v>
      </c>
      <c r="Q1585" s="132"/>
    </row>
    <row r="1586" spans="1:17">
      <c r="A1586" s="5" t="str">
        <f t="shared" si="25"/>
        <v>1</v>
      </c>
      <c r="B1586" s="1" t="s">
        <v>8712</v>
      </c>
      <c r="C1586" s="2" t="s">
        <v>8713</v>
      </c>
      <c r="D1586" s="2">
        <f>IFERROR(VLOOKUP(B1586,#REF!,4,0),0)</f>
        <v>0</v>
      </c>
      <c r="E1586" s="3">
        <v>0</v>
      </c>
      <c r="F1586" s="147" t="s">
        <v>5961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148" t="s">
        <v>6151</v>
      </c>
      <c r="N1586" s="3">
        <v>0</v>
      </c>
      <c r="O1586" s="3">
        <v>0</v>
      </c>
      <c r="P1586" s="3">
        <v>0</v>
      </c>
      <c r="Q1586" s="132"/>
    </row>
    <row r="1587" spans="1:17">
      <c r="A1587" s="5" t="str">
        <f t="shared" si="25"/>
        <v>1</v>
      </c>
      <c r="B1587" s="1" t="s">
        <v>8714</v>
      </c>
      <c r="C1587" s="2" t="s">
        <v>8715</v>
      </c>
      <c r="D1587" s="2">
        <f>IFERROR(VLOOKUP(B1587,#REF!,4,0),0)</f>
        <v>0</v>
      </c>
      <c r="E1587" s="3">
        <v>0</v>
      </c>
      <c r="F1587" s="147" t="s">
        <v>5961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148" t="s">
        <v>6151</v>
      </c>
      <c r="N1587" s="3">
        <v>0</v>
      </c>
      <c r="O1587" s="3">
        <v>0</v>
      </c>
      <c r="P1587" s="3">
        <v>0</v>
      </c>
      <c r="Q1587" s="132"/>
    </row>
    <row r="1588" spans="1:17">
      <c r="A1588" s="5" t="str">
        <f t="shared" si="25"/>
        <v>1</v>
      </c>
      <c r="B1588" s="1" t="s">
        <v>8716</v>
      </c>
      <c r="C1588" s="2" t="s">
        <v>8717</v>
      </c>
      <c r="D1588" s="2">
        <f>IFERROR(VLOOKUP(B1588,#REF!,4,0),0)</f>
        <v>0</v>
      </c>
      <c r="E1588" s="3">
        <v>0</v>
      </c>
      <c r="F1588" s="147" t="s">
        <v>5961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0</v>
      </c>
      <c r="M1588" s="148" t="s">
        <v>6151</v>
      </c>
      <c r="N1588" s="3">
        <v>0</v>
      </c>
      <c r="O1588" s="3">
        <v>0</v>
      </c>
      <c r="P1588" s="3">
        <v>0</v>
      </c>
      <c r="Q1588" s="132"/>
    </row>
    <row r="1589" spans="1:17">
      <c r="A1589" s="5" t="str">
        <f t="shared" si="25"/>
        <v>1</v>
      </c>
      <c r="B1589" s="1" t="s">
        <v>8718</v>
      </c>
      <c r="C1589" s="2" t="s">
        <v>8719</v>
      </c>
      <c r="D1589" s="2">
        <f>IFERROR(VLOOKUP(B1589,#REF!,4,0),0)</f>
        <v>0</v>
      </c>
      <c r="E1589" s="3">
        <v>0</v>
      </c>
      <c r="F1589" s="147" t="s">
        <v>1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148" t="s">
        <v>6151</v>
      </c>
      <c r="N1589" s="3">
        <v>0</v>
      </c>
      <c r="O1589" s="3">
        <v>0</v>
      </c>
      <c r="P1589" s="3">
        <v>0</v>
      </c>
      <c r="Q1589" s="132"/>
    </row>
    <row r="1590" spans="1:17">
      <c r="A1590" s="5" t="str">
        <f t="shared" si="25"/>
        <v>1</v>
      </c>
      <c r="B1590" s="1" t="s">
        <v>8720</v>
      </c>
      <c r="C1590" s="2" t="s">
        <v>8721</v>
      </c>
      <c r="D1590" s="2">
        <f>IFERROR(VLOOKUP(B1590,#REF!,4,0),0)</f>
        <v>0</v>
      </c>
      <c r="E1590" s="3">
        <v>0</v>
      </c>
      <c r="F1590" s="147" t="s">
        <v>5961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148" t="s">
        <v>6151</v>
      </c>
      <c r="N1590" s="3">
        <v>0</v>
      </c>
      <c r="O1590" s="3">
        <v>0</v>
      </c>
      <c r="P1590" s="3">
        <v>0</v>
      </c>
      <c r="Q1590" s="132"/>
    </row>
    <row r="1591" spans="1:17" ht="22.5">
      <c r="A1591" s="5" t="str">
        <f t="shared" si="25"/>
        <v>1</v>
      </c>
      <c r="B1591" s="1" t="s">
        <v>8722</v>
      </c>
      <c r="C1591" s="2" t="s">
        <v>8723</v>
      </c>
      <c r="D1591" s="2">
        <f>IFERROR(VLOOKUP(B1591,#REF!,4,0),0)</f>
        <v>0</v>
      </c>
      <c r="E1591" s="3">
        <v>0</v>
      </c>
      <c r="F1591" s="147" t="s">
        <v>5961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148" t="s">
        <v>6151</v>
      </c>
      <c r="N1591" s="3">
        <v>0</v>
      </c>
      <c r="O1591" s="3">
        <v>0</v>
      </c>
      <c r="P1591" s="3">
        <v>0</v>
      </c>
      <c r="Q1591" s="132"/>
    </row>
    <row r="1592" spans="1:17">
      <c r="A1592" s="5" t="str">
        <f t="shared" si="25"/>
        <v>1</v>
      </c>
      <c r="B1592" s="1" t="s">
        <v>8724</v>
      </c>
      <c r="C1592" s="2" t="s">
        <v>8725</v>
      </c>
      <c r="D1592" s="2">
        <f>IFERROR(VLOOKUP(B1592,#REF!,4,0),0)</f>
        <v>0</v>
      </c>
      <c r="E1592" s="3">
        <v>0</v>
      </c>
      <c r="F1592" s="147" t="s">
        <v>5961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148" t="s">
        <v>6151</v>
      </c>
      <c r="N1592" s="3">
        <v>0</v>
      </c>
      <c r="O1592" s="3">
        <v>0</v>
      </c>
      <c r="P1592" s="3">
        <v>0</v>
      </c>
      <c r="Q1592" s="132"/>
    </row>
    <row r="1593" spans="1:17">
      <c r="A1593" s="5" t="str">
        <f t="shared" si="25"/>
        <v>1</v>
      </c>
      <c r="B1593" s="1" t="s">
        <v>8726</v>
      </c>
      <c r="C1593" s="2" t="s">
        <v>8727</v>
      </c>
      <c r="D1593" s="2">
        <f>IFERROR(VLOOKUP(B1593,#REF!,4,0),0)</f>
        <v>0</v>
      </c>
      <c r="E1593" s="3">
        <v>0</v>
      </c>
      <c r="F1593" s="147" t="s">
        <v>5961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148" t="s">
        <v>6151</v>
      </c>
      <c r="N1593" s="3">
        <v>0</v>
      </c>
      <c r="O1593" s="3">
        <v>0</v>
      </c>
      <c r="P1593" s="3">
        <v>0</v>
      </c>
      <c r="Q1593" s="132"/>
    </row>
    <row r="1594" spans="1:17">
      <c r="A1594" s="5" t="str">
        <f t="shared" si="25"/>
        <v>1</v>
      </c>
      <c r="B1594" s="1" t="s">
        <v>8728</v>
      </c>
      <c r="C1594" s="2" t="s">
        <v>8729</v>
      </c>
      <c r="D1594" s="2">
        <f>IFERROR(VLOOKUP(B1594,#REF!,4,0),0)</f>
        <v>0</v>
      </c>
      <c r="E1594" s="3">
        <v>0</v>
      </c>
      <c r="F1594" s="147" t="s">
        <v>1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148" t="s">
        <v>6151</v>
      </c>
      <c r="N1594" s="3">
        <v>0</v>
      </c>
      <c r="O1594" s="3">
        <v>0</v>
      </c>
      <c r="P1594" s="3">
        <v>0</v>
      </c>
      <c r="Q1594" s="132"/>
    </row>
    <row r="1595" spans="1:17">
      <c r="A1595" s="5" t="str">
        <f t="shared" si="25"/>
        <v>1</v>
      </c>
      <c r="B1595" s="1" t="s">
        <v>8730</v>
      </c>
      <c r="C1595" s="2" t="s">
        <v>8721</v>
      </c>
      <c r="D1595" s="2">
        <f>IFERROR(VLOOKUP(B1595,#REF!,4,0),0)</f>
        <v>0</v>
      </c>
      <c r="E1595" s="3">
        <v>0</v>
      </c>
      <c r="F1595" s="147" t="s">
        <v>5961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0</v>
      </c>
      <c r="M1595" s="148" t="s">
        <v>6151</v>
      </c>
      <c r="N1595" s="3">
        <v>0</v>
      </c>
      <c r="O1595" s="3">
        <v>0</v>
      </c>
      <c r="P1595" s="3">
        <v>0</v>
      </c>
      <c r="Q1595" s="132"/>
    </row>
    <row r="1596" spans="1:17">
      <c r="A1596" s="5" t="str">
        <f t="shared" si="25"/>
        <v>1</v>
      </c>
      <c r="B1596" s="1" t="s">
        <v>8731</v>
      </c>
      <c r="C1596" s="2" t="s">
        <v>8732</v>
      </c>
      <c r="D1596" s="2">
        <f>IFERROR(VLOOKUP(B1596,#REF!,4,0),0)</f>
        <v>0</v>
      </c>
      <c r="E1596" s="3">
        <v>0</v>
      </c>
      <c r="F1596" s="147" t="s">
        <v>5961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148" t="s">
        <v>6151</v>
      </c>
      <c r="N1596" s="3">
        <v>0</v>
      </c>
      <c r="O1596" s="3">
        <v>0</v>
      </c>
      <c r="P1596" s="3">
        <v>0</v>
      </c>
      <c r="Q1596" s="132"/>
    </row>
    <row r="1597" spans="1:17">
      <c r="A1597" s="5" t="str">
        <f t="shared" si="25"/>
        <v>1</v>
      </c>
      <c r="B1597" s="1" t="s">
        <v>8733</v>
      </c>
      <c r="C1597" s="2" t="s">
        <v>8734</v>
      </c>
      <c r="D1597" s="2">
        <f>IFERROR(VLOOKUP(B1597,#REF!,4,0),0)</f>
        <v>0</v>
      </c>
      <c r="E1597" s="3">
        <v>0</v>
      </c>
      <c r="F1597" s="147" t="s">
        <v>5961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148" t="s">
        <v>6151</v>
      </c>
      <c r="N1597" s="3">
        <v>0</v>
      </c>
      <c r="O1597" s="3">
        <v>0</v>
      </c>
      <c r="P1597" s="3">
        <v>0</v>
      </c>
      <c r="Q1597" s="132"/>
    </row>
    <row r="1598" spans="1:17">
      <c r="A1598" s="5" t="str">
        <f t="shared" si="25"/>
        <v>1</v>
      </c>
      <c r="B1598" s="1" t="s">
        <v>8735</v>
      </c>
      <c r="C1598" s="2" t="s">
        <v>8736</v>
      </c>
      <c r="D1598" s="2">
        <f>IFERROR(VLOOKUP(B1598,#REF!,4,0),0)</f>
        <v>0</v>
      </c>
      <c r="E1598" s="3">
        <v>0</v>
      </c>
      <c r="F1598" s="147" t="s">
        <v>5961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0</v>
      </c>
      <c r="M1598" s="148" t="s">
        <v>6151</v>
      </c>
      <c r="N1598" s="3">
        <v>0</v>
      </c>
      <c r="O1598" s="3">
        <v>0</v>
      </c>
      <c r="P1598" s="3">
        <v>0</v>
      </c>
      <c r="Q1598" s="132"/>
    </row>
    <row r="1599" spans="1:17">
      <c r="A1599" s="5" t="str">
        <f t="shared" si="25"/>
        <v>1</v>
      </c>
      <c r="B1599" s="1" t="s">
        <v>8737</v>
      </c>
      <c r="C1599" s="2" t="s">
        <v>8738</v>
      </c>
      <c r="D1599" s="2">
        <f>IFERROR(VLOOKUP(B1599,#REF!,4,0),0)</f>
        <v>0</v>
      </c>
      <c r="E1599" s="3">
        <v>0</v>
      </c>
      <c r="F1599" s="147" t="s">
        <v>1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0</v>
      </c>
      <c r="M1599" s="148" t="s">
        <v>6151</v>
      </c>
      <c r="N1599" s="3">
        <v>0</v>
      </c>
      <c r="O1599" s="3">
        <v>0</v>
      </c>
      <c r="P1599" s="3">
        <v>0</v>
      </c>
      <c r="Q1599" s="132"/>
    </row>
    <row r="1600" spans="1:17">
      <c r="A1600" s="5" t="str">
        <f t="shared" si="25"/>
        <v>1</v>
      </c>
      <c r="B1600" s="1" t="s">
        <v>8739</v>
      </c>
      <c r="C1600" s="2" t="s">
        <v>8740</v>
      </c>
      <c r="D1600" s="2">
        <f>IFERROR(VLOOKUP(B1600,#REF!,4,0),0)</f>
        <v>0</v>
      </c>
      <c r="E1600" s="3">
        <v>0</v>
      </c>
      <c r="F1600" s="147" t="s">
        <v>5961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148" t="s">
        <v>6151</v>
      </c>
      <c r="N1600" s="3">
        <v>0</v>
      </c>
      <c r="O1600" s="3">
        <v>0</v>
      </c>
      <c r="P1600" s="3">
        <v>0</v>
      </c>
      <c r="Q1600" s="132"/>
    </row>
    <row r="1601" spans="1:17">
      <c r="A1601" s="5" t="str">
        <f t="shared" si="25"/>
        <v>1</v>
      </c>
      <c r="B1601" s="1" t="s">
        <v>8741</v>
      </c>
      <c r="C1601" s="2" t="s">
        <v>8742</v>
      </c>
      <c r="D1601" s="2">
        <f>IFERROR(VLOOKUP(B1601,#REF!,4,0),0)</f>
        <v>0</v>
      </c>
      <c r="E1601" s="3">
        <v>0</v>
      </c>
      <c r="F1601" s="147" t="s">
        <v>5961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148" t="s">
        <v>6151</v>
      </c>
      <c r="N1601" s="3">
        <v>0</v>
      </c>
      <c r="O1601" s="3">
        <v>0</v>
      </c>
      <c r="P1601" s="3">
        <v>0</v>
      </c>
      <c r="Q1601" s="132"/>
    </row>
    <row r="1602" spans="1:17">
      <c r="A1602" s="5" t="str">
        <f t="shared" si="25"/>
        <v>1</v>
      </c>
      <c r="B1602" s="1" t="s">
        <v>8743</v>
      </c>
      <c r="C1602" s="2" t="s">
        <v>8744</v>
      </c>
      <c r="D1602" s="2">
        <f>IFERROR(VLOOKUP(B1602,#REF!,4,0),0)</f>
        <v>0</v>
      </c>
      <c r="E1602" s="3">
        <v>0</v>
      </c>
      <c r="F1602" s="147" t="s">
        <v>5961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148" t="s">
        <v>6151</v>
      </c>
      <c r="N1602" s="3">
        <v>0</v>
      </c>
      <c r="O1602" s="3">
        <v>0</v>
      </c>
      <c r="P1602" s="3">
        <v>0</v>
      </c>
      <c r="Q1602" s="132"/>
    </row>
    <row r="1603" spans="1:17">
      <c r="A1603" s="5" t="str">
        <f t="shared" si="25"/>
        <v>1</v>
      </c>
      <c r="B1603" s="1" t="s">
        <v>8745</v>
      </c>
      <c r="C1603" s="2" t="s">
        <v>8746</v>
      </c>
      <c r="D1603" s="2">
        <f>IFERROR(VLOOKUP(B1603,#REF!,4,0),0)</f>
        <v>0</v>
      </c>
      <c r="E1603" s="3">
        <v>0</v>
      </c>
      <c r="F1603" s="147" t="s">
        <v>5961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148" t="s">
        <v>6151</v>
      </c>
      <c r="N1603" s="3">
        <v>0</v>
      </c>
      <c r="O1603" s="3">
        <v>0</v>
      </c>
      <c r="P1603" s="3">
        <v>0</v>
      </c>
      <c r="Q1603" s="132"/>
    </row>
    <row r="1604" spans="1:17">
      <c r="A1604" s="5" t="str">
        <f t="shared" si="25"/>
        <v>1</v>
      </c>
      <c r="B1604" s="1" t="s">
        <v>8747</v>
      </c>
      <c r="C1604" s="2" t="s">
        <v>8748</v>
      </c>
      <c r="D1604" s="2">
        <f>IFERROR(VLOOKUP(B1604,#REF!,4,0),0)</f>
        <v>0</v>
      </c>
      <c r="E1604" s="3">
        <v>0</v>
      </c>
      <c r="F1604" s="147" t="s">
        <v>1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0</v>
      </c>
      <c r="M1604" s="148" t="s">
        <v>6151</v>
      </c>
      <c r="N1604" s="3">
        <v>0</v>
      </c>
      <c r="O1604" s="3">
        <v>0</v>
      </c>
      <c r="P1604" s="3">
        <v>0</v>
      </c>
      <c r="Q1604" s="132"/>
    </row>
    <row r="1605" spans="1:17">
      <c r="A1605" s="5" t="str">
        <f t="shared" si="25"/>
        <v>1</v>
      </c>
      <c r="B1605" s="1" t="s">
        <v>8749</v>
      </c>
      <c r="C1605" s="2" t="s">
        <v>8750</v>
      </c>
      <c r="D1605" s="2">
        <f>IFERROR(VLOOKUP(B1605,#REF!,4,0),0)</f>
        <v>0</v>
      </c>
      <c r="E1605" s="3">
        <v>0</v>
      </c>
      <c r="F1605" s="147" t="s">
        <v>5961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148" t="s">
        <v>6151</v>
      </c>
      <c r="N1605" s="3">
        <v>0</v>
      </c>
      <c r="O1605" s="3">
        <v>0</v>
      </c>
      <c r="P1605" s="3">
        <v>0</v>
      </c>
      <c r="Q1605" s="132"/>
    </row>
    <row r="1606" spans="1:17">
      <c r="A1606" s="5" t="str">
        <f t="shared" si="25"/>
        <v>1</v>
      </c>
      <c r="B1606" s="1" t="s">
        <v>8751</v>
      </c>
      <c r="C1606" s="2" t="s">
        <v>8752</v>
      </c>
      <c r="D1606" s="2">
        <f>IFERROR(VLOOKUP(B1606,#REF!,4,0),0)</f>
        <v>0</v>
      </c>
      <c r="E1606" s="3">
        <v>0</v>
      </c>
      <c r="F1606" s="147" t="s">
        <v>5961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148" t="s">
        <v>6151</v>
      </c>
      <c r="N1606" s="3">
        <v>0</v>
      </c>
      <c r="O1606" s="3">
        <v>0</v>
      </c>
      <c r="P1606" s="3">
        <v>0</v>
      </c>
      <c r="Q1606" s="132"/>
    </row>
    <row r="1607" spans="1:17">
      <c r="A1607" s="5" t="str">
        <f t="shared" si="25"/>
        <v>1</v>
      </c>
      <c r="B1607" s="1" t="s">
        <v>8753</v>
      </c>
      <c r="C1607" s="2" t="s">
        <v>8754</v>
      </c>
      <c r="D1607" s="2">
        <f>IFERROR(VLOOKUP(B1607,#REF!,4,0),0)</f>
        <v>0</v>
      </c>
      <c r="E1607" s="3">
        <v>0</v>
      </c>
      <c r="F1607" s="147" t="s">
        <v>5961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148" t="s">
        <v>6151</v>
      </c>
      <c r="N1607" s="3">
        <v>0</v>
      </c>
      <c r="O1607" s="3">
        <v>0</v>
      </c>
      <c r="P1607" s="3">
        <v>0</v>
      </c>
      <c r="Q1607" s="132"/>
    </row>
    <row r="1608" spans="1:17">
      <c r="A1608" s="5" t="str">
        <f t="shared" si="25"/>
        <v>1</v>
      </c>
      <c r="B1608" s="1" t="s">
        <v>8755</v>
      </c>
      <c r="C1608" s="2" t="s">
        <v>8756</v>
      </c>
      <c r="D1608" s="2">
        <f>IFERROR(VLOOKUP(B1608,#REF!,4,0),0)</f>
        <v>0</v>
      </c>
      <c r="E1608" s="3">
        <v>0</v>
      </c>
      <c r="F1608" s="147" t="s">
        <v>5961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148" t="s">
        <v>6151</v>
      </c>
      <c r="N1608" s="3">
        <v>0</v>
      </c>
      <c r="O1608" s="3">
        <v>0</v>
      </c>
      <c r="P1608" s="3">
        <v>0</v>
      </c>
      <c r="Q1608" s="132"/>
    </row>
    <row r="1609" spans="1:17">
      <c r="A1609" s="5" t="str">
        <f t="shared" si="25"/>
        <v>1</v>
      </c>
      <c r="B1609" s="1" t="s">
        <v>8757</v>
      </c>
      <c r="C1609" s="2" t="s">
        <v>8758</v>
      </c>
      <c r="D1609" s="2">
        <f>IFERROR(VLOOKUP(B1609,#REF!,4,0),0)</f>
        <v>0</v>
      </c>
      <c r="E1609" s="3">
        <v>0</v>
      </c>
      <c r="F1609" s="147" t="s">
        <v>1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148" t="s">
        <v>6151</v>
      </c>
      <c r="N1609" s="3">
        <v>0</v>
      </c>
      <c r="O1609" s="3">
        <v>0</v>
      </c>
      <c r="P1609" s="3">
        <v>0</v>
      </c>
      <c r="Q1609" s="132"/>
    </row>
    <row r="1610" spans="1:17">
      <c r="A1610" s="5" t="str">
        <f t="shared" si="25"/>
        <v>1</v>
      </c>
      <c r="B1610" s="1" t="s">
        <v>8759</v>
      </c>
      <c r="C1610" s="2" t="s">
        <v>8760</v>
      </c>
      <c r="D1610" s="2">
        <f>IFERROR(VLOOKUP(B1610,#REF!,4,0),0)</f>
        <v>0</v>
      </c>
      <c r="E1610" s="3">
        <v>0</v>
      </c>
      <c r="F1610" s="147" t="s">
        <v>5961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0</v>
      </c>
      <c r="M1610" s="148" t="s">
        <v>6151</v>
      </c>
      <c r="N1610" s="3">
        <v>0</v>
      </c>
      <c r="O1610" s="3">
        <v>0</v>
      </c>
      <c r="P1610" s="3">
        <v>0</v>
      </c>
      <c r="Q1610" s="132"/>
    </row>
    <row r="1611" spans="1:17">
      <c r="A1611" s="5" t="str">
        <f t="shared" ref="A1611:A1674" si="26">LEFT(B1611)</f>
        <v>1</v>
      </c>
      <c r="B1611" s="1" t="s">
        <v>8761</v>
      </c>
      <c r="C1611" s="2" t="s">
        <v>8762</v>
      </c>
      <c r="D1611" s="2">
        <f>IFERROR(VLOOKUP(B1611,#REF!,4,0),0)</f>
        <v>0</v>
      </c>
      <c r="E1611" s="3">
        <v>0</v>
      </c>
      <c r="F1611" s="147" t="s">
        <v>5961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0</v>
      </c>
      <c r="M1611" s="148" t="s">
        <v>6151</v>
      </c>
      <c r="N1611" s="3">
        <v>0</v>
      </c>
      <c r="O1611" s="3">
        <v>0</v>
      </c>
      <c r="P1611" s="3">
        <v>0</v>
      </c>
      <c r="Q1611" s="132"/>
    </row>
    <row r="1612" spans="1:17">
      <c r="A1612" s="5" t="str">
        <f t="shared" si="26"/>
        <v>1</v>
      </c>
      <c r="B1612" s="1" t="s">
        <v>8763</v>
      </c>
      <c r="C1612" s="2" t="s">
        <v>8764</v>
      </c>
      <c r="D1612" s="2">
        <f>IFERROR(VLOOKUP(B1612,#REF!,4,0),0)</f>
        <v>0</v>
      </c>
      <c r="E1612" s="3">
        <v>0</v>
      </c>
      <c r="F1612" s="147" t="s">
        <v>5961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0</v>
      </c>
      <c r="M1612" s="148" t="s">
        <v>6151</v>
      </c>
      <c r="N1612" s="3">
        <v>0</v>
      </c>
      <c r="O1612" s="3">
        <v>0</v>
      </c>
      <c r="P1612" s="3">
        <v>0</v>
      </c>
      <c r="Q1612" s="132"/>
    </row>
    <row r="1613" spans="1:17">
      <c r="A1613" s="5" t="str">
        <f t="shared" si="26"/>
        <v>1</v>
      </c>
      <c r="B1613" s="1" t="s">
        <v>8765</v>
      </c>
      <c r="C1613" s="2" t="s">
        <v>8766</v>
      </c>
      <c r="D1613" s="2">
        <f>IFERROR(VLOOKUP(B1613,#REF!,4,0),0)</f>
        <v>0</v>
      </c>
      <c r="E1613" s="3">
        <v>0</v>
      </c>
      <c r="F1613" s="147" t="s">
        <v>5961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0</v>
      </c>
      <c r="M1613" s="148" t="s">
        <v>6151</v>
      </c>
      <c r="N1613" s="3">
        <v>0</v>
      </c>
      <c r="O1613" s="3">
        <v>0</v>
      </c>
      <c r="P1613" s="3">
        <v>0</v>
      </c>
      <c r="Q1613" s="132"/>
    </row>
    <row r="1614" spans="1:17">
      <c r="A1614" s="5" t="str">
        <f t="shared" si="26"/>
        <v>1</v>
      </c>
      <c r="B1614" s="1" t="s">
        <v>8767</v>
      </c>
      <c r="C1614" s="2" t="s">
        <v>8768</v>
      </c>
      <c r="D1614" s="2">
        <f>IFERROR(VLOOKUP(B1614,#REF!,4,0),0)</f>
        <v>0</v>
      </c>
      <c r="E1614" s="3">
        <v>0</v>
      </c>
      <c r="F1614" s="147" t="s">
        <v>1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148" t="s">
        <v>6151</v>
      </c>
      <c r="N1614" s="3">
        <v>0</v>
      </c>
      <c r="O1614" s="3">
        <v>0</v>
      </c>
      <c r="P1614" s="3">
        <v>0</v>
      </c>
      <c r="Q1614" s="132"/>
    </row>
    <row r="1615" spans="1:17">
      <c r="A1615" s="5" t="str">
        <f t="shared" si="26"/>
        <v>1</v>
      </c>
      <c r="B1615" s="1" t="s">
        <v>8769</v>
      </c>
      <c r="C1615" s="2" t="s">
        <v>8770</v>
      </c>
      <c r="D1615" s="2">
        <f>IFERROR(VLOOKUP(B1615,#REF!,4,0),0)</f>
        <v>0</v>
      </c>
      <c r="E1615" s="3">
        <v>0</v>
      </c>
      <c r="F1615" s="147" t="s">
        <v>5961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148" t="s">
        <v>6151</v>
      </c>
      <c r="N1615" s="3">
        <v>0</v>
      </c>
      <c r="O1615" s="3">
        <v>0</v>
      </c>
      <c r="P1615" s="3">
        <v>0</v>
      </c>
      <c r="Q1615" s="132"/>
    </row>
    <row r="1616" spans="1:17">
      <c r="A1616" s="5" t="str">
        <f t="shared" si="26"/>
        <v>1</v>
      </c>
      <c r="B1616" s="1" t="s">
        <v>8771</v>
      </c>
      <c r="C1616" s="2" t="s">
        <v>8772</v>
      </c>
      <c r="D1616" s="2">
        <f>IFERROR(VLOOKUP(B1616,#REF!,4,0),0)</f>
        <v>0</v>
      </c>
      <c r="E1616" s="3">
        <v>0</v>
      </c>
      <c r="F1616" s="147" t="s">
        <v>5961</v>
      </c>
      <c r="G1616" s="3">
        <v>0</v>
      </c>
      <c r="H1616" s="3">
        <v>0</v>
      </c>
      <c r="I1616" s="3">
        <v>0</v>
      </c>
      <c r="J1616" s="3">
        <v>0</v>
      </c>
      <c r="K1616" s="3">
        <v>0</v>
      </c>
      <c r="L1616" s="3">
        <v>0</v>
      </c>
      <c r="M1616" s="148" t="s">
        <v>6151</v>
      </c>
      <c r="N1616" s="3">
        <v>0</v>
      </c>
      <c r="O1616" s="3">
        <v>0</v>
      </c>
      <c r="P1616" s="3">
        <v>0</v>
      </c>
      <c r="Q1616" s="132"/>
    </row>
    <row r="1617" spans="1:18">
      <c r="A1617" s="5" t="str">
        <f t="shared" si="26"/>
        <v>1</v>
      </c>
      <c r="B1617" s="1" t="s">
        <v>8773</v>
      </c>
      <c r="C1617" s="2" t="s">
        <v>8774</v>
      </c>
      <c r="D1617" s="2">
        <f>IFERROR(VLOOKUP(B1617,#REF!,4,0),0)</f>
        <v>0</v>
      </c>
      <c r="E1617" s="3">
        <v>0</v>
      </c>
      <c r="F1617" s="147" t="s">
        <v>5961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148" t="s">
        <v>6151</v>
      </c>
      <c r="N1617" s="3">
        <v>0</v>
      </c>
      <c r="O1617" s="3">
        <v>0</v>
      </c>
      <c r="P1617" s="3">
        <v>0</v>
      </c>
      <c r="Q1617" s="132"/>
    </row>
    <row r="1618" spans="1:18">
      <c r="A1618" s="5" t="str">
        <f t="shared" si="26"/>
        <v>1</v>
      </c>
      <c r="B1618" s="1" t="s">
        <v>8775</v>
      </c>
      <c r="C1618" s="2" t="s">
        <v>8776</v>
      </c>
      <c r="D1618" s="2">
        <f>IFERROR(VLOOKUP(B1618,#REF!,4,0),0)</f>
        <v>0</v>
      </c>
      <c r="E1618" s="3">
        <v>0</v>
      </c>
      <c r="F1618" s="147" t="s">
        <v>5961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148" t="s">
        <v>6151</v>
      </c>
      <c r="N1618" s="3">
        <v>0</v>
      </c>
      <c r="O1618" s="3">
        <v>0</v>
      </c>
      <c r="P1618" s="3">
        <v>0</v>
      </c>
      <c r="Q1618" s="132"/>
    </row>
    <row r="1619" spans="1:18">
      <c r="A1619" s="5" t="str">
        <f t="shared" si="26"/>
        <v>1</v>
      </c>
      <c r="B1619" s="1" t="s">
        <v>8777</v>
      </c>
      <c r="C1619" s="2" t="s">
        <v>8778</v>
      </c>
      <c r="D1619" s="2">
        <f>IFERROR(VLOOKUP(B1619,#REF!,4,0),0)</f>
        <v>0</v>
      </c>
      <c r="E1619" s="3">
        <v>0</v>
      </c>
      <c r="F1619" s="147" t="s">
        <v>1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148" t="s">
        <v>6151</v>
      </c>
      <c r="N1619" s="3">
        <v>0</v>
      </c>
      <c r="O1619" s="3">
        <v>0</v>
      </c>
      <c r="P1619" s="3">
        <v>0</v>
      </c>
      <c r="Q1619" s="132"/>
    </row>
    <row r="1620" spans="1:18">
      <c r="A1620" s="5" t="str">
        <f t="shared" si="26"/>
        <v>1</v>
      </c>
      <c r="B1620" s="1" t="s">
        <v>8779</v>
      </c>
      <c r="C1620" s="2" t="s">
        <v>8780</v>
      </c>
      <c r="D1620" s="2">
        <f>IFERROR(VLOOKUP(B1620,#REF!,4,0),0)</f>
        <v>0</v>
      </c>
      <c r="E1620" s="3">
        <v>0</v>
      </c>
      <c r="F1620" s="147" t="s">
        <v>5961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148" t="s">
        <v>6151</v>
      </c>
      <c r="N1620" s="3">
        <v>0</v>
      </c>
      <c r="O1620" s="3">
        <v>0</v>
      </c>
      <c r="P1620" s="3">
        <v>0</v>
      </c>
      <c r="Q1620" s="132"/>
    </row>
    <row r="1621" spans="1:18">
      <c r="A1621" s="5" t="str">
        <f t="shared" si="26"/>
        <v>1</v>
      </c>
      <c r="B1621" s="1" t="s">
        <v>8781</v>
      </c>
      <c r="C1621" s="2" t="s">
        <v>8782</v>
      </c>
      <c r="D1621" s="2">
        <f>IFERROR(VLOOKUP(B1621,#REF!,4,0),0)</f>
        <v>0</v>
      </c>
      <c r="E1621" s="3">
        <v>0</v>
      </c>
      <c r="F1621" s="147" t="s">
        <v>5961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148" t="s">
        <v>6151</v>
      </c>
      <c r="N1621" s="3">
        <v>0</v>
      </c>
      <c r="O1621" s="3">
        <v>0</v>
      </c>
      <c r="P1621" s="3">
        <v>0</v>
      </c>
      <c r="Q1621" s="132"/>
    </row>
    <row r="1622" spans="1:18">
      <c r="A1622" s="5" t="str">
        <f t="shared" si="26"/>
        <v>1</v>
      </c>
      <c r="B1622" s="1" t="s">
        <v>8783</v>
      </c>
      <c r="C1622" s="2" t="s">
        <v>8784</v>
      </c>
      <c r="D1622" s="2">
        <f>IFERROR(VLOOKUP(B1622,#REF!,4,0),0)</f>
        <v>0</v>
      </c>
      <c r="E1622" s="3">
        <v>0</v>
      </c>
      <c r="F1622" s="147" t="s">
        <v>5961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148" t="s">
        <v>6151</v>
      </c>
      <c r="N1622" s="3">
        <v>0</v>
      </c>
      <c r="O1622" s="3">
        <v>0</v>
      </c>
      <c r="P1622" s="3">
        <v>0</v>
      </c>
      <c r="Q1622" s="132"/>
    </row>
    <row r="1623" spans="1:18">
      <c r="A1623" s="5" t="str">
        <f t="shared" si="26"/>
        <v>1</v>
      </c>
      <c r="B1623" s="1" t="s">
        <v>8785</v>
      </c>
      <c r="C1623" s="2" t="s">
        <v>8786</v>
      </c>
      <c r="D1623" s="2">
        <f>IFERROR(VLOOKUP(B1623,#REF!,4,0),0)</f>
        <v>0</v>
      </c>
      <c r="E1623" s="3">
        <v>0</v>
      </c>
      <c r="F1623" s="147" t="s">
        <v>5961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148" t="s">
        <v>6151</v>
      </c>
      <c r="N1623" s="3">
        <v>0</v>
      </c>
      <c r="O1623" s="3">
        <v>0</v>
      </c>
      <c r="P1623" s="3">
        <v>0</v>
      </c>
      <c r="Q1623" s="132"/>
    </row>
    <row r="1624" spans="1:18">
      <c r="A1624" s="5" t="str">
        <f t="shared" si="26"/>
        <v>1</v>
      </c>
      <c r="B1624" s="1" t="s">
        <v>8787</v>
      </c>
      <c r="C1624" s="2" t="s">
        <v>8788</v>
      </c>
      <c r="D1624" s="2">
        <f>IFERROR(VLOOKUP(B1624,#REF!,4,0),0)</f>
        <v>0</v>
      </c>
      <c r="E1624" s="3">
        <v>0</v>
      </c>
      <c r="F1624" s="147" t="s">
        <v>1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148" t="s">
        <v>6151</v>
      </c>
      <c r="N1624" s="3">
        <v>0</v>
      </c>
      <c r="O1624" s="3">
        <v>0</v>
      </c>
      <c r="P1624" s="3">
        <v>0</v>
      </c>
      <c r="Q1624" s="132"/>
    </row>
    <row r="1625" spans="1:18">
      <c r="A1625" s="5" t="str">
        <f t="shared" si="26"/>
        <v>1</v>
      </c>
      <c r="B1625" s="1" t="s">
        <v>8789</v>
      </c>
      <c r="C1625" s="2" t="s">
        <v>8790</v>
      </c>
      <c r="D1625" s="2">
        <f>IFERROR(VLOOKUP(B1625,#REF!,4,0),0)</f>
        <v>0</v>
      </c>
      <c r="E1625" s="3">
        <v>0</v>
      </c>
      <c r="F1625" s="147" t="s">
        <v>1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148" t="s">
        <v>6151</v>
      </c>
      <c r="N1625" s="3">
        <v>0</v>
      </c>
      <c r="O1625" s="3">
        <v>0</v>
      </c>
      <c r="P1625" s="3">
        <v>0</v>
      </c>
      <c r="Q1625" s="132"/>
    </row>
    <row r="1626" spans="1:18">
      <c r="A1626" s="5" t="str">
        <f t="shared" si="26"/>
        <v>1</v>
      </c>
      <c r="B1626" s="1" t="s">
        <v>3145</v>
      </c>
      <c r="C1626" s="2" t="s">
        <v>8791</v>
      </c>
      <c r="D1626" s="2">
        <f>IFERROR(VLOOKUP(B1626,#REF!,4,0),0)</f>
        <v>0</v>
      </c>
      <c r="E1626" s="3">
        <v>-53920.4</v>
      </c>
      <c r="F1626" s="147" t="s">
        <v>1</v>
      </c>
      <c r="G1626" s="3">
        <v>-53920.4</v>
      </c>
      <c r="H1626" s="3">
        <v>0</v>
      </c>
      <c r="I1626" s="3">
        <v>0</v>
      </c>
      <c r="J1626" s="3">
        <v>-53920.4</v>
      </c>
      <c r="K1626" s="3">
        <v>0</v>
      </c>
      <c r="L1626" s="3">
        <v>0</v>
      </c>
      <c r="M1626" s="148" t="s">
        <v>6151</v>
      </c>
      <c r="N1626" s="3">
        <v>53920.4</v>
      </c>
      <c r="O1626" s="3">
        <v>0</v>
      </c>
      <c r="P1626" s="3">
        <v>0</v>
      </c>
      <c r="Q1626" s="132">
        <v>43837.630023148376</v>
      </c>
      <c r="R1626" s="131">
        <f>SUM(N1626:O1626)-J1626</f>
        <v>107840.8</v>
      </c>
    </row>
    <row r="1627" spans="1:18">
      <c r="A1627" s="5" t="str">
        <f t="shared" si="26"/>
        <v>1</v>
      </c>
      <c r="B1627" s="1" t="s">
        <v>3148</v>
      </c>
      <c r="C1627" s="2" t="s">
        <v>8792</v>
      </c>
      <c r="D1627" s="2">
        <f>IFERROR(VLOOKUP(B1627,#REF!,4,0),0)</f>
        <v>0</v>
      </c>
      <c r="E1627" s="3">
        <v>-9636459.3499999996</v>
      </c>
      <c r="F1627" s="147" t="s">
        <v>1</v>
      </c>
      <c r="G1627" s="3">
        <v>-1609268.14</v>
      </c>
      <c r="H1627" s="3">
        <v>-8027191.21</v>
      </c>
      <c r="I1627" s="3">
        <v>0</v>
      </c>
      <c r="J1627" s="3">
        <v>-3584066.41</v>
      </c>
      <c r="K1627" s="3">
        <v>-6052392.9400000004</v>
      </c>
      <c r="L1627" s="3">
        <v>0</v>
      </c>
      <c r="M1627" s="148" t="s">
        <v>6151</v>
      </c>
      <c r="N1627" s="3">
        <v>1609268.14</v>
      </c>
      <c r="O1627" s="3">
        <v>-1974798.27</v>
      </c>
      <c r="P1627" s="3">
        <v>-6052392.9400000004</v>
      </c>
      <c r="Q1627" s="132">
        <v>43837.630023148376</v>
      </c>
      <c r="R1627" s="131">
        <f>SUM(N1627:O1627)-J1627</f>
        <v>3218536.2800000003</v>
      </c>
    </row>
    <row r="1628" spans="1:18">
      <c r="A1628" s="5" t="str">
        <f t="shared" si="26"/>
        <v>1</v>
      </c>
      <c r="B1628" s="1" t="s">
        <v>3151</v>
      </c>
      <c r="C1628" s="2" t="s">
        <v>8793</v>
      </c>
      <c r="D1628" s="2">
        <f>IFERROR(VLOOKUP(B1628,#REF!,4,0),0)</f>
        <v>0</v>
      </c>
      <c r="E1628" s="3">
        <v>-133215.23000000001</v>
      </c>
      <c r="F1628" s="147" t="s">
        <v>1</v>
      </c>
      <c r="G1628" s="3">
        <v>-131332.23000000001</v>
      </c>
      <c r="H1628" s="3">
        <v>-1883</v>
      </c>
      <c r="I1628" s="3">
        <v>0</v>
      </c>
      <c r="J1628" s="3">
        <v>-133215.23000000001</v>
      </c>
      <c r="K1628" s="3">
        <v>0</v>
      </c>
      <c r="L1628" s="3">
        <v>0</v>
      </c>
      <c r="M1628" s="148" t="s">
        <v>6151</v>
      </c>
      <c r="N1628" s="3">
        <v>131332.23000000001</v>
      </c>
      <c r="O1628" s="3">
        <v>-1883</v>
      </c>
      <c r="P1628" s="3">
        <v>0</v>
      </c>
      <c r="Q1628" s="132">
        <v>43837.630023148376</v>
      </c>
      <c r="R1628" s="131">
        <f>SUM(N1628:O1628)-J1628</f>
        <v>262664.46000000002</v>
      </c>
    </row>
    <row r="1629" spans="1:18">
      <c r="A1629" s="5" t="str">
        <f t="shared" si="26"/>
        <v>1</v>
      </c>
      <c r="B1629" s="1" t="s">
        <v>8794</v>
      </c>
      <c r="C1629" s="2" t="s">
        <v>8795</v>
      </c>
      <c r="D1629" s="2">
        <f>IFERROR(VLOOKUP(B1629,#REF!,4,0),0)</f>
        <v>0</v>
      </c>
      <c r="E1629" s="3">
        <v>0</v>
      </c>
      <c r="F1629" s="147" t="s">
        <v>5961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148" t="s">
        <v>6151</v>
      </c>
      <c r="N1629" s="3">
        <v>0</v>
      </c>
      <c r="O1629" s="3">
        <v>0</v>
      </c>
      <c r="P1629" s="3">
        <v>0</v>
      </c>
      <c r="Q1629" s="132"/>
    </row>
    <row r="1630" spans="1:18">
      <c r="A1630" s="5" t="str">
        <f t="shared" si="26"/>
        <v>1</v>
      </c>
      <c r="B1630" s="1" t="s">
        <v>3154</v>
      </c>
      <c r="C1630" s="2" t="s">
        <v>8796</v>
      </c>
      <c r="D1630" s="2">
        <f>IFERROR(VLOOKUP(B1630,#REF!,4,0),0)</f>
        <v>0</v>
      </c>
      <c r="E1630" s="3">
        <v>-123339.51</v>
      </c>
      <c r="F1630" s="147" t="s">
        <v>1</v>
      </c>
      <c r="G1630" s="3">
        <v>-119068.56</v>
      </c>
      <c r="H1630" s="3">
        <v>-4270.95</v>
      </c>
      <c r="I1630" s="3">
        <v>0</v>
      </c>
      <c r="J1630" s="3">
        <v>-123339.51</v>
      </c>
      <c r="K1630" s="3">
        <v>0</v>
      </c>
      <c r="L1630" s="3">
        <v>0</v>
      </c>
      <c r="M1630" s="148" t="s">
        <v>6151</v>
      </c>
      <c r="N1630" s="3">
        <v>119068.56</v>
      </c>
      <c r="O1630" s="3">
        <v>-4270.95</v>
      </c>
      <c r="P1630" s="3">
        <v>0</v>
      </c>
      <c r="Q1630" s="132">
        <v>43837.630023148376</v>
      </c>
      <c r="R1630" s="131">
        <f>SUM(N1630:O1630)-J1630</f>
        <v>238137.12</v>
      </c>
    </row>
    <row r="1631" spans="1:18">
      <c r="A1631" s="5" t="str">
        <f t="shared" si="26"/>
        <v>1</v>
      </c>
      <c r="B1631" s="1" t="s">
        <v>8797</v>
      </c>
      <c r="C1631" s="2" t="s">
        <v>8798</v>
      </c>
      <c r="D1631" s="2">
        <f>IFERROR(VLOOKUP(B1631,#REF!,4,0),0)</f>
        <v>0</v>
      </c>
      <c r="E1631" s="3">
        <v>0</v>
      </c>
      <c r="F1631" s="147" t="s">
        <v>5961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148" t="s">
        <v>6151</v>
      </c>
      <c r="N1631" s="3">
        <v>0</v>
      </c>
      <c r="O1631" s="3">
        <v>0</v>
      </c>
      <c r="P1631" s="3">
        <v>0</v>
      </c>
      <c r="Q1631" s="132"/>
    </row>
    <row r="1632" spans="1:18">
      <c r="A1632" s="5" t="str">
        <f t="shared" si="26"/>
        <v>1</v>
      </c>
      <c r="B1632" s="1" t="s">
        <v>3157</v>
      </c>
      <c r="C1632" s="2" t="s">
        <v>8799</v>
      </c>
      <c r="D1632" s="2">
        <f>IFERROR(VLOOKUP(B1632,#REF!,4,0),0)</f>
        <v>0</v>
      </c>
      <c r="E1632" s="3">
        <v>-271761.01</v>
      </c>
      <c r="F1632" s="147" t="s">
        <v>1</v>
      </c>
      <c r="G1632" s="3">
        <v>-261793.91</v>
      </c>
      <c r="H1632" s="3">
        <v>-9967.1</v>
      </c>
      <c r="I1632" s="3">
        <v>0</v>
      </c>
      <c r="J1632" s="3">
        <v>-271761.01</v>
      </c>
      <c r="K1632" s="3">
        <v>0</v>
      </c>
      <c r="L1632" s="3">
        <v>0</v>
      </c>
      <c r="M1632" s="148" t="s">
        <v>6151</v>
      </c>
      <c r="N1632" s="3">
        <v>261793.91</v>
      </c>
      <c r="O1632" s="3">
        <v>-9967.1</v>
      </c>
      <c r="P1632" s="3">
        <v>0</v>
      </c>
      <c r="Q1632" s="132">
        <v>43837.630023148376</v>
      </c>
      <c r="R1632" s="131">
        <f>SUM(N1632:O1632)-J1632</f>
        <v>523587.82</v>
      </c>
    </row>
    <row r="1633" spans="1:17">
      <c r="A1633" s="5" t="str">
        <f t="shared" si="26"/>
        <v>1</v>
      </c>
      <c r="B1633" s="1" t="s">
        <v>8800</v>
      </c>
      <c r="C1633" s="2" t="s">
        <v>8801</v>
      </c>
      <c r="D1633" s="2">
        <f>IFERROR(VLOOKUP(B1633,#REF!,4,0),0)</f>
        <v>0</v>
      </c>
      <c r="E1633" s="3">
        <v>0</v>
      </c>
      <c r="F1633" s="147" t="s">
        <v>5961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148" t="s">
        <v>6151</v>
      </c>
      <c r="N1633" s="3">
        <v>0</v>
      </c>
      <c r="O1633" s="3">
        <v>0</v>
      </c>
      <c r="P1633" s="3">
        <v>0</v>
      </c>
      <c r="Q1633" s="132"/>
    </row>
    <row r="1634" spans="1:17">
      <c r="A1634" s="5" t="str">
        <f t="shared" si="26"/>
        <v>1</v>
      </c>
      <c r="B1634" s="1" t="s">
        <v>8802</v>
      </c>
      <c r="C1634" s="2" t="s">
        <v>8803</v>
      </c>
      <c r="D1634" s="2">
        <f>IFERROR(VLOOKUP(B1634,#REF!,4,0),0)</f>
        <v>0</v>
      </c>
      <c r="E1634" s="3">
        <v>0</v>
      </c>
      <c r="F1634" s="147" t="s">
        <v>5961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148" t="s">
        <v>6151</v>
      </c>
      <c r="N1634" s="3">
        <v>0</v>
      </c>
      <c r="O1634" s="3">
        <v>0</v>
      </c>
      <c r="P1634" s="3">
        <v>0</v>
      </c>
      <c r="Q1634" s="132"/>
    </row>
    <row r="1635" spans="1:17">
      <c r="A1635" s="5" t="str">
        <f t="shared" si="26"/>
        <v>1</v>
      </c>
      <c r="B1635" s="1" t="s">
        <v>8804</v>
      </c>
      <c r="C1635" s="2" t="s">
        <v>8805</v>
      </c>
      <c r="D1635" s="2">
        <f>IFERROR(VLOOKUP(B1635,#REF!,4,0),0)</f>
        <v>0</v>
      </c>
      <c r="E1635" s="3">
        <v>0</v>
      </c>
      <c r="F1635" s="147" t="s">
        <v>5961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148" t="s">
        <v>6151</v>
      </c>
      <c r="N1635" s="3">
        <v>0</v>
      </c>
      <c r="O1635" s="3">
        <v>0</v>
      </c>
      <c r="P1635" s="3">
        <v>0</v>
      </c>
      <c r="Q1635" s="132"/>
    </row>
    <row r="1636" spans="1:17">
      <c r="A1636" s="5" t="str">
        <f t="shared" si="26"/>
        <v>1</v>
      </c>
      <c r="B1636" s="1" t="s">
        <v>5550</v>
      </c>
      <c r="C1636" s="2" t="s">
        <v>8806</v>
      </c>
      <c r="D1636" s="2">
        <f>IFERROR(VLOOKUP(B1636,#REF!,4,0),0)</f>
        <v>0</v>
      </c>
      <c r="E1636" s="3">
        <v>0</v>
      </c>
      <c r="F1636" s="147" t="s">
        <v>5961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148" t="s">
        <v>6151</v>
      </c>
      <c r="N1636" s="3">
        <v>0</v>
      </c>
      <c r="O1636" s="3">
        <v>0</v>
      </c>
      <c r="P1636" s="3">
        <v>0</v>
      </c>
      <c r="Q1636" s="132"/>
    </row>
    <row r="1637" spans="1:17">
      <c r="A1637" s="5" t="str">
        <f t="shared" si="26"/>
        <v>1</v>
      </c>
      <c r="B1637" s="1" t="s">
        <v>8807</v>
      </c>
      <c r="C1637" s="2" t="s">
        <v>7719</v>
      </c>
      <c r="D1637" s="2">
        <f>IFERROR(VLOOKUP(B1637,#REF!,4,0),0)</f>
        <v>0</v>
      </c>
      <c r="E1637" s="3">
        <v>0</v>
      </c>
      <c r="F1637" s="147" t="s">
        <v>5961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0</v>
      </c>
      <c r="M1637" s="148" t="s">
        <v>6151</v>
      </c>
      <c r="N1637" s="3">
        <v>0</v>
      </c>
      <c r="O1637" s="3">
        <v>0</v>
      </c>
      <c r="P1637" s="3">
        <v>0</v>
      </c>
      <c r="Q1637" s="132"/>
    </row>
    <row r="1638" spans="1:17">
      <c r="A1638" s="5" t="str">
        <f t="shared" si="26"/>
        <v>1</v>
      </c>
      <c r="B1638" s="1" t="s">
        <v>8808</v>
      </c>
      <c r="C1638" s="2" t="s">
        <v>8809</v>
      </c>
      <c r="D1638" s="2">
        <f>IFERROR(VLOOKUP(B1638,#REF!,4,0),0)</f>
        <v>0</v>
      </c>
      <c r="E1638" s="3">
        <v>0</v>
      </c>
      <c r="F1638" s="147" t="s">
        <v>5961</v>
      </c>
      <c r="G1638" s="3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148" t="s">
        <v>6151</v>
      </c>
      <c r="N1638" s="3">
        <v>0</v>
      </c>
      <c r="O1638" s="3">
        <v>0</v>
      </c>
      <c r="P1638" s="3">
        <v>0</v>
      </c>
      <c r="Q1638" s="132"/>
    </row>
    <row r="1639" spans="1:17">
      <c r="A1639" s="5" t="str">
        <f t="shared" si="26"/>
        <v>1</v>
      </c>
      <c r="B1639" s="1" t="s">
        <v>8810</v>
      </c>
      <c r="C1639" s="2" t="s">
        <v>8811</v>
      </c>
      <c r="D1639" s="2">
        <f>IFERROR(VLOOKUP(B1639,#REF!,4,0),0)</f>
        <v>0</v>
      </c>
      <c r="E1639" s="3">
        <v>0</v>
      </c>
      <c r="F1639" s="147" t="s">
        <v>5961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148" t="s">
        <v>6151</v>
      </c>
      <c r="N1639" s="3">
        <v>0</v>
      </c>
      <c r="O1639" s="3">
        <v>0</v>
      </c>
      <c r="P1639" s="3">
        <v>0</v>
      </c>
      <c r="Q1639" s="132"/>
    </row>
    <row r="1640" spans="1:17">
      <c r="A1640" s="5" t="str">
        <f t="shared" si="26"/>
        <v>1</v>
      </c>
      <c r="B1640" s="1" t="s">
        <v>8812</v>
      </c>
      <c r="C1640" s="2" t="s">
        <v>8813</v>
      </c>
      <c r="D1640" s="2">
        <f>IFERROR(VLOOKUP(B1640,#REF!,4,0),0)</f>
        <v>0</v>
      </c>
      <c r="E1640" s="3">
        <v>0</v>
      </c>
      <c r="F1640" s="147" t="s">
        <v>5961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148" t="s">
        <v>6151</v>
      </c>
      <c r="N1640" s="3">
        <v>0</v>
      </c>
      <c r="O1640" s="3">
        <v>0</v>
      </c>
      <c r="P1640" s="3">
        <v>0</v>
      </c>
      <c r="Q1640" s="132"/>
    </row>
    <row r="1641" spans="1:17">
      <c r="A1641" s="5" t="str">
        <f t="shared" si="26"/>
        <v>1</v>
      </c>
      <c r="B1641" s="1" t="s">
        <v>8814</v>
      </c>
      <c r="C1641" s="2" t="s">
        <v>8815</v>
      </c>
      <c r="D1641" s="2">
        <f>IFERROR(VLOOKUP(B1641,#REF!,4,0),0)</f>
        <v>0</v>
      </c>
      <c r="E1641" s="3">
        <v>0</v>
      </c>
      <c r="F1641" s="147" t="s">
        <v>5961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148" t="s">
        <v>6151</v>
      </c>
      <c r="N1641" s="3">
        <v>0</v>
      </c>
      <c r="O1641" s="3">
        <v>0</v>
      </c>
      <c r="P1641" s="3">
        <v>0</v>
      </c>
      <c r="Q1641" s="132"/>
    </row>
    <row r="1642" spans="1:17">
      <c r="A1642" s="5" t="str">
        <f t="shared" si="26"/>
        <v>1</v>
      </c>
      <c r="B1642" s="1" t="s">
        <v>8816</v>
      </c>
      <c r="C1642" s="2" t="s">
        <v>8817</v>
      </c>
      <c r="D1642" s="2">
        <f>IFERROR(VLOOKUP(B1642,#REF!,4,0),0)</f>
        <v>0</v>
      </c>
      <c r="E1642" s="3">
        <v>0</v>
      </c>
      <c r="F1642" s="147" t="s">
        <v>5961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148" t="s">
        <v>6151</v>
      </c>
      <c r="N1642" s="3">
        <v>0</v>
      </c>
      <c r="O1642" s="3">
        <v>0</v>
      </c>
      <c r="P1642" s="3">
        <v>0</v>
      </c>
      <c r="Q1642" s="132"/>
    </row>
    <row r="1643" spans="1:17">
      <c r="A1643" s="5" t="str">
        <f t="shared" si="26"/>
        <v>1</v>
      </c>
      <c r="B1643" s="1" t="s">
        <v>8818</v>
      </c>
      <c r="C1643" s="2" t="s">
        <v>8819</v>
      </c>
      <c r="D1643" s="2">
        <f>IFERROR(VLOOKUP(B1643,#REF!,4,0),0)</f>
        <v>0</v>
      </c>
      <c r="E1643" s="3">
        <v>0</v>
      </c>
      <c r="F1643" s="147" t="s">
        <v>5961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148" t="s">
        <v>6151</v>
      </c>
      <c r="N1643" s="3">
        <v>0</v>
      </c>
      <c r="O1643" s="3">
        <v>0</v>
      </c>
      <c r="P1643" s="3">
        <v>0</v>
      </c>
      <c r="Q1643" s="132"/>
    </row>
    <row r="1644" spans="1:17">
      <c r="A1644" s="5" t="str">
        <f t="shared" si="26"/>
        <v>1</v>
      </c>
      <c r="B1644" s="1" t="s">
        <v>8820</v>
      </c>
      <c r="C1644" s="2" t="s">
        <v>8821</v>
      </c>
      <c r="D1644" s="2">
        <f>IFERROR(VLOOKUP(B1644,#REF!,4,0),0)</f>
        <v>0</v>
      </c>
      <c r="E1644" s="3">
        <v>0</v>
      </c>
      <c r="F1644" s="147" t="s">
        <v>5961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148" t="s">
        <v>6151</v>
      </c>
      <c r="N1644" s="3">
        <v>0</v>
      </c>
      <c r="O1644" s="3">
        <v>0</v>
      </c>
      <c r="P1644" s="3">
        <v>0</v>
      </c>
      <c r="Q1644" s="132"/>
    </row>
    <row r="1645" spans="1:17">
      <c r="A1645" s="5" t="str">
        <f t="shared" si="26"/>
        <v>1</v>
      </c>
      <c r="B1645" s="1" t="s">
        <v>8822</v>
      </c>
      <c r="C1645" s="2" t="s">
        <v>8823</v>
      </c>
      <c r="D1645" s="2">
        <f>IFERROR(VLOOKUP(B1645,#REF!,4,0),0)</f>
        <v>0</v>
      </c>
      <c r="E1645" s="3">
        <v>0</v>
      </c>
      <c r="F1645" s="147" t="s">
        <v>5961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0</v>
      </c>
      <c r="M1645" s="148" t="s">
        <v>6151</v>
      </c>
      <c r="N1645" s="3">
        <v>0</v>
      </c>
      <c r="O1645" s="3">
        <v>0</v>
      </c>
      <c r="P1645" s="3">
        <v>0</v>
      </c>
      <c r="Q1645" s="132"/>
    </row>
    <row r="1646" spans="1:17">
      <c r="A1646" s="5" t="str">
        <f t="shared" si="26"/>
        <v>1</v>
      </c>
      <c r="B1646" s="1" t="s">
        <v>8824</v>
      </c>
      <c r="C1646" s="2" t="s">
        <v>8825</v>
      </c>
      <c r="D1646" s="2">
        <f>IFERROR(VLOOKUP(B1646,#REF!,4,0),0)</f>
        <v>0</v>
      </c>
      <c r="E1646" s="3">
        <v>0</v>
      </c>
      <c r="F1646" s="147" t="s">
        <v>5961</v>
      </c>
      <c r="G1646" s="3">
        <v>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148" t="s">
        <v>6151</v>
      </c>
      <c r="N1646" s="3">
        <v>0</v>
      </c>
      <c r="O1646" s="3">
        <v>0</v>
      </c>
      <c r="P1646" s="3">
        <v>0</v>
      </c>
      <c r="Q1646" s="132"/>
    </row>
    <row r="1647" spans="1:17">
      <c r="A1647" s="5" t="str">
        <f t="shared" si="26"/>
        <v>1</v>
      </c>
      <c r="B1647" s="1" t="s">
        <v>8826</v>
      </c>
      <c r="C1647" s="2" t="s">
        <v>8827</v>
      </c>
      <c r="D1647" s="2">
        <f>IFERROR(VLOOKUP(B1647,#REF!,4,0),0)</f>
        <v>0</v>
      </c>
      <c r="E1647" s="3">
        <v>0</v>
      </c>
      <c r="F1647" s="147" t="s">
        <v>5961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148" t="s">
        <v>6151</v>
      </c>
      <c r="N1647" s="3">
        <v>0</v>
      </c>
      <c r="O1647" s="3">
        <v>0</v>
      </c>
      <c r="P1647" s="3">
        <v>0</v>
      </c>
      <c r="Q1647" s="132"/>
    </row>
    <row r="1648" spans="1:17">
      <c r="A1648" s="5" t="str">
        <f t="shared" si="26"/>
        <v>1</v>
      </c>
      <c r="B1648" s="1" t="s">
        <v>8828</v>
      </c>
      <c r="C1648" s="2" t="s">
        <v>8829</v>
      </c>
      <c r="D1648" s="2">
        <f>IFERROR(VLOOKUP(B1648,#REF!,4,0),0)</f>
        <v>0</v>
      </c>
      <c r="E1648" s="3">
        <v>0</v>
      </c>
      <c r="F1648" s="147" t="s">
        <v>5961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0</v>
      </c>
      <c r="M1648" s="148" t="s">
        <v>6151</v>
      </c>
      <c r="N1648" s="3">
        <v>0</v>
      </c>
      <c r="O1648" s="3">
        <v>0</v>
      </c>
      <c r="P1648" s="3">
        <v>0</v>
      </c>
      <c r="Q1648" s="132"/>
    </row>
    <row r="1649" spans="1:17">
      <c r="A1649" s="5" t="str">
        <f t="shared" si="26"/>
        <v>1</v>
      </c>
      <c r="B1649" s="1" t="s">
        <v>8830</v>
      </c>
      <c r="C1649" s="2" t="s">
        <v>8831</v>
      </c>
      <c r="D1649" s="2">
        <f>IFERROR(VLOOKUP(B1649,#REF!,4,0),0)</f>
        <v>0</v>
      </c>
      <c r="E1649" s="3">
        <v>0</v>
      </c>
      <c r="F1649" s="147" t="s">
        <v>5961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148" t="s">
        <v>6151</v>
      </c>
      <c r="N1649" s="3">
        <v>0</v>
      </c>
      <c r="O1649" s="3">
        <v>0</v>
      </c>
      <c r="P1649" s="3">
        <v>0</v>
      </c>
      <c r="Q1649" s="132"/>
    </row>
    <row r="1650" spans="1:17">
      <c r="A1650" s="5" t="str">
        <f t="shared" si="26"/>
        <v>1</v>
      </c>
      <c r="B1650" s="1" t="s">
        <v>8832</v>
      </c>
      <c r="C1650" s="2" t="s">
        <v>8833</v>
      </c>
      <c r="D1650" s="2">
        <f>IFERROR(VLOOKUP(B1650,#REF!,4,0),0)</f>
        <v>0</v>
      </c>
      <c r="E1650" s="3">
        <v>0</v>
      </c>
      <c r="F1650" s="147" t="s">
        <v>5961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148" t="s">
        <v>6151</v>
      </c>
      <c r="N1650" s="3">
        <v>0</v>
      </c>
      <c r="O1650" s="3">
        <v>0</v>
      </c>
      <c r="P1650" s="3">
        <v>0</v>
      </c>
      <c r="Q1650" s="132"/>
    </row>
    <row r="1651" spans="1:17">
      <c r="A1651" s="5" t="str">
        <f t="shared" si="26"/>
        <v>1</v>
      </c>
      <c r="B1651" s="1" t="s">
        <v>8834</v>
      </c>
      <c r="C1651" s="2" t="s">
        <v>8792</v>
      </c>
      <c r="D1651" s="2">
        <f>IFERROR(VLOOKUP(B1651,#REF!,4,0),0)</f>
        <v>0</v>
      </c>
      <c r="E1651" s="3">
        <v>0</v>
      </c>
      <c r="F1651" s="147" t="s">
        <v>5961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148" t="s">
        <v>6151</v>
      </c>
      <c r="N1651" s="3">
        <v>0</v>
      </c>
      <c r="O1651" s="3">
        <v>0</v>
      </c>
      <c r="P1651" s="3">
        <v>0</v>
      </c>
      <c r="Q1651" s="132"/>
    </row>
    <row r="1652" spans="1:17">
      <c r="A1652" s="5" t="str">
        <f t="shared" si="26"/>
        <v>1</v>
      </c>
      <c r="B1652" s="1" t="s">
        <v>8835</v>
      </c>
      <c r="C1652" s="2" t="s">
        <v>8793</v>
      </c>
      <c r="D1652" s="2">
        <f>IFERROR(VLOOKUP(B1652,#REF!,4,0),0)</f>
        <v>0</v>
      </c>
      <c r="E1652" s="3">
        <v>0</v>
      </c>
      <c r="F1652" s="147" t="s">
        <v>5961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148" t="s">
        <v>6151</v>
      </c>
      <c r="N1652" s="3">
        <v>0</v>
      </c>
      <c r="O1652" s="3">
        <v>0</v>
      </c>
      <c r="P1652" s="3">
        <v>0</v>
      </c>
      <c r="Q1652" s="132"/>
    </row>
    <row r="1653" spans="1:17">
      <c r="A1653" s="5" t="str">
        <f t="shared" si="26"/>
        <v>1</v>
      </c>
      <c r="B1653" s="1" t="s">
        <v>8836</v>
      </c>
      <c r="C1653" s="2" t="s">
        <v>8796</v>
      </c>
      <c r="D1653" s="2">
        <f>IFERROR(VLOOKUP(B1653,#REF!,4,0),0)</f>
        <v>0</v>
      </c>
      <c r="E1653" s="3">
        <v>0</v>
      </c>
      <c r="F1653" s="147" t="s">
        <v>5961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148" t="s">
        <v>6151</v>
      </c>
      <c r="N1653" s="3">
        <v>0</v>
      </c>
      <c r="O1653" s="3">
        <v>0</v>
      </c>
      <c r="P1653" s="3">
        <v>0</v>
      </c>
      <c r="Q1653" s="132"/>
    </row>
    <row r="1654" spans="1:17">
      <c r="A1654" s="5" t="str">
        <f t="shared" si="26"/>
        <v>1</v>
      </c>
      <c r="B1654" s="1" t="s">
        <v>8837</v>
      </c>
      <c r="C1654" s="2" t="s">
        <v>8798</v>
      </c>
      <c r="D1654" s="2">
        <f>IFERROR(VLOOKUP(B1654,#REF!,4,0),0)</f>
        <v>0</v>
      </c>
      <c r="E1654" s="3">
        <v>0</v>
      </c>
      <c r="F1654" s="147" t="s">
        <v>5961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148" t="s">
        <v>6151</v>
      </c>
      <c r="N1654" s="3">
        <v>0</v>
      </c>
      <c r="O1654" s="3">
        <v>0</v>
      </c>
      <c r="P1654" s="3">
        <v>0</v>
      </c>
      <c r="Q1654" s="132"/>
    </row>
    <row r="1655" spans="1:17">
      <c r="A1655" s="5" t="str">
        <f t="shared" si="26"/>
        <v>1</v>
      </c>
      <c r="B1655" s="1" t="s">
        <v>8838</v>
      </c>
      <c r="C1655" s="2" t="s">
        <v>8839</v>
      </c>
      <c r="D1655" s="2">
        <f>IFERROR(VLOOKUP(B1655,#REF!,4,0),0)</f>
        <v>0</v>
      </c>
      <c r="E1655" s="3">
        <v>0</v>
      </c>
      <c r="F1655" s="147" t="s">
        <v>5961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148" t="s">
        <v>6151</v>
      </c>
      <c r="N1655" s="3">
        <v>0</v>
      </c>
      <c r="O1655" s="3">
        <v>0</v>
      </c>
      <c r="P1655" s="3">
        <v>0</v>
      </c>
      <c r="Q1655" s="132"/>
    </row>
    <row r="1656" spans="1:17">
      <c r="A1656" s="5" t="str">
        <f t="shared" si="26"/>
        <v>1</v>
      </c>
      <c r="B1656" s="1" t="s">
        <v>5553</v>
      </c>
      <c r="C1656" s="2" t="s">
        <v>8806</v>
      </c>
      <c r="D1656" s="2">
        <f>IFERROR(VLOOKUP(B1656,#REF!,4,0),0)</f>
        <v>0</v>
      </c>
      <c r="E1656" s="3">
        <v>0</v>
      </c>
      <c r="F1656" s="147" t="s">
        <v>5961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148" t="s">
        <v>6151</v>
      </c>
      <c r="N1656" s="3">
        <v>0</v>
      </c>
      <c r="O1656" s="3">
        <v>0</v>
      </c>
      <c r="P1656" s="3">
        <v>0</v>
      </c>
      <c r="Q1656" s="132"/>
    </row>
    <row r="1657" spans="1:17">
      <c r="A1657" s="5" t="str">
        <f t="shared" si="26"/>
        <v>1</v>
      </c>
      <c r="B1657" s="1" t="s">
        <v>8840</v>
      </c>
      <c r="C1657" s="2" t="s">
        <v>8841</v>
      </c>
      <c r="D1657" s="2">
        <f>IFERROR(VLOOKUP(B1657,#REF!,4,0),0)</f>
        <v>0</v>
      </c>
      <c r="E1657" s="3">
        <v>0</v>
      </c>
      <c r="F1657" s="147" t="s">
        <v>5961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148" t="s">
        <v>6151</v>
      </c>
      <c r="N1657" s="3">
        <v>0</v>
      </c>
      <c r="O1657" s="3">
        <v>0</v>
      </c>
      <c r="P1657" s="3">
        <v>0</v>
      </c>
      <c r="Q1657" s="132"/>
    </row>
    <row r="1658" spans="1:17">
      <c r="A1658" s="5" t="str">
        <f t="shared" si="26"/>
        <v>1</v>
      </c>
      <c r="B1658" s="1" t="s">
        <v>5555</v>
      </c>
      <c r="C1658" s="2" t="s">
        <v>8805</v>
      </c>
      <c r="D1658" s="2">
        <f>IFERROR(VLOOKUP(B1658,#REF!,4,0),0)</f>
        <v>0</v>
      </c>
      <c r="E1658" s="3">
        <v>0</v>
      </c>
      <c r="F1658" s="147" t="s">
        <v>5961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148" t="s">
        <v>6151</v>
      </c>
      <c r="N1658" s="3">
        <v>0</v>
      </c>
      <c r="O1658" s="3">
        <v>0</v>
      </c>
      <c r="P1658" s="3">
        <v>0</v>
      </c>
      <c r="Q1658" s="132"/>
    </row>
    <row r="1659" spans="1:17">
      <c r="A1659" s="5" t="str">
        <f t="shared" si="26"/>
        <v>1</v>
      </c>
      <c r="B1659" s="1" t="s">
        <v>8842</v>
      </c>
      <c r="C1659" s="2" t="s">
        <v>8843</v>
      </c>
      <c r="D1659" s="2">
        <f>IFERROR(VLOOKUP(B1659,#REF!,4,0),0)</f>
        <v>0</v>
      </c>
      <c r="E1659" s="3">
        <v>0</v>
      </c>
      <c r="F1659" s="147" t="s">
        <v>5961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148" t="s">
        <v>6151</v>
      </c>
      <c r="N1659" s="3">
        <v>0</v>
      </c>
      <c r="O1659" s="3">
        <v>0</v>
      </c>
      <c r="P1659" s="3">
        <v>0</v>
      </c>
      <c r="Q1659" s="132"/>
    </row>
    <row r="1660" spans="1:17">
      <c r="A1660" s="5" t="str">
        <f t="shared" si="26"/>
        <v>1</v>
      </c>
      <c r="B1660" s="1" t="s">
        <v>8844</v>
      </c>
      <c r="C1660" s="2" t="s">
        <v>7167</v>
      </c>
      <c r="D1660" s="2">
        <f>IFERROR(VLOOKUP(B1660,#REF!,4,0),0)</f>
        <v>0</v>
      </c>
      <c r="E1660" s="3">
        <v>0</v>
      </c>
      <c r="F1660" s="147" t="s">
        <v>5961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148" t="s">
        <v>6151</v>
      </c>
      <c r="N1660" s="3">
        <v>0</v>
      </c>
      <c r="O1660" s="3">
        <v>0</v>
      </c>
      <c r="P1660" s="3">
        <v>0</v>
      </c>
      <c r="Q1660" s="132"/>
    </row>
    <row r="1661" spans="1:17">
      <c r="A1661" s="5" t="str">
        <f t="shared" si="26"/>
        <v>1</v>
      </c>
      <c r="B1661" s="1" t="s">
        <v>8845</v>
      </c>
      <c r="C1661" s="2" t="s">
        <v>8846</v>
      </c>
      <c r="D1661" s="2">
        <f>IFERROR(VLOOKUP(B1661,#REF!,4,0),0)</f>
        <v>0</v>
      </c>
      <c r="E1661" s="3">
        <v>0</v>
      </c>
      <c r="F1661" s="147" t="s">
        <v>5961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148" t="s">
        <v>6151</v>
      </c>
      <c r="N1661" s="3">
        <v>0</v>
      </c>
      <c r="O1661" s="3">
        <v>0</v>
      </c>
      <c r="P1661" s="3">
        <v>0</v>
      </c>
      <c r="Q1661" s="132"/>
    </row>
    <row r="1662" spans="1:17">
      <c r="A1662" s="5" t="str">
        <f t="shared" si="26"/>
        <v>1</v>
      </c>
      <c r="B1662" s="1" t="s">
        <v>8847</v>
      </c>
      <c r="C1662" s="2" t="s">
        <v>8848</v>
      </c>
      <c r="D1662" s="2">
        <f>IFERROR(VLOOKUP(B1662,#REF!,4,0),0)</f>
        <v>0</v>
      </c>
      <c r="E1662" s="3">
        <v>0</v>
      </c>
      <c r="F1662" s="147" t="s">
        <v>5961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148" t="s">
        <v>6151</v>
      </c>
      <c r="N1662" s="3">
        <v>0</v>
      </c>
      <c r="O1662" s="3">
        <v>0</v>
      </c>
      <c r="P1662" s="3">
        <v>0</v>
      </c>
      <c r="Q1662" s="132"/>
    </row>
    <row r="1663" spans="1:17">
      <c r="A1663" s="5" t="str">
        <f t="shared" si="26"/>
        <v>1</v>
      </c>
      <c r="B1663" s="1" t="s">
        <v>8849</v>
      </c>
      <c r="C1663" s="2" t="s">
        <v>8850</v>
      </c>
      <c r="D1663" s="2">
        <f>IFERROR(VLOOKUP(B1663,#REF!,4,0),0)</f>
        <v>0</v>
      </c>
      <c r="E1663" s="3">
        <v>0</v>
      </c>
      <c r="F1663" s="147" t="s">
        <v>5961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148" t="s">
        <v>6151</v>
      </c>
      <c r="N1663" s="3">
        <v>0</v>
      </c>
      <c r="O1663" s="3">
        <v>0</v>
      </c>
      <c r="P1663" s="3">
        <v>0</v>
      </c>
      <c r="Q1663" s="132"/>
    </row>
    <row r="1664" spans="1:17">
      <c r="A1664" s="5" t="str">
        <f t="shared" si="26"/>
        <v>1</v>
      </c>
      <c r="B1664" s="1" t="s">
        <v>8851</v>
      </c>
      <c r="C1664" s="2" t="s">
        <v>8852</v>
      </c>
      <c r="D1664" s="2">
        <f>IFERROR(VLOOKUP(B1664,#REF!,4,0),0)</f>
        <v>0</v>
      </c>
      <c r="E1664" s="3">
        <v>0</v>
      </c>
      <c r="F1664" s="147" t="s">
        <v>5961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148" t="s">
        <v>6151</v>
      </c>
      <c r="N1664" s="3">
        <v>0</v>
      </c>
      <c r="O1664" s="3">
        <v>0</v>
      </c>
      <c r="P1664" s="3">
        <v>0</v>
      </c>
      <c r="Q1664" s="132"/>
    </row>
    <row r="1665" spans="1:18">
      <c r="A1665" s="5" t="str">
        <f t="shared" si="26"/>
        <v>1</v>
      </c>
      <c r="B1665" s="1" t="s">
        <v>8853</v>
      </c>
      <c r="C1665" s="2" t="s">
        <v>8854</v>
      </c>
      <c r="D1665" s="2">
        <f>IFERROR(VLOOKUP(B1665,#REF!,4,0),0)</f>
        <v>0</v>
      </c>
      <c r="E1665" s="3">
        <v>0</v>
      </c>
      <c r="F1665" s="147" t="s">
        <v>5961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148" t="s">
        <v>6151</v>
      </c>
      <c r="N1665" s="3">
        <v>0</v>
      </c>
      <c r="O1665" s="3">
        <v>0</v>
      </c>
      <c r="P1665" s="3">
        <v>0</v>
      </c>
      <c r="Q1665" s="132"/>
    </row>
    <row r="1666" spans="1:18">
      <c r="A1666" s="5" t="str">
        <f t="shared" si="26"/>
        <v>1</v>
      </c>
      <c r="B1666" s="1" t="s">
        <v>8855</v>
      </c>
      <c r="C1666" s="2" t="s">
        <v>8856</v>
      </c>
      <c r="D1666" s="2">
        <f>IFERROR(VLOOKUP(B1666,#REF!,4,0),0)</f>
        <v>0</v>
      </c>
      <c r="E1666" s="3">
        <v>0</v>
      </c>
      <c r="F1666" s="147" t="s">
        <v>5961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148" t="s">
        <v>6151</v>
      </c>
      <c r="N1666" s="3">
        <v>0</v>
      </c>
      <c r="O1666" s="3">
        <v>0</v>
      </c>
      <c r="P1666" s="3">
        <v>0</v>
      </c>
      <c r="Q1666" s="132"/>
    </row>
    <row r="1667" spans="1:18">
      <c r="A1667" s="5" t="str">
        <f t="shared" si="26"/>
        <v>1</v>
      </c>
      <c r="B1667" s="1" t="s">
        <v>3162</v>
      </c>
      <c r="C1667" s="2" t="s">
        <v>8857</v>
      </c>
      <c r="D1667" s="2">
        <f>IFERROR(VLOOKUP(B1667,#REF!,4,0),0)</f>
        <v>0</v>
      </c>
      <c r="E1667" s="3">
        <v>-687726.85</v>
      </c>
      <c r="F1667" s="147" t="s">
        <v>1</v>
      </c>
      <c r="G1667" s="3">
        <v>-76211.31</v>
      </c>
      <c r="H1667" s="3">
        <v>-611515.54</v>
      </c>
      <c r="I1667" s="3">
        <v>0</v>
      </c>
      <c r="J1667" s="3">
        <v>-248010.59</v>
      </c>
      <c r="K1667" s="3">
        <v>-439716.26</v>
      </c>
      <c r="L1667" s="3">
        <v>0</v>
      </c>
      <c r="M1667" s="148" t="s">
        <v>6151</v>
      </c>
      <c r="N1667" s="3">
        <v>76211.31</v>
      </c>
      <c r="O1667" s="3">
        <v>-171799.28</v>
      </c>
      <c r="P1667" s="3">
        <v>-439716.26</v>
      </c>
      <c r="Q1667" s="132">
        <v>43837.630023148376</v>
      </c>
      <c r="R1667" s="131">
        <f>SUM(N1667:O1667)-J1667</f>
        <v>152422.62</v>
      </c>
    </row>
    <row r="1668" spans="1:18">
      <c r="A1668" s="5" t="str">
        <f t="shared" si="26"/>
        <v>1</v>
      </c>
      <c r="B1668" s="1" t="s">
        <v>8858</v>
      </c>
      <c r="C1668" s="2" t="s">
        <v>8859</v>
      </c>
      <c r="D1668" s="2">
        <f>IFERROR(VLOOKUP(B1668,#REF!,4,0),0)</f>
        <v>0</v>
      </c>
      <c r="E1668" s="3">
        <v>0</v>
      </c>
      <c r="F1668" s="147" t="s">
        <v>5961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148" t="s">
        <v>6151</v>
      </c>
      <c r="N1668" s="3">
        <v>0</v>
      </c>
      <c r="O1668" s="3">
        <v>0</v>
      </c>
      <c r="P1668" s="3">
        <v>0</v>
      </c>
      <c r="Q1668" s="132"/>
    </row>
    <row r="1669" spans="1:18">
      <c r="A1669" s="5" t="str">
        <f t="shared" si="26"/>
        <v>1</v>
      </c>
      <c r="B1669" s="1" t="s">
        <v>8860</v>
      </c>
      <c r="C1669" s="2" t="s">
        <v>8861</v>
      </c>
      <c r="D1669" s="2">
        <f>IFERROR(VLOOKUP(B1669,#REF!,4,0),0)</f>
        <v>0</v>
      </c>
      <c r="E1669" s="3">
        <v>0</v>
      </c>
      <c r="F1669" s="147" t="s">
        <v>5961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148" t="s">
        <v>6151</v>
      </c>
      <c r="N1669" s="3">
        <v>0</v>
      </c>
      <c r="O1669" s="3">
        <v>0</v>
      </c>
      <c r="P1669" s="3">
        <v>0</v>
      </c>
      <c r="Q1669" s="132"/>
    </row>
    <row r="1670" spans="1:18">
      <c r="A1670" s="5" t="str">
        <f t="shared" si="26"/>
        <v>1</v>
      </c>
      <c r="B1670" s="1" t="s">
        <v>8862</v>
      </c>
      <c r="C1670" s="2" t="s">
        <v>8863</v>
      </c>
      <c r="D1670" s="2">
        <f>IFERROR(VLOOKUP(B1670,#REF!,4,0),0)</f>
        <v>0</v>
      </c>
      <c r="E1670" s="3">
        <v>0</v>
      </c>
      <c r="F1670" s="147" t="s">
        <v>5961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148" t="s">
        <v>6151</v>
      </c>
      <c r="N1670" s="3">
        <v>0</v>
      </c>
      <c r="O1670" s="3">
        <v>0</v>
      </c>
      <c r="P1670" s="3">
        <v>0</v>
      </c>
      <c r="Q1670" s="132"/>
    </row>
    <row r="1671" spans="1:18">
      <c r="A1671" s="5" t="str">
        <f t="shared" si="26"/>
        <v>1</v>
      </c>
      <c r="B1671" s="1" t="s">
        <v>8864</v>
      </c>
      <c r="C1671" s="2" t="s">
        <v>8865</v>
      </c>
      <c r="D1671" s="2">
        <f>IFERROR(VLOOKUP(B1671,#REF!,4,0),0)</f>
        <v>0</v>
      </c>
      <c r="E1671" s="3">
        <v>0</v>
      </c>
      <c r="F1671" s="147" t="s">
        <v>5961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148" t="s">
        <v>6151</v>
      </c>
      <c r="N1671" s="3">
        <v>0</v>
      </c>
      <c r="O1671" s="3">
        <v>0</v>
      </c>
      <c r="P1671" s="3">
        <v>0</v>
      </c>
      <c r="Q1671" s="132"/>
    </row>
    <row r="1672" spans="1:18">
      <c r="A1672" s="5" t="str">
        <f t="shared" si="26"/>
        <v>1</v>
      </c>
      <c r="B1672" s="1" t="s">
        <v>8866</v>
      </c>
      <c r="C1672" s="2" t="s">
        <v>8867</v>
      </c>
      <c r="D1672" s="2">
        <f>IFERROR(VLOOKUP(B1672,#REF!,4,0),0)</f>
        <v>0</v>
      </c>
      <c r="E1672" s="3">
        <v>0</v>
      </c>
      <c r="F1672" s="147" t="s">
        <v>5961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148" t="s">
        <v>6151</v>
      </c>
      <c r="N1672" s="3">
        <v>0</v>
      </c>
      <c r="O1672" s="3">
        <v>0</v>
      </c>
      <c r="P1672" s="3">
        <v>0</v>
      </c>
      <c r="Q1672" s="132"/>
    </row>
    <row r="1673" spans="1:18">
      <c r="A1673" s="5" t="str">
        <f t="shared" si="26"/>
        <v>1</v>
      </c>
      <c r="B1673" s="1" t="s">
        <v>8868</v>
      </c>
      <c r="C1673" s="2" t="s">
        <v>8869</v>
      </c>
      <c r="D1673" s="2">
        <f>IFERROR(VLOOKUP(B1673,#REF!,4,0),0)</f>
        <v>0</v>
      </c>
      <c r="E1673" s="3">
        <v>0</v>
      </c>
      <c r="F1673" s="147" t="s">
        <v>5961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148" t="s">
        <v>6151</v>
      </c>
      <c r="N1673" s="3">
        <v>0</v>
      </c>
      <c r="O1673" s="3">
        <v>0</v>
      </c>
      <c r="P1673" s="3">
        <v>0</v>
      </c>
      <c r="Q1673" s="132"/>
    </row>
    <row r="1674" spans="1:18">
      <c r="A1674" s="5" t="str">
        <f t="shared" si="26"/>
        <v>1</v>
      </c>
      <c r="B1674" s="1" t="s">
        <v>8870</v>
      </c>
      <c r="C1674" s="2" t="s">
        <v>8871</v>
      </c>
      <c r="D1674" s="2">
        <f>IFERROR(VLOOKUP(B1674,#REF!,4,0),0)</f>
        <v>0</v>
      </c>
      <c r="E1674" s="3">
        <v>0</v>
      </c>
      <c r="F1674" s="147" t="s">
        <v>5961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148" t="s">
        <v>6151</v>
      </c>
      <c r="N1674" s="3">
        <v>0</v>
      </c>
      <c r="O1674" s="3">
        <v>0</v>
      </c>
      <c r="P1674" s="3">
        <v>0</v>
      </c>
      <c r="Q1674" s="132"/>
    </row>
    <row r="1675" spans="1:18">
      <c r="A1675" s="5" t="str">
        <f t="shared" ref="A1675:A1738" si="27">LEFT(B1675)</f>
        <v>1</v>
      </c>
      <c r="B1675" s="1" t="s">
        <v>8872</v>
      </c>
      <c r="C1675" s="2" t="s">
        <v>8873</v>
      </c>
      <c r="D1675" s="2">
        <f>IFERROR(VLOOKUP(B1675,#REF!,4,0),0)</f>
        <v>0</v>
      </c>
      <c r="E1675" s="3">
        <v>0</v>
      </c>
      <c r="F1675" s="147" t="s">
        <v>5961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148" t="s">
        <v>6151</v>
      </c>
      <c r="N1675" s="3">
        <v>0</v>
      </c>
      <c r="O1675" s="3">
        <v>0</v>
      </c>
      <c r="P1675" s="3">
        <v>0</v>
      </c>
      <c r="Q1675" s="132"/>
    </row>
    <row r="1676" spans="1:18">
      <c r="A1676" s="5" t="str">
        <f t="shared" si="27"/>
        <v>1</v>
      </c>
      <c r="B1676" s="1" t="s">
        <v>8874</v>
      </c>
      <c r="C1676" s="2" t="s">
        <v>8875</v>
      </c>
      <c r="D1676" s="2">
        <f>IFERROR(VLOOKUP(B1676,#REF!,4,0),0)</f>
        <v>0</v>
      </c>
      <c r="E1676" s="3">
        <v>0</v>
      </c>
      <c r="F1676" s="147" t="s">
        <v>5961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148" t="s">
        <v>6151</v>
      </c>
      <c r="N1676" s="3">
        <v>0</v>
      </c>
      <c r="O1676" s="3">
        <v>0</v>
      </c>
      <c r="P1676" s="3">
        <v>0</v>
      </c>
      <c r="Q1676" s="132"/>
    </row>
    <row r="1677" spans="1:18">
      <c r="A1677" s="5" t="str">
        <f t="shared" si="27"/>
        <v>1</v>
      </c>
      <c r="B1677" s="1" t="s">
        <v>8876</v>
      </c>
      <c r="C1677" s="2" t="s">
        <v>8877</v>
      </c>
      <c r="D1677" s="2">
        <f>IFERROR(VLOOKUP(B1677,#REF!,4,0),0)</f>
        <v>0</v>
      </c>
      <c r="E1677" s="3">
        <v>0</v>
      </c>
      <c r="F1677" s="147" t="s">
        <v>5961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148" t="s">
        <v>6151</v>
      </c>
      <c r="N1677" s="3">
        <v>0</v>
      </c>
      <c r="O1677" s="3">
        <v>0</v>
      </c>
      <c r="P1677" s="3">
        <v>0</v>
      </c>
      <c r="Q1677" s="132"/>
    </row>
    <row r="1678" spans="1:18">
      <c r="A1678" s="5" t="str">
        <f t="shared" si="27"/>
        <v>1</v>
      </c>
      <c r="B1678" s="1" t="s">
        <v>8878</v>
      </c>
      <c r="C1678" s="2" t="s">
        <v>8879</v>
      </c>
      <c r="D1678" s="2">
        <f>IFERROR(VLOOKUP(B1678,#REF!,4,0),0)</f>
        <v>0</v>
      </c>
      <c r="E1678" s="3">
        <v>0</v>
      </c>
      <c r="F1678" s="147" t="s">
        <v>5961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148" t="s">
        <v>6151</v>
      </c>
      <c r="N1678" s="3">
        <v>0</v>
      </c>
      <c r="O1678" s="3">
        <v>0</v>
      </c>
      <c r="P1678" s="3">
        <v>0</v>
      </c>
      <c r="Q1678" s="132"/>
    </row>
    <row r="1679" spans="1:18">
      <c r="A1679" s="5" t="str">
        <f t="shared" si="27"/>
        <v>1</v>
      </c>
      <c r="B1679" s="1" t="s">
        <v>8880</v>
      </c>
      <c r="C1679" s="2" t="s">
        <v>8881</v>
      </c>
      <c r="D1679" s="2">
        <f>IFERROR(VLOOKUP(B1679,#REF!,4,0),0)</f>
        <v>0</v>
      </c>
      <c r="E1679" s="3">
        <v>0</v>
      </c>
      <c r="F1679" s="147" t="s">
        <v>5961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148" t="s">
        <v>6151</v>
      </c>
      <c r="N1679" s="3">
        <v>0</v>
      </c>
      <c r="O1679" s="3">
        <v>0</v>
      </c>
      <c r="P1679" s="3">
        <v>0</v>
      </c>
      <c r="Q1679" s="132"/>
    </row>
    <row r="1680" spans="1:18">
      <c r="A1680" s="5" t="str">
        <f t="shared" si="27"/>
        <v>1</v>
      </c>
      <c r="B1680" s="1" t="s">
        <v>8882</v>
      </c>
      <c r="C1680" s="2" t="s">
        <v>8883</v>
      </c>
      <c r="D1680" s="2">
        <f>IFERROR(VLOOKUP(B1680,#REF!,4,0),0)</f>
        <v>0</v>
      </c>
      <c r="E1680" s="3">
        <v>0</v>
      </c>
      <c r="F1680" s="147" t="s">
        <v>5961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148" t="s">
        <v>6151</v>
      </c>
      <c r="N1680" s="3">
        <v>0</v>
      </c>
      <c r="O1680" s="3">
        <v>0</v>
      </c>
      <c r="P1680" s="3">
        <v>0</v>
      </c>
      <c r="Q1680" s="132"/>
    </row>
    <row r="1681" spans="1:17">
      <c r="A1681" s="5" t="str">
        <f t="shared" si="27"/>
        <v>1</v>
      </c>
      <c r="B1681" s="1" t="s">
        <v>8884</v>
      </c>
      <c r="C1681" s="2" t="s">
        <v>8885</v>
      </c>
      <c r="D1681" s="2">
        <f>IFERROR(VLOOKUP(B1681,#REF!,4,0),0)</f>
        <v>0</v>
      </c>
      <c r="E1681" s="3">
        <v>0</v>
      </c>
      <c r="F1681" s="147" t="s">
        <v>5961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148" t="s">
        <v>6151</v>
      </c>
      <c r="N1681" s="3">
        <v>0</v>
      </c>
      <c r="O1681" s="3">
        <v>0</v>
      </c>
      <c r="P1681" s="3">
        <v>0</v>
      </c>
      <c r="Q1681" s="132"/>
    </row>
    <row r="1682" spans="1:17">
      <c r="A1682" s="5" t="str">
        <f t="shared" si="27"/>
        <v>1</v>
      </c>
      <c r="B1682" s="1" t="s">
        <v>8886</v>
      </c>
      <c r="C1682" s="2" t="s">
        <v>8887</v>
      </c>
      <c r="D1682" s="2">
        <f>IFERROR(VLOOKUP(B1682,#REF!,4,0),0)</f>
        <v>0</v>
      </c>
      <c r="E1682" s="3">
        <v>0</v>
      </c>
      <c r="F1682" s="147" t="s">
        <v>5961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148" t="s">
        <v>6151</v>
      </c>
      <c r="N1682" s="3">
        <v>0</v>
      </c>
      <c r="O1682" s="3">
        <v>0</v>
      </c>
      <c r="P1682" s="3">
        <v>0</v>
      </c>
      <c r="Q1682" s="132"/>
    </row>
    <row r="1683" spans="1:17">
      <c r="A1683" s="5" t="str">
        <f t="shared" si="27"/>
        <v>1</v>
      </c>
      <c r="B1683" s="1" t="s">
        <v>8888</v>
      </c>
      <c r="C1683" s="2" t="s">
        <v>8889</v>
      </c>
      <c r="D1683" s="2">
        <f>IFERROR(VLOOKUP(B1683,#REF!,4,0),0)</f>
        <v>0</v>
      </c>
      <c r="E1683" s="3">
        <v>0</v>
      </c>
      <c r="F1683" s="147" t="s">
        <v>5961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148" t="s">
        <v>6151</v>
      </c>
      <c r="N1683" s="3">
        <v>0</v>
      </c>
      <c r="O1683" s="3">
        <v>0</v>
      </c>
      <c r="P1683" s="3">
        <v>0</v>
      </c>
      <c r="Q1683" s="132"/>
    </row>
    <row r="1684" spans="1:17">
      <c r="A1684" s="5" t="str">
        <f t="shared" si="27"/>
        <v>1</v>
      </c>
      <c r="B1684" s="1" t="s">
        <v>8890</v>
      </c>
      <c r="C1684" s="2" t="s">
        <v>8891</v>
      </c>
      <c r="D1684" s="2">
        <f>IFERROR(VLOOKUP(B1684,#REF!,4,0),0)</f>
        <v>0</v>
      </c>
      <c r="E1684" s="3">
        <v>0</v>
      </c>
      <c r="F1684" s="147" t="s">
        <v>5961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148" t="s">
        <v>6151</v>
      </c>
      <c r="N1684" s="3">
        <v>0</v>
      </c>
      <c r="O1684" s="3">
        <v>0</v>
      </c>
      <c r="P1684" s="3">
        <v>0</v>
      </c>
      <c r="Q1684" s="132"/>
    </row>
    <row r="1685" spans="1:17">
      <c r="A1685" s="5" t="str">
        <f t="shared" si="27"/>
        <v>1</v>
      </c>
      <c r="B1685" s="1" t="s">
        <v>8892</v>
      </c>
      <c r="C1685" s="2" t="s">
        <v>8893</v>
      </c>
      <c r="D1685" s="2">
        <f>IFERROR(VLOOKUP(B1685,#REF!,4,0),0)</f>
        <v>0</v>
      </c>
      <c r="E1685" s="3">
        <v>0</v>
      </c>
      <c r="F1685" s="147" t="s">
        <v>5961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148" t="s">
        <v>6151</v>
      </c>
      <c r="N1685" s="3">
        <v>0</v>
      </c>
      <c r="O1685" s="3">
        <v>0</v>
      </c>
      <c r="P1685" s="3">
        <v>0</v>
      </c>
      <c r="Q1685" s="132"/>
    </row>
    <row r="1686" spans="1:17">
      <c r="A1686" s="5" t="str">
        <f t="shared" si="27"/>
        <v>1</v>
      </c>
      <c r="B1686" s="1" t="s">
        <v>8894</v>
      </c>
      <c r="C1686" s="2" t="s">
        <v>8895</v>
      </c>
      <c r="D1686" s="2">
        <f>IFERROR(VLOOKUP(B1686,#REF!,4,0),0)</f>
        <v>0</v>
      </c>
      <c r="E1686" s="3">
        <v>0</v>
      </c>
      <c r="F1686" s="147" t="s">
        <v>5961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148" t="s">
        <v>6151</v>
      </c>
      <c r="N1686" s="3">
        <v>0</v>
      </c>
      <c r="O1686" s="3">
        <v>0</v>
      </c>
      <c r="P1686" s="3">
        <v>0</v>
      </c>
      <c r="Q1686" s="132"/>
    </row>
    <row r="1687" spans="1:17">
      <c r="A1687" s="5" t="str">
        <f t="shared" si="27"/>
        <v>1</v>
      </c>
      <c r="B1687" s="1" t="s">
        <v>8896</v>
      </c>
      <c r="C1687" s="2" t="s">
        <v>8857</v>
      </c>
      <c r="D1687" s="2">
        <f>IFERROR(VLOOKUP(B1687,#REF!,4,0),0)</f>
        <v>0</v>
      </c>
      <c r="E1687" s="3">
        <v>0</v>
      </c>
      <c r="F1687" s="147" t="s">
        <v>5961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148" t="s">
        <v>6151</v>
      </c>
      <c r="N1687" s="3">
        <v>0</v>
      </c>
      <c r="O1687" s="3">
        <v>0</v>
      </c>
      <c r="P1687" s="3">
        <v>0</v>
      </c>
      <c r="Q1687" s="132"/>
    </row>
    <row r="1688" spans="1:17">
      <c r="A1688" s="5" t="str">
        <f t="shared" si="27"/>
        <v>1</v>
      </c>
      <c r="B1688" s="1" t="s">
        <v>8897</v>
      </c>
      <c r="C1688" s="2" t="s">
        <v>8898</v>
      </c>
      <c r="D1688" s="2">
        <f>IFERROR(VLOOKUP(B1688,#REF!,4,0),0)</f>
        <v>0</v>
      </c>
      <c r="E1688" s="3">
        <v>0</v>
      </c>
      <c r="F1688" s="147" t="s">
        <v>5961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148" t="s">
        <v>6151</v>
      </c>
      <c r="N1688" s="3">
        <v>0</v>
      </c>
      <c r="O1688" s="3">
        <v>0</v>
      </c>
      <c r="P1688" s="3">
        <v>0</v>
      </c>
      <c r="Q1688" s="132"/>
    </row>
    <row r="1689" spans="1:17">
      <c r="A1689" s="5" t="str">
        <f t="shared" si="27"/>
        <v>1</v>
      </c>
      <c r="B1689" s="1" t="s">
        <v>8899</v>
      </c>
      <c r="C1689" s="2" t="s">
        <v>8900</v>
      </c>
      <c r="D1689" s="2">
        <f>IFERROR(VLOOKUP(B1689,#REF!,4,0),0)</f>
        <v>0</v>
      </c>
      <c r="E1689" s="3">
        <v>0</v>
      </c>
      <c r="F1689" s="147" t="s">
        <v>5961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148" t="s">
        <v>6151</v>
      </c>
      <c r="N1689" s="3">
        <v>0</v>
      </c>
      <c r="O1689" s="3">
        <v>0</v>
      </c>
      <c r="P1689" s="3">
        <v>0</v>
      </c>
      <c r="Q1689" s="132"/>
    </row>
    <row r="1690" spans="1:17">
      <c r="A1690" s="5" t="str">
        <f t="shared" si="27"/>
        <v>1</v>
      </c>
      <c r="B1690" s="1" t="s">
        <v>8901</v>
      </c>
      <c r="C1690" s="2" t="s">
        <v>8902</v>
      </c>
      <c r="D1690" s="2">
        <f>IFERROR(VLOOKUP(B1690,#REF!,4,0),0)</f>
        <v>0</v>
      </c>
      <c r="E1690" s="3">
        <v>0</v>
      </c>
      <c r="F1690" s="147" t="s">
        <v>5961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148" t="s">
        <v>6151</v>
      </c>
      <c r="N1690" s="3">
        <v>0</v>
      </c>
      <c r="O1690" s="3">
        <v>0</v>
      </c>
      <c r="P1690" s="3">
        <v>0</v>
      </c>
      <c r="Q1690" s="132"/>
    </row>
    <row r="1691" spans="1:17">
      <c r="A1691" s="5" t="str">
        <f t="shared" si="27"/>
        <v>1</v>
      </c>
      <c r="B1691" s="1" t="s">
        <v>8903</v>
      </c>
      <c r="C1691" s="2" t="s">
        <v>8904</v>
      </c>
      <c r="D1691" s="2">
        <f>IFERROR(VLOOKUP(B1691,#REF!,4,0),0)</f>
        <v>0</v>
      </c>
      <c r="E1691" s="3">
        <v>0</v>
      </c>
      <c r="F1691" s="147" t="s">
        <v>5961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148" t="s">
        <v>6151</v>
      </c>
      <c r="N1691" s="3">
        <v>0</v>
      </c>
      <c r="O1691" s="3">
        <v>0</v>
      </c>
      <c r="P1691" s="3">
        <v>0</v>
      </c>
      <c r="Q1691" s="132"/>
    </row>
    <row r="1692" spans="1:17">
      <c r="A1692" s="5" t="str">
        <f t="shared" si="27"/>
        <v>1</v>
      </c>
      <c r="B1692" s="1" t="s">
        <v>8905</v>
      </c>
      <c r="C1692" s="2" t="s">
        <v>8906</v>
      </c>
      <c r="D1692" s="2">
        <f>IFERROR(VLOOKUP(B1692,#REF!,4,0),0)</f>
        <v>0</v>
      </c>
      <c r="E1692" s="3">
        <v>0</v>
      </c>
      <c r="F1692" s="147" t="s">
        <v>5961</v>
      </c>
      <c r="G1692" s="3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148" t="s">
        <v>6151</v>
      </c>
      <c r="N1692" s="3">
        <v>0</v>
      </c>
      <c r="O1692" s="3">
        <v>0</v>
      </c>
      <c r="P1692" s="3">
        <v>0</v>
      </c>
      <c r="Q1692" s="132"/>
    </row>
    <row r="1693" spans="1:17">
      <c r="A1693" s="5" t="str">
        <f t="shared" si="27"/>
        <v>1</v>
      </c>
      <c r="B1693" s="1" t="s">
        <v>8907</v>
      </c>
      <c r="C1693" s="2" t="s">
        <v>8908</v>
      </c>
      <c r="D1693" s="2">
        <f>IFERROR(VLOOKUP(B1693,#REF!,4,0),0)</f>
        <v>0</v>
      </c>
      <c r="E1693" s="3">
        <v>0</v>
      </c>
      <c r="F1693" s="147" t="s">
        <v>5961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148" t="s">
        <v>6151</v>
      </c>
      <c r="N1693" s="3">
        <v>0</v>
      </c>
      <c r="O1693" s="3">
        <v>0</v>
      </c>
      <c r="P1693" s="3">
        <v>0</v>
      </c>
      <c r="Q1693" s="132"/>
    </row>
    <row r="1694" spans="1:17">
      <c r="A1694" s="5" t="str">
        <f t="shared" si="27"/>
        <v>1</v>
      </c>
      <c r="B1694" s="1" t="s">
        <v>8909</v>
      </c>
      <c r="C1694" s="2" t="s">
        <v>8910</v>
      </c>
      <c r="D1694" s="2">
        <f>IFERROR(VLOOKUP(B1694,#REF!,4,0),0)</f>
        <v>0</v>
      </c>
      <c r="E1694" s="3">
        <v>0</v>
      </c>
      <c r="F1694" s="147" t="s">
        <v>5961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148" t="s">
        <v>6151</v>
      </c>
      <c r="N1694" s="3">
        <v>0</v>
      </c>
      <c r="O1694" s="3">
        <v>0</v>
      </c>
      <c r="P1694" s="3">
        <v>0</v>
      </c>
      <c r="Q1694" s="132"/>
    </row>
    <row r="1695" spans="1:17">
      <c r="A1695" s="5" t="str">
        <f t="shared" si="27"/>
        <v>1</v>
      </c>
      <c r="B1695" s="1" t="s">
        <v>8911</v>
      </c>
      <c r="C1695" s="2" t="s">
        <v>8912</v>
      </c>
      <c r="D1695" s="2">
        <f>IFERROR(VLOOKUP(B1695,#REF!,4,0),0)</f>
        <v>0</v>
      </c>
      <c r="E1695" s="3">
        <v>0</v>
      </c>
      <c r="F1695" s="147" t="s">
        <v>5961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148" t="s">
        <v>6151</v>
      </c>
      <c r="N1695" s="3">
        <v>0</v>
      </c>
      <c r="O1695" s="3">
        <v>0</v>
      </c>
      <c r="P1695" s="3">
        <v>0</v>
      </c>
      <c r="Q1695" s="132"/>
    </row>
    <row r="1696" spans="1:17">
      <c r="A1696" s="5" t="str">
        <f t="shared" si="27"/>
        <v>1</v>
      </c>
      <c r="B1696" s="1" t="s">
        <v>8913</v>
      </c>
      <c r="C1696" s="2" t="s">
        <v>8914</v>
      </c>
      <c r="D1696" s="2">
        <f>IFERROR(VLOOKUP(B1696,#REF!,4,0),0)</f>
        <v>0</v>
      </c>
      <c r="E1696" s="3">
        <v>0</v>
      </c>
      <c r="F1696" s="147" t="s">
        <v>5961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148" t="s">
        <v>6151</v>
      </c>
      <c r="N1696" s="3">
        <v>0</v>
      </c>
      <c r="O1696" s="3">
        <v>0</v>
      </c>
      <c r="P1696" s="3">
        <v>0</v>
      </c>
      <c r="Q1696" s="132"/>
    </row>
    <row r="1697" spans="1:17">
      <c r="A1697" s="5" t="str">
        <f t="shared" si="27"/>
        <v>1</v>
      </c>
      <c r="B1697" s="1" t="s">
        <v>8915</v>
      </c>
      <c r="C1697" s="2" t="s">
        <v>8916</v>
      </c>
      <c r="D1697" s="2">
        <f>IFERROR(VLOOKUP(B1697,#REF!,4,0),0)</f>
        <v>0</v>
      </c>
      <c r="E1697" s="3">
        <v>0</v>
      </c>
      <c r="F1697" s="147" t="s">
        <v>5961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148" t="s">
        <v>6151</v>
      </c>
      <c r="N1697" s="3">
        <v>0</v>
      </c>
      <c r="O1697" s="3">
        <v>0</v>
      </c>
      <c r="P1697" s="3">
        <v>0</v>
      </c>
      <c r="Q1697" s="132"/>
    </row>
    <row r="1698" spans="1:17">
      <c r="A1698" s="5" t="str">
        <f t="shared" si="27"/>
        <v>1</v>
      </c>
      <c r="B1698" s="1" t="s">
        <v>8917</v>
      </c>
      <c r="C1698" s="2" t="s">
        <v>8918</v>
      </c>
      <c r="D1698" s="2">
        <f>IFERROR(VLOOKUP(B1698,#REF!,4,0),0)</f>
        <v>0</v>
      </c>
      <c r="E1698" s="3">
        <v>0</v>
      </c>
      <c r="F1698" s="147" t="s">
        <v>5961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148" t="s">
        <v>6151</v>
      </c>
      <c r="N1698" s="3">
        <v>0</v>
      </c>
      <c r="O1698" s="3">
        <v>0</v>
      </c>
      <c r="P1698" s="3">
        <v>0</v>
      </c>
      <c r="Q1698" s="132"/>
    </row>
    <row r="1699" spans="1:17">
      <c r="A1699" s="5" t="str">
        <f t="shared" si="27"/>
        <v>1</v>
      </c>
      <c r="B1699" s="1" t="s">
        <v>8919</v>
      </c>
      <c r="C1699" s="2" t="s">
        <v>8920</v>
      </c>
      <c r="D1699" s="2">
        <f>IFERROR(VLOOKUP(B1699,#REF!,4,0),0)</f>
        <v>0</v>
      </c>
      <c r="E1699" s="3">
        <v>0</v>
      </c>
      <c r="F1699" s="147" t="s">
        <v>5961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148" t="s">
        <v>6151</v>
      </c>
      <c r="N1699" s="3">
        <v>0</v>
      </c>
      <c r="O1699" s="3">
        <v>0</v>
      </c>
      <c r="P1699" s="3">
        <v>0</v>
      </c>
      <c r="Q1699" s="132"/>
    </row>
    <row r="1700" spans="1:17">
      <c r="A1700" s="5" t="str">
        <f t="shared" si="27"/>
        <v>1</v>
      </c>
      <c r="B1700" s="1" t="s">
        <v>8921</v>
      </c>
      <c r="C1700" s="2" t="s">
        <v>8922</v>
      </c>
      <c r="D1700" s="2">
        <f>IFERROR(VLOOKUP(B1700,#REF!,4,0),0)</f>
        <v>0</v>
      </c>
      <c r="E1700" s="3">
        <v>0</v>
      </c>
      <c r="F1700" s="147" t="s">
        <v>5961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148" t="s">
        <v>6151</v>
      </c>
      <c r="N1700" s="3">
        <v>0</v>
      </c>
      <c r="O1700" s="3">
        <v>0</v>
      </c>
      <c r="P1700" s="3">
        <v>0</v>
      </c>
      <c r="Q1700" s="132"/>
    </row>
    <row r="1701" spans="1:17">
      <c r="A1701" s="5" t="str">
        <f t="shared" si="27"/>
        <v>1</v>
      </c>
      <c r="B1701" s="1" t="s">
        <v>8923</v>
      </c>
      <c r="C1701" s="2" t="s">
        <v>8924</v>
      </c>
      <c r="D1701" s="2">
        <f>IFERROR(VLOOKUP(B1701,#REF!,4,0),0)</f>
        <v>0</v>
      </c>
      <c r="E1701" s="3">
        <v>0</v>
      </c>
      <c r="F1701" s="147" t="s">
        <v>5961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148" t="s">
        <v>6151</v>
      </c>
      <c r="N1701" s="3">
        <v>0</v>
      </c>
      <c r="O1701" s="3">
        <v>0</v>
      </c>
      <c r="P1701" s="3">
        <v>0</v>
      </c>
      <c r="Q1701" s="132"/>
    </row>
    <row r="1702" spans="1:17">
      <c r="A1702" s="5" t="str">
        <f t="shared" si="27"/>
        <v>1</v>
      </c>
      <c r="B1702" s="1" t="s">
        <v>8925</v>
      </c>
      <c r="C1702" s="2" t="s">
        <v>8926</v>
      </c>
      <c r="D1702" s="2">
        <f>IFERROR(VLOOKUP(B1702,#REF!,4,0),0)</f>
        <v>0</v>
      </c>
      <c r="E1702" s="3">
        <v>0</v>
      </c>
      <c r="F1702" s="147" t="s">
        <v>5961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148" t="s">
        <v>6151</v>
      </c>
      <c r="N1702" s="3">
        <v>0</v>
      </c>
      <c r="O1702" s="3">
        <v>0</v>
      </c>
      <c r="P1702" s="3">
        <v>0</v>
      </c>
      <c r="Q1702" s="132"/>
    </row>
    <row r="1703" spans="1:17">
      <c r="A1703" s="5" t="str">
        <f t="shared" si="27"/>
        <v>1</v>
      </c>
      <c r="B1703" s="1" t="s">
        <v>8927</v>
      </c>
      <c r="C1703" s="2" t="s">
        <v>8928</v>
      </c>
      <c r="D1703" s="2">
        <f>IFERROR(VLOOKUP(B1703,#REF!,4,0),0)</f>
        <v>0</v>
      </c>
      <c r="E1703" s="3">
        <v>0</v>
      </c>
      <c r="F1703" s="147" t="s">
        <v>5961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148" t="s">
        <v>6151</v>
      </c>
      <c r="N1703" s="3">
        <v>0</v>
      </c>
      <c r="O1703" s="3">
        <v>0</v>
      </c>
      <c r="P1703" s="3">
        <v>0</v>
      </c>
      <c r="Q1703" s="132"/>
    </row>
    <row r="1704" spans="1:17">
      <c r="A1704" s="5" t="str">
        <f t="shared" si="27"/>
        <v>1</v>
      </c>
      <c r="B1704" s="1" t="s">
        <v>8929</v>
      </c>
      <c r="C1704" s="2" t="s">
        <v>8922</v>
      </c>
      <c r="D1704" s="2">
        <f>IFERROR(VLOOKUP(B1704,#REF!,4,0),0)</f>
        <v>0</v>
      </c>
      <c r="E1704" s="3">
        <v>0</v>
      </c>
      <c r="F1704" s="147" t="s">
        <v>5961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148" t="s">
        <v>6151</v>
      </c>
      <c r="N1704" s="3">
        <v>0</v>
      </c>
      <c r="O1704" s="3">
        <v>0</v>
      </c>
      <c r="P1704" s="3">
        <v>0</v>
      </c>
      <c r="Q1704" s="132"/>
    </row>
    <row r="1705" spans="1:17">
      <c r="A1705" s="5" t="str">
        <f t="shared" si="27"/>
        <v>1</v>
      </c>
      <c r="B1705" s="1" t="s">
        <v>8930</v>
      </c>
      <c r="C1705" s="2" t="s">
        <v>8931</v>
      </c>
      <c r="D1705" s="2">
        <f>IFERROR(VLOOKUP(B1705,#REF!,4,0),0)</f>
        <v>0</v>
      </c>
      <c r="E1705" s="3">
        <v>0</v>
      </c>
      <c r="F1705" s="147" t="s">
        <v>5961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148" t="s">
        <v>6151</v>
      </c>
      <c r="N1705" s="3">
        <v>0</v>
      </c>
      <c r="O1705" s="3">
        <v>0</v>
      </c>
      <c r="P1705" s="3">
        <v>0</v>
      </c>
      <c r="Q1705" s="132"/>
    </row>
    <row r="1706" spans="1:17">
      <c r="A1706" s="5" t="str">
        <f t="shared" si="27"/>
        <v>1</v>
      </c>
      <c r="B1706" s="1" t="s">
        <v>8932</v>
      </c>
      <c r="C1706" s="2" t="s">
        <v>8933</v>
      </c>
      <c r="D1706" s="2">
        <f>IFERROR(VLOOKUP(B1706,#REF!,4,0),0)</f>
        <v>0</v>
      </c>
      <c r="E1706" s="3">
        <v>0</v>
      </c>
      <c r="F1706" s="147" t="s">
        <v>5961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148" t="s">
        <v>6151</v>
      </c>
      <c r="N1706" s="3">
        <v>0</v>
      </c>
      <c r="O1706" s="3">
        <v>0</v>
      </c>
      <c r="P1706" s="3">
        <v>0</v>
      </c>
      <c r="Q1706" s="132"/>
    </row>
    <row r="1707" spans="1:17">
      <c r="A1707" s="5" t="str">
        <f t="shared" si="27"/>
        <v>1</v>
      </c>
      <c r="B1707" s="1" t="s">
        <v>8934</v>
      </c>
      <c r="C1707" s="2" t="s">
        <v>8935</v>
      </c>
      <c r="D1707" s="2">
        <f>IFERROR(VLOOKUP(B1707,#REF!,4,0),0)</f>
        <v>0</v>
      </c>
      <c r="E1707" s="3">
        <v>0</v>
      </c>
      <c r="F1707" s="147" t="s">
        <v>5961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148" t="s">
        <v>6151</v>
      </c>
      <c r="N1707" s="3">
        <v>0</v>
      </c>
      <c r="O1707" s="3">
        <v>0</v>
      </c>
      <c r="P1707" s="3">
        <v>0</v>
      </c>
      <c r="Q1707" s="132"/>
    </row>
    <row r="1708" spans="1:17">
      <c r="A1708" s="5" t="str">
        <f t="shared" si="27"/>
        <v>1</v>
      </c>
      <c r="B1708" s="1" t="s">
        <v>8936</v>
      </c>
      <c r="C1708" s="2" t="s">
        <v>8937</v>
      </c>
      <c r="D1708" s="2">
        <f>IFERROR(VLOOKUP(B1708,#REF!,4,0),0)</f>
        <v>0</v>
      </c>
      <c r="E1708" s="3">
        <v>0</v>
      </c>
      <c r="F1708" s="147" t="s">
        <v>5961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148" t="s">
        <v>6151</v>
      </c>
      <c r="N1708" s="3">
        <v>0</v>
      </c>
      <c r="O1708" s="3">
        <v>0</v>
      </c>
      <c r="P1708" s="3">
        <v>0</v>
      </c>
      <c r="Q1708" s="132"/>
    </row>
    <row r="1709" spans="1:17" ht="22.5">
      <c r="A1709" s="5" t="str">
        <f t="shared" si="27"/>
        <v>1</v>
      </c>
      <c r="B1709" s="1" t="s">
        <v>8938</v>
      </c>
      <c r="C1709" s="2" t="s">
        <v>8939</v>
      </c>
      <c r="D1709" s="2">
        <f>IFERROR(VLOOKUP(B1709,#REF!,4,0),0)</f>
        <v>0</v>
      </c>
      <c r="E1709" s="3">
        <v>0</v>
      </c>
      <c r="F1709" s="147" t="s">
        <v>5961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148" t="s">
        <v>6151</v>
      </c>
      <c r="N1709" s="3">
        <v>0</v>
      </c>
      <c r="O1709" s="3">
        <v>0</v>
      </c>
      <c r="P1709" s="3">
        <v>0</v>
      </c>
      <c r="Q1709" s="132"/>
    </row>
    <row r="1710" spans="1:17">
      <c r="A1710" s="5" t="str">
        <f t="shared" si="27"/>
        <v>1</v>
      </c>
      <c r="B1710" s="1" t="s">
        <v>8940</v>
      </c>
      <c r="C1710" s="2" t="s">
        <v>8941</v>
      </c>
      <c r="D1710" s="2">
        <f>IFERROR(VLOOKUP(B1710,#REF!,4,0),0)</f>
        <v>0</v>
      </c>
      <c r="E1710" s="3">
        <v>0</v>
      </c>
      <c r="F1710" s="147" t="s">
        <v>5961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148" t="s">
        <v>6151</v>
      </c>
      <c r="N1710" s="3">
        <v>0</v>
      </c>
      <c r="O1710" s="3">
        <v>0</v>
      </c>
      <c r="P1710" s="3">
        <v>0</v>
      </c>
      <c r="Q1710" s="132"/>
    </row>
    <row r="1711" spans="1:17">
      <c r="A1711" s="5" t="str">
        <f t="shared" si="27"/>
        <v>1</v>
      </c>
      <c r="B1711" s="1" t="s">
        <v>8942</v>
      </c>
      <c r="C1711" s="2" t="s">
        <v>8943</v>
      </c>
      <c r="D1711" s="2">
        <f>IFERROR(VLOOKUP(B1711,#REF!,4,0),0)</f>
        <v>0</v>
      </c>
      <c r="E1711" s="3">
        <v>0</v>
      </c>
      <c r="F1711" s="147" t="s">
        <v>5961</v>
      </c>
      <c r="G1711" s="3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148" t="s">
        <v>6151</v>
      </c>
      <c r="N1711" s="3">
        <v>0</v>
      </c>
      <c r="O1711" s="3">
        <v>0</v>
      </c>
      <c r="P1711" s="3">
        <v>0</v>
      </c>
      <c r="Q1711" s="132"/>
    </row>
    <row r="1712" spans="1:17">
      <c r="A1712" s="5" t="str">
        <f t="shared" si="27"/>
        <v>1</v>
      </c>
      <c r="B1712" s="1" t="s">
        <v>8944</v>
      </c>
      <c r="C1712" s="2" t="s">
        <v>8945</v>
      </c>
      <c r="D1712" s="2">
        <f>IFERROR(VLOOKUP(B1712,#REF!,4,0),0)</f>
        <v>0</v>
      </c>
      <c r="E1712" s="3">
        <v>0</v>
      </c>
      <c r="F1712" s="147" t="s">
        <v>5961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148" t="s">
        <v>6151</v>
      </c>
      <c r="N1712" s="3">
        <v>0</v>
      </c>
      <c r="O1712" s="3">
        <v>0</v>
      </c>
      <c r="P1712" s="3">
        <v>0</v>
      </c>
      <c r="Q1712" s="132"/>
    </row>
    <row r="1713" spans="1:18">
      <c r="A1713" s="5" t="str">
        <f t="shared" si="27"/>
        <v>1</v>
      </c>
      <c r="B1713" s="1" t="s">
        <v>8946</v>
      </c>
      <c r="C1713" s="2" t="s">
        <v>7699</v>
      </c>
      <c r="D1713" s="2">
        <f>IFERROR(VLOOKUP(B1713,#REF!,4,0),0)</f>
        <v>0</v>
      </c>
      <c r="E1713" s="3">
        <v>0</v>
      </c>
      <c r="F1713" s="147" t="s">
        <v>5961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148" t="s">
        <v>6151</v>
      </c>
      <c r="N1713" s="3">
        <v>0</v>
      </c>
      <c r="O1713" s="3">
        <v>0</v>
      </c>
      <c r="P1713" s="3">
        <v>0</v>
      </c>
      <c r="Q1713" s="132"/>
    </row>
    <row r="1714" spans="1:18">
      <c r="A1714" s="5" t="str">
        <f t="shared" si="27"/>
        <v>1</v>
      </c>
      <c r="B1714" s="1" t="s">
        <v>3167</v>
      </c>
      <c r="C1714" s="2" t="s">
        <v>7701</v>
      </c>
      <c r="D1714" s="2">
        <f>IFERROR(VLOOKUP(B1714,#REF!,4,0),0)</f>
        <v>0</v>
      </c>
      <c r="E1714" s="3">
        <v>-38120.36</v>
      </c>
      <c r="F1714" s="147" t="s">
        <v>1</v>
      </c>
      <c r="G1714" s="3">
        <v>-2987.93</v>
      </c>
      <c r="H1714" s="3">
        <v>-35132.43</v>
      </c>
      <c r="I1714" s="3">
        <v>0</v>
      </c>
      <c r="J1714" s="3">
        <v>-9714.16</v>
      </c>
      <c r="K1714" s="3">
        <v>-28406.2</v>
      </c>
      <c r="L1714" s="3">
        <v>0</v>
      </c>
      <c r="M1714" s="148" t="s">
        <v>6151</v>
      </c>
      <c r="N1714" s="3">
        <v>2987.93</v>
      </c>
      <c r="O1714" s="3">
        <v>-6726.23</v>
      </c>
      <c r="P1714" s="3">
        <v>-28406.2</v>
      </c>
      <c r="Q1714" s="132">
        <v>43837.630023148376</v>
      </c>
      <c r="R1714" s="131">
        <f>SUM(N1714:O1714)-J1714</f>
        <v>5975.8600000000006</v>
      </c>
    </row>
    <row r="1715" spans="1:18">
      <c r="A1715" s="5" t="str">
        <f t="shared" si="27"/>
        <v>1</v>
      </c>
      <c r="B1715" s="1" t="s">
        <v>3170</v>
      </c>
      <c r="C1715" s="2" t="s">
        <v>7703</v>
      </c>
      <c r="D1715" s="2">
        <f>IFERROR(VLOOKUP(B1715,#REF!,4,0),0)</f>
        <v>0</v>
      </c>
      <c r="E1715" s="3">
        <v>0</v>
      </c>
      <c r="F1715" s="147" t="s">
        <v>5961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148" t="s">
        <v>6151</v>
      </c>
      <c r="N1715" s="3">
        <v>0</v>
      </c>
      <c r="O1715" s="3">
        <v>0</v>
      </c>
      <c r="P1715" s="3">
        <v>0</v>
      </c>
      <c r="Q1715" s="132"/>
    </row>
    <row r="1716" spans="1:18">
      <c r="A1716" s="5" t="str">
        <f t="shared" si="27"/>
        <v>1</v>
      </c>
      <c r="B1716" s="1" t="s">
        <v>3173</v>
      </c>
      <c r="C1716" s="2" t="s">
        <v>7705</v>
      </c>
      <c r="D1716" s="2">
        <f>IFERROR(VLOOKUP(B1716,#REF!,4,0),0)</f>
        <v>0</v>
      </c>
      <c r="E1716" s="3">
        <v>-244131.05</v>
      </c>
      <c r="F1716" s="147" t="s">
        <v>1</v>
      </c>
      <c r="G1716" s="3">
        <v>-84306.38</v>
      </c>
      <c r="H1716" s="3">
        <v>-159824.67000000001</v>
      </c>
      <c r="I1716" s="3">
        <v>0</v>
      </c>
      <c r="J1716" s="3">
        <v>-244131.05</v>
      </c>
      <c r="K1716" s="3">
        <v>0</v>
      </c>
      <c r="L1716" s="3">
        <v>0</v>
      </c>
      <c r="M1716" s="148" t="s">
        <v>6151</v>
      </c>
      <c r="N1716" s="3">
        <v>84306.38</v>
      </c>
      <c r="O1716" s="3">
        <v>-159824.67000000001</v>
      </c>
      <c r="P1716" s="3">
        <v>0</v>
      </c>
      <c r="Q1716" s="132">
        <v>43837.630023148376</v>
      </c>
      <c r="R1716" s="131">
        <f>SUM(N1716:O1716)-J1716</f>
        <v>168612.75999999998</v>
      </c>
    </row>
    <row r="1717" spans="1:18">
      <c r="A1717" s="5" t="str">
        <f t="shared" si="27"/>
        <v>1</v>
      </c>
      <c r="B1717" s="1" t="s">
        <v>3176</v>
      </c>
      <c r="C1717" s="2" t="s">
        <v>7707</v>
      </c>
      <c r="D1717" s="2">
        <f>IFERROR(VLOOKUP(B1717,#REF!,4,0),0)</f>
        <v>0</v>
      </c>
      <c r="E1717" s="3">
        <v>-4918.16</v>
      </c>
      <c r="F1717" s="147" t="s">
        <v>1</v>
      </c>
      <c r="G1717" s="3">
        <v>0</v>
      </c>
      <c r="H1717" s="3">
        <v>-4918.16</v>
      </c>
      <c r="I1717" s="3">
        <v>0</v>
      </c>
      <c r="J1717" s="3">
        <v>-4918.16</v>
      </c>
      <c r="K1717" s="3">
        <v>0</v>
      </c>
      <c r="L1717" s="3">
        <v>0</v>
      </c>
      <c r="M1717" s="148" t="s">
        <v>6151</v>
      </c>
      <c r="N1717" s="3">
        <v>0</v>
      </c>
      <c r="O1717" s="3">
        <v>-4918.16</v>
      </c>
      <c r="P1717" s="3">
        <v>0</v>
      </c>
      <c r="Q1717" s="132">
        <v>43837.630023148376</v>
      </c>
      <c r="R1717" s="131">
        <f>SUM(N1717:O1717)-J1717</f>
        <v>0</v>
      </c>
    </row>
    <row r="1718" spans="1:18">
      <c r="A1718" s="5" t="str">
        <f t="shared" si="27"/>
        <v>1</v>
      </c>
      <c r="B1718" s="1" t="s">
        <v>8947</v>
      </c>
      <c r="C1718" s="2" t="s">
        <v>7709</v>
      </c>
      <c r="D1718" s="2">
        <f>IFERROR(VLOOKUP(B1718,#REF!,4,0),0)</f>
        <v>0</v>
      </c>
      <c r="E1718" s="3">
        <v>0</v>
      </c>
      <c r="F1718" s="147" t="s">
        <v>5961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148" t="s">
        <v>6151</v>
      </c>
      <c r="N1718" s="3">
        <v>0</v>
      </c>
      <c r="O1718" s="3">
        <v>0</v>
      </c>
      <c r="P1718" s="3">
        <v>0</v>
      </c>
      <c r="Q1718" s="132"/>
    </row>
    <row r="1719" spans="1:18">
      <c r="A1719" s="5" t="str">
        <f t="shared" si="27"/>
        <v>1</v>
      </c>
      <c r="B1719" s="1" t="s">
        <v>8948</v>
      </c>
      <c r="C1719" s="2" t="s">
        <v>7711</v>
      </c>
      <c r="D1719" s="2">
        <f>IFERROR(VLOOKUP(B1719,#REF!,4,0),0)</f>
        <v>0</v>
      </c>
      <c r="E1719" s="3">
        <v>0</v>
      </c>
      <c r="F1719" s="147" t="s">
        <v>5961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148" t="s">
        <v>6151</v>
      </c>
      <c r="N1719" s="3">
        <v>0</v>
      </c>
      <c r="O1719" s="3">
        <v>0</v>
      </c>
      <c r="P1719" s="3">
        <v>0</v>
      </c>
      <c r="Q1719" s="132"/>
    </row>
    <row r="1720" spans="1:18">
      <c r="A1720" s="5" t="str">
        <f t="shared" si="27"/>
        <v>1</v>
      </c>
      <c r="B1720" s="1" t="s">
        <v>8949</v>
      </c>
      <c r="C1720" s="2" t="s">
        <v>8950</v>
      </c>
      <c r="D1720" s="2">
        <f>IFERROR(VLOOKUP(B1720,#REF!,4,0),0)</f>
        <v>0</v>
      </c>
      <c r="E1720" s="3">
        <v>0</v>
      </c>
      <c r="F1720" s="147" t="s">
        <v>5961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148" t="s">
        <v>6151</v>
      </c>
      <c r="N1720" s="3">
        <v>0</v>
      </c>
      <c r="O1720" s="3">
        <v>0</v>
      </c>
      <c r="P1720" s="3">
        <v>0</v>
      </c>
      <c r="Q1720" s="132"/>
    </row>
    <row r="1721" spans="1:18">
      <c r="A1721" s="5" t="str">
        <f t="shared" si="27"/>
        <v>1</v>
      </c>
      <c r="B1721" s="1" t="s">
        <v>8951</v>
      </c>
      <c r="C1721" s="2" t="s">
        <v>8952</v>
      </c>
      <c r="D1721" s="2">
        <f>IFERROR(VLOOKUP(B1721,#REF!,4,0),0)</f>
        <v>0</v>
      </c>
      <c r="E1721" s="3">
        <v>0</v>
      </c>
      <c r="F1721" s="147" t="s">
        <v>5961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148" t="s">
        <v>6151</v>
      </c>
      <c r="N1721" s="3">
        <v>0</v>
      </c>
      <c r="O1721" s="3">
        <v>0</v>
      </c>
      <c r="P1721" s="3">
        <v>0</v>
      </c>
      <c r="Q1721" s="132"/>
    </row>
    <row r="1722" spans="1:18">
      <c r="A1722" s="5" t="str">
        <f t="shared" si="27"/>
        <v>1</v>
      </c>
      <c r="B1722" s="1" t="s">
        <v>3185</v>
      </c>
      <c r="C1722" s="2" t="s">
        <v>8953</v>
      </c>
      <c r="D1722" s="2">
        <f>IFERROR(VLOOKUP(B1722,#REF!,4,0),0)</f>
        <v>0</v>
      </c>
      <c r="E1722" s="3">
        <v>150689.21</v>
      </c>
      <c r="F1722" s="147" t="s">
        <v>1</v>
      </c>
      <c r="G1722" s="3">
        <v>150689.21</v>
      </c>
      <c r="H1722" s="3">
        <v>0</v>
      </c>
      <c r="I1722" s="3">
        <v>0</v>
      </c>
      <c r="J1722" s="3">
        <v>150689.21</v>
      </c>
      <c r="K1722" s="3">
        <v>0</v>
      </c>
      <c r="L1722" s="3">
        <v>0</v>
      </c>
      <c r="M1722" s="148" t="s">
        <v>6151</v>
      </c>
      <c r="N1722" s="3">
        <v>150689.21</v>
      </c>
      <c r="O1722" s="3">
        <v>0</v>
      </c>
      <c r="P1722" s="3">
        <v>0</v>
      </c>
      <c r="Q1722" s="132">
        <v>43830.82386574056</v>
      </c>
    </row>
    <row r="1723" spans="1:18">
      <c r="A1723" s="5" t="str">
        <f t="shared" si="27"/>
        <v>1</v>
      </c>
      <c r="B1723" s="1" t="s">
        <v>8954</v>
      </c>
      <c r="C1723" s="2" t="s">
        <v>6479</v>
      </c>
      <c r="D1723" s="2">
        <f>IFERROR(VLOOKUP(B1723,#REF!,4,0),0)</f>
        <v>0</v>
      </c>
      <c r="E1723" s="3">
        <v>0</v>
      </c>
      <c r="F1723" s="147" t="s">
        <v>5961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148" t="s">
        <v>6151</v>
      </c>
      <c r="N1723" s="3">
        <v>0</v>
      </c>
      <c r="O1723" s="3">
        <v>0</v>
      </c>
      <c r="P1723" s="3">
        <v>0</v>
      </c>
      <c r="Q1723" s="132"/>
    </row>
    <row r="1724" spans="1:18">
      <c r="A1724" s="5" t="str">
        <f t="shared" si="27"/>
        <v>1</v>
      </c>
      <c r="B1724" s="1" t="s">
        <v>8955</v>
      </c>
      <c r="C1724" s="2" t="s">
        <v>8956</v>
      </c>
      <c r="D1724" s="2">
        <f>IFERROR(VLOOKUP(B1724,#REF!,4,0),0)</f>
        <v>0</v>
      </c>
      <c r="E1724" s="3">
        <v>0</v>
      </c>
      <c r="F1724" s="147" t="s">
        <v>1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148" t="s">
        <v>6151</v>
      </c>
      <c r="N1724" s="3">
        <v>0</v>
      </c>
      <c r="O1724" s="3">
        <v>0</v>
      </c>
      <c r="P1724" s="3">
        <v>0</v>
      </c>
      <c r="Q1724" s="132"/>
    </row>
    <row r="1725" spans="1:18">
      <c r="A1725" s="5" t="str">
        <f t="shared" si="27"/>
        <v>1</v>
      </c>
      <c r="B1725" s="1" t="s">
        <v>8957</v>
      </c>
      <c r="C1725" s="2" t="s">
        <v>8958</v>
      </c>
      <c r="D1725" s="2">
        <f>IFERROR(VLOOKUP(B1725,#REF!,4,0),0)</f>
        <v>0</v>
      </c>
      <c r="E1725" s="3">
        <v>0</v>
      </c>
      <c r="F1725" s="147" t="s">
        <v>1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148" t="s">
        <v>6151</v>
      </c>
      <c r="N1725" s="3">
        <v>0</v>
      </c>
      <c r="O1725" s="3">
        <v>0</v>
      </c>
      <c r="P1725" s="3">
        <v>0</v>
      </c>
      <c r="Q1725" s="132"/>
    </row>
    <row r="1726" spans="1:18">
      <c r="A1726" s="5" t="str">
        <f t="shared" si="27"/>
        <v>1</v>
      </c>
      <c r="B1726" s="1" t="s">
        <v>8959</v>
      </c>
      <c r="C1726" s="2" t="s">
        <v>8960</v>
      </c>
      <c r="D1726" s="2">
        <f>IFERROR(VLOOKUP(B1726,#REF!,4,0),0)</f>
        <v>0</v>
      </c>
      <c r="E1726" s="3">
        <v>0</v>
      </c>
      <c r="F1726" s="147" t="s">
        <v>1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148" t="s">
        <v>6151</v>
      </c>
      <c r="N1726" s="3">
        <v>0</v>
      </c>
      <c r="O1726" s="3">
        <v>0</v>
      </c>
      <c r="P1726" s="3">
        <v>0</v>
      </c>
      <c r="Q1726" s="132"/>
    </row>
    <row r="1727" spans="1:18">
      <c r="A1727" s="5" t="str">
        <f t="shared" si="27"/>
        <v>1</v>
      </c>
      <c r="B1727" s="1" t="s">
        <v>8961</v>
      </c>
      <c r="C1727" s="2" t="s">
        <v>8962</v>
      </c>
      <c r="D1727" s="2">
        <f>IFERROR(VLOOKUP(B1727,#REF!,4,0),0)</f>
        <v>0</v>
      </c>
      <c r="E1727" s="3">
        <v>0</v>
      </c>
      <c r="F1727" s="147" t="s">
        <v>1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148" t="s">
        <v>6151</v>
      </c>
      <c r="N1727" s="3">
        <v>0</v>
      </c>
      <c r="O1727" s="3">
        <v>0</v>
      </c>
      <c r="P1727" s="3">
        <v>0</v>
      </c>
      <c r="Q1727" s="132"/>
    </row>
    <row r="1728" spans="1:18" ht="22.5">
      <c r="A1728" s="5" t="str">
        <f t="shared" si="27"/>
        <v>1</v>
      </c>
      <c r="B1728" s="1" t="s">
        <v>8963</v>
      </c>
      <c r="C1728" s="2" t="s">
        <v>8964</v>
      </c>
      <c r="D1728" s="2">
        <f>IFERROR(VLOOKUP(B1728,#REF!,4,0),0)</f>
        <v>0</v>
      </c>
      <c r="E1728" s="3">
        <v>0</v>
      </c>
      <c r="F1728" s="147" t="s">
        <v>1</v>
      </c>
      <c r="G1728" s="3">
        <v>0</v>
      </c>
      <c r="H1728" s="3">
        <v>0</v>
      </c>
      <c r="I1728" s="3">
        <v>0</v>
      </c>
      <c r="J1728" s="3">
        <v>0</v>
      </c>
      <c r="K1728" s="3">
        <v>0</v>
      </c>
      <c r="L1728" s="3">
        <v>0</v>
      </c>
      <c r="M1728" s="148" t="s">
        <v>6151</v>
      </c>
      <c r="N1728" s="3">
        <v>0</v>
      </c>
      <c r="O1728" s="3">
        <v>0</v>
      </c>
      <c r="P1728" s="3">
        <v>0</v>
      </c>
      <c r="Q1728" s="132"/>
    </row>
    <row r="1729" spans="1:17">
      <c r="A1729" s="5" t="str">
        <f t="shared" si="27"/>
        <v>1</v>
      </c>
      <c r="B1729" s="1" t="s">
        <v>3192</v>
      </c>
      <c r="C1729" s="2" t="s">
        <v>8965</v>
      </c>
      <c r="D1729" s="2">
        <f>IFERROR(VLOOKUP(B1729,#REF!,4,0),0)</f>
        <v>0</v>
      </c>
      <c r="E1729" s="3">
        <v>2562.48</v>
      </c>
      <c r="F1729" s="147" t="s">
        <v>1</v>
      </c>
      <c r="G1729" s="3">
        <v>2562.48</v>
      </c>
      <c r="H1729" s="3">
        <v>0</v>
      </c>
      <c r="I1729" s="3">
        <v>0</v>
      </c>
      <c r="J1729" s="3">
        <v>2562.48</v>
      </c>
      <c r="K1729" s="3">
        <v>0</v>
      </c>
      <c r="L1729" s="3">
        <v>0</v>
      </c>
      <c r="M1729" s="148" t="s">
        <v>6151</v>
      </c>
      <c r="N1729" s="3">
        <v>0</v>
      </c>
      <c r="O1729" s="3">
        <v>0</v>
      </c>
      <c r="P1729" s="3">
        <v>0</v>
      </c>
      <c r="Q1729" s="132"/>
    </row>
    <row r="1730" spans="1:17">
      <c r="A1730" s="5" t="str">
        <f t="shared" si="27"/>
        <v>1</v>
      </c>
      <c r="B1730" s="1" t="s">
        <v>3195</v>
      </c>
      <c r="C1730" s="2" t="s">
        <v>8966</v>
      </c>
      <c r="D1730" s="2">
        <f>IFERROR(VLOOKUP(B1730,#REF!,4,0),0)</f>
        <v>0</v>
      </c>
      <c r="E1730" s="3">
        <v>23712.79</v>
      </c>
      <c r="F1730" s="147" t="s">
        <v>1</v>
      </c>
      <c r="G1730" s="3">
        <v>23712.79</v>
      </c>
      <c r="H1730" s="3">
        <v>0</v>
      </c>
      <c r="I1730" s="3">
        <v>0</v>
      </c>
      <c r="J1730" s="3">
        <v>23712.79</v>
      </c>
      <c r="K1730" s="3">
        <v>0</v>
      </c>
      <c r="L1730" s="3">
        <v>0</v>
      </c>
      <c r="M1730" s="148" t="s">
        <v>6151</v>
      </c>
      <c r="N1730" s="3">
        <v>0</v>
      </c>
      <c r="O1730" s="3">
        <v>0</v>
      </c>
      <c r="P1730" s="3">
        <v>0</v>
      </c>
      <c r="Q1730" s="132"/>
    </row>
    <row r="1731" spans="1:17">
      <c r="A1731" s="5" t="str">
        <f t="shared" si="27"/>
        <v>1</v>
      </c>
      <c r="B1731" s="1" t="s">
        <v>3198</v>
      </c>
      <c r="C1731" s="2" t="s">
        <v>8967</v>
      </c>
      <c r="D1731" s="2">
        <f>IFERROR(VLOOKUP(B1731,#REF!,4,0),0)</f>
        <v>0</v>
      </c>
      <c r="E1731" s="3">
        <v>118.16</v>
      </c>
      <c r="F1731" s="147" t="s">
        <v>1</v>
      </c>
      <c r="G1731" s="3">
        <v>118.16</v>
      </c>
      <c r="H1731" s="3">
        <v>0</v>
      </c>
      <c r="I1731" s="3">
        <v>0</v>
      </c>
      <c r="J1731" s="3">
        <v>118.16</v>
      </c>
      <c r="K1731" s="3">
        <v>0</v>
      </c>
      <c r="L1731" s="3">
        <v>0</v>
      </c>
      <c r="M1731" s="148" t="s">
        <v>6151</v>
      </c>
      <c r="N1731" s="3">
        <v>0</v>
      </c>
      <c r="O1731" s="3">
        <v>0</v>
      </c>
      <c r="P1731" s="3">
        <v>0</v>
      </c>
      <c r="Q1731" s="132"/>
    </row>
    <row r="1732" spans="1:17" ht="22.5">
      <c r="A1732" s="5" t="str">
        <f t="shared" si="27"/>
        <v>1</v>
      </c>
      <c r="B1732" s="1" t="s">
        <v>5558</v>
      </c>
      <c r="C1732" s="2" t="s">
        <v>8968</v>
      </c>
      <c r="D1732" s="2">
        <f>IFERROR(VLOOKUP(B1732,#REF!,4,0),0)</f>
        <v>0</v>
      </c>
      <c r="E1732" s="3">
        <v>0</v>
      </c>
      <c r="F1732" s="147" t="s">
        <v>1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148" t="s">
        <v>6151</v>
      </c>
      <c r="N1732" s="3">
        <v>0</v>
      </c>
      <c r="O1732" s="3">
        <v>0</v>
      </c>
      <c r="P1732" s="3">
        <v>0</v>
      </c>
      <c r="Q1732" s="132"/>
    </row>
    <row r="1733" spans="1:17">
      <c r="A1733" s="5" t="str">
        <f t="shared" si="27"/>
        <v>1</v>
      </c>
      <c r="B1733" s="1" t="s">
        <v>5561</v>
      </c>
      <c r="C1733" s="2" t="s">
        <v>8969</v>
      </c>
      <c r="D1733" s="2">
        <f>IFERROR(VLOOKUP(B1733,#REF!,4,0),0)</f>
        <v>0</v>
      </c>
      <c r="E1733" s="3">
        <v>0</v>
      </c>
      <c r="F1733" s="147" t="s">
        <v>1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148" t="s">
        <v>6151</v>
      </c>
      <c r="N1733" s="3">
        <v>0</v>
      </c>
      <c r="O1733" s="3">
        <v>0</v>
      </c>
      <c r="P1733" s="3">
        <v>0</v>
      </c>
      <c r="Q1733" s="132"/>
    </row>
    <row r="1734" spans="1:17">
      <c r="A1734" s="5" t="str">
        <f t="shared" si="27"/>
        <v>1</v>
      </c>
      <c r="B1734" s="1" t="s">
        <v>5564</v>
      </c>
      <c r="C1734" s="2" t="s">
        <v>8970</v>
      </c>
      <c r="D1734" s="2">
        <f>IFERROR(VLOOKUP(B1734,#REF!,4,0),0)</f>
        <v>0</v>
      </c>
      <c r="E1734" s="3">
        <v>0</v>
      </c>
      <c r="F1734" s="147" t="s">
        <v>1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148" t="s">
        <v>6151</v>
      </c>
      <c r="N1734" s="3">
        <v>0</v>
      </c>
      <c r="O1734" s="3">
        <v>0</v>
      </c>
      <c r="P1734" s="3">
        <v>0</v>
      </c>
      <c r="Q1734" s="132"/>
    </row>
    <row r="1735" spans="1:17">
      <c r="A1735" s="5" t="str">
        <f t="shared" si="27"/>
        <v>1</v>
      </c>
      <c r="B1735" s="1" t="s">
        <v>5567</v>
      </c>
      <c r="C1735" s="2" t="s">
        <v>8971</v>
      </c>
      <c r="D1735" s="2">
        <f>IFERROR(VLOOKUP(B1735,#REF!,4,0),0)</f>
        <v>0</v>
      </c>
      <c r="E1735" s="3">
        <v>0</v>
      </c>
      <c r="F1735" s="147" t="s">
        <v>1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s="148" t="s">
        <v>6151</v>
      </c>
      <c r="N1735" s="3">
        <v>0</v>
      </c>
      <c r="O1735" s="3">
        <v>0</v>
      </c>
      <c r="P1735" s="3">
        <v>0</v>
      </c>
      <c r="Q1735" s="132"/>
    </row>
    <row r="1736" spans="1:17" ht="22.5">
      <c r="A1736" s="5" t="str">
        <f t="shared" si="27"/>
        <v>1</v>
      </c>
      <c r="B1736" s="1" t="s">
        <v>5570</v>
      </c>
      <c r="C1736" s="2" t="s">
        <v>8972</v>
      </c>
      <c r="D1736" s="2">
        <f>IFERROR(VLOOKUP(B1736,#REF!,4,0),0)</f>
        <v>0</v>
      </c>
      <c r="E1736" s="3">
        <v>0</v>
      </c>
      <c r="F1736" s="147" t="s">
        <v>1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148" t="s">
        <v>6151</v>
      </c>
      <c r="N1736" s="3">
        <v>0</v>
      </c>
      <c r="O1736" s="3">
        <v>0</v>
      </c>
      <c r="P1736" s="3">
        <v>0</v>
      </c>
      <c r="Q1736" s="132"/>
    </row>
    <row r="1737" spans="1:17" ht="22.5">
      <c r="A1737" s="5" t="str">
        <f t="shared" si="27"/>
        <v>1</v>
      </c>
      <c r="B1737" s="1" t="s">
        <v>8973</v>
      </c>
      <c r="C1737" s="2" t="s">
        <v>8974</v>
      </c>
      <c r="D1737" s="2">
        <f>IFERROR(VLOOKUP(B1737,#REF!,4,0),0)</f>
        <v>0</v>
      </c>
      <c r="E1737" s="3">
        <v>0</v>
      </c>
      <c r="F1737" s="147" t="s">
        <v>1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148" t="s">
        <v>6151</v>
      </c>
      <c r="N1737" s="3">
        <v>0</v>
      </c>
      <c r="O1737" s="3">
        <v>0</v>
      </c>
      <c r="P1737" s="3">
        <v>0</v>
      </c>
      <c r="Q1737" s="132"/>
    </row>
    <row r="1738" spans="1:17">
      <c r="A1738" s="5" t="str">
        <f t="shared" si="27"/>
        <v>1</v>
      </c>
      <c r="B1738" s="1" t="s">
        <v>3201</v>
      </c>
      <c r="C1738" s="2" t="s">
        <v>8975</v>
      </c>
      <c r="D1738" s="2">
        <f>IFERROR(VLOOKUP(B1738,#REF!,4,0),0)</f>
        <v>0</v>
      </c>
      <c r="E1738" s="3">
        <v>3767.05</v>
      </c>
      <c r="F1738" s="147" t="s">
        <v>1</v>
      </c>
      <c r="G1738" s="3">
        <v>3767.05</v>
      </c>
      <c r="H1738" s="3">
        <v>0</v>
      </c>
      <c r="I1738" s="3">
        <v>0</v>
      </c>
      <c r="J1738" s="3">
        <v>3767.05</v>
      </c>
      <c r="K1738" s="3">
        <v>0</v>
      </c>
      <c r="L1738" s="3">
        <v>0</v>
      </c>
      <c r="M1738" s="148" t="s">
        <v>6151</v>
      </c>
      <c r="N1738" s="3">
        <v>0</v>
      </c>
      <c r="O1738" s="3">
        <v>0</v>
      </c>
      <c r="P1738" s="3">
        <v>0</v>
      </c>
      <c r="Q1738" s="132"/>
    </row>
    <row r="1739" spans="1:17">
      <c r="A1739" s="5" t="str">
        <f t="shared" ref="A1739:A1802" si="28">LEFT(B1739)</f>
        <v>1</v>
      </c>
      <c r="B1739" s="1" t="s">
        <v>5573</v>
      </c>
      <c r="C1739" s="2" t="s">
        <v>8976</v>
      </c>
      <c r="D1739" s="2">
        <f>IFERROR(VLOOKUP(B1739,#REF!,4,0),0)</f>
        <v>0</v>
      </c>
      <c r="E1739" s="3">
        <v>0</v>
      </c>
      <c r="F1739" s="147" t="s">
        <v>1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148" t="s">
        <v>6151</v>
      </c>
      <c r="N1739" s="3">
        <v>0</v>
      </c>
      <c r="O1739" s="3">
        <v>0</v>
      </c>
      <c r="P1739" s="3">
        <v>0</v>
      </c>
      <c r="Q1739" s="132"/>
    </row>
    <row r="1740" spans="1:17">
      <c r="A1740" s="5" t="str">
        <f t="shared" si="28"/>
        <v>1</v>
      </c>
      <c r="B1740" s="1" t="s">
        <v>3204</v>
      </c>
      <c r="C1740" s="2" t="s">
        <v>8977</v>
      </c>
      <c r="D1740" s="2">
        <f>IFERROR(VLOOKUP(B1740,#REF!,4,0),0)</f>
        <v>0</v>
      </c>
      <c r="E1740" s="3">
        <v>4989.8999999999996</v>
      </c>
      <c r="F1740" s="147" t="s">
        <v>1</v>
      </c>
      <c r="G1740" s="3">
        <v>4989.8999999999996</v>
      </c>
      <c r="H1740" s="3">
        <v>0</v>
      </c>
      <c r="I1740" s="3">
        <v>0</v>
      </c>
      <c r="J1740" s="3">
        <v>4989.8999999999996</v>
      </c>
      <c r="K1740" s="3">
        <v>0</v>
      </c>
      <c r="L1740" s="3">
        <v>0</v>
      </c>
      <c r="M1740" s="148" t="s">
        <v>6151</v>
      </c>
      <c r="N1740" s="3">
        <v>0</v>
      </c>
      <c r="O1740" s="3">
        <v>0</v>
      </c>
      <c r="P1740" s="3">
        <v>0</v>
      </c>
      <c r="Q1740" s="132"/>
    </row>
    <row r="1741" spans="1:17">
      <c r="A1741" s="5" t="str">
        <f t="shared" si="28"/>
        <v>1</v>
      </c>
      <c r="B1741" s="1" t="s">
        <v>5576</v>
      </c>
      <c r="C1741" s="2" t="s">
        <v>8978</v>
      </c>
      <c r="D1741" s="2">
        <f>IFERROR(VLOOKUP(B1741,#REF!,4,0),0)</f>
        <v>0</v>
      </c>
      <c r="E1741" s="3">
        <v>0</v>
      </c>
      <c r="F1741" s="147" t="s">
        <v>1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148" t="s">
        <v>6151</v>
      </c>
      <c r="N1741" s="3">
        <v>0</v>
      </c>
      <c r="O1741" s="3">
        <v>0</v>
      </c>
      <c r="P1741" s="3">
        <v>0</v>
      </c>
      <c r="Q1741" s="132"/>
    </row>
    <row r="1742" spans="1:17">
      <c r="A1742" s="5" t="str">
        <f t="shared" si="28"/>
        <v>1</v>
      </c>
      <c r="B1742" s="1" t="s">
        <v>5579</v>
      </c>
      <c r="C1742" s="2" t="s">
        <v>8979</v>
      </c>
      <c r="D1742" s="2">
        <f>IFERROR(VLOOKUP(B1742,#REF!,4,0),0)</f>
        <v>0</v>
      </c>
      <c r="E1742" s="3">
        <v>0</v>
      </c>
      <c r="F1742" s="147" t="s">
        <v>1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148" t="s">
        <v>6151</v>
      </c>
      <c r="N1742" s="3">
        <v>0</v>
      </c>
      <c r="O1742" s="3">
        <v>0</v>
      </c>
      <c r="P1742" s="3">
        <v>0</v>
      </c>
      <c r="Q1742" s="132"/>
    </row>
    <row r="1743" spans="1:17">
      <c r="A1743" s="5" t="str">
        <f t="shared" si="28"/>
        <v>1</v>
      </c>
      <c r="B1743" s="1" t="s">
        <v>8980</v>
      </c>
      <c r="C1743" s="2" t="s">
        <v>8981</v>
      </c>
      <c r="D1743" s="2">
        <f>IFERROR(VLOOKUP(B1743,#REF!,4,0),0)</f>
        <v>0</v>
      </c>
      <c r="E1743" s="3">
        <v>0</v>
      </c>
      <c r="F1743" s="147" t="s">
        <v>1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148" t="s">
        <v>6151</v>
      </c>
      <c r="N1743" s="3">
        <v>0</v>
      </c>
      <c r="O1743" s="3">
        <v>0</v>
      </c>
      <c r="P1743" s="3">
        <v>0</v>
      </c>
      <c r="Q1743" s="132"/>
    </row>
    <row r="1744" spans="1:17">
      <c r="A1744" s="5" t="str">
        <f t="shared" si="28"/>
        <v>1</v>
      </c>
      <c r="B1744" s="1" t="s">
        <v>5582</v>
      </c>
      <c r="C1744" s="2" t="s">
        <v>8982</v>
      </c>
      <c r="D1744" s="2">
        <f>IFERROR(VLOOKUP(B1744,#REF!,4,0),0)</f>
        <v>0</v>
      </c>
      <c r="E1744" s="3">
        <v>0</v>
      </c>
      <c r="F1744" s="147" t="s">
        <v>1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148" t="s">
        <v>6151</v>
      </c>
      <c r="N1744" s="3">
        <v>0</v>
      </c>
      <c r="O1744" s="3">
        <v>0</v>
      </c>
      <c r="P1744" s="3">
        <v>0</v>
      </c>
      <c r="Q1744" s="132"/>
    </row>
    <row r="1745" spans="1:17">
      <c r="A1745" s="5" t="str">
        <f t="shared" si="28"/>
        <v>1</v>
      </c>
      <c r="B1745" s="1" t="s">
        <v>8983</v>
      </c>
      <c r="C1745" s="2" t="s">
        <v>8984</v>
      </c>
      <c r="D1745" s="2">
        <f>IFERROR(VLOOKUP(B1745,#REF!,4,0),0)</f>
        <v>0</v>
      </c>
      <c r="E1745" s="3">
        <v>0</v>
      </c>
      <c r="F1745" s="147" t="s">
        <v>1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148" t="s">
        <v>6151</v>
      </c>
      <c r="N1745" s="3">
        <v>0</v>
      </c>
      <c r="O1745" s="3">
        <v>0</v>
      </c>
      <c r="P1745" s="3">
        <v>0</v>
      </c>
      <c r="Q1745" s="132"/>
    </row>
    <row r="1746" spans="1:17">
      <c r="A1746" s="5" t="str">
        <f t="shared" si="28"/>
        <v>1</v>
      </c>
      <c r="B1746" s="1" t="s">
        <v>8985</v>
      </c>
      <c r="C1746" s="2" t="s">
        <v>8986</v>
      </c>
      <c r="D1746" s="2">
        <f>IFERROR(VLOOKUP(B1746,#REF!,4,0),0)</f>
        <v>0</v>
      </c>
      <c r="E1746" s="3">
        <v>0</v>
      </c>
      <c r="F1746" s="147" t="s">
        <v>1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148" t="s">
        <v>6151</v>
      </c>
      <c r="N1746" s="3">
        <v>0</v>
      </c>
      <c r="O1746" s="3">
        <v>0</v>
      </c>
      <c r="P1746" s="3">
        <v>0</v>
      </c>
      <c r="Q1746" s="132"/>
    </row>
    <row r="1747" spans="1:17">
      <c r="A1747" s="5" t="str">
        <f t="shared" si="28"/>
        <v>1</v>
      </c>
      <c r="B1747" s="1" t="s">
        <v>3209</v>
      </c>
      <c r="C1747" s="2" t="s">
        <v>8987</v>
      </c>
      <c r="D1747" s="2">
        <f>IFERROR(VLOOKUP(B1747,#REF!,4,0),0)</f>
        <v>0</v>
      </c>
      <c r="E1747" s="3">
        <v>520506.28</v>
      </c>
      <c r="F1747" s="147" t="s">
        <v>1</v>
      </c>
      <c r="G1747" s="3">
        <v>520506.28</v>
      </c>
      <c r="H1747" s="3">
        <v>0</v>
      </c>
      <c r="I1747" s="3">
        <v>0</v>
      </c>
      <c r="J1747" s="3">
        <v>520506.28</v>
      </c>
      <c r="K1747" s="3">
        <v>0</v>
      </c>
      <c r="L1747" s="3">
        <v>0</v>
      </c>
      <c r="M1747" s="148" t="s">
        <v>6151</v>
      </c>
      <c r="N1747" s="3">
        <v>0</v>
      </c>
      <c r="O1747" s="3">
        <v>0</v>
      </c>
      <c r="P1747" s="3">
        <v>0</v>
      </c>
      <c r="Q1747" s="132"/>
    </row>
    <row r="1748" spans="1:17">
      <c r="A1748" s="5" t="str">
        <f t="shared" si="28"/>
        <v>1</v>
      </c>
      <c r="B1748" s="1" t="s">
        <v>8988</v>
      </c>
      <c r="C1748" s="2" t="s">
        <v>8989</v>
      </c>
      <c r="D1748" s="2">
        <f>IFERROR(VLOOKUP(B1748,#REF!,4,0),0)</f>
        <v>0</v>
      </c>
      <c r="E1748" s="3">
        <v>0</v>
      </c>
      <c r="F1748" s="147" t="s">
        <v>1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148" t="s">
        <v>6151</v>
      </c>
      <c r="N1748" s="3">
        <v>0</v>
      </c>
      <c r="O1748" s="3">
        <v>0</v>
      </c>
      <c r="P1748" s="3">
        <v>0</v>
      </c>
      <c r="Q1748" s="132"/>
    </row>
    <row r="1749" spans="1:17">
      <c r="A1749" s="5" t="str">
        <f t="shared" si="28"/>
        <v>1</v>
      </c>
      <c r="B1749" s="1" t="s">
        <v>8990</v>
      </c>
      <c r="C1749" s="2" t="s">
        <v>8991</v>
      </c>
      <c r="D1749" s="2">
        <f>IFERROR(VLOOKUP(B1749,#REF!,4,0),0)</f>
        <v>0</v>
      </c>
      <c r="E1749" s="3">
        <v>0</v>
      </c>
      <c r="F1749" s="147" t="s">
        <v>1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148" t="s">
        <v>6151</v>
      </c>
      <c r="N1749" s="3">
        <v>0</v>
      </c>
      <c r="O1749" s="3">
        <v>0</v>
      </c>
      <c r="P1749" s="3">
        <v>0</v>
      </c>
      <c r="Q1749" s="132"/>
    </row>
    <row r="1750" spans="1:17">
      <c r="A1750" s="5" t="str">
        <f t="shared" si="28"/>
        <v>1</v>
      </c>
      <c r="B1750" s="1" t="s">
        <v>8992</v>
      </c>
      <c r="C1750" s="2" t="s">
        <v>8993</v>
      </c>
      <c r="D1750" s="2">
        <f>IFERROR(VLOOKUP(B1750,#REF!,4,0),0)</f>
        <v>0</v>
      </c>
      <c r="E1750" s="3">
        <v>0</v>
      </c>
      <c r="F1750" s="147" t="s">
        <v>1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148" t="s">
        <v>6151</v>
      </c>
      <c r="N1750" s="3">
        <v>0</v>
      </c>
      <c r="O1750" s="3">
        <v>0</v>
      </c>
      <c r="P1750" s="3">
        <v>0</v>
      </c>
      <c r="Q1750" s="132"/>
    </row>
    <row r="1751" spans="1:17">
      <c r="A1751" s="5" t="str">
        <f t="shared" si="28"/>
        <v>1</v>
      </c>
      <c r="B1751" s="1" t="s">
        <v>8994</v>
      </c>
      <c r="C1751" s="2" t="s">
        <v>8995</v>
      </c>
      <c r="D1751" s="2">
        <f>IFERROR(VLOOKUP(B1751,#REF!,4,0),0)</f>
        <v>0</v>
      </c>
      <c r="E1751" s="3">
        <v>0</v>
      </c>
      <c r="F1751" s="147" t="s">
        <v>1</v>
      </c>
      <c r="G1751" s="3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148" t="s">
        <v>6151</v>
      </c>
      <c r="N1751" s="3">
        <v>0</v>
      </c>
      <c r="O1751" s="3">
        <v>0</v>
      </c>
      <c r="P1751" s="3">
        <v>0</v>
      </c>
      <c r="Q1751" s="132"/>
    </row>
    <row r="1752" spans="1:17">
      <c r="A1752" s="5" t="str">
        <f t="shared" si="28"/>
        <v>1</v>
      </c>
      <c r="B1752" s="1" t="s">
        <v>8996</v>
      </c>
      <c r="C1752" s="2" t="s">
        <v>8997</v>
      </c>
      <c r="D1752" s="2">
        <f>IFERROR(VLOOKUP(B1752,#REF!,4,0),0)</f>
        <v>0</v>
      </c>
      <c r="E1752" s="3">
        <v>0</v>
      </c>
      <c r="F1752" s="147" t="s">
        <v>1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148" t="s">
        <v>6151</v>
      </c>
      <c r="N1752" s="3">
        <v>0</v>
      </c>
      <c r="O1752" s="3">
        <v>0</v>
      </c>
      <c r="P1752" s="3">
        <v>0</v>
      </c>
      <c r="Q1752" s="132"/>
    </row>
    <row r="1753" spans="1:17">
      <c r="A1753" s="5" t="str">
        <f t="shared" si="28"/>
        <v>1</v>
      </c>
      <c r="B1753" s="1" t="s">
        <v>3212</v>
      </c>
      <c r="C1753" s="2" t="s">
        <v>8998</v>
      </c>
      <c r="D1753" s="2">
        <f>IFERROR(VLOOKUP(B1753,#REF!,4,0),0)</f>
        <v>0</v>
      </c>
      <c r="E1753" s="3">
        <v>2076.85</v>
      </c>
      <c r="F1753" s="147" t="s">
        <v>1</v>
      </c>
      <c r="G1753" s="3">
        <v>2076.85</v>
      </c>
      <c r="H1753" s="3">
        <v>0</v>
      </c>
      <c r="I1753" s="3">
        <v>0</v>
      </c>
      <c r="J1753" s="3">
        <v>2076.85</v>
      </c>
      <c r="K1753" s="3">
        <v>0</v>
      </c>
      <c r="L1753" s="3">
        <v>0</v>
      </c>
      <c r="M1753" s="148" t="s">
        <v>6151</v>
      </c>
      <c r="N1753" s="3">
        <v>0</v>
      </c>
      <c r="O1753" s="3">
        <v>0</v>
      </c>
      <c r="P1753" s="3">
        <v>0</v>
      </c>
      <c r="Q1753" s="132"/>
    </row>
    <row r="1754" spans="1:17">
      <c r="A1754" s="5" t="str">
        <f t="shared" si="28"/>
        <v>1</v>
      </c>
      <c r="B1754" s="1" t="s">
        <v>8999</v>
      </c>
      <c r="C1754" s="2" t="s">
        <v>6804</v>
      </c>
      <c r="D1754" s="2">
        <f>IFERROR(VLOOKUP(B1754,#REF!,4,0),0)</f>
        <v>0</v>
      </c>
      <c r="E1754" s="3">
        <v>0</v>
      </c>
      <c r="F1754" s="147" t="s">
        <v>1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148" t="s">
        <v>6151</v>
      </c>
      <c r="N1754" s="3">
        <v>0</v>
      </c>
      <c r="O1754" s="3">
        <v>0</v>
      </c>
      <c r="P1754" s="3">
        <v>0</v>
      </c>
      <c r="Q1754" s="132"/>
    </row>
    <row r="1755" spans="1:17">
      <c r="A1755" s="5" t="str">
        <f t="shared" si="28"/>
        <v>1</v>
      </c>
      <c r="B1755" s="1" t="s">
        <v>5585</v>
      </c>
      <c r="C1755" s="2" t="s">
        <v>9000</v>
      </c>
      <c r="D1755" s="2">
        <f>IFERROR(VLOOKUP(B1755,#REF!,4,0),0)</f>
        <v>0</v>
      </c>
      <c r="E1755" s="3">
        <v>0</v>
      </c>
      <c r="F1755" s="147" t="s">
        <v>1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148" t="s">
        <v>6151</v>
      </c>
      <c r="N1755" s="3">
        <v>0</v>
      </c>
      <c r="O1755" s="3">
        <v>0</v>
      </c>
      <c r="P1755" s="3">
        <v>0</v>
      </c>
      <c r="Q1755" s="132"/>
    </row>
    <row r="1756" spans="1:17">
      <c r="A1756" s="5" t="str">
        <f t="shared" si="28"/>
        <v>1</v>
      </c>
      <c r="B1756" s="1" t="s">
        <v>9001</v>
      </c>
      <c r="C1756" s="2" t="s">
        <v>6979</v>
      </c>
      <c r="D1756" s="2">
        <f>IFERROR(VLOOKUP(B1756,#REF!,4,0),0)</f>
        <v>0</v>
      </c>
      <c r="E1756" s="3">
        <v>0</v>
      </c>
      <c r="F1756" s="147" t="s">
        <v>1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148" t="s">
        <v>6151</v>
      </c>
      <c r="N1756" s="3">
        <v>0</v>
      </c>
      <c r="O1756" s="3">
        <v>0</v>
      </c>
      <c r="P1756" s="3">
        <v>0</v>
      </c>
      <c r="Q1756" s="132"/>
    </row>
    <row r="1757" spans="1:17">
      <c r="A1757" s="5" t="str">
        <f t="shared" si="28"/>
        <v>1</v>
      </c>
      <c r="B1757" s="1" t="s">
        <v>9002</v>
      </c>
      <c r="C1757" s="2" t="s">
        <v>9003</v>
      </c>
      <c r="D1757" s="2">
        <f>IFERROR(VLOOKUP(B1757,#REF!,4,0),0)</f>
        <v>0</v>
      </c>
      <c r="E1757" s="3">
        <v>0</v>
      </c>
      <c r="F1757" s="147" t="s">
        <v>1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148" t="s">
        <v>6151</v>
      </c>
      <c r="N1757" s="3">
        <v>0</v>
      </c>
      <c r="O1757" s="3">
        <v>0</v>
      </c>
      <c r="P1757" s="3">
        <v>0</v>
      </c>
      <c r="Q1757" s="132"/>
    </row>
    <row r="1758" spans="1:17">
      <c r="A1758" s="5" t="str">
        <f t="shared" si="28"/>
        <v>1</v>
      </c>
      <c r="B1758" s="1" t="s">
        <v>9004</v>
      </c>
      <c r="C1758" s="2" t="s">
        <v>6994</v>
      </c>
      <c r="D1758" s="2">
        <f>IFERROR(VLOOKUP(B1758,#REF!,4,0),0)</f>
        <v>0</v>
      </c>
      <c r="E1758" s="3">
        <v>0</v>
      </c>
      <c r="F1758" s="147" t="s">
        <v>1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148" t="s">
        <v>6151</v>
      </c>
      <c r="N1758" s="3">
        <v>0</v>
      </c>
      <c r="O1758" s="3">
        <v>0</v>
      </c>
      <c r="P1758" s="3">
        <v>0</v>
      </c>
      <c r="Q1758" s="132"/>
    </row>
    <row r="1759" spans="1:17">
      <c r="A1759" s="5" t="str">
        <f t="shared" si="28"/>
        <v>1</v>
      </c>
      <c r="B1759" s="1" t="s">
        <v>9005</v>
      </c>
      <c r="C1759" s="2" t="s">
        <v>9006</v>
      </c>
      <c r="D1759" s="2">
        <f>IFERROR(VLOOKUP(B1759,#REF!,4,0),0)</f>
        <v>0</v>
      </c>
      <c r="E1759" s="3">
        <v>0</v>
      </c>
      <c r="F1759" s="147" t="s">
        <v>1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148" t="s">
        <v>6151</v>
      </c>
      <c r="N1759" s="3">
        <v>0</v>
      </c>
      <c r="O1759" s="3">
        <v>0</v>
      </c>
      <c r="P1759" s="3">
        <v>0</v>
      </c>
      <c r="Q1759" s="132"/>
    </row>
    <row r="1760" spans="1:17">
      <c r="A1760" s="5" t="str">
        <f t="shared" si="28"/>
        <v>1</v>
      </c>
      <c r="B1760" s="1" t="s">
        <v>9007</v>
      </c>
      <c r="C1760" s="2" t="s">
        <v>9008</v>
      </c>
      <c r="D1760" s="2">
        <f>IFERROR(VLOOKUP(B1760,#REF!,4,0),0)</f>
        <v>0</v>
      </c>
      <c r="E1760" s="3">
        <v>0</v>
      </c>
      <c r="F1760" s="147" t="s">
        <v>1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148" t="s">
        <v>6151</v>
      </c>
      <c r="N1760" s="3">
        <v>0</v>
      </c>
      <c r="O1760" s="3">
        <v>0</v>
      </c>
      <c r="P1760" s="3">
        <v>0</v>
      </c>
      <c r="Q1760" s="132"/>
    </row>
    <row r="1761" spans="1:17">
      <c r="A1761" s="5" t="str">
        <f t="shared" si="28"/>
        <v>1</v>
      </c>
      <c r="B1761" s="1" t="s">
        <v>9009</v>
      </c>
      <c r="C1761" s="2" t="s">
        <v>6979</v>
      </c>
      <c r="D1761" s="2">
        <f>IFERROR(VLOOKUP(B1761,#REF!,4,0),0)</f>
        <v>0</v>
      </c>
      <c r="E1761" s="3">
        <v>0</v>
      </c>
      <c r="F1761" s="147" t="s">
        <v>1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148" t="s">
        <v>6151</v>
      </c>
      <c r="N1761" s="3">
        <v>0</v>
      </c>
      <c r="O1761" s="3">
        <v>0</v>
      </c>
      <c r="P1761" s="3">
        <v>0</v>
      </c>
      <c r="Q1761" s="132"/>
    </row>
    <row r="1762" spans="1:17">
      <c r="A1762" s="5" t="str">
        <f t="shared" si="28"/>
        <v>1</v>
      </c>
      <c r="B1762" s="1" t="s">
        <v>9010</v>
      </c>
      <c r="C1762" s="2" t="s">
        <v>9011</v>
      </c>
      <c r="D1762" s="2">
        <f>IFERROR(VLOOKUP(B1762,#REF!,4,0),0)</f>
        <v>0</v>
      </c>
      <c r="E1762" s="3">
        <v>0</v>
      </c>
      <c r="F1762" s="147" t="s">
        <v>1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148" t="s">
        <v>6151</v>
      </c>
      <c r="N1762" s="3">
        <v>0</v>
      </c>
      <c r="O1762" s="3">
        <v>0</v>
      </c>
      <c r="P1762" s="3">
        <v>0</v>
      </c>
      <c r="Q1762" s="132"/>
    </row>
    <row r="1763" spans="1:17">
      <c r="A1763" s="5" t="str">
        <f t="shared" si="28"/>
        <v>1</v>
      </c>
      <c r="B1763" s="1" t="s">
        <v>9012</v>
      </c>
      <c r="C1763" s="2" t="s">
        <v>9013</v>
      </c>
      <c r="D1763" s="2">
        <f>IFERROR(VLOOKUP(B1763,#REF!,4,0),0)</f>
        <v>0</v>
      </c>
      <c r="E1763" s="3">
        <v>0</v>
      </c>
      <c r="F1763" s="147" t="s">
        <v>1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148" t="s">
        <v>6151</v>
      </c>
      <c r="N1763" s="3">
        <v>0</v>
      </c>
      <c r="O1763" s="3">
        <v>0</v>
      </c>
      <c r="P1763" s="3">
        <v>0</v>
      </c>
      <c r="Q1763" s="132"/>
    </row>
    <row r="1764" spans="1:17">
      <c r="A1764" s="5" t="str">
        <f t="shared" si="28"/>
        <v>1</v>
      </c>
      <c r="B1764" s="1" t="s">
        <v>9014</v>
      </c>
      <c r="C1764" s="2" t="s">
        <v>9015</v>
      </c>
      <c r="D1764" s="2">
        <f>IFERROR(VLOOKUP(B1764,#REF!,4,0),0)</f>
        <v>0</v>
      </c>
      <c r="E1764" s="3">
        <v>0</v>
      </c>
      <c r="F1764" s="147" t="s">
        <v>1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148" t="s">
        <v>6151</v>
      </c>
      <c r="N1764" s="3">
        <v>0</v>
      </c>
      <c r="O1764" s="3">
        <v>0</v>
      </c>
      <c r="P1764" s="3">
        <v>0</v>
      </c>
      <c r="Q1764" s="132"/>
    </row>
    <row r="1765" spans="1:17" ht="22.5">
      <c r="A1765" s="5" t="str">
        <f t="shared" si="28"/>
        <v>1</v>
      </c>
      <c r="B1765" s="1" t="s">
        <v>9016</v>
      </c>
      <c r="C1765" s="2" t="s">
        <v>9017</v>
      </c>
      <c r="D1765" s="2">
        <f>IFERROR(VLOOKUP(B1765,#REF!,4,0),0)</f>
        <v>0</v>
      </c>
      <c r="E1765" s="3">
        <v>0</v>
      </c>
      <c r="F1765" s="147" t="s">
        <v>1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148" t="s">
        <v>6151</v>
      </c>
      <c r="N1765" s="3">
        <v>0</v>
      </c>
      <c r="O1765" s="3">
        <v>0</v>
      </c>
      <c r="P1765" s="3">
        <v>0</v>
      </c>
      <c r="Q1765" s="132"/>
    </row>
    <row r="1766" spans="1:17">
      <c r="A1766" s="5" t="str">
        <f t="shared" si="28"/>
        <v>1</v>
      </c>
      <c r="B1766" s="1" t="s">
        <v>9018</v>
      </c>
      <c r="C1766" s="2" t="s">
        <v>9019</v>
      </c>
      <c r="D1766" s="2">
        <f>IFERROR(VLOOKUP(B1766,#REF!,4,0),0)</f>
        <v>0</v>
      </c>
      <c r="E1766" s="3">
        <v>0</v>
      </c>
      <c r="F1766" s="147" t="s">
        <v>1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148" t="s">
        <v>6151</v>
      </c>
      <c r="N1766" s="3">
        <v>0</v>
      </c>
      <c r="O1766" s="3">
        <v>0</v>
      </c>
      <c r="P1766" s="3">
        <v>0</v>
      </c>
      <c r="Q1766" s="132"/>
    </row>
    <row r="1767" spans="1:17">
      <c r="A1767" s="5" t="str">
        <f t="shared" si="28"/>
        <v>1</v>
      </c>
      <c r="B1767" s="1" t="s">
        <v>9020</v>
      </c>
      <c r="C1767" s="2" t="s">
        <v>9021</v>
      </c>
      <c r="D1767" s="2">
        <f>IFERROR(VLOOKUP(B1767,#REF!,4,0),0)</f>
        <v>0</v>
      </c>
      <c r="E1767" s="3">
        <v>0</v>
      </c>
      <c r="F1767" s="147" t="s">
        <v>1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148" t="s">
        <v>6151</v>
      </c>
      <c r="N1767" s="3">
        <v>0</v>
      </c>
      <c r="O1767" s="3">
        <v>0</v>
      </c>
      <c r="P1767" s="3">
        <v>0</v>
      </c>
      <c r="Q1767" s="132"/>
    </row>
    <row r="1768" spans="1:17">
      <c r="A1768" s="5" t="str">
        <f t="shared" si="28"/>
        <v>1</v>
      </c>
      <c r="B1768" s="1" t="s">
        <v>9022</v>
      </c>
      <c r="C1768" s="2" t="s">
        <v>6396</v>
      </c>
      <c r="D1768" s="2">
        <f>IFERROR(VLOOKUP(B1768,#REF!,4,0),0)</f>
        <v>0</v>
      </c>
      <c r="E1768" s="3">
        <v>0</v>
      </c>
      <c r="F1768" s="147" t="s">
        <v>1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148" t="s">
        <v>6151</v>
      </c>
      <c r="N1768" s="3">
        <v>0</v>
      </c>
      <c r="O1768" s="3">
        <v>0</v>
      </c>
      <c r="P1768" s="3">
        <v>0</v>
      </c>
      <c r="Q1768" s="132"/>
    </row>
    <row r="1769" spans="1:17">
      <c r="A1769" s="5" t="str">
        <f t="shared" si="28"/>
        <v>1</v>
      </c>
      <c r="B1769" s="1" t="s">
        <v>9023</v>
      </c>
      <c r="C1769" s="2" t="s">
        <v>9019</v>
      </c>
      <c r="D1769" s="2">
        <f>IFERROR(VLOOKUP(B1769,#REF!,4,0),0)</f>
        <v>0</v>
      </c>
      <c r="E1769" s="3">
        <v>0</v>
      </c>
      <c r="F1769" s="147" t="s">
        <v>1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148" t="s">
        <v>6151</v>
      </c>
      <c r="N1769" s="3">
        <v>0</v>
      </c>
      <c r="O1769" s="3">
        <v>0</v>
      </c>
      <c r="P1769" s="3">
        <v>0</v>
      </c>
      <c r="Q1769" s="132"/>
    </row>
    <row r="1770" spans="1:17">
      <c r="A1770" s="5" t="str">
        <f t="shared" si="28"/>
        <v>1</v>
      </c>
      <c r="B1770" s="1" t="s">
        <v>9024</v>
      </c>
      <c r="C1770" s="2" t="s">
        <v>9021</v>
      </c>
      <c r="D1770" s="2">
        <f>IFERROR(VLOOKUP(B1770,#REF!,4,0),0)</f>
        <v>0</v>
      </c>
      <c r="E1770" s="3">
        <v>0</v>
      </c>
      <c r="F1770" s="147" t="s">
        <v>1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148" t="s">
        <v>6151</v>
      </c>
      <c r="N1770" s="3">
        <v>0</v>
      </c>
      <c r="O1770" s="3">
        <v>0</v>
      </c>
      <c r="P1770" s="3">
        <v>0</v>
      </c>
      <c r="Q1770" s="132"/>
    </row>
    <row r="1771" spans="1:17">
      <c r="A1771" s="5" t="str">
        <f t="shared" si="28"/>
        <v>1</v>
      </c>
      <c r="B1771" s="1" t="s">
        <v>9025</v>
      </c>
      <c r="C1771" s="2" t="s">
        <v>6396</v>
      </c>
      <c r="D1771" s="2">
        <f>IFERROR(VLOOKUP(B1771,#REF!,4,0),0)</f>
        <v>0</v>
      </c>
      <c r="E1771" s="3">
        <v>0</v>
      </c>
      <c r="F1771" s="147" t="s">
        <v>1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148" t="s">
        <v>6151</v>
      </c>
      <c r="N1771" s="3">
        <v>0</v>
      </c>
      <c r="O1771" s="3">
        <v>0</v>
      </c>
      <c r="P1771" s="3">
        <v>0</v>
      </c>
      <c r="Q1771" s="132"/>
    </row>
    <row r="1772" spans="1:17">
      <c r="A1772" s="5" t="str">
        <f t="shared" si="28"/>
        <v>1</v>
      </c>
      <c r="B1772" s="1" t="s">
        <v>9026</v>
      </c>
      <c r="C1772" s="2" t="s">
        <v>9027</v>
      </c>
      <c r="D1772" s="2">
        <f>IFERROR(VLOOKUP(B1772,#REF!,4,0),0)</f>
        <v>0</v>
      </c>
      <c r="E1772" s="3">
        <v>0</v>
      </c>
      <c r="F1772" s="147" t="s">
        <v>1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148" t="s">
        <v>6151</v>
      </c>
      <c r="N1772" s="3">
        <v>0</v>
      </c>
      <c r="O1772" s="3">
        <v>0</v>
      </c>
      <c r="P1772" s="3">
        <v>0</v>
      </c>
      <c r="Q1772" s="132"/>
    </row>
    <row r="1773" spans="1:17">
      <c r="A1773" s="5" t="str">
        <f t="shared" si="28"/>
        <v>1</v>
      </c>
      <c r="B1773" s="1" t="s">
        <v>9028</v>
      </c>
      <c r="C1773" s="2" t="s">
        <v>9029</v>
      </c>
      <c r="D1773" s="2">
        <f>IFERROR(VLOOKUP(B1773,#REF!,4,0),0)</f>
        <v>0</v>
      </c>
      <c r="E1773" s="3">
        <v>0</v>
      </c>
      <c r="F1773" s="147" t="s">
        <v>5961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148" t="s">
        <v>6151</v>
      </c>
      <c r="N1773" s="3">
        <v>0</v>
      </c>
      <c r="O1773" s="3">
        <v>0</v>
      </c>
      <c r="P1773" s="3">
        <v>0</v>
      </c>
      <c r="Q1773" s="132"/>
    </row>
    <row r="1774" spans="1:17">
      <c r="A1774" s="5" t="str">
        <f t="shared" si="28"/>
        <v>1</v>
      </c>
      <c r="B1774" s="1" t="s">
        <v>3219</v>
      </c>
      <c r="C1774" s="2" t="s">
        <v>9030</v>
      </c>
      <c r="D1774" s="2">
        <f>IFERROR(VLOOKUP(B1774,#REF!,4,0),0)</f>
        <v>0</v>
      </c>
      <c r="E1774" s="3">
        <v>0</v>
      </c>
      <c r="F1774" s="147" t="s">
        <v>1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148" t="s">
        <v>6151</v>
      </c>
      <c r="N1774" s="3">
        <v>0</v>
      </c>
      <c r="O1774" s="3">
        <v>0</v>
      </c>
      <c r="P1774" s="3">
        <v>0</v>
      </c>
      <c r="Q1774" s="132"/>
    </row>
    <row r="1775" spans="1:17">
      <c r="A1775" s="5" t="str">
        <f t="shared" si="28"/>
        <v>1</v>
      </c>
      <c r="B1775" s="1" t="s">
        <v>5911</v>
      </c>
      <c r="C1775" s="2" t="s">
        <v>9031</v>
      </c>
      <c r="D1775" s="2">
        <f>IFERROR(VLOOKUP(B1775,#REF!,4,0),0)</f>
        <v>0</v>
      </c>
      <c r="E1775" s="3">
        <v>0</v>
      </c>
      <c r="F1775" s="147" t="s">
        <v>1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148" t="s">
        <v>6151</v>
      </c>
      <c r="N1775" s="3">
        <v>0</v>
      </c>
      <c r="O1775" s="3">
        <v>0</v>
      </c>
      <c r="P1775" s="3">
        <v>0</v>
      </c>
      <c r="Q1775" s="132"/>
    </row>
    <row r="1776" spans="1:17">
      <c r="A1776" s="5" t="str">
        <f t="shared" si="28"/>
        <v>1</v>
      </c>
      <c r="B1776" s="1" t="s">
        <v>9032</v>
      </c>
      <c r="C1776" s="2" t="s">
        <v>9033</v>
      </c>
      <c r="D1776" s="2">
        <f>IFERROR(VLOOKUP(B1776,#REF!,4,0),0)</f>
        <v>0</v>
      </c>
      <c r="E1776" s="3">
        <v>0</v>
      </c>
      <c r="F1776" s="147" t="s">
        <v>1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148" t="s">
        <v>6151</v>
      </c>
      <c r="N1776" s="3">
        <v>0</v>
      </c>
      <c r="O1776" s="3">
        <v>0</v>
      </c>
      <c r="P1776" s="3">
        <v>0</v>
      </c>
      <c r="Q1776" s="132"/>
    </row>
    <row r="1777" spans="1:17">
      <c r="A1777" s="5" t="str">
        <f t="shared" si="28"/>
        <v>1</v>
      </c>
      <c r="B1777" s="1" t="s">
        <v>3222</v>
      </c>
      <c r="C1777" s="2" t="s">
        <v>9034</v>
      </c>
      <c r="D1777" s="2">
        <f>IFERROR(VLOOKUP(B1777,#REF!,4,0),0)</f>
        <v>0</v>
      </c>
      <c r="E1777" s="3">
        <v>0</v>
      </c>
      <c r="F1777" s="147" t="s">
        <v>1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148" t="s">
        <v>6151</v>
      </c>
      <c r="N1777" s="3">
        <v>0</v>
      </c>
      <c r="O1777" s="3">
        <v>0</v>
      </c>
      <c r="P1777" s="3">
        <v>0</v>
      </c>
      <c r="Q1777" s="132"/>
    </row>
    <row r="1778" spans="1:17">
      <c r="A1778" s="5" t="str">
        <f t="shared" si="28"/>
        <v>1</v>
      </c>
      <c r="B1778" s="1" t="s">
        <v>3225</v>
      </c>
      <c r="C1778" s="2" t="s">
        <v>9035</v>
      </c>
      <c r="D1778" s="2">
        <f>IFERROR(VLOOKUP(B1778,#REF!,4,0),0)</f>
        <v>0</v>
      </c>
      <c r="E1778" s="3">
        <v>0</v>
      </c>
      <c r="F1778" s="147" t="s">
        <v>1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148" t="s">
        <v>6151</v>
      </c>
      <c r="N1778" s="3">
        <v>0</v>
      </c>
      <c r="O1778" s="3">
        <v>0</v>
      </c>
      <c r="P1778" s="3">
        <v>0</v>
      </c>
      <c r="Q1778" s="132"/>
    </row>
    <row r="1779" spans="1:17">
      <c r="A1779" s="5" t="str">
        <f t="shared" si="28"/>
        <v>1</v>
      </c>
      <c r="B1779" s="1" t="s">
        <v>3228</v>
      </c>
      <c r="C1779" s="2" t="s">
        <v>9036</v>
      </c>
      <c r="D1779" s="2">
        <f>IFERROR(VLOOKUP(B1779,#REF!,4,0),0)</f>
        <v>0</v>
      </c>
      <c r="E1779" s="3">
        <v>0</v>
      </c>
      <c r="F1779" s="147" t="s">
        <v>1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148" t="s">
        <v>6151</v>
      </c>
      <c r="N1779" s="3">
        <v>0</v>
      </c>
      <c r="O1779" s="3">
        <v>0</v>
      </c>
      <c r="P1779" s="3">
        <v>0</v>
      </c>
      <c r="Q1779" s="132"/>
    </row>
    <row r="1780" spans="1:17">
      <c r="A1780" s="5" t="str">
        <f t="shared" si="28"/>
        <v>1</v>
      </c>
      <c r="B1780" s="1" t="s">
        <v>3231</v>
      </c>
      <c r="C1780" s="2" t="s">
        <v>9037</v>
      </c>
      <c r="D1780" s="2">
        <f>IFERROR(VLOOKUP(B1780,#REF!,4,0),0)</f>
        <v>0</v>
      </c>
      <c r="E1780" s="3">
        <v>0</v>
      </c>
      <c r="F1780" s="147" t="s">
        <v>1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148" t="s">
        <v>6151</v>
      </c>
      <c r="N1780" s="3">
        <v>0</v>
      </c>
      <c r="O1780" s="3">
        <v>0</v>
      </c>
      <c r="P1780" s="3">
        <v>0</v>
      </c>
      <c r="Q1780" s="132"/>
    </row>
    <row r="1781" spans="1:17">
      <c r="A1781" s="5" t="str">
        <f t="shared" si="28"/>
        <v>1</v>
      </c>
      <c r="B1781" s="1" t="s">
        <v>9038</v>
      </c>
      <c r="C1781" s="2" t="s">
        <v>9039</v>
      </c>
      <c r="D1781" s="2">
        <f>IFERROR(VLOOKUP(B1781,#REF!,4,0),0)</f>
        <v>0</v>
      </c>
      <c r="E1781" s="3">
        <v>0</v>
      </c>
      <c r="F1781" s="147" t="s">
        <v>1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148" t="s">
        <v>6151</v>
      </c>
      <c r="N1781" s="3">
        <v>0</v>
      </c>
      <c r="O1781" s="3">
        <v>0</v>
      </c>
      <c r="P1781" s="3">
        <v>0</v>
      </c>
      <c r="Q1781" s="132"/>
    </row>
    <row r="1782" spans="1:17">
      <c r="A1782" s="5" t="str">
        <f t="shared" si="28"/>
        <v>1</v>
      </c>
      <c r="B1782" s="1" t="s">
        <v>3236</v>
      </c>
      <c r="C1782" s="2" t="s">
        <v>9040</v>
      </c>
      <c r="D1782" s="2">
        <f>IFERROR(VLOOKUP(B1782,#REF!,4,0),0)</f>
        <v>0</v>
      </c>
      <c r="E1782" s="3">
        <v>15603.98</v>
      </c>
      <c r="F1782" s="147" t="s">
        <v>1</v>
      </c>
      <c r="G1782" s="3">
        <v>15603.98</v>
      </c>
      <c r="H1782" s="3">
        <v>0</v>
      </c>
      <c r="I1782" s="3">
        <v>0</v>
      </c>
      <c r="J1782" s="3">
        <v>15603.98</v>
      </c>
      <c r="K1782" s="3">
        <v>0</v>
      </c>
      <c r="L1782" s="3">
        <v>0</v>
      </c>
      <c r="M1782" s="148" t="s">
        <v>6151</v>
      </c>
      <c r="N1782" s="3">
        <v>0</v>
      </c>
      <c r="O1782" s="3">
        <v>0</v>
      </c>
      <c r="P1782" s="3">
        <v>0</v>
      </c>
      <c r="Q1782" s="132"/>
    </row>
    <row r="1783" spans="1:17">
      <c r="A1783" s="5" t="str">
        <f t="shared" si="28"/>
        <v>1</v>
      </c>
      <c r="B1783" s="1" t="s">
        <v>3239</v>
      </c>
      <c r="C1783" s="2" t="s">
        <v>9041</v>
      </c>
      <c r="D1783" s="2">
        <f>IFERROR(VLOOKUP(B1783,#REF!,4,0),0)</f>
        <v>0</v>
      </c>
      <c r="E1783" s="3">
        <v>0</v>
      </c>
      <c r="F1783" s="147" t="s">
        <v>1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148" t="s">
        <v>6151</v>
      </c>
      <c r="N1783" s="3">
        <v>0</v>
      </c>
      <c r="O1783" s="3">
        <v>0</v>
      </c>
      <c r="P1783" s="3">
        <v>0</v>
      </c>
      <c r="Q1783" s="132"/>
    </row>
    <row r="1784" spans="1:17">
      <c r="A1784" s="5" t="str">
        <f t="shared" si="28"/>
        <v>1</v>
      </c>
      <c r="B1784" s="1" t="s">
        <v>3242</v>
      </c>
      <c r="C1784" s="2" t="s">
        <v>9042</v>
      </c>
      <c r="D1784" s="2">
        <f>IFERROR(VLOOKUP(B1784,#REF!,4,0),0)</f>
        <v>0</v>
      </c>
      <c r="E1784" s="3">
        <v>136622.60999999999</v>
      </c>
      <c r="F1784" s="147" t="s">
        <v>1</v>
      </c>
      <c r="G1784" s="3">
        <v>136622.60999999999</v>
      </c>
      <c r="H1784" s="3">
        <v>0</v>
      </c>
      <c r="I1784" s="3">
        <v>0</v>
      </c>
      <c r="J1784" s="3">
        <v>136622.60999999999</v>
      </c>
      <c r="K1784" s="3">
        <v>0</v>
      </c>
      <c r="L1784" s="3">
        <v>0</v>
      </c>
      <c r="M1784" s="148" t="s">
        <v>6151</v>
      </c>
      <c r="N1784" s="3">
        <v>0</v>
      </c>
      <c r="O1784" s="3">
        <v>0</v>
      </c>
      <c r="P1784" s="3">
        <v>0</v>
      </c>
      <c r="Q1784" s="132"/>
    </row>
    <row r="1785" spans="1:17">
      <c r="A1785" s="5" t="str">
        <f t="shared" si="28"/>
        <v>1</v>
      </c>
      <c r="B1785" s="1" t="s">
        <v>5949</v>
      </c>
      <c r="C1785" s="2" t="s">
        <v>9043</v>
      </c>
      <c r="D1785" s="2">
        <f>IFERROR(VLOOKUP(B1785,#REF!,4,0),0)</f>
        <v>0</v>
      </c>
      <c r="E1785" s="3">
        <v>2415.1999999999998</v>
      </c>
      <c r="F1785" s="147" t="s">
        <v>1</v>
      </c>
      <c r="G1785" s="3">
        <v>2415.1999999999998</v>
      </c>
      <c r="H1785" s="3">
        <v>0</v>
      </c>
      <c r="I1785" s="3">
        <v>0</v>
      </c>
      <c r="J1785" s="3">
        <v>2415.1999999999998</v>
      </c>
      <c r="K1785" s="3">
        <v>0</v>
      </c>
      <c r="L1785" s="3">
        <v>0</v>
      </c>
      <c r="M1785" s="148" t="s">
        <v>6151</v>
      </c>
      <c r="N1785" s="3">
        <v>0</v>
      </c>
      <c r="O1785" s="3">
        <v>0</v>
      </c>
      <c r="P1785" s="3">
        <v>0</v>
      </c>
      <c r="Q1785" s="132"/>
    </row>
    <row r="1786" spans="1:17">
      <c r="A1786" s="5" t="str">
        <f t="shared" si="28"/>
        <v>1</v>
      </c>
      <c r="B1786" s="1" t="s">
        <v>9044</v>
      </c>
      <c r="C1786" s="2" t="s">
        <v>9045</v>
      </c>
      <c r="D1786" s="2">
        <f>IFERROR(VLOOKUP(B1786,#REF!,4,0),0)</f>
        <v>0</v>
      </c>
      <c r="E1786" s="3">
        <v>0</v>
      </c>
      <c r="F1786" s="147" t="s">
        <v>1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148" t="s">
        <v>6151</v>
      </c>
      <c r="N1786" s="3">
        <v>0</v>
      </c>
      <c r="O1786" s="3">
        <v>0</v>
      </c>
      <c r="P1786" s="3">
        <v>0</v>
      </c>
      <c r="Q1786" s="132"/>
    </row>
    <row r="1787" spans="1:17">
      <c r="A1787" s="5" t="str">
        <f t="shared" si="28"/>
        <v>1</v>
      </c>
      <c r="B1787" s="1" t="s">
        <v>9046</v>
      </c>
      <c r="C1787" s="2" t="s">
        <v>9047</v>
      </c>
      <c r="D1787" s="2">
        <f>IFERROR(VLOOKUP(B1787,#REF!,4,0),0)</f>
        <v>0</v>
      </c>
      <c r="E1787" s="3">
        <v>0</v>
      </c>
      <c r="F1787" s="147" t="s">
        <v>1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148" t="s">
        <v>6151</v>
      </c>
      <c r="N1787" s="3">
        <v>0</v>
      </c>
      <c r="O1787" s="3">
        <v>0</v>
      </c>
      <c r="P1787" s="3">
        <v>0</v>
      </c>
      <c r="Q1787" s="132"/>
    </row>
    <row r="1788" spans="1:17">
      <c r="A1788" s="5" t="str">
        <f t="shared" si="28"/>
        <v>1</v>
      </c>
      <c r="B1788" s="1" t="s">
        <v>9048</v>
      </c>
      <c r="C1788" s="2" t="s">
        <v>6396</v>
      </c>
      <c r="D1788" s="2">
        <f>IFERROR(VLOOKUP(B1788,#REF!,4,0),0)</f>
        <v>0</v>
      </c>
      <c r="E1788" s="3">
        <v>0</v>
      </c>
      <c r="F1788" s="147" t="s">
        <v>1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148" t="s">
        <v>6151</v>
      </c>
      <c r="N1788" s="3">
        <v>0</v>
      </c>
      <c r="O1788" s="3">
        <v>0</v>
      </c>
      <c r="P1788" s="3">
        <v>0</v>
      </c>
      <c r="Q1788" s="132"/>
    </row>
    <row r="1789" spans="1:17">
      <c r="A1789" s="5" t="str">
        <f t="shared" si="28"/>
        <v>1</v>
      </c>
      <c r="B1789" s="1" t="s">
        <v>3245</v>
      </c>
      <c r="C1789" s="2" t="s">
        <v>6804</v>
      </c>
      <c r="D1789" s="2">
        <f>IFERROR(VLOOKUP(B1789,#REF!,4,0),0)</f>
        <v>0</v>
      </c>
      <c r="E1789" s="3">
        <v>0</v>
      </c>
      <c r="F1789" s="147" t="s">
        <v>1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148" t="s">
        <v>6151</v>
      </c>
      <c r="N1789" s="3">
        <v>0</v>
      </c>
      <c r="O1789" s="3">
        <v>0</v>
      </c>
      <c r="P1789" s="3">
        <v>0</v>
      </c>
      <c r="Q1789" s="132"/>
    </row>
    <row r="1790" spans="1:17">
      <c r="A1790" s="5" t="str">
        <f t="shared" si="28"/>
        <v>1</v>
      </c>
      <c r="B1790" s="1" t="s">
        <v>3250</v>
      </c>
      <c r="C1790" s="2" t="s">
        <v>9049</v>
      </c>
      <c r="D1790" s="2">
        <f>IFERROR(VLOOKUP(B1790,#REF!,4,0),0)</f>
        <v>0</v>
      </c>
      <c r="E1790" s="3">
        <v>259023.43</v>
      </c>
      <c r="F1790" s="147" t="s">
        <v>1</v>
      </c>
      <c r="G1790" s="3">
        <v>259023.43</v>
      </c>
      <c r="H1790" s="3">
        <v>0</v>
      </c>
      <c r="I1790" s="3">
        <v>0</v>
      </c>
      <c r="J1790" s="3">
        <v>259023.43</v>
      </c>
      <c r="K1790" s="3">
        <v>0</v>
      </c>
      <c r="L1790" s="3">
        <v>0</v>
      </c>
      <c r="M1790" s="148" t="s">
        <v>6151</v>
      </c>
      <c r="N1790" s="3">
        <v>0</v>
      </c>
      <c r="O1790" s="3">
        <v>0</v>
      </c>
      <c r="P1790" s="3">
        <v>0</v>
      </c>
      <c r="Q1790" s="132"/>
    </row>
    <row r="1791" spans="1:17">
      <c r="A1791" s="5" t="str">
        <f t="shared" si="28"/>
        <v>1</v>
      </c>
      <c r="B1791" s="1" t="s">
        <v>9050</v>
      </c>
      <c r="C1791" s="2" t="s">
        <v>9051</v>
      </c>
      <c r="D1791" s="2">
        <f>IFERROR(VLOOKUP(B1791,#REF!,4,0),0)</f>
        <v>0</v>
      </c>
      <c r="E1791" s="3">
        <v>0</v>
      </c>
      <c r="F1791" s="147" t="s">
        <v>1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148" t="s">
        <v>6151</v>
      </c>
      <c r="N1791" s="3">
        <v>0</v>
      </c>
      <c r="O1791" s="3">
        <v>0</v>
      </c>
      <c r="P1791" s="3">
        <v>0</v>
      </c>
      <c r="Q1791" s="132"/>
    </row>
    <row r="1792" spans="1:17">
      <c r="A1792" s="5" t="str">
        <f t="shared" si="28"/>
        <v>1</v>
      </c>
      <c r="B1792" s="1" t="s">
        <v>9052</v>
      </c>
      <c r="C1792" s="2" t="s">
        <v>9053</v>
      </c>
      <c r="D1792" s="2">
        <f>IFERROR(VLOOKUP(B1792,#REF!,4,0),0)</f>
        <v>0</v>
      </c>
      <c r="E1792" s="3">
        <v>0</v>
      </c>
      <c r="F1792" s="147" t="s">
        <v>1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148" t="s">
        <v>6151</v>
      </c>
      <c r="N1792" s="3">
        <v>0</v>
      </c>
      <c r="O1792" s="3">
        <v>0</v>
      </c>
      <c r="P1792" s="3">
        <v>0</v>
      </c>
      <c r="Q1792" s="132"/>
    </row>
    <row r="1793" spans="1:17">
      <c r="A1793" s="5" t="str">
        <f t="shared" si="28"/>
        <v>1</v>
      </c>
      <c r="B1793" s="1" t="s">
        <v>9054</v>
      </c>
      <c r="C1793" s="2" t="s">
        <v>9055</v>
      </c>
      <c r="D1793" s="2">
        <f>IFERROR(VLOOKUP(B1793,#REF!,4,0),0)</f>
        <v>0</v>
      </c>
      <c r="E1793" s="3">
        <v>0</v>
      </c>
      <c r="F1793" s="147" t="s">
        <v>1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148" t="s">
        <v>6151</v>
      </c>
      <c r="N1793" s="3">
        <v>0</v>
      </c>
      <c r="O1793" s="3">
        <v>0</v>
      </c>
      <c r="P1793" s="3">
        <v>0</v>
      </c>
      <c r="Q1793" s="132"/>
    </row>
    <row r="1794" spans="1:17">
      <c r="A1794" s="5" t="str">
        <f t="shared" si="28"/>
        <v>1</v>
      </c>
      <c r="B1794" s="1" t="s">
        <v>9056</v>
      </c>
      <c r="C1794" s="2" t="s">
        <v>9057</v>
      </c>
      <c r="D1794" s="2">
        <f>IFERROR(VLOOKUP(B1794,#REF!,4,0),0)</f>
        <v>0</v>
      </c>
      <c r="E1794" s="3">
        <v>0</v>
      </c>
      <c r="F1794" s="147" t="s">
        <v>1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148" t="s">
        <v>6151</v>
      </c>
      <c r="N1794" s="3">
        <v>0</v>
      </c>
      <c r="O1794" s="3">
        <v>0</v>
      </c>
      <c r="P1794" s="3">
        <v>0</v>
      </c>
      <c r="Q1794" s="132"/>
    </row>
    <row r="1795" spans="1:17">
      <c r="A1795" s="5" t="str">
        <f t="shared" si="28"/>
        <v>1</v>
      </c>
      <c r="B1795" s="1" t="s">
        <v>9058</v>
      </c>
      <c r="C1795" s="2" t="s">
        <v>9059</v>
      </c>
      <c r="D1795" s="2">
        <f>IFERROR(VLOOKUP(B1795,#REF!,4,0),0)</f>
        <v>0</v>
      </c>
      <c r="E1795" s="3">
        <v>0</v>
      </c>
      <c r="F1795" s="147" t="s">
        <v>1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148" t="s">
        <v>6151</v>
      </c>
      <c r="N1795" s="3">
        <v>0</v>
      </c>
      <c r="O1795" s="3">
        <v>0</v>
      </c>
      <c r="P1795" s="3">
        <v>0</v>
      </c>
      <c r="Q1795" s="132"/>
    </row>
    <row r="1796" spans="1:17">
      <c r="A1796" s="5" t="str">
        <f t="shared" si="28"/>
        <v>1</v>
      </c>
      <c r="B1796" s="1" t="s">
        <v>9060</v>
      </c>
      <c r="C1796" s="2" t="s">
        <v>9061</v>
      </c>
      <c r="D1796" s="2">
        <f>IFERROR(VLOOKUP(B1796,#REF!,4,0),0)</f>
        <v>0</v>
      </c>
      <c r="E1796" s="3">
        <v>0</v>
      </c>
      <c r="F1796" s="147" t="s">
        <v>1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148" t="s">
        <v>6151</v>
      </c>
      <c r="N1796" s="3">
        <v>0</v>
      </c>
      <c r="O1796" s="3">
        <v>0</v>
      </c>
      <c r="P1796" s="3">
        <v>0</v>
      </c>
      <c r="Q1796" s="132"/>
    </row>
    <row r="1797" spans="1:17">
      <c r="A1797" s="5" t="str">
        <f t="shared" si="28"/>
        <v>1</v>
      </c>
      <c r="B1797" s="1" t="s">
        <v>9062</v>
      </c>
      <c r="C1797" s="2" t="s">
        <v>9063</v>
      </c>
      <c r="D1797" s="2">
        <f>IFERROR(VLOOKUP(B1797,#REF!,4,0),0)</f>
        <v>0</v>
      </c>
      <c r="E1797" s="3">
        <v>0</v>
      </c>
      <c r="F1797" s="147" t="s">
        <v>1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148" t="s">
        <v>6151</v>
      </c>
      <c r="N1797" s="3">
        <v>0</v>
      </c>
      <c r="O1797" s="3">
        <v>0</v>
      </c>
      <c r="P1797" s="3">
        <v>0</v>
      </c>
      <c r="Q1797" s="132"/>
    </row>
    <row r="1798" spans="1:17">
      <c r="A1798" s="5" t="str">
        <f t="shared" si="28"/>
        <v>1</v>
      </c>
      <c r="B1798" s="1" t="s">
        <v>9064</v>
      </c>
      <c r="C1798" s="2" t="s">
        <v>9065</v>
      </c>
      <c r="D1798" s="2">
        <f>IFERROR(VLOOKUP(B1798,#REF!,4,0),0)</f>
        <v>0</v>
      </c>
      <c r="E1798" s="3">
        <v>0</v>
      </c>
      <c r="F1798" s="147" t="s">
        <v>1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148" t="s">
        <v>6151</v>
      </c>
      <c r="N1798" s="3">
        <v>0</v>
      </c>
      <c r="O1798" s="3">
        <v>0</v>
      </c>
      <c r="P1798" s="3">
        <v>0</v>
      </c>
      <c r="Q1798" s="132"/>
    </row>
    <row r="1799" spans="1:17">
      <c r="A1799" s="5" t="str">
        <f t="shared" si="28"/>
        <v>1</v>
      </c>
      <c r="B1799" s="1" t="s">
        <v>9066</v>
      </c>
      <c r="C1799" s="2" t="s">
        <v>9067</v>
      </c>
      <c r="D1799" s="2">
        <f>IFERROR(VLOOKUP(B1799,#REF!,4,0),0)</f>
        <v>0</v>
      </c>
      <c r="E1799" s="3">
        <v>0</v>
      </c>
      <c r="F1799" s="147" t="s">
        <v>1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148" t="s">
        <v>6151</v>
      </c>
      <c r="N1799" s="3">
        <v>0</v>
      </c>
      <c r="O1799" s="3">
        <v>0</v>
      </c>
      <c r="P1799" s="3">
        <v>0</v>
      </c>
      <c r="Q1799" s="132"/>
    </row>
    <row r="1800" spans="1:17">
      <c r="A1800" s="5" t="str">
        <f t="shared" si="28"/>
        <v>1</v>
      </c>
      <c r="B1800" s="1" t="s">
        <v>9068</v>
      </c>
      <c r="C1800" s="2" t="s">
        <v>9069</v>
      </c>
      <c r="D1800" s="2">
        <f>IFERROR(VLOOKUP(B1800,#REF!,4,0),0)</f>
        <v>0</v>
      </c>
      <c r="E1800" s="3">
        <v>0</v>
      </c>
      <c r="F1800" s="147" t="s">
        <v>1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148" t="s">
        <v>6151</v>
      </c>
      <c r="N1800" s="3">
        <v>0</v>
      </c>
      <c r="O1800" s="3">
        <v>0</v>
      </c>
      <c r="P1800" s="3">
        <v>0</v>
      </c>
      <c r="Q1800" s="132"/>
    </row>
    <row r="1801" spans="1:17">
      <c r="A1801" s="5" t="str">
        <f t="shared" si="28"/>
        <v>1</v>
      </c>
      <c r="B1801" s="1" t="s">
        <v>9070</v>
      </c>
      <c r="C1801" s="2" t="s">
        <v>9071</v>
      </c>
      <c r="D1801" s="2">
        <f>IFERROR(VLOOKUP(B1801,#REF!,4,0),0)</f>
        <v>0</v>
      </c>
      <c r="E1801" s="3">
        <v>0</v>
      </c>
      <c r="F1801" s="147" t="s">
        <v>1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148" t="s">
        <v>6151</v>
      </c>
      <c r="N1801" s="3">
        <v>0</v>
      </c>
      <c r="O1801" s="3">
        <v>0</v>
      </c>
      <c r="P1801" s="3">
        <v>0</v>
      </c>
      <c r="Q1801" s="132"/>
    </row>
    <row r="1802" spans="1:17">
      <c r="A1802" s="5" t="str">
        <f t="shared" si="28"/>
        <v>1</v>
      </c>
      <c r="B1802" s="1" t="s">
        <v>9072</v>
      </c>
      <c r="C1802" s="2" t="s">
        <v>9073</v>
      </c>
      <c r="D1802" s="2">
        <f>IFERROR(VLOOKUP(B1802,#REF!,4,0),0)</f>
        <v>0</v>
      </c>
      <c r="E1802" s="3">
        <v>0</v>
      </c>
      <c r="F1802" s="147" t="s">
        <v>1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148" t="s">
        <v>6151</v>
      </c>
      <c r="N1802" s="3">
        <v>0</v>
      </c>
      <c r="O1802" s="3">
        <v>0</v>
      </c>
      <c r="P1802" s="3">
        <v>0</v>
      </c>
      <c r="Q1802" s="132"/>
    </row>
    <row r="1803" spans="1:17">
      <c r="A1803" s="5" t="str">
        <f t="shared" ref="A1803:A1866" si="29">LEFT(B1803)</f>
        <v>1</v>
      </c>
      <c r="B1803" s="1" t="s">
        <v>9074</v>
      </c>
      <c r="C1803" s="2" t="s">
        <v>9075</v>
      </c>
      <c r="D1803" s="2">
        <f>IFERROR(VLOOKUP(B1803,#REF!,4,0),0)</f>
        <v>0</v>
      </c>
      <c r="E1803" s="3">
        <v>0</v>
      </c>
      <c r="F1803" s="147" t="s">
        <v>1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148" t="s">
        <v>6151</v>
      </c>
      <c r="N1803" s="3">
        <v>0</v>
      </c>
      <c r="O1803" s="3">
        <v>0</v>
      </c>
      <c r="P1803" s="3">
        <v>0</v>
      </c>
      <c r="Q1803" s="132"/>
    </row>
    <row r="1804" spans="1:17">
      <c r="A1804" s="5" t="str">
        <f t="shared" si="29"/>
        <v>1</v>
      </c>
      <c r="B1804" s="1" t="s">
        <v>9076</v>
      </c>
      <c r="C1804" s="2" t="s">
        <v>9077</v>
      </c>
      <c r="D1804" s="2">
        <f>IFERROR(VLOOKUP(B1804,#REF!,4,0),0)</f>
        <v>0</v>
      </c>
      <c r="E1804" s="3">
        <v>0</v>
      </c>
      <c r="F1804" s="147" t="s">
        <v>1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148" t="s">
        <v>6151</v>
      </c>
      <c r="N1804" s="3">
        <v>0</v>
      </c>
      <c r="O1804" s="3">
        <v>0</v>
      </c>
      <c r="P1804" s="3">
        <v>0</v>
      </c>
      <c r="Q1804" s="132"/>
    </row>
    <row r="1805" spans="1:17">
      <c r="A1805" s="5" t="str">
        <f t="shared" si="29"/>
        <v>1</v>
      </c>
      <c r="B1805" s="1" t="s">
        <v>9078</v>
      </c>
      <c r="C1805" s="2" t="s">
        <v>9079</v>
      </c>
      <c r="D1805" s="2">
        <f>IFERROR(VLOOKUP(B1805,#REF!,4,0),0)</f>
        <v>0</v>
      </c>
      <c r="E1805" s="3">
        <v>0</v>
      </c>
      <c r="F1805" s="147" t="s">
        <v>1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148" t="s">
        <v>6151</v>
      </c>
      <c r="N1805" s="3">
        <v>0</v>
      </c>
      <c r="O1805" s="3">
        <v>0</v>
      </c>
      <c r="P1805" s="3">
        <v>0</v>
      </c>
      <c r="Q1805" s="132"/>
    </row>
    <row r="1806" spans="1:17">
      <c r="A1806" s="5" t="str">
        <f t="shared" si="29"/>
        <v>1</v>
      </c>
      <c r="B1806" s="1" t="s">
        <v>9080</v>
      </c>
      <c r="C1806" s="2" t="s">
        <v>9081</v>
      </c>
      <c r="D1806" s="2">
        <f>IFERROR(VLOOKUP(B1806,#REF!,4,0),0)</f>
        <v>0</v>
      </c>
      <c r="E1806" s="3">
        <v>0</v>
      </c>
      <c r="F1806" s="147" t="s">
        <v>1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148" t="s">
        <v>6151</v>
      </c>
      <c r="N1806" s="3">
        <v>0</v>
      </c>
      <c r="O1806" s="3">
        <v>0</v>
      </c>
      <c r="P1806" s="3">
        <v>0</v>
      </c>
      <c r="Q1806" s="132"/>
    </row>
    <row r="1807" spans="1:17">
      <c r="A1807" s="5" t="str">
        <f t="shared" si="29"/>
        <v>1</v>
      </c>
      <c r="B1807" s="1" t="s">
        <v>9082</v>
      </c>
      <c r="C1807" s="2" t="s">
        <v>9083</v>
      </c>
      <c r="D1807" s="2">
        <f>IFERROR(VLOOKUP(B1807,#REF!,4,0),0)</f>
        <v>0</v>
      </c>
      <c r="E1807" s="3">
        <v>0</v>
      </c>
      <c r="F1807" s="147" t="s">
        <v>1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148" t="s">
        <v>6151</v>
      </c>
      <c r="N1807" s="3">
        <v>0</v>
      </c>
      <c r="O1807" s="3">
        <v>0</v>
      </c>
      <c r="P1807" s="3">
        <v>0</v>
      </c>
      <c r="Q1807" s="132"/>
    </row>
    <row r="1808" spans="1:17">
      <c r="A1808" s="5" t="str">
        <f t="shared" si="29"/>
        <v>1</v>
      </c>
      <c r="B1808" s="1" t="s">
        <v>9084</v>
      </c>
      <c r="C1808" s="2" t="s">
        <v>9085</v>
      </c>
      <c r="D1808" s="2">
        <f>IFERROR(VLOOKUP(B1808,#REF!,4,0),0)</f>
        <v>0</v>
      </c>
      <c r="E1808" s="3">
        <v>0</v>
      </c>
      <c r="F1808" s="147" t="s">
        <v>1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148" t="s">
        <v>6151</v>
      </c>
      <c r="N1808" s="3">
        <v>0</v>
      </c>
      <c r="O1808" s="3">
        <v>0</v>
      </c>
      <c r="P1808" s="3">
        <v>0</v>
      </c>
      <c r="Q1808" s="132"/>
    </row>
    <row r="1809" spans="1:17">
      <c r="A1809" s="5" t="str">
        <f t="shared" si="29"/>
        <v>1</v>
      </c>
      <c r="B1809" s="1" t="s">
        <v>9086</v>
      </c>
      <c r="C1809" s="2" t="s">
        <v>9029</v>
      </c>
      <c r="D1809" s="2">
        <f>IFERROR(VLOOKUP(B1809,#REF!,4,0),0)</f>
        <v>0</v>
      </c>
      <c r="E1809" s="3">
        <v>-8765.75</v>
      </c>
      <c r="F1809" s="147" t="s">
        <v>1</v>
      </c>
      <c r="G1809" s="3">
        <v>-655.88</v>
      </c>
      <c r="H1809" s="3">
        <v>-8109.87</v>
      </c>
      <c r="I1809" s="3">
        <v>0</v>
      </c>
      <c r="J1809" s="3">
        <v>-2839.7</v>
      </c>
      <c r="K1809" s="3">
        <v>-5926.05</v>
      </c>
      <c r="L1809" s="3">
        <v>0</v>
      </c>
      <c r="M1809" s="148" t="s">
        <v>6151</v>
      </c>
      <c r="N1809" s="3">
        <v>655.88</v>
      </c>
      <c r="O1809" s="3">
        <v>-2183.8200000000002</v>
      </c>
      <c r="P1809" s="3">
        <v>-5926.05</v>
      </c>
      <c r="Q1809" s="132">
        <v>43830.82386574056</v>
      </c>
    </row>
    <row r="1810" spans="1:17">
      <c r="A1810" s="5" t="str">
        <f t="shared" si="29"/>
        <v>1</v>
      </c>
      <c r="B1810" s="1" t="s">
        <v>9087</v>
      </c>
      <c r="C1810" s="2" t="s">
        <v>9088</v>
      </c>
      <c r="D1810" s="2">
        <f>IFERROR(VLOOKUP(B1810,#REF!,4,0),0)</f>
        <v>0</v>
      </c>
      <c r="E1810" s="3">
        <v>0</v>
      </c>
      <c r="F1810" s="147" t="s">
        <v>5961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148" t="s">
        <v>6151</v>
      </c>
      <c r="N1810" s="3">
        <v>0</v>
      </c>
      <c r="O1810" s="3">
        <v>0</v>
      </c>
      <c r="P1810" s="3">
        <v>0</v>
      </c>
      <c r="Q1810" s="132"/>
    </row>
    <row r="1811" spans="1:17">
      <c r="A1811" s="5" t="str">
        <f t="shared" si="29"/>
        <v>1</v>
      </c>
      <c r="B1811" s="1" t="s">
        <v>9089</v>
      </c>
      <c r="C1811" s="2" t="s">
        <v>6396</v>
      </c>
      <c r="D1811" s="2">
        <f>IFERROR(VLOOKUP(B1811,#REF!,4,0),0)</f>
        <v>0</v>
      </c>
      <c r="E1811" s="3">
        <v>44800.2</v>
      </c>
      <c r="F1811" s="147" t="s">
        <v>1</v>
      </c>
      <c r="G1811" s="3">
        <v>1493.34</v>
      </c>
      <c r="H1811" s="3">
        <v>43306.86</v>
      </c>
      <c r="I1811" s="3">
        <v>0</v>
      </c>
      <c r="J1811" s="3">
        <v>8213.3700000000008</v>
      </c>
      <c r="K1811" s="3">
        <v>36586.83</v>
      </c>
      <c r="L1811" s="3">
        <v>0</v>
      </c>
      <c r="M1811" s="148" t="s">
        <v>6151</v>
      </c>
      <c r="N1811" s="3">
        <v>1493.34</v>
      </c>
      <c r="O1811" s="3">
        <v>6720.03</v>
      </c>
      <c r="P1811" s="3">
        <v>36586.83</v>
      </c>
      <c r="Q1811" s="132">
        <v>43830.82386574056</v>
      </c>
    </row>
    <row r="1812" spans="1:17">
      <c r="A1812" s="5" t="str">
        <f t="shared" si="29"/>
        <v>1</v>
      </c>
      <c r="B1812" s="1" t="s">
        <v>9090</v>
      </c>
      <c r="C1812" s="2" t="s">
        <v>9091</v>
      </c>
      <c r="D1812" s="2">
        <f>IFERROR(VLOOKUP(B1812,#REF!,4,0),0)</f>
        <v>0</v>
      </c>
      <c r="E1812" s="3">
        <v>0</v>
      </c>
      <c r="F1812" s="147" t="s">
        <v>1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148" t="s">
        <v>6151</v>
      </c>
      <c r="N1812" s="3">
        <v>0</v>
      </c>
      <c r="O1812" s="3">
        <v>0</v>
      </c>
      <c r="P1812" s="3">
        <v>0</v>
      </c>
      <c r="Q1812" s="132"/>
    </row>
    <row r="1813" spans="1:17">
      <c r="A1813" s="5" t="str">
        <f t="shared" si="29"/>
        <v>1</v>
      </c>
      <c r="B1813" s="1" t="s">
        <v>3257</v>
      </c>
      <c r="C1813" s="2" t="s">
        <v>9092</v>
      </c>
      <c r="D1813" s="2">
        <f>IFERROR(VLOOKUP(B1813,#REF!,4,0),0)</f>
        <v>0</v>
      </c>
      <c r="E1813" s="3">
        <v>442032.37</v>
      </c>
      <c r="F1813" s="147" t="s">
        <v>1</v>
      </c>
      <c r="G1813" s="3">
        <v>442032.37</v>
      </c>
      <c r="H1813" s="3">
        <v>0</v>
      </c>
      <c r="I1813" s="3">
        <v>0</v>
      </c>
      <c r="J1813" s="3">
        <v>442032.37</v>
      </c>
      <c r="K1813" s="3">
        <v>0</v>
      </c>
      <c r="L1813" s="3">
        <v>0</v>
      </c>
      <c r="M1813" s="148" t="s">
        <v>6151</v>
      </c>
      <c r="N1813" s="3">
        <v>0</v>
      </c>
      <c r="O1813" s="3">
        <v>0</v>
      </c>
      <c r="P1813" s="3">
        <v>0</v>
      </c>
      <c r="Q1813" s="132"/>
    </row>
    <row r="1814" spans="1:17">
      <c r="A1814" s="5" t="str">
        <f t="shared" si="29"/>
        <v>1</v>
      </c>
      <c r="B1814" s="1" t="s">
        <v>3260</v>
      </c>
      <c r="C1814" s="2" t="s">
        <v>9093</v>
      </c>
      <c r="D1814" s="2">
        <f>IFERROR(VLOOKUP(B1814,#REF!,4,0),0)</f>
        <v>0</v>
      </c>
      <c r="E1814" s="3">
        <v>1599658.85</v>
      </c>
      <c r="F1814" s="147" t="s">
        <v>1</v>
      </c>
      <c r="G1814" s="3">
        <v>1599658.85</v>
      </c>
      <c r="H1814" s="3">
        <v>0</v>
      </c>
      <c r="I1814" s="3">
        <v>0</v>
      </c>
      <c r="J1814" s="3">
        <v>1599658.85</v>
      </c>
      <c r="K1814" s="3">
        <v>0</v>
      </c>
      <c r="L1814" s="3">
        <v>0</v>
      </c>
      <c r="M1814" s="148" t="s">
        <v>6151</v>
      </c>
      <c r="N1814" s="3">
        <v>0</v>
      </c>
      <c r="O1814" s="3">
        <v>0</v>
      </c>
      <c r="P1814" s="3">
        <v>0</v>
      </c>
      <c r="Q1814" s="132"/>
    </row>
    <row r="1815" spans="1:17">
      <c r="A1815" s="5" t="str">
        <f t="shared" si="29"/>
        <v>1</v>
      </c>
      <c r="B1815" s="1" t="s">
        <v>9094</v>
      </c>
      <c r="C1815" s="2" t="s">
        <v>9095</v>
      </c>
      <c r="D1815" s="2">
        <f>IFERROR(VLOOKUP(B1815,#REF!,4,0),0)</f>
        <v>0</v>
      </c>
      <c r="E1815" s="3">
        <v>0</v>
      </c>
      <c r="F1815" s="147" t="s">
        <v>1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148" t="s">
        <v>6151</v>
      </c>
      <c r="N1815" s="3">
        <v>0</v>
      </c>
      <c r="O1815" s="3">
        <v>0</v>
      </c>
      <c r="P1815" s="3">
        <v>0</v>
      </c>
      <c r="Q1815" s="132"/>
    </row>
    <row r="1816" spans="1:17">
      <c r="A1816" s="5" t="str">
        <f t="shared" si="29"/>
        <v>1</v>
      </c>
      <c r="B1816" s="1" t="s">
        <v>9096</v>
      </c>
      <c r="C1816" s="2" t="s">
        <v>9097</v>
      </c>
      <c r="D1816" s="2">
        <f>IFERROR(VLOOKUP(B1816,#REF!,4,0),0)</f>
        <v>0</v>
      </c>
      <c r="E1816" s="3">
        <v>0</v>
      </c>
      <c r="F1816" s="147" t="s">
        <v>1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148" t="s">
        <v>6151</v>
      </c>
      <c r="N1816" s="3">
        <v>0</v>
      </c>
      <c r="O1816" s="3">
        <v>0</v>
      </c>
      <c r="P1816" s="3">
        <v>0</v>
      </c>
      <c r="Q1816" s="132"/>
    </row>
    <row r="1817" spans="1:17">
      <c r="A1817" s="5" t="str">
        <f t="shared" si="29"/>
        <v>1</v>
      </c>
      <c r="B1817" s="1" t="s">
        <v>9098</v>
      </c>
      <c r="C1817" s="2" t="s">
        <v>9099</v>
      </c>
      <c r="D1817" s="2">
        <f>IFERROR(VLOOKUP(B1817,#REF!,4,0),0)</f>
        <v>0</v>
      </c>
      <c r="E1817" s="3">
        <v>0</v>
      </c>
      <c r="F1817" s="147" t="s">
        <v>1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148" t="s">
        <v>6151</v>
      </c>
      <c r="N1817" s="3">
        <v>0</v>
      </c>
      <c r="O1817" s="3">
        <v>0</v>
      </c>
      <c r="P1817" s="3">
        <v>0</v>
      </c>
      <c r="Q1817" s="132"/>
    </row>
    <row r="1818" spans="1:17">
      <c r="A1818" s="5" t="str">
        <f t="shared" si="29"/>
        <v>1</v>
      </c>
      <c r="B1818" s="1" t="s">
        <v>9100</v>
      </c>
      <c r="C1818" s="2" t="s">
        <v>9101</v>
      </c>
      <c r="D1818" s="2">
        <f>IFERROR(VLOOKUP(B1818,#REF!,4,0),0)</f>
        <v>0</v>
      </c>
      <c r="E1818" s="3">
        <v>0</v>
      </c>
      <c r="F1818" s="147" t="s">
        <v>1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148" t="s">
        <v>6151</v>
      </c>
      <c r="N1818" s="3">
        <v>0</v>
      </c>
      <c r="O1818" s="3">
        <v>0</v>
      </c>
      <c r="P1818" s="3">
        <v>0</v>
      </c>
      <c r="Q1818" s="132"/>
    </row>
    <row r="1819" spans="1:17">
      <c r="A1819" s="5" t="str">
        <f t="shared" si="29"/>
        <v>1</v>
      </c>
      <c r="B1819" s="1" t="s">
        <v>9102</v>
      </c>
      <c r="C1819" s="2" t="s">
        <v>6396</v>
      </c>
      <c r="D1819" s="2">
        <f>IFERROR(VLOOKUP(B1819,#REF!,4,0),0)</f>
        <v>0</v>
      </c>
      <c r="E1819" s="3">
        <v>0</v>
      </c>
      <c r="F1819" s="147" t="s">
        <v>1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148" t="s">
        <v>6151</v>
      </c>
      <c r="N1819" s="3">
        <v>0</v>
      </c>
      <c r="O1819" s="3">
        <v>0</v>
      </c>
      <c r="P1819" s="3">
        <v>0</v>
      </c>
      <c r="Q1819" s="132"/>
    </row>
    <row r="1820" spans="1:17">
      <c r="A1820" s="5" t="str">
        <f t="shared" si="29"/>
        <v>1</v>
      </c>
      <c r="B1820" s="1" t="s">
        <v>9103</v>
      </c>
      <c r="C1820" s="2" t="s">
        <v>9104</v>
      </c>
      <c r="D1820" s="2">
        <f>IFERROR(VLOOKUP(B1820,#REF!,4,0),0)</f>
        <v>0</v>
      </c>
      <c r="E1820" s="3">
        <v>0</v>
      </c>
      <c r="F1820" s="147" t="s">
        <v>1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148" t="s">
        <v>6151</v>
      </c>
      <c r="N1820" s="3">
        <v>0</v>
      </c>
      <c r="O1820" s="3">
        <v>0</v>
      </c>
      <c r="P1820" s="3">
        <v>0</v>
      </c>
      <c r="Q1820" s="132"/>
    </row>
    <row r="1821" spans="1:17">
      <c r="A1821" s="5" t="str">
        <f t="shared" si="29"/>
        <v>1</v>
      </c>
      <c r="B1821" s="1" t="s">
        <v>9105</v>
      </c>
      <c r="C1821" s="2" t="s">
        <v>9092</v>
      </c>
      <c r="D1821" s="2">
        <f>IFERROR(VLOOKUP(B1821,#REF!,4,0),0)</f>
        <v>0</v>
      </c>
      <c r="E1821" s="3">
        <v>0</v>
      </c>
      <c r="F1821" s="147" t="s">
        <v>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148" t="s">
        <v>6151</v>
      </c>
      <c r="N1821" s="3">
        <v>0</v>
      </c>
      <c r="O1821" s="3">
        <v>0</v>
      </c>
      <c r="P1821" s="3">
        <v>0</v>
      </c>
      <c r="Q1821" s="132"/>
    </row>
    <row r="1822" spans="1:17">
      <c r="A1822" s="5" t="str">
        <f t="shared" si="29"/>
        <v>1</v>
      </c>
      <c r="B1822" s="1" t="s">
        <v>9106</v>
      </c>
      <c r="C1822" s="2" t="s">
        <v>9093</v>
      </c>
      <c r="D1822" s="2">
        <f>IFERROR(VLOOKUP(B1822,#REF!,4,0),0)</f>
        <v>0</v>
      </c>
      <c r="E1822" s="3">
        <v>0</v>
      </c>
      <c r="F1822" s="147" t="s">
        <v>1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148" t="s">
        <v>6151</v>
      </c>
      <c r="N1822" s="3">
        <v>0</v>
      </c>
      <c r="O1822" s="3">
        <v>0</v>
      </c>
      <c r="P1822" s="3">
        <v>0</v>
      </c>
      <c r="Q1822" s="132"/>
    </row>
    <row r="1823" spans="1:17">
      <c r="A1823" s="5" t="str">
        <f t="shared" si="29"/>
        <v>1</v>
      </c>
      <c r="B1823" s="1" t="s">
        <v>9107</v>
      </c>
      <c r="C1823" s="2" t="s">
        <v>9095</v>
      </c>
      <c r="D1823" s="2">
        <f>IFERROR(VLOOKUP(B1823,#REF!,4,0),0)</f>
        <v>0</v>
      </c>
      <c r="E1823" s="3">
        <v>0</v>
      </c>
      <c r="F1823" s="147" t="s">
        <v>1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148" t="s">
        <v>6151</v>
      </c>
      <c r="N1823" s="3">
        <v>0</v>
      </c>
      <c r="O1823" s="3">
        <v>0</v>
      </c>
      <c r="P1823" s="3">
        <v>0</v>
      </c>
      <c r="Q1823" s="132"/>
    </row>
    <row r="1824" spans="1:17">
      <c r="A1824" s="5" t="str">
        <f t="shared" si="29"/>
        <v>1</v>
      </c>
      <c r="B1824" s="1" t="s">
        <v>9108</v>
      </c>
      <c r="C1824" s="2" t="s">
        <v>9097</v>
      </c>
      <c r="D1824" s="2">
        <f>IFERROR(VLOOKUP(B1824,#REF!,4,0),0)</f>
        <v>0</v>
      </c>
      <c r="E1824" s="3">
        <v>0</v>
      </c>
      <c r="F1824" s="147" t="s">
        <v>1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148" t="s">
        <v>6151</v>
      </c>
      <c r="N1824" s="3">
        <v>0</v>
      </c>
      <c r="O1824" s="3">
        <v>0</v>
      </c>
      <c r="P1824" s="3">
        <v>0</v>
      </c>
      <c r="Q1824" s="132"/>
    </row>
    <row r="1825" spans="1:17">
      <c r="A1825" s="5" t="str">
        <f t="shared" si="29"/>
        <v>1</v>
      </c>
      <c r="B1825" s="1" t="s">
        <v>9109</v>
      </c>
      <c r="C1825" s="2" t="s">
        <v>9099</v>
      </c>
      <c r="D1825" s="2">
        <f>IFERROR(VLOOKUP(B1825,#REF!,4,0),0)</f>
        <v>0</v>
      </c>
      <c r="E1825" s="3">
        <v>0</v>
      </c>
      <c r="F1825" s="147" t="s">
        <v>1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148" t="s">
        <v>6151</v>
      </c>
      <c r="N1825" s="3">
        <v>0</v>
      </c>
      <c r="O1825" s="3">
        <v>0</v>
      </c>
      <c r="P1825" s="3">
        <v>0</v>
      </c>
      <c r="Q1825" s="132"/>
    </row>
    <row r="1826" spans="1:17">
      <c r="A1826" s="5" t="str">
        <f t="shared" si="29"/>
        <v>1</v>
      </c>
      <c r="B1826" s="1" t="s">
        <v>9110</v>
      </c>
      <c r="C1826" s="2" t="s">
        <v>9101</v>
      </c>
      <c r="D1826" s="2">
        <f>IFERROR(VLOOKUP(B1826,#REF!,4,0),0)</f>
        <v>0</v>
      </c>
      <c r="E1826" s="3">
        <v>0</v>
      </c>
      <c r="F1826" s="147" t="s">
        <v>1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148" t="s">
        <v>6151</v>
      </c>
      <c r="N1826" s="3">
        <v>0</v>
      </c>
      <c r="O1826" s="3">
        <v>0</v>
      </c>
      <c r="P1826" s="3">
        <v>0</v>
      </c>
      <c r="Q1826" s="132"/>
    </row>
    <row r="1827" spans="1:17">
      <c r="A1827" s="5" t="str">
        <f t="shared" si="29"/>
        <v>1</v>
      </c>
      <c r="B1827" s="1" t="s">
        <v>9111</v>
      </c>
      <c r="C1827" s="2" t="s">
        <v>9112</v>
      </c>
      <c r="D1827" s="2">
        <f>IFERROR(VLOOKUP(B1827,#REF!,4,0),0)</f>
        <v>0</v>
      </c>
      <c r="E1827" s="3">
        <v>0</v>
      </c>
      <c r="F1827" s="147" t="s">
        <v>1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148" t="s">
        <v>6151</v>
      </c>
      <c r="N1827" s="3">
        <v>0</v>
      </c>
      <c r="O1827" s="3">
        <v>0</v>
      </c>
      <c r="P1827" s="3">
        <v>0</v>
      </c>
      <c r="Q1827" s="132"/>
    </row>
    <row r="1828" spans="1:17">
      <c r="A1828" s="5" t="str">
        <f t="shared" si="29"/>
        <v>1</v>
      </c>
      <c r="B1828" s="1" t="s">
        <v>3265</v>
      </c>
      <c r="C1828" s="2" t="s">
        <v>9113</v>
      </c>
      <c r="D1828" s="2">
        <f>IFERROR(VLOOKUP(B1828,#REF!,4,0),0)</f>
        <v>0</v>
      </c>
      <c r="E1828" s="3">
        <v>0</v>
      </c>
      <c r="F1828" s="147" t="s">
        <v>1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148" t="s">
        <v>6151</v>
      </c>
      <c r="N1828" s="3">
        <v>0</v>
      </c>
      <c r="O1828" s="3">
        <v>0</v>
      </c>
      <c r="P1828" s="3">
        <v>0</v>
      </c>
      <c r="Q1828" s="132"/>
    </row>
    <row r="1829" spans="1:17">
      <c r="A1829" s="5" t="str">
        <f t="shared" si="29"/>
        <v>1</v>
      </c>
      <c r="B1829" s="1" t="s">
        <v>5589</v>
      </c>
      <c r="C1829" s="2" t="s">
        <v>6396</v>
      </c>
      <c r="D1829" s="2">
        <f>IFERROR(VLOOKUP(B1829,#REF!,4,0),0)</f>
        <v>0</v>
      </c>
      <c r="E1829" s="3">
        <v>0</v>
      </c>
      <c r="F1829" s="147" t="s">
        <v>1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148" t="s">
        <v>6151</v>
      </c>
      <c r="N1829" s="3">
        <v>0</v>
      </c>
      <c r="O1829" s="3">
        <v>0</v>
      </c>
      <c r="P1829" s="3">
        <v>0</v>
      </c>
      <c r="Q1829" s="132"/>
    </row>
    <row r="1830" spans="1:17">
      <c r="A1830" s="5" t="str">
        <f t="shared" si="29"/>
        <v>1</v>
      </c>
      <c r="B1830" s="1" t="s">
        <v>9114</v>
      </c>
      <c r="C1830" s="2" t="s">
        <v>9115</v>
      </c>
      <c r="D1830" s="2">
        <f>IFERROR(VLOOKUP(B1830,#REF!,4,0),0)</f>
        <v>0</v>
      </c>
      <c r="E1830" s="3">
        <v>0</v>
      </c>
      <c r="F1830" s="147" t="s">
        <v>1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148" t="s">
        <v>6151</v>
      </c>
      <c r="N1830" s="3">
        <v>0</v>
      </c>
      <c r="O1830" s="3">
        <v>0</v>
      </c>
      <c r="P1830" s="3">
        <v>0</v>
      </c>
      <c r="Q1830" s="132"/>
    </row>
    <row r="1831" spans="1:17">
      <c r="A1831" s="5" t="str">
        <f t="shared" si="29"/>
        <v>1</v>
      </c>
      <c r="B1831" s="1" t="s">
        <v>9116</v>
      </c>
      <c r="C1831" s="2" t="s">
        <v>9117</v>
      </c>
      <c r="D1831" s="2">
        <f>IFERROR(VLOOKUP(B1831,#REF!,4,0),0)</f>
        <v>0</v>
      </c>
      <c r="E1831" s="3">
        <v>0</v>
      </c>
      <c r="F1831" s="147" t="s">
        <v>1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148" t="s">
        <v>6151</v>
      </c>
      <c r="N1831" s="3">
        <v>0</v>
      </c>
      <c r="O1831" s="3">
        <v>0</v>
      </c>
      <c r="P1831" s="3">
        <v>0</v>
      </c>
      <c r="Q1831" s="132"/>
    </row>
    <row r="1832" spans="1:17">
      <c r="A1832" s="5" t="str">
        <f t="shared" si="29"/>
        <v>1</v>
      </c>
      <c r="B1832" s="1" t="s">
        <v>9118</v>
      </c>
      <c r="C1832" s="2" t="s">
        <v>9119</v>
      </c>
      <c r="D1832" s="2">
        <f>IFERROR(VLOOKUP(B1832,#REF!,4,0),0)</f>
        <v>0</v>
      </c>
      <c r="E1832" s="3">
        <v>0</v>
      </c>
      <c r="F1832" s="147" t="s">
        <v>1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148" t="s">
        <v>6151</v>
      </c>
      <c r="N1832" s="3">
        <v>0</v>
      </c>
      <c r="O1832" s="3">
        <v>0</v>
      </c>
      <c r="P1832" s="3">
        <v>0</v>
      </c>
      <c r="Q1832" s="132"/>
    </row>
    <row r="1833" spans="1:17">
      <c r="A1833" s="5" t="str">
        <f t="shared" si="29"/>
        <v>1</v>
      </c>
      <c r="B1833" s="1" t="s">
        <v>9120</v>
      </c>
      <c r="C1833" s="2" t="s">
        <v>9121</v>
      </c>
      <c r="D1833" s="2">
        <f>IFERROR(VLOOKUP(B1833,#REF!,4,0),0)</f>
        <v>0</v>
      </c>
      <c r="E1833" s="3">
        <v>0</v>
      </c>
      <c r="F1833" s="147" t="s">
        <v>1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148" t="s">
        <v>6151</v>
      </c>
      <c r="N1833" s="3">
        <v>0</v>
      </c>
      <c r="O1833" s="3">
        <v>0</v>
      </c>
      <c r="P1833" s="3">
        <v>0</v>
      </c>
      <c r="Q1833" s="132"/>
    </row>
    <row r="1834" spans="1:17">
      <c r="A1834" s="5" t="str">
        <f t="shared" si="29"/>
        <v>1</v>
      </c>
      <c r="B1834" s="1" t="s">
        <v>9122</v>
      </c>
      <c r="C1834" s="2" t="s">
        <v>9123</v>
      </c>
      <c r="D1834" s="2">
        <f>IFERROR(VLOOKUP(B1834,#REF!,4,0),0)</f>
        <v>0</v>
      </c>
      <c r="E1834" s="3">
        <v>0</v>
      </c>
      <c r="F1834" s="147" t="s">
        <v>1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148" t="s">
        <v>6151</v>
      </c>
      <c r="N1834" s="3">
        <v>0</v>
      </c>
      <c r="O1834" s="3">
        <v>0</v>
      </c>
      <c r="P1834" s="3">
        <v>0</v>
      </c>
      <c r="Q1834" s="132"/>
    </row>
    <row r="1835" spans="1:17">
      <c r="A1835" s="5" t="str">
        <f t="shared" si="29"/>
        <v>1</v>
      </c>
      <c r="B1835" s="1" t="s">
        <v>9124</v>
      </c>
      <c r="C1835" s="2" t="s">
        <v>9125</v>
      </c>
      <c r="D1835" s="2">
        <f>IFERROR(VLOOKUP(B1835,#REF!,4,0),0)</f>
        <v>0</v>
      </c>
      <c r="E1835" s="3">
        <v>0</v>
      </c>
      <c r="F1835" s="147" t="s">
        <v>1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148" t="s">
        <v>6151</v>
      </c>
      <c r="N1835" s="3">
        <v>0</v>
      </c>
      <c r="O1835" s="3">
        <v>0</v>
      </c>
      <c r="P1835" s="3">
        <v>0</v>
      </c>
      <c r="Q1835" s="132"/>
    </row>
    <row r="1836" spans="1:17">
      <c r="A1836" s="5" t="str">
        <f t="shared" si="29"/>
        <v>1</v>
      </c>
      <c r="B1836" s="1" t="s">
        <v>9126</v>
      </c>
      <c r="C1836" s="2" t="s">
        <v>9127</v>
      </c>
      <c r="D1836" s="2">
        <f>IFERROR(VLOOKUP(B1836,#REF!,4,0),0)</f>
        <v>0</v>
      </c>
      <c r="E1836" s="3">
        <v>0</v>
      </c>
      <c r="F1836" s="147" t="s">
        <v>1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148" t="s">
        <v>6151</v>
      </c>
      <c r="N1836" s="3">
        <v>0</v>
      </c>
      <c r="O1836" s="3">
        <v>0</v>
      </c>
      <c r="P1836" s="3">
        <v>0</v>
      </c>
      <c r="Q1836" s="132"/>
    </row>
    <row r="1837" spans="1:17">
      <c r="A1837" s="5" t="str">
        <f t="shared" si="29"/>
        <v>1</v>
      </c>
      <c r="B1837" s="1" t="s">
        <v>9128</v>
      </c>
      <c r="C1837" s="2" t="s">
        <v>9129</v>
      </c>
      <c r="D1837" s="2">
        <f>IFERROR(VLOOKUP(B1837,#REF!,4,0),0)</f>
        <v>0</v>
      </c>
      <c r="E1837" s="3">
        <v>0</v>
      </c>
      <c r="F1837" s="147" t="s">
        <v>1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148" t="s">
        <v>6151</v>
      </c>
      <c r="N1837" s="3">
        <v>0</v>
      </c>
      <c r="O1837" s="3">
        <v>0</v>
      </c>
      <c r="P1837" s="3">
        <v>0</v>
      </c>
      <c r="Q1837" s="132"/>
    </row>
    <row r="1838" spans="1:17">
      <c r="A1838" s="5" t="str">
        <f t="shared" si="29"/>
        <v>1</v>
      </c>
      <c r="B1838" s="1" t="s">
        <v>9130</v>
      </c>
      <c r="C1838" s="2" t="s">
        <v>9131</v>
      </c>
      <c r="D1838" s="2">
        <f>IFERROR(VLOOKUP(B1838,#REF!,4,0),0)</f>
        <v>0</v>
      </c>
      <c r="E1838" s="3">
        <v>0</v>
      </c>
      <c r="F1838" s="147" t="s">
        <v>1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148" t="s">
        <v>6151</v>
      </c>
      <c r="N1838" s="3">
        <v>0</v>
      </c>
      <c r="O1838" s="3">
        <v>0</v>
      </c>
      <c r="P1838" s="3">
        <v>0</v>
      </c>
      <c r="Q1838" s="132"/>
    </row>
    <row r="1839" spans="1:17">
      <c r="A1839" s="5" t="str">
        <f t="shared" si="29"/>
        <v>1</v>
      </c>
      <c r="B1839" s="1" t="s">
        <v>9132</v>
      </c>
      <c r="C1839" s="2" t="s">
        <v>9133</v>
      </c>
      <c r="D1839" s="2">
        <f>IFERROR(VLOOKUP(B1839,#REF!,4,0),0)</f>
        <v>0</v>
      </c>
      <c r="E1839" s="3">
        <v>0</v>
      </c>
      <c r="F1839" s="147" t="s">
        <v>1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148" t="s">
        <v>6151</v>
      </c>
      <c r="N1839" s="3">
        <v>0</v>
      </c>
      <c r="O1839" s="3">
        <v>0</v>
      </c>
      <c r="P1839" s="3">
        <v>0</v>
      </c>
      <c r="Q1839" s="132"/>
    </row>
    <row r="1840" spans="1:17">
      <c r="A1840" s="5" t="str">
        <f t="shared" si="29"/>
        <v>1</v>
      </c>
      <c r="B1840" s="1" t="s">
        <v>9134</v>
      </c>
      <c r="C1840" s="2" t="s">
        <v>9135</v>
      </c>
      <c r="D1840" s="2">
        <f>IFERROR(VLOOKUP(B1840,#REF!,4,0),0)</f>
        <v>0</v>
      </c>
      <c r="E1840" s="3">
        <v>0</v>
      </c>
      <c r="F1840" s="147" t="s">
        <v>1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148" t="s">
        <v>6151</v>
      </c>
      <c r="N1840" s="3">
        <v>0</v>
      </c>
      <c r="O1840" s="3">
        <v>0</v>
      </c>
      <c r="P1840" s="3">
        <v>0</v>
      </c>
      <c r="Q1840" s="132"/>
    </row>
    <row r="1841" spans="1:17">
      <c r="A1841" s="5" t="str">
        <f t="shared" si="29"/>
        <v>1</v>
      </c>
      <c r="B1841" s="1" t="s">
        <v>9136</v>
      </c>
      <c r="C1841" s="2" t="s">
        <v>9137</v>
      </c>
      <c r="D1841" s="2">
        <f>IFERROR(VLOOKUP(B1841,#REF!,4,0),0)</f>
        <v>0</v>
      </c>
      <c r="E1841" s="3">
        <v>0</v>
      </c>
      <c r="F1841" s="147" t="s">
        <v>1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148" t="s">
        <v>6151</v>
      </c>
      <c r="N1841" s="3">
        <v>0</v>
      </c>
      <c r="O1841" s="3">
        <v>0</v>
      </c>
      <c r="P1841" s="3">
        <v>0</v>
      </c>
      <c r="Q1841" s="132"/>
    </row>
    <row r="1842" spans="1:17">
      <c r="A1842" s="5" t="str">
        <f t="shared" si="29"/>
        <v>1</v>
      </c>
      <c r="B1842" s="1" t="s">
        <v>9138</v>
      </c>
      <c r="C1842" s="2" t="s">
        <v>9139</v>
      </c>
      <c r="D1842" s="2">
        <f>IFERROR(VLOOKUP(B1842,#REF!,4,0),0)</f>
        <v>0</v>
      </c>
      <c r="E1842" s="3">
        <v>0</v>
      </c>
      <c r="F1842" s="147" t="s">
        <v>1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148" t="s">
        <v>6151</v>
      </c>
      <c r="N1842" s="3">
        <v>0</v>
      </c>
      <c r="O1842" s="3">
        <v>0</v>
      </c>
      <c r="P1842" s="3">
        <v>0</v>
      </c>
      <c r="Q1842" s="132"/>
    </row>
    <row r="1843" spans="1:17">
      <c r="A1843" s="5" t="str">
        <f t="shared" si="29"/>
        <v>1</v>
      </c>
      <c r="B1843" s="1" t="s">
        <v>9140</v>
      </c>
      <c r="C1843" s="2" t="s">
        <v>9141</v>
      </c>
      <c r="D1843" s="2">
        <f>IFERROR(VLOOKUP(B1843,#REF!,4,0),0)</f>
        <v>0</v>
      </c>
      <c r="E1843" s="3">
        <v>0</v>
      </c>
      <c r="F1843" s="147" t="s">
        <v>1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148" t="s">
        <v>6151</v>
      </c>
      <c r="N1843" s="3">
        <v>0</v>
      </c>
      <c r="O1843" s="3">
        <v>0</v>
      </c>
      <c r="P1843" s="3">
        <v>0</v>
      </c>
      <c r="Q1843" s="132"/>
    </row>
    <row r="1844" spans="1:17">
      <c r="A1844" s="5" t="str">
        <f t="shared" si="29"/>
        <v>1</v>
      </c>
      <c r="B1844" s="1" t="s">
        <v>9142</v>
      </c>
      <c r="C1844" s="2" t="s">
        <v>9143</v>
      </c>
      <c r="D1844" s="2">
        <f>IFERROR(VLOOKUP(B1844,#REF!,4,0),0)</f>
        <v>0</v>
      </c>
      <c r="E1844" s="3">
        <v>0</v>
      </c>
      <c r="F1844" s="147" t="s">
        <v>1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148" t="s">
        <v>6151</v>
      </c>
      <c r="N1844" s="3">
        <v>0</v>
      </c>
      <c r="O1844" s="3">
        <v>0</v>
      </c>
      <c r="P1844" s="3">
        <v>0</v>
      </c>
      <c r="Q1844" s="132"/>
    </row>
    <row r="1845" spans="1:17">
      <c r="A1845" s="5" t="str">
        <f t="shared" si="29"/>
        <v>1</v>
      </c>
      <c r="B1845" s="1" t="s">
        <v>9144</v>
      </c>
      <c r="C1845" s="2" t="s">
        <v>9145</v>
      </c>
      <c r="D1845" s="2">
        <f>IFERROR(VLOOKUP(B1845,#REF!,4,0),0)</f>
        <v>0</v>
      </c>
      <c r="E1845" s="3">
        <v>0</v>
      </c>
      <c r="F1845" s="147" t="s">
        <v>1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148" t="s">
        <v>6151</v>
      </c>
      <c r="N1845" s="3">
        <v>0</v>
      </c>
      <c r="O1845" s="3">
        <v>0</v>
      </c>
      <c r="P1845" s="3">
        <v>0</v>
      </c>
      <c r="Q1845" s="132"/>
    </row>
    <row r="1846" spans="1:17">
      <c r="A1846" s="5" t="str">
        <f t="shared" si="29"/>
        <v>1</v>
      </c>
      <c r="B1846" s="1" t="s">
        <v>9146</v>
      </c>
      <c r="C1846" s="2" t="s">
        <v>9147</v>
      </c>
      <c r="D1846" s="2">
        <f>IFERROR(VLOOKUP(B1846,#REF!,4,0),0)</f>
        <v>0</v>
      </c>
      <c r="E1846" s="3">
        <v>0</v>
      </c>
      <c r="F1846" s="147" t="s">
        <v>1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148" t="s">
        <v>6151</v>
      </c>
      <c r="N1846" s="3">
        <v>0</v>
      </c>
      <c r="O1846" s="3">
        <v>0</v>
      </c>
      <c r="P1846" s="3">
        <v>0</v>
      </c>
      <c r="Q1846" s="132"/>
    </row>
    <row r="1847" spans="1:17">
      <c r="A1847" s="5" t="str">
        <f t="shared" si="29"/>
        <v>1</v>
      </c>
      <c r="B1847" s="1" t="s">
        <v>9148</v>
      </c>
      <c r="C1847" s="2" t="s">
        <v>9123</v>
      </c>
      <c r="D1847" s="2">
        <f>IFERROR(VLOOKUP(B1847,#REF!,4,0),0)</f>
        <v>0</v>
      </c>
      <c r="E1847" s="3">
        <v>0</v>
      </c>
      <c r="F1847" s="147" t="s">
        <v>1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148" t="s">
        <v>6151</v>
      </c>
      <c r="N1847" s="3">
        <v>0</v>
      </c>
      <c r="O1847" s="3">
        <v>0</v>
      </c>
      <c r="P1847" s="3">
        <v>0</v>
      </c>
      <c r="Q1847" s="132"/>
    </row>
    <row r="1848" spans="1:17">
      <c r="A1848" s="5" t="str">
        <f t="shared" si="29"/>
        <v>1</v>
      </c>
      <c r="B1848" s="1" t="s">
        <v>9149</v>
      </c>
      <c r="C1848" s="2" t="s">
        <v>9150</v>
      </c>
      <c r="D1848" s="2">
        <f>IFERROR(VLOOKUP(B1848,#REF!,4,0),0)</f>
        <v>0</v>
      </c>
      <c r="E1848" s="3">
        <v>0</v>
      </c>
      <c r="F1848" s="147" t="s">
        <v>1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148" t="s">
        <v>6151</v>
      </c>
      <c r="N1848" s="3">
        <v>0</v>
      </c>
      <c r="O1848" s="3">
        <v>0</v>
      </c>
      <c r="P1848" s="3">
        <v>0</v>
      </c>
      <c r="Q1848" s="132"/>
    </row>
    <row r="1849" spans="1:17">
      <c r="A1849" s="5" t="str">
        <f t="shared" si="29"/>
        <v>1</v>
      </c>
      <c r="B1849" s="1" t="s">
        <v>9151</v>
      </c>
      <c r="C1849" s="2" t="s">
        <v>9152</v>
      </c>
      <c r="D1849" s="2">
        <f>IFERROR(VLOOKUP(B1849,#REF!,4,0),0)</f>
        <v>0</v>
      </c>
      <c r="E1849" s="3">
        <v>0</v>
      </c>
      <c r="F1849" s="147" t="s">
        <v>1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148" t="s">
        <v>6151</v>
      </c>
      <c r="N1849" s="3">
        <v>0</v>
      </c>
      <c r="O1849" s="3">
        <v>0</v>
      </c>
      <c r="P1849" s="3">
        <v>0</v>
      </c>
      <c r="Q1849" s="132"/>
    </row>
    <row r="1850" spans="1:17">
      <c r="A1850" s="5" t="str">
        <f t="shared" si="29"/>
        <v>1</v>
      </c>
      <c r="B1850" s="1" t="s">
        <v>5956</v>
      </c>
      <c r="C1850" s="2" t="s">
        <v>9153</v>
      </c>
      <c r="D1850" s="2">
        <f>IFERROR(VLOOKUP(B1850,#REF!,4,0),0)</f>
        <v>0</v>
      </c>
      <c r="E1850" s="3">
        <v>0</v>
      </c>
      <c r="F1850" s="147" t="s">
        <v>1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148" t="s">
        <v>6151</v>
      </c>
      <c r="N1850" s="3">
        <v>0</v>
      </c>
      <c r="O1850" s="3">
        <v>0</v>
      </c>
      <c r="P1850" s="3">
        <v>0</v>
      </c>
      <c r="Q1850" s="132"/>
    </row>
    <row r="1851" spans="1:17">
      <c r="A1851" s="5" t="str">
        <f t="shared" si="29"/>
        <v>1</v>
      </c>
      <c r="B1851" s="1" t="s">
        <v>5958</v>
      </c>
      <c r="C1851" s="2" t="s">
        <v>9133</v>
      </c>
      <c r="D1851" s="2">
        <f>IFERROR(VLOOKUP(B1851,#REF!,4,0),0)</f>
        <v>0</v>
      </c>
      <c r="E1851" s="3">
        <v>0</v>
      </c>
      <c r="F1851" s="147" t="s">
        <v>1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148" t="s">
        <v>6151</v>
      </c>
      <c r="N1851" s="3">
        <v>0</v>
      </c>
      <c r="O1851" s="3">
        <v>0</v>
      </c>
      <c r="P1851" s="3">
        <v>0</v>
      </c>
      <c r="Q1851" s="132"/>
    </row>
    <row r="1852" spans="1:17">
      <c r="A1852" s="5" t="str">
        <f t="shared" si="29"/>
        <v>1</v>
      </c>
      <c r="B1852" s="1" t="s">
        <v>9154</v>
      </c>
      <c r="C1852" s="2" t="s">
        <v>9155</v>
      </c>
      <c r="D1852" s="2">
        <f>IFERROR(VLOOKUP(B1852,#REF!,4,0),0)</f>
        <v>0</v>
      </c>
      <c r="E1852" s="3">
        <v>0</v>
      </c>
      <c r="F1852" s="147" t="s">
        <v>1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148" t="s">
        <v>6151</v>
      </c>
      <c r="N1852" s="3">
        <v>0</v>
      </c>
      <c r="O1852" s="3">
        <v>0</v>
      </c>
      <c r="P1852" s="3">
        <v>0</v>
      </c>
      <c r="Q1852" s="132"/>
    </row>
    <row r="1853" spans="1:17">
      <c r="A1853" s="5" t="str">
        <f t="shared" si="29"/>
        <v>1</v>
      </c>
      <c r="B1853" s="1" t="s">
        <v>9156</v>
      </c>
      <c r="C1853" s="2" t="s">
        <v>9157</v>
      </c>
      <c r="D1853" s="2">
        <f>IFERROR(VLOOKUP(B1853,#REF!,4,0),0)</f>
        <v>0</v>
      </c>
      <c r="E1853" s="3">
        <v>0</v>
      </c>
      <c r="F1853" s="147" t="s">
        <v>1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148" t="s">
        <v>6151</v>
      </c>
      <c r="N1853" s="3">
        <v>0</v>
      </c>
      <c r="O1853" s="3">
        <v>0</v>
      </c>
      <c r="P1853" s="3">
        <v>0</v>
      </c>
      <c r="Q1853" s="132"/>
    </row>
    <row r="1854" spans="1:17">
      <c r="A1854" s="5" t="str">
        <f t="shared" si="29"/>
        <v>1</v>
      </c>
      <c r="B1854" s="1" t="s">
        <v>9158</v>
      </c>
      <c r="C1854" s="2" t="s">
        <v>9159</v>
      </c>
      <c r="D1854" s="2">
        <f>IFERROR(VLOOKUP(B1854,#REF!,4,0),0)</f>
        <v>0</v>
      </c>
      <c r="E1854" s="3">
        <v>0</v>
      </c>
      <c r="F1854" s="147" t="s">
        <v>1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148" t="s">
        <v>6151</v>
      </c>
      <c r="N1854" s="3">
        <v>0</v>
      </c>
      <c r="O1854" s="3">
        <v>0</v>
      </c>
      <c r="P1854" s="3">
        <v>0</v>
      </c>
      <c r="Q1854" s="132"/>
    </row>
    <row r="1855" spans="1:17">
      <c r="A1855" s="5" t="str">
        <f t="shared" si="29"/>
        <v>1</v>
      </c>
      <c r="B1855" s="1" t="s">
        <v>9160</v>
      </c>
      <c r="C1855" s="2" t="s">
        <v>9115</v>
      </c>
      <c r="D1855" s="2">
        <f>IFERROR(VLOOKUP(B1855,#REF!,4,0),0)</f>
        <v>0</v>
      </c>
      <c r="E1855" s="3">
        <v>0</v>
      </c>
      <c r="F1855" s="147" t="s">
        <v>1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148" t="s">
        <v>6151</v>
      </c>
      <c r="N1855" s="3">
        <v>0</v>
      </c>
      <c r="O1855" s="3">
        <v>0</v>
      </c>
      <c r="P1855" s="3">
        <v>0</v>
      </c>
      <c r="Q1855" s="132"/>
    </row>
    <row r="1856" spans="1:17">
      <c r="A1856" s="5" t="str">
        <f t="shared" si="29"/>
        <v>1</v>
      </c>
      <c r="B1856" s="1" t="s">
        <v>9161</v>
      </c>
      <c r="C1856" s="2" t="s">
        <v>9162</v>
      </c>
      <c r="D1856" s="2">
        <f>IFERROR(VLOOKUP(B1856,#REF!,4,0),0)</f>
        <v>0</v>
      </c>
      <c r="E1856" s="3">
        <v>0</v>
      </c>
      <c r="F1856" s="147" t="s">
        <v>1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148" t="s">
        <v>6151</v>
      </c>
      <c r="N1856" s="3">
        <v>0</v>
      </c>
      <c r="O1856" s="3">
        <v>0</v>
      </c>
      <c r="P1856" s="3">
        <v>0</v>
      </c>
      <c r="Q1856" s="132"/>
    </row>
    <row r="1857" spans="1:17">
      <c r="A1857" s="5" t="str">
        <f t="shared" si="29"/>
        <v>1</v>
      </c>
      <c r="B1857" s="1" t="s">
        <v>9163</v>
      </c>
      <c r="C1857" s="2" t="s">
        <v>9164</v>
      </c>
      <c r="D1857" s="2">
        <f>IFERROR(VLOOKUP(B1857,#REF!,4,0),0)</f>
        <v>0</v>
      </c>
      <c r="E1857" s="3">
        <v>0</v>
      </c>
      <c r="F1857" s="147" t="s">
        <v>1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0</v>
      </c>
      <c r="M1857" s="148" t="s">
        <v>6151</v>
      </c>
      <c r="N1857" s="3">
        <v>0</v>
      </c>
      <c r="O1857" s="3">
        <v>0</v>
      </c>
      <c r="P1857" s="3">
        <v>0</v>
      </c>
      <c r="Q1857" s="132"/>
    </row>
    <row r="1858" spans="1:17">
      <c r="A1858" s="5" t="str">
        <f t="shared" si="29"/>
        <v>1</v>
      </c>
      <c r="B1858" s="1" t="s">
        <v>5593</v>
      </c>
      <c r="C1858" s="2" t="s">
        <v>9165</v>
      </c>
      <c r="D1858" s="2">
        <f>IFERROR(VLOOKUP(B1858,#REF!,4,0),0)</f>
        <v>0</v>
      </c>
      <c r="E1858" s="3">
        <v>0</v>
      </c>
      <c r="F1858" s="147" t="s">
        <v>1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148" t="s">
        <v>6151</v>
      </c>
      <c r="N1858" s="3">
        <v>0</v>
      </c>
      <c r="O1858" s="3">
        <v>0</v>
      </c>
      <c r="P1858" s="3">
        <v>0</v>
      </c>
      <c r="Q1858" s="132"/>
    </row>
    <row r="1859" spans="1:17">
      <c r="A1859" s="5" t="str">
        <f t="shared" si="29"/>
        <v>1</v>
      </c>
      <c r="B1859" s="1" t="s">
        <v>9166</v>
      </c>
      <c r="C1859" s="2" t="s">
        <v>9167</v>
      </c>
      <c r="D1859" s="2">
        <f>IFERROR(VLOOKUP(B1859,#REF!,4,0),0)</f>
        <v>0</v>
      </c>
      <c r="E1859" s="3">
        <v>0</v>
      </c>
      <c r="F1859" s="147" t="s">
        <v>1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148" t="s">
        <v>6151</v>
      </c>
      <c r="N1859" s="3">
        <v>0</v>
      </c>
      <c r="O1859" s="3">
        <v>0</v>
      </c>
      <c r="P1859" s="3">
        <v>0</v>
      </c>
      <c r="Q1859" s="132"/>
    </row>
    <row r="1860" spans="1:17">
      <c r="A1860" s="5" t="str">
        <f t="shared" si="29"/>
        <v>1</v>
      </c>
      <c r="B1860" s="1" t="s">
        <v>9168</v>
      </c>
      <c r="C1860" s="2" t="s">
        <v>9169</v>
      </c>
      <c r="D1860" s="2">
        <f>IFERROR(VLOOKUP(B1860,#REF!,4,0),0)</f>
        <v>0</v>
      </c>
      <c r="E1860" s="3">
        <v>0</v>
      </c>
      <c r="F1860" s="147" t="s">
        <v>1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148" t="s">
        <v>6151</v>
      </c>
      <c r="N1860" s="3">
        <v>0</v>
      </c>
      <c r="O1860" s="3">
        <v>0</v>
      </c>
      <c r="P1860" s="3">
        <v>0</v>
      </c>
      <c r="Q1860" s="132"/>
    </row>
    <row r="1861" spans="1:17">
      <c r="A1861" s="5" t="str">
        <f t="shared" si="29"/>
        <v>1</v>
      </c>
      <c r="B1861" s="1" t="s">
        <v>9170</v>
      </c>
      <c r="C1861" s="2" t="s">
        <v>9171</v>
      </c>
      <c r="D1861" s="2">
        <f>IFERROR(VLOOKUP(B1861,#REF!,4,0),0)</f>
        <v>0</v>
      </c>
      <c r="E1861" s="3">
        <v>0</v>
      </c>
      <c r="F1861" s="147" t="s">
        <v>1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148" t="s">
        <v>6151</v>
      </c>
      <c r="N1861" s="3">
        <v>0</v>
      </c>
      <c r="O1861" s="3">
        <v>0</v>
      </c>
      <c r="P1861" s="3">
        <v>0</v>
      </c>
      <c r="Q1861" s="132"/>
    </row>
    <row r="1862" spans="1:17">
      <c r="A1862" s="5" t="str">
        <f t="shared" si="29"/>
        <v>1</v>
      </c>
      <c r="B1862" s="1" t="s">
        <v>9172</v>
      </c>
      <c r="C1862" s="2" t="s">
        <v>9173</v>
      </c>
      <c r="D1862" s="2">
        <f>IFERROR(VLOOKUP(B1862,#REF!,4,0),0)</f>
        <v>0</v>
      </c>
      <c r="E1862" s="3">
        <v>0</v>
      </c>
      <c r="F1862" s="147" t="s">
        <v>1</v>
      </c>
      <c r="G1862" s="3">
        <v>0</v>
      </c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148" t="s">
        <v>6151</v>
      </c>
      <c r="N1862" s="3">
        <v>0</v>
      </c>
      <c r="O1862" s="3">
        <v>0</v>
      </c>
      <c r="P1862" s="3">
        <v>0</v>
      </c>
      <c r="Q1862" s="132"/>
    </row>
    <row r="1863" spans="1:17">
      <c r="A1863" s="5" t="str">
        <f t="shared" si="29"/>
        <v>1</v>
      </c>
      <c r="B1863" s="1" t="s">
        <v>9174</v>
      </c>
      <c r="C1863" s="2" t="s">
        <v>9175</v>
      </c>
      <c r="D1863" s="2">
        <f>IFERROR(VLOOKUP(B1863,#REF!,4,0),0)</f>
        <v>0</v>
      </c>
      <c r="E1863" s="3">
        <v>0</v>
      </c>
      <c r="F1863" s="147" t="s">
        <v>1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148" t="s">
        <v>6151</v>
      </c>
      <c r="N1863" s="3">
        <v>0</v>
      </c>
      <c r="O1863" s="3">
        <v>0</v>
      </c>
      <c r="P1863" s="3">
        <v>0</v>
      </c>
      <c r="Q1863" s="132"/>
    </row>
    <row r="1864" spans="1:17">
      <c r="A1864" s="5" t="str">
        <f t="shared" si="29"/>
        <v>1</v>
      </c>
      <c r="B1864" s="1" t="s">
        <v>9176</v>
      </c>
      <c r="C1864" s="2" t="s">
        <v>9177</v>
      </c>
      <c r="D1864" s="2">
        <f>IFERROR(VLOOKUP(B1864,#REF!,4,0),0)</f>
        <v>0</v>
      </c>
      <c r="E1864" s="3">
        <v>0</v>
      </c>
      <c r="F1864" s="147" t="s">
        <v>1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148" t="s">
        <v>6151</v>
      </c>
      <c r="N1864" s="3">
        <v>0</v>
      </c>
      <c r="O1864" s="3">
        <v>0</v>
      </c>
      <c r="P1864" s="3">
        <v>0</v>
      </c>
      <c r="Q1864" s="132"/>
    </row>
    <row r="1865" spans="1:17">
      <c r="A1865" s="5" t="str">
        <f t="shared" si="29"/>
        <v>1</v>
      </c>
      <c r="B1865" s="1" t="s">
        <v>9178</v>
      </c>
      <c r="C1865" s="2" t="s">
        <v>9179</v>
      </c>
      <c r="D1865" s="2">
        <f>IFERROR(VLOOKUP(B1865,#REF!,4,0),0)</f>
        <v>0</v>
      </c>
      <c r="E1865" s="3">
        <v>0</v>
      </c>
      <c r="F1865" s="147" t="s">
        <v>1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0</v>
      </c>
      <c r="M1865" s="148" t="s">
        <v>6151</v>
      </c>
      <c r="N1865" s="3">
        <v>0</v>
      </c>
      <c r="O1865" s="3">
        <v>0</v>
      </c>
      <c r="P1865" s="3">
        <v>0</v>
      </c>
      <c r="Q1865" s="132"/>
    </row>
    <row r="1866" spans="1:17">
      <c r="A1866" s="5" t="str">
        <f t="shared" si="29"/>
        <v>1</v>
      </c>
      <c r="B1866" s="1" t="s">
        <v>9180</v>
      </c>
      <c r="C1866" s="2" t="s">
        <v>9181</v>
      </c>
      <c r="D1866" s="2">
        <f>IFERROR(VLOOKUP(B1866,#REF!,4,0),0)</f>
        <v>0</v>
      </c>
      <c r="E1866" s="3">
        <v>0</v>
      </c>
      <c r="F1866" s="147" t="s">
        <v>1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148" t="s">
        <v>6151</v>
      </c>
      <c r="N1866" s="3">
        <v>0</v>
      </c>
      <c r="O1866" s="3">
        <v>0</v>
      </c>
      <c r="P1866" s="3">
        <v>0</v>
      </c>
      <c r="Q1866" s="132"/>
    </row>
    <row r="1867" spans="1:17">
      <c r="A1867" s="5" t="str">
        <f t="shared" ref="A1867:A1930" si="30">LEFT(B1867)</f>
        <v>1</v>
      </c>
      <c r="B1867" s="1" t="s">
        <v>9182</v>
      </c>
      <c r="C1867" s="2" t="s">
        <v>9183</v>
      </c>
      <c r="D1867" s="2">
        <f>IFERROR(VLOOKUP(B1867,#REF!,4,0),0)</f>
        <v>0</v>
      </c>
      <c r="E1867" s="3">
        <v>0</v>
      </c>
      <c r="F1867" s="147" t="s">
        <v>1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148" t="s">
        <v>6151</v>
      </c>
      <c r="N1867" s="3">
        <v>0</v>
      </c>
      <c r="O1867" s="3">
        <v>0</v>
      </c>
      <c r="P1867" s="3">
        <v>0</v>
      </c>
      <c r="Q1867" s="132"/>
    </row>
    <row r="1868" spans="1:17">
      <c r="A1868" s="5" t="str">
        <f t="shared" si="30"/>
        <v>1</v>
      </c>
      <c r="B1868" s="1" t="s">
        <v>9184</v>
      </c>
      <c r="C1868" s="2" t="s">
        <v>9185</v>
      </c>
      <c r="D1868" s="2">
        <f>IFERROR(VLOOKUP(B1868,#REF!,4,0),0)</f>
        <v>0</v>
      </c>
      <c r="E1868" s="3">
        <v>0</v>
      </c>
      <c r="F1868" s="147" t="s">
        <v>1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148" t="s">
        <v>6151</v>
      </c>
      <c r="N1868" s="3">
        <v>0</v>
      </c>
      <c r="O1868" s="3">
        <v>0</v>
      </c>
      <c r="P1868" s="3">
        <v>0</v>
      </c>
      <c r="Q1868" s="132"/>
    </row>
    <row r="1869" spans="1:17">
      <c r="A1869" s="5" t="str">
        <f t="shared" si="30"/>
        <v>1</v>
      </c>
      <c r="B1869" s="1" t="s">
        <v>9186</v>
      </c>
      <c r="C1869" s="2" t="s">
        <v>9187</v>
      </c>
      <c r="D1869" s="2">
        <f>IFERROR(VLOOKUP(B1869,#REF!,4,0),0)</f>
        <v>0</v>
      </c>
      <c r="E1869" s="3">
        <v>0</v>
      </c>
      <c r="F1869" s="147" t="s">
        <v>1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148" t="s">
        <v>6151</v>
      </c>
      <c r="N1869" s="3">
        <v>0</v>
      </c>
      <c r="O1869" s="3">
        <v>0</v>
      </c>
      <c r="P1869" s="3">
        <v>0</v>
      </c>
      <c r="Q1869" s="132"/>
    </row>
    <row r="1870" spans="1:17">
      <c r="A1870" s="5" t="str">
        <f t="shared" si="30"/>
        <v>1</v>
      </c>
      <c r="B1870" s="1" t="s">
        <v>9188</v>
      </c>
      <c r="C1870" s="2" t="s">
        <v>9189</v>
      </c>
      <c r="D1870" s="2">
        <f>IFERROR(VLOOKUP(B1870,#REF!,4,0),0)</f>
        <v>0</v>
      </c>
      <c r="E1870" s="3">
        <v>0</v>
      </c>
      <c r="F1870" s="147" t="s">
        <v>1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148" t="s">
        <v>6151</v>
      </c>
      <c r="N1870" s="3">
        <v>0</v>
      </c>
      <c r="O1870" s="3">
        <v>0</v>
      </c>
      <c r="P1870" s="3">
        <v>0</v>
      </c>
      <c r="Q1870" s="132"/>
    </row>
    <row r="1871" spans="1:17">
      <c r="A1871" s="5" t="str">
        <f t="shared" si="30"/>
        <v>1</v>
      </c>
      <c r="B1871" s="1" t="s">
        <v>9190</v>
      </c>
      <c r="C1871" s="2" t="s">
        <v>9191</v>
      </c>
      <c r="D1871" s="2">
        <f>IFERROR(VLOOKUP(B1871,#REF!,4,0),0)</f>
        <v>0</v>
      </c>
      <c r="E1871" s="3">
        <v>0</v>
      </c>
      <c r="F1871" s="147" t="s">
        <v>1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148" t="s">
        <v>6151</v>
      </c>
      <c r="N1871" s="3">
        <v>0</v>
      </c>
      <c r="O1871" s="3">
        <v>0</v>
      </c>
      <c r="P1871" s="3">
        <v>0</v>
      </c>
      <c r="Q1871" s="132"/>
    </row>
    <row r="1872" spans="1:17">
      <c r="A1872" s="5" t="str">
        <f t="shared" si="30"/>
        <v>1</v>
      </c>
      <c r="B1872" s="1" t="s">
        <v>9192</v>
      </c>
      <c r="C1872" s="2" t="s">
        <v>9193</v>
      </c>
      <c r="D1872" s="2">
        <f>IFERROR(VLOOKUP(B1872,#REF!,4,0),0)</f>
        <v>0</v>
      </c>
      <c r="E1872" s="3">
        <v>0</v>
      </c>
      <c r="F1872" s="147" t="s">
        <v>1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148" t="s">
        <v>6151</v>
      </c>
      <c r="N1872" s="3">
        <v>0</v>
      </c>
      <c r="O1872" s="3">
        <v>0</v>
      </c>
      <c r="P1872" s="3">
        <v>0</v>
      </c>
      <c r="Q1872" s="132"/>
    </row>
    <row r="1873" spans="1:17">
      <c r="A1873" s="5" t="str">
        <f t="shared" si="30"/>
        <v>1</v>
      </c>
      <c r="B1873" s="1" t="s">
        <v>9194</v>
      </c>
      <c r="C1873" s="2" t="s">
        <v>9195</v>
      </c>
      <c r="D1873" s="2">
        <f>IFERROR(VLOOKUP(B1873,#REF!,4,0),0)</f>
        <v>0</v>
      </c>
      <c r="E1873" s="3">
        <v>0</v>
      </c>
      <c r="F1873" s="147" t="s">
        <v>1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148" t="s">
        <v>6151</v>
      </c>
      <c r="N1873" s="3">
        <v>0</v>
      </c>
      <c r="O1873" s="3">
        <v>0</v>
      </c>
      <c r="P1873" s="3">
        <v>0</v>
      </c>
      <c r="Q1873" s="132"/>
    </row>
    <row r="1874" spans="1:17">
      <c r="A1874" s="5" t="str">
        <f t="shared" si="30"/>
        <v>1</v>
      </c>
      <c r="B1874" s="1" t="s">
        <v>9196</v>
      </c>
      <c r="C1874" s="2" t="s">
        <v>6396</v>
      </c>
      <c r="D1874" s="2">
        <f>IFERROR(VLOOKUP(B1874,#REF!,4,0),0)</f>
        <v>0</v>
      </c>
      <c r="E1874" s="3">
        <v>0</v>
      </c>
      <c r="F1874" s="147" t="s">
        <v>1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148" t="s">
        <v>6151</v>
      </c>
      <c r="N1874" s="3">
        <v>0</v>
      </c>
      <c r="O1874" s="3">
        <v>0</v>
      </c>
      <c r="P1874" s="3">
        <v>0</v>
      </c>
      <c r="Q1874" s="132"/>
    </row>
    <row r="1875" spans="1:17" ht="22.5">
      <c r="A1875" s="5" t="str">
        <f t="shared" si="30"/>
        <v>1</v>
      </c>
      <c r="B1875" s="1" t="s">
        <v>9197</v>
      </c>
      <c r="C1875" s="2" t="s">
        <v>9198</v>
      </c>
      <c r="D1875" s="2">
        <f>IFERROR(VLOOKUP(B1875,#REF!,4,0),0)</f>
        <v>0</v>
      </c>
      <c r="E1875" s="3">
        <v>0</v>
      </c>
      <c r="F1875" s="147" t="s">
        <v>1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148" t="s">
        <v>6151</v>
      </c>
      <c r="N1875" s="3">
        <v>0</v>
      </c>
      <c r="O1875" s="3">
        <v>0</v>
      </c>
      <c r="P1875" s="3">
        <v>0</v>
      </c>
      <c r="Q1875" s="132"/>
    </row>
    <row r="1876" spans="1:17">
      <c r="A1876" s="5" t="str">
        <f t="shared" si="30"/>
        <v>1</v>
      </c>
      <c r="B1876" s="1" t="s">
        <v>9199</v>
      </c>
      <c r="C1876" s="2" t="s">
        <v>9200</v>
      </c>
      <c r="D1876" s="2">
        <f>IFERROR(VLOOKUP(B1876,#REF!,4,0),0)</f>
        <v>0</v>
      </c>
      <c r="E1876" s="3">
        <v>0</v>
      </c>
      <c r="F1876" s="147" t="s">
        <v>1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148" t="s">
        <v>6151</v>
      </c>
      <c r="N1876" s="3">
        <v>0</v>
      </c>
      <c r="O1876" s="3">
        <v>0</v>
      </c>
      <c r="P1876" s="3">
        <v>0</v>
      </c>
      <c r="Q1876" s="132"/>
    </row>
    <row r="1877" spans="1:17">
      <c r="A1877" s="5" t="str">
        <f t="shared" si="30"/>
        <v>1</v>
      </c>
      <c r="B1877" s="1" t="s">
        <v>9201</v>
      </c>
      <c r="C1877" s="2" t="s">
        <v>9202</v>
      </c>
      <c r="D1877" s="2">
        <f>IFERROR(VLOOKUP(B1877,#REF!,4,0),0)</f>
        <v>0</v>
      </c>
      <c r="E1877" s="3">
        <v>0</v>
      </c>
      <c r="F1877" s="147" t="s">
        <v>5961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148" t="s">
        <v>6151</v>
      </c>
      <c r="N1877" s="3">
        <v>0</v>
      </c>
      <c r="O1877" s="3">
        <v>0</v>
      </c>
      <c r="P1877" s="3">
        <v>0</v>
      </c>
      <c r="Q1877" s="132"/>
    </row>
    <row r="1878" spans="1:17">
      <c r="A1878" s="5" t="str">
        <f t="shared" si="30"/>
        <v>1</v>
      </c>
      <c r="B1878" s="1" t="s">
        <v>9203</v>
      </c>
      <c r="C1878" s="2" t="s">
        <v>9204</v>
      </c>
      <c r="D1878" s="2">
        <f>IFERROR(VLOOKUP(B1878,#REF!,4,0),0)</f>
        <v>0</v>
      </c>
      <c r="E1878" s="3">
        <v>0</v>
      </c>
      <c r="F1878" s="147" t="s">
        <v>1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148" t="s">
        <v>6151</v>
      </c>
      <c r="N1878" s="3">
        <v>0</v>
      </c>
      <c r="O1878" s="3">
        <v>0</v>
      </c>
      <c r="P1878" s="3">
        <v>0</v>
      </c>
      <c r="Q1878" s="132"/>
    </row>
    <row r="1879" spans="1:17">
      <c r="A1879" s="5" t="str">
        <f t="shared" si="30"/>
        <v>1</v>
      </c>
      <c r="B1879" s="1" t="s">
        <v>9205</v>
      </c>
      <c r="C1879" s="2" t="s">
        <v>9206</v>
      </c>
      <c r="D1879" s="2">
        <f>IFERROR(VLOOKUP(B1879,#REF!,4,0),0)</f>
        <v>0</v>
      </c>
      <c r="E1879" s="3">
        <v>0</v>
      </c>
      <c r="F1879" s="147" t="s">
        <v>5961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148" t="s">
        <v>6151</v>
      </c>
      <c r="N1879" s="3">
        <v>0</v>
      </c>
      <c r="O1879" s="3">
        <v>0</v>
      </c>
      <c r="P1879" s="3">
        <v>0</v>
      </c>
      <c r="Q1879" s="132"/>
    </row>
    <row r="1880" spans="1:17">
      <c r="A1880" s="5" t="str">
        <f t="shared" si="30"/>
        <v>1</v>
      </c>
      <c r="B1880" s="1" t="s">
        <v>9207</v>
      </c>
      <c r="C1880" s="2" t="s">
        <v>9208</v>
      </c>
      <c r="D1880" s="2">
        <f>IFERROR(VLOOKUP(B1880,#REF!,4,0),0)</f>
        <v>0</v>
      </c>
      <c r="E1880" s="3">
        <v>0</v>
      </c>
      <c r="F1880" s="147" t="s">
        <v>1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148" t="s">
        <v>6151</v>
      </c>
      <c r="N1880" s="3">
        <v>0</v>
      </c>
      <c r="O1880" s="3">
        <v>0</v>
      </c>
      <c r="P1880" s="3">
        <v>0</v>
      </c>
      <c r="Q1880" s="132"/>
    </row>
    <row r="1881" spans="1:17">
      <c r="A1881" s="5" t="str">
        <f t="shared" si="30"/>
        <v>1</v>
      </c>
      <c r="B1881" s="1" t="s">
        <v>9209</v>
      </c>
      <c r="C1881" s="2" t="s">
        <v>9210</v>
      </c>
      <c r="D1881" s="2">
        <f>IFERROR(VLOOKUP(B1881,#REF!,4,0),0)</f>
        <v>0</v>
      </c>
      <c r="E1881" s="3">
        <v>0</v>
      </c>
      <c r="F1881" s="147" t="s">
        <v>5961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0</v>
      </c>
      <c r="M1881" s="148" t="s">
        <v>6151</v>
      </c>
      <c r="N1881" s="3">
        <v>0</v>
      </c>
      <c r="O1881" s="3">
        <v>0</v>
      </c>
      <c r="P1881" s="3">
        <v>0</v>
      </c>
      <c r="Q1881" s="132"/>
    </row>
    <row r="1882" spans="1:17">
      <c r="A1882" s="5" t="str">
        <f t="shared" si="30"/>
        <v>1</v>
      </c>
      <c r="B1882" s="1" t="s">
        <v>9211</v>
      </c>
      <c r="C1882" s="2" t="s">
        <v>9212</v>
      </c>
      <c r="D1882" s="2">
        <f>IFERROR(VLOOKUP(B1882,#REF!,4,0),0)</f>
        <v>0</v>
      </c>
      <c r="E1882" s="3">
        <v>0</v>
      </c>
      <c r="F1882" s="147" t="s">
        <v>1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148" t="s">
        <v>6151</v>
      </c>
      <c r="N1882" s="3">
        <v>0</v>
      </c>
      <c r="O1882" s="3">
        <v>0</v>
      </c>
      <c r="P1882" s="3">
        <v>0</v>
      </c>
      <c r="Q1882" s="132"/>
    </row>
    <row r="1883" spans="1:17">
      <c r="A1883" s="5" t="str">
        <f t="shared" si="30"/>
        <v>1</v>
      </c>
      <c r="B1883" s="1" t="s">
        <v>9213</v>
      </c>
      <c r="C1883" s="2" t="s">
        <v>9214</v>
      </c>
      <c r="D1883" s="2">
        <f>IFERROR(VLOOKUP(B1883,#REF!,4,0),0)</f>
        <v>0</v>
      </c>
      <c r="E1883" s="3">
        <v>0</v>
      </c>
      <c r="F1883" s="147" t="s">
        <v>1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148" t="s">
        <v>6151</v>
      </c>
      <c r="N1883" s="3">
        <v>0</v>
      </c>
      <c r="O1883" s="3">
        <v>0</v>
      </c>
      <c r="P1883" s="3">
        <v>0</v>
      </c>
      <c r="Q1883" s="132"/>
    </row>
    <row r="1884" spans="1:17">
      <c r="A1884" s="5" t="str">
        <f t="shared" si="30"/>
        <v>1</v>
      </c>
      <c r="B1884" s="1" t="s">
        <v>9215</v>
      </c>
      <c r="C1884" s="2" t="s">
        <v>9216</v>
      </c>
      <c r="D1884" s="2">
        <f>IFERROR(VLOOKUP(B1884,#REF!,4,0),0)</f>
        <v>0</v>
      </c>
      <c r="E1884" s="3">
        <v>0</v>
      </c>
      <c r="F1884" s="147" t="s">
        <v>1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148" t="s">
        <v>6151</v>
      </c>
      <c r="N1884" s="3">
        <v>0</v>
      </c>
      <c r="O1884" s="3">
        <v>0</v>
      </c>
      <c r="P1884" s="3">
        <v>0</v>
      </c>
      <c r="Q1884" s="132"/>
    </row>
    <row r="1885" spans="1:17">
      <c r="A1885" s="5" t="str">
        <f t="shared" si="30"/>
        <v>1</v>
      </c>
      <c r="B1885" s="1" t="s">
        <v>9217</v>
      </c>
      <c r="C1885" s="2" t="s">
        <v>9218</v>
      </c>
      <c r="D1885" s="2">
        <f>IFERROR(VLOOKUP(B1885,#REF!,4,0),0)</f>
        <v>0</v>
      </c>
      <c r="E1885" s="3">
        <v>0</v>
      </c>
      <c r="F1885" s="147" t="s">
        <v>1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148" t="s">
        <v>6151</v>
      </c>
      <c r="N1885" s="3">
        <v>0</v>
      </c>
      <c r="O1885" s="3">
        <v>0</v>
      </c>
      <c r="P1885" s="3">
        <v>0</v>
      </c>
      <c r="Q1885" s="132"/>
    </row>
    <row r="1886" spans="1:17">
      <c r="A1886" s="5" t="str">
        <f t="shared" si="30"/>
        <v>1</v>
      </c>
      <c r="B1886" s="1" t="s">
        <v>9219</v>
      </c>
      <c r="C1886" s="2" t="s">
        <v>9220</v>
      </c>
      <c r="D1886" s="2">
        <f>IFERROR(VLOOKUP(B1886,#REF!,4,0),0)</f>
        <v>0</v>
      </c>
      <c r="E1886" s="3">
        <v>0</v>
      </c>
      <c r="F1886" s="147" t="s">
        <v>1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148" t="s">
        <v>6151</v>
      </c>
      <c r="N1886" s="3">
        <v>0</v>
      </c>
      <c r="O1886" s="3">
        <v>0</v>
      </c>
      <c r="P1886" s="3">
        <v>0</v>
      </c>
      <c r="Q1886" s="132"/>
    </row>
    <row r="1887" spans="1:17">
      <c r="A1887" s="5" t="str">
        <f t="shared" si="30"/>
        <v>1</v>
      </c>
      <c r="B1887" s="1" t="s">
        <v>9221</v>
      </c>
      <c r="C1887" s="2" t="s">
        <v>9222</v>
      </c>
      <c r="D1887" s="2">
        <f>IFERROR(VLOOKUP(B1887,#REF!,4,0),0)</f>
        <v>0</v>
      </c>
      <c r="E1887" s="3">
        <v>0</v>
      </c>
      <c r="F1887" s="147" t="s">
        <v>1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148" t="s">
        <v>6151</v>
      </c>
      <c r="N1887" s="3">
        <v>0</v>
      </c>
      <c r="O1887" s="3">
        <v>0</v>
      </c>
      <c r="P1887" s="3">
        <v>0</v>
      </c>
      <c r="Q1887" s="132"/>
    </row>
    <row r="1888" spans="1:17">
      <c r="A1888" s="5" t="str">
        <f t="shared" si="30"/>
        <v>1</v>
      </c>
      <c r="B1888" s="1" t="s">
        <v>9223</v>
      </c>
      <c r="C1888" s="2" t="s">
        <v>9204</v>
      </c>
      <c r="D1888" s="2">
        <f>IFERROR(VLOOKUP(B1888,#REF!,4,0),0)</f>
        <v>0</v>
      </c>
      <c r="E1888" s="3">
        <v>0</v>
      </c>
      <c r="F1888" s="147" t="s">
        <v>1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148" t="s">
        <v>6151</v>
      </c>
      <c r="N1888" s="3">
        <v>0</v>
      </c>
      <c r="O1888" s="3">
        <v>0</v>
      </c>
      <c r="P1888" s="3">
        <v>0</v>
      </c>
      <c r="Q1888" s="132"/>
    </row>
    <row r="1889" spans="1:17">
      <c r="A1889" s="5" t="str">
        <f t="shared" si="30"/>
        <v>1</v>
      </c>
      <c r="B1889" s="1" t="s">
        <v>9224</v>
      </c>
      <c r="C1889" s="2" t="s">
        <v>9225</v>
      </c>
      <c r="D1889" s="2">
        <f>IFERROR(VLOOKUP(B1889,#REF!,4,0),0)</f>
        <v>0</v>
      </c>
      <c r="E1889" s="3">
        <v>0</v>
      </c>
      <c r="F1889" s="147" t="s">
        <v>5961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148" t="s">
        <v>6151</v>
      </c>
      <c r="N1889" s="3">
        <v>0</v>
      </c>
      <c r="O1889" s="3">
        <v>0</v>
      </c>
      <c r="P1889" s="3">
        <v>0</v>
      </c>
      <c r="Q1889" s="132"/>
    </row>
    <row r="1890" spans="1:17">
      <c r="A1890" s="5" t="str">
        <f t="shared" si="30"/>
        <v>1</v>
      </c>
      <c r="B1890" s="1" t="s">
        <v>9226</v>
      </c>
      <c r="C1890" s="2" t="s">
        <v>9227</v>
      </c>
      <c r="D1890" s="2">
        <f>IFERROR(VLOOKUP(B1890,#REF!,4,0),0)</f>
        <v>0</v>
      </c>
      <c r="E1890" s="3">
        <v>0</v>
      </c>
      <c r="F1890" s="147" t="s">
        <v>1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148" t="s">
        <v>6151</v>
      </c>
      <c r="N1890" s="3">
        <v>0</v>
      </c>
      <c r="O1890" s="3">
        <v>0</v>
      </c>
      <c r="P1890" s="3">
        <v>0</v>
      </c>
      <c r="Q1890" s="132"/>
    </row>
    <row r="1891" spans="1:17">
      <c r="A1891" s="5" t="str">
        <f t="shared" si="30"/>
        <v>1</v>
      </c>
      <c r="B1891" s="1" t="s">
        <v>9228</v>
      </c>
      <c r="C1891" s="2" t="s">
        <v>9229</v>
      </c>
      <c r="D1891" s="2">
        <f>IFERROR(VLOOKUP(B1891,#REF!,4,0),0)</f>
        <v>0</v>
      </c>
      <c r="E1891" s="3">
        <v>0</v>
      </c>
      <c r="F1891" s="147" t="s">
        <v>1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148" t="s">
        <v>6151</v>
      </c>
      <c r="N1891" s="3">
        <v>0</v>
      </c>
      <c r="O1891" s="3">
        <v>0</v>
      </c>
      <c r="P1891" s="3">
        <v>0</v>
      </c>
      <c r="Q1891" s="132"/>
    </row>
    <row r="1892" spans="1:17">
      <c r="A1892" s="5" t="str">
        <f t="shared" si="30"/>
        <v>1</v>
      </c>
      <c r="B1892" s="1" t="s">
        <v>9230</v>
      </c>
      <c r="C1892" s="2" t="s">
        <v>9231</v>
      </c>
      <c r="D1892" s="2">
        <f>IFERROR(VLOOKUP(B1892,#REF!,4,0),0)</f>
        <v>0</v>
      </c>
      <c r="E1892" s="3">
        <v>0</v>
      </c>
      <c r="F1892" s="147" t="s">
        <v>1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148" t="s">
        <v>6151</v>
      </c>
      <c r="N1892" s="3">
        <v>0</v>
      </c>
      <c r="O1892" s="3">
        <v>0</v>
      </c>
      <c r="P1892" s="3">
        <v>0</v>
      </c>
      <c r="Q1892" s="132"/>
    </row>
    <row r="1893" spans="1:17">
      <c r="A1893" s="5" t="str">
        <f t="shared" si="30"/>
        <v>1</v>
      </c>
      <c r="B1893" s="1" t="s">
        <v>9232</v>
      </c>
      <c r="C1893" s="2" t="s">
        <v>9233</v>
      </c>
      <c r="D1893" s="2">
        <f>IFERROR(VLOOKUP(B1893,#REF!,4,0),0)</f>
        <v>0</v>
      </c>
      <c r="E1893" s="3">
        <v>0</v>
      </c>
      <c r="F1893" s="147" t="s">
        <v>1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148" t="s">
        <v>6151</v>
      </c>
      <c r="N1893" s="3">
        <v>0</v>
      </c>
      <c r="O1893" s="3">
        <v>0</v>
      </c>
      <c r="P1893" s="3">
        <v>0</v>
      </c>
      <c r="Q1893" s="132"/>
    </row>
    <row r="1894" spans="1:17">
      <c r="A1894" s="5" t="str">
        <f t="shared" si="30"/>
        <v>1</v>
      </c>
      <c r="B1894" s="1" t="s">
        <v>9234</v>
      </c>
      <c r="C1894" s="2" t="s">
        <v>6396</v>
      </c>
      <c r="D1894" s="2">
        <f>IFERROR(VLOOKUP(B1894,#REF!,4,0),0)</f>
        <v>0</v>
      </c>
      <c r="E1894" s="3">
        <v>0</v>
      </c>
      <c r="F1894" s="147" t="s">
        <v>1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148" t="s">
        <v>6151</v>
      </c>
      <c r="N1894" s="3">
        <v>0</v>
      </c>
      <c r="O1894" s="3">
        <v>0</v>
      </c>
      <c r="P1894" s="3">
        <v>0</v>
      </c>
      <c r="Q1894" s="132"/>
    </row>
    <row r="1895" spans="1:17">
      <c r="A1895" s="5" t="str">
        <f t="shared" si="30"/>
        <v>1</v>
      </c>
      <c r="B1895" s="1" t="s">
        <v>3272</v>
      </c>
      <c r="C1895" s="2" t="s">
        <v>9204</v>
      </c>
      <c r="D1895" s="2">
        <f>IFERROR(VLOOKUP(B1895,#REF!,4,0),0)</f>
        <v>0</v>
      </c>
      <c r="E1895" s="3">
        <v>1214500</v>
      </c>
      <c r="F1895" s="147" t="s">
        <v>1</v>
      </c>
      <c r="G1895" s="3">
        <v>1214500</v>
      </c>
      <c r="H1895" s="3">
        <v>0</v>
      </c>
      <c r="I1895" s="3">
        <v>0</v>
      </c>
      <c r="J1895" s="3">
        <v>1214500</v>
      </c>
      <c r="K1895" s="3">
        <v>0</v>
      </c>
      <c r="L1895" s="3">
        <v>0</v>
      </c>
      <c r="M1895" s="148" t="s">
        <v>6151</v>
      </c>
      <c r="N1895" s="3">
        <v>0</v>
      </c>
      <c r="O1895" s="3">
        <v>0</v>
      </c>
      <c r="P1895" s="3">
        <v>0</v>
      </c>
      <c r="Q1895" s="132"/>
    </row>
    <row r="1896" spans="1:17">
      <c r="A1896" s="5" t="str">
        <f t="shared" si="30"/>
        <v>1</v>
      </c>
      <c r="B1896" s="1" t="s">
        <v>9235</v>
      </c>
      <c r="C1896" s="2" t="s">
        <v>9236</v>
      </c>
      <c r="D1896" s="2">
        <f>IFERROR(VLOOKUP(B1896,#REF!,4,0),0)</f>
        <v>0</v>
      </c>
      <c r="E1896" s="3">
        <v>0</v>
      </c>
      <c r="F1896" s="147" t="s">
        <v>5961</v>
      </c>
      <c r="G1896" s="3">
        <v>0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148" t="s">
        <v>6151</v>
      </c>
      <c r="N1896" s="3">
        <v>0</v>
      </c>
      <c r="O1896" s="3">
        <v>0</v>
      </c>
      <c r="P1896" s="3">
        <v>0</v>
      </c>
      <c r="Q1896" s="132"/>
    </row>
    <row r="1897" spans="1:17">
      <c r="A1897" s="5" t="str">
        <f t="shared" si="30"/>
        <v>1</v>
      </c>
      <c r="B1897" s="1" t="s">
        <v>9237</v>
      </c>
      <c r="C1897" s="2" t="s">
        <v>9238</v>
      </c>
      <c r="D1897" s="2">
        <f>IFERROR(VLOOKUP(B1897,#REF!,4,0),0)</f>
        <v>0</v>
      </c>
      <c r="E1897" s="3">
        <v>0</v>
      </c>
      <c r="F1897" s="147" t="s">
        <v>1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148" t="s">
        <v>6151</v>
      </c>
      <c r="N1897" s="3">
        <v>0</v>
      </c>
      <c r="O1897" s="3">
        <v>0</v>
      </c>
      <c r="P1897" s="3">
        <v>0</v>
      </c>
      <c r="Q1897" s="132"/>
    </row>
    <row r="1898" spans="1:17">
      <c r="A1898" s="5" t="str">
        <f t="shared" si="30"/>
        <v>1</v>
      </c>
      <c r="B1898" s="1" t="s">
        <v>9239</v>
      </c>
      <c r="C1898" s="2" t="s">
        <v>9240</v>
      </c>
      <c r="D1898" s="2">
        <f>IFERROR(VLOOKUP(B1898,#REF!,4,0),0)</f>
        <v>0</v>
      </c>
      <c r="E1898" s="3">
        <v>0</v>
      </c>
      <c r="F1898" s="147" t="s">
        <v>5961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148" t="s">
        <v>6151</v>
      </c>
      <c r="N1898" s="3">
        <v>0</v>
      </c>
      <c r="O1898" s="3">
        <v>0</v>
      </c>
      <c r="P1898" s="3">
        <v>0</v>
      </c>
      <c r="Q1898" s="132"/>
    </row>
    <row r="1899" spans="1:17">
      <c r="A1899" s="5" t="str">
        <f t="shared" si="30"/>
        <v>1</v>
      </c>
      <c r="B1899" s="1" t="s">
        <v>9241</v>
      </c>
      <c r="C1899" s="2" t="s">
        <v>9242</v>
      </c>
      <c r="D1899" s="2">
        <f>IFERROR(VLOOKUP(B1899,#REF!,4,0),0)</f>
        <v>0</v>
      </c>
      <c r="E1899" s="3">
        <v>0</v>
      </c>
      <c r="F1899" s="147" t="s">
        <v>1</v>
      </c>
      <c r="G1899" s="3">
        <v>0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148" t="s">
        <v>6151</v>
      </c>
      <c r="N1899" s="3">
        <v>0</v>
      </c>
      <c r="O1899" s="3">
        <v>0</v>
      </c>
      <c r="P1899" s="3">
        <v>0</v>
      </c>
      <c r="Q1899" s="132"/>
    </row>
    <row r="1900" spans="1:17" ht="22.5">
      <c r="A1900" s="5" t="str">
        <f t="shared" si="30"/>
        <v>1</v>
      </c>
      <c r="B1900" s="1" t="s">
        <v>9243</v>
      </c>
      <c r="C1900" s="2" t="s">
        <v>9244</v>
      </c>
      <c r="D1900" s="2">
        <f>IFERROR(VLOOKUP(B1900,#REF!,4,0),0)</f>
        <v>0</v>
      </c>
      <c r="E1900" s="3">
        <v>0</v>
      </c>
      <c r="F1900" s="147" t="s">
        <v>1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148" t="s">
        <v>6151</v>
      </c>
      <c r="N1900" s="3">
        <v>0</v>
      </c>
      <c r="O1900" s="3">
        <v>0</v>
      </c>
      <c r="P1900" s="3">
        <v>0</v>
      </c>
      <c r="Q1900" s="132"/>
    </row>
    <row r="1901" spans="1:17">
      <c r="A1901" s="5" t="str">
        <f t="shared" si="30"/>
        <v>1</v>
      </c>
      <c r="B1901" s="1" t="s">
        <v>9245</v>
      </c>
      <c r="C1901" s="2" t="s">
        <v>9246</v>
      </c>
      <c r="D1901" s="2">
        <f>IFERROR(VLOOKUP(B1901,#REF!,4,0),0)</f>
        <v>0</v>
      </c>
      <c r="E1901" s="3">
        <v>0</v>
      </c>
      <c r="F1901" s="147" t="s">
        <v>1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148" t="s">
        <v>6151</v>
      </c>
      <c r="N1901" s="3">
        <v>0</v>
      </c>
      <c r="O1901" s="3">
        <v>0</v>
      </c>
      <c r="P1901" s="3">
        <v>0</v>
      </c>
      <c r="Q1901" s="132"/>
    </row>
    <row r="1902" spans="1:17">
      <c r="A1902" s="5" t="str">
        <f t="shared" si="30"/>
        <v>1</v>
      </c>
      <c r="B1902" s="1" t="s">
        <v>9247</v>
      </c>
      <c r="C1902" s="2" t="s">
        <v>9248</v>
      </c>
      <c r="D1902" s="2">
        <f>IFERROR(VLOOKUP(B1902,#REF!,4,0),0)</f>
        <v>0</v>
      </c>
      <c r="E1902" s="3">
        <v>0</v>
      </c>
      <c r="F1902" s="147" t="s">
        <v>1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148" t="s">
        <v>6151</v>
      </c>
      <c r="N1902" s="3">
        <v>0</v>
      </c>
      <c r="O1902" s="3">
        <v>0</v>
      </c>
      <c r="P1902" s="3">
        <v>0</v>
      </c>
      <c r="Q1902" s="132"/>
    </row>
    <row r="1903" spans="1:17">
      <c r="A1903" s="5" t="str">
        <f t="shared" si="30"/>
        <v>1</v>
      </c>
      <c r="B1903" s="1" t="s">
        <v>9249</v>
      </c>
      <c r="C1903" s="2" t="s">
        <v>9250</v>
      </c>
      <c r="D1903" s="2">
        <f>IFERROR(VLOOKUP(B1903,#REF!,4,0),0)</f>
        <v>0</v>
      </c>
      <c r="E1903" s="3">
        <v>0</v>
      </c>
      <c r="F1903" s="147" t="s">
        <v>1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148" t="s">
        <v>6151</v>
      </c>
      <c r="N1903" s="3">
        <v>0</v>
      </c>
      <c r="O1903" s="3">
        <v>0</v>
      </c>
      <c r="P1903" s="3">
        <v>0</v>
      </c>
      <c r="Q1903" s="132"/>
    </row>
    <row r="1904" spans="1:17">
      <c r="A1904" s="5" t="str">
        <f t="shared" si="30"/>
        <v>1</v>
      </c>
      <c r="B1904" s="1" t="s">
        <v>9251</v>
      </c>
      <c r="C1904" s="2" t="s">
        <v>9252</v>
      </c>
      <c r="D1904" s="2">
        <f>IFERROR(VLOOKUP(B1904,#REF!,4,0),0)</f>
        <v>0</v>
      </c>
      <c r="E1904" s="3">
        <v>0</v>
      </c>
      <c r="F1904" s="147" t="s">
        <v>1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148" t="s">
        <v>6151</v>
      </c>
      <c r="N1904" s="3">
        <v>0</v>
      </c>
      <c r="O1904" s="3">
        <v>0</v>
      </c>
      <c r="P1904" s="3">
        <v>0</v>
      </c>
      <c r="Q1904" s="132"/>
    </row>
    <row r="1905" spans="1:17">
      <c r="A1905" s="5" t="str">
        <f t="shared" si="30"/>
        <v>1</v>
      </c>
      <c r="B1905" s="1" t="s">
        <v>3275</v>
      </c>
      <c r="C1905" s="2" t="s">
        <v>9253</v>
      </c>
      <c r="D1905" s="2">
        <f>IFERROR(VLOOKUP(B1905,#REF!,4,0),0)</f>
        <v>0</v>
      </c>
      <c r="E1905" s="3">
        <v>283964.44</v>
      </c>
      <c r="F1905" s="147" t="s">
        <v>1</v>
      </c>
      <c r="G1905" s="3">
        <v>283964.44</v>
      </c>
      <c r="H1905" s="3">
        <v>0</v>
      </c>
      <c r="I1905" s="3">
        <v>0</v>
      </c>
      <c r="J1905" s="3">
        <v>283964.44</v>
      </c>
      <c r="K1905" s="3">
        <v>0</v>
      </c>
      <c r="L1905" s="3">
        <v>0</v>
      </c>
      <c r="M1905" s="148" t="s">
        <v>6151</v>
      </c>
      <c r="N1905" s="3">
        <v>0</v>
      </c>
      <c r="O1905" s="3">
        <v>0</v>
      </c>
      <c r="P1905" s="3">
        <v>0</v>
      </c>
      <c r="Q1905" s="132"/>
    </row>
    <row r="1906" spans="1:17">
      <c r="A1906" s="5" t="str">
        <f t="shared" si="30"/>
        <v>1</v>
      </c>
      <c r="B1906" s="1" t="s">
        <v>9254</v>
      </c>
      <c r="C1906" s="2" t="s">
        <v>9255</v>
      </c>
      <c r="D1906" s="2">
        <f>IFERROR(VLOOKUP(B1906,#REF!,4,0),0)</f>
        <v>0</v>
      </c>
      <c r="E1906" s="3">
        <v>0</v>
      </c>
      <c r="F1906" s="147" t="s">
        <v>1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148" t="s">
        <v>6151</v>
      </c>
      <c r="N1906" s="3">
        <v>0</v>
      </c>
      <c r="O1906" s="3">
        <v>0</v>
      </c>
      <c r="P1906" s="3">
        <v>0</v>
      </c>
      <c r="Q1906" s="132"/>
    </row>
    <row r="1907" spans="1:17" ht="22.5">
      <c r="A1907" s="5" t="str">
        <f t="shared" si="30"/>
        <v>1</v>
      </c>
      <c r="B1907" s="1" t="s">
        <v>9256</v>
      </c>
      <c r="C1907" s="2" t="s">
        <v>9257</v>
      </c>
      <c r="D1907" s="2">
        <f>IFERROR(VLOOKUP(B1907,#REF!,4,0),0)</f>
        <v>0</v>
      </c>
      <c r="E1907" s="3">
        <v>0</v>
      </c>
      <c r="F1907" s="147" t="s">
        <v>1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148" t="s">
        <v>6151</v>
      </c>
      <c r="N1907" s="3">
        <v>0</v>
      </c>
      <c r="O1907" s="3">
        <v>0</v>
      </c>
      <c r="P1907" s="3">
        <v>0</v>
      </c>
      <c r="Q1907" s="132"/>
    </row>
    <row r="1908" spans="1:17">
      <c r="A1908" s="5" t="str">
        <f t="shared" si="30"/>
        <v>1</v>
      </c>
      <c r="B1908" s="1" t="s">
        <v>9258</v>
      </c>
      <c r="C1908" s="2" t="s">
        <v>9259</v>
      </c>
      <c r="D1908" s="2">
        <f>IFERROR(VLOOKUP(B1908,#REF!,4,0),0)</f>
        <v>0</v>
      </c>
      <c r="E1908" s="3">
        <v>0</v>
      </c>
      <c r="F1908" s="147" t="s">
        <v>1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148" t="s">
        <v>6151</v>
      </c>
      <c r="N1908" s="3">
        <v>0</v>
      </c>
      <c r="O1908" s="3">
        <v>0</v>
      </c>
      <c r="P1908" s="3">
        <v>0</v>
      </c>
      <c r="Q1908" s="132"/>
    </row>
    <row r="1909" spans="1:17">
      <c r="A1909" s="5" t="str">
        <f t="shared" si="30"/>
        <v>1</v>
      </c>
      <c r="B1909" s="1" t="s">
        <v>9260</v>
      </c>
      <c r="C1909" s="2" t="s">
        <v>9261</v>
      </c>
      <c r="D1909" s="2">
        <f>IFERROR(VLOOKUP(B1909,#REF!,4,0),0)</f>
        <v>0</v>
      </c>
      <c r="E1909" s="3">
        <v>3065.34</v>
      </c>
      <c r="F1909" s="147" t="s">
        <v>1</v>
      </c>
      <c r="G1909" s="3">
        <v>3065.34</v>
      </c>
      <c r="H1909" s="3">
        <v>0</v>
      </c>
      <c r="I1909" s="3">
        <v>0</v>
      </c>
      <c r="J1909" s="3">
        <v>3065.34</v>
      </c>
      <c r="K1909" s="3">
        <v>0</v>
      </c>
      <c r="L1909" s="3">
        <v>0</v>
      </c>
      <c r="M1909" s="148" t="s">
        <v>6151</v>
      </c>
      <c r="N1909" s="3">
        <v>0</v>
      </c>
      <c r="O1909" s="3">
        <v>0</v>
      </c>
      <c r="P1909" s="3">
        <v>0</v>
      </c>
      <c r="Q1909" s="132"/>
    </row>
    <row r="1910" spans="1:17">
      <c r="A1910" s="5" t="str">
        <f t="shared" si="30"/>
        <v>1</v>
      </c>
      <c r="B1910" s="1" t="s">
        <v>9262</v>
      </c>
      <c r="C1910" s="2" t="s">
        <v>9263</v>
      </c>
      <c r="D1910" s="2">
        <f>IFERROR(VLOOKUP(B1910,#REF!,4,0),0)</f>
        <v>0</v>
      </c>
      <c r="E1910" s="3">
        <v>0</v>
      </c>
      <c r="F1910" s="147" t="s">
        <v>1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148" t="s">
        <v>6151</v>
      </c>
      <c r="N1910" s="3">
        <v>0</v>
      </c>
      <c r="O1910" s="3">
        <v>0</v>
      </c>
      <c r="P1910" s="3">
        <v>0</v>
      </c>
      <c r="Q1910" s="132"/>
    </row>
    <row r="1911" spans="1:17" ht="22.5">
      <c r="A1911" s="5" t="str">
        <f t="shared" si="30"/>
        <v>1</v>
      </c>
      <c r="B1911" s="1" t="s">
        <v>9264</v>
      </c>
      <c r="C1911" s="2" t="s">
        <v>9265</v>
      </c>
      <c r="D1911" s="2">
        <f>IFERROR(VLOOKUP(B1911,#REF!,4,0),0)</f>
        <v>0</v>
      </c>
      <c r="E1911" s="3">
        <v>0</v>
      </c>
      <c r="F1911" s="147" t="s">
        <v>1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148" t="s">
        <v>6151</v>
      </c>
      <c r="N1911" s="3">
        <v>0</v>
      </c>
      <c r="O1911" s="3">
        <v>0</v>
      </c>
      <c r="P1911" s="3">
        <v>0</v>
      </c>
      <c r="Q1911" s="132"/>
    </row>
    <row r="1912" spans="1:17">
      <c r="A1912" s="5" t="str">
        <f t="shared" si="30"/>
        <v>1</v>
      </c>
      <c r="B1912" s="1" t="s">
        <v>9266</v>
      </c>
      <c r="C1912" s="2" t="s">
        <v>9267</v>
      </c>
      <c r="D1912" s="2">
        <f>IFERROR(VLOOKUP(B1912,#REF!,4,0),0)</f>
        <v>0</v>
      </c>
      <c r="E1912" s="3">
        <v>0</v>
      </c>
      <c r="F1912" s="147" t="s">
        <v>1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148" t="s">
        <v>6151</v>
      </c>
      <c r="N1912" s="3">
        <v>0</v>
      </c>
      <c r="O1912" s="3">
        <v>0</v>
      </c>
      <c r="P1912" s="3">
        <v>0</v>
      </c>
      <c r="Q1912" s="132"/>
    </row>
    <row r="1913" spans="1:17">
      <c r="A1913" s="5" t="str">
        <f t="shared" si="30"/>
        <v>1</v>
      </c>
      <c r="B1913" s="1" t="s">
        <v>9268</v>
      </c>
      <c r="C1913" s="2" t="s">
        <v>9269</v>
      </c>
      <c r="D1913" s="2">
        <f>IFERROR(VLOOKUP(B1913,#REF!,4,0),0)</f>
        <v>0</v>
      </c>
      <c r="E1913" s="3">
        <v>0</v>
      </c>
      <c r="F1913" s="147" t="s">
        <v>1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148" t="s">
        <v>6151</v>
      </c>
      <c r="N1913" s="3">
        <v>0</v>
      </c>
      <c r="O1913" s="3">
        <v>0</v>
      </c>
      <c r="P1913" s="3">
        <v>0</v>
      </c>
      <c r="Q1913" s="132"/>
    </row>
    <row r="1914" spans="1:17">
      <c r="A1914" s="5" t="str">
        <f t="shared" si="30"/>
        <v>1</v>
      </c>
      <c r="B1914" s="1" t="s">
        <v>3280</v>
      </c>
      <c r="C1914" s="2" t="s">
        <v>9270</v>
      </c>
      <c r="D1914" s="2">
        <f>IFERROR(VLOOKUP(B1914,#REF!,4,0),0)</f>
        <v>0</v>
      </c>
      <c r="E1914" s="3">
        <v>1204.76</v>
      </c>
      <c r="F1914" s="147" t="s">
        <v>1</v>
      </c>
      <c r="G1914" s="3">
        <v>1204.76</v>
      </c>
      <c r="H1914" s="3">
        <v>0</v>
      </c>
      <c r="I1914" s="3">
        <v>0</v>
      </c>
      <c r="J1914" s="3">
        <v>1204.76</v>
      </c>
      <c r="K1914" s="3">
        <v>0</v>
      </c>
      <c r="L1914" s="3">
        <v>0</v>
      </c>
      <c r="M1914" s="148" t="s">
        <v>6151</v>
      </c>
      <c r="N1914" s="3">
        <v>0</v>
      </c>
      <c r="O1914" s="3">
        <v>0</v>
      </c>
      <c r="P1914" s="3">
        <v>0</v>
      </c>
      <c r="Q1914" s="132"/>
    </row>
    <row r="1915" spans="1:17">
      <c r="A1915" s="5" t="str">
        <f t="shared" si="30"/>
        <v>1</v>
      </c>
      <c r="B1915" s="1" t="s">
        <v>3283</v>
      </c>
      <c r="C1915" s="2" t="s">
        <v>9271</v>
      </c>
      <c r="D1915" s="2">
        <f>IFERROR(VLOOKUP(B1915,#REF!,4,0),0)</f>
        <v>0</v>
      </c>
      <c r="E1915" s="3">
        <v>26732.1</v>
      </c>
      <c r="F1915" s="147" t="s">
        <v>1</v>
      </c>
      <c r="G1915" s="3">
        <v>26732.1</v>
      </c>
      <c r="H1915" s="3">
        <v>0</v>
      </c>
      <c r="I1915" s="3">
        <v>0</v>
      </c>
      <c r="J1915" s="3">
        <v>26732.1</v>
      </c>
      <c r="K1915" s="3">
        <v>0</v>
      </c>
      <c r="L1915" s="3">
        <v>0</v>
      </c>
      <c r="M1915" s="148" t="s">
        <v>6151</v>
      </c>
      <c r="N1915" s="3">
        <v>0</v>
      </c>
      <c r="O1915" s="3">
        <v>0</v>
      </c>
      <c r="P1915" s="3">
        <v>0</v>
      </c>
      <c r="Q1915" s="132"/>
    </row>
    <row r="1916" spans="1:17">
      <c r="A1916" s="5" t="str">
        <f t="shared" si="30"/>
        <v>1</v>
      </c>
      <c r="B1916" s="1" t="s">
        <v>9272</v>
      </c>
      <c r="C1916" s="2" t="s">
        <v>9273</v>
      </c>
      <c r="D1916" s="2">
        <f>IFERROR(VLOOKUP(B1916,#REF!,4,0),0)</f>
        <v>0</v>
      </c>
      <c r="E1916" s="3">
        <v>0</v>
      </c>
      <c r="F1916" s="147" t="s">
        <v>1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148" t="s">
        <v>6151</v>
      </c>
      <c r="N1916" s="3">
        <v>0</v>
      </c>
      <c r="O1916" s="3">
        <v>0</v>
      </c>
      <c r="P1916" s="3">
        <v>0</v>
      </c>
      <c r="Q1916" s="132"/>
    </row>
    <row r="1917" spans="1:17">
      <c r="A1917" s="5" t="str">
        <f t="shared" si="30"/>
        <v>1</v>
      </c>
      <c r="B1917" s="1" t="s">
        <v>9274</v>
      </c>
      <c r="C1917" s="2" t="s">
        <v>9275</v>
      </c>
      <c r="D1917" s="2">
        <f>IFERROR(VLOOKUP(B1917,#REF!,4,0),0)</f>
        <v>0</v>
      </c>
      <c r="E1917" s="3">
        <v>0</v>
      </c>
      <c r="F1917" s="147" t="s">
        <v>1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148" t="s">
        <v>6151</v>
      </c>
      <c r="N1917" s="3">
        <v>0</v>
      </c>
      <c r="O1917" s="3">
        <v>0</v>
      </c>
      <c r="P1917" s="3">
        <v>0</v>
      </c>
      <c r="Q1917" s="132"/>
    </row>
    <row r="1918" spans="1:17">
      <c r="A1918" s="5" t="str">
        <f t="shared" si="30"/>
        <v>1</v>
      </c>
      <c r="B1918" s="1" t="s">
        <v>9276</v>
      </c>
      <c r="C1918" s="2" t="s">
        <v>9277</v>
      </c>
      <c r="D1918" s="2">
        <f>IFERROR(VLOOKUP(B1918,#REF!,4,0),0)</f>
        <v>0</v>
      </c>
      <c r="E1918" s="3">
        <v>0</v>
      </c>
      <c r="F1918" s="147" t="s">
        <v>1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148" t="s">
        <v>6151</v>
      </c>
      <c r="N1918" s="3">
        <v>0</v>
      </c>
      <c r="O1918" s="3">
        <v>0</v>
      </c>
      <c r="P1918" s="3">
        <v>0</v>
      </c>
      <c r="Q1918" s="132"/>
    </row>
    <row r="1919" spans="1:17">
      <c r="A1919" s="5" t="str">
        <f t="shared" si="30"/>
        <v>1</v>
      </c>
      <c r="B1919" s="1" t="s">
        <v>9278</v>
      </c>
      <c r="C1919" s="2" t="s">
        <v>9279</v>
      </c>
      <c r="D1919" s="2">
        <f>IFERROR(VLOOKUP(B1919,#REF!,4,0),0)</f>
        <v>0</v>
      </c>
      <c r="E1919" s="3">
        <v>0</v>
      </c>
      <c r="F1919" s="147" t="s">
        <v>1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148" t="s">
        <v>6151</v>
      </c>
      <c r="N1919" s="3">
        <v>0</v>
      </c>
      <c r="O1919" s="3">
        <v>0</v>
      </c>
      <c r="P1919" s="3">
        <v>0</v>
      </c>
      <c r="Q1919" s="132"/>
    </row>
    <row r="1920" spans="1:17">
      <c r="A1920" s="5" t="str">
        <f t="shared" si="30"/>
        <v>1</v>
      </c>
      <c r="B1920" s="1" t="s">
        <v>9280</v>
      </c>
      <c r="C1920" s="2" t="s">
        <v>9281</v>
      </c>
      <c r="D1920" s="2">
        <f>IFERROR(VLOOKUP(B1920,#REF!,4,0),0)</f>
        <v>0</v>
      </c>
      <c r="E1920" s="3">
        <v>0</v>
      </c>
      <c r="F1920" s="147" t="s">
        <v>1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148" t="s">
        <v>6151</v>
      </c>
      <c r="N1920" s="3">
        <v>0</v>
      </c>
      <c r="O1920" s="3">
        <v>0</v>
      </c>
      <c r="P1920" s="3">
        <v>0</v>
      </c>
      <c r="Q1920" s="132"/>
    </row>
    <row r="1921" spans="1:17">
      <c r="A1921" s="5" t="str">
        <f t="shared" si="30"/>
        <v>1</v>
      </c>
      <c r="B1921" s="1" t="s">
        <v>9282</v>
      </c>
      <c r="C1921" s="2" t="s">
        <v>9283</v>
      </c>
      <c r="D1921" s="2">
        <f>IFERROR(VLOOKUP(B1921,#REF!,4,0),0)</f>
        <v>0</v>
      </c>
      <c r="E1921" s="3">
        <v>0</v>
      </c>
      <c r="F1921" s="147" t="s">
        <v>1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148" t="s">
        <v>6151</v>
      </c>
      <c r="N1921" s="3">
        <v>0</v>
      </c>
      <c r="O1921" s="3">
        <v>0</v>
      </c>
      <c r="P1921" s="3">
        <v>0</v>
      </c>
      <c r="Q1921" s="132"/>
    </row>
    <row r="1922" spans="1:17">
      <c r="A1922" s="5" t="str">
        <f t="shared" si="30"/>
        <v>1</v>
      </c>
      <c r="B1922" s="1" t="s">
        <v>9284</v>
      </c>
      <c r="C1922" s="2" t="s">
        <v>9285</v>
      </c>
      <c r="D1922" s="2">
        <f>IFERROR(VLOOKUP(B1922,#REF!,4,0),0)</f>
        <v>0</v>
      </c>
      <c r="E1922" s="3">
        <v>0</v>
      </c>
      <c r="F1922" s="147" t="s">
        <v>1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148" t="s">
        <v>6151</v>
      </c>
      <c r="N1922" s="3">
        <v>0</v>
      </c>
      <c r="O1922" s="3">
        <v>0</v>
      </c>
      <c r="P1922" s="3">
        <v>0</v>
      </c>
      <c r="Q1922" s="132"/>
    </row>
    <row r="1923" spans="1:17">
      <c r="A1923" s="5" t="str">
        <f t="shared" si="30"/>
        <v>1</v>
      </c>
      <c r="B1923" s="1" t="s">
        <v>9286</v>
      </c>
      <c r="C1923" s="2" t="s">
        <v>9287</v>
      </c>
      <c r="D1923" s="2">
        <f>IFERROR(VLOOKUP(B1923,#REF!,4,0),0)</f>
        <v>0</v>
      </c>
      <c r="E1923" s="3">
        <v>0</v>
      </c>
      <c r="F1923" s="147" t="s">
        <v>1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148" t="s">
        <v>6151</v>
      </c>
      <c r="N1923" s="3">
        <v>0</v>
      </c>
      <c r="O1923" s="3">
        <v>0</v>
      </c>
      <c r="P1923" s="3">
        <v>0</v>
      </c>
      <c r="Q1923" s="132"/>
    </row>
    <row r="1924" spans="1:17">
      <c r="A1924" s="5" t="str">
        <f t="shared" si="30"/>
        <v>1</v>
      </c>
      <c r="B1924" s="1" t="s">
        <v>5596</v>
      </c>
      <c r="C1924" s="2" t="s">
        <v>9288</v>
      </c>
      <c r="D1924" s="2">
        <f>IFERROR(VLOOKUP(B1924,#REF!,4,0),0)</f>
        <v>0</v>
      </c>
      <c r="E1924" s="3">
        <v>0</v>
      </c>
      <c r="F1924" s="147" t="s">
        <v>1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148" t="s">
        <v>6151</v>
      </c>
      <c r="N1924" s="3">
        <v>0</v>
      </c>
      <c r="O1924" s="3">
        <v>0</v>
      </c>
      <c r="P1924" s="3">
        <v>0</v>
      </c>
      <c r="Q1924" s="132"/>
    </row>
    <row r="1925" spans="1:17">
      <c r="A1925" s="5" t="str">
        <f t="shared" si="30"/>
        <v>1</v>
      </c>
      <c r="B1925" s="1" t="s">
        <v>3286</v>
      </c>
      <c r="C1925" s="2" t="s">
        <v>9289</v>
      </c>
      <c r="D1925" s="2">
        <f>IFERROR(VLOOKUP(B1925,#REF!,4,0),0)</f>
        <v>0</v>
      </c>
      <c r="E1925" s="3">
        <v>43879.09</v>
      </c>
      <c r="F1925" s="147" t="s">
        <v>1</v>
      </c>
      <c r="G1925" s="3">
        <v>43879.09</v>
      </c>
      <c r="H1925" s="3">
        <v>0</v>
      </c>
      <c r="I1925" s="3">
        <v>0</v>
      </c>
      <c r="J1925" s="3">
        <v>43879.09</v>
      </c>
      <c r="K1925" s="3">
        <v>0</v>
      </c>
      <c r="L1925" s="3">
        <v>0</v>
      </c>
      <c r="M1925" s="148" t="s">
        <v>6151</v>
      </c>
      <c r="N1925" s="3">
        <v>0</v>
      </c>
      <c r="O1925" s="3">
        <v>0</v>
      </c>
      <c r="P1925" s="3">
        <v>0</v>
      </c>
      <c r="Q1925" s="132"/>
    </row>
    <row r="1926" spans="1:17">
      <c r="A1926" s="5" t="str">
        <f t="shared" si="30"/>
        <v>1</v>
      </c>
      <c r="B1926" s="1" t="s">
        <v>9290</v>
      </c>
      <c r="C1926" s="2" t="s">
        <v>9291</v>
      </c>
      <c r="D1926" s="2">
        <f>IFERROR(VLOOKUP(B1926,#REF!,4,0),0)</f>
        <v>0</v>
      </c>
      <c r="E1926" s="3">
        <v>0</v>
      </c>
      <c r="F1926" s="147" t="s">
        <v>1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148" t="s">
        <v>6151</v>
      </c>
      <c r="N1926" s="3">
        <v>0</v>
      </c>
      <c r="O1926" s="3">
        <v>0</v>
      </c>
      <c r="P1926" s="3">
        <v>0</v>
      </c>
      <c r="Q1926" s="132"/>
    </row>
    <row r="1927" spans="1:17">
      <c r="A1927" s="5" t="str">
        <f t="shared" si="30"/>
        <v>1</v>
      </c>
      <c r="B1927" s="1" t="s">
        <v>9292</v>
      </c>
      <c r="C1927" s="2" t="s">
        <v>9293</v>
      </c>
      <c r="D1927" s="2">
        <f>IFERROR(VLOOKUP(B1927,#REF!,4,0),0)</f>
        <v>0</v>
      </c>
      <c r="E1927" s="3">
        <v>0</v>
      </c>
      <c r="F1927" s="147" t="s">
        <v>1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148" t="s">
        <v>6151</v>
      </c>
      <c r="N1927" s="3">
        <v>0</v>
      </c>
      <c r="O1927" s="3">
        <v>0</v>
      </c>
      <c r="P1927" s="3">
        <v>0</v>
      </c>
      <c r="Q1927" s="132"/>
    </row>
    <row r="1928" spans="1:17">
      <c r="A1928" s="5" t="str">
        <f t="shared" si="30"/>
        <v>1</v>
      </c>
      <c r="B1928" s="1" t="s">
        <v>9294</v>
      </c>
      <c r="C1928" s="2" t="s">
        <v>6396</v>
      </c>
      <c r="D1928" s="2">
        <f>IFERROR(VLOOKUP(B1928,#REF!,4,0),0)</f>
        <v>0</v>
      </c>
      <c r="E1928" s="3">
        <v>0</v>
      </c>
      <c r="F1928" s="147" t="s">
        <v>1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148" t="s">
        <v>6151</v>
      </c>
      <c r="N1928" s="3">
        <v>0</v>
      </c>
      <c r="O1928" s="3">
        <v>0</v>
      </c>
      <c r="P1928" s="3">
        <v>0</v>
      </c>
      <c r="Q1928" s="132"/>
    </row>
    <row r="1929" spans="1:17">
      <c r="A1929" s="5" t="str">
        <f t="shared" si="30"/>
        <v>1</v>
      </c>
      <c r="B1929" s="1" t="s">
        <v>9295</v>
      </c>
      <c r="C1929" s="2" t="s">
        <v>9296</v>
      </c>
      <c r="D1929" s="2">
        <f>IFERROR(VLOOKUP(B1929,#REF!,4,0),0)</f>
        <v>0</v>
      </c>
      <c r="E1929" s="3">
        <v>0</v>
      </c>
      <c r="F1929" s="147" t="s">
        <v>1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148" t="s">
        <v>6151</v>
      </c>
      <c r="N1929" s="3">
        <v>0</v>
      </c>
      <c r="O1929" s="3">
        <v>0</v>
      </c>
      <c r="P1929" s="3">
        <v>0</v>
      </c>
      <c r="Q1929" s="132"/>
    </row>
    <row r="1930" spans="1:17">
      <c r="A1930" s="5" t="str">
        <f t="shared" si="30"/>
        <v>1</v>
      </c>
      <c r="B1930" s="1" t="s">
        <v>9297</v>
      </c>
      <c r="C1930" s="2" t="s">
        <v>9298</v>
      </c>
      <c r="D1930" s="2">
        <f>IFERROR(VLOOKUP(B1930,#REF!,4,0),0)</f>
        <v>0</v>
      </c>
      <c r="E1930" s="3">
        <v>0</v>
      </c>
      <c r="F1930" s="147" t="s">
        <v>1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148" t="s">
        <v>6151</v>
      </c>
      <c r="N1930" s="3">
        <v>0</v>
      </c>
      <c r="O1930" s="3">
        <v>0</v>
      </c>
      <c r="P1930" s="3">
        <v>0</v>
      </c>
      <c r="Q1930" s="132"/>
    </row>
    <row r="1931" spans="1:17">
      <c r="A1931" s="5" t="str">
        <f t="shared" ref="A1931:A1994" si="31">LEFT(B1931)</f>
        <v>1</v>
      </c>
      <c r="B1931" s="1" t="s">
        <v>9299</v>
      </c>
      <c r="C1931" s="2" t="s">
        <v>9300</v>
      </c>
      <c r="D1931" s="2">
        <f>IFERROR(VLOOKUP(B1931,#REF!,4,0),0)</f>
        <v>0</v>
      </c>
      <c r="E1931" s="3">
        <v>0</v>
      </c>
      <c r="F1931" s="147" t="s">
        <v>1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148" t="s">
        <v>6151</v>
      </c>
      <c r="N1931" s="3">
        <v>0</v>
      </c>
      <c r="O1931" s="3">
        <v>0</v>
      </c>
      <c r="P1931" s="3">
        <v>0</v>
      </c>
      <c r="Q1931" s="132"/>
    </row>
    <row r="1932" spans="1:17">
      <c r="A1932" s="5" t="str">
        <f t="shared" si="31"/>
        <v>1</v>
      </c>
      <c r="B1932" s="1" t="s">
        <v>9301</v>
      </c>
      <c r="C1932" s="2" t="s">
        <v>9302</v>
      </c>
      <c r="D1932" s="2">
        <f>IFERROR(VLOOKUP(B1932,#REF!,4,0),0)</f>
        <v>0</v>
      </c>
      <c r="E1932" s="3">
        <v>0</v>
      </c>
      <c r="F1932" s="147" t="s">
        <v>1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148" t="s">
        <v>6151</v>
      </c>
      <c r="N1932" s="3">
        <v>0</v>
      </c>
      <c r="O1932" s="3">
        <v>0</v>
      </c>
      <c r="P1932" s="3">
        <v>0</v>
      </c>
      <c r="Q1932" s="132"/>
    </row>
    <row r="1933" spans="1:17">
      <c r="A1933" s="5" t="str">
        <f t="shared" si="31"/>
        <v>1</v>
      </c>
      <c r="B1933" s="1" t="s">
        <v>9303</v>
      </c>
      <c r="C1933" s="2" t="s">
        <v>9304</v>
      </c>
      <c r="D1933" s="2">
        <f>IFERROR(VLOOKUP(B1933,#REF!,4,0),0)</f>
        <v>0</v>
      </c>
      <c r="E1933" s="3">
        <v>0</v>
      </c>
      <c r="F1933" s="147" t="s">
        <v>1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148" t="s">
        <v>6151</v>
      </c>
      <c r="N1933" s="3">
        <v>0</v>
      </c>
      <c r="O1933" s="3">
        <v>0</v>
      </c>
      <c r="P1933" s="3">
        <v>0</v>
      </c>
      <c r="Q1933" s="132"/>
    </row>
    <row r="1934" spans="1:17">
      <c r="A1934" s="5" t="str">
        <f t="shared" si="31"/>
        <v>1</v>
      </c>
      <c r="B1934" s="1" t="s">
        <v>9305</v>
      </c>
      <c r="C1934" s="2" t="s">
        <v>9306</v>
      </c>
      <c r="D1934" s="2">
        <f>IFERROR(VLOOKUP(B1934,#REF!,4,0),0)</f>
        <v>0</v>
      </c>
      <c r="E1934" s="3">
        <v>0</v>
      </c>
      <c r="F1934" s="147" t="s">
        <v>1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148" t="s">
        <v>6151</v>
      </c>
      <c r="N1934" s="3">
        <v>0</v>
      </c>
      <c r="O1934" s="3">
        <v>0</v>
      </c>
      <c r="P1934" s="3">
        <v>0</v>
      </c>
      <c r="Q1934" s="132"/>
    </row>
    <row r="1935" spans="1:17">
      <c r="A1935" s="5" t="str">
        <f t="shared" si="31"/>
        <v>1</v>
      </c>
      <c r="B1935" s="1" t="s">
        <v>9307</v>
      </c>
      <c r="C1935" s="2" t="s">
        <v>9308</v>
      </c>
      <c r="D1935" s="2">
        <f>IFERROR(VLOOKUP(B1935,#REF!,4,0),0)</f>
        <v>0</v>
      </c>
      <c r="E1935" s="3">
        <v>0</v>
      </c>
      <c r="F1935" s="147" t="s">
        <v>1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148" t="s">
        <v>6151</v>
      </c>
      <c r="N1935" s="3">
        <v>0</v>
      </c>
      <c r="O1935" s="3">
        <v>0</v>
      </c>
      <c r="P1935" s="3">
        <v>0</v>
      </c>
      <c r="Q1935" s="132"/>
    </row>
    <row r="1936" spans="1:17">
      <c r="A1936" s="5" t="str">
        <f t="shared" si="31"/>
        <v>1</v>
      </c>
      <c r="B1936" s="1" t="s">
        <v>5599</v>
      </c>
      <c r="C1936" s="2" t="s">
        <v>9309</v>
      </c>
      <c r="D1936" s="2">
        <f>IFERROR(VLOOKUP(B1936,#REF!,4,0),0)</f>
        <v>0</v>
      </c>
      <c r="E1936" s="3">
        <v>0</v>
      </c>
      <c r="F1936" s="147" t="s">
        <v>1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148" t="s">
        <v>6151</v>
      </c>
      <c r="N1936" s="3">
        <v>0</v>
      </c>
      <c r="O1936" s="3">
        <v>0</v>
      </c>
      <c r="P1936" s="3">
        <v>0</v>
      </c>
      <c r="Q1936" s="132"/>
    </row>
    <row r="1937" spans="1:17">
      <c r="A1937" s="5" t="str">
        <f t="shared" si="31"/>
        <v>1</v>
      </c>
      <c r="B1937" s="1" t="s">
        <v>9310</v>
      </c>
      <c r="C1937" s="2" t="s">
        <v>9222</v>
      </c>
      <c r="D1937" s="2">
        <f>IFERROR(VLOOKUP(B1937,#REF!,4,0),0)</f>
        <v>0</v>
      </c>
      <c r="E1937" s="3">
        <v>0</v>
      </c>
      <c r="F1937" s="147" t="s">
        <v>1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148" t="s">
        <v>6151</v>
      </c>
      <c r="N1937" s="3">
        <v>0</v>
      </c>
      <c r="O1937" s="3">
        <v>0</v>
      </c>
      <c r="P1937" s="3">
        <v>0</v>
      </c>
      <c r="Q1937" s="132"/>
    </row>
    <row r="1938" spans="1:17">
      <c r="A1938" s="5" t="str">
        <f t="shared" si="31"/>
        <v>1</v>
      </c>
      <c r="B1938" s="1" t="s">
        <v>9311</v>
      </c>
      <c r="C1938" s="2" t="s">
        <v>9312</v>
      </c>
      <c r="D1938" s="2">
        <f>IFERROR(VLOOKUP(B1938,#REF!,4,0),0)</f>
        <v>0</v>
      </c>
      <c r="E1938" s="3">
        <v>0</v>
      </c>
      <c r="F1938" s="147" t="s">
        <v>1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148" t="s">
        <v>6151</v>
      </c>
      <c r="N1938" s="3">
        <v>0</v>
      </c>
      <c r="O1938" s="3">
        <v>0</v>
      </c>
      <c r="P1938" s="3">
        <v>0</v>
      </c>
      <c r="Q1938" s="132"/>
    </row>
    <row r="1939" spans="1:17">
      <c r="A1939" s="5" t="str">
        <f t="shared" si="31"/>
        <v>1</v>
      </c>
      <c r="B1939" s="1" t="s">
        <v>9313</v>
      </c>
      <c r="C1939" s="2" t="s">
        <v>9314</v>
      </c>
      <c r="D1939" s="2">
        <f>IFERROR(VLOOKUP(B1939,#REF!,4,0),0)</f>
        <v>0</v>
      </c>
      <c r="E1939" s="3">
        <v>0</v>
      </c>
      <c r="F1939" s="147" t="s">
        <v>1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148" t="s">
        <v>6151</v>
      </c>
      <c r="N1939" s="3">
        <v>0</v>
      </c>
      <c r="O1939" s="3">
        <v>0</v>
      </c>
      <c r="P1939" s="3">
        <v>0</v>
      </c>
      <c r="Q1939" s="132"/>
    </row>
    <row r="1940" spans="1:17">
      <c r="A1940" s="5" t="str">
        <f t="shared" si="31"/>
        <v>1</v>
      </c>
      <c r="B1940" s="1" t="s">
        <v>9315</v>
      </c>
      <c r="C1940" s="2" t="s">
        <v>9316</v>
      </c>
      <c r="D1940" s="2">
        <f>IFERROR(VLOOKUP(B1940,#REF!,4,0),0)</f>
        <v>0</v>
      </c>
      <c r="E1940" s="3">
        <v>0</v>
      </c>
      <c r="F1940" s="147" t="s">
        <v>1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148" t="s">
        <v>6151</v>
      </c>
      <c r="N1940" s="3">
        <v>0</v>
      </c>
      <c r="O1940" s="3">
        <v>0</v>
      </c>
      <c r="P1940" s="3">
        <v>0</v>
      </c>
      <c r="Q1940" s="132"/>
    </row>
    <row r="1941" spans="1:17">
      <c r="A1941" s="5" t="str">
        <f t="shared" si="31"/>
        <v>1</v>
      </c>
      <c r="B1941" s="1" t="s">
        <v>9317</v>
      </c>
      <c r="C1941" s="2" t="s">
        <v>9318</v>
      </c>
      <c r="D1941" s="2">
        <f>IFERROR(VLOOKUP(B1941,#REF!,4,0),0)</f>
        <v>0</v>
      </c>
      <c r="E1941" s="3">
        <v>0</v>
      </c>
      <c r="F1941" s="147" t="s">
        <v>1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148" t="s">
        <v>6151</v>
      </c>
      <c r="N1941" s="3">
        <v>0</v>
      </c>
      <c r="O1941" s="3">
        <v>0</v>
      </c>
      <c r="P1941" s="3">
        <v>0</v>
      </c>
      <c r="Q1941" s="132"/>
    </row>
    <row r="1942" spans="1:17">
      <c r="A1942" s="5" t="str">
        <f t="shared" si="31"/>
        <v>1</v>
      </c>
      <c r="B1942" s="1" t="s">
        <v>5602</v>
      </c>
      <c r="C1942" s="2" t="s">
        <v>9319</v>
      </c>
      <c r="D1942" s="2">
        <f>IFERROR(VLOOKUP(B1942,#REF!,4,0),0)</f>
        <v>0</v>
      </c>
      <c r="E1942" s="3">
        <v>0</v>
      </c>
      <c r="F1942" s="147" t="s">
        <v>1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148" t="s">
        <v>6151</v>
      </c>
      <c r="N1942" s="3">
        <v>0</v>
      </c>
      <c r="O1942" s="3">
        <v>0</v>
      </c>
      <c r="P1942" s="3">
        <v>0</v>
      </c>
      <c r="Q1942" s="132"/>
    </row>
    <row r="1943" spans="1:17">
      <c r="A1943" s="5" t="str">
        <f t="shared" si="31"/>
        <v>1</v>
      </c>
      <c r="B1943" s="1" t="s">
        <v>5605</v>
      </c>
      <c r="C1943" s="2" t="s">
        <v>9320</v>
      </c>
      <c r="D1943" s="2">
        <f>IFERROR(VLOOKUP(B1943,#REF!,4,0),0)</f>
        <v>0</v>
      </c>
      <c r="E1943" s="3">
        <v>0</v>
      </c>
      <c r="F1943" s="147" t="s">
        <v>1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148" t="s">
        <v>6151</v>
      </c>
      <c r="N1943" s="3">
        <v>0</v>
      </c>
      <c r="O1943" s="3">
        <v>0</v>
      </c>
      <c r="P1943" s="3">
        <v>0</v>
      </c>
      <c r="Q1943" s="132"/>
    </row>
    <row r="1944" spans="1:17">
      <c r="A1944" s="5" t="str">
        <f t="shared" si="31"/>
        <v>1</v>
      </c>
      <c r="B1944" s="1" t="s">
        <v>5608</v>
      </c>
      <c r="C1944" s="2" t="s">
        <v>9321</v>
      </c>
      <c r="D1944" s="2">
        <f>IFERROR(VLOOKUP(B1944,#REF!,4,0),0)</f>
        <v>0</v>
      </c>
      <c r="E1944" s="3">
        <v>0</v>
      </c>
      <c r="F1944" s="147" t="s">
        <v>1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148" t="s">
        <v>6151</v>
      </c>
      <c r="N1944" s="3">
        <v>0</v>
      </c>
      <c r="O1944" s="3">
        <v>0</v>
      </c>
      <c r="P1944" s="3">
        <v>0</v>
      </c>
      <c r="Q1944" s="132"/>
    </row>
    <row r="1945" spans="1:17">
      <c r="A1945" s="5" t="str">
        <f t="shared" si="31"/>
        <v>1</v>
      </c>
      <c r="B1945" s="1" t="s">
        <v>5611</v>
      </c>
      <c r="C1945" s="2" t="s">
        <v>9322</v>
      </c>
      <c r="D1945" s="2">
        <f>IFERROR(VLOOKUP(B1945,#REF!,4,0),0)</f>
        <v>0</v>
      </c>
      <c r="E1945" s="3">
        <v>0</v>
      </c>
      <c r="F1945" s="147" t="s">
        <v>1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148" t="s">
        <v>6151</v>
      </c>
      <c r="N1945" s="3">
        <v>0</v>
      </c>
      <c r="O1945" s="3">
        <v>0</v>
      </c>
      <c r="P1945" s="3">
        <v>0</v>
      </c>
      <c r="Q1945" s="132"/>
    </row>
    <row r="1946" spans="1:17">
      <c r="A1946" s="5" t="str">
        <f t="shared" si="31"/>
        <v>1</v>
      </c>
      <c r="B1946" s="1" t="s">
        <v>5614</v>
      </c>
      <c r="C1946" s="2" t="s">
        <v>9323</v>
      </c>
      <c r="D1946" s="2">
        <f>IFERROR(VLOOKUP(B1946,#REF!,4,0),0)</f>
        <v>0</v>
      </c>
      <c r="E1946" s="3">
        <v>0</v>
      </c>
      <c r="F1946" s="147" t="s">
        <v>1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148" t="s">
        <v>6151</v>
      </c>
      <c r="N1946" s="3">
        <v>0</v>
      </c>
      <c r="O1946" s="3">
        <v>0</v>
      </c>
      <c r="P1946" s="3">
        <v>0</v>
      </c>
      <c r="Q1946" s="132"/>
    </row>
    <row r="1947" spans="1:17">
      <c r="A1947" s="5" t="str">
        <f t="shared" si="31"/>
        <v>1</v>
      </c>
      <c r="B1947" s="1" t="s">
        <v>5617</v>
      </c>
      <c r="C1947" s="2" t="s">
        <v>9324</v>
      </c>
      <c r="D1947" s="2">
        <f>IFERROR(VLOOKUP(B1947,#REF!,4,0),0)</f>
        <v>0</v>
      </c>
      <c r="E1947" s="3">
        <v>0</v>
      </c>
      <c r="F1947" s="147" t="s">
        <v>1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148" t="s">
        <v>6151</v>
      </c>
      <c r="N1947" s="3">
        <v>0</v>
      </c>
      <c r="O1947" s="3">
        <v>0</v>
      </c>
      <c r="P1947" s="3">
        <v>0</v>
      </c>
      <c r="Q1947" s="132"/>
    </row>
    <row r="1948" spans="1:17">
      <c r="A1948" s="5" t="str">
        <f t="shared" si="31"/>
        <v>1</v>
      </c>
      <c r="B1948" s="1" t="s">
        <v>5620</v>
      </c>
      <c r="C1948" s="2" t="s">
        <v>9325</v>
      </c>
      <c r="D1948" s="2">
        <f>IFERROR(VLOOKUP(B1948,#REF!,4,0),0)</f>
        <v>0</v>
      </c>
      <c r="E1948" s="3">
        <v>0</v>
      </c>
      <c r="F1948" s="147" t="s">
        <v>1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148" t="s">
        <v>6151</v>
      </c>
      <c r="N1948" s="3">
        <v>0</v>
      </c>
      <c r="O1948" s="3">
        <v>0</v>
      </c>
      <c r="P1948" s="3">
        <v>0</v>
      </c>
      <c r="Q1948" s="132"/>
    </row>
    <row r="1949" spans="1:17">
      <c r="A1949" s="5" t="str">
        <f t="shared" si="31"/>
        <v>1</v>
      </c>
      <c r="B1949" s="1" t="s">
        <v>5623</v>
      </c>
      <c r="C1949" s="2" t="s">
        <v>9326</v>
      </c>
      <c r="D1949" s="2">
        <f>IFERROR(VLOOKUP(B1949,#REF!,4,0),0)</f>
        <v>0</v>
      </c>
      <c r="E1949" s="3">
        <v>0</v>
      </c>
      <c r="F1949" s="147" t="s">
        <v>1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148" t="s">
        <v>6151</v>
      </c>
      <c r="N1949" s="3">
        <v>0</v>
      </c>
      <c r="O1949" s="3">
        <v>0</v>
      </c>
      <c r="P1949" s="3">
        <v>0</v>
      </c>
      <c r="Q1949" s="132"/>
    </row>
    <row r="1950" spans="1:17">
      <c r="A1950" s="5" t="str">
        <f t="shared" si="31"/>
        <v>1</v>
      </c>
      <c r="B1950" s="1" t="s">
        <v>9327</v>
      </c>
      <c r="C1950" s="2" t="s">
        <v>9328</v>
      </c>
      <c r="D1950" s="2">
        <f>IFERROR(VLOOKUP(B1950,#REF!,4,0),0)</f>
        <v>0</v>
      </c>
      <c r="E1950" s="3">
        <v>0</v>
      </c>
      <c r="F1950" s="147" t="s">
        <v>1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148" t="s">
        <v>6151</v>
      </c>
      <c r="N1950" s="3">
        <v>0</v>
      </c>
      <c r="O1950" s="3">
        <v>0</v>
      </c>
      <c r="P1950" s="3">
        <v>0</v>
      </c>
      <c r="Q1950" s="132"/>
    </row>
    <row r="1951" spans="1:17">
      <c r="A1951" s="5" t="str">
        <f t="shared" si="31"/>
        <v>1</v>
      </c>
      <c r="B1951" s="1" t="s">
        <v>9329</v>
      </c>
      <c r="C1951" s="2" t="s">
        <v>9330</v>
      </c>
      <c r="D1951" s="2">
        <f>IFERROR(VLOOKUP(B1951,#REF!,4,0),0)</f>
        <v>0</v>
      </c>
      <c r="E1951" s="3">
        <v>0</v>
      </c>
      <c r="F1951" s="147" t="s">
        <v>1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148" t="s">
        <v>6151</v>
      </c>
      <c r="N1951" s="3">
        <v>0</v>
      </c>
      <c r="O1951" s="3">
        <v>0</v>
      </c>
      <c r="P1951" s="3">
        <v>0</v>
      </c>
      <c r="Q1951" s="132"/>
    </row>
    <row r="1952" spans="1:17">
      <c r="A1952" s="5" t="str">
        <f t="shared" si="31"/>
        <v>1</v>
      </c>
      <c r="B1952" s="1" t="s">
        <v>9331</v>
      </c>
      <c r="C1952" s="2" t="s">
        <v>9332</v>
      </c>
      <c r="D1952" s="2">
        <f>IFERROR(VLOOKUP(B1952,#REF!,4,0),0)</f>
        <v>0</v>
      </c>
      <c r="E1952" s="3">
        <v>0</v>
      </c>
      <c r="F1952" s="147" t="s">
        <v>1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148" t="s">
        <v>6151</v>
      </c>
      <c r="N1952" s="3">
        <v>0</v>
      </c>
      <c r="O1952" s="3">
        <v>0</v>
      </c>
      <c r="P1952" s="3">
        <v>0</v>
      </c>
      <c r="Q1952" s="132"/>
    </row>
    <row r="1953" spans="1:17">
      <c r="A1953" s="5" t="str">
        <f t="shared" si="31"/>
        <v>1</v>
      </c>
      <c r="B1953" s="1" t="s">
        <v>9333</v>
      </c>
      <c r="C1953" s="2" t="s">
        <v>9334</v>
      </c>
      <c r="D1953" s="2">
        <f>IFERROR(VLOOKUP(B1953,#REF!,4,0),0)</f>
        <v>0</v>
      </c>
      <c r="E1953" s="3">
        <v>0</v>
      </c>
      <c r="F1953" s="147" t="s">
        <v>1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148" t="s">
        <v>6151</v>
      </c>
      <c r="N1953" s="3">
        <v>0</v>
      </c>
      <c r="O1953" s="3">
        <v>0</v>
      </c>
      <c r="P1953" s="3">
        <v>0</v>
      </c>
      <c r="Q1953" s="132"/>
    </row>
    <row r="1954" spans="1:17">
      <c r="A1954" s="5" t="str">
        <f t="shared" si="31"/>
        <v>1</v>
      </c>
      <c r="B1954" s="1" t="s">
        <v>5626</v>
      </c>
      <c r="C1954" s="2" t="s">
        <v>9335</v>
      </c>
      <c r="D1954" s="2">
        <f>IFERROR(VLOOKUP(B1954,#REF!,4,0),0)</f>
        <v>0</v>
      </c>
      <c r="E1954" s="3">
        <v>0</v>
      </c>
      <c r="F1954" s="147" t="s">
        <v>1</v>
      </c>
      <c r="G1954" s="3">
        <v>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148" t="s">
        <v>6151</v>
      </c>
      <c r="N1954" s="3">
        <v>0</v>
      </c>
      <c r="O1954" s="3">
        <v>0</v>
      </c>
      <c r="P1954" s="3">
        <v>0</v>
      </c>
      <c r="Q1954" s="132"/>
    </row>
    <row r="1955" spans="1:17">
      <c r="A1955" s="5" t="str">
        <f t="shared" si="31"/>
        <v>1</v>
      </c>
      <c r="B1955" s="1" t="s">
        <v>9336</v>
      </c>
      <c r="C1955" s="2" t="s">
        <v>9337</v>
      </c>
      <c r="D1955" s="2">
        <f>IFERROR(VLOOKUP(B1955,#REF!,4,0),0)</f>
        <v>0</v>
      </c>
      <c r="E1955" s="3">
        <v>0</v>
      </c>
      <c r="F1955" s="147" t="s">
        <v>1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148" t="s">
        <v>6151</v>
      </c>
      <c r="N1955" s="3">
        <v>0</v>
      </c>
      <c r="O1955" s="3">
        <v>0</v>
      </c>
      <c r="P1955" s="3">
        <v>0</v>
      </c>
      <c r="Q1955" s="132"/>
    </row>
    <row r="1956" spans="1:17" ht="22.5">
      <c r="A1956" s="5" t="str">
        <f t="shared" si="31"/>
        <v>1</v>
      </c>
      <c r="B1956" s="1" t="s">
        <v>9338</v>
      </c>
      <c r="C1956" s="2" t="s">
        <v>9339</v>
      </c>
      <c r="D1956" s="2">
        <f>IFERROR(VLOOKUP(B1956,#REF!,4,0),0)</f>
        <v>0</v>
      </c>
      <c r="E1956" s="3">
        <v>0</v>
      </c>
      <c r="F1956" s="147" t="s">
        <v>1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148" t="s">
        <v>6151</v>
      </c>
      <c r="N1956" s="3">
        <v>0</v>
      </c>
      <c r="O1956" s="3">
        <v>0</v>
      </c>
      <c r="P1956" s="3">
        <v>0</v>
      </c>
      <c r="Q1956" s="132"/>
    </row>
    <row r="1957" spans="1:17">
      <c r="A1957" s="5" t="str">
        <f t="shared" si="31"/>
        <v>1</v>
      </c>
      <c r="B1957" s="1" t="s">
        <v>9340</v>
      </c>
      <c r="C1957" s="2" t="s">
        <v>9341</v>
      </c>
      <c r="D1957" s="2">
        <f>IFERROR(VLOOKUP(B1957,#REF!,4,0),0)</f>
        <v>0</v>
      </c>
      <c r="E1957" s="3">
        <v>0</v>
      </c>
      <c r="F1957" s="147" t="s">
        <v>1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148" t="s">
        <v>6151</v>
      </c>
      <c r="N1957" s="3">
        <v>0</v>
      </c>
      <c r="O1957" s="3">
        <v>0</v>
      </c>
      <c r="P1957" s="3">
        <v>0</v>
      </c>
      <c r="Q1957" s="132"/>
    </row>
    <row r="1958" spans="1:17">
      <c r="A1958" s="5" t="str">
        <f t="shared" si="31"/>
        <v>1</v>
      </c>
      <c r="B1958" s="1" t="s">
        <v>9342</v>
      </c>
      <c r="C1958" s="2" t="s">
        <v>9343</v>
      </c>
      <c r="D1958" s="2">
        <f>IFERROR(VLOOKUP(B1958,#REF!,4,0),0)</f>
        <v>0</v>
      </c>
      <c r="E1958" s="3">
        <v>0</v>
      </c>
      <c r="F1958" s="147" t="s">
        <v>1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148" t="s">
        <v>6151</v>
      </c>
      <c r="N1958" s="3">
        <v>0</v>
      </c>
      <c r="O1958" s="3">
        <v>0</v>
      </c>
      <c r="P1958" s="3">
        <v>0</v>
      </c>
      <c r="Q1958" s="132"/>
    </row>
    <row r="1959" spans="1:17">
      <c r="A1959" s="5" t="str">
        <f t="shared" si="31"/>
        <v>1</v>
      </c>
      <c r="B1959" s="1" t="s">
        <v>5629</v>
      </c>
      <c r="C1959" s="2" t="s">
        <v>9344</v>
      </c>
      <c r="D1959" s="2">
        <f>IFERROR(VLOOKUP(B1959,#REF!,4,0),0)</f>
        <v>0</v>
      </c>
      <c r="E1959" s="3">
        <v>0</v>
      </c>
      <c r="F1959" s="147" t="s">
        <v>1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148" t="s">
        <v>6151</v>
      </c>
      <c r="N1959" s="3">
        <v>0</v>
      </c>
      <c r="O1959" s="3">
        <v>0</v>
      </c>
      <c r="P1959" s="3">
        <v>0</v>
      </c>
      <c r="Q1959" s="132"/>
    </row>
    <row r="1960" spans="1:17">
      <c r="A1960" s="5" t="str">
        <f t="shared" si="31"/>
        <v>1</v>
      </c>
      <c r="B1960" s="1" t="s">
        <v>9345</v>
      </c>
      <c r="C1960" s="2" t="s">
        <v>9346</v>
      </c>
      <c r="D1960" s="2">
        <f>IFERROR(VLOOKUP(B1960,#REF!,4,0),0)</f>
        <v>0</v>
      </c>
      <c r="E1960" s="3">
        <v>0</v>
      </c>
      <c r="F1960" s="147" t="s">
        <v>1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148" t="s">
        <v>6151</v>
      </c>
      <c r="N1960" s="3">
        <v>0</v>
      </c>
      <c r="O1960" s="3">
        <v>0</v>
      </c>
      <c r="P1960" s="3">
        <v>0</v>
      </c>
      <c r="Q1960" s="132"/>
    </row>
    <row r="1961" spans="1:17">
      <c r="A1961" s="5" t="str">
        <f t="shared" si="31"/>
        <v>1</v>
      </c>
      <c r="B1961" s="1" t="s">
        <v>9347</v>
      </c>
      <c r="C1961" s="2" t="s">
        <v>9348</v>
      </c>
      <c r="D1961" s="2">
        <f>IFERROR(VLOOKUP(B1961,#REF!,4,0),0)</f>
        <v>0</v>
      </c>
      <c r="E1961" s="3">
        <v>0</v>
      </c>
      <c r="F1961" s="147" t="s">
        <v>1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148" t="s">
        <v>6151</v>
      </c>
      <c r="N1961" s="3">
        <v>0</v>
      </c>
      <c r="O1961" s="3">
        <v>0</v>
      </c>
      <c r="P1961" s="3">
        <v>0</v>
      </c>
      <c r="Q1961" s="132"/>
    </row>
    <row r="1962" spans="1:17">
      <c r="A1962" s="5" t="str">
        <f t="shared" si="31"/>
        <v>1</v>
      </c>
      <c r="B1962" s="1" t="s">
        <v>9349</v>
      </c>
      <c r="C1962" s="2" t="s">
        <v>9350</v>
      </c>
      <c r="D1962" s="2">
        <f>IFERROR(VLOOKUP(B1962,#REF!,4,0),0)</f>
        <v>0</v>
      </c>
      <c r="E1962" s="3">
        <v>0</v>
      </c>
      <c r="F1962" s="147" t="s">
        <v>1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148" t="s">
        <v>6151</v>
      </c>
      <c r="N1962" s="3">
        <v>0</v>
      </c>
      <c r="O1962" s="3">
        <v>0</v>
      </c>
      <c r="P1962" s="3">
        <v>0</v>
      </c>
      <c r="Q1962" s="132"/>
    </row>
    <row r="1963" spans="1:17">
      <c r="A1963" s="5" t="str">
        <f t="shared" si="31"/>
        <v>1</v>
      </c>
      <c r="B1963" s="1" t="s">
        <v>9351</v>
      </c>
      <c r="C1963" s="2" t="s">
        <v>9352</v>
      </c>
      <c r="D1963" s="2">
        <f>IFERROR(VLOOKUP(B1963,#REF!,4,0),0)</f>
        <v>0</v>
      </c>
      <c r="E1963" s="3">
        <v>0</v>
      </c>
      <c r="F1963" s="147" t="s">
        <v>1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148" t="s">
        <v>6151</v>
      </c>
      <c r="N1963" s="3">
        <v>0</v>
      </c>
      <c r="O1963" s="3">
        <v>0</v>
      </c>
      <c r="P1963" s="3">
        <v>0</v>
      </c>
      <c r="Q1963" s="132"/>
    </row>
    <row r="1964" spans="1:17">
      <c r="A1964" s="5" t="str">
        <f t="shared" si="31"/>
        <v>1</v>
      </c>
      <c r="B1964" s="1" t="s">
        <v>5632</v>
      </c>
      <c r="C1964" s="2" t="s">
        <v>9353</v>
      </c>
      <c r="D1964" s="2">
        <f>IFERROR(VLOOKUP(B1964,#REF!,4,0),0)</f>
        <v>0</v>
      </c>
      <c r="E1964" s="3">
        <v>0</v>
      </c>
      <c r="F1964" s="147" t="s">
        <v>1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148" t="s">
        <v>6151</v>
      </c>
      <c r="N1964" s="3">
        <v>0</v>
      </c>
      <c r="O1964" s="3">
        <v>0</v>
      </c>
      <c r="P1964" s="3">
        <v>0</v>
      </c>
      <c r="Q1964" s="132"/>
    </row>
    <row r="1965" spans="1:17">
      <c r="A1965" s="5" t="str">
        <f t="shared" si="31"/>
        <v>1</v>
      </c>
      <c r="B1965" s="1" t="s">
        <v>9354</v>
      </c>
      <c r="C1965" s="2" t="s">
        <v>9355</v>
      </c>
      <c r="D1965" s="2">
        <f>IFERROR(VLOOKUP(B1965,#REF!,4,0),0)</f>
        <v>0</v>
      </c>
      <c r="E1965" s="3">
        <v>0</v>
      </c>
      <c r="F1965" s="147" t="s">
        <v>1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148" t="s">
        <v>6151</v>
      </c>
      <c r="N1965" s="3">
        <v>0</v>
      </c>
      <c r="O1965" s="3">
        <v>0</v>
      </c>
      <c r="P1965" s="3">
        <v>0</v>
      </c>
      <c r="Q1965" s="132"/>
    </row>
    <row r="1966" spans="1:17">
      <c r="A1966" s="5" t="str">
        <f t="shared" si="31"/>
        <v>1</v>
      </c>
      <c r="B1966" s="1" t="s">
        <v>9356</v>
      </c>
      <c r="C1966" s="2" t="s">
        <v>9357</v>
      </c>
      <c r="D1966" s="2">
        <f>IFERROR(VLOOKUP(B1966,#REF!,4,0),0)</f>
        <v>0</v>
      </c>
      <c r="E1966" s="3">
        <v>0</v>
      </c>
      <c r="F1966" s="147" t="s">
        <v>1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148" t="s">
        <v>6151</v>
      </c>
      <c r="N1966" s="3">
        <v>0</v>
      </c>
      <c r="O1966" s="3">
        <v>0</v>
      </c>
      <c r="P1966" s="3">
        <v>0</v>
      </c>
      <c r="Q1966" s="132"/>
    </row>
    <row r="1967" spans="1:17">
      <c r="A1967" s="5" t="str">
        <f t="shared" si="31"/>
        <v>1</v>
      </c>
      <c r="B1967" s="1" t="s">
        <v>9358</v>
      </c>
      <c r="C1967" s="2" t="s">
        <v>9359</v>
      </c>
      <c r="D1967" s="2">
        <f>IFERROR(VLOOKUP(B1967,#REF!,4,0),0)</f>
        <v>0</v>
      </c>
      <c r="E1967" s="3">
        <v>0</v>
      </c>
      <c r="F1967" s="147" t="s">
        <v>1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148" t="s">
        <v>6151</v>
      </c>
      <c r="N1967" s="3">
        <v>0</v>
      </c>
      <c r="O1967" s="3">
        <v>0</v>
      </c>
      <c r="P1967" s="3">
        <v>0</v>
      </c>
      <c r="Q1967" s="132"/>
    </row>
    <row r="1968" spans="1:17">
      <c r="A1968" s="5" t="str">
        <f t="shared" si="31"/>
        <v>1</v>
      </c>
      <c r="B1968" s="1" t="s">
        <v>9360</v>
      </c>
      <c r="C1968" s="2" t="s">
        <v>9361</v>
      </c>
      <c r="D1968" s="2">
        <f>IFERROR(VLOOKUP(B1968,#REF!,4,0),0)</f>
        <v>0</v>
      </c>
      <c r="E1968" s="3">
        <v>0</v>
      </c>
      <c r="F1968" s="147" t="s">
        <v>1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148" t="s">
        <v>6151</v>
      </c>
      <c r="N1968" s="3">
        <v>0</v>
      </c>
      <c r="O1968" s="3">
        <v>0</v>
      </c>
      <c r="P1968" s="3">
        <v>0</v>
      </c>
      <c r="Q1968" s="132"/>
    </row>
    <row r="1969" spans="1:17">
      <c r="A1969" s="5" t="str">
        <f t="shared" si="31"/>
        <v>1</v>
      </c>
      <c r="B1969" s="1" t="s">
        <v>5635</v>
      </c>
      <c r="C1969" s="2" t="s">
        <v>9362</v>
      </c>
      <c r="D1969" s="2">
        <f>IFERROR(VLOOKUP(B1969,#REF!,4,0),0)</f>
        <v>0</v>
      </c>
      <c r="E1969" s="3">
        <v>0</v>
      </c>
      <c r="F1969" s="147" t="s">
        <v>1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148" t="s">
        <v>6151</v>
      </c>
      <c r="N1969" s="3">
        <v>0</v>
      </c>
      <c r="O1969" s="3">
        <v>0</v>
      </c>
      <c r="P1969" s="3">
        <v>0</v>
      </c>
      <c r="Q1969" s="132"/>
    </row>
    <row r="1970" spans="1:17" ht="22.5">
      <c r="A1970" s="5" t="str">
        <f t="shared" si="31"/>
        <v>1</v>
      </c>
      <c r="B1970" s="1" t="s">
        <v>5638</v>
      </c>
      <c r="C1970" s="2" t="s">
        <v>9363</v>
      </c>
      <c r="D1970" s="2">
        <f>IFERROR(VLOOKUP(B1970,#REF!,4,0),0)</f>
        <v>0</v>
      </c>
      <c r="E1970" s="3">
        <v>0</v>
      </c>
      <c r="F1970" s="147" t="s">
        <v>1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148" t="s">
        <v>6151</v>
      </c>
      <c r="N1970" s="3">
        <v>0</v>
      </c>
      <c r="O1970" s="3">
        <v>0</v>
      </c>
      <c r="P1970" s="3">
        <v>0</v>
      </c>
      <c r="Q1970" s="132"/>
    </row>
    <row r="1971" spans="1:17">
      <c r="A1971" s="5" t="str">
        <f t="shared" si="31"/>
        <v>1</v>
      </c>
      <c r="B1971" s="1" t="s">
        <v>9364</v>
      </c>
      <c r="C1971" s="2" t="s">
        <v>9365</v>
      </c>
      <c r="D1971" s="2">
        <f>IFERROR(VLOOKUP(B1971,#REF!,4,0),0)</f>
        <v>0</v>
      </c>
      <c r="E1971" s="3">
        <v>0</v>
      </c>
      <c r="F1971" s="147" t="s">
        <v>1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148" t="s">
        <v>6151</v>
      </c>
      <c r="N1971" s="3">
        <v>0</v>
      </c>
      <c r="O1971" s="3">
        <v>0</v>
      </c>
      <c r="P1971" s="3">
        <v>0</v>
      </c>
      <c r="Q1971" s="132"/>
    </row>
    <row r="1972" spans="1:17">
      <c r="A1972" s="5" t="str">
        <f t="shared" si="31"/>
        <v>1</v>
      </c>
      <c r="B1972" s="1" t="s">
        <v>5641</v>
      </c>
      <c r="C1972" s="2" t="s">
        <v>9366</v>
      </c>
      <c r="D1972" s="2">
        <f>IFERROR(VLOOKUP(B1972,#REF!,4,0),0)</f>
        <v>0</v>
      </c>
      <c r="E1972" s="3">
        <v>0</v>
      </c>
      <c r="F1972" s="147" t="s">
        <v>1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148" t="s">
        <v>6151</v>
      </c>
      <c r="N1972" s="3">
        <v>0</v>
      </c>
      <c r="O1972" s="3">
        <v>0</v>
      </c>
      <c r="P1972" s="3">
        <v>0</v>
      </c>
      <c r="Q1972" s="132"/>
    </row>
    <row r="1973" spans="1:17">
      <c r="A1973" s="5" t="str">
        <f t="shared" si="31"/>
        <v>1</v>
      </c>
      <c r="B1973" s="1" t="s">
        <v>9367</v>
      </c>
      <c r="C1973" s="2" t="s">
        <v>9368</v>
      </c>
      <c r="D1973" s="2">
        <f>IFERROR(VLOOKUP(B1973,#REF!,4,0),0)</f>
        <v>0</v>
      </c>
      <c r="E1973" s="3">
        <v>0</v>
      </c>
      <c r="F1973" s="147" t="s">
        <v>1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148" t="s">
        <v>6151</v>
      </c>
      <c r="N1973" s="3">
        <v>0</v>
      </c>
      <c r="O1973" s="3">
        <v>0</v>
      </c>
      <c r="P1973" s="3">
        <v>0</v>
      </c>
      <c r="Q1973" s="132"/>
    </row>
    <row r="1974" spans="1:17">
      <c r="A1974" s="5" t="str">
        <f t="shared" si="31"/>
        <v>1</v>
      </c>
      <c r="B1974" s="1" t="s">
        <v>9369</v>
      </c>
      <c r="C1974" s="2" t="s">
        <v>9370</v>
      </c>
      <c r="D1974" s="2">
        <f>IFERROR(VLOOKUP(B1974,#REF!,4,0),0)</f>
        <v>0</v>
      </c>
      <c r="E1974" s="3">
        <v>0</v>
      </c>
      <c r="F1974" s="147" t="s">
        <v>1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148" t="s">
        <v>6151</v>
      </c>
      <c r="N1974" s="3">
        <v>0</v>
      </c>
      <c r="O1974" s="3">
        <v>0</v>
      </c>
      <c r="P1974" s="3">
        <v>0</v>
      </c>
      <c r="Q1974" s="132"/>
    </row>
    <row r="1975" spans="1:17">
      <c r="A1975" s="5" t="str">
        <f t="shared" si="31"/>
        <v>1</v>
      </c>
      <c r="B1975" s="1" t="s">
        <v>9371</v>
      </c>
      <c r="C1975" s="2" t="s">
        <v>9372</v>
      </c>
      <c r="D1975" s="2">
        <f>IFERROR(VLOOKUP(B1975,#REF!,4,0),0)</f>
        <v>0</v>
      </c>
      <c r="E1975" s="3">
        <v>0</v>
      </c>
      <c r="F1975" s="147" t="s">
        <v>1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148" t="s">
        <v>6151</v>
      </c>
      <c r="N1975" s="3">
        <v>0</v>
      </c>
      <c r="O1975" s="3">
        <v>0</v>
      </c>
      <c r="P1975" s="3">
        <v>0</v>
      </c>
      <c r="Q1975" s="132"/>
    </row>
    <row r="1976" spans="1:17">
      <c r="A1976" s="5" t="str">
        <f t="shared" si="31"/>
        <v>1</v>
      </c>
      <c r="B1976" s="1" t="s">
        <v>9373</v>
      </c>
      <c r="C1976" s="2" t="s">
        <v>9374</v>
      </c>
      <c r="D1976" s="2">
        <f>IFERROR(VLOOKUP(B1976,#REF!,4,0),0)</f>
        <v>0</v>
      </c>
      <c r="E1976" s="3">
        <v>0</v>
      </c>
      <c r="F1976" s="147" t="s">
        <v>1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148" t="s">
        <v>6151</v>
      </c>
      <c r="N1976" s="3">
        <v>0</v>
      </c>
      <c r="O1976" s="3">
        <v>0</v>
      </c>
      <c r="P1976" s="3">
        <v>0</v>
      </c>
      <c r="Q1976" s="132"/>
    </row>
    <row r="1977" spans="1:17">
      <c r="A1977" s="5" t="str">
        <f t="shared" si="31"/>
        <v>1</v>
      </c>
      <c r="B1977" s="1" t="s">
        <v>9375</v>
      </c>
      <c r="C1977" s="2" t="s">
        <v>9376</v>
      </c>
      <c r="D1977" s="2">
        <f>IFERROR(VLOOKUP(B1977,#REF!,4,0),0)</f>
        <v>0</v>
      </c>
      <c r="E1977" s="3">
        <v>0</v>
      </c>
      <c r="F1977" s="147" t="s">
        <v>1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148" t="s">
        <v>6151</v>
      </c>
      <c r="N1977" s="3">
        <v>0</v>
      </c>
      <c r="O1977" s="3">
        <v>0</v>
      </c>
      <c r="P1977" s="3">
        <v>0</v>
      </c>
      <c r="Q1977" s="132"/>
    </row>
    <row r="1978" spans="1:17">
      <c r="A1978" s="5" t="str">
        <f t="shared" si="31"/>
        <v>1</v>
      </c>
      <c r="B1978" s="1" t="s">
        <v>9377</v>
      </c>
      <c r="C1978" s="2" t="s">
        <v>9378</v>
      </c>
      <c r="D1978" s="2">
        <f>IFERROR(VLOOKUP(B1978,#REF!,4,0),0)</f>
        <v>0</v>
      </c>
      <c r="E1978" s="3">
        <v>0</v>
      </c>
      <c r="F1978" s="147" t="s">
        <v>1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148" t="s">
        <v>6151</v>
      </c>
      <c r="N1978" s="3">
        <v>0</v>
      </c>
      <c r="O1978" s="3">
        <v>0</v>
      </c>
      <c r="P1978" s="3">
        <v>0</v>
      </c>
      <c r="Q1978" s="132"/>
    </row>
    <row r="1979" spans="1:17">
      <c r="A1979" s="5" t="str">
        <f t="shared" si="31"/>
        <v>1</v>
      </c>
      <c r="B1979" s="1" t="s">
        <v>9379</v>
      </c>
      <c r="C1979" s="2" t="s">
        <v>9380</v>
      </c>
      <c r="D1979" s="2">
        <f>IFERROR(VLOOKUP(B1979,#REF!,4,0),0)</f>
        <v>0</v>
      </c>
      <c r="E1979" s="3">
        <v>0</v>
      </c>
      <c r="F1979" s="147" t="s">
        <v>1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148" t="s">
        <v>6151</v>
      </c>
      <c r="N1979" s="3">
        <v>0</v>
      </c>
      <c r="O1979" s="3">
        <v>0</v>
      </c>
      <c r="P1979" s="3">
        <v>0</v>
      </c>
      <c r="Q1979" s="132"/>
    </row>
    <row r="1980" spans="1:17">
      <c r="A1980" s="5" t="str">
        <f t="shared" si="31"/>
        <v>1</v>
      </c>
      <c r="B1980" s="1" t="s">
        <v>9381</v>
      </c>
      <c r="C1980" s="2" t="s">
        <v>9382</v>
      </c>
      <c r="D1980" s="2">
        <f>IFERROR(VLOOKUP(B1980,#REF!,4,0),0)</f>
        <v>0</v>
      </c>
      <c r="E1980" s="3">
        <v>0</v>
      </c>
      <c r="F1980" s="147" t="s">
        <v>1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148" t="s">
        <v>6151</v>
      </c>
      <c r="N1980" s="3">
        <v>0</v>
      </c>
      <c r="O1980" s="3">
        <v>0</v>
      </c>
      <c r="P1980" s="3">
        <v>0</v>
      </c>
      <c r="Q1980" s="132"/>
    </row>
    <row r="1981" spans="1:17">
      <c r="A1981" s="5" t="str">
        <f t="shared" si="31"/>
        <v>1</v>
      </c>
      <c r="B1981" s="1" t="s">
        <v>9383</v>
      </c>
      <c r="C1981" s="2" t="s">
        <v>9384</v>
      </c>
      <c r="D1981" s="2">
        <f>IFERROR(VLOOKUP(B1981,#REF!,4,0),0)</f>
        <v>0</v>
      </c>
      <c r="E1981" s="3">
        <v>0</v>
      </c>
      <c r="F1981" s="147" t="s">
        <v>1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148" t="s">
        <v>6151</v>
      </c>
      <c r="N1981" s="3">
        <v>0</v>
      </c>
      <c r="O1981" s="3">
        <v>0</v>
      </c>
      <c r="P1981" s="3">
        <v>0</v>
      </c>
      <c r="Q1981" s="132"/>
    </row>
    <row r="1982" spans="1:17" ht="22.5">
      <c r="A1982" s="5" t="str">
        <f t="shared" si="31"/>
        <v>1</v>
      </c>
      <c r="B1982" s="1" t="s">
        <v>5644</v>
      </c>
      <c r="C1982" s="2" t="s">
        <v>9385</v>
      </c>
      <c r="D1982" s="2">
        <f>IFERROR(VLOOKUP(B1982,#REF!,4,0),0)</f>
        <v>0</v>
      </c>
      <c r="E1982" s="3">
        <v>0</v>
      </c>
      <c r="F1982" s="147" t="s">
        <v>1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148" t="s">
        <v>6151</v>
      </c>
      <c r="N1982" s="3">
        <v>0</v>
      </c>
      <c r="O1982" s="3">
        <v>0</v>
      </c>
      <c r="P1982" s="3">
        <v>0</v>
      </c>
      <c r="Q1982" s="132"/>
    </row>
    <row r="1983" spans="1:17">
      <c r="A1983" s="5" t="str">
        <f t="shared" si="31"/>
        <v>1</v>
      </c>
      <c r="B1983" s="1" t="s">
        <v>5647</v>
      </c>
      <c r="C1983" s="2" t="s">
        <v>9386</v>
      </c>
      <c r="D1983" s="2">
        <f>IFERROR(VLOOKUP(B1983,#REF!,4,0),0)</f>
        <v>0</v>
      </c>
      <c r="E1983" s="3">
        <v>0</v>
      </c>
      <c r="F1983" s="147" t="s">
        <v>1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148" t="s">
        <v>6151</v>
      </c>
      <c r="N1983" s="3">
        <v>0</v>
      </c>
      <c r="O1983" s="3">
        <v>0</v>
      </c>
      <c r="P1983" s="3">
        <v>0</v>
      </c>
      <c r="Q1983" s="132"/>
    </row>
    <row r="1984" spans="1:17">
      <c r="A1984" s="5" t="str">
        <f t="shared" si="31"/>
        <v>1</v>
      </c>
      <c r="B1984" s="1" t="s">
        <v>5650</v>
      </c>
      <c r="C1984" s="2" t="s">
        <v>9387</v>
      </c>
      <c r="D1984" s="2">
        <f>IFERROR(VLOOKUP(B1984,#REF!,4,0),0)</f>
        <v>0</v>
      </c>
      <c r="E1984" s="3">
        <v>0</v>
      </c>
      <c r="F1984" s="147" t="s">
        <v>1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148" t="s">
        <v>6151</v>
      </c>
      <c r="N1984" s="3">
        <v>0</v>
      </c>
      <c r="O1984" s="3">
        <v>0</v>
      </c>
      <c r="P1984" s="3">
        <v>0</v>
      </c>
      <c r="Q1984" s="132"/>
    </row>
    <row r="1985" spans="1:17">
      <c r="A1985" s="5" t="str">
        <f t="shared" si="31"/>
        <v>1</v>
      </c>
      <c r="B1985" s="1" t="s">
        <v>9388</v>
      </c>
      <c r="C1985" s="2" t="s">
        <v>9389</v>
      </c>
      <c r="D1985" s="2">
        <f>IFERROR(VLOOKUP(B1985,#REF!,4,0),0)</f>
        <v>0</v>
      </c>
      <c r="E1985" s="3">
        <v>0</v>
      </c>
      <c r="F1985" s="147" t="s">
        <v>1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148" t="s">
        <v>6151</v>
      </c>
      <c r="N1985" s="3">
        <v>0</v>
      </c>
      <c r="O1985" s="3">
        <v>0</v>
      </c>
      <c r="P1985" s="3">
        <v>0</v>
      </c>
      <c r="Q1985" s="132"/>
    </row>
    <row r="1986" spans="1:17">
      <c r="A1986" s="5" t="str">
        <f t="shared" si="31"/>
        <v>1</v>
      </c>
      <c r="B1986" s="1" t="s">
        <v>9390</v>
      </c>
      <c r="C1986" s="2" t="s">
        <v>9391</v>
      </c>
      <c r="D1986" s="2">
        <f>IFERROR(VLOOKUP(B1986,#REF!,4,0),0)</f>
        <v>0</v>
      </c>
      <c r="E1986" s="3">
        <v>0</v>
      </c>
      <c r="F1986" s="147" t="s">
        <v>1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148" t="s">
        <v>6151</v>
      </c>
      <c r="N1986" s="3">
        <v>0</v>
      </c>
      <c r="O1986" s="3">
        <v>0</v>
      </c>
      <c r="P1986" s="3">
        <v>0</v>
      </c>
      <c r="Q1986" s="132"/>
    </row>
    <row r="1987" spans="1:17">
      <c r="A1987" s="5" t="str">
        <f t="shared" si="31"/>
        <v>1</v>
      </c>
      <c r="B1987" s="1" t="s">
        <v>9392</v>
      </c>
      <c r="C1987" s="2" t="s">
        <v>9393</v>
      </c>
      <c r="D1987" s="2">
        <f>IFERROR(VLOOKUP(B1987,#REF!,4,0),0)</f>
        <v>0</v>
      </c>
      <c r="E1987" s="3">
        <v>0</v>
      </c>
      <c r="F1987" s="147" t="s">
        <v>1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148" t="s">
        <v>6151</v>
      </c>
      <c r="N1987" s="3">
        <v>0</v>
      </c>
      <c r="O1987" s="3">
        <v>0</v>
      </c>
      <c r="P1987" s="3">
        <v>0</v>
      </c>
      <c r="Q1987" s="132"/>
    </row>
    <row r="1988" spans="1:17">
      <c r="A1988" s="5" t="str">
        <f t="shared" si="31"/>
        <v>1</v>
      </c>
      <c r="B1988" s="1" t="s">
        <v>9394</v>
      </c>
      <c r="C1988" s="2" t="s">
        <v>9395</v>
      </c>
      <c r="D1988" s="2">
        <f>IFERROR(VLOOKUP(B1988,#REF!,4,0),0)</f>
        <v>0</v>
      </c>
      <c r="E1988" s="3">
        <v>0</v>
      </c>
      <c r="F1988" s="147" t="s">
        <v>1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148" t="s">
        <v>6151</v>
      </c>
      <c r="N1988" s="3">
        <v>0</v>
      </c>
      <c r="O1988" s="3">
        <v>0</v>
      </c>
      <c r="P1988" s="3">
        <v>0</v>
      </c>
      <c r="Q1988" s="132"/>
    </row>
    <row r="1989" spans="1:17">
      <c r="A1989" s="5" t="str">
        <f t="shared" si="31"/>
        <v>1</v>
      </c>
      <c r="B1989" s="1" t="s">
        <v>9396</v>
      </c>
      <c r="C1989" s="2" t="s">
        <v>9397</v>
      </c>
      <c r="D1989" s="2">
        <f>IFERROR(VLOOKUP(B1989,#REF!,4,0),0)</f>
        <v>0</v>
      </c>
      <c r="E1989" s="3">
        <v>0</v>
      </c>
      <c r="F1989" s="147" t="s">
        <v>1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148" t="s">
        <v>6151</v>
      </c>
      <c r="N1989" s="3">
        <v>0</v>
      </c>
      <c r="O1989" s="3">
        <v>0</v>
      </c>
      <c r="P1989" s="3">
        <v>0</v>
      </c>
      <c r="Q1989" s="132"/>
    </row>
    <row r="1990" spans="1:17">
      <c r="A1990" s="5" t="str">
        <f t="shared" si="31"/>
        <v>1</v>
      </c>
      <c r="B1990" s="1" t="s">
        <v>5653</v>
      </c>
      <c r="C1990" s="2" t="s">
        <v>9398</v>
      </c>
      <c r="D1990" s="2">
        <f>IFERROR(VLOOKUP(B1990,#REF!,4,0),0)</f>
        <v>0</v>
      </c>
      <c r="E1990" s="3">
        <v>0</v>
      </c>
      <c r="F1990" s="147" t="s">
        <v>1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148" t="s">
        <v>6151</v>
      </c>
      <c r="N1990" s="3">
        <v>0</v>
      </c>
      <c r="O1990" s="3">
        <v>0</v>
      </c>
      <c r="P1990" s="3">
        <v>0</v>
      </c>
      <c r="Q1990" s="132"/>
    </row>
    <row r="1991" spans="1:17">
      <c r="A1991" s="5" t="str">
        <f t="shared" si="31"/>
        <v>1</v>
      </c>
      <c r="B1991" s="1" t="s">
        <v>9399</v>
      </c>
      <c r="C1991" s="2" t="s">
        <v>9400</v>
      </c>
      <c r="D1991" s="2">
        <f>IFERROR(VLOOKUP(B1991,#REF!,4,0),0)</f>
        <v>0</v>
      </c>
      <c r="E1991" s="3">
        <v>0</v>
      </c>
      <c r="F1991" s="147" t="s">
        <v>1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148" t="s">
        <v>6151</v>
      </c>
      <c r="N1991" s="3">
        <v>0</v>
      </c>
      <c r="O1991" s="3">
        <v>0</v>
      </c>
      <c r="P1991" s="3">
        <v>0</v>
      </c>
      <c r="Q1991" s="132"/>
    </row>
    <row r="1992" spans="1:17">
      <c r="A1992" s="5" t="str">
        <f t="shared" si="31"/>
        <v>1</v>
      </c>
      <c r="B1992" s="1" t="s">
        <v>9401</v>
      </c>
      <c r="C1992" s="2" t="s">
        <v>9402</v>
      </c>
      <c r="D1992" s="2">
        <f>IFERROR(VLOOKUP(B1992,#REF!,4,0),0)</f>
        <v>0</v>
      </c>
      <c r="E1992" s="3">
        <v>0</v>
      </c>
      <c r="F1992" s="147" t="s">
        <v>1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148" t="s">
        <v>6151</v>
      </c>
      <c r="N1992" s="3">
        <v>0</v>
      </c>
      <c r="O1992" s="3">
        <v>0</v>
      </c>
      <c r="P1992" s="3">
        <v>0</v>
      </c>
      <c r="Q1992" s="132"/>
    </row>
    <row r="1993" spans="1:17">
      <c r="A1993" s="5" t="str">
        <f t="shared" si="31"/>
        <v>1</v>
      </c>
      <c r="B1993" s="1" t="s">
        <v>9403</v>
      </c>
      <c r="C1993" s="2" t="s">
        <v>9404</v>
      </c>
      <c r="D1993" s="2">
        <f>IFERROR(VLOOKUP(B1993,#REF!,4,0),0)</f>
        <v>0</v>
      </c>
      <c r="E1993" s="3">
        <v>0</v>
      </c>
      <c r="F1993" s="147" t="s">
        <v>1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s="148" t="s">
        <v>6151</v>
      </c>
      <c r="N1993" s="3">
        <v>0</v>
      </c>
      <c r="O1993" s="3">
        <v>0</v>
      </c>
      <c r="P1993" s="3">
        <v>0</v>
      </c>
      <c r="Q1993" s="132"/>
    </row>
    <row r="1994" spans="1:17">
      <c r="A1994" s="5" t="str">
        <f t="shared" si="31"/>
        <v>1</v>
      </c>
      <c r="B1994" s="1" t="s">
        <v>9405</v>
      </c>
      <c r="C1994" s="2" t="s">
        <v>9406</v>
      </c>
      <c r="D1994" s="2">
        <f>IFERROR(VLOOKUP(B1994,#REF!,4,0),0)</f>
        <v>0</v>
      </c>
      <c r="E1994" s="3">
        <v>0</v>
      </c>
      <c r="F1994" s="147" t="s">
        <v>1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148" t="s">
        <v>6151</v>
      </c>
      <c r="N1994" s="3">
        <v>0</v>
      </c>
      <c r="O1994" s="3">
        <v>0</v>
      </c>
      <c r="P1994" s="3">
        <v>0</v>
      </c>
      <c r="Q1994" s="132"/>
    </row>
    <row r="1995" spans="1:17">
      <c r="A1995" s="5" t="str">
        <f t="shared" ref="A1995:A2058" si="32">LEFT(B1995)</f>
        <v>1</v>
      </c>
      <c r="B1995" s="1" t="s">
        <v>5656</v>
      </c>
      <c r="C1995" s="2" t="s">
        <v>9407</v>
      </c>
      <c r="D1995" s="2">
        <f>IFERROR(VLOOKUP(B1995,#REF!,4,0),0)</f>
        <v>0</v>
      </c>
      <c r="E1995" s="3">
        <v>0</v>
      </c>
      <c r="F1995" s="147" t="s">
        <v>1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148" t="s">
        <v>6151</v>
      </c>
      <c r="N1995" s="3">
        <v>0</v>
      </c>
      <c r="O1995" s="3">
        <v>0</v>
      </c>
      <c r="P1995" s="3">
        <v>0</v>
      </c>
      <c r="Q1995" s="132"/>
    </row>
    <row r="1996" spans="1:17" ht="22.5">
      <c r="A1996" s="5" t="str">
        <f t="shared" si="32"/>
        <v>1</v>
      </c>
      <c r="B1996" s="1" t="s">
        <v>5659</v>
      </c>
      <c r="C1996" s="2" t="s">
        <v>9408</v>
      </c>
      <c r="D1996" s="2">
        <f>IFERROR(VLOOKUP(B1996,#REF!,4,0),0)</f>
        <v>0</v>
      </c>
      <c r="E1996" s="3">
        <v>0</v>
      </c>
      <c r="F1996" s="147" t="s">
        <v>1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148" t="s">
        <v>6151</v>
      </c>
      <c r="N1996" s="3">
        <v>0</v>
      </c>
      <c r="O1996" s="3">
        <v>0</v>
      </c>
      <c r="P1996" s="3">
        <v>0</v>
      </c>
      <c r="Q1996" s="132"/>
    </row>
    <row r="1997" spans="1:17">
      <c r="A1997" s="5" t="str">
        <f t="shared" si="32"/>
        <v>1</v>
      </c>
      <c r="B1997" s="1" t="s">
        <v>5662</v>
      </c>
      <c r="C1997" s="2" t="s">
        <v>9409</v>
      </c>
      <c r="D1997" s="2">
        <f>IFERROR(VLOOKUP(B1997,#REF!,4,0),0)</f>
        <v>0</v>
      </c>
      <c r="E1997" s="3">
        <v>0</v>
      </c>
      <c r="F1997" s="147" t="s">
        <v>1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148" t="s">
        <v>6151</v>
      </c>
      <c r="N1997" s="3">
        <v>0</v>
      </c>
      <c r="O1997" s="3">
        <v>0</v>
      </c>
      <c r="P1997" s="3">
        <v>0</v>
      </c>
      <c r="Q1997" s="132"/>
    </row>
    <row r="1998" spans="1:17">
      <c r="A1998" s="5" t="str">
        <f t="shared" si="32"/>
        <v>1</v>
      </c>
      <c r="B1998" s="1" t="s">
        <v>9410</v>
      </c>
      <c r="C1998" s="2" t="s">
        <v>9411</v>
      </c>
      <c r="D1998" s="2">
        <f>IFERROR(VLOOKUP(B1998,#REF!,4,0),0)</f>
        <v>0</v>
      </c>
      <c r="E1998" s="3">
        <v>0</v>
      </c>
      <c r="F1998" s="147" t="s">
        <v>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148" t="s">
        <v>6151</v>
      </c>
      <c r="N1998" s="3">
        <v>0</v>
      </c>
      <c r="O1998" s="3">
        <v>0</v>
      </c>
      <c r="P1998" s="3">
        <v>0</v>
      </c>
      <c r="Q1998" s="132"/>
    </row>
    <row r="1999" spans="1:17">
      <c r="A1999" s="5" t="str">
        <f t="shared" si="32"/>
        <v>1</v>
      </c>
      <c r="B1999" s="1" t="s">
        <v>9412</v>
      </c>
      <c r="C1999" s="2" t="s">
        <v>9413</v>
      </c>
      <c r="D1999" s="2">
        <f>IFERROR(VLOOKUP(B1999,#REF!,4,0),0)</f>
        <v>0</v>
      </c>
      <c r="E1999" s="3">
        <v>0</v>
      </c>
      <c r="F1999" s="147" t="s">
        <v>1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148" t="s">
        <v>6151</v>
      </c>
      <c r="N1999" s="3">
        <v>0</v>
      </c>
      <c r="O1999" s="3">
        <v>0</v>
      </c>
      <c r="P1999" s="3">
        <v>0</v>
      </c>
      <c r="Q1999" s="132"/>
    </row>
    <row r="2000" spans="1:17">
      <c r="A2000" s="5" t="str">
        <f t="shared" si="32"/>
        <v>1</v>
      </c>
      <c r="B2000" s="1" t="s">
        <v>9414</v>
      </c>
      <c r="C2000" s="2" t="s">
        <v>9415</v>
      </c>
      <c r="D2000" s="2">
        <f>IFERROR(VLOOKUP(B2000,#REF!,4,0),0)</f>
        <v>0</v>
      </c>
      <c r="E2000" s="3">
        <v>0</v>
      </c>
      <c r="F2000" s="147" t="s">
        <v>1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148" t="s">
        <v>6151</v>
      </c>
      <c r="N2000" s="3">
        <v>0</v>
      </c>
      <c r="O2000" s="3">
        <v>0</v>
      </c>
      <c r="P2000" s="3">
        <v>0</v>
      </c>
      <c r="Q2000" s="132"/>
    </row>
    <row r="2001" spans="1:17">
      <c r="A2001" s="5" t="str">
        <f t="shared" si="32"/>
        <v>1</v>
      </c>
      <c r="B2001" s="1" t="s">
        <v>9416</v>
      </c>
      <c r="C2001" s="2" t="s">
        <v>9417</v>
      </c>
      <c r="D2001" s="2">
        <f>IFERROR(VLOOKUP(B2001,#REF!,4,0),0)</f>
        <v>0</v>
      </c>
      <c r="E2001" s="3">
        <v>0</v>
      </c>
      <c r="F2001" s="147" t="s">
        <v>1</v>
      </c>
      <c r="G2001" s="3">
        <v>0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148" t="s">
        <v>6151</v>
      </c>
      <c r="N2001" s="3">
        <v>0</v>
      </c>
      <c r="O2001" s="3">
        <v>0</v>
      </c>
      <c r="P2001" s="3">
        <v>0</v>
      </c>
      <c r="Q2001" s="132"/>
    </row>
    <row r="2002" spans="1:17">
      <c r="A2002" s="5" t="str">
        <f t="shared" si="32"/>
        <v>1</v>
      </c>
      <c r="B2002" s="1" t="s">
        <v>9418</v>
      </c>
      <c r="C2002" s="2" t="s">
        <v>9419</v>
      </c>
      <c r="D2002" s="2">
        <f>IFERROR(VLOOKUP(B2002,#REF!,4,0),0)</f>
        <v>0</v>
      </c>
      <c r="E2002" s="3">
        <v>0</v>
      </c>
      <c r="F2002" s="147" t="s">
        <v>1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148" t="s">
        <v>6151</v>
      </c>
      <c r="N2002" s="3">
        <v>0</v>
      </c>
      <c r="O2002" s="3">
        <v>0</v>
      </c>
      <c r="P2002" s="3">
        <v>0</v>
      </c>
      <c r="Q2002" s="132"/>
    </row>
    <row r="2003" spans="1:17">
      <c r="A2003" s="5" t="str">
        <f t="shared" si="32"/>
        <v>1</v>
      </c>
      <c r="B2003" s="1" t="s">
        <v>5665</v>
      </c>
      <c r="C2003" s="2" t="s">
        <v>9420</v>
      </c>
      <c r="D2003" s="2">
        <f>IFERROR(VLOOKUP(B2003,#REF!,4,0),0)</f>
        <v>0</v>
      </c>
      <c r="E2003" s="3">
        <v>0</v>
      </c>
      <c r="F2003" s="147" t="s">
        <v>1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148" t="s">
        <v>6151</v>
      </c>
      <c r="N2003" s="3">
        <v>0</v>
      </c>
      <c r="O2003" s="3">
        <v>0</v>
      </c>
      <c r="P2003" s="3">
        <v>0</v>
      </c>
      <c r="Q2003" s="132"/>
    </row>
    <row r="2004" spans="1:17">
      <c r="A2004" s="5" t="str">
        <f t="shared" si="32"/>
        <v>1</v>
      </c>
      <c r="B2004" s="1" t="s">
        <v>9421</v>
      </c>
      <c r="C2004" s="2" t="s">
        <v>9422</v>
      </c>
      <c r="D2004" s="2">
        <f>IFERROR(VLOOKUP(B2004,#REF!,4,0),0)</f>
        <v>0</v>
      </c>
      <c r="E2004" s="3">
        <v>0</v>
      </c>
      <c r="F2004" s="147" t="s">
        <v>1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148" t="s">
        <v>6151</v>
      </c>
      <c r="N2004" s="3">
        <v>0</v>
      </c>
      <c r="O2004" s="3">
        <v>0</v>
      </c>
      <c r="P2004" s="3">
        <v>0</v>
      </c>
      <c r="Q2004" s="132"/>
    </row>
    <row r="2005" spans="1:17">
      <c r="A2005" s="5" t="str">
        <f t="shared" si="32"/>
        <v>1</v>
      </c>
      <c r="B2005" s="1" t="s">
        <v>9423</v>
      </c>
      <c r="C2005" s="2" t="s">
        <v>9424</v>
      </c>
      <c r="D2005" s="2">
        <f>IFERROR(VLOOKUP(B2005,#REF!,4,0),0)</f>
        <v>0</v>
      </c>
      <c r="E2005" s="3">
        <v>0</v>
      </c>
      <c r="F2005" s="147" t="s">
        <v>1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148" t="s">
        <v>6151</v>
      </c>
      <c r="N2005" s="3">
        <v>0</v>
      </c>
      <c r="O2005" s="3">
        <v>0</v>
      </c>
      <c r="P2005" s="3">
        <v>0</v>
      </c>
      <c r="Q2005" s="132"/>
    </row>
    <row r="2006" spans="1:17" ht="22.5">
      <c r="A2006" s="5" t="str">
        <f t="shared" si="32"/>
        <v>1</v>
      </c>
      <c r="B2006" s="1" t="s">
        <v>5668</v>
      </c>
      <c r="C2006" s="2" t="s">
        <v>9425</v>
      </c>
      <c r="D2006" s="2">
        <f>IFERROR(VLOOKUP(B2006,#REF!,4,0),0)</f>
        <v>0</v>
      </c>
      <c r="E2006" s="3">
        <v>0</v>
      </c>
      <c r="F2006" s="147" t="s">
        <v>1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148" t="s">
        <v>6151</v>
      </c>
      <c r="N2006" s="3">
        <v>0</v>
      </c>
      <c r="O2006" s="3">
        <v>0</v>
      </c>
      <c r="P2006" s="3">
        <v>0</v>
      </c>
      <c r="Q2006" s="132"/>
    </row>
    <row r="2007" spans="1:17">
      <c r="A2007" s="5" t="str">
        <f t="shared" si="32"/>
        <v>1</v>
      </c>
      <c r="B2007" s="1" t="s">
        <v>9426</v>
      </c>
      <c r="C2007" s="2" t="s">
        <v>9427</v>
      </c>
      <c r="D2007" s="2">
        <f>IFERROR(VLOOKUP(B2007,#REF!,4,0),0)</f>
        <v>0</v>
      </c>
      <c r="E2007" s="3">
        <v>0</v>
      </c>
      <c r="F2007" s="147" t="s">
        <v>1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148" t="s">
        <v>6151</v>
      </c>
      <c r="N2007" s="3">
        <v>0</v>
      </c>
      <c r="O2007" s="3">
        <v>0</v>
      </c>
      <c r="P2007" s="3">
        <v>0</v>
      </c>
      <c r="Q2007" s="132"/>
    </row>
    <row r="2008" spans="1:17">
      <c r="A2008" s="5" t="str">
        <f t="shared" si="32"/>
        <v>1</v>
      </c>
      <c r="B2008" s="1" t="s">
        <v>9428</v>
      </c>
      <c r="C2008" s="2" t="s">
        <v>9429</v>
      </c>
      <c r="D2008" s="2">
        <f>IFERROR(VLOOKUP(B2008,#REF!,4,0),0)</f>
        <v>0</v>
      </c>
      <c r="E2008" s="3">
        <v>0</v>
      </c>
      <c r="F2008" s="147" t="s">
        <v>1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148" t="s">
        <v>6151</v>
      </c>
      <c r="N2008" s="3">
        <v>0</v>
      </c>
      <c r="O2008" s="3">
        <v>0</v>
      </c>
      <c r="P2008" s="3">
        <v>0</v>
      </c>
      <c r="Q2008" s="132"/>
    </row>
    <row r="2009" spans="1:17">
      <c r="A2009" s="5" t="str">
        <f t="shared" si="32"/>
        <v>1</v>
      </c>
      <c r="B2009" s="1" t="s">
        <v>9430</v>
      </c>
      <c r="C2009" s="2" t="s">
        <v>9431</v>
      </c>
      <c r="D2009" s="2">
        <f>IFERROR(VLOOKUP(B2009,#REF!,4,0),0)</f>
        <v>0</v>
      </c>
      <c r="E2009" s="3">
        <v>0</v>
      </c>
      <c r="F2009" s="147" t="s">
        <v>1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148" t="s">
        <v>6151</v>
      </c>
      <c r="N2009" s="3">
        <v>0</v>
      </c>
      <c r="O2009" s="3">
        <v>0</v>
      </c>
      <c r="P2009" s="3">
        <v>0</v>
      </c>
      <c r="Q2009" s="132"/>
    </row>
    <row r="2010" spans="1:17">
      <c r="A2010" s="5" t="str">
        <f t="shared" si="32"/>
        <v>1</v>
      </c>
      <c r="B2010" s="1" t="s">
        <v>9432</v>
      </c>
      <c r="C2010" s="2" t="s">
        <v>9433</v>
      </c>
      <c r="D2010" s="2">
        <f>IFERROR(VLOOKUP(B2010,#REF!,4,0),0)</f>
        <v>0</v>
      </c>
      <c r="E2010" s="3">
        <v>0</v>
      </c>
      <c r="F2010" s="147" t="s">
        <v>1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148" t="s">
        <v>6151</v>
      </c>
      <c r="N2010" s="3">
        <v>0</v>
      </c>
      <c r="O2010" s="3">
        <v>0</v>
      </c>
      <c r="P2010" s="3">
        <v>0</v>
      </c>
      <c r="Q2010" s="132"/>
    </row>
    <row r="2011" spans="1:17">
      <c r="A2011" s="5" t="str">
        <f t="shared" si="32"/>
        <v>1</v>
      </c>
      <c r="B2011" s="1" t="s">
        <v>9434</v>
      </c>
      <c r="C2011" s="2" t="s">
        <v>9435</v>
      </c>
      <c r="D2011" s="2">
        <f>IFERROR(VLOOKUP(B2011,#REF!,4,0),0)</f>
        <v>0</v>
      </c>
      <c r="E2011" s="3">
        <v>0</v>
      </c>
      <c r="F2011" s="147" t="s">
        <v>1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148" t="s">
        <v>6151</v>
      </c>
      <c r="N2011" s="3">
        <v>0</v>
      </c>
      <c r="O2011" s="3">
        <v>0</v>
      </c>
      <c r="P2011" s="3">
        <v>0</v>
      </c>
      <c r="Q2011" s="132"/>
    </row>
    <row r="2012" spans="1:17">
      <c r="A2012" s="5" t="str">
        <f t="shared" si="32"/>
        <v>1</v>
      </c>
      <c r="B2012" s="1" t="s">
        <v>9436</v>
      </c>
      <c r="C2012" s="2" t="s">
        <v>9437</v>
      </c>
      <c r="D2012" s="2">
        <f>IFERROR(VLOOKUP(B2012,#REF!,4,0),0)</f>
        <v>0</v>
      </c>
      <c r="E2012" s="3">
        <v>0</v>
      </c>
      <c r="F2012" s="147" t="s">
        <v>1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148" t="s">
        <v>6151</v>
      </c>
      <c r="N2012" s="3">
        <v>0</v>
      </c>
      <c r="O2012" s="3">
        <v>0</v>
      </c>
      <c r="P2012" s="3">
        <v>0</v>
      </c>
      <c r="Q2012" s="132"/>
    </row>
    <row r="2013" spans="1:17">
      <c r="A2013" s="5" t="str">
        <f t="shared" si="32"/>
        <v>1</v>
      </c>
      <c r="B2013" s="1" t="s">
        <v>9438</v>
      </c>
      <c r="C2013" s="2" t="s">
        <v>9439</v>
      </c>
      <c r="D2013" s="2">
        <f>IFERROR(VLOOKUP(B2013,#REF!,4,0),0)</f>
        <v>0</v>
      </c>
      <c r="E2013" s="3">
        <v>0</v>
      </c>
      <c r="F2013" s="147" t="s">
        <v>1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148" t="s">
        <v>6151</v>
      </c>
      <c r="N2013" s="3">
        <v>0</v>
      </c>
      <c r="O2013" s="3">
        <v>0</v>
      </c>
      <c r="P2013" s="3">
        <v>0</v>
      </c>
      <c r="Q2013" s="132"/>
    </row>
    <row r="2014" spans="1:17">
      <c r="A2014" s="5" t="str">
        <f t="shared" si="32"/>
        <v>1</v>
      </c>
      <c r="B2014" s="1" t="s">
        <v>9440</v>
      </c>
      <c r="C2014" s="2" t="s">
        <v>9441</v>
      </c>
      <c r="D2014" s="2">
        <f>IFERROR(VLOOKUP(B2014,#REF!,4,0),0)</f>
        <v>0</v>
      </c>
      <c r="E2014" s="3">
        <v>0</v>
      </c>
      <c r="F2014" s="147" t="s">
        <v>1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148" t="s">
        <v>6151</v>
      </c>
      <c r="N2014" s="3">
        <v>0</v>
      </c>
      <c r="O2014" s="3">
        <v>0</v>
      </c>
      <c r="P2014" s="3">
        <v>0</v>
      </c>
      <c r="Q2014" s="132"/>
    </row>
    <row r="2015" spans="1:17">
      <c r="A2015" s="5" t="str">
        <f t="shared" si="32"/>
        <v>1</v>
      </c>
      <c r="B2015" s="1" t="s">
        <v>9442</v>
      </c>
      <c r="C2015" s="2" t="s">
        <v>9443</v>
      </c>
      <c r="D2015" s="2">
        <f>IFERROR(VLOOKUP(B2015,#REF!,4,0),0)</f>
        <v>0</v>
      </c>
      <c r="E2015" s="3">
        <v>0</v>
      </c>
      <c r="F2015" s="147" t="s">
        <v>1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148" t="s">
        <v>6151</v>
      </c>
      <c r="N2015" s="3">
        <v>0</v>
      </c>
      <c r="O2015" s="3">
        <v>0</v>
      </c>
      <c r="P2015" s="3">
        <v>0</v>
      </c>
      <c r="Q2015" s="132"/>
    </row>
    <row r="2016" spans="1:17">
      <c r="A2016" s="5" t="str">
        <f t="shared" si="32"/>
        <v>1</v>
      </c>
      <c r="B2016" s="1" t="s">
        <v>9444</v>
      </c>
      <c r="C2016" s="2" t="s">
        <v>9445</v>
      </c>
      <c r="D2016" s="2">
        <f>IFERROR(VLOOKUP(B2016,#REF!,4,0),0)</f>
        <v>0</v>
      </c>
      <c r="E2016" s="3">
        <v>0</v>
      </c>
      <c r="F2016" s="147" t="s">
        <v>1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148" t="s">
        <v>6151</v>
      </c>
      <c r="N2016" s="3">
        <v>0</v>
      </c>
      <c r="O2016" s="3">
        <v>0</v>
      </c>
      <c r="P2016" s="3">
        <v>0</v>
      </c>
      <c r="Q2016" s="132"/>
    </row>
    <row r="2017" spans="1:17">
      <c r="A2017" s="5" t="str">
        <f t="shared" si="32"/>
        <v>1</v>
      </c>
      <c r="B2017" s="1" t="s">
        <v>9446</v>
      </c>
      <c r="C2017" s="2" t="s">
        <v>9447</v>
      </c>
      <c r="D2017" s="2">
        <f>IFERROR(VLOOKUP(B2017,#REF!,4,0),0)</f>
        <v>0</v>
      </c>
      <c r="E2017" s="3">
        <v>0</v>
      </c>
      <c r="F2017" s="147" t="s">
        <v>1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148" t="s">
        <v>6151</v>
      </c>
      <c r="N2017" s="3">
        <v>0</v>
      </c>
      <c r="O2017" s="3">
        <v>0</v>
      </c>
      <c r="P2017" s="3">
        <v>0</v>
      </c>
      <c r="Q2017" s="132"/>
    </row>
    <row r="2018" spans="1:17">
      <c r="A2018" s="5" t="str">
        <f t="shared" si="32"/>
        <v>1</v>
      </c>
      <c r="B2018" s="1" t="s">
        <v>9448</v>
      </c>
      <c r="C2018" s="2" t="s">
        <v>9449</v>
      </c>
      <c r="D2018" s="2">
        <f>IFERROR(VLOOKUP(B2018,#REF!,4,0),0)</f>
        <v>0</v>
      </c>
      <c r="E2018" s="3">
        <v>0</v>
      </c>
      <c r="F2018" s="147" t="s">
        <v>1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148" t="s">
        <v>6151</v>
      </c>
      <c r="N2018" s="3">
        <v>0</v>
      </c>
      <c r="O2018" s="3">
        <v>0</v>
      </c>
      <c r="P2018" s="3">
        <v>0</v>
      </c>
      <c r="Q2018" s="132"/>
    </row>
    <row r="2019" spans="1:17">
      <c r="A2019" s="5" t="str">
        <f t="shared" si="32"/>
        <v>1</v>
      </c>
      <c r="B2019" s="1" t="s">
        <v>5671</v>
      </c>
      <c r="C2019" s="2" t="s">
        <v>9450</v>
      </c>
      <c r="D2019" s="2">
        <f>IFERROR(VLOOKUP(B2019,#REF!,4,0),0)</f>
        <v>0</v>
      </c>
      <c r="E2019" s="3">
        <v>0</v>
      </c>
      <c r="F2019" s="147" t="s">
        <v>1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148" t="s">
        <v>6151</v>
      </c>
      <c r="N2019" s="3">
        <v>0</v>
      </c>
      <c r="O2019" s="3">
        <v>0</v>
      </c>
      <c r="P2019" s="3">
        <v>0</v>
      </c>
      <c r="Q2019" s="132"/>
    </row>
    <row r="2020" spans="1:17">
      <c r="A2020" s="5" t="str">
        <f t="shared" si="32"/>
        <v>1</v>
      </c>
      <c r="B2020" s="1" t="s">
        <v>5674</v>
      </c>
      <c r="C2020" s="2" t="s">
        <v>9451</v>
      </c>
      <c r="D2020" s="2">
        <f>IFERROR(VLOOKUP(B2020,#REF!,4,0),0)</f>
        <v>0</v>
      </c>
      <c r="E2020" s="3">
        <v>0</v>
      </c>
      <c r="F2020" s="147" t="s">
        <v>1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148" t="s">
        <v>6151</v>
      </c>
      <c r="N2020" s="3">
        <v>0</v>
      </c>
      <c r="O2020" s="3">
        <v>0</v>
      </c>
      <c r="P2020" s="3">
        <v>0</v>
      </c>
      <c r="Q2020" s="132"/>
    </row>
    <row r="2021" spans="1:17">
      <c r="A2021" s="5" t="str">
        <f t="shared" si="32"/>
        <v>1</v>
      </c>
      <c r="B2021" s="1" t="s">
        <v>9452</v>
      </c>
      <c r="C2021" s="2" t="s">
        <v>9453</v>
      </c>
      <c r="D2021" s="2">
        <f>IFERROR(VLOOKUP(B2021,#REF!,4,0),0)</f>
        <v>0</v>
      </c>
      <c r="E2021" s="3">
        <v>0</v>
      </c>
      <c r="F2021" s="147" t="s">
        <v>1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148" t="s">
        <v>6151</v>
      </c>
      <c r="N2021" s="3">
        <v>0</v>
      </c>
      <c r="O2021" s="3">
        <v>0</v>
      </c>
      <c r="P2021" s="3">
        <v>0</v>
      </c>
      <c r="Q2021" s="132"/>
    </row>
    <row r="2022" spans="1:17">
      <c r="A2022" s="5" t="str">
        <f t="shared" si="32"/>
        <v>1</v>
      </c>
      <c r="B2022" s="1" t="s">
        <v>9454</v>
      </c>
      <c r="C2022" s="2" t="s">
        <v>9455</v>
      </c>
      <c r="D2022" s="2">
        <f>IFERROR(VLOOKUP(B2022,#REF!,4,0),0)</f>
        <v>0</v>
      </c>
      <c r="E2022" s="3">
        <v>0</v>
      </c>
      <c r="F2022" s="147" t="s">
        <v>1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0</v>
      </c>
      <c r="M2022" s="148" t="s">
        <v>6151</v>
      </c>
      <c r="N2022" s="3">
        <v>0</v>
      </c>
      <c r="O2022" s="3">
        <v>0</v>
      </c>
      <c r="P2022" s="3">
        <v>0</v>
      </c>
      <c r="Q2022" s="132"/>
    </row>
    <row r="2023" spans="1:17">
      <c r="A2023" s="5" t="str">
        <f t="shared" si="32"/>
        <v>1</v>
      </c>
      <c r="B2023" s="1" t="s">
        <v>9456</v>
      </c>
      <c r="C2023" s="2" t="s">
        <v>9453</v>
      </c>
      <c r="D2023" s="2">
        <f>IFERROR(VLOOKUP(B2023,#REF!,4,0),0)</f>
        <v>0</v>
      </c>
      <c r="E2023" s="3">
        <v>0</v>
      </c>
      <c r="F2023" s="147" t="s">
        <v>1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148" t="s">
        <v>6151</v>
      </c>
      <c r="N2023" s="3">
        <v>0</v>
      </c>
      <c r="O2023" s="3">
        <v>0</v>
      </c>
      <c r="P2023" s="3">
        <v>0</v>
      </c>
      <c r="Q2023" s="132"/>
    </row>
    <row r="2024" spans="1:17">
      <c r="A2024" s="5" t="str">
        <f t="shared" si="32"/>
        <v>1</v>
      </c>
      <c r="B2024" s="1" t="s">
        <v>9457</v>
      </c>
      <c r="C2024" s="2" t="s">
        <v>9453</v>
      </c>
      <c r="D2024" s="2">
        <f>IFERROR(VLOOKUP(B2024,#REF!,4,0),0)</f>
        <v>0</v>
      </c>
      <c r="E2024" s="3">
        <v>0</v>
      </c>
      <c r="F2024" s="147" t="s">
        <v>1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0</v>
      </c>
      <c r="M2024" s="148" t="s">
        <v>6151</v>
      </c>
      <c r="N2024" s="3">
        <v>0</v>
      </c>
      <c r="O2024" s="3">
        <v>0</v>
      </c>
      <c r="P2024" s="3">
        <v>0</v>
      </c>
      <c r="Q2024" s="132"/>
    </row>
    <row r="2025" spans="1:17">
      <c r="A2025" s="5" t="str">
        <f t="shared" si="32"/>
        <v>1</v>
      </c>
      <c r="B2025" s="1" t="s">
        <v>9458</v>
      </c>
      <c r="C2025" s="2" t="s">
        <v>9459</v>
      </c>
      <c r="D2025" s="2">
        <f>IFERROR(VLOOKUP(B2025,#REF!,4,0),0)</f>
        <v>0</v>
      </c>
      <c r="E2025" s="3">
        <v>0</v>
      </c>
      <c r="F2025" s="147" t="s">
        <v>1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148" t="s">
        <v>6151</v>
      </c>
      <c r="N2025" s="3">
        <v>0</v>
      </c>
      <c r="O2025" s="3">
        <v>0</v>
      </c>
      <c r="P2025" s="3">
        <v>0</v>
      </c>
      <c r="Q2025" s="132"/>
    </row>
    <row r="2026" spans="1:17">
      <c r="A2026" s="5" t="str">
        <f t="shared" si="32"/>
        <v>1</v>
      </c>
      <c r="B2026" s="1" t="s">
        <v>9460</v>
      </c>
      <c r="C2026" s="2" t="s">
        <v>9461</v>
      </c>
      <c r="D2026" s="2">
        <f>IFERROR(VLOOKUP(B2026,#REF!,4,0),0)</f>
        <v>0</v>
      </c>
      <c r="E2026" s="3">
        <v>0</v>
      </c>
      <c r="F2026" s="147" t="s">
        <v>1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148" t="s">
        <v>6151</v>
      </c>
      <c r="N2026" s="3">
        <v>0</v>
      </c>
      <c r="O2026" s="3">
        <v>0</v>
      </c>
      <c r="P2026" s="3">
        <v>0</v>
      </c>
      <c r="Q2026" s="132"/>
    </row>
    <row r="2027" spans="1:17">
      <c r="A2027" s="5" t="str">
        <f t="shared" si="32"/>
        <v>1</v>
      </c>
      <c r="B2027" s="1" t="s">
        <v>9462</v>
      </c>
      <c r="C2027" s="2" t="s">
        <v>9453</v>
      </c>
      <c r="D2027" s="2">
        <f>IFERROR(VLOOKUP(B2027,#REF!,4,0),0)</f>
        <v>0</v>
      </c>
      <c r="E2027" s="3">
        <v>0</v>
      </c>
      <c r="F2027" s="147" t="s">
        <v>1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148" t="s">
        <v>6151</v>
      </c>
      <c r="N2027" s="3">
        <v>0</v>
      </c>
      <c r="O2027" s="3">
        <v>0</v>
      </c>
      <c r="P2027" s="3">
        <v>0</v>
      </c>
      <c r="Q2027" s="132"/>
    </row>
    <row r="2028" spans="1:17">
      <c r="A2028" s="5" t="str">
        <f t="shared" si="32"/>
        <v>1</v>
      </c>
      <c r="B2028" s="1" t="s">
        <v>9463</v>
      </c>
      <c r="C2028" s="2" t="s">
        <v>9464</v>
      </c>
      <c r="D2028" s="2">
        <f>IFERROR(VLOOKUP(B2028,#REF!,4,0),0)</f>
        <v>0</v>
      </c>
      <c r="E2028" s="3">
        <v>0</v>
      </c>
      <c r="F2028" s="147" t="s">
        <v>1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148" t="s">
        <v>6151</v>
      </c>
      <c r="N2028" s="3">
        <v>0</v>
      </c>
      <c r="O2028" s="3">
        <v>0</v>
      </c>
      <c r="P2028" s="3">
        <v>0</v>
      </c>
      <c r="Q2028" s="132"/>
    </row>
    <row r="2029" spans="1:17" ht="22.5">
      <c r="A2029" s="5" t="str">
        <f t="shared" si="32"/>
        <v>1</v>
      </c>
      <c r="B2029" s="1" t="s">
        <v>9465</v>
      </c>
      <c r="C2029" s="2" t="s">
        <v>9466</v>
      </c>
      <c r="D2029" s="2">
        <f>IFERROR(VLOOKUP(B2029,#REF!,4,0),0)</f>
        <v>0</v>
      </c>
      <c r="E2029" s="3">
        <v>0</v>
      </c>
      <c r="F2029" s="147" t="s">
        <v>1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148" t="s">
        <v>6151</v>
      </c>
      <c r="N2029" s="3">
        <v>0</v>
      </c>
      <c r="O2029" s="3">
        <v>0</v>
      </c>
      <c r="P2029" s="3">
        <v>0</v>
      </c>
      <c r="Q2029" s="132"/>
    </row>
    <row r="2030" spans="1:17">
      <c r="A2030" s="5" t="str">
        <f t="shared" si="32"/>
        <v>1</v>
      </c>
      <c r="B2030" s="1" t="s">
        <v>9467</v>
      </c>
      <c r="C2030" s="2" t="s">
        <v>9468</v>
      </c>
      <c r="D2030" s="2">
        <f>IFERROR(VLOOKUP(B2030,#REF!,4,0),0)</f>
        <v>0</v>
      </c>
      <c r="E2030" s="3">
        <v>0</v>
      </c>
      <c r="F2030" s="147" t="s">
        <v>1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148" t="s">
        <v>6151</v>
      </c>
      <c r="N2030" s="3">
        <v>0</v>
      </c>
      <c r="O2030" s="3">
        <v>0</v>
      </c>
      <c r="P2030" s="3">
        <v>0</v>
      </c>
      <c r="Q2030" s="132"/>
    </row>
    <row r="2031" spans="1:17">
      <c r="A2031" s="5" t="str">
        <f t="shared" si="32"/>
        <v>1</v>
      </c>
      <c r="B2031" s="1" t="s">
        <v>9469</v>
      </c>
      <c r="C2031" s="2" t="s">
        <v>9470</v>
      </c>
      <c r="D2031" s="2">
        <f>IFERROR(VLOOKUP(B2031,#REF!,4,0),0)</f>
        <v>0</v>
      </c>
      <c r="E2031" s="3">
        <v>0</v>
      </c>
      <c r="F2031" s="147" t="s">
        <v>1</v>
      </c>
      <c r="G2031" s="3">
        <v>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148" t="s">
        <v>6151</v>
      </c>
      <c r="N2031" s="3">
        <v>0</v>
      </c>
      <c r="O2031" s="3">
        <v>0</v>
      </c>
      <c r="P2031" s="3">
        <v>0</v>
      </c>
      <c r="Q2031" s="132"/>
    </row>
    <row r="2032" spans="1:17">
      <c r="A2032" s="5" t="str">
        <f t="shared" si="32"/>
        <v>1</v>
      </c>
      <c r="B2032" s="1" t="s">
        <v>9471</v>
      </c>
      <c r="C2032" s="2" t="s">
        <v>9472</v>
      </c>
      <c r="D2032" s="2">
        <f>IFERROR(VLOOKUP(B2032,#REF!,4,0),0)</f>
        <v>0</v>
      </c>
      <c r="E2032" s="3">
        <v>0</v>
      </c>
      <c r="F2032" s="147" t="s">
        <v>1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148" t="s">
        <v>6151</v>
      </c>
      <c r="N2032" s="3">
        <v>0</v>
      </c>
      <c r="O2032" s="3">
        <v>0</v>
      </c>
      <c r="P2032" s="3">
        <v>0</v>
      </c>
      <c r="Q2032" s="132"/>
    </row>
    <row r="2033" spans="1:17">
      <c r="A2033" s="5" t="str">
        <f t="shared" si="32"/>
        <v>1</v>
      </c>
      <c r="B2033" s="1" t="s">
        <v>9473</v>
      </c>
      <c r="C2033" s="2" t="s">
        <v>9474</v>
      </c>
      <c r="D2033" s="2">
        <f>IFERROR(VLOOKUP(B2033,#REF!,4,0),0)</f>
        <v>0</v>
      </c>
      <c r="E2033" s="3">
        <v>0</v>
      </c>
      <c r="F2033" s="147" t="s">
        <v>1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148" t="s">
        <v>6151</v>
      </c>
      <c r="N2033" s="3">
        <v>0</v>
      </c>
      <c r="O2033" s="3">
        <v>0</v>
      </c>
      <c r="P2033" s="3">
        <v>0</v>
      </c>
      <c r="Q2033" s="132"/>
    </row>
    <row r="2034" spans="1:17" ht="22.5">
      <c r="A2034" s="5" t="str">
        <f t="shared" si="32"/>
        <v>1</v>
      </c>
      <c r="B2034" s="1" t="s">
        <v>9475</v>
      </c>
      <c r="C2034" s="2" t="s">
        <v>9476</v>
      </c>
      <c r="D2034" s="2">
        <f>IFERROR(VLOOKUP(B2034,#REF!,4,0),0)</f>
        <v>0</v>
      </c>
      <c r="E2034" s="3">
        <v>0</v>
      </c>
      <c r="F2034" s="147" t="s">
        <v>1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148" t="s">
        <v>6151</v>
      </c>
      <c r="N2034" s="3">
        <v>0</v>
      </c>
      <c r="O2034" s="3">
        <v>0</v>
      </c>
      <c r="P2034" s="3">
        <v>0</v>
      </c>
      <c r="Q2034" s="132"/>
    </row>
    <row r="2035" spans="1:17" ht="22.5">
      <c r="A2035" s="5" t="str">
        <f t="shared" si="32"/>
        <v>1</v>
      </c>
      <c r="B2035" s="1" t="s">
        <v>9477</v>
      </c>
      <c r="C2035" s="2" t="s">
        <v>9478</v>
      </c>
      <c r="D2035" s="2">
        <f>IFERROR(VLOOKUP(B2035,#REF!,4,0),0)</f>
        <v>0</v>
      </c>
      <c r="E2035" s="3">
        <v>0</v>
      </c>
      <c r="F2035" s="147" t="s">
        <v>1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148" t="s">
        <v>6151</v>
      </c>
      <c r="N2035" s="3">
        <v>0</v>
      </c>
      <c r="O2035" s="3">
        <v>0</v>
      </c>
      <c r="P2035" s="3">
        <v>0</v>
      </c>
      <c r="Q2035" s="132"/>
    </row>
    <row r="2036" spans="1:17" ht="22.5">
      <c r="A2036" s="5" t="str">
        <f t="shared" si="32"/>
        <v>1</v>
      </c>
      <c r="B2036" s="1" t="s">
        <v>9479</v>
      </c>
      <c r="C2036" s="2" t="s">
        <v>9480</v>
      </c>
      <c r="D2036" s="2">
        <f>IFERROR(VLOOKUP(B2036,#REF!,4,0),0)</f>
        <v>0</v>
      </c>
      <c r="E2036" s="3">
        <v>0</v>
      </c>
      <c r="F2036" s="147" t="s">
        <v>1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148" t="s">
        <v>6151</v>
      </c>
      <c r="N2036" s="3">
        <v>0</v>
      </c>
      <c r="O2036" s="3">
        <v>0</v>
      </c>
      <c r="P2036" s="3">
        <v>0</v>
      </c>
      <c r="Q2036" s="132"/>
    </row>
    <row r="2037" spans="1:17">
      <c r="A2037" s="5" t="str">
        <f t="shared" si="32"/>
        <v>1</v>
      </c>
      <c r="B2037" s="1" t="s">
        <v>9481</v>
      </c>
      <c r="C2037" s="2" t="s">
        <v>9482</v>
      </c>
      <c r="D2037" s="2">
        <f>IFERROR(VLOOKUP(B2037,#REF!,4,0),0)</f>
        <v>0</v>
      </c>
      <c r="E2037" s="3">
        <v>0</v>
      </c>
      <c r="F2037" s="147" t="s">
        <v>1</v>
      </c>
      <c r="G2037" s="3">
        <v>0</v>
      </c>
      <c r="H2037" s="3">
        <v>0</v>
      </c>
      <c r="I2037" s="3">
        <v>0</v>
      </c>
      <c r="J2037" s="3">
        <v>0</v>
      </c>
      <c r="K2037" s="3">
        <v>0</v>
      </c>
      <c r="L2037" s="3">
        <v>0</v>
      </c>
      <c r="M2037" s="148" t="s">
        <v>6151</v>
      </c>
      <c r="N2037" s="3">
        <v>0</v>
      </c>
      <c r="O2037" s="3">
        <v>0</v>
      </c>
      <c r="P2037" s="3">
        <v>0</v>
      </c>
      <c r="Q2037" s="132"/>
    </row>
    <row r="2038" spans="1:17">
      <c r="A2038" s="5" t="str">
        <f t="shared" si="32"/>
        <v>1</v>
      </c>
      <c r="B2038" s="1" t="s">
        <v>9483</v>
      </c>
      <c r="C2038" s="2" t="s">
        <v>9484</v>
      </c>
      <c r="D2038" s="2">
        <f>IFERROR(VLOOKUP(B2038,#REF!,4,0),0)</f>
        <v>0</v>
      </c>
      <c r="E2038" s="3">
        <v>0</v>
      </c>
      <c r="F2038" s="147" t="s">
        <v>1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148" t="s">
        <v>6151</v>
      </c>
      <c r="N2038" s="3">
        <v>0</v>
      </c>
      <c r="O2038" s="3">
        <v>0</v>
      </c>
      <c r="P2038" s="3">
        <v>0</v>
      </c>
      <c r="Q2038" s="132"/>
    </row>
    <row r="2039" spans="1:17" ht="22.5">
      <c r="A2039" s="5" t="str">
        <f t="shared" si="32"/>
        <v>1</v>
      </c>
      <c r="B2039" s="1" t="s">
        <v>9485</v>
      </c>
      <c r="C2039" s="2" t="s">
        <v>9486</v>
      </c>
      <c r="D2039" s="2">
        <f>IFERROR(VLOOKUP(B2039,#REF!,4,0),0)</f>
        <v>0</v>
      </c>
      <c r="E2039" s="3">
        <v>0</v>
      </c>
      <c r="F2039" s="147" t="s">
        <v>1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148" t="s">
        <v>6151</v>
      </c>
      <c r="N2039" s="3">
        <v>0</v>
      </c>
      <c r="O2039" s="3">
        <v>0</v>
      </c>
      <c r="P2039" s="3">
        <v>0</v>
      </c>
      <c r="Q2039" s="132"/>
    </row>
    <row r="2040" spans="1:17" ht="22.5">
      <c r="A2040" s="5" t="str">
        <f t="shared" si="32"/>
        <v>1</v>
      </c>
      <c r="B2040" s="1" t="s">
        <v>9487</v>
      </c>
      <c r="C2040" s="2" t="s">
        <v>9488</v>
      </c>
      <c r="D2040" s="2">
        <f>IFERROR(VLOOKUP(B2040,#REF!,4,0),0)</f>
        <v>0</v>
      </c>
      <c r="E2040" s="3">
        <v>0</v>
      </c>
      <c r="F2040" s="147" t="s">
        <v>1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148" t="s">
        <v>6151</v>
      </c>
      <c r="N2040" s="3">
        <v>0</v>
      </c>
      <c r="O2040" s="3">
        <v>0</v>
      </c>
      <c r="P2040" s="3">
        <v>0</v>
      </c>
      <c r="Q2040" s="132"/>
    </row>
    <row r="2041" spans="1:17">
      <c r="A2041" s="5" t="str">
        <f t="shared" si="32"/>
        <v>1</v>
      </c>
      <c r="B2041" s="1" t="s">
        <v>9489</v>
      </c>
      <c r="C2041" s="2" t="s">
        <v>9490</v>
      </c>
      <c r="D2041" s="2">
        <f>IFERROR(VLOOKUP(B2041,#REF!,4,0),0)</f>
        <v>0</v>
      </c>
      <c r="E2041" s="3">
        <v>0</v>
      </c>
      <c r="F2041" s="147" t="s">
        <v>1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148" t="s">
        <v>6151</v>
      </c>
      <c r="N2041" s="3">
        <v>0</v>
      </c>
      <c r="O2041" s="3">
        <v>0</v>
      </c>
      <c r="P2041" s="3">
        <v>0</v>
      </c>
      <c r="Q2041" s="132"/>
    </row>
    <row r="2042" spans="1:17">
      <c r="A2042" s="5" t="str">
        <f t="shared" si="32"/>
        <v>1</v>
      </c>
      <c r="B2042" s="1" t="s">
        <v>9491</v>
      </c>
      <c r="C2042" s="2" t="s">
        <v>9492</v>
      </c>
      <c r="D2042" s="2">
        <f>IFERROR(VLOOKUP(B2042,#REF!,4,0),0)</f>
        <v>0</v>
      </c>
      <c r="E2042" s="3">
        <v>0</v>
      </c>
      <c r="F2042" s="147" t="s">
        <v>1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148" t="s">
        <v>6151</v>
      </c>
      <c r="N2042" s="3">
        <v>0</v>
      </c>
      <c r="O2042" s="3">
        <v>0</v>
      </c>
      <c r="P2042" s="3">
        <v>0</v>
      </c>
      <c r="Q2042" s="132"/>
    </row>
    <row r="2043" spans="1:17" ht="22.5">
      <c r="A2043" s="5" t="str">
        <f t="shared" si="32"/>
        <v>1</v>
      </c>
      <c r="B2043" s="1" t="s">
        <v>9493</v>
      </c>
      <c r="C2043" s="2" t="s">
        <v>9494</v>
      </c>
      <c r="D2043" s="2">
        <f>IFERROR(VLOOKUP(B2043,#REF!,4,0),0)</f>
        <v>0</v>
      </c>
      <c r="E2043" s="3">
        <v>0</v>
      </c>
      <c r="F2043" s="147" t="s">
        <v>1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148" t="s">
        <v>6151</v>
      </c>
      <c r="N2043" s="3">
        <v>0</v>
      </c>
      <c r="O2043" s="3">
        <v>0</v>
      </c>
      <c r="P2043" s="3">
        <v>0</v>
      </c>
      <c r="Q2043" s="132"/>
    </row>
    <row r="2044" spans="1:17">
      <c r="A2044" s="5" t="str">
        <f t="shared" si="32"/>
        <v>1</v>
      </c>
      <c r="B2044" s="1" t="s">
        <v>9495</v>
      </c>
      <c r="C2044" s="2" t="s">
        <v>9496</v>
      </c>
      <c r="D2044" s="2">
        <f>IFERROR(VLOOKUP(B2044,#REF!,4,0),0)</f>
        <v>0</v>
      </c>
      <c r="E2044" s="3">
        <v>0</v>
      </c>
      <c r="F2044" s="147" t="s">
        <v>1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148" t="s">
        <v>6151</v>
      </c>
      <c r="N2044" s="3">
        <v>0</v>
      </c>
      <c r="O2044" s="3">
        <v>0</v>
      </c>
      <c r="P2044" s="3">
        <v>0</v>
      </c>
      <c r="Q2044" s="132"/>
    </row>
    <row r="2045" spans="1:17">
      <c r="A2045" s="5" t="str">
        <f t="shared" si="32"/>
        <v>1</v>
      </c>
      <c r="B2045" s="1" t="s">
        <v>9497</v>
      </c>
      <c r="C2045" s="2" t="s">
        <v>9498</v>
      </c>
      <c r="D2045" s="2">
        <f>IFERROR(VLOOKUP(B2045,#REF!,4,0),0)</f>
        <v>0</v>
      </c>
      <c r="E2045" s="3">
        <v>0</v>
      </c>
      <c r="F2045" s="147" t="s">
        <v>1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148" t="s">
        <v>6151</v>
      </c>
      <c r="N2045" s="3">
        <v>0</v>
      </c>
      <c r="O2045" s="3">
        <v>0</v>
      </c>
      <c r="P2045" s="3">
        <v>0</v>
      </c>
      <c r="Q2045" s="132"/>
    </row>
    <row r="2046" spans="1:17">
      <c r="A2046" s="5" t="str">
        <f t="shared" si="32"/>
        <v>1</v>
      </c>
      <c r="B2046" s="1" t="s">
        <v>9499</v>
      </c>
      <c r="C2046" s="2" t="s">
        <v>9500</v>
      </c>
      <c r="D2046" s="2">
        <f>IFERROR(VLOOKUP(B2046,#REF!,4,0),0)</f>
        <v>0</v>
      </c>
      <c r="E2046" s="3">
        <v>0</v>
      </c>
      <c r="F2046" s="147" t="s">
        <v>1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148" t="s">
        <v>6151</v>
      </c>
      <c r="N2046" s="3">
        <v>0</v>
      </c>
      <c r="O2046" s="3">
        <v>0</v>
      </c>
      <c r="P2046" s="3">
        <v>0</v>
      </c>
      <c r="Q2046" s="132"/>
    </row>
    <row r="2047" spans="1:17">
      <c r="A2047" s="5" t="str">
        <f t="shared" si="32"/>
        <v>1</v>
      </c>
      <c r="B2047" s="1" t="s">
        <v>9501</v>
      </c>
      <c r="C2047" s="2" t="s">
        <v>9502</v>
      </c>
      <c r="D2047" s="2">
        <f>IFERROR(VLOOKUP(B2047,#REF!,4,0),0)</f>
        <v>0</v>
      </c>
      <c r="E2047" s="3">
        <v>0</v>
      </c>
      <c r="F2047" s="147" t="s">
        <v>1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148" t="s">
        <v>6151</v>
      </c>
      <c r="N2047" s="3">
        <v>0</v>
      </c>
      <c r="O2047" s="3">
        <v>0</v>
      </c>
      <c r="P2047" s="3">
        <v>0</v>
      </c>
      <c r="Q2047" s="132"/>
    </row>
    <row r="2048" spans="1:17">
      <c r="A2048" s="5" t="str">
        <f t="shared" si="32"/>
        <v>1</v>
      </c>
      <c r="B2048" s="1" t="s">
        <v>9503</v>
      </c>
      <c r="C2048" s="2" t="s">
        <v>9504</v>
      </c>
      <c r="D2048" s="2">
        <f>IFERROR(VLOOKUP(B2048,#REF!,4,0),0)</f>
        <v>0</v>
      </c>
      <c r="E2048" s="3">
        <v>0</v>
      </c>
      <c r="F2048" s="147" t="s">
        <v>1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148" t="s">
        <v>6151</v>
      </c>
      <c r="N2048" s="3">
        <v>0</v>
      </c>
      <c r="O2048" s="3">
        <v>0</v>
      </c>
      <c r="P2048" s="3">
        <v>0</v>
      </c>
      <c r="Q2048" s="132"/>
    </row>
    <row r="2049" spans="1:17">
      <c r="A2049" s="5" t="str">
        <f t="shared" si="32"/>
        <v>1</v>
      </c>
      <c r="B2049" s="1" t="s">
        <v>9505</v>
      </c>
      <c r="C2049" s="2" t="s">
        <v>9506</v>
      </c>
      <c r="D2049" s="2">
        <f>IFERROR(VLOOKUP(B2049,#REF!,4,0),0)</f>
        <v>0</v>
      </c>
      <c r="E2049" s="3">
        <v>0</v>
      </c>
      <c r="F2049" s="147" t="s">
        <v>1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148" t="s">
        <v>6151</v>
      </c>
      <c r="N2049" s="3">
        <v>0</v>
      </c>
      <c r="O2049" s="3">
        <v>0</v>
      </c>
      <c r="P2049" s="3">
        <v>0</v>
      </c>
      <c r="Q2049" s="132"/>
    </row>
    <row r="2050" spans="1:17">
      <c r="A2050" s="5" t="str">
        <f t="shared" si="32"/>
        <v>1</v>
      </c>
      <c r="B2050" s="1" t="s">
        <v>9507</v>
      </c>
      <c r="C2050" s="2" t="s">
        <v>9508</v>
      </c>
      <c r="D2050" s="2">
        <f>IFERROR(VLOOKUP(B2050,#REF!,4,0),0)</f>
        <v>0</v>
      </c>
      <c r="E2050" s="3">
        <v>0</v>
      </c>
      <c r="F2050" s="147" t="s">
        <v>1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148" t="s">
        <v>6151</v>
      </c>
      <c r="N2050" s="3">
        <v>0</v>
      </c>
      <c r="O2050" s="3">
        <v>0</v>
      </c>
      <c r="P2050" s="3">
        <v>0</v>
      </c>
      <c r="Q2050" s="132"/>
    </row>
    <row r="2051" spans="1:17">
      <c r="A2051" s="5" t="str">
        <f t="shared" si="32"/>
        <v>1</v>
      </c>
      <c r="B2051" s="1" t="s">
        <v>9509</v>
      </c>
      <c r="C2051" s="2" t="s">
        <v>9510</v>
      </c>
      <c r="D2051" s="2">
        <f>IFERROR(VLOOKUP(B2051,#REF!,4,0),0)</f>
        <v>0</v>
      </c>
      <c r="E2051" s="3">
        <v>0</v>
      </c>
      <c r="F2051" s="147" t="s">
        <v>1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148" t="s">
        <v>6151</v>
      </c>
      <c r="N2051" s="3">
        <v>0</v>
      </c>
      <c r="O2051" s="3">
        <v>0</v>
      </c>
      <c r="P2051" s="3">
        <v>0</v>
      </c>
      <c r="Q2051" s="132"/>
    </row>
    <row r="2052" spans="1:17">
      <c r="A2052" s="5" t="str">
        <f t="shared" si="32"/>
        <v>1</v>
      </c>
      <c r="B2052" s="1" t="s">
        <v>9511</v>
      </c>
      <c r="C2052" s="2" t="s">
        <v>9512</v>
      </c>
      <c r="D2052" s="2">
        <f>IFERROR(VLOOKUP(B2052,#REF!,4,0),0)</f>
        <v>0</v>
      </c>
      <c r="E2052" s="3">
        <v>0</v>
      </c>
      <c r="F2052" s="147" t="s">
        <v>1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148" t="s">
        <v>6151</v>
      </c>
      <c r="N2052" s="3">
        <v>0</v>
      </c>
      <c r="O2052" s="3">
        <v>0</v>
      </c>
      <c r="P2052" s="3">
        <v>0</v>
      </c>
      <c r="Q2052" s="132"/>
    </row>
    <row r="2053" spans="1:17">
      <c r="A2053" s="5" t="str">
        <f t="shared" si="32"/>
        <v>1</v>
      </c>
      <c r="B2053" s="1" t="s">
        <v>9513</v>
      </c>
      <c r="C2053" s="2" t="s">
        <v>9514</v>
      </c>
      <c r="D2053" s="2">
        <f>IFERROR(VLOOKUP(B2053,#REF!,4,0),0)</f>
        <v>0</v>
      </c>
      <c r="E2053" s="3">
        <v>0</v>
      </c>
      <c r="F2053" s="147" t="s">
        <v>1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148" t="s">
        <v>6151</v>
      </c>
      <c r="N2053" s="3">
        <v>0</v>
      </c>
      <c r="O2053" s="3">
        <v>0</v>
      </c>
      <c r="P2053" s="3">
        <v>0</v>
      </c>
      <c r="Q2053" s="132"/>
    </row>
    <row r="2054" spans="1:17">
      <c r="A2054" s="5" t="str">
        <f t="shared" si="32"/>
        <v>1</v>
      </c>
      <c r="B2054" s="1" t="s">
        <v>9515</v>
      </c>
      <c r="C2054" s="2" t="s">
        <v>9516</v>
      </c>
      <c r="D2054" s="2">
        <f>IFERROR(VLOOKUP(B2054,#REF!,4,0),0)</f>
        <v>0</v>
      </c>
      <c r="E2054" s="3">
        <v>0</v>
      </c>
      <c r="F2054" s="147" t="s">
        <v>1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148" t="s">
        <v>6151</v>
      </c>
      <c r="N2054" s="3">
        <v>0</v>
      </c>
      <c r="O2054" s="3">
        <v>0</v>
      </c>
      <c r="P2054" s="3">
        <v>0</v>
      </c>
      <c r="Q2054" s="132"/>
    </row>
    <row r="2055" spans="1:17">
      <c r="A2055" s="5" t="str">
        <f t="shared" si="32"/>
        <v>1</v>
      </c>
      <c r="B2055" s="1" t="s">
        <v>9517</v>
      </c>
      <c r="C2055" s="2" t="s">
        <v>9518</v>
      </c>
      <c r="D2055" s="2">
        <f>IFERROR(VLOOKUP(B2055,#REF!,4,0),0)</f>
        <v>0</v>
      </c>
      <c r="E2055" s="3">
        <v>0</v>
      </c>
      <c r="F2055" s="147" t="s">
        <v>1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148" t="s">
        <v>6151</v>
      </c>
      <c r="N2055" s="3">
        <v>0</v>
      </c>
      <c r="O2055" s="3">
        <v>0</v>
      </c>
      <c r="P2055" s="3">
        <v>0</v>
      </c>
      <c r="Q2055" s="132"/>
    </row>
    <row r="2056" spans="1:17" ht="22.5">
      <c r="A2056" s="5" t="str">
        <f t="shared" si="32"/>
        <v>1</v>
      </c>
      <c r="B2056" s="1" t="s">
        <v>9519</v>
      </c>
      <c r="C2056" s="2" t="s">
        <v>9520</v>
      </c>
      <c r="D2056" s="2">
        <f>IFERROR(VLOOKUP(B2056,#REF!,4,0),0)</f>
        <v>0</v>
      </c>
      <c r="E2056" s="3">
        <v>0</v>
      </c>
      <c r="F2056" s="147" t="s">
        <v>1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148" t="s">
        <v>6151</v>
      </c>
      <c r="N2056" s="3">
        <v>0</v>
      </c>
      <c r="O2056" s="3">
        <v>0</v>
      </c>
      <c r="P2056" s="3">
        <v>0</v>
      </c>
      <c r="Q2056" s="132"/>
    </row>
    <row r="2057" spans="1:17">
      <c r="A2057" s="5" t="str">
        <f t="shared" si="32"/>
        <v>1</v>
      </c>
      <c r="B2057" s="1" t="s">
        <v>9521</v>
      </c>
      <c r="C2057" s="2" t="s">
        <v>9522</v>
      </c>
      <c r="D2057" s="2">
        <f>IFERROR(VLOOKUP(B2057,#REF!,4,0),0)</f>
        <v>0</v>
      </c>
      <c r="E2057" s="3">
        <v>0</v>
      </c>
      <c r="F2057" s="147" t="s">
        <v>1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148" t="s">
        <v>6151</v>
      </c>
      <c r="N2057" s="3">
        <v>0</v>
      </c>
      <c r="O2057" s="3">
        <v>0</v>
      </c>
      <c r="P2057" s="3">
        <v>0</v>
      </c>
      <c r="Q2057" s="132"/>
    </row>
    <row r="2058" spans="1:17">
      <c r="A2058" s="5" t="str">
        <f t="shared" si="32"/>
        <v>1</v>
      </c>
      <c r="B2058" s="1" t="s">
        <v>9523</v>
      </c>
      <c r="C2058" s="2" t="s">
        <v>9524</v>
      </c>
      <c r="D2058" s="2">
        <f>IFERROR(VLOOKUP(B2058,#REF!,4,0),0)</f>
        <v>0</v>
      </c>
      <c r="E2058" s="3">
        <v>0</v>
      </c>
      <c r="F2058" s="147" t="s">
        <v>1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148" t="s">
        <v>6151</v>
      </c>
      <c r="N2058" s="3">
        <v>0</v>
      </c>
      <c r="O2058" s="3">
        <v>0</v>
      </c>
      <c r="P2058" s="3">
        <v>0</v>
      </c>
      <c r="Q2058" s="132"/>
    </row>
    <row r="2059" spans="1:17">
      <c r="A2059" s="5" t="str">
        <f t="shared" ref="A2059:A2122" si="33">LEFT(B2059)</f>
        <v>1</v>
      </c>
      <c r="B2059" s="1" t="s">
        <v>9525</v>
      </c>
      <c r="C2059" s="2" t="s">
        <v>9526</v>
      </c>
      <c r="D2059" s="2">
        <f>IFERROR(VLOOKUP(B2059,#REF!,4,0),0)</f>
        <v>0</v>
      </c>
      <c r="E2059" s="3">
        <v>0</v>
      </c>
      <c r="F2059" s="147" t="s">
        <v>1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148" t="s">
        <v>6151</v>
      </c>
      <c r="N2059" s="3">
        <v>0</v>
      </c>
      <c r="O2059" s="3">
        <v>0</v>
      </c>
      <c r="P2059" s="3">
        <v>0</v>
      </c>
      <c r="Q2059" s="132"/>
    </row>
    <row r="2060" spans="1:17">
      <c r="A2060" s="5" t="str">
        <f t="shared" si="33"/>
        <v>1</v>
      </c>
      <c r="B2060" s="1" t="s">
        <v>9527</v>
      </c>
      <c r="C2060" s="2" t="s">
        <v>9528</v>
      </c>
      <c r="D2060" s="2">
        <f>IFERROR(VLOOKUP(B2060,#REF!,4,0),0)</f>
        <v>0</v>
      </c>
      <c r="E2060" s="3">
        <v>0</v>
      </c>
      <c r="F2060" s="147" t="s">
        <v>1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148" t="s">
        <v>6151</v>
      </c>
      <c r="N2060" s="3">
        <v>0</v>
      </c>
      <c r="O2060" s="3">
        <v>0</v>
      </c>
      <c r="P2060" s="3">
        <v>0</v>
      </c>
      <c r="Q2060" s="132"/>
    </row>
    <row r="2061" spans="1:17">
      <c r="A2061" s="5" t="str">
        <f t="shared" si="33"/>
        <v>1</v>
      </c>
      <c r="B2061" s="1" t="s">
        <v>9529</v>
      </c>
      <c r="C2061" s="2" t="s">
        <v>9530</v>
      </c>
      <c r="D2061" s="2">
        <f>IFERROR(VLOOKUP(B2061,#REF!,4,0),0)</f>
        <v>0</v>
      </c>
      <c r="E2061" s="3">
        <v>0</v>
      </c>
      <c r="F2061" s="147" t="s">
        <v>1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148" t="s">
        <v>6151</v>
      </c>
      <c r="N2061" s="3">
        <v>0</v>
      </c>
      <c r="O2061" s="3">
        <v>0</v>
      </c>
      <c r="P2061" s="3">
        <v>0</v>
      </c>
      <c r="Q2061" s="132"/>
    </row>
    <row r="2062" spans="1:17">
      <c r="A2062" s="5" t="str">
        <f t="shared" si="33"/>
        <v>1</v>
      </c>
      <c r="B2062" s="1" t="s">
        <v>9531</v>
      </c>
      <c r="C2062" s="2" t="s">
        <v>9532</v>
      </c>
      <c r="D2062" s="2">
        <f>IFERROR(VLOOKUP(B2062,#REF!,4,0),0)</f>
        <v>0</v>
      </c>
      <c r="E2062" s="3">
        <v>0</v>
      </c>
      <c r="F2062" s="147" t="s">
        <v>1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148" t="s">
        <v>6151</v>
      </c>
      <c r="N2062" s="3">
        <v>0</v>
      </c>
      <c r="O2062" s="3">
        <v>0</v>
      </c>
      <c r="P2062" s="3">
        <v>0</v>
      </c>
      <c r="Q2062" s="132"/>
    </row>
    <row r="2063" spans="1:17">
      <c r="A2063" s="5" t="str">
        <f t="shared" si="33"/>
        <v>1</v>
      </c>
      <c r="B2063" s="1" t="s">
        <v>5677</v>
      </c>
      <c r="C2063" s="2" t="s">
        <v>9533</v>
      </c>
      <c r="D2063" s="2">
        <f>IFERROR(VLOOKUP(B2063,#REF!,4,0),0)</f>
        <v>0</v>
      </c>
      <c r="E2063" s="3">
        <v>0</v>
      </c>
      <c r="F2063" s="147" t="s">
        <v>1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148" t="s">
        <v>6151</v>
      </c>
      <c r="N2063" s="3">
        <v>0</v>
      </c>
      <c r="O2063" s="3">
        <v>0</v>
      </c>
      <c r="P2063" s="3">
        <v>0</v>
      </c>
      <c r="Q2063" s="132"/>
    </row>
    <row r="2064" spans="1:17">
      <c r="A2064" s="5" t="str">
        <f t="shared" si="33"/>
        <v>1</v>
      </c>
      <c r="B2064" s="1" t="s">
        <v>9534</v>
      </c>
      <c r="C2064" s="2" t="s">
        <v>9535</v>
      </c>
      <c r="D2064" s="2">
        <f>IFERROR(VLOOKUP(B2064,#REF!,4,0),0)</f>
        <v>0</v>
      </c>
      <c r="E2064" s="3">
        <v>0</v>
      </c>
      <c r="F2064" s="147" t="s">
        <v>5961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148" t="s">
        <v>6151</v>
      </c>
      <c r="N2064" s="3">
        <v>0</v>
      </c>
      <c r="O2064" s="3">
        <v>0</v>
      </c>
      <c r="P2064" s="3">
        <v>0</v>
      </c>
      <c r="Q2064" s="132"/>
    </row>
    <row r="2065" spans="1:17">
      <c r="A2065" s="5" t="str">
        <f t="shared" si="33"/>
        <v>1</v>
      </c>
      <c r="B2065" s="1" t="s">
        <v>9536</v>
      </c>
      <c r="C2065" s="2" t="s">
        <v>9537</v>
      </c>
      <c r="D2065" s="2">
        <f>IFERROR(VLOOKUP(B2065,#REF!,4,0),0)</f>
        <v>0</v>
      </c>
      <c r="E2065" s="3">
        <v>0</v>
      </c>
      <c r="F2065" s="147" t="s">
        <v>5961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148" t="s">
        <v>6151</v>
      </c>
      <c r="N2065" s="3">
        <v>0</v>
      </c>
      <c r="O2065" s="3">
        <v>0</v>
      </c>
      <c r="P2065" s="3">
        <v>0</v>
      </c>
      <c r="Q2065" s="132"/>
    </row>
    <row r="2066" spans="1:17">
      <c r="A2066" s="5" t="str">
        <f t="shared" si="33"/>
        <v>1</v>
      </c>
      <c r="B2066" s="1" t="s">
        <v>9538</v>
      </c>
      <c r="C2066" s="2" t="s">
        <v>9539</v>
      </c>
      <c r="D2066" s="2">
        <f>IFERROR(VLOOKUP(B2066,#REF!,4,0),0)</f>
        <v>0</v>
      </c>
      <c r="E2066" s="3">
        <v>0</v>
      </c>
      <c r="F2066" s="147" t="s">
        <v>5961</v>
      </c>
      <c r="G2066" s="3">
        <v>351.97</v>
      </c>
      <c r="H2066" s="3">
        <v>-351.97</v>
      </c>
      <c r="I2066" s="3">
        <v>0</v>
      </c>
      <c r="J2066" s="3">
        <v>306.61</v>
      </c>
      <c r="K2066" s="3">
        <v>-306.61</v>
      </c>
      <c r="L2066" s="3">
        <v>0</v>
      </c>
      <c r="M2066" s="148" t="s">
        <v>6151</v>
      </c>
      <c r="N2066" s="3">
        <v>8.3699999999999992</v>
      </c>
      <c r="O2066" s="3">
        <v>-45.36</v>
      </c>
      <c r="P2066" s="3">
        <v>-306.61</v>
      </c>
      <c r="Q2066" s="132">
        <v>43837.630023148376</v>
      </c>
    </row>
    <row r="2067" spans="1:17">
      <c r="A2067" s="5" t="str">
        <f t="shared" si="33"/>
        <v>1</v>
      </c>
      <c r="B2067" s="1" t="s">
        <v>3295</v>
      </c>
      <c r="C2067" s="2" t="s">
        <v>9540</v>
      </c>
      <c r="D2067" s="2">
        <f>IFERROR(VLOOKUP(B2067,#REF!,4,0),0)</f>
        <v>0</v>
      </c>
      <c r="E2067" s="3">
        <v>-103916.22</v>
      </c>
      <c r="F2067" s="147" t="s">
        <v>1</v>
      </c>
      <c r="G2067" s="3">
        <v>-103916.22</v>
      </c>
      <c r="H2067" s="3">
        <v>0</v>
      </c>
      <c r="I2067" s="3">
        <v>0</v>
      </c>
      <c r="J2067" s="3">
        <v>-103916.22</v>
      </c>
      <c r="K2067" s="3">
        <v>0</v>
      </c>
      <c r="L2067" s="3">
        <v>0</v>
      </c>
      <c r="M2067" s="148" t="s">
        <v>6151</v>
      </c>
      <c r="N2067" s="3">
        <v>103555.88</v>
      </c>
      <c r="O2067" s="3">
        <v>0</v>
      </c>
      <c r="P2067" s="3">
        <v>0</v>
      </c>
      <c r="Q2067" s="132">
        <v>43837.630023148376</v>
      </c>
    </row>
    <row r="2068" spans="1:17">
      <c r="A2068" s="5" t="str">
        <f t="shared" si="33"/>
        <v>1</v>
      </c>
      <c r="B2068" s="1" t="s">
        <v>9541</v>
      </c>
      <c r="C2068" s="2" t="s">
        <v>9542</v>
      </c>
      <c r="D2068" s="2">
        <f>IFERROR(VLOOKUP(B2068,#REF!,4,0),0)</f>
        <v>0</v>
      </c>
      <c r="E2068" s="3">
        <v>0</v>
      </c>
      <c r="F2068" s="147" t="s">
        <v>5961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148" t="s">
        <v>6151</v>
      </c>
      <c r="N2068" s="3">
        <v>0</v>
      </c>
      <c r="O2068" s="3">
        <v>0</v>
      </c>
      <c r="P2068" s="3">
        <v>0</v>
      </c>
      <c r="Q2068" s="132"/>
    </row>
    <row r="2069" spans="1:17">
      <c r="A2069" s="5" t="str">
        <f t="shared" si="33"/>
        <v>1</v>
      </c>
      <c r="B2069" s="1" t="s">
        <v>9543</v>
      </c>
      <c r="C2069" s="2" t="s">
        <v>9544</v>
      </c>
      <c r="D2069" s="2">
        <f>IFERROR(VLOOKUP(B2069,#REF!,4,0),0)</f>
        <v>0</v>
      </c>
      <c r="E2069" s="3">
        <v>0</v>
      </c>
      <c r="F2069" s="147" t="s">
        <v>5961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148" t="s">
        <v>6151</v>
      </c>
      <c r="N2069" s="3">
        <v>0</v>
      </c>
      <c r="O2069" s="3">
        <v>0</v>
      </c>
      <c r="P2069" s="3">
        <v>0</v>
      </c>
      <c r="Q2069" s="132"/>
    </row>
    <row r="2070" spans="1:17">
      <c r="A2070" s="5" t="str">
        <f t="shared" si="33"/>
        <v>1</v>
      </c>
      <c r="B2070" s="1" t="s">
        <v>3306</v>
      </c>
      <c r="C2070" s="2" t="s">
        <v>9545</v>
      </c>
      <c r="D2070" s="2">
        <f>IFERROR(VLOOKUP(B2070,#REF!,4,0),0)</f>
        <v>0</v>
      </c>
      <c r="E2070" s="3">
        <v>4985216.1100000003</v>
      </c>
      <c r="F2070" s="147" t="s">
        <v>1</v>
      </c>
      <c r="G2070" s="3">
        <v>4985216.1100000003</v>
      </c>
      <c r="H2070" s="3">
        <v>0</v>
      </c>
      <c r="I2070" s="3">
        <v>0</v>
      </c>
      <c r="J2070" s="3">
        <v>4985216.1100000003</v>
      </c>
      <c r="K2070" s="3">
        <v>0</v>
      </c>
      <c r="L2070" s="3">
        <v>0</v>
      </c>
      <c r="M2070" s="148" t="s">
        <v>6151</v>
      </c>
      <c r="N2070" s="3">
        <v>0</v>
      </c>
      <c r="O2070" s="3">
        <v>0</v>
      </c>
      <c r="P2070" s="3">
        <v>0</v>
      </c>
      <c r="Q2070" s="132"/>
    </row>
    <row r="2071" spans="1:17">
      <c r="A2071" s="5" t="str">
        <f t="shared" si="33"/>
        <v>1</v>
      </c>
      <c r="B2071" s="1" t="s">
        <v>3309</v>
      </c>
      <c r="C2071" s="2" t="s">
        <v>9546</v>
      </c>
      <c r="D2071" s="2">
        <f>IFERROR(VLOOKUP(B2071,#REF!,4,0),0)</f>
        <v>0</v>
      </c>
      <c r="E2071" s="3">
        <v>-337160.96000000002</v>
      </c>
      <c r="F2071" s="147" t="s">
        <v>1</v>
      </c>
      <c r="G2071" s="3">
        <v>-337160.96000000002</v>
      </c>
      <c r="H2071" s="3">
        <v>0</v>
      </c>
      <c r="I2071" s="3">
        <v>0</v>
      </c>
      <c r="J2071" s="3">
        <v>-337160.96000000002</v>
      </c>
      <c r="K2071" s="3">
        <v>0</v>
      </c>
      <c r="L2071" s="3">
        <v>0</v>
      </c>
      <c r="M2071" s="148" t="s">
        <v>6151</v>
      </c>
      <c r="N2071" s="3">
        <v>0</v>
      </c>
      <c r="O2071" s="3">
        <v>0</v>
      </c>
      <c r="P2071" s="3">
        <v>0</v>
      </c>
      <c r="Q2071" s="132"/>
    </row>
    <row r="2072" spans="1:17">
      <c r="A2072" s="5" t="str">
        <f t="shared" si="33"/>
        <v>1</v>
      </c>
      <c r="B2072" s="1" t="s">
        <v>3314</v>
      </c>
      <c r="C2072" s="2" t="s">
        <v>9547</v>
      </c>
      <c r="D2072" s="2">
        <f>IFERROR(VLOOKUP(B2072,#REF!,4,0),0)</f>
        <v>0</v>
      </c>
      <c r="E2072" s="3">
        <v>139694.92000000001</v>
      </c>
      <c r="F2072" s="147" t="s">
        <v>1</v>
      </c>
      <c r="G2072" s="3">
        <v>139694.92000000001</v>
      </c>
      <c r="H2072" s="3">
        <v>0</v>
      </c>
      <c r="I2072" s="3">
        <v>0</v>
      </c>
      <c r="J2072" s="3">
        <v>139694.92000000001</v>
      </c>
      <c r="K2072" s="3">
        <v>0</v>
      </c>
      <c r="L2072" s="3">
        <v>0</v>
      </c>
      <c r="M2072" s="148" t="s">
        <v>6151</v>
      </c>
      <c r="N2072" s="3">
        <v>0</v>
      </c>
      <c r="O2072" s="3">
        <v>0</v>
      </c>
      <c r="P2072" s="3">
        <v>0</v>
      </c>
      <c r="Q2072" s="132"/>
    </row>
    <row r="2073" spans="1:17">
      <c r="A2073" s="5" t="str">
        <f t="shared" si="33"/>
        <v>1</v>
      </c>
      <c r="B2073" s="1" t="s">
        <v>5680</v>
      </c>
      <c r="C2073" s="2" t="s">
        <v>9548</v>
      </c>
      <c r="D2073" s="2">
        <f>IFERROR(VLOOKUP(B2073,#REF!,4,0),0)</f>
        <v>0</v>
      </c>
      <c r="E2073" s="3">
        <v>-4467.3599999999997</v>
      </c>
      <c r="F2073" s="147" t="s">
        <v>1</v>
      </c>
      <c r="G2073" s="3">
        <v>-4467.3599999999997</v>
      </c>
      <c r="H2073" s="3">
        <v>0</v>
      </c>
      <c r="I2073" s="3">
        <v>0</v>
      </c>
      <c r="J2073" s="3">
        <v>-4467.3599999999997</v>
      </c>
      <c r="K2073" s="3">
        <v>0</v>
      </c>
      <c r="L2073" s="3">
        <v>0</v>
      </c>
      <c r="M2073" s="148" t="s">
        <v>6151</v>
      </c>
      <c r="N2073" s="3">
        <v>0</v>
      </c>
      <c r="O2073" s="3">
        <v>0</v>
      </c>
      <c r="P2073" s="3">
        <v>0</v>
      </c>
      <c r="Q2073" s="132"/>
    </row>
    <row r="2074" spans="1:17">
      <c r="A2074" s="5" t="str">
        <f t="shared" si="33"/>
        <v>1</v>
      </c>
      <c r="B2074" s="1" t="s">
        <v>9549</v>
      </c>
      <c r="C2074" s="2" t="s">
        <v>9550</v>
      </c>
      <c r="D2074" s="2">
        <f>IFERROR(VLOOKUP(B2074,#REF!,4,0),0)</f>
        <v>0</v>
      </c>
      <c r="E2074" s="3">
        <v>0</v>
      </c>
      <c r="F2074" s="147" t="s">
        <v>1</v>
      </c>
      <c r="G2074" s="3">
        <v>0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148" t="s">
        <v>6151</v>
      </c>
      <c r="N2074" s="3">
        <v>0</v>
      </c>
      <c r="O2074" s="3">
        <v>0</v>
      </c>
      <c r="P2074" s="3">
        <v>0</v>
      </c>
      <c r="Q2074" s="132"/>
    </row>
    <row r="2075" spans="1:17">
      <c r="A2075" s="5" t="str">
        <f t="shared" si="33"/>
        <v>1</v>
      </c>
      <c r="B2075" s="1" t="s">
        <v>9551</v>
      </c>
      <c r="C2075" s="2" t="s">
        <v>9552</v>
      </c>
      <c r="D2075" s="2">
        <f>IFERROR(VLOOKUP(B2075,#REF!,4,0),0)</f>
        <v>0</v>
      </c>
      <c r="E2075" s="3">
        <v>0</v>
      </c>
      <c r="F2075" s="147" t="s">
        <v>5961</v>
      </c>
      <c r="G2075" s="3">
        <v>0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148" t="s">
        <v>6151</v>
      </c>
      <c r="N2075" s="3">
        <v>0</v>
      </c>
      <c r="O2075" s="3">
        <v>0</v>
      </c>
      <c r="P2075" s="3">
        <v>0</v>
      </c>
      <c r="Q2075" s="132"/>
    </row>
    <row r="2076" spans="1:17">
      <c r="A2076" s="5" t="str">
        <f t="shared" si="33"/>
        <v>1</v>
      </c>
      <c r="B2076" s="1" t="s">
        <v>3319</v>
      </c>
      <c r="C2076" s="2" t="s">
        <v>9553</v>
      </c>
      <c r="D2076" s="2">
        <f>IFERROR(VLOOKUP(B2076,#REF!,4,0),0)</f>
        <v>0</v>
      </c>
      <c r="E2076" s="3">
        <v>584000</v>
      </c>
      <c r="F2076" s="147" t="s">
        <v>1</v>
      </c>
      <c r="G2076" s="3">
        <v>584000</v>
      </c>
      <c r="H2076" s="3">
        <v>0</v>
      </c>
      <c r="I2076" s="3">
        <v>0</v>
      </c>
      <c r="J2076" s="3">
        <v>584000</v>
      </c>
      <c r="K2076" s="3">
        <v>0</v>
      </c>
      <c r="L2076" s="3">
        <v>0</v>
      </c>
      <c r="M2076" s="148" t="s">
        <v>6151</v>
      </c>
      <c r="N2076" s="3">
        <v>0</v>
      </c>
      <c r="O2076" s="3">
        <v>0</v>
      </c>
      <c r="P2076" s="3">
        <v>0</v>
      </c>
      <c r="Q2076" s="132"/>
    </row>
    <row r="2077" spans="1:17">
      <c r="A2077" s="5" t="str">
        <f t="shared" si="33"/>
        <v>1</v>
      </c>
      <c r="B2077" s="1" t="s">
        <v>3322</v>
      </c>
      <c r="C2077" s="2" t="s">
        <v>9554</v>
      </c>
      <c r="D2077" s="2">
        <f>IFERROR(VLOOKUP(B2077,#REF!,4,0),0)</f>
        <v>0</v>
      </c>
      <c r="E2077" s="3">
        <v>-69000</v>
      </c>
      <c r="F2077" s="147" t="s">
        <v>1</v>
      </c>
      <c r="G2077" s="3">
        <v>-69000</v>
      </c>
      <c r="H2077" s="3">
        <v>0</v>
      </c>
      <c r="I2077" s="3">
        <v>0</v>
      </c>
      <c r="J2077" s="3">
        <v>-69000</v>
      </c>
      <c r="K2077" s="3">
        <v>0</v>
      </c>
      <c r="L2077" s="3">
        <v>0</v>
      </c>
      <c r="M2077" s="148" t="s">
        <v>6151</v>
      </c>
      <c r="N2077" s="3">
        <v>0</v>
      </c>
      <c r="O2077" s="3">
        <v>0</v>
      </c>
      <c r="P2077" s="3">
        <v>0</v>
      </c>
      <c r="Q2077" s="132"/>
    </row>
    <row r="2078" spans="1:17">
      <c r="A2078" s="5" t="str">
        <f t="shared" si="33"/>
        <v>1</v>
      </c>
      <c r="B2078" s="1" t="s">
        <v>9555</v>
      </c>
      <c r="C2078" s="2" t="s">
        <v>6396</v>
      </c>
      <c r="D2078" s="2">
        <f>IFERROR(VLOOKUP(B2078,#REF!,4,0),0)</f>
        <v>0</v>
      </c>
      <c r="E2078" s="3">
        <v>0</v>
      </c>
      <c r="F2078" s="147" t="s">
        <v>1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148" t="s">
        <v>6151</v>
      </c>
      <c r="N2078" s="3">
        <v>0</v>
      </c>
      <c r="O2078" s="3">
        <v>0</v>
      </c>
      <c r="P2078" s="3">
        <v>0</v>
      </c>
      <c r="Q2078" s="132"/>
    </row>
    <row r="2079" spans="1:17">
      <c r="A2079" s="5" t="str">
        <f t="shared" si="33"/>
        <v>1</v>
      </c>
      <c r="B2079" s="1" t="s">
        <v>9556</v>
      </c>
      <c r="C2079" s="2" t="s">
        <v>9557</v>
      </c>
      <c r="D2079" s="2">
        <f>IFERROR(VLOOKUP(B2079,#REF!,4,0),0)</f>
        <v>0</v>
      </c>
      <c r="E2079" s="3">
        <v>0</v>
      </c>
      <c r="F2079" s="147" t="s">
        <v>1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148" t="s">
        <v>6151</v>
      </c>
      <c r="N2079" s="3">
        <v>0</v>
      </c>
      <c r="O2079" s="3">
        <v>0</v>
      </c>
      <c r="P2079" s="3">
        <v>0</v>
      </c>
      <c r="Q2079" s="132"/>
    </row>
    <row r="2080" spans="1:17">
      <c r="A2080" s="5" t="str">
        <f t="shared" si="33"/>
        <v>1</v>
      </c>
      <c r="B2080" s="1" t="s">
        <v>9558</v>
      </c>
      <c r="C2080" s="2" t="s">
        <v>7167</v>
      </c>
      <c r="D2080" s="2">
        <f>IFERROR(VLOOKUP(B2080,#REF!,4,0),0)</f>
        <v>0</v>
      </c>
      <c r="E2080" s="3">
        <v>0</v>
      </c>
      <c r="F2080" s="147" t="s">
        <v>5961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148" t="s">
        <v>6151</v>
      </c>
      <c r="N2080" s="3">
        <v>0</v>
      </c>
      <c r="O2080" s="3">
        <v>0</v>
      </c>
      <c r="P2080" s="3">
        <v>0</v>
      </c>
      <c r="Q2080" s="132"/>
    </row>
    <row r="2081" spans="1:17">
      <c r="A2081" s="5" t="str">
        <f t="shared" si="33"/>
        <v>1</v>
      </c>
      <c r="B2081" s="1" t="s">
        <v>9559</v>
      </c>
      <c r="C2081" s="2" t="s">
        <v>9560</v>
      </c>
      <c r="D2081" s="2">
        <f>IFERROR(VLOOKUP(B2081,#REF!,4,0),0)</f>
        <v>0</v>
      </c>
      <c r="E2081" s="3">
        <v>0</v>
      </c>
      <c r="F2081" s="147" t="s">
        <v>1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148" t="s">
        <v>6151</v>
      </c>
      <c r="N2081" s="3">
        <v>0</v>
      </c>
      <c r="O2081" s="3">
        <v>0</v>
      </c>
      <c r="P2081" s="3">
        <v>0</v>
      </c>
      <c r="Q2081" s="132"/>
    </row>
    <row r="2082" spans="1:17">
      <c r="A2082" s="5" t="str">
        <f t="shared" si="33"/>
        <v>1</v>
      </c>
      <c r="B2082" s="1" t="s">
        <v>9561</v>
      </c>
      <c r="C2082" s="2" t="s">
        <v>9562</v>
      </c>
      <c r="D2082" s="2">
        <f>IFERROR(VLOOKUP(B2082,#REF!,4,0),0)</f>
        <v>0</v>
      </c>
      <c r="E2082" s="3">
        <v>0</v>
      </c>
      <c r="F2082" s="147" t="s">
        <v>1</v>
      </c>
      <c r="G2082" s="3">
        <v>0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148" t="s">
        <v>6151</v>
      </c>
      <c r="N2082" s="3">
        <v>0</v>
      </c>
      <c r="O2082" s="3">
        <v>0</v>
      </c>
      <c r="P2082" s="3">
        <v>0</v>
      </c>
      <c r="Q2082" s="132"/>
    </row>
    <row r="2083" spans="1:17">
      <c r="A2083" s="5" t="str">
        <f t="shared" si="33"/>
        <v>1</v>
      </c>
      <c r="B2083" s="1" t="s">
        <v>5685</v>
      </c>
      <c r="C2083" s="2" t="s">
        <v>9563</v>
      </c>
      <c r="D2083" s="2">
        <f>IFERROR(VLOOKUP(B2083,#REF!,4,0),0)</f>
        <v>0</v>
      </c>
      <c r="E2083" s="3">
        <v>0</v>
      </c>
      <c r="F2083" s="147" t="s">
        <v>1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148" t="s">
        <v>6151</v>
      </c>
      <c r="N2083" s="3">
        <v>0</v>
      </c>
      <c r="O2083" s="3">
        <v>0</v>
      </c>
      <c r="P2083" s="3">
        <v>0</v>
      </c>
      <c r="Q2083" s="132"/>
    </row>
    <row r="2084" spans="1:17">
      <c r="A2084" s="5" t="str">
        <f t="shared" si="33"/>
        <v>1</v>
      </c>
      <c r="B2084" s="1" t="s">
        <v>9564</v>
      </c>
      <c r="C2084" s="2" t="s">
        <v>9565</v>
      </c>
      <c r="D2084" s="2">
        <f>IFERROR(VLOOKUP(B2084,#REF!,4,0),0)</f>
        <v>0</v>
      </c>
      <c r="E2084" s="3">
        <v>0</v>
      </c>
      <c r="F2084" s="147" t="s">
        <v>5961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148" t="s">
        <v>6151</v>
      </c>
      <c r="N2084" s="3">
        <v>0</v>
      </c>
      <c r="O2084" s="3">
        <v>0</v>
      </c>
      <c r="P2084" s="3">
        <v>0</v>
      </c>
      <c r="Q2084" s="132"/>
    </row>
    <row r="2085" spans="1:17">
      <c r="A2085" s="5" t="str">
        <f t="shared" si="33"/>
        <v>1</v>
      </c>
      <c r="B2085" s="1" t="s">
        <v>9566</v>
      </c>
      <c r="C2085" s="2" t="s">
        <v>9567</v>
      </c>
      <c r="D2085" s="2">
        <f>IFERROR(VLOOKUP(B2085,#REF!,4,0),0)</f>
        <v>0</v>
      </c>
      <c r="E2085" s="3">
        <v>0</v>
      </c>
      <c r="F2085" s="147" t="s">
        <v>5961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148" t="s">
        <v>6151</v>
      </c>
      <c r="N2085" s="3">
        <v>0</v>
      </c>
      <c r="O2085" s="3">
        <v>0</v>
      </c>
      <c r="P2085" s="3">
        <v>0</v>
      </c>
      <c r="Q2085" s="132"/>
    </row>
    <row r="2086" spans="1:17">
      <c r="A2086" s="5" t="str">
        <f t="shared" si="33"/>
        <v>1</v>
      </c>
      <c r="B2086" s="1" t="s">
        <v>3329</v>
      </c>
      <c r="C2086" s="2" t="s">
        <v>9568</v>
      </c>
      <c r="D2086" s="2">
        <f>IFERROR(VLOOKUP(B2086,#REF!,4,0),0)</f>
        <v>0</v>
      </c>
      <c r="E2086" s="3">
        <v>81235.7</v>
      </c>
      <c r="F2086" s="147" t="s">
        <v>1</v>
      </c>
      <c r="G2086" s="3">
        <v>81235.7</v>
      </c>
      <c r="H2086" s="3">
        <v>0</v>
      </c>
      <c r="I2086" s="3">
        <v>0</v>
      </c>
      <c r="J2086" s="3">
        <v>81235.7</v>
      </c>
      <c r="K2086" s="3">
        <v>0</v>
      </c>
      <c r="L2086" s="3">
        <v>0</v>
      </c>
      <c r="M2086" s="148" t="s">
        <v>6151</v>
      </c>
      <c r="N2086" s="3">
        <v>0</v>
      </c>
      <c r="O2086" s="3">
        <v>0</v>
      </c>
      <c r="P2086" s="3">
        <v>0</v>
      </c>
      <c r="Q2086" s="132"/>
    </row>
    <row r="2087" spans="1:17">
      <c r="A2087" s="5" t="str">
        <f t="shared" si="33"/>
        <v>1</v>
      </c>
      <c r="B2087" s="1" t="s">
        <v>9569</v>
      </c>
      <c r="C2087" s="2" t="s">
        <v>9570</v>
      </c>
      <c r="D2087" s="2">
        <f>IFERROR(VLOOKUP(B2087,#REF!,4,0),0)</f>
        <v>0</v>
      </c>
      <c r="E2087" s="3">
        <v>0</v>
      </c>
      <c r="F2087" s="147" t="s">
        <v>1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148" t="s">
        <v>6151</v>
      </c>
      <c r="N2087" s="3">
        <v>0</v>
      </c>
      <c r="O2087" s="3">
        <v>0</v>
      </c>
      <c r="P2087" s="3">
        <v>0</v>
      </c>
      <c r="Q2087" s="132"/>
    </row>
    <row r="2088" spans="1:17">
      <c r="A2088" s="5" t="str">
        <f t="shared" si="33"/>
        <v>1</v>
      </c>
      <c r="B2088" s="1" t="s">
        <v>9571</v>
      </c>
      <c r="C2088" s="2" t="s">
        <v>9572</v>
      </c>
      <c r="D2088" s="2">
        <f>IFERROR(VLOOKUP(B2088,#REF!,4,0),0)</f>
        <v>0</v>
      </c>
      <c r="E2088" s="3">
        <v>0</v>
      </c>
      <c r="F2088" s="147" t="s">
        <v>1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148" t="s">
        <v>6151</v>
      </c>
      <c r="N2088" s="3">
        <v>0</v>
      </c>
      <c r="O2088" s="3">
        <v>0</v>
      </c>
      <c r="P2088" s="3">
        <v>0</v>
      </c>
      <c r="Q2088" s="132"/>
    </row>
    <row r="2089" spans="1:17">
      <c r="A2089" s="5" t="str">
        <f t="shared" si="33"/>
        <v>1</v>
      </c>
      <c r="B2089" s="1" t="s">
        <v>9573</v>
      </c>
      <c r="C2089" s="2" t="s">
        <v>9574</v>
      </c>
      <c r="D2089" s="2">
        <f>IFERROR(VLOOKUP(B2089,#REF!,4,0),0)</f>
        <v>0</v>
      </c>
      <c r="E2089" s="3">
        <v>0</v>
      </c>
      <c r="F2089" s="147" t="s">
        <v>1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148" t="s">
        <v>6151</v>
      </c>
      <c r="N2089" s="3">
        <v>0</v>
      </c>
      <c r="O2089" s="3">
        <v>0</v>
      </c>
      <c r="P2089" s="3">
        <v>0</v>
      </c>
      <c r="Q2089" s="132"/>
    </row>
    <row r="2090" spans="1:17">
      <c r="A2090" s="5" t="str">
        <f t="shared" si="33"/>
        <v>1</v>
      </c>
      <c r="B2090" s="1" t="s">
        <v>9575</v>
      </c>
      <c r="C2090" s="2" t="s">
        <v>9576</v>
      </c>
      <c r="D2090" s="2">
        <f>IFERROR(VLOOKUP(B2090,#REF!,4,0),0)</f>
        <v>0</v>
      </c>
      <c r="E2090" s="3">
        <v>0</v>
      </c>
      <c r="F2090" s="147" t="s">
        <v>1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148" t="s">
        <v>6151</v>
      </c>
      <c r="N2090" s="3">
        <v>0</v>
      </c>
      <c r="O2090" s="3">
        <v>0</v>
      </c>
      <c r="P2090" s="3">
        <v>0</v>
      </c>
      <c r="Q2090" s="132"/>
    </row>
    <row r="2091" spans="1:17">
      <c r="A2091" s="5" t="str">
        <f t="shared" si="33"/>
        <v>1</v>
      </c>
      <c r="B2091" s="1" t="s">
        <v>5796</v>
      </c>
      <c r="C2091" s="2" t="s">
        <v>9577</v>
      </c>
      <c r="D2091" s="2">
        <f>IFERROR(VLOOKUP(B2091,#REF!,4,0),0)</f>
        <v>0</v>
      </c>
      <c r="E2091" s="3">
        <v>0</v>
      </c>
      <c r="F2091" s="147" t="s">
        <v>1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148" t="s">
        <v>6151</v>
      </c>
      <c r="N2091" s="3">
        <v>0</v>
      </c>
      <c r="O2091" s="3">
        <v>0</v>
      </c>
      <c r="P2091" s="3">
        <v>0</v>
      </c>
      <c r="Q2091" s="132"/>
    </row>
    <row r="2092" spans="1:17">
      <c r="A2092" s="5" t="str">
        <f t="shared" si="33"/>
        <v>1</v>
      </c>
      <c r="B2092" s="1" t="s">
        <v>9578</v>
      </c>
      <c r="C2092" s="2" t="s">
        <v>9579</v>
      </c>
      <c r="D2092" s="2">
        <f>IFERROR(VLOOKUP(B2092,#REF!,4,0),0)</f>
        <v>0</v>
      </c>
      <c r="E2092" s="3">
        <v>0</v>
      </c>
      <c r="F2092" s="147" t="s">
        <v>1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0</v>
      </c>
      <c r="M2092" s="148" t="s">
        <v>6151</v>
      </c>
      <c r="N2092" s="3">
        <v>0</v>
      </c>
      <c r="O2092" s="3">
        <v>0</v>
      </c>
      <c r="P2092" s="3">
        <v>0</v>
      </c>
      <c r="Q2092" s="132"/>
    </row>
    <row r="2093" spans="1:17">
      <c r="A2093" s="5" t="str">
        <f t="shared" si="33"/>
        <v>1</v>
      </c>
      <c r="B2093" s="1" t="s">
        <v>9580</v>
      </c>
      <c r="C2093" s="2" t="s">
        <v>9581</v>
      </c>
      <c r="D2093" s="2">
        <f>IFERROR(VLOOKUP(B2093,#REF!,4,0),0)</f>
        <v>0</v>
      </c>
      <c r="E2093" s="3">
        <v>0</v>
      </c>
      <c r="F2093" s="147" t="s">
        <v>1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148" t="s">
        <v>6151</v>
      </c>
      <c r="N2093" s="3">
        <v>0</v>
      </c>
      <c r="O2093" s="3">
        <v>0</v>
      </c>
      <c r="P2093" s="3">
        <v>0</v>
      </c>
      <c r="Q2093" s="132"/>
    </row>
    <row r="2094" spans="1:17">
      <c r="A2094" s="5" t="str">
        <f t="shared" si="33"/>
        <v>1</v>
      </c>
      <c r="B2094" s="1" t="s">
        <v>9582</v>
      </c>
      <c r="C2094" s="2" t="s">
        <v>9583</v>
      </c>
      <c r="D2094" s="2">
        <f>IFERROR(VLOOKUP(B2094,#REF!,4,0),0)</f>
        <v>0</v>
      </c>
      <c r="E2094" s="3">
        <v>0</v>
      </c>
      <c r="F2094" s="147" t="s">
        <v>1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148" t="s">
        <v>6151</v>
      </c>
      <c r="N2094" s="3">
        <v>0</v>
      </c>
      <c r="O2094" s="3">
        <v>0</v>
      </c>
      <c r="P2094" s="3">
        <v>0</v>
      </c>
      <c r="Q2094" s="132"/>
    </row>
    <row r="2095" spans="1:17">
      <c r="A2095" s="5" t="str">
        <f t="shared" si="33"/>
        <v>1</v>
      </c>
      <c r="B2095" s="1" t="s">
        <v>9584</v>
      </c>
      <c r="C2095" s="2" t="s">
        <v>9585</v>
      </c>
      <c r="D2095" s="2">
        <f>IFERROR(VLOOKUP(B2095,#REF!,4,0),0)</f>
        <v>0</v>
      </c>
      <c r="E2095" s="3">
        <v>0</v>
      </c>
      <c r="F2095" s="147" t="s">
        <v>1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148" t="s">
        <v>6151</v>
      </c>
      <c r="N2095" s="3">
        <v>0</v>
      </c>
      <c r="O2095" s="3">
        <v>0</v>
      </c>
      <c r="P2095" s="3">
        <v>0</v>
      </c>
      <c r="Q2095" s="132"/>
    </row>
    <row r="2096" spans="1:17">
      <c r="A2096" s="5" t="str">
        <f t="shared" si="33"/>
        <v>1</v>
      </c>
      <c r="B2096" s="1" t="s">
        <v>9586</v>
      </c>
      <c r="C2096" s="2" t="s">
        <v>9587</v>
      </c>
      <c r="D2096" s="2">
        <f>IFERROR(VLOOKUP(B2096,#REF!,4,0),0)</f>
        <v>0</v>
      </c>
      <c r="E2096" s="3">
        <v>0</v>
      </c>
      <c r="F2096" s="147" t="s">
        <v>1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148" t="s">
        <v>6151</v>
      </c>
      <c r="N2096" s="3">
        <v>0</v>
      </c>
      <c r="O2096" s="3">
        <v>0</v>
      </c>
      <c r="P2096" s="3">
        <v>0</v>
      </c>
      <c r="Q2096" s="132"/>
    </row>
    <row r="2097" spans="1:17">
      <c r="A2097" s="5" t="str">
        <f t="shared" si="33"/>
        <v>1</v>
      </c>
      <c r="B2097" s="1" t="s">
        <v>9588</v>
      </c>
      <c r="C2097" s="2" t="s">
        <v>9589</v>
      </c>
      <c r="D2097" s="2">
        <f>IFERROR(VLOOKUP(B2097,#REF!,4,0),0)</f>
        <v>0</v>
      </c>
      <c r="E2097" s="3">
        <v>0</v>
      </c>
      <c r="F2097" s="147" t="s">
        <v>1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148" t="s">
        <v>6151</v>
      </c>
      <c r="N2097" s="3">
        <v>0</v>
      </c>
      <c r="O2097" s="3">
        <v>0</v>
      </c>
      <c r="P2097" s="3">
        <v>0</v>
      </c>
      <c r="Q2097" s="132"/>
    </row>
    <row r="2098" spans="1:17">
      <c r="A2098" s="5" t="str">
        <f t="shared" si="33"/>
        <v>1</v>
      </c>
      <c r="B2098" s="1" t="s">
        <v>9590</v>
      </c>
      <c r="C2098" s="2" t="s">
        <v>9591</v>
      </c>
      <c r="D2098" s="2">
        <f>IFERROR(VLOOKUP(B2098,#REF!,4,0),0)</f>
        <v>0</v>
      </c>
      <c r="E2098" s="3">
        <v>0</v>
      </c>
      <c r="F2098" s="147" t="s">
        <v>1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148" t="s">
        <v>6151</v>
      </c>
      <c r="N2098" s="3">
        <v>0</v>
      </c>
      <c r="O2098" s="3">
        <v>0</v>
      </c>
      <c r="P2098" s="3">
        <v>0</v>
      </c>
      <c r="Q2098" s="132"/>
    </row>
    <row r="2099" spans="1:17">
      <c r="A2099" s="5" t="str">
        <f t="shared" si="33"/>
        <v>1</v>
      </c>
      <c r="B2099" s="1" t="s">
        <v>9592</v>
      </c>
      <c r="C2099" s="2" t="s">
        <v>9593</v>
      </c>
      <c r="D2099" s="2">
        <f>IFERROR(VLOOKUP(B2099,#REF!,4,0),0)</f>
        <v>0</v>
      </c>
      <c r="E2099" s="3">
        <v>0</v>
      </c>
      <c r="F2099" s="147" t="s">
        <v>1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148" t="s">
        <v>6151</v>
      </c>
      <c r="N2099" s="3">
        <v>0</v>
      </c>
      <c r="O2099" s="3">
        <v>0</v>
      </c>
      <c r="P2099" s="3">
        <v>0</v>
      </c>
      <c r="Q2099" s="132"/>
    </row>
    <row r="2100" spans="1:17">
      <c r="A2100" s="5" t="str">
        <f t="shared" si="33"/>
        <v>1</v>
      </c>
      <c r="B2100" s="1" t="s">
        <v>9594</v>
      </c>
      <c r="C2100" s="2" t="s">
        <v>9595</v>
      </c>
      <c r="D2100" s="2">
        <f>IFERROR(VLOOKUP(B2100,#REF!,4,0),0)</f>
        <v>0</v>
      </c>
      <c r="E2100" s="3">
        <v>0</v>
      </c>
      <c r="F2100" s="147" t="s">
        <v>1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148" t="s">
        <v>6151</v>
      </c>
      <c r="N2100" s="3">
        <v>0</v>
      </c>
      <c r="O2100" s="3">
        <v>0</v>
      </c>
      <c r="P2100" s="3">
        <v>0</v>
      </c>
      <c r="Q2100" s="132"/>
    </row>
    <row r="2101" spans="1:17">
      <c r="A2101" s="5" t="str">
        <f t="shared" si="33"/>
        <v>1</v>
      </c>
      <c r="B2101" s="1" t="s">
        <v>9596</v>
      </c>
      <c r="C2101" s="2" t="s">
        <v>9597</v>
      </c>
      <c r="D2101" s="2">
        <f>IFERROR(VLOOKUP(B2101,#REF!,4,0),0)</f>
        <v>0</v>
      </c>
      <c r="E2101" s="3">
        <v>0</v>
      </c>
      <c r="F2101" s="147" t="s">
        <v>1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148" t="s">
        <v>6151</v>
      </c>
      <c r="N2101" s="3">
        <v>0</v>
      </c>
      <c r="O2101" s="3">
        <v>0</v>
      </c>
      <c r="P2101" s="3">
        <v>0</v>
      </c>
      <c r="Q2101" s="132"/>
    </row>
    <row r="2102" spans="1:17">
      <c r="A2102" s="5" t="str">
        <f t="shared" si="33"/>
        <v>1</v>
      </c>
      <c r="B2102" s="1" t="s">
        <v>9598</v>
      </c>
      <c r="C2102" s="2" t="s">
        <v>9599</v>
      </c>
      <c r="D2102" s="2">
        <f>IFERROR(VLOOKUP(B2102,#REF!,4,0),0)</f>
        <v>0</v>
      </c>
      <c r="E2102" s="3">
        <v>0</v>
      </c>
      <c r="F2102" s="147" t="s">
        <v>1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148" t="s">
        <v>6151</v>
      </c>
      <c r="N2102" s="3">
        <v>0</v>
      </c>
      <c r="O2102" s="3">
        <v>0</v>
      </c>
      <c r="P2102" s="3">
        <v>0</v>
      </c>
      <c r="Q2102" s="132"/>
    </row>
    <row r="2103" spans="1:17">
      <c r="A2103" s="5" t="str">
        <f t="shared" si="33"/>
        <v>1</v>
      </c>
      <c r="B2103" s="1" t="s">
        <v>3332</v>
      </c>
      <c r="C2103" s="2" t="s">
        <v>9600</v>
      </c>
      <c r="D2103" s="2">
        <f>IFERROR(VLOOKUP(B2103,#REF!,4,0),0)</f>
        <v>0</v>
      </c>
      <c r="E2103" s="3">
        <v>0</v>
      </c>
      <c r="F2103" s="147" t="s">
        <v>1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148" t="s">
        <v>6151</v>
      </c>
      <c r="N2103" s="3">
        <v>0</v>
      </c>
      <c r="O2103" s="3">
        <v>0</v>
      </c>
      <c r="P2103" s="3">
        <v>0</v>
      </c>
      <c r="Q2103" s="132"/>
    </row>
    <row r="2104" spans="1:17">
      <c r="A2104" s="5" t="str">
        <f t="shared" si="33"/>
        <v>1</v>
      </c>
      <c r="B2104" s="1" t="s">
        <v>9601</v>
      </c>
      <c r="C2104" s="2" t="s">
        <v>9602</v>
      </c>
      <c r="D2104" s="2">
        <f>IFERROR(VLOOKUP(B2104,#REF!,4,0),0)</f>
        <v>0</v>
      </c>
      <c r="E2104" s="3">
        <v>0</v>
      </c>
      <c r="F2104" s="147" t="s">
        <v>1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148" t="s">
        <v>6151</v>
      </c>
      <c r="N2104" s="3">
        <v>0</v>
      </c>
      <c r="O2104" s="3">
        <v>0</v>
      </c>
      <c r="P2104" s="3">
        <v>0</v>
      </c>
      <c r="Q2104" s="132"/>
    </row>
    <row r="2105" spans="1:17">
      <c r="A2105" s="5" t="str">
        <f t="shared" si="33"/>
        <v>1</v>
      </c>
      <c r="B2105" s="1" t="s">
        <v>3335</v>
      </c>
      <c r="C2105" s="2" t="s">
        <v>6396</v>
      </c>
      <c r="D2105" s="2">
        <f>IFERROR(VLOOKUP(B2105,#REF!,4,0),0)</f>
        <v>0</v>
      </c>
      <c r="E2105" s="3">
        <v>16960</v>
      </c>
      <c r="F2105" s="147" t="s">
        <v>1</v>
      </c>
      <c r="G2105" s="3">
        <v>16960</v>
      </c>
      <c r="H2105" s="3">
        <v>0</v>
      </c>
      <c r="I2105" s="3">
        <v>0</v>
      </c>
      <c r="J2105" s="3">
        <v>16960</v>
      </c>
      <c r="K2105" s="3">
        <v>0</v>
      </c>
      <c r="L2105" s="3">
        <v>0</v>
      </c>
      <c r="M2105" s="148" t="s">
        <v>6151</v>
      </c>
      <c r="N2105" s="3">
        <v>0</v>
      </c>
      <c r="O2105" s="3">
        <v>0</v>
      </c>
      <c r="P2105" s="3">
        <v>0</v>
      </c>
      <c r="Q2105" s="132"/>
    </row>
    <row r="2106" spans="1:17">
      <c r="A2106" s="5" t="str">
        <f t="shared" si="33"/>
        <v>2</v>
      </c>
      <c r="B2106" s="1" t="s">
        <v>9603</v>
      </c>
      <c r="C2106" s="2" t="s">
        <v>9604</v>
      </c>
      <c r="D2106" s="2">
        <f>IFERROR(VLOOKUP(B2106,#REF!,4,0),0)</f>
        <v>0</v>
      </c>
      <c r="E2106" s="3">
        <v>0</v>
      </c>
      <c r="F2106" s="147" t="s">
        <v>1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148" t="s">
        <v>6151</v>
      </c>
      <c r="N2106" s="3">
        <v>0</v>
      </c>
      <c r="O2106" s="3">
        <v>0</v>
      </c>
      <c r="P2106" s="3">
        <v>0</v>
      </c>
      <c r="Q2106" s="132"/>
    </row>
    <row r="2107" spans="1:17">
      <c r="A2107" s="5" t="str">
        <f t="shared" si="33"/>
        <v>2</v>
      </c>
      <c r="B2107" s="1" t="s">
        <v>9605</v>
      </c>
      <c r="C2107" s="2" t="s">
        <v>9606</v>
      </c>
      <c r="D2107" s="2">
        <f>IFERROR(VLOOKUP(B2107,#REF!,4,0),0)</f>
        <v>0</v>
      </c>
      <c r="E2107" s="3">
        <v>0</v>
      </c>
      <c r="F2107" s="147" t="s">
        <v>1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148" t="s">
        <v>6151</v>
      </c>
      <c r="N2107" s="3">
        <v>0</v>
      </c>
      <c r="O2107" s="3">
        <v>0</v>
      </c>
      <c r="P2107" s="3">
        <v>0</v>
      </c>
      <c r="Q2107" s="132"/>
    </row>
    <row r="2108" spans="1:17">
      <c r="A2108" s="5" t="str">
        <f t="shared" si="33"/>
        <v>2</v>
      </c>
      <c r="B2108" s="1" t="s">
        <v>9607</v>
      </c>
      <c r="C2108" s="2" t="s">
        <v>9608</v>
      </c>
      <c r="D2108" s="2">
        <f>IFERROR(VLOOKUP(B2108,#REF!,4,0),0)</f>
        <v>0</v>
      </c>
      <c r="E2108" s="3">
        <v>0</v>
      </c>
      <c r="F2108" s="147" t="s">
        <v>5961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148" t="s">
        <v>6151</v>
      </c>
      <c r="N2108" s="3">
        <v>0</v>
      </c>
      <c r="O2108" s="3">
        <v>0</v>
      </c>
      <c r="P2108" s="3">
        <v>0</v>
      </c>
      <c r="Q2108" s="132"/>
    </row>
    <row r="2109" spans="1:17">
      <c r="A2109" s="5" t="str">
        <f t="shared" si="33"/>
        <v>2</v>
      </c>
      <c r="B2109" s="1" t="s">
        <v>9609</v>
      </c>
      <c r="C2109" s="2" t="s">
        <v>9610</v>
      </c>
      <c r="D2109" s="2">
        <f>IFERROR(VLOOKUP(B2109,#REF!,4,0),0)</f>
        <v>0</v>
      </c>
      <c r="E2109" s="3">
        <v>0</v>
      </c>
      <c r="F2109" s="147" t="s">
        <v>1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148" t="s">
        <v>6151</v>
      </c>
      <c r="N2109" s="3">
        <v>0</v>
      </c>
      <c r="O2109" s="3">
        <v>0</v>
      </c>
      <c r="P2109" s="3">
        <v>0</v>
      </c>
      <c r="Q2109" s="132"/>
    </row>
    <row r="2110" spans="1:17">
      <c r="A2110" s="5" t="str">
        <f t="shared" si="33"/>
        <v>2</v>
      </c>
      <c r="B2110" s="1" t="s">
        <v>9611</v>
      </c>
      <c r="C2110" s="2" t="s">
        <v>9612</v>
      </c>
      <c r="D2110" s="2">
        <f>IFERROR(VLOOKUP(B2110,#REF!,4,0),0)</f>
        <v>0</v>
      </c>
      <c r="E2110" s="3">
        <v>0</v>
      </c>
      <c r="F2110" s="147" t="s">
        <v>1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148" t="s">
        <v>6151</v>
      </c>
      <c r="N2110" s="3">
        <v>0</v>
      </c>
      <c r="O2110" s="3">
        <v>0</v>
      </c>
      <c r="P2110" s="3">
        <v>0</v>
      </c>
      <c r="Q2110" s="132"/>
    </row>
    <row r="2111" spans="1:17">
      <c r="A2111" s="5" t="str">
        <f t="shared" si="33"/>
        <v>2</v>
      </c>
      <c r="B2111" s="1" t="s">
        <v>9613</v>
      </c>
      <c r="C2111" s="2" t="s">
        <v>9614</v>
      </c>
      <c r="D2111" s="2">
        <f>IFERROR(VLOOKUP(B2111,#REF!,4,0),0)</f>
        <v>0</v>
      </c>
      <c r="E2111" s="3">
        <v>0</v>
      </c>
      <c r="F2111" s="147" t="s">
        <v>1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148" t="s">
        <v>6151</v>
      </c>
      <c r="N2111" s="3">
        <v>0</v>
      </c>
      <c r="O2111" s="3">
        <v>0</v>
      </c>
      <c r="P2111" s="3">
        <v>0</v>
      </c>
      <c r="Q2111" s="132"/>
    </row>
    <row r="2112" spans="1:17">
      <c r="A2112" s="5" t="str">
        <f t="shared" si="33"/>
        <v>2</v>
      </c>
      <c r="B2112" s="1" t="s">
        <v>9615</v>
      </c>
      <c r="C2112" s="2" t="s">
        <v>9606</v>
      </c>
      <c r="D2112" s="2">
        <f>IFERROR(VLOOKUP(B2112,#REF!,4,0),0)</f>
        <v>0</v>
      </c>
      <c r="E2112" s="3">
        <v>0</v>
      </c>
      <c r="F2112" s="147" t="s">
        <v>1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148" t="s">
        <v>6151</v>
      </c>
      <c r="N2112" s="3">
        <v>0</v>
      </c>
      <c r="O2112" s="3">
        <v>0</v>
      </c>
      <c r="P2112" s="3">
        <v>0</v>
      </c>
      <c r="Q2112" s="132"/>
    </row>
    <row r="2113" spans="1:17">
      <c r="A2113" s="5" t="str">
        <f t="shared" si="33"/>
        <v>2</v>
      </c>
      <c r="B2113" s="1" t="s">
        <v>9616</v>
      </c>
      <c r="C2113" s="2" t="s">
        <v>9617</v>
      </c>
      <c r="D2113" s="2">
        <f>IFERROR(VLOOKUP(B2113,#REF!,4,0),0)</f>
        <v>0</v>
      </c>
      <c r="E2113" s="3">
        <v>0</v>
      </c>
      <c r="F2113" s="147" t="s">
        <v>1</v>
      </c>
      <c r="G2113" s="3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148" t="s">
        <v>6151</v>
      </c>
      <c r="N2113" s="3">
        <v>0</v>
      </c>
      <c r="O2113" s="3">
        <v>0</v>
      </c>
      <c r="P2113" s="3">
        <v>0</v>
      </c>
      <c r="Q2113" s="132"/>
    </row>
    <row r="2114" spans="1:17">
      <c r="A2114" s="5" t="str">
        <f t="shared" si="33"/>
        <v>2</v>
      </c>
      <c r="B2114" s="1" t="s">
        <v>9618</v>
      </c>
      <c r="C2114" s="2" t="s">
        <v>9610</v>
      </c>
      <c r="D2114" s="2">
        <f>IFERROR(VLOOKUP(B2114,#REF!,4,0),0)</f>
        <v>0</v>
      </c>
      <c r="E2114" s="3">
        <v>0</v>
      </c>
      <c r="F2114" s="147" t="s">
        <v>1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148" t="s">
        <v>6151</v>
      </c>
      <c r="N2114" s="3">
        <v>0</v>
      </c>
      <c r="O2114" s="3">
        <v>0</v>
      </c>
      <c r="P2114" s="3">
        <v>0</v>
      </c>
      <c r="Q2114" s="132"/>
    </row>
    <row r="2115" spans="1:17">
      <c r="A2115" s="5" t="str">
        <f t="shared" si="33"/>
        <v>2</v>
      </c>
      <c r="B2115" s="1" t="s">
        <v>9619</v>
      </c>
      <c r="C2115" s="2" t="s">
        <v>6824</v>
      </c>
      <c r="D2115" s="2">
        <f>IFERROR(VLOOKUP(B2115,#REF!,4,0),0)</f>
        <v>0</v>
      </c>
      <c r="E2115" s="3">
        <v>0</v>
      </c>
      <c r="F2115" s="147" t="s">
        <v>1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148" t="s">
        <v>6151</v>
      </c>
      <c r="N2115" s="3">
        <v>0</v>
      </c>
      <c r="O2115" s="3">
        <v>0</v>
      </c>
      <c r="P2115" s="3">
        <v>0</v>
      </c>
      <c r="Q2115" s="132"/>
    </row>
    <row r="2116" spans="1:17">
      <c r="A2116" s="5" t="str">
        <f t="shared" si="33"/>
        <v>2</v>
      </c>
      <c r="B2116" s="1" t="s">
        <v>9620</v>
      </c>
      <c r="C2116" s="2" t="s">
        <v>9621</v>
      </c>
      <c r="D2116" s="2">
        <f>IFERROR(VLOOKUP(B2116,#REF!,4,0),0)</f>
        <v>0</v>
      </c>
      <c r="E2116" s="3">
        <v>0</v>
      </c>
      <c r="F2116" s="147" t="s">
        <v>5961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148" t="s">
        <v>6151</v>
      </c>
      <c r="N2116" s="3">
        <v>0</v>
      </c>
      <c r="O2116" s="3">
        <v>0</v>
      </c>
      <c r="P2116" s="3">
        <v>0</v>
      </c>
      <c r="Q2116" s="132"/>
    </row>
    <row r="2117" spans="1:17">
      <c r="A2117" s="5" t="str">
        <f t="shared" si="33"/>
        <v>2</v>
      </c>
      <c r="B2117" s="1" t="s">
        <v>9622</v>
      </c>
      <c r="C2117" s="2" t="s">
        <v>9623</v>
      </c>
      <c r="D2117" s="2">
        <f>IFERROR(VLOOKUP(B2117,#REF!,4,0),0)</f>
        <v>0</v>
      </c>
      <c r="E2117" s="3">
        <v>0</v>
      </c>
      <c r="F2117" s="147" t="s">
        <v>5961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s="148" t="s">
        <v>6151</v>
      </c>
      <c r="N2117" s="3">
        <v>0</v>
      </c>
      <c r="O2117" s="3">
        <v>0</v>
      </c>
      <c r="P2117" s="3">
        <v>0</v>
      </c>
      <c r="Q2117" s="132"/>
    </row>
    <row r="2118" spans="1:17">
      <c r="A2118" s="5" t="str">
        <f t="shared" si="33"/>
        <v>2</v>
      </c>
      <c r="B2118" s="1" t="s">
        <v>9624</v>
      </c>
      <c r="C2118" s="2" t="s">
        <v>9453</v>
      </c>
      <c r="D2118" s="2">
        <f>IFERROR(VLOOKUP(B2118,#REF!,4,0),0)</f>
        <v>0</v>
      </c>
      <c r="E2118" s="3">
        <v>0</v>
      </c>
      <c r="F2118" s="147" t="s">
        <v>1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148" t="s">
        <v>6151</v>
      </c>
      <c r="N2118" s="3">
        <v>0</v>
      </c>
      <c r="O2118" s="3">
        <v>0</v>
      </c>
      <c r="P2118" s="3">
        <v>0</v>
      </c>
      <c r="Q2118" s="132"/>
    </row>
    <row r="2119" spans="1:17">
      <c r="A2119" s="5" t="str">
        <f t="shared" si="33"/>
        <v>2</v>
      </c>
      <c r="B2119" s="1" t="s">
        <v>9625</v>
      </c>
      <c r="C2119" s="2" t="s">
        <v>9626</v>
      </c>
      <c r="D2119" s="2">
        <f>IFERROR(VLOOKUP(B2119,#REF!,4,0),0)</f>
        <v>0</v>
      </c>
      <c r="E2119" s="3">
        <v>0</v>
      </c>
      <c r="F2119" s="147" t="s">
        <v>5961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148" t="s">
        <v>6151</v>
      </c>
      <c r="N2119" s="3">
        <v>0</v>
      </c>
      <c r="O2119" s="3">
        <v>0</v>
      </c>
      <c r="P2119" s="3">
        <v>0</v>
      </c>
      <c r="Q2119" s="132"/>
    </row>
    <row r="2120" spans="1:17">
      <c r="A2120" s="5" t="str">
        <f t="shared" si="33"/>
        <v>2</v>
      </c>
      <c r="B2120" s="1" t="s">
        <v>9627</v>
      </c>
      <c r="C2120" s="2" t="s">
        <v>9628</v>
      </c>
      <c r="D2120" s="2">
        <f>IFERROR(VLOOKUP(B2120,#REF!,4,0),0)</f>
        <v>0</v>
      </c>
      <c r="E2120" s="3">
        <v>0</v>
      </c>
      <c r="F2120" s="147" t="s">
        <v>1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148" t="s">
        <v>6151</v>
      </c>
      <c r="N2120" s="3">
        <v>0</v>
      </c>
      <c r="O2120" s="3">
        <v>0</v>
      </c>
      <c r="P2120" s="3">
        <v>0</v>
      </c>
      <c r="Q2120" s="132"/>
    </row>
    <row r="2121" spans="1:17">
      <c r="A2121" s="5" t="str">
        <f t="shared" si="33"/>
        <v>2</v>
      </c>
      <c r="B2121" s="1" t="s">
        <v>9629</v>
      </c>
      <c r="C2121" s="2" t="s">
        <v>9630</v>
      </c>
      <c r="D2121" s="2">
        <f>IFERROR(VLOOKUP(B2121,#REF!,4,0),0)</f>
        <v>0</v>
      </c>
      <c r="E2121" s="3">
        <v>0</v>
      </c>
      <c r="F2121" s="147" t="s">
        <v>1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148" t="s">
        <v>6151</v>
      </c>
      <c r="N2121" s="3">
        <v>0</v>
      </c>
      <c r="O2121" s="3">
        <v>0</v>
      </c>
      <c r="P2121" s="3">
        <v>0</v>
      </c>
      <c r="Q2121" s="132"/>
    </row>
    <row r="2122" spans="1:17">
      <c r="A2122" s="5" t="str">
        <f t="shared" si="33"/>
        <v>2</v>
      </c>
      <c r="B2122" s="1" t="s">
        <v>9631</v>
      </c>
      <c r="C2122" s="2" t="s">
        <v>9632</v>
      </c>
      <c r="D2122" s="2">
        <f>IFERROR(VLOOKUP(B2122,#REF!,4,0),0)</f>
        <v>0</v>
      </c>
      <c r="E2122" s="3">
        <v>0</v>
      </c>
      <c r="F2122" s="147" t="s">
        <v>1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148" t="s">
        <v>6151</v>
      </c>
      <c r="N2122" s="3">
        <v>0</v>
      </c>
      <c r="O2122" s="3">
        <v>0</v>
      </c>
      <c r="P2122" s="3">
        <v>0</v>
      </c>
      <c r="Q2122" s="132"/>
    </row>
    <row r="2123" spans="1:17">
      <c r="A2123" s="5" t="str">
        <f t="shared" ref="A2123:A2186" si="34">LEFT(B2123)</f>
        <v>2</v>
      </c>
      <c r="B2123" s="1" t="s">
        <v>9633</v>
      </c>
      <c r="C2123" s="2" t="s">
        <v>9634</v>
      </c>
      <c r="D2123" s="2">
        <f>IFERROR(VLOOKUP(B2123,#REF!,4,0),0)</f>
        <v>0</v>
      </c>
      <c r="E2123" s="3">
        <v>0</v>
      </c>
      <c r="F2123" s="147" t="s">
        <v>5961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148" t="s">
        <v>6151</v>
      </c>
      <c r="N2123" s="3">
        <v>0</v>
      </c>
      <c r="O2123" s="3">
        <v>0</v>
      </c>
      <c r="P2123" s="3">
        <v>0</v>
      </c>
      <c r="Q2123" s="132"/>
    </row>
    <row r="2124" spans="1:17">
      <c r="A2124" s="5" t="str">
        <f t="shared" si="34"/>
        <v>2</v>
      </c>
      <c r="B2124" s="1" t="s">
        <v>9635</v>
      </c>
      <c r="C2124" s="2" t="s">
        <v>9636</v>
      </c>
      <c r="D2124" s="2">
        <f>IFERROR(VLOOKUP(B2124,#REF!,4,0),0)</f>
        <v>0</v>
      </c>
      <c r="E2124" s="3">
        <v>0</v>
      </c>
      <c r="F2124" s="147" t="s">
        <v>1</v>
      </c>
      <c r="G2124" s="3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148" t="s">
        <v>6151</v>
      </c>
      <c r="N2124" s="3">
        <v>0</v>
      </c>
      <c r="O2124" s="3">
        <v>0</v>
      </c>
      <c r="P2124" s="3">
        <v>0</v>
      </c>
      <c r="Q2124" s="132"/>
    </row>
    <row r="2125" spans="1:17">
      <c r="A2125" s="5" t="str">
        <f t="shared" si="34"/>
        <v>2</v>
      </c>
      <c r="B2125" s="1" t="s">
        <v>9637</v>
      </c>
      <c r="C2125" s="2" t="s">
        <v>9638</v>
      </c>
      <c r="D2125" s="2">
        <f>IFERROR(VLOOKUP(B2125,#REF!,4,0),0)</f>
        <v>0</v>
      </c>
      <c r="E2125" s="3">
        <v>0</v>
      </c>
      <c r="F2125" s="147" t="s">
        <v>1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148" t="s">
        <v>6151</v>
      </c>
      <c r="N2125" s="3">
        <v>0</v>
      </c>
      <c r="O2125" s="3">
        <v>0</v>
      </c>
      <c r="P2125" s="3">
        <v>0</v>
      </c>
      <c r="Q2125" s="132"/>
    </row>
    <row r="2126" spans="1:17">
      <c r="A2126" s="5" t="str">
        <f t="shared" si="34"/>
        <v>2</v>
      </c>
      <c r="B2126" s="1" t="s">
        <v>9639</v>
      </c>
      <c r="C2126" s="2" t="s">
        <v>9640</v>
      </c>
      <c r="D2126" s="2">
        <f>IFERROR(VLOOKUP(B2126,#REF!,4,0),0)</f>
        <v>0</v>
      </c>
      <c r="E2126" s="3">
        <v>0</v>
      </c>
      <c r="F2126" s="147" t="s">
        <v>1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148" t="s">
        <v>6151</v>
      </c>
      <c r="N2126" s="3">
        <v>0</v>
      </c>
      <c r="O2126" s="3">
        <v>0</v>
      </c>
      <c r="P2126" s="3">
        <v>0</v>
      </c>
      <c r="Q2126" s="132"/>
    </row>
    <row r="2127" spans="1:17">
      <c r="A2127" s="5" t="str">
        <f t="shared" si="34"/>
        <v>2</v>
      </c>
      <c r="B2127" s="1" t="s">
        <v>9641</v>
      </c>
      <c r="C2127" s="2" t="s">
        <v>6396</v>
      </c>
      <c r="D2127" s="2">
        <f>IFERROR(VLOOKUP(B2127,#REF!,4,0),0)</f>
        <v>0</v>
      </c>
      <c r="E2127" s="3">
        <v>0</v>
      </c>
      <c r="F2127" s="147" t="s">
        <v>1</v>
      </c>
      <c r="G2127" s="3">
        <v>0</v>
      </c>
      <c r="H2127" s="3">
        <v>0</v>
      </c>
      <c r="I2127" s="3">
        <v>0</v>
      </c>
      <c r="J2127" s="3">
        <v>0</v>
      </c>
      <c r="K2127" s="3">
        <v>0</v>
      </c>
      <c r="L2127" s="3">
        <v>0</v>
      </c>
      <c r="M2127" s="148" t="s">
        <v>6151</v>
      </c>
      <c r="N2127" s="3">
        <v>0</v>
      </c>
      <c r="O2127" s="3">
        <v>0</v>
      </c>
      <c r="P2127" s="3">
        <v>0</v>
      </c>
      <c r="Q2127" s="132"/>
    </row>
    <row r="2128" spans="1:17">
      <c r="A2128" s="5" t="str">
        <f t="shared" si="34"/>
        <v>2</v>
      </c>
      <c r="B2128" s="1" t="s">
        <v>9642</v>
      </c>
      <c r="C2128" s="2" t="s">
        <v>9643</v>
      </c>
      <c r="D2128" s="2">
        <f>IFERROR(VLOOKUP(B2128,#REF!,4,0),0)</f>
        <v>0</v>
      </c>
      <c r="E2128" s="3">
        <v>0</v>
      </c>
      <c r="F2128" s="147" t="s">
        <v>1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148" t="s">
        <v>6151</v>
      </c>
      <c r="N2128" s="3">
        <v>0</v>
      </c>
      <c r="O2128" s="3">
        <v>0</v>
      </c>
      <c r="P2128" s="3">
        <v>0</v>
      </c>
      <c r="Q2128" s="132"/>
    </row>
    <row r="2129" spans="1:17">
      <c r="A2129" s="5" t="str">
        <f t="shared" si="34"/>
        <v>2</v>
      </c>
      <c r="B2129" s="1" t="s">
        <v>9644</v>
      </c>
      <c r="C2129" s="2" t="s">
        <v>9645</v>
      </c>
      <c r="D2129" s="2">
        <f>IFERROR(VLOOKUP(B2129,#REF!,4,0),0)</f>
        <v>0</v>
      </c>
      <c r="E2129" s="3">
        <v>0</v>
      </c>
      <c r="F2129" s="147" t="s">
        <v>5961</v>
      </c>
      <c r="G2129" s="3">
        <v>0</v>
      </c>
      <c r="H2129" s="3">
        <v>0</v>
      </c>
      <c r="I2129" s="3">
        <v>0</v>
      </c>
      <c r="J2129" s="3">
        <v>0</v>
      </c>
      <c r="K2129" s="3">
        <v>0</v>
      </c>
      <c r="L2129" s="3">
        <v>0</v>
      </c>
      <c r="M2129" s="148" t="s">
        <v>6151</v>
      </c>
      <c r="N2129" s="3">
        <v>0</v>
      </c>
      <c r="O2129" s="3">
        <v>0</v>
      </c>
      <c r="P2129" s="3">
        <v>0</v>
      </c>
      <c r="Q2129" s="132"/>
    </row>
    <row r="2130" spans="1:17">
      <c r="A2130" s="5" t="str">
        <f t="shared" si="34"/>
        <v>2</v>
      </c>
      <c r="B2130" s="1" t="s">
        <v>9646</v>
      </c>
      <c r="C2130" s="2" t="s">
        <v>9647</v>
      </c>
      <c r="D2130" s="2">
        <f>IFERROR(VLOOKUP(B2130,#REF!,4,0),0)</f>
        <v>0</v>
      </c>
      <c r="E2130" s="3">
        <v>0</v>
      </c>
      <c r="F2130" s="147" t="s">
        <v>1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148" t="s">
        <v>6151</v>
      </c>
      <c r="N2130" s="3">
        <v>0</v>
      </c>
      <c r="O2130" s="3">
        <v>0</v>
      </c>
      <c r="P2130" s="3">
        <v>0</v>
      </c>
      <c r="Q2130" s="132"/>
    </row>
    <row r="2131" spans="1:17">
      <c r="A2131" s="5" t="str">
        <f t="shared" si="34"/>
        <v>2</v>
      </c>
      <c r="B2131" s="1" t="s">
        <v>9648</v>
      </c>
      <c r="C2131" s="2" t="s">
        <v>9649</v>
      </c>
      <c r="D2131" s="2">
        <f>IFERROR(VLOOKUP(B2131,#REF!,4,0),0)</f>
        <v>0</v>
      </c>
      <c r="E2131" s="3">
        <v>0</v>
      </c>
      <c r="F2131" s="147" t="s">
        <v>1</v>
      </c>
      <c r="G2131" s="3">
        <v>0</v>
      </c>
      <c r="H2131" s="3">
        <v>0</v>
      </c>
      <c r="I2131" s="3">
        <v>0</v>
      </c>
      <c r="J2131" s="3">
        <v>0</v>
      </c>
      <c r="K2131" s="3">
        <v>0</v>
      </c>
      <c r="L2131" s="3">
        <v>0</v>
      </c>
      <c r="M2131" s="148" t="s">
        <v>6151</v>
      </c>
      <c r="N2131" s="3">
        <v>0</v>
      </c>
      <c r="O2131" s="3">
        <v>0</v>
      </c>
      <c r="P2131" s="3">
        <v>0</v>
      </c>
      <c r="Q2131" s="132"/>
    </row>
    <row r="2132" spans="1:17">
      <c r="A2132" s="5" t="str">
        <f t="shared" si="34"/>
        <v>2</v>
      </c>
      <c r="B2132" s="1" t="s">
        <v>9650</v>
      </c>
      <c r="C2132" s="2" t="s">
        <v>9651</v>
      </c>
      <c r="D2132" s="2">
        <f>IFERROR(VLOOKUP(B2132,#REF!,4,0),0)</f>
        <v>0</v>
      </c>
      <c r="E2132" s="3">
        <v>0</v>
      </c>
      <c r="F2132" s="147" t="s">
        <v>1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148" t="s">
        <v>6151</v>
      </c>
      <c r="N2132" s="3">
        <v>0</v>
      </c>
      <c r="O2132" s="3">
        <v>0</v>
      </c>
      <c r="P2132" s="3">
        <v>0</v>
      </c>
      <c r="Q2132" s="132"/>
    </row>
    <row r="2133" spans="1:17">
      <c r="A2133" s="5" t="str">
        <f t="shared" si="34"/>
        <v>2</v>
      </c>
      <c r="B2133" s="1" t="s">
        <v>9652</v>
      </c>
      <c r="C2133" s="2" t="s">
        <v>6396</v>
      </c>
      <c r="D2133" s="2">
        <f>IFERROR(VLOOKUP(B2133,#REF!,4,0),0)</f>
        <v>0</v>
      </c>
      <c r="E2133" s="3">
        <v>0</v>
      </c>
      <c r="F2133" s="147" t="s">
        <v>1</v>
      </c>
      <c r="G2133" s="3">
        <v>0</v>
      </c>
      <c r="H2133" s="3">
        <v>0</v>
      </c>
      <c r="I2133" s="3">
        <v>0</v>
      </c>
      <c r="J2133" s="3">
        <v>0</v>
      </c>
      <c r="K2133" s="3">
        <v>0</v>
      </c>
      <c r="L2133" s="3">
        <v>0</v>
      </c>
      <c r="M2133" s="148" t="s">
        <v>6151</v>
      </c>
      <c r="N2133" s="3">
        <v>0</v>
      </c>
      <c r="O2133" s="3">
        <v>0</v>
      </c>
      <c r="P2133" s="3">
        <v>0</v>
      </c>
      <c r="Q2133" s="132"/>
    </row>
    <row r="2134" spans="1:17">
      <c r="A2134" s="5" t="str">
        <f t="shared" si="34"/>
        <v>2</v>
      </c>
      <c r="B2134" s="1" t="s">
        <v>9653</v>
      </c>
      <c r="C2134" s="2" t="s">
        <v>9617</v>
      </c>
      <c r="D2134" s="2">
        <f>IFERROR(VLOOKUP(B2134,#REF!,4,0),0)</f>
        <v>0</v>
      </c>
      <c r="E2134" s="3">
        <v>0</v>
      </c>
      <c r="F2134" s="147" t="s">
        <v>1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148" t="s">
        <v>6151</v>
      </c>
      <c r="N2134" s="3">
        <v>0</v>
      </c>
      <c r="O2134" s="3">
        <v>0</v>
      </c>
      <c r="P2134" s="3">
        <v>0</v>
      </c>
      <c r="Q2134" s="132"/>
    </row>
    <row r="2135" spans="1:17">
      <c r="A2135" s="5" t="str">
        <f t="shared" si="34"/>
        <v>2</v>
      </c>
      <c r="B2135" s="1" t="s">
        <v>9654</v>
      </c>
      <c r="C2135" s="2" t="s">
        <v>9606</v>
      </c>
      <c r="D2135" s="2">
        <f>IFERROR(VLOOKUP(B2135,#REF!,4,0),0)</f>
        <v>0</v>
      </c>
      <c r="E2135" s="3">
        <v>0</v>
      </c>
      <c r="F2135" s="147" t="s">
        <v>1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0</v>
      </c>
      <c r="M2135" s="148" t="s">
        <v>6151</v>
      </c>
      <c r="N2135" s="3">
        <v>0</v>
      </c>
      <c r="O2135" s="3">
        <v>0</v>
      </c>
      <c r="P2135" s="3">
        <v>0</v>
      </c>
      <c r="Q2135" s="132"/>
    </row>
    <row r="2136" spans="1:17">
      <c r="A2136" s="5" t="str">
        <f t="shared" si="34"/>
        <v>2</v>
      </c>
      <c r="B2136" s="1" t="s">
        <v>9655</v>
      </c>
      <c r="C2136" s="2" t="s">
        <v>9656</v>
      </c>
      <c r="D2136" s="2">
        <f>IFERROR(VLOOKUP(B2136,#REF!,4,0),0)</f>
        <v>0</v>
      </c>
      <c r="E2136" s="3">
        <v>0</v>
      </c>
      <c r="F2136" s="147" t="s">
        <v>1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148" t="s">
        <v>6151</v>
      </c>
      <c r="N2136" s="3">
        <v>0</v>
      </c>
      <c r="O2136" s="3">
        <v>0</v>
      </c>
      <c r="P2136" s="3">
        <v>0</v>
      </c>
      <c r="Q2136" s="132"/>
    </row>
    <row r="2137" spans="1:17">
      <c r="A2137" s="5" t="str">
        <f t="shared" si="34"/>
        <v>2</v>
      </c>
      <c r="B2137" s="1" t="s">
        <v>9657</v>
      </c>
      <c r="C2137" s="2" t="s">
        <v>9658</v>
      </c>
      <c r="D2137" s="2">
        <f>IFERROR(VLOOKUP(B2137,#REF!,4,0),0)</f>
        <v>0</v>
      </c>
      <c r="E2137" s="3">
        <v>0</v>
      </c>
      <c r="F2137" s="147" t="s">
        <v>1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0</v>
      </c>
      <c r="M2137" s="148" t="s">
        <v>6151</v>
      </c>
      <c r="N2137" s="3">
        <v>0</v>
      </c>
      <c r="O2137" s="3">
        <v>0</v>
      </c>
      <c r="P2137" s="3">
        <v>0</v>
      </c>
      <c r="Q2137" s="132"/>
    </row>
    <row r="2138" spans="1:17">
      <c r="A2138" s="5" t="str">
        <f t="shared" si="34"/>
        <v>2</v>
      </c>
      <c r="B2138" s="1" t="s">
        <v>9659</v>
      </c>
      <c r="C2138" s="2" t="s">
        <v>6396</v>
      </c>
      <c r="D2138" s="2">
        <f>IFERROR(VLOOKUP(B2138,#REF!,4,0),0)</f>
        <v>0</v>
      </c>
      <c r="E2138" s="3">
        <v>0</v>
      </c>
      <c r="F2138" s="147" t="s">
        <v>1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0</v>
      </c>
      <c r="M2138" s="148" t="s">
        <v>6151</v>
      </c>
      <c r="N2138" s="3">
        <v>0</v>
      </c>
      <c r="O2138" s="3">
        <v>0</v>
      </c>
      <c r="P2138" s="3">
        <v>0</v>
      </c>
      <c r="Q2138" s="132"/>
    </row>
    <row r="2139" spans="1:17">
      <c r="A2139" s="5" t="str">
        <f t="shared" si="34"/>
        <v>2</v>
      </c>
      <c r="B2139" s="1" t="s">
        <v>9660</v>
      </c>
      <c r="C2139" s="2" t="s">
        <v>6824</v>
      </c>
      <c r="D2139" s="2">
        <f>IFERROR(VLOOKUP(B2139,#REF!,4,0),0)</f>
        <v>0</v>
      </c>
      <c r="E2139" s="3">
        <v>0</v>
      </c>
      <c r="F2139" s="147" t="s">
        <v>5961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148" t="s">
        <v>6151</v>
      </c>
      <c r="N2139" s="3">
        <v>0</v>
      </c>
      <c r="O2139" s="3">
        <v>0</v>
      </c>
      <c r="P2139" s="3">
        <v>0</v>
      </c>
      <c r="Q2139" s="132"/>
    </row>
    <row r="2140" spans="1:17">
      <c r="A2140" s="5" t="str">
        <f t="shared" si="34"/>
        <v>2</v>
      </c>
      <c r="B2140" s="1" t="s">
        <v>3348</v>
      </c>
      <c r="C2140" s="2" t="s">
        <v>9661</v>
      </c>
      <c r="D2140" s="2">
        <f>IFERROR(VLOOKUP(B2140,#REF!,4,0),0)</f>
        <v>0</v>
      </c>
      <c r="E2140" s="3">
        <v>4744172.53</v>
      </c>
      <c r="F2140" s="147" t="s">
        <v>1</v>
      </c>
      <c r="G2140" s="3">
        <v>4744172.53</v>
      </c>
      <c r="H2140" s="3">
        <v>0</v>
      </c>
      <c r="I2140" s="3">
        <v>0</v>
      </c>
      <c r="J2140" s="3">
        <v>4744172.53</v>
      </c>
      <c r="K2140" s="3">
        <v>0</v>
      </c>
      <c r="L2140" s="3">
        <v>0</v>
      </c>
      <c r="M2140" s="148" t="s">
        <v>6151</v>
      </c>
      <c r="N2140" s="3">
        <v>0</v>
      </c>
      <c r="O2140" s="3">
        <v>0</v>
      </c>
      <c r="P2140" s="3">
        <v>0</v>
      </c>
      <c r="Q2140" s="132"/>
    </row>
    <row r="2141" spans="1:17">
      <c r="A2141" s="5" t="str">
        <f t="shared" si="34"/>
        <v>2</v>
      </c>
      <c r="B2141" s="1" t="s">
        <v>9662</v>
      </c>
      <c r="C2141" s="2" t="s">
        <v>9663</v>
      </c>
      <c r="D2141" s="2">
        <f>IFERROR(VLOOKUP(B2141,#REF!,4,0),0)</f>
        <v>0</v>
      </c>
      <c r="E2141" s="3">
        <v>0</v>
      </c>
      <c r="F2141" s="147" t="s">
        <v>5961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0</v>
      </c>
      <c r="M2141" s="148" t="s">
        <v>6151</v>
      </c>
      <c r="N2141" s="3">
        <v>0</v>
      </c>
      <c r="O2141" s="3">
        <v>0</v>
      </c>
      <c r="P2141" s="3">
        <v>0</v>
      </c>
      <c r="Q2141" s="132"/>
    </row>
    <row r="2142" spans="1:17" ht="22.5">
      <c r="A2142" s="5" t="str">
        <f t="shared" si="34"/>
        <v>2</v>
      </c>
      <c r="B2142" s="1" t="s">
        <v>3353</v>
      </c>
      <c r="C2142" s="2" t="s">
        <v>9664</v>
      </c>
      <c r="D2142" s="2">
        <f>IFERROR(VLOOKUP(B2142,#REF!,4,0),0)</f>
        <v>0</v>
      </c>
      <c r="E2142" s="3">
        <v>74066.55</v>
      </c>
      <c r="F2142" s="147" t="s">
        <v>1</v>
      </c>
      <c r="G2142" s="3">
        <v>74066.55</v>
      </c>
      <c r="H2142" s="3">
        <v>0</v>
      </c>
      <c r="I2142" s="3">
        <v>0</v>
      </c>
      <c r="J2142" s="3">
        <v>74066.55</v>
      </c>
      <c r="K2142" s="3">
        <v>0</v>
      </c>
      <c r="L2142" s="3">
        <v>0</v>
      </c>
      <c r="M2142" s="148" t="s">
        <v>6151</v>
      </c>
      <c r="N2142" s="3">
        <v>0</v>
      </c>
      <c r="O2142" s="3">
        <v>0</v>
      </c>
      <c r="P2142" s="3">
        <v>0</v>
      </c>
      <c r="Q2142" s="132"/>
    </row>
    <row r="2143" spans="1:17">
      <c r="A2143" s="5" t="str">
        <f t="shared" si="34"/>
        <v>2</v>
      </c>
      <c r="B2143" s="1" t="s">
        <v>9665</v>
      </c>
      <c r="C2143" s="2" t="s">
        <v>9666</v>
      </c>
      <c r="D2143" s="2">
        <f>IFERROR(VLOOKUP(B2143,#REF!,4,0),0)</f>
        <v>0</v>
      </c>
      <c r="E2143" s="3">
        <v>0</v>
      </c>
      <c r="F2143" s="147" t="s">
        <v>1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0</v>
      </c>
      <c r="M2143" s="148" t="s">
        <v>6151</v>
      </c>
      <c r="N2143" s="3">
        <v>0</v>
      </c>
      <c r="O2143" s="3">
        <v>0</v>
      </c>
      <c r="P2143" s="3">
        <v>0</v>
      </c>
      <c r="Q2143" s="132"/>
    </row>
    <row r="2144" spans="1:17">
      <c r="A2144" s="5" t="str">
        <f t="shared" si="34"/>
        <v>2</v>
      </c>
      <c r="B2144" s="1" t="s">
        <v>9667</v>
      </c>
      <c r="C2144" s="2" t="s">
        <v>9668</v>
      </c>
      <c r="D2144" s="2">
        <f>IFERROR(VLOOKUP(B2144,#REF!,4,0),0)</f>
        <v>0</v>
      </c>
      <c r="E2144" s="3">
        <v>0</v>
      </c>
      <c r="F2144" s="147" t="s">
        <v>1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148" t="s">
        <v>6151</v>
      </c>
      <c r="N2144" s="3">
        <v>0</v>
      </c>
      <c r="O2144" s="3">
        <v>0</v>
      </c>
      <c r="P2144" s="3">
        <v>0</v>
      </c>
      <c r="Q2144" s="132"/>
    </row>
    <row r="2145" spans="1:17" ht="22.5">
      <c r="A2145" s="5" t="str">
        <f t="shared" si="34"/>
        <v>2</v>
      </c>
      <c r="B2145" s="1" t="s">
        <v>9669</v>
      </c>
      <c r="C2145" s="2" t="s">
        <v>9670</v>
      </c>
      <c r="D2145" s="2">
        <f>IFERROR(VLOOKUP(B2145,#REF!,4,0),0)</f>
        <v>0</v>
      </c>
      <c r="E2145" s="3">
        <v>0</v>
      </c>
      <c r="F2145" s="147" t="s">
        <v>1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0</v>
      </c>
      <c r="M2145" s="148" t="s">
        <v>6151</v>
      </c>
      <c r="N2145" s="3">
        <v>0</v>
      </c>
      <c r="O2145" s="3">
        <v>0</v>
      </c>
      <c r="P2145" s="3">
        <v>0</v>
      </c>
      <c r="Q2145" s="132"/>
    </row>
    <row r="2146" spans="1:17" ht="22.5">
      <c r="A2146" s="5" t="str">
        <f t="shared" si="34"/>
        <v>2</v>
      </c>
      <c r="B2146" s="1" t="s">
        <v>9671</v>
      </c>
      <c r="C2146" s="2" t="s">
        <v>9672</v>
      </c>
      <c r="D2146" s="2">
        <f>IFERROR(VLOOKUP(B2146,#REF!,4,0),0)</f>
        <v>0</v>
      </c>
      <c r="E2146" s="3">
        <v>0</v>
      </c>
      <c r="F2146" s="147" t="s">
        <v>1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148" t="s">
        <v>6151</v>
      </c>
      <c r="N2146" s="3">
        <v>0</v>
      </c>
      <c r="O2146" s="3">
        <v>0</v>
      </c>
      <c r="P2146" s="3">
        <v>0</v>
      </c>
      <c r="Q2146" s="132"/>
    </row>
    <row r="2147" spans="1:17">
      <c r="A2147" s="5" t="str">
        <f t="shared" si="34"/>
        <v>2</v>
      </c>
      <c r="B2147" s="1" t="s">
        <v>9673</v>
      </c>
      <c r="C2147" s="2" t="s">
        <v>9663</v>
      </c>
      <c r="D2147" s="2">
        <f>IFERROR(VLOOKUP(B2147,#REF!,4,0),0)</f>
        <v>0</v>
      </c>
      <c r="E2147" s="3">
        <v>0</v>
      </c>
      <c r="F2147" s="147" t="s">
        <v>5961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148" t="s">
        <v>6151</v>
      </c>
      <c r="N2147" s="3">
        <v>0</v>
      </c>
      <c r="O2147" s="3">
        <v>0</v>
      </c>
      <c r="P2147" s="3">
        <v>0</v>
      </c>
      <c r="Q2147" s="132"/>
    </row>
    <row r="2148" spans="1:17">
      <c r="A2148" s="5" t="str">
        <f t="shared" si="34"/>
        <v>2</v>
      </c>
      <c r="B2148" s="1" t="s">
        <v>9674</v>
      </c>
      <c r="C2148" s="2" t="s">
        <v>9675</v>
      </c>
      <c r="D2148" s="2">
        <f>IFERROR(VLOOKUP(B2148,#REF!,4,0),0)</f>
        <v>0</v>
      </c>
      <c r="E2148" s="3">
        <v>0</v>
      </c>
      <c r="F2148" s="147" t="s">
        <v>1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148" t="s">
        <v>6151</v>
      </c>
      <c r="N2148" s="3">
        <v>0</v>
      </c>
      <c r="O2148" s="3">
        <v>0</v>
      </c>
      <c r="P2148" s="3">
        <v>0</v>
      </c>
      <c r="Q2148" s="132"/>
    </row>
    <row r="2149" spans="1:17">
      <c r="A2149" s="5" t="str">
        <f t="shared" si="34"/>
        <v>2</v>
      </c>
      <c r="B2149" s="1" t="s">
        <v>9676</v>
      </c>
      <c r="C2149" s="2" t="s">
        <v>9677</v>
      </c>
      <c r="D2149" s="2">
        <f>IFERROR(VLOOKUP(B2149,#REF!,4,0),0)</f>
        <v>0</v>
      </c>
      <c r="E2149" s="3">
        <v>0</v>
      </c>
      <c r="F2149" s="147" t="s">
        <v>1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148" t="s">
        <v>6151</v>
      </c>
      <c r="N2149" s="3">
        <v>0</v>
      </c>
      <c r="O2149" s="3">
        <v>0</v>
      </c>
      <c r="P2149" s="3">
        <v>0</v>
      </c>
      <c r="Q2149" s="132"/>
    </row>
    <row r="2150" spans="1:17">
      <c r="A2150" s="5" t="str">
        <f t="shared" si="34"/>
        <v>2</v>
      </c>
      <c r="B2150" s="1" t="s">
        <v>9678</v>
      </c>
      <c r="C2150" s="2" t="s">
        <v>9679</v>
      </c>
      <c r="D2150" s="2">
        <f>IFERROR(VLOOKUP(B2150,#REF!,4,0),0)</f>
        <v>0</v>
      </c>
      <c r="E2150" s="3">
        <v>0</v>
      </c>
      <c r="F2150" s="147" t="s">
        <v>1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148" t="s">
        <v>6151</v>
      </c>
      <c r="N2150" s="3">
        <v>0</v>
      </c>
      <c r="O2150" s="3">
        <v>0</v>
      </c>
      <c r="P2150" s="3">
        <v>0</v>
      </c>
      <c r="Q2150" s="132"/>
    </row>
    <row r="2151" spans="1:17">
      <c r="A2151" s="5" t="str">
        <f t="shared" si="34"/>
        <v>2</v>
      </c>
      <c r="B2151" s="1" t="s">
        <v>9680</v>
      </c>
      <c r="C2151" s="2" t="s">
        <v>9681</v>
      </c>
      <c r="D2151" s="2">
        <f>IFERROR(VLOOKUP(B2151,#REF!,4,0),0)</f>
        <v>0</v>
      </c>
      <c r="E2151" s="3">
        <v>0</v>
      </c>
      <c r="F2151" s="147" t="s">
        <v>1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148" t="s">
        <v>6151</v>
      </c>
      <c r="N2151" s="3">
        <v>0</v>
      </c>
      <c r="O2151" s="3">
        <v>0</v>
      </c>
      <c r="P2151" s="3">
        <v>0</v>
      </c>
      <c r="Q2151" s="132"/>
    </row>
    <row r="2152" spans="1:17">
      <c r="A2152" s="5" t="str">
        <f t="shared" si="34"/>
        <v>2</v>
      </c>
      <c r="B2152" s="1" t="s">
        <v>9682</v>
      </c>
      <c r="C2152" s="2" t="s">
        <v>9683</v>
      </c>
      <c r="D2152" s="2">
        <f>IFERROR(VLOOKUP(B2152,#REF!,4,0),0)</f>
        <v>0</v>
      </c>
      <c r="E2152" s="3">
        <v>0</v>
      </c>
      <c r="F2152" s="147" t="s">
        <v>1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148" t="s">
        <v>6151</v>
      </c>
      <c r="N2152" s="3">
        <v>0</v>
      </c>
      <c r="O2152" s="3">
        <v>0</v>
      </c>
      <c r="P2152" s="3">
        <v>0</v>
      </c>
      <c r="Q2152" s="132"/>
    </row>
    <row r="2153" spans="1:17" ht="22.5">
      <c r="A2153" s="5" t="str">
        <f t="shared" si="34"/>
        <v>2</v>
      </c>
      <c r="B2153" s="1" t="s">
        <v>9684</v>
      </c>
      <c r="C2153" s="2" t="s">
        <v>9672</v>
      </c>
      <c r="D2153" s="2">
        <f>IFERROR(VLOOKUP(B2153,#REF!,4,0),0)</f>
        <v>0</v>
      </c>
      <c r="E2153" s="3">
        <v>0</v>
      </c>
      <c r="F2153" s="147" t="s">
        <v>1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148" t="s">
        <v>6151</v>
      </c>
      <c r="N2153" s="3">
        <v>0</v>
      </c>
      <c r="O2153" s="3">
        <v>0</v>
      </c>
      <c r="P2153" s="3">
        <v>0</v>
      </c>
      <c r="Q2153" s="132"/>
    </row>
    <row r="2154" spans="1:17">
      <c r="A2154" s="5" t="str">
        <f t="shared" si="34"/>
        <v>2</v>
      </c>
      <c r="B2154" s="1" t="s">
        <v>9685</v>
      </c>
      <c r="C2154" s="2" t="s">
        <v>9686</v>
      </c>
      <c r="D2154" s="2">
        <f>IFERROR(VLOOKUP(B2154,#REF!,4,0),0)</f>
        <v>0</v>
      </c>
      <c r="E2154" s="3">
        <v>0</v>
      </c>
      <c r="F2154" s="147" t="s">
        <v>1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148" t="s">
        <v>6151</v>
      </c>
      <c r="N2154" s="3">
        <v>0</v>
      </c>
      <c r="O2154" s="3">
        <v>0</v>
      </c>
      <c r="P2154" s="3">
        <v>0</v>
      </c>
      <c r="Q2154" s="132"/>
    </row>
    <row r="2155" spans="1:17">
      <c r="A2155" s="5" t="str">
        <f t="shared" si="34"/>
        <v>2</v>
      </c>
      <c r="B2155" s="1" t="s">
        <v>9687</v>
      </c>
      <c r="C2155" s="2" t="s">
        <v>9688</v>
      </c>
      <c r="D2155" s="2">
        <f>IFERROR(VLOOKUP(B2155,#REF!,4,0),0)</f>
        <v>0</v>
      </c>
      <c r="E2155" s="3">
        <v>0</v>
      </c>
      <c r="F2155" s="147" t="s">
        <v>5961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148" t="s">
        <v>6151</v>
      </c>
      <c r="N2155" s="3">
        <v>0</v>
      </c>
      <c r="O2155" s="3">
        <v>0</v>
      </c>
      <c r="P2155" s="3">
        <v>0</v>
      </c>
      <c r="Q2155" s="132"/>
    </row>
    <row r="2156" spans="1:17">
      <c r="A2156" s="5" t="str">
        <f t="shared" si="34"/>
        <v>2</v>
      </c>
      <c r="B2156" s="1" t="s">
        <v>9689</v>
      </c>
      <c r="C2156" s="2" t="s">
        <v>9690</v>
      </c>
      <c r="D2156" s="2">
        <f>IFERROR(VLOOKUP(B2156,#REF!,4,0),0)</f>
        <v>0</v>
      </c>
      <c r="E2156" s="3">
        <v>0</v>
      </c>
      <c r="F2156" s="147" t="s">
        <v>5961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148" t="s">
        <v>6151</v>
      </c>
      <c r="N2156" s="3">
        <v>0</v>
      </c>
      <c r="O2156" s="3">
        <v>0</v>
      </c>
      <c r="P2156" s="3">
        <v>0</v>
      </c>
      <c r="Q2156" s="132"/>
    </row>
    <row r="2157" spans="1:17">
      <c r="A2157" s="5" t="str">
        <f t="shared" si="34"/>
        <v>2</v>
      </c>
      <c r="B2157" s="1" t="s">
        <v>9691</v>
      </c>
      <c r="C2157" s="2" t="s">
        <v>9692</v>
      </c>
      <c r="D2157" s="2">
        <f>IFERROR(VLOOKUP(B2157,#REF!,4,0),0)</f>
        <v>0</v>
      </c>
      <c r="E2157" s="3">
        <v>0</v>
      </c>
      <c r="F2157" s="147" t="s">
        <v>5961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148" t="s">
        <v>6151</v>
      </c>
      <c r="N2157" s="3">
        <v>0</v>
      </c>
      <c r="O2157" s="3">
        <v>0</v>
      </c>
      <c r="P2157" s="3">
        <v>0</v>
      </c>
      <c r="Q2157" s="132"/>
    </row>
    <row r="2158" spans="1:17">
      <c r="A2158" s="5" t="str">
        <f t="shared" si="34"/>
        <v>2</v>
      </c>
      <c r="B2158" s="1" t="s">
        <v>9693</v>
      </c>
      <c r="C2158" s="2" t="s">
        <v>9694</v>
      </c>
      <c r="D2158" s="2">
        <f>IFERROR(VLOOKUP(B2158,#REF!,4,0),0)</f>
        <v>0</v>
      </c>
      <c r="E2158" s="3">
        <v>0</v>
      </c>
      <c r="F2158" s="147" t="s">
        <v>5961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148" t="s">
        <v>6151</v>
      </c>
      <c r="N2158" s="3">
        <v>0</v>
      </c>
      <c r="O2158" s="3">
        <v>0</v>
      </c>
      <c r="P2158" s="3">
        <v>0</v>
      </c>
      <c r="Q2158" s="132"/>
    </row>
    <row r="2159" spans="1:17">
      <c r="A2159" s="5" t="str">
        <f t="shared" si="34"/>
        <v>2</v>
      </c>
      <c r="B2159" s="1" t="s">
        <v>9695</v>
      </c>
      <c r="C2159" s="2" t="s">
        <v>9696</v>
      </c>
      <c r="D2159" s="2">
        <f>IFERROR(VLOOKUP(B2159,#REF!,4,0),0)</f>
        <v>0</v>
      </c>
      <c r="E2159" s="3">
        <v>0</v>
      </c>
      <c r="F2159" s="147" t="s">
        <v>5961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148" t="s">
        <v>6151</v>
      </c>
      <c r="N2159" s="3">
        <v>0</v>
      </c>
      <c r="O2159" s="3">
        <v>0</v>
      </c>
      <c r="P2159" s="3">
        <v>0</v>
      </c>
      <c r="Q2159" s="132"/>
    </row>
    <row r="2160" spans="1:17">
      <c r="A2160" s="5" t="str">
        <f t="shared" si="34"/>
        <v>2</v>
      </c>
      <c r="B2160" s="1" t="s">
        <v>9697</v>
      </c>
      <c r="C2160" s="2" t="s">
        <v>7167</v>
      </c>
      <c r="D2160" s="2">
        <f>IFERROR(VLOOKUP(B2160,#REF!,4,0),0)</f>
        <v>0</v>
      </c>
      <c r="E2160" s="3">
        <v>0</v>
      </c>
      <c r="F2160" s="147" t="s">
        <v>5961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148" t="s">
        <v>6151</v>
      </c>
      <c r="N2160" s="3">
        <v>0</v>
      </c>
      <c r="O2160" s="3">
        <v>0</v>
      </c>
      <c r="P2160" s="3">
        <v>0</v>
      </c>
      <c r="Q2160" s="132"/>
    </row>
    <row r="2161" spans="1:17">
      <c r="A2161" s="5" t="str">
        <f t="shared" si="34"/>
        <v>2</v>
      </c>
      <c r="B2161" s="1" t="s">
        <v>9698</v>
      </c>
      <c r="C2161" s="2" t="s">
        <v>9688</v>
      </c>
      <c r="D2161" s="2">
        <f>IFERROR(VLOOKUP(B2161,#REF!,4,0),0)</f>
        <v>0</v>
      </c>
      <c r="E2161" s="3">
        <v>0</v>
      </c>
      <c r="F2161" s="147" t="s">
        <v>5961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148" t="s">
        <v>6151</v>
      </c>
      <c r="N2161" s="3">
        <v>0</v>
      </c>
      <c r="O2161" s="3">
        <v>0</v>
      </c>
      <c r="P2161" s="3">
        <v>0</v>
      </c>
      <c r="Q2161" s="132"/>
    </row>
    <row r="2162" spans="1:17">
      <c r="A2162" s="5" t="str">
        <f t="shared" si="34"/>
        <v>2</v>
      </c>
      <c r="B2162" s="1" t="s">
        <v>9699</v>
      </c>
      <c r="C2162" s="2" t="s">
        <v>9694</v>
      </c>
      <c r="D2162" s="2">
        <f>IFERROR(VLOOKUP(B2162,#REF!,4,0),0)</f>
        <v>0</v>
      </c>
      <c r="E2162" s="3">
        <v>0</v>
      </c>
      <c r="F2162" s="147" t="s">
        <v>5961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148" t="s">
        <v>6151</v>
      </c>
      <c r="N2162" s="3">
        <v>0</v>
      </c>
      <c r="O2162" s="3">
        <v>0</v>
      </c>
      <c r="P2162" s="3">
        <v>0</v>
      </c>
      <c r="Q2162" s="132"/>
    </row>
    <row r="2163" spans="1:17">
      <c r="A2163" s="5" t="str">
        <f t="shared" si="34"/>
        <v>2</v>
      </c>
      <c r="B2163" s="1" t="s">
        <v>9700</v>
      </c>
      <c r="C2163" s="2" t="s">
        <v>9701</v>
      </c>
      <c r="D2163" s="2">
        <f>IFERROR(VLOOKUP(B2163,#REF!,4,0),0)</f>
        <v>0</v>
      </c>
      <c r="E2163" s="3">
        <v>0</v>
      </c>
      <c r="F2163" s="147" t="s">
        <v>5961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148" t="s">
        <v>6151</v>
      </c>
      <c r="N2163" s="3">
        <v>0</v>
      </c>
      <c r="O2163" s="3">
        <v>0</v>
      </c>
      <c r="P2163" s="3">
        <v>0</v>
      </c>
      <c r="Q2163" s="132"/>
    </row>
    <row r="2164" spans="1:17">
      <c r="A2164" s="5" t="str">
        <f t="shared" si="34"/>
        <v>2</v>
      </c>
      <c r="B2164" s="1" t="s">
        <v>9702</v>
      </c>
      <c r="C2164" s="2" t="s">
        <v>7167</v>
      </c>
      <c r="D2164" s="2">
        <f>IFERROR(VLOOKUP(B2164,#REF!,4,0),0)</f>
        <v>0</v>
      </c>
      <c r="E2164" s="3">
        <v>0</v>
      </c>
      <c r="F2164" s="147" t="s">
        <v>5961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148" t="s">
        <v>6151</v>
      </c>
      <c r="N2164" s="3">
        <v>0</v>
      </c>
      <c r="O2164" s="3">
        <v>0</v>
      </c>
      <c r="P2164" s="3">
        <v>0</v>
      </c>
      <c r="Q2164" s="132"/>
    </row>
    <row r="2165" spans="1:17">
      <c r="A2165" s="5" t="str">
        <f t="shared" si="34"/>
        <v>2</v>
      </c>
      <c r="B2165" s="1" t="s">
        <v>9703</v>
      </c>
      <c r="C2165" s="2" t="s">
        <v>9690</v>
      </c>
      <c r="D2165" s="2">
        <f>IFERROR(VLOOKUP(B2165,#REF!,4,0),0)</f>
        <v>0</v>
      </c>
      <c r="E2165" s="3">
        <v>0</v>
      </c>
      <c r="F2165" s="147" t="s">
        <v>5961</v>
      </c>
      <c r="G2165" s="3">
        <v>0</v>
      </c>
      <c r="H2165" s="3">
        <v>0</v>
      </c>
      <c r="I2165" s="3">
        <v>0</v>
      </c>
      <c r="J2165" s="3">
        <v>0</v>
      </c>
      <c r="K2165" s="3">
        <v>0</v>
      </c>
      <c r="L2165" s="3">
        <v>0</v>
      </c>
      <c r="M2165" s="148" t="s">
        <v>6151</v>
      </c>
      <c r="N2165" s="3">
        <v>0</v>
      </c>
      <c r="O2165" s="3">
        <v>0</v>
      </c>
      <c r="P2165" s="3">
        <v>0</v>
      </c>
      <c r="Q2165" s="132"/>
    </row>
    <row r="2166" spans="1:17">
      <c r="A2166" s="5" t="str">
        <f t="shared" si="34"/>
        <v>2</v>
      </c>
      <c r="B2166" s="1" t="s">
        <v>9704</v>
      </c>
      <c r="C2166" s="2" t="s">
        <v>9692</v>
      </c>
      <c r="D2166" s="2">
        <f>IFERROR(VLOOKUP(B2166,#REF!,4,0),0)</f>
        <v>0</v>
      </c>
      <c r="E2166" s="3">
        <v>0</v>
      </c>
      <c r="F2166" s="147" t="s">
        <v>5961</v>
      </c>
      <c r="G2166" s="3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148" t="s">
        <v>6151</v>
      </c>
      <c r="N2166" s="3">
        <v>0</v>
      </c>
      <c r="O2166" s="3">
        <v>0</v>
      </c>
      <c r="P2166" s="3">
        <v>0</v>
      </c>
      <c r="Q2166" s="132"/>
    </row>
    <row r="2167" spans="1:17">
      <c r="A2167" s="5" t="str">
        <f t="shared" si="34"/>
        <v>2</v>
      </c>
      <c r="B2167" s="1" t="s">
        <v>9705</v>
      </c>
      <c r="C2167" s="2" t="s">
        <v>9706</v>
      </c>
      <c r="D2167" s="2">
        <f>IFERROR(VLOOKUP(B2167,#REF!,4,0),0)</f>
        <v>0</v>
      </c>
      <c r="E2167" s="3">
        <v>0</v>
      </c>
      <c r="F2167" s="147" t="s">
        <v>5961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148" t="s">
        <v>6151</v>
      </c>
      <c r="N2167" s="3">
        <v>0</v>
      </c>
      <c r="O2167" s="3">
        <v>0</v>
      </c>
      <c r="P2167" s="3">
        <v>0</v>
      </c>
      <c r="Q2167" s="132"/>
    </row>
    <row r="2168" spans="1:17">
      <c r="A2168" s="5" t="str">
        <f t="shared" si="34"/>
        <v>2</v>
      </c>
      <c r="B2168" s="1" t="s">
        <v>9707</v>
      </c>
      <c r="C2168" s="2" t="s">
        <v>7167</v>
      </c>
      <c r="D2168" s="2">
        <f>IFERROR(VLOOKUP(B2168,#REF!,4,0),0)</f>
        <v>0</v>
      </c>
      <c r="E2168" s="3">
        <v>0</v>
      </c>
      <c r="F2168" s="147" t="s">
        <v>5961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148" t="s">
        <v>6151</v>
      </c>
      <c r="N2168" s="3">
        <v>0</v>
      </c>
      <c r="O2168" s="3">
        <v>0</v>
      </c>
      <c r="P2168" s="3">
        <v>0</v>
      </c>
      <c r="Q2168" s="132"/>
    </row>
    <row r="2169" spans="1:17">
      <c r="A2169" s="5" t="str">
        <f t="shared" si="34"/>
        <v>2</v>
      </c>
      <c r="B2169" s="1" t="s">
        <v>9708</v>
      </c>
      <c r="C2169" s="2" t="s">
        <v>9709</v>
      </c>
      <c r="D2169" s="2">
        <f>IFERROR(VLOOKUP(B2169,#REF!,4,0),0)</f>
        <v>0</v>
      </c>
      <c r="E2169" s="3">
        <v>0</v>
      </c>
      <c r="F2169" s="147" t="s">
        <v>1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148" t="s">
        <v>6151</v>
      </c>
      <c r="N2169" s="3">
        <v>0</v>
      </c>
      <c r="O2169" s="3">
        <v>0</v>
      </c>
      <c r="P2169" s="3">
        <v>0</v>
      </c>
      <c r="Q2169" s="132"/>
    </row>
    <row r="2170" spans="1:17">
      <c r="A2170" s="5" t="str">
        <f t="shared" si="34"/>
        <v>2</v>
      </c>
      <c r="B2170" s="1" t="s">
        <v>9710</v>
      </c>
      <c r="C2170" s="2" t="s">
        <v>9711</v>
      </c>
      <c r="D2170" s="2">
        <f>IFERROR(VLOOKUP(B2170,#REF!,4,0),0)</f>
        <v>0</v>
      </c>
      <c r="E2170" s="3">
        <v>0</v>
      </c>
      <c r="F2170" s="147" t="s">
        <v>5961</v>
      </c>
      <c r="G2170" s="3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148" t="s">
        <v>6151</v>
      </c>
      <c r="N2170" s="3">
        <v>0</v>
      </c>
      <c r="O2170" s="3">
        <v>0</v>
      </c>
      <c r="P2170" s="3">
        <v>0</v>
      </c>
      <c r="Q2170" s="132"/>
    </row>
    <row r="2171" spans="1:17">
      <c r="A2171" s="5" t="str">
        <f t="shared" si="34"/>
        <v>2</v>
      </c>
      <c r="B2171" s="1" t="s">
        <v>9712</v>
      </c>
      <c r="C2171" s="2" t="s">
        <v>9713</v>
      </c>
      <c r="D2171" s="2">
        <f>IFERROR(VLOOKUP(B2171,#REF!,4,0),0)</f>
        <v>0</v>
      </c>
      <c r="E2171" s="3">
        <v>0</v>
      </c>
      <c r="F2171" s="147" t="s">
        <v>1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148" t="s">
        <v>6151</v>
      </c>
      <c r="N2171" s="3">
        <v>0</v>
      </c>
      <c r="O2171" s="3">
        <v>0</v>
      </c>
      <c r="P2171" s="3">
        <v>0</v>
      </c>
      <c r="Q2171" s="132"/>
    </row>
    <row r="2172" spans="1:17">
      <c r="A2172" s="5" t="str">
        <f t="shared" si="34"/>
        <v>2</v>
      </c>
      <c r="B2172" s="1" t="s">
        <v>9714</v>
      </c>
      <c r="C2172" s="2" t="s">
        <v>9715</v>
      </c>
      <c r="D2172" s="2">
        <f>IFERROR(VLOOKUP(B2172,#REF!,4,0),0)</f>
        <v>0</v>
      </c>
      <c r="E2172" s="3">
        <v>0</v>
      </c>
      <c r="F2172" s="147" t="s">
        <v>1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148" t="s">
        <v>6151</v>
      </c>
      <c r="N2172" s="3">
        <v>0</v>
      </c>
      <c r="O2172" s="3">
        <v>0</v>
      </c>
      <c r="P2172" s="3">
        <v>0</v>
      </c>
      <c r="Q2172" s="132"/>
    </row>
    <row r="2173" spans="1:17">
      <c r="A2173" s="5" t="str">
        <f t="shared" si="34"/>
        <v>2</v>
      </c>
      <c r="B2173" s="1" t="s">
        <v>9716</v>
      </c>
      <c r="C2173" s="2" t="s">
        <v>9679</v>
      </c>
      <c r="D2173" s="2">
        <f>IFERROR(VLOOKUP(B2173,#REF!,4,0),0)</f>
        <v>0</v>
      </c>
      <c r="E2173" s="3">
        <v>0</v>
      </c>
      <c r="F2173" s="147" t="s">
        <v>1</v>
      </c>
      <c r="G2173" s="3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148" t="s">
        <v>6151</v>
      </c>
      <c r="N2173" s="3">
        <v>0</v>
      </c>
      <c r="O2173" s="3">
        <v>0</v>
      </c>
      <c r="P2173" s="3">
        <v>0</v>
      </c>
      <c r="Q2173" s="132"/>
    </row>
    <row r="2174" spans="1:17">
      <c r="A2174" s="5" t="str">
        <f t="shared" si="34"/>
        <v>2</v>
      </c>
      <c r="B2174" s="1" t="s">
        <v>9717</v>
      </c>
      <c r="C2174" s="2" t="s">
        <v>9681</v>
      </c>
      <c r="D2174" s="2">
        <f>IFERROR(VLOOKUP(B2174,#REF!,4,0),0)</f>
        <v>0</v>
      </c>
      <c r="E2174" s="3">
        <v>0</v>
      </c>
      <c r="F2174" s="147" t="s">
        <v>1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148" t="s">
        <v>6151</v>
      </c>
      <c r="N2174" s="3">
        <v>0</v>
      </c>
      <c r="O2174" s="3">
        <v>0</v>
      </c>
      <c r="P2174" s="3">
        <v>0</v>
      </c>
      <c r="Q2174" s="132"/>
    </row>
    <row r="2175" spans="1:17">
      <c r="A2175" s="5" t="str">
        <f t="shared" si="34"/>
        <v>2</v>
      </c>
      <c r="B2175" s="1" t="s">
        <v>9718</v>
      </c>
      <c r="C2175" s="2" t="s">
        <v>9719</v>
      </c>
      <c r="D2175" s="2">
        <f>IFERROR(VLOOKUP(B2175,#REF!,4,0),0)</f>
        <v>0</v>
      </c>
      <c r="E2175" s="3">
        <v>0</v>
      </c>
      <c r="F2175" s="147" t="s">
        <v>1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148" t="s">
        <v>6151</v>
      </c>
      <c r="N2175" s="3">
        <v>0</v>
      </c>
      <c r="O2175" s="3">
        <v>0</v>
      </c>
      <c r="P2175" s="3">
        <v>0</v>
      </c>
      <c r="Q2175" s="132"/>
    </row>
    <row r="2176" spans="1:17" ht="22.5">
      <c r="A2176" s="5" t="str">
        <f t="shared" si="34"/>
        <v>2</v>
      </c>
      <c r="B2176" s="1" t="s">
        <v>9720</v>
      </c>
      <c r="C2176" s="2" t="s">
        <v>9721</v>
      </c>
      <c r="D2176" s="2">
        <f>IFERROR(VLOOKUP(B2176,#REF!,4,0),0)</f>
        <v>0</v>
      </c>
      <c r="E2176" s="3">
        <v>0</v>
      </c>
      <c r="F2176" s="147" t="s">
        <v>1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0</v>
      </c>
      <c r="M2176" s="148" t="s">
        <v>6151</v>
      </c>
      <c r="N2176" s="3">
        <v>0</v>
      </c>
      <c r="O2176" s="3">
        <v>0</v>
      </c>
      <c r="P2176" s="3">
        <v>0</v>
      </c>
      <c r="Q2176" s="132"/>
    </row>
    <row r="2177" spans="1:17">
      <c r="A2177" s="5" t="str">
        <f t="shared" si="34"/>
        <v>2</v>
      </c>
      <c r="B2177" s="1" t="s">
        <v>9722</v>
      </c>
      <c r="C2177" s="2" t="s">
        <v>9723</v>
      </c>
      <c r="D2177" s="2">
        <f>IFERROR(VLOOKUP(B2177,#REF!,4,0),0)</f>
        <v>0</v>
      </c>
      <c r="E2177" s="3">
        <v>0</v>
      </c>
      <c r="F2177" s="147" t="s">
        <v>1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148" t="s">
        <v>6151</v>
      </c>
      <c r="N2177" s="3">
        <v>0</v>
      </c>
      <c r="O2177" s="3">
        <v>0</v>
      </c>
      <c r="P2177" s="3">
        <v>0</v>
      </c>
      <c r="Q2177" s="132"/>
    </row>
    <row r="2178" spans="1:17">
      <c r="A2178" s="5" t="str">
        <f t="shared" si="34"/>
        <v>2</v>
      </c>
      <c r="B2178" s="1" t="s">
        <v>9724</v>
      </c>
      <c r="C2178" s="2" t="s">
        <v>9725</v>
      </c>
      <c r="D2178" s="2">
        <f>IFERROR(VLOOKUP(B2178,#REF!,4,0),0)</f>
        <v>0</v>
      </c>
      <c r="E2178" s="3">
        <v>0</v>
      </c>
      <c r="F2178" s="147" t="s">
        <v>1</v>
      </c>
      <c r="G2178" s="3">
        <v>0</v>
      </c>
      <c r="H2178" s="3">
        <v>0</v>
      </c>
      <c r="I2178" s="3">
        <v>0</v>
      </c>
      <c r="J2178" s="3">
        <v>0</v>
      </c>
      <c r="K2178" s="3">
        <v>0</v>
      </c>
      <c r="L2178" s="3">
        <v>0</v>
      </c>
      <c r="M2178" s="148" t="s">
        <v>6151</v>
      </c>
      <c r="N2178" s="3">
        <v>0</v>
      </c>
      <c r="O2178" s="3">
        <v>0</v>
      </c>
      <c r="P2178" s="3">
        <v>0</v>
      </c>
      <c r="Q2178" s="132"/>
    </row>
    <row r="2179" spans="1:17">
      <c r="A2179" s="5" t="str">
        <f t="shared" si="34"/>
        <v>2</v>
      </c>
      <c r="B2179" s="1" t="s">
        <v>9726</v>
      </c>
      <c r="C2179" s="2" t="s">
        <v>9727</v>
      </c>
      <c r="D2179" s="2">
        <f>IFERROR(VLOOKUP(B2179,#REF!,4,0),0)</f>
        <v>0</v>
      </c>
      <c r="E2179" s="3">
        <v>0</v>
      </c>
      <c r="F2179" s="147" t="s">
        <v>5961</v>
      </c>
      <c r="G2179" s="3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148" t="s">
        <v>6151</v>
      </c>
      <c r="N2179" s="3">
        <v>0</v>
      </c>
      <c r="O2179" s="3">
        <v>0</v>
      </c>
      <c r="P2179" s="3">
        <v>0</v>
      </c>
      <c r="Q2179" s="132"/>
    </row>
    <row r="2180" spans="1:17">
      <c r="A2180" s="5" t="str">
        <f t="shared" si="34"/>
        <v>2</v>
      </c>
      <c r="B2180" s="1" t="s">
        <v>9728</v>
      </c>
      <c r="C2180" s="2" t="s">
        <v>9715</v>
      </c>
      <c r="D2180" s="2">
        <f>IFERROR(VLOOKUP(B2180,#REF!,4,0),0)</f>
        <v>0</v>
      </c>
      <c r="E2180" s="3">
        <v>0</v>
      </c>
      <c r="F2180" s="147" t="s">
        <v>1</v>
      </c>
      <c r="G2180" s="3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0</v>
      </c>
      <c r="M2180" s="148" t="s">
        <v>6151</v>
      </c>
      <c r="N2180" s="3">
        <v>0</v>
      </c>
      <c r="O2180" s="3">
        <v>0</v>
      </c>
      <c r="P2180" s="3">
        <v>0</v>
      </c>
      <c r="Q2180" s="132"/>
    </row>
    <row r="2181" spans="1:17">
      <c r="A2181" s="5" t="str">
        <f t="shared" si="34"/>
        <v>2</v>
      </c>
      <c r="B2181" s="1" t="s">
        <v>9729</v>
      </c>
      <c r="C2181" s="2" t="s">
        <v>9730</v>
      </c>
      <c r="D2181" s="2">
        <f>IFERROR(VLOOKUP(B2181,#REF!,4,0),0)</f>
        <v>0</v>
      </c>
      <c r="E2181" s="3">
        <v>0</v>
      </c>
      <c r="F2181" s="147" t="s">
        <v>5961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148" t="s">
        <v>6151</v>
      </c>
      <c r="N2181" s="3">
        <v>0</v>
      </c>
      <c r="O2181" s="3">
        <v>0</v>
      </c>
      <c r="P2181" s="3">
        <v>0</v>
      </c>
      <c r="Q2181" s="132"/>
    </row>
    <row r="2182" spans="1:17">
      <c r="A2182" s="5" t="str">
        <f t="shared" si="34"/>
        <v>2</v>
      </c>
      <c r="B2182" s="1" t="s">
        <v>9731</v>
      </c>
      <c r="C2182" s="2" t="s">
        <v>9732</v>
      </c>
      <c r="D2182" s="2">
        <f>IFERROR(VLOOKUP(B2182,#REF!,4,0),0)</f>
        <v>0</v>
      </c>
      <c r="E2182" s="3">
        <v>0</v>
      </c>
      <c r="F2182" s="147" t="s">
        <v>5961</v>
      </c>
      <c r="G2182" s="3">
        <v>0</v>
      </c>
      <c r="H2182" s="3">
        <v>0</v>
      </c>
      <c r="I2182" s="3">
        <v>0</v>
      </c>
      <c r="J2182" s="3">
        <v>0</v>
      </c>
      <c r="K2182" s="3">
        <v>0</v>
      </c>
      <c r="L2182" s="3">
        <v>0</v>
      </c>
      <c r="M2182" s="148" t="s">
        <v>6151</v>
      </c>
      <c r="N2182" s="3">
        <v>0</v>
      </c>
      <c r="O2182" s="3">
        <v>0</v>
      </c>
      <c r="P2182" s="3">
        <v>0</v>
      </c>
      <c r="Q2182" s="132"/>
    </row>
    <row r="2183" spans="1:17">
      <c r="A2183" s="5" t="str">
        <f t="shared" si="34"/>
        <v>2</v>
      </c>
      <c r="B2183" s="1" t="s">
        <v>9733</v>
      </c>
      <c r="C2183" s="2" t="s">
        <v>9734</v>
      </c>
      <c r="D2183" s="2">
        <f>IFERROR(VLOOKUP(B2183,#REF!,4,0),0)</f>
        <v>0</v>
      </c>
      <c r="E2183" s="3">
        <v>0</v>
      </c>
      <c r="F2183" s="147" t="s">
        <v>5961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148" t="s">
        <v>6151</v>
      </c>
      <c r="N2183" s="3">
        <v>0</v>
      </c>
      <c r="O2183" s="3">
        <v>0</v>
      </c>
      <c r="P2183" s="3">
        <v>0</v>
      </c>
      <c r="Q2183" s="132"/>
    </row>
    <row r="2184" spans="1:17">
      <c r="A2184" s="5" t="str">
        <f t="shared" si="34"/>
        <v>2</v>
      </c>
      <c r="B2184" s="1" t="s">
        <v>9735</v>
      </c>
      <c r="C2184" s="2" t="s">
        <v>9736</v>
      </c>
      <c r="D2184" s="2">
        <f>IFERROR(VLOOKUP(B2184,#REF!,4,0),0)</f>
        <v>0</v>
      </c>
      <c r="E2184" s="3">
        <v>0</v>
      </c>
      <c r="F2184" s="147" t="s">
        <v>5961</v>
      </c>
      <c r="G2184" s="3">
        <v>0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148" t="s">
        <v>6151</v>
      </c>
      <c r="N2184" s="3">
        <v>0</v>
      </c>
      <c r="O2184" s="3">
        <v>0</v>
      </c>
      <c r="P2184" s="3">
        <v>0</v>
      </c>
      <c r="Q2184" s="132"/>
    </row>
    <row r="2185" spans="1:17">
      <c r="A2185" s="5" t="str">
        <f t="shared" si="34"/>
        <v>2</v>
      </c>
      <c r="B2185" s="1" t="s">
        <v>9737</v>
      </c>
      <c r="C2185" s="2" t="s">
        <v>9738</v>
      </c>
      <c r="D2185" s="2">
        <f>IFERROR(VLOOKUP(B2185,#REF!,4,0),0)</f>
        <v>0</v>
      </c>
      <c r="E2185" s="3">
        <v>0</v>
      </c>
      <c r="F2185" s="147" t="s">
        <v>5961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148" t="s">
        <v>6151</v>
      </c>
      <c r="N2185" s="3">
        <v>0</v>
      </c>
      <c r="O2185" s="3">
        <v>0</v>
      </c>
      <c r="P2185" s="3">
        <v>0</v>
      </c>
      <c r="Q2185" s="132"/>
    </row>
    <row r="2186" spans="1:17">
      <c r="A2186" s="5" t="str">
        <f t="shared" si="34"/>
        <v>2</v>
      </c>
      <c r="B2186" s="1" t="s">
        <v>9739</v>
      </c>
      <c r="C2186" s="2" t="s">
        <v>9740</v>
      </c>
      <c r="D2186" s="2">
        <f>IFERROR(VLOOKUP(B2186,#REF!,4,0),0)</f>
        <v>0</v>
      </c>
      <c r="E2186" s="3">
        <v>0</v>
      </c>
      <c r="F2186" s="147" t="s">
        <v>5961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0</v>
      </c>
      <c r="M2186" s="148" t="s">
        <v>6151</v>
      </c>
      <c r="N2186" s="3">
        <v>0</v>
      </c>
      <c r="O2186" s="3">
        <v>0</v>
      </c>
      <c r="P2186" s="3">
        <v>0</v>
      </c>
      <c r="Q2186" s="132"/>
    </row>
    <row r="2187" spans="1:17">
      <c r="A2187" s="5" t="str">
        <f t="shared" ref="A2187:A2250" si="35">LEFT(B2187)</f>
        <v>2</v>
      </c>
      <c r="B2187" s="1" t="s">
        <v>9741</v>
      </c>
      <c r="C2187" s="2" t="s">
        <v>9742</v>
      </c>
      <c r="D2187" s="2">
        <f>IFERROR(VLOOKUP(B2187,#REF!,4,0),0)</f>
        <v>0</v>
      </c>
      <c r="E2187" s="3">
        <v>0</v>
      </c>
      <c r="F2187" s="147" t="s">
        <v>5961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0</v>
      </c>
      <c r="M2187" s="148" t="s">
        <v>6151</v>
      </c>
      <c r="N2187" s="3">
        <v>0</v>
      </c>
      <c r="O2187" s="3">
        <v>0</v>
      </c>
      <c r="P2187" s="3">
        <v>0</v>
      </c>
      <c r="Q2187" s="132"/>
    </row>
    <row r="2188" spans="1:17">
      <c r="A2188" s="5" t="str">
        <f t="shared" si="35"/>
        <v>2</v>
      </c>
      <c r="B2188" s="1" t="s">
        <v>9743</v>
      </c>
      <c r="C2188" s="2" t="s">
        <v>9744</v>
      </c>
      <c r="D2188" s="2">
        <f>IFERROR(VLOOKUP(B2188,#REF!,4,0),0)</f>
        <v>0</v>
      </c>
      <c r="E2188" s="3">
        <v>0</v>
      </c>
      <c r="F2188" s="147" t="s">
        <v>1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148" t="s">
        <v>6151</v>
      </c>
      <c r="N2188" s="3">
        <v>0</v>
      </c>
      <c r="O2188" s="3">
        <v>0</v>
      </c>
      <c r="P2188" s="3">
        <v>0</v>
      </c>
      <c r="Q2188" s="132"/>
    </row>
    <row r="2189" spans="1:17">
      <c r="A2189" s="5" t="str">
        <f t="shared" si="35"/>
        <v>2</v>
      </c>
      <c r="B2189" s="1" t="s">
        <v>3363</v>
      </c>
      <c r="C2189" s="2" t="s">
        <v>9545</v>
      </c>
      <c r="D2189" s="2">
        <f>IFERROR(VLOOKUP(B2189,#REF!,4,0),0)</f>
        <v>0</v>
      </c>
      <c r="E2189" s="3">
        <v>16186699.529999999</v>
      </c>
      <c r="F2189" s="147" t="s">
        <v>1</v>
      </c>
      <c r="G2189" s="3">
        <v>16186699.529999999</v>
      </c>
      <c r="H2189" s="3">
        <v>0</v>
      </c>
      <c r="I2189" s="3">
        <v>0</v>
      </c>
      <c r="J2189" s="3">
        <v>16186699.529999999</v>
      </c>
      <c r="K2189" s="3">
        <v>0</v>
      </c>
      <c r="L2189" s="3">
        <v>0</v>
      </c>
      <c r="M2189" s="148" t="s">
        <v>6151</v>
      </c>
      <c r="N2189" s="3">
        <v>0</v>
      </c>
      <c r="O2189" s="3">
        <v>0</v>
      </c>
      <c r="P2189" s="3">
        <v>0</v>
      </c>
      <c r="Q2189" s="132"/>
    </row>
    <row r="2190" spans="1:17">
      <c r="A2190" s="5" t="str">
        <f t="shared" si="35"/>
        <v>2</v>
      </c>
      <c r="B2190" s="1" t="s">
        <v>5964</v>
      </c>
      <c r="C2190" s="2" t="s">
        <v>9745</v>
      </c>
      <c r="D2190" s="2">
        <f>IFERROR(VLOOKUP(B2190,#REF!,4,0),0)</f>
        <v>0</v>
      </c>
      <c r="E2190" s="3">
        <v>0</v>
      </c>
      <c r="F2190" s="147" t="s">
        <v>1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148" t="s">
        <v>6151</v>
      </c>
      <c r="N2190" s="3">
        <v>0</v>
      </c>
      <c r="O2190" s="3">
        <v>0</v>
      </c>
      <c r="P2190" s="3">
        <v>0</v>
      </c>
      <c r="Q2190" s="132"/>
    </row>
    <row r="2191" spans="1:17">
      <c r="A2191" s="5" t="str">
        <f t="shared" si="35"/>
        <v>2</v>
      </c>
      <c r="B2191" s="1" t="s">
        <v>9746</v>
      </c>
      <c r="C2191" s="2" t="s">
        <v>6396</v>
      </c>
      <c r="D2191" s="2">
        <f>IFERROR(VLOOKUP(B2191,#REF!,4,0),0)</f>
        <v>0</v>
      </c>
      <c r="E2191" s="3">
        <v>0</v>
      </c>
      <c r="F2191" s="147" t="s">
        <v>1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148" t="s">
        <v>6151</v>
      </c>
      <c r="N2191" s="3">
        <v>0</v>
      </c>
      <c r="O2191" s="3">
        <v>0</v>
      </c>
      <c r="P2191" s="3">
        <v>0</v>
      </c>
      <c r="Q2191" s="132"/>
    </row>
    <row r="2192" spans="1:17">
      <c r="A2192" s="5" t="str">
        <f t="shared" si="35"/>
        <v>2</v>
      </c>
      <c r="B2192" s="1" t="s">
        <v>3371</v>
      </c>
      <c r="C2192" s="2" t="s">
        <v>9747</v>
      </c>
      <c r="D2192" s="2">
        <f>IFERROR(VLOOKUP(B2192,#REF!,4,0),0)</f>
        <v>0</v>
      </c>
      <c r="E2192" s="3">
        <v>130000</v>
      </c>
      <c r="F2192" s="147" t="s">
        <v>1</v>
      </c>
      <c r="G2192" s="3">
        <v>130000</v>
      </c>
      <c r="H2192" s="3">
        <v>0</v>
      </c>
      <c r="I2192" s="3">
        <v>0</v>
      </c>
      <c r="J2192" s="3">
        <v>130000</v>
      </c>
      <c r="K2192" s="3">
        <v>0</v>
      </c>
      <c r="L2192" s="3">
        <v>0</v>
      </c>
      <c r="M2192" s="148" t="s">
        <v>6151</v>
      </c>
      <c r="N2192" s="3">
        <v>0</v>
      </c>
      <c r="O2192" s="3">
        <v>0</v>
      </c>
      <c r="P2192" s="3">
        <v>0</v>
      </c>
      <c r="Q2192" s="132"/>
    </row>
    <row r="2193" spans="1:17">
      <c r="A2193" s="5" t="str">
        <f t="shared" si="35"/>
        <v>2</v>
      </c>
      <c r="B2193" s="1" t="s">
        <v>9748</v>
      </c>
      <c r="C2193" s="2" t="s">
        <v>9749</v>
      </c>
      <c r="D2193" s="2">
        <f>IFERROR(VLOOKUP(B2193,#REF!,4,0),0)</f>
        <v>0</v>
      </c>
      <c r="E2193" s="3">
        <v>0</v>
      </c>
      <c r="F2193" s="147" t="s">
        <v>1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148" t="s">
        <v>6151</v>
      </c>
      <c r="N2193" s="3">
        <v>0</v>
      </c>
      <c r="O2193" s="3">
        <v>0</v>
      </c>
      <c r="P2193" s="3">
        <v>0</v>
      </c>
      <c r="Q2193" s="132"/>
    </row>
    <row r="2194" spans="1:17">
      <c r="A2194" s="5" t="str">
        <f t="shared" si="35"/>
        <v>2</v>
      </c>
      <c r="B2194" s="1" t="s">
        <v>3376</v>
      </c>
      <c r="C2194" s="2" t="s">
        <v>9750</v>
      </c>
      <c r="D2194" s="2">
        <f>IFERROR(VLOOKUP(B2194,#REF!,4,0),0)</f>
        <v>0</v>
      </c>
      <c r="E2194" s="3">
        <v>1234501.2</v>
      </c>
      <c r="F2194" s="147" t="s">
        <v>1</v>
      </c>
      <c r="G2194" s="3">
        <v>1234501.2</v>
      </c>
      <c r="H2194" s="3">
        <v>0</v>
      </c>
      <c r="I2194" s="3">
        <v>0</v>
      </c>
      <c r="J2194" s="3">
        <v>1234501.2</v>
      </c>
      <c r="K2194" s="3">
        <v>0</v>
      </c>
      <c r="L2194" s="3">
        <v>0</v>
      </c>
      <c r="M2194" s="148" t="s">
        <v>6151</v>
      </c>
      <c r="N2194" s="3">
        <v>0</v>
      </c>
      <c r="O2194" s="3">
        <v>0</v>
      </c>
      <c r="P2194" s="3">
        <v>0</v>
      </c>
      <c r="Q2194" s="132"/>
    </row>
    <row r="2195" spans="1:17">
      <c r="A2195" s="5" t="str">
        <f t="shared" si="35"/>
        <v>2</v>
      </c>
      <c r="B2195" s="1" t="s">
        <v>9751</v>
      </c>
      <c r="C2195" s="2" t="s">
        <v>9752</v>
      </c>
      <c r="D2195" s="2">
        <f>IFERROR(VLOOKUP(B2195,#REF!,4,0),0)</f>
        <v>0</v>
      </c>
      <c r="E2195" s="3">
        <v>0</v>
      </c>
      <c r="F2195" s="147" t="s">
        <v>1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148" t="s">
        <v>6151</v>
      </c>
      <c r="N2195" s="3">
        <v>0</v>
      </c>
      <c r="O2195" s="3">
        <v>0</v>
      </c>
      <c r="P2195" s="3">
        <v>0</v>
      </c>
      <c r="Q2195" s="132"/>
    </row>
    <row r="2196" spans="1:17">
      <c r="A2196" s="5" t="str">
        <f t="shared" si="35"/>
        <v>2</v>
      </c>
      <c r="B2196" s="1" t="s">
        <v>3381</v>
      </c>
      <c r="C2196" s="2" t="s">
        <v>9753</v>
      </c>
      <c r="D2196" s="2">
        <f>IFERROR(VLOOKUP(B2196,#REF!,4,0),0)</f>
        <v>0</v>
      </c>
      <c r="E2196" s="3">
        <v>-1228131.8999999999</v>
      </c>
      <c r="F2196" s="147" t="s">
        <v>1</v>
      </c>
      <c r="G2196" s="3">
        <v>-1228131.8999999999</v>
      </c>
      <c r="H2196" s="3">
        <v>0</v>
      </c>
      <c r="I2196" s="3">
        <v>0</v>
      </c>
      <c r="J2196" s="3">
        <v>-1228131.8999999999</v>
      </c>
      <c r="K2196" s="3">
        <v>0</v>
      </c>
      <c r="L2196" s="3">
        <v>0</v>
      </c>
      <c r="M2196" s="148" t="s">
        <v>6151</v>
      </c>
      <c r="N2196" s="3">
        <v>0</v>
      </c>
      <c r="O2196" s="3">
        <v>0</v>
      </c>
      <c r="P2196" s="3">
        <v>0</v>
      </c>
      <c r="Q2196" s="132"/>
    </row>
    <row r="2197" spans="1:17">
      <c r="A2197" s="5" t="str">
        <f t="shared" si="35"/>
        <v>2</v>
      </c>
      <c r="B2197" s="1" t="s">
        <v>3388</v>
      </c>
      <c r="C2197" s="2" t="s">
        <v>9069</v>
      </c>
      <c r="D2197" s="2">
        <f>IFERROR(VLOOKUP(B2197,#REF!,4,0),0)</f>
        <v>0</v>
      </c>
      <c r="E2197" s="3">
        <v>1200829.03</v>
      </c>
      <c r="F2197" s="147" t="s">
        <v>1</v>
      </c>
      <c r="G2197" s="3">
        <v>1200829.03</v>
      </c>
      <c r="H2197" s="3">
        <v>0</v>
      </c>
      <c r="I2197" s="3">
        <v>0</v>
      </c>
      <c r="J2197" s="3">
        <v>1200829.03</v>
      </c>
      <c r="K2197" s="3">
        <v>0</v>
      </c>
      <c r="L2197" s="3">
        <v>0</v>
      </c>
      <c r="M2197" s="148" t="s">
        <v>6151</v>
      </c>
      <c r="N2197" s="3">
        <v>0</v>
      </c>
      <c r="O2197" s="3">
        <v>0</v>
      </c>
      <c r="P2197" s="3">
        <v>0</v>
      </c>
      <c r="Q2197" s="132"/>
    </row>
    <row r="2198" spans="1:17">
      <c r="A2198" s="5" t="str">
        <f t="shared" si="35"/>
        <v>2</v>
      </c>
      <c r="B2198" s="1" t="s">
        <v>9754</v>
      </c>
      <c r="C2198" s="2" t="s">
        <v>9755</v>
      </c>
      <c r="D2198" s="2">
        <f>IFERROR(VLOOKUP(B2198,#REF!,4,0),0)</f>
        <v>0</v>
      </c>
      <c r="E2198" s="3">
        <v>0</v>
      </c>
      <c r="F2198" s="147" t="s">
        <v>1</v>
      </c>
      <c r="G2198" s="3">
        <v>0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148" t="s">
        <v>6151</v>
      </c>
      <c r="N2198" s="3">
        <v>0</v>
      </c>
      <c r="O2198" s="3">
        <v>0</v>
      </c>
      <c r="P2198" s="3">
        <v>0</v>
      </c>
      <c r="Q2198" s="132"/>
    </row>
    <row r="2199" spans="1:17">
      <c r="A2199" s="5" t="str">
        <f t="shared" si="35"/>
        <v>2</v>
      </c>
      <c r="B2199" s="1" t="s">
        <v>9756</v>
      </c>
      <c r="C2199" s="2" t="s">
        <v>9757</v>
      </c>
      <c r="D2199" s="2">
        <f>IFERROR(VLOOKUP(B2199,#REF!,4,0),0)</f>
        <v>0</v>
      </c>
      <c r="E2199" s="3">
        <v>0</v>
      </c>
      <c r="F2199" s="147" t="s">
        <v>1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148" t="s">
        <v>6151</v>
      </c>
      <c r="N2199" s="3">
        <v>0</v>
      </c>
      <c r="O2199" s="3">
        <v>0</v>
      </c>
      <c r="P2199" s="3">
        <v>0</v>
      </c>
      <c r="Q2199" s="132"/>
    </row>
    <row r="2200" spans="1:17">
      <c r="A2200" s="5" t="str">
        <f t="shared" si="35"/>
        <v>2</v>
      </c>
      <c r="B2200" s="1" t="s">
        <v>3393</v>
      </c>
      <c r="C2200" s="2" t="s">
        <v>9758</v>
      </c>
      <c r="D2200" s="2">
        <f>IFERROR(VLOOKUP(B2200,#REF!,4,0),0)</f>
        <v>0</v>
      </c>
      <c r="E2200" s="3">
        <v>167433.89000000001</v>
      </c>
      <c r="F2200" s="147" t="s">
        <v>1</v>
      </c>
      <c r="G2200" s="3">
        <v>167433.89000000001</v>
      </c>
      <c r="H2200" s="3">
        <v>0</v>
      </c>
      <c r="I2200" s="3">
        <v>0</v>
      </c>
      <c r="J2200" s="3">
        <v>167433.89000000001</v>
      </c>
      <c r="K2200" s="3">
        <v>0</v>
      </c>
      <c r="L2200" s="3">
        <v>0</v>
      </c>
      <c r="M2200" s="148" t="s">
        <v>6151</v>
      </c>
      <c r="N2200" s="3">
        <v>0</v>
      </c>
      <c r="O2200" s="3">
        <v>0</v>
      </c>
      <c r="P2200" s="3">
        <v>0</v>
      </c>
      <c r="Q2200" s="132"/>
    </row>
    <row r="2201" spans="1:17">
      <c r="A2201" s="5" t="str">
        <f t="shared" si="35"/>
        <v>2</v>
      </c>
      <c r="B2201" s="1" t="s">
        <v>3396</v>
      </c>
      <c r="C2201" s="2" t="s">
        <v>9759</v>
      </c>
      <c r="D2201" s="2">
        <f>IFERROR(VLOOKUP(B2201,#REF!,4,0),0)</f>
        <v>0</v>
      </c>
      <c r="E2201" s="3">
        <v>468303.72</v>
      </c>
      <c r="F2201" s="147" t="s">
        <v>1</v>
      </c>
      <c r="G2201" s="3">
        <v>468303.72</v>
      </c>
      <c r="H2201" s="3">
        <v>0</v>
      </c>
      <c r="I2201" s="3">
        <v>0</v>
      </c>
      <c r="J2201" s="3">
        <v>468303.72</v>
      </c>
      <c r="K2201" s="3">
        <v>0</v>
      </c>
      <c r="L2201" s="3">
        <v>0</v>
      </c>
      <c r="M2201" s="148" t="s">
        <v>6151</v>
      </c>
      <c r="N2201" s="3">
        <v>0</v>
      </c>
      <c r="O2201" s="3">
        <v>0</v>
      </c>
      <c r="P2201" s="3">
        <v>0</v>
      </c>
      <c r="Q2201" s="132"/>
    </row>
    <row r="2202" spans="1:17">
      <c r="A2202" s="5" t="str">
        <f t="shared" si="35"/>
        <v>2</v>
      </c>
      <c r="B2202" s="1" t="s">
        <v>3399</v>
      </c>
      <c r="C2202" s="2" t="s">
        <v>9760</v>
      </c>
      <c r="D2202" s="2">
        <f>IFERROR(VLOOKUP(B2202,#REF!,4,0),0)</f>
        <v>0</v>
      </c>
      <c r="E2202" s="3">
        <v>1298226.22</v>
      </c>
      <c r="F2202" s="147" t="s">
        <v>1</v>
      </c>
      <c r="G2202" s="3">
        <v>1298226.22</v>
      </c>
      <c r="H2202" s="3">
        <v>0</v>
      </c>
      <c r="I2202" s="3">
        <v>0</v>
      </c>
      <c r="J2202" s="3">
        <v>1298226.22</v>
      </c>
      <c r="K2202" s="3">
        <v>0</v>
      </c>
      <c r="L2202" s="3">
        <v>0</v>
      </c>
      <c r="M2202" s="148" t="s">
        <v>6151</v>
      </c>
      <c r="N2202" s="3">
        <v>0</v>
      </c>
      <c r="O2202" s="3">
        <v>0</v>
      </c>
      <c r="P2202" s="3">
        <v>0</v>
      </c>
      <c r="Q2202" s="132"/>
    </row>
    <row r="2203" spans="1:17">
      <c r="A2203" s="5" t="str">
        <f t="shared" si="35"/>
        <v>2</v>
      </c>
      <c r="B2203" s="1" t="s">
        <v>9761</v>
      </c>
      <c r="C2203" s="2" t="s">
        <v>9762</v>
      </c>
      <c r="D2203" s="2">
        <f>IFERROR(VLOOKUP(B2203,#REF!,4,0),0)</f>
        <v>0</v>
      </c>
      <c r="E2203" s="3">
        <v>0</v>
      </c>
      <c r="F2203" s="147" t="s">
        <v>1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0</v>
      </c>
      <c r="M2203" s="148" t="s">
        <v>6151</v>
      </c>
      <c r="N2203" s="3">
        <v>0</v>
      </c>
      <c r="O2203" s="3">
        <v>0</v>
      </c>
      <c r="P2203" s="3">
        <v>0</v>
      </c>
      <c r="Q2203" s="132"/>
    </row>
    <row r="2204" spans="1:17">
      <c r="A2204" s="5" t="str">
        <f t="shared" si="35"/>
        <v>2</v>
      </c>
      <c r="B2204" s="1" t="s">
        <v>3404</v>
      </c>
      <c r="C2204" s="2" t="s">
        <v>9763</v>
      </c>
      <c r="D2204" s="2">
        <f>IFERROR(VLOOKUP(B2204,#REF!,4,0),0)</f>
        <v>0</v>
      </c>
      <c r="E2204" s="3">
        <v>-782222.78</v>
      </c>
      <c r="F2204" s="147" t="s">
        <v>1</v>
      </c>
      <c r="G2204" s="3">
        <v>-782222.78</v>
      </c>
      <c r="H2204" s="3">
        <v>0</v>
      </c>
      <c r="I2204" s="3">
        <v>0</v>
      </c>
      <c r="J2204" s="3">
        <v>-782222.78</v>
      </c>
      <c r="K2204" s="3">
        <v>0</v>
      </c>
      <c r="L2204" s="3">
        <v>0</v>
      </c>
      <c r="M2204" s="148" t="s">
        <v>6151</v>
      </c>
      <c r="N2204" s="3">
        <v>0</v>
      </c>
      <c r="O2204" s="3">
        <v>0</v>
      </c>
      <c r="P2204" s="3">
        <v>0</v>
      </c>
      <c r="Q2204" s="132"/>
    </row>
    <row r="2205" spans="1:17">
      <c r="A2205" s="5" t="str">
        <f t="shared" si="35"/>
        <v>2</v>
      </c>
      <c r="B2205" s="1" t="s">
        <v>9764</v>
      </c>
      <c r="C2205" s="2" t="s">
        <v>9765</v>
      </c>
      <c r="D2205" s="2">
        <f>IFERROR(VLOOKUP(B2205,#REF!,4,0),0)</f>
        <v>0</v>
      </c>
      <c r="E2205" s="3">
        <v>0</v>
      </c>
      <c r="F2205" s="147" t="s">
        <v>5961</v>
      </c>
      <c r="G2205" s="3">
        <v>0</v>
      </c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148" t="s">
        <v>6151</v>
      </c>
      <c r="N2205" s="3">
        <v>0</v>
      </c>
      <c r="O2205" s="3">
        <v>0</v>
      </c>
      <c r="P2205" s="3">
        <v>0</v>
      </c>
      <c r="Q2205" s="132"/>
    </row>
    <row r="2206" spans="1:17">
      <c r="A2206" s="5" t="str">
        <f t="shared" si="35"/>
        <v>2</v>
      </c>
      <c r="B2206" s="1" t="s">
        <v>9766</v>
      </c>
      <c r="C2206" s="2" t="s">
        <v>9767</v>
      </c>
      <c r="D2206" s="2">
        <f>IFERROR(VLOOKUP(B2206,#REF!,4,0),0)</f>
        <v>0</v>
      </c>
      <c r="E2206" s="3">
        <v>0</v>
      </c>
      <c r="F2206" s="147" t="s">
        <v>5961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148" t="s">
        <v>6151</v>
      </c>
      <c r="N2206" s="3">
        <v>0</v>
      </c>
      <c r="O2206" s="3">
        <v>0</v>
      </c>
      <c r="P2206" s="3">
        <v>0</v>
      </c>
      <c r="Q2206" s="132"/>
    </row>
    <row r="2207" spans="1:17">
      <c r="A2207" s="5" t="str">
        <f t="shared" si="35"/>
        <v>2</v>
      </c>
      <c r="B2207" s="1" t="s">
        <v>3409</v>
      </c>
      <c r="C2207" s="2" t="s">
        <v>9768</v>
      </c>
      <c r="D2207" s="2">
        <f>IFERROR(VLOOKUP(B2207,#REF!,4,0),0)</f>
        <v>0</v>
      </c>
      <c r="E2207" s="3">
        <v>-88623.08</v>
      </c>
      <c r="F2207" s="147" t="s">
        <v>1</v>
      </c>
      <c r="G2207" s="3">
        <v>-88623.08</v>
      </c>
      <c r="H2207" s="3">
        <v>0</v>
      </c>
      <c r="I2207" s="3">
        <v>0</v>
      </c>
      <c r="J2207" s="3">
        <v>-88623.08</v>
      </c>
      <c r="K2207" s="3">
        <v>0</v>
      </c>
      <c r="L2207" s="3">
        <v>0</v>
      </c>
      <c r="M2207" s="148" t="s">
        <v>6151</v>
      </c>
      <c r="N2207" s="3">
        <v>0</v>
      </c>
      <c r="O2207" s="3">
        <v>0</v>
      </c>
      <c r="P2207" s="3">
        <v>0</v>
      </c>
      <c r="Q2207" s="132"/>
    </row>
    <row r="2208" spans="1:17">
      <c r="A2208" s="5" t="str">
        <f t="shared" si="35"/>
        <v>2</v>
      </c>
      <c r="B2208" s="1" t="s">
        <v>3412</v>
      </c>
      <c r="C2208" s="2" t="s">
        <v>9769</v>
      </c>
      <c r="D2208" s="2">
        <f>IFERROR(VLOOKUP(B2208,#REF!,4,0),0)</f>
        <v>0</v>
      </c>
      <c r="E2208" s="3">
        <v>-106401.53</v>
      </c>
      <c r="F2208" s="147" t="s">
        <v>1</v>
      </c>
      <c r="G2208" s="3">
        <v>-106401.53</v>
      </c>
      <c r="H2208" s="3">
        <v>0</v>
      </c>
      <c r="I2208" s="3">
        <v>0</v>
      </c>
      <c r="J2208" s="3">
        <v>-106401.53</v>
      </c>
      <c r="K2208" s="3">
        <v>0</v>
      </c>
      <c r="L2208" s="3">
        <v>0</v>
      </c>
      <c r="M2208" s="148" t="s">
        <v>6151</v>
      </c>
      <c r="N2208" s="3">
        <v>0</v>
      </c>
      <c r="O2208" s="3">
        <v>0</v>
      </c>
      <c r="P2208" s="3">
        <v>0</v>
      </c>
      <c r="Q2208" s="132"/>
    </row>
    <row r="2209" spans="1:17">
      <c r="A2209" s="5" t="str">
        <f t="shared" si="35"/>
        <v>2</v>
      </c>
      <c r="B2209" s="1" t="s">
        <v>3415</v>
      </c>
      <c r="C2209" s="2" t="s">
        <v>9770</v>
      </c>
      <c r="D2209" s="2">
        <f>IFERROR(VLOOKUP(B2209,#REF!,4,0),0)</f>
        <v>0</v>
      </c>
      <c r="E2209" s="3">
        <v>-498390.16</v>
      </c>
      <c r="F2209" s="147" t="s">
        <v>1</v>
      </c>
      <c r="G2209" s="3">
        <v>-498390.16</v>
      </c>
      <c r="H2209" s="3">
        <v>0</v>
      </c>
      <c r="I2209" s="3">
        <v>0</v>
      </c>
      <c r="J2209" s="3">
        <v>-498390.16</v>
      </c>
      <c r="K2209" s="3">
        <v>0</v>
      </c>
      <c r="L2209" s="3">
        <v>0</v>
      </c>
      <c r="M2209" s="148" t="s">
        <v>6151</v>
      </c>
      <c r="N2209" s="3">
        <v>0</v>
      </c>
      <c r="O2209" s="3">
        <v>0</v>
      </c>
      <c r="P2209" s="3">
        <v>0</v>
      </c>
      <c r="Q2209" s="132"/>
    </row>
    <row r="2210" spans="1:17">
      <c r="A2210" s="5" t="str">
        <f t="shared" si="35"/>
        <v>2</v>
      </c>
      <c r="B2210" s="1" t="s">
        <v>9771</v>
      </c>
      <c r="C2210" s="2" t="s">
        <v>9772</v>
      </c>
      <c r="D2210" s="2">
        <f>IFERROR(VLOOKUP(B2210,#REF!,4,0),0)</f>
        <v>0</v>
      </c>
      <c r="E2210" s="3">
        <v>0</v>
      </c>
      <c r="F2210" s="147" t="s">
        <v>5961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148" t="s">
        <v>6151</v>
      </c>
      <c r="N2210" s="3">
        <v>0</v>
      </c>
      <c r="O2210" s="3">
        <v>0</v>
      </c>
      <c r="P2210" s="3">
        <v>0</v>
      </c>
      <c r="Q2210" s="132"/>
    </row>
    <row r="2211" spans="1:17">
      <c r="A2211" s="5" t="str">
        <f t="shared" si="35"/>
        <v>2</v>
      </c>
      <c r="B2211" s="1" t="s">
        <v>3424</v>
      </c>
      <c r="C2211" s="2" t="s">
        <v>9773</v>
      </c>
      <c r="D2211" s="2">
        <f>IFERROR(VLOOKUP(B2211,#REF!,4,0),0)</f>
        <v>0</v>
      </c>
      <c r="E2211" s="3">
        <v>47195.7</v>
      </c>
      <c r="F2211" s="147" t="s">
        <v>1</v>
      </c>
      <c r="G2211" s="3">
        <v>47195.7</v>
      </c>
      <c r="H2211" s="3">
        <v>0</v>
      </c>
      <c r="I2211" s="3">
        <v>0</v>
      </c>
      <c r="J2211" s="3">
        <v>47195.7</v>
      </c>
      <c r="K2211" s="3">
        <v>0</v>
      </c>
      <c r="L2211" s="3">
        <v>0</v>
      </c>
      <c r="M2211" s="148" t="s">
        <v>6151</v>
      </c>
      <c r="N2211" s="3">
        <v>0</v>
      </c>
      <c r="O2211" s="3">
        <v>0</v>
      </c>
      <c r="P2211" s="3">
        <v>0</v>
      </c>
      <c r="Q2211" s="132"/>
    </row>
    <row r="2212" spans="1:17">
      <c r="A2212" s="5" t="str">
        <f t="shared" si="35"/>
        <v>2</v>
      </c>
      <c r="B2212" s="1" t="s">
        <v>9774</v>
      </c>
      <c r="C2212" s="2" t="s">
        <v>9775</v>
      </c>
      <c r="D2212" s="2">
        <f>IFERROR(VLOOKUP(B2212,#REF!,4,0),0)</f>
        <v>0</v>
      </c>
      <c r="E2212" s="3">
        <v>0</v>
      </c>
      <c r="F2212" s="147" t="s">
        <v>1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148" t="s">
        <v>6151</v>
      </c>
      <c r="N2212" s="3">
        <v>0</v>
      </c>
      <c r="O2212" s="3">
        <v>0</v>
      </c>
      <c r="P2212" s="3">
        <v>0</v>
      </c>
      <c r="Q2212" s="132"/>
    </row>
    <row r="2213" spans="1:17">
      <c r="A2213" s="5" t="str">
        <f t="shared" si="35"/>
        <v>2</v>
      </c>
      <c r="B2213" s="1" t="s">
        <v>3429</v>
      </c>
      <c r="C2213" s="2" t="s">
        <v>9773</v>
      </c>
      <c r="D2213" s="2">
        <f>IFERROR(VLOOKUP(B2213,#REF!,4,0),0)</f>
        <v>0</v>
      </c>
      <c r="E2213" s="3">
        <v>936249.62</v>
      </c>
      <c r="F2213" s="147" t="s">
        <v>1</v>
      </c>
      <c r="G2213" s="3">
        <v>936249.62</v>
      </c>
      <c r="H2213" s="3">
        <v>0</v>
      </c>
      <c r="I2213" s="3">
        <v>0</v>
      </c>
      <c r="J2213" s="3">
        <v>936249.62</v>
      </c>
      <c r="K2213" s="3">
        <v>0</v>
      </c>
      <c r="L2213" s="3">
        <v>0</v>
      </c>
      <c r="M2213" s="148" t="s">
        <v>6151</v>
      </c>
      <c r="N2213" s="3">
        <v>0</v>
      </c>
      <c r="O2213" s="3">
        <v>0</v>
      </c>
      <c r="P2213" s="3">
        <v>0</v>
      </c>
      <c r="Q2213" s="132"/>
    </row>
    <row r="2214" spans="1:17">
      <c r="A2214" s="5" t="str">
        <f t="shared" si="35"/>
        <v>2</v>
      </c>
      <c r="B2214" s="1" t="s">
        <v>9776</v>
      </c>
      <c r="C2214" s="2" t="s">
        <v>9777</v>
      </c>
      <c r="D2214" s="2">
        <f>IFERROR(VLOOKUP(B2214,#REF!,4,0),0)</f>
        <v>0</v>
      </c>
      <c r="E2214" s="3">
        <v>0</v>
      </c>
      <c r="F2214" s="147" t="s">
        <v>1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148" t="s">
        <v>6151</v>
      </c>
      <c r="N2214" s="3">
        <v>0</v>
      </c>
      <c r="O2214" s="3">
        <v>0</v>
      </c>
      <c r="P2214" s="3">
        <v>0</v>
      </c>
      <c r="Q2214" s="132"/>
    </row>
    <row r="2215" spans="1:17">
      <c r="A2215" s="5" t="str">
        <f t="shared" si="35"/>
        <v>2</v>
      </c>
      <c r="B2215" s="1" t="s">
        <v>3433</v>
      </c>
      <c r="C2215" s="2" t="s">
        <v>9778</v>
      </c>
      <c r="D2215" s="2">
        <f>IFERROR(VLOOKUP(B2215,#REF!,4,0),0)</f>
        <v>0</v>
      </c>
      <c r="E2215" s="3">
        <v>50841.37</v>
      </c>
      <c r="F2215" s="147" t="s">
        <v>1</v>
      </c>
      <c r="G2215" s="3">
        <v>50841.37</v>
      </c>
      <c r="H2215" s="3">
        <v>0</v>
      </c>
      <c r="I2215" s="3">
        <v>0</v>
      </c>
      <c r="J2215" s="3">
        <v>50841.37</v>
      </c>
      <c r="K2215" s="3">
        <v>0</v>
      </c>
      <c r="L2215" s="3">
        <v>0</v>
      </c>
      <c r="M2215" s="148" t="s">
        <v>6151</v>
      </c>
      <c r="N2215" s="3">
        <v>0</v>
      </c>
      <c r="O2215" s="3">
        <v>0</v>
      </c>
      <c r="P2215" s="3">
        <v>0</v>
      </c>
      <c r="Q2215" s="132"/>
    </row>
    <row r="2216" spans="1:17">
      <c r="A2216" s="5" t="str">
        <f t="shared" si="35"/>
        <v>2</v>
      </c>
      <c r="B2216" s="1" t="s">
        <v>3436</v>
      </c>
      <c r="C2216" s="2" t="s">
        <v>9779</v>
      </c>
      <c r="D2216" s="2">
        <f>IFERROR(VLOOKUP(B2216,#REF!,4,0),0)</f>
        <v>0</v>
      </c>
      <c r="E2216" s="3">
        <v>6200</v>
      </c>
      <c r="F2216" s="147" t="s">
        <v>1</v>
      </c>
      <c r="G2216" s="3">
        <v>6200</v>
      </c>
      <c r="H2216" s="3">
        <v>0</v>
      </c>
      <c r="I2216" s="3">
        <v>0</v>
      </c>
      <c r="J2216" s="3">
        <v>6200</v>
      </c>
      <c r="K2216" s="3">
        <v>0</v>
      </c>
      <c r="L2216" s="3">
        <v>0</v>
      </c>
      <c r="M2216" s="148" t="s">
        <v>6151</v>
      </c>
      <c r="N2216" s="3">
        <v>0</v>
      </c>
      <c r="O2216" s="3">
        <v>0</v>
      </c>
      <c r="P2216" s="3">
        <v>0</v>
      </c>
      <c r="Q2216" s="132"/>
    </row>
    <row r="2217" spans="1:17">
      <c r="A2217" s="5" t="str">
        <f t="shared" si="35"/>
        <v>2</v>
      </c>
      <c r="B2217" s="1" t="s">
        <v>3439</v>
      </c>
      <c r="C2217" s="2" t="s">
        <v>9780</v>
      </c>
      <c r="D2217" s="2">
        <f>IFERROR(VLOOKUP(B2217,#REF!,4,0),0)</f>
        <v>0</v>
      </c>
      <c r="E2217" s="3">
        <v>86166.86</v>
      </c>
      <c r="F2217" s="147" t="s">
        <v>1</v>
      </c>
      <c r="G2217" s="3">
        <v>86166.86</v>
      </c>
      <c r="H2217" s="3">
        <v>0</v>
      </c>
      <c r="I2217" s="3">
        <v>0</v>
      </c>
      <c r="J2217" s="3">
        <v>86166.86</v>
      </c>
      <c r="K2217" s="3">
        <v>0</v>
      </c>
      <c r="L2217" s="3">
        <v>0</v>
      </c>
      <c r="M2217" s="148" t="s">
        <v>6151</v>
      </c>
      <c r="N2217" s="3">
        <v>0</v>
      </c>
      <c r="O2217" s="3">
        <v>0</v>
      </c>
      <c r="P2217" s="3">
        <v>0</v>
      </c>
      <c r="Q2217" s="132"/>
    </row>
    <row r="2218" spans="1:17">
      <c r="A2218" s="5" t="str">
        <f t="shared" si="35"/>
        <v>2</v>
      </c>
      <c r="B2218" s="1" t="s">
        <v>3442</v>
      </c>
      <c r="C2218" s="2" t="s">
        <v>9781</v>
      </c>
      <c r="D2218" s="2">
        <f>IFERROR(VLOOKUP(B2218,#REF!,4,0),0)</f>
        <v>0</v>
      </c>
      <c r="E2218" s="3">
        <v>68005.240000000005</v>
      </c>
      <c r="F2218" s="147" t="s">
        <v>1</v>
      </c>
      <c r="G2218" s="3">
        <v>68005.240000000005</v>
      </c>
      <c r="H2218" s="3">
        <v>0</v>
      </c>
      <c r="I2218" s="3">
        <v>0</v>
      </c>
      <c r="J2218" s="3">
        <v>68005.240000000005</v>
      </c>
      <c r="K2218" s="3">
        <v>0</v>
      </c>
      <c r="L2218" s="3">
        <v>0</v>
      </c>
      <c r="M2218" s="148" t="s">
        <v>6151</v>
      </c>
      <c r="N2218" s="3">
        <v>0</v>
      </c>
      <c r="O2218" s="3">
        <v>0</v>
      </c>
      <c r="P2218" s="3">
        <v>0</v>
      </c>
      <c r="Q2218" s="132"/>
    </row>
    <row r="2219" spans="1:17">
      <c r="A2219" s="5" t="str">
        <f t="shared" si="35"/>
        <v>2</v>
      </c>
      <c r="B2219" s="1" t="s">
        <v>3445</v>
      </c>
      <c r="C2219" s="2" t="s">
        <v>9782</v>
      </c>
      <c r="D2219" s="2">
        <f>IFERROR(VLOOKUP(B2219,#REF!,4,0),0)</f>
        <v>0</v>
      </c>
      <c r="E2219" s="3">
        <v>76407.75</v>
      </c>
      <c r="F2219" s="147" t="s">
        <v>1</v>
      </c>
      <c r="G2219" s="3">
        <v>76407.75</v>
      </c>
      <c r="H2219" s="3">
        <v>0</v>
      </c>
      <c r="I2219" s="3">
        <v>0</v>
      </c>
      <c r="J2219" s="3">
        <v>76407.75</v>
      </c>
      <c r="K2219" s="3">
        <v>0</v>
      </c>
      <c r="L2219" s="3">
        <v>0</v>
      </c>
      <c r="M2219" s="148" t="s">
        <v>6151</v>
      </c>
      <c r="N2219" s="3">
        <v>0</v>
      </c>
      <c r="O2219" s="3">
        <v>0</v>
      </c>
      <c r="P2219" s="3">
        <v>0</v>
      </c>
      <c r="Q2219" s="132"/>
    </row>
    <row r="2220" spans="1:17">
      <c r="A2220" s="5" t="str">
        <f t="shared" si="35"/>
        <v>2</v>
      </c>
      <c r="B2220" s="1" t="s">
        <v>3450</v>
      </c>
      <c r="C2220" s="2" t="s">
        <v>9783</v>
      </c>
      <c r="D2220" s="2">
        <f>IFERROR(VLOOKUP(B2220,#REF!,4,0),0)</f>
        <v>0</v>
      </c>
      <c r="E2220" s="3">
        <v>349401</v>
      </c>
      <c r="F2220" s="147" t="s">
        <v>1</v>
      </c>
      <c r="G2220" s="3">
        <v>349401</v>
      </c>
      <c r="H2220" s="3">
        <v>0</v>
      </c>
      <c r="I2220" s="3">
        <v>0</v>
      </c>
      <c r="J2220" s="3">
        <v>349401</v>
      </c>
      <c r="K2220" s="3">
        <v>0</v>
      </c>
      <c r="L2220" s="3">
        <v>0</v>
      </c>
      <c r="M2220" s="148" t="s">
        <v>6151</v>
      </c>
      <c r="N2220" s="3">
        <v>0</v>
      </c>
      <c r="O2220" s="3">
        <v>0</v>
      </c>
      <c r="P2220" s="3">
        <v>0</v>
      </c>
      <c r="Q2220" s="132"/>
    </row>
    <row r="2221" spans="1:17">
      <c r="A2221" s="5" t="str">
        <f t="shared" si="35"/>
        <v>2</v>
      </c>
      <c r="B2221" s="1" t="s">
        <v>9784</v>
      </c>
      <c r="C2221" s="2" t="s">
        <v>9773</v>
      </c>
      <c r="D2221" s="2">
        <f>IFERROR(VLOOKUP(B2221,#REF!,4,0),0)</f>
        <v>0</v>
      </c>
      <c r="E2221" s="3">
        <v>0</v>
      </c>
      <c r="F2221" s="147" t="s">
        <v>1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>
        <v>0</v>
      </c>
      <c r="M2221" s="148" t="s">
        <v>6151</v>
      </c>
      <c r="N2221" s="3">
        <v>0</v>
      </c>
      <c r="O2221" s="3">
        <v>0</v>
      </c>
      <c r="P2221" s="3">
        <v>0</v>
      </c>
      <c r="Q2221" s="132"/>
    </row>
    <row r="2222" spans="1:17" ht="22.5">
      <c r="A2222" s="5" t="str">
        <f t="shared" si="35"/>
        <v>2</v>
      </c>
      <c r="B2222" s="1" t="s">
        <v>3457</v>
      </c>
      <c r="C2222" s="2" t="s">
        <v>9785</v>
      </c>
      <c r="D2222" s="2">
        <f>IFERROR(VLOOKUP(B2222,#REF!,4,0),0)</f>
        <v>0</v>
      </c>
      <c r="E2222" s="3">
        <v>-21434.38</v>
      </c>
      <c r="F2222" s="147" t="s">
        <v>1</v>
      </c>
      <c r="G2222" s="3">
        <v>-21434.38</v>
      </c>
      <c r="H2222" s="3">
        <v>0</v>
      </c>
      <c r="I2222" s="3">
        <v>0</v>
      </c>
      <c r="J2222" s="3">
        <v>-21434.38</v>
      </c>
      <c r="K2222" s="3">
        <v>0</v>
      </c>
      <c r="L2222" s="3">
        <v>0</v>
      </c>
      <c r="M2222" s="148" t="s">
        <v>6151</v>
      </c>
      <c r="N2222" s="3">
        <v>0</v>
      </c>
      <c r="O2222" s="3">
        <v>0</v>
      </c>
      <c r="P2222" s="3">
        <v>0</v>
      </c>
      <c r="Q2222" s="132"/>
    </row>
    <row r="2223" spans="1:17">
      <c r="A2223" s="5" t="str">
        <f t="shared" si="35"/>
        <v>2</v>
      </c>
      <c r="B2223" s="1" t="s">
        <v>3462</v>
      </c>
      <c r="C2223" s="2" t="s">
        <v>9786</v>
      </c>
      <c r="D2223" s="2">
        <f>IFERROR(VLOOKUP(B2223,#REF!,4,0),0)</f>
        <v>0</v>
      </c>
      <c r="E2223" s="3">
        <v>-766291.3</v>
      </c>
      <c r="F2223" s="147" t="s">
        <v>1</v>
      </c>
      <c r="G2223" s="3">
        <v>-766291.3</v>
      </c>
      <c r="H2223" s="3">
        <v>0</v>
      </c>
      <c r="I2223" s="3">
        <v>0</v>
      </c>
      <c r="J2223" s="3">
        <v>-766291.3</v>
      </c>
      <c r="K2223" s="3">
        <v>0</v>
      </c>
      <c r="L2223" s="3">
        <v>0</v>
      </c>
      <c r="M2223" s="148" t="s">
        <v>6151</v>
      </c>
      <c r="N2223" s="3">
        <v>0</v>
      </c>
      <c r="O2223" s="3">
        <v>0</v>
      </c>
      <c r="P2223" s="3">
        <v>0</v>
      </c>
      <c r="Q2223" s="132"/>
    </row>
    <row r="2224" spans="1:17">
      <c r="A2224" s="5" t="str">
        <f t="shared" si="35"/>
        <v>2</v>
      </c>
      <c r="B2224" s="1" t="s">
        <v>9787</v>
      </c>
      <c r="C2224" s="2" t="s">
        <v>9788</v>
      </c>
      <c r="D2224" s="2">
        <f>IFERROR(VLOOKUP(B2224,#REF!,4,0),0)</f>
        <v>0</v>
      </c>
      <c r="E2224" s="3">
        <v>0</v>
      </c>
      <c r="F2224" s="147" t="s">
        <v>5961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0</v>
      </c>
      <c r="M2224" s="148" t="s">
        <v>6151</v>
      </c>
      <c r="N2224" s="3">
        <v>0</v>
      </c>
      <c r="O2224" s="3">
        <v>0</v>
      </c>
      <c r="P2224" s="3">
        <v>0</v>
      </c>
      <c r="Q2224" s="132"/>
    </row>
    <row r="2225" spans="1:17" ht="22.5">
      <c r="A2225" s="5" t="str">
        <f t="shared" si="35"/>
        <v>2</v>
      </c>
      <c r="B2225" s="1" t="s">
        <v>9789</v>
      </c>
      <c r="C2225" s="2" t="s">
        <v>9790</v>
      </c>
      <c r="D2225" s="2">
        <f>IFERROR(VLOOKUP(B2225,#REF!,4,0),0)</f>
        <v>0</v>
      </c>
      <c r="E2225" s="3">
        <v>0</v>
      </c>
      <c r="F2225" s="147" t="s">
        <v>5961</v>
      </c>
      <c r="G2225" s="3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148" t="s">
        <v>6151</v>
      </c>
      <c r="N2225" s="3">
        <v>0</v>
      </c>
      <c r="O2225" s="3">
        <v>0</v>
      </c>
      <c r="P2225" s="3">
        <v>0</v>
      </c>
      <c r="Q2225" s="132"/>
    </row>
    <row r="2226" spans="1:17">
      <c r="A2226" s="5" t="str">
        <f t="shared" si="35"/>
        <v>2</v>
      </c>
      <c r="B2226" s="1" t="s">
        <v>3467</v>
      </c>
      <c r="C2226" s="2" t="s">
        <v>9791</v>
      </c>
      <c r="D2226" s="2">
        <f>IFERROR(VLOOKUP(B2226,#REF!,4,0),0)</f>
        <v>0</v>
      </c>
      <c r="E2226" s="3">
        <v>-46508.46</v>
      </c>
      <c r="F2226" s="147" t="s">
        <v>1</v>
      </c>
      <c r="G2226" s="3">
        <v>-46508.46</v>
      </c>
      <c r="H2226" s="3">
        <v>0</v>
      </c>
      <c r="I2226" s="3">
        <v>0</v>
      </c>
      <c r="J2226" s="3">
        <v>-46508.46</v>
      </c>
      <c r="K2226" s="3">
        <v>0</v>
      </c>
      <c r="L2226" s="3">
        <v>0</v>
      </c>
      <c r="M2226" s="148" t="s">
        <v>6151</v>
      </c>
      <c r="N2226" s="3">
        <v>0</v>
      </c>
      <c r="O2226" s="3">
        <v>0</v>
      </c>
      <c r="P2226" s="3">
        <v>0</v>
      </c>
      <c r="Q2226" s="132"/>
    </row>
    <row r="2227" spans="1:17">
      <c r="A2227" s="5" t="str">
        <f t="shared" si="35"/>
        <v>2</v>
      </c>
      <c r="B2227" s="1" t="s">
        <v>3470</v>
      </c>
      <c r="C2227" s="2" t="s">
        <v>9792</v>
      </c>
      <c r="D2227" s="2">
        <f>IFERROR(VLOOKUP(B2227,#REF!,4,0),0)</f>
        <v>0</v>
      </c>
      <c r="E2227" s="3">
        <v>-6200</v>
      </c>
      <c r="F2227" s="147" t="s">
        <v>1</v>
      </c>
      <c r="G2227" s="3">
        <v>-6200</v>
      </c>
      <c r="H2227" s="3">
        <v>0</v>
      </c>
      <c r="I2227" s="3">
        <v>0</v>
      </c>
      <c r="J2227" s="3">
        <v>-6200</v>
      </c>
      <c r="K2227" s="3">
        <v>0</v>
      </c>
      <c r="L2227" s="3">
        <v>0</v>
      </c>
      <c r="M2227" s="148" t="s">
        <v>6151</v>
      </c>
      <c r="N2227" s="3">
        <v>0</v>
      </c>
      <c r="O2227" s="3">
        <v>0</v>
      </c>
      <c r="P2227" s="3">
        <v>0</v>
      </c>
      <c r="Q2227" s="132"/>
    </row>
    <row r="2228" spans="1:17">
      <c r="A2228" s="5" t="str">
        <f t="shared" si="35"/>
        <v>2</v>
      </c>
      <c r="B2228" s="1" t="s">
        <v>3473</v>
      </c>
      <c r="C2228" s="2" t="s">
        <v>9793</v>
      </c>
      <c r="D2228" s="2">
        <f>IFERROR(VLOOKUP(B2228,#REF!,4,0),0)</f>
        <v>0</v>
      </c>
      <c r="E2228" s="3">
        <v>-19707.310000000001</v>
      </c>
      <c r="F2228" s="147" t="s">
        <v>1</v>
      </c>
      <c r="G2228" s="3">
        <v>-19707.310000000001</v>
      </c>
      <c r="H2228" s="3">
        <v>0</v>
      </c>
      <c r="I2228" s="3">
        <v>0</v>
      </c>
      <c r="J2228" s="3">
        <v>-19707.310000000001</v>
      </c>
      <c r="K2228" s="3">
        <v>0</v>
      </c>
      <c r="L2228" s="3">
        <v>0</v>
      </c>
      <c r="M2228" s="148" t="s">
        <v>6151</v>
      </c>
      <c r="N2228" s="3">
        <v>0</v>
      </c>
      <c r="O2228" s="3">
        <v>0</v>
      </c>
      <c r="P2228" s="3">
        <v>0</v>
      </c>
      <c r="Q2228" s="132"/>
    </row>
    <row r="2229" spans="1:17">
      <c r="A2229" s="5" t="str">
        <f t="shared" si="35"/>
        <v>2</v>
      </c>
      <c r="B2229" s="1" t="s">
        <v>3476</v>
      </c>
      <c r="C2229" s="2" t="s">
        <v>9794</v>
      </c>
      <c r="D2229" s="2">
        <f>IFERROR(VLOOKUP(B2229,#REF!,4,0),0)</f>
        <v>0</v>
      </c>
      <c r="E2229" s="3">
        <v>-34311.17</v>
      </c>
      <c r="F2229" s="147" t="s">
        <v>1</v>
      </c>
      <c r="G2229" s="3">
        <v>-34311.17</v>
      </c>
      <c r="H2229" s="3">
        <v>0</v>
      </c>
      <c r="I2229" s="3">
        <v>0</v>
      </c>
      <c r="J2229" s="3">
        <v>-34311.17</v>
      </c>
      <c r="K2229" s="3">
        <v>0</v>
      </c>
      <c r="L2229" s="3">
        <v>0</v>
      </c>
      <c r="M2229" s="148" t="s">
        <v>6151</v>
      </c>
      <c r="N2229" s="3">
        <v>0</v>
      </c>
      <c r="O2229" s="3">
        <v>0</v>
      </c>
      <c r="P2229" s="3">
        <v>0</v>
      </c>
      <c r="Q2229" s="132"/>
    </row>
    <row r="2230" spans="1:17">
      <c r="A2230" s="5" t="str">
        <f t="shared" si="35"/>
        <v>2</v>
      </c>
      <c r="B2230" s="1" t="s">
        <v>3479</v>
      </c>
      <c r="C2230" s="2" t="s">
        <v>9795</v>
      </c>
      <c r="D2230" s="2">
        <f>IFERROR(VLOOKUP(B2230,#REF!,4,0),0)</f>
        <v>0</v>
      </c>
      <c r="E2230" s="3">
        <v>-12749.28</v>
      </c>
      <c r="F2230" s="147" t="s">
        <v>1</v>
      </c>
      <c r="G2230" s="3">
        <v>-12749.28</v>
      </c>
      <c r="H2230" s="3">
        <v>0</v>
      </c>
      <c r="I2230" s="3">
        <v>0</v>
      </c>
      <c r="J2230" s="3">
        <v>-12749.28</v>
      </c>
      <c r="K2230" s="3">
        <v>0</v>
      </c>
      <c r="L2230" s="3">
        <v>0</v>
      </c>
      <c r="M2230" s="148" t="s">
        <v>6151</v>
      </c>
      <c r="N2230" s="3">
        <v>0</v>
      </c>
      <c r="O2230" s="3">
        <v>0</v>
      </c>
      <c r="P2230" s="3">
        <v>0</v>
      </c>
      <c r="Q2230" s="132"/>
    </row>
    <row r="2231" spans="1:17">
      <c r="A2231" s="5" t="str">
        <f t="shared" si="35"/>
        <v>2</v>
      </c>
      <c r="B2231" s="1" t="s">
        <v>3484</v>
      </c>
      <c r="C2231" s="2" t="s">
        <v>9796</v>
      </c>
      <c r="D2231" s="2">
        <f>IFERROR(VLOOKUP(B2231,#REF!,4,0),0)</f>
        <v>0</v>
      </c>
      <c r="E2231" s="3">
        <v>-134615.71</v>
      </c>
      <c r="F2231" s="147" t="s">
        <v>1</v>
      </c>
      <c r="G2231" s="3">
        <v>-134615.71</v>
      </c>
      <c r="H2231" s="3">
        <v>0</v>
      </c>
      <c r="I2231" s="3">
        <v>0</v>
      </c>
      <c r="J2231" s="3">
        <v>-134615.71</v>
      </c>
      <c r="K2231" s="3">
        <v>0</v>
      </c>
      <c r="L2231" s="3">
        <v>0</v>
      </c>
      <c r="M2231" s="148" t="s">
        <v>6151</v>
      </c>
      <c r="N2231" s="3">
        <v>0</v>
      </c>
      <c r="O2231" s="3">
        <v>0</v>
      </c>
      <c r="P2231" s="3">
        <v>0</v>
      </c>
      <c r="Q2231" s="132"/>
    </row>
    <row r="2232" spans="1:17">
      <c r="A2232" s="5" t="str">
        <f t="shared" si="35"/>
        <v>2</v>
      </c>
      <c r="B2232" s="1" t="s">
        <v>9797</v>
      </c>
      <c r="C2232" s="2" t="s">
        <v>9798</v>
      </c>
      <c r="D2232" s="2">
        <f>IFERROR(VLOOKUP(B2232,#REF!,4,0),0)</f>
        <v>0</v>
      </c>
      <c r="E2232" s="3">
        <v>0</v>
      </c>
      <c r="F2232" s="147" t="s">
        <v>5961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148" t="s">
        <v>6151</v>
      </c>
      <c r="N2232" s="3">
        <v>0</v>
      </c>
      <c r="O2232" s="3">
        <v>0</v>
      </c>
      <c r="P2232" s="3">
        <v>0</v>
      </c>
      <c r="Q2232" s="132"/>
    </row>
    <row r="2233" spans="1:17">
      <c r="A2233" s="5" t="str">
        <f t="shared" si="35"/>
        <v>2</v>
      </c>
      <c r="B2233" s="1" t="s">
        <v>9799</v>
      </c>
      <c r="C2233" s="2" t="s">
        <v>9755</v>
      </c>
      <c r="D2233" s="2">
        <f>IFERROR(VLOOKUP(B2233,#REF!,4,0),0)</f>
        <v>0</v>
      </c>
      <c r="E2233" s="3">
        <v>0</v>
      </c>
      <c r="F2233" s="147" t="s">
        <v>1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148" t="s">
        <v>6151</v>
      </c>
      <c r="N2233" s="3">
        <v>0</v>
      </c>
      <c r="O2233" s="3">
        <v>0</v>
      </c>
      <c r="P2233" s="3">
        <v>0</v>
      </c>
      <c r="Q2233" s="132"/>
    </row>
    <row r="2234" spans="1:17">
      <c r="A2234" s="5" t="str">
        <f t="shared" si="35"/>
        <v>2</v>
      </c>
      <c r="B2234" s="1" t="s">
        <v>9800</v>
      </c>
      <c r="C2234" s="2" t="s">
        <v>9801</v>
      </c>
      <c r="D2234" s="2">
        <f>IFERROR(VLOOKUP(B2234,#REF!,4,0),0)</f>
        <v>0</v>
      </c>
      <c r="E2234" s="3">
        <v>0</v>
      </c>
      <c r="F2234" s="147" t="s">
        <v>1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148" t="s">
        <v>6151</v>
      </c>
      <c r="N2234" s="3">
        <v>0</v>
      </c>
      <c r="O2234" s="3">
        <v>0</v>
      </c>
      <c r="P2234" s="3">
        <v>0</v>
      </c>
      <c r="Q2234" s="132"/>
    </row>
    <row r="2235" spans="1:17">
      <c r="A2235" s="5" t="str">
        <f t="shared" si="35"/>
        <v>2</v>
      </c>
      <c r="B2235" s="1" t="s">
        <v>9802</v>
      </c>
      <c r="C2235" s="2" t="s">
        <v>9803</v>
      </c>
      <c r="D2235" s="2">
        <f>IFERROR(VLOOKUP(B2235,#REF!,4,0),0)</f>
        <v>0</v>
      </c>
      <c r="E2235" s="3">
        <v>0</v>
      </c>
      <c r="F2235" s="147" t="s">
        <v>1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148" t="s">
        <v>6151</v>
      </c>
      <c r="N2235" s="3">
        <v>0</v>
      </c>
      <c r="O2235" s="3">
        <v>0</v>
      </c>
      <c r="P2235" s="3">
        <v>0</v>
      </c>
      <c r="Q2235" s="132"/>
    </row>
    <row r="2236" spans="1:17">
      <c r="A2236" s="5" t="str">
        <f t="shared" si="35"/>
        <v>2</v>
      </c>
      <c r="B2236" s="1" t="s">
        <v>9804</v>
      </c>
      <c r="C2236" s="2" t="s">
        <v>9805</v>
      </c>
      <c r="D2236" s="2">
        <f>IFERROR(VLOOKUP(B2236,#REF!,4,0),0)</f>
        <v>0</v>
      </c>
      <c r="E2236" s="3">
        <v>0</v>
      </c>
      <c r="F2236" s="147" t="s">
        <v>1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148" t="s">
        <v>6151</v>
      </c>
      <c r="N2236" s="3">
        <v>0</v>
      </c>
      <c r="O2236" s="3">
        <v>0</v>
      </c>
      <c r="P2236" s="3">
        <v>0</v>
      </c>
      <c r="Q2236" s="132"/>
    </row>
    <row r="2237" spans="1:17">
      <c r="A2237" s="5" t="str">
        <f t="shared" si="35"/>
        <v>2</v>
      </c>
      <c r="B2237" s="1" t="s">
        <v>9806</v>
      </c>
      <c r="C2237" s="2" t="s">
        <v>9807</v>
      </c>
      <c r="D2237" s="2">
        <f>IFERROR(VLOOKUP(B2237,#REF!,4,0),0)</f>
        <v>0</v>
      </c>
      <c r="E2237" s="3">
        <v>0</v>
      </c>
      <c r="F2237" s="147" t="s">
        <v>1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148" t="s">
        <v>6151</v>
      </c>
      <c r="N2237" s="3">
        <v>0</v>
      </c>
      <c r="O2237" s="3">
        <v>0</v>
      </c>
      <c r="P2237" s="3">
        <v>0</v>
      </c>
      <c r="Q2237" s="132"/>
    </row>
    <row r="2238" spans="1:17">
      <c r="A2238" s="5" t="str">
        <f t="shared" si="35"/>
        <v>2</v>
      </c>
      <c r="B2238" s="1" t="s">
        <v>9808</v>
      </c>
      <c r="C2238" s="2" t="s">
        <v>9809</v>
      </c>
      <c r="D2238" s="2">
        <f>IFERROR(VLOOKUP(B2238,#REF!,4,0),0)</f>
        <v>0</v>
      </c>
      <c r="E2238" s="3">
        <v>0</v>
      </c>
      <c r="F2238" s="147" t="s">
        <v>1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0</v>
      </c>
      <c r="M2238" s="148" t="s">
        <v>6151</v>
      </c>
      <c r="N2238" s="3">
        <v>0</v>
      </c>
      <c r="O2238" s="3">
        <v>0</v>
      </c>
      <c r="P2238" s="3">
        <v>0</v>
      </c>
      <c r="Q2238" s="132"/>
    </row>
    <row r="2239" spans="1:17">
      <c r="A2239" s="5" t="str">
        <f t="shared" si="35"/>
        <v>2</v>
      </c>
      <c r="B2239" s="1" t="s">
        <v>9810</v>
      </c>
      <c r="C2239" s="2" t="s">
        <v>9709</v>
      </c>
      <c r="D2239" s="2">
        <f>IFERROR(VLOOKUP(B2239,#REF!,4,0),0)</f>
        <v>0</v>
      </c>
      <c r="E2239" s="3">
        <v>0</v>
      </c>
      <c r="F2239" s="147" t="s">
        <v>1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148" t="s">
        <v>6151</v>
      </c>
      <c r="N2239" s="3">
        <v>0</v>
      </c>
      <c r="O2239" s="3">
        <v>0</v>
      </c>
      <c r="P2239" s="3">
        <v>0</v>
      </c>
      <c r="Q2239" s="132"/>
    </row>
    <row r="2240" spans="1:17" ht="22.5">
      <c r="A2240" s="5" t="str">
        <f t="shared" si="35"/>
        <v>2</v>
      </c>
      <c r="B2240" s="1" t="s">
        <v>9811</v>
      </c>
      <c r="C2240" s="2" t="s">
        <v>9812</v>
      </c>
      <c r="D2240" s="2">
        <f>IFERROR(VLOOKUP(B2240,#REF!,4,0),0)</f>
        <v>0</v>
      </c>
      <c r="E2240" s="3">
        <v>0</v>
      </c>
      <c r="F2240" s="147" t="s">
        <v>1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148" t="s">
        <v>6151</v>
      </c>
      <c r="N2240" s="3">
        <v>0</v>
      </c>
      <c r="O2240" s="3">
        <v>0</v>
      </c>
      <c r="P2240" s="3">
        <v>0</v>
      </c>
      <c r="Q2240" s="132"/>
    </row>
    <row r="2241" spans="1:17">
      <c r="A2241" s="5" t="str">
        <f t="shared" si="35"/>
        <v>2</v>
      </c>
      <c r="B2241" s="1" t="s">
        <v>9813</v>
      </c>
      <c r="C2241" s="2" t="s">
        <v>9814</v>
      </c>
      <c r="D2241" s="2">
        <f>IFERROR(VLOOKUP(B2241,#REF!,4,0),0)</f>
        <v>0</v>
      </c>
      <c r="E2241" s="3">
        <v>0</v>
      </c>
      <c r="F2241" s="147" t="s">
        <v>1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148" t="s">
        <v>6151</v>
      </c>
      <c r="N2241" s="3">
        <v>0</v>
      </c>
      <c r="O2241" s="3">
        <v>0</v>
      </c>
      <c r="P2241" s="3">
        <v>0</v>
      </c>
      <c r="Q2241" s="132"/>
    </row>
    <row r="2242" spans="1:17">
      <c r="A2242" s="5" t="str">
        <f t="shared" si="35"/>
        <v>2</v>
      </c>
      <c r="B2242" s="1" t="s">
        <v>9815</v>
      </c>
      <c r="C2242" s="2" t="s">
        <v>9816</v>
      </c>
      <c r="D2242" s="2">
        <f>IFERROR(VLOOKUP(B2242,#REF!,4,0),0)</f>
        <v>0</v>
      </c>
      <c r="E2242" s="3">
        <v>0</v>
      </c>
      <c r="F2242" s="147" t="s">
        <v>5961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148" t="s">
        <v>6151</v>
      </c>
      <c r="N2242" s="3">
        <v>0</v>
      </c>
      <c r="O2242" s="3">
        <v>0</v>
      </c>
      <c r="P2242" s="3">
        <v>0</v>
      </c>
      <c r="Q2242" s="132"/>
    </row>
    <row r="2243" spans="1:17">
      <c r="A2243" s="5" t="str">
        <f t="shared" si="35"/>
        <v>2</v>
      </c>
      <c r="B2243" s="1" t="s">
        <v>9817</v>
      </c>
      <c r="C2243" s="2" t="s">
        <v>9818</v>
      </c>
      <c r="D2243" s="2">
        <f>IFERROR(VLOOKUP(B2243,#REF!,4,0),0)</f>
        <v>0</v>
      </c>
      <c r="E2243" s="3">
        <v>0</v>
      </c>
      <c r="F2243" s="147" t="s">
        <v>5961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148" t="s">
        <v>6151</v>
      </c>
      <c r="N2243" s="3">
        <v>0</v>
      </c>
      <c r="O2243" s="3">
        <v>0</v>
      </c>
      <c r="P2243" s="3">
        <v>0</v>
      </c>
      <c r="Q2243" s="132"/>
    </row>
    <row r="2244" spans="1:17">
      <c r="A2244" s="5" t="str">
        <f t="shared" si="35"/>
        <v>2</v>
      </c>
      <c r="B2244" s="1" t="s">
        <v>9819</v>
      </c>
      <c r="C2244" s="2" t="s">
        <v>9820</v>
      </c>
      <c r="D2244" s="2">
        <f>IFERROR(VLOOKUP(B2244,#REF!,4,0),0)</f>
        <v>0</v>
      </c>
      <c r="E2244" s="3">
        <v>0</v>
      </c>
      <c r="F2244" s="147" t="s">
        <v>5961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148" t="s">
        <v>6151</v>
      </c>
      <c r="N2244" s="3">
        <v>0</v>
      </c>
      <c r="O2244" s="3">
        <v>0</v>
      </c>
      <c r="P2244" s="3">
        <v>0</v>
      </c>
      <c r="Q2244" s="132"/>
    </row>
    <row r="2245" spans="1:17">
      <c r="A2245" s="5" t="str">
        <f t="shared" si="35"/>
        <v>2</v>
      </c>
      <c r="B2245" s="1" t="s">
        <v>9821</v>
      </c>
      <c r="C2245" s="2" t="s">
        <v>9822</v>
      </c>
      <c r="D2245" s="2">
        <f>IFERROR(VLOOKUP(B2245,#REF!,4,0),0)</f>
        <v>0</v>
      </c>
      <c r="E2245" s="3">
        <v>0</v>
      </c>
      <c r="F2245" s="147" t="s">
        <v>5961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0</v>
      </c>
      <c r="M2245" s="148" t="s">
        <v>6151</v>
      </c>
      <c r="N2245" s="3">
        <v>0</v>
      </c>
      <c r="O2245" s="3">
        <v>0</v>
      </c>
      <c r="P2245" s="3">
        <v>0</v>
      </c>
      <c r="Q2245" s="132"/>
    </row>
    <row r="2246" spans="1:17">
      <c r="A2246" s="5" t="str">
        <f t="shared" si="35"/>
        <v>2</v>
      </c>
      <c r="B2246" s="1" t="s">
        <v>9823</v>
      </c>
      <c r="C2246" s="2" t="s">
        <v>9824</v>
      </c>
      <c r="D2246" s="2">
        <f>IFERROR(VLOOKUP(B2246,#REF!,4,0),0)</f>
        <v>0</v>
      </c>
      <c r="E2246" s="3">
        <v>0</v>
      </c>
      <c r="F2246" s="147" t="s">
        <v>5961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148" t="s">
        <v>6151</v>
      </c>
      <c r="N2246" s="3">
        <v>0</v>
      </c>
      <c r="O2246" s="3">
        <v>0</v>
      </c>
      <c r="P2246" s="3">
        <v>0</v>
      </c>
      <c r="Q2246" s="132"/>
    </row>
    <row r="2247" spans="1:17">
      <c r="A2247" s="5" t="str">
        <f t="shared" si="35"/>
        <v>2</v>
      </c>
      <c r="B2247" s="1" t="s">
        <v>9825</v>
      </c>
      <c r="C2247" s="2" t="s">
        <v>9711</v>
      </c>
      <c r="D2247" s="2">
        <f>IFERROR(VLOOKUP(B2247,#REF!,4,0),0)</f>
        <v>0</v>
      </c>
      <c r="E2247" s="3">
        <v>0</v>
      </c>
      <c r="F2247" s="147" t="s">
        <v>5961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0</v>
      </c>
      <c r="M2247" s="148" t="s">
        <v>6151</v>
      </c>
      <c r="N2247" s="3">
        <v>0</v>
      </c>
      <c r="O2247" s="3">
        <v>0</v>
      </c>
      <c r="P2247" s="3">
        <v>0</v>
      </c>
      <c r="Q2247" s="132"/>
    </row>
    <row r="2248" spans="1:17">
      <c r="A2248" s="5" t="str">
        <f t="shared" si="35"/>
        <v>2</v>
      </c>
      <c r="B2248" s="1" t="s">
        <v>9826</v>
      </c>
      <c r="C2248" s="2" t="s">
        <v>9827</v>
      </c>
      <c r="D2248" s="2">
        <f>IFERROR(VLOOKUP(B2248,#REF!,4,0),0)</f>
        <v>0</v>
      </c>
      <c r="E2248" s="3">
        <v>0</v>
      </c>
      <c r="F2248" s="147" t="s">
        <v>5961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0</v>
      </c>
      <c r="M2248" s="148" t="s">
        <v>6151</v>
      </c>
      <c r="N2248" s="3">
        <v>0</v>
      </c>
      <c r="O2248" s="3">
        <v>0</v>
      </c>
      <c r="P2248" s="3">
        <v>0</v>
      </c>
      <c r="Q2248" s="132"/>
    </row>
    <row r="2249" spans="1:17">
      <c r="A2249" s="5" t="str">
        <f t="shared" si="35"/>
        <v>2</v>
      </c>
      <c r="B2249" s="1" t="s">
        <v>9828</v>
      </c>
      <c r="C2249" s="2" t="s">
        <v>9829</v>
      </c>
      <c r="D2249" s="2">
        <f>IFERROR(VLOOKUP(B2249,#REF!,4,0),0)</f>
        <v>0</v>
      </c>
      <c r="E2249" s="3">
        <v>0</v>
      </c>
      <c r="F2249" s="147" t="s">
        <v>1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0</v>
      </c>
      <c r="M2249" s="148" t="s">
        <v>6151</v>
      </c>
      <c r="N2249" s="3">
        <v>0</v>
      </c>
      <c r="O2249" s="3">
        <v>0</v>
      </c>
      <c r="P2249" s="3">
        <v>0</v>
      </c>
      <c r="Q2249" s="132"/>
    </row>
    <row r="2250" spans="1:17">
      <c r="A2250" s="5" t="str">
        <f t="shared" si="35"/>
        <v>2</v>
      </c>
      <c r="B2250" s="1" t="s">
        <v>9830</v>
      </c>
      <c r="C2250" s="2" t="s">
        <v>9709</v>
      </c>
      <c r="D2250" s="2">
        <f>IFERROR(VLOOKUP(B2250,#REF!,4,0),0)</f>
        <v>0</v>
      </c>
      <c r="E2250" s="3">
        <v>0</v>
      </c>
      <c r="F2250" s="147" t="s">
        <v>1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148" t="s">
        <v>6151</v>
      </c>
      <c r="N2250" s="3">
        <v>0</v>
      </c>
      <c r="O2250" s="3">
        <v>0</v>
      </c>
      <c r="P2250" s="3">
        <v>0</v>
      </c>
      <c r="Q2250" s="132"/>
    </row>
    <row r="2251" spans="1:17">
      <c r="A2251" s="5" t="str">
        <f t="shared" ref="A2251:A2314" si="36">LEFT(B2251)</f>
        <v>2</v>
      </c>
      <c r="B2251" s="1" t="s">
        <v>9831</v>
      </c>
      <c r="C2251" s="2" t="s">
        <v>9832</v>
      </c>
      <c r="D2251" s="2">
        <f>IFERROR(VLOOKUP(B2251,#REF!,4,0),0)</f>
        <v>0</v>
      </c>
      <c r="E2251" s="3">
        <v>0</v>
      </c>
      <c r="F2251" s="147" t="s">
        <v>1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s="148" t="s">
        <v>6151</v>
      </c>
      <c r="N2251" s="3">
        <v>0</v>
      </c>
      <c r="O2251" s="3">
        <v>0</v>
      </c>
      <c r="P2251" s="3">
        <v>0</v>
      </c>
      <c r="Q2251" s="132"/>
    </row>
    <row r="2252" spans="1:17">
      <c r="A2252" s="5" t="str">
        <f t="shared" si="36"/>
        <v>2</v>
      </c>
      <c r="B2252" s="1" t="s">
        <v>9833</v>
      </c>
      <c r="C2252" s="2" t="s">
        <v>9801</v>
      </c>
      <c r="D2252" s="2">
        <f>IFERROR(VLOOKUP(B2252,#REF!,4,0),0)</f>
        <v>0</v>
      </c>
      <c r="E2252" s="3">
        <v>0</v>
      </c>
      <c r="F2252" s="147" t="s">
        <v>1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148" t="s">
        <v>6151</v>
      </c>
      <c r="N2252" s="3">
        <v>0</v>
      </c>
      <c r="O2252" s="3">
        <v>0</v>
      </c>
      <c r="P2252" s="3">
        <v>0</v>
      </c>
      <c r="Q2252" s="132"/>
    </row>
    <row r="2253" spans="1:17">
      <c r="A2253" s="5" t="str">
        <f t="shared" si="36"/>
        <v>2</v>
      </c>
      <c r="B2253" s="1" t="s">
        <v>9834</v>
      </c>
      <c r="C2253" s="2" t="s">
        <v>9835</v>
      </c>
      <c r="D2253" s="2">
        <f>IFERROR(VLOOKUP(B2253,#REF!,4,0),0)</f>
        <v>0</v>
      </c>
      <c r="E2253" s="3">
        <v>0</v>
      </c>
      <c r="F2253" s="147" t="s">
        <v>1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0</v>
      </c>
      <c r="M2253" s="148" t="s">
        <v>6151</v>
      </c>
      <c r="N2253" s="3">
        <v>0</v>
      </c>
      <c r="O2253" s="3">
        <v>0</v>
      </c>
      <c r="P2253" s="3">
        <v>0</v>
      </c>
      <c r="Q2253" s="132"/>
    </row>
    <row r="2254" spans="1:17">
      <c r="A2254" s="5" t="str">
        <f t="shared" si="36"/>
        <v>2</v>
      </c>
      <c r="B2254" s="1" t="s">
        <v>9836</v>
      </c>
      <c r="C2254" s="2" t="s">
        <v>9837</v>
      </c>
      <c r="D2254" s="2">
        <f>IFERROR(VLOOKUP(B2254,#REF!,4,0),0)</f>
        <v>0</v>
      </c>
      <c r="E2254" s="3">
        <v>0</v>
      </c>
      <c r="F2254" s="147" t="s">
        <v>1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0</v>
      </c>
      <c r="M2254" s="148" t="s">
        <v>6151</v>
      </c>
      <c r="N2254" s="3">
        <v>0</v>
      </c>
      <c r="O2254" s="3">
        <v>0</v>
      </c>
      <c r="P2254" s="3">
        <v>0</v>
      </c>
      <c r="Q2254" s="132"/>
    </row>
    <row r="2255" spans="1:17">
      <c r="A2255" s="5" t="str">
        <f t="shared" si="36"/>
        <v>2</v>
      </c>
      <c r="B2255" s="1" t="s">
        <v>9838</v>
      </c>
      <c r="C2255" s="2" t="s">
        <v>9839</v>
      </c>
      <c r="D2255" s="2">
        <f>IFERROR(VLOOKUP(B2255,#REF!,4,0),0)</f>
        <v>0</v>
      </c>
      <c r="E2255" s="3">
        <v>0</v>
      </c>
      <c r="F2255" s="147" t="s">
        <v>1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148" t="s">
        <v>6151</v>
      </c>
      <c r="N2255" s="3">
        <v>0</v>
      </c>
      <c r="O2255" s="3">
        <v>0</v>
      </c>
      <c r="P2255" s="3">
        <v>0</v>
      </c>
      <c r="Q2255" s="132"/>
    </row>
    <row r="2256" spans="1:17">
      <c r="A2256" s="5" t="str">
        <f t="shared" si="36"/>
        <v>2</v>
      </c>
      <c r="B2256" s="1" t="s">
        <v>9840</v>
      </c>
      <c r="C2256" s="2" t="s">
        <v>9841</v>
      </c>
      <c r="D2256" s="2">
        <f>IFERROR(VLOOKUP(B2256,#REF!,4,0),0)</f>
        <v>0</v>
      </c>
      <c r="E2256" s="3">
        <v>0</v>
      </c>
      <c r="F2256" s="147" t="s">
        <v>1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148" t="s">
        <v>6151</v>
      </c>
      <c r="N2256" s="3">
        <v>0</v>
      </c>
      <c r="O2256" s="3">
        <v>0</v>
      </c>
      <c r="P2256" s="3">
        <v>0</v>
      </c>
      <c r="Q2256" s="132"/>
    </row>
    <row r="2257" spans="1:17">
      <c r="A2257" s="5" t="str">
        <f t="shared" si="36"/>
        <v>2</v>
      </c>
      <c r="B2257" s="1" t="s">
        <v>9842</v>
      </c>
      <c r="C2257" s="2" t="s">
        <v>9843</v>
      </c>
      <c r="D2257" s="2">
        <f>IFERROR(VLOOKUP(B2257,#REF!,4,0),0)</f>
        <v>0</v>
      </c>
      <c r="E2257" s="3">
        <v>0</v>
      </c>
      <c r="F2257" s="147" t="s">
        <v>1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148" t="s">
        <v>6151</v>
      </c>
      <c r="N2257" s="3">
        <v>0</v>
      </c>
      <c r="O2257" s="3">
        <v>0</v>
      </c>
      <c r="P2257" s="3">
        <v>0</v>
      </c>
      <c r="Q2257" s="132"/>
    </row>
    <row r="2258" spans="1:17">
      <c r="A2258" s="5" t="str">
        <f t="shared" si="36"/>
        <v>2</v>
      </c>
      <c r="B2258" s="1" t="s">
        <v>9844</v>
      </c>
      <c r="C2258" s="2" t="s">
        <v>9845</v>
      </c>
      <c r="D2258" s="2">
        <f>IFERROR(VLOOKUP(B2258,#REF!,4,0),0)</f>
        <v>0</v>
      </c>
      <c r="E2258" s="3">
        <v>0</v>
      </c>
      <c r="F2258" s="147" t="s">
        <v>1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148" t="s">
        <v>6151</v>
      </c>
      <c r="N2258" s="3">
        <v>0</v>
      </c>
      <c r="O2258" s="3">
        <v>0</v>
      </c>
      <c r="P2258" s="3">
        <v>0</v>
      </c>
      <c r="Q2258" s="132"/>
    </row>
    <row r="2259" spans="1:17">
      <c r="A2259" s="5" t="str">
        <f t="shared" si="36"/>
        <v>2</v>
      </c>
      <c r="B2259" s="1" t="s">
        <v>9846</v>
      </c>
      <c r="C2259" s="2" t="s">
        <v>9847</v>
      </c>
      <c r="D2259" s="2">
        <f>IFERROR(VLOOKUP(B2259,#REF!,4,0),0)</f>
        <v>0</v>
      </c>
      <c r="E2259" s="3">
        <v>0</v>
      </c>
      <c r="F2259" s="147" t="s">
        <v>1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148" t="s">
        <v>6151</v>
      </c>
      <c r="N2259" s="3">
        <v>0</v>
      </c>
      <c r="O2259" s="3">
        <v>0</v>
      </c>
      <c r="P2259" s="3">
        <v>0</v>
      </c>
      <c r="Q2259" s="132"/>
    </row>
    <row r="2260" spans="1:17">
      <c r="A2260" s="5" t="str">
        <f t="shared" si="36"/>
        <v>2</v>
      </c>
      <c r="B2260" s="1" t="s">
        <v>9848</v>
      </c>
      <c r="C2260" s="2" t="s">
        <v>9849</v>
      </c>
      <c r="D2260" s="2">
        <f>IFERROR(VLOOKUP(B2260,#REF!,4,0),0)</f>
        <v>0</v>
      </c>
      <c r="E2260" s="3">
        <v>0</v>
      </c>
      <c r="F2260" s="147" t="s">
        <v>1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0</v>
      </c>
      <c r="M2260" s="148" t="s">
        <v>6151</v>
      </c>
      <c r="N2260" s="3">
        <v>0</v>
      </c>
      <c r="O2260" s="3">
        <v>0</v>
      </c>
      <c r="P2260" s="3">
        <v>0</v>
      </c>
      <c r="Q2260" s="132"/>
    </row>
    <row r="2261" spans="1:17">
      <c r="A2261" s="5" t="str">
        <f t="shared" si="36"/>
        <v>2</v>
      </c>
      <c r="B2261" s="1" t="s">
        <v>9850</v>
      </c>
      <c r="C2261" s="2" t="s">
        <v>9851</v>
      </c>
      <c r="D2261" s="2">
        <f>IFERROR(VLOOKUP(B2261,#REF!,4,0),0)</f>
        <v>0</v>
      </c>
      <c r="E2261" s="3">
        <v>0</v>
      </c>
      <c r="F2261" s="147" t="s">
        <v>1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148" t="s">
        <v>6151</v>
      </c>
      <c r="N2261" s="3">
        <v>0</v>
      </c>
      <c r="O2261" s="3">
        <v>0</v>
      </c>
      <c r="P2261" s="3">
        <v>0</v>
      </c>
      <c r="Q2261" s="132"/>
    </row>
    <row r="2262" spans="1:17">
      <c r="A2262" s="5" t="str">
        <f t="shared" si="36"/>
        <v>2</v>
      </c>
      <c r="B2262" s="1" t="s">
        <v>9852</v>
      </c>
      <c r="C2262" s="2" t="s">
        <v>9853</v>
      </c>
      <c r="D2262" s="2">
        <f>IFERROR(VLOOKUP(B2262,#REF!,4,0),0)</f>
        <v>0</v>
      </c>
      <c r="E2262" s="3">
        <v>0</v>
      </c>
      <c r="F2262" s="147" t="s">
        <v>1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148" t="s">
        <v>6151</v>
      </c>
      <c r="N2262" s="3">
        <v>0</v>
      </c>
      <c r="O2262" s="3">
        <v>0</v>
      </c>
      <c r="P2262" s="3">
        <v>0</v>
      </c>
      <c r="Q2262" s="132"/>
    </row>
    <row r="2263" spans="1:17">
      <c r="A2263" s="5" t="str">
        <f t="shared" si="36"/>
        <v>2</v>
      </c>
      <c r="B2263" s="1" t="s">
        <v>9854</v>
      </c>
      <c r="C2263" s="2" t="s">
        <v>9855</v>
      </c>
      <c r="D2263" s="2">
        <f>IFERROR(VLOOKUP(B2263,#REF!,4,0),0)</f>
        <v>0</v>
      </c>
      <c r="E2263" s="3">
        <v>0</v>
      </c>
      <c r="F2263" s="147" t="s">
        <v>1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148" t="s">
        <v>6151</v>
      </c>
      <c r="N2263" s="3">
        <v>0</v>
      </c>
      <c r="O2263" s="3">
        <v>0</v>
      </c>
      <c r="P2263" s="3">
        <v>0</v>
      </c>
      <c r="Q2263" s="132"/>
    </row>
    <row r="2264" spans="1:17">
      <c r="A2264" s="5" t="str">
        <f t="shared" si="36"/>
        <v>2</v>
      </c>
      <c r="B2264" s="1" t="s">
        <v>9856</v>
      </c>
      <c r="C2264" s="2" t="s">
        <v>9857</v>
      </c>
      <c r="D2264" s="2">
        <f>IFERROR(VLOOKUP(B2264,#REF!,4,0),0)</f>
        <v>0</v>
      </c>
      <c r="E2264" s="3">
        <v>0</v>
      </c>
      <c r="F2264" s="147" t="s">
        <v>1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0</v>
      </c>
      <c r="M2264" s="148" t="s">
        <v>6151</v>
      </c>
      <c r="N2264" s="3">
        <v>0</v>
      </c>
      <c r="O2264" s="3">
        <v>0</v>
      </c>
      <c r="P2264" s="3">
        <v>0</v>
      </c>
      <c r="Q2264" s="132"/>
    </row>
    <row r="2265" spans="1:17">
      <c r="A2265" s="5" t="str">
        <f t="shared" si="36"/>
        <v>2</v>
      </c>
      <c r="B2265" s="1" t="s">
        <v>9858</v>
      </c>
      <c r="C2265" s="2" t="s">
        <v>9859</v>
      </c>
      <c r="D2265" s="2">
        <f>IFERROR(VLOOKUP(B2265,#REF!,4,0),0)</f>
        <v>0</v>
      </c>
      <c r="E2265" s="3">
        <v>0</v>
      </c>
      <c r="F2265" s="147" t="s">
        <v>1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148" t="s">
        <v>6151</v>
      </c>
      <c r="N2265" s="3">
        <v>0</v>
      </c>
      <c r="O2265" s="3">
        <v>0</v>
      </c>
      <c r="P2265" s="3">
        <v>0</v>
      </c>
      <c r="Q2265" s="132"/>
    </row>
    <row r="2266" spans="1:17" ht="22.5">
      <c r="A2266" s="5" t="str">
        <f t="shared" si="36"/>
        <v>2</v>
      </c>
      <c r="B2266" s="1" t="s">
        <v>9860</v>
      </c>
      <c r="C2266" s="2" t="s">
        <v>9790</v>
      </c>
      <c r="D2266" s="2">
        <f>IFERROR(VLOOKUP(B2266,#REF!,4,0),0)</f>
        <v>0</v>
      </c>
      <c r="E2266" s="3">
        <v>0</v>
      </c>
      <c r="F2266" s="147" t="s">
        <v>5961</v>
      </c>
      <c r="G2266" s="3">
        <v>0</v>
      </c>
      <c r="H2266" s="3">
        <v>0</v>
      </c>
      <c r="I2266" s="3">
        <v>0</v>
      </c>
      <c r="J2266" s="3">
        <v>0</v>
      </c>
      <c r="K2266" s="3">
        <v>0</v>
      </c>
      <c r="L2266" s="3">
        <v>0</v>
      </c>
      <c r="M2266" s="148" t="s">
        <v>6151</v>
      </c>
      <c r="N2266" s="3">
        <v>0</v>
      </c>
      <c r="O2266" s="3">
        <v>0</v>
      </c>
      <c r="P2266" s="3">
        <v>0</v>
      </c>
      <c r="Q2266" s="132"/>
    </row>
    <row r="2267" spans="1:17">
      <c r="A2267" s="5" t="str">
        <f t="shared" si="36"/>
        <v>2</v>
      </c>
      <c r="B2267" s="1" t="s">
        <v>9861</v>
      </c>
      <c r="C2267" s="2" t="s">
        <v>9862</v>
      </c>
      <c r="D2267" s="2">
        <f>IFERROR(VLOOKUP(B2267,#REF!,4,0),0)</f>
        <v>0</v>
      </c>
      <c r="E2267" s="3">
        <v>0</v>
      </c>
      <c r="F2267" s="147" t="s">
        <v>5961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0</v>
      </c>
      <c r="M2267" s="148" t="s">
        <v>6151</v>
      </c>
      <c r="N2267" s="3">
        <v>0</v>
      </c>
      <c r="O2267" s="3">
        <v>0</v>
      </c>
      <c r="P2267" s="3">
        <v>0</v>
      </c>
      <c r="Q2267" s="132"/>
    </row>
    <row r="2268" spans="1:17">
      <c r="A2268" s="5" t="str">
        <f t="shared" si="36"/>
        <v>2</v>
      </c>
      <c r="B2268" s="1" t="s">
        <v>9863</v>
      </c>
      <c r="C2268" s="2" t="s">
        <v>9864</v>
      </c>
      <c r="D2268" s="2">
        <f>IFERROR(VLOOKUP(B2268,#REF!,4,0),0)</f>
        <v>0</v>
      </c>
      <c r="E2268" s="3">
        <v>0</v>
      </c>
      <c r="F2268" s="147" t="s">
        <v>5961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148" t="s">
        <v>6151</v>
      </c>
      <c r="N2268" s="3">
        <v>0</v>
      </c>
      <c r="O2268" s="3">
        <v>0</v>
      </c>
      <c r="P2268" s="3">
        <v>0</v>
      </c>
      <c r="Q2268" s="132"/>
    </row>
    <row r="2269" spans="1:17">
      <c r="A2269" s="5" t="str">
        <f t="shared" si="36"/>
        <v>2</v>
      </c>
      <c r="B2269" s="1" t="s">
        <v>9865</v>
      </c>
      <c r="C2269" s="2" t="s">
        <v>9866</v>
      </c>
      <c r="D2269" s="2">
        <f>IFERROR(VLOOKUP(B2269,#REF!,4,0),0)</f>
        <v>0</v>
      </c>
      <c r="E2269" s="3">
        <v>0</v>
      </c>
      <c r="F2269" s="147" t="s">
        <v>5961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0</v>
      </c>
      <c r="M2269" s="148" t="s">
        <v>6151</v>
      </c>
      <c r="N2269" s="3">
        <v>0</v>
      </c>
      <c r="O2269" s="3">
        <v>0</v>
      </c>
      <c r="P2269" s="3">
        <v>0</v>
      </c>
      <c r="Q2269" s="132"/>
    </row>
    <row r="2270" spans="1:17">
      <c r="A2270" s="5" t="str">
        <f t="shared" si="36"/>
        <v>2</v>
      </c>
      <c r="B2270" s="1" t="s">
        <v>9867</v>
      </c>
      <c r="C2270" s="2" t="s">
        <v>9868</v>
      </c>
      <c r="D2270" s="2">
        <f>IFERROR(VLOOKUP(B2270,#REF!,4,0),0)</f>
        <v>0</v>
      </c>
      <c r="E2270" s="3">
        <v>0</v>
      </c>
      <c r="F2270" s="147" t="s">
        <v>5961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148" t="s">
        <v>6151</v>
      </c>
      <c r="N2270" s="3">
        <v>0</v>
      </c>
      <c r="O2270" s="3">
        <v>0</v>
      </c>
      <c r="P2270" s="3">
        <v>0</v>
      </c>
      <c r="Q2270" s="132"/>
    </row>
    <row r="2271" spans="1:17">
      <c r="A2271" s="5" t="str">
        <f t="shared" si="36"/>
        <v>2</v>
      </c>
      <c r="B2271" s="1" t="s">
        <v>9869</v>
      </c>
      <c r="C2271" s="2" t="s">
        <v>9870</v>
      </c>
      <c r="D2271" s="2">
        <f>IFERROR(VLOOKUP(B2271,#REF!,4,0),0)</f>
        <v>0</v>
      </c>
      <c r="E2271" s="3">
        <v>0</v>
      </c>
      <c r="F2271" s="147" t="s">
        <v>5961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148" t="s">
        <v>6151</v>
      </c>
      <c r="N2271" s="3">
        <v>0</v>
      </c>
      <c r="O2271" s="3">
        <v>0</v>
      </c>
      <c r="P2271" s="3">
        <v>0</v>
      </c>
      <c r="Q2271" s="132"/>
    </row>
    <row r="2272" spans="1:17">
      <c r="A2272" s="5" t="str">
        <f t="shared" si="36"/>
        <v>2</v>
      </c>
      <c r="B2272" s="1" t="s">
        <v>9871</v>
      </c>
      <c r="C2272" s="2" t="s">
        <v>9872</v>
      </c>
      <c r="D2272" s="2">
        <f>IFERROR(VLOOKUP(B2272,#REF!,4,0),0)</f>
        <v>0</v>
      </c>
      <c r="E2272" s="3">
        <v>0</v>
      </c>
      <c r="F2272" s="147" t="s">
        <v>5961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148" t="s">
        <v>6151</v>
      </c>
      <c r="N2272" s="3">
        <v>0</v>
      </c>
      <c r="O2272" s="3">
        <v>0</v>
      </c>
      <c r="P2272" s="3">
        <v>0</v>
      </c>
      <c r="Q2272" s="132"/>
    </row>
    <row r="2273" spans="1:17">
      <c r="A2273" s="5" t="str">
        <f t="shared" si="36"/>
        <v>2</v>
      </c>
      <c r="B2273" s="1" t="s">
        <v>9873</v>
      </c>
      <c r="C2273" s="2" t="s">
        <v>9874</v>
      </c>
      <c r="D2273" s="2">
        <f>IFERROR(VLOOKUP(B2273,#REF!,4,0),0)</f>
        <v>0</v>
      </c>
      <c r="E2273" s="3">
        <v>0</v>
      </c>
      <c r="F2273" s="147" t="s">
        <v>5961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148" t="s">
        <v>6151</v>
      </c>
      <c r="N2273" s="3">
        <v>0</v>
      </c>
      <c r="O2273" s="3">
        <v>0</v>
      </c>
      <c r="P2273" s="3">
        <v>0</v>
      </c>
      <c r="Q2273" s="132"/>
    </row>
    <row r="2274" spans="1:17">
      <c r="A2274" s="5" t="str">
        <f t="shared" si="36"/>
        <v>2</v>
      </c>
      <c r="B2274" s="1" t="s">
        <v>9875</v>
      </c>
      <c r="C2274" s="2" t="s">
        <v>9876</v>
      </c>
      <c r="D2274" s="2">
        <f>IFERROR(VLOOKUP(B2274,#REF!,4,0),0)</f>
        <v>0</v>
      </c>
      <c r="E2274" s="3">
        <v>0</v>
      </c>
      <c r="F2274" s="147" t="s">
        <v>5961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148" t="s">
        <v>6151</v>
      </c>
      <c r="N2274" s="3">
        <v>0</v>
      </c>
      <c r="O2274" s="3">
        <v>0</v>
      </c>
      <c r="P2274" s="3">
        <v>0</v>
      </c>
      <c r="Q2274" s="132"/>
    </row>
    <row r="2275" spans="1:17">
      <c r="A2275" s="5" t="str">
        <f t="shared" si="36"/>
        <v>2</v>
      </c>
      <c r="B2275" s="1" t="s">
        <v>9877</v>
      </c>
      <c r="C2275" s="2" t="s">
        <v>9878</v>
      </c>
      <c r="D2275" s="2">
        <f>IFERROR(VLOOKUP(B2275,#REF!,4,0),0)</f>
        <v>0</v>
      </c>
      <c r="E2275" s="3">
        <v>0</v>
      </c>
      <c r="F2275" s="147" t="s">
        <v>5961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148" t="s">
        <v>6151</v>
      </c>
      <c r="N2275" s="3">
        <v>0</v>
      </c>
      <c r="O2275" s="3">
        <v>0</v>
      </c>
      <c r="P2275" s="3">
        <v>0</v>
      </c>
      <c r="Q2275" s="132"/>
    </row>
    <row r="2276" spans="1:17">
      <c r="A2276" s="5" t="str">
        <f t="shared" si="36"/>
        <v>2</v>
      </c>
      <c r="B2276" s="1" t="s">
        <v>9879</v>
      </c>
      <c r="C2276" s="2" t="s">
        <v>9880</v>
      </c>
      <c r="D2276" s="2">
        <f>IFERROR(VLOOKUP(B2276,#REF!,4,0),0)</f>
        <v>0</v>
      </c>
      <c r="E2276" s="3">
        <v>0</v>
      </c>
      <c r="F2276" s="147" t="s">
        <v>5961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0</v>
      </c>
      <c r="M2276" s="148" t="s">
        <v>6151</v>
      </c>
      <c r="N2276" s="3">
        <v>0</v>
      </c>
      <c r="O2276" s="3">
        <v>0</v>
      </c>
      <c r="P2276" s="3">
        <v>0</v>
      </c>
      <c r="Q2276" s="132"/>
    </row>
    <row r="2277" spans="1:17">
      <c r="A2277" s="5" t="str">
        <f t="shared" si="36"/>
        <v>2</v>
      </c>
      <c r="B2277" s="1" t="s">
        <v>9881</v>
      </c>
      <c r="C2277" s="2" t="s">
        <v>9882</v>
      </c>
      <c r="D2277" s="2">
        <f>IFERROR(VLOOKUP(B2277,#REF!,4,0),0)</f>
        <v>0</v>
      </c>
      <c r="E2277" s="3">
        <v>0</v>
      </c>
      <c r="F2277" s="147" t="s">
        <v>5961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148" t="s">
        <v>6151</v>
      </c>
      <c r="N2277" s="3">
        <v>0</v>
      </c>
      <c r="O2277" s="3">
        <v>0</v>
      </c>
      <c r="P2277" s="3">
        <v>0</v>
      </c>
      <c r="Q2277" s="132"/>
    </row>
    <row r="2278" spans="1:17">
      <c r="A2278" s="5" t="str">
        <f t="shared" si="36"/>
        <v>2</v>
      </c>
      <c r="B2278" s="1" t="s">
        <v>9883</v>
      </c>
      <c r="C2278" s="2" t="s">
        <v>9884</v>
      </c>
      <c r="D2278" s="2">
        <f>IFERROR(VLOOKUP(B2278,#REF!,4,0),0)</f>
        <v>0</v>
      </c>
      <c r="E2278" s="3">
        <v>0</v>
      </c>
      <c r="F2278" s="147" t="s">
        <v>5961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148" t="s">
        <v>6151</v>
      </c>
      <c r="N2278" s="3">
        <v>0</v>
      </c>
      <c r="O2278" s="3">
        <v>0</v>
      </c>
      <c r="P2278" s="3">
        <v>0</v>
      </c>
      <c r="Q2278" s="132"/>
    </row>
    <row r="2279" spans="1:17">
      <c r="A2279" s="5" t="str">
        <f t="shared" si="36"/>
        <v>2</v>
      </c>
      <c r="B2279" s="1" t="s">
        <v>9885</v>
      </c>
      <c r="C2279" s="2" t="s">
        <v>9886</v>
      </c>
      <c r="D2279" s="2">
        <f>IFERROR(VLOOKUP(B2279,#REF!,4,0),0)</f>
        <v>0</v>
      </c>
      <c r="E2279" s="3">
        <v>0</v>
      </c>
      <c r="F2279" s="147" t="s">
        <v>5961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148" t="s">
        <v>6151</v>
      </c>
      <c r="N2279" s="3">
        <v>0</v>
      </c>
      <c r="O2279" s="3">
        <v>0</v>
      </c>
      <c r="P2279" s="3">
        <v>0</v>
      </c>
      <c r="Q2279" s="132"/>
    </row>
    <row r="2280" spans="1:17">
      <c r="A2280" s="5" t="str">
        <f t="shared" si="36"/>
        <v>2</v>
      </c>
      <c r="B2280" s="1" t="s">
        <v>9887</v>
      </c>
      <c r="C2280" s="2" t="s">
        <v>9888</v>
      </c>
      <c r="D2280" s="2">
        <f>IFERROR(VLOOKUP(B2280,#REF!,4,0),0)</f>
        <v>0</v>
      </c>
      <c r="E2280" s="3">
        <v>0</v>
      </c>
      <c r="F2280" s="147" t="s">
        <v>5961</v>
      </c>
      <c r="G2280" s="3">
        <v>0</v>
      </c>
      <c r="H2280" s="3">
        <v>0</v>
      </c>
      <c r="I2280" s="3">
        <v>0</v>
      </c>
      <c r="J2280" s="3">
        <v>0</v>
      </c>
      <c r="K2280" s="3">
        <v>0</v>
      </c>
      <c r="L2280" s="3">
        <v>0</v>
      </c>
      <c r="M2280" s="148" t="s">
        <v>6151</v>
      </c>
      <c r="N2280" s="3">
        <v>0</v>
      </c>
      <c r="O2280" s="3">
        <v>0</v>
      </c>
      <c r="P2280" s="3">
        <v>0</v>
      </c>
      <c r="Q2280" s="132"/>
    </row>
    <row r="2281" spans="1:17">
      <c r="A2281" s="5" t="str">
        <f t="shared" si="36"/>
        <v>2</v>
      </c>
      <c r="B2281" s="1" t="s">
        <v>9889</v>
      </c>
      <c r="C2281" s="2" t="s">
        <v>9890</v>
      </c>
      <c r="D2281" s="2">
        <f>IFERROR(VLOOKUP(B2281,#REF!,4,0),0)</f>
        <v>0</v>
      </c>
      <c r="E2281" s="3">
        <v>0</v>
      </c>
      <c r="F2281" s="147" t="s">
        <v>5961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0</v>
      </c>
      <c r="M2281" s="148" t="s">
        <v>6151</v>
      </c>
      <c r="N2281" s="3">
        <v>0</v>
      </c>
      <c r="O2281" s="3">
        <v>0</v>
      </c>
      <c r="P2281" s="3">
        <v>0</v>
      </c>
      <c r="Q2281" s="132"/>
    </row>
    <row r="2282" spans="1:17">
      <c r="A2282" s="5" t="str">
        <f t="shared" si="36"/>
        <v>2</v>
      </c>
      <c r="B2282" s="1" t="s">
        <v>9891</v>
      </c>
      <c r="C2282" s="2" t="s">
        <v>9892</v>
      </c>
      <c r="D2282" s="2">
        <f>IFERROR(VLOOKUP(B2282,#REF!,4,0),0)</f>
        <v>0</v>
      </c>
      <c r="E2282" s="3">
        <v>0</v>
      </c>
      <c r="F2282" s="147" t="s">
        <v>5961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148" t="s">
        <v>6151</v>
      </c>
      <c r="N2282" s="3">
        <v>0</v>
      </c>
      <c r="O2282" s="3">
        <v>0</v>
      </c>
      <c r="P2282" s="3">
        <v>0</v>
      </c>
      <c r="Q2282" s="132"/>
    </row>
    <row r="2283" spans="1:17" ht="22.5">
      <c r="A2283" s="5" t="str">
        <f t="shared" si="36"/>
        <v>3</v>
      </c>
      <c r="B2283" s="1" t="s">
        <v>9893</v>
      </c>
      <c r="C2283" s="2" t="s">
        <v>9894</v>
      </c>
      <c r="D2283" s="2">
        <f>IFERROR(VLOOKUP(B2283,#REF!,4,0),0)</f>
        <v>0</v>
      </c>
      <c r="E2283" s="3">
        <v>0</v>
      </c>
      <c r="F2283" s="147" t="s">
        <v>1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0</v>
      </c>
      <c r="M2283" s="148" t="s">
        <v>6151</v>
      </c>
      <c r="N2283" s="3">
        <v>0</v>
      </c>
      <c r="O2283" s="3">
        <v>0</v>
      </c>
      <c r="P2283" s="3">
        <v>0</v>
      </c>
      <c r="Q2283" s="132"/>
    </row>
    <row r="2284" spans="1:17">
      <c r="A2284" s="5" t="str">
        <f t="shared" si="36"/>
        <v>3</v>
      </c>
      <c r="B2284" s="1" t="s">
        <v>9895</v>
      </c>
      <c r="C2284" s="2" t="s">
        <v>9896</v>
      </c>
      <c r="D2284" s="2">
        <f>IFERROR(VLOOKUP(B2284,#REF!,4,0),0)</f>
        <v>0</v>
      </c>
      <c r="E2284" s="3">
        <v>0</v>
      </c>
      <c r="F2284" s="147" t="s">
        <v>1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0</v>
      </c>
      <c r="M2284" s="148" t="s">
        <v>6151</v>
      </c>
      <c r="N2284" s="3">
        <v>0</v>
      </c>
      <c r="O2284" s="3">
        <v>0</v>
      </c>
      <c r="P2284" s="3">
        <v>0</v>
      </c>
      <c r="Q2284" s="132"/>
    </row>
    <row r="2285" spans="1:17">
      <c r="A2285" s="5" t="str">
        <f t="shared" si="36"/>
        <v>3</v>
      </c>
      <c r="B2285" s="1" t="s">
        <v>9897</v>
      </c>
      <c r="C2285" s="2" t="s">
        <v>9898</v>
      </c>
      <c r="D2285" s="2">
        <f>IFERROR(VLOOKUP(B2285,#REF!,4,0),0)</f>
        <v>0</v>
      </c>
      <c r="E2285" s="3">
        <v>0</v>
      </c>
      <c r="F2285" s="147" t="s">
        <v>1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0</v>
      </c>
      <c r="M2285" s="148" t="s">
        <v>6151</v>
      </c>
      <c r="N2285" s="3">
        <v>0</v>
      </c>
      <c r="O2285" s="3">
        <v>0</v>
      </c>
      <c r="P2285" s="3">
        <v>0</v>
      </c>
      <c r="Q2285" s="132"/>
    </row>
    <row r="2286" spans="1:17">
      <c r="A2286" s="5" t="str">
        <f t="shared" si="36"/>
        <v>3</v>
      </c>
      <c r="B2286" s="1" t="s">
        <v>9899</v>
      </c>
      <c r="C2286" s="2" t="s">
        <v>9900</v>
      </c>
      <c r="D2286" s="2">
        <f>IFERROR(VLOOKUP(B2286,#REF!,4,0),0)</f>
        <v>0</v>
      </c>
      <c r="E2286" s="3">
        <v>0</v>
      </c>
      <c r="F2286" s="147" t="s">
        <v>1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148" t="s">
        <v>6151</v>
      </c>
      <c r="N2286" s="3">
        <v>0</v>
      </c>
      <c r="O2286" s="3">
        <v>0</v>
      </c>
      <c r="P2286" s="3">
        <v>0</v>
      </c>
      <c r="Q2286" s="132"/>
    </row>
    <row r="2287" spans="1:17">
      <c r="A2287" s="5" t="str">
        <f t="shared" si="36"/>
        <v>3</v>
      </c>
      <c r="B2287" s="1" t="s">
        <v>9901</v>
      </c>
      <c r="C2287" s="2" t="s">
        <v>9902</v>
      </c>
      <c r="D2287" s="2">
        <f>IFERROR(VLOOKUP(B2287,#REF!,4,0),0)</f>
        <v>0</v>
      </c>
      <c r="E2287" s="3">
        <v>0</v>
      </c>
      <c r="F2287" s="147" t="s">
        <v>1</v>
      </c>
      <c r="G2287" s="3">
        <v>0</v>
      </c>
      <c r="H2287" s="3">
        <v>0</v>
      </c>
      <c r="I2287" s="3">
        <v>0</v>
      </c>
      <c r="J2287" s="3">
        <v>0</v>
      </c>
      <c r="K2287" s="3">
        <v>0</v>
      </c>
      <c r="L2287" s="3">
        <v>0</v>
      </c>
      <c r="M2287" s="148" t="s">
        <v>6151</v>
      </c>
      <c r="N2287" s="3">
        <v>0</v>
      </c>
      <c r="O2287" s="3">
        <v>0</v>
      </c>
      <c r="P2287" s="3">
        <v>0</v>
      </c>
      <c r="Q2287" s="132"/>
    </row>
    <row r="2288" spans="1:17">
      <c r="A2288" s="5" t="str">
        <f t="shared" si="36"/>
        <v>3</v>
      </c>
      <c r="B2288" s="1" t="s">
        <v>9903</v>
      </c>
      <c r="C2288" s="2" t="s">
        <v>9902</v>
      </c>
      <c r="D2288" s="2">
        <f>IFERROR(VLOOKUP(B2288,#REF!,4,0),0)</f>
        <v>0</v>
      </c>
      <c r="E2288" s="3">
        <v>0</v>
      </c>
      <c r="F2288" s="147" t="s">
        <v>1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148" t="s">
        <v>6151</v>
      </c>
      <c r="N2288" s="3">
        <v>0</v>
      </c>
      <c r="O2288" s="3">
        <v>0</v>
      </c>
      <c r="P2288" s="3">
        <v>0</v>
      </c>
      <c r="Q2288" s="132"/>
    </row>
    <row r="2289" spans="1:17">
      <c r="A2289" s="5" t="str">
        <f t="shared" si="36"/>
        <v>3</v>
      </c>
      <c r="B2289" s="1" t="s">
        <v>9904</v>
      </c>
      <c r="C2289" s="2" t="s">
        <v>9175</v>
      </c>
      <c r="D2289" s="2">
        <f>IFERROR(VLOOKUP(B2289,#REF!,4,0),0)</f>
        <v>0</v>
      </c>
      <c r="E2289" s="3">
        <v>0</v>
      </c>
      <c r="F2289" s="147" t="s">
        <v>1</v>
      </c>
      <c r="G2289" s="3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148" t="s">
        <v>6151</v>
      </c>
      <c r="N2289" s="3">
        <v>0</v>
      </c>
      <c r="O2289" s="3">
        <v>0</v>
      </c>
      <c r="P2289" s="3">
        <v>0</v>
      </c>
      <c r="Q2289" s="132"/>
    </row>
    <row r="2290" spans="1:17">
      <c r="A2290" s="5" t="str">
        <f t="shared" si="36"/>
        <v>3</v>
      </c>
      <c r="B2290" s="1" t="s">
        <v>9905</v>
      </c>
      <c r="C2290" s="2" t="s">
        <v>9189</v>
      </c>
      <c r="D2290" s="2">
        <f>IFERROR(VLOOKUP(B2290,#REF!,4,0),0)</f>
        <v>0</v>
      </c>
      <c r="E2290" s="3">
        <v>0</v>
      </c>
      <c r="F2290" s="147" t="s">
        <v>1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0</v>
      </c>
      <c r="M2290" s="148" t="s">
        <v>6151</v>
      </c>
      <c r="N2290" s="3">
        <v>0</v>
      </c>
      <c r="O2290" s="3">
        <v>0</v>
      </c>
      <c r="P2290" s="3">
        <v>0</v>
      </c>
      <c r="Q2290" s="132"/>
    </row>
    <row r="2291" spans="1:17">
      <c r="A2291" s="5" t="str">
        <f t="shared" si="36"/>
        <v>3</v>
      </c>
      <c r="B2291" s="1" t="s">
        <v>9906</v>
      </c>
      <c r="C2291" s="2" t="s">
        <v>9907</v>
      </c>
      <c r="D2291" s="2">
        <f>IFERROR(VLOOKUP(B2291,#REF!,4,0),0)</f>
        <v>0</v>
      </c>
      <c r="E2291" s="3">
        <v>0</v>
      </c>
      <c r="F2291" s="147" t="s">
        <v>1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148" t="s">
        <v>6151</v>
      </c>
      <c r="N2291" s="3">
        <v>0</v>
      </c>
      <c r="O2291" s="3">
        <v>0</v>
      </c>
      <c r="P2291" s="3">
        <v>0</v>
      </c>
      <c r="Q2291" s="132"/>
    </row>
    <row r="2292" spans="1:17">
      <c r="A2292" s="5" t="str">
        <f t="shared" si="36"/>
        <v>3</v>
      </c>
      <c r="B2292" s="1" t="s">
        <v>9908</v>
      </c>
      <c r="C2292" s="2" t="s">
        <v>9909</v>
      </c>
      <c r="D2292" s="2">
        <f>IFERROR(VLOOKUP(B2292,#REF!,4,0),0)</f>
        <v>0</v>
      </c>
      <c r="E2292" s="3">
        <v>0</v>
      </c>
      <c r="F2292" s="147" t="s">
        <v>1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0</v>
      </c>
      <c r="M2292" s="148" t="s">
        <v>6151</v>
      </c>
      <c r="N2292" s="3">
        <v>0</v>
      </c>
      <c r="O2292" s="3">
        <v>0</v>
      </c>
      <c r="P2292" s="3">
        <v>0</v>
      </c>
      <c r="Q2292" s="132"/>
    </row>
    <row r="2293" spans="1:17">
      <c r="A2293" s="5" t="str">
        <f t="shared" si="36"/>
        <v>3</v>
      </c>
      <c r="B2293" s="1" t="s">
        <v>3495</v>
      </c>
      <c r="C2293" s="2" t="s">
        <v>9910</v>
      </c>
      <c r="D2293" s="2">
        <f>IFERROR(VLOOKUP(B2293,#REF!,4,0),0)</f>
        <v>0</v>
      </c>
      <c r="E2293" s="3">
        <v>7745563.5</v>
      </c>
      <c r="F2293" s="147" t="s">
        <v>1</v>
      </c>
      <c r="G2293" s="3">
        <v>7745563.5</v>
      </c>
      <c r="H2293" s="3">
        <v>0</v>
      </c>
      <c r="I2293" s="3">
        <v>0</v>
      </c>
      <c r="J2293" s="3">
        <v>7745563.5</v>
      </c>
      <c r="K2293" s="3">
        <v>0</v>
      </c>
      <c r="L2293" s="3">
        <v>0</v>
      </c>
      <c r="M2293" s="148" t="s">
        <v>6151</v>
      </c>
      <c r="N2293" s="3">
        <v>0</v>
      </c>
      <c r="O2293" s="3">
        <v>0</v>
      </c>
      <c r="P2293" s="3">
        <v>0</v>
      </c>
      <c r="Q2293" s="132"/>
    </row>
    <row r="2294" spans="1:17">
      <c r="A2294" s="5" t="str">
        <f t="shared" si="36"/>
        <v>3</v>
      </c>
      <c r="B2294" s="1" t="s">
        <v>9911</v>
      </c>
      <c r="C2294" s="2" t="s">
        <v>9912</v>
      </c>
      <c r="D2294" s="2">
        <f>IFERROR(VLOOKUP(B2294,#REF!,4,0),0)</f>
        <v>0</v>
      </c>
      <c r="E2294" s="3">
        <v>0</v>
      </c>
      <c r="F2294" s="147" t="s">
        <v>1</v>
      </c>
      <c r="G2294" s="3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148" t="s">
        <v>6151</v>
      </c>
      <c r="N2294" s="3">
        <v>0</v>
      </c>
      <c r="O2294" s="3">
        <v>0</v>
      </c>
      <c r="P2294" s="3">
        <v>0</v>
      </c>
      <c r="Q2294" s="132"/>
    </row>
    <row r="2295" spans="1:17">
      <c r="A2295" s="5" t="str">
        <f t="shared" si="36"/>
        <v>3</v>
      </c>
      <c r="B2295" s="1" t="s">
        <v>9913</v>
      </c>
      <c r="C2295" s="2" t="s">
        <v>7743</v>
      </c>
      <c r="D2295" s="2">
        <f>IFERROR(VLOOKUP(B2295,#REF!,4,0),0)</f>
        <v>0</v>
      </c>
      <c r="E2295" s="3">
        <v>0</v>
      </c>
      <c r="F2295" s="147" t="s">
        <v>1</v>
      </c>
      <c r="G2295" s="3">
        <v>0</v>
      </c>
      <c r="H2295" s="3">
        <v>0</v>
      </c>
      <c r="I2295" s="3">
        <v>0</v>
      </c>
      <c r="J2295" s="3">
        <v>0</v>
      </c>
      <c r="K2295" s="3">
        <v>0</v>
      </c>
      <c r="L2295" s="3">
        <v>0</v>
      </c>
      <c r="M2295" s="148" t="s">
        <v>6151</v>
      </c>
      <c r="N2295" s="3">
        <v>0</v>
      </c>
      <c r="O2295" s="3">
        <v>0</v>
      </c>
      <c r="P2295" s="3">
        <v>0</v>
      </c>
      <c r="Q2295" s="132"/>
    </row>
    <row r="2296" spans="1:17">
      <c r="A2296" s="5" t="str">
        <f t="shared" si="36"/>
        <v>3</v>
      </c>
      <c r="B2296" s="1" t="s">
        <v>9914</v>
      </c>
      <c r="C2296" s="2" t="s">
        <v>9915</v>
      </c>
      <c r="D2296" s="2">
        <f>IFERROR(VLOOKUP(B2296,#REF!,4,0),0)</f>
        <v>0</v>
      </c>
      <c r="E2296" s="3">
        <v>0</v>
      </c>
      <c r="F2296" s="147" t="s">
        <v>1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148" t="s">
        <v>6151</v>
      </c>
      <c r="N2296" s="3">
        <v>0</v>
      </c>
      <c r="O2296" s="3">
        <v>0</v>
      </c>
      <c r="P2296" s="3">
        <v>0</v>
      </c>
      <c r="Q2296" s="132"/>
    </row>
    <row r="2297" spans="1:17">
      <c r="A2297" s="5" t="str">
        <f t="shared" si="36"/>
        <v>3</v>
      </c>
      <c r="B2297" s="1" t="s">
        <v>9916</v>
      </c>
      <c r="C2297" s="2" t="s">
        <v>7743</v>
      </c>
      <c r="D2297" s="2">
        <f>IFERROR(VLOOKUP(B2297,#REF!,4,0),0)</f>
        <v>0</v>
      </c>
      <c r="E2297" s="3">
        <v>0</v>
      </c>
      <c r="F2297" s="147" t="s">
        <v>1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148" t="s">
        <v>6151</v>
      </c>
      <c r="N2297" s="3">
        <v>0</v>
      </c>
      <c r="O2297" s="3">
        <v>0</v>
      </c>
      <c r="P2297" s="3">
        <v>0</v>
      </c>
      <c r="Q2297" s="132"/>
    </row>
    <row r="2298" spans="1:17">
      <c r="A2298" s="5" t="str">
        <f t="shared" si="36"/>
        <v>3</v>
      </c>
      <c r="B2298" s="1" t="s">
        <v>9917</v>
      </c>
      <c r="C2298" s="2" t="s">
        <v>9918</v>
      </c>
      <c r="D2298" s="2">
        <f>IFERROR(VLOOKUP(B2298,#REF!,4,0),0)</f>
        <v>0</v>
      </c>
      <c r="E2298" s="3">
        <v>0</v>
      </c>
      <c r="F2298" s="147" t="s">
        <v>1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0</v>
      </c>
      <c r="M2298" s="148" t="s">
        <v>6151</v>
      </c>
      <c r="N2298" s="3">
        <v>0</v>
      </c>
      <c r="O2298" s="3">
        <v>0</v>
      </c>
      <c r="P2298" s="3">
        <v>0</v>
      </c>
      <c r="Q2298" s="132"/>
    </row>
    <row r="2299" spans="1:17">
      <c r="A2299" s="5" t="str">
        <f t="shared" si="36"/>
        <v>3</v>
      </c>
      <c r="B2299" s="1" t="s">
        <v>9919</v>
      </c>
      <c r="C2299" s="2" t="s">
        <v>9920</v>
      </c>
      <c r="D2299" s="2">
        <f>IFERROR(VLOOKUP(B2299,#REF!,4,0),0)</f>
        <v>0</v>
      </c>
      <c r="E2299" s="3">
        <v>0</v>
      </c>
      <c r="F2299" s="147" t="s">
        <v>1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0</v>
      </c>
      <c r="M2299" s="148" t="s">
        <v>6151</v>
      </c>
      <c r="N2299" s="3">
        <v>0</v>
      </c>
      <c r="O2299" s="3">
        <v>0</v>
      </c>
      <c r="P2299" s="3">
        <v>0</v>
      </c>
      <c r="Q2299" s="132"/>
    </row>
    <row r="2300" spans="1:17" ht="22.5">
      <c r="A2300" s="5" t="str">
        <f t="shared" si="36"/>
        <v>3</v>
      </c>
      <c r="B2300" s="1" t="s">
        <v>9921</v>
      </c>
      <c r="C2300" s="2" t="s">
        <v>9922</v>
      </c>
      <c r="D2300" s="2">
        <f>IFERROR(VLOOKUP(B2300,#REF!,4,0),0)</f>
        <v>0</v>
      </c>
      <c r="E2300" s="3">
        <v>0</v>
      </c>
      <c r="F2300" s="147" t="s">
        <v>1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148" t="s">
        <v>6151</v>
      </c>
      <c r="N2300" s="3">
        <v>0</v>
      </c>
      <c r="O2300" s="3">
        <v>0</v>
      </c>
      <c r="P2300" s="3">
        <v>0</v>
      </c>
      <c r="Q2300" s="132"/>
    </row>
    <row r="2301" spans="1:17">
      <c r="A2301" s="5" t="str">
        <f t="shared" si="36"/>
        <v>3</v>
      </c>
      <c r="B2301" s="1" t="s">
        <v>9923</v>
      </c>
      <c r="C2301" s="2" t="s">
        <v>9924</v>
      </c>
      <c r="D2301" s="2">
        <f>IFERROR(VLOOKUP(B2301,#REF!,4,0),0)</f>
        <v>0</v>
      </c>
      <c r="E2301" s="3">
        <v>0</v>
      </c>
      <c r="F2301" s="147" t="s">
        <v>1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0</v>
      </c>
      <c r="M2301" s="148" t="s">
        <v>6151</v>
      </c>
      <c r="N2301" s="3">
        <v>0</v>
      </c>
      <c r="O2301" s="3">
        <v>0</v>
      </c>
      <c r="P2301" s="3">
        <v>0</v>
      </c>
      <c r="Q2301" s="132"/>
    </row>
    <row r="2302" spans="1:17">
      <c r="A2302" s="5" t="str">
        <f t="shared" si="36"/>
        <v>3</v>
      </c>
      <c r="B2302" s="1" t="s">
        <v>9925</v>
      </c>
      <c r="C2302" s="2" t="s">
        <v>9926</v>
      </c>
      <c r="D2302" s="2">
        <f>IFERROR(VLOOKUP(B2302,#REF!,4,0),0)</f>
        <v>0</v>
      </c>
      <c r="E2302" s="3">
        <v>0</v>
      </c>
      <c r="F2302" s="147" t="s">
        <v>1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0</v>
      </c>
      <c r="M2302" s="148" t="s">
        <v>6151</v>
      </c>
      <c r="N2302" s="3">
        <v>0</v>
      </c>
      <c r="O2302" s="3">
        <v>0</v>
      </c>
      <c r="P2302" s="3">
        <v>0</v>
      </c>
      <c r="Q2302" s="132"/>
    </row>
    <row r="2303" spans="1:17">
      <c r="A2303" s="5" t="str">
        <f t="shared" si="36"/>
        <v>3</v>
      </c>
      <c r="B2303" s="1" t="s">
        <v>9927</v>
      </c>
      <c r="C2303" s="2" t="s">
        <v>9928</v>
      </c>
      <c r="D2303" s="2">
        <f>IFERROR(VLOOKUP(B2303,#REF!,4,0),0)</f>
        <v>0</v>
      </c>
      <c r="E2303" s="3">
        <v>0</v>
      </c>
      <c r="F2303" s="147" t="s">
        <v>1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0</v>
      </c>
      <c r="M2303" s="148" t="s">
        <v>6151</v>
      </c>
      <c r="N2303" s="3">
        <v>0</v>
      </c>
      <c r="O2303" s="3">
        <v>0</v>
      </c>
      <c r="P2303" s="3">
        <v>0</v>
      </c>
      <c r="Q2303" s="132"/>
    </row>
    <row r="2304" spans="1:17">
      <c r="A2304" s="5" t="str">
        <f t="shared" si="36"/>
        <v>3</v>
      </c>
      <c r="B2304" s="1" t="s">
        <v>9929</v>
      </c>
      <c r="C2304" s="2" t="s">
        <v>9930</v>
      </c>
      <c r="D2304" s="2">
        <f>IFERROR(VLOOKUP(B2304,#REF!,4,0),0)</f>
        <v>0</v>
      </c>
      <c r="E2304" s="3">
        <v>0</v>
      </c>
      <c r="F2304" s="147" t="s">
        <v>1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148" t="s">
        <v>6151</v>
      </c>
      <c r="N2304" s="3">
        <v>0</v>
      </c>
      <c r="O2304" s="3">
        <v>0</v>
      </c>
      <c r="P2304" s="3">
        <v>0</v>
      </c>
      <c r="Q2304" s="132"/>
    </row>
    <row r="2305" spans="1:17">
      <c r="A2305" s="5" t="str">
        <f t="shared" si="36"/>
        <v>3</v>
      </c>
      <c r="B2305" s="1" t="s">
        <v>9931</v>
      </c>
      <c r="C2305" s="2" t="s">
        <v>9918</v>
      </c>
      <c r="D2305" s="2">
        <f>IFERROR(VLOOKUP(B2305,#REF!,4,0),0)</f>
        <v>0</v>
      </c>
      <c r="E2305" s="3">
        <v>0</v>
      </c>
      <c r="F2305" s="147" t="s">
        <v>1</v>
      </c>
      <c r="G2305" s="3">
        <v>0</v>
      </c>
      <c r="H2305" s="3">
        <v>0</v>
      </c>
      <c r="I2305" s="3">
        <v>0</v>
      </c>
      <c r="J2305" s="3">
        <v>0</v>
      </c>
      <c r="K2305" s="3">
        <v>0</v>
      </c>
      <c r="L2305" s="3">
        <v>0</v>
      </c>
      <c r="M2305" s="148" t="s">
        <v>6151</v>
      </c>
      <c r="N2305" s="3">
        <v>0</v>
      </c>
      <c r="O2305" s="3">
        <v>0</v>
      </c>
      <c r="P2305" s="3">
        <v>0</v>
      </c>
      <c r="Q2305" s="132"/>
    </row>
    <row r="2306" spans="1:17">
      <c r="A2306" s="5" t="str">
        <f t="shared" si="36"/>
        <v>3</v>
      </c>
      <c r="B2306" s="1" t="s">
        <v>9932</v>
      </c>
      <c r="C2306" s="2" t="s">
        <v>9920</v>
      </c>
      <c r="D2306" s="2">
        <f>IFERROR(VLOOKUP(B2306,#REF!,4,0),0)</f>
        <v>0</v>
      </c>
      <c r="E2306" s="3">
        <v>0</v>
      </c>
      <c r="F2306" s="147" t="s">
        <v>1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148" t="s">
        <v>6151</v>
      </c>
      <c r="N2306" s="3">
        <v>0</v>
      </c>
      <c r="O2306" s="3">
        <v>0</v>
      </c>
      <c r="P2306" s="3">
        <v>0</v>
      </c>
      <c r="Q2306" s="132"/>
    </row>
    <row r="2307" spans="1:17" ht="22.5">
      <c r="A2307" s="5" t="str">
        <f t="shared" si="36"/>
        <v>3</v>
      </c>
      <c r="B2307" s="1" t="s">
        <v>9933</v>
      </c>
      <c r="C2307" s="2" t="s">
        <v>9922</v>
      </c>
      <c r="D2307" s="2">
        <f>IFERROR(VLOOKUP(B2307,#REF!,4,0),0)</f>
        <v>0</v>
      </c>
      <c r="E2307" s="3">
        <v>0</v>
      </c>
      <c r="F2307" s="147" t="s">
        <v>1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148" t="s">
        <v>6151</v>
      </c>
      <c r="N2307" s="3">
        <v>0</v>
      </c>
      <c r="O2307" s="3">
        <v>0</v>
      </c>
      <c r="P2307" s="3">
        <v>0</v>
      </c>
      <c r="Q2307" s="132"/>
    </row>
    <row r="2308" spans="1:17">
      <c r="A2308" s="5" t="str">
        <f t="shared" si="36"/>
        <v>3</v>
      </c>
      <c r="B2308" s="1" t="s">
        <v>9934</v>
      </c>
      <c r="C2308" s="2" t="s">
        <v>9924</v>
      </c>
      <c r="D2308" s="2">
        <f>IFERROR(VLOOKUP(B2308,#REF!,4,0),0)</f>
        <v>0</v>
      </c>
      <c r="E2308" s="3">
        <v>0</v>
      </c>
      <c r="F2308" s="147" t="s">
        <v>1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148" t="s">
        <v>6151</v>
      </c>
      <c r="N2308" s="3">
        <v>0</v>
      </c>
      <c r="O2308" s="3">
        <v>0</v>
      </c>
      <c r="P2308" s="3">
        <v>0</v>
      </c>
      <c r="Q2308" s="132"/>
    </row>
    <row r="2309" spans="1:17">
      <c r="A2309" s="5" t="str">
        <f t="shared" si="36"/>
        <v>3</v>
      </c>
      <c r="B2309" s="1" t="s">
        <v>9935</v>
      </c>
      <c r="C2309" s="2" t="s">
        <v>9926</v>
      </c>
      <c r="D2309" s="2">
        <f>IFERROR(VLOOKUP(B2309,#REF!,4,0),0)</f>
        <v>0</v>
      </c>
      <c r="E2309" s="3">
        <v>0</v>
      </c>
      <c r="F2309" s="147" t="s">
        <v>1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148" t="s">
        <v>6151</v>
      </c>
      <c r="N2309" s="3">
        <v>0</v>
      </c>
      <c r="O2309" s="3">
        <v>0</v>
      </c>
      <c r="P2309" s="3">
        <v>0</v>
      </c>
      <c r="Q2309" s="132"/>
    </row>
    <row r="2310" spans="1:17">
      <c r="A2310" s="5" t="str">
        <f t="shared" si="36"/>
        <v>3</v>
      </c>
      <c r="B2310" s="1" t="s">
        <v>9936</v>
      </c>
      <c r="C2310" s="2" t="s">
        <v>9928</v>
      </c>
      <c r="D2310" s="2">
        <f>IFERROR(VLOOKUP(B2310,#REF!,4,0),0)</f>
        <v>0</v>
      </c>
      <c r="E2310" s="3">
        <v>0</v>
      </c>
      <c r="F2310" s="147" t="s">
        <v>1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148" t="s">
        <v>6151</v>
      </c>
      <c r="N2310" s="3">
        <v>0</v>
      </c>
      <c r="O2310" s="3">
        <v>0</v>
      </c>
      <c r="P2310" s="3">
        <v>0</v>
      </c>
      <c r="Q2310" s="132"/>
    </row>
    <row r="2311" spans="1:17">
      <c r="A2311" s="5" t="str">
        <f t="shared" si="36"/>
        <v>3</v>
      </c>
      <c r="B2311" s="1" t="s">
        <v>9937</v>
      </c>
      <c r="C2311" s="2" t="s">
        <v>9938</v>
      </c>
      <c r="D2311" s="2">
        <f>IFERROR(VLOOKUP(B2311,#REF!,4,0),0)</f>
        <v>0</v>
      </c>
      <c r="E2311" s="3">
        <v>0</v>
      </c>
      <c r="F2311" s="147" t="s">
        <v>1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148" t="s">
        <v>6151</v>
      </c>
      <c r="N2311" s="3">
        <v>0</v>
      </c>
      <c r="O2311" s="3">
        <v>0</v>
      </c>
      <c r="P2311" s="3">
        <v>0</v>
      </c>
      <c r="Q2311" s="132"/>
    </row>
    <row r="2312" spans="1:17">
      <c r="A2312" s="5" t="str">
        <f t="shared" si="36"/>
        <v>3</v>
      </c>
      <c r="B2312" s="1" t="s">
        <v>3504</v>
      </c>
      <c r="C2312" s="2" t="s">
        <v>9939</v>
      </c>
      <c r="D2312" s="2">
        <f>IFERROR(VLOOKUP(B2312,#REF!,4,0),0)</f>
        <v>0</v>
      </c>
      <c r="E2312" s="3">
        <v>10</v>
      </c>
      <c r="F2312" s="147" t="s">
        <v>1</v>
      </c>
      <c r="G2312" s="3">
        <v>10</v>
      </c>
      <c r="H2312" s="3">
        <v>0</v>
      </c>
      <c r="I2312" s="3">
        <v>0</v>
      </c>
      <c r="J2312" s="3">
        <v>10</v>
      </c>
      <c r="K2312" s="3">
        <v>0</v>
      </c>
      <c r="L2312" s="3">
        <v>0</v>
      </c>
      <c r="M2312" s="148" t="s">
        <v>6151</v>
      </c>
      <c r="N2312" s="3">
        <v>0</v>
      </c>
      <c r="O2312" s="3">
        <v>0</v>
      </c>
      <c r="P2312" s="3">
        <v>0</v>
      </c>
      <c r="Q2312" s="132"/>
    </row>
    <row r="2313" spans="1:17">
      <c r="A2313" s="5" t="str">
        <f t="shared" si="36"/>
        <v>3</v>
      </c>
      <c r="B2313" s="1" t="s">
        <v>9940</v>
      </c>
      <c r="C2313" s="2" t="s">
        <v>9941</v>
      </c>
      <c r="D2313" s="2">
        <f>IFERROR(VLOOKUP(B2313,#REF!,4,0),0)</f>
        <v>0</v>
      </c>
      <c r="E2313" s="3">
        <v>0</v>
      </c>
      <c r="F2313" s="147" t="s">
        <v>1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148" t="s">
        <v>6151</v>
      </c>
      <c r="N2313" s="3">
        <v>0</v>
      </c>
      <c r="O2313" s="3">
        <v>0</v>
      </c>
      <c r="P2313" s="3">
        <v>0</v>
      </c>
      <c r="Q2313" s="132"/>
    </row>
    <row r="2314" spans="1:17">
      <c r="A2314" s="5" t="str">
        <f t="shared" si="36"/>
        <v>3</v>
      </c>
      <c r="B2314" s="1" t="s">
        <v>3507</v>
      </c>
      <c r="C2314" s="2" t="s">
        <v>9942</v>
      </c>
      <c r="D2314" s="2">
        <f>IFERROR(VLOOKUP(B2314,#REF!,4,0),0)</f>
        <v>0</v>
      </c>
      <c r="E2314" s="3">
        <v>6793211.9000000004</v>
      </c>
      <c r="F2314" s="147" t="s">
        <v>1</v>
      </c>
      <c r="G2314" s="3">
        <v>6793211.9000000004</v>
      </c>
      <c r="H2314" s="3">
        <v>0</v>
      </c>
      <c r="I2314" s="3">
        <v>0</v>
      </c>
      <c r="J2314" s="3">
        <v>6793211.9000000004</v>
      </c>
      <c r="K2314" s="3">
        <v>0</v>
      </c>
      <c r="L2314" s="3">
        <v>0</v>
      </c>
      <c r="M2314" s="148" t="s">
        <v>6151</v>
      </c>
      <c r="N2314" s="3">
        <v>0</v>
      </c>
      <c r="O2314" s="3">
        <v>0</v>
      </c>
      <c r="P2314" s="3">
        <v>0</v>
      </c>
      <c r="Q2314" s="132"/>
    </row>
    <row r="2315" spans="1:17">
      <c r="A2315" s="5" t="str">
        <f t="shared" ref="A2315:A2378" si="37">LEFT(B2315)</f>
        <v>3</v>
      </c>
      <c r="B2315" s="1" t="s">
        <v>9943</v>
      </c>
      <c r="C2315" s="2" t="s">
        <v>9944</v>
      </c>
      <c r="D2315" s="2">
        <f>IFERROR(VLOOKUP(B2315,#REF!,4,0),0)</f>
        <v>0</v>
      </c>
      <c r="E2315" s="3">
        <v>0</v>
      </c>
      <c r="F2315" s="147" t="s">
        <v>1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148" t="s">
        <v>6151</v>
      </c>
      <c r="N2315" s="3">
        <v>0</v>
      </c>
      <c r="O2315" s="3">
        <v>0</v>
      </c>
      <c r="P2315" s="3">
        <v>0</v>
      </c>
      <c r="Q2315" s="132"/>
    </row>
    <row r="2316" spans="1:17">
      <c r="A2316" s="5" t="str">
        <f t="shared" si="37"/>
        <v>3</v>
      </c>
      <c r="B2316" s="1" t="s">
        <v>3510</v>
      </c>
      <c r="C2316" s="2" t="s">
        <v>9945</v>
      </c>
      <c r="D2316" s="2">
        <f>IFERROR(VLOOKUP(B2316,#REF!,4,0),0)</f>
        <v>0</v>
      </c>
      <c r="E2316" s="3">
        <v>0</v>
      </c>
      <c r="F2316" s="147" t="s">
        <v>1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148" t="s">
        <v>6151</v>
      </c>
      <c r="N2316" s="3">
        <v>0</v>
      </c>
      <c r="O2316" s="3">
        <v>0</v>
      </c>
      <c r="P2316" s="3">
        <v>0</v>
      </c>
      <c r="Q2316" s="132"/>
    </row>
    <row r="2317" spans="1:17">
      <c r="A2317" s="5" t="str">
        <f t="shared" si="37"/>
        <v>3</v>
      </c>
      <c r="B2317" s="1" t="s">
        <v>3513</v>
      </c>
      <c r="C2317" s="2" t="s">
        <v>9946</v>
      </c>
      <c r="D2317" s="2">
        <f>IFERROR(VLOOKUP(B2317,#REF!,4,0),0)</f>
        <v>0</v>
      </c>
      <c r="E2317" s="3">
        <v>3163898.88</v>
      </c>
      <c r="F2317" s="147" t="s">
        <v>1</v>
      </c>
      <c r="G2317" s="3">
        <v>3163898.88</v>
      </c>
      <c r="H2317" s="3">
        <v>0</v>
      </c>
      <c r="I2317" s="3">
        <v>0</v>
      </c>
      <c r="J2317" s="3">
        <v>3163898.88</v>
      </c>
      <c r="K2317" s="3">
        <v>0</v>
      </c>
      <c r="L2317" s="3">
        <v>0</v>
      </c>
      <c r="M2317" s="148" t="s">
        <v>6151</v>
      </c>
      <c r="N2317" s="3">
        <v>0</v>
      </c>
      <c r="O2317" s="3">
        <v>0</v>
      </c>
      <c r="P2317" s="3">
        <v>0</v>
      </c>
      <c r="Q2317" s="132"/>
    </row>
    <row r="2318" spans="1:17">
      <c r="A2318" s="5" t="str">
        <f t="shared" si="37"/>
        <v>3</v>
      </c>
      <c r="B2318" s="1" t="s">
        <v>9947</v>
      </c>
      <c r="C2318" s="2" t="s">
        <v>9948</v>
      </c>
      <c r="D2318" s="2">
        <f>IFERROR(VLOOKUP(B2318,#REF!,4,0),0)</f>
        <v>0</v>
      </c>
      <c r="E2318" s="3">
        <v>0</v>
      </c>
      <c r="F2318" s="147" t="s">
        <v>1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148" t="s">
        <v>6151</v>
      </c>
      <c r="N2318" s="3">
        <v>0</v>
      </c>
      <c r="O2318" s="3">
        <v>0</v>
      </c>
      <c r="P2318" s="3">
        <v>0</v>
      </c>
      <c r="Q2318" s="132"/>
    </row>
    <row r="2319" spans="1:17">
      <c r="A2319" s="5" t="str">
        <f t="shared" si="37"/>
        <v>3</v>
      </c>
      <c r="B2319" s="1" t="s">
        <v>9949</v>
      </c>
      <c r="C2319" s="2" t="s">
        <v>9950</v>
      </c>
      <c r="D2319" s="2">
        <f>IFERROR(VLOOKUP(B2319,#REF!,4,0),0)</f>
        <v>0</v>
      </c>
      <c r="E2319" s="3">
        <v>0</v>
      </c>
      <c r="F2319" s="147" t="s">
        <v>1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148" t="s">
        <v>6151</v>
      </c>
      <c r="N2319" s="3">
        <v>0</v>
      </c>
      <c r="O2319" s="3">
        <v>0</v>
      </c>
      <c r="P2319" s="3">
        <v>0</v>
      </c>
      <c r="Q2319" s="132"/>
    </row>
    <row r="2320" spans="1:17">
      <c r="A2320" s="5" t="str">
        <f t="shared" si="37"/>
        <v>3</v>
      </c>
      <c r="B2320" s="1" t="s">
        <v>9951</v>
      </c>
      <c r="C2320" s="2" t="s">
        <v>9952</v>
      </c>
      <c r="D2320" s="2">
        <f>IFERROR(VLOOKUP(B2320,#REF!,4,0),0)</f>
        <v>0</v>
      </c>
      <c r="E2320" s="3">
        <v>0</v>
      </c>
      <c r="F2320" s="147" t="s">
        <v>1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148" t="s">
        <v>6151</v>
      </c>
      <c r="N2320" s="3">
        <v>0</v>
      </c>
      <c r="O2320" s="3">
        <v>0</v>
      </c>
      <c r="P2320" s="3">
        <v>0</v>
      </c>
      <c r="Q2320" s="132"/>
    </row>
    <row r="2321" spans="1:17">
      <c r="A2321" s="5" t="str">
        <f t="shared" si="37"/>
        <v>3</v>
      </c>
      <c r="B2321" s="1" t="s">
        <v>9953</v>
      </c>
      <c r="C2321" s="2" t="s">
        <v>9954</v>
      </c>
      <c r="D2321" s="2">
        <f>IFERROR(VLOOKUP(B2321,#REF!,4,0),0)</f>
        <v>0</v>
      </c>
      <c r="E2321" s="3">
        <v>0</v>
      </c>
      <c r="F2321" s="147" t="s">
        <v>1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148" t="s">
        <v>6151</v>
      </c>
      <c r="N2321" s="3">
        <v>0</v>
      </c>
      <c r="O2321" s="3">
        <v>0</v>
      </c>
      <c r="P2321" s="3">
        <v>0</v>
      </c>
      <c r="Q2321" s="132"/>
    </row>
    <row r="2322" spans="1:17">
      <c r="A2322" s="5" t="str">
        <f t="shared" si="37"/>
        <v>3</v>
      </c>
      <c r="B2322" s="1" t="s">
        <v>9955</v>
      </c>
      <c r="C2322" s="2" t="s">
        <v>9956</v>
      </c>
      <c r="D2322" s="2">
        <f>IFERROR(VLOOKUP(B2322,#REF!,4,0),0)</f>
        <v>0</v>
      </c>
      <c r="E2322" s="3">
        <v>0</v>
      </c>
      <c r="F2322" s="147" t="s">
        <v>1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148" t="s">
        <v>6151</v>
      </c>
      <c r="N2322" s="3">
        <v>0</v>
      </c>
      <c r="O2322" s="3">
        <v>0</v>
      </c>
      <c r="P2322" s="3">
        <v>0</v>
      </c>
      <c r="Q2322" s="132"/>
    </row>
    <row r="2323" spans="1:17">
      <c r="A2323" s="5" t="str">
        <f t="shared" si="37"/>
        <v>3</v>
      </c>
      <c r="B2323" s="1" t="s">
        <v>9957</v>
      </c>
      <c r="C2323" s="2" t="s">
        <v>9958</v>
      </c>
      <c r="D2323" s="2">
        <f>IFERROR(VLOOKUP(B2323,#REF!,4,0),0)</f>
        <v>0</v>
      </c>
      <c r="E2323" s="3">
        <v>0</v>
      </c>
      <c r="F2323" s="147" t="s">
        <v>1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148" t="s">
        <v>6151</v>
      </c>
      <c r="N2323" s="3">
        <v>0</v>
      </c>
      <c r="O2323" s="3">
        <v>0</v>
      </c>
      <c r="P2323" s="3">
        <v>0</v>
      </c>
      <c r="Q2323" s="132"/>
    </row>
    <row r="2324" spans="1:17">
      <c r="A2324" s="5" t="str">
        <f t="shared" si="37"/>
        <v>3</v>
      </c>
      <c r="B2324" s="1" t="s">
        <v>9959</v>
      </c>
      <c r="C2324" s="2" t="s">
        <v>9960</v>
      </c>
      <c r="D2324" s="2">
        <f>IFERROR(VLOOKUP(B2324,#REF!,4,0),0)</f>
        <v>0</v>
      </c>
      <c r="E2324" s="3">
        <v>0</v>
      </c>
      <c r="F2324" s="147" t="s">
        <v>1</v>
      </c>
      <c r="G2324" s="3">
        <v>0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148" t="s">
        <v>6151</v>
      </c>
      <c r="N2324" s="3">
        <v>0</v>
      </c>
      <c r="O2324" s="3">
        <v>0</v>
      </c>
      <c r="P2324" s="3">
        <v>0</v>
      </c>
      <c r="Q2324" s="132"/>
    </row>
    <row r="2325" spans="1:17">
      <c r="A2325" s="5" t="str">
        <f t="shared" si="37"/>
        <v>3</v>
      </c>
      <c r="B2325" s="1" t="s">
        <v>9961</v>
      </c>
      <c r="C2325" s="2" t="s">
        <v>9962</v>
      </c>
      <c r="D2325" s="2">
        <f>IFERROR(VLOOKUP(B2325,#REF!,4,0),0)</f>
        <v>0</v>
      </c>
      <c r="E2325" s="3">
        <v>0</v>
      </c>
      <c r="F2325" s="147" t="s">
        <v>1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0</v>
      </c>
      <c r="M2325" s="148" t="s">
        <v>6151</v>
      </c>
      <c r="N2325" s="3">
        <v>0</v>
      </c>
      <c r="O2325" s="3">
        <v>0</v>
      </c>
      <c r="P2325" s="3">
        <v>0</v>
      </c>
      <c r="Q2325" s="132"/>
    </row>
    <row r="2326" spans="1:17">
      <c r="A2326" s="5" t="str">
        <f t="shared" si="37"/>
        <v>3</v>
      </c>
      <c r="B2326" s="1" t="s">
        <v>9963</v>
      </c>
      <c r="C2326" s="2" t="s">
        <v>9964</v>
      </c>
      <c r="D2326" s="2">
        <f>IFERROR(VLOOKUP(B2326,#REF!,4,0),0)</f>
        <v>0</v>
      </c>
      <c r="E2326" s="3">
        <v>0</v>
      </c>
      <c r="F2326" s="147" t="s">
        <v>1</v>
      </c>
      <c r="G2326" s="3">
        <v>0</v>
      </c>
      <c r="H2326" s="3">
        <v>0</v>
      </c>
      <c r="I2326" s="3">
        <v>0</v>
      </c>
      <c r="J2326" s="3">
        <v>0</v>
      </c>
      <c r="K2326" s="3">
        <v>0</v>
      </c>
      <c r="L2326" s="3">
        <v>0</v>
      </c>
      <c r="M2326" s="148" t="s">
        <v>6151</v>
      </c>
      <c r="N2326" s="3">
        <v>0</v>
      </c>
      <c r="O2326" s="3">
        <v>0</v>
      </c>
      <c r="P2326" s="3">
        <v>0</v>
      </c>
      <c r="Q2326" s="132"/>
    </row>
    <row r="2327" spans="1:17">
      <c r="A2327" s="5" t="str">
        <f t="shared" si="37"/>
        <v>3</v>
      </c>
      <c r="B2327" s="1" t="s">
        <v>9965</v>
      </c>
      <c r="C2327" s="2" t="s">
        <v>9966</v>
      </c>
      <c r="D2327" s="2">
        <f>IFERROR(VLOOKUP(B2327,#REF!,4,0),0)</f>
        <v>0</v>
      </c>
      <c r="E2327" s="3">
        <v>0</v>
      </c>
      <c r="F2327" s="147" t="s">
        <v>1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148" t="s">
        <v>6151</v>
      </c>
      <c r="N2327" s="3">
        <v>0</v>
      </c>
      <c r="O2327" s="3">
        <v>0</v>
      </c>
      <c r="P2327" s="3">
        <v>0</v>
      </c>
      <c r="Q2327" s="132"/>
    </row>
    <row r="2328" spans="1:17">
      <c r="A2328" s="5" t="str">
        <f t="shared" si="37"/>
        <v>3</v>
      </c>
      <c r="B2328" s="1" t="s">
        <v>9967</v>
      </c>
      <c r="C2328" s="2" t="s">
        <v>9968</v>
      </c>
      <c r="D2328" s="2">
        <f>IFERROR(VLOOKUP(B2328,#REF!,4,0),0)</f>
        <v>0</v>
      </c>
      <c r="E2328" s="3">
        <v>0</v>
      </c>
      <c r="F2328" s="147" t="s">
        <v>1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148" t="s">
        <v>6151</v>
      </c>
      <c r="N2328" s="3">
        <v>0</v>
      </c>
      <c r="O2328" s="3">
        <v>0</v>
      </c>
      <c r="P2328" s="3">
        <v>0</v>
      </c>
      <c r="Q2328" s="132"/>
    </row>
    <row r="2329" spans="1:17">
      <c r="A2329" s="5" t="str">
        <f t="shared" si="37"/>
        <v>3</v>
      </c>
      <c r="B2329" s="1" t="s">
        <v>9969</v>
      </c>
      <c r="C2329" s="2" t="s">
        <v>9970</v>
      </c>
      <c r="D2329" s="2">
        <f>IFERROR(VLOOKUP(B2329,#REF!,4,0),0)</f>
        <v>0</v>
      </c>
      <c r="E2329" s="3">
        <v>0</v>
      </c>
      <c r="F2329" s="147" t="s">
        <v>1</v>
      </c>
      <c r="G2329" s="3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148" t="s">
        <v>6151</v>
      </c>
      <c r="N2329" s="3">
        <v>0</v>
      </c>
      <c r="O2329" s="3">
        <v>0</v>
      </c>
      <c r="P2329" s="3">
        <v>0</v>
      </c>
      <c r="Q2329" s="132"/>
    </row>
    <row r="2330" spans="1:17" ht="22.5">
      <c r="A2330" s="5" t="str">
        <f t="shared" si="37"/>
        <v>3</v>
      </c>
      <c r="B2330" s="1" t="s">
        <v>9971</v>
      </c>
      <c r="C2330" s="2" t="s">
        <v>9972</v>
      </c>
      <c r="D2330" s="2">
        <f>IFERROR(VLOOKUP(B2330,#REF!,4,0),0)</f>
        <v>0</v>
      </c>
      <c r="E2330" s="3">
        <v>0</v>
      </c>
      <c r="F2330" s="147" t="s">
        <v>1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148" t="s">
        <v>6151</v>
      </c>
      <c r="N2330" s="3">
        <v>0</v>
      </c>
      <c r="O2330" s="3">
        <v>0</v>
      </c>
      <c r="P2330" s="3">
        <v>0</v>
      </c>
      <c r="Q2330" s="132"/>
    </row>
    <row r="2331" spans="1:17">
      <c r="A2331" s="5" t="str">
        <f t="shared" si="37"/>
        <v>3</v>
      </c>
      <c r="B2331" s="1" t="s">
        <v>9973</v>
      </c>
      <c r="C2331" s="2" t="s">
        <v>9974</v>
      </c>
      <c r="D2331" s="2">
        <f>IFERROR(VLOOKUP(B2331,#REF!,4,0),0)</f>
        <v>0</v>
      </c>
      <c r="E2331" s="3">
        <v>0</v>
      </c>
      <c r="F2331" s="147" t="s">
        <v>1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148" t="s">
        <v>6151</v>
      </c>
      <c r="N2331" s="3">
        <v>0</v>
      </c>
      <c r="O2331" s="3">
        <v>0</v>
      </c>
      <c r="P2331" s="3">
        <v>0</v>
      </c>
      <c r="Q2331" s="132"/>
    </row>
    <row r="2332" spans="1:17" ht="22.5">
      <c r="A2332" s="5" t="str">
        <f t="shared" si="37"/>
        <v>3</v>
      </c>
      <c r="B2332" s="1" t="s">
        <v>9975</v>
      </c>
      <c r="C2332" s="2" t="s">
        <v>9976</v>
      </c>
      <c r="D2332" s="2">
        <f>IFERROR(VLOOKUP(B2332,#REF!,4,0),0)</f>
        <v>0</v>
      </c>
      <c r="E2332" s="3">
        <v>0</v>
      </c>
      <c r="F2332" s="147" t="s">
        <v>1</v>
      </c>
      <c r="G2332" s="3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s="148" t="s">
        <v>6151</v>
      </c>
      <c r="N2332" s="3">
        <v>0</v>
      </c>
      <c r="O2332" s="3">
        <v>0</v>
      </c>
      <c r="P2332" s="3">
        <v>0</v>
      </c>
      <c r="Q2332" s="132"/>
    </row>
    <row r="2333" spans="1:17">
      <c r="A2333" s="5" t="str">
        <f t="shared" si="37"/>
        <v>3</v>
      </c>
      <c r="B2333" s="1" t="s">
        <v>9977</v>
      </c>
      <c r="C2333" s="2" t="s">
        <v>9978</v>
      </c>
      <c r="D2333" s="2">
        <f>IFERROR(VLOOKUP(B2333,#REF!,4,0),0)</f>
        <v>0</v>
      </c>
      <c r="E2333" s="3">
        <v>0</v>
      </c>
      <c r="F2333" s="147" t="s">
        <v>1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0</v>
      </c>
      <c r="M2333" s="148" t="s">
        <v>6151</v>
      </c>
      <c r="N2333" s="3">
        <v>0</v>
      </c>
      <c r="O2333" s="3">
        <v>0</v>
      </c>
      <c r="P2333" s="3">
        <v>0</v>
      </c>
      <c r="Q2333" s="132"/>
    </row>
    <row r="2334" spans="1:17">
      <c r="A2334" s="5" t="str">
        <f t="shared" si="37"/>
        <v>3</v>
      </c>
      <c r="B2334" s="1" t="s">
        <v>9979</v>
      </c>
      <c r="C2334" s="2" t="s">
        <v>9980</v>
      </c>
      <c r="D2334" s="2">
        <f>IFERROR(VLOOKUP(B2334,#REF!,4,0),0)</f>
        <v>0</v>
      </c>
      <c r="E2334" s="3">
        <v>0</v>
      </c>
      <c r="F2334" s="147" t="s">
        <v>1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0</v>
      </c>
      <c r="M2334" s="148" t="s">
        <v>6151</v>
      </c>
      <c r="N2334" s="3">
        <v>0</v>
      </c>
      <c r="O2334" s="3">
        <v>0</v>
      </c>
      <c r="P2334" s="3">
        <v>0</v>
      </c>
      <c r="Q2334" s="132"/>
    </row>
    <row r="2335" spans="1:17">
      <c r="A2335" s="5" t="str">
        <f t="shared" si="37"/>
        <v>3</v>
      </c>
      <c r="B2335" s="1" t="s">
        <v>9981</v>
      </c>
      <c r="C2335" s="2" t="s">
        <v>9982</v>
      </c>
      <c r="D2335" s="2">
        <f>IFERROR(VLOOKUP(B2335,#REF!,4,0),0)</f>
        <v>0</v>
      </c>
      <c r="E2335" s="3">
        <v>0</v>
      </c>
      <c r="F2335" s="147" t="s">
        <v>1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148" t="s">
        <v>6151</v>
      </c>
      <c r="N2335" s="3">
        <v>0</v>
      </c>
      <c r="O2335" s="3">
        <v>0</v>
      </c>
      <c r="P2335" s="3">
        <v>0</v>
      </c>
      <c r="Q2335" s="132"/>
    </row>
    <row r="2336" spans="1:17">
      <c r="A2336" s="5" t="str">
        <f t="shared" si="37"/>
        <v>3</v>
      </c>
      <c r="B2336" s="1" t="s">
        <v>9983</v>
      </c>
      <c r="C2336" s="2" t="s">
        <v>9175</v>
      </c>
      <c r="D2336" s="2">
        <f>IFERROR(VLOOKUP(B2336,#REF!,4,0),0)</f>
        <v>0</v>
      </c>
      <c r="E2336" s="3">
        <v>0</v>
      </c>
      <c r="F2336" s="147" t="s">
        <v>1</v>
      </c>
      <c r="G2336" s="3">
        <v>0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148" t="s">
        <v>6151</v>
      </c>
      <c r="N2336" s="3">
        <v>0</v>
      </c>
      <c r="O2336" s="3">
        <v>0</v>
      </c>
      <c r="P2336" s="3">
        <v>0</v>
      </c>
      <c r="Q2336" s="132"/>
    </row>
    <row r="2337" spans="1:17">
      <c r="A2337" s="5" t="str">
        <f t="shared" si="37"/>
        <v>3</v>
      </c>
      <c r="B2337" s="1" t="s">
        <v>9984</v>
      </c>
      <c r="C2337" s="2" t="s">
        <v>6396</v>
      </c>
      <c r="D2337" s="2">
        <f>IFERROR(VLOOKUP(B2337,#REF!,4,0),0)</f>
        <v>0</v>
      </c>
      <c r="E2337" s="3">
        <v>0</v>
      </c>
      <c r="F2337" s="147" t="s">
        <v>1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0</v>
      </c>
      <c r="M2337" s="148" t="s">
        <v>6151</v>
      </c>
      <c r="N2337" s="3">
        <v>0</v>
      </c>
      <c r="O2337" s="3">
        <v>0</v>
      </c>
      <c r="P2337" s="3">
        <v>0</v>
      </c>
      <c r="Q2337" s="132"/>
    </row>
    <row r="2338" spans="1:17">
      <c r="A2338" s="5" t="str">
        <f t="shared" si="37"/>
        <v>3</v>
      </c>
      <c r="B2338" s="1" t="s">
        <v>9985</v>
      </c>
      <c r="C2338" s="2" t="s">
        <v>9986</v>
      </c>
      <c r="D2338" s="2">
        <f>IFERROR(VLOOKUP(B2338,#REF!,4,0),0)</f>
        <v>0</v>
      </c>
      <c r="E2338" s="3">
        <v>0</v>
      </c>
      <c r="F2338" s="147" t="s">
        <v>1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148" t="s">
        <v>6151</v>
      </c>
      <c r="N2338" s="3">
        <v>0</v>
      </c>
      <c r="O2338" s="3">
        <v>0</v>
      </c>
      <c r="P2338" s="3">
        <v>0</v>
      </c>
      <c r="Q2338" s="132"/>
    </row>
    <row r="2339" spans="1:17">
      <c r="A2339" s="5" t="str">
        <f t="shared" si="37"/>
        <v>3</v>
      </c>
      <c r="B2339" s="1" t="s">
        <v>9987</v>
      </c>
      <c r="C2339" s="2" t="s">
        <v>9939</v>
      </c>
      <c r="D2339" s="2">
        <f>IFERROR(VLOOKUP(B2339,#REF!,4,0),0)</f>
        <v>0</v>
      </c>
      <c r="E2339" s="3">
        <v>0</v>
      </c>
      <c r="F2339" s="147" t="s">
        <v>1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148" t="s">
        <v>6151</v>
      </c>
      <c r="N2339" s="3">
        <v>0</v>
      </c>
      <c r="O2339" s="3">
        <v>0</v>
      </c>
      <c r="P2339" s="3">
        <v>0</v>
      </c>
      <c r="Q2339" s="132"/>
    </row>
    <row r="2340" spans="1:17">
      <c r="A2340" s="5" t="str">
        <f t="shared" si="37"/>
        <v>3</v>
      </c>
      <c r="B2340" s="1" t="s">
        <v>9988</v>
      </c>
      <c r="C2340" s="2" t="s">
        <v>9989</v>
      </c>
      <c r="D2340" s="2">
        <f>IFERROR(VLOOKUP(B2340,#REF!,4,0),0)</f>
        <v>0</v>
      </c>
      <c r="E2340" s="3">
        <v>0</v>
      </c>
      <c r="F2340" s="147" t="s">
        <v>1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148" t="s">
        <v>6151</v>
      </c>
      <c r="N2340" s="3">
        <v>0</v>
      </c>
      <c r="O2340" s="3">
        <v>0</v>
      </c>
      <c r="P2340" s="3">
        <v>0</v>
      </c>
      <c r="Q2340" s="132"/>
    </row>
    <row r="2341" spans="1:17">
      <c r="A2341" s="5" t="str">
        <f t="shared" si="37"/>
        <v>3</v>
      </c>
      <c r="B2341" s="1" t="s">
        <v>9990</v>
      </c>
      <c r="C2341" s="2" t="s">
        <v>6396</v>
      </c>
      <c r="D2341" s="2">
        <f>IFERROR(VLOOKUP(B2341,#REF!,4,0),0)</f>
        <v>0</v>
      </c>
      <c r="E2341" s="3">
        <v>0</v>
      </c>
      <c r="F2341" s="147" t="s">
        <v>1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148" t="s">
        <v>6151</v>
      </c>
      <c r="N2341" s="3">
        <v>0</v>
      </c>
      <c r="O2341" s="3">
        <v>0</v>
      </c>
      <c r="P2341" s="3">
        <v>0</v>
      </c>
      <c r="Q2341" s="132"/>
    </row>
    <row r="2342" spans="1:17">
      <c r="A2342" s="5" t="str">
        <f t="shared" si="37"/>
        <v>3</v>
      </c>
      <c r="B2342" s="1" t="s">
        <v>9991</v>
      </c>
      <c r="C2342" s="2" t="s">
        <v>9974</v>
      </c>
      <c r="D2342" s="2">
        <f>IFERROR(VLOOKUP(B2342,#REF!,4,0),0)</f>
        <v>0</v>
      </c>
      <c r="E2342" s="3">
        <v>0</v>
      </c>
      <c r="F2342" s="147" t="s">
        <v>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148" t="s">
        <v>6151</v>
      </c>
      <c r="N2342" s="3">
        <v>0</v>
      </c>
      <c r="O2342" s="3">
        <v>0</v>
      </c>
      <c r="P2342" s="3">
        <v>0</v>
      </c>
      <c r="Q2342" s="132"/>
    </row>
    <row r="2343" spans="1:17">
      <c r="A2343" s="5" t="str">
        <f t="shared" si="37"/>
        <v>3</v>
      </c>
      <c r="B2343" s="1" t="s">
        <v>9992</v>
      </c>
      <c r="C2343" s="2" t="s">
        <v>9993</v>
      </c>
      <c r="D2343" s="2">
        <f>IFERROR(VLOOKUP(B2343,#REF!,4,0),0)</f>
        <v>0</v>
      </c>
      <c r="E2343" s="3">
        <v>0</v>
      </c>
      <c r="F2343" s="147" t="s">
        <v>1</v>
      </c>
      <c r="G2343" s="3">
        <v>0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148" t="s">
        <v>6151</v>
      </c>
      <c r="N2343" s="3">
        <v>0</v>
      </c>
      <c r="O2343" s="3">
        <v>0</v>
      </c>
      <c r="P2343" s="3">
        <v>0</v>
      </c>
      <c r="Q2343" s="132"/>
    </row>
    <row r="2344" spans="1:17">
      <c r="A2344" s="5" t="str">
        <f t="shared" si="37"/>
        <v>3</v>
      </c>
      <c r="B2344" s="1" t="s">
        <v>9994</v>
      </c>
      <c r="C2344" s="2" t="s">
        <v>9995</v>
      </c>
      <c r="D2344" s="2">
        <f>IFERROR(VLOOKUP(B2344,#REF!,4,0),0)</f>
        <v>0</v>
      </c>
      <c r="E2344" s="3">
        <v>0</v>
      </c>
      <c r="F2344" s="147" t="s">
        <v>1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148" t="s">
        <v>6151</v>
      </c>
      <c r="N2344" s="3">
        <v>0</v>
      </c>
      <c r="O2344" s="3">
        <v>0</v>
      </c>
      <c r="P2344" s="3">
        <v>0</v>
      </c>
      <c r="Q2344" s="132"/>
    </row>
    <row r="2345" spans="1:17">
      <c r="A2345" s="5" t="str">
        <f t="shared" si="37"/>
        <v>3</v>
      </c>
      <c r="B2345" s="1" t="s">
        <v>9996</v>
      </c>
      <c r="C2345" s="2" t="s">
        <v>9997</v>
      </c>
      <c r="D2345" s="2">
        <f>IFERROR(VLOOKUP(B2345,#REF!,4,0),0)</f>
        <v>0</v>
      </c>
      <c r="E2345" s="3">
        <v>0</v>
      </c>
      <c r="F2345" s="147" t="s">
        <v>1</v>
      </c>
      <c r="G2345" s="3">
        <v>0</v>
      </c>
      <c r="H2345" s="3">
        <v>0</v>
      </c>
      <c r="I2345" s="3">
        <v>0</v>
      </c>
      <c r="J2345" s="3">
        <v>0</v>
      </c>
      <c r="K2345" s="3">
        <v>0</v>
      </c>
      <c r="L2345" s="3">
        <v>0</v>
      </c>
      <c r="M2345" s="148" t="s">
        <v>6151</v>
      </c>
      <c r="N2345" s="3">
        <v>0</v>
      </c>
      <c r="O2345" s="3">
        <v>0</v>
      </c>
      <c r="P2345" s="3">
        <v>0</v>
      </c>
      <c r="Q2345" s="132"/>
    </row>
    <row r="2346" spans="1:17">
      <c r="A2346" s="5" t="str">
        <f t="shared" si="37"/>
        <v>3</v>
      </c>
      <c r="B2346" s="1" t="s">
        <v>9998</v>
      </c>
      <c r="C2346" s="2" t="s">
        <v>9999</v>
      </c>
      <c r="D2346" s="2">
        <f>IFERROR(VLOOKUP(B2346,#REF!,4,0),0)</f>
        <v>0</v>
      </c>
      <c r="E2346" s="3">
        <v>0</v>
      </c>
      <c r="F2346" s="147" t="s">
        <v>1</v>
      </c>
      <c r="G2346" s="3">
        <v>0</v>
      </c>
      <c r="H2346" s="3">
        <v>0</v>
      </c>
      <c r="I2346" s="3">
        <v>0</v>
      </c>
      <c r="J2346" s="3">
        <v>0</v>
      </c>
      <c r="K2346" s="3">
        <v>0</v>
      </c>
      <c r="L2346" s="3">
        <v>0</v>
      </c>
      <c r="M2346" s="148" t="s">
        <v>6151</v>
      </c>
      <c r="N2346" s="3">
        <v>0</v>
      </c>
      <c r="O2346" s="3">
        <v>0</v>
      </c>
      <c r="P2346" s="3">
        <v>0</v>
      </c>
      <c r="Q2346" s="132"/>
    </row>
    <row r="2347" spans="1:17">
      <c r="A2347" s="5" t="str">
        <f t="shared" si="37"/>
        <v>3</v>
      </c>
      <c r="B2347" s="1" t="s">
        <v>10000</v>
      </c>
      <c r="C2347" s="2" t="s">
        <v>9212</v>
      </c>
      <c r="D2347" s="2">
        <f>IFERROR(VLOOKUP(B2347,#REF!,4,0),0)</f>
        <v>0</v>
      </c>
      <c r="E2347" s="3">
        <v>0</v>
      </c>
      <c r="F2347" s="147" t="s">
        <v>1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0</v>
      </c>
      <c r="M2347" s="148" t="s">
        <v>6151</v>
      </c>
      <c r="N2347" s="3">
        <v>0</v>
      </c>
      <c r="O2347" s="3">
        <v>0</v>
      </c>
      <c r="P2347" s="3">
        <v>0</v>
      </c>
      <c r="Q2347" s="132"/>
    </row>
    <row r="2348" spans="1:17">
      <c r="A2348" s="5" t="str">
        <f t="shared" si="37"/>
        <v>3</v>
      </c>
      <c r="B2348" s="1" t="s">
        <v>10001</v>
      </c>
      <c r="C2348" s="2" t="s">
        <v>6396</v>
      </c>
      <c r="D2348" s="2">
        <f>IFERROR(VLOOKUP(B2348,#REF!,4,0),0)</f>
        <v>0</v>
      </c>
      <c r="E2348" s="3">
        <v>0</v>
      </c>
      <c r="F2348" s="147" t="s">
        <v>1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0</v>
      </c>
      <c r="M2348" s="148" t="s">
        <v>6151</v>
      </c>
      <c r="N2348" s="3">
        <v>0</v>
      </c>
      <c r="O2348" s="3">
        <v>0</v>
      </c>
      <c r="P2348" s="3">
        <v>0</v>
      </c>
      <c r="Q2348" s="132"/>
    </row>
    <row r="2349" spans="1:17">
      <c r="A2349" s="5" t="str">
        <f t="shared" si="37"/>
        <v>3</v>
      </c>
      <c r="B2349" s="1" t="s">
        <v>10002</v>
      </c>
      <c r="C2349" s="2" t="s">
        <v>10003</v>
      </c>
      <c r="D2349" s="2">
        <f>IFERROR(VLOOKUP(B2349,#REF!,4,0),0)</f>
        <v>0</v>
      </c>
      <c r="E2349" s="3">
        <v>0</v>
      </c>
      <c r="F2349" s="147" t="s">
        <v>1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148" t="s">
        <v>6151</v>
      </c>
      <c r="N2349" s="3">
        <v>0</v>
      </c>
      <c r="O2349" s="3">
        <v>0</v>
      </c>
      <c r="P2349" s="3">
        <v>0</v>
      </c>
      <c r="Q2349" s="132"/>
    </row>
    <row r="2350" spans="1:17">
      <c r="A2350" s="5" t="str">
        <f t="shared" si="37"/>
        <v>3</v>
      </c>
      <c r="B2350" s="1" t="s">
        <v>10004</v>
      </c>
      <c r="C2350" s="2" t="s">
        <v>10005</v>
      </c>
      <c r="D2350" s="2">
        <f>IFERROR(VLOOKUP(B2350,#REF!,4,0),0)</f>
        <v>0</v>
      </c>
      <c r="E2350" s="3">
        <v>0</v>
      </c>
      <c r="F2350" s="147" t="s">
        <v>1</v>
      </c>
      <c r="G2350" s="3">
        <v>0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148" t="s">
        <v>6151</v>
      </c>
      <c r="N2350" s="3">
        <v>0</v>
      </c>
      <c r="O2350" s="3">
        <v>0</v>
      </c>
      <c r="P2350" s="3">
        <v>0</v>
      </c>
      <c r="Q2350" s="132"/>
    </row>
    <row r="2351" spans="1:17">
      <c r="A2351" s="5" t="str">
        <f t="shared" si="37"/>
        <v>3</v>
      </c>
      <c r="B2351" s="1" t="s">
        <v>10006</v>
      </c>
      <c r="C2351" s="2" t="s">
        <v>10007</v>
      </c>
      <c r="D2351" s="2">
        <f>IFERROR(VLOOKUP(B2351,#REF!,4,0),0)</f>
        <v>0</v>
      </c>
      <c r="E2351" s="3">
        <v>0</v>
      </c>
      <c r="F2351" s="147" t="s">
        <v>1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148" t="s">
        <v>6151</v>
      </c>
      <c r="N2351" s="3">
        <v>0</v>
      </c>
      <c r="O2351" s="3">
        <v>0</v>
      </c>
      <c r="P2351" s="3">
        <v>0</v>
      </c>
      <c r="Q2351" s="132"/>
    </row>
    <row r="2352" spans="1:17">
      <c r="A2352" s="5" t="str">
        <f t="shared" si="37"/>
        <v>3</v>
      </c>
      <c r="B2352" s="1" t="s">
        <v>10008</v>
      </c>
      <c r="C2352" s="2" t="s">
        <v>10009</v>
      </c>
      <c r="D2352" s="2">
        <f>IFERROR(VLOOKUP(B2352,#REF!,4,0),0)</f>
        <v>0</v>
      </c>
      <c r="E2352" s="3">
        <v>0</v>
      </c>
      <c r="F2352" s="147" t="s">
        <v>1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148" t="s">
        <v>6151</v>
      </c>
      <c r="N2352" s="3">
        <v>0</v>
      </c>
      <c r="O2352" s="3">
        <v>0</v>
      </c>
      <c r="P2352" s="3">
        <v>0</v>
      </c>
      <c r="Q2352" s="132"/>
    </row>
    <row r="2353" spans="1:17">
      <c r="A2353" s="5" t="str">
        <f t="shared" si="37"/>
        <v>3</v>
      </c>
      <c r="B2353" s="1" t="s">
        <v>10010</v>
      </c>
      <c r="C2353" s="2" t="s">
        <v>10011</v>
      </c>
      <c r="D2353" s="2">
        <f>IFERROR(VLOOKUP(B2353,#REF!,4,0),0)</f>
        <v>0</v>
      </c>
      <c r="E2353" s="3">
        <v>0</v>
      </c>
      <c r="F2353" s="147" t="s">
        <v>1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148" t="s">
        <v>6151</v>
      </c>
      <c r="N2353" s="3">
        <v>0</v>
      </c>
      <c r="O2353" s="3">
        <v>0</v>
      </c>
      <c r="P2353" s="3">
        <v>0</v>
      </c>
      <c r="Q2353" s="132"/>
    </row>
    <row r="2354" spans="1:17">
      <c r="A2354" s="5" t="str">
        <f t="shared" si="37"/>
        <v>3</v>
      </c>
      <c r="B2354" s="1" t="s">
        <v>10012</v>
      </c>
      <c r="C2354" s="2" t="s">
        <v>10009</v>
      </c>
      <c r="D2354" s="2">
        <f>IFERROR(VLOOKUP(B2354,#REF!,4,0),0)</f>
        <v>0</v>
      </c>
      <c r="E2354" s="3">
        <v>0</v>
      </c>
      <c r="F2354" s="147" t="s">
        <v>1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148" t="s">
        <v>6151</v>
      </c>
      <c r="N2354" s="3">
        <v>0</v>
      </c>
      <c r="O2354" s="3">
        <v>0</v>
      </c>
      <c r="P2354" s="3">
        <v>0</v>
      </c>
      <c r="Q2354" s="132"/>
    </row>
    <row r="2355" spans="1:17">
      <c r="A2355" s="5" t="str">
        <f t="shared" si="37"/>
        <v>3</v>
      </c>
      <c r="B2355" s="1" t="s">
        <v>10013</v>
      </c>
      <c r="C2355" s="2" t="s">
        <v>10014</v>
      </c>
      <c r="D2355" s="2">
        <f>IFERROR(VLOOKUP(B2355,#REF!,4,0),0)</f>
        <v>0</v>
      </c>
      <c r="E2355" s="3">
        <v>0</v>
      </c>
      <c r="F2355" s="147" t="s">
        <v>1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0</v>
      </c>
      <c r="M2355" s="148" t="s">
        <v>6151</v>
      </c>
      <c r="N2355" s="3">
        <v>0</v>
      </c>
      <c r="O2355" s="3">
        <v>0</v>
      </c>
      <c r="P2355" s="3">
        <v>0</v>
      </c>
      <c r="Q2355" s="132"/>
    </row>
    <row r="2356" spans="1:17">
      <c r="A2356" s="5" t="str">
        <f t="shared" si="37"/>
        <v>3</v>
      </c>
      <c r="B2356" s="1" t="s">
        <v>3522</v>
      </c>
      <c r="C2356" s="2" t="s">
        <v>10015</v>
      </c>
      <c r="D2356" s="2">
        <f>IFERROR(VLOOKUP(B2356,#REF!,4,0),0)</f>
        <v>0</v>
      </c>
      <c r="E2356" s="3">
        <v>104579355.56</v>
      </c>
      <c r="F2356" s="147" t="s">
        <v>1</v>
      </c>
      <c r="G2356" s="3">
        <v>104579355.56</v>
      </c>
      <c r="H2356" s="3">
        <v>0</v>
      </c>
      <c r="I2356" s="3">
        <v>0</v>
      </c>
      <c r="J2356" s="3">
        <v>104579355.56</v>
      </c>
      <c r="K2356" s="3">
        <v>0</v>
      </c>
      <c r="L2356" s="3">
        <v>0</v>
      </c>
      <c r="M2356" s="148" t="s">
        <v>6151</v>
      </c>
      <c r="N2356" s="3">
        <v>0</v>
      </c>
      <c r="O2356" s="3">
        <v>0</v>
      </c>
      <c r="P2356" s="3">
        <v>0</v>
      </c>
      <c r="Q2356" s="132"/>
    </row>
    <row r="2357" spans="1:17">
      <c r="A2357" s="5" t="str">
        <f t="shared" si="37"/>
        <v>3</v>
      </c>
      <c r="B2357" s="1" t="s">
        <v>10016</v>
      </c>
      <c r="C2357" s="2" t="s">
        <v>10017</v>
      </c>
      <c r="D2357" s="2">
        <f>IFERROR(VLOOKUP(B2357,#REF!,4,0),0)</f>
        <v>0</v>
      </c>
      <c r="E2357" s="3">
        <v>0</v>
      </c>
      <c r="F2357" s="147" t="s">
        <v>1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0</v>
      </c>
      <c r="M2357" s="148" t="s">
        <v>6151</v>
      </c>
      <c r="N2357" s="3">
        <v>0</v>
      </c>
      <c r="O2357" s="3">
        <v>0</v>
      </c>
      <c r="P2357" s="3">
        <v>0</v>
      </c>
      <c r="Q2357" s="132"/>
    </row>
    <row r="2358" spans="1:17">
      <c r="A2358" s="5" t="str">
        <f t="shared" si="37"/>
        <v>3</v>
      </c>
      <c r="B2358" s="1" t="s">
        <v>10018</v>
      </c>
      <c r="C2358" s="2" t="s">
        <v>9013</v>
      </c>
      <c r="D2358" s="2">
        <f>IFERROR(VLOOKUP(B2358,#REF!,4,0),0)</f>
        <v>0</v>
      </c>
      <c r="E2358" s="3">
        <v>0</v>
      </c>
      <c r="F2358" s="147" t="s">
        <v>1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148" t="s">
        <v>6151</v>
      </c>
      <c r="N2358" s="3">
        <v>0</v>
      </c>
      <c r="O2358" s="3">
        <v>0</v>
      </c>
      <c r="P2358" s="3">
        <v>0</v>
      </c>
      <c r="Q2358" s="132"/>
    </row>
    <row r="2359" spans="1:17">
      <c r="A2359" s="5" t="str">
        <f t="shared" si="37"/>
        <v>3</v>
      </c>
      <c r="B2359" s="1" t="s">
        <v>10019</v>
      </c>
      <c r="C2359" s="2" t="s">
        <v>10020</v>
      </c>
      <c r="D2359" s="2">
        <f>IFERROR(VLOOKUP(B2359,#REF!,4,0),0)</f>
        <v>0</v>
      </c>
      <c r="E2359" s="3">
        <v>0</v>
      </c>
      <c r="F2359" s="147" t="s">
        <v>1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0</v>
      </c>
      <c r="M2359" s="148" t="s">
        <v>6151</v>
      </c>
      <c r="N2359" s="3">
        <v>0</v>
      </c>
      <c r="O2359" s="3">
        <v>0</v>
      </c>
      <c r="P2359" s="3">
        <v>0</v>
      </c>
      <c r="Q2359" s="132"/>
    </row>
    <row r="2360" spans="1:17">
      <c r="A2360" s="5" t="str">
        <f t="shared" si="37"/>
        <v>3</v>
      </c>
      <c r="B2360" s="1" t="s">
        <v>10021</v>
      </c>
      <c r="C2360" s="2" t="s">
        <v>10022</v>
      </c>
      <c r="D2360" s="2">
        <f>IFERROR(VLOOKUP(B2360,#REF!,4,0),0)</f>
        <v>0</v>
      </c>
      <c r="E2360" s="3">
        <v>0</v>
      </c>
      <c r="F2360" s="147" t="s">
        <v>1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0</v>
      </c>
      <c r="M2360" s="148" t="s">
        <v>6151</v>
      </c>
      <c r="N2360" s="3">
        <v>0</v>
      </c>
      <c r="O2360" s="3">
        <v>0</v>
      </c>
      <c r="P2360" s="3">
        <v>0</v>
      </c>
      <c r="Q2360" s="132"/>
    </row>
    <row r="2361" spans="1:17">
      <c r="A2361" s="5" t="str">
        <f t="shared" si="37"/>
        <v>3</v>
      </c>
      <c r="B2361" s="1" t="s">
        <v>10023</v>
      </c>
      <c r="C2361" s="2" t="s">
        <v>6979</v>
      </c>
      <c r="D2361" s="2">
        <f>IFERROR(VLOOKUP(B2361,#REF!,4,0),0)</f>
        <v>0</v>
      </c>
      <c r="E2361" s="3">
        <v>0</v>
      </c>
      <c r="F2361" s="147" t="s">
        <v>1</v>
      </c>
      <c r="G2361" s="3">
        <v>0</v>
      </c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148" t="s">
        <v>6151</v>
      </c>
      <c r="N2361" s="3">
        <v>0</v>
      </c>
      <c r="O2361" s="3">
        <v>0</v>
      </c>
      <c r="P2361" s="3">
        <v>0</v>
      </c>
      <c r="Q2361" s="132"/>
    </row>
    <row r="2362" spans="1:17">
      <c r="A2362" s="5" t="str">
        <f t="shared" si="37"/>
        <v>3</v>
      </c>
      <c r="B2362" s="1" t="s">
        <v>10024</v>
      </c>
      <c r="C2362" s="2" t="s">
        <v>6994</v>
      </c>
      <c r="D2362" s="2">
        <f>IFERROR(VLOOKUP(B2362,#REF!,4,0),0)</f>
        <v>0</v>
      </c>
      <c r="E2362" s="3">
        <v>0</v>
      </c>
      <c r="F2362" s="147" t="s">
        <v>1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148" t="s">
        <v>6151</v>
      </c>
      <c r="N2362" s="3">
        <v>0</v>
      </c>
      <c r="O2362" s="3">
        <v>0</v>
      </c>
      <c r="P2362" s="3">
        <v>0</v>
      </c>
      <c r="Q2362" s="132"/>
    </row>
    <row r="2363" spans="1:17">
      <c r="A2363" s="5" t="str">
        <f t="shared" si="37"/>
        <v>3</v>
      </c>
      <c r="B2363" s="1" t="s">
        <v>10025</v>
      </c>
      <c r="C2363" s="2" t="s">
        <v>10026</v>
      </c>
      <c r="D2363" s="2">
        <f>IFERROR(VLOOKUP(B2363,#REF!,4,0),0)</f>
        <v>0</v>
      </c>
      <c r="E2363" s="3">
        <v>0</v>
      </c>
      <c r="F2363" s="147" t="s">
        <v>1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148" t="s">
        <v>6151</v>
      </c>
      <c r="N2363" s="3">
        <v>0</v>
      </c>
      <c r="O2363" s="3">
        <v>0</v>
      </c>
      <c r="P2363" s="3">
        <v>0</v>
      </c>
      <c r="Q2363" s="132"/>
    </row>
    <row r="2364" spans="1:17">
      <c r="A2364" s="5" t="str">
        <f t="shared" si="37"/>
        <v>3</v>
      </c>
      <c r="B2364" s="1" t="s">
        <v>10027</v>
      </c>
      <c r="C2364" s="2" t="s">
        <v>10028</v>
      </c>
      <c r="D2364" s="2">
        <f>IFERROR(VLOOKUP(B2364,#REF!,4,0),0)</f>
        <v>0</v>
      </c>
      <c r="E2364" s="3">
        <v>0</v>
      </c>
      <c r="F2364" s="147" t="s">
        <v>1</v>
      </c>
      <c r="G2364" s="3">
        <v>0</v>
      </c>
      <c r="H2364" s="3">
        <v>0</v>
      </c>
      <c r="I2364" s="3">
        <v>0</v>
      </c>
      <c r="J2364" s="3">
        <v>0</v>
      </c>
      <c r="K2364" s="3">
        <v>0</v>
      </c>
      <c r="L2364" s="3">
        <v>0</v>
      </c>
      <c r="M2364" s="148" t="s">
        <v>6151</v>
      </c>
      <c r="N2364" s="3">
        <v>0</v>
      </c>
      <c r="O2364" s="3">
        <v>0</v>
      </c>
      <c r="P2364" s="3">
        <v>0</v>
      </c>
      <c r="Q2364" s="132"/>
    </row>
    <row r="2365" spans="1:17">
      <c r="A2365" s="5" t="str">
        <f t="shared" si="37"/>
        <v>3</v>
      </c>
      <c r="B2365" s="1" t="s">
        <v>10029</v>
      </c>
      <c r="C2365" s="2" t="s">
        <v>7075</v>
      </c>
      <c r="D2365" s="2">
        <f>IFERROR(VLOOKUP(B2365,#REF!,4,0),0)</f>
        <v>0</v>
      </c>
      <c r="E2365" s="3">
        <v>0</v>
      </c>
      <c r="F2365" s="147" t="s">
        <v>1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0</v>
      </c>
      <c r="M2365" s="148" t="s">
        <v>6151</v>
      </c>
      <c r="N2365" s="3">
        <v>0</v>
      </c>
      <c r="O2365" s="3">
        <v>0</v>
      </c>
      <c r="P2365" s="3">
        <v>0</v>
      </c>
      <c r="Q2365" s="132"/>
    </row>
    <row r="2366" spans="1:17">
      <c r="A2366" s="5" t="str">
        <f t="shared" si="37"/>
        <v>3</v>
      </c>
      <c r="B2366" s="1" t="s">
        <v>10030</v>
      </c>
      <c r="C2366" s="2" t="s">
        <v>6396</v>
      </c>
      <c r="D2366" s="2">
        <f>IFERROR(VLOOKUP(B2366,#REF!,4,0),0)</f>
        <v>0</v>
      </c>
      <c r="E2366" s="3">
        <v>0</v>
      </c>
      <c r="F2366" s="147" t="s">
        <v>1</v>
      </c>
      <c r="G2366" s="3">
        <v>0</v>
      </c>
      <c r="H2366" s="3">
        <v>0</v>
      </c>
      <c r="I2366" s="3">
        <v>0</v>
      </c>
      <c r="J2366" s="3">
        <v>0</v>
      </c>
      <c r="K2366" s="3">
        <v>0</v>
      </c>
      <c r="L2366" s="3">
        <v>0</v>
      </c>
      <c r="M2366" s="148" t="s">
        <v>6151</v>
      </c>
      <c r="N2366" s="3">
        <v>0</v>
      </c>
      <c r="O2366" s="3">
        <v>0</v>
      </c>
      <c r="P2366" s="3">
        <v>0</v>
      </c>
      <c r="Q2366" s="132"/>
    </row>
    <row r="2367" spans="1:17">
      <c r="A2367" s="5" t="str">
        <f t="shared" si="37"/>
        <v>3</v>
      </c>
      <c r="B2367" s="1" t="s">
        <v>10031</v>
      </c>
      <c r="C2367" s="2" t="s">
        <v>10032</v>
      </c>
      <c r="D2367" s="2">
        <f>IFERROR(VLOOKUP(B2367,#REF!,4,0),0)</f>
        <v>0</v>
      </c>
      <c r="E2367" s="3">
        <v>0</v>
      </c>
      <c r="F2367" s="147" t="s">
        <v>1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148" t="s">
        <v>6151</v>
      </c>
      <c r="N2367" s="3">
        <v>0</v>
      </c>
      <c r="O2367" s="3">
        <v>0</v>
      </c>
      <c r="P2367" s="3">
        <v>0</v>
      </c>
      <c r="Q2367" s="132"/>
    </row>
    <row r="2368" spans="1:17">
      <c r="A2368" s="5" t="str">
        <f t="shared" si="37"/>
        <v>3</v>
      </c>
      <c r="B2368" s="1" t="s">
        <v>10033</v>
      </c>
      <c r="C2368" s="2" t="s">
        <v>9013</v>
      </c>
      <c r="D2368" s="2">
        <f>IFERROR(VLOOKUP(B2368,#REF!,4,0),0)</f>
        <v>0</v>
      </c>
      <c r="E2368" s="3">
        <v>0</v>
      </c>
      <c r="F2368" s="147" t="s">
        <v>1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148" t="s">
        <v>6151</v>
      </c>
      <c r="N2368" s="3">
        <v>0</v>
      </c>
      <c r="O2368" s="3">
        <v>0</v>
      </c>
      <c r="P2368" s="3">
        <v>0</v>
      </c>
      <c r="Q2368" s="132"/>
    </row>
    <row r="2369" spans="1:17">
      <c r="A2369" s="5" t="str">
        <f t="shared" si="37"/>
        <v>3</v>
      </c>
      <c r="B2369" s="1" t="s">
        <v>10034</v>
      </c>
      <c r="C2369" s="2" t="s">
        <v>10035</v>
      </c>
      <c r="D2369" s="2">
        <f>IFERROR(VLOOKUP(B2369,#REF!,4,0),0)</f>
        <v>0</v>
      </c>
      <c r="E2369" s="3">
        <v>0</v>
      </c>
      <c r="F2369" s="147" t="s">
        <v>1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148" t="s">
        <v>6151</v>
      </c>
      <c r="N2369" s="3">
        <v>0</v>
      </c>
      <c r="O2369" s="3">
        <v>0</v>
      </c>
      <c r="P2369" s="3">
        <v>0</v>
      </c>
      <c r="Q2369" s="132"/>
    </row>
    <row r="2370" spans="1:17">
      <c r="A2370" s="5" t="str">
        <f t="shared" si="37"/>
        <v>3</v>
      </c>
      <c r="B2370" s="1" t="s">
        <v>10036</v>
      </c>
      <c r="C2370" s="2" t="s">
        <v>10037</v>
      </c>
      <c r="D2370" s="2">
        <f>IFERROR(VLOOKUP(B2370,#REF!,4,0),0)</f>
        <v>0</v>
      </c>
      <c r="E2370" s="3">
        <v>0</v>
      </c>
      <c r="F2370" s="147" t="s">
        <v>1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148" t="s">
        <v>6151</v>
      </c>
      <c r="N2370" s="3">
        <v>0</v>
      </c>
      <c r="O2370" s="3">
        <v>0</v>
      </c>
      <c r="P2370" s="3">
        <v>0</v>
      </c>
      <c r="Q2370" s="132"/>
    </row>
    <row r="2371" spans="1:17">
      <c r="A2371" s="5" t="str">
        <f t="shared" si="37"/>
        <v>3</v>
      </c>
      <c r="B2371" s="1" t="s">
        <v>10038</v>
      </c>
      <c r="C2371" s="2" t="s">
        <v>10039</v>
      </c>
      <c r="D2371" s="2">
        <f>IFERROR(VLOOKUP(B2371,#REF!,4,0),0)</f>
        <v>0</v>
      </c>
      <c r="E2371" s="3">
        <v>0</v>
      </c>
      <c r="F2371" s="147" t="s">
        <v>1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148" t="s">
        <v>6151</v>
      </c>
      <c r="N2371" s="3">
        <v>0</v>
      </c>
      <c r="O2371" s="3">
        <v>0</v>
      </c>
      <c r="P2371" s="3">
        <v>0</v>
      </c>
      <c r="Q2371" s="132"/>
    </row>
    <row r="2372" spans="1:17">
      <c r="A2372" s="5" t="str">
        <f t="shared" si="37"/>
        <v>3</v>
      </c>
      <c r="B2372" s="1" t="s">
        <v>10040</v>
      </c>
      <c r="C2372" s="2" t="s">
        <v>10041</v>
      </c>
      <c r="D2372" s="2">
        <f>IFERROR(VLOOKUP(B2372,#REF!,4,0),0)</f>
        <v>0</v>
      </c>
      <c r="E2372" s="3">
        <v>0</v>
      </c>
      <c r="F2372" s="147" t="s">
        <v>1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148" t="s">
        <v>6151</v>
      </c>
      <c r="N2372" s="3">
        <v>0</v>
      </c>
      <c r="O2372" s="3">
        <v>0</v>
      </c>
      <c r="P2372" s="3">
        <v>0</v>
      </c>
      <c r="Q2372" s="132"/>
    </row>
    <row r="2373" spans="1:17">
      <c r="A2373" s="5" t="str">
        <f t="shared" si="37"/>
        <v>3</v>
      </c>
      <c r="B2373" s="1" t="s">
        <v>10042</v>
      </c>
      <c r="C2373" s="2" t="s">
        <v>10043</v>
      </c>
      <c r="D2373" s="2">
        <f>IFERROR(VLOOKUP(B2373,#REF!,4,0),0)</f>
        <v>0</v>
      </c>
      <c r="E2373" s="3">
        <v>0</v>
      </c>
      <c r="F2373" s="147" t="s">
        <v>1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148" t="s">
        <v>6151</v>
      </c>
      <c r="N2373" s="3">
        <v>0</v>
      </c>
      <c r="O2373" s="3">
        <v>0</v>
      </c>
      <c r="P2373" s="3">
        <v>0</v>
      </c>
      <c r="Q2373" s="132"/>
    </row>
    <row r="2374" spans="1:17">
      <c r="A2374" s="5" t="str">
        <f t="shared" si="37"/>
        <v>3</v>
      </c>
      <c r="B2374" s="1" t="s">
        <v>10044</v>
      </c>
      <c r="C2374" s="2" t="s">
        <v>6396</v>
      </c>
      <c r="D2374" s="2">
        <f>IFERROR(VLOOKUP(B2374,#REF!,4,0),0)</f>
        <v>0</v>
      </c>
      <c r="E2374" s="3">
        <v>0</v>
      </c>
      <c r="F2374" s="147" t="s">
        <v>1</v>
      </c>
      <c r="G2374" s="3">
        <v>0</v>
      </c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148" t="s">
        <v>6151</v>
      </c>
      <c r="N2374" s="3">
        <v>0</v>
      </c>
      <c r="O2374" s="3">
        <v>0</v>
      </c>
      <c r="P2374" s="3">
        <v>0</v>
      </c>
      <c r="Q2374" s="132"/>
    </row>
    <row r="2375" spans="1:17">
      <c r="A2375" s="5" t="str">
        <f t="shared" si="37"/>
        <v>3</v>
      </c>
      <c r="B2375" s="1" t="s">
        <v>10045</v>
      </c>
      <c r="C2375" s="2" t="s">
        <v>9013</v>
      </c>
      <c r="D2375" s="2">
        <f>IFERROR(VLOOKUP(B2375,#REF!,4,0),0)</f>
        <v>0</v>
      </c>
      <c r="E2375" s="3">
        <v>0</v>
      </c>
      <c r="F2375" s="147" t="s">
        <v>1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148" t="s">
        <v>6151</v>
      </c>
      <c r="N2375" s="3">
        <v>0</v>
      </c>
      <c r="O2375" s="3">
        <v>0</v>
      </c>
      <c r="P2375" s="3">
        <v>0</v>
      </c>
      <c r="Q2375" s="132"/>
    </row>
    <row r="2376" spans="1:17">
      <c r="A2376" s="5" t="str">
        <f t="shared" si="37"/>
        <v>3</v>
      </c>
      <c r="B2376" s="1" t="s">
        <v>10046</v>
      </c>
      <c r="C2376" s="2" t="s">
        <v>10039</v>
      </c>
      <c r="D2376" s="2">
        <f>IFERROR(VLOOKUP(B2376,#REF!,4,0),0)</f>
        <v>0</v>
      </c>
      <c r="E2376" s="3">
        <v>0</v>
      </c>
      <c r="F2376" s="147" t="s">
        <v>1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148" t="s">
        <v>6151</v>
      </c>
      <c r="N2376" s="3">
        <v>0</v>
      </c>
      <c r="O2376" s="3">
        <v>0</v>
      </c>
      <c r="P2376" s="3">
        <v>0</v>
      </c>
      <c r="Q2376" s="132"/>
    </row>
    <row r="2377" spans="1:17">
      <c r="A2377" s="5" t="str">
        <f t="shared" si="37"/>
        <v>3</v>
      </c>
      <c r="B2377" s="1" t="s">
        <v>10047</v>
      </c>
      <c r="C2377" s="2" t="s">
        <v>10041</v>
      </c>
      <c r="D2377" s="2">
        <f>IFERROR(VLOOKUP(B2377,#REF!,4,0),0)</f>
        <v>0</v>
      </c>
      <c r="E2377" s="3">
        <v>0</v>
      </c>
      <c r="F2377" s="147" t="s">
        <v>1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148" t="s">
        <v>6151</v>
      </c>
      <c r="N2377" s="3">
        <v>0</v>
      </c>
      <c r="O2377" s="3">
        <v>0</v>
      </c>
      <c r="P2377" s="3">
        <v>0</v>
      </c>
      <c r="Q2377" s="132"/>
    </row>
    <row r="2378" spans="1:17">
      <c r="A2378" s="5" t="str">
        <f t="shared" si="37"/>
        <v>3</v>
      </c>
      <c r="B2378" s="1" t="s">
        <v>10048</v>
      </c>
      <c r="C2378" s="2" t="s">
        <v>10043</v>
      </c>
      <c r="D2378" s="2">
        <f>IFERROR(VLOOKUP(B2378,#REF!,4,0),0)</f>
        <v>0</v>
      </c>
      <c r="E2378" s="3">
        <v>0</v>
      </c>
      <c r="F2378" s="147" t="s">
        <v>1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0</v>
      </c>
      <c r="M2378" s="148" t="s">
        <v>6151</v>
      </c>
      <c r="N2378" s="3">
        <v>0</v>
      </c>
      <c r="O2378" s="3">
        <v>0</v>
      </c>
      <c r="P2378" s="3">
        <v>0</v>
      </c>
      <c r="Q2378" s="132"/>
    </row>
    <row r="2379" spans="1:17">
      <c r="A2379" s="5" t="str">
        <f t="shared" ref="A2379:A2442" si="38">LEFT(B2379)</f>
        <v>3</v>
      </c>
      <c r="B2379" s="1" t="s">
        <v>10049</v>
      </c>
      <c r="C2379" s="2" t="s">
        <v>6396</v>
      </c>
      <c r="D2379" s="2">
        <f>IFERROR(VLOOKUP(B2379,#REF!,4,0),0)</f>
        <v>0</v>
      </c>
      <c r="E2379" s="3">
        <v>0</v>
      </c>
      <c r="F2379" s="147" t="s">
        <v>1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0</v>
      </c>
      <c r="M2379" s="148" t="s">
        <v>6151</v>
      </c>
      <c r="N2379" s="3">
        <v>0</v>
      </c>
      <c r="O2379" s="3">
        <v>0</v>
      </c>
      <c r="P2379" s="3">
        <v>0</v>
      </c>
      <c r="Q2379" s="132"/>
    </row>
    <row r="2380" spans="1:17" ht="22.5">
      <c r="A2380" s="5" t="str">
        <f t="shared" si="38"/>
        <v>3</v>
      </c>
      <c r="B2380" s="1" t="s">
        <v>10050</v>
      </c>
      <c r="C2380" s="2" t="s">
        <v>10051</v>
      </c>
      <c r="D2380" s="2">
        <f>IFERROR(VLOOKUP(B2380,#REF!,4,0),0)</f>
        <v>0</v>
      </c>
      <c r="E2380" s="3">
        <v>0</v>
      </c>
      <c r="F2380" s="147" t="s">
        <v>1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0</v>
      </c>
      <c r="M2380" s="148" t="s">
        <v>6151</v>
      </c>
      <c r="N2380" s="3">
        <v>0</v>
      </c>
      <c r="O2380" s="3">
        <v>0</v>
      </c>
      <c r="P2380" s="3">
        <v>0</v>
      </c>
      <c r="Q2380" s="132"/>
    </row>
    <row r="2381" spans="1:17">
      <c r="A2381" s="5" t="str">
        <f t="shared" si="38"/>
        <v>3</v>
      </c>
      <c r="B2381" s="1" t="s">
        <v>10052</v>
      </c>
      <c r="C2381" s="2" t="s">
        <v>10053</v>
      </c>
      <c r="D2381" s="2">
        <f>IFERROR(VLOOKUP(B2381,#REF!,4,0),0)</f>
        <v>0</v>
      </c>
      <c r="E2381" s="3">
        <v>0</v>
      </c>
      <c r="F2381" s="147" t="s">
        <v>1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0</v>
      </c>
      <c r="M2381" s="148" t="s">
        <v>6151</v>
      </c>
      <c r="N2381" s="3">
        <v>0</v>
      </c>
      <c r="O2381" s="3">
        <v>0</v>
      </c>
      <c r="P2381" s="3">
        <v>0</v>
      </c>
      <c r="Q2381" s="132"/>
    </row>
    <row r="2382" spans="1:17">
      <c r="A2382" s="5" t="str">
        <f t="shared" si="38"/>
        <v>3</v>
      </c>
      <c r="B2382" s="1" t="s">
        <v>10054</v>
      </c>
      <c r="C2382" s="2" t="s">
        <v>10055</v>
      </c>
      <c r="D2382" s="2">
        <f>IFERROR(VLOOKUP(B2382,#REF!,4,0),0)</f>
        <v>0</v>
      </c>
      <c r="E2382" s="3">
        <v>0</v>
      </c>
      <c r="F2382" s="147" t="s">
        <v>1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0</v>
      </c>
      <c r="M2382" s="148" t="s">
        <v>6151</v>
      </c>
      <c r="N2382" s="3">
        <v>0</v>
      </c>
      <c r="O2382" s="3">
        <v>0</v>
      </c>
      <c r="P2382" s="3">
        <v>0</v>
      </c>
      <c r="Q2382" s="132"/>
    </row>
    <row r="2383" spans="1:17">
      <c r="A2383" s="5" t="str">
        <f t="shared" si="38"/>
        <v>3</v>
      </c>
      <c r="B2383" s="1" t="s">
        <v>10056</v>
      </c>
      <c r="C2383" s="2" t="s">
        <v>10057</v>
      </c>
      <c r="D2383" s="2">
        <f>IFERROR(VLOOKUP(B2383,#REF!,4,0),0)</f>
        <v>0</v>
      </c>
      <c r="E2383" s="3">
        <v>0</v>
      </c>
      <c r="F2383" s="147" t="s">
        <v>1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0</v>
      </c>
      <c r="M2383" s="148" t="s">
        <v>6151</v>
      </c>
      <c r="N2383" s="3">
        <v>0</v>
      </c>
      <c r="O2383" s="3">
        <v>0</v>
      </c>
      <c r="P2383" s="3">
        <v>0</v>
      </c>
      <c r="Q2383" s="132"/>
    </row>
    <row r="2384" spans="1:17">
      <c r="A2384" s="5" t="str">
        <f t="shared" si="38"/>
        <v>3</v>
      </c>
      <c r="B2384" s="1" t="s">
        <v>10058</v>
      </c>
      <c r="C2384" s="2" t="s">
        <v>10059</v>
      </c>
      <c r="D2384" s="2">
        <f>IFERROR(VLOOKUP(B2384,#REF!,4,0),0)</f>
        <v>0</v>
      </c>
      <c r="E2384" s="3">
        <v>0</v>
      </c>
      <c r="F2384" s="147" t="s">
        <v>1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148" t="s">
        <v>6151</v>
      </c>
      <c r="N2384" s="3">
        <v>0</v>
      </c>
      <c r="O2384" s="3">
        <v>0</v>
      </c>
      <c r="P2384" s="3">
        <v>0</v>
      </c>
      <c r="Q2384" s="132"/>
    </row>
    <row r="2385" spans="1:17">
      <c r="A2385" s="5" t="str">
        <f t="shared" si="38"/>
        <v>3</v>
      </c>
      <c r="B2385" s="1" t="s">
        <v>10060</v>
      </c>
      <c r="C2385" s="2" t="s">
        <v>10061</v>
      </c>
      <c r="D2385" s="2">
        <f>IFERROR(VLOOKUP(B2385,#REF!,4,0),0)</f>
        <v>0</v>
      </c>
      <c r="E2385" s="3">
        <v>0</v>
      </c>
      <c r="F2385" s="147" t="s">
        <v>1</v>
      </c>
      <c r="G2385" s="3">
        <v>0</v>
      </c>
      <c r="H2385" s="3">
        <v>0</v>
      </c>
      <c r="I2385" s="3">
        <v>0</v>
      </c>
      <c r="J2385" s="3">
        <v>0</v>
      </c>
      <c r="K2385" s="3">
        <v>0</v>
      </c>
      <c r="L2385" s="3">
        <v>0</v>
      </c>
      <c r="M2385" s="148" t="s">
        <v>6151</v>
      </c>
      <c r="N2385" s="3">
        <v>0</v>
      </c>
      <c r="O2385" s="3">
        <v>0</v>
      </c>
      <c r="P2385" s="3">
        <v>0</v>
      </c>
      <c r="Q2385" s="132"/>
    </row>
    <row r="2386" spans="1:17">
      <c r="A2386" s="5" t="str">
        <f t="shared" si="38"/>
        <v>3</v>
      </c>
      <c r="B2386" s="1" t="s">
        <v>10062</v>
      </c>
      <c r="C2386" s="2" t="s">
        <v>10063</v>
      </c>
      <c r="D2386" s="2">
        <f>IFERROR(VLOOKUP(B2386,#REF!,4,0),0)</f>
        <v>0</v>
      </c>
      <c r="E2386" s="3">
        <v>0</v>
      </c>
      <c r="F2386" s="147" t="s">
        <v>1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0</v>
      </c>
      <c r="M2386" s="148" t="s">
        <v>6151</v>
      </c>
      <c r="N2386" s="3">
        <v>0</v>
      </c>
      <c r="O2386" s="3">
        <v>0</v>
      </c>
      <c r="P2386" s="3">
        <v>0</v>
      </c>
      <c r="Q2386" s="132"/>
    </row>
    <row r="2387" spans="1:17">
      <c r="A2387" s="5" t="str">
        <f t="shared" si="38"/>
        <v>3</v>
      </c>
      <c r="B2387" s="1" t="s">
        <v>10064</v>
      </c>
      <c r="C2387" s="2" t="s">
        <v>10065</v>
      </c>
      <c r="D2387" s="2">
        <f>IFERROR(VLOOKUP(B2387,#REF!,4,0),0)</f>
        <v>0</v>
      </c>
      <c r="E2387" s="3">
        <v>0</v>
      </c>
      <c r="F2387" s="147" t="s">
        <v>1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0</v>
      </c>
      <c r="M2387" s="148" t="s">
        <v>6151</v>
      </c>
      <c r="N2387" s="3">
        <v>0</v>
      </c>
      <c r="O2387" s="3">
        <v>0</v>
      </c>
      <c r="P2387" s="3">
        <v>0</v>
      </c>
      <c r="Q2387" s="132"/>
    </row>
    <row r="2388" spans="1:17">
      <c r="A2388" s="5" t="str">
        <f t="shared" si="38"/>
        <v>3</v>
      </c>
      <c r="B2388" s="1" t="s">
        <v>10066</v>
      </c>
      <c r="C2388" s="2" t="s">
        <v>10067</v>
      </c>
      <c r="D2388" s="2">
        <f>IFERROR(VLOOKUP(B2388,#REF!,4,0),0)</f>
        <v>0</v>
      </c>
      <c r="E2388" s="3">
        <v>0</v>
      </c>
      <c r="F2388" s="147" t="s">
        <v>1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0</v>
      </c>
      <c r="M2388" s="148" t="s">
        <v>6151</v>
      </c>
      <c r="N2388" s="3">
        <v>0</v>
      </c>
      <c r="O2388" s="3">
        <v>0</v>
      </c>
      <c r="P2388" s="3">
        <v>0</v>
      </c>
      <c r="Q2388" s="132"/>
    </row>
    <row r="2389" spans="1:17">
      <c r="A2389" s="5" t="str">
        <f t="shared" si="38"/>
        <v>3</v>
      </c>
      <c r="B2389" s="1" t="s">
        <v>10068</v>
      </c>
      <c r="C2389" s="2" t="s">
        <v>9175</v>
      </c>
      <c r="D2389" s="2">
        <f>IFERROR(VLOOKUP(B2389,#REF!,4,0),0)</f>
        <v>0</v>
      </c>
      <c r="E2389" s="3">
        <v>0</v>
      </c>
      <c r="F2389" s="147" t="s">
        <v>1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0</v>
      </c>
      <c r="M2389" s="148" t="s">
        <v>6151</v>
      </c>
      <c r="N2389" s="3">
        <v>0</v>
      </c>
      <c r="O2389" s="3">
        <v>0</v>
      </c>
      <c r="P2389" s="3">
        <v>0</v>
      </c>
      <c r="Q2389" s="132"/>
    </row>
    <row r="2390" spans="1:17">
      <c r="A2390" s="5" t="str">
        <f t="shared" si="38"/>
        <v>3</v>
      </c>
      <c r="B2390" s="1" t="s">
        <v>10069</v>
      </c>
      <c r="C2390" s="2" t="s">
        <v>6201</v>
      </c>
      <c r="D2390" s="2">
        <f>IFERROR(VLOOKUP(B2390,#REF!,4,0),0)</f>
        <v>0</v>
      </c>
      <c r="E2390" s="3">
        <v>0</v>
      </c>
      <c r="F2390" s="147" t="s">
        <v>1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0</v>
      </c>
      <c r="M2390" s="148" t="s">
        <v>6151</v>
      </c>
      <c r="N2390" s="3">
        <v>0</v>
      </c>
      <c r="O2390" s="3">
        <v>0</v>
      </c>
      <c r="P2390" s="3">
        <v>0</v>
      </c>
      <c r="Q2390" s="132"/>
    </row>
    <row r="2391" spans="1:17">
      <c r="A2391" s="5" t="str">
        <f t="shared" si="38"/>
        <v>3</v>
      </c>
      <c r="B2391" s="1" t="s">
        <v>10070</v>
      </c>
      <c r="C2391" s="2" t="s">
        <v>10071</v>
      </c>
      <c r="D2391" s="2">
        <f>IFERROR(VLOOKUP(B2391,#REF!,4,0),0)</f>
        <v>0</v>
      </c>
      <c r="E2391" s="3">
        <v>0</v>
      </c>
      <c r="F2391" s="147" t="s">
        <v>1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148" t="s">
        <v>6151</v>
      </c>
      <c r="N2391" s="3">
        <v>0</v>
      </c>
      <c r="O2391" s="3">
        <v>0</v>
      </c>
      <c r="P2391" s="3">
        <v>0</v>
      </c>
      <c r="Q2391" s="132"/>
    </row>
    <row r="2392" spans="1:17">
      <c r="A2392" s="5" t="str">
        <f t="shared" si="38"/>
        <v>3</v>
      </c>
      <c r="B2392" s="1" t="s">
        <v>10072</v>
      </c>
      <c r="C2392" s="2" t="s">
        <v>10073</v>
      </c>
      <c r="D2392" s="2">
        <f>IFERROR(VLOOKUP(B2392,#REF!,4,0),0)</f>
        <v>0</v>
      </c>
      <c r="E2392" s="3">
        <v>0</v>
      </c>
      <c r="F2392" s="147" t="s">
        <v>1</v>
      </c>
      <c r="G2392" s="3">
        <v>0</v>
      </c>
      <c r="H2392" s="3">
        <v>0</v>
      </c>
      <c r="I2392" s="3">
        <v>0</v>
      </c>
      <c r="J2392" s="3">
        <v>0</v>
      </c>
      <c r="K2392" s="3">
        <v>0</v>
      </c>
      <c r="L2392" s="3">
        <v>0</v>
      </c>
      <c r="M2392" s="148" t="s">
        <v>6151</v>
      </c>
      <c r="N2392" s="3">
        <v>0</v>
      </c>
      <c r="O2392" s="3">
        <v>0</v>
      </c>
      <c r="P2392" s="3">
        <v>0</v>
      </c>
      <c r="Q2392" s="132"/>
    </row>
    <row r="2393" spans="1:17">
      <c r="A2393" s="5" t="str">
        <f t="shared" si="38"/>
        <v>3</v>
      </c>
      <c r="B2393" s="1" t="s">
        <v>10074</v>
      </c>
      <c r="C2393" s="2" t="s">
        <v>6396</v>
      </c>
      <c r="D2393" s="2">
        <f>IFERROR(VLOOKUP(B2393,#REF!,4,0),0)</f>
        <v>0</v>
      </c>
      <c r="E2393" s="3">
        <v>0</v>
      </c>
      <c r="F2393" s="147" t="s">
        <v>1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0</v>
      </c>
      <c r="M2393" s="148" t="s">
        <v>6151</v>
      </c>
      <c r="N2393" s="3">
        <v>0</v>
      </c>
      <c r="O2393" s="3">
        <v>0</v>
      </c>
      <c r="P2393" s="3">
        <v>0</v>
      </c>
      <c r="Q2393" s="132"/>
    </row>
    <row r="2394" spans="1:17">
      <c r="A2394" s="5" t="str">
        <f t="shared" si="38"/>
        <v>3</v>
      </c>
      <c r="B2394" s="1" t="s">
        <v>10075</v>
      </c>
      <c r="C2394" s="2" t="s">
        <v>10076</v>
      </c>
      <c r="D2394" s="2">
        <f>IFERROR(VLOOKUP(B2394,#REF!,4,0),0)</f>
        <v>0</v>
      </c>
      <c r="E2394" s="3">
        <v>0</v>
      </c>
      <c r="F2394" s="147" t="s">
        <v>1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0</v>
      </c>
      <c r="M2394" s="148" t="s">
        <v>6151</v>
      </c>
      <c r="N2394" s="3">
        <v>0</v>
      </c>
      <c r="O2394" s="3">
        <v>0</v>
      </c>
      <c r="P2394" s="3">
        <v>0</v>
      </c>
      <c r="Q2394" s="132"/>
    </row>
    <row r="2395" spans="1:17">
      <c r="A2395" s="5" t="str">
        <f t="shared" si="38"/>
        <v>3</v>
      </c>
      <c r="B2395" s="1" t="s">
        <v>3529</v>
      </c>
      <c r="C2395" s="2" t="s">
        <v>10077</v>
      </c>
      <c r="D2395" s="2">
        <f>IFERROR(VLOOKUP(B2395,#REF!,4,0),0)</f>
        <v>0</v>
      </c>
      <c r="E2395" s="3">
        <v>5200000</v>
      </c>
      <c r="F2395" s="147" t="s">
        <v>1</v>
      </c>
      <c r="G2395" s="3">
        <v>5200000</v>
      </c>
      <c r="H2395" s="3">
        <v>0</v>
      </c>
      <c r="I2395" s="3">
        <v>0</v>
      </c>
      <c r="J2395" s="3">
        <v>5200000</v>
      </c>
      <c r="K2395" s="3">
        <v>0</v>
      </c>
      <c r="L2395" s="3">
        <v>0</v>
      </c>
      <c r="M2395" s="148" t="s">
        <v>6151</v>
      </c>
      <c r="N2395" s="3">
        <v>0</v>
      </c>
      <c r="O2395" s="3">
        <v>0</v>
      </c>
      <c r="P2395" s="3">
        <v>0</v>
      </c>
      <c r="Q2395" s="132"/>
    </row>
    <row r="2396" spans="1:17">
      <c r="A2396" s="5" t="str">
        <f t="shared" si="38"/>
        <v>3</v>
      </c>
      <c r="B2396" s="1" t="s">
        <v>3532</v>
      </c>
      <c r="C2396" s="2" t="s">
        <v>9783</v>
      </c>
      <c r="D2396" s="2">
        <f>IFERROR(VLOOKUP(B2396,#REF!,4,0),0)</f>
        <v>0</v>
      </c>
      <c r="E2396" s="3">
        <v>1980000</v>
      </c>
      <c r="F2396" s="147" t="s">
        <v>1</v>
      </c>
      <c r="G2396" s="3">
        <v>1980000</v>
      </c>
      <c r="H2396" s="3">
        <v>0</v>
      </c>
      <c r="I2396" s="3">
        <v>0</v>
      </c>
      <c r="J2396" s="3">
        <v>1980000</v>
      </c>
      <c r="K2396" s="3">
        <v>0</v>
      </c>
      <c r="L2396" s="3">
        <v>0</v>
      </c>
      <c r="M2396" s="148" t="s">
        <v>6151</v>
      </c>
      <c r="N2396" s="3">
        <v>0</v>
      </c>
      <c r="O2396" s="3">
        <v>0</v>
      </c>
      <c r="P2396" s="3">
        <v>0</v>
      </c>
      <c r="Q2396" s="132"/>
    </row>
    <row r="2397" spans="1:17">
      <c r="A2397" s="5" t="str">
        <f t="shared" si="38"/>
        <v>3</v>
      </c>
      <c r="B2397" s="1" t="s">
        <v>3534</v>
      </c>
      <c r="C2397" s="2" t="s">
        <v>10078</v>
      </c>
      <c r="D2397" s="2">
        <f>IFERROR(VLOOKUP(B2397,#REF!,4,0),0)</f>
        <v>0</v>
      </c>
      <c r="E2397" s="3">
        <v>3747000</v>
      </c>
      <c r="F2397" s="147" t="s">
        <v>1</v>
      </c>
      <c r="G2397" s="3">
        <v>3747000</v>
      </c>
      <c r="H2397" s="3">
        <v>0</v>
      </c>
      <c r="I2397" s="3">
        <v>0</v>
      </c>
      <c r="J2397" s="3">
        <v>3747000</v>
      </c>
      <c r="K2397" s="3">
        <v>0</v>
      </c>
      <c r="L2397" s="3">
        <v>0</v>
      </c>
      <c r="M2397" s="148" t="s">
        <v>6151</v>
      </c>
      <c r="N2397" s="3">
        <v>0</v>
      </c>
      <c r="O2397" s="3">
        <v>0</v>
      </c>
      <c r="P2397" s="3">
        <v>0</v>
      </c>
      <c r="Q2397" s="132"/>
    </row>
    <row r="2398" spans="1:17">
      <c r="A2398" s="5" t="str">
        <f t="shared" si="38"/>
        <v>3</v>
      </c>
      <c r="B2398" s="1" t="s">
        <v>3537</v>
      </c>
      <c r="C2398" s="2" t="s">
        <v>10079</v>
      </c>
      <c r="D2398" s="2">
        <f>IFERROR(VLOOKUP(B2398,#REF!,4,0),0)</f>
        <v>0</v>
      </c>
      <c r="E2398" s="3">
        <v>15567143.42</v>
      </c>
      <c r="F2398" s="147" t="s">
        <v>1</v>
      </c>
      <c r="G2398" s="3">
        <v>15567143.42</v>
      </c>
      <c r="H2398" s="3">
        <v>0</v>
      </c>
      <c r="I2398" s="3">
        <v>0</v>
      </c>
      <c r="J2398" s="3">
        <v>15567143.42</v>
      </c>
      <c r="K2398" s="3">
        <v>0</v>
      </c>
      <c r="L2398" s="3">
        <v>0</v>
      </c>
      <c r="M2398" s="148" t="s">
        <v>6151</v>
      </c>
      <c r="N2398" s="3">
        <v>0</v>
      </c>
      <c r="O2398" s="3">
        <v>0</v>
      </c>
      <c r="P2398" s="3">
        <v>0</v>
      </c>
      <c r="Q2398" s="132"/>
    </row>
    <row r="2399" spans="1:17">
      <c r="A2399" s="5" t="str">
        <f t="shared" si="38"/>
        <v>3</v>
      </c>
      <c r="B2399" s="1" t="s">
        <v>10080</v>
      </c>
      <c r="C2399" s="2" t="s">
        <v>6396</v>
      </c>
      <c r="D2399" s="2">
        <f>IFERROR(VLOOKUP(B2399,#REF!,4,0),0)</f>
        <v>0</v>
      </c>
      <c r="E2399" s="3">
        <v>5000000</v>
      </c>
      <c r="F2399" s="147" t="s">
        <v>1</v>
      </c>
      <c r="G2399" s="3">
        <v>5000000</v>
      </c>
      <c r="H2399" s="3">
        <v>0</v>
      </c>
      <c r="I2399" s="3">
        <v>0</v>
      </c>
      <c r="J2399" s="3">
        <v>5000000</v>
      </c>
      <c r="K2399" s="3">
        <v>0</v>
      </c>
      <c r="L2399" s="3">
        <v>0</v>
      </c>
      <c r="M2399" s="148" t="s">
        <v>6151</v>
      </c>
      <c r="N2399" s="3">
        <v>0</v>
      </c>
      <c r="O2399" s="3">
        <v>0</v>
      </c>
      <c r="P2399" s="3">
        <v>0</v>
      </c>
      <c r="Q2399" s="132"/>
    </row>
    <row r="2400" spans="1:17">
      <c r="A2400" s="5" t="str">
        <f t="shared" si="38"/>
        <v>3</v>
      </c>
      <c r="B2400" s="1" t="s">
        <v>3544</v>
      </c>
      <c r="C2400" s="2" t="s">
        <v>10081</v>
      </c>
      <c r="D2400" s="2">
        <f>IFERROR(VLOOKUP(B2400,#REF!,4,0),0)</f>
        <v>0</v>
      </c>
      <c r="E2400" s="3">
        <v>60610718.909999996</v>
      </c>
      <c r="F2400" s="147" t="s">
        <v>1</v>
      </c>
      <c r="G2400" s="3">
        <v>60610718.909999996</v>
      </c>
      <c r="H2400" s="3">
        <v>0</v>
      </c>
      <c r="I2400" s="3">
        <v>0</v>
      </c>
      <c r="J2400" s="3">
        <v>60610718.909999996</v>
      </c>
      <c r="K2400" s="3">
        <v>0</v>
      </c>
      <c r="L2400" s="3">
        <v>0</v>
      </c>
      <c r="M2400" s="148" t="s">
        <v>6151</v>
      </c>
      <c r="N2400" s="3">
        <v>0</v>
      </c>
      <c r="O2400" s="3">
        <v>0</v>
      </c>
      <c r="P2400" s="3">
        <v>0</v>
      </c>
      <c r="Q2400" s="132"/>
    </row>
    <row r="2401" spans="1:17">
      <c r="A2401" s="5" t="str">
        <f t="shared" si="38"/>
        <v>3</v>
      </c>
      <c r="B2401" s="1" t="s">
        <v>10082</v>
      </c>
      <c r="C2401" s="2" t="s">
        <v>10083</v>
      </c>
      <c r="D2401" s="2">
        <f>IFERROR(VLOOKUP(B2401,#REF!,4,0),0)</f>
        <v>0</v>
      </c>
      <c r="E2401" s="3">
        <v>0</v>
      </c>
      <c r="F2401" s="147" t="s">
        <v>1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148" t="s">
        <v>6151</v>
      </c>
      <c r="N2401" s="3">
        <v>0</v>
      </c>
      <c r="O2401" s="3">
        <v>0</v>
      </c>
      <c r="P2401" s="3">
        <v>0</v>
      </c>
      <c r="Q2401" s="132"/>
    </row>
    <row r="2402" spans="1:17">
      <c r="A2402" s="5" t="str">
        <f t="shared" si="38"/>
        <v>3</v>
      </c>
      <c r="B2402" s="1" t="s">
        <v>3547</v>
      </c>
      <c r="C2402" s="2" t="s">
        <v>10084</v>
      </c>
      <c r="D2402" s="2">
        <f>IFERROR(VLOOKUP(B2402,#REF!,4,0),0)</f>
        <v>0</v>
      </c>
      <c r="E2402" s="3">
        <v>135838277.59999999</v>
      </c>
      <c r="F2402" s="147" t="s">
        <v>1</v>
      </c>
      <c r="G2402" s="3">
        <v>135838277.59999999</v>
      </c>
      <c r="H2402" s="3">
        <v>0</v>
      </c>
      <c r="I2402" s="3">
        <v>0</v>
      </c>
      <c r="J2402" s="3">
        <v>135838277.59999999</v>
      </c>
      <c r="K2402" s="3">
        <v>0</v>
      </c>
      <c r="L2402" s="3">
        <v>0</v>
      </c>
      <c r="M2402" s="148" t="s">
        <v>6151</v>
      </c>
      <c r="N2402" s="3">
        <v>0</v>
      </c>
      <c r="O2402" s="3">
        <v>0</v>
      </c>
      <c r="P2402" s="3">
        <v>0</v>
      </c>
      <c r="Q2402" s="132"/>
    </row>
    <row r="2403" spans="1:17">
      <c r="A2403" s="5" t="str">
        <f t="shared" si="38"/>
        <v>3</v>
      </c>
      <c r="B2403" s="1" t="s">
        <v>10085</v>
      </c>
      <c r="C2403" s="2" t="s">
        <v>10086</v>
      </c>
      <c r="D2403" s="2">
        <f>IFERROR(VLOOKUP(B2403,#REF!,4,0),0)</f>
        <v>0</v>
      </c>
      <c r="E2403" s="3">
        <v>0</v>
      </c>
      <c r="F2403" s="147" t="s">
        <v>1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148" t="s">
        <v>6151</v>
      </c>
      <c r="N2403" s="3">
        <v>0</v>
      </c>
      <c r="O2403" s="3">
        <v>0</v>
      </c>
      <c r="P2403" s="3">
        <v>0</v>
      </c>
      <c r="Q2403" s="132"/>
    </row>
    <row r="2404" spans="1:17">
      <c r="A2404" s="5" t="str">
        <f t="shared" si="38"/>
        <v>3</v>
      </c>
      <c r="B2404" s="1" t="s">
        <v>10087</v>
      </c>
      <c r="C2404" s="2" t="s">
        <v>10088</v>
      </c>
      <c r="D2404" s="2">
        <f>IFERROR(VLOOKUP(B2404,#REF!,4,0),0)</f>
        <v>0</v>
      </c>
      <c r="E2404" s="3">
        <v>0</v>
      </c>
      <c r="F2404" s="147" t="s">
        <v>1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148" t="s">
        <v>6151</v>
      </c>
      <c r="N2404" s="3">
        <v>0</v>
      </c>
      <c r="O2404" s="3">
        <v>0</v>
      </c>
      <c r="P2404" s="3">
        <v>0</v>
      </c>
      <c r="Q2404" s="132"/>
    </row>
    <row r="2405" spans="1:17">
      <c r="A2405" s="5" t="str">
        <f t="shared" si="38"/>
        <v>3</v>
      </c>
      <c r="B2405" s="1" t="s">
        <v>10089</v>
      </c>
      <c r="C2405" s="2" t="s">
        <v>10090</v>
      </c>
      <c r="D2405" s="2">
        <f>IFERROR(VLOOKUP(B2405,#REF!,4,0),0)</f>
        <v>0</v>
      </c>
      <c r="E2405" s="3">
        <v>0</v>
      </c>
      <c r="F2405" s="147" t="s">
        <v>1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148" t="s">
        <v>6151</v>
      </c>
      <c r="N2405" s="3">
        <v>0</v>
      </c>
      <c r="O2405" s="3">
        <v>0</v>
      </c>
      <c r="P2405" s="3">
        <v>0</v>
      </c>
      <c r="Q2405" s="132"/>
    </row>
    <row r="2406" spans="1:17">
      <c r="A2406" s="5" t="str">
        <f t="shared" si="38"/>
        <v>3</v>
      </c>
      <c r="B2406" s="1" t="s">
        <v>10091</v>
      </c>
      <c r="C2406" s="2" t="s">
        <v>10092</v>
      </c>
      <c r="D2406" s="2">
        <f>IFERROR(VLOOKUP(B2406,#REF!,4,0),0)</f>
        <v>0</v>
      </c>
      <c r="E2406" s="3">
        <v>0</v>
      </c>
      <c r="F2406" s="147" t="s">
        <v>1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148" t="s">
        <v>6151</v>
      </c>
      <c r="N2406" s="3">
        <v>0</v>
      </c>
      <c r="O2406" s="3">
        <v>0</v>
      </c>
      <c r="P2406" s="3">
        <v>0</v>
      </c>
      <c r="Q2406" s="132"/>
    </row>
    <row r="2407" spans="1:17">
      <c r="A2407" s="5" t="str">
        <f t="shared" si="38"/>
        <v>3</v>
      </c>
      <c r="B2407" s="1" t="s">
        <v>10093</v>
      </c>
      <c r="C2407" s="2" t="s">
        <v>10094</v>
      </c>
      <c r="D2407" s="2">
        <f>IFERROR(VLOOKUP(B2407,#REF!,4,0),0)</f>
        <v>0</v>
      </c>
      <c r="E2407" s="3">
        <v>0</v>
      </c>
      <c r="F2407" s="147" t="s">
        <v>1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148" t="s">
        <v>6151</v>
      </c>
      <c r="N2407" s="3">
        <v>0</v>
      </c>
      <c r="O2407" s="3">
        <v>0</v>
      </c>
      <c r="P2407" s="3">
        <v>0</v>
      </c>
      <c r="Q2407" s="132"/>
    </row>
    <row r="2408" spans="1:17">
      <c r="A2408" s="5" t="str">
        <f t="shared" si="38"/>
        <v>3</v>
      </c>
      <c r="B2408" s="1" t="s">
        <v>10095</v>
      </c>
      <c r="C2408" s="2" t="s">
        <v>10096</v>
      </c>
      <c r="D2408" s="2">
        <f>IFERROR(VLOOKUP(B2408,#REF!,4,0),0)</f>
        <v>0</v>
      </c>
      <c r="E2408" s="3">
        <v>0</v>
      </c>
      <c r="F2408" s="147" t="s">
        <v>1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s="148" t="s">
        <v>6151</v>
      </c>
      <c r="N2408" s="3">
        <v>0</v>
      </c>
      <c r="O2408" s="3">
        <v>0</v>
      </c>
      <c r="P2408" s="3">
        <v>0</v>
      </c>
      <c r="Q2408" s="132"/>
    </row>
    <row r="2409" spans="1:17">
      <c r="A2409" s="5" t="str">
        <f t="shared" si="38"/>
        <v>3</v>
      </c>
      <c r="B2409" s="1" t="s">
        <v>10097</v>
      </c>
      <c r="C2409" s="2" t="s">
        <v>10098</v>
      </c>
      <c r="D2409" s="2">
        <f>IFERROR(VLOOKUP(B2409,#REF!,4,0),0)</f>
        <v>0</v>
      </c>
      <c r="E2409" s="3">
        <v>0</v>
      </c>
      <c r="F2409" s="147" t="s">
        <v>1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148" t="s">
        <v>6151</v>
      </c>
      <c r="N2409" s="3">
        <v>0</v>
      </c>
      <c r="O2409" s="3">
        <v>0</v>
      </c>
      <c r="P2409" s="3">
        <v>0</v>
      </c>
      <c r="Q2409" s="132"/>
    </row>
    <row r="2410" spans="1:17">
      <c r="A2410" s="5" t="str">
        <f t="shared" si="38"/>
        <v>3</v>
      </c>
      <c r="B2410" s="1" t="s">
        <v>10099</v>
      </c>
      <c r="C2410" s="2" t="s">
        <v>6396</v>
      </c>
      <c r="D2410" s="2">
        <f>IFERROR(VLOOKUP(B2410,#REF!,4,0),0)</f>
        <v>0</v>
      </c>
      <c r="E2410" s="3">
        <v>0</v>
      </c>
      <c r="F2410" s="147" t="s">
        <v>1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148" t="s">
        <v>6151</v>
      </c>
      <c r="N2410" s="3">
        <v>0</v>
      </c>
      <c r="O2410" s="3">
        <v>0</v>
      </c>
      <c r="P2410" s="3">
        <v>0</v>
      </c>
      <c r="Q2410" s="132"/>
    </row>
    <row r="2411" spans="1:17">
      <c r="A2411" s="5" t="str">
        <f t="shared" si="38"/>
        <v>3</v>
      </c>
      <c r="B2411" s="1" t="s">
        <v>10100</v>
      </c>
      <c r="C2411" s="2" t="s">
        <v>10005</v>
      </c>
      <c r="D2411" s="2">
        <f>IFERROR(VLOOKUP(B2411,#REF!,4,0),0)</f>
        <v>0</v>
      </c>
      <c r="E2411" s="3">
        <v>0</v>
      </c>
      <c r="F2411" s="147" t="s">
        <v>1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0</v>
      </c>
      <c r="M2411" s="148" t="s">
        <v>6151</v>
      </c>
      <c r="N2411" s="3">
        <v>0</v>
      </c>
      <c r="O2411" s="3">
        <v>0</v>
      </c>
      <c r="P2411" s="3">
        <v>0</v>
      </c>
      <c r="Q2411" s="132"/>
    </row>
    <row r="2412" spans="1:17">
      <c r="A2412" s="5" t="str">
        <f t="shared" si="38"/>
        <v>3</v>
      </c>
      <c r="B2412" s="1" t="s">
        <v>10101</v>
      </c>
      <c r="C2412" s="2" t="s">
        <v>10090</v>
      </c>
      <c r="D2412" s="2">
        <f>IFERROR(VLOOKUP(B2412,#REF!,4,0),0)</f>
        <v>0</v>
      </c>
      <c r="E2412" s="3">
        <v>0</v>
      </c>
      <c r="F2412" s="147" t="s">
        <v>1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148" t="s">
        <v>6151</v>
      </c>
      <c r="N2412" s="3">
        <v>0</v>
      </c>
      <c r="O2412" s="3">
        <v>0</v>
      </c>
      <c r="P2412" s="3">
        <v>0</v>
      </c>
      <c r="Q2412" s="132"/>
    </row>
    <row r="2413" spans="1:17">
      <c r="A2413" s="5" t="str">
        <f t="shared" si="38"/>
        <v>3</v>
      </c>
      <c r="B2413" s="1" t="s">
        <v>10102</v>
      </c>
      <c r="C2413" s="2" t="s">
        <v>10092</v>
      </c>
      <c r="D2413" s="2">
        <f>IFERROR(VLOOKUP(B2413,#REF!,4,0),0)</f>
        <v>0</v>
      </c>
      <c r="E2413" s="3">
        <v>0</v>
      </c>
      <c r="F2413" s="147" t="s">
        <v>1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148" t="s">
        <v>6151</v>
      </c>
      <c r="N2413" s="3">
        <v>0</v>
      </c>
      <c r="O2413" s="3">
        <v>0</v>
      </c>
      <c r="P2413" s="3">
        <v>0</v>
      </c>
      <c r="Q2413" s="132"/>
    </row>
    <row r="2414" spans="1:17">
      <c r="A2414" s="5" t="str">
        <f t="shared" si="38"/>
        <v>3</v>
      </c>
      <c r="B2414" s="1" t="s">
        <v>10103</v>
      </c>
      <c r="C2414" s="2" t="s">
        <v>10094</v>
      </c>
      <c r="D2414" s="2">
        <f>IFERROR(VLOOKUP(B2414,#REF!,4,0),0)</f>
        <v>0</v>
      </c>
      <c r="E2414" s="3">
        <v>0</v>
      </c>
      <c r="F2414" s="147" t="s">
        <v>1</v>
      </c>
      <c r="G2414" s="3">
        <v>0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148" t="s">
        <v>6151</v>
      </c>
      <c r="N2414" s="3">
        <v>0</v>
      </c>
      <c r="O2414" s="3">
        <v>0</v>
      </c>
      <c r="P2414" s="3">
        <v>0</v>
      </c>
      <c r="Q2414" s="132"/>
    </row>
    <row r="2415" spans="1:17">
      <c r="A2415" s="5" t="str">
        <f t="shared" si="38"/>
        <v>3</v>
      </c>
      <c r="B2415" s="1" t="s">
        <v>10104</v>
      </c>
      <c r="C2415" s="2" t="s">
        <v>10096</v>
      </c>
      <c r="D2415" s="2">
        <f>IFERROR(VLOOKUP(B2415,#REF!,4,0),0)</f>
        <v>0</v>
      </c>
      <c r="E2415" s="3">
        <v>0</v>
      </c>
      <c r="F2415" s="147" t="s">
        <v>1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148" t="s">
        <v>6151</v>
      </c>
      <c r="N2415" s="3">
        <v>0</v>
      </c>
      <c r="O2415" s="3">
        <v>0</v>
      </c>
      <c r="P2415" s="3">
        <v>0</v>
      </c>
      <c r="Q2415" s="132"/>
    </row>
    <row r="2416" spans="1:17">
      <c r="A2416" s="5" t="str">
        <f t="shared" si="38"/>
        <v>3</v>
      </c>
      <c r="B2416" s="1" t="s">
        <v>10105</v>
      </c>
      <c r="C2416" s="2" t="s">
        <v>10098</v>
      </c>
      <c r="D2416" s="2">
        <f>IFERROR(VLOOKUP(B2416,#REF!,4,0),0)</f>
        <v>0</v>
      </c>
      <c r="E2416" s="3">
        <v>0</v>
      </c>
      <c r="F2416" s="147" t="s">
        <v>1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148" t="s">
        <v>6151</v>
      </c>
      <c r="N2416" s="3">
        <v>0</v>
      </c>
      <c r="O2416" s="3">
        <v>0</v>
      </c>
      <c r="P2416" s="3">
        <v>0</v>
      </c>
      <c r="Q2416" s="132"/>
    </row>
    <row r="2417" spans="1:17">
      <c r="A2417" s="5" t="str">
        <f t="shared" si="38"/>
        <v>3</v>
      </c>
      <c r="B2417" s="1" t="s">
        <v>10106</v>
      </c>
      <c r="C2417" s="2" t="s">
        <v>6396</v>
      </c>
      <c r="D2417" s="2">
        <f>IFERROR(VLOOKUP(B2417,#REF!,4,0),0)</f>
        <v>0</v>
      </c>
      <c r="E2417" s="3">
        <v>0</v>
      </c>
      <c r="F2417" s="147" t="s">
        <v>1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148" t="s">
        <v>6151</v>
      </c>
      <c r="N2417" s="3">
        <v>0</v>
      </c>
      <c r="O2417" s="3">
        <v>0</v>
      </c>
      <c r="P2417" s="3">
        <v>0</v>
      </c>
      <c r="Q2417" s="132"/>
    </row>
    <row r="2418" spans="1:17">
      <c r="A2418" s="5" t="str">
        <f t="shared" si="38"/>
        <v>3</v>
      </c>
      <c r="B2418" s="1" t="s">
        <v>10107</v>
      </c>
      <c r="C2418" s="2" t="s">
        <v>10108</v>
      </c>
      <c r="D2418" s="2">
        <f>IFERROR(VLOOKUP(B2418,#REF!,4,0),0)</f>
        <v>0</v>
      </c>
      <c r="E2418" s="3">
        <v>0</v>
      </c>
      <c r="F2418" s="147" t="s">
        <v>1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0</v>
      </c>
      <c r="M2418" s="148" t="s">
        <v>6151</v>
      </c>
      <c r="N2418" s="3">
        <v>0</v>
      </c>
      <c r="O2418" s="3">
        <v>0</v>
      </c>
      <c r="P2418" s="3">
        <v>0</v>
      </c>
      <c r="Q2418" s="132"/>
    </row>
    <row r="2419" spans="1:17">
      <c r="A2419" s="5" t="str">
        <f t="shared" si="38"/>
        <v>3</v>
      </c>
      <c r="B2419" s="1" t="s">
        <v>10109</v>
      </c>
      <c r="C2419" s="2" t="s">
        <v>8987</v>
      </c>
      <c r="D2419" s="2">
        <f>IFERROR(VLOOKUP(B2419,#REF!,4,0),0)</f>
        <v>0</v>
      </c>
      <c r="E2419" s="3">
        <v>0</v>
      </c>
      <c r="F2419" s="147" t="s">
        <v>1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148" t="s">
        <v>6151</v>
      </c>
      <c r="N2419" s="3">
        <v>0</v>
      </c>
      <c r="O2419" s="3">
        <v>0</v>
      </c>
      <c r="P2419" s="3">
        <v>0</v>
      </c>
      <c r="Q2419" s="132"/>
    </row>
    <row r="2420" spans="1:17">
      <c r="A2420" s="5" t="str">
        <f t="shared" si="38"/>
        <v>3</v>
      </c>
      <c r="B2420" s="1" t="s">
        <v>10110</v>
      </c>
      <c r="C2420" s="2" t="s">
        <v>10111</v>
      </c>
      <c r="D2420" s="2">
        <f>IFERROR(VLOOKUP(B2420,#REF!,4,0),0)</f>
        <v>0</v>
      </c>
      <c r="E2420" s="3">
        <v>0</v>
      </c>
      <c r="F2420" s="147" t="s">
        <v>1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0</v>
      </c>
      <c r="M2420" s="148" t="s">
        <v>6151</v>
      </c>
      <c r="N2420" s="3">
        <v>0</v>
      </c>
      <c r="O2420" s="3">
        <v>0</v>
      </c>
      <c r="P2420" s="3">
        <v>0</v>
      </c>
      <c r="Q2420" s="132"/>
    </row>
    <row r="2421" spans="1:17">
      <c r="A2421" s="5" t="str">
        <f t="shared" si="38"/>
        <v>3</v>
      </c>
      <c r="B2421" s="1" t="s">
        <v>10112</v>
      </c>
      <c r="C2421" s="2" t="s">
        <v>10113</v>
      </c>
      <c r="D2421" s="2">
        <f>IFERROR(VLOOKUP(B2421,#REF!,4,0),0)</f>
        <v>0</v>
      </c>
      <c r="E2421" s="3">
        <v>0</v>
      </c>
      <c r="F2421" s="147" t="s">
        <v>1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0</v>
      </c>
      <c r="M2421" s="148" t="s">
        <v>6151</v>
      </c>
      <c r="N2421" s="3">
        <v>0</v>
      </c>
      <c r="O2421" s="3">
        <v>0</v>
      </c>
      <c r="P2421" s="3">
        <v>0</v>
      </c>
      <c r="Q2421" s="132"/>
    </row>
    <row r="2422" spans="1:17">
      <c r="A2422" s="5" t="str">
        <f t="shared" si="38"/>
        <v>3</v>
      </c>
      <c r="B2422" s="1" t="s">
        <v>3554</v>
      </c>
      <c r="C2422" s="2" t="s">
        <v>10114</v>
      </c>
      <c r="D2422" s="2">
        <f>IFERROR(VLOOKUP(B2422,#REF!,4,0),0)</f>
        <v>0</v>
      </c>
      <c r="E2422" s="3">
        <v>1503179.63</v>
      </c>
      <c r="F2422" s="147" t="s">
        <v>1</v>
      </c>
      <c r="G2422" s="3">
        <v>1503179.63</v>
      </c>
      <c r="H2422" s="3">
        <v>0</v>
      </c>
      <c r="I2422" s="3">
        <v>0</v>
      </c>
      <c r="J2422" s="3">
        <v>1503179.63</v>
      </c>
      <c r="K2422" s="3">
        <v>0</v>
      </c>
      <c r="L2422" s="3">
        <v>0</v>
      </c>
      <c r="M2422" s="148" t="s">
        <v>6151</v>
      </c>
      <c r="N2422" s="3">
        <v>0</v>
      </c>
      <c r="O2422" s="3">
        <v>0</v>
      </c>
      <c r="P2422" s="3">
        <v>0</v>
      </c>
      <c r="Q2422" s="132"/>
    </row>
    <row r="2423" spans="1:17">
      <c r="A2423" s="5" t="str">
        <f t="shared" si="38"/>
        <v>3</v>
      </c>
      <c r="B2423" s="1" t="s">
        <v>10115</v>
      </c>
      <c r="C2423" s="2" t="s">
        <v>10116</v>
      </c>
      <c r="D2423" s="2">
        <f>IFERROR(VLOOKUP(B2423,#REF!,4,0),0)</f>
        <v>0</v>
      </c>
      <c r="E2423" s="3">
        <v>0</v>
      </c>
      <c r="F2423" s="147" t="s">
        <v>1</v>
      </c>
      <c r="G2423" s="3">
        <v>0</v>
      </c>
      <c r="H2423" s="3">
        <v>0</v>
      </c>
      <c r="I2423" s="3">
        <v>0</v>
      </c>
      <c r="J2423" s="3">
        <v>0</v>
      </c>
      <c r="K2423" s="3">
        <v>0</v>
      </c>
      <c r="L2423" s="3">
        <v>0</v>
      </c>
      <c r="M2423" s="148" t="s">
        <v>6151</v>
      </c>
      <c r="N2423" s="3">
        <v>0</v>
      </c>
      <c r="O2423" s="3">
        <v>0</v>
      </c>
      <c r="P2423" s="3">
        <v>0</v>
      </c>
      <c r="Q2423" s="132"/>
    </row>
    <row r="2424" spans="1:17">
      <c r="A2424" s="5" t="str">
        <f t="shared" si="38"/>
        <v>3</v>
      </c>
      <c r="B2424" s="1" t="s">
        <v>3559</v>
      </c>
      <c r="C2424" s="2" t="s">
        <v>10117</v>
      </c>
      <c r="D2424" s="2">
        <f>IFERROR(VLOOKUP(B2424,#REF!,4,0),0)</f>
        <v>0</v>
      </c>
      <c r="E2424" s="3">
        <v>1603371.96</v>
      </c>
      <c r="F2424" s="147" t="s">
        <v>1</v>
      </c>
      <c r="G2424" s="3">
        <v>1603371.96</v>
      </c>
      <c r="H2424" s="3">
        <v>0</v>
      </c>
      <c r="I2424" s="3">
        <v>0</v>
      </c>
      <c r="J2424" s="3">
        <v>1603371.96</v>
      </c>
      <c r="K2424" s="3">
        <v>0</v>
      </c>
      <c r="L2424" s="3">
        <v>0</v>
      </c>
      <c r="M2424" s="148" t="s">
        <v>6151</v>
      </c>
      <c r="N2424" s="3">
        <v>0</v>
      </c>
      <c r="O2424" s="3">
        <v>0</v>
      </c>
      <c r="P2424" s="3">
        <v>0</v>
      </c>
      <c r="Q2424" s="132"/>
    </row>
    <row r="2425" spans="1:17">
      <c r="A2425" s="5" t="str">
        <f t="shared" si="38"/>
        <v>3</v>
      </c>
      <c r="B2425" s="1" t="s">
        <v>10118</v>
      </c>
      <c r="C2425" s="2" t="s">
        <v>10119</v>
      </c>
      <c r="D2425" s="2">
        <f>IFERROR(VLOOKUP(B2425,#REF!,4,0),0)</f>
        <v>0</v>
      </c>
      <c r="E2425" s="3">
        <v>0</v>
      </c>
      <c r="F2425" s="147" t="s">
        <v>1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148" t="s">
        <v>6151</v>
      </c>
      <c r="N2425" s="3">
        <v>0</v>
      </c>
      <c r="O2425" s="3">
        <v>0</v>
      </c>
      <c r="P2425" s="3">
        <v>0</v>
      </c>
      <c r="Q2425" s="132"/>
    </row>
    <row r="2426" spans="1:17">
      <c r="A2426" s="5" t="str">
        <f t="shared" si="38"/>
        <v>3</v>
      </c>
      <c r="B2426" s="1" t="s">
        <v>3566</v>
      </c>
      <c r="C2426" s="2" t="s">
        <v>10120</v>
      </c>
      <c r="D2426" s="2">
        <f>IFERROR(VLOOKUP(B2426,#REF!,4,0),0)</f>
        <v>0</v>
      </c>
      <c r="E2426" s="3">
        <v>10606569.41</v>
      </c>
      <c r="F2426" s="147" t="s">
        <v>1</v>
      </c>
      <c r="G2426" s="3">
        <v>10606569.41</v>
      </c>
      <c r="H2426" s="3">
        <v>0</v>
      </c>
      <c r="I2426" s="3">
        <v>0</v>
      </c>
      <c r="J2426" s="3">
        <v>10606569.41</v>
      </c>
      <c r="K2426" s="3">
        <v>0</v>
      </c>
      <c r="L2426" s="3">
        <v>0</v>
      </c>
      <c r="M2426" s="148" t="s">
        <v>6151</v>
      </c>
      <c r="N2426" s="3">
        <v>0</v>
      </c>
      <c r="O2426" s="3">
        <v>0</v>
      </c>
      <c r="P2426" s="3">
        <v>0</v>
      </c>
      <c r="Q2426" s="132"/>
    </row>
    <row r="2427" spans="1:17">
      <c r="A2427" s="5" t="str">
        <f t="shared" si="38"/>
        <v>3</v>
      </c>
      <c r="B2427" s="1" t="s">
        <v>10121</v>
      </c>
      <c r="C2427" s="2" t="s">
        <v>10122</v>
      </c>
      <c r="D2427" s="2">
        <f>IFERROR(VLOOKUP(B2427,#REF!,4,0),0)</f>
        <v>0</v>
      </c>
      <c r="E2427" s="3">
        <v>0</v>
      </c>
      <c r="F2427" s="147" t="s">
        <v>1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148" t="s">
        <v>6151</v>
      </c>
      <c r="N2427" s="3">
        <v>0</v>
      </c>
      <c r="O2427" s="3">
        <v>0</v>
      </c>
      <c r="P2427" s="3">
        <v>0</v>
      </c>
      <c r="Q2427" s="132"/>
    </row>
    <row r="2428" spans="1:17">
      <c r="A2428" s="5" t="str">
        <f t="shared" si="38"/>
        <v>3</v>
      </c>
      <c r="B2428" s="1" t="s">
        <v>3573</v>
      </c>
      <c r="C2428" s="2" t="s">
        <v>10123</v>
      </c>
      <c r="D2428" s="2">
        <f>IFERROR(VLOOKUP(B2428,#REF!,4,0),0)</f>
        <v>0</v>
      </c>
      <c r="E2428" s="3">
        <v>-3921072.68</v>
      </c>
      <c r="F2428" s="147" t="s">
        <v>1</v>
      </c>
      <c r="G2428" s="3">
        <v>-3921072.68</v>
      </c>
      <c r="H2428" s="3">
        <v>0</v>
      </c>
      <c r="I2428" s="3">
        <v>0</v>
      </c>
      <c r="J2428" s="3">
        <v>-3921072.68</v>
      </c>
      <c r="K2428" s="3">
        <v>0</v>
      </c>
      <c r="L2428" s="3">
        <v>0</v>
      </c>
      <c r="M2428" s="148" t="s">
        <v>6151</v>
      </c>
      <c r="N2428" s="3">
        <v>0</v>
      </c>
      <c r="O2428" s="3">
        <v>0</v>
      </c>
      <c r="P2428" s="3">
        <v>0</v>
      </c>
      <c r="Q2428" s="132"/>
    </row>
    <row r="2429" spans="1:17">
      <c r="A2429" s="5" t="str">
        <f t="shared" si="38"/>
        <v>3</v>
      </c>
      <c r="B2429" s="1" t="s">
        <v>10124</v>
      </c>
      <c r="C2429" s="2" t="s">
        <v>10125</v>
      </c>
      <c r="D2429" s="2">
        <f>IFERROR(VLOOKUP(B2429,#REF!,4,0),0)</f>
        <v>0</v>
      </c>
      <c r="E2429" s="3">
        <v>0</v>
      </c>
      <c r="F2429" s="147" t="s">
        <v>1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0</v>
      </c>
      <c r="M2429" s="148" t="s">
        <v>6151</v>
      </c>
      <c r="N2429" s="3">
        <v>0</v>
      </c>
      <c r="O2429" s="3">
        <v>0</v>
      </c>
      <c r="P2429" s="3">
        <v>0</v>
      </c>
      <c r="Q2429" s="132"/>
    </row>
    <row r="2430" spans="1:17">
      <c r="A2430" s="5" t="str">
        <f t="shared" si="38"/>
        <v>3</v>
      </c>
      <c r="B2430" s="1" t="s">
        <v>3578</v>
      </c>
      <c r="C2430" s="2" t="s">
        <v>10126</v>
      </c>
      <c r="D2430" s="2">
        <f>IFERROR(VLOOKUP(B2430,#REF!,4,0),0)</f>
        <v>0</v>
      </c>
      <c r="E2430" s="3">
        <v>-258668.24</v>
      </c>
      <c r="F2430" s="147" t="s">
        <v>1</v>
      </c>
      <c r="G2430" s="3">
        <v>-258668.24</v>
      </c>
      <c r="H2430" s="3">
        <v>0</v>
      </c>
      <c r="I2430" s="3">
        <v>0</v>
      </c>
      <c r="J2430" s="3">
        <v>-258668.24</v>
      </c>
      <c r="K2430" s="3">
        <v>0</v>
      </c>
      <c r="L2430" s="3">
        <v>0</v>
      </c>
      <c r="M2430" s="148" t="s">
        <v>6151</v>
      </c>
      <c r="N2430" s="3">
        <v>0</v>
      </c>
      <c r="O2430" s="3">
        <v>0</v>
      </c>
      <c r="P2430" s="3">
        <v>0</v>
      </c>
      <c r="Q2430" s="132"/>
    </row>
    <row r="2431" spans="1:17">
      <c r="A2431" s="5" t="str">
        <f t="shared" si="38"/>
        <v>3</v>
      </c>
      <c r="B2431" s="1" t="s">
        <v>10127</v>
      </c>
      <c r="C2431" s="2" t="s">
        <v>10119</v>
      </c>
      <c r="D2431" s="2">
        <f>IFERROR(VLOOKUP(B2431,#REF!,4,0),0)</f>
        <v>0</v>
      </c>
      <c r="E2431" s="3">
        <v>0</v>
      </c>
      <c r="F2431" s="147" t="s">
        <v>1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148" t="s">
        <v>6151</v>
      </c>
      <c r="N2431" s="3">
        <v>0</v>
      </c>
      <c r="O2431" s="3">
        <v>0</v>
      </c>
      <c r="P2431" s="3">
        <v>0</v>
      </c>
      <c r="Q2431" s="132"/>
    </row>
    <row r="2432" spans="1:17" ht="22.5">
      <c r="A2432" s="5" t="str">
        <f t="shared" si="38"/>
        <v>3</v>
      </c>
      <c r="B2432" s="1" t="s">
        <v>10128</v>
      </c>
      <c r="C2432" s="2" t="s">
        <v>10129</v>
      </c>
      <c r="D2432" s="2">
        <f>IFERROR(VLOOKUP(B2432,#REF!,4,0),0)</f>
        <v>0</v>
      </c>
      <c r="E2432" s="3">
        <v>0</v>
      </c>
      <c r="F2432" s="147" t="s">
        <v>1</v>
      </c>
      <c r="G2432" s="3">
        <v>0</v>
      </c>
      <c r="H2432" s="3">
        <v>0</v>
      </c>
      <c r="I2432" s="3">
        <v>0</v>
      </c>
      <c r="J2432" s="3">
        <v>0</v>
      </c>
      <c r="K2432" s="3">
        <v>0</v>
      </c>
      <c r="L2432" s="3">
        <v>0</v>
      </c>
      <c r="M2432" s="148" t="s">
        <v>6151</v>
      </c>
      <c r="N2432" s="3">
        <v>0</v>
      </c>
      <c r="O2432" s="3">
        <v>0</v>
      </c>
      <c r="P2432" s="3">
        <v>0</v>
      </c>
      <c r="Q2432" s="132"/>
    </row>
    <row r="2433" spans="1:17" ht="22.5">
      <c r="A2433" s="5" t="str">
        <f t="shared" si="38"/>
        <v>3</v>
      </c>
      <c r="B2433" s="1" t="s">
        <v>10130</v>
      </c>
      <c r="C2433" s="2" t="s">
        <v>10131</v>
      </c>
      <c r="D2433" s="2">
        <f>IFERROR(VLOOKUP(B2433,#REF!,4,0),0)</f>
        <v>0</v>
      </c>
      <c r="E2433" s="3">
        <v>0</v>
      </c>
      <c r="F2433" s="147" t="s">
        <v>5961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148" t="s">
        <v>6151</v>
      </c>
      <c r="N2433" s="3">
        <v>0</v>
      </c>
      <c r="O2433" s="3">
        <v>0</v>
      </c>
      <c r="P2433" s="3">
        <v>0</v>
      </c>
      <c r="Q2433" s="132"/>
    </row>
    <row r="2434" spans="1:17">
      <c r="A2434" s="5" t="str">
        <f t="shared" si="38"/>
        <v>3</v>
      </c>
      <c r="B2434" s="1" t="s">
        <v>10132</v>
      </c>
      <c r="C2434" s="2" t="s">
        <v>10133</v>
      </c>
      <c r="D2434" s="2">
        <f>IFERROR(VLOOKUP(B2434,#REF!,4,0),0)</f>
        <v>0</v>
      </c>
      <c r="E2434" s="3">
        <v>0</v>
      </c>
      <c r="F2434" s="147" t="s">
        <v>1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0</v>
      </c>
      <c r="M2434" s="148" t="s">
        <v>6151</v>
      </c>
      <c r="N2434" s="3">
        <v>0</v>
      </c>
      <c r="O2434" s="3">
        <v>0</v>
      </c>
      <c r="P2434" s="3">
        <v>0</v>
      </c>
      <c r="Q2434" s="132"/>
    </row>
    <row r="2435" spans="1:17">
      <c r="A2435" s="5" t="str">
        <f t="shared" si="38"/>
        <v>3</v>
      </c>
      <c r="B2435" s="1" t="s">
        <v>10134</v>
      </c>
      <c r="C2435" s="2" t="s">
        <v>10135</v>
      </c>
      <c r="D2435" s="2">
        <f>IFERROR(VLOOKUP(B2435,#REF!,4,0),0)</f>
        <v>0</v>
      </c>
      <c r="E2435" s="3">
        <v>0</v>
      </c>
      <c r="F2435" s="147" t="s">
        <v>1</v>
      </c>
      <c r="G2435" s="3">
        <v>0</v>
      </c>
      <c r="H2435" s="3">
        <v>0</v>
      </c>
      <c r="I2435" s="3">
        <v>0</v>
      </c>
      <c r="J2435" s="3">
        <v>0</v>
      </c>
      <c r="K2435" s="3">
        <v>0</v>
      </c>
      <c r="L2435" s="3">
        <v>0</v>
      </c>
      <c r="M2435" s="148" t="s">
        <v>6151</v>
      </c>
      <c r="N2435" s="3">
        <v>0</v>
      </c>
      <c r="O2435" s="3">
        <v>0</v>
      </c>
      <c r="P2435" s="3">
        <v>0</v>
      </c>
      <c r="Q2435" s="132"/>
    </row>
    <row r="2436" spans="1:17">
      <c r="A2436" s="5" t="str">
        <f t="shared" si="38"/>
        <v>3</v>
      </c>
      <c r="B2436" s="1" t="s">
        <v>10136</v>
      </c>
      <c r="C2436" s="2" t="s">
        <v>10137</v>
      </c>
      <c r="D2436" s="2">
        <f>IFERROR(VLOOKUP(B2436,#REF!,4,0),0)</f>
        <v>0</v>
      </c>
      <c r="E2436" s="3">
        <v>0</v>
      </c>
      <c r="F2436" s="147" t="s">
        <v>1</v>
      </c>
      <c r="G2436" s="3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148" t="s">
        <v>6151</v>
      </c>
      <c r="N2436" s="3">
        <v>0</v>
      </c>
      <c r="O2436" s="3">
        <v>0</v>
      </c>
      <c r="P2436" s="3">
        <v>0</v>
      </c>
      <c r="Q2436" s="132"/>
    </row>
    <row r="2437" spans="1:17">
      <c r="A2437" s="5" t="str">
        <f t="shared" si="38"/>
        <v>3</v>
      </c>
      <c r="B2437" s="1" t="s">
        <v>10138</v>
      </c>
      <c r="C2437" s="2" t="s">
        <v>6396</v>
      </c>
      <c r="D2437" s="2">
        <f>IFERROR(VLOOKUP(B2437,#REF!,4,0),0)</f>
        <v>0</v>
      </c>
      <c r="E2437" s="3">
        <v>0</v>
      </c>
      <c r="F2437" s="147" t="s">
        <v>1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148" t="s">
        <v>6151</v>
      </c>
      <c r="N2437" s="3">
        <v>0</v>
      </c>
      <c r="O2437" s="3">
        <v>0</v>
      </c>
      <c r="P2437" s="3">
        <v>0</v>
      </c>
      <c r="Q2437" s="132"/>
    </row>
    <row r="2438" spans="1:17">
      <c r="A2438" s="5" t="str">
        <f t="shared" si="38"/>
        <v>3</v>
      </c>
      <c r="B2438" s="1" t="s">
        <v>10139</v>
      </c>
      <c r="C2438" s="2" t="s">
        <v>10140</v>
      </c>
      <c r="D2438" s="2">
        <f>IFERROR(VLOOKUP(B2438,#REF!,4,0),0)</f>
        <v>0</v>
      </c>
      <c r="E2438" s="3">
        <v>0</v>
      </c>
      <c r="F2438" s="147" t="s">
        <v>1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148" t="s">
        <v>6151</v>
      </c>
      <c r="N2438" s="3">
        <v>0</v>
      </c>
      <c r="O2438" s="3">
        <v>0</v>
      </c>
      <c r="P2438" s="3">
        <v>0</v>
      </c>
      <c r="Q2438" s="132"/>
    </row>
    <row r="2439" spans="1:17">
      <c r="A2439" s="5" t="str">
        <f t="shared" si="38"/>
        <v>3</v>
      </c>
      <c r="B2439" s="1" t="s">
        <v>10141</v>
      </c>
      <c r="C2439" s="2" t="s">
        <v>10142</v>
      </c>
      <c r="D2439" s="2">
        <f>IFERROR(VLOOKUP(B2439,#REF!,4,0),0)</f>
        <v>0</v>
      </c>
      <c r="E2439" s="3">
        <v>0</v>
      </c>
      <c r="F2439" s="147" t="s">
        <v>1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148" t="s">
        <v>6151</v>
      </c>
      <c r="N2439" s="3">
        <v>0</v>
      </c>
      <c r="O2439" s="3">
        <v>0</v>
      </c>
      <c r="P2439" s="3">
        <v>0</v>
      </c>
      <c r="Q2439" s="132"/>
    </row>
    <row r="2440" spans="1:17">
      <c r="A2440" s="5" t="str">
        <f t="shared" si="38"/>
        <v>3</v>
      </c>
      <c r="B2440" s="1" t="s">
        <v>10143</v>
      </c>
      <c r="C2440" s="2" t="s">
        <v>10144</v>
      </c>
      <c r="D2440" s="2">
        <f>IFERROR(VLOOKUP(B2440,#REF!,4,0),0)</f>
        <v>0</v>
      </c>
      <c r="E2440" s="3">
        <v>0</v>
      </c>
      <c r="F2440" s="147" t="s">
        <v>1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148" t="s">
        <v>6151</v>
      </c>
      <c r="N2440" s="3">
        <v>0</v>
      </c>
      <c r="O2440" s="3">
        <v>0</v>
      </c>
      <c r="P2440" s="3">
        <v>0</v>
      </c>
      <c r="Q2440" s="132"/>
    </row>
    <row r="2441" spans="1:17">
      <c r="A2441" s="5" t="str">
        <f t="shared" si="38"/>
        <v>3</v>
      </c>
      <c r="B2441" s="1" t="s">
        <v>10145</v>
      </c>
      <c r="C2441" s="2" t="s">
        <v>10146</v>
      </c>
      <c r="D2441" s="2">
        <f>IFERROR(VLOOKUP(B2441,#REF!,4,0),0)</f>
        <v>0</v>
      </c>
      <c r="E2441" s="3">
        <v>0</v>
      </c>
      <c r="F2441" s="147" t="s">
        <v>1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0</v>
      </c>
      <c r="M2441" s="148" t="s">
        <v>6151</v>
      </c>
      <c r="N2441" s="3">
        <v>0</v>
      </c>
      <c r="O2441" s="3">
        <v>0</v>
      </c>
      <c r="P2441" s="3">
        <v>0</v>
      </c>
      <c r="Q2441" s="132"/>
    </row>
    <row r="2442" spans="1:17">
      <c r="A2442" s="5" t="str">
        <f t="shared" si="38"/>
        <v>3</v>
      </c>
      <c r="B2442" s="1" t="s">
        <v>10147</v>
      </c>
      <c r="C2442" s="2" t="s">
        <v>10148</v>
      </c>
      <c r="D2442" s="2">
        <f>IFERROR(VLOOKUP(B2442,#REF!,4,0),0)</f>
        <v>0</v>
      </c>
      <c r="E2442" s="3">
        <v>0</v>
      </c>
      <c r="F2442" s="147" t="s">
        <v>1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0</v>
      </c>
      <c r="M2442" s="148" t="s">
        <v>6151</v>
      </c>
      <c r="N2442" s="3">
        <v>0</v>
      </c>
      <c r="O2442" s="3">
        <v>0</v>
      </c>
      <c r="P2442" s="3">
        <v>0</v>
      </c>
      <c r="Q2442" s="132"/>
    </row>
    <row r="2443" spans="1:17">
      <c r="A2443" s="5" t="str">
        <f t="shared" ref="A2443:A2506" si="39">LEFT(B2443)</f>
        <v>3</v>
      </c>
      <c r="B2443" s="1" t="s">
        <v>3585</v>
      </c>
      <c r="C2443" s="2" t="s">
        <v>10149</v>
      </c>
      <c r="D2443" s="2">
        <f>IFERROR(VLOOKUP(B2443,#REF!,4,0),0)</f>
        <v>0</v>
      </c>
      <c r="E2443" s="3">
        <v>4548096.45</v>
      </c>
      <c r="F2443" s="147" t="s">
        <v>1</v>
      </c>
      <c r="G2443" s="3">
        <v>4548096.45</v>
      </c>
      <c r="H2443" s="3">
        <v>0</v>
      </c>
      <c r="I2443" s="3">
        <v>0</v>
      </c>
      <c r="J2443" s="3">
        <v>4548096.45</v>
      </c>
      <c r="K2443" s="3">
        <v>0</v>
      </c>
      <c r="L2443" s="3">
        <v>0</v>
      </c>
      <c r="M2443" s="148" t="s">
        <v>6151</v>
      </c>
      <c r="N2443" s="3">
        <v>0</v>
      </c>
      <c r="O2443" s="3">
        <v>0</v>
      </c>
      <c r="P2443" s="3">
        <v>0</v>
      </c>
      <c r="Q2443" s="132"/>
    </row>
    <row r="2444" spans="1:17">
      <c r="A2444" s="5" t="str">
        <f t="shared" si="39"/>
        <v>3</v>
      </c>
      <c r="B2444" s="1" t="s">
        <v>3588</v>
      </c>
      <c r="C2444" s="2" t="s">
        <v>10150</v>
      </c>
      <c r="D2444" s="2">
        <f>IFERROR(VLOOKUP(B2444,#REF!,4,0),0)</f>
        <v>0</v>
      </c>
      <c r="E2444" s="3">
        <v>16721757.9</v>
      </c>
      <c r="F2444" s="147" t="s">
        <v>1</v>
      </c>
      <c r="G2444" s="3">
        <v>16721757.9</v>
      </c>
      <c r="H2444" s="3">
        <v>0</v>
      </c>
      <c r="I2444" s="3">
        <v>0</v>
      </c>
      <c r="J2444" s="3">
        <v>16721757.9</v>
      </c>
      <c r="K2444" s="3">
        <v>0</v>
      </c>
      <c r="L2444" s="3">
        <v>0</v>
      </c>
      <c r="M2444" s="148" t="s">
        <v>6151</v>
      </c>
      <c r="N2444" s="3">
        <v>0</v>
      </c>
      <c r="O2444" s="3">
        <v>0</v>
      </c>
      <c r="P2444" s="3">
        <v>0</v>
      </c>
      <c r="Q2444" s="132"/>
    </row>
    <row r="2445" spans="1:17">
      <c r="A2445" s="5" t="str">
        <f t="shared" si="39"/>
        <v>3</v>
      </c>
      <c r="B2445" s="1" t="s">
        <v>3591</v>
      </c>
      <c r="C2445" s="2" t="s">
        <v>10151</v>
      </c>
      <c r="D2445" s="2">
        <f>IFERROR(VLOOKUP(B2445,#REF!,4,0),0)</f>
        <v>0</v>
      </c>
      <c r="E2445" s="3">
        <v>4997989.97</v>
      </c>
      <c r="F2445" s="147" t="s">
        <v>1</v>
      </c>
      <c r="G2445" s="3">
        <v>4997989.97</v>
      </c>
      <c r="H2445" s="3">
        <v>0</v>
      </c>
      <c r="I2445" s="3">
        <v>0</v>
      </c>
      <c r="J2445" s="3">
        <v>4997989.97</v>
      </c>
      <c r="K2445" s="3">
        <v>0</v>
      </c>
      <c r="L2445" s="3">
        <v>0</v>
      </c>
      <c r="M2445" s="148" t="s">
        <v>6151</v>
      </c>
      <c r="N2445" s="3">
        <v>0</v>
      </c>
      <c r="O2445" s="3">
        <v>0</v>
      </c>
      <c r="P2445" s="3">
        <v>0</v>
      </c>
      <c r="Q2445" s="132"/>
    </row>
    <row r="2446" spans="1:17">
      <c r="A2446" s="5" t="str">
        <f t="shared" si="39"/>
        <v>3</v>
      </c>
      <c r="B2446" s="1" t="s">
        <v>10152</v>
      </c>
      <c r="C2446" s="2" t="s">
        <v>6396</v>
      </c>
      <c r="D2446" s="2">
        <f>IFERROR(VLOOKUP(B2446,#REF!,4,0),0)</f>
        <v>0</v>
      </c>
      <c r="E2446" s="3">
        <v>0</v>
      </c>
      <c r="F2446" s="147" t="s">
        <v>1</v>
      </c>
      <c r="G2446" s="3">
        <v>0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148" t="s">
        <v>6151</v>
      </c>
      <c r="N2446" s="3">
        <v>0</v>
      </c>
      <c r="O2446" s="3">
        <v>0</v>
      </c>
      <c r="P2446" s="3">
        <v>0</v>
      </c>
      <c r="Q2446" s="132"/>
    </row>
    <row r="2447" spans="1:17">
      <c r="A2447" s="5" t="str">
        <f t="shared" si="39"/>
        <v>3</v>
      </c>
      <c r="B2447" s="1" t="s">
        <v>10153</v>
      </c>
      <c r="C2447" s="2" t="s">
        <v>10149</v>
      </c>
      <c r="D2447" s="2">
        <f>IFERROR(VLOOKUP(B2447,#REF!,4,0),0)</f>
        <v>0</v>
      </c>
      <c r="E2447" s="3">
        <v>0</v>
      </c>
      <c r="F2447" s="147" t="s">
        <v>1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148" t="s">
        <v>6151</v>
      </c>
      <c r="N2447" s="3">
        <v>0</v>
      </c>
      <c r="O2447" s="3">
        <v>0</v>
      </c>
      <c r="P2447" s="3">
        <v>0</v>
      </c>
      <c r="Q2447" s="132"/>
    </row>
    <row r="2448" spans="1:17">
      <c r="A2448" s="5" t="str">
        <f t="shared" si="39"/>
        <v>3</v>
      </c>
      <c r="B2448" s="1" t="s">
        <v>10154</v>
      </c>
      <c r="C2448" s="2" t="s">
        <v>10150</v>
      </c>
      <c r="D2448" s="2">
        <f>IFERROR(VLOOKUP(B2448,#REF!,4,0),0)</f>
        <v>0</v>
      </c>
      <c r="E2448" s="3">
        <v>0</v>
      </c>
      <c r="F2448" s="147" t="s">
        <v>1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0</v>
      </c>
      <c r="M2448" s="148" t="s">
        <v>6151</v>
      </c>
      <c r="N2448" s="3">
        <v>0</v>
      </c>
      <c r="O2448" s="3">
        <v>0</v>
      </c>
      <c r="P2448" s="3">
        <v>0</v>
      </c>
      <c r="Q2448" s="132"/>
    </row>
    <row r="2449" spans="1:17">
      <c r="A2449" s="5" t="str">
        <f t="shared" si="39"/>
        <v>3</v>
      </c>
      <c r="B2449" s="1" t="s">
        <v>10155</v>
      </c>
      <c r="C2449" s="2" t="s">
        <v>10151</v>
      </c>
      <c r="D2449" s="2">
        <f>IFERROR(VLOOKUP(B2449,#REF!,4,0),0)</f>
        <v>0</v>
      </c>
      <c r="E2449" s="3">
        <v>0</v>
      </c>
      <c r="F2449" s="147" t="s">
        <v>1</v>
      </c>
      <c r="G2449" s="3">
        <v>0</v>
      </c>
      <c r="H2449" s="3">
        <v>0</v>
      </c>
      <c r="I2449" s="3">
        <v>0</v>
      </c>
      <c r="J2449" s="3">
        <v>0</v>
      </c>
      <c r="K2449" s="3">
        <v>0</v>
      </c>
      <c r="L2449" s="3">
        <v>0</v>
      </c>
      <c r="M2449" s="148" t="s">
        <v>6151</v>
      </c>
      <c r="N2449" s="3">
        <v>0</v>
      </c>
      <c r="O2449" s="3">
        <v>0</v>
      </c>
      <c r="P2449" s="3">
        <v>0</v>
      </c>
      <c r="Q2449" s="132"/>
    </row>
    <row r="2450" spans="1:17">
      <c r="A2450" s="5" t="str">
        <f t="shared" si="39"/>
        <v>3</v>
      </c>
      <c r="B2450" s="1" t="s">
        <v>10156</v>
      </c>
      <c r="C2450" s="2" t="s">
        <v>6396</v>
      </c>
      <c r="D2450" s="2">
        <f>IFERROR(VLOOKUP(B2450,#REF!,4,0),0)</f>
        <v>0</v>
      </c>
      <c r="E2450" s="3">
        <v>0</v>
      </c>
      <c r="F2450" s="147" t="s">
        <v>1</v>
      </c>
      <c r="G2450" s="3">
        <v>0</v>
      </c>
      <c r="H2450" s="3">
        <v>0</v>
      </c>
      <c r="I2450" s="3">
        <v>0</v>
      </c>
      <c r="J2450" s="3">
        <v>0</v>
      </c>
      <c r="K2450" s="3">
        <v>0</v>
      </c>
      <c r="L2450" s="3">
        <v>0</v>
      </c>
      <c r="M2450" s="148" t="s">
        <v>6151</v>
      </c>
      <c r="N2450" s="3">
        <v>0</v>
      </c>
      <c r="O2450" s="3">
        <v>0</v>
      </c>
      <c r="P2450" s="3">
        <v>0</v>
      </c>
      <c r="Q2450" s="132"/>
    </row>
    <row r="2451" spans="1:17">
      <c r="A2451" s="5" t="str">
        <f t="shared" si="39"/>
        <v>3</v>
      </c>
      <c r="B2451" s="1" t="s">
        <v>10157</v>
      </c>
      <c r="C2451" s="2" t="s">
        <v>10158</v>
      </c>
      <c r="D2451" s="2">
        <f>IFERROR(VLOOKUP(B2451,#REF!,4,0),0)</f>
        <v>0</v>
      </c>
      <c r="E2451" s="3">
        <v>0</v>
      </c>
      <c r="F2451" s="147" t="s">
        <v>1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148" t="s">
        <v>6151</v>
      </c>
      <c r="N2451" s="3">
        <v>0</v>
      </c>
      <c r="O2451" s="3">
        <v>0</v>
      </c>
      <c r="P2451" s="3">
        <v>0</v>
      </c>
      <c r="Q2451" s="132"/>
    </row>
    <row r="2452" spans="1:17">
      <c r="A2452" s="5" t="str">
        <f t="shared" si="39"/>
        <v>3</v>
      </c>
      <c r="B2452" s="1" t="s">
        <v>10159</v>
      </c>
      <c r="C2452" s="2" t="s">
        <v>10160</v>
      </c>
      <c r="D2452" s="2">
        <f>IFERROR(VLOOKUP(B2452,#REF!,4,0),0)</f>
        <v>0</v>
      </c>
      <c r="E2452" s="3">
        <v>0</v>
      </c>
      <c r="F2452" s="147" t="s">
        <v>1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0</v>
      </c>
      <c r="M2452" s="148" t="s">
        <v>6151</v>
      </c>
      <c r="N2452" s="3">
        <v>0</v>
      </c>
      <c r="O2452" s="3">
        <v>0</v>
      </c>
      <c r="P2452" s="3">
        <v>0</v>
      </c>
      <c r="Q2452" s="132"/>
    </row>
    <row r="2453" spans="1:17" ht="22.5">
      <c r="A2453" s="5" t="str">
        <f t="shared" si="39"/>
        <v>3</v>
      </c>
      <c r="B2453" s="1" t="s">
        <v>10161</v>
      </c>
      <c r="C2453" s="2" t="s">
        <v>10162</v>
      </c>
      <c r="D2453" s="2">
        <f>IFERROR(VLOOKUP(B2453,#REF!,4,0),0)</f>
        <v>0</v>
      </c>
      <c r="E2453" s="3">
        <v>0</v>
      </c>
      <c r="F2453" s="147" t="s">
        <v>1</v>
      </c>
      <c r="G2453" s="3">
        <v>0</v>
      </c>
      <c r="H2453" s="3">
        <v>0</v>
      </c>
      <c r="I2453" s="3">
        <v>0</v>
      </c>
      <c r="J2453" s="3">
        <v>0</v>
      </c>
      <c r="K2453" s="3">
        <v>0</v>
      </c>
      <c r="L2453" s="3">
        <v>0</v>
      </c>
      <c r="M2453" s="148" t="s">
        <v>6151</v>
      </c>
      <c r="N2453" s="3">
        <v>0</v>
      </c>
      <c r="O2453" s="3">
        <v>0</v>
      </c>
      <c r="P2453" s="3">
        <v>0</v>
      </c>
      <c r="Q2453" s="132"/>
    </row>
    <row r="2454" spans="1:17">
      <c r="A2454" s="5" t="str">
        <f t="shared" si="39"/>
        <v>3</v>
      </c>
      <c r="B2454" s="1" t="s">
        <v>10163</v>
      </c>
      <c r="C2454" s="2" t="s">
        <v>10164</v>
      </c>
      <c r="D2454" s="2">
        <f>IFERROR(VLOOKUP(B2454,#REF!,4,0),0)</f>
        <v>0</v>
      </c>
      <c r="E2454" s="3">
        <v>0</v>
      </c>
      <c r="F2454" s="147" t="s">
        <v>1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148" t="s">
        <v>6151</v>
      </c>
      <c r="N2454" s="3">
        <v>0</v>
      </c>
      <c r="O2454" s="3">
        <v>0</v>
      </c>
      <c r="P2454" s="3">
        <v>0</v>
      </c>
      <c r="Q2454" s="132"/>
    </row>
    <row r="2455" spans="1:17">
      <c r="A2455" s="5" t="str">
        <f t="shared" si="39"/>
        <v>3</v>
      </c>
      <c r="B2455" s="1" t="s">
        <v>10165</v>
      </c>
      <c r="C2455" s="2" t="s">
        <v>10166</v>
      </c>
      <c r="D2455" s="2">
        <f>IFERROR(VLOOKUP(B2455,#REF!,4,0),0)</f>
        <v>0</v>
      </c>
      <c r="E2455" s="3">
        <v>0</v>
      </c>
      <c r="F2455" s="147" t="s">
        <v>1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148" t="s">
        <v>6151</v>
      </c>
      <c r="N2455" s="3">
        <v>0</v>
      </c>
      <c r="O2455" s="3">
        <v>0</v>
      </c>
      <c r="P2455" s="3">
        <v>0</v>
      </c>
      <c r="Q2455" s="132"/>
    </row>
    <row r="2456" spans="1:17">
      <c r="A2456" s="5" t="str">
        <f t="shared" si="39"/>
        <v>3</v>
      </c>
      <c r="B2456" s="1" t="s">
        <v>10167</v>
      </c>
      <c r="C2456" s="2" t="s">
        <v>10168</v>
      </c>
      <c r="D2456" s="2">
        <f>IFERROR(VLOOKUP(B2456,#REF!,4,0),0)</f>
        <v>0</v>
      </c>
      <c r="E2456" s="3">
        <v>0</v>
      </c>
      <c r="F2456" s="147" t="s">
        <v>1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148" t="s">
        <v>6151</v>
      </c>
      <c r="N2456" s="3">
        <v>0</v>
      </c>
      <c r="O2456" s="3">
        <v>0</v>
      </c>
      <c r="P2456" s="3">
        <v>0</v>
      </c>
      <c r="Q2456" s="132"/>
    </row>
    <row r="2457" spans="1:17">
      <c r="A2457" s="5" t="str">
        <f t="shared" si="39"/>
        <v>3</v>
      </c>
      <c r="B2457" s="1" t="s">
        <v>10169</v>
      </c>
      <c r="C2457" s="2" t="s">
        <v>10170</v>
      </c>
      <c r="D2457" s="2">
        <f>IFERROR(VLOOKUP(B2457,#REF!,4,0),0)</f>
        <v>0</v>
      </c>
      <c r="E2457" s="3">
        <v>0</v>
      </c>
      <c r="F2457" s="147" t="s">
        <v>1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0</v>
      </c>
      <c r="M2457" s="148" t="s">
        <v>6151</v>
      </c>
      <c r="N2457" s="3">
        <v>0</v>
      </c>
      <c r="O2457" s="3">
        <v>0</v>
      </c>
      <c r="P2457" s="3">
        <v>0</v>
      </c>
      <c r="Q2457" s="132"/>
    </row>
    <row r="2458" spans="1:17">
      <c r="A2458" s="5" t="str">
        <f t="shared" si="39"/>
        <v>3</v>
      </c>
      <c r="B2458" s="1" t="s">
        <v>10171</v>
      </c>
      <c r="C2458" s="2" t="s">
        <v>10172</v>
      </c>
      <c r="D2458" s="2">
        <f>IFERROR(VLOOKUP(B2458,#REF!,4,0),0)</f>
        <v>0</v>
      </c>
      <c r="E2458" s="3">
        <v>0</v>
      </c>
      <c r="F2458" s="147" t="s">
        <v>1</v>
      </c>
      <c r="G2458" s="3">
        <v>0</v>
      </c>
      <c r="H2458" s="3">
        <v>0</v>
      </c>
      <c r="I2458" s="3">
        <v>0</v>
      </c>
      <c r="J2458" s="3">
        <v>0</v>
      </c>
      <c r="K2458" s="3">
        <v>0</v>
      </c>
      <c r="L2458" s="3">
        <v>0</v>
      </c>
      <c r="M2458" s="148" t="s">
        <v>6151</v>
      </c>
      <c r="N2458" s="3">
        <v>0</v>
      </c>
      <c r="O2458" s="3">
        <v>0</v>
      </c>
      <c r="P2458" s="3">
        <v>0</v>
      </c>
      <c r="Q2458" s="132"/>
    </row>
    <row r="2459" spans="1:17">
      <c r="A2459" s="5" t="str">
        <f t="shared" si="39"/>
        <v>3</v>
      </c>
      <c r="B2459" s="1" t="s">
        <v>10173</v>
      </c>
      <c r="C2459" s="2" t="s">
        <v>10174</v>
      </c>
      <c r="D2459" s="2">
        <f>IFERROR(VLOOKUP(B2459,#REF!,4,0),0)</f>
        <v>0</v>
      </c>
      <c r="E2459" s="3">
        <v>0</v>
      </c>
      <c r="F2459" s="147" t="s">
        <v>1</v>
      </c>
      <c r="G2459" s="3">
        <v>0</v>
      </c>
      <c r="H2459" s="3">
        <v>0</v>
      </c>
      <c r="I2459" s="3">
        <v>0</v>
      </c>
      <c r="J2459" s="3">
        <v>0</v>
      </c>
      <c r="K2459" s="3">
        <v>0</v>
      </c>
      <c r="L2459" s="3">
        <v>0</v>
      </c>
      <c r="M2459" s="148" t="s">
        <v>6151</v>
      </c>
      <c r="N2459" s="3">
        <v>0</v>
      </c>
      <c r="O2459" s="3">
        <v>0</v>
      </c>
      <c r="P2459" s="3">
        <v>0</v>
      </c>
      <c r="Q2459" s="132"/>
    </row>
    <row r="2460" spans="1:17">
      <c r="A2460" s="5" t="str">
        <f t="shared" si="39"/>
        <v>3</v>
      </c>
      <c r="B2460" s="1" t="s">
        <v>10175</v>
      </c>
      <c r="C2460" s="2" t="s">
        <v>10176</v>
      </c>
      <c r="D2460" s="2">
        <f>IFERROR(VLOOKUP(B2460,#REF!,4,0),0)</f>
        <v>0</v>
      </c>
      <c r="E2460" s="3">
        <v>0</v>
      </c>
      <c r="F2460" s="147" t="s">
        <v>1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0</v>
      </c>
      <c r="M2460" s="148" t="s">
        <v>6151</v>
      </c>
      <c r="N2460" s="3">
        <v>0</v>
      </c>
      <c r="O2460" s="3">
        <v>0</v>
      </c>
      <c r="P2460" s="3">
        <v>0</v>
      </c>
      <c r="Q2460" s="132"/>
    </row>
    <row r="2461" spans="1:17">
      <c r="A2461" s="5" t="str">
        <f t="shared" si="39"/>
        <v>3</v>
      </c>
      <c r="B2461" s="1" t="s">
        <v>10177</v>
      </c>
      <c r="C2461" s="2" t="s">
        <v>10178</v>
      </c>
      <c r="D2461" s="2">
        <f>IFERROR(VLOOKUP(B2461,#REF!,4,0),0)</f>
        <v>0</v>
      </c>
      <c r="E2461" s="3">
        <v>0</v>
      </c>
      <c r="F2461" s="147" t="s">
        <v>1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148" t="s">
        <v>6151</v>
      </c>
      <c r="N2461" s="3">
        <v>0</v>
      </c>
      <c r="O2461" s="3">
        <v>0</v>
      </c>
      <c r="P2461" s="3">
        <v>0</v>
      </c>
      <c r="Q2461" s="132"/>
    </row>
    <row r="2462" spans="1:17">
      <c r="A2462" s="5" t="str">
        <f t="shared" si="39"/>
        <v>3</v>
      </c>
      <c r="B2462" s="1" t="s">
        <v>10179</v>
      </c>
      <c r="C2462" s="2" t="s">
        <v>10180</v>
      </c>
      <c r="D2462" s="2">
        <f>IFERROR(VLOOKUP(B2462,#REF!,4,0),0)</f>
        <v>0</v>
      </c>
      <c r="E2462" s="3">
        <v>0</v>
      </c>
      <c r="F2462" s="147" t="s">
        <v>1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0</v>
      </c>
      <c r="M2462" s="148" t="s">
        <v>6151</v>
      </c>
      <c r="N2462" s="3">
        <v>0</v>
      </c>
      <c r="O2462" s="3">
        <v>0</v>
      </c>
      <c r="P2462" s="3">
        <v>0</v>
      </c>
      <c r="Q2462" s="132"/>
    </row>
    <row r="2463" spans="1:17">
      <c r="A2463" s="5" t="str">
        <f t="shared" si="39"/>
        <v>3</v>
      </c>
      <c r="B2463" s="1" t="s">
        <v>10181</v>
      </c>
      <c r="C2463" s="2" t="s">
        <v>10182</v>
      </c>
      <c r="D2463" s="2">
        <f>IFERROR(VLOOKUP(B2463,#REF!,4,0),0)</f>
        <v>0</v>
      </c>
      <c r="E2463" s="3">
        <v>0</v>
      </c>
      <c r="F2463" s="147" t="s">
        <v>1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0</v>
      </c>
      <c r="M2463" s="148" t="s">
        <v>6151</v>
      </c>
      <c r="N2463" s="3">
        <v>0</v>
      </c>
      <c r="O2463" s="3">
        <v>0</v>
      </c>
      <c r="P2463" s="3">
        <v>0</v>
      </c>
      <c r="Q2463" s="132"/>
    </row>
    <row r="2464" spans="1:17">
      <c r="A2464" s="5" t="str">
        <f t="shared" si="39"/>
        <v>3</v>
      </c>
      <c r="B2464" s="1" t="s">
        <v>10183</v>
      </c>
      <c r="C2464" s="2" t="s">
        <v>10184</v>
      </c>
      <c r="D2464" s="2">
        <f>IFERROR(VLOOKUP(B2464,#REF!,4,0),0)</f>
        <v>0</v>
      </c>
      <c r="E2464" s="3">
        <v>0</v>
      </c>
      <c r="F2464" s="147" t="s">
        <v>1</v>
      </c>
      <c r="G2464" s="3">
        <v>0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148" t="s">
        <v>6151</v>
      </c>
      <c r="N2464" s="3">
        <v>0</v>
      </c>
      <c r="O2464" s="3">
        <v>0</v>
      </c>
      <c r="P2464" s="3">
        <v>0</v>
      </c>
      <c r="Q2464" s="132"/>
    </row>
    <row r="2465" spans="1:17">
      <c r="A2465" s="5" t="str">
        <f t="shared" si="39"/>
        <v>3</v>
      </c>
      <c r="B2465" s="1" t="s">
        <v>10185</v>
      </c>
      <c r="C2465" s="2" t="s">
        <v>10186</v>
      </c>
      <c r="D2465" s="2">
        <f>IFERROR(VLOOKUP(B2465,#REF!,4,0),0)</f>
        <v>0</v>
      </c>
      <c r="E2465" s="3">
        <v>0</v>
      </c>
      <c r="F2465" s="147" t="s">
        <v>1</v>
      </c>
      <c r="G2465" s="3">
        <v>0</v>
      </c>
      <c r="H2465" s="3">
        <v>0</v>
      </c>
      <c r="I2465" s="3">
        <v>0</v>
      </c>
      <c r="J2465" s="3">
        <v>0</v>
      </c>
      <c r="K2465" s="3">
        <v>0</v>
      </c>
      <c r="L2465" s="3">
        <v>0</v>
      </c>
      <c r="M2465" s="148" t="s">
        <v>6151</v>
      </c>
      <c r="N2465" s="3">
        <v>0</v>
      </c>
      <c r="O2465" s="3">
        <v>0</v>
      </c>
      <c r="P2465" s="3">
        <v>0</v>
      </c>
      <c r="Q2465" s="132"/>
    </row>
    <row r="2466" spans="1:17">
      <c r="A2466" s="5" t="str">
        <f t="shared" si="39"/>
        <v>3</v>
      </c>
      <c r="B2466" s="1" t="s">
        <v>10187</v>
      </c>
      <c r="C2466" s="2" t="s">
        <v>10188</v>
      </c>
      <c r="D2466" s="2">
        <f>IFERROR(VLOOKUP(B2466,#REF!,4,0),0)</f>
        <v>0</v>
      </c>
      <c r="E2466" s="3">
        <v>0</v>
      </c>
      <c r="F2466" s="147" t="s">
        <v>1</v>
      </c>
      <c r="G2466" s="3">
        <v>0</v>
      </c>
      <c r="H2466" s="3">
        <v>0</v>
      </c>
      <c r="I2466" s="3">
        <v>0</v>
      </c>
      <c r="J2466" s="3">
        <v>0</v>
      </c>
      <c r="K2466" s="3">
        <v>0</v>
      </c>
      <c r="L2466" s="3">
        <v>0</v>
      </c>
      <c r="M2466" s="148" t="s">
        <v>6151</v>
      </c>
      <c r="N2466" s="3">
        <v>0</v>
      </c>
      <c r="O2466" s="3">
        <v>0</v>
      </c>
      <c r="P2466" s="3">
        <v>0</v>
      </c>
      <c r="Q2466" s="132"/>
    </row>
    <row r="2467" spans="1:17">
      <c r="A2467" s="5" t="str">
        <f t="shared" si="39"/>
        <v>3</v>
      </c>
      <c r="B2467" s="1" t="s">
        <v>10189</v>
      </c>
      <c r="C2467" s="2" t="s">
        <v>10190</v>
      </c>
      <c r="D2467" s="2">
        <f>IFERROR(VLOOKUP(B2467,#REF!,4,0),0)</f>
        <v>0</v>
      </c>
      <c r="E2467" s="3">
        <v>0</v>
      </c>
      <c r="F2467" s="147" t="s">
        <v>1</v>
      </c>
      <c r="G2467" s="3">
        <v>0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148" t="s">
        <v>6151</v>
      </c>
      <c r="N2467" s="3">
        <v>0</v>
      </c>
      <c r="O2467" s="3">
        <v>0</v>
      </c>
      <c r="P2467" s="3">
        <v>0</v>
      </c>
      <c r="Q2467" s="132"/>
    </row>
    <row r="2468" spans="1:17">
      <c r="A2468" s="5" t="str">
        <f t="shared" si="39"/>
        <v>3</v>
      </c>
      <c r="B2468" s="1" t="s">
        <v>10191</v>
      </c>
      <c r="C2468" s="2" t="s">
        <v>10192</v>
      </c>
      <c r="D2468" s="2">
        <f>IFERROR(VLOOKUP(B2468,#REF!,4,0),0)</f>
        <v>0</v>
      </c>
      <c r="E2468" s="3">
        <v>0</v>
      </c>
      <c r="F2468" s="147" t="s">
        <v>1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148" t="s">
        <v>6151</v>
      </c>
      <c r="N2468" s="3">
        <v>0</v>
      </c>
      <c r="O2468" s="3">
        <v>0</v>
      </c>
      <c r="P2468" s="3">
        <v>0</v>
      </c>
      <c r="Q2468" s="132"/>
    </row>
    <row r="2469" spans="1:17">
      <c r="A2469" s="5" t="str">
        <f t="shared" si="39"/>
        <v>3</v>
      </c>
      <c r="B2469" s="1" t="s">
        <v>10193</v>
      </c>
      <c r="C2469" s="2" t="s">
        <v>10194</v>
      </c>
      <c r="D2469" s="2">
        <f>IFERROR(VLOOKUP(B2469,#REF!,4,0),0)</f>
        <v>0</v>
      </c>
      <c r="E2469" s="3">
        <v>0</v>
      </c>
      <c r="F2469" s="147" t="s">
        <v>1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148" t="s">
        <v>6151</v>
      </c>
      <c r="N2469" s="3">
        <v>0</v>
      </c>
      <c r="O2469" s="3">
        <v>0</v>
      </c>
      <c r="P2469" s="3">
        <v>0</v>
      </c>
      <c r="Q2469" s="132"/>
    </row>
    <row r="2470" spans="1:17">
      <c r="A2470" s="5" t="str">
        <f t="shared" si="39"/>
        <v>3</v>
      </c>
      <c r="B2470" s="1" t="s">
        <v>10195</v>
      </c>
      <c r="C2470" s="2" t="s">
        <v>10196</v>
      </c>
      <c r="D2470" s="2">
        <f>IFERROR(VLOOKUP(B2470,#REF!,4,0),0)</f>
        <v>0</v>
      </c>
      <c r="E2470" s="3">
        <v>0</v>
      </c>
      <c r="F2470" s="147" t="s">
        <v>1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148" t="s">
        <v>6151</v>
      </c>
      <c r="N2470" s="3">
        <v>0</v>
      </c>
      <c r="O2470" s="3">
        <v>0</v>
      </c>
      <c r="P2470" s="3">
        <v>0</v>
      </c>
      <c r="Q2470" s="132"/>
    </row>
    <row r="2471" spans="1:17">
      <c r="A2471" s="5" t="str">
        <f t="shared" si="39"/>
        <v>3</v>
      </c>
      <c r="B2471" s="1" t="s">
        <v>10197</v>
      </c>
      <c r="C2471" s="2" t="s">
        <v>10198</v>
      </c>
      <c r="D2471" s="2">
        <f>IFERROR(VLOOKUP(B2471,#REF!,4,0),0)</f>
        <v>0</v>
      </c>
      <c r="E2471" s="3">
        <v>0</v>
      </c>
      <c r="F2471" s="147" t="s">
        <v>1</v>
      </c>
      <c r="G2471" s="3">
        <v>0</v>
      </c>
      <c r="H2471" s="3">
        <v>0</v>
      </c>
      <c r="I2471" s="3">
        <v>0</v>
      </c>
      <c r="J2471" s="3">
        <v>0</v>
      </c>
      <c r="K2471" s="3">
        <v>0</v>
      </c>
      <c r="L2471" s="3">
        <v>0</v>
      </c>
      <c r="M2471" s="148" t="s">
        <v>6151</v>
      </c>
      <c r="N2471" s="3">
        <v>0</v>
      </c>
      <c r="O2471" s="3">
        <v>0</v>
      </c>
      <c r="P2471" s="3">
        <v>0</v>
      </c>
      <c r="Q2471" s="132"/>
    </row>
    <row r="2472" spans="1:17">
      <c r="A2472" s="5" t="str">
        <f t="shared" si="39"/>
        <v>3</v>
      </c>
      <c r="B2472" s="1" t="s">
        <v>10199</v>
      </c>
      <c r="C2472" s="2" t="s">
        <v>10200</v>
      </c>
      <c r="D2472" s="2">
        <f>IFERROR(VLOOKUP(B2472,#REF!,4,0),0)</f>
        <v>0</v>
      </c>
      <c r="E2472" s="3">
        <v>0</v>
      </c>
      <c r="F2472" s="147" t="s">
        <v>1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148" t="s">
        <v>6151</v>
      </c>
      <c r="N2472" s="3">
        <v>0</v>
      </c>
      <c r="O2472" s="3">
        <v>0</v>
      </c>
      <c r="P2472" s="3">
        <v>0</v>
      </c>
      <c r="Q2472" s="132"/>
    </row>
    <row r="2473" spans="1:17">
      <c r="A2473" s="5" t="str">
        <f t="shared" si="39"/>
        <v>3</v>
      </c>
      <c r="B2473" s="1" t="s">
        <v>10201</v>
      </c>
      <c r="C2473" s="2" t="s">
        <v>10202</v>
      </c>
      <c r="D2473" s="2">
        <f>IFERROR(VLOOKUP(B2473,#REF!,4,0),0)</f>
        <v>0</v>
      </c>
      <c r="E2473" s="3">
        <v>0</v>
      </c>
      <c r="F2473" s="147" t="s">
        <v>1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148" t="s">
        <v>6151</v>
      </c>
      <c r="N2473" s="3">
        <v>0</v>
      </c>
      <c r="O2473" s="3">
        <v>0</v>
      </c>
      <c r="P2473" s="3">
        <v>0</v>
      </c>
      <c r="Q2473" s="132"/>
    </row>
    <row r="2474" spans="1:17">
      <c r="A2474" s="5" t="str">
        <f t="shared" si="39"/>
        <v>3</v>
      </c>
      <c r="B2474" s="1" t="s">
        <v>10203</v>
      </c>
      <c r="C2474" s="2" t="s">
        <v>10204</v>
      </c>
      <c r="D2474" s="2">
        <f>IFERROR(VLOOKUP(B2474,#REF!,4,0),0)</f>
        <v>0</v>
      </c>
      <c r="E2474" s="3">
        <v>0</v>
      </c>
      <c r="F2474" s="147" t="s">
        <v>1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148" t="s">
        <v>6151</v>
      </c>
      <c r="N2474" s="3">
        <v>0</v>
      </c>
      <c r="O2474" s="3">
        <v>0</v>
      </c>
      <c r="P2474" s="3">
        <v>0</v>
      </c>
      <c r="Q2474" s="132"/>
    </row>
    <row r="2475" spans="1:17">
      <c r="A2475" s="5" t="str">
        <f t="shared" si="39"/>
        <v>3</v>
      </c>
      <c r="B2475" s="1" t="s">
        <v>10205</v>
      </c>
      <c r="C2475" s="2" t="s">
        <v>10206</v>
      </c>
      <c r="D2475" s="2">
        <f>IFERROR(VLOOKUP(B2475,#REF!,4,0),0)</f>
        <v>0</v>
      </c>
      <c r="E2475" s="3">
        <v>0</v>
      </c>
      <c r="F2475" s="147" t="s">
        <v>1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148" t="s">
        <v>6151</v>
      </c>
      <c r="N2475" s="3">
        <v>0</v>
      </c>
      <c r="O2475" s="3">
        <v>0</v>
      </c>
      <c r="P2475" s="3">
        <v>0</v>
      </c>
      <c r="Q2475" s="132"/>
    </row>
    <row r="2476" spans="1:17">
      <c r="A2476" s="5" t="str">
        <f t="shared" si="39"/>
        <v>3</v>
      </c>
      <c r="B2476" s="1" t="s">
        <v>10207</v>
      </c>
      <c r="C2476" s="2" t="s">
        <v>10208</v>
      </c>
      <c r="D2476" s="2">
        <f>IFERROR(VLOOKUP(B2476,#REF!,4,0),0)</f>
        <v>0</v>
      </c>
      <c r="E2476" s="3">
        <v>0</v>
      </c>
      <c r="F2476" s="147" t="s">
        <v>1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148" t="s">
        <v>6151</v>
      </c>
      <c r="N2476" s="3">
        <v>0</v>
      </c>
      <c r="O2476" s="3">
        <v>0</v>
      </c>
      <c r="P2476" s="3">
        <v>0</v>
      </c>
      <c r="Q2476" s="132"/>
    </row>
    <row r="2477" spans="1:17">
      <c r="A2477" s="5" t="str">
        <f t="shared" si="39"/>
        <v>3</v>
      </c>
      <c r="B2477" s="1" t="s">
        <v>10209</v>
      </c>
      <c r="C2477" s="2" t="s">
        <v>10210</v>
      </c>
      <c r="D2477" s="2">
        <f>IFERROR(VLOOKUP(B2477,#REF!,4,0),0)</f>
        <v>0</v>
      </c>
      <c r="E2477" s="3">
        <v>0</v>
      </c>
      <c r="F2477" s="147" t="s">
        <v>1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148" t="s">
        <v>6151</v>
      </c>
      <c r="N2477" s="3">
        <v>0</v>
      </c>
      <c r="O2477" s="3">
        <v>0</v>
      </c>
      <c r="P2477" s="3">
        <v>0</v>
      </c>
      <c r="Q2477" s="132"/>
    </row>
    <row r="2478" spans="1:17">
      <c r="A2478" s="5" t="str">
        <f t="shared" si="39"/>
        <v>3</v>
      </c>
      <c r="B2478" s="1" t="s">
        <v>3598</v>
      </c>
      <c r="C2478" s="2" t="s">
        <v>10211</v>
      </c>
      <c r="D2478" s="2">
        <f>IFERROR(VLOOKUP(B2478,#REF!,4,0),0)</f>
        <v>0</v>
      </c>
      <c r="E2478" s="3">
        <v>2656488.9</v>
      </c>
      <c r="F2478" s="147" t="s">
        <v>1</v>
      </c>
      <c r="G2478" s="3">
        <v>2656488.9</v>
      </c>
      <c r="H2478" s="3">
        <v>0</v>
      </c>
      <c r="I2478" s="3">
        <v>0</v>
      </c>
      <c r="J2478" s="3">
        <v>2656488.9</v>
      </c>
      <c r="K2478" s="3">
        <v>0</v>
      </c>
      <c r="L2478" s="3">
        <v>0</v>
      </c>
      <c r="M2478" s="148" t="s">
        <v>6151</v>
      </c>
      <c r="N2478" s="3">
        <v>0</v>
      </c>
      <c r="O2478" s="3">
        <v>0</v>
      </c>
      <c r="P2478" s="3">
        <v>0</v>
      </c>
      <c r="Q2478" s="132"/>
    </row>
    <row r="2479" spans="1:17">
      <c r="A2479" s="5" t="str">
        <f t="shared" si="39"/>
        <v>3</v>
      </c>
      <c r="B2479" s="1" t="s">
        <v>10212</v>
      </c>
      <c r="C2479" s="2" t="s">
        <v>10213</v>
      </c>
      <c r="D2479" s="2">
        <f>IFERROR(VLOOKUP(B2479,#REF!,4,0),0)</f>
        <v>0</v>
      </c>
      <c r="E2479" s="3">
        <v>0</v>
      </c>
      <c r="F2479" s="147" t="s">
        <v>1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148" t="s">
        <v>6151</v>
      </c>
      <c r="N2479" s="3">
        <v>0</v>
      </c>
      <c r="O2479" s="3">
        <v>0</v>
      </c>
      <c r="P2479" s="3">
        <v>0</v>
      </c>
      <c r="Q2479" s="132"/>
    </row>
    <row r="2480" spans="1:17">
      <c r="A2480" s="5" t="str">
        <f t="shared" si="39"/>
        <v>3</v>
      </c>
      <c r="B2480" s="1" t="s">
        <v>10214</v>
      </c>
      <c r="C2480" s="2" t="s">
        <v>10215</v>
      </c>
      <c r="D2480" s="2">
        <f>IFERROR(VLOOKUP(B2480,#REF!,4,0),0)</f>
        <v>0</v>
      </c>
      <c r="E2480" s="3">
        <v>0</v>
      </c>
      <c r="F2480" s="147" t="s">
        <v>1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148" t="s">
        <v>6151</v>
      </c>
      <c r="N2480" s="3">
        <v>0</v>
      </c>
      <c r="O2480" s="3">
        <v>0</v>
      </c>
      <c r="P2480" s="3">
        <v>0</v>
      </c>
      <c r="Q2480" s="132"/>
    </row>
    <row r="2481" spans="1:17">
      <c r="A2481" s="5" t="str">
        <f t="shared" si="39"/>
        <v>3</v>
      </c>
      <c r="B2481" s="1" t="s">
        <v>10216</v>
      </c>
      <c r="C2481" s="2" t="s">
        <v>10217</v>
      </c>
      <c r="D2481" s="2">
        <f>IFERROR(VLOOKUP(B2481,#REF!,4,0),0)</f>
        <v>0</v>
      </c>
      <c r="E2481" s="3">
        <v>0</v>
      </c>
      <c r="F2481" s="147" t="s">
        <v>1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148" t="s">
        <v>6151</v>
      </c>
      <c r="N2481" s="3">
        <v>0</v>
      </c>
      <c r="O2481" s="3">
        <v>0</v>
      </c>
      <c r="P2481" s="3">
        <v>0</v>
      </c>
      <c r="Q2481" s="132"/>
    </row>
    <row r="2482" spans="1:17" ht="22.5">
      <c r="A2482" s="5" t="str">
        <f t="shared" si="39"/>
        <v>3</v>
      </c>
      <c r="B2482" s="1" t="s">
        <v>10218</v>
      </c>
      <c r="C2482" s="2" t="s">
        <v>10219</v>
      </c>
      <c r="D2482" s="2">
        <f>IFERROR(VLOOKUP(B2482,#REF!,4,0),0)</f>
        <v>0</v>
      </c>
      <c r="E2482" s="3">
        <v>0</v>
      </c>
      <c r="F2482" s="147" t="s">
        <v>1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148" t="s">
        <v>6151</v>
      </c>
      <c r="N2482" s="3">
        <v>0</v>
      </c>
      <c r="O2482" s="3">
        <v>0</v>
      </c>
      <c r="P2482" s="3">
        <v>0</v>
      </c>
      <c r="Q2482" s="132"/>
    </row>
    <row r="2483" spans="1:17">
      <c r="A2483" s="5" t="str">
        <f t="shared" si="39"/>
        <v>3</v>
      </c>
      <c r="B2483" s="1" t="s">
        <v>10220</v>
      </c>
      <c r="C2483" s="2" t="s">
        <v>10221</v>
      </c>
      <c r="D2483" s="2">
        <f>IFERROR(VLOOKUP(B2483,#REF!,4,0),0)</f>
        <v>0</v>
      </c>
      <c r="E2483" s="3">
        <v>0</v>
      </c>
      <c r="F2483" s="147" t="s">
        <v>1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148" t="s">
        <v>6151</v>
      </c>
      <c r="N2483" s="3">
        <v>0</v>
      </c>
      <c r="O2483" s="3">
        <v>0</v>
      </c>
      <c r="P2483" s="3">
        <v>0</v>
      </c>
      <c r="Q2483" s="132"/>
    </row>
    <row r="2484" spans="1:17">
      <c r="A2484" s="5" t="str">
        <f t="shared" si="39"/>
        <v>3</v>
      </c>
      <c r="B2484" s="1" t="s">
        <v>10222</v>
      </c>
      <c r="C2484" s="2" t="s">
        <v>10223</v>
      </c>
      <c r="D2484" s="2">
        <f>IFERROR(VLOOKUP(B2484,#REF!,4,0),0)</f>
        <v>0</v>
      </c>
      <c r="E2484" s="3">
        <v>0</v>
      </c>
      <c r="F2484" s="147" t="s">
        <v>1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148" t="s">
        <v>6151</v>
      </c>
      <c r="N2484" s="3">
        <v>0</v>
      </c>
      <c r="O2484" s="3">
        <v>0</v>
      </c>
      <c r="P2484" s="3">
        <v>0</v>
      </c>
      <c r="Q2484" s="132"/>
    </row>
    <row r="2485" spans="1:17">
      <c r="A2485" s="5" t="str">
        <f t="shared" si="39"/>
        <v>3</v>
      </c>
      <c r="B2485" s="1" t="s">
        <v>10224</v>
      </c>
      <c r="C2485" s="2" t="s">
        <v>10225</v>
      </c>
      <c r="D2485" s="2">
        <f>IFERROR(VLOOKUP(B2485,#REF!,4,0),0)</f>
        <v>0</v>
      </c>
      <c r="E2485" s="3">
        <v>0</v>
      </c>
      <c r="F2485" s="147" t="s">
        <v>1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148" t="s">
        <v>6151</v>
      </c>
      <c r="N2485" s="3">
        <v>0</v>
      </c>
      <c r="O2485" s="3">
        <v>0</v>
      </c>
      <c r="P2485" s="3">
        <v>0</v>
      </c>
      <c r="Q2485" s="132"/>
    </row>
    <row r="2486" spans="1:17">
      <c r="A2486" s="5" t="str">
        <f t="shared" si="39"/>
        <v>3</v>
      </c>
      <c r="B2486" s="1" t="s">
        <v>10226</v>
      </c>
      <c r="C2486" s="2" t="s">
        <v>10227</v>
      </c>
      <c r="D2486" s="2">
        <f>IFERROR(VLOOKUP(B2486,#REF!,4,0),0)</f>
        <v>0</v>
      </c>
      <c r="E2486" s="3">
        <v>0</v>
      </c>
      <c r="F2486" s="147" t="s">
        <v>1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148" t="s">
        <v>6151</v>
      </c>
      <c r="N2486" s="3">
        <v>0</v>
      </c>
      <c r="O2486" s="3">
        <v>0</v>
      </c>
      <c r="P2486" s="3">
        <v>0</v>
      </c>
      <c r="Q2486" s="132"/>
    </row>
    <row r="2487" spans="1:17">
      <c r="A2487" s="5" t="str">
        <f t="shared" si="39"/>
        <v>3</v>
      </c>
      <c r="B2487" s="1" t="s">
        <v>10228</v>
      </c>
      <c r="C2487" s="2" t="s">
        <v>7199</v>
      </c>
      <c r="D2487" s="2">
        <f>IFERROR(VLOOKUP(B2487,#REF!,4,0),0)</f>
        <v>0</v>
      </c>
      <c r="E2487" s="3">
        <v>0</v>
      </c>
      <c r="F2487" s="147" t="s">
        <v>1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148" t="s">
        <v>6151</v>
      </c>
      <c r="N2487" s="3">
        <v>0</v>
      </c>
      <c r="O2487" s="3">
        <v>0</v>
      </c>
      <c r="P2487" s="3">
        <v>0</v>
      </c>
      <c r="Q2487" s="132"/>
    </row>
    <row r="2488" spans="1:17">
      <c r="A2488" s="5" t="str">
        <f t="shared" si="39"/>
        <v>3</v>
      </c>
      <c r="B2488" s="1" t="s">
        <v>10229</v>
      </c>
      <c r="C2488" s="2" t="s">
        <v>10230</v>
      </c>
      <c r="D2488" s="2">
        <f>IFERROR(VLOOKUP(B2488,#REF!,4,0),0)</f>
        <v>0</v>
      </c>
      <c r="E2488" s="3">
        <v>0</v>
      </c>
      <c r="F2488" s="147" t="s">
        <v>1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148" t="s">
        <v>6151</v>
      </c>
      <c r="N2488" s="3">
        <v>0</v>
      </c>
      <c r="O2488" s="3">
        <v>0</v>
      </c>
      <c r="P2488" s="3">
        <v>0</v>
      </c>
      <c r="Q2488" s="132"/>
    </row>
    <row r="2489" spans="1:17" ht="22.5">
      <c r="A2489" s="5" t="str">
        <f t="shared" si="39"/>
        <v>3</v>
      </c>
      <c r="B2489" s="1" t="s">
        <v>10231</v>
      </c>
      <c r="C2489" s="2" t="s">
        <v>10232</v>
      </c>
      <c r="D2489" s="2">
        <f>IFERROR(VLOOKUP(B2489,#REF!,4,0),0)</f>
        <v>0</v>
      </c>
      <c r="E2489" s="3">
        <v>0</v>
      </c>
      <c r="F2489" s="147" t="s">
        <v>1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148" t="s">
        <v>6151</v>
      </c>
      <c r="N2489" s="3">
        <v>0</v>
      </c>
      <c r="O2489" s="3">
        <v>0</v>
      </c>
      <c r="P2489" s="3">
        <v>0</v>
      </c>
      <c r="Q2489" s="132"/>
    </row>
    <row r="2490" spans="1:17">
      <c r="A2490" s="5" t="str">
        <f t="shared" si="39"/>
        <v>3</v>
      </c>
      <c r="B2490" s="1" t="s">
        <v>10233</v>
      </c>
      <c r="C2490" s="2" t="s">
        <v>10234</v>
      </c>
      <c r="D2490" s="2">
        <f>IFERROR(VLOOKUP(B2490,#REF!,4,0),0)</f>
        <v>0</v>
      </c>
      <c r="E2490" s="3">
        <v>0</v>
      </c>
      <c r="F2490" s="147" t="s">
        <v>1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s="148" t="s">
        <v>6151</v>
      </c>
      <c r="N2490" s="3">
        <v>0</v>
      </c>
      <c r="O2490" s="3">
        <v>0</v>
      </c>
      <c r="P2490" s="3">
        <v>0</v>
      </c>
      <c r="Q2490" s="132"/>
    </row>
    <row r="2491" spans="1:17">
      <c r="A2491" s="5" t="str">
        <f t="shared" si="39"/>
        <v>3</v>
      </c>
      <c r="B2491" s="1" t="s">
        <v>10235</v>
      </c>
      <c r="C2491" s="2" t="s">
        <v>10236</v>
      </c>
      <c r="D2491" s="2">
        <f>IFERROR(VLOOKUP(B2491,#REF!,4,0),0)</f>
        <v>0</v>
      </c>
      <c r="E2491" s="3">
        <v>0</v>
      </c>
      <c r="F2491" s="147" t="s">
        <v>1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148" t="s">
        <v>6151</v>
      </c>
      <c r="N2491" s="3">
        <v>0</v>
      </c>
      <c r="O2491" s="3">
        <v>0</v>
      </c>
      <c r="P2491" s="3">
        <v>0</v>
      </c>
      <c r="Q2491" s="132"/>
    </row>
    <row r="2492" spans="1:17">
      <c r="A2492" s="5" t="str">
        <f t="shared" si="39"/>
        <v>3</v>
      </c>
      <c r="B2492" s="1" t="s">
        <v>10237</v>
      </c>
      <c r="C2492" s="2" t="s">
        <v>10238</v>
      </c>
      <c r="D2492" s="2">
        <f>IFERROR(VLOOKUP(B2492,#REF!,4,0),0)</f>
        <v>0</v>
      </c>
      <c r="E2492" s="3">
        <v>0</v>
      </c>
      <c r="F2492" s="147" t="s">
        <v>1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0</v>
      </c>
      <c r="M2492" s="148" t="s">
        <v>6151</v>
      </c>
      <c r="N2492" s="3">
        <v>0</v>
      </c>
      <c r="O2492" s="3">
        <v>0</v>
      </c>
      <c r="P2492" s="3">
        <v>0</v>
      </c>
      <c r="Q2492" s="132"/>
    </row>
    <row r="2493" spans="1:17">
      <c r="A2493" s="5" t="str">
        <f t="shared" si="39"/>
        <v>3</v>
      </c>
      <c r="B2493" s="1" t="s">
        <v>10239</v>
      </c>
      <c r="C2493" s="2" t="s">
        <v>10240</v>
      </c>
      <c r="D2493" s="2">
        <f>IFERROR(VLOOKUP(B2493,#REF!,4,0),0)</f>
        <v>0</v>
      </c>
      <c r="E2493" s="3">
        <v>0</v>
      </c>
      <c r="F2493" s="147" t="s">
        <v>1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0</v>
      </c>
      <c r="M2493" s="148" t="s">
        <v>6151</v>
      </c>
      <c r="N2493" s="3">
        <v>0</v>
      </c>
      <c r="O2493" s="3">
        <v>0</v>
      </c>
      <c r="P2493" s="3">
        <v>0</v>
      </c>
      <c r="Q2493" s="132"/>
    </row>
    <row r="2494" spans="1:17">
      <c r="A2494" s="5" t="str">
        <f t="shared" si="39"/>
        <v>3</v>
      </c>
      <c r="B2494" s="1" t="s">
        <v>10241</v>
      </c>
      <c r="C2494" s="2" t="s">
        <v>10242</v>
      </c>
      <c r="D2494" s="2">
        <f>IFERROR(VLOOKUP(B2494,#REF!,4,0),0)</f>
        <v>0</v>
      </c>
      <c r="E2494" s="3">
        <v>0</v>
      </c>
      <c r="F2494" s="147" t="s">
        <v>1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148" t="s">
        <v>6151</v>
      </c>
      <c r="N2494" s="3">
        <v>0</v>
      </c>
      <c r="O2494" s="3">
        <v>0</v>
      </c>
      <c r="P2494" s="3">
        <v>0</v>
      </c>
      <c r="Q2494" s="132"/>
    </row>
    <row r="2495" spans="1:17">
      <c r="A2495" s="5" t="str">
        <f t="shared" si="39"/>
        <v>3</v>
      </c>
      <c r="B2495" s="1" t="s">
        <v>10243</v>
      </c>
      <c r="C2495" s="2" t="s">
        <v>10244</v>
      </c>
      <c r="D2495" s="2">
        <f>IFERROR(VLOOKUP(B2495,#REF!,4,0),0)</f>
        <v>0</v>
      </c>
      <c r="E2495" s="3">
        <v>0</v>
      </c>
      <c r="F2495" s="147" t="s">
        <v>1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0</v>
      </c>
      <c r="M2495" s="148" t="s">
        <v>6151</v>
      </c>
      <c r="N2495" s="3">
        <v>0</v>
      </c>
      <c r="O2495" s="3">
        <v>0</v>
      </c>
      <c r="P2495" s="3">
        <v>0</v>
      </c>
      <c r="Q2495" s="132"/>
    </row>
    <row r="2496" spans="1:17">
      <c r="A2496" s="5" t="str">
        <f t="shared" si="39"/>
        <v>3</v>
      </c>
      <c r="B2496" s="1" t="s">
        <v>10245</v>
      </c>
      <c r="C2496" s="2" t="s">
        <v>10246</v>
      </c>
      <c r="D2496" s="2">
        <f>IFERROR(VLOOKUP(B2496,#REF!,4,0),0)</f>
        <v>0</v>
      </c>
      <c r="E2496" s="3">
        <v>0</v>
      </c>
      <c r="F2496" s="147" t="s">
        <v>1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148" t="s">
        <v>6151</v>
      </c>
      <c r="N2496" s="3">
        <v>0</v>
      </c>
      <c r="O2496" s="3">
        <v>0</v>
      </c>
      <c r="P2496" s="3">
        <v>0</v>
      </c>
      <c r="Q2496" s="132"/>
    </row>
    <row r="2497" spans="1:17">
      <c r="A2497" s="5" t="str">
        <f t="shared" si="39"/>
        <v>3</v>
      </c>
      <c r="B2497" s="1" t="s">
        <v>10247</v>
      </c>
      <c r="C2497" s="2" t="s">
        <v>10248</v>
      </c>
      <c r="D2497" s="2">
        <f>IFERROR(VLOOKUP(B2497,#REF!,4,0),0)</f>
        <v>0</v>
      </c>
      <c r="E2497" s="3">
        <v>0</v>
      </c>
      <c r="F2497" s="147" t="s">
        <v>1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148" t="s">
        <v>6151</v>
      </c>
      <c r="N2497" s="3">
        <v>0</v>
      </c>
      <c r="O2497" s="3">
        <v>0</v>
      </c>
      <c r="P2497" s="3">
        <v>0</v>
      </c>
      <c r="Q2497" s="132"/>
    </row>
    <row r="2498" spans="1:17">
      <c r="A2498" s="5" t="str">
        <f t="shared" si="39"/>
        <v>3</v>
      </c>
      <c r="B2498" s="1" t="s">
        <v>10249</v>
      </c>
      <c r="C2498" s="2" t="s">
        <v>10250</v>
      </c>
      <c r="D2498" s="2">
        <f>IFERROR(VLOOKUP(B2498,#REF!,4,0),0)</f>
        <v>0</v>
      </c>
      <c r="E2498" s="3">
        <v>0</v>
      </c>
      <c r="F2498" s="147" t="s">
        <v>1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0</v>
      </c>
      <c r="M2498" s="148" t="s">
        <v>6151</v>
      </c>
      <c r="N2498" s="3">
        <v>0</v>
      </c>
      <c r="O2498" s="3">
        <v>0</v>
      </c>
      <c r="P2498" s="3">
        <v>0</v>
      </c>
      <c r="Q2498" s="132"/>
    </row>
    <row r="2499" spans="1:17">
      <c r="A2499" s="5" t="str">
        <f t="shared" si="39"/>
        <v>3</v>
      </c>
      <c r="B2499" s="1" t="s">
        <v>10251</v>
      </c>
      <c r="C2499" s="2" t="s">
        <v>10252</v>
      </c>
      <c r="D2499" s="2">
        <f>IFERROR(VLOOKUP(B2499,#REF!,4,0),0)</f>
        <v>0</v>
      </c>
      <c r="E2499" s="3">
        <v>0</v>
      </c>
      <c r="F2499" s="147" t="s">
        <v>1</v>
      </c>
      <c r="G2499" s="3">
        <v>0</v>
      </c>
      <c r="H2499" s="3">
        <v>0</v>
      </c>
      <c r="I2499" s="3">
        <v>0</v>
      </c>
      <c r="J2499" s="3">
        <v>0</v>
      </c>
      <c r="K2499" s="3">
        <v>0</v>
      </c>
      <c r="L2499" s="3">
        <v>0</v>
      </c>
      <c r="M2499" s="148" t="s">
        <v>6151</v>
      </c>
      <c r="N2499" s="3">
        <v>0</v>
      </c>
      <c r="O2499" s="3">
        <v>0</v>
      </c>
      <c r="P2499" s="3">
        <v>0</v>
      </c>
      <c r="Q2499" s="132"/>
    </row>
    <row r="2500" spans="1:17">
      <c r="A2500" s="5" t="str">
        <f t="shared" si="39"/>
        <v>3</v>
      </c>
      <c r="B2500" s="1" t="s">
        <v>10253</v>
      </c>
      <c r="C2500" s="2" t="s">
        <v>10254</v>
      </c>
      <c r="D2500" s="2">
        <f>IFERROR(VLOOKUP(B2500,#REF!,4,0),0)</f>
        <v>0</v>
      </c>
      <c r="E2500" s="3">
        <v>0</v>
      </c>
      <c r="F2500" s="147" t="s">
        <v>1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148" t="s">
        <v>6151</v>
      </c>
      <c r="N2500" s="3">
        <v>0</v>
      </c>
      <c r="O2500" s="3">
        <v>0</v>
      </c>
      <c r="P2500" s="3">
        <v>0</v>
      </c>
      <c r="Q2500" s="132"/>
    </row>
    <row r="2501" spans="1:17">
      <c r="A2501" s="5" t="str">
        <f t="shared" si="39"/>
        <v>3</v>
      </c>
      <c r="B2501" s="1" t="s">
        <v>3605</v>
      </c>
      <c r="C2501" s="2" t="s">
        <v>7671</v>
      </c>
      <c r="D2501" s="2">
        <f>IFERROR(VLOOKUP(B2501,#REF!,4,0),0)</f>
        <v>0</v>
      </c>
      <c r="E2501" s="3">
        <v>2096037</v>
      </c>
      <c r="F2501" s="147" t="s">
        <v>1</v>
      </c>
      <c r="G2501" s="3">
        <v>2096037</v>
      </c>
      <c r="H2501" s="3">
        <v>0</v>
      </c>
      <c r="I2501" s="3">
        <v>0</v>
      </c>
      <c r="J2501" s="3">
        <v>2096037</v>
      </c>
      <c r="K2501" s="3">
        <v>0</v>
      </c>
      <c r="L2501" s="3">
        <v>0</v>
      </c>
      <c r="M2501" s="148" t="s">
        <v>6151</v>
      </c>
      <c r="N2501" s="3">
        <v>0</v>
      </c>
      <c r="O2501" s="3">
        <v>0</v>
      </c>
      <c r="P2501" s="3">
        <v>0</v>
      </c>
      <c r="Q2501" s="132"/>
    </row>
    <row r="2502" spans="1:17">
      <c r="A2502" s="5" t="str">
        <f t="shared" si="39"/>
        <v>3</v>
      </c>
      <c r="B2502" s="1" t="s">
        <v>10255</v>
      </c>
      <c r="C2502" s="2" t="s">
        <v>7745</v>
      </c>
      <c r="D2502" s="2">
        <f>IFERROR(VLOOKUP(B2502,#REF!,4,0),0)</f>
        <v>0</v>
      </c>
      <c r="E2502" s="3">
        <v>0</v>
      </c>
      <c r="F2502" s="147" t="s">
        <v>1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148" t="s">
        <v>6151</v>
      </c>
      <c r="N2502" s="3">
        <v>0</v>
      </c>
      <c r="O2502" s="3">
        <v>0</v>
      </c>
      <c r="P2502" s="3">
        <v>0</v>
      </c>
      <c r="Q2502" s="132"/>
    </row>
    <row r="2503" spans="1:17">
      <c r="A2503" s="5" t="str">
        <f t="shared" si="39"/>
        <v>3</v>
      </c>
      <c r="B2503" s="1" t="s">
        <v>3608</v>
      </c>
      <c r="C2503" s="2" t="s">
        <v>7748</v>
      </c>
      <c r="D2503" s="2">
        <f>IFERROR(VLOOKUP(B2503,#REF!,4,0),0)</f>
        <v>0</v>
      </c>
      <c r="E2503" s="3">
        <v>10612576.710000001</v>
      </c>
      <c r="F2503" s="147" t="s">
        <v>1</v>
      </c>
      <c r="G2503" s="3">
        <v>10612576.710000001</v>
      </c>
      <c r="H2503" s="3">
        <v>0</v>
      </c>
      <c r="I2503" s="3">
        <v>0</v>
      </c>
      <c r="J2503" s="3">
        <v>10612576.710000001</v>
      </c>
      <c r="K2503" s="3">
        <v>0</v>
      </c>
      <c r="L2503" s="3">
        <v>0</v>
      </c>
      <c r="M2503" s="148" t="s">
        <v>6151</v>
      </c>
      <c r="N2503" s="3">
        <v>0</v>
      </c>
      <c r="O2503" s="3">
        <v>0</v>
      </c>
      <c r="P2503" s="3">
        <v>0</v>
      </c>
      <c r="Q2503" s="132"/>
    </row>
    <row r="2504" spans="1:17">
      <c r="A2504" s="5" t="str">
        <f t="shared" si="39"/>
        <v>3</v>
      </c>
      <c r="B2504" s="1" t="s">
        <v>10256</v>
      </c>
      <c r="C2504" s="2" t="s">
        <v>10257</v>
      </c>
      <c r="D2504" s="2">
        <f>IFERROR(VLOOKUP(B2504,#REF!,4,0),0)</f>
        <v>0</v>
      </c>
      <c r="E2504" s="3">
        <v>0</v>
      </c>
      <c r="F2504" s="147" t="s">
        <v>1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148" t="s">
        <v>6151</v>
      </c>
      <c r="N2504" s="3">
        <v>0</v>
      </c>
      <c r="O2504" s="3">
        <v>0</v>
      </c>
      <c r="P2504" s="3">
        <v>0</v>
      </c>
      <c r="Q2504" s="132"/>
    </row>
    <row r="2505" spans="1:17" ht="22.5">
      <c r="A2505" s="5" t="str">
        <f t="shared" si="39"/>
        <v>3</v>
      </c>
      <c r="B2505" s="1" t="s">
        <v>10258</v>
      </c>
      <c r="C2505" s="2" t="s">
        <v>10259</v>
      </c>
      <c r="D2505" s="2">
        <f>IFERROR(VLOOKUP(B2505,#REF!,4,0),0)</f>
        <v>0</v>
      </c>
      <c r="E2505" s="3">
        <v>0</v>
      </c>
      <c r="F2505" s="147" t="s">
        <v>1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148" t="s">
        <v>6151</v>
      </c>
      <c r="N2505" s="3">
        <v>0</v>
      </c>
      <c r="O2505" s="3">
        <v>0</v>
      </c>
      <c r="P2505" s="3">
        <v>0</v>
      </c>
      <c r="Q2505" s="132"/>
    </row>
    <row r="2506" spans="1:17">
      <c r="A2506" s="5" t="str">
        <f t="shared" si="39"/>
        <v>3</v>
      </c>
      <c r="B2506" s="1" t="s">
        <v>10260</v>
      </c>
      <c r="C2506" s="2" t="s">
        <v>10261</v>
      </c>
      <c r="D2506" s="2">
        <f>IFERROR(VLOOKUP(B2506,#REF!,4,0),0)</f>
        <v>0</v>
      </c>
      <c r="E2506" s="3">
        <v>0</v>
      </c>
      <c r="F2506" s="147" t="s">
        <v>1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148" t="s">
        <v>6151</v>
      </c>
      <c r="N2506" s="3">
        <v>0</v>
      </c>
      <c r="O2506" s="3">
        <v>0</v>
      </c>
      <c r="P2506" s="3">
        <v>0</v>
      </c>
      <c r="Q2506" s="132"/>
    </row>
    <row r="2507" spans="1:17">
      <c r="A2507" s="5" t="str">
        <f t="shared" ref="A2507:A2570" si="40">LEFT(B2507)</f>
        <v>3</v>
      </c>
      <c r="B2507" s="1" t="s">
        <v>10262</v>
      </c>
      <c r="C2507" s="2" t="s">
        <v>7671</v>
      </c>
      <c r="D2507" s="2">
        <f>IFERROR(VLOOKUP(B2507,#REF!,4,0),0)</f>
        <v>0</v>
      </c>
      <c r="E2507" s="3">
        <v>0</v>
      </c>
      <c r="F2507" s="147" t="s">
        <v>1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0</v>
      </c>
      <c r="M2507" s="148" t="s">
        <v>6151</v>
      </c>
      <c r="N2507" s="3">
        <v>0</v>
      </c>
      <c r="O2507" s="3">
        <v>0</v>
      </c>
      <c r="P2507" s="3">
        <v>0</v>
      </c>
      <c r="Q2507" s="132"/>
    </row>
    <row r="2508" spans="1:17">
      <c r="A2508" s="5" t="str">
        <f t="shared" si="40"/>
        <v>3</v>
      </c>
      <c r="B2508" s="1" t="s">
        <v>3612</v>
      </c>
      <c r="C2508" s="2" t="s">
        <v>7745</v>
      </c>
      <c r="D2508" s="2">
        <f>IFERROR(VLOOKUP(B2508,#REF!,4,0),0)</f>
        <v>0</v>
      </c>
      <c r="E2508" s="3">
        <v>3759432.06</v>
      </c>
      <c r="F2508" s="147" t="s">
        <v>1</v>
      </c>
      <c r="G2508" s="3">
        <v>3759432.06</v>
      </c>
      <c r="H2508" s="3">
        <v>0</v>
      </c>
      <c r="I2508" s="3">
        <v>0</v>
      </c>
      <c r="J2508" s="3">
        <v>3759432.06</v>
      </c>
      <c r="K2508" s="3">
        <v>0</v>
      </c>
      <c r="L2508" s="3">
        <v>0</v>
      </c>
      <c r="M2508" s="148" t="s">
        <v>6151</v>
      </c>
      <c r="N2508" s="3">
        <v>0</v>
      </c>
      <c r="O2508" s="3">
        <v>0</v>
      </c>
      <c r="P2508" s="3">
        <v>0</v>
      </c>
      <c r="Q2508" s="132"/>
    </row>
    <row r="2509" spans="1:17">
      <c r="A2509" s="5" t="str">
        <f t="shared" si="40"/>
        <v>3</v>
      </c>
      <c r="B2509" s="1" t="s">
        <v>10263</v>
      </c>
      <c r="C2509" s="2" t="s">
        <v>7748</v>
      </c>
      <c r="D2509" s="2">
        <f>IFERROR(VLOOKUP(B2509,#REF!,4,0),0)</f>
        <v>0</v>
      </c>
      <c r="E2509" s="3">
        <v>0</v>
      </c>
      <c r="F2509" s="147" t="s">
        <v>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148" t="s">
        <v>6151</v>
      </c>
      <c r="N2509" s="3">
        <v>0</v>
      </c>
      <c r="O2509" s="3">
        <v>0</v>
      </c>
      <c r="P2509" s="3">
        <v>0</v>
      </c>
      <c r="Q2509" s="132"/>
    </row>
    <row r="2510" spans="1:17">
      <c r="A2510" s="5" t="str">
        <f t="shared" si="40"/>
        <v>3</v>
      </c>
      <c r="B2510" s="1" t="s">
        <v>10264</v>
      </c>
      <c r="C2510" s="2" t="s">
        <v>10257</v>
      </c>
      <c r="D2510" s="2">
        <f>IFERROR(VLOOKUP(B2510,#REF!,4,0),0)</f>
        <v>0</v>
      </c>
      <c r="E2510" s="3">
        <v>0</v>
      </c>
      <c r="F2510" s="147" t="s">
        <v>1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148" t="s">
        <v>6151</v>
      </c>
      <c r="N2510" s="3">
        <v>0</v>
      </c>
      <c r="O2510" s="3">
        <v>0</v>
      </c>
      <c r="P2510" s="3">
        <v>0</v>
      </c>
      <c r="Q2510" s="132"/>
    </row>
    <row r="2511" spans="1:17" ht="22.5">
      <c r="A2511" s="5" t="str">
        <f t="shared" si="40"/>
        <v>3</v>
      </c>
      <c r="B2511" s="1" t="s">
        <v>10265</v>
      </c>
      <c r="C2511" s="2" t="s">
        <v>10259</v>
      </c>
      <c r="D2511" s="2">
        <f>IFERROR(VLOOKUP(B2511,#REF!,4,0),0)</f>
        <v>0</v>
      </c>
      <c r="E2511" s="3">
        <v>0</v>
      </c>
      <c r="F2511" s="147" t="s">
        <v>1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0</v>
      </c>
      <c r="M2511" s="148" t="s">
        <v>6151</v>
      </c>
      <c r="N2511" s="3">
        <v>0</v>
      </c>
      <c r="O2511" s="3">
        <v>0</v>
      </c>
      <c r="P2511" s="3">
        <v>0</v>
      </c>
      <c r="Q2511" s="132"/>
    </row>
    <row r="2512" spans="1:17">
      <c r="A2512" s="5" t="str">
        <f t="shared" si="40"/>
        <v>3</v>
      </c>
      <c r="B2512" s="1" t="s">
        <v>10266</v>
      </c>
      <c r="C2512" s="2" t="s">
        <v>10261</v>
      </c>
      <c r="D2512" s="2">
        <f>IFERROR(VLOOKUP(B2512,#REF!,4,0),0)</f>
        <v>0</v>
      </c>
      <c r="E2512" s="3">
        <v>0</v>
      </c>
      <c r="F2512" s="147" t="s">
        <v>1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0</v>
      </c>
      <c r="M2512" s="148" t="s">
        <v>6151</v>
      </c>
      <c r="N2512" s="3">
        <v>0</v>
      </c>
      <c r="O2512" s="3">
        <v>0</v>
      </c>
      <c r="P2512" s="3">
        <v>0</v>
      </c>
      <c r="Q2512" s="132"/>
    </row>
    <row r="2513" spans="1:17">
      <c r="A2513" s="5" t="str">
        <f t="shared" si="40"/>
        <v>3</v>
      </c>
      <c r="B2513" s="1" t="s">
        <v>10267</v>
      </c>
      <c r="C2513" s="2" t="s">
        <v>10268</v>
      </c>
      <c r="D2513" s="2">
        <f>IFERROR(VLOOKUP(B2513,#REF!,4,0),0)</f>
        <v>0</v>
      </c>
      <c r="E2513" s="3">
        <v>0</v>
      </c>
      <c r="F2513" s="147" t="s">
        <v>1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148" t="s">
        <v>6151</v>
      </c>
      <c r="N2513" s="3">
        <v>0</v>
      </c>
      <c r="O2513" s="3">
        <v>0</v>
      </c>
      <c r="P2513" s="3">
        <v>0</v>
      </c>
      <c r="Q2513" s="132"/>
    </row>
    <row r="2514" spans="1:17">
      <c r="A2514" s="5" t="str">
        <f t="shared" si="40"/>
        <v>3</v>
      </c>
      <c r="B2514" s="1" t="s">
        <v>10269</v>
      </c>
      <c r="C2514" s="2" t="s">
        <v>10270</v>
      </c>
      <c r="D2514" s="2">
        <f>IFERROR(VLOOKUP(B2514,#REF!,4,0),0)</f>
        <v>0</v>
      </c>
      <c r="E2514" s="3">
        <v>0</v>
      </c>
      <c r="F2514" s="147" t="s">
        <v>1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148" t="s">
        <v>6151</v>
      </c>
      <c r="N2514" s="3">
        <v>0</v>
      </c>
      <c r="O2514" s="3">
        <v>0</v>
      </c>
      <c r="P2514" s="3">
        <v>0</v>
      </c>
      <c r="Q2514" s="132"/>
    </row>
    <row r="2515" spans="1:17">
      <c r="A2515" s="5" t="str">
        <f t="shared" si="40"/>
        <v>3</v>
      </c>
      <c r="B2515" s="1" t="s">
        <v>10271</v>
      </c>
      <c r="C2515" s="2" t="s">
        <v>10272</v>
      </c>
      <c r="D2515" s="2">
        <f>IFERROR(VLOOKUP(B2515,#REF!,4,0),0)</f>
        <v>0</v>
      </c>
      <c r="E2515" s="3">
        <v>0</v>
      </c>
      <c r="F2515" s="147" t="s">
        <v>1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0</v>
      </c>
      <c r="M2515" s="148" t="s">
        <v>6151</v>
      </c>
      <c r="N2515" s="3">
        <v>0</v>
      </c>
      <c r="O2515" s="3">
        <v>0</v>
      </c>
      <c r="P2515" s="3">
        <v>0</v>
      </c>
      <c r="Q2515" s="132"/>
    </row>
    <row r="2516" spans="1:17">
      <c r="A2516" s="5" t="str">
        <f t="shared" si="40"/>
        <v>3</v>
      </c>
      <c r="B2516" s="1" t="s">
        <v>10273</v>
      </c>
      <c r="C2516" s="2" t="s">
        <v>10274</v>
      </c>
      <c r="D2516" s="2">
        <f>IFERROR(VLOOKUP(B2516,#REF!,4,0),0)</f>
        <v>0</v>
      </c>
      <c r="E2516" s="3">
        <v>0</v>
      </c>
      <c r="F2516" s="147" t="s">
        <v>1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148" t="s">
        <v>6151</v>
      </c>
      <c r="N2516" s="3">
        <v>0</v>
      </c>
      <c r="O2516" s="3">
        <v>0</v>
      </c>
      <c r="P2516" s="3">
        <v>0</v>
      </c>
      <c r="Q2516" s="132"/>
    </row>
    <row r="2517" spans="1:17">
      <c r="A2517" s="5" t="str">
        <f t="shared" si="40"/>
        <v>3</v>
      </c>
      <c r="B2517" s="1" t="s">
        <v>10275</v>
      </c>
      <c r="C2517" s="2" t="s">
        <v>10276</v>
      </c>
      <c r="D2517" s="2">
        <f>IFERROR(VLOOKUP(B2517,#REF!,4,0),0)</f>
        <v>0</v>
      </c>
      <c r="E2517" s="3">
        <v>0</v>
      </c>
      <c r="F2517" s="147" t="s">
        <v>1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148" t="s">
        <v>6151</v>
      </c>
      <c r="N2517" s="3">
        <v>0</v>
      </c>
      <c r="O2517" s="3">
        <v>0</v>
      </c>
      <c r="P2517" s="3">
        <v>0</v>
      </c>
      <c r="Q2517" s="132"/>
    </row>
    <row r="2518" spans="1:17">
      <c r="A2518" s="5" t="str">
        <f t="shared" si="40"/>
        <v>3</v>
      </c>
      <c r="B2518" s="1" t="s">
        <v>10277</v>
      </c>
      <c r="C2518" s="2" t="s">
        <v>10278</v>
      </c>
      <c r="D2518" s="2">
        <f>IFERROR(VLOOKUP(B2518,#REF!,4,0),0)</f>
        <v>0</v>
      </c>
      <c r="E2518" s="3">
        <v>0</v>
      </c>
      <c r="F2518" s="147" t="s">
        <v>1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148" t="s">
        <v>6151</v>
      </c>
      <c r="N2518" s="3">
        <v>0</v>
      </c>
      <c r="O2518" s="3">
        <v>0</v>
      </c>
      <c r="P2518" s="3">
        <v>0</v>
      </c>
      <c r="Q2518" s="132"/>
    </row>
    <row r="2519" spans="1:17">
      <c r="A2519" s="5" t="str">
        <f t="shared" si="40"/>
        <v>3</v>
      </c>
      <c r="B2519" s="1" t="s">
        <v>10279</v>
      </c>
      <c r="C2519" s="2" t="s">
        <v>10280</v>
      </c>
      <c r="D2519" s="2">
        <f>IFERROR(VLOOKUP(B2519,#REF!,4,0),0)</f>
        <v>0</v>
      </c>
      <c r="E2519" s="3">
        <v>0</v>
      </c>
      <c r="F2519" s="147" t="s">
        <v>1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148" t="s">
        <v>6151</v>
      </c>
      <c r="N2519" s="3">
        <v>0</v>
      </c>
      <c r="O2519" s="3">
        <v>0</v>
      </c>
      <c r="P2519" s="3">
        <v>0</v>
      </c>
      <c r="Q2519" s="132"/>
    </row>
    <row r="2520" spans="1:17">
      <c r="A2520" s="5" t="str">
        <f t="shared" si="40"/>
        <v>3</v>
      </c>
      <c r="B2520" s="1" t="s">
        <v>10281</v>
      </c>
      <c r="C2520" s="2" t="s">
        <v>10282</v>
      </c>
      <c r="D2520" s="2">
        <f>IFERROR(VLOOKUP(B2520,#REF!,4,0),0)</f>
        <v>0</v>
      </c>
      <c r="E2520" s="3">
        <v>0</v>
      </c>
      <c r="F2520" s="147" t="s">
        <v>1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148" t="s">
        <v>6151</v>
      </c>
      <c r="N2520" s="3">
        <v>0</v>
      </c>
      <c r="O2520" s="3">
        <v>0</v>
      </c>
      <c r="P2520" s="3">
        <v>0</v>
      </c>
      <c r="Q2520" s="132"/>
    </row>
    <row r="2521" spans="1:17">
      <c r="A2521" s="5" t="str">
        <f t="shared" si="40"/>
        <v>3</v>
      </c>
      <c r="B2521" s="1" t="s">
        <v>10283</v>
      </c>
      <c r="C2521" s="2" t="s">
        <v>10284</v>
      </c>
      <c r="D2521" s="2">
        <f>IFERROR(VLOOKUP(B2521,#REF!,4,0),0)</f>
        <v>0</v>
      </c>
      <c r="E2521" s="3">
        <v>0</v>
      </c>
      <c r="F2521" s="147" t="s">
        <v>1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148" t="s">
        <v>6151</v>
      </c>
      <c r="N2521" s="3">
        <v>0</v>
      </c>
      <c r="O2521" s="3">
        <v>0</v>
      </c>
      <c r="P2521" s="3">
        <v>0</v>
      </c>
      <c r="Q2521" s="132"/>
    </row>
    <row r="2522" spans="1:17">
      <c r="A2522" s="5" t="str">
        <f t="shared" si="40"/>
        <v>3</v>
      </c>
      <c r="B2522" s="1" t="s">
        <v>10285</v>
      </c>
      <c r="C2522" s="2" t="s">
        <v>10286</v>
      </c>
      <c r="D2522" s="2">
        <f>IFERROR(VLOOKUP(B2522,#REF!,4,0),0)</f>
        <v>0</v>
      </c>
      <c r="E2522" s="3">
        <v>0</v>
      </c>
      <c r="F2522" s="147" t="s">
        <v>1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148" t="s">
        <v>6151</v>
      </c>
      <c r="N2522" s="3">
        <v>0</v>
      </c>
      <c r="O2522" s="3">
        <v>0</v>
      </c>
      <c r="P2522" s="3">
        <v>0</v>
      </c>
      <c r="Q2522" s="132"/>
    </row>
    <row r="2523" spans="1:17">
      <c r="A2523" s="5" t="str">
        <f t="shared" si="40"/>
        <v>3</v>
      </c>
      <c r="B2523" s="1" t="s">
        <v>10287</v>
      </c>
      <c r="C2523" s="2" t="s">
        <v>10276</v>
      </c>
      <c r="D2523" s="2">
        <f>IFERROR(VLOOKUP(B2523,#REF!,4,0),0)</f>
        <v>0</v>
      </c>
      <c r="E2523" s="3">
        <v>0</v>
      </c>
      <c r="F2523" s="147" t="s">
        <v>1</v>
      </c>
      <c r="G2523" s="3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148" t="s">
        <v>6151</v>
      </c>
      <c r="N2523" s="3">
        <v>0</v>
      </c>
      <c r="O2523" s="3">
        <v>0</v>
      </c>
      <c r="P2523" s="3">
        <v>0</v>
      </c>
      <c r="Q2523" s="132"/>
    </row>
    <row r="2524" spans="1:17">
      <c r="A2524" s="5" t="str">
        <f t="shared" si="40"/>
        <v>3</v>
      </c>
      <c r="B2524" s="1" t="s">
        <v>10288</v>
      </c>
      <c r="C2524" s="2" t="s">
        <v>10278</v>
      </c>
      <c r="D2524" s="2">
        <f>IFERROR(VLOOKUP(B2524,#REF!,4,0),0)</f>
        <v>0</v>
      </c>
      <c r="E2524" s="3">
        <v>0</v>
      </c>
      <c r="F2524" s="147" t="s">
        <v>1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148" t="s">
        <v>6151</v>
      </c>
      <c r="N2524" s="3">
        <v>0</v>
      </c>
      <c r="O2524" s="3">
        <v>0</v>
      </c>
      <c r="P2524" s="3">
        <v>0</v>
      </c>
      <c r="Q2524" s="132"/>
    </row>
    <row r="2525" spans="1:17">
      <c r="A2525" s="5" t="str">
        <f t="shared" si="40"/>
        <v>3</v>
      </c>
      <c r="B2525" s="1" t="s">
        <v>10289</v>
      </c>
      <c r="C2525" s="2" t="s">
        <v>10280</v>
      </c>
      <c r="D2525" s="2">
        <f>IFERROR(VLOOKUP(B2525,#REF!,4,0),0)</f>
        <v>0</v>
      </c>
      <c r="E2525" s="3">
        <v>0</v>
      </c>
      <c r="F2525" s="147" t="s">
        <v>1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148" t="s">
        <v>6151</v>
      </c>
      <c r="N2525" s="3">
        <v>0</v>
      </c>
      <c r="O2525" s="3">
        <v>0</v>
      </c>
      <c r="P2525" s="3">
        <v>0</v>
      </c>
      <c r="Q2525" s="132"/>
    </row>
    <row r="2526" spans="1:17">
      <c r="A2526" s="5" t="str">
        <f t="shared" si="40"/>
        <v>3</v>
      </c>
      <c r="B2526" s="1" t="s">
        <v>10290</v>
      </c>
      <c r="C2526" s="2" t="s">
        <v>10282</v>
      </c>
      <c r="D2526" s="2">
        <f>IFERROR(VLOOKUP(B2526,#REF!,4,0),0)</f>
        <v>0</v>
      </c>
      <c r="E2526" s="3">
        <v>0</v>
      </c>
      <c r="F2526" s="147" t="s">
        <v>1</v>
      </c>
      <c r="G2526" s="3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0</v>
      </c>
      <c r="M2526" s="148" t="s">
        <v>6151</v>
      </c>
      <c r="N2526" s="3">
        <v>0</v>
      </c>
      <c r="O2526" s="3">
        <v>0</v>
      </c>
      <c r="P2526" s="3">
        <v>0</v>
      </c>
      <c r="Q2526" s="132"/>
    </row>
    <row r="2527" spans="1:17">
      <c r="A2527" s="5" t="str">
        <f t="shared" si="40"/>
        <v>3</v>
      </c>
      <c r="B2527" s="1" t="s">
        <v>10291</v>
      </c>
      <c r="C2527" s="2" t="s">
        <v>10284</v>
      </c>
      <c r="D2527" s="2">
        <f>IFERROR(VLOOKUP(B2527,#REF!,4,0),0)</f>
        <v>0</v>
      </c>
      <c r="E2527" s="3">
        <v>0</v>
      </c>
      <c r="F2527" s="147" t="s">
        <v>1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148" t="s">
        <v>6151</v>
      </c>
      <c r="N2527" s="3">
        <v>0</v>
      </c>
      <c r="O2527" s="3">
        <v>0</v>
      </c>
      <c r="P2527" s="3">
        <v>0</v>
      </c>
      <c r="Q2527" s="132"/>
    </row>
    <row r="2528" spans="1:17">
      <c r="A2528" s="5" t="str">
        <f t="shared" si="40"/>
        <v>3</v>
      </c>
      <c r="B2528" s="1" t="s">
        <v>10292</v>
      </c>
      <c r="C2528" s="2" t="s">
        <v>10286</v>
      </c>
      <c r="D2528" s="2">
        <f>IFERROR(VLOOKUP(B2528,#REF!,4,0),0)</f>
        <v>0</v>
      </c>
      <c r="E2528" s="3">
        <v>0</v>
      </c>
      <c r="F2528" s="147" t="s">
        <v>1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0</v>
      </c>
      <c r="M2528" s="148" t="s">
        <v>6151</v>
      </c>
      <c r="N2528" s="3">
        <v>0</v>
      </c>
      <c r="O2528" s="3">
        <v>0</v>
      </c>
      <c r="P2528" s="3">
        <v>0</v>
      </c>
      <c r="Q2528" s="132"/>
    </row>
    <row r="2529" spans="1:17">
      <c r="A2529" s="5" t="str">
        <f t="shared" si="40"/>
        <v>3</v>
      </c>
      <c r="B2529" s="1" t="s">
        <v>3616</v>
      </c>
      <c r="C2529" s="2" t="s">
        <v>10293</v>
      </c>
      <c r="D2529" s="2">
        <f>IFERROR(VLOOKUP(B2529,#REF!,4,0),0)</f>
        <v>0</v>
      </c>
      <c r="E2529" s="3">
        <v>3516.6</v>
      </c>
      <c r="F2529" s="147" t="s">
        <v>1</v>
      </c>
      <c r="G2529" s="3">
        <v>3516.6</v>
      </c>
      <c r="H2529" s="3">
        <v>0</v>
      </c>
      <c r="I2529" s="3">
        <v>0</v>
      </c>
      <c r="J2529" s="3">
        <v>3516.6</v>
      </c>
      <c r="K2529" s="3">
        <v>0</v>
      </c>
      <c r="L2529" s="3">
        <v>0</v>
      </c>
      <c r="M2529" s="148" t="s">
        <v>6151</v>
      </c>
      <c r="N2529" s="3">
        <v>0</v>
      </c>
      <c r="O2529" s="3">
        <v>0</v>
      </c>
      <c r="P2529" s="3">
        <v>0</v>
      </c>
      <c r="Q2529" s="132"/>
    </row>
    <row r="2530" spans="1:17">
      <c r="A2530" s="5" t="str">
        <f t="shared" si="40"/>
        <v>3</v>
      </c>
      <c r="B2530" s="1" t="s">
        <v>10294</v>
      </c>
      <c r="C2530" s="2" t="s">
        <v>10295</v>
      </c>
      <c r="D2530" s="2">
        <f>IFERROR(VLOOKUP(B2530,#REF!,4,0),0)</f>
        <v>0</v>
      </c>
      <c r="E2530" s="3">
        <v>0</v>
      </c>
      <c r="F2530" s="147" t="s">
        <v>1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0</v>
      </c>
      <c r="M2530" s="148" t="s">
        <v>6151</v>
      </c>
      <c r="N2530" s="3">
        <v>0</v>
      </c>
      <c r="O2530" s="3">
        <v>0</v>
      </c>
      <c r="P2530" s="3">
        <v>0</v>
      </c>
      <c r="Q2530" s="132"/>
    </row>
    <row r="2531" spans="1:17">
      <c r="A2531" s="5" t="str">
        <f t="shared" si="40"/>
        <v>3</v>
      </c>
      <c r="B2531" s="1" t="s">
        <v>10296</v>
      </c>
      <c r="C2531" s="2" t="s">
        <v>10297</v>
      </c>
      <c r="D2531" s="2">
        <f>IFERROR(VLOOKUP(B2531,#REF!,4,0),0)</f>
        <v>0</v>
      </c>
      <c r="E2531" s="3">
        <v>0</v>
      </c>
      <c r="F2531" s="147" t="s">
        <v>1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148" t="s">
        <v>6151</v>
      </c>
      <c r="N2531" s="3">
        <v>0</v>
      </c>
      <c r="O2531" s="3">
        <v>0</v>
      </c>
      <c r="P2531" s="3">
        <v>0</v>
      </c>
      <c r="Q2531" s="132"/>
    </row>
    <row r="2532" spans="1:17">
      <c r="A2532" s="5" t="str">
        <f t="shared" si="40"/>
        <v>3</v>
      </c>
      <c r="B2532" s="1" t="s">
        <v>3621</v>
      </c>
      <c r="C2532" s="2" t="s">
        <v>10298</v>
      </c>
      <c r="D2532" s="2">
        <f>IFERROR(VLOOKUP(B2532,#REF!,4,0),0)</f>
        <v>0</v>
      </c>
      <c r="E2532" s="3">
        <v>2613969.4500000002</v>
      </c>
      <c r="F2532" s="147" t="s">
        <v>1</v>
      </c>
      <c r="G2532" s="3">
        <v>2613969.4500000002</v>
      </c>
      <c r="H2532" s="3">
        <v>0</v>
      </c>
      <c r="I2532" s="3">
        <v>0</v>
      </c>
      <c r="J2532" s="3">
        <v>2613969.4500000002</v>
      </c>
      <c r="K2532" s="3">
        <v>0</v>
      </c>
      <c r="L2532" s="3">
        <v>0</v>
      </c>
      <c r="M2532" s="148" t="s">
        <v>6151</v>
      </c>
      <c r="N2532" s="3">
        <v>0</v>
      </c>
      <c r="O2532" s="3">
        <v>0</v>
      </c>
      <c r="P2532" s="3">
        <v>0</v>
      </c>
      <c r="Q2532" s="132"/>
    </row>
    <row r="2533" spans="1:17">
      <c r="A2533" s="5" t="str">
        <f t="shared" si="40"/>
        <v>3</v>
      </c>
      <c r="B2533" s="1" t="s">
        <v>10299</v>
      </c>
      <c r="C2533" s="2" t="s">
        <v>10300</v>
      </c>
      <c r="D2533" s="2">
        <f>IFERROR(VLOOKUP(B2533,#REF!,4,0),0)</f>
        <v>0</v>
      </c>
      <c r="E2533" s="3">
        <v>0</v>
      </c>
      <c r="F2533" s="147" t="s">
        <v>1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0</v>
      </c>
      <c r="M2533" s="148" t="s">
        <v>6151</v>
      </c>
      <c r="N2533" s="3">
        <v>0</v>
      </c>
      <c r="O2533" s="3">
        <v>0</v>
      </c>
      <c r="P2533" s="3">
        <v>0</v>
      </c>
      <c r="Q2533" s="132"/>
    </row>
    <row r="2534" spans="1:17">
      <c r="A2534" s="5" t="str">
        <f t="shared" si="40"/>
        <v>3</v>
      </c>
      <c r="B2534" s="1" t="s">
        <v>10301</v>
      </c>
      <c r="C2534" s="2" t="s">
        <v>10302</v>
      </c>
      <c r="D2534" s="2">
        <f>IFERROR(VLOOKUP(B2534,#REF!,4,0),0)</f>
        <v>0</v>
      </c>
      <c r="E2534" s="3">
        <v>0</v>
      </c>
      <c r="F2534" s="147" t="s">
        <v>1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148" t="s">
        <v>6151</v>
      </c>
      <c r="N2534" s="3">
        <v>0</v>
      </c>
      <c r="O2534" s="3">
        <v>0</v>
      </c>
      <c r="P2534" s="3">
        <v>0</v>
      </c>
      <c r="Q2534" s="132"/>
    </row>
    <row r="2535" spans="1:17">
      <c r="A2535" s="5" t="str">
        <f t="shared" si="40"/>
        <v>3</v>
      </c>
      <c r="B2535" s="1" t="s">
        <v>10303</v>
      </c>
      <c r="C2535" s="2" t="s">
        <v>10304</v>
      </c>
      <c r="D2535" s="2">
        <f>IFERROR(VLOOKUP(B2535,#REF!,4,0),0)</f>
        <v>0</v>
      </c>
      <c r="E2535" s="3">
        <v>0</v>
      </c>
      <c r="F2535" s="147" t="s">
        <v>1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148" t="s">
        <v>6151</v>
      </c>
      <c r="N2535" s="3">
        <v>0</v>
      </c>
      <c r="O2535" s="3">
        <v>0</v>
      </c>
      <c r="P2535" s="3">
        <v>0</v>
      </c>
      <c r="Q2535" s="132"/>
    </row>
    <row r="2536" spans="1:17">
      <c r="A2536" s="5" t="str">
        <f t="shared" si="40"/>
        <v>3</v>
      </c>
      <c r="B2536" s="1" t="s">
        <v>10305</v>
      </c>
      <c r="C2536" s="2" t="s">
        <v>10306</v>
      </c>
      <c r="D2536" s="2">
        <f>IFERROR(VLOOKUP(B2536,#REF!,4,0),0)</f>
        <v>0</v>
      </c>
      <c r="E2536" s="3">
        <v>0</v>
      </c>
      <c r="F2536" s="147" t="s">
        <v>1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148" t="s">
        <v>6151</v>
      </c>
      <c r="N2536" s="3">
        <v>0</v>
      </c>
      <c r="O2536" s="3">
        <v>0</v>
      </c>
      <c r="P2536" s="3">
        <v>0</v>
      </c>
      <c r="Q2536" s="132"/>
    </row>
    <row r="2537" spans="1:17">
      <c r="A2537" s="5" t="str">
        <f t="shared" si="40"/>
        <v>3</v>
      </c>
      <c r="B2537" s="1" t="s">
        <v>10307</v>
      </c>
      <c r="C2537" s="2" t="s">
        <v>10308</v>
      </c>
      <c r="D2537" s="2">
        <f>IFERROR(VLOOKUP(B2537,#REF!,4,0),0)</f>
        <v>0</v>
      </c>
      <c r="E2537" s="3">
        <v>0</v>
      </c>
      <c r="F2537" s="147" t="s">
        <v>1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148" t="s">
        <v>6151</v>
      </c>
      <c r="N2537" s="3">
        <v>0</v>
      </c>
      <c r="O2537" s="3">
        <v>0</v>
      </c>
      <c r="P2537" s="3">
        <v>0</v>
      </c>
      <c r="Q2537" s="132"/>
    </row>
    <row r="2538" spans="1:17">
      <c r="A2538" s="5" t="str">
        <f t="shared" si="40"/>
        <v>3</v>
      </c>
      <c r="B2538" s="1" t="s">
        <v>10309</v>
      </c>
      <c r="C2538" s="2" t="s">
        <v>10310</v>
      </c>
      <c r="D2538" s="2">
        <f>IFERROR(VLOOKUP(B2538,#REF!,4,0),0)</f>
        <v>0</v>
      </c>
      <c r="E2538" s="3">
        <v>0</v>
      </c>
      <c r="F2538" s="147" t="s">
        <v>1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148" t="s">
        <v>6151</v>
      </c>
      <c r="N2538" s="3">
        <v>0</v>
      </c>
      <c r="O2538" s="3">
        <v>0</v>
      </c>
      <c r="P2538" s="3">
        <v>0</v>
      </c>
      <c r="Q2538" s="132"/>
    </row>
    <row r="2539" spans="1:17">
      <c r="A2539" s="5" t="str">
        <f t="shared" si="40"/>
        <v>3</v>
      </c>
      <c r="B2539" s="1" t="s">
        <v>10311</v>
      </c>
      <c r="C2539" s="2" t="s">
        <v>10312</v>
      </c>
      <c r="D2539" s="2">
        <f>IFERROR(VLOOKUP(B2539,#REF!,4,0),0)</f>
        <v>0</v>
      </c>
      <c r="E2539" s="3">
        <v>0</v>
      </c>
      <c r="F2539" s="147" t="s">
        <v>1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148" t="s">
        <v>6151</v>
      </c>
      <c r="N2539" s="3">
        <v>0</v>
      </c>
      <c r="O2539" s="3">
        <v>0</v>
      </c>
      <c r="P2539" s="3">
        <v>0</v>
      </c>
      <c r="Q2539" s="132"/>
    </row>
    <row r="2540" spans="1:17">
      <c r="A2540" s="5" t="str">
        <f t="shared" si="40"/>
        <v>3</v>
      </c>
      <c r="B2540" s="1" t="s">
        <v>10313</v>
      </c>
      <c r="C2540" s="2" t="s">
        <v>10314</v>
      </c>
      <c r="D2540" s="2">
        <f>IFERROR(VLOOKUP(B2540,#REF!,4,0),0)</f>
        <v>0</v>
      </c>
      <c r="E2540" s="3">
        <v>0</v>
      </c>
      <c r="F2540" s="147" t="s">
        <v>1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148" t="s">
        <v>6151</v>
      </c>
      <c r="N2540" s="3">
        <v>0</v>
      </c>
      <c r="O2540" s="3">
        <v>0</v>
      </c>
      <c r="P2540" s="3">
        <v>0</v>
      </c>
      <c r="Q2540" s="132"/>
    </row>
    <row r="2541" spans="1:17">
      <c r="A2541" s="5" t="str">
        <f t="shared" si="40"/>
        <v>3</v>
      </c>
      <c r="B2541" s="1" t="s">
        <v>10315</v>
      </c>
      <c r="C2541" s="2" t="s">
        <v>10316</v>
      </c>
      <c r="D2541" s="2">
        <f>IFERROR(VLOOKUP(B2541,#REF!,4,0),0)</f>
        <v>0</v>
      </c>
      <c r="E2541" s="3">
        <v>0</v>
      </c>
      <c r="F2541" s="147" t="s">
        <v>1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148" t="s">
        <v>6151</v>
      </c>
      <c r="N2541" s="3">
        <v>0</v>
      </c>
      <c r="O2541" s="3">
        <v>0</v>
      </c>
      <c r="P2541" s="3">
        <v>0</v>
      </c>
      <c r="Q2541" s="132"/>
    </row>
    <row r="2542" spans="1:17">
      <c r="A2542" s="5" t="str">
        <f t="shared" si="40"/>
        <v>3</v>
      </c>
      <c r="B2542" s="1" t="s">
        <v>10317</v>
      </c>
      <c r="C2542" s="2" t="s">
        <v>10318</v>
      </c>
      <c r="D2542" s="2">
        <f>IFERROR(VLOOKUP(B2542,#REF!,4,0),0)</f>
        <v>0</v>
      </c>
      <c r="E2542" s="3">
        <v>0</v>
      </c>
      <c r="F2542" s="147" t="s">
        <v>1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0</v>
      </c>
      <c r="M2542" s="148" t="s">
        <v>6151</v>
      </c>
      <c r="N2542" s="3">
        <v>0</v>
      </c>
      <c r="O2542" s="3">
        <v>0</v>
      </c>
      <c r="P2542" s="3">
        <v>0</v>
      </c>
      <c r="Q2542" s="132"/>
    </row>
    <row r="2543" spans="1:17">
      <c r="A2543" s="5" t="str">
        <f t="shared" si="40"/>
        <v>3</v>
      </c>
      <c r="B2543" s="1" t="s">
        <v>10319</v>
      </c>
      <c r="C2543" s="2" t="s">
        <v>10320</v>
      </c>
      <c r="D2543" s="2">
        <f>IFERROR(VLOOKUP(B2543,#REF!,4,0),0)</f>
        <v>0</v>
      </c>
      <c r="E2543" s="3">
        <v>0</v>
      </c>
      <c r="F2543" s="147" t="s">
        <v>1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0</v>
      </c>
      <c r="M2543" s="148" t="s">
        <v>6151</v>
      </c>
      <c r="N2543" s="3">
        <v>0</v>
      </c>
      <c r="O2543" s="3">
        <v>0</v>
      </c>
      <c r="P2543" s="3">
        <v>0</v>
      </c>
      <c r="Q2543" s="132"/>
    </row>
    <row r="2544" spans="1:17">
      <c r="A2544" s="5" t="str">
        <f t="shared" si="40"/>
        <v>3</v>
      </c>
      <c r="B2544" s="1" t="s">
        <v>10321</v>
      </c>
      <c r="C2544" s="2" t="s">
        <v>10322</v>
      </c>
      <c r="D2544" s="2">
        <f>IFERROR(VLOOKUP(B2544,#REF!,4,0),0)</f>
        <v>0</v>
      </c>
      <c r="E2544" s="3">
        <v>0</v>
      </c>
      <c r="F2544" s="147" t="s">
        <v>1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148" t="s">
        <v>6151</v>
      </c>
      <c r="N2544" s="3">
        <v>0</v>
      </c>
      <c r="O2544" s="3">
        <v>0</v>
      </c>
      <c r="P2544" s="3">
        <v>0</v>
      </c>
      <c r="Q2544" s="132"/>
    </row>
    <row r="2545" spans="1:17">
      <c r="A2545" s="5" t="str">
        <f t="shared" si="40"/>
        <v>3</v>
      </c>
      <c r="B2545" s="1" t="s">
        <v>10323</v>
      </c>
      <c r="C2545" s="2" t="s">
        <v>10324</v>
      </c>
      <c r="D2545" s="2">
        <f>IFERROR(VLOOKUP(B2545,#REF!,4,0),0)</f>
        <v>0</v>
      </c>
      <c r="E2545" s="3">
        <v>0</v>
      </c>
      <c r="F2545" s="147" t="s">
        <v>1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148" t="s">
        <v>6151</v>
      </c>
      <c r="N2545" s="3">
        <v>0</v>
      </c>
      <c r="O2545" s="3">
        <v>0</v>
      </c>
      <c r="P2545" s="3">
        <v>0</v>
      </c>
      <c r="Q2545" s="132"/>
    </row>
    <row r="2546" spans="1:17">
      <c r="A2546" s="5" t="str">
        <f t="shared" si="40"/>
        <v>3</v>
      </c>
      <c r="B2546" s="1" t="s">
        <v>3624</v>
      </c>
      <c r="C2546" s="2" t="s">
        <v>10325</v>
      </c>
      <c r="D2546" s="2">
        <f>IFERROR(VLOOKUP(B2546,#REF!,4,0),0)</f>
        <v>0</v>
      </c>
      <c r="E2546" s="3">
        <v>3136763.33</v>
      </c>
      <c r="F2546" s="147" t="s">
        <v>1</v>
      </c>
      <c r="G2546" s="3">
        <v>3136763.33</v>
      </c>
      <c r="H2546" s="3">
        <v>0</v>
      </c>
      <c r="I2546" s="3">
        <v>0</v>
      </c>
      <c r="J2546" s="3">
        <v>3136763.33</v>
      </c>
      <c r="K2546" s="3">
        <v>0</v>
      </c>
      <c r="L2546" s="3">
        <v>0</v>
      </c>
      <c r="M2546" s="148" t="s">
        <v>6151</v>
      </c>
      <c r="N2546" s="3">
        <v>0</v>
      </c>
      <c r="O2546" s="3">
        <v>0</v>
      </c>
      <c r="P2546" s="3">
        <v>0</v>
      </c>
      <c r="Q2546" s="132"/>
    </row>
    <row r="2547" spans="1:17">
      <c r="A2547" s="5" t="str">
        <f t="shared" si="40"/>
        <v>3</v>
      </c>
      <c r="B2547" s="1" t="s">
        <v>10326</v>
      </c>
      <c r="C2547" s="2" t="s">
        <v>10327</v>
      </c>
      <c r="D2547" s="2">
        <f>IFERROR(VLOOKUP(B2547,#REF!,4,0),0)</f>
        <v>0</v>
      </c>
      <c r="E2547" s="3">
        <v>0</v>
      </c>
      <c r="F2547" s="147" t="s">
        <v>1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0</v>
      </c>
      <c r="M2547" s="148" t="s">
        <v>6151</v>
      </c>
      <c r="N2547" s="3">
        <v>0</v>
      </c>
      <c r="O2547" s="3">
        <v>0</v>
      </c>
      <c r="P2547" s="3">
        <v>0</v>
      </c>
      <c r="Q2547" s="132"/>
    </row>
    <row r="2548" spans="1:17">
      <c r="A2548" s="5" t="str">
        <f t="shared" si="40"/>
        <v>3</v>
      </c>
      <c r="B2548" s="1" t="s">
        <v>10328</v>
      </c>
      <c r="C2548" s="2" t="s">
        <v>10329</v>
      </c>
      <c r="D2548" s="2">
        <f>IFERROR(VLOOKUP(B2548,#REF!,4,0),0)</f>
        <v>0</v>
      </c>
      <c r="E2548" s="3">
        <v>0</v>
      </c>
      <c r="F2548" s="147" t="s">
        <v>1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0</v>
      </c>
      <c r="M2548" s="148" t="s">
        <v>6151</v>
      </c>
      <c r="N2548" s="3">
        <v>0</v>
      </c>
      <c r="O2548" s="3">
        <v>0</v>
      </c>
      <c r="P2548" s="3">
        <v>0</v>
      </c>
      <c r="Q2548" s="132"/>
    </row>
    <row r="2549" spans="1:17">
      <c r="A2549" s="5" t="str">
        <f t="shared" si="40"/>
        <v>3</v>
      </c>
      <c r="B2549" s="1" t="s">
        <v>10330</v>
      </c>
      <c r="C2549" s="2" t="s">
        <v>10331</v>
      </c>
      <c r="D2549" s="2">
        <f>IFERROR(VLOOKUP(B2549,#REF!,4,0),0)</f>
        <v>0</v>
      </c>
      <c r="E2549" s="3">
        <v>0</v>
      </c>
      <c r="F2549" s="147" t="s">
        <v>1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148" t="s">
        <v>6151</v>
      </c>
      <c r="N2549" s="3">
        <v>0</v>
      </c>
      <c r="O2549" s="3">
        <v>0</v>
      </c>
      <c r="P2549" s="3">
        <v>0</v>
      </c>
      <c r="Q2549" s="132"/>
    </row>
    <row r="2550" spans="1:17">
      <c r="A2550" s="5" t="str">
        <f t="shared" si="40"/>
        <v>3</v>
      </c>
      <c r="B2550" s="1" t="s">
        <v>10332</v>
      </c>
      <c r="C2550" s="2" t="s">
        <v>10333</v>
      </c>
      <c r="D2550" s="2">
        <f>IFERROR(VLOOKUP(B2550,#REF!,4,0),0)</f>
        <v>0</v>
      </c>
      <c r="E2550" s="3">
        <v>0</v>
      </c>
      <c r="F2550" s="147" t="s">
        <v>1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148" t="s">
        <v>6151</v>
      </c>
      <c r="N2550" s="3">
        <v>0</v>
      </c>
      <c r="O2550" s="3">
        <v>0</v>
      </c>
      <c r="P2550" s="3">
        <v>0</v>
      </c>
      <c r="Q2550" s="132"/>
    </row>
    <row r="2551" spans="1:17">
      <c r="A2551" s="5" t="str">
        <f t="shared" si="40"/>
        <v>3</v>
      </c>
      <c r="B2551" s="1" t="s">
        <v>10334</v>
      </c>
      <c r="C2551" s="2" t="s">
        <v>10335</v>
      </c>
      <c r="D2551" s="2">
        <f>IFERROR(VLOOKUP(B2551,#REF!,4,0),0)</f>
        <v>0</v>
      </c>
      <c r="E2551" s="3">
        <v>0</v>
      </c>
      <c r="F2551" s="147" t="s">
        <v>1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148" t="s">
        <v>6151</v>
      </c>
      <c r="N2551" s="3">
        <v>0</v>
      </c>
      <c r="O2551" s="3">
        <v>0</v>
      </c>
      <c r="P2551" s="3">
        <v>0</v>
      </c>
      <c r="Q2551" s="132"/>
    </row>
    <row r="2552" spans="1:17">
      <c r="A2552" s="5" t="str">
        <f t="shared" si="40"/>
        <v>3</v>
      </c>
      <c r="B2552" s="1" t="s">
        <v>10336</v>
      </c>
      <c r="C2552" s="2" t="s">
        <v>10337</v>
      </c>
      <c r="D2552" s="2">
        <f>IFERROR(VLOOKUP(B2552,#REF!,4,0),0)</f>
        <v>0</v>
      </c>
      <c r="E2552" s="3">
        <v>0</v>
      </c>
      <c r="F2552" s="147" t="s">
        <v>1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148" t="s">
        <v>6151</v>
      </c>
      <c r="N2552" s="3">
        <v>0</v>
      </c>
      <c r="O2552" s="3">
        <v>0</v>
      </c>
      <c r="P2552" s="3">
        <v>0</v>
      </c>
      <c r="Q2552" s="132"/>
    </row>
    <row r="2553" spans="1:17">
      <c r="A2553" s="5" t="str">
        <f t="shared" si="40"/>
        <v>3</v>
      </c>
      <c r="B2553" s="1" t="s">
        <v>10338</v>
      </c>
      <c r="C2553" s="2" t="s">
        <v>10339</v>
      </c>
      <c r="D2553" s="2">
        <f>IFERROR(VLOOKUP(B2553,#REF!,4,0),0)</f>
        <v>0</v>
      </c>
      <c r="E2553" s="3">
        <v>0</v>
      </c>
      <c r="F2553" s="147" t="s">
        <v>1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148" t="s">
        <v>6151</v>
      </c>
      <c r="N2553" s="3">
        <v>0</v>
      </c>
      <c r="O2553" s="3">
        <v>0</v>
      </c>
      <c r="P2553" s="3">
        <v>0</v>
      </c>
      <c r="Q2553" s="132"/>
    </row>
    <row r="2554" spans="1:17">
      <c r="A2554" s="5" t="str">
        <f t="shared" si="40"/>
        <v>3</v>
      </c>
      <c r="B2554" s="1" t="s">
        <v>10340</v>
      </c>
      <c r="C2554" s="2" t="s">
        <v>10341</v>
      </c>
      <c r="D2554" s="2">
        <f>IFERROR(VLOOKUP(B2554,#REF!,4,0),0)</f>
        <v>0</v>
      </c>
      <c r="E2554" s="3">
        <v>0</v>
      </c>
      <c r="F2554" s="147" t="s">
        <v>1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148" t="s">
        <v>6151</v>
      </c>
      <c r="N2554" s="3">
        <v>0</v>
      </c>
      <c r="O2554" s="3">
        <v>0</v>
      </c>
      <c r="P2554" s="3">
        <v>0</v>
      </c>
      <c r="Q2554" s="132"/>
    </row>
    <row r="2555" spans="1:17">
      <c r="A2555" s="5" t="str">
        <f t="shared" si="40"/>
        <v>3</v>
      </c>
      <c r="B2555" s="1" t="s">
        <v>10342</v>
      </c>
      <c r="C2555" s="2" t="s">
        <v>10343</v>
      </c>
      <c r="D2555" s="2">
        <f>IFERROR(VLOOKUP(B2555,#REF!,4,0),0)</f>
        <v>0</v>
      </c>
      <c r="E2555" s="3">
        <v>0</v>
      </c>
      <c r="F2555" s="147" t="s">
        <v>1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148" t="s">
        <v>6151</v>
      </c>
      <c r="N2555" s="3">
        <v>0</v>
      </c>
      <c r="O2555" s="3">
        <v>0</v>
      </c>
      <c r="P2555" s="3">
        <v>0</v>
      </c>
      <c r="Q2555" s="132"/>
    </row>
    <row r="2556" spans="1:17">
      <c r="A2556" s="5" t="str">
        <f t="shared" si="40"/>
        <v>3</v>
      </c>
      <c r="B2556" s="1" t="s">
        <v>10344</v>
      </c>
      <c r="C2556" s="2" t="s">
        <v>10345</v>
      </c>
      <c r="D2556" s="2">
        <f>IFERROR(VLOOKUP(B2556,#REF!,4,0),0)</f>
        <v>0</v>
      </c>
      <c r="E2556" s="3">
        <v>0</v>
      </c>
      <c r="F2556" s="147" t="s">
        <v>1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148" t="s">
        <v>6151</v>
      </c>
      <c r="N2556" s="3">
        <v>0</v>
      </c>
      <c r="O2556" s="3">
        <v>0</v>
      </c>
      <c r="P2556" s="3">
        <v>0</v>
      </c>
      <c r="Q2556" s="132"/>
    </row>
    <row r="2557" spans="1:17">
      <c r="A2557" s="5" t="str">
        <f t="shared" si="40"/>
        <v>3</v>
      </c>
      <c r="B2557" s="1" t="s">
        <v>10346</v>
      </c>
      <c r="C2557" s="2" t="s">
        <v>10347</v>
      </c>
      <c r="D2557" s="2">
        <f>IFERROR(VLOOKUP(B2557,#REF!,4,0),0)</f>
        <v>0</v>
      </c>
      <c r="E2557" s="3">
        <v>0</v>
      </c>
      <c r="F2557" s="147" t="s">
        <v>1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148" t="s">
        <v>6151</v>
      </c>
      <c r="N2557" s="3">
        <v>0</v>
      </c>
      <c r="O2557" s="3">
        <v>0</v>
      </c>
      <c r="P2557" s="3">
        <v>0</v>
      </c>
      <c r="Q2557" s="132"/>
    </row>
    <row r="2558" spans="1:17">
      <c r="A2558" s="5" t="str">
        <f t="shared" si="40"/>
        <v>3</v>
      </c>
      <c r="B2558" s="1" t="s">
        <v>10348</v>
      </c>
      <c r="C2558" s="2" t="s">
        <v>10349</v>
      </c>
      <c r="D2558" s="2">
        <f>IFERROR(VLOOKUP(B2558,#REF!,4,0),0)</f>
        <v>0</v>
      </c>
      <c r="E2558" s="3">
        <v>0</v>
      </c>
      <c r="F2558" s="147" t="s">
        <v>1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148" t="s">
        <v>6151</v>
      </c>
      <c r="N2558" s="3">
        <v>0</v>
      </c>
      <c r="O2558" s="3">
        <v>0</v>
      </c>
      <c r="P2558" s="3">
        <v>0</v>
      </c>
      <c r="Q2558" s="132"/>
    </row>
    <row r="2559" spans="1:17">
      <c r="A2559" s="5" t="str">
        <f t="shared" si="40"/>
        <v>3</v>
      </c>
      <c r="B2559" s="1" t="s">
        <v>3627</v>
      </c>
      <c r="C2559" s="2" t="s">
        <v>10350</v>
      </c>
      <c r="D2559" s="2">
        <f>IFERROR(VLOOKUP(B2559,#REF!,4,0),0)</f>
        <v>0</v>
      </c>
      <c r="E2559" s="3">
        <v>4954536.5999999996</v>
      </c>
      <c r="F2559" s="147" t="s">
        <v>1</v>
      </c>
      <c r="G2559" s="3">
        <v>4954536.5999999996</v>
      </c>
      <c r="H2559" s="3">
        <v>0</v>
      </c>
      <c r="I2559" s="3">
        <v>0</v>
      </c>
      <c r="J2559" s="3">
        <v>4954536.5999999996</v>
      </c>
      <c r="K2559" s="3">
        <v>0</v>
      </c>
      <c r="L2559" s="3">
        <v>0</v>
      </c>
      <c r="M2559" s="148" t="s">
        <v>6151</v>
      </c>
      <c r="N2559" s="3">
        <v>0</v>
      </c>
      <c r="O2559" s="3">
        <v>0</v>
      </c>
      <c r="P2559" s="3">
        <v>0</v>
      </c>
      <c r="Q2559" s="132"/>
    </row>
    <row r="2560" spans="1:17">
      <c r="A2560" s="5" t="str">
        <f t="shared" si="40"/>
        <v>3</v>
      </c>
      <c r="B2560" s="1" t="s">
        <v>10351</v>
      </c>
      <c r="C2560" s="2" t="s">
        <v>10352</v>
      </c>
      <c r="D2560" s="2">
        <f>IFERROR(VLOOKUP(B2560,#REF!,4,0),0)</f>
        <v>0</v>
      </c>
      <c r="E2560" s="3">
        <v>0</v>
      </c>
      <c r="F2560" s="147" t="s">
        <v>1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148" t="s">
        <v>6151</v>
      </c>
      <c r="N2560" s="3">
        <v>0</v>
      </c>
      <c r="O2560" s="3">
        <v>0</v>
      </c>
      <c r="P2560" s="3">
        <v>0</v>
      </c>
      <c r="Q2560" s="132"/>
    </row>
    <row r="2561" spans="1:17">
      <c r="A2561" s="5" t="str">
        <f t="shared" si="40"/>
        <v>3</v>
      </c>
      <c r="B2561" s="1" t="s">
        <v>3630</v>
      </c>
      <c r="C2561" s="2" t="s">
        <v>10353</v>
      </c>
      <c r="D2561" s="2">
        <f>IFERROR(VLOOKUP(B2561,#REF!,4,0),0)</f>
        <v>0</v>
      </c>
      <c r="E2561" s="3">
        <v>3418905</v>
      </c>
      <c r="F2561" s="147" t="s">
        <v>1</v>
      </c>
      <c r="G2561" s="3">
        <v>3418905</v>
      </c>
      <c r="H2561" s="3">
        <v>0</v>
      </c>
      <c r="I2561" s="3">
        <v>0</v>
      </c>
      <c r="J2561" s="3">
        <v>3418905</v>
      </c>
      <c r="K2561" s="3">
        <v>0</v>
      </c>
      <c r="L2561" s="3">
        <v>0</v>
      </c>
      <c r="M2561" s="148" t="s">
        <v>6151</v>
      </c>
      <c r="N2561" s="3">
        <v>0</v>
      </c>
      <c r="O2561" s="3">
        <v>0</v>
      </c>
      <c r="P2561" s="3">
        <v>0</v>
      </c>
      <c r="Q2561" s="132"/>
    </row>
    <row r="2562" spans="1:17">
      <c r="A2562" s="5" t="str">
        <f t="shared" si="40"/>
        <v>3</v>
      </c>
      <c r="B2562" s="1" t="s">
        <v>3633</v>
      </c>
      <c r="C2562" s="2" t="s">
        <v>10354</v>
      </c>
      <c r="D2562" s="2">
        <f>IFERROR(VLOOKUP(B2562,#REF!,4,0),0)</f>
        <v>0</v>
      </c>
      <c r="E2562" s="3">
        <v>14574000</v>
      </c>
      <c r="F2562" s="147" t="s">
        <v>1</v>
      </c>
      <c r="G2562" s="3">
        <v>14574000</v>
      </c>
      <c r="H2562" s="3">
        <v>0</v>
      </c>
      <c r="I2562" s="3">
        <v>0</v>
      </c>
      <c r="J2562" s="3">
        <v>14574000</v>
      </c>
      <c r="K2562" s="3">
        <v>0</v>
      </c>
      <c r="L2562" s="3">
        <v>0</v>
      </c>
      <c r="M2562" s="148" t="s">
        <v>6151</v>
      </c>
      <c r="N2562" s="3">
        <v>0</v>
      </c>
      <c r="O2562" s="3">
        <v>0</v>
      </c>
      <c r="P2562" s="3">
        <v>0</v>
      </c>
      <c r="Q2562" s="132"/>
    </row>
    <row r="2563" spans="1:17">
      <c r="A2563" s="5" t="str">
        <f t="shared" si="40"/>
        <v>3</v>
      </c>
      <c r="B2563" s="1" t="s">
        <v>10355</v>
      </c>
      <c r="C2563" s="2" t="s">
        <v>10356</v>
      </c>
      <c r="D2563" s="2">
        <f>IFERROR(VLOOKUP(B2563,#REF!,4,0),0)</f>
        <v>0</v>
      </c>
      <c r="E2563" s="3">
        <v>0</v>
      </c>
      <c r="F2563" s="147" t="s">
        <v>1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148" t="s">
        <v>6151</v>
      </c>
      <c r="N2563" s="3">
        <v>0</v>
      </c>
      <c r="O2563" s="3">
        <v>0</v>
      </c>
      <c r="P2563" s="3">
        <v>0</v>
      </c>
      <c r="Q2563" s="132"/>
    </row>
    <row r="2564" spans="1:17">
      <c r="A2564" s="5" t="str">
        <f t="shared" si="40"/>
        <v>3</v>
      </c>
      <c r="B2564" s="1" t="s">
        <v>10357</v>
      </c>
      <c r="C2564" s="2" t="s">
        <v>10358</v>
      </c>
      <c r="D2564" s="2">
        <f>IFERROR(VLOOKUP(B2564,#REF!,4,0),0)</f>
        <v>0</v>
      </c>
      <c r="E2564" s="3">
        <v>0</v>
      </c>
      <c r="F2564" s="147" t="s">
        <v>1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148" t="s">
        <v>6151</v>
      </c>
      <c r="N2564" s="3">
        <v>0</v>
      </c>
      <c r="O2564" s="3">
        <v>0</v>
      </c>
      <c r="P2564" s="3">
        <v>0</v>
      </c>
      <c r="Q2564" s="132"/>
    </row>
    <row r="2565" spans="1:17">
      <c r="A2565" s="5" t="str">
        <f t="shared" si="40"/>
        <v>3</v>
      </c>
      <c r="B2565" s="1" t="s">
        <v>10359</v>
      </c>
      <c r="C2565" s="2" t="s">
        <v>10360</v>
      </c>
      <c r="D2565" s="2">
        <f>IFERROR(VLOOKUP(B2565,#REF!,4,0),0)</f>
        <v>0</v>
      </c>
      <c r="E2565" s="3">
        <v>0</v>
      </c>
      <c r="F2565" s="147" t="s">
        <v>1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>
        <v>0</v>
      </c>
      <c r="M2565" s="148" t="s">
        <v>6151</v>
      </c>
      <c r="N2565" s="3">
        <v>0</v>
      </c>
      <c r="O2565" s="3">
        <v>0</v>
      </c>
      <c r="P2565" s="3">
        <v>0</v>
      </c>
      <c r="Q2565" s="132"/>
    </row>
    <row r="2566" spans="1:17">
      <c r="A2566" s="5" t="str">
        <f t="shared" si="40"/>
        <v>3</v>
      </c>
      <c r="B2566" s="1" t="s">
        <v>10361</v>
      </c>
      <c r="C2566" s="2" t="s">
        <v>10362</v>
      </c>
      <c r="D2566" s="2">
        <f>IFERROR(VLOOKUP(B2566,#REF!,4,0),0)</f>
        <v>0</v>
      </c>
      <c r="E2566" s="3">
        <v>0</v>
      </c>
      <c r="F2566" s="147" t="s">
        <v>1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148" t="s">
        <v>6151</v>
      </c>
      <c r="N2566" s="3">
        <v>0</v>
      </c>
      <c r="O2566" s="3">
        <v>0</v>
      </c>
      <c r="P2566" s="3">
        <v>0</v>
      </c>
      <c r="Q2566" s="132"/>
    </row>
    <row r="2567" spans="1:17">
      <c r="A2567" s="5" t="str">
        <f t="shared" si="40"/>
        <v>3</v>
      </c>
      <c r="B2567" s="1" t="s">
        <v>10363</v>
      </c>
      <c r="C2567" s="2" t="s">
        <v>10364</v>
      </c>
      <c r="D2567" s="2">
        <f>IFERROR(VLOOKUP(B2567,#REF!,4,0),0)</f>
        <v>0</v>
      </c>
      <c r="E2567" s="3">
        <v>0</v>
      </c>
      <c r="F2567" s="147" t="s">
        <v>1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>
        <v>0</v>
      </c>
      <c r="M2567" s="148" t="s">
        <v>6151</v>
      </c>
      <c r="N2567" s="3">
        <v>0</v>
      </c>
      <c r="O2567" s="3">
        <v>0</v>
      </c>
      <c r="P2567" s="3">
        <v>0</v>
      </c>
      <c r="Q2567" s="132"/>
    </row>
    <row r="2568" spans="1:17">
      <c r="A2568" s="5" t="str">
        <f t="shared" si="40"/>
        <v>3</v>
      </c>
      <c r="B2568" s="1" t="s">
        <v>10365</v>
      </c>
      <c r="C2568" s="2" t="s">
        <v>10366</v>
      </c>
      <c r="D2568" s="2">
        <f>IFERROR(VLOOKUP(B2568,#REF!,4,0),0)</f>
        <v>0</v>
      </c>
      <c r="E2568" s="3">
        <v>0</v>
      </c>
      <c r="F2568" s="147" t="s">
        <v>1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148" t="s">
        <v>6151</v>
      </c>
      <c r="N2568" s="3">
        <v>0</v>
      </c>
      <c r="O2568" s="3">
        <v>0</v>
      </c>
      <c r="P2568" s="3">
        <v>0</v>
      </c>
      <c r="Q2568" s="132"/>
    </row>
    <row r="2569" spans="1:17" ht="22.5">
      <c r="A2569" s="5" t="str">
        <f t="shared" si="40"/>
        <v>3</v>
      </c>
      <c r="B2569" s="1" t="s">
        <v>10367</v>
      </c>
      <c r="C2569" s="2" t="s">
        <v>10368</v>
      </c>
      <c r="D2569" s="2">
        <f>IFERROR(VLOOKUP(B2569,#REF!,4,0),0)</f>
        <v>0</v>
      </c>
      <c r="E2569" s="3">
        <v>0</v>
      </c>
      <c r="F2569" s="147" t="s">
        <v>1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148" t="s">
        <v>6151</v>
      </c>
      <c r="N2569" s="3">
        <v>0</v>
      </c>
      <c r="O2569" s="3">
        <v>0</v>
      </c>
      <c r="P2569" s="3">
        <v>0</v>
      </c>
      <c r="Q2569" s="132"/>
    </row>
    <row r="2570" spans="1:17">
      <c r="A2570" s="5" t="str">
        <f t="shared" si="40"/>
        <v>3</v>
      </c>
      <c r="B2570" s="1" t="s">
        <v>10369</v>
      </c>
      <c r="C2570" s="2" t="s">
        <v>10370</v>
      </c>
      <c r="D2570" s="2">
        <f>IFERROR(VLOOKUP(B2570,#REF!,4,0),0)</f>
        <v>0</v>
      </c>
      <c r="E2570" s="3">
        <v>0</v>
      </c>
      <c r="F2570" s="147" t="s">
        <v>1</v>
      </c>
      <c r="G2570" s="3">
        <v>0</v>
      </c>
      <c r="H2570" s="3">
        <v>0</v>
      </c>
      <c r="I2570" s="3">
        <v>0</v>
      </c>
      <c r="J2570" s="3">
        <v>0</v>
      </c>
      <c r="K2570" s="3">
        <v>0</v>
      </c>
      <c r="L2570" s="3">
        <v>0</v>
      </c>
      <c r="M2570" s="148" t="s">
        <v>6151</v>
      </c>
      <c r="N2570" s="3">
        <v>0</v>
      </c>
      <c r="O2570" s="3">
        <v>0</v>
      </c>
      <c r="P2570" s="3">
        <v>0</v>
      </c>
      <c r="Q2570" s="132"/>
    </row>
    <row r="2571" spans="1:17">
      <c r="A2571" s="5" t="str">
        <f t="shared" ref="A2571:A2634" si="41">LEFT(B2571)</f>
        <v>3</v>
      </c>
      <c r="B2571" s="1" t="s">
        <v>10371</v>
      </c>
      <c r="C2571" s="2" t="s">
        <v>10372</v>
      </c>
      <c r="D2571" s="2">
        <f>IFERROR(VLOOKUP(B2571,#REF!,4,0),0)</f>
        <v>0</v>
      </c>
      <c r="E2571" s="3">
        <v>0</v>
      </c>
      <c r="F2571" s="147" t="s">
        <v>1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148" t="s">
        <v>6151</v>
      </c>
      <c r="N2571" s="3">
        <v>0</v>
      </c>
      <c r="O2571" s="3">
        <v>0</v>
      </c>
      <c r="P2571" s="3">
        <v>0</v>
      </c>
      <c r="Q2571" s="132"/>
    </row>
    <row r="2572" spans="1:17" ht="22.5">
      <c r="A2572" s="5" t="str">
        <f t="shared" si="41"/>
        <v>3</v>
      </c>
      <c r="B2572" s="1" t="s">
        <v>10373</v>
      </c>
      <c r="C2572" s="2" t="s">
        <v>10374</v>
      </c>
      <c r="D2572" s="2">
        <f>IFERROR(VLOOKUP(B2572,#REF!,4,0),0)</f>
        <v>0</v>
      </c>
      <c r="E2572" s="3">
        <v>0</v>
      </c>
      <c r="F2572" s="147" t="s">
        <v>1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148" t="s">
        <v>6151</v>
      </c>
      <c r="N2572" s="3">
        <v>0</v>
      </c>
      <c r="O2572" s="3">
        <v>0</v>
      </c>
      <c r="P2572" s="3">
        <v>0</v>
      </c>
      <c r="Q2572" s="132"/>
    </row>
    <row r="2573" spans="1:17">
      <c r="A2573" s="5" t="str">
        <f t="shared" si="41"/>
        <v>3</v>
      </c>
      <c r="B2573" s="1" t="s">
        <v>10375</v>
      </c>
      <c r="C2573" s="2" t="s">
        <v>10376</v>
      </c>
      <c r="D2573" s="2">
        <f>IFERROR(VLOOKUP(B2573,#REF!,4,0),0)</f>
        <v>0</v>
      </c>
      <c r="E2573" s="3">
        <v>0</v>
      </c>
      <c r="F2573" s="147" t="s">
        <v>1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148" t="s">
        <v>6151</v>
      </c>
      <c r="N2573" s="3">
        <v>0</v>
      </c>
      <c r="O2573" s="3">
        <v>0</v>
      </c>
      <c r="P2573" s="3">
        <v>0</v>
      </c>
      <c r="Q2573" s="132"/>
    </row>
    <row r="2574" spans="1:17">
      <c r="A2574" s="5" t="str">
        <f t="shared" si="41"/>
        <v>3</v>
      </c>
      <c r="B2574" s="1" t="s">
        <v>10377</v>
      </c>
      <c r="C2574" s="2" t="s">
        <v>10378</v>
      </c>
      <c r="D2574" s="2">
        <f>IFERROR(VLOOKUP(B2574,#REF!,4,0),0)</f>
        <v>0</v>
      </c>
      <c r="E2574" s="3">
        <v>0</v>
      </c>
      <c r="F2574" s="147" t="s">
        <v>1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148" t="s">
        <v>6151</v>
      </c>
      <c r="N2574" s="3">
        <v>0</v>
      </c>
      <c r="O2574" s="3">
        <v>0</v>
      </c>
      <c r="P2574" s="3">
        <v>0</v>
      </c>
      <c r="Q2574" s="132"/>
    </row>
    <row r="2575" spans="1:17">
      <c r="A2575" s="5" t="str">
        <f t="shared" si="41"/>
        <v>3</v>
      </c>
      <c r="B2575" s="1" t="s">
        <v>3636</v>
      </c>
      <c r="C2575" s="2" t="s">
        <v>10379</v>
      </c>
      <c r="D2575" s="2">
        <f>IFERROR(VLOOKUP(B2575,#REF!,4,0),0)</f>
        <v>0</v>
      </c>
      <c r="E2575" s="3">
        <v>19507500</v>
      </c>
      <c r="F2575" s="147" t="s">
        <v>1</v>
      </c>
      <c r="G2575" s="3">
        <v>19507500</v>
      </c>
      <c r="H2575" s="3">
        <v>0</v>
      </c>
      <c r="I2575" s="3">
        <v>0</v>
      </c>
      <c r="J2575" s="3">
        <v>19507500</v>
      </c>
      <c r="K2575" s="3">
        <v>0</v>
      </c>
      <c r="L2575" s="3">
        <v>0</v>
      </c>
      <c r="M2575" s="148" t="s">
        <v>6151</v>
      </c>
      <c r="N2575" s="3">
        <v>0</v>
      </c>
      <c r="O2575" s="3">
        <v>0</v>
      </c>
      <c r="P2575" s="3">
        <v>0</v>
      </c>
      <c r="Q2575" s="132"/>
    </row>
    <row r="2576" spans="1:17">
      <c r="A2576" s="5" t="str">
        <f t="shared" si="41"/>
        <v>3</v>
      </c>
      <c r="B2576" s="1" t="s">
        <v>10380</v>
      </c>
      <c r="C2576" s="2" t="s">
        <v>10381</v>
      </c>
      <c r="D2576" s="2">
        <f>IFERROR(VLOOKUP(B2576,#REF!,4,0),0)</f>
        <v>0</v>
      </c>
      <c r="E2576" s="3">
        <v>0</v>
      </c>
      <c r="F2576" s="147" t="s">
        <v>1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148" t="s">
        <v>6151</v>
      </c>
      <c r="N2576" s="3">
        <v>0</v>
      </c>
      <c r="O2576" s="3">
        <v>0</v>
      </c>
      <c r="P2576" s="3">
        <v>0</v>
      </c>
      <c r="Q2576" s="132"/>
    </row>
    <row r="2577" spans="1:17">
      <c r="A2577" s="5" t="str">
        <f t="shared" si="41"/>
        <v>3</v>
      </c>
      <c r="B2577" s="1" t="s">
        <v>3645</v>
      </c>
      <c r="C2577" s="2" t="s">
        <v>10382</v>
      </c>
      <c r="D2577" s="2">
        <f>IFERROR(VLOOKUP(B2577,#REF!,4,0),0)</f>
        <v>0</v>
      </c>
      <c r="E2577" s="3">
        <v>481460.29</v>
      </c>
      <c r="F2577" s="147" t="s">
        <v>1</v>
      </c>
      <c r="G2577" s="3">
        <v>481460.29</v>
      </c>
      <c r="H2577" s="3">
        <v>0</v>
      </c>
      <c r="I2577" s="3">
        <v>0</v>
      </c>
      <c r="J2577" s="3">
        <v>481460.29</v>
      </c>
      <c r="K2577" s="3">
        <v>0</v>
      </c>
      <c r="L2577" s="3">
        <v>0</v>
      </c>
      <c r="M2577" s="148" t="s">
        <v>6151</v>
      </c>
      <c r="N2577" s="3">
        <v>0</v>
      </c>
      <c r="O2577" s="3">
        <v>0</v>
      </c>
      <c r="P2577" s="3">
        <v>0</v>
      </c>
      <c r="Q2577" s="132"/>
    </row>
    <row r="2578" spans="1:17">
      <c r="A2578" s="5" t="str">
        <f t="shared" si="41"/>
        <v>3</v>
      </c>
      <c r="B2578" s="1" t="s">
        <v>3648</v>
      </c>
      <c r="C2578" s="2" t="s">
        <v>10383</v>
      </c>
      <c r="D2578" s="2">
        <f>IFERROR(VLOOKUP(B2578,#REF!,4,0),0)</f>
        <v>0</v>
      </c>
      <c r="E2578" s="3">
        <v>322405.09000000003</v>
      </c>
      <c r="F2578" s="147" t="s">
        <v>1</v>
      </c>
      <c r="G2578" s="3">
        <v>322405.09000000003</v>
      </c>
      <c r="H2578" s="3">
        <v>0</v>
      </c>
      <c r="I2578" s="3">
        <v>0</v>
      </c>
      <c r="J2578" s="3">
        <v>322405.09000000003</v>
      </c>
      <c r="K2578" s="3">
        <v>0</v>
      </c>
      <c r="L2578" s="3">
        <v>0</v>
      </c>
      <c r="M2578" s="148" t="s">
        <v>6151</v>
      </c>
      <c r="N2578" s="3">
        <v>0</v>
      </c>
      <c r="O2578" s="3">
        <v>0</v>
      </c>
      <c r="P2578" s="3">
        <v>0</v>
      </c>
      <c r="Q2578" s="132"/>
    </row>
    <row r="2579" spans="1:17">
      <c r="A2579" s="5" t="str">
        <f t="shared" si="41"/>
        <v>3</v>
      </c>
      <c r="B2579" s="1" t="s">
        <v>10384</v>
      </c>
      <c r="C2579" s="2" t="s">
        <v>10385</v>
      </c>
      <c r="D2579" s="2">
        <f>IFERROR(VLOOKUP(B2579,#REF!,4,0),0)</f>
        <v>0</v>
      </c>
      <c r="E2579" s="3">
        <v>0</v>
      </c>
      <c r="F2579" s="147" t="s">
        <v>1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0</v>
      </c>
      <c r="M2579" s="148" t="s">
        <v>6151</v>
      </c>
      <c r="N2579" s="3">
        <v>0</v>
      </c>
      <c r="O2579" s="3">
        <v>0</v>
      </c>
      <c r="P2579" s="3">
        <v>0</v>
      </c>
      <c r="Q2579" s="132"/>
    </row>
    <row r="2580" spans="1:17">
      <c r="A2580" s="5" t="str">
        <f t="shared" si="41"/>
        <v>3</v>
      </c>
      <c r="B2580" s="1" t="s">
        <v>10386</v>
      </c>
      <c r="C2580" s="2" t="s">
        <v>10387</v>
      </c>
      <c r="D2580" s="2">
        <f>IFERROR(VLOOKUP(B2580,#REF!,4,0),0)</f>
        <v>0</v>
      </c>
      <c r="E2580" s="3">
        <v>0</v>
      </c>
      <c r="F2580" s="147" t="s">
        <v>1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148" t="s">
        <v>6151</v>
      </c>
      <c r="N2580" s="3">
        <v>0</v>
      </c>
      <c r="O2580" s="3">
        <v>0</v>
      </c>
      <c r="P2580" s="3">
        <v>0</v>
      </c>
      <c r="Q2580" s="132"/>
    </row>
    <row r="2581" spans="1:17">
      <c r="A2581" s="5" t="str">
        <f t="shared" si="41"/>
        <v>3</v>
      </c>
      <c r="B2581" s="1" t="s">
        <v>10388</v>
      </c>
      <c r="C2581" s="2" t="s">
        <v>10389</v>
      </c>
      <c r="D2581" s="2">
        <f>IFERROR(VLOOKUP(B2581,#REF!,4,0),0)</f>
        <v>0</v>
      </c>
      <c r="E2581" s="3">
        <v>0</v>
      </c>
      <c r="F2581" s="147" t="s">
        <v>1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0</v>
      </c>
      <c r="M2581" s="148" t="s">
        <v>6151</v>
      </c>
      <c r="N2581" s="3">
        <v>0</v>
      </c>
      <c r="O2581" s="3">
        <v>0</v>
      </c>
      <c r="P2581" s="3">
        <v>0</v>
      </c>
      <c r="Q2581" s="132"/>
    </row>
    <row r="2582" spans="1:17">
      <c r="A2582" s="5" t="str">
        <f t="shared" si="41"/>
        <v>3</v>
      </c>
      <c r="B2582" s="1" t="s">
        <v>10390</v>
      </c>
      <c r="C2582" s="2" t="s">
        <v>10391</v>
      </c>
      <c r="D2582" s="2">
        <f>IFERROR(VLOOKUP(B2582,#REF!,4,0),0)</f>
        <v>0</v>
      </c>
      <c r="E2582" s="3">
        <v>0</v>
      </c>
      <c r="F2582" s="147" t="s">
        <v>1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148" t="s">
        <v>6151</v>
      </c>
      <c r="N2582" s="3">
        <v>0</v>
      </c>
      <c r="O2582" s="3">
        <v>0</v>
      </c>
      <c r="P2582" s="3">
        <v>0</v>
      </c>
      <c r="Q2582" s="132"/>
    </row>
    <row r="2583" spans="1:17">
      <c r="A2583" s="5" t="str">
        <f t="shared" si="41"/>
        <v>3</v>
      </c>
      <c r="B2583" s="1" t="s">
        <v>3651</v>
      </c>
      <c r="C2583" s="2" t="s">
        <v>10392</v>
      </c>
      <c r="D2583" s="2">
        <f>IFERROR(VLOOKUP(B2583,#REF!,4,0),0)</f>
        <v>0</v>
      </c>
      <c r="E2583" s="3">
        <v>831743.08</v>
      </c>
      <c r="F2583" s="147" t="s">
        <v>1</v>
      </c>
      <c r="G2583" s="3">
        <v>831743.08</v>
      </c>
      <c r="H2583" s="3">
        <v>0</v>
      </c>
      <c r="I2583" s="3">
        <v>0</v>
      </c>
      <c r="J2583" s="3">
        <v>831743.08</v>
      </c>
      <c r="K2583" s="3">
        <v>0</v>
      </c>
      <c r="L2583" s="3">
        <v>0</v>
      </c>
      <c r="M2583" s="148" t="s">
        <v>6151</v>
      </c>
      <c r="N2583" s="3">
        <v>0</v>
      </c>
      <c r="O2583" s="3">
        <v>0</v>
      </c>
      <c r="P2583" s="3">
        <v>0</v>
      </c>
      <c r="Q2583" s="132"/>
    </row>
    <row r="2584" spans="1:17">
      <c r="A2584" s="5" t="str">
        <f t="shared" si="41"/>
        <v>3</v>
      </c>
      <c r="B2584" s="1" t="s">
        <v>5967</v>
      </c>
      <c r="C2584" s="2" t="s">
        <v>10393</v>
      </c>
      <c r="D2584" s="2">
        <f>IFERROR(VLOOKUP(B2584,#REF!,4,0),0)</f>
        <v>0</v>
      </c>
      <c r="E2584" s="3">
        <v>33.409999999999997</v>
      </c>
      <c r="F2584" s="147" t="s">
        <v>1</v>
      </c>
      <c r="G2584" s="3">
        <v>33.409999999999997</v>
      </c>
      <c r="H2584" s="3">
        <v>0</v>
      </c>
      <c r="I2584" s="3">
        <v>0</v>
      </c>
      <c r="J2584" s="3">
        <v>33.409999999999997</v>
      </c>
      <c r="K2584" s="3">
        <v>0</v>
      </c>
      <c r="L2584" s="3">
        <v>0</v>
      </c>
      <c r="M2584" s="148" t="s">
        <v>6151</v>
      </c>
      <c r="N2584" s="3">
        <v>0</v>
      </c>
      <c r="O2584" s="3">
        <v>0</v>
      </c>
      <c r="P2584" s="3">
        <v>0</v>
      </c>
      <c r="Q2584" s="132"/>
    </row>
    <row r="2585" spans="1:17">
      <c r="A2585" s="5" t="str">
        <f t="shared" si="41"/>
        <v>3</v>
      </c>
      <c r="B2585" s="1" t="s">
        <v>10394</v>
      </c>
      <c r="C2585" s="2" t="s">
        <v>10395</v>
      </c>
      <c r="D2585" s="2">
        <f>IFERROR(VLOOKUP(B2585,#REF!,4,0),0)</f>
        <v>0</v>
      </c>
      <c r="E2585" s="3">
        <v>0</v>
      </c>
      <c r="F2585" s="147" t="s">
        <v>1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148" t="s">
        <v>6151</v>
      </c>
      <c r="N2585" s="3">
        <v>0</v>
      </c>
      <c r="O2585" s="3">
        <v>0</v>
      </c>
      <c r="P2585" s="3">
        <v>0</v>
      </c>
      <c r="Q2585" s="132"/>
    </row>
    <row r="2586" spans="1:17">
      <c r="A2586" s="5" t="str">
        <f t="shared" si="41"/>
        <v>3</v>
      </c>
      <c r="B2586" s="1" t="s">
        <v>10396</v>
      </c>
      <c r="C2586" s="2" t="s">
        <v>10397</v>
      </c>
      <c r="D2586" s="2">
        <f>IFERROR(VLOOKUP(B2586,#REF!,4,0),0)</f>
        <v>0</v>
      </c>
      <c r="E2586" s="3">
        <v>0</v>
      </c>
      <c r="F2586" s="147" t="s">
        <v>1</v>
      </c>
      <c r="G2586" s="3">
        <v>0</v>
      </c>
      <c r="H2586" s="3">
        <v>0</v>
      </c>
      <c r="I2586" s="3">
        <v>0</v>
      </c>
      <c r="J2586" s="3">
        <v>0</v>
      </c>
      <c r="K2586" s="3">
        <v>0</v>
      </c>
      <c r="L2586" s="3">
        <v>0</v>
      </c>
      <c r="M2586" s="148" t="s">
        <v>6151</v>
      </c>
      <c r="N2586" s="3">
        <v>0</v>
      </c>
      <c r="O2586" s="3">
        <v>0</v>
      </c>
      <c r="P2586" s="3">
        <v>0</v>
      </c>
      <c r="Q2586" s="132"/>
    </row>
    <row r="2587" spans="1:17" ht="22.5">
      <c r="A2587" s="5" t="str">
        <f t="shared" si="41"/>
        <v>3</v>
      </c>
      <c r="B2587" s="1" t="s">
        <v>10398</v>
      </c>
      <c r="C2587" s="2" t="s">
        <v>10399</v>
      </c>
      <c r="D2587" s="2">
        <f>IFERROR(VLOOKUP(B2587,#REF!,4,0),0)</f>
        <v>0</v>
      </c>
      <c r="E2587" s="3">
        <v>0</v>
      </c>
      <c r="F2587" s="147" t="s">
        <v>1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148" t="s">
        <v>6151</v>
      </c>
      <c r="N2587" s="3">
        <v>0</v>
      </c>
      <c r="O2587" s="3">
        <v>0</v>
      </c>
      <c r="P2587" s="3">
        <v>0</v>
      </c>
      <c r="Q2587" s="132"/>
    </row>
    <row r="2588" spans="1:17">
      <c r="A2588" s="5" t="str">
        <f t="shared" si="41"/>
        <v>3</v>
      </c>
      <c r="B2588" s="1" t="s">
        <v>10400</v>
      </c>
      <c r="C2588" s="2" t="s">
        <v>10401</v>
      </c>
      <c r="D2588" s="2">
        <f>IFERROR(VLOOKUP(B2588,#REF!,4,0),0)</f>
        <v>0</v>
      </c>
      <c r="E2588" s="3">
        <v>0</v>
      </c>
      <c r="F2588" s="147" t="s">
        <v>1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148" t="s">
        <v>6151</v>
      </c>
      <c r="N2588" s="3">
        <v>0</v>
      </c>
      <c r="O2588" s="3">
        <v>0</v>
      </c>
      <c r="P2588" s="3">
        <v>0</v>
      </c>
      <c r="Q2588" s="132"/>
    </row>
    <row r="2589" spans="1:17">
      <c r="A2589" s="5" t="str">
        <f t="shared" si="41"/>
        <v>3</v>
      </c>
      <c r="B2589" s="1" t="s">
        <v>3654</v>
      </c>
      <c r="C2589" s="2" t="s">
        <v>10402</v>
      </c>
      <c r="D2589" s="2">
        <f>IFERROR(VLOOKUP(B2589,#REF!,4,0),0)</f>
        <v>0</v>
      </c>
      <c r="E2589" s="3">
        <v>194922.51</v>
      </c>
      <c r="F2589" s="147" t="s">
        <v>1</v>
      </c>
      <c r="G2589" s="3">
        <v>194922.51</v>
      </c>
      <c r="H2589" s="3">
        <v>0</v>
      </c>
      <c r="I2589" s="3">
        <v>0</v>
      </c>
      <c r="J2589" s="3">
        <v>194922.51</v>
      </c>
      <c r="K2589" s="3">
        <v>0</v>
      </c>
      <c r="L2589" s="3">
        <v>0</v>
      </c>
      <c r="M2589" s="148" t="s">
        <v>6151</v>
      </c>
      <c r="N2589" s="3">
        <v>0</v>
      </c>
      <c r="O2589" s="3">
        <v>0</v>
      </c>
      <c r="P2589" s="3">
        <v>0</v>
      </c>
      <c r="Q2589" s="132"/>
    </row>
    <row r="2590" spans="1:17">
      <c r="A2590" s="5" t="str">
        <f t="shared" si="41"/>
        <v>3</v>
      </c>
      <c r="B2590" s="1" t="s">
        <v>10403</v>
      </c>
      <c r="C2590" s="2" t="s">
        <v>10404</v>
      </c>
      <c r="D2590" s="2">
        <f>IFERROR(VLOOKUP(B2590,#REF!,4,0),0)</f>
        <v>0</v>
      </c>
      <c r="E2590" s="3">
        <v>0</v>
      </c>
      <c r="F2590" s="147" t="s">
        <v>1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148" t="s">
        <v>6151</v>
      </c>
      <c r="N2590" s="3">
        <v>0</v>
      </c>
      <c r="O2590" s="3">
        <v>0</v>
      </c>
      <c r="P2590" s="3">
        <v>0</v>
      </c>
      <c r="Q2590" s="132"/>
    </row>
    <row r="2591" spans="1:17">
      <c r="A2591" s="5" t="str">
        <f t="shared" si="41"/>
        <v>3</v>
      </c>
      <c r="B2591" s="1" t="s">
        <v>10405</v>
      </c>
      <c r="C2591" s="2" t="s">
        <v>10119</v>
      </c>
      <c r="D2591" s="2">
        <f>IFERROR(VLOOKUP(B2591,#REF!,4,0),0)</f>
        <v>0</v>
      </c>
      <c r="E2591" s="3">
        <v>0</v>
      </c>
      <c r="F2591" s="147" t="s">
        <v>1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148" t="s">
        <v>6151</v>
      </c>
      <c r="N2591" s="3">
        <v>0</v>
      </c>
      <c r="O2591" s="3">
        <v>0</v>
      </c>
      <c r="P2591" s="3">
        <v>0</v>
      </c>
      <c r="Q2591" s="132"/>
    </row>
    <row r="2592" spans="1:17">
      <c r="A2592" s="5" t="str">
        <f t="shared" si="41"/>
        <v>3</v>
      </c>
      <c r="B2592" s="1" t="s">
        <v>10406</v>
      </c>
      <c r="C2592" s="2" t="s">
        <v>10407</v>
      </c>
      <c r="D2592" s="2">
        <f>IFERROR(VLOOKUP(B2592,#REF!,4,0),0)</f>
        <v>0</v>
      </c>
      <c r="E2592" s="3">
        <v>0</v>
      </c>
      <c r="F2592" s="147" t="s">
        <v>1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148" t="s">
        <v>6151</v>
      </c>
      <c r="N2592" s="3">
        <v>0</v>
      </c>
      <c r="O2592" s="3">
        <v>0</v>
      </c>
      <c r="P2592" s="3">
        <v>0</v>
      </c>
      <c r="Q2592" s="132"/>
    </row>
    <row r="2593" spans="1:17">
      <c r="A2593" s="5" t="str">
        <f t="shared" si="41"/>
        <v>3</v>
      </c>
      <c r="B2593" s="1" t="s">
        <v>10408</v>
      </c>
      <c r="C2593" s="2" t="s">
        <v>10409</v>
      </c>
      <c r="D2593" s="2">
        <f>IFERROR(VLOOKUP(B2593,#REF!,4,0),0)</f>
        <v>0</v>
      </c>
      <c r="E2593" s="3">
        <v>0</v>
      </c>
      <c r="F2593" s="147" t="s">
        <v>1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0</v>
      </c>
      <c r="M2593" s="148" t="s">
        <v>6151</v>
      </c>
      <c r="N2593" s="3">
        <v>0</v>
      </c>
      <c r="O2593" s="3">
        <v>0</v>
      </c>
      <c r="P2593" s="3">
        <v>0</v>
      </c>
      <c r="Q2593" s="132"/>
    </row>
    <row r="2594" spans="1:17">
      <c r="A2594" s="5" t="str">
        <f t="shared" si="41"/>
        <v>3</v>
      </c>
      <c r="B2594" s="1" t="s">
        <v>10410</v>
      </c>
      <c r="C2594" s="2" t="s">
        <v>10411</v>
      </c>
      <c r="D2594" s="2">
        <f>IFERROR(VLOOKUP(B2594,#REF!,4,0),0)</f>
        <v>0</v>
      </c>
      <c r="E2594" s="3">
        <v>0</v>
      </c>
      <c r="F2594" s="147" t="s">
        <v>1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148" t="s">
        <v>6151</v>
      </c>
      <c r="N2594" s="3">
        <v>0</v>
      </c>
      <c r="O2594" s="3">
        <v>0</v>
      </c>
      <c r="P2594" s="3">
        <v>0</v>
      </c>
      <c r="Q2594" s="132"/>
    </row>
    <row r="2595" spans="1:17">
      <c r="A2595" s="5" t="str">
        <f t="shared" si="41"/>
        <v>3</v>
      </c>
      <c r="B2595" s="1" t="s">
        <v>3661</v>
      </c>
      <c r="C2595" s="2" t="s">
        <v>10412</v>
      </c>
      <c r="D2595" s="2">
        <f>IFERROR(VLOOKUP(B2595,#REF!,4,0),0)</f>
        <v>0</v>
      </c>
      <c r="E2595" s="3">
        <v>12856.85</v>
      </c>
      <c r="F2595" s="147" t="s">
        <v>1</v>
      </c>
      <c r="G2595" s="3">
        <v>12856.85</v>
      </c>
      <c r="H2595" s="3">
        <v>0</v>
      </c>
      <c r="I2595" s="3">
        <v>0</v>
      </c>
      <c r="J2595" s="3">
        <v>12856.85</v>
      </c>
      <c r="K2595" s="3">
        <v>0</v>
      </c>
      <c r="L2595" s="3">
        <v>0</v>
      </c>
      <c r="M2595" s="148" t="s">
        <v>6151</v>
      </c>
      <c r="N2595" s="3">
        <v>0</v>
      </c>
      <c r="O2595" s="3">
        <v>0</v>
      </c>
      <c r="P2595" s="3">
        <v>0</v>
      </c>
      <c r="Q2595" s="132"/>
    </row>
    <row r="2596" spans="1:17">
      <c r="A2596" s="5" t="str">
        <f t="shared" si="41"/>
        <v>3</v>
      </c>
      <c r="B2596" s="1" t="s">
        <v>3664</v>
      </c>
      <c r="C2596" s="2" t="s">
        <v>10413</v>
      </c>
      <c r="D2596" s="2">
        <f>IFERROR(VLOOKUP(B2596,#REF!,4,0),0)</f>
        <v>0</v>
      </c>
      <c r="E2596" s="3">
        <v>11102965.91</v>
      </c>
      <c r="F2596" s="147" t="s">
        <v>1</v>
      </c>
      <c r="G2596" s="3">
        <v>11102965.91</v>
      </c>
      <c r="H2596" s="3">
        <v>0</v>
      </c>
      <c r="I2596" s="3">
        <v>0</v>
      </c>
      <c r="J2596" s="3">
        <v>11102965.91</v>
      </c>
      <c r="K2596" s="3">
        <v>0</v>
      </c>
      <c r="L2596" s="3">
        <v>0</v>
      </c>
      <c r="M2596" s="148" t="s">
        <v>6151</v>
      </c>
      <c r="N2596" s="3">
        <v>0</v>
      </c>
      <c r="O2596" s="3">
        <v>0</v>
      </c>
      <c r="P2596" s="3">
        <v>0</v>
      </c>
      <c r="Q2596" s="132"/>
    </row>
    <row r="2597" spans="1:17">
      <c r="A2597" s="5" t="str">
        <f t="shared" si="41"/>
        <v>3</v>
      </c>
      <c r="B2597" s="1" t="s">
        <v>3667</v>
      </c>
      <c r="C2597" s="2" t="s">
        <v>10414</v>
      </c>
      <c r="D2597" s="2">
        <f>IFERROR(VLOOKUP(B2597,#REF!,4,0),0)</f>
        <v>0</v>
      </c>
      <c r="E2597" s="3">
        <v>7152570.6200000001</v>
      </c>
      <c r="F2597" s="147" t="s">
        <v>1</v>
      </c>
      <c r="G2597" s="3">
        <v>7152570.6200000001</v>
      </c>
      <c r="H2597" s="3">
        <v>0</v>
      </c>
      <c r="I2597" s="3">
        <v>0</v>
      </c>
      <c r="J2597" s="3">
        <v>7152570.6200000001</v>
      </c>
      <c r="K2597" s="3">
        <v>0</v>
      </c>
      <c r="L2597" s="3">
        <v>0</v>
      </c>
      <c r="M2597" s="148" t="s">
        <v>6151</v>
      </c>
      <c r="N2597" s="3">
        <v>0</v>
      </c>
      <c r="O2597" s="3">
        <v>0</v>
      </c>
      <c r="P2597" s="3">
        <v>0</v>
      </c>
      <c r="Q2597" s="132"/>
    </row>
    <row r="2598" spans="1:17">
      <c r="A2598" s="5" t="str">
        <f t="shared" si="41"/>
        <v>3</v>
      </c>
      <c r="B2598" s="1" t="s">
        <v>10415</v>
      </c>
      <c r="C2598" s="2" t="s">
        <v>10416</v>
      </c>
      <c r="D2598" s="2">
        <f>IFERROR(VLOOKUP(B2598,#REF!,4,0),0)</f>
        <v>0</v>
      </c>
      <c r="E2598" s="3">
        <v>0</v>
      </c>
      <c r="F2598" s="147" t="s">
        <v>1</v>
      </c>
      <c r="G2598" s="3">
        <v>0</v>
      </c>
      <c r="H2598" s="3">
        <v>0</v>
      </c>
      <c r="I2598" s="3">
        <v>0</v>
      </c>
      <c r="J2598" s="3">
        <v>0</v>
      </c>
      <c r="K2598" s="3">
        <v>0</v>
      </c>
      <c r="L2598" s="3">
        <v>0</v>
      </c>
      <c r="M2598" s="148" t="s">
        <v>6151</v>
      </c>
      <c r="N2598" s="3">
        <v>0</v>
      </c>
      <c r="O2598" s="3">
        <v>0</v>
      </c>
      <c r="P2598" s="3">
        <v>0</v>
      </c>
      <c r="Q2598" s="132"/>
    </row>
    <row r="2599" spans="1:17">
      <c r="A2599" s="5" t="str">
        <f t="shared" si="41"/>
        <v>3</v>
      </c>
      <c r="B2599" s="1" t="s">
        <v>10417</v>
      </c>
      <c r="C2599" s="2" t="s">
        <v>10418</v>
      </c>
      <c r="D2599" s="2">
        <f>IFERROR(VLOOKUP(B2599,#REF!,4,0),0)</f>
        <v>0</v>
      </c>
      <c r="E2599" s="3">
        <v>0</v>
      </c>
      <c r="F2599" s="147" t="s">
        <v>1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0</v>
      </c>
      <c r="M2599" s="148" t="s">
        <v>6151</v>
      </c>
      <c r="N2599" s="3">
        <v>0</v>
      </c>
      <c r="O2599" s="3">
        <v>0</v>
      </c>
      <c r="P2599" s="3">
        <v>0</v>
      </c>
      <c r="Q2599" s="132"/>
    </row>
    <row r="2600" spans="1:17">
      <c r="A2600" s="5" t="str">
        <f t="shared" si="41"/>
        <v>3</v>
      </c>
      <c r="B2600" s="1" t="s">
        <v>10419</v>
      </c>
      <c r="C2600" s="2" t="s">
        <v>10420</v>
      </c>
      <c r="D2600" s="2">
        <f>IFERROR(VLOOKUP(B2600,#REF!,4,0),0)</f>
        <v>0</v>
      </c>
      <c r="E2600" s="3">
        <v>0</v>
      </c>
      <c r="F2600" s="147" t="s">
        <v>1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0</v>
      </c>
      <c r="M2600" s="148" t="s">
        <v>6151</v>
      </c>
      <c r="N2600" s="3">
        <v>0</v>
      </c>
      <c r="O2600" s="3">
        <v>0</v>
      </c>
      <c r="P2600" s="3">
        <v>0</v>
      </c>
      <c r="Q2600" s="132"/>
    </row>
    <row r="2601" spans="1:17">
      <c r="A2601" s="5" t="str">
        <f t="shared" si="41"/>
        <v>3</v>
      </c>
      <c r="B2601" s="1" t="s">
        <v>10421</v>
      </c>
      <c r="C2601" s="2" t="s">
        <v>10422</v>
      </c>
      <c r="D2601" s="2">
        <f>IFERROR(VLOOKUP(B2601,#REF!,4,0),0)</f>
        <v>0</v>
      </c>
      <c r="E2601" s="3">
        <v>0</v>
      </c>
      <c r="F2601" s="147" t="s">
        <v>1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148" t="s">
        <v>6151</v>
      </c>
      <c r="N2601" s="3">
        <v>0</v>
      </c>
      <c r="O2601" s="3">
        <v>0</v>
      </c>
      <c r="P2601" s="3">
        <v>0</v>
      </c>
      <c r="Q2601" s="132"/>
    </row>
    <row r="2602" spans="1:17">
      <c r="A2602" s="5" t="str">
        <f t="shared" si="41"/>
        <v>3</v>
      </c>
      <c r="B2602" s="1" t="s">
        <v>3670</v>
      </c>
      <c r="C2602" s="2" t="s">
        <v>10423</v>
      </c>
      <c r="D2602" s="2">
        <f>IFERROR(VLOOKUP(B2602,#REF!,4,0),0)</f>
        <v>0</v>
      </c>
      <c r="E2602" s="3">
        <v>1998944.62</v>
      </c>
      <c r="F2602" s="147" t="s">
        <v>1</v>
      </c>
      <c r="G2602" s="3">
        <v>1998944.62</v>
      </c>
      <c r="H2602" s="3">
        <v>0</v>
      </c>
      <c r="I2602" s="3">
        <v>0</v>
      </c>
      <c r="J2602" s="3">
        <v>1998944.62</v>
      </c>
      <c r="K2602" s="3">
        <v>0</v>
      </c>
      <c r="L2602" s="3">
        <v>0</v>
      </c>
      <c r="M2602" s="148" t="s">
        <v>6151</v>
      </c>
      <c r="N2602" s="3">
        <v>0</v>
      </c>
      <c r="O2602" s="3">
        <v>0</v>
      </c>
      <c r="P2602" s="3">
        <v>0</v>
      </c>
      <c r="Q2602" s="132"/>
    </row>
    <row r="2603" spans="1:17">
      <c r="A2603" s="5" t="str">
        <f t="shared" si="41"/>
        <v>3</v>
      </c>
      <c r="B2603" s="1" t="s">
        <v>3673</v>
      </c>
      <c r="C2603" s="2" t="s">
        <v>10424</v>
      </c>
      <c r="D2603" s="2">
        <f>IFERROR(VLOOKUP(B2603,#REF!,4,0),0)</f>
        <v>0</v>
      </c>
      <c r="E2603" s="3">
        <v>460097.28000000003</v>
      </c>
      <c r="F2603" s="147" t="s">
        <v>1</v>
      </c>
      <c r="G2603" s="3">
        <v>460097.28000000003</v>
      </c>
      <c r="H2603" s="3">
        <v>0</v>
      </c>
      <c r="I2603" s="3">
        <v>0</v>
      </c>
      <c r="J2603" s="3">
        <v>460097.28000000003</v>
      </c>
      <c r="K2603" s="3">
        <v>0</v>
      </c>
      <c r="L2603" s="3">
        <v>0</v>
      </c>
      <c r="M2603" s="148" t="s">
        <v>6151</v>
      </c>
      <c r="N2603" s="3">
        <v>0</v>
      </c>
      <c r="O2603" s="3">
        <v>0</v>
      </c>
      <c r="P2603" s="3">
        <v>0</v>
      </c>
      <c r="Q2603" s="132"/>
    </row>
    <row r="2604" spans="1:17">
      <c r="A2604" s="5" t="str">
        <f t="shared" si="41"/>
        <v>3</v>
      </c>
      <c r="B2604" s="1" t="s">
        <v>3676</v>
      </c>
      <c r="C2604" s="2" t="s">
        <v>10425</v>
      </c>
      <c r="D2604" s="2">
        <f>IFERROR(VLOOKUP(B2604,#REF!,4,0),0)</f>
        <v>0</v>
      </c>
      <c r="E2604" s="3">
        <v>824677.33</v>
      </c>
      <c r="F2604" s="147" t="s">
        <v>1</v>
      </c>
      <c r="G2604" s="3">
        <v>824677.33</v>
      </c>
      <c r="H2604" s="3">
        <v>0</v>
      </c>
      <c r="I2604" s="3">
        <v>0</v>
      </c>
      <c r="J2604" s="3">
        <v>824677.33</v>
      </c>
      <c r="K2604" s="3">
        <v>0</v>
      </c>
      <c r="L2604" s="3">
        <v>0</v>
      </c>
      <c r="M2604" s="148" t="s">
        <v>6151</v>
      </c>
      <c r="N2604" s="3">
        <v>0</v>
      </c>
      <c r="O2604" s="3">
        <v>0</v>
      </c>
      <c r="P2604" s="3">
        <v>0</v>
      </c>
      <c r="Q2604" s="132"/>
    </row>
    <row r="2605" spans="1:17">
      <c r="A2605" s="5" t="str">
        <f t="shared" si="41"/>
        <v>3</v>
      </c>
      <c r="B2605" s="1" t="s">
        <v>10426</v>
      </c>
      <c r="C2605" s="2" t="s">
        <v>10427</v>
      </c>
      <c r="D2605" s="2">
        <f>IFERROR(VLOOKUP(B2605,#REF!,4,0),0)</f>
        <v>0</v>
      </c>
      <c r="E2605" s="3">
        <v>0</v>
      </c>
      <c r="F2605" s="147" t="s">
        <v>1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148" t="s">
        <v>6151</v>
      </c>
      <c r="N2605" s="3">
        <v>0</v>
      </c>
      <c r="O2605" s="3">
        <v>0</v>
      </c>
      <c r="P2605" s="3">
        <v>0</v>
      </c>
      <c r="Q2605" s="132"/>
    </row>
    <row r="2606" spans="1:17">
      <c r="A2606" s="5" t="str">
        <f t="shared" si="41"/>
        <v>3</v>
      </c>
      <c r="B2606" s="1" t="s">
        <v>10428</v>
      </c>
      <c r="C2606" s="2" t="s">
        <v>10429</v>
      </c>
      <c r="D2606" s="2">
        <f>IFERROR(VLOOKUP(B2606,#REF!,4,0),0)</f>
        <v>0</v>
      </c>
      <c r="E2606" s="3">
        <v>0</v>
      </c>
      <c r="F2606" s="147" t="s">
        <v>1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0</v>
      </c>
      <c r="M2606" s="148" t="s">
        <v>6151</v>
      </c>
      <c r="N2606" s="3">
        <v>0</v>
      </c>
      <c r="O2606" s="3">
        <v>0</v>
      </c>
      <c r="P2606" s="3">
        <v>0</v>
      </c>
      <c r="Q2606" s="132"/>
    </row>
    <row r="2607" spans="1:17">
      <c r="A2607" s="5" t="str">
        <f t="shared" si="41"/>
        <v>3</v>
      </c>
      <c r="B2607" s="1" t="s">
        <v>10430</v>
      </c>
      <c r="C2607" s="2" t="s">
        <v>10431</v>
      </c>
      <c r="D2607" s="2">
        <f>IFERROR(VLOOKUP(B2607,#REF!,4,0),0)</f>
        <v>0</v>
      </c>
      <c r="E2607" s="3">
        <v>0</v>
      </c>
      <c r="F2607" s="147" t="s">
        <v>1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148" t="s">
        <v>6151</v>
      </c>
      <c r="N2607" s="3">
        <v>0</v>
      </c>
      <c r="O2607" s="3">
        <v>0</v>
      </c>
      <c r="P2607" s="3">
        <v>0</v>
      </c>
      <c r="Q2607" s="132"/>
    </row>
    <row r="2608" spans="1:17">
      <c r="A2608" s="5" t="str">
        <f t="shared" si="41"/>
        <v>3</v>
      </c>
      <c r="B2608" s="1" t="s">
        <v>3679</v>
      </c>
      <c r="C2608" s="2" t="s">
        <v>10432</v>
      </c>
      <c r="D2608" s="2">
        <f>IFERROR(VLOOKUP(B2608,#REF!,4,0),0)</f>
        <v>0</v>
      </c>
      <c r="E2608" s="3">
        <v>2761255.32</v>
      </c>
      <c r="F2608" s="147" t="s">
        <v>1</v>
      </c>
      <c r="G2608" s="3">
        <v>2761255.32</v>
      </c>
      <c r="H2608" s="3">
        <v>0</v>
      </c>
      <c r="I2608" s="3">
        <v>0</v>
      </c>
      <c r="J2608" s="3">
        <v>2761255.32</v>
      </c>
      <c r="K2608" s="3">
        <v>0</v>
      </c>
      <c r="L2608" s="3">
        <v>0</v>
      </c>
      <c r="M2608" s="148" t="s">
        <v>6151</v>
      </c>
      <c r="N2608" s="3">
        <v>0</v>
      </c>
      <c r="O2608" s="3">
        <v>0</v>
      </c>
      <c r="P2608" s="3">
        <v>0</v>
      </c>
      <c r="Q2608" s="132"/>
    </row>
    <row r="2609" spans="1:17">
      <c r="A2609" s="5" t="str">
        <f t="shared" si="41"/>
        <v>3</v>
      </c>
      <c r="B2609" s="1" t="s">
        <v>10433</v>
      </c>
      <c r="C2609" s="2" t="s">
        <v>10434</v>
      </c>
      <c r="D2609" s="2">
        <f>IFERROR(VLOOKUP(B2609,#REF!,4,0),0)</f>
        <v>0</v>
      </c>
      <c r="E2609" s="3">
        <v>0</v>
      </c>
      <c r="F2609" s="147" t="s">
        <v>1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148" t="s">
        <v>6151</v>
      </c>
      <c r="N2609" s="3">
        <v>0</v>
      </c>
      <c r="O2609" s="3">
        <v>0</v>
      </c>
      <c r="P2609" s="3">
        <v>0</v>
      </c>
      <c r="Q2609" s="132"/>
    </row>
    <row r="2610" spans="1:17">
      <c r="A2610" s="5" t="str">
        <f t="shared" si="41"/>
        <v>3</v>
      </c>
      <c r="B2610" s="1" t="s">
        <v>10435</v>
      </c>
      <c r="C2610" s="2" t="s">
        <v>10119</v>
      </c>
      <c r="D2610" s="2">
        <f>IFERROR(VLOOKUP(B2610,#REF!,4,0),0)</f>
        <v>0</v>
      </c>
      <c r="E2610" s="3">
        <v>0</v>
      </c>
      <c r="F2610" s="147" t="s">
        <v>1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148" t="s">
        <v>6151</v>
      </c>
      <c r="N2610" s="3">
        <v>0</v>
      </c>
      <c r="O2610" s="3">
        <v>0</v>
      </c>
      <c r="P2610" s="3">
        <v>0</v>
      </c>
      <c r="Q2610" s="132"/>
    </row>
    <row r="2611" spans="1:17">
      <c r="A2611" s="5" t="str">
        <f t="shared" si="41"/>
        <v>3</v>
      </c>
      <c r="B2611" s="1" t="s">
        <v>10436</v>
      </c>
      <c r="C2611" s="2" t="s">
        <v>10437</v>
      </c>
      <c r="D2611" s="2">
        <f>IFERROR(VLOOKUP(B2611,#REF!,4,0),0)</f>
        <v>0</v>
      </c>
      <c r="E2611" s="3">
        <v>0</v>
      </c>
      <c r="F2611" s="147" t="s">
        <v>1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148" t="s">
        <v>6151</v>
      </c>
      <c r="N2611" s="3">
        <v>0</v>
      </c>
      <c r="O2611" s="3">
        <v>0</v>
      </c>
      <c r="P2611" s="3">
        <v>0</v>
      </c>
      <c r="Q2611" s="132"/>
    </row>
    <row r="2612" spans="1:17">
      <c r="A2612" s="5" t="str">
        <f t="shared" si="41"/>
        <v>3</v>
      </c>
      <c r="B2612" s="1" t="s">
        <v>10438</v>
      </c>
      <c r="C2612" s="2" t="s">
        <v>10439</v>
      </c>
      <c r="D2612" s="2">
        <f>IFERROR(VLOOKUP(B2612,#REF!,4,0),0)</f>
        <v>0</v>
      </c>
      <c r="E2612" s="3">
        <v>0</v>
      </c>
      <c r="F2612" s="147" t="s">
        <v>1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0</v>
      </c>
      <c r="M2612" s="148" t="s">
        <v>6151</v>
      </c>
      <c r="N2612" s="3">
        <v>0</v>
      </c>
      <c r="O2612" s="3">
        <v>0</v>
      </c>
      <c r="P2612" s="3">
        <v>0</v>
      </c>
      <c r="Q2612" s="132"/>
    </row>
    <row r="2613" spans="1:17">
      <c r="A2613" s="5" t="str">
        <f t="shared" si="41"/>
        <v>3</v>
      </c>
      <c r="B2613" s="1" t="s">
        <v>10440</v>
      </c>
      <c r="C2613" s="2" t="s">
        <v>10441</v>
      </c>
      <c r="D2613" s="2">
        <f>IFERROR(VLOOKUP(B2613,#REF!,4,0),0)</f>
        <v>0</v>
      </c>
      <c r="E2613" s="3">
        <v>0</v>
      </c>
      <c r="F2613" s="147" t="s">
        <v>1</v>
      </c>
      <c r="G2613" s="3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148" t="s">
        <v>6151</v>
      </c>
      <c r="N2613" s="3">
        <v>0</v>
      </c>
      <c r="O2613" s="3">
        <v>0</v>
      </c>
      <c r="P2613" s="3">
        <v>0</v>
      </c>
      <c r="Q2613" s="132"/>
    </row>
    <row r="2614" spans="1:17">
      <c r="A2614" s="5" t="str">
        <f t="shared" si="41"/>
        <v>3</v>
      </c>
      <c r="B2614" s="1" t="s">
        <v>3688</v>
      </c>
      <c r="C2614" s="2" t="s">
        <v>10442</v>
      </c>
      <c r="D2614" s="2">
        <f>IFERROR(VLOOKUP(B2614,#REF!,4,0),0)</f>
        <v>0</v>
      </c>
      <c r="E2614" s="3">
        <v>5702.16</v>
      </c>
      <c r="F2614" s="147" t="s">
        <v>1</v>
      </c>
      <c r="G2614" s="3">
        <v>5702.16</v>
      </c>
      <c r="H2614" s="3">
        <v>0</v>
      </c>
      <c r="I2614" s="3">
        <v>0</v>
      </c>
      <c r="J2614" s="3">
        <v>5702.16</v>
      </c>
      <c r="K2614" s="3">
        <v>0</v>
      </c>
      <c r="L2614" s="3">
        <v>0</v>
      </c>
      <c r="M2614" s="148" t="s">
        <v>6151</v>
      </c>
      <c r="N2614" s="3">
        <v>0</v>
      </c>
      <c r="O2614" s="3">
        <v>0</v>
      </c>
      <c r="P2614" s="3">
        <v>0</v>
      </c>
      <c r="Q2614" s="132"/>
    </row>
    <row r="2615" spans="1:17">
      <c r="A2615" s="5" t="str">
        <f t="shared" si="41"/>
        <v>3</v>
      </c>
      <c r="B2615" s="1" t="s">
        <v>3691</v>
      </c>
      <c r="C2615" s="2" t="s">
        <v>10443</v>
      </c>
      <c r="D2615" s="2">
        <f>IFERROR(VLOOKUP(B2615,#REF!,4,0),0)</f>
        <v>0</v>
      </c>
      <c r="E2615" s="3">
        <v>1139921.7</v>
      </c>
      <c r="F2615" s="147" t="s">
        <v>1</v>
      </c>
      <c r="G2615" s="3">
        <v>1139921.7</v>
      </c>
      <c r="H2615" s="3">
        <v>0</v>
      </c>
      <c r="I2615" s="3">
        <v>0</v>
      </c>
      <c r="J2615" s="3">
        <v>1139921.7</v>
      </c>
      <c r="K2615" s="3">
        <v>0</v>
      </c>
      <c r="L2615" s="3">
        <v>0</v>
      </c>
      <c r="M2615" s="148" t="s">
        <v>6151</v>
      </c>
      <c r="N2615" s="3">
        <v>0</v>
      </c>
      <c r="O2615" s="3">
        <v>0</v>
      </c>
      <c r="P2615" s="3">
        <v>0</v>
      </c>
      <c r="Q2615" s="132"/>
    </row>
    <row r="2616" spans="1:17">
      <c r="A2616" s="5" t="str">
        <f t="shared" si="41"/>
        <v>3</v>
      </c>
      <c r="B2616" s="1" t="s">
        <v>3694</v>
      </c>
      <c r="C2616" s="2" t="s">
        <v>10444</v>
      </c>
      <c r="D2616" s="2">
        <f>IFERROR(VLOOKUP(B2616,#REF!,4,0),0)</f>
        <v>0</v>
      </c>
      <c r="E2616" s="3">
        <v>8965226.9100000001</v>
      </c>
      <c r="F2616" s="147" t="s">
        <v>1</v>
      </c>
      <c r="G2616" s="3">
        <v>8965226.9100000001</v>
      </c>
      <c r="H2616" s="3">
        <v>0</v>
      </c>
      <c r="I2616" s="3">
        <v>0</v>
      </c>
      <c r="J2616" s="3">
        <v>8965226.9100000001</v>
      </c>
      <c r="K2616" s="3">
        <v>0</v>
      </c>
      <c r="L2616" s="3">
        <v>0</v>
      </c>
      <c r="M2616" s="148" t="s">
        <v>6151</v>
      </c>
      <c r="N2616" s="3">
        <v>0</v>
      </c>
      <c r="O2616" s="3">
        <v>0</v>
      </c>
      <c r="P2616" s="3">
        <v>0</v>
      </c>
      <c r="Q2616" s="132"/>
    </row>
    <row r="2617" spans="1:17">
      <c r="A2617" s="5" t="str">
        <f t="shared" si="41"/>
        <v>3</v>
      </c>
      <c r="B2617" s="1" t="s">
        <v>10445</v>
      </c>
      <c r="C2617" s="2" t="s">
        <v>10446</v>
      </c>
      <c r="D2617" s="2">
        <f>IFERROR(VLOOKUP(B2617,#REF!,4,0),0)</f>
        <v>0</v>
      </c>
      <c r="E2617" s="3">
        <v>0</v>
      </c>
      <c r="F2617" s="147" t="s">
        <v>1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148" t="s">
        <v>6151</v>
      </c>
      <c r="N2617" s="3">
        <v>0</v>
      </c>
      <c r="O2617" s="3">
        <v>0</v>
      </c>
      <c r="P2617" s="3">
        <v>0</v>
      </c>
      <c r="Q2617" s="132"/>
    </row>
    <row r="2618" spans="1:17">
      <c r="A2618" s="5" t="str">
        <f t="shared" si="41"/>
        <v>3</v>
      </c>
      <c r="B2618" s="1" t="s">
        <v>10447</v>
      </c>
      <c r="C2618" s="2" t="s">
        <v>10448</v>
      </c>
      <c r="D2618" s="2">
        <f>IFERROR(VLOOKUP(B2618,#REF!,4,0),0)</f>
        <v>0</v>
      </c>
      <c r="E2618" s="3">
        <v>0</v>
      </c>
      <c r="F2618" s="147" t="s">
        <v>1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148" t="s">
        <v>6151</v>
      </c>
      <c r="N2618" s="3">
        <v>0</v>
      </c>
      <c r="O2618" s="3">
        <v>0</v>
      </c>
      <c r="P2618" s="3">
        <v>0</v>
      </c>
      <c r="Q2618" s="132"/>
    </row>
    <row r="2619" spans="1:17">
      <c r="A2619" s="5" t="str">
        <f t="shared" si="41"/>
        <v>3</v>
      </c>
      <c r="B2619" s="1" t="s">
        <v>10449</v>
      </c>
      <c r="C2619" s="2" t="s">
        <v>10450</v>
      </c>
      <c r="D2619" s="2">
        <f>IFERROR(VLOOKUP(B2619,#REF!,4,0),0)</f>
        <v>0</v>
      </c>
      <c r="E2619" s="3">
        <v>0</v>
      </c>
      <c r="F2619" s="147" t="s">
        <v>1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148" t="s">
        <v>6151</v>
      </c>
      <c r="N2619" s="3">
        <v>0</v>
      </c>
      <c r="O2619" s="3">
        <v>0</v>
      </c>
      <c r="P2619" s="3">
        <v>0</v>
      </c>
      <c r="Q2619" s="132"/>
    </row>
    <row r="2620" spans="1:17">
      <c r="A2620" s="5" t="str">
        <f t="shared" si="41"/>
        <v>3</v>
      </c>
      <c r="B2620" s="1" t="s">
        <v>10451</v>
      </c>
      <c r="C2620" s="2" t="s">
        <v>10452</v>
      </c>
      <c r="D2620" s="2">
        <f>IFERROR(VLOOKUP(B2620,#REF!,4,0),0)</f>
        <v>0</v>
      </c>
      <c r="E2620" s="3">
        <v>0</v>
      </c>
      <c r="F2620" s="147" t="s">
        <v>1</v>
      </c>
      <c r="G2620" s="3">
        <v>0</v>
      </c>
      <c r="H2620" s="3">
        <v>0</v>
      </c>
      <c r="I2620" s="3">
        <v>0</v>
      </c>
      <c r="J2620" s="3">
        <v>0</v>
      </c>
      <c r="K2620" s="3">
        <v>0</v>
      </c>
      <c r="L2620" s="3">
        <v>0</v>
      </c>
      <c r="M2620" s="148" t="s">
        <v>6151</v>
      </c>
      <c r="N2620" s="3">
        <v>0</v>
      </c>
      <c r="O2620" s="3">
        <v>0</v>
      </c>
      <c r="P2620" s="3">
        <v>0</v>
      </c>
      <c r="Q2620" s="132"/>
    </row>
    <row r="2621" spans="1:17">
      <c r="A2621" s="5" t="str">
        <f t="shared" si="41"/>
        <v>3</v>
      </c>
      <c r="B2621" s="1" t="s">
        <v>3697</v>
      </c>
      <c r="C2621" s="2" t="s">
        <v>10453</v>
      </c>
      <c r="D2621" s="2">
        <f>IFERROR(VLOOKUP(B2621,#REF!,4,0),0)</f>
        <v>0</v>
      </c>
      <c r="E2621" s="3">
        <v>801453.11</v>
      </c>
      <c r="F2621" s="147" t="s">
        <v>1</v>
      </c>
      <c r="G2621" s="3">
        <v>801453.11</v>
      </c>
      <c r="H2621" s="3">
        <v>0</v>
      </c>
      <c r="I2621" s="3">
        <v>0</v>
      </c>
      <c r="J2621" s="3">
        <v>801453.11</v>
      </c>
      <c r="K2621" s="3">
        <v>0</v>
      </c>
      <c r="L2621" s="3">
        <v>0</v>
      </c>
      <c r="M2621" s="148" t="s">
        <v>6151</v>
      </c>
      <c r="N2621" s="3">
        <v>0</v>
      </c>
      <c r="O2621" s="3">
        <v>0</v>
      </c>
      <c r="P2621" s="3">
        <v>0</v>
      </c>
      <c r="Q2621" s="132"/>
    </row>
    <row r="2622" spans="1:17">
      <c r="A2622" s="5" t="str">
        <f t="shared" si="41"/>
        <v>3</v>
      </c>
      <c r="B2622" s="1" t="s">
        <v>10454</v>
      </c>
      <c r="C2622" s="2" t="s">
        <v>10455</v>
      </c>
      <c r="D2622" s="2">
        <f>IFERROR(VLOOKUP(B2622,#REF!,4,0),0)</f>
        <v>0</v>
      </c>
      <c r="E2622" s="3">
        <v>0</v>
      </c>
      <c r="F2622" s="147" t="s">
        <v>1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148" t="s">
        <v>6151</v>
      </c>
      <c r="N2622" s="3">
        <v>0</v>
      </c>
      <c r="O2622" s="3">
        <v>0</v>
      </c>
      <c r="P2622" s="3">
        <v>0</v>
      </c>
      <c r="Q2622" s="132"/>
    </row>
    <row r="2623" spans="1:17">
      <c r="A2623" s="5" t="str">
        <f t="shared" si="41"/>
        <v>3</v>
      </c>
      <c r="B2623" s="1" t="s">
        <v>10456</v>
      </c>
      <c r="C2623" s="2" t="s">
        <v>10457</v>
      </c>
      <c r="D2623" s="2">
        <f>IFERROR(VLOOKUP(B2623,#REF!,4,0),0)</f>
        <v>0</v>
      </c>
      <c r="E2623" s="3">
        <v>0</v>
      </c>
      <c r="F2623" s="147" t="s">
        <v>1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0</v>
      </c>
      <c r="M2623" s="148" t="s">
        <v>6151</v>
      </c>
      <c r="N2623" s="3">
        <v>0</v>
      </c>
      <c r="O2623" s="3">
        <v>0</v>
      </c>
      <c r="P2623" s="3">
        <v>0</v>
      </c>
      <c r="Q2623" s="132"/>
    </row>
    <row r="2624" spans="1:17">
      <c r="A2624" s="5" t="str">
        <f t="shared" si="41"/>
        <v>3</v>
      </c>
      <c r="B2624" s="1" t="s">
        <v>3700</v>
      </c>
      <c r="C2624" s="2" t="s">
        <v>10458</v>
      </c>
      <c r="D2624" s="2">
        <f>IFERROR(VLOOKUP(B2624,#REF!,4,0),0)</f>
        <v>0</v>
      </c>
      <c r="E2624" s="3">
        <v>453691.82</v>
      </c>
      <c r="F2624" s="147" t="s">
        <v>1</v>
      </c>
      <c r="G2624" s="3">
        <v>453691.82</v>
      </c>
      <c r="H2624" s="3">
        <v>0</v>
      </c>
      <c r="I2624" s="3">
        <v>0</v>
      </c>
      <c r="J2624" s="3">
        <v>453691.82</v>
      </c>
      <c r="K2624" s="3">
        <v>0</v>
      </c>
      <c r="L2624" s="3">
        <v>0</v>
      </c>
      <c r="M2624" s="148" t="s">
        <v>6151</v>
      </c>
      <c r="N2624" s="3">
        <v>0</v>
      </c>
      <c r="O2624" s="3">
        <v>0</v>
      </c>
      <c r="P2624" s="3">
        <v>0</v>
      </c>
      <c r="Q2624" s="132"/>
    </row>
    <row r="2625" spans="1:17">
      <c r="A2625" s="5" t="str">
        <f t="shared" si="41"/>
        <v>3</v>
      </c>
      <c r="B2625" s="1" t="s">
        <v>10459</v>
      </c>
      <c r="C2625" s="2" t="s">
        <v>10460</v>
      </c>
      <c r="D2625" s="2">
        <f>IFERROR(VLOOKUP(B2625,#REF!,4,0),0)</f>
        <v>0</v>
      </c>
      <c r="E2625" s="3">
        <v>0</v>
      </c>
      <c r="F2625" s="147" t="s">
        <v>1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148" t="s">
        <v>6151</v>
      </c>
      <c r="N2625" s="3">
        <v>0</v>
      </c>
      <c r="O2625" s="3">
        <v>0</v>
      </c>
      <c r="P2625" s="3">
        <v>0</v>
      </c>
      <c r="Q2625" s="132"/>
    </row>
    <row r="2626" spans="1:17">
      <c r="A2626" s="5" t="str">
        <f t="shared" si="41"/>
        <v>3</v>
      </c>
      <c r="B2626" s="1" t="s">
        <v>3703</v>
      </c>
      <c r="C2626" s="2" t="s">
        <v>10461</v>
      </c>
      <c r="D2626" s="2">
        <f>IFERROR(VLOOKUP(B2626,#REF!,4,0),0)</f>
        <v>0</v>
      </c>
      <c r="E2626" s="3">
        <v>422492.54</v>
      </c>
      <c r="F2626" s="147" t="s">
        <v>1</v>
      </c>
      <c r="G2626" s="3">
        <v>422492.54</v>
      </c>
      <c r="H2626" s="3">
        <v>0</v>
      </c>
      <c r="I2626" s="3">
        <v>0</v>
      </c>
      <c r="J2626" s="3">
        <v>422492.54</v>
      </c>
      <c r="K2626" s="3">
        <v>0</v>
      </c>
      <c r="L2626" s="3">
        <v>0</v>
      </c>
      <c r="M2626" s="148" t="s">
        <v>6151</v>
      </c>
      <c r="N2626" s="3">
        <v>0</v>
      </c>
      <c r="O2626" s="3">
        <v>0</v>
      </c>
      <c r="P2626" s="3">
        <v>0</v>
      </c>
      <c r="Q2626" s="132"/>
    </row>
    <row r="2627" spans="1:17">
      <c r="A2627" s="5" t="str">
        <f t="shared" si="41"/>
        <v>3</v>
      </c>
      <c r="B2627" s="1" t="s">
        <v>3706</v>
      </c>
      <c r="C2627" s="2" t="s">
        <v>10462</v>
      </c>
      <c r="D2627" s="2">
        <f>IFERROR(VLOOKUP(B2627,#REF!,4,0),0)</f>
        <v>0</v>
      </c>
      <c r="E2627" s="3">
        <v>652915.55000000005</v>
      </c>
      <c r="F2627" s="147" t="s">
        <v>1</v>
      </c>
      <c r="G2627" s="3">
        <v>652915.55000000005</v>
      </c>
      <c r="H2627" s="3">
        <v>0</v>
      </c>
      <c r="I2627" s="3">
        <v>0</v>
      </c>
      <c r="J2627" s="3">
        <v>652915.55000000005</v>
      </c>
      <c r="K2627" s="3">
        <v>0</v>
      </c>
      <c r="L2627" s="3">
        <v>0</v>
      </c>
      <c r="M2627" s="148" t="s">
        <v>6151</v>
      </c>
      <c r="N2627" s="3">
        <v>0</v>
      </c>
      <c r="O2627" s="3">
        <v>0</v>
      </c>
      <c r="P2627" s="3">
        <v>0</v>
      </c>
      <c r="Q2627" s="132"/>
    </row>
    <row r="2628" spans="1:17">
      <c r="A2628" s="5" t="str">
        <f t="shared" si="41"/>
        <v>3</v>
      </c>
      <c r="B2628" s="1" t="s">
        <v>10463</v>
      </c>
      <c r="C2628" s="2" t="s">
        <v>10464</v>
      </c>
      <c r="D2628" s="2">
        <f>IFERROR(VLOOKUP(B2628,#REF!,4,0),0)</f>
        <v>0</v>
      </c>
      <c r="E2628" s="3">
        <v>0</v>
      </c>
      <c r="F2628" s="147" t="s">
        <v>1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148" t="s">
        <v>6151</v>
      </c>
      <c r="N2628" s="3">
        <v>0</v>
      </c>
      <c r="O2628" s="3">
        <v>0</v>
      </c>
      <c r="P2628" s="3">
        <v>0</v>
      </c>
      <c r="Q2628" s="132"/>
    </row>
    <row r="2629" spans="1:17">
      <c r="A2629" s="5" t="str">
        <f t="shared" si="41"/>
        <v>3</v>
      </c>
      <c r="B2629" s="1" t="s">
        <v>10465</v>
      </c>
      <c r="C2629" s="2" t="s">
        <v>10466</v>
      </c>
      <c r="D2629" s="2">
        <f>IFERROR(VLOOKUP(B2629,#REF!,4,0),0)</f>
        <v>0</v>
      </c>
      <c r="E2629" s="3">
        <v>0</v>
      </c>
      <c r="F2629" s="147" t="s">
        <v>1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148" t="s">
        <v>6151</v>
      </c>
      <c r="N2629" s="3">
        <v>0</v>
      </c>
      <c r="O2629" s="3">
        <v>0</v>
      </c>
      <c r="P2629" s="3">
        <v>0</v>
      </c>
      <c r="Q2629" s="132"/>
    </row>
    <row r="2630" spans="1:17">
      <c r="A2630" s="5" t="str">
        <f t="shared" si="41"/>
        <v>3</v>
      </c>
      <c r="B2630" s="1" t="s">
        <v>3711</v>
      </c>
      <c r="C2630" s="2" t="s">
        <v>10467</v>
      </c>
      <c r="D2630" s="2">
        <f>IFERROR(VLOOKUP(B2630,#REF!,4,0),0)</f>
        <v>0</v>
      </c>
      <c r="E2630" s="3">
        <v>2909.23</v>
      </c>
      <c r="F2630" s="147" t="s">
        <v>1</v>
      </c>
      <c r="G2630" s="3">
        <v>2909.23</v>
      </c>
      <c r="H2630" s="3">
        <v>0</v>
      </c>
      <c r="I2630" s="3">
        <v>0</v>
      </c>
      <c r="J2630" s="3">
        <v>2909.23</v>
      </c>
      <c r="K2630" s="3">
        <v>0</v>
      </c>
      <c r="L2630" s="3">
        <v>0</v>
      </c>
      <c r="M2630" s="148" t="s">
        <v>6151</v>
      </c>
      <c r="N2630" s="3">
        <v>0</v>
      </c>
      <c r="O2630" s="3">
        <v>0</v>
      </c>
      <c r="P2630" s="3">
        <v>0</v>
      </c>
      <c r="Q2630" s="132"/>
    </row>
    <row r="2631" spans="1:17">
      <c r="A2631" s="5" t="str">
        <f t="shared" si="41"/>
        <v>3</v>
      </c>
      <c r="B2631" s="1" t="s">
        <v>3714</v>
      </c>
      <c r="C2631" s="2" t="s">
        <v>10443</v>
      </c>
      <c r="D2631" s="2">
        <f>IFERROR(VLOOKUP(B2631,#REF!,4,0),0)</f>
        <v>0</v>
      </c>
      <c r="E2631" s="3">
        <v>16117390.42</v>
      </c>
      <c r="F2631" s="147" t="s">
        <v>1</v>
      </c>
      <c r="G2631" s="3">
        <v>16117390.42</v>
      </c>
      <c r="H2631" s="3">
        <v>0</v>
      </c>
      <c r="I2631" s="3">
        <v>0</v>
      </c>
      <c r="J2631" s="3">
        <v>16117390.42</v>
      </c>
      <c r="K2631" s="3">
        <v>0</v>
      </c>
      <c r="L2631" s="3">
        <v>0</v>
      </c>
      <c r="M2631" s="148" t="s">
        <v>6151</v>
      </c>
      <c r="N2631" s="3">
        <v>0</v>
      </c>
      <c r="O2631" s="3">
        <v>0</v>
      </c>
      <c r="P2631" s="3">
        <v>0</v>
      </c>
      <c r="Q2631" s="132"/>
    </row>
    <row r="2632" spans="1:17">
      <c r="A2632" s="5" t="str">
        <f t="shared" si="41"/>
        <v>3</v>
      </c>
      <c r="B2632" s="1" t="s">
        <v>3716</v>
      </c>
      <c r="C2632" s="2" t="s">
        <v>10468</v>
      </c>
      <c r="D2632" s="2">
        <f>IFERROR(VLOOKUP(B2632,#REF!,4,0),0)</f>
        <v>0</v>
      </c>
      <c r="E2632" s="3">
        <v>1727758.41</v>
      </c>
      <c r="F2632" s="147" t="s">
        <v>1</v>
      </c>
      <c r="G2632" s="3">
        <v>1727758.41</v>
      </c>
      <c r="H2632" s="3">
        <v>0</v>
      </c>
      <c r="I2632" s="3">
        <v>0</v>
      </c>
      <c r="J2632" s="3">
        <v>1727758.41</v>
      </c>
      <c r="K2632" s="3">
        <v>0</v>
      </c>
      <c r="L2632" s="3">
        <v>0</v>
      </c>
      <c r="M2632" s="148" t="s">
        <v>6151</v>
      </c>
      <c r="N2632" s="3">
        <v>0</v>
      </c>
      <c r="O2632" s="3">
        <v>0</v>
      </c>
      <c r="P2632" s="3">
        <v>0</v>
      </c>
      <c r="Q2632" s="132"/>
    </row>
    <row r="2633" spans="1:17">
      <c r="A2633" s="5" t="str">
        <f t="shared" si="41"/>
        <v>3</v>
      </c>
      <c r="B2633" s="1" t="s">
        <v>10469</v>
      </c>
      <c r="C2633" s="2" t="s">
        <v>10470</v>
      </c>
      <c r="D2633" s="2">
        <f>IFERROR(VLOOKUP(B2633,#REF!,4,0),0)</f>
        <v>0</v>
      </c>
      <c r="E2633" s="3">
        <v>0</v>
      </c>
      <c r="F2633" s="147" t="s">
        <v>1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148" t="s">
        <v>6151</v>
      </c>
      <c r="N2633" s="3">
        <v>0</v>
      </c>
      <c r="O2633" s="3">
        <v>0</v>
      </c>
      <c r="P2633" s="3">
        <v>0</v>
      </c>
      <c r="Q2633" s="132"/>
    </row>
    <row r="2634" spans="1:17">
      <c r="A2634" s="5" t="str">
        <f t="shared" si="41"/>
        <v>3</v>
      </c>
      <c r="B2634" s="1" t="s">
        <v>10471</v>
      </c>
      <c r="C2634" s="2" t="s">
        <v>10472</v>
      </c>
      <c r="D2634" s="2">
        <f>IFERROR(VLOOKUP(B2634,#REF!,4,0),0)</f>
        <v>0</v>
      </c>
      <c r="E2634" s="3">
        <v>0</v>
      </c>
      <c r="F2634" s="147" t="s">
        <v>1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148" t="s">
        <v>6151</v>
      </c>
      <c r="N2634" s="3">
        <v>0</v>
      </c>
      <c r="O2634" s="3">
        <v>0</v>
      </c>
      <c r="P2634" s="3">
        <v>0</v>
      </c>
      <c r="Q2634" s="132"/>
    </row>
    <row r="2635" spans="1:17">
      <c r="A2635" s="5" t="str">
        <f t="shared" ref="A2635:A2698" si="42">LEFT(B2635)</f>
        <v>3</v>
      </c>
      <c r="B2635" s="1" t="s">
        <v>10473</v>
      </c>
      <c r="C2635" s="2" t="s">
        <v>10474</v>
      </c>
      <c r="D2635" s="2">
        <f>IFERROR(VLOOKUP(B2635,#REF!,4,0),0)</f>
        <v>0</v>
      </c>
      <c r="E2635" s="3">
        <v>0</v>
      </c>
      <c r="F2635" s="147" t="s">
        <v>1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148" t="s">
        <v>6151</v>
      </c>
      <c r="N2635" s="3">
        <v>0</v>
      </c>
      <c r="O2635" s="3">
        <v>0</v>
      </c>
      <c r="P2635" s="3">
        <v>0</v>
      </c>
      <c r="Q2635" s="132"/>
    </row>
    <row r="2636" spans="1:17">
      <c r="A2636" s="5" t="str">
        <f t="shared" si="42"/>
        <v>3</v>
      </c>
      <c r="B2636" s="1" t="s">
        <v>10475</v>
      </c>
      <c r="C2636" s="2" t="s">
        <v>10476</v>
      </c>
      <c r="D2636" s="2">
        <f>IFERROR(VLOOKUP(B2636,#REF!,4,0),0)</f>
        <v>0</v>
      </c>
      <c r="E2636" s="3">
        <v>0</v>
      </c>
      <c r="F2636" s="147" t="s">
        <v>1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148" t="s">
        <v>6151</v>
      </c>
      <c r="N2636" s="3">
        <v>0</v>
      </c>
      <c r="O2636" s="3">
        <v>0</v>
      </c>
      <c r="P2636" s="3">
        <v>0</v>
      </c>
      <c r="Q2636" s="132"/>
    </row>
    <row r="2637" spans="1:17">
      <c r="A2637" s="5" t="str">
        <f t="shared" si="42"/>
        <v>3</v>
      </c>
      <c r="B2637" s="1" t="s">
        <v>3719</v>
      </c>
      <c r="C2637" s="2" t="s">
        <v>10453</v>
      </c>
      <c r="D2637" s="2">
        <f>IFERROR(VLOOKUP(B2637,#REF!,4,0),0)</f>
        <v>0</v>
      </c>
      <c r="E2637" s="3">
        <v>118325.18</v>
      </c>
      <c r="F2637" s="147" t="s">
        <v>1</v>
      </c>
      <c r="G2637" s="3">
        <v>118325.18</v>
      </c>
      <c r="H2637" s="3">
        <v>0</v>
      </c>
      <c r="I2637" s="3">
        <v>0</v>
      </c>
      <c r="J2637" s="3">
        <v>118325.18</v>
      </c>
      <c r="K2637" s="3">
        <v>0</v>
      </c>
      <c r="L2637" s="3">
        <v>0</v>
      </c>
      <c r="M2637" s="148" t="s">
        <v>6151</v>
      </c>
      <c r="N2637" s="3">
        <v>0</v>
      </c>
      <c r="O2637" s="3">
        <v>0</v>
      </c>
      <c r="P2637" s="3">
        <v>0</v>
      </c>
      <c r="Q2637" s="132"/>
    </row>
    <row r="2638" spans="1:17">
      <c r="A2638" s="5" t="str">
        <f t="shared" si="42"/>
        <v>3</v>
      </c>
      <c r="B2638" s="1" t="s">
        <v>10477</v>
      </c>
      <c r="C2638" s="2" t="s">
        <v>10478</v>
      </c>
      <c r="D2638" s="2">
        <f>IFERROR(VLOOKUP(B2638,#REF!,4,0),0)</f>
        <v>0</v>
      </c>
      <c r="E2638" s="3">
        <v>0</v>
      </c>
      <c r="F2638" s="147" t="s">
        <v>1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148" t="s">
        <v>6151</v>
      </c>
      <c r="N2638" s="3">
        <v>0</v>
      </c>
      <c r="O2638" s="3">
        <v>0</v>
      </c>
      <c r="P2638" s="3">
        <v>0</v>
      </c>
      <c r="Q2638" s="132"/>
    </row>
    <row r="2639" spans="1:17">
      <c r="A2639" s="5" t="str">
        <f t="shared" si="42"/>
        <v>3</v>
      </c>
      <c r="B2639" s="1" t="s">
        <v>3721</v>
      </c>
      <c r="C2639" s="2" t="s">
        <v>10461</v>
      </c>
      <c r="D2639" s="2">
        <f>IFERROR(VLOOKUP(B2639,#REF!,4,0),0)</f>
        <v>0</v>
      </c>
      <c r="E2639" s="3">
        <v>8461.35</v>
      </c>
      <c r="F2639" s="147" t="s">
        <v>1</v>
      </c>
      <c r="G2639" s="3">
        <v>8461.35</v>
      </c>
      <c r="H2639" s="3">
        <v>0</v>
      </c>
      <c r="I2639" s="3">
        <v>0</v>
      </c>
      <c r="J2639" s="3">
        <v>8461.35</v>
      </c>
      <c r="K2639" s="3">
        <v>0</v>
      </c>
      <c r="L2639" s="3">
        <v>0</v>
      </c>
      <c r="M2639" s="148" t="s">
        <v>6151</v>
      </c>
      <c r="N2639" s="3">
        <v>0</v>
      </c>
      <c r="O2639" s="3">
        <v>0</v>
      </c>
      <c r="P2639" s="3">
        <v>0</v>
      </c>
      <c r="Q2639" s="132"/>
    </row>
    <row r="2640" spans="1:17">
      <c r="A2640" s="5" t="str">
        <f t="shared" si="42"/>
        <v>3</v>
      </c>
      <c r="B2640" s="1" t="s">
        <v>3723</v>
      </c>
      <c r="C2640" s="2" t="s">
        <v>10462</v>
      </c>
      <c r="D2640" s="2">
        <f>IFERROR(VLOOKUP(B2640,#REF!,4,0),0)</f>
        <v>0</v>
      </c>
      <c r="E2640" s="3">
        <v>2630.5</v>
      </c>
      <c r="F2640" s="147" t="s">
        <v>1</v>
      </c>
      <c r="G2640" s="3">
        <v>2630.5</v>
      </c>
      <c r="H2640" s="3">
        <v>0</v>
      </c>
      <c r="I2640" s="3">
        <v>0</v>
      </c>
      <c r="J2640" s="3">
        <v>2630.5</v>
      </c>
      <c r="K2640" s="3">
        <v>0</v>
      </c>
      <c r="L2640" s="3">
        <v>0</v>
      </c>
      <c r="M2640" s="148" t="s">
        <v>6151</v>
      </c>
      <c r="N2640" s="3">
        <v>0</v>
      </c>
      <c r="O2640" s="3">
        <v>0</v>
      </c>
      <c r="P2640" s="3">
        <v>0</v>
      </c>
      <c r="Q2640" s="132"/>
    </row>
    <row r="2641" spans="1:17">
      <c r="A2641" s="5" t="str">
        <f t="shared" si="42"/>
        <v>3</v>
      </c>
      <c r="B2641" s="1" t="s">
        <v>3725</v>
      </c>
      <c r="C2641" s="2" t="s">
        <v>10479</v>
      </c>
      <c r="D2641" s="2">
        <f>IFERROR(VLOOKUP(B2641,#REF!,4,0),0)</f>
        <v>0</v>
      </c>
      <c r="E2641" s="3">
        <v>1976085.45</v>
      </c>
      <c r="F2641" s="147" t="s">
        <v>1</v>
      </c>
      <c r="G2641" s="3">
        <v>1976085.45</v>
      </c>
      <c r="H2641" s="3">
        <v>0</v>
      </c>
      <c r="I2641" s="3">
        <v>0</v>
      </c>
      <c r="J2641" s="3">
        <v>1976085.45</v>
      </c>
      <c r="K2641" s="3">
        <v>0</v>
      </c>
      <c r="L2641" s="3">
        <v>0</v>
      </c>
      <c r="M2641" s="148" t="s">
        <v>6151</v>
      </c>
      <c r="N2641" s="3">
        <v>0</v>
      </c>
      <c r="O2641" s="3">
        <v>0</v>
      </c>
      <c r="P2641" s="3">
        <v>0</v>
      </c>
      <c r="Q2641" s="132"/>
    </row>
    <row r="2642" spans="1:17">
      <c r="A2642" s="5" t="str">
        <f t="shared" si="42"/>
        <v>3</v>
      </c>
      <c r="B2642" s="1" t="s">
        <v>10480</v>
      </c>
      <c r="C2642" s="2" t="s">
        <v>10458</v>
      </c>
      <c r="D2642" s="2">
        <f>IFERROR(VLOOKUP(B2642,#REF!,4,0),0)</f>
        <v>0</v>
      </c>
      <c r="E2642" s="3">
        <v>0</v>
      </c>
      <c r="F2642" s="147" t="s">
        <v>1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s="148" t="s">
        <v>6151</v>
      </c>
      <c r="N2642" s="3">
        <v>0</v>
      </c>
      <c r="O2642" s="3">
        <v>0</v>
      </c>
      <c r="P2642" s="3">
        <v>0</v>
      </c>
      <c r="Q2642" s="132"/>
    </row>
    <row r="2643" spans="1:17">
      <c r="A2643" s="5" t="str">
        <f t="shared" si="42"/>
        <v>3</v>
      </c>
      <c r="B2643" s="1" t="s">
        <v>3728</v>
      </c>
      <c r="C2643" s="2" t="s">
        <v>10458</v>
      </c>
      <c r="D2643" s="2">
        <f>IFERROR(VLOOKUP(B2643,#REF!,4,0),0)</f>
        <v>0</v>
      </c>
      <c r="E2643" s="3">
        <v>0</v>
      </c>
      <c r="F2643" s="147" t="s">
        <v>1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148" t="s">
        <v>6151</v>
      </c>
      <c r="N2643" s="3">
        <v>0</v>
      </c>
      <c r="O2643" s="3">
        <v>0</v>
      </c>
      <c r="P2643" s="3">
        <v>0</v>
      </c>
      <c r="Q2643" s="132"/>
    </row>
    <row r="2644" spans="1:17">
      <c r="A2644" s="5" t="str">
        <f t="shared" si="42"/>
        <v>3</v>
      </c>
      <c r="B2644" s="1" t="s">
        <v>10481</v>
      </c>
      <c r="C2644" s="2" t="s">
        <v>10464</v>
      </c>
      <c r="D2644" s="2">
        <f>IFERROR(VLOOKUP(B2644,#REF!,4,0),0)</f>
        <v>0</v>
      </c>
      <c r="E2644" s="3">
        <v>0</v>
      </c>
      <c r="F2644" s="147" t="s">
        <v>1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148" t="s">
        <v>6151</v>
      </c>
      <c r="N2644" s="3">
        <v>0</v>
      </c>
      <c r="O2644" s="3">
        <v>0</v>
      </c>
      <c r="P2644" s="3">
        <v>0</v>
      </c>
      <c r="Q2644" s="132"/>
    </row>
    <row r="2645" spans="1:17">
      <c r="A2645" s="5" t="str">
        <f t="shared" si="42"/>
        <v>3</v>
      </c>
      <c r="B2645" s="1" t="s">
        <v>10482</v>
      </c>
      <c r="C2645" s="2" t="s">
        <v>10466</v>
      </c>
      <c r="D2645" s="2">
        <f>IFERROR(VLOOKUP(B2645,#REF!,4,0),0)</f>
        <v>0</v>
      </c>
      <c r="E2645" s="3">
        <v>0</v>
      </c>
      <c r="F2645" s="147" t="s">
        <v>1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148" t="s">
        <v>6151</v>
      </c>
      <c r="N2645" s="3">
        <v>0</v>
      </c>
      <c r="O2645" s="3">
        <v>0</v>
      </c>
      <c r="P2645" s="3">
        <v>0</v>
      </c>
      <c r="Q2645" s="132"/>
    </row>
    <row r="2646" spans="1:17">
      <c r="A2646" s="5" t="str">
        <f t="shared" si="42"/>
        <v>3</v>
      </c>
      <c r="B2646" s="1" t="s">
        <v>10483</v>
      </c>
      <c r="C2646" s="2" t="s">
        <v>10484</v>
      </c>
      <c r="D2646" s="2">
        <f>IFERROR(VLOOKUP(B2646,#REF!,4,0),0)</f>
        <v>0</v>
      </c>
      <c r="E2646" s="3">
        <v>0</v>
      </c>
      <c r="F2646" s="147" t="s">
        <v>1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148" t="s">
        <v>6151</v>
      </c>
      <c r="N2646" s="3">
        <v>0</v>
      </c>
      <c r="O2646" s="3">
        <v>0</v>
      </c>
      <c r="P2646" s="3">
        <v>0</v>
      </c>
      <c r="Q2646" s="132"/>
    </row>
    <row r="2647" spans="1:17">
      <c r="A2647" s="5" t="str">
        <f t="shared" si="42"/>
        <v>3</v>
      </c>
      <c r="B2647" s="1" t="s">
        <v>10485</v>
      </c>
      <c r="C2647" s="2" t="s">
        <v>10484</v>
      </c>
      <c r="D2647" s="2">
        <f>IFERROR(VLOOKUP(B2647,#REF!,4,0),0)</f>
        <v>0</v>
      </c>
      <c r="E2647" s="3">
        <v>0</v>
      </c>
      <c r="F2647" s="147" t="s">
        <v>1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148" t="s">
        <v>6151</v>
      </c>
      <c r="N2647" s="3">
        <v>0</v>
      </c>
      <c r="O2647" s="3">
        <v>0</v>
      </c>
      <c r="P2647" s="3">
        <v>0</v>
      </c>
      <c r="Q2647" s="132"/>
    </row>
    <row r="2648" spans="1:17">
      <c r="A2648" s="5" t="str">
        <f t="shared" si="42"/>
        <v>3</v>
      </c>
      <c r="B2648" s="1" t="s">
        <v>10486</v>
      </c>
      <c r="C2648" s="2" t="s">
        <v>10487</v>
      </c>
      <c r="D2648" s="2">
        <f>IFERROR(VLOOKUP(B2648,#REF!,4,0),0)</f>
        <v>0</v>
      </c>
      <c r="E2648" s="3">
        <v>36034.449999999997</v>
      </c>
      <c r="F2648" s="147" t="s">
        <v>1</v>
      </c>
      <c r="G2648" s="3">
        <v>36034.449999999997</v>
      </c>
      <c r="H2648" s="3">
        <v>0</v>
      </c>
      <c r="I2648" s="3">
        <v>0</v>
      </c>
      <c r="J2648" s="3">
        <v>36034.449999999997</v>
      </c>
      <c r="K2648" s="3">
        <v>0</v>
      </c>
      <c r="L2648" s="3">
        <v>0</v>
      </c>
      <c r="M2648" s="148" t="s">
        <v>6151</v>
      </c>
      <c r="N2648" s="3">
        <v>0</v>
      </c>
      <c r="O2648" s="3">
        <v>0</v>
      </c>
      <c r="P2648" s="3">
        <v>0</v>
      </c>
      <c r="Q2648" s="132"/>
    </row>
    <row r="2649" spans="1:17">
      <c r="A2649" s="5" t="str">
        <f t="shared" si="42"/>
        <v>3</v>
      </c>
      <c r="B2649" s="1" t="s">
        <v>10488</v>
      </c>
      <c r="C2649" s="2" t="s">
        <v>10487</v>
      </c>
      <c r="D2649" s="2">
        <f>IFERROR(VLOOKUP(B2649,#REF!,4,0),0)</f>
        <v>0</v>
      </c>
      <c r="E2649" s="3">
        <v>0</v>
      </c>
      <c r="F2649" s="147" t="s">
        <v>1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148" t="s">
        <v>6151</v>
      </c>
      <c r="N2649" s="3">
        <v>0</v>
      </c>
      <c r="O2649" s="3">
        <v>0</v>
      </c>
      <c r="P2649" s="3">
        <v>0</v>
      </c>
      <c r="Q2649" s="132"/>
    </row>
    <row r="2650" spans="1:17">
      <c r="A2650" s="5" t="str">
        <f t="shared" si="42"/>
        <v>3</v>
      </c>
      <c r="B2650" s="1" t="s">
        <v>3735</v>
      </c>
      <c r="C2650" s="2" t="s">
        <v>10489</v>
      </c>
      <c r="D2650" s="2">
        <f>IFERROR(VLOOKUP(B2650,#REF!,4,0),0)</f>
        <v>0</v>
      </c>
      <c r="E2650" s="3">
        <v>68404.67</v>
      </c>
      <c r="F2650" s="147" t="s">
        <v>1</v>
      </c>
      <c r="G2650" s="3">
        <v>68404.67</v>
      </c>
      <c r="H2650" s="3">
        <v>0</v>
      </c>
      <c r="I2650" s="3">
        <v>0</v>
      </c>
      <c r="J2650" s="3">
        <v>68404.67</v>
      </c>
      <c r="K2650" s="3">
        <v>0</v>
      </c>
      <c r="L2650" s="3">
        <v>0</v>
      </c>
      <c r="M2650" s="148" t="s">
        <v>6151</v>
      </c>
      <c r="N2650" s="3">
        <v>0</v>
      </c>
      <c r="O2650" s="3">
        <v>0</v>
      </c>
      <c r="P2650" s="3">
        <v>0</v>
      </c>
      <c r="Q2650" s="132"/>
    </row>
    <row r="2651" spans="1:17">
      <c r="A2651" s="5" t="str">
        <f t="shared" si="42"/>
        <v>3</v>
      </c>
      <c r="B2651" s="1" t="s">
        <v>3738</v>
      </c>
      <c r="C2651" s="2" t="s">
        <v>10490</v>
      </c>
      <c r="D2651" s="2">
        <f>IFERROR(VLOOKUP(B2651,#REF!,4,0),0)</f>
        <v>0</v>
      </c>
      <c r="E2651" s="3">
        <v>17939148.27</v>
      </c>
      <c r="F2651" s="147" t="s">
        <v>1</v>
      </c>
      <c r="G2651" s="3">
        <v>17939148.27</v>
      </c>
      <c r="H2651" s="3">
        <v>0</v>
      </c>
      <c r="I2651" s="3">
        <v>0</v>
      </c>
      <c r="J2651" s="3">
        <v>17939148.27</v>
      </c>
      <c r="K2651" s="3">
        <v>0</v>
      </c>
      <c r="L2651" s="3">
        <v>0</v>
      </c>
      <c r="M2651" s="148" t="s">
        <v>6151</v>
      </c>
      <c r="N2651" s="3">
        <v>0</v>
      </c>
      <c r="O2651" s="3">
        <v>0</v>
      </c>
      <c r="P2651" s="3">
        <v>0</v>
      </c>
      <c r="Q2651" s="132"/>
    </row>
    <row r="2652" spans="1:17">
      <c r="A2652" s="5" t="str">
        <f t="shared" si="42"/>
        <v>3</v>
      </c>
      <c r="B2652" s="1" t="s">
        <v>3741</v>
      </c>
      <c r="C2652" s="2" t="s">
        <v>10491</v>
      </c>
      <c r="D2652" s="2">
        <f>IFERROR(VLOOKUP(B2652,#REF!,4,0),0)</f>
        <v>0</v>
      </c>
      <c r="E2652" s="3">
        <v>6922420.4500000002</v>
      </c>
      <c r="F2652" s="147" t="s">
        <v>1</v>
      </c>
      <c r="G2652" s="3">
        <v>6922420.4500000002</v>
      </c>
      <c r="H2652" s="3">
        <v>0</v>
      </c>
      <c r="I2652" s="3">
        <v>0</v>
      </c>
      <c r="J2652" s="3">
        <v>6922420.4500000002</v>
      </c>
      <c r="K2652" s="3">
        <v>0</v>
      </c>
      <c r="L2652" s="3">
        <v>0</v>
      </c>
      <c r="M2652" s="148" t="s">
        <v>6151</v>
      </c>
      <c r="N2652" s="3">
        <v>0</v>
      </c>
      <c r="O2652" s="3">
        <v>0</v>
      </c>
      <c r="P2652" s="3">
        <v>0</v>
      </c>
      <c r="Q2652" s="132"/>
    </row>
    <row r="2653" spans="1:17">
      <c r="A2653" s="5" t="str">
        <f t="shared" si="42"/>
        <v>3</v>
      </c>
      <c r="B2653" s="1" t="s">
        <v>10492</v>
      </c>
      <c r="C2653" s="2" t="s">
        <v>10493</v>
      </c>
      <c r="D2653" s="2">
        <f>IFERROR(VLOOKUP(B2653,#REF!,4,0),0)</f>
        <v>0</v>
      </c>
      <c r="E2653" s="3">
        <v>0</v>
      </c>
      <c r="F2653" s="147" t="s">
        <v>1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148" t="s">
        <v>6151</v>
      </c>
      <c r="N2653" s="3">
        <v>0</v>
      </c>
      <c r="O2653" s="3">
        <v>0</v>
      </c>
      <c r="P2653" s="3">
        <v>0</v>
      </c>
      <c r="Q2653" s="132"/>
    </row>
    <row r="2654" spans="1:17">
      <c r="A2654" s="5" t="str">
        <f t="shared" si="42"/>
        <v>3</v>
      </c>
      <c r="B2654" s="1" t="s">
        <v>10494</v>
      </c>
      <c r="C2654" s="2" t="s">
        <v>10495</v>
      </c>
      <c r="D2654" s="2">
        <f>IFERROR(VLOOKUP(B2654,#REF!,4,0),0)</f>
        <v>0</v>
      </c>
      <c r="E2654" s="3">
        <v>0</v>
      </c>
      <c r="F2654" s="147" t="s">
        <v>1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0</v>
      </c>
      <c r="M2654" s="148" t="s">
        <v>6151</v>
      </c>
      <c r="N2654" s="3">
        <v>0</v>
      </c>
      <c r="O2654" s="3">
        <v>0</v>
      </c>
      <c r="P2654" s="3">
        <v>0</v>
      </c>
      <c r="Q2654" s="132"/>
    </row>
    <row r="2655" spans="1:17">
      <c r="A2655" s="5" t="str">
        <f t="shared" si="42"/>
        <v>3</v>
      </c>
      <c r="B2655" s="1" t="s">
        <v>10496</v>
      </c>
      <c r="C2655" s="2" t="s">
        <v>10497</v>
      </c>
      <c r="D2655" s="2">
        <f>IFERROR(VLOOKUP(B2655,#REF!,4,0),0)</f>
        <v>0</v>
      </c>
      <c r="E2655" s="3">
        <v>0</v>
      </c>
      <c r="F2655" s="147" t="s">
        <v>1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148" t="s">
        <v>6151</v>
      </c>
      <c r="N2655" s="3">
        <v>0</v>
      </c>
      <c r="O2655" s="3">
        <v>0</v>
      </c>
      <c r="P2655" s="3">
        <v>0</v>
      </c>
      <c r="Q2655" s="132"/>
    </row>
    <row r="2656" spans="1:17">
      <c r="A2656" s="5" t="str">
        <f t="shared" si="42"/>
        <v>3</v>
      </c>
      <c r="B2656" s="1" t="s">
        <v>10498</v>
      </c>
      <c r="C2656" s="2" t="s">
        <v>10499</v>
      </c>
      <c r="D2656" s="2">
        <f>IFERROR(VLOOKUP(B2656,#REF!,4,0),0)</f>
        <v>0</v>
      </c>
      <c r="E2656" s="3">
        <v>0</v>
      </c>
      <c r="F2656" s="147" t="s">
        <v>1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148" t="s">
        <v>6151</v>
      </c>
      <c r="N2656" s="3">
        <v>0</v>
      </c>
      <c r="O2656" s="3">
        <v>0</v>
      </c>
      <c r="P2656" s="3">
        <v>0</v>
      </c>
      <c r="Q2656" s="132"/>
    </row>
    <row r="2657" spans="1:17">
      <c r="A2657" s="5" t="str">
        <f t="shared" si="42"/>
        <v>3</v>
      </c>
      <c r="B2657" s="1" t="s">
        <v>3744</v>
      </c>
      <c r="C2657" s="2" t="s">
        <v>10500</v>
      </c>
      <c r="D2657" s="2">
        <f>IFERROR(VLOOKUP(B2657,#REF!,4,0),0)</f>
        <v>0</v>
      </c>
      <c r="E2657" s="3">
        <v>1044337.69</v>
      </c>
      <c r="F2657" s="147" t="s">
        <v>1</v>
      </c>
      <c r="G2657" s="3">
        <v>1044337.69</v>
      </c>
      <c r="H2657" s="3">
        <v>0</v>
      </c>
      <c r="I2657" s="3">
        <v>0</v>
      </c>
      <c r="J2657" s="3">
        <v>1044337.69</v>
      </c>
      <c r="K2657" s="3">
        <v>0</v>
      </c>
      <c r="L2657" s="3">
        <v>0</v>
      </c>
      <c r="M2657" s="148" t="s">
        <v>6151</v>
      </c>
      <c r="N2657" s="3">
        <v>0</v>
      </c>
      <c r="O2657" s="3">
        <v>0</v>
      </c>
      <c r="P2657" s="3">
        <v>0</v>
      </c>
      <c r="Q2657" s="132"/>
    </row>
    <row r="2658" spans="1:17">
      <c r="A2658" s="5" t="str">
        <f t="shared" si="42"/>
        <v>3</v>
      </c>
      <c r="B2658" s="1" t="s">
        <v>10501</v>
      </c>
      <c r="C2658" s="2" t="s">
        <v>10502</v>
      </c>
      <c r="D2658" s="2">
        <f>IFERROR(VLOOKUP(B2658,#REF!,4,0),0)</f>
        <v>0</v>
      </c>
      <c r="E2658" s="3">
        <v>0</v>
      </c>
      <c r="F2658" s="147" t="s">
        <v>1</v>
      </c>
      <c r="G2658" s="3">
        <v>0</v>
      </c>
      <c r="H2658" s="3">
        <v>0</v>
      </c>
      <c r="I2658" s="3">
        <v>0</v>
      </c>
      <c r="J2658" s="3">
        <v>0</v>
      </c>
      <c r="K2658" s="3">
        <v>0</v>
      </c>
      <c r="L2658" s="3">
        <v>0</v>
      </c>
      <c r="M2658" s="148" t="s">
        <v>6151</v>
      </c>
      <c r="N2658" s="3">
        <v>0</v>
      </c>
      <c r="O2658" s="3">
        <v>0</v>
      </c>
      <c r="P2658" s="3">
        <v>0</v>
      </c>
      <c r="Q2658" s="132"/>
    </row>
    <row r="2659" spans="1:17">
      <c r="A2659" s="5" t="str">
        <f t="shared" si="42"/>
        <v>3</v>
      </c>
      <c r="B2659" s="1" t="s">
        <v>10503</v>
      </c>
      <c r="C2659" s="2" t="s">
        <v>10504</v>
      </c>
      <c r="D2659" s="2">
        <f>IFERROR(VLOOKUP(B2659,#REF!,4,0),0)</f>
        <v>0</v>
      </c>
      <c r="E2659" s="3">
        <v>0</v>
      </c>
      <c r="F2659" s="147" t="s">
        <v>1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0</v>
      </c>
      <c r="M2659" s="148" t="s">
        <v>6151</v>
      </c>
      <c r="N2659" s="3">
        <v>0</v>
      </c>
      <c r="O2659" s="3">
        <v>0</v>
      </c>
      <c r="P2659" s="3">
        <v>0</v>
      </c>
      <c r="Q2659" s="132"/>
    </row>
    <row r="2660" spans="1:17">
      <c r="A2660" s="5" t="str">
        <f t="shared" si="42"/>
        <v>3</v>
      </c>
      <c r="B2660" s="1" t="s">
        <v>3747</v>
      </c>
      <c r="C2660" s="2" t="s">
        <v>10505</v>
      </c>
      <c r="D2660" s="2">
        <f>IFERROR(VLOOKUP(B2660,#REF!,4,0),0)</f>
        <v>0</v>
      </c>
      <c r="E2660" s="3">
        <v>1302262.46</v>
      </c>
      <c r="F2660" s="147" t="s">
        <v>1</v>
      </c>
      <c r="G2660" s="3">
        <v>1302262.46</v>
      </c>
      <c r="H2660" s="3">
        <v>0</v>
      </c>
      <c r="I2660" s="3">
        <v>0</v>
      </c>
      <c r="J2660" s="3">
        <v>1302262.46</v>
      </c>
      <c r="K2660" s="3">
        <v>0</v>
      </c>
      <c r="L2660" s="3">
        <v>0</v>
      </c>
      <c r="M2660" s="148" t="s">
        <v>6151</v>
      </c>
      <c r="N2660" s="3">
        <v>0</v>
      </c>
      <c r="O2660" s="3">
        <v>0</v>
      </c>
      <c r="P2660" s="3">
        <v>0</v>
      </c>
      <c r="Q2660" s="132"/>
    </row>
    <row r="2661" spans="1:17">
      <c r="A2661" s="5" t="str">
        <f t="shared" si="42"/>
        <v>3</v>
      </c>
      <c r="B2661" s="1" t="s">
        <v>10506</v>
      </c>
      <c r="C2661" s="2" t="s">
        <v>10507</v>
      </c>
      <c r="D2661" s="2">
        <f>IFERROR(VLOOKUP(B2661,#REF!,4,0),0)</f>
        <v>0</v>
      </c>
      <c r="E2661" s="3">
        <v>0</v>
      </c>
      <c r="F2661" s="147" t="s">
        <v>1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0</v>
      </c>
      <c r="M2661" s="148" t="s">
        <v>6151</v>
      </c>
      <c r="N2661" s="3">
        <v>0</v>
      </c>
      <c r="O2661" s="3">
        <v>0</v>
      </c>
      <c r="P2661" s="3">
        <v>0</v>
      </c>
      <c r="Q2661" s="132"/>
    </row>
    <row r="2662" spans="1:17">
      <c r="A2662" s="5" t="str">
        <f t="shared" si="42"/>
        <v>3</v>
      </c>
      <c r="B2662" s="1" t="s">
        <v>3750</v>
      </c>
      <c r="C2662" s="2" t="s">
        <v>10508</v>
      </c>
      <c r="D2662" s="2">
        <f>IFERROR(VLOOKUP(B2662,#REF!,4,0),0)</f>
        <v>0</v>
      </c>
      <c r="E2662" s="3">
        <v>318018.58</v>
      </c>
      <c r="F2662" s="147" t="s">
        <v>1</v>
      </c>
      <c r="G2662" s="3">
        <v>318018.58</v>
      </c>
      <c r="H2662" s="3">
        <v>0</v>
      </c>
      <c r="I2662" s="3">
        <v>0</v>
      </c>
      <c r="J2662" s="3">
        <v>318018.58</v>
      </c>
      <c r="K2662" s="3">
        <v>0</v>
      </c>
      <c r="L2662" s="3">
        <v>0</v>
      </c>
      <c r="M2662" s="148" t="s">
        <v>6151</v>
      </c>
      <c r="N2662" s="3">
        <v>0</v>
      </c>
      <c r="O2662" s="3">
        <v>0</v>
      </c>
      <c r="P2662" s="3">
        <v>0</v>
      </c>
      <c r="Q2662" s="132"/>
    </row>
    <row r="2663" spans="1:17">
      <c r="A2663" s="5" t="str">
        <f t="shared" si="42"/>
        <v>3</v>
      </c>
      <c r="B2663" s="1" t="s">
        <v>3753</v>
      </c>
      <c r="C2663" s="2" t="s">
        <v>10509</v>
      </c>
      <c r="D2663" s="2">
        <f>IFERROR(VLOOKUP(B2663,#REF!,4,0),0)</f>
        <v>0</v>
      </c>
      <c r="E2663" s="3">
        <v>1646262.66</v>
      </c>
      <c r="F2663" s="147" t="s">
        <v>1</v>
      </c>
      <c r="G2663" s="3">
        <v>1646262.66</v>
      </c>
      <c r="H2663" s="3">
        <v>0</v>
      </c>
      <c r="I2663" s="3">
        <v>0</v>
      </c>
      <c r="J2663" s="3">
        <v>1646262.66</v>
      </c>
      <c r="K2663" s="3">
        <v>0</v>
      </c>
      <c r="L2663" s="3">
        <v>0</v>
      </c>
      <c r="M2663" s="148" t="s">
        <v>6151</v>
      </c>
      <c r="N2663" s="3">
        <v>0</v>
      </c>
      <c r="O2663" s="3">
        <v>0</v>
      </c>
      <c r="P2663" s="3">
        <v>0</v>
      </c>
      <c r="Q2663" s="132"/>
    </row>
    <row r="2664" spans="1:17">
      <c r="A2664" s="5" t="str">
        <f t="shared" si="42"/>
        <v>3</v>
      </c>
      <c r="B2664" s="1" t="s">
        <v>10510</v>
      </c>
      <c r="C2664" s="2" t="s">
        <v>10511</v>
      </c>
      <c r="D2664" s="2">
        <f>IFERROR(VLOOKUP(B2664,#REF!,4,0),0)</f>
        <v>0</v>
      </c>
      <c r="E2664" s="3">
        <v>0</v>
      </c>
      <c r="F2664" s="147" t="s">
        <v>1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148" t="s">
        <v>6151</v>
      </c>
      <c r="N2664" s="3">
        <v>0</v>
      </c>
      <c r="O2664" s="3">
        <v>0</v>
      </c>
      <c r="P2664" s="3">
        <v>0</v>
      </c>
      <c r="Q2664" s="132"/>
    </row>
    <row r="2665" spans="1:17">
      <c r="A2665" s="5" t="str">
        <f t="shared" si="42"/>
        <v>3</v>
      </c>
      <c r="B2665" s="1" t="s">
        <v>10512</v>
      </c>
      <c r="C2665" s="2" t="s">
        <v>10513</v>
      </c>
      <c r="D2665" s="2">
        <f>IFERROR(VLOOKUP(B2665,#REF!,4,0),0)</f>
        <v>0</v>
      </c>
      <c r="E2665" s="3">
        <v>0</v>
      </c>
      <c r="F2665" s="147" t="s">
        <v>1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148" t="s">
        <v>6151</v>
      </c>
      <c r="N2665" s="3">
        <v>0</v>
      </c>
      <c r="O2665" s="3">
        <v>0</v>
      </c>
      <c r="P2665" s="3">
        <v>0</v>
      </c>
      <c r="Q2665" s="132"/>
    </row>
    <row r="2666" spans="1:17">
      <c r="A2666" s="5" t="str">
        <f t="shared" si="42"/>
        <v>3</v>
      </c>
      <c r="B2666" s="1" t="s">
        <v>3757</v>
      </c>
      <c r="C2666" s="2" t="s">
        <v>10489</v>
      </c>
      <c r="D2666" s="2">
        <f>IFERROR(VLOOKUP(B2666,#REF!,4,0),0)</f>
        <v>0</v>
      </c>
      <c r="E2666" s="3">
        <v>14287.82</v>
      </c>
      <c r="F2666" s="147" t="s">
        <v>1</v>
      </c>
      <c r="G2666" s="3">
        <v>14287.82</v>
      </c>
      <c r="H2666" s="3">
        <v>0</v>
      </c>
      <c r="I2666" s="3">
        <v>0</v>
      </c>
      <c r="J2666" s="3">
        <v>14287.82</v>
      </c>
      <c r="K2666" s="3">
        <v>0</v>
      </c>
      <c r="L2666" s="3">
        <v>0</v>
      </c>
      <c r="M2666" s="148" t="s">
        <v>6151</v>
      </c>
      <c r="N2666" s="3">
        <v>0</v>
      </c>
      <c r="O2666" s="3">
        <v>0</v>
      </c>
      <c r="P2666" s="3">
        <v>0</v>
      </c>
      <c r="Q2666" s="132"/>
    </row>
    <row r="2667" spans="1:17">
      <c r="A2667" s="5" t="str">
        <f t="shared" si="42"/>
        <v>3</v>
      </c>
      <c r="B2667" s="1" t="s">
        <v>3759</v>
      </c>
      <c r="C2667" s="2" t="s">
        <v>10514</v>
      </c>
      <c r="D2667" s="2">
        <f>IFERROR(VLOOKUP(B2667,#REF!,4,0),0)</f>
        <v>0</v>
      </c>
      <c r="E2667" s="3">
        <v>1475051.53</v>
      </c>
      <c r="F2667" s="147" t="s">
        <v>1</v>
      </c>
      <c r="G2667" s="3">
        <v>1475051.53</v>
      </c>
      <c r="H2667" s="3">
        <v>0</v>
      </c>
      <c r="I2667" s="3">
        <v>0</v>
      </c>
      <c r="J2667" s="3">
        <v>1475051.53</v>
      </c>
      <c r="K2667" s="3">
        <v>0</v>
      </c>
      <c r="L2667" s="3">
        <v>0</v>
      </c>
      <c r="M2667" s="148" t="s">
        <v>6151</v>
      </c>
      <c r="N2667" s="3">
        <v>0</v>
      </c>
      <c r="O2667" s="3">
        <v>0</v>
      </c>
      <c r="P2667" s="3">
        <v>0</v>
      </c>
      <c r="Q2667" s="132"/>
    </row>
    <row r="2668" spans="1:17">
      <c r="A2668" s="5" t="str">
        <f t="shared" si="42"/>
        <v>3</v>
      </c>
      <c r="B2668" s="1" t="s">
        <v>3762</v>
      </c>
      <c r="C2668" s="2" t="s">
        <v>10515</v>
      </c>
      <c r="D2668" s="2">
        <f>IFERROR(VLOOKUP(B2668,#REF!,4,0),0)</f>
        <v>0</v>
      </c>
      <c r="E2668" s="3">
        <v>253880.24</v>
      </c>
      <c r="F2668" s="147" t="s">
        <v>1</v>
      </c>
      <c r="G2668" s="3">
        <v>253880.24</v>
      </c>
      <c r="H2668" s="3">
        <v>0</v>
      </c>
      <c r="I2668" s="3">
        <v>0</v>
      </c>
      <c r="J2668" s="3">
        <v>253880.24</v>
      </c>
      <c r="K2668" s="3">
        <v>0</v>
      </c>
      <c r="L2668" s="3">
        <v>0</v>
      </c>
      <c r="M2668" s="148" t="s">
        <v>6151</v>
      </c>
      <c r="N2668" s="3">
        <v>0</v>
      </c>
      <c r="O2668" s="3">
        <v>0</v>
      </c>
      <c r="P2668" s="3">
        <v>0</v>
      </c>
      <c r="Q2668" s="132"/>
    </row>
    <row r="2669" spans="1:17">
      <c r="A2669" s="5" t="str">
        <f t="shared" si="42"/>
        <v>3</v>
      </c>
      <c r="B2669" s="1" t="s">
        <v>10516</v>
      </c>
      <c r="C2669" s="2" t="s">
        <v>10517</v>
      </c>
      <c r="D2669" s="2">
        <f>IFERROR(VLOOKUP(B2669,#REF!,4,0),0)</f>
        <v>0</v>
      </c>
      <c r="E2669" s="3">
        <v>0</v>
      </c>
      <c r="F2669" s="147" t="s">
        <v>1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148" t="s">
        <v>6151</v>
      </c>
      <c r="N2669" s="3">
        <v>0</v>
      </c>
      <c r="O2669" s="3">
        <v>0</v>
      </c>
      <c r="P2669" s="3">
        <v>0</v>
      </c>
      <c r="Q2669" s="132"/>
    </row>
    <row r="2670" spans="1:17">
      <c r="A2670" s="5" t="str">
        <f t="shared" si="42"/>
        <v>3</v>
      </c>
      <c r="B2670" s="1" t="s">
        <v>10518</v>
      </c>
      <c r="C2670" s="2" t="s">
        <v>10519</v>
      </c>
      <c r="D2670" s="2">
        <f>IFERROR(VLOOKUP(B2670,#REF!,4,0),0)</f>
        <v>0</v>
      </c>
      <c r="E2670" s="3">
        <v>0</v>
      </c>
      <c r="F2670" s="147" t="s">
        <v>1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148" t="s">
        <v>6151</v>
      </c>
      <c r="N2670" s="3">
        <v>0</v>
      </c>
      <c r="O2670" s="3">
        <v>0</v>
      </c>
      <c r="P2670" s="3">
        <v>0</v>
      </c>
      <c r="Q2670" s="132"/>
    </row>
    <row r="2671" spans="1:17">
      <c r="A2671" s="5" t="str">
        <f t="shared" si="42"/>
        <v>3</v>
      </c>
      <c r="B2671" s="1" t="s">
        <v>10520</v>
      </c>
      <c r="C2671" s="2" t="s">
        <v>10521</v>
      </c>
      <c r="D2671" s="2">
        <f>IFERROR(VLOOKUP(B2671,#REF!,4,0),0)</f>
        <v>0</v>
      </c>
      <c r="E2671" s="3">
        <v>0</v>
      </c>
      <c r="F2671" s="147" t="s">
        <v>1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148" t="s">
        <v>6151</v>
      </c>
      <c r="N2671" s="3">
        <v>0</v>
      </c>
      <c r="O2671" s="3">
        <v>0</v>
      </c>
      <c r="P2671" s="3">
        <v>0</v>
      </c>
      <c r="Q2671" s="132"/>
    </row>
    <row r="2672" spans="1:17">
      <c r="A2672" s="5" t="str">
        <f t="shared" si="42"/>
        <v>3</v>
      </c>
      <c r="B2672" s="1" t="s">
        <v>10522</v>
      </c>
      <c r="C2672" s="2" t="s">
        <v>10523</v>
      </c>
      <c r="D2672" s="2">
        <f>IFERROR(VLOOKUP(B2672,#REF!,4,0),0)</f>
        <v>0</v>
      </c>
      <c r="E2672" s="3">
        <v>0</v>
      </c>
      <c r="F2672" s="147" t="s">
        <v>1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0</v>
      </c>
      <c r="M2672" s="148" t="s">
        <v>6151</v>
      </c>
      <c r="N2672" s="3">
        <v>0</v>
      </c>
      <c r="O2672" s="3">
        <v>0</v>
      </c>
      <c r="P2672" s="3">
        <v>0</v>
      </c>
      <c r="Q2672" s="132"/>
    </row>
    <row r="2673" spans="1:17">
      <c r="A2673" s="5" t="str">
        <f t="shared" si="42"/>
        <v>3</v>
      </c>
      <c r="B2673" s="1" t="s">
        <v>3765</v>
      </c>
      <c r="C2673" s="2" t="s">
        <v>10500</v>
      </c>
      <c r="D2673" s="2">
        <f>IFERROR(VLOOKUP(B2673,#REF!,4,0),0)</f>
        <v>0</v>
      </c>
      <c r="E2673" s="3">
        <v>109815.21</v>
      </c>
      <c r="F2673" s="147" t="s">
        <v>1</v>
      </c>
      <c r="G2673" s="3">
        <v>109815.21</v>
      </c>
      <c r="H2673" s="3">
        <v>0</v>
      </c>
      <c r="I2673" s="3">
        <v>0</v>
      </c>
      <c r="J2673" s="3">
        <v>109815.21</v>
      </c>
      <c r="K2673" s="3">
        <v>0</v>
      </c>
      <c r="L2673" s="3">
        <v>0</v>
      </c>
      <c r="M2673" s="148" t="s">
        <v>6151</v>
      </c>
      <c r="N2673" s="3">
        <v>0</v>
      </c>
      <c r="O2673" s="3">
        <v>0</v>
      </c>
      <c r="P2673" s="3">
        <v>0</v>
      </c>
      <c r="Q2673" s="132"/>
    </row>
    <row r="2674" spans="1:17">
      <c r="A2674" s="5" t="str">
        <f t="shared" si="42"/>
        <v>3</v>
      </c>
      <c r="B2674" s="1" t="s">
        <v>10524</v>
      </c>
      <c r="C2674" s="2" t="s">
        <v>10502</v>
      </c>
      <c r="D2674" s="2">
        <f>IFERROR(VLOOKUP(B2674,#REF!,4,0),0)</f>
        <v>0</v>
      </c>
      <c r="E2674" s="3">
        <v>0</v>
      </c>
      <c r="F2674" s="147" t="s">
        <v>1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148" t="s">
        <v>6151</v>
      </c>
      <c r="N2674" s="3">
        <v>0</v>
      </c>
      <c r="O2674" s="3">
        <v>0</v>
      </c>
      <c r="P2674" s="3">
        <v>0</v>
      </c>
      <c r="Q2674" s="132"/>
    </row>
    <row r="2675" spans="1:17">
      <c r="A2675" s="5" t="str">
        <f t="shared" si="42"/>
        <v>3</v>
      </c>
      <c r="B2675" s="1" t="s">
        <v>3767</v>
      </c>
      <c r="C2675" s="2" t="s">
        <v>10508</v>
      </c>
      <c r="D2675" s="2">
        <f>IFERROR(VLOOKUP(B2675,#REF!,4,0),0)</f>
        <v>0</v>
      </c>
      <c r="E2675" s="3">
        <v>10917.82</v>
      </c>
      <c r="F2675" s="147" t="s">
        <v>1</v>
      </c>
      <c r="G2675" s="3">
        <v>10917.82</v>
      </c>
      <c r="H2675" s="3">
        <v>0</v>
      </c>
      <c r="I2675" s="3">
        <v>0</v>
      </c>
      <c r="J2675" s="3">
        <v>10917.82</v>
      </c>
      <c r="K2675" s="3">
        <v>0</v>
      </c>
      <c r="L2675" s="3">
        <v>0</v>
      </c>
      <c r="M2675" s="148" t="s">
        <v>6151</v>
      </c>
      <c r="N2675" s="3">
        <v>0</v>
      </c>
      <c r="O2675" s="3">
        <v>0</v>
      </c>
      <c r="P2675" s="3">
        <v>0</v>
      </c>
      <c r="Q2675" s="132"/>
    </row>
    <row r="2676" spans="1:17">
      <c r="A2676" s="5" t="str">
        <f t="shared" si="42"/>
        <v>3</v>
      </c>
      <c r="B2676" s="1" t="s">
        <v>3769</v>
      </c>
      <c r="C2676" s="2" t="s">
        <v>10509</v>
      </c>
      <c r="D2676" s="2">
        <f>IFERROR(VLOOKUP(B2676,#REF!,4,0),0)</f>
        <v>0</v>
      </c>
      <c r="E2676" s="3">
        <v>9469.7999999999993</v>
      </c>
      <c r="F2676" s="147" t="s">
        <v>1</v>
      </c>
      <c r="G2676" s="3">
        <v>9469.7999999999993</v>
      </c>
      <c r="H2676" s="3">
        <v>0</v>
      </c>
      <c r="I2676" s="3">
        <v>0</v>
      </c>
      <c r="J2676" s="3">
        <v>9469.7999999999993</v>
      </c>
      <c r="K2676" s="3">
        <v>0</v>
      </c>
      <c r="L2676" s="3">
        <v>0</v>
      </c>
      <c r="M2676" s="148" t="s">
        <v>6151</v>
      </c>
      <c r="N2676" s="3">
        <v>0</v>
      </c>
      <c r="O2676" s="3">
        <v>0</v>
      </c>
      <c r="P2676" s="3">
        <v>0</v>
      </c>
      <c r="Q2676" s="132"/>
    </row>
    <row r="2677" spans="1:17">
      <c r="A2677" s="5" t="str">
        <f t="shared" si="42"/>
        <v>3</v>
      </c>
      <c r="B2677" s="1" t="s">
        <v>3771</v>
      </c>
      <c r="C2677" s="2" t="s">
        <v>10525</v>
      </c>
      <c r="D2677" s="2">
        <f>IFERROR(VLOOKUP(B2677,#REF!,4,0),0)</f>
        <v>0</v>
      </c>
      <c r="E2677" s="3">
        <v>162771.01</v>
      </c>
      <c r="F2677" s="147" t="s">
        <v>1</v>
      </c>
      <c r="G2677" s="3">
        <v>162771.01</v>
      </c>
      <c r="H2677" s="3">
        <v>0</v>
      </c>
      <c r="I2677" s="3">
        <v>0</v>
      </c>
      <c r="J2677" s="3">
        <v>162771.01</v>
      </c>
      <c r="K2677" s="3">
        <v>0</v>
      </c>
      <c r="L2677" s="3">
        <v>0</v>
      </c>
      <c r="M2677" s="148" t="s">
        <v>6151</v>
      </c>
      <c r="N2677" s="3">
        <v>0</v>
      </c>
      <c r="O2677" s="3">
        <v>0</v>
      </c>
      <c r="P2677" s="3">
        <v>0</v>
      </c>
      <c r="Q2677" s="132"/>
    </row>
    <row r="2678" spans="1:17">
      <c r="A2678" s="5" t="str">
        <f t="shared" si="42"/>
        <v>3</v>
      </c>
      <c r="B2678" s="1" t="s">
        <v>10526</v>
      </c>
      <c r="C2678" s="2" t="s">
        <v>10505</v>
      </c>
      <c r="D2678" s="2">
        <f>IFERROR(VLOOKUP(B2678,#REF!,4,0),0)</f>
        <v>0</v>
      </c>
      <c r="E2678" s="3">
        <v>0</v>
      </c>
      <c r="F2678" s="147" t="s">
        <v>1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148" t="s">
        <v>6151</v>
      </c>
      <c r="N2678" s="3">
        <v>0</v>
      </c>
      <c r="O2678" s="3">
        <v>0</v>
      </c>
      <c r="P2678" s="3">
        <v>0</v>
      </c>
      <c r="Q2678" s="132"/>
    </row>
    <row r="2679" spans="1:17">
      <c r="A2679" s="5" t="str">
        <f t="shared" si="42"/>
        <v>3</v>
      </c>
      <c r="B2679" s="1" t="s">
        <v>5688</v>
      </c>
      <c r="C2679" s="2" t="s">
        <v>10505</v>
      </c>
      <c r="D2679" s="2">
        <f>IFERROR(VLOOKUP(B2679,#REF!,4,0),0)</f>
        <v>0</v>
      </c>
      <c r="E2679" s="3">
        <v>0</v>
      </c>
      <c r="F2679" s="147" t="s">
        <v>1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148" t="s">
        <v>6151</v>
      </c>
      <c r="N2679" s="3">
        <v>0</v>
      </c>
      <c r="O2679" s="3">
        <v>0</v>
      </c>
      <c r="P2679" s="3">
        <v>0</v>
      </c>
      <c r="Q2679" s="132"/>
    </row>
    <row r="2680" spans="1:17">
      <c r="A2680" s="5" t="str">
        <f t="shared" si="42"/>
        <v>3</v>
      </c>
      <c r="B2680" s="1" t="s">
        <v>10527</v>
      </c>
      <c r="C2680" s="2" t="s">
        <v>10511</v>
      </c>
      <c r="D2680" s="2">
        <f>IFERROR(VLOOKUP(B2680,#REF!,4,0),0)</f>
        <v>0</v>
      </c>
      <c r="E2680" s="3">
        <v>0</v>
      </c>
      <c r="F2680" s="147" t="s">
        <v>1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148" t="s">
        <v>6151</v>
      </c>
      <c r="N2680" s="3">
        <v>0</v>
      </c>
      <c r="O2680" s="3">
        <v>0</v>
      </c>
      <c r="P2680" s="3">
        <v>0</v>
      </c>
      <c r="Q2680" s="132"/>
    </row>
    <row r="2681" spans="1:17">
      <c r="A2681" s="5" t="str">
        <f t="shared" si="42"/>
        <v>3</v>
      </c>
      <c r="B2681" s="1" t="s">
        <v>10528</v>
      </c>
      <c r="C2681" s="2" t="s">
        <v>10513</v>
      </c>
      <c r="D2681" s="2">
        <f>IFERROR(VLOOKUP(B2681,#REF!,4,0),0)</f>
        <v>0</v>
      </c>
      <c r="E2681" s="3">
        <v>0</v>
      </c>
      <c r="F2681" s="147" t="s">
        <v>1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0</v>
      </c>
      <c r="M2681" s="148" t="s">
        <v>6151</v>
      </c>
      <c r="N2681" s="3">
        <v>0</v>
      </c>
      <c r="O2681" s="3">
        <v>0</v>
      </c>
      <c r="P2681" s="3">
        <v>0</v>
      </c>
      <c r="Q2681" s="132"/>
    </row>
    <row r="2682" spans="1:17">
      <c r="A2682" s="5" t="str">
        <f t="shared" si="42"/>
        <v>3</v>
      </c>
      <c r="B2682" s="1" t="s">
        <v>10529</v>
      </c>
      <c r="C2682" s="2" t="s">
        <v>10530</v>
      </c>
      <c r="D2682" s="2">
        <f>IFERROR(VLOOKUP(B2682,#REF!,4,0),0)</f>
        <v>0</v>
      </c>
      <c r="E2682" s="3">
        <v>0</v>
      </c>
      <c r="F2682" s="147" t="s">
        <v>1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148" t="s">
        <v>6151</v>
      </c>
      <c r="N2682" s="3">
        <v>0</v>
      </c>
      <c r="O2682" s="3">
        <v>0</v>
      </c>
      <c r="P2682" s="3">
        <v>0</v>
      </c>
      <c r="Q2682" s="132"/>
    </row>
    <row r="2683" spans="1:17">
      <c r="A2683" s="5" t="str">
        <f t="shared" si="42"/>
        <v>3</v>
      </c>
      <c r="B2683" s="1" t="s">
        <v>10531</v>
      </c>
      <c r="C2683" s="2" t="s">
        <v>10530</v>
      </c>
      <c r="D2683" s="2">
        <f>IFERROR(VLOOKUP(B2683,#REF!,4,0),0)</f>
        <v>0</v>
      </c>
      <c r="E2683" s="3">
        <v>0</v>
      </c>
      <c r="F2683" s="147" t="s">
        <v>1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148" t="s">
        <v>6151</v>
      </c>
      <c r="N2683" s="3">
        <v>0</v>
      </c>
      <c r="O2683" s="3">
        <v>0</v>
      </c>
      <c r="P2683" s="3">
        <v>0</v>
      </c>
      <c r="Q2683" s="132"/>
    </row>
    <row r="2684" spans="1:17">
      <c r="A2684" s="5" t="str">
        <f t="shared" si="42"/>
        <v>3</v>
      </c>
      <c r="B2684" s="1" t="s">
        <v>10532</v>
      </c>
      <c r="C2684" s="2" t="s">
        <v>10533</v>
      </c>
      <c r="D2684" s="2">
        <f>IFERROR(VLOOKUP(B2684,#REF!,4,0),0)</f>
        <v>0</v>
      </c>
      <c r="E2684" s="3">
        <v>0</v>
      </c>
      <c r="F2684" s="147" t="s">
        <v>1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148" t="s">
        <v>6151</v>
      </c>
      <c r="N2684" s="3">
        <v>0</v>
      </c>
      <c r="O2684" s="3">
        <v>0</v>
      </c>
      <c r="P2684" s="3">
        <v>0</v>
      </c>
      <c r="Q2684" s="132"/>
    </row>
    <row r="2685" spans="1:17">
      <c r="A2685" s="5" t="str">
        <f t="shared" si="42"/>
        <v>3</v>
      </c>
      <c r="B2685" s="1" t="s">
        <v>10534</v>
      </c>
      <c r="C2685" s="2" t="s">
        <v>10533</v>
      </c>
      <c r="D2685" s="2">
        <f>IFERROR(VLOOKUP(B2685,#REF!,4,0),0)</f>
        <v>0</v>
      </c>
      <c r="E2685" s="3">
        <v>0</v>
      </c>
      <c r="F2685" s="147" t="s">
        <v>1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148" t="s">
        <v>6151</v>
      </c>
      <c r="N2685" s="3">
        <v>0</v>
      </c>
      <c r="O2685" s="3">
        <v>0</v>
      </c>
      <c r="P2685" s="3">
        <v>0</v>
      </c>
      <c r="Q2685" s="132"/>
    </row>
    <row r="2686" spans="1:17">
      <c r="A2686" s="5" t="str">
        <f t="shared" si="42"/>
        <v>3</v>
      </c>
      <c r="B2686" s="1" t="s">
        <v>3779</v>
      </c>
      <c r="C2686" s="2" t="s">
        <v>10535</v>
      </c>
      <c r="D2686" s="2">
        <f>IFERROR(VLOOKUP(B2686,#REF!,4,0),0)</f>
        <v>0</v>
      </c>
      <c r="E2686" s="3">
        <v>11823.58</v>
      </c>
      <c r="F2686" s="147" t="s">
        <v>1</v>
      </c>
      <c r="G2686" s="3">
        <v>11823.58</v>
      </c>
      <c r="H2686" s="3">
        <v>0</v>
      </c>
      <c r="I2686" s="3">
        <v>0</v>
      </c>
      <c r="J2686" s="3">
        <v>11823.58</v>
      </c>
      <c r="K2686" s="3">
        <v>0</v>
      </c>
      <c r="L2686" s="3">
        <v>0</v>
      </c>
      <c r="M2686" s="148" t="s">
        <v>6151</v>
      </c>
      <c r="N2686" s="3">
        <v>0</v>
      </c>
      <c r="O2686" s="3">
        <v>0</v>
      </c>
      <c r="P2686" s="3">
        <v>0</v>
      </c>
      <c r="Q2686" s="132"/>
    </row>
    <row r="2687" spans="1:17">
      <c r="A2687" s="5" t="str">
        <f t="shared" si="42"/>
        <v>3</v>
      </c>
      <c r="B2687" s="1" t="s">
        <v>3782</v>
      </c>
      <c r="C2687" s="2" t="s">
        <v>10536</v>
      </c>
      <c r="D2687" s="2">
        <f>IFERROR(VLOOKUP(B2687,#REF!,4,0),0)</f>
        <v>0</v>
      </c>
      <c r="E2687" s="3">
        <v>4000425.23</v>
      </c>
      <c r="F2687" s="147" t="s">
        <v>1</v>
      </c>
      <c r="G2687" s="3">
        <v>4000425.23</v>
      </c>
      <c r="H2687" s="3">
        <v>0</v>
      </c>
      <c r="I2687" s="3">
        <v>0</v>
      </c>
      <c r="J2687" s="3">
        <v>4000425.23</v>
      </c>
      <c r="K2687" s="3">
        <v>0</v>
      </c>
      <c r="L2687" s="3">
        <v>0</v>
      </c>
      <c r="M2687" s="148" t="s">
        <v>6151</v>
      </c>
      <c r="N2687" s="3">
        <v>0</v>
      </c>
      <c r="O2687" s="3">
        <v>0</v>
      </c>
      <c r="P2687" s="3">
        <v>0</v>
      </c>
      <c r="Q2687" s="132"/>
    </row>
    <row r="2688" spans="1:17">
      <c r="A2688" s="5" t="str">
        <f t="shared" si="42"/>
        <v>3</v>
      </c>
      <c r="B2688" s="1" t="s">
        <v>3785</v>
      </c>
      <c r="C2688" s="2" t="s">
        <v>10537</v>
      </c>
      <c r="D2688" s="2">
        <f>IFERROR(VLOOKUP(B2688,#REF!,4,0),0)</f>
        <v>0</v>
      </c>
      <c r="E2688" s="3">
        <v>1896100.81</v>
      </c>
      <c r="F2688" s="147" t="s">
        <v>1</v>
      </c>
      <c r="G2688" s="3">
        <v>1896100.81</v>
      </c>
      <c r="H2688" s="3">
        <v>0</v>
      </c>
      <c r="I2688" s="3">
        <v>0</v>
      </c>
      <c r="J2688" s="3">
        <v>1896100.81</v>
      </c>
      <c r="K2688" s="3">
        <v>0</v>
      </c>
      <c r="L2688" s="3">
        <v>0</v>
      </c>
      <c r="M2688" s="148" t="s">
        <v>6151</v>
      </c>
      <c r="N2688" s="3">
        <v>0</v>
      </c>
      <c r="O2688" s="3">
        <v>0</v>
      </c>
      <c r="P2688" s="3">
        <v>0</v>
      </c>
      <c r="Q2688" s="132"/>
    </row>
    <row r="2689" spans="1:17">
      <c r="A2689" s="5" t="str">
        <f t="shared" si="42"/>
        <v>3</v>
      </c>
      <c r="B2689" s="1" t="s">
        <v>10538</v>
      </c>
      <c r="C2689" s="2" t="s">
        <v>10539</v>
      </c>
      <c r="D2689" s="2">
        <f>IFERROR(VLOOKUP(B2689,#REF!,4,0),0)</f>
        <v>0</v>
      </c>
      <c r="E2689" s="3">
        <v>0</v>
      </c>
      <c r="F2689" s="147" t="s">
        <v>1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148" t="s">
        <v>6151</v>
      </c>
      <c r="N2689" s="3">
        <v>0</v>
      </c>
      <c r="O2689" s="3">
        <v>0</v>
      </c>
      <c r="P2689" s="3">
        <v>0</v>
      </c>
      <c r="Q2689" s="132"/>
    </row>
    <row r="2690" spans="1:17">
      <c r="A2690" s="5" t="str">
        <f t="shared" si="42"/>
        <v>3</v>
      </c>
      <c r="B2690" s="1" t="s">
        <v>10540</v>
      </c>
      <c r="C2690" s="2" t="s">
        <v>10541</v>
      </c>
      <c r="D2690" s="2">
        <f>IFERROR(VLOOKUP(B2690,#REF!,4,0),0)</f>
        <v>0</v>
      </c>
      <c r="E2690" s="3">
        <v>0</v>
      </c>
      <c r="F2690" s="147" t="s">
        <v>1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148" t="s">
        <v>6151</v>
      </c>
      <c r="N2690" s="3">
        <v>0</v>
      </c>
      <c r="O2690" s="3">
        <v>0</v>
      </c>
      <c r="P2690" s="3">
        <v>0</v>
      </c>
      <c r="Q2690" s="132"/>
    </row>
    <row r="2691" spans="1:17">
      <c r="A2691" s="5" t="str">
        <f t="shared" si="42"/>
        <v>3</v>
      </c>
      <c r="B2691" s="1" t="s">
        <v>10542</v>
      </c>
      <c r="C2691" s="2" t="s">
        <v>10543</v>
      </c>
      <c r="D2691" s="2">
        <f>IFERROR(VLOOKUP(B2691,#REF!,4,0),0)</f>
        <v>0</v>
      </c>
      <c r="E2691" s="3">
        <v>0</v>
      </c>
      <c r="F2691" s="147" t="s">
        <v>1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148" t="s">
        <v>6151</v>
      </c>
      <c r="N2691" s="3">
        <v>0</v>
      </c>
      <c r="O2691" s="3">
        <v>0</v>
      </c>
      <c r="P2691" s="3">
        <v>0</v>
      </c>
      <c r="Q2691" s="132"/>
    </row>
    <row r="2692" spans="1:17">
      <c r="A2692" s="5" t="str">
        <f t="shared" si="42"/>
        <v>3</v>
      </c>
      <c r="B2692" s="1" t="s">
        <v>10544</v>
      </c>
      <c r="C2692" s="2" t="s">
        <v>10545</v>
      </c>
      <c r="D2692" s="2">
        <f>IFERROR(VLOOKUP(B2692,#REF!,4,0),0)</f>
        <v>0</v>
      </c>
      <c r="E2692" s="3">
        <v>0</v>
      </c>
      <c r="F2692" s="147" t="s">
        <v>1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148" t="s">
        <v>6151</v>
      </c>
      <c r="N2692" s="3">
        <v>0</v>
      </c>
      <c r="O2692" s="3">
        <v>0</v>
      </c>
      <c r="P2692" s="3">
        <v>0</v>
      </c>
      <c r="Q2692" s="132"/>
    </row>
    <row r="2693" spans="1:17">
      <c r="A2693" s="5" t="str">
        <f t="shared" si="42"/>
        <v>3</v>
      </c>
      <c r="B2693" s="1" t="s">
        <v>3788</v>
      </c>
      <c r="C2693" s="2" t="s">
        <v>10546</v>
      </c>
      <c r="D2693" s="2">
        <f>IFERROR(VLOOKUP(B2693,#REF!,4,0),0)</f>
        <v>0</v>
      </c>
      <c r="E2693" s="3">
        <v>126499.91</v>
      </c>
      <c r="F2693" s="147" t="s">
        <v>1</v>
      </c>
      <c r="G2693" s="3">
        <v>126499.91</v>
      </c>
      <c r="H2693" s="3">
        <v>0</v>
      </c>
      <c r="I2693" s="3">
        <v>0</v>
      </c>
      <c r="J2693" s="3">
        <v>126499.91</v>
      </c>
      <c r="K2693" s="3">
        <v>0</v>
      </c>
      <c r="L2693" s="3">
        <v>0</v>
      </c>
      <c r="M2693" s="148" t="s">
        <v>6151</v>
      </c>
      <c r="N2693" s="3">
        <v>0</v>
      </c>
      <c r="O2693" s="3">
        <v>0</v>
      </c>
      <c r="P2693" s="3">
        <v>0</v>
      </c>
      <c r="Q2693" s="132"/>
    </row>
    <row r="2694" spans="1:17">
      <c r="A2694" s="5" t="str">
        <f t="shared" si="42"/>
        <v>3</v>
      </c>
      <c r="B2694" s="1" t="s">
        <v>10547</v>
      </c>
      <c r="C2694" s="2" t="s">
        <v>10548</v>
      </c>
      <c r="D2694" s="2">
        <f>IFERROR(VLOOKUP(B2694,#REF!,4,0),0)</f>
        <v>0</v>
      </c>
      <c r="E2694" s="3">
        <v>0</v>
      </c>
      <c r="F2694" s="147" t="s">
        <v>1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148" t="s">
        <v>6151</v>
      </c>
      <c r="N2694" s="3">
        <v>0</v>
      </c>
      <c r="O2694" s="3">
        <v>0</v>
      </c>
      <c r="P2694" s="3">
        <v>0</v>
      </c>
      <c r="Q2694" s="132"/>
    </row>
    <row r="2695" spans="1:17">
      <c r="A2695" s="5" t="str">
        <f t="shared" si="42"/>
        <v>3</v>
      </c>
      <c r="B2695" s="1" t="s">
        <v>10549</v>
      </c>
      <c r="C2695" s="2" t="s">
        <v>10550</v>
      </c>
      <c r="D2695" s="2">
        <f>IFERROR(VLOOKUP(B2695,#REF!,4,0),0)</f>
        <v>0</v>
      </c>
      <c r="E2695" s="3">
        <v>0</v>
      </c>
      <c r="F2695" s="147" t="s">
        <v>1</v>
      </c>
      <c r="G2695" s="3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148" t="s">
        <v>6151</v>
      </c>
      <c r="N2695" s="3">
        <v>0</v>
      </c>
      <c r="O2695" s="3">
        <v>0</v>
      </c>
      <c r="P2695" s="3">
        <v>0</v>
      </c>
      <c r="Q2695" s="132"/>
    </row>
    <row r="2696" spans="1:17">
      <c r="A2696" s="5" t="str">
        <f t="shared" si="42"/>
        <v>3</v>
      </c>
      <c r="B2696" s="1" t="s">
        <v>3791</v>
      </c>
      <c r="C2696" s="2" t="s">
        <v>10551</v>
      </c>
      <c r="D2696" s="2">
        <f>IFERROR(VLOOKUP(B2696,#REF!,4,0),0)</f>
        <v>0</v>
      </c>
      <c r="E2696" s="3">
        <v>100505.43</v>
      </c>
      <c r="F2696" s="147" t="s">
        <v>1</v>
      </c>
      <c r="G2696" s="3">
        <v>100505.43</v>
      </c>
      <c r="H2696" s="3">
        <v>0</v>
      </c>
      <c r="I2696" s="3">
        <v>0</v>
      </c>
      <c r="J2696" s="3">
        <v>100505.43</v>
      </c>
      <c r="K2696" s="3">
        <v>0</v>
      </c>
      <c r="L2696" s="3">
        <v>0</v>
      </c>
      <c r="M2696" s="148" t="s">
        <v>6151</v>
      </c>
      <c r="N2696" s="3">
        <v>0</v>
      </c>
      <c r="O2696" s="3">
        <v>0</v>
      </c>
      <c r="P2696" s="3">
        <v>0</v>
      </c>
      <c r="Q2696" s="132"/>
    </row>
    <row r="2697" spans="1:17">
      <c r="A2697" s="5" t="str">
        <f t="shared" si="42"/>
        <v>3</v>
      </c>
      <c r="B2697" s="1" t="s">
        <v>10552</v>
      </c>
      <c r="C2697" s="2" t="s">
        <v>10553</v>
      </c>
      <c r="D2697" s="2">
        <f>IFERROR(VLOOKUP(B2697,#REF!,4,0),0)</f>
        <v>0</v>
      </c>
      <c r="E2697" s="3">
        <v>0</v>
      </c>
      <c r="F2697" s="147" t="s">
        <v>1</v>
      </c>
      <c r="G2697" s="3">
        <v>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148" t="s">
        <v>6151</v>
      </c>
      <c r="N2697" s="3">
        <v>0</v>
      </c>
      <c r="O2697" s="3">
        <v>0</v>
      </c>
      <c r="P2697" s="3">
        <v>0</v>
      </c>
      <c r="Q2697" s="132"/>
    </row>
    <row r="2698" spans="1:17">
      <c r="A2698" s="5" t="str">
        <f t="shared" si="42"/>
        <v>3</v>
      </c>
      <c r="B2698" s="1" t="s">
        <v>3794</v>
      </c>
      <c r="C2698" s="2" t="s">
        <v>10554</v>
      </c>
      <c r="D2698" s="2">
        <f>IFERROR(VLOOKUP(B2698,#REF!,4,0),0)</f>
        <v>0</v>
      </c>
      <c r="E2698" s="3">
        <v>115154.53</v>
      </c>
      <c r="F2698" s="147" t="s">
        <v>1</v>
      </c>
      <c r="G2698" s="3">
        <v>115154.53</v>
      </c>
      <c r="H2698" s="3">
        <v>0</v>
      </c>
      <c r="I2698" s="3">
        <v>0</v>
      </c>
      <c r="J2698" s="3">
        <v>115154.53</v>
      </c>
      <c r="K2698" s="3">
        <v>0</v>
      </c>
      <c r="L2698" s="3">
        <v>0</v>
      </c>
      <c r="M2698" s="148" t="s">
        <v>6151</v>
      </c>
      <c r="N2698" s="3">
        <v>0</v>
      </c>
      <c r="O2698" s="3">
        <v>0</v>
      </c>
      <c r="P2698" s="3">
        <v>0</v>
      </c>
      <c r="Q2698" s="132"/>
    </row>
    <row r="2699" spans="1:17">
      <c r="A2699" s="5" t="str">
        <f t="shared" ref="A2699:A2762" si="43">LEFT(B2699)</f>
        <v>3</v>
      </c>
      <c r="B2699" s="1" t="s">
        <v>3797</v>
      </c>
      <c r="C2699" s="2" t="s">
        <v>10555</v>
      </c>
      <c r="D2699" s="2">
        <f>IFERROR(VLOOKUP(B2699,#REF!,4,0),0)</f>
        <v>0</v>
      </c>
      <c r="E2699" s="3">
        <v>481064.23</v>
      </c>
      <c r="F2699" s="147" t="s">
        <v>1</v>
      </c>
      <c r="G2699" s="3">
        <v>481064.23</v>
      </c>
      <c r="H2699" s="3">
        <v>0</v>
      </c>
      <c r="I2699" s="3">
        <v>0</v>
      </c>
      <c r="J2699" s="3">
        <v>481064.23</v>
      </c>
      <c r="K2699" s="3">
        <v>0</v>
      </c>
      <c r="L2699" s="3">
        <v>0</v>
      </c>
      <c r="M2699" s="148" t="s">
        <v>6151</v>
      </c>
      <c r="N2699" s="3">
        <v>0</v>
      </c>
      <c r="O2699" s="3">
        <v>0</v>
      </c>
      <c r="P2699" s="3">
        <v>0</v>
      </c>
      <c r="Q2699" s="132"/>
    </row>
    <row r="2700" spans="1:17">
      <c r="A2700" s="5" t="str">
        <f t="shared" si="43"/>
        <v>3</v>
      </c>
      <c r="B2700" s="1" t="s">
        <v>10556</v>
      </c>
      <c r="C2700" s="2" t="s">
        <v>10557</v>
      </c>
      <c r="D2700" s="2">
        <f>IFERROR(VLOOKUP(B2700,#REF!,4,0),0)</f>
        <v>0</v>
      </c>
      <c r="E2700" s="3">
        <v>0</v>
      </c>
      <c r="F2700" s="147" t="s">
        <v>1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148" t="s">
        <v>6151</v>
      </c>
      <c r="N2700" s="3">
        <v>0</v>
      </c>
      <c r="O2700" s="3">
        <v>0</v>
      </c>
      <c r="P2700" s="3">
        <v>0</v>
      </c>
      <c r="Q2700" s="132"/>
    </row>
    <row r="2701" spans="1:17">
      <c r="A2701" s="5" t="str">
        <f t="shared" si="43"/>
        <v>3</v>
      </c>
      <c r="B2701" s="1" t="s">
        <v>10558</v>
      </c>
      <c r="C2701" s="2" t="s">
        <v>10559</v>
      </c>
      <c r="D2701" s="2">
        <f>IFERROR(VLOOKUP(B2701,#REF!,4,0),0)</f>
        <v>0</v>
      </c>
      <c r="E2701" s="3">
        <v>0</v>
      </c>
      <c r="F2701" s="147" t="s">
        <v>1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0</v>
      </c>
      <c r="M2701" s="148" t="s">
        <v>6151</v>
      </c>
      <c r="N2701" s="3">
        <v>0</v>
      </c>
      <c r="O2701" s="3">
        <v>0</v>
      </c>
      <c r="P2701" s="3">
        <v>0</v>
      </c>
      <c r="Q2701" s="132"/>
    </row>
    <row r="2702" spans="1:17">
      <c r="A2702" s="5" t="str">
        <f t="shared" si="43"/>
        <v>3</v>
      </c>
      <c r="B2702" s="1" t="s">
        <v>3801</v>
      </c>
      <c r="C2702" s="2" t="s">
        <v>10560</v>
      </c>
      <c r="D2702" s="2">
        <f>IFERROR(VLOOKUP(B2702,#REF!,4,0),0)</f>
        <v>0</v>
      </c>
      <c r="E2702" s="3">
        <v>4027.33</v>
      </c>
      <c r="F2702" s="147" t="s">
        <v>1</v>
      </c>
      <c r="G2702" s="3">
        <v>4027.33</v>
      </c>
      <c r="H2702" s="3">
        <v>0</v>
      </c>
      <c r="I2702" s="3">
        <v>0</v>
      </c>
      <c r="J2702" s="3">
        <v>4027.33</v>
      </c>
      <c r="K2702" s="3">
        <v>0</v>
      </c>
      <c r="L2702" s="3">
        <v>0</v>
      </c>
      <c r="M2702" s="148" t="s">
        <v>6151</v>
      </c>
      <c r="N2702" s="3">
        <v>0</v>
      </c>
      <c r="O2702" s="3">
        <v>0</v>
      </c>
      <c r="P2702" s="3">
        <v>0</v>
      </c>
      <c r="Q2702" s="132"/>
    </row>
    <row r="2703" spans="1:17">
      <c r="A2703" s="5" t="str">
        <f t="shared" si="43"/>
        <v>3</v>
      </c>
      <c r="B2703" s="1" t="s">
        <v>3804</v>
      </c>
      <c r="C2703" s="2" t="s">
        <v>10561</v>
      </c>
      <c r="D2703" s="2">
        <f>IFERROR(VLOOKUP(B2703,#REF!,4,0),0)</f>
        <v>0</v>
      </c>
      <c r="E2703" s="3">
        <v>692583.48</v>
      </c>
      <c r="F2703" s="147" t="s">
        <v>1</v>
      </c>
      <c r="G2703" s="3">
        <v>692583.48</v>
      </c>
      <c r="H2703" s="3">
        <v>0</v>
      </c>
      <c r="I2703" s="3">
        <v>0</v>
      </c>
      <c r="J2703" s="3">
        <v>692583.48</v>
      </c>
      <c r="K2703" s="3">
        <v>0</v>
      </c>
      <c r="L2703" s="3">
        <v>0</v>
      </c>
      <c r="M2703" s="148" t="s">
        <v>6151</v>
      </c>
      <c r="N2703" s="3">
        <v>0</v>
      </c>
      <c r="O2703" s="3">
        <v>0</v>
      </c>
      <c r="P2703" s="3">
        <v>0</v>
      </c>
      <c r="Q2703" s="132"/>
    </row>
    <row r="2704" spans="1:17">
      <c r="A2704" s="5" t="str">
        <f t="shared" si="43"/>
        <v>3</v>
      </c>
      <c r="B2704" s="1" t="s">
        <v>3807</v>
      </c>
      <c r="C2704" s="2" t="s">
        <v>10562</v>
      </c>
      <c r="D2704" s="2">
        <f>IFERROR(VLOOKUP(B2704,#REF!,4,0),0)</f>
        <v>0</v>
      </c>
      <c r="E2704" s="3">
        <v>107667.44</v>
      </c>
      <c r="F2704" s="147" t="s">
        <v>1</v>
      </c>
      <c r="G2704" s="3">
        <v>107667.44</v>
      </c>
      <c r="H2704" s="3">
        <v>0</v>
      </c>
      <c r="I2704" s="3">
        <v>0</v>
      </c>
      <c r="J2704" s="3">
        <v>107667.44</v>
      </c>
      <c r="K2704" s="3">
        <v>0</v>
      </c>
      <c r="L2704" s="3">
        <v>0</v>
      </c>
      <c r="M2704" s="148" t="s">
        <v>6151</v>
      </c>
      <c r="N2704" s="3">
        <v>0</v>
      </c>
      <c r="O2704" s="3">
        <v>0</v>
      </c>
      <c r="P2704" s="3">
        <v>0</v>
      </c>
      <c r="Q2704" s="132"/>
    </row>
    <row r="2705" spans="1:17">
      <c r="A2705" s="5" t="str">
        <f t="shared" si="43"/>
        <v>3</v>
      </c>
      <c r="B2705" s="1" t="s">
        <v>10563</v>
      </c>
      <c r="C2705" s="2" t="s">
        <v>10564</v>
      </c>
      <c r="D2705" s="2">
        <f>IFERROR(VLOOKUP(B2705,#REF!,4,0),0)</f>
        <v>0</v>
      </c>
      <c r="E2705" s="3">
        <v>0</v>
      </c>
      <c r="F2705" s="147" t="s">
        <v>1</v>
      </c>
      <c r="G2705" s="3">
        <v>0</v>
      </c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148" t="s">
        <v>6151</v>
      </c>
      <c r="N2705" s="3">
        <v>0</v>
      </c>
      <c r="O2705" s="3">
        <v>0</v>
      </c>
      <c r="P2705" s="3">
        <v>0</v>
      </c>
      <c r="Q2705" s="132"/>
    </row>
    <row r="2706" spans="1:17">
      <c r="A2706" s="5" t="str">
        <f t="shared" si="43"/>
        <v>3</v>
      </c>
      <c r="B2706" s="1" t="s">
        <v>10565</v>
      </c>
      <c r="C2706" s="2" t="s">
        <v>10566</v>
      </c>
      <c r="D2706" s="2">
        <f>IFERROR(VLOOKUP(B2706,#REF!,4,0),0)</f>
        <v>0</v>
      </c>
      <c r="E2706" s="3">
        <v>0</v>
      </c>
      <c r="F2706" s="147" t="s">
        <v>1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148" t="s">
        <v>6151</v>
      </c>
      <c r="N2706" s="3">
        <v>0</v>
      </c>
      <c r="O2706" s="3">
        <v>0</v>
      </c>
      <c r="P2706" s="3">
        <v>0</v>
      </c>
      <c r="Q2706" s="132"/>
    </row>
    <row r="2707" spans="1:17">
      <c r="A2707" s="5" t="str">
        <f t="shared" si="43"/>
        <v>3</v>
      </c>
      <c r="B2707" s="1" t="s">
        <v>10567</v>
      </c>
      <c r="C2707" s="2" t="s">
        <v>10568</v>
      </c>
      <c r="D2707" s="2">
        <f>IFERROR(VLOOKUP(B2707,#REF!,4,0),0)</f>
        <v>0</v>
      </c>
      <c r="E2707" s="3">
        <v>0</v>
      </c>
      <c r="F2707" s="147" t="s">
        <v>1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0</v>
      </c>
      <c r="M2707" s="148" t="s">
        <v>6151</v>
      </c>
      <c r="N2707" s="3">
        <v>0</v>
      </c>
      <c r="O2707" s="3">
        <v>0</v>
      </c>
      <c r="P2707" s="3">
        <v>0</v>
      </c>
      <c r="Q2707" s="132"/>
    </row>
    <row r="2708" spans="1:17">
      <c r="A2708" s="5" t="str">
        <f t="shared" si="43"/>
        <v>3</v>
      </c>
      <c r="B2708" s="1" t="s">
        <v>10569</v>
      </c>
      <c r="C2708" s="2" t="s">
        <v>10570</v>
      </c>
      <c r="D2708" s="2">
        <f>IFERROR(VLOOKUP(B2708,#REF!,4,0),0)</f>
        <v>0</v>
      </c>
      <c r="E2708" s="3">
        <v>0</v>
      </c>
      <c r="F2708" s="147" t="s">
        <v>1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148" t="s">
        <v>6151</v>
      </c>
      <c r="N2708" s="3">
        <v>0</v>
      </c>
      <c r="O2708" s="3">
        <v>0</v>
      </c>
      <c r="P2708" s="3">
        <v>0</v>
      </c>
      <c r="Q2708" s="132"/>
    </row>
    <row r="2709" spans="1:17">
      <c r="A2709" s="5" t="str">
        <f t="shared" si="43"/>
        <v>3</v>
      </c>
      <c r="B2709" s="1" t="s">
        <v>3810</v>
      </c>
      <c r="C2709" s="2" t="s">
        <v>10546</v>
      </c>
      <c r="D2709" s="2">
        <f>IFERROR(VLOOKUP(B2709,#REF!,4,0),0)</f>
        <v>0</v>
      </c>
      <c r="E2709" s="3">
        <v>3360</v>
      </c>
      <c r="F2709" s="147" t="s">
        <v>1</v>
      </c>
      <c r="G2709" s="3">
        <v>3360</v>
      </c>
      <c r="H2709" s="3">
        <v>0</v>
      </c>
      <c r="I2709" s="3">
        <v>0</v>
      </c>
      <c r="J2709" s="3">
        <v>3360</v>
      </c>
      <c r="K2709" s="3">
        <v>0</v>
      </c>
      <c r="L2709" s="3">
        <v>0</v>
      </c>
      <c r="M2709" s="148" t="s">
        <v>6151</v>
      </c>
      <c r="N2709" s="3">
        <v>0</v>
      </c>
      <c r="O2709" s="3">
        <v>0</v>
      </c>
      <c r="P2709" s="3">
        <v>0</v>
      </c>
      <c r="Q2709" s="132"/>
    </row>
    <row r="2710" spans="1:17">
      <c r="A2710" s="5" t="str">
        <f t="shared" si="43"/>
        <v>3</v>
      </c>
      <c r="B2710" s="1" t="s">
        <v>10571</v>
      </c>
      <c r="C2710" s="2" t="s">
        <v>10548</v>
      </c>
      <c r="D2710" s="2">
        <f>IFERROR(VLOOKUP(B2710,#REF!,4,0),0)</f>
        <v>0</v>
      </c>
      <c r="E2710" s="3">
        <v>0</v>
      </c>
      <c r="F2710" s="147" t="s">
        <v>1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0</v>
      </c>
      <c r="M2710" s="148" t="s">
        <v>6151</v>
      </c>
      <c r="N2710" s="3">
        <v>0</v>
      </c>
      <c r="O2710" s="3">
        <v>0</v>
      </c>
      <c r="P2710" s="3">
        <v>0</v>
      </c>
      <c r="Q2710" s="132"/>
    </row>
    <row r="2711" spans="1:17">
      <c r="A2711" s="5" t="str">
        <f t="shared" si="43"/>
        <v>3</v>
      </c>
      <c r="B2711" s="1" t="s">
        <v>10572</v>
      </c>
      <c r="C2711" s="2" t="s">
        <v>10550</v>
      </c>
      <c r="D2711" s="2">
        <f>IFERROR(VLOOKUP(B2711,#REF!,4,0),0)</f>
        <v>0</v>
      </c>
      <c r="E2711" s="3">
        <v>0</v>
      </c>
      <c r="F2711" s="147" t="s">
        <v>1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s="148" t="s">
        <v>6151</v>
      </c>
      <c r="N2711" s="3">
        <v>0</v>
      </c>
      <c r="O2711" s="3">
        <v>0</v>
      </c>
      <c r="P2711" s="3">
        <v>0</v>
      </c>
      <c r="Q2711" s="132"/>
    </row>
    <row r="2712" spans="1:17">
      <c r="A2712" s="5" t="str">
        <f t="shared" si="43"/>
        <v>3</v>
      </c>
      <c r="B2712" s="1" t="s">
        <v>10573</v>
      </c>
      <c r="C2712" s="2" t="s">
        <v>10551</v>
      </c>
      <c r="D2712" s="2">
        <f>IFERROR(VLOOKUP(B2712,#REF!,4,0),0)</f>
        <v>0</v>
      </c>
      <c r="E2712" s="3">
        <v>0</v>
      </c>
      <c r="F2712" s="147" t="s">
        <v>1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0</v>
      </c>
      <c r="M2712" s="148" t="s">
        <v>6151</v>
      </c>
      <c r="N2712" s="3">
        <v>0</v>
      </c>
      <c r="O2712" s="3">
        <v>0</v>
      </c>
      <c r="P2712" s="3">
        <v>0</v>
      </c>
      <c r="Q2712" s="132"/>
    </row>
    <row r="2713" spans="1:17">
      <c r="A2713" s="5" t="str">
        <f t="shared" si="43"/>
        <v>3</v>
      </c>
      <c r="B2713" s="1" t="s">
        <v>3812</v>
      </c>
      <c r="C2713" s="2" t="s">
        <v>10554</v>
      </c>
      <c r="D2713" s="2">
        <f>IFERROR(VLOOKUP(B2713,#REF!,4,0),0)</f>
        <v>0</v>
      </c>
      <c r="E2713" s="3">
        <v>16718.919999999998</v>
      </c>
      <c r="F2713" s="147" t="s">
        <v>1</v>
      </c>
      <c r="G2713" s="3">
        <v>16718.919999999998</v>
      </c>
      <c r="H2713" s="3">
        <v>0</v>
      </c>
      <c r="I2713" s="3">
        <v>0</v>
      </c>
      <c r="J2713" s="3">
        <v>16718.919999999998</v>
      </c>
      <c r="K2713" s="3">
        <v>0</v>
      </c>
      <c r="L2713" s="3">
        <v>0</v>
      </c>
      <c r="M2713" s="148" t="s">
        <v>6151</v>
      </c>
      <c r="N2713" s="3">
        <v>0</v>
      </c>
      <c r="O2713" s="3">
        <v>0</v>
      </c>
      <c r="P2713" s="3">
        <v>0</v>
      </c>
      <c r="Q2713" s="132"/>
    </row>
    <row r="2714" spans="1:17">
      <c r="A2714" s="5" t="str">
        <f t="shared" si="43"/>
        <v>3</v>
      </c>
      <c r="B2714" s="1" t="s">
        <v>3814</v>
      </c>
      <c r="C2714" s="2" t="s">
        <v>10555</v>
      </c>
      <c r="D2714" s="2">
        <f>IFERROR(VLOOKUP(B2714,#REF!,4,0),0)</f>
        <v>0</v>
      </c>
      <c r="E2714" s="3">
        <v>7000</v>
      </c>
      <c r="F2714" s="147" t="s">
        <v>1</v>
      </c>
      <c r="G2714" s="3">
        <v>7000</v>
      </c>
      <c r="H2714" s="3">
        <v>0</v>
      </c>
      <c r="I2714" s="3">
        <v>0</v>
      </c>
      <c r="J2714" s="3">
        <v>7000</v>
      </c>
      <c r="K2714" s="3">
        <v>0</v>
      </c>
      <c r="L2714" s="3">
        <v>0</v>
      </c>
      <c r="M2714" s="148" t="s">
        <v>6151</v>
      </c>
      <c r="N2714" s="3">
        <v>0</v>
      </c>
      <c r="O2714" s="3">
        <v>0</v>
      </c>
      <c r="P2714" s="3">
        <v>0</v>
      </c>
      <c r="Q2714" s="132"/>
    </row>
    <row r="2715" spans="1:17">
      <c r="A2715" s="5" t="str">
        <f t="shared" si="43"/>
        <v>3</v>
      </c>
      <c r="B2715" s="1" t="s">
        <v>10574</v>
      </c>
      <c r="C2715" s="2" t="s">
        <v>10550</v>
      </c>
      <c r="D2715" s="2">
        <f>IFERROR(VLOOKUP(B2715,#REF!,4,0),0)</f>
        <v>0</v>
      </c>
      <c r="E2715" s="3">
        <v>0</v>
      </c>
      <c r="F2715" s="147" t="s">
        <v>1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148" t="s">
        <v>6151</v>
      </c>
      <c r="N2715" s="3">
        <v>0</v>
      </c>
      <c r="O2715" s="3">
        <v>0</v>
      </c>
      <c r="P2715" s="3">
        <v>0</v>
      </c>
      <c r="Q2715" s="132"/>
    </row>
    <row r="2716" spans="1:17">
      <c r="A2716" s="5" t="str">
        <f t="shared" si="43"/>
        <v>3</v>
      </c>
      <c r="B2716" s="1" t="s">
        <v>10575</v>
      </c>
      <c r="C2716" s="2" t="s">
        <v>10553</v>
      </c>
      <c r="D2716" s="2">
        <f>IFERROR(VLOOKUP(B2716,#REF!,4,0),0)</f>
        <v>0</v>
      </c>
      <c r="E2716" s="3">
        <v>0</v>
      </c>
      <c r="F2716" s="147" t="s">
        <v>1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148" t="s">
        <v>6151</v>
      </c>
      <c r="N2716" s="3">
        <v>0</v>
      </c>
      <c r="O2716" s="3">
        <v>0</v>
      </c>
      <c r="P2716" s="3">
        <v>0</v>
      </c>
      <c r="Q2716" s="132"/>
    </row>
    <row r="2717" spans="1:17">
      <c r="A2717" s="5" t="str">
        <f t="shared" si="43"/>
        <v>3</v>
      </c>
      <c r="B2717" s="1" t="s">
        <v>3816</v>
      </c>
      <c r="C2717" s="2" t="s">
        <v>10551</v>
      </c>
      <c r="D2717" s="2">
        <f>IFERROR(VLOOKUP(B2717,#REF!,4,0),0)</f>
        <v>0</v>
      </c>
      <c r="E2717" s="3">
        <v>0</v>
      </c>
      <c r="F2717" s="147" t="s">
        <v>1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148" t="s">
        <v>6151</v>
      </c>
      <c r="N2717" s="3">
        <v>0</v>
      </c>
      <c r="O2717" s="3">
        <v>0</v>
      </c>
      <c r="P2717" s="3">
        <v>0</v>
      </c>
      <c r="Q2717" s="132"/>
    </row>
    <row r="2718" spans="1:17">
      <c r="A2718" s="5" t="str">
        <f t="shared" si="43"/>
        <v>3</v>
      </c>
      <c r="B2718" s="1" t="s">
        <v>10576</v>
      </c>
      <c r="C2718" s="2" t="s">
        <v>10557</v>
      </c>
      <c r="D2718" s="2">
        <f>IFERROR(VLOOKUP(B2718,#REF!,4,0),0)</f>
        <v>0</v>
      </c>
      <c r="E2718" s="3">
        <v>0</v>
      </c>
      <c r="F2718" s="147" t="s">
        <v>1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148" t="s">
        <v>6151</v>
      </c>
      <c r="N2718" s="3">
        <v>0</v>
      </c>
      <c r="O2718" s="3">
        <v>0</v>
      </c>
      <c r="P2718" s="3">
        <v>0</v>
      </c>
      <c r="Q2718" s="132"/>
    </row>
    <row r="2719" spans="1:17">
      <c r="A2719" s="5" t="str">
        <f t="shared" si="43"/>
        <v>3</v>
      </c>
      <c r="B2719" s="1" t="s">
        <v>10577</v>
      </c>
      <c r="C2719" s="2" t="s">
        <v>10559</v>
      </c>
      <c r="D2719" s="2">
        <f>IFERROR(VLOOKUP(B2719,#REF!,4,0),0)</f>
        <v>0</v>
      </c>
      <c r="E2719" s="3">
        <v>0</v>
      </c>
      <c r="F2719" s="147" t="s">
        <v>1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148" t="s">
        <v>6151</v>
      </c>
      <c r="N2719" s="3">
        <v>0</v>
      </c>
      <c r="O2719" s="3">
        <v>0</v>
      </c>
      <c r="P2719" s="3">
        <v>0</v>
      </c>
      <c r="Q2719" s="132"/>
    </row>
    <row r="2720" spans="1:17">
      <c r="A2720" s="5" t="str">
        <f t="shared" si="43"/>
        <v>3</v>
      </c>
      <c r="B2720" s="1" t="s">
        <v>10578</v>
      </c>
      <c r="C2720" s="2" t="s">
        <v>10579</v>
      </c>
      <c r="D2720" s="2">
        <f>IFERROR(VLOOKUP(B2720,#REF!,4,0),0)</f>
        <v>0</v>
      </c>
      <c r="E2720" s="3">
        <v>0</v>
      </c>
      <c r="F2720" s="147" t="s">
        <v>1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148" t="s">
        <v>6151</v>
      </c>
      <c r="N2720" s="3">
        <v>0</v>
      </c>
      <c r="O2720" s="3">
        <v>0</v>
      </c>
      <c r="P2720" s="3">
        <v>0</v>
      </c>
      <c r="Q2720" s="132"/>
    </row>
    <row r="2721" spans="1:17">
      <c r="A2721" s="5" t="str">
        <f t="shared" si="43"/>
        <v>3</v>
      </c>
      <c r="B2721" s="1" t="s">
        <v>10580</v>
      </c>
      <c r="C2721" s="2" t="s">
        <v>10579</v>
      </c>
      <c r="D2721" s="2">
        <f>IFERROR(VLOOKUP(B2721,#REF!,4,0),0)</f>
        <v>0</v>
      </c>
      <c r="E2721" s="3">
        <v>0</v>
      </c>
      <c r="F2721" s="147" t="s">
        <v>1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148" t="s">
        <v>6151</v>
      </c>
      <c r="N2721" s="3">
        <v>0</v>
      </c>
      <c r="O2721" s="3">
        <v>0</v>
      </c>
      <c r="P2721" s="3">
        <v>0</v>
      </c>
      <c r="Q2721" s="132"/>
    </row>
    <row r="2722" spans="1:17">
      <c r="A2722" s="5" t="str">
        <f t="shared" si="43"/>
        <v>3</v>
      </c>
      <c r="B2722" s="1" t="s">
        <v>10581</v>
      </c>
      <c r="C2722" s="2" t="s">
        <v>10582</v>
      </c>
      <c r="D2722" s="2">
        <f>IFERROR(VLOOKUP(B2722,#REF!,4,0),0)</f>
        <v>0</v>
      </c>
      <c r="E2722" s="3">
        <v>0</v>
      </c>
      <c r="F2722" s="147" t="s">
        <v>1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148" t="s">
        <v>6151</v>
      </c>
      <c r="N2722" s="3">
        <v>0</v>
      </c>
      <c r="O2722" s="3">
        <v>0</v>
      </c>
      <c r="P2722" s="3">
        <v>0</v>
      </c>
      <c r="Q2722" s="132"/>
    </row>
    <row r="2723" spans="1:17">
      <c r="A2723" s="5" t="str">
        <f t="shared" si="43"/>
        <v>3</v>
      </c>
      <c r="B2723" s="1" t="s">
        <v>10583</v>
      </c>
      <c r="C2723" s="2" t="s">
        <v>10582</v>
      </c>
      <c r="D2723" s="2">
        <f>IFERROR(VLOOKUP(B2723,#REF!,4,0),0)</f>
        <v>0</v>
      </c>
      <c r="E2723" s="3">
        <v>0</v>
      </c>
      <c r="F2723" s="147" t="s">
        <v>1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148" t="s">
        <v>6151</v>
      </c>
      <c r="N2723" s="3">
        <v>0</v>
      </c>
      <c r="O2723" s="3">
        <v>0</v>
      </c>
      <c r="P2723" s="3">
        <v>0</v>
      </c>
      <c r="Q2723" s="132"/>
    </row>
    <row r="2724" spans="1:17">
      <c r="A2724" s="5" t="str">
        <f t="shared" si="43"/>
        <v>3</v>
      </c>
      <c r="B2724" s="1" t="s">
        <v>3823</v>
      </c>
      <c r="C2724" s="2" t="s">
        <v>10584</v>
      </c>
      <c r="D2724" s="2">
        <f>IFERROR(VLOOKUP(B2724,#REF!,4,0),0)</f>
        <v>0</v>
      </c>
      <c r="E2724" s="3">
        <v>1258.94</v>
      </c>
      <c r="F2724" s="147" t="s">
        <v>1</v>
      </c>
      <c r="G2724" s="3">
        <v>1258.94</v>
      </c>
      <c r="H2724" s="3">
        <v>0</v>
      </c>
      <c r="I2724" s="3">
        <v>0</v>
      </c>
      <c r="J2724" s="3">
        <v>1258.94</v>
      </c>
      <c r="K2724" s="3">
        <v>0</v>
      </c>
      <c r="L2724" s="3">
        <v>0</v>
      </c>
      <c r="M2724" s="148" t="s">
        <v>6151</v>
      </c>
      <c r="N2724" s="3">
        <v>0</v>
      </c>
      <c r="O2724" s="3">
        <v>0</v>
      </c>
      <c r="P2724" s="3">
        <v>0</v>
      </c>
      <c r="Q2724" s="132"/>
    </row>
    <row r="2725" spans="1:17">
      <c r="A2725" s="5" t="str">
        <f t="shared" si="43"/>
        <v>3</v>
      </c>
      <c r="B2725" s="1" t="s">
        <v>3826</v>
      </c>
      <c r="C2725" s="2" t="s">
        <v>10585</v>
      </c>
      <c r="D2725" s="2">
        <f>IFERROR(VLOOKUP(B2725,#REF!,4,0),0)</f>
        <v>0</v>
      </c>
      <c r="E2725" s="3">
        <v>822497.92</v>
      </c>
      <c r="F2725" s="147" t="s">
        <v>1</v>
      </c>
      <c r="G2725" s="3">
        <v>822497.92</v>
      </c>
      <c r="H2725" s="3">
        <v>0</v>
      </c>
      <c r="I2725" s="3">
        <v>0</v>
      </c>
      <c r="J2725" s="3">
        <v>822497.92</v>
      </c>
      <c r="K2725" s="3">
        <v>0</v>
      </c>
      <c r="L2725" s="3">
        <v>0</v>
      </c>
      <c r="M2725" s="148" t="s">
        <v>6151</v>
      </c>
      <c r="N2725" s="3">
        <v>0</v>
      </c>
      <c r="O2725" s="3">
        <v>0</v>
      </c>
      <c r="P2725" s="3">
        <v>0</v>
      </c>
      <c r="Q2725" s="132"/>
    </row>
    <row r="2726" spans="1:17">
      <c r="A2726" s="5" t="str">
        <f t="shared" si="43"/>
        <v>3</v>
      </c>
      <c r="B2726" s="1" t="s">
        <v>3829</v>
      </c>
      <c r="C2726" s="2" t="s">
        <v>10586</v>
      </c>
      <c r="D2726" s="2">
        <f>IFERROR(VLOOKUP(B2726,#REF!,4,0),0)</f>
        <v>0</v>
      </c>
      <c r="E2726" s="3">
        <v>146931.69</v>
      </c>
      <c r="F2726" s="147" t="s">
        <v>1</v>
      </c>
      <c r="G2726" s="3">
        <v>146931.69</v>
      </c>
      <c r="H2726" s="3">
        <v>0</v>
      </c>
      <c r="I2726" s="3">
        <v>0</v>
      </c>
      <c r="J2726" s="3">
        <v>146931.69</v>
      </c>
      <c r="K2726" s="3">
        <v>0</v>
      </c>
      <c r="L2726" s="3">
        <v>0</v>
      </c>
      <c r="M2726" s="148" t="s">
        <v>6151</v>
      </c>
      <c r="N2726" s="3">
        <v>0</v>
      </c>
      <c r="O2726" s="3">
        <v>0</v>
      </c>
      <c r="P2726" s="3">
        <v>0</v>
      </c>
      <c r="Q2726" s="132"/>
    </row>
    <row r="2727" spans="1:17">
      <c r="A2727" s="5" t="str">
        <f t="shared" si="43"/>
        <v>3</v>
      </c>
      <c r="B2727" s="1" t="s">
        <v>10587</v>
      </c>
      <c r="C2727" s="2" t="s">
        <v>10588</v>
      </c>
      <c r="D2727" s="2">
        <f>IFERROR(VLOOKUP(B2727,#REF!,4,0),0)</f>
        <v>0</v>
      </c>
      <c r="E2727" s="3">
        <v>0</v>
      </c>
      <c r="F2727" s="147" t="s">
        <v>1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148" t="s">
        <v>6151</v>
      </c>
      <c r="N2727" s="3">
        <v>0</v>
      </c>
      <c r="O2727" s="3">
        <v>0</v>
      </c>
      <c r="P2727" s="3">
        <v>0</v>
      </c>
      <c r="Q2727" s="132"/>
    </row>
    <row r="2728" spans="1:17">
      <c r="A2728" s="5" t="str">
        <f t="shared" si="43"/>
        <v>3</v>
      </c>
      <c r="B2728" s="1" t="s">
        <v>10589</v>
      </c>
      <c r="C2728" s="2" t="s">
        <v>10590</v>
      </c>
      <c r="D2728" s="2">
        <f>IFERROR(VLOOKUP(B2728,#REF!,4,0),0)</f>
        <v>0</v>
      </c>
      <c r="E2728" s="3">
        <v>0</v>
      </c>
      <c r="F2728" s="147" t="s">
        <v>1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148" t="s">
        <v>6151</v>
      </c>
      <c r="N2728" s="3">
        <v>0</v>
      </c>
      <c r="O2728" s="3">
        <v>0</v>
      </c>
      <c r="P2728" s="3">
        <v>0</v>
      </c>
      <c r="Q2728" s="132"/>
    </row>
    <row r="2729" spans="1:17">
      <c r="A2729" s="5" t="str">
        <f t="shared" si="43"/>
        <v>3</v>
      </c>
      <c r="B2729" s="1" t="s">
        <v>10591</v>
      </c>
      <c r="C2729" s="2" t="s">
        <v>10592</v>
      </c>
      <c r="D2729" s="2">
        <f>IFERROR(VLOOKUP(B2729,#REF!,4,0),0)</f>
        <v>0</v>
      </c>
      <c r="E2729" s="3">
        <v>0</v>
      </c>
      <c r="F2729" s="147" t="s">
        <v>1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0</v>
      </c>
      <c r="M2729" s="148" t="s">
        <v>6151</v>
      </c>
      <c r="N2729" s="3">
        <v>0</v>
      </c>
      <c r="O2729" s="3">
        <v>0</v>
      </c>
      <c r="P2729" s="3">
        <v>0</v>
      </c>
      <c r="Q2729" s="132"/>
    </row>
    <row r="2730" spans="1:17">
      <c r="A2730" s="5" t="str">
        <f t="shared" si="43"/>
        <v>3</v>
      </c>
      <c r="B2730" s="1" t="s">
        <v>10593</v>
      </c>
      <c r="C2730" s="2" t="s">
        <v>10594</v>
      </c>
      <c r="D2730" s="2">
        <f>IFERROR(VLOOKUP(B2730,#REF!,4,0),0)</f>
        <v>0</v>
      </c>
      <c r="E2730" s="3">
        <v>0</v>
      </c>
      <c r="F2730" s="147" t="s">
        <v>1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s="148" t="s">
        <v>6151</v>
      </c>
      <c r="N2730" s="3">
        <v>0</v>
      </c>
      <c r="O2730" s="3">
        <v>0</v>
      </c>
      <c r="P2730" s="3">
        <v>0</v>
      </c>
      <c r="Q2730" s="132"/>
    </row>
    <row r="2731" spans="1:17">
      <c r="A2731" s="5" t="str">
        <f t="shared" si="43"/>
        <v>3</v>
      </c>
      <c r="B2731" s="1" t="s">
        <v>10595</v>
      </c>
      <c r="C2731" s="2" t="s">
        <v>10596</v>
      </c>
      <c r="D2731" s="2">
        <f>IFERROR(VLOOKUP(B2731,#REF!,4,0),0)</f>
        <v>0</v>
      </c>
      <c r="E2731" s="3">
        <v>0</v>
      </c>
      <c r="F2731" s="147" t="s">
        <v>1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148" t="s">
        <v>6151</v>
      </c>
      <c r="N2731" s="3">
        <v>0</v>
      </c>
      <c r="O2731" s="3">
        <v>0</v>
      </c>
      <c r="P2731" s="3">
        <v>0</v>
      </c>
      <c r="Q2731" s="132"/>
    </row>
    <row r="2732" spans="1:17">
      <c r="A2732" s="5" t="str">
        <f t="shared" si="43"/>
        <v>3</v>
      </c>
      <c r="B2732" s="1" t="s">
        <v>10597</v>
      </c>
      <c r="C2732" s="2" t="s">
        <v>10598</v>
      </c>
      <c r="D2732" s="2">
        <f>IFERROR(VLOOKUP(B2732,#REF!,4,0),0)</f>
        <v>0</v>
      </c>
      <c r="E2732" s="3">
        <v>0</v>
      </c>
      <c r="F2732" s="147" t="s">
        <v>1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148" t="s">
        <v>6151</v>
      </c>
      <c r="N2732" s="3">
        <v>0</v>
      </c>
      <c r="O2732" s="3">
        <v>0</v>
      </c>
      <c r="P2732" s="3">
        <v>0</v>
      </c>
      <c r="Q2732" s="132"/>
    </row>
    <row r="2733" spans="1:17">
      <c r="A2733" s="5" t="str">
        <f t="shared" si="43"/>
        <v>3</v>
      </c>
      <c r="B2733" s="1" t="s">
        <v>10599</v>
      </c>
      <c r="C2733" s="2" t="s">
        <v>10600</v>
      </c>
      <c r="D2733" s="2">
        <f>IFERROR(VLOOKUP(B2733,#REF!,4,0),0)</f>
        <v>0</v>
      </c>
      <c r="E2733" s="3">
        <v>0</v>
      </c>
      <c r="F2733" s="147" t="s">
        <v>1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148" t="s">
        <v>6151</v>
      </c>
      <c r="N2733" s="3">
        <v>0</v>
      </c>
      <c r="O2733" s="3">
        <v>0</v>
      </c>
      <c r="P2733" s="3">
        <v>0</v>
      </c>
      <c r="Q2733" s="132"/>
    </row>
    <row r="2734" spans="1:17">
      <c r="A2734" s="5" t="str">
        <f t="shared" si="43"/>
        <v>3</v>
      </c>
      <c r="B2734" s="1" t="s">
        <v>3832</v>
      </c>
      <c r="C2734" s="2" t="s">
        <v>10601</v>
      </c>
      <c r="D2734" s="2">
        <f>IFERROR(VLOOKUP(B2734,#REF!,4,0),0)</f>
        <v>0</v>
      </c>
      <c r="E2734" s="3">
        <v>42151.8</v>
      </c>
      <c r="F2734" s="147" t="s">
        <v>1</v>
      </c>
      <c r="G2734" s="3">
        <v>42151.8</v>
      </c>
      <c r="H2734" s="3">
        <v>0</v>
      </c>
      <c r="I2734" s="3">
        <v>0</v>
      </c>
      <c r="J2734" s="3">
        <v>42151.8</v>
      </c>
      <c r="K2734" s="3">
        <v>0</v>
      </c>
      <c r="L2734" s="3">
        <v>0</v>
      </c>
      <c r="M2734" s="148" t="s">
        <v>6151</v>
      </c>
      <c r="N2734" s="3">
        <v>0</v>
      </c>
      <c r="O2734" s="3">
        <v>0</v>
      </c>
      <c r="P2734" s="3">
        <v>0</v>
      </c>
      <c r="Q2734" s="132"/>
    </row>
    <row r="2735" spans="1:17">
      <c r="A2735" s="5" t="str">
        <f t="shared" si="43"/>
        <v>3</v>
      </c>
      <c r="B2735" s="1" t="s">
        <v>10602</v>
      </c>
      <c r="C2735" s="2" t="s">
        <v>10603</v>
      </c>
      <c r="D2735" s="2">
        <f>IFERROR(VLOOKUP(B2735,#REF!,4,0),0)</f>
        <v>0</v>
      </c>
      <c r="E2735" s="3">
        <v>0</v>
      </c>
      <c r="F2735" s="147" t="s">
        <v>1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148" t="s">
        <v>6151</v>
      </c>
      <c r="N2735" s="3">
        <v>0</v>
      </c>
      <c r="O2735" s="3">
        <v>0</v>
      </c>
      <c r="P2735" s="3">
        <v>0</v>
      </c>
      <c r="Q2735" s="132"/>
    </row>
    <row r="2736" spans="1:17">
      <c r="A2736" s="5" t="str">
        <f t="shared" si="43"/>
        <v>3</v>
      </c>
      <c r="B2736" s="1" t="s">
        <v>3835</v>
      </c>
      <c r="C2736" s="2" t="s">
        <v>10604</v>
      </c>
      <c r="D2736" s="2">
        <f>IFERROR(VLOOKUP(B2736,#REF!,4,0),0)</f>
        <v>0</v>
      </c>
      <c r="E2736" s="3">
        <v>47408.04</v>
      </c>
      <c r="F2736" s="147" t="s">
        <v>1</v>
      </c>
      <c r="G2736" s="3">
        <v>47408.04</v>
      </c>
      <c r="H2736" s="3">
        <v>0</v>
      </c>
      <c r="I2736" s="3">
        <v>0</v>
      </c>
      <c r="J2736" s="3">
        <v>47408.04</v>
      </c>
      <c r="K2736" s="3">
        <v>0</v>
      </c>
      <c r="L2736" s="3">
        <v>0</v>
      </c>
      <c r="M2736" s="148" t="s">
        <v>6151</v>
      </c>
      <c r="N2736" s="3">
        <v>0</v>
      </c>
      <c r="O2736" s="3">
        <v>0</v>
      </c>
      <c r="P2736" s="3">
        <v>0</v>
      </c>
      <c r="Q2736" s="132"/>
    </row>
    <row r="2737" spans="1:17">
      <c r="A2737" s="5" t="str">
        <f t="shared" si="43"/>
        <v>3</v>
      </c>
      <c r="B2737" s="1" t="s">
        <v>3838</v>
      </c>
      <c r="C2737" s="2" t="s">
        <v>10605</v>
      </c>
      <c r="D2737" s="2">
        <f>IFERROR(VLOOKUP(B2737,#REF!,4,0),0)</f>
        <v>0</v>
      </c>
      <c r="E2737" s="3">
        <v>88407.55</v>
      </c>
      <c r="F2737" s="147" t="s">
        <v>1</v>
      </c>
      <c r="G2737" s="3">
        <v>88407.55</v>
      </c>
      <c r="H2737" s="3">
        <v>0</v>
      </c>
      <c r="I2737" s="3">
        <v>0</v>
      </c>
      <c r="J2737" s="3">
        <v>88407.55</v>
      </c>
      <c r="K2737" s="3">
        <v>0</v>
      </c>
      <c r="L2737" s="3">
        <v>0</v>
      </c>
      <c r="M2737" s="148" t="s">
        <v>6151</v>
      </c>
      <c r="N2737" s="3">
        <v>0</v>
      </c>
      <c r="O2737" s="3">
        <v>0</v>
      </c>
      <c r="P2737" s="3">
        <v>0</v>
      </c>
      <c r="Q2737" s="132"/>
    </row>
    <row r="2738" spans="1:17">
      <c r="A2738" s="5" t="str">
        <f t="shared" si="43"/>
        <v>3</v>
      </c>
      <c r="B2738" s="1" t="s">
        <v>10606</v>
      </c>
      <c r="C2738" s="2" t="s">
        <v>10607</v>
      </c>
      <c r="D2738" s="2">
        <f>IFERROR(VLOOKUP(B2738,#REF!,4,0),0)</f>
        <v>0</v>
      </c>
      <c r="E2738" s="3">
        <v>0</v>
      </c>
      <c r="F2738" s="147" t="s">
        <v>1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148" t="s">
        <v>6151</v>
      </c>
      <c r="N2738" s="3">
        <v>0</v>
      </c>
      <c r="O2738" s="3">
        <v>0</v>
      </c>
      <c r="P2738" s="3">
        <v>0</v>
      </c>
      <c r="Q2738" s="132"/>
    </row>
    <row r="2739" spans="1:17">
      <c r="A2739" s="5" t="str">
        <f t="shared" si="43"/>
        <v>3</v>
      </c>
      <c r="B2739" s="1" t="s">
        <v>10608</v>
      </c>
      <c r="C2739" s="2" t="s">
        <v>10609</v>
      </c>
      <c r="D2739" s="2">
        <f>IFERROR(VLOOKUP(B2739,#REF!,4,0),0)</f>
        <v>0</v>
      </c>
      <c r="E2739" s="3">
        <v>0</v>
      </c>
      <c r="F2739" s="147" t="s">
        <v>1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148" t="s">
        <v>6151</v>
      </c>
      <c r="N2739" s="3">
        <v>0</v>
      </c>
      <c r="O2739" s="3">
        <v>0</v>
      </c>
      <c r="P2739" s="3">
        <v>0</v>
      </c>
      <c r="Q2739" s="132"/>
    </row>
    <row r="2740" spans="1:17">
      <c r="A2740" s="5" t="str">
        <f t="shared" si="43"/>
        <v>3</v>
      </c>
      <c r="B2740" s="1" t="s">
        <v>3842</v>
      </c>
      <c r="C2740" s="2" t="s">
        <v>10584</v>
      </c>
      <c r="D2740" s="2">
        <f>IFERROR(VLOOKUP(B2740,#REF!,4,0),0)</f>
        <v>0</v>
      </c>
      <c r="E2740" s="3">
        <v>14864.25</v>
      </c>
      <c r="F2740" s="147" t="s">
        <v>1</v>
      </c>
      <c r="G2740" s="3">
        <v>14864.25</v>
      </c>
      <c r="H2740" s="3">
        <v>0</v>
      </c>
      <c r="I2740" s="3">
        <v>0</v>
      </c>
      <c r="J2740" s="3">
        <v>14864.25</v>
      </c>
      <c r="K2740" s="3">
        <v>0</v>
      </c>
      <c r="L2740" s="3">
        <v>0</v>
      </c>
      <c r="M2740" s="148" t="s">
        <v>6151</v>
      </c>
      <c r="N2740" s="3">
        <v>0</v>
      </c>
      <c r="O2740" s="3">
        <v>0</v>
      </c>
      <c r="P2740" s="3">
        <v>0</v>
      </c>
      <c r="Q2740" s="132"/>
    </row>
    <row r="2741" spans="1:17">
      <c r="A2741" s="5" t="str">
        <f t="shared" si="43"/>
        <v>3</v>
      </c>
      <c r="B2741" s="1" t="s">
        <v>3844</v>
      </c>
      <c r="C2741" s="2" t="s">
        <v>10610</v>
      </c>
      <c r="D2741" s="2">
        <f>IFERROR(VLOOKUP(B2741,#REF!,4,0),0)</f>
        <v>0</v>
      </c>
      <c r="E2741" s="3">
        <v>627408.47</v>
      </c>
      <c r="F2741" s="147" t="s">
        <v>1</v>
      </c>
      <c r="G2741" s="3">
        <v>627408.47</v>
      </c>
      <c r="H2741" s="3">
        <v>0</v>
      </c>
      <c r="I2741" s="3">
        <v>0</v>
      </c>
      <c r="J2741" s="3">
        <v>627408.47</v>
      </c>
      <c r="K2741" s="3">
        <v>0</v>
      </c>
      <c r="L2741" s="3">
        <v>0</v>
      </c>
      <c r="M2741" s="148" t="s">
        <v>6151</v>
      </c>
      <c r="N2741" s="3">
        <v>0</v>
      </c>
      <c r="O2741" s="3">
        <v>0</v>
      </c>
      <c r="P2741" s="3">
        <v>0</v>
      </c>
      <c r="Q2741" s="132"/>
    </row>
    <row r="2742" spans="1:17">
      <c r="A2742" s="5" t="str">
        <f t="shared" si="43"/>
        <v>3</v>
      </c>
      <c r="B2742" s="1" t="s">
        <v>3847</v>
      </c>
      <c r="C2742" s="2" t="s">
        <v>10611</v>
      </c>
      <c r="D2742" s="2">
        <f>IFERROR(VLOOKUP(B2742,#REF!,4,0),0)</f>
        <v>0</v>
      </c>
      <c r="E2742" s="3">
        <v>27147.1</v>
      </c>
      <c r="F2742" s="147" t="s">
        <v>1</v>
      </c>
      <c r="G2742" s="3">
        <v>27147.1</v>
      </c>
      <c r="H2742" s="3">
        <v>0</v>
      </c>
      <c r="I2742" s="3">
        <v>0</v>
      </c>
      <c r="J2742" s="3">
        <v>27147.1</v>
      </c>
      <c r="K2742" s="3">
        <v>0</v>
      </c>
      <c r="L2742" s="3">
        <v>0</v>
      </c>
      <c r="M2742" s="148" t="s">
        <v>6151</v>
      </c>
      <c r="N2742" s="3">
        <v>0</v>
      </c>
      <c r="O2742" s="3">
        <v>0</v>
      </c>
      <c r="P2742" s="3">
        <v>0</v>
      </c>
      <c r="Q2742" s="132"/>
    </row>
    <row r="2743" spans="1:17">
      <c r="A2743" s="5" t="str">
        <f t="shared" si="43"/>
        <v>3</v>
      </c>
      <c r="B2743" s="1" t="s">
        <v>10612</v>
      </c>
      <c r="C2743" s="2" t="s">
        <v>10613</v>
      </c>
      <c r="D2743" s="2">
        <f>IFERROR(VLOOKUP(B2743,#REF!,4,0),0)</f>
        <v>0</v>
      </c>
      <c r="E2743" s="3">
        <v>0</v>
      </c>
      <c r="F2743" s="147" t="s">
        <v>1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148" t="s">
        <v>6151</v>
      </c>
      <c r="N2743" s="3">
        <v>0</v>
      </c>
      <c r="O2743" s="3">
        <v>0</v>
      </c>
      <c r="P2743" s="3">
        <v>0</v>
      </c>
      <c r="Q2743" s="132"/>
    </row>
    <row r="2744" spans="1:17">
      <c r="A2744" s="5" t="str">
        <f t="shared" si="43"/>
        <v>3</v>
      </c>
      <c r="B2744" s="1" t="s">
        <v>10614</v>
      </c>
      <c r="C2744" s="2" t="s">
        <v>10615</v>
      </c>
      <c r="D2744" s="2">
        <f>IFERROR(VLOOKUP(B2744,#REF!,4,0),0)</f>
        <v>0</v>
      </c>
      <c r="E2744" s="3">
        <v>0</v>
      </c>
      <c r="F2744" s="147" t="s">
        <v>1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148" t="s">
        <v>6151</v>
      </c>
      <c r="N2744" s="3">
        <v>0</v>
      </c>
      <c r="O2744" s="3">
        <v>0</v>
      </c>
      <c r="P2744" s="3">
        <v>0</v>
      </c>
      <c r="Q2744" s="132"/>
    </row>
    <row r="2745" spans="1:17">
      <c r="A2745" s="5" t="str">
        <f t="shared" si="43"/>
        <v>3</v>
      </c>
      <c r="B2745" s="1" t="s">
        <v>10616</v>
      </c>
      <c r="C2745" s="2" t="s">
        <v>10617</v>
      </c>
      <c r="D2745" s="2">
        <f>IFERROR(VLOOKUP(B2745,#REF!,4,0),0)</f>
        <v>0</v>
      </c>
      <c r="E2745" s="3">
        <v>0</v>
      </c>
      <c r="F2745" s="147" t="s">
        <v>1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148" t="s">
        <v>6151</v>
      </c>
      <c r="N2745" s="3">
        <v>0</v>
      </c>
      <c r="O2745" s="3">
        <v>0</v>
      </c>
      <c r="P2745" s="3">
        <v>0</v>
      </c>
      <c r="Q2745" s="132"/>
    </row>
    <row r="2746" spans="1:17">
      <c r="A2746" s="5" t="str">
        <f t="shared" si="43"/>
        <v>3</v>
      </c>
      <c r="B2746" s="1" t="s">
        <v>10618</v>
      </c>
      <c r="C2746" s="2" t="s">
        <v>10619</v>
      </c>
      <c r="D2746" s="2">
        <f>IFERROR(VLOOKUP(B2746,#REF!,4,0),0)</f>
        <v>0</v>
      </c>
      <c r="E2746" s="3">
        <v>0</v>
      </c>
      <c r="F2746" s="147" t="s">
        <v>1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148" t="s">
        <v>6151</v>
      </c>
      <c r="N2746" s="3">
        <v>0</v>
      </c>
      <c r="O2746" s="3">
        <v>0</v>
      </c>
      <c r="P2746" s="3">
        <v>0</v>
      </c>
      <c r="Q2746" s="132"/>
    </row>
    <row r="2747" spans="1:17">
      <c r="A2747" s="5" t="str">
        <f t="shared" si="43"/>
        <v>3</v>
      </c>
      <c r="B2747" s="1" t="s">
        <v>3850</v>
      </c>
      <c r="C2747" s="2" t="s">
        <v>10596</v>
      </c>
      <c r="D2747" s="2">
        <f>IFERROR(VLOOKUP(B2747,#REF!,4,0),0)</f>
        <v>0</v>
      </c>
      <c r="E2747" s="3">
        <v>0</v>
      </c>
      <c r="F2747" s="147" t="s">
        <v>1</v>
      </c>
      <c r="G2747" s="3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148" t="s">
        <v>6151</v>
      </c>
      <c r="N2747" s="3">
        <v>0</v>
      </c>
      <c r="O2747" s="3">
        <v>0</v>
      </c>
      <c r="P2747" s="3">
        <v>0</v>
      </c>
      <c r="Q2747" s="132"/>
    </row>
    <row r="2748" spans="1:17">
      <c r="A2748" s="5" t="str">
        <f t="shared" si="43"/>
        <v>3</v>
      </c>
      <c r="B2748" s="1" t="s">
        <v>10620</v>
      </c>
      <c r="C2748" s="2" t="s">
        <v>10598</v>
      </c>
      <c r="D2748" s="2">
        <f>IFERROR(VLOOKUP(B2748,#REF!,4,0),0)</f>
        <v>0</v>
      </c>
      <c r="E2748" s="3">
        <v>0</v>
      </c>
      <c r="F2748" s="147" t="s">
        <v>1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148" t="s">
        <v>6151</v>
      </c>
      <c r="N2748" s="3">
        <v>0</v>
      </c>
      <c r="O2748" s="3">
        <v>0</v>
      </c>
      <c r="P2748" s="3">
        <v>0</v>
      </c>
      <c r="Q2748" s="132"/>
    </row>
    <row r="2749" spans="1:17">
      <c r="A2749" s="5" t="str">
        <f t="shared" si="43"/>
        <v>3</v>
      </c>
      <c r="B2749" s="1" t="s">
        <v>10621</v>
      </c>
      <c r="C2749" s="2" t="s">
        <v>10600</v>
      </c>
      <c r="D2749" s="2">
        <f>IFERROR(VLOOKUP(B2749,#REF!,4,0),0)</f>
        <v>0</v>
      </c>
      <c r="E2749" s="3">
        <v>0</v>
      </c>
      <c r="F2749" s="147" t="s">
        <v>1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0</v>
      </c>
      <c r="M2749" s="148" t="s">
        <v>6151</v>
      </c>
      <c r="N2749" s="3">
        <v>0</v>
      </c>
      <c r="O2749" s="3">
        <v>0</v>
      </c>
      <c r="P2749" s="3">
        <v>0</v>
      </c>
      <c r="Q2749" s="132"/>
    </row>
    <row r="2750" spans="1:17">
      <c r="A2750" s="5" t="str">
        <f t="shared" si="43"/>
        <v>3</v>
      </c>
      <c r="B2750" s="1" t="s">
        <v>10622</v>
      </c>
      <c r="C2750" s="2" t="s">
        <v>10601</v>
      </c>
      <c r="D2750" s="2">
        <f>IFERROR(VLOOKUP(B2750,#REF!,4,0),0)</f>
        <v>0</v>
      </c>
      <c r="E2750" s="3">
        <v>0</v>
      </c>
      <c r="F2750" s="147" t="s">
        <v>1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148" t="s">
        <v>6151</v>
      </c>
      <c r="N2750" s="3">
        <v>0</v>
      </c>
      <c r="O2750" s="3">
        <v>0</v>
      </c>
      <c r="P2750" s="3">
        <v>0</v>
      </c>
      <c r="Q2750" s="132"/>
    </row>
    <row r="2751" spans="1:17">
      <c r="A2751" s="5" t="str">
        <f t="shared" si="43"/>
        <v>3</v>
      </c>
      <c r="B2751" s="1" t="s">
        <v>3853</v>
      </c>
      <c r="C2751" s="2" t="s">
        <v>10604</v>
      </c>
      <c r="D2751" s="2">
        <f>IFERROR(VLOOKUP(B2751,#REF!,4,0),0)</f>
        <v>0</v>
      </c>
      <c r="E2751" s="3">
        <v>7895.4</v>
      </c>
      <c r="F2751" s="147" t="s">
        <v>1</v>
      </c>
      <c r="G2751" s="3">
        <v>7895.4</v>
      </c>
      <c r="H2751" s="3">
        <v>0</v>
      </c>
      <c r="I2751" s="3">
        <v>0</v>
      </c>
      <c r="J2751" s="3">
        <v>7895.4</v>
      </c>
      <c r="K2751" s="3">
        <v>0</v>
      </c>
      <c r="L2751" s="3">
        <v>0</v>
      </c>
      <c r="M2751" s="148" t="s">
        <v>6151</v>
      </c>
      <c r="N2751" s="3">
        <v>0</v>
      </c>
      <c r="O2751" s="3">
        <v>0</v>
      </c>
      <c r="P2751" s="3">
        <v>0</v>
      </c>
      <c r="Q2751" s="132"/>
    </row>
    <row r="2752" spans="1:17">
      <c r="A2752" s="5" t="str">
        <f t="shared" si="43"/>
        <v>3</v>
      </c>
      <c r="B2752" s="1" t="s">
        <v>3855</v>
      </c>
      <c r="C2752" s="2" t="s">
        <v>10605</v>
      </c>
      <c r="D2752" s="2">
        <f>IFERROR(VLOOKUP(B2752,#REF!,4,0),0)</f>
        <v>0</v>
      </c>
      <c r="E2752" s="3">
        <v>23156.6</v>
      </c>
      <c r="F2752" s="147" t="s">
        <v>1</v>
      </c>
      <c r="G2752" s="3">
        <v>23156.6</v>
      </c>
      <c r="H2752" s="3">
        <v>0</v>
      </c>
      <c r="I2752" s="3">
        <v>0</v>
      </c>
      <c r="J2752" s="3">
        <v>23156.6</v>
      </c>
      <c r="K2752" s="3">
        <v>0</v>
      </c>
      <c r="L2752" s="3">
        <v>0</v>
      </c>
      <c r="M2752" s="148" t="s">
        <v>6151</v>
      </c>
      <c r="N2752" s="3">
        <v>0</v>
      </c>
      <c r="O2752" s="3">
        <v>0</v>
      </c>
      <c r="P2752" s="3">
        <v>0</v>
      </c>
      <c r="Q2752" s="132"/>
    </row>
    <row r="2753" spans="1:17">
      <c r="A2753" s="5" t="str">
        <f t="shared" si="43"/>
        <v>3</v>
      </c>
      <c r="B2753" s="1" t="s">
        <v>10623</v>
      </c>
      <c r="C2753" s="2" t="s">
        <v>10600</v>
      </c>
      <c r="D2753" s="2">
        <f>IFERROR(VLOOKUP(B2753,#REF!,4,0),0)</f>
        <v>0</v>
      </c>
      <c r="E2753" s="3">
        <v>0</v>
      </c>
      <c r="F2753" s="147" t="s">
        <v>1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148" t="s">
        <v>6151</v>
      </c>
      <c r="N2753" s="3">
        <v>0</v>
      </c>
      <c r="O2753" s="3">
        <v>0</v>
      </c>
      <c r="P2753" s="3">
        <v>0</v>
      </c>
      <c r="Q2753" s="132"/>
    </row>
    <row r="2754" spans="1:17">
      <c r="A2754" s="5" t="str">
        <f t="shared" si="43"/>
        <v>3</v>
      </c>
      <c r="B2754" s="1" t="s">
        <v>10624</v>
      </c>
      <c r="C2754" s="2" t="s">
        <v>10603</v>
      </c>
      <c r="D2754" s="2">
        <f>IFERROR(VLOOKUP(B2754,#REF!,4,0),0)</f>
        <v>0</v>
      </c>
      <c r="E2754" s="3">
        <v>0</v>
      </c>
      <c r="F2754" s="147" t="s">
        <v>1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0</v>
      </c>
      <c r="M2754" s="148" t="s">
        <v>6151</v>
      </c>
      <c r="N2754" s="3">
        <v>0</v>
      </c>
      <c r="O2754" s="3">
        <v>0</v>
      </c>
      <c r="P2754" s="3">
        <v>0</v>
      </c>
      <c r="Q2754" s="132"/>
    </row>
    <row r="2755" spans="1:17">
      <c r="A2755" s="5" t="str">
        <f t="shared" si="43"/>
        <v>3</v>
      </c>
      <c r="B2755" s="1" t="s">
        <v>3857</v>
      </c>
      <c r="C2755" s="2" t="s">
        <v>10601</v>
      </c>
      <c r="D2755" s="2">
        <f>IFERROR(VLOOKUP(B2755,#REF!,4,0),0)</f>
        <v>0</v>
      </c>
      <c r="E2755" s="3">
        <v>0</v>
      </c>
      <c r="F2755" s="147" t="s">
        <v>1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148" t="s">
        <v>6151</v>
      </c>
      <c r="N2755" s="3">
        <v>0</v>
      </c>
      <c r="O2755" s="3">
        <v>0</v>
      </c>
      <c r="P2755" s="3">
        <v>0</v>
      </c>
      <c r="Q2755" s="132"/>
    </row>
    <row r="2756" spans="1:17">
      <c r="A2756" s="5" t="str">
        <f t="shared" si="43"/>
        <v>3</v>
      </c>
      <c r="B2756" s="1" t="s">
        <v>10625</v>
      </c>
      <c r="C2756" s="2" t="s">
        <v>10607</v>
      </c>
      <c r="D2756" s="2">
        <f>IFERROR(VLOOKUP(B2756,#REF!,4,0),0)</f>
        <v>0</v>
      </c>
      <c r="E2756" s="3">
        <v>0</v>
      </c>
      <c r="F2756" s="147" t="s">
        <v>1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148" t="s">
        <v>6151</v>
      </c>
      <c r="N2756" s="3">
        <v>0</v>
      </c>
      <c r="O2756" s="3">
        <v>0</v>
      </c>
      <c r="P2756" s="3">
        <v>0</v>
      </c>
      <c r="Q2756" s="132"/>
    </row>
    <row r="2757" spans="1:17">
      <c r="A2757" s="5" t="str">
        <f t="shared" si="43"/>
        <v>3</v>
      </c>
      <c r="B2757" s="1" t="s">
        <v>10626</v>
      </c>
      <c r="C2757" s="2" t="s">
        <v>10609</v>
      </c>
      <c r="D2757" s="2">
        <f>IFERROR(VLOOKUP(B2757,#REF!,4,0),0)</f>
        <v>0</v>
      </c>
      <c r="E2757" s="3">
        <v>0</v>
      </c>
      <c r="F2757" s="147" t="s">
        <v>1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0</v>
      </c>
      <c r="M2757" s="148" t="s">
        <v>6151</v>
      </c>
      <c r="N2757" s="3">
        <v>0</v>
      </c>
      <c r="O2757" s="3">
        <v>0</v>
      </c>
      <c r="P2757" s="3">
        <v>0</v>
      </c>
      <c r="Q2757" s="132"/>
    </row>
    <row r="2758" spans="1:17">
      <c r="A2758" s="5" t="str">
        <f t="shared" si="43"/>
        <v>3</v>
      </c>
      <c r="B2758" s="1" t="s">
        <v>10627</v>
      </c>
      <c r="C2758" s="2" t="s">
        <v>10628</v>
      </c>
      <c r="D2758" s="2">
        <f>IFERROR(VLOOKUP(B2758,#REF!,4,0),0)</f>
        <v>0</v>
      </c>
      <c r="E2758" s="3">
        <v>0</v>
      </c>
      <c r="F2758" s="147" t="s">
        <v>1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148" t="s">
        <v>6151</v>
      </c>
      <c r="N2758" s="3">
        <v>0</v>
      </c>
      <c r="O2758" s="3">
        <v>0</v>
      </c>
      <c r="P2758" s="3">
        <v>0</v>
      </c>
      <c r="Q2758" s="132"/>
    </row>
    <row r="2759" spans="1:17">
      <c r="A2759" s="5" t="str">
        <f t="shared" si="43"/>
        <v>3</v>
      </c>
      <c r="B2759" s="1" t="s">
        <v>10629</v>
      </c>
      <c r="C2759" s="2" t="s">
        <v>10628</v>
      </c>
      <c r="D2759" s="2">
        <f>IFERROR(VLOOKUP(B2759,#REF!,4,0),0)</f>
        <v>0</v>
      </c>
      <c r="E2759" s="3">
        <v>0</v>
      </c>
      <c r="F2759" s="147" t="s">
        <v>1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148" t="s">
        <v>6151</v>
      </c>
      <c r="N2759" s="3">
        <v>0</v>
      </c>
      <c r="O2759" s="3">
        <v>0</v>
      </c>
      <c r="P2759" s="3">
        <v>0</v>
      </c>
      <c r="Q2759" s="132"/>
    </row>
    <row r="2760" spans="1:17">
      <c r="A2760" s="5" t="str">
        <f t="shared" si="43"/>
        <v>3</v>
      </c>
      <c r="B2760" s="1" t="s">
        <v>3862</v>
      </c>
      <c r="C2760" s="2" t="s">
        <v>10630</v>
      </c>
      <c r="D2760" s="2">
        <f>IFERROR(VLOOKUP(B2760,#REF!,4,0),0)</f>
        <v>0</v>
      </c>
      <c r="E2760" s="3">
        <v>15433.56</v>
      </c>
      <c r="F2760" s="147" t="s">
        <v>1</v>
      </c>
      <c r="G2760" s="3">
        <v>15433.56</v>
      </c>
      <c r="H2760" s="3">
        <v>0</v>
      </c>
      <c r="I2760" s="3">
        <v>0</v>
      </c>
      <c r="J2760" s="3">
        <v>15433.56</v>
      </c>
      <c r="K2760" s="3">
        <v>0</v>
      </c>
      <c r="L2760" s="3">
        <v>0</v>
      </c>
      <c r="M2760" s="148" t="s">
        <v>6151</v>
      </c>
      <c r="N2760" s="3">
        <v>0</v>
      </c>
      <c r="O2760" s="3">
        <v>0</v>
      </c>
      <c r="P2760" s="3">
        <v>0</v>
      </c>
      <c r="Q2760" s="132"/>
    </row>
    <row r="2761" spans="1:17">
      <c r="A2761" s="5" t="str">
        <f t="shared" si="43"/>
        <v>3</v>
      </c>
      <c r="B2761" s="1" t="s">
        <v>3866</v>
      </c>
      <c r="C2761" s="2" t="s">
        <v>10630</v>
      </c>
      <c r="D2761" s="2">
        <f>IFERROR(VLOOKUP(B2761,#REF!,4,0),0)</f>
        <v>0</v>
      </c>
      <c r="E2761" s="3">
        <v>23824.59</v>
      </c>
      <c r="F2761" s="147" t="s">
        <v>1</v>
      </c>
      <c r="G2761" s="3">
        <v>23824.59</v>
      </c>
      <c r="H2761" s="3">
        <v>0</v>
      </c>
      <c r="I2761" s="3">
        <v>0</v>
      </c>
      <c r="J2761" s="3">
        <v>23824.59</v>
      </c>
      <c r="K2761" s="3">
        <v>0</v>
      </c>
      <c r="L2761" s="3">
        <v>0</v>
      </c>
      <c r="M2761" s="148" t="s">
        <v>6151</v>
      </c>
      <c r="N2761" s="3">
        <v>0</v>
      </c>
      <c r="O2761" s="3">
        <v>0</v>
      </c>
      <c r="P2761" s="3">
        <v>0</v>
      </c>
      <c r="Q2761" s="132"/>
    </row>
    <row r="2762" spans="1:17">
      <c r="A2762" s="5" t="str">
        <f t="shared" si="43"/>
        <v>3</v>
      </c>
      <c r="B2762" s="1" t="s">
        <v>3873</v>
      </c>
      <c r="C2762" s="2" t="s">
        <v>10631</v>
      </c>
      <c r="D2762" s="2">
        <f>IFERROR(VLOOKUP(B2762,#REF!,4,0),0)</f>
        <v>0</v>
      </c>
      <c r="E2762" s="3">
        <v>61.02</v>
      </c>
      <c r="F2762" s="147" t="s">
        <v>1</v>
      </c>
      <c r="G2762" s="3">
        <v>61.02</v>
      </c>
      <c r="H2762" s="3">
        <v>0</v>
      </c>
      <c r="I2762" s="3">
        <v>0</v>
      </c>
      <c r="J2762" s="3">
        <v>61.02</v>
      </c>
      <c r="K2762" s="3">
        <v>0</v>
      </c>
      <c r="L2762" s="3">
        <v>0</v>
      </c>
      <c r="M2762" s="148" t="s">
        <v>6151</v>
      </c>
      <c r="N2762" s="3">
        <v>0</v>
      </c>
      <c r="O2762" s="3">
        <v>0</v>
      </c>
      <c r="P2762" s="3">
        <v>0</v>
      </c>
      <c r="Q2762" s="132"/>
    </row>
    <row r="2763" spans="1:17">
      <c r="A2763" s="5" t="str">
        <f t="shared" ref="A2763:A2826" si="44">LEFT(B2763)</f>
        <v>3</v>
      </c>
      <c r="B2763" s="1" t="s">
        <v>3876</v>
      </c>
      <c r="C2763" s="2" t="s">
        <v>10632</v>
      </c>
      <c r="D2763" s="2">
        <f>IFERROR(VLOOKUP(B2763,#REF!,4,0),0)</f>
        <v>0</v>
      </c>
      <c r="E2763" s="3">
        <v>550312.32999999996</v>
      </c>
      <c r="F2763" s="147" t="s">
        <v>1</v>
      </c>
      <c r="G2763" s="3">
        <v>550312.32999999996</v>
      </c>
      <c r="H2763" s="3">
        <v>0</v>
      </c>
      <c r="I2763" s="3">
        <v>0</v>
      </c>
      <c r="J2763" s="3">
        <v>550312.32999999996</v>
      </c>
      <c r="K2763" s="3">
        <v>0</v>
      </c>
      <c r="L2763" s="3">
        <v>0</v>
      </c>
      <c r="M2763" s="148" t="s">
        <v>6151</v>
      </c>
      <c r="N2763" s="3">
        <v>0</v>
      </c>
      <c r="O2763" s="3">
        <v>0</v>
      </c>
      <c r="P2763" s="3">
        <v>0</v>
      </c>
      <c r="Q2763" s="132"/>
    </row>
    <row r="2764" spans="1:17">
      <c r="A2764" s="5" t="str">
        <f t="shared" si="44"/>
        <v>3</v>
      </c>
      <c r="B2764" s="1" t="s">
        <v>3879</v>
      </c>
      <c r="C2764" s="2" t="s">
        <v>10633</v>
      </c>
      <c r="D2764" s="2">
        <f>IFERROR(VLOOKUP(B2764,#REF!,4,0),0)</f>
        <v>0</v>
      </c>
      <c r="E2764" s="3">
        <v>39690.89</v>
      </c>
      <c r="F2764" s="147" t="s">
        <v>1</v>
      </c>
      <c r="G2764" s="3">
        <v>39690.89</v>
      </c>
      <c r="H2764" s="3">
        <v>0</v>
      </c>
      <c r="I2764" s="3">
        <v>0</v>
      </c>
      <c r="J2764" s="3">
        <v>39690.89</v>
      </c>
      <c r="K2764" s="3">
        <v>0</v>
      </c>
      <c r="L2764" s="3">
        <v>0</v>
      </c>
      <c r="M2764" s="148" t="s">
        <v>6151</v>
      </c>
      <c r="N2764" s="3">
        <v>0</v>
      </c>
      <c r="O2764" s="3">
        <v>0</v>
      </c>
      <c r="P2764" s="3">
        <v>0</v>
      </c>
      <c r="Q2764" s="132"/>
    </row>
    <row r="2765" spans="1:17">
      <c r="A2765" s="5" t="str">
        <f t="shared" si="44"/>
        <v>3</v>
      </c>
      <c r="B2765" s="1" t="s">
        <v>10634</v>
      </c>
      <c r="C2765" s="2" t="s">
        <v>10635</v>
      </c>
      <c r="D2765" s="2">
        <f>IFERROR(VLOOKUP(B2765,#REF!,4,0),0)</f>
        <v>0</v>
      </c>
      <c r="E2765" s="3">
        <v>0</v>
      </c>
      <c r="F2765" s="147" t="s">
        <v>1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148" t="s">
        <v>6151</v>
      </c>
      <c r="N2765" s="3">
        <v>0</v>
      </c>
      <c r="O2765" s="3">
        <v>0</v>
      </c>
      <c r="P2765" s="3">
        <v>0</v>
      </c>
      <c r="Q2765" s="132"/>
    </row>
    <row r="2766" spans="1:17">
      <c r="A2766" s="5" t="str">
        <f t="shared" si="44"/>
        <v>3</v>
      </c>
      <c r="B2766" s="1" t="s">
        <v>10636</v>
      </c>
      <c r="C2766" s="2" t="s">
        <v>10637</v>
      </c>
      <c r="D2766" s="2">
        <f>IFERROR(VLOOKUP(B2766,#REF!,4,0),0)</f>
        <v>0</v>
      </c>
      <c r="E2766" s="3">
        <v>0</v>
      </c>
      <c r="F2766" s="147" t="s">
        <v>1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148" t="s">
        <v>6151</v>
      </c>
      <c r="N2766" s="3">
        <v>0</v>
      </c>
      <c r="O2766" s="3">
        <v>0</v>
      </c>
      <c r="P2766" s="3">
        <v>0</v>
      </c>
      <c r="Q2766" s="132"/>
    </row>
    <row r="2767" spans="1:17">
      <c r="A2767" s="5" t="str">
        <f t="shared" si="44"/>
        <v>3</v>
      </c>
      <c r="B2767" s="1" t="s">
        <v>10638</v>
      </c>
      <c r="C2767" s="2" t="s">
        <v>10639</v>
      </c>
      <c r="D2767" s="2">
        <f>IFERROR(VLOOKUP(B2767,#REF!,4,0),0)</f>
        <v>0</v>
      </c>
      <c r="E2767" s="3">
        <v>0</v>
      </c>
      <c r="F2767" s="147" t="s">
        <v>1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148" t="s">
        <v>6151</v>
      </c>
      <c r="N2767" s="3">
        <v>0</v>
      </c>
      <c r="O2767" s="3">
        <v>0</v>
      </c>
      <c r="P2767" s="3">
        <v>0</v>
      </c>
      <c r="Q2767" s="132"/>
    </row>
    <row r="2768" spans="1:17">
      <c r="A2768" s="5" t="str">
        <f t="shared" si="44"/>
        <v>3</v>
      </c>
      <c r="B2768" s="1" t="s">
        <v>10640</v>
      </c>
      <c r="C2768" s="2" t="s">
        <v>10641</v>
      </c>
      <c r="D2768" s="2">
        <f>IFERROR(VLOOKUP(B2768,#REF!,4,0),0)</f>
        <v>0</v>
      </c>
      <c r="E2768" s="3">
        <v>0</v>
      </c>
      <c r="F2768" s="147" t="s">
        <v>1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148" t="s">
        <v>6151</v>
      </c>
      <c r="N2768" s="3">
        <v>0</v>
      </c>
      <c r="O2768" s="3">
        <v>0</v>
      </c>
      <c r="P2768" s="3">
        <v>0</v>
      </c>
      <c r="Q2768" s="132"/>
    </row>
    <row r="2769" spans="1:17">
      <c r="A2769" s="5" t="str">
        <f t="shared" si="44"/>
        <v>3</v>
      </c>
      <c r="B2769" s="1" t="s">
        <v>10642</v>
      </c>
      <c r="C2769" s="2" t="s">
        <v>10643</v>
      </c>
      <c r="D2769" s="2">
        <f>IFERROR(VLOOKUP(B2769,#REF!,4,0),0)</f>
        <v>0</v>
      </c>
      <c r="E2769" s="3">
        <v>0</v>
      </c>
      <c r="F2769" s="147" t="s">
        <v>1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148" t="s">
        <v>6151</v>
      </c>
      <c r="N2769" s="3">
        <v>0</v>
      </c>
      <c r="O2769" s="3">
        <v>0</v>
      </c>
      <c r="P2769" s="3">
        <v>0</v>
      </c>
      <c r="Q2769" s="132"/>
    </row>
    <row r="2770" spans="1:17">
      <c r="A2770" s="5" t="str">
        <f t="shared" si="44"/>
        <v>3</v>
      </c>
      <c r="B2770" s="1" t="s">
        <v>10644</v>
      </c>
      <c r="C2770" s="2" t="s">
        <v>10645</v>
      </c>
      <c r="D2770" s="2">
        <f>IFERROR(VLOOKUP(B2770,#REF!,4,0),0)</f>
        <v>0</v>
      </c>
      <c r="E2770" s="3">
        <v>0</v>
      </c>
      <c r="F2770" s="147" t="s">
        <v>1</v>
      </c>
      <c r="G2770" s="3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148" t="s">
        <v>6151</v>
      </c>
      <c r="N2770" s="3">
        <v>0</v>
      </c>
      <c r="O2770" s="3">
        <v>0</v>
      </c>
      <c r="P2770" s="3">
        <v>0</v>
      </c>
      <c r="Q2770" s="132"/>
    </row>
    <row r="2771" spans="1:17">
      <c r="A2771" s="5" t="str">
        <f t="shared" si="44"/>
        <v>3</v>
      </c>
      <c r="B2771" s="1" t="s">
        <v>10646</v>
      </c>
      <c r="C2771" s="2" t="s">
        <v>10647</v>
      </c>
      <c r="D2771" s="2">
        <f>IFERROR(VLOOKUP(B2771,#REF!,4,0),0)</f>
        <v>0</v>
      </c>
      <c r="E2771" s="3">
        <v>0</v>
      </c>
      <c r="F2771" s="147" t="s">
        <v>1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0</v>
      </c>
      <c r="M2771" s="148" t="s">
        <v>6151</v>
      </c>
      <c r="N2771" s="3">
        <v>0</v>
      </c>
      <c r="O2771" s="3">
        <v>0</v>
      </c>
      <c r="P2771" s="3">
        <v>0</v>
      </c>
      <c r="Q2771" s="132"/>
    </row>
    <row r="2772" spans="1:17">
      <c r="A2772" s="5" t="str">
        <f t="shared" si="44"/>
        <v>3</v>
      </c>
      <c r="B2772" s="1" t="s">
        <v>3882</v>
      </c>
      <c r="C2772" s="2" t="s">
        <v>10648</v>
      </c>
      <c r="D2772" s="2">
        <f>IFERROR(VLOOKUP(B2772,#REF!,4,0),0)</f>
        <v>0</v>
      </c>
      <c r="E2772" s="3">
        <v>0</v>
      </c>
      <c r="F2772" s="147" t="s">
        <v>1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148" t="s">
        <v>6151</v>
      </c>
      <c r="N2772" s="3">
        <v>0</v>
      </c>
      <c r="O2772" s="3">
        <v>0</v>
      </c>
      <c r="P2772" s="3">
        <v>0</v>
      </c>
      <c r="Q2772" s="132"/>
    </row>
    <row r="2773" spans="1:17">
      <c r="A2773" s="5" t="str">
        <f t="shared" si="44"/>
        <v>3</v>
      </c>
      <c r="B2773" s="1" t="s">
        <v>10649</v>
      </c>
      <c r="C2773" s="2" t="s">
        <v>10650</v>
      </c>
      <c r="D2773" s="2">
        <f>IFERROR(VLOOKUP(B2773,#REF!,4,0),0)</f>
        <v>0</v>
      </c>
      <c r="E2773" s="3">
        <v>0</v>
      </c>
      <c r="F2773" s="147" t="s">
        <v>1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148" t="s">
        <v>6151</v>
      </c>
      <c r="N2773" s="3">
        <v>0</v>
      </c>
      <c r="O2773" s="3">
        <v>0</v>
      </c>
      <c r="P2773" s="3">
        <v>0</v>
      </c>
      <c r="Q2773" s="132"/>
    </row>
    <row r="2774" spans="1:17">
      <c r="A2774" s="5" t="str">
        <f t="shared" si="44"/>
        <v>3</v>
      </c>
      <c r="B2774" s="1" t="s">
        <v>3885</v>
      </c>
      <c r="C2774" s="2" t="s">
        <v>10651</v>
      </c>
      <c r="D2774" s="2">
        <f>IFERROR(VLOOKUP(B2774,#REF!,4,0),0)</f>
        <v>0</v>
      </c>
      <c r="E2774" s="3">
        <v>28050.79</v>
      </c>
      <c r="F2774" s="147" t="s">
        <v>1</v>
      </c>
      <c r="G2774" s="3">
        <v>28050.79</v>
      </c>
      <c r="H2774" s="3">
        <v>0</v>
      </c>
      <c r="I2774" s="3">
        <v>0</v>
      </c>
      <c r="J2774" s="3">
        <v>28050.79</v>
      </c>
      <c r="K2774" s="3">
        <v>0</v>
      </c>
      <c r="L2774" s="3">
        <v>0</v>
      </c>
      <c r="M2774" s="148" t="s">
        <v>6151</v>
      </c>
      <c r="N2774" s="3">
        <v>0</v>
      </c>
      <c r="O2774" s="3">
        <v>0</v>
      </c>
      <c r="P2774" s="3">
        <v>0</v>
      </c>
      <c r="Q2774" s="132"/>
    </row>
    <row r="2775" spans="1:17">
      <c r="A2775" s="5" t="str">
        <f t="shared" si="44"/>
        <v>3</v>
      </c>
      <c r="B2775" s="1" t="s">
        <v>3888</v>
      </c>
      <c r="C2775" s="2" t="s">
        <v>10652</v>
      </c>
      <c r="D2775" s="2">
        <f>IFERROR(VLOOKUP(B2775,#REF!,4,0),0)</f>
        <v>0</v>
      </c>
      <c r="E2775" s="3">
        <v>43699.09</v>
      </c>
      <c r="F2775" s="147" t="s">
        <v>1</v>
      </c>
      <c r="G2775" s="3">
        <v>43699.09</v>
      </c>
      <c r="H2775" s="3">
        <v>0</v>
      </c>
      <c r="I2775" s="3">
        <v>0</v>
      </c>
      <c r="J2775" s="3">
        <v>43699.09</v>
      </c>
      <c r="K2775" s="3">
        <v>0</v>
      </c>
      <c r="L2775" s="3">
        <v>0</v>
      </c>
      <c r="M2775" s="148" t="s">
        <v>6151</v>
      </c>
      <c r="N2775" s="3">
        <v>0</v>
      </c>
      <c r="O2775" s="3">
        <v>0</v>
      </c>
      <c r="P2775" s="3">
        <v>0</v>
      </c>
      <c r="Q2775" s="132"/>
    </row>
    <row r="2776" spans="1:17">
      <c r="A2776" s="5" t="str">
        <f t="shared" si="44"/>
        <v>3</v>
      </c>
      <c r="B2776" s="1" t="s">
        <v>10653</v>
      </c>
      <c r="C2776" s="2" t="s">
        <v>10654</v>
      </c>
      <c r="D2776" s="2">
        <f>IFERROR(VLOOKUP(B2776,#REF!,4,0),0)</f>
        <v>0</v>
      </c>
      <c r="E2776" s="3">
        <v>0</v>
      </c>
      <c r="F2776" s="147" t="s">
        <v>1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148" t="s">
        <v>6151</v>
      </c>
      <c r="N2776" s="3">
        <v>0</v>
      </c>
      <c r="O2776" s="3">
        <v>0</v>
      </c>
      <c r="P2776" s="3">
        <v>0</v>
      </c>
      <c r="Q2776" s="132"/>
    </row>
    <row r="2777" spans="1:17">
      <c r="A2777" s="5" t="str">
        <f t="shared" si="44"/>
        <v>3</v>
      </c>
      <c r="B2777" s="1" t="s">
        <v>10655</v>
      </c>
      <c r="C2777" s="2" t="s">
        <v>10656</v>
      </c>
      <c r="D2777" s="2">
        <f>IFERROR(VLOOKUP(B2777,#REF!,4,0),0)</f>
        <v>0</v>
      </c>
      <c r="E2777" s="3">
        <v>0</v>
      </c>
      <c r="F2777" s="147" t="s">
        <v>1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148" t="s">
        <v>6151</v>
      </c>
      <c r="N2777" s="3">
        <v>0</v>
      </c>
      <c r="O2777" s="3">
        <v>0</v>
      </c>
      <c r="P2777" s="3">
        <v>0</v>
      </c>
      <c r="Q2777" s="132"/>
    </row>
    <row r="2778" spans="1:17">
      <c r="A2778" s="5" t="str">
        <f t="shared" si="44"/>
        <v>3</v>
      </c>
      <c r="B2778" s="1" t="s">
        <v>3892</v>
      </c>
      <c r="C2778" s="2" t="s">
        <v>10631</v>
      </c>
      <c r="D2778" s="2">
        <f>IFERROR(VLOOKUP(B2778,#REF!,4,0),0)</f>
        <v>0</v>
      </c>
      <c r="E2778" s="3">
        <v>5751.43</v>
      </c>
      <c r="F2778" s="147" t="s">
        <v>1</v>
      </c>
      <c r="G2778" s="3">
        <v>5751.43</v>
      </c>
      <c r="H2778" s="3">
        <v>0</v>
      </c>
      <c r="I2778" s="3">
        <v>0</v>
      </c>
      <c r="J2778" s="3">
        <v>5751.43</v>
      </c>
      <c r="K2778" s="3">
        <v>0</v>
      </c>
      <c r="L2778" s="3">
        <v>0</v>
      </c>
      <c r="M2778" s="148" t="s">
        <v>6151</v>
      </c>
      <c r="N2778" s="3">
        <v>0</v>
      </c>
      <c r="O2778" s="3">
        <v>0</v>
      </c>
      <c r="P2778" s="3">
        <v>0</v>
      </c>
      <c r="Q2778" s="132"/>
    </row>
    <row r="2779" spans="1:17">
      <c r="A2779" s="5" t="str">
        <f t="shared" si="44"/>
        <v>3</v>
      </c>
      <c r="B2779" s="1" t="s">
        <v>3894</v>
      </c>
      <c r="C2779" s="2" t="s">
        <v>10657</v>
      </c>
      <c r="D2779" s="2">
        <f>IFERROR(VLOOKUP(B2779,#REF!,4,0),0)</f>
        <v>0</v>
      </c>
      <c r="E2779" s="3">
        <v>484415.52</v>
      </c>
      <c r="F2779" s="147" t="s">
        <v>1</v>
      </c>
      <c r="G2779" s="3">
        <v>484415.52</v>
      </c>
      <c r="H2779" s="3">
        <v>0</v>
      </c>
      <c r="I2779" s="3">
        <v>0</v>
      </c>
      <c r="J2779" s="3">
        <v>484415.52</v>
      </c>
      <c r="K2779" s="3">
        <v>0</v>
      </c>
      <c r="L2779" s="3">
        <v>0</v>
      </c>
      <c r="M2779" s="148" t="s">
        <v>6151</v>
      </c>
      <c r="N2779" s="3">
        <v>0</v>
      </c>
      <c r="O2779" s="3">
        <v>0</v>
      </c>
      <c r="P2779" s="3">
        <v>0</v>
      </c>
      <c r="Q2779" s="132"/>
    </row>
    <row r="2780" spans="1:17">
      <c r="A2780" s="5" t="str">
        <f t="shared" si="44"/>
        <v>3</v>
      </c>
      <c r="B2780" s="1" t="s">
        <v>5690</v>
      </c>
      <c r="C2780" s="2" t="s">
        <v>10658</v>
      </c>
      <c r="D2780" s="2">
        <f>IFERROR(VLOOKUP(B2780,#REF!,4,0),0)</f>
        <v>0</v>
      </c>
      <c r="E2780" s="3">
        <v>0</v>
      </c>
      <c r="F2780" s="147" t="s">
        <v>1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148" t="s">
        <v>6151</v>
      </c>
      <c r="N2780" s="3">
        <v>0</v>
      </c>
      <c r="O2780" s="3">
        <v>0</v>
      </c>
      <c r="P2780" s="3">
        <v>0</v>
      </c>
      <c r="Q2780" s="132"/>
    </row>
    <row r="2781" spans="1:17">
      <c r="A2781" s="5" t="str">
        <f t="shared" si="44"/>
        <v>3</v>
      </c>
      <c r="B2781" s="1" t="s">
        <v>10659</v>
      </c>
      <c r="C2781" s="2" t="s">
        <v>10660</v>
      </c>
      <c r="D2781" s="2">
        <f>IFERROR(VLOOKUP(B2781,#REF!,4,0),0)</f>
        <v>0</v>
      </c>
      <c r="E2781" s="3">
        <v>0</v>
      </c>
      <c r="F2781" s="147" t="s">
        <v>1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148" t="s">
        <v>6151</v>
      </c>
      <c r="N2781" s="3">
        <v>0</v>
      </c>
      <c r="O2781" s="3">
        <v>0</v>
      </c>
      <c r="P2781" s="3">
        <v>0</v>
      </c>
      <c r="Q2781" s="132"/>
    </row>
    <row r="2782" spans="1:17">
      <c r="A2782" s="5" t="str">
        <f t="shared" si="44"/>
        <v>3</v>
      </c>
      <c r="B2782" s="1" t="s">
        <v>10661</v>
      </c>
      <c r="C2782" s="2" t="s">
        <v>10662</v>
      </c>
      <c r="D2782" s="2">
        <f>IFERROR(VLOOKUP(B2782,#REF!,4,0),0)</f>
        <v>0</v>
      </c>
      <c r="E2782" s="3">
        <v>0</v>
      </c>
      <c r="F2782" s="147" t="s">
        <v>1</v>
      </c>
      <c r="G2782" s="3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148" t="s">
        <v>6151</v>
      </c>
      <c r="N2782" s="3">
        <v>0</v>
      </c>
      <c r="O2782" s="3">
        <v>0</v>
      </c>
      <c r="P2782" s="3">
        <v>0</v>
      </c>
      <c r="Q2782" s="132"/>
    </row>
    <row r="2783" spans="1:17">
      <c r="A2783" s="5" t="str">
        <f t="shared" si="44"/>
        <v>3</v>
      </c>
      <c r="B2783" s="1" t="s">
        <v>10663</v>
      </c>
      <c r="C2783" s="2" t="s">
        <v>10664</v>
      </c>
      <c r="D2783" s="2">
        <f>IFERROR(VLOOKUP(B2783,#REF!,4,0),0)</f>
        <v>0</v>
      </c>
      <c r="E2783" s="3">
        <v>0</v>
      </c>
      <c r="F2783" s="147" t="s">
        <v>1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148" t="s">
        <v>6151</v>
      </c>
      <c r="N2783" s="3">
        <v>0</v>
      </c>
      <c r="O2783" s="3">
        <v>0</v>
      </c>
      <c r="P2783" s="3">
        <v>0</v>
      </c>
      <c r="Q2783" s="132"/>
    </row>
    <row r="2784" spans="1:17">
      <c r="A2784" s="5" t="str">
        <f t="shared" si="44"/>
        <v>3</v>
      </c>
      <c r="B2784" s="1" t="s">
        <v>10665</v>
      </c>
      <c r="C2784" s="2" t="s">
        <v>10666</v>
      </c>
      <c r="D2784" s="2">
        <f>IFERROR(VLOOKUP(B2784,#REF!,4,0),0)</f>
        <v>0</v>
      </c>
      <c r="E2784" s="3">
        <v>0</v>
      </c>
      <c r="F2784" s="147" t="s">
        <v>1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148" t="s">
        <v>6151</v>
      </c>
      <c r="N2784" s="3">
        <v>0</v>
      </c>
      <c r="O2784" s="3">
        <v>0</v>
      </c>
      <c r="P2784" s="3">
        <v>0</v>
      </c>
      <c r="Q2784" s="132"/>
    </row>
    <row r="2785" spans="1:17">
      <c r="A2785" s="5" t="str">
        <f t="shared" si="44"/>
        <v>3</v>
      </c>
      <c r="B2785" s="1" t="s">
        <v>3897</v>
      </c>
      <c r="C2785" s="2" t="s">
        <v>10643</v>
      </c>
      <c r="D2785" s="2">
        <f>IFERROR(VLOOKUP(B2785,#REF!,4,0),0)</f>
        <v>0</v>
      </c>
      <c r="E2785" s="3">
        <v>0</v>
      </c>
      <c r="F2785" s="147" t="s">
        <v>1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148" t="s">
        <v>6151</v>
      </c>
      <c r="N2785" s="3">
        <v>0</v>
      </c>
      <c r="O2785" s="3">
        <v>0</v>
      </c>
      <c r="P2785" s="3">
        <v>0</v>
      </c>
      <c r="Q2785" s="132"/>
    </row>
    <row r="2786" spans="1:17">
      <c r="A2786" s="5" t="str">
        <f t="shared" si="44"/>
        <v>3</v>
      </c>
      <c r="B2786" s="1" t="s">
        <v>10667</v>
      </c>
      <c r="C2786" s="2" t="s">
        <v>10645</v>
      </c>
      <c r="D2786" s="2">
        <f>IFERROR(VLOOKUP(B2786,#REF!,4,0),0)</f>
        <v>0</v>
      </c>
      <c r="E2786" s="3">
        <v>0</v>
      </c>
      <c r="F2786" s="147" t="s">
        <v>1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148" t="s">
        <v>6151</v>
      </c>
      <c r="N2786" s="3">
        <v>0</v>
      </c>
      <c r="O2786" s="3">
        <v>0</v>
      </c>
      <c r="P2786" s="3">
        <v>0</v>
      </c>
      <c r="Q2786" s="132"/>
    </row>
    <row r="2787" spans="1:17">
      <c r="A2787" s="5" t="str">
        <f t="shared" si="44"/>
        <v>3</v>
      </c>
      <c r="B2787" s="1" t="s">
        <v>10668</v>
      </c>
      <c r="C2787" s="2" t="s">
        <v>10647</v>
      </c>
      <c r="D2787" s="2">
        <f>IFERROR(VLOOKUP(B2787,#REF!,4,0),0)</f>
        <v>0</v>
      </c>
      <c r="E2787" s="3">
        <v>0</v>
      </c>
      <c r="F2787" s="147" t="s">
        <v>1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148" t="s">
        <v>6151</v>
      </c>
      <c r="N2787" s="3">
        <v>0</v>
      </c>
      <c r="O2787" s="3">
        <v>0</v>
      </c>
      <c r="P2787" s="3">
        <v>0</v>
      </c>
      <c r="Q2787" s="132"/>
    </row>
    <row r="2788" spans="1:17">
      <c r="A2788" s="5" t="str">
        <f t="shared" si="44"/>
        <v>3</v>
      </c>
      <c r="B2788" s="1" t="s">
        <v>10669</v>
      </c>
      <c r="C2788" s="2" t="s">
        <v>10648</v>
      </c>
      <c r="D2788" s="2">
        <f>IFERROR(VLOOKUP(B2788,#REF!,4,0),0)</f>
        <v>0</v>
      </c>
      <c r="E2788" s="3">
        <v>0</v>
      </c>
      <c r="F2788" s="147" t="s">
        <v>1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148" t="s">
        <v>6151</v>
      </c>
      <c r="N2788" s="3">
        <v>0</v>
      </c>
      <c r="O2788" s="3">
        <v>0</v>
      </c>
      <c r="P2788" s="3">
        <v>0</v>
      </c>
      <c r="Q2788" s="132"/>
    </row>
    <row r="2789" spans="1:17">
      <c r="A2789" s="5" t="str">
        <f t="shared" si="44"/>
        <v>3</v>
      </c>
      <c r="B2789" s="1" t="s">
        <v>3900</v>
      </c>
      <c r="C2789" s="2" t="s">
        <v>10651</v>
      </c>
      <c r="D2789" s="2">
        <f>IFERROR(VLOOKUP(B2789,#REF!,4,0),0)</f>
        <v>0</v>
      </c>
      <c r="E2789" s="3">
        <v>13227.93</v>
      </c>
      <c r="F2789" s="147" t="s">
        <v>1</v>
      </c>
      <c r="G2789" s="3">
        <v>13227.93</v>
      </c>
      <c r="H2789" s="3">
        <v>0</v>
      </c>
      <c r="I2789" s="3">
        <v>0</v>
      </c>
      <c r="J2789" s="3">
        <v>13227.93</v>
      </c>
      <c r="K2789" s="3">
        <v>0</v>
      </c>
      <c r="L2789" s="3">
        <v>0</v>
      </c>
      <c r="M2789" s="148" t="s">
        <v>6151</v>
      </c>
      <c r="N2789" s="3">
        <v>0</v>
      </c>
      <c r="O2789" s="3">
        <v>0</v>
      </c>
      <c r="P2789" s="3">
        <v>0</v>
      </c>
      <c r="Q2789" s="132"/>
    </row>
    <row r="2790" spans="1:17">
      <c r="A2790" s="5" t="str">
        <f t="shared" si="44"/>
        <v>3</v>
      </c>
      <c r="B2790" s="1" t="s">
        <v>3902</v>
      </c>
      <c r="C2790" s="2" t="s">
        <v>10652</v>
      </c>
      <c r="D2790" s="2">
        <f>IFERROR(VLOOKUP(B2790,#REF!,4,0),0)</f>
        <v>0</v>
      </c>
      <c r="E2790" s="3">
        <v>52044</v>
      </c>
      <c r="F2790" s="147" t="s">
        <v>1</v>
      </c>
      <c r="G2790" s="3">
        <v>52044</v>
      </c>
      <c r="H2790" s="3">
        <v>0</v>
      </c>
      <c r="I2790" s="3">
        <v>0</v>
      </c>
      <c r="J2790" s="3">
        <v>52044</v>
      </c>
      <c r="K2790" s="3">
        <v>0</v>
      </c>
      <c r="L2790" s="3">
        <v>0</v>
      </c>
      <c r="M2790" s="148" t="s">
        <v>6151</v>
      </c>
      <c r="N2790" s="3">
        <v>0</v>
      </c>
      <c r="O2790" s="3">
        <v>0</v>
      </c>
      <c r="P2790" s="3">
        <v>0</v>
      </c>
      <c r="Q2790" s="132"/>
    </row>
    <row r="2791" spans="1:17">
      <c r="A2791" s="5" t="str">
        <f t="shared" si="44"/>
        <v>3</v>
      </c>
      <c r="B2791" s="1" t="s">
        <v>10670</v>
      </c>
      <c r="C2791" s="2" t="s">
        <v>10647</v>
      </c>
      <c r="D2791" s="2">
        <f>IFERROR(VLOOKUP(B2791,#REF!,4,0),0)</f>
        <v>0</v>
      </c>
      <c r="E2791" s="3">
        <v>0</v>
      </c>
      <c r="F2791" s="147" t="s">
        <v>1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148" t="s">
        <v>6151</v>
      </c>
      <c r="N2791" s="3">
        <v>0</v>
      </c>
      <c r="O2791" s="3">
        <v>0</v>
      </c>
      <c r="P2791" s="3">
        <v>0</v>
      </c>
      <c r="Q2791" s="132"/>
    </row>
    <row r="2792" spans="1:17">
      <c r="A2792" s="5" t="str">
        <f t="shared" si="44"/>
        <v>3</v>
      </c>
      <c r="B2792" s="1" t="s">
        <v>10671</v>
      </c>
      <c r="C2792" s="2" t="s">
        <v>10650</v>
      </c>
      <c r="D2792" s="2">
        <f>IFERROR(VLOOKUP(B2792,#REF!,4,0),0)</f>
        <v>0</v>
      </c>
      <c r="E2792" s="3">
        <v>0</v>
      </c>
      <c r="F2792" s="147" t="s">
        <v>1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148" t="s">
        <v>6151</v>
      </c>
      <c r="N2792" s="3">
        <v>0</v>
      </c>
      <c r="O2792" s="3">
        <v>0</v>
      </c>
      <c r="P2792" s="3">
        <v>0</v>
      </c>
      <c r="Q2792" s="132"/>
    </row>
    <row r="2793" spans="1:17">
      <c r="A2793" s="5" t="str">
        <f t="shared" si="44"/>
        <v>3</v>
      </c>
      <c r="B2793" s="1" t="s">
        <v>3904</v>
      </c>
      <c r="C2793" s="2" t="s">
        <v>10648</v>
      </c>
      <c r="D2793" s="2">
        <f>IFERROR(VLOOKUP(B2793,#REF!,4,0),0)</f>
        <v>0</v>
      </c>
      <c r="E2793" s="3">
        <v>0</v>
      </c>
      <c r="F2793" s="147" t="s">
        <v>1</v>
      </c>
      <c r="G2793" s="3">
        <v>0</v>
      </c>
      <c r="H2793" s="3">
        <v>0</v>
      </c>
      <c r="I2793" s="3">
        <v>0</v>
      </c>
      <c r="J2793" s="3">
        <v>0</v>
      </c>
      <c r="K2793" s="3">
        <v>0</v>
      </c>
      <c r="L2793" s="3">
        <v>0</v>
      </c>
      <c r="M2793" s="148" t="s">
        <v>6151</v>
      </c>
      <c r="N2793" s="3">
        <v>0</v>
      </c>
      <c r="O2793" s="3">
        <v>0</v>
      </c>
      <c r="P2793" s="3">
        <v>0</v>
      </c>
      <c r="Q2793" s="132"/>
    </row>
    <row r="2794" spans="1:17">
      <c r="A2794" s="5" t="str">
        <f t="shared" si="44"/>
        <v>3</v>
      </c>
      <c r="B2794" s="1" t="s">
        <v>10672</v>
      </c>
      <c r="C2794" s="2" t="s">
        <v>10654</v>
      </c>
      <c r="D2794" s="2">
        <f>IFERROR(VLOOKUP(B2794,#REF!,4,0),0)</f>
        <v>0</v>
      </c>
      <c r="E2794" s="3">
        <v>0</v>
      </c>
      <c r="F2794" s="147" t="s">
        <v>1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148" t="s">
        <v>6151</v>
      </c>
      <c r="N2794" s="3">
        <v>0</v>
      </c>
      <c r="O2794" s="3">
        <v>0</v>
      </c>
      <c r="P2794" s="3">
        <v>0</v>
      </c>
      <c r="Q2794" s="132"/>
    </row>
    <row r="2795" spans="1:17">
      <c r="A2795" s="5" t="str">
        <f t="shared" si="44"/>
        <v>3</v>
      </c>
      <c r="B2795" s="1" t="s">
        <v>10673</v>
      </c>
      <c r="C2795" s="2" t="s">
        <v>10656</v>
      </c>
      <c r="D2795" s="2">
        <f>IFERROR(VLOOKUP(B2795,#REF!,4,0),0)</f>
        <v>0</v>
      </c>
      <c r="E2795" s="3">
        <v>0</v>
      </c>
      <c r="F2795" s="147" t="s">
        <v>1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148" t="s">
        <v>6151</v>
      </c>
      <c r="N2795" s="3">
        <v>0</v>
      </c>
      <c r="O2795" s="3">
        <v>0</v>
      </c>
      <c r="P2795" s="3">
        <v>0</v>
      </c>
      <c r="Q2795" s="132"/>
    </row>
    <row r="2796" spans="1:17">
      <c r="A2796" s="5" t="str">
        <f t="shared" si="44"/>
        <v>3</v>
      </c>
      <c r="B2796" s="1" t="s">
        <v>10674</v>
      </c>
      <c r="C2796" s="2" t="s">
        <v>10675</v>
      </c>
      <c r="D2796" s="2">
        <f>IFERROR(VLOOKUP(B2796,#REF!,4,0),0)</f>
        <v>0</v>
      </c>
      <c r="E2796" s="3">
        <v>0</v>
      </c>
      <c r="F2796" s="147" t="s">
        <v>1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0</v>
      </c>
      <c r="M2796" s="148" t="s">
        <v>6151</v>
      </c>
      <c r="N2796" s="3">
        <v>0</v>
      </c>
      <c r="O2796" s="3">
        <v>0</v>
      </c>
      <c r="P2796" s="3">
        <v>0</v>
      </c>
      <c r="Q2796" s="132"/>
    </row>
    <row r="2797" spans="1:17">
      <c r="A2797" s="5" t="str">
        <f t="shared" si="44"/>
        <v>3</v>
      </c>
      <c r="B2797" s="1" t="s">
        <v>10676</v>
      </c>
      <c r="C2797" s="2" t="s">
        <v>10675</v>
      </c>
      <c r="D2797" s="2">
        <f>IFERROR(VLOOKUP(B2797,#REF!,4,0),0)</f>
        <v>0</v>
      </c>
      <c r="E2797" s="3">
        <v>0</v>
      </c>
      <c r="F2797" s="147" t="s">
        <v>1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148" t="s">
        <v>6151</v>
      </c>
      <c r="N2797" s="3">
        <v>0</v>
      </c>
      <c r="O2797" s="3">
        <v>0</v>
      </c>
      <c r="P2797" s="3">
        <v>0</v>
      </c>
      <c r="Q2797" s="132"/>
    </row>
    <row r="2798" spans="1:17">
      <c r="A2798" s="5" t="str">
        <f t="shared" si="44"/>
        <v>3</v>
      </c>
      <c r="B2798" s="1" t="s">
        <v>3909</v>
      </c>
      <c r="C2798" s="2" t="s">
        <v>10677</v>
      </c>
      <c r="D2798" s="2">
        <f>IFERROR(VLOOKUP(B2798,#REF!,4,0),0)</f>
        <v>0</v>
      </c>
      <c r="E2798" s="3">
        <v>0</v>
      </c>
      <c r="F2798" s="147" t="s">
        <v>1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148" t="s">
        <v>6151</v>
      </c>
      <c r="N2798" s="3">
        <v>0</v>
      </c>
      <c r="O2798" s="3">
        <v>0</v>
      </c>
      <c r="P2798" s="3">
        <v>0</v>
      </c>
      <c r="Q2798" s="132"/>
    </row>
    <row r="2799" spans="1:17">
      <c r="A2799" s="5" t="str">
        <f t="shared" si="44"/>
        <v>3</v>
      </c>
      <c r="B2799" s="1" t="s">
        <v>3913</v>
      </c>
      <c r="C2799" s="2" t="s">
        <v>10677</v>
      </c>
      <c r="D2799" s="2">
        <f>IFERROR(VLOOKUP(B2799,#REF!,4,0),0)</f>
        <v>0</v>
      </c>
      <c r="E2799" s="3">
        <v>13196.22</v>
      </c>
      <c r="F2799" s="147" t="s">
        <v>1</v>
      </c>
      <c r="G2799" s="3">
        <v>13196.22</v>
      </c>
      <c r="H2799" s="3">
        <v>0</v>
      </c>
      <c r="I2799" s="3">
        <v>0</v>
      </c>
      <c r="J2799" s="3">
        <v>13196.22</v>
      </c>
      <c r="K2799" s="3">
        <v>0</v>
      </c>
      <c r="L2799" s="3">
        <v>0</v>
      </c>
      <c r="M2799" s="148" t="s">
        <v>6151</v>
      </c>
      <c r="N2799" s="3">
        <v>0</v>
      </c>
      <c r="O2799" s="3">
        <v>0</v>
      </c>
      <c r="P2799" s="3">
        <v>0</v>
      </c>
      <c r="Q2799" s="132"/>
    </row>
    <row r="2800" spans="1:17">
      <c r="A2800" s="5" t="str">
        <f t="shared" si="44"/>
        <v>3</v>
      </c>
      <c r="B2800" s="1" t="s">
        <v>3920</v>
      </c>
      <c r="C2800" s="2" t="s">
        <v>10678</v>
      </c>
      <c r="D2800" s="2">
        <f>IFERROR(VLOOKUP(B2800,#REF!,4,0),0)</f>
        <v>0</v>
      </c>
      <c r="E2800" s="3">
        <v>149.05000000000001</v>
      </c>
      <c r="F2800" s="147" t="s">
        <v>1</v>
      </c>
      <c r="G2800" s="3">
        <v>149.05000000000001</v>
      </c>
      <c r="H2800" s="3">
        <v>0</v>
      </c>
      <c r="I2800" s="3">
        <v>0</v>
      </c>
      <c r="J2800" s="3">
        <v>149.05000000000001</v>
      </c>
      <c r="K2800" s="3">
        <v>0</v>
      </c>
      <c r="L2800" s="3">
        <v>0</v>
      </c>
      <c r="M2800" s="148" t="s">
        <v>6151</v>
      </c>
      <c r="N2800" s="3">
        <v>0</v>
      </c>
      <c r="O2800" s="3">
        <v>0</v>
      </c>
      <c r="P2800" s="3">
        <v>0</v>
      </c>
      <c r="Q2800" s="132"/>
    </row>
    <row r="2801" spans="1:17">
      <c r="A2801" s="5" t="str">
        <f t="shared" si="44"/>
        <v>3</v>
      </c>
      <c r="B2801" s="1" t="s">
        <v>3923</v>
      </c>
      <c r="C2801" s="2" t="s">
        <v>10679</v>
      </c>
      <c r="D2801" s="2">
        <f>IFERROR(VLOOKUP(B2801,#REF!,4,0),0)</f>
        <v>0</v>
      </c>
      <c r="E2801" s="3">
        <v>114262.52</v>
      </c>
      <c r="F2801" s="147" t="s">
        <v>1</v>
      </c>
      <c r="G2801" s="3">
        <v>114262.52</v>
      </c>
      <c r="H2801" s="3">
        <v>0</v>
      </c>
      <c r="I2801" s="3">
        <v>0</v>
      </c>
      <c r="J2801" s="3">
        <v>114262.52</v>
      </c>
      <c r="K2801" s="3">
        <v>0</v>
      </c>
      <c r="L2801" s="3">
        <v>0</v>
      </c>
      <c r="M2801" s="148" t="s">
        <v>6151</v>
      </c>
      <c r="N2801" s="3">
        <v>0</v>
      </c>
      <c r="O2801" s="3">
        <v>0</v>
      </c>
      <c r="P2801" s="3">
        <v>0</v>
      </c>
      <c r="Q2801" s="132"/>
    </row>
    <row r="2802" spans="1:17">
      <c r="A2802" s="5" t="str">
        <f t="shared" si="44"/>
        <v>3</v>
      </c>
      <c r="B2802" s="1" t="s">
        <v>3926</v>
      </c>
      <c r="C2802" s="2" t="s">
        <v>10680</v>
      </c>
      <c r="D2802" s="2">
        <f>IFERROR(VLOOKUP(B2802,#REF!,4,0),0)</f>
        <v>0</v>
      </c>
      <c r="E2802" s="3">
        <v>29746.880000000001</v>
      </c>
      <c r="F2802" s="147" t="s">
        <v>1</v>
      </c>
      <c r="G2802" s="3">
        <v>29746.880000000001</v>
      </c>
      <c r="H2802" s="3">
        <v>0</v>
      </c>
      <c r="I2802" s="3">
        <v>0</v>
      </c>
      <c r="J2802" s="3">
        <v>29746.880000000001</v>
      </c>
      <c r="K2802" s="3">
        <v>0</v>
      </c>
      <c r="L2802" s="3">
        <v>0</v>
      </c>
      <c r="M2802" s="148" t="s">
        <v>6151</v>
      </c>
      <c r="N2802" s="3">
        <v>0</v>
      </c>
      <c r="O2802" s="3">
        <v>0</v>
      </c>
      <c r="P2802" s="3">
        <v>0</v>
      </c>
      <c r="Q2802" s="132"/>
    </row>
    <row r="2803" spans="1:17">
      <c r="A2803" s="5" t="str">
        <f t="shared" si="44"/>
        <v>3</v>
      </c>
      <c r="B2803" s="1" t="s">
        <v>10681</v>
      </c>
      <c r="C2803" s="2" t="s">
        <v>10682</v>
      </c>
      <c r="D2803" s="2">
        <f>IFERROR(VLOOKUP(B2803,#REF!,4,0),0)</f>
        <v>0</v>
      </c>
      <c r="E2803" s="3">
        <v>0</v>
      </c>
      <c r="F2803" s="147" t="s">
        <v>1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148" t="s">
        <v>6151</v>
      </c>
      <c r="N2803" s="3">
        <v>0</v>
      </c>
      <c r="O2803" s="3">
        <v>0</v>
      </c>
      <c r="P2803" s="3">
        <v>0</v>
      </c>
      <c r="Q2803" s="132"/>
    </row>
    <row r="2804" spans="1:17">
      <c r="A2804" s="5" t="str">
        <f t="shared" si="44"/>
        <v>3</v>
      </c>
      <c r="B2804" s="1" t="s">
        <v>10683</v>
      </c>
      <c r="C2804" s="2" t="s">
        <v>10684</v>
      </c>
      <c r="D2804" s="2">
        <f>IFERROR(VLOOKUP(B2804,#REF!,4,0),0)</f>
        <v>0</v>
      </c>
      <c r="E2804" s="3">
        <v>0</v>
      </c>
      <c r="F2804" s="147" t="s">
        <v>1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148" t="s">
        <v>6151</v>
      </c>
      <c r="N2804" s="3">
        <v>0</v>
      </c>
      <c r="O2804" s="3">
        <v>0</v>
      </c>
      <c r="P2804" s="3">
        <v>0</v>
      </c>
      <c r="Q2804" s="132"/>
    </row>
    <row r="2805" spans="1:17">
      <c r="A2805" s="5" t="str">
        <f t="shared" si="44"/>
        <v>3</v>
      </c>
      <c r="B2805" s="1" t="s">
        <v>10685</v>
      </c>
      <c r="C2805" s="2" t="s">
        <v>10686</v>
      </c>
      <c r="D2805" s="2">
        <f>IFERROR(VLOOKUP(B2805,#REF!,4,0),0)</f>
        <v>0</v>
      </c>
      <c r="E2805" s="3">
        <v>0</v>
      </c>
      <c r="F2805" s="147" t="s">
        <v>1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148" t="s">
        <v>6151</v>
      </c>
      <c r="N2805" s="3">
        <v>0</v>
      </c>
      <c r="O2805" s="3">
        <v>0</v>
      </c>
      <c r="P2805" s="3">
        <v>0</v>
      </c>
      <c r="Q2805" s="132"/>
    </row>
    <row r="2806" spans="1:17">
      <c r="A2806" s="5" t="str">
        <f t="shared" si="44"/>
        <v>3</v>
      </c>
      <c r="B2806" s="1" t="s">
        <v>10687</v>
      </c>
      <c r="C2806" s="2" t="s">
        <v>10688</v>
      </c>
      <c r="D2806" s="2">
        <f>IFERROR(VLOOKUP(B2806,#REF!,4,0),0)</f>
        <v>0</v>
      </c>
      <c r="E2806" s="3">
        <v>0</v>
      </c>
      <c r="F2806" s="147" t="s">
        <v>1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148" t="s">
        <v>6151</v>
      </c>
      <c r="N2806" s="3">
        <v>0</v>
      </c>
      <c r="O2806" s="3">
        <v>0</v>
      </c>
      <c r="P2806" s="3">
        <v>0</v>
      </c>
      <c r="Q2806" s="132"/>
    </row>
    <row r="2807" spans="1:17">
      <c r="A2807" s="5" t="str">
        <f t="shared" si="44"/>
        <v>3</v>
      </c>
      <c r="B2807" s="1" t="s">
        <v>10689</v>
      </c>
      <c r="C2807" s="2" t="s">
        <v>10690</v>
      </c>
      <c r="D2807" s="2">
        <f>IFERROR(VLOOKUP(B2807,#REF!,4,0),0)</f>
        <v>0</v>
      </c>
      <c r="E2807" s="3">
        <v>0</v>
      </c>
      <c r="F2807" s="147" t="s">
        <v>1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148" t="s">
        <v>6151</v>
      </c>
      <c r="N2807" s="3">
        <v>0</v>
      </c>
      <c r="O2807" s="3">
        <v>0</v>
      </c>
      <c r="P2807" s="3">
        <v>0</v>
      </c>
      <c r="Q2807" s="132"/>
    </row>
    <row r="2808" spans="1:17">
      <c r="A2808" s="5" t="str">
        <f t="shared" si="44"/>
        <v>3</v>
      </c>
      <c r="B2808" s="1" t="s">
        <v>10691</v>
      </c>
      <c r="C2808" s="2" t="s">
        <v>10692</v>
      </c>
      <c r="D2808" s="2">
        <f>IFERROR(VLOOKUP(B2808,#REF!,4,0),0)</f>
        <v>0</v>
      </c>
      <c r="E2808" s="3">
        <v>0</v>
      </c>
      <c r="F2808" s="147" t="s">
        <v>1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148" t="s">
        <v>6151</v>
      </c>
      <c r="N2808" s="3">
        <v>0</v>
      </c>
      <c r="O2808" s="3">
        <v>0</v>
      </c>
      <c r="P2808" s="3">
        <v>0</v>
      </c>
      <c r="Q2808" s="132"/>
    </row>
    <row r="2809" spans="1:17">
      <c r="A2809" s="5" t="str">
        <f t="shared" si="44"/>
        <v>3</v>
      </c>
      <c r="B2809" s="1" t="s">
        <v>10693</v>
      </c>
      <c r="C2809" s="2" t="s">
        <v>10694</v>
      </c>
      <c r="D2809" s="2">
        <f>IFERROR(VLOOKUP(B2809,#REF!,4,0),0)</f>
        <v>0</v>
      </c>
      <c r="E2809" s="3">
        <v>0</v>
      </c>
      <c r="F2809" s="147" t="s">
        <v>1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148" t="s">
        <v>6151</v>
      </c>
      <c r="N2809" s="3">
        <v>0</v>
      </c>
      <c r="O2809" s="3">
        <v>0</v>
      </c>
      <c r="P2809" s="3">
        <v>0</v>
      </c>
      <c r="Q2809" s="132"/>
    </row>
    <row r="2810" spans="1:17">
      <c r="A2810" s="5" t="str">
        <f t="shared" si="44"/>
        <v>3</v>
      </c>
      <c r="B2810" s="1" t="s">
        <v>5946</v>
      </c>
      <c r="C2810" s="2" t="s">
        <v>10695</v>
      </c>
      <c r="D2810" s="2">
        <f>IFERROR(VLOOKUP(B2810,#REF!,4,0),0)</f>
        <v>0</v>
      </c>
      <c r="E2810" s="3">
        <v>0</v>
      </c>
      <c r="F2810" s="147" t="s">
        <v>1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148" t="s">
        <v>6151</v>
      </c>
      <c r="N2810" s="3">
        <v>0</v>
      </c>
      <c r="O2810" s="3">
        <v>0</v>
      </c>
      <c r="P2810" s="3">
        <v>0</v>
      </c>
      <c r="Q2810" s="132"/>
    </row>
    <row r="2811" spans="1:17">
      <c r="A2811" s="5" t="str">
        <f t="shared" si="44"/>
        <v>3</v>
      </c>
      <c r="B2811" s="1" t="s">
        <v>10696</v>
      </c>
      <c r="C2811" s="2" t="s">
        <v>10697</v>
      </c>
      <c r="D2811" s="2">
        <f>IFERROR(VLOOKUP(B2811,#REF!,4,0),0)</f>
        <v>0</v>
      </c>
      <c r="E2811" s="3">
        <v>0</v>
      </c>
      <c r="F2811" s="147" t="s">
        <v>1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148" t="s">
        <v>6151</v>
      </c>
      <c r="N2811" s="3">
        <v>0</v>
      </c>
      <c r="O2811" s="3">
        <v>0</v>
      </c>
      <c r="P2811" s="3">
        <v>0</v>
      </c>
      <c r="Q2811" s="132"/>
    </row>
    <row r="2812" spans="1:17">
      <c r="A2812" s="5" t="str">
        <f t="shared" si="44"/>
        <v>3</v>
      </c>
      <c r="B2812" s="1" t="s">
        <v>3929</v>
      </c>
      <c r="C2812" s="2" t="s">
        <v>10698</v>
      </c>
      <c r="D2812" s="2">
        <f>IFERROR(VLOOKUP(B2812,#REF!,4,0),0)</f>
        <v>0</v>
      </c>
      <c r="E2812" s="3">
        <v>0</v>
      </c>
      <c r="F2812" s="147" t="s">
        <v>1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148" t="s">
        <v>6151</v>
      </c>
      <c r="N2812" s="3">
        <v>0</v>
      </c>
      <c r="O2812" s="3">
        <v>0</v>
      </c>
      <c r="P2812" s="3">
        <v>0</v>
      </c>
      <c r="Q2812" s="132"/>
    </row>
    <row r="2813" spans="1:17">
      <c r="A2813" s="5" t="str">
        <f t="shared" si="44"/>
        <v>3</v>
      </c>
      <c r="B2813" s="1" t="s">
        <v>3932</v>
      </c>
      <c r="C2813" s="2" t="s">
        <v>10699</v>
      </c>
      <c r="D2813" s="2">
        <f>IFERROR(VLOOKUP(B2813,#REF!,4,0),0)</f>
        <v>0</v>
      </c>
      <c r="E2813" s="3">
        <v>1051.97</v>
      </c>
      <c r="F2813" s="147" t="s">
        <v>1</v>
      </c>
      <c r="G2813" s="3">
        <v>1051.97</v>
      </c>
      <c r="H2813" s="3">
        <v>0</v>
      </c>
      <c r="I2813" s="3">
        <v>0</v>
      </c>
      <c r="J2813" s="3">
        <v>1051.97</v>
      </c>
      <c r="K2813" s="3">
        <v>0</v>
      </c>
      <c r="L2813" s="3">
        <v>0</v>
      </c>
      <c r="M2813" s="148" t="s">
        <v>6151</v>
      </c>
      <c r="N2813" s="3">
        <v>0</v>
      </c>
      <c r="O2813" s="3">
        <v>0</v>
      </c>
      <c r="P2813" s="3">
        <v>0</v>
      </c>
      <c r="Q2813" s="132"/>
    </row>
    <row r="2814" spans="1:17">
      <c r="A2814" s="5" t="str">
        <f t="shared" si="44"/>
        <v>3</v>
      </c>
      <c r="B2814" s="1" t="s">
        <v>10700</v>
      </c>
      <c r="C2814" s="2" t="s">
        <v>10701</v>
      </c>
      <c r="D2814" s="2">
        <f>IFERROR(VLOOKUP(B2814,#REF!,4,0),0)</f>
        <v>0</v>
      </c>
      <c r="E2814" s="3">
        <v>0</v>
      </c>
      <c r="F2814" s="147" t="s">
        <v>1</v>
      </c>
      <c r="G2814" s="3">
        <v>0</v>
      </c>
      <c r="H2814" s="3">
        <v>0</v>
      </c>
      <c r="I2814" s="3">
        <v>0</v>
      </c>
      <c r="J2814" s="3">
        <v>0</v>
      </c>
      <c r="K2814" s="3">
        <v>0</v>
      </c>
      <c r="L2814" s="3">
        <v>0</v>
      </c>
      <c r="M2814" s="148" t="s">
        <v>6151</v>
      </c>
      <c r="N2814" s="3">
        <v>0</v>
      </c>
      <c r="O2814" s="3">
        <v>0</v>
      </c>
      <c r="P2814" s="3">
        <v>0</v>
      </c>
      <c r="Q2814" s="132"/>
    </row>
    <row r="2815" spans="1:17">
      <c r="A2815" s="5" t="str">
        <f t="shared" si="44"/>
        <v>3</v>
      </c>
      <c r="B2815" s="1" t="s">
        <v>10702</v>
      </c>
      <c r="C2815" s="2" t="s">
        <v>10703</v>
      </c>
      <c r="D2815" s="2">
        <f>IFERROR(VLOOKUP(B2815,#REF!,4,0),0)</f>
        <v>0</v>
      </c>
      <c r="E2815" s="3">
        <v>0</v>
      </c>
      <c r="F2815" s="147" t="s">
        <v>1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0</v>
      </c>
      <c r="M2815" s="148" t="s">
        <v>6151</v>
      </c>
      <c r="N2815" s="3">
        <v>0</v>
      </c>
      <c r="O2815" s="3">
        <v>0</v>
      </c>
      <c r="P2815" s="3">
        <v>0</v>
      </c>
      <c r="Q2815" s="132"/>
    </row>
    <row r="2816" spans="1:17">
      <c r="A2816" s="5" t="str">
        <f t="shared" si="44"/>
        <v>3</v>
      </c>
      <c r="B2816" s="1" t="s">
        <v>3936</v>
      </c>
      <c r="C2816" s="2" t="s">
        <v>10678</v>
      </c>
      <c r="D2816" s="2">
        <f>IFERROR(VLOOKUP(B2816,#REF!,4,0),0)</f>
        <v>0</v>
      </c>
      <c r="E2816" s="3">
        <v>4636.7</v>
      </c>
      <c r="F2816" s="147" t="s">
        <v>1</v>
      </c>
      <c r="G2816" s="3">
        <v>4636.7</v>
      </c>
      <c r="H2816" s="3">
        <v>0</v>
      </c>
      <c r="I2816" s="3">
        <v>0</v>
      </c>
      <c r="J2816" s="3">
        <v>4636.7</v>
      </c>
      <c r="K2816" s="3">
        <v>0</v>
      </c>
      <c r="L2816" s="3">
        <v>0</v>
      </c>
      <c r="M2816" s="148" t="s">
        <v>6151</v>
      </c>
      <c r="N2816" s="3">
        <v>0</v>
      </c>
      <c r="O2816" s="3">
        <v>0</v>
      </c>
      <c r="P2816" s="3">
        <v>0</v>
      </c>
      <c r="Q2816" s="132"/>
    </row>
    <row r="2817" spans="1:17">
      <c r="A2817" s="5" t="str">
        <f t="shared" si="44"/>
        <v>3</v>
      </c>
      <c r="B2817" s="1" t="s">
        <v>3938</v>
      </c>
      <c r="C2817" s="2" t="s">
        <v>10704</v>
      </c>
      <c r="D2817" s="2">
        <f>IFERROR(VLOOKUP(B2817,#REF!,4,0),0)</f>
        <v>0</v>
      </c>
      <c r="E2817" s="3">
        <v>43586.28</v>
      </c>
      <c r="F2817" s="147" t="s">
        <v>1</v>
      </c>
      <c r="G2817" s="3">
        <v>43586.28</v>
      </c>
      <c r="H2817" s="3">
        <v>0</v>
      </c>
      <c r="I2817" s="3">
        <v>0</v>
      </c>
      <c r="J2817" s="3">
        <v>43586.28</v>
      </c>
      <c r="K2817" s="3">
        <v>0</v>
      </c>
      <c r="L2817" s="3">
        <v>0</v>
      </c>
      <c r="M2817" s="148" t="s">
        <v>6151</v>
      </c>
      <c r="N2817" s="3">
        <v>0</v>
      </c>
      <c r="O2817" s="3">
        <v>0</v>
      </c>
      <c r="P2817" s="3">
        <v>0</v>
      </c>
      <c r="Q2817" s="132"/>
    </row>
    <row r="2818" spans="1:17">
      <c r="A2818" s="5" t="str">
        <f t="shared" si="44"/>
        <v>3</v>
      </c>
      <c r="B2818" s="1" t="s">
        <v>5693</v>
      </c>
      <c r="C2818" s="2" t="s">
        <v>10705</v>
      </c>
      <c r="D2818" s="2">
        <f>IFERROR(VLOOKUP(B2818,#REF!,4,0),0)</f>
        <v>0</v>
      </c>
      <c r="E2818" s="3">
        <v>0</v>
      </c>
      <c r="F2818" s="147" t="s">
        <v>1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148" t="s">
        <v>6151</v>
      </c>
      <c r="N2818" s="3">
        <v>0</v>
      </c>
      <c r="O2818" s="3">
        <v>0</v>
      </c>
      <c r="P2818" s="3">
        <v>0</v>
      </c>
      <c r="Q2818" s="132"/>
    </row>
    <row r="2819" spans="1:17">
      <c r="A2819" s="5" t="str">
        <f t="shared" si="44"/>
        <v>3</v>
      </c>
      <c r="B2819" s="1" t="s">
        <v>10706</v>
      </c>
      <c r="C2819" s="2" t="s">
        <v>10707</v>
      </c>
      <c r="D2819" s="2">
        <f>IFERROR(VLOOKUP(B2819,#REF!,4,0),0)</f>
        <v>0</v>
      </c>
      <c r="E2819" s="3">
        <v>0</v>
      </c>
      <c r="F2819" s="147" t="s">
        <v>1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148" t="s">
        <v>6151</v>
      </c>
      <c r="N2819" s="3">
        <v>0</v>
      </c>
      <c r="O2819" s="3">
        <v>0</v>
      </c>
      <c r="P2819" s="3">
        <v>0</v>
      </c>
      <c r="Q2819" s="132"/>
    </row>
    <row r="2820" spans="1:17">
      <c r="A2820" s="5" t="str">
        <f t="shared" si="44"/>
        <v>3</v>
      </c>
      <c r="B2820" s="1" t="s">
        <v>10708</v>
      </c>
      <c r="C2820" s="2" t="s">
        <v>10709</v>
      </c>
      <c r="D2820" s="2">
        <f>IFERROR(VLOOKUP(B2820,#REF!,4,0),0)</f>
        <v>0</v>
      </c>
      <c r="E2820" s="3">
        <v>0</v>
      </c>
      <c r="F2820" s="147" t="s">
        <v>1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148" t="s">
        <v>6151</v>
      </c>
      <c r="N2820" s="3">
        <v>0</v>
      </c>
      <c r="O2820" s="3">
        <v>0</v>
      </c>
      <c r="P2820" s="3">
        <v>0</v>
      </c>
      <c r="Q2820" s="132"/>
    </row>
    <row r="2821" spans="1:17">
      <c r="A2821" s="5" t="str">
        <f t="shared" si="44"/>
        <v>3</v>
      </c>
      <c r="B2821" s="1" t="s">
        <v>10710</v>
      </c>
      <c r="C2821" s="2" t="s">
        <v>10711</v>
      </c>
      <c r="D2821" s="2">
        <f>IFERROR(VLOOKUP(B2821,#REF!,4,0),0)</f>
        <v>0</v>
      </c>
      <c r="E2821" s="3">
        <v>0</v>
      </c>
      <c r="F2821" s="147" t="s">
        <v>1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0</v>
      </c>
      <c r="M2821" s="148" t="s">
        <v>6151</v>
      </c>
      <c r="N2821" s="3">
        <v>0</v>
      </c>
      <c r="O2821" s="3">
        <v>0</v>
      </c>
      <c r="P2821" s="3">
        <v>0</v>
      </c>
      <c r="Q2821" s="132"/>
    </row>
    <row r="2822" spans="1:17">
      <c r="A2822" s="5" t="str">
        <f t="shared" si="44"/>
        <v>3</v>
      </c>
      <c r="B2822" s="1" t="s">
        <v>10712</v>
      </c>
      <c r="C2822" s="2" t="s">
        <v>10713</v>
      </c>
      <c r="D2822" s="2">
        <f>IFERROR(VLOOKUP(B2822,#REF!,4,0),0)</f>
        <v>0</v>
      </c>
      <c r="E2822" s="3">
        <v>0</v>
      </c>
      <c r="F2822" s="147" t="s">
        <v>1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148" t="s">
        <v>6151</v>
      </c>
      <c r="N2822" s="3">
        <v>0</v>
      </c>
      <c r="O2822" s="3">
        <v>0</v>
      </c>
      <c r="P2822" s="3">
        <v>0</v>
      </c>
      <c r="Q2822" s="132"/>
    </row>
    <row r="2823" spans="1:17">
      <c r="A2823" s="5" t="str">
        <f t="shared" si="44"/>
        <v>3</v>
      </c>
      <c r="B2823" s="1" t="s">
        <v>3941</v>
      </c>
      <c r="C2823" s="2" t="s">
        <v>10690</v>
      </c>
      <c r="D2823" s="2">
        <f>IFERROR(VLOOKUP(B2823,#REF!,4,0),0)</f>
        <v>0</v>
      </c>
      <c r="E2823" s="3">
        <v>5040</v>
      </c>
      <c r="F2823" s="147" t="s">
        <v>1</v>
      </c>
      <c r="G2823" s="3">
        <v>5040</v>
      </c>
      <c r="H2823" s="3">
        <v>0</v>
      </c>
      <c r="I2823" s="3">
        <v>0</v>
      </c>
      <c r="J2823" s="3">
        <v>5040</v>
      </c>
      <c r="K2823" s="3">
        <v>0</v>
      </c>
      <c r="L2823" s="3">
        <v>0</v>
      </c>
      <c r="M2823" s="148" t="s">
        <v>6151</v>
      </c>
      <c r="N2823" s="3">
        <v>0</v>
      </c>
      <c r="O2823" s="3">
        <v>0</v>
      </c>
      <c r="P2823" s="3">
        <v>0</v>
      </c>
      <c r="Q2823" s="132"/>
    </row>
    <row r="2824" spans="1:17">
      <c r="A2824" s="5" t="str">
        <f t="shared" si="44"/>
        <v>3</v>
      </c>
      <c r="B2824" s="1" t="s">
        <v>10714</v>
      </c>
      <c r="C2824" s="2" t="s">
        <v>10692</v>
      </c>
      <c r="D2824" s="2">
        <f>IFERROR(VLOOKUP(B2824,#REF!,4,0),0)</f>
        <v>0</v>
      </c>
      <c r="E2824" s="3">
        <v>0</v>
      </c>
      <c r="F2824" s="147" t="s">
        <v>1</v>
      </c>
      <c r="G2824" s="3">
        <v>0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148" t="s">
        <v>6151</v>
      </c>
      <c r="N2824" s="3">
        <v>0</v>
      </c>
      <c r="O2824" s="3">
        <v>0</v>
      </c>
      <c r="P2824" s="3">
        <v>0</v>
      </c>
      <c r="Q2824" s="132"/>
    </row>
    <row r="2825" spans="1:17">
      <c r="A2825" s="5" t="str">
        <f t="shared" si="44"/>
        <v>3</v>
      </c>
      <c r="B2825" s="1" t="s">
        <v>3944</v>
      </c>
      <c r="C2825" s="2" t="s">
        <v>10698</v>
      </c>
      <c r="D2825" s="2">
        <f>IFERROR(VLOOKUP(B2825,#REF!,4,0),0)</f>
        <v>0</v>
      </c>
      <c r="E2825" s="3">
        <v>10000</v>
      </c>
      <c r="F2825" s="147" t="s">
        <v>1</v>
      </c>
      <c r="G2825" s="3">
        <v>10000</v>
      </c>
      <c r="H2825" s="3">
        <v>0</v>
      </c>
      <c r="I2825" s="3">
        <v>0</v>
      </c>
      <c r="J2825" s="3">
        <v>10000</v>
      </c>
      <c r="K2825" s="3">
        <v>0</v>
      </c>
      <c r="L2825" s="3">
        <v>0</v>
      </c>
      <c r="M2825" s="148" t="s">
        <v>6151</v>
      </c>
      <c r="N2825" s="3">
        <v>0</v>
      </c>
      <c r="O2825" s="3">
        <v>0</v>
      </c>
      <c r="P2825" s="3">
        <v>0</v>
      </c>
      <c r="Q2825" s="132"/>
    </row>
    <row r="2826" spans="1:17">
      <c r="A2826" s="5" t="str">
        <f t="shared" si="44"/>
        <v>3</v>
      </c>
      <c r="B2826" s="1" t="s">
        <v>3946</v>
      </c>
      <c r="C2826" s="2" t="s">
        <v>10699</v>
      </c>
      <c r="D2826" s="2">
        <f>IFERROR(VLOOKUP(B2826,#REF!,4,0),0)</f>
        <v>0</v>
      </c>
      <c r="E2826" s="3">
        <v>14500</v>
      </c>
      <c r="F2826" s="147" t="s">
        <v>1</v>
      </c>
      <c r="G2826" s="3">
        <v>14500</v>
      </c>
      <c r="H2826" s="3">
        <v>0</v>
      </c>
      <c r="I2826" s="3">
        <v>0</v>
      </c>
      <c r="J2826" s="3">
        <v>14500</v>
      </c>
      <c r="K2826" s="3">
        <v>0</v>
      </c>
      <c r="L2826" s="3">
        <v>0</v>
      </c>
      <c r="M2826" s="148" t="s">
        <v>6151</v>
      </c>
      <c r="N2826" s="3">
        <v>0</v>
      </c>
      <c r="O2826" s="3">
        <v>0</v>
      </c>
      <c r="P2826" s="3">
        <v>0</v>
      </c>
      <c r="Q2826" s="132"/>
    </row>
    <row r="2827" spans="1:17">
      <c r="A2827" s="5" t="str">
        <f t="shared" ref="A2827:A2890" si="45">LEFT(B2827)</f>
        <v>3</v>
      </c>
      <c r="B2827" s="1" t="s">
        <v>10715</v>
      </c>
      <c r="C2827" s="2" t="s">
        <v>10697</v>
      </c>
      <c r="D2827" s="2">
        <f>IFERROR(VLOOKUP(B2827,#REF!,4,0),0)</f>
        <v>0</v>
      </c>
      <c r="E2827" s="3">
        <v>0</v>
      </c>
      <c r="F2827" s="147" t="s">
        <v>1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148" t="s">
        <v>6151</v>
      </c>
      <c r="N2827" s="3">
        <v>0</v>
      </c>
      <c r="O2827" s="3">
        <v>0</v>
      </c>
      <c r="P2827" s="3">
        <v>0</v>
      </c>
      <c r="Q2827" s="132"/>
    </row>
    <row r="2828" spans="1:17">
      <c r="A2828" s="5" t="str">
        <f t="shared" si="45"/>
        <v>3</v>
      </c>
      <c r="B2828" s="1" t="s">
        <v>10716</v>
      </c>
      <c r="C2828" s="2" t="s">
        <v>10717</v>
      </c>
      <c r="D2828" s="2">
        <f>IFERROR(VLOOKUP(B2828,#REF!,4,0),0)</f>
        <v>0</v>
      </c>
      <c r="E2828" s="3">
        <v>0</v>
      </c>
      <c r="F2828" s="147" t="s">
        <v>1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148" t="s">
        <v>6151</v>
      </c>
      <c r="N2828" s="3">
        <v>0</v>
      </c>
      <c r="O2828" s="3">
        <v>0</v>
      </c>
      <c r="P2828" s="3">
        <v>0</v>
      </c>
      <c r="Q2828" s="132"/>
    </row>
    <row r="2829" spans="1:17">
      <c r="A2829" s="5" t="str">
        <f t="shared" si="45"/>
        <v>3</v>
      </c>
      <c r="B2829" s="1" t="s">
        <v>3948</v>
      </c>
      <c r="C2829" s="2" t="s">
        <v>10695</v>
      </c>
      <c r="D2829" s="2">
        <f>IFERROR(VLOOKUP(B2829,#REF!,4,0),0)</f>
        <v>0</v>
      </c>
      <c r="E2829" s="3">
        <v>0</v>
      </c>
      <c r="F2829" s="147" t="s">
        <v>1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148" t="s">
        <v>6151</v>
      </c>
      <c r="N2829" s="3">
        <v>0</v>
      </c>
      <c r="O2829" s="3">
        <v>0</v>
      </c>
      <c r="P2829" s="3">
        <v>0</v>
      </c>
      <c r="Q2829" s="132"/>
    </row>
    <row r="2830" spans="1:17">
      <c r="A2830" s="5" t="str">
        <f t="shared" si="45"/>
        <v>3</v>
      </c>
      <c r="B2830" s="1" t="s">
        <v>10718</v>
      </c>
      <c r="C2830" s="2" t="s">
        <v>10701</v>
      </c>
      <c r="D2830" s="2">
        <f>IFERROR(VLOOKUP(B2830,#REF!,4,0),0)</f>
        <v>0</v>
      </c>
      <c r="E2830" s="3">
        <v>0</v>
      </c>
      <c r="F2830" s="147" t="s">
        <v>1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0</v>
      </c>
      <c r="M2830" s="148" t="s">
        <v>6151</v>
      </c>
      <c r="N2830" s="3">
        <v>0</v>
      </c>
      <c r="O2830" s="3">
        <v>0</v>
      </c>
      <c r="P2830" s="3">
        <v>0</v>
      </c>
      <c r="Q2830" s="132"/>
    </row>
    <row r="2831" spans="1:17">
      <c r="A2831" s="5" t="str">
        <f t="shared" si="45"/>
        <v>3</v>
      </c>
      <c r="B2831" s="1" t="s">
        <v>10719</v>
      </c>
      <c r="C2831" s="2" t="s">
        <v>10703</v>
      </c>
      <c r="D2831" s="2">
        <f>IFERROR(VLOOKUP(B2831,#REF!,4,0),0)</f>
        <v>0</v>
      </c>
      <c r="E2831" s="3">
        <v>0</v>
      </c>
      <c r="F2831" s="147" t="s">
        <v>1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0</v>
      </c>
      <c r="M2831" s="148" t="s">
        <v>6151</v>
      </c>
      <c r="N2831" s="3">
        <v>0</v>
      </c>
      <c r="O2831" s="3">
        <v>0</v>
      </c>
      <c r="P2831" s="3">
        <v>0</v>
      </c>
      <c r="Q2831" s="132"/>
    </row>
    <row r="2832" spans="1:17">
      <c r="A2832" s="5" t="str">
        <f t="shared" si="45"/>
        <v>3</v>
      </c>
      <c r="B2832" s="1" t="s">
        <v>10720</v>
      </c>
      <c r="C2832" s="2" t="s">
        <v>10721</v>
      </c>
      <c r="D2832" s="2">
        <f>IFERROR(VLOOKUP(B2832,#REF!,4,0),0)</f>
        <v>0</v>
      </c>
      <c r="E2832" s="3">
        <v>0</v>
      </c>
      <c r="F2832" s="147" t="s">
        <v>1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148" t="s">
        <v>6151</v>
      </c>
      <c r="N2832" s="3">
        <v>0</v>
      </c>
      <c r="O2832" s="3">
        <v>0</v>
      </c>
      <c r="P2832" s="3">
        <v>0</v>
      </c>
      <c r="Q2832" s="132"/>
    </row>
    <row r="2833" spans="1:17">
      <c r="A2833" s="5" t="str">
        <f t="shared" si="45"/>
        <v>3</v>
      </c>
      <c r="B2833" s="1" t="s">
        <v>10722</v>
      </c>
      <c r="C2833" s="2" t="s">
        <v>10721</v>
      </c>
      <c r="D2833" s="2">
        <f>IFERROR(VLOOKUP(B2833,#REF!,4,0),0)</f>
        <v>0</v>
      </c>
      <c r="E2833" s="3">
        <v>0</v>
      </c>
      <c r="F2833" s="147" t="s">
        <v>1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0</v>
      </c>
      <c r="M2833" s="148" t="s">
        <v>6151</v>
      </c>
      <c r="N2833" s="3">
        <v>0</v>
      </c>
      <c r="O2833" s="3">
        <v>0</v>
      </c>
      <c r="P2833" s="3">
        <v>0</v>
      </c>
      <c r="Q2833" s="132"/>
    </row>
    <row r="2834" spans="1:17">
      <c r="A2834" s="5" t="str">
        <f t="shared" si="45"/>
        <v>3</v>
      </c>
      <c r="B2834" s="1" t="s">
        <v>3954</v>
      </c>
      <c r="C2834" s="2" t="s">
        <v>10723</v>
      </c>
      <c r="D2834" s="2">
        <f>IFERROR(VLOOKUP(B2834,#REF!,4,0),0)</f>
        <v>0</v>
      </c>
      <c r="E2834" s="3">
        <v>0</v>
      </c>
      <c r="F2834" s="147" t="s">
        <v>1</v>
      </c>
      <c r="G2834" s="3">
        <v>0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148" t="s">
        <v>6151</v>
      </c>
      <c r="N2834" s="3">
        <v>0</v>
      </c>
      <c r="O2834" s="3">
        <v>0</v>
      </c>
      <c r="P2834" s="3">
        <v>0</v>
      </c>
      <c r="Q2834" s="132"/>
    </row>
    <row r="2835" spans="1:17">
      <c r="A2835" s="5" t="str">
        <f t="shared" si="45"/>
        <v>3</v>
      </c>
      <c r="B2835" s="1" t="s">
        <v>3958</v>
      </c>
      <c r="C2835" s="2" t="s">
        <v>10723</v>
      </c>
      <c r="D2835" s="2">
        <f>IFERROR(VLOOKUP(B2835,#REF!,4,0),0)</f>
        <v>0</v>
      </c>
      <c r="E2835" s="3">
        <v>43515.16</v>
      </c>
      <c r="F2835" s="147" t="s">
        <v>1</v>
      </c>
      <c r="G2835" s="3">
        <v>43515.16</v>
      </c>
      <c r="H2835" s="3">
        <v>0</v>
      </c>
      <c r="I2835" s="3">
        <v>0</v>
      </c>
      <c r="J2835" s="3">
        <v>43515.16</v>
      </c>
      <c r="K2835" s="3">
        <v>0</v>
      </c>
      <c r="L2835" s="3">
        <v>0</v>
      </c>
      <c r="M2835" s="148" t="s">
        <v>6151</v>
      </c>
      <c r="N2835" s="3">
        <v>0</v>
      </c>
      <c r="O2835" s="3">
        <v>0</v>
      </c>
      <c r="P2835" s="3">
        <v>0</v>
      </c>
      <c r="Q2835" s="132"/>
    </row>
    <row r="2836" spans="1:17">
      <c r="A2836" s="5" t="str">
        <f t="shared" si="45"/>
        <v>3</v>
      </c>
      <c r="B2836" s="1" t="s">
        <v>3965</v>
      </c>
      <c r="C2836" s="2" t="s">
        <v>10724</v>
      </c>
      <c r="D2836" s="2">
        <f>IFERROR(VLOOKUP(B2836,#REF!,4,0),0)</f>
        <v>0</v>
      </c>
      <c r="E2836" s="3">
        <v>186.04</v>
      </c>
      <c r="F2836" s="147" t="s">
        <v>1</v>
      </c>
      <c r="G2836" s="3">
        <v>186.04</v>
      </c>
      <c r="H2836" s="3">
        <v>0</v>
      </c>
      <c r="I2836" s="3">
        <v>0</v>
      </c>
      <c r="J2836" s="3">
        <v>186.04</v>
      </c>
      <c r="K2836" s="3">
        <v>0</v>
      </c>
      <c r="L2836" s="3">
        <v>0</v>
      </c>
      <c r="M2836" s="148" t="s">
        <v>6151</v>
      </c>
      <c r="N2836" s="3">
        <v>0</v>
      </c>
      <c r="O2836" s="3">
        <v>0</v>
      </c>
      <c r="P2836" s="3">
        <v>0</v>
      </c>
      <c r="Q2836" s="132"/>
    </row>
    <row r="2837" spans="1:17">
      <c r="A2837" s="5" t="str">
        <f t="shared" si="45"/>
        <v>3</v>
      </c>
      <c r="B2837" s="1" t="s">
        <v>3968</v>
      </c>
      <c r="C2837" s="2" t="s">
        <v>10725</v>
      </c>
      <c r="D2837" s="2">
        <f>IFERROR(VLOOKUP(B2837,#REF!,4,0),0)</f>
        <v>0</v>
      </c>
      <c r="E2837" s="3">
        <v>4490056.29</v>
      </c>
      <c r="F2837" s="147" t="s">
        <v>1</v>
      </c>
      <c r="G2837" s="3">
        <v>4490056.29</v>
      </c>
      <c r="H2837" s="3">
        <v>0</v>
      </c>
      <c r="I2837" s="3">
        <v>0</v>
      </c>
      <c r="J2837" s="3">
        <v>4490056.29</v>
      </c>
      <c r="K2837" s="3">
        <v>0</v>
      </c>
      <c r="L2837" s="3">
        <v>0</v>
      </c>
      <c r="M2837" s="148" t="s">
        <v>6151</v>
      </c>
      <c r="N2837" s="3">
        <v>0</v>
      </c>
      <c r="O2837" s="3">
        <v>0</v>
      </c>
      <c r="P2837" s="3">
        <v>0</v>
      </c>
      <c r="Q2837" s="132"/>
    </row>
    <row r="2838" spans="1:17">
      <c r="A2838" s="5" t="str">
        <f t="shared" si="45"/>
        <v>3</v>
      </c>
      <c r="B2838" s="1" t="s">
        <v>3971</v>
      </c>
      <c r="C2838" s="2" t="s">
        <v>10726</v>
      </c>
      <c r="D2838" s="2">
        <f>IFERROR(VLOOKUP(B2838,#REF!,4,0),0)</f>
        <v>0</v>
      </c>
      <c r="E2838" s="3">
        <v>24786.68</v>
      </c>
      <c r="F2838" s="147" t="s">
        <v>1</v>
      </c>
      <c r="G2838" s="3">
        <v>24786.68</v>
      </c>
      <c r="H2838" s="3">
        <v>0</v>
      </c>
      <c r="I2838" s="3">
        <v>0</v>
      </c>
      <c r="J2838" s="3">
        <v>24786.68</v>
      </c>
      <c r="K2838" s="3">
        <v>0</v>
      </c>
      <c r="L2838" s="3">
        <v>0</v>
      </c>
      <c r="M2838" s="148" t="s">
        <v>6151</v>
      </c>
      <c r="N2838" s="3">
        <v>0</v>
      </c>
      <c r="O2838" s="3">
        <v>0</v>
      </c>
      <c r="P2838" s="3">
        <v>0</v>
      </c>
      <c r="Q2838" s="132"/>
    </row>
    <row r="2839" spans="1:17">
      <c r="A2839" s="5" t="str">
        <f t="shared" si="45"/>
        <v>3</v>
      </c>
      <c r="B2839" s="1" t="s">
        <v>10727</v>
      </c>
      <c r="C2839" s="2" t="s">
        <v>10728</v>
      </c>
      <c r="D2839" s="2">
        <f>IFERROR(VLOOKUP(B2839,#REF!,4,0),0)</f>
        <v>0</v>
      </c>
      <c r="E2839" s="3">
        <v>0</v>
      </c>
      <c r="F2839" s="147" t="s">
        <v>1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148" t="s">
        <v>6151</v>
      </c>
      <c r="N2839" s="3">
        <v>0</v>
      </c>
      <c r="O2839" s="3">
        <v>0</v>
      </c>
      <c r="P2839" s="3">
        <v>0</v>
      </c>
      <c r="Q2839" s="132"/>
    </row>
    <row r="2840" spans="1:17">
      <c r="A2840" s="5" t="str">
        <f t="shared" si="45"/>
        <v>3</v>
      </c>
      <c r="B2840" s="1" t="s">
        <v>10729</v>
      </c>
      <c r="C2840" s="2" t="s">
        <v>10730</v>
      </c>
      <c r="D2840" s="2">
        <f>IFERROR(VLOOKUP(B2840,#REF!,4,0),0)</f>
        <v>0</v>
      </c>
      <c r="E2840" s="3">
        <v>0</v>
      </c>
      <c r="F2840" s="147" t="s">
        <v>1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148" t="s">
        <v>6151</v>
      </c>
      <c r="N2840" s="3">
        <v>0</v>
      </c>
      <c r="O2840" s="3">
        <v>0</v>
      </c>
      <c r="P2840" s="3">
        <v>0</v>
      </c>
      <c r="Q2840" s="132"/>
    </row>
    <row r="2841" spans="1:17">
      <c r="A2841" s="5" t="str">
        <f t="shared" si="45"/>
        <v>3</v>
      </c>
      <c r="B2841" s="1" t="s">
        <v>10731</v>
      </c>
      <c r="C2841" s="2" t="s">
        <v>10732</v>
      </c>
      <c r="D2841" s="2">
        <f>IFERROR(VLOOKUP(B2841,#REF!,4,0),0)</f>
        <v>0</v>
      </c>
      <c r="E2841" s="3">
        <v>0</v>
      </c>
      <c r="F2841" s="147" t="s">
        <v>1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0</v>
      </c>
      <c r="M2841" s="148" t="s">
        <v>6151</v>
      </c>
      <c r="N2841" s="3">
        <v>0</v>
      </c>
      <c r="O2841" s="3">
        <v>0</v>
      </c>
      <c r="P2841" s="3">
        <v>0</v>
      </c>
      <c r="Q2841" s="132"/>
    </row>
    <row r="2842" spans="1:17">
      <c r="A2842" s="5" t="str">
        <f t="shared" si="45"/>
        <v>3</v>
      </c>
      <c r="B2842" s="1" t="s">
        <v>10733</v>
      </c>
      <c r="C2842" s="2" t="s">
        <v>10734</v>
      </c>
      <c r="D2842" s="2">
        <f>IFERROR(VLOOKUP(B2842,#REF!,4,0),0)</f>
        <v>0</v>
      </c>
      <c r="E2842" s="3">
        <v>0</v>
      </c>
      <c r="F2842" s="147" t="s">
        <v>1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148" t="s">
        <v>6151</v>
      </c>
      <c r="N2842" s="3">
        <v>0</v>
      </c>
      <c r="O2842" s="3">
        <v>0</v>
      </c>
      <c r="P2842" s="3">
        <v>0</v>
      </c>
      <c r="Q2842" s="132"/>
    </row>
    <row r="2843" spans="1:17">
      <c r="A2843" s="5" t="str">
        <f t="shared" si="45"/>
        <v>3</v>
      </c>
      <c r="B2843" s="1" t="s">
        <v>5970</v>
      </c>
      <c r="C2843" s="2" t="s">
        <v>10735</v>
      </c>
      <c r="D2843" s="2">
        <f>IFERROR(VLOOKUP(B2843,#REF!,4,0),0)</f>
        <v>0</v>
      </c>
      <c r="E2843" s="3">
        <v>1656.99</v>
      </c>
      <c r="F2843" s="147" t="s">
        <v>1</v>
      </c>
      <c r="G2843" s="3">
        <v>1656.99</v>
      </c>
      <c r="H2843" s="3">
        <v>0</v>
      </c>
      <c r="I2843" s="3">
        <v>0</v>
      </c>
      <c r="J2843" s="3">
        <v>1656.99</v>
      </c>
      <c r="K2843" s="3">
        <v>0</v>
      </c>
      <c r="L2843" s="3">
        <v>0</v>
      </c>
      <c r="M2843" s="148" t="s">
        <v>6151</v>
      </c>
      <c r="N2843" s="3">
        <v>0</v>
      </c>
      <c r="O2843" s="3">
        <v>0</v>
      </c>
      <c r="P2843" s="3">
        <v>0</v>
      </c>
      <c r="Q2843" s="132"/>
    </row>
    <row r="2844" spans="1:17">
      <c r="A2844" s="5" t="str">
        <f t="shared" si="45"/>
        <v>3</v>
      </c>
      <c r="B2844" s="1" t="s">
        <v>10736</v>
      </c>
      <c r="C2844" s="2" t="s">
        <v>10737</v>
      </c>
      <c r="D2844" s="2">
        <f>IFERROR(VLOOKUP(B2844,#REF!,4,0),0)</f>
        <v>0</v>
      </c>
      <c r="E2844" s="3">
        <v>0</v>
      </c>
      <c r="F2844" s="147" t="s">
        <v>1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148" t="s">
        <v>6151</v>
      </c>
      <c r="N2844" s="3">
        <v>0</v>
      </c>
      <c r="O2844" s="3">
        <v>0</v>
      </c>
      <c r="P2844" s="3">
        <v>0</v>
      </c>
      <c r="Q2844" s="132"/>
    </row>
    <row r="2845" spans="1:17">
      <c r="A2845" s="5" t="str">
        <f t="shared" si="45"/>
        <v>3</v>
      </c>
      <c r="B2845" s="1" t="s">
        <v>10738</v>
      </c>
      <c r="C2845" s="2" t="s">
        <v>10739</v>
      </c>
      <c r="D2845" s="2">
        <f>IFERROR(VLOOKUP(B2845,#REF!,4,0),0)</f>
        <v>0</v>
      </c>
      <c r="E2845" s="3">
        <v>0</v>
      </c>
      <c r="F2845" s="147" t="s">
        <v>1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148" t="s">
        <v>6151</v>
      </c>
      <c r="N2845" s="3">
        <v>0</v>
      </c>
      <c r="O2845" s="3">
        <v>0</v>
      </c>
      <c r="P2845" s="3">
        <v>0</v>
      </c>
      <c r="Q2845" s="132"/>
    </row>
    <row r="2846" spans="1:17">
      <c r="A2846" s="5" t="str">
        <f t="shared" si="45"/>
        <v>3</v>
      </c>
      <c r="B2846" s="1" t="s">
        <v>5799</v>
      </c>
      <c r="C2846" s="2" t="s">
        <v>10740</v>
      </c>
      <c r="D2846" s="2">
        <f>IFERROR(VLOOKUP(B2846,#REF!,4,0),0)</f>
        <v>0</v>
      </c>
      <c r="E2846" s="3">
        <v>182418.43</v>
      </c>
      <c r="F2846" s="147" t="s">
        <v>1</v>
      </c>
      <c r="G2846" s="3">
        <v>182418.43</v>
      </c>
      <c r="H2846" s="3">
        <v>0</v>
      </c>
      <c r="I2846" s="3">
        <v>0</v>
      </c>
      <c r="J2846" s="3">
        <v>182418.43</v>
      </c>
      <c r="K2846" s="3">
        <v>0</v>
      </c>
      <c r="L2846" s="3">
        <v>0</v>
      </c>
      <c r="M2846" s="148" t="s">
        <v>6151</v>
      </c>
      <c r="N2846" s="3">
        <v>0</v>
      </c>
      <c r="O2846" s="3">
        <v>0</v>
      </c>
      <c r="P2846" s="3">
        <v>0</v>
      </c>
      <c r="Q2846" s="132"/>
    </row>
    <row r="2847" spans="1:17">
      <c r="A2847" s="5" t="str">
        <f t="shared" si="45"/>
        <v>3</v>
      </c>
      <c r="B2847" s="1" t="s">
        <v>10741</v>
      </c>
      <c r="C2847" s="2" t="s">
        <v>10742</v>
      </c>
      <c r="D2847" s="2">
        <f>IFERROR(VLOOKUP(B2847,#REF!,4,0),0)</f>
        <v>0</v>
      </c>
      <c r="E2847" s="3">
        <v>0</v>
      </c>
      <c r="F2847" s="147" t="s">
        <v>1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0</v>
      </c>
      <c r="M2847" s="148" t="s">
        <v>6151</v>
      </c>
      <c r="N2847" s="3">
        <v>0</v>
      </c>
      <c r="O2847" s="3">
        <v>0</v>
      </c>
      <c r="P2847" s="3">
        <v>0</v>
      </c>
      <c r="Q2847" s="132"/>
    </row>
    <row r="2848" spans="1:17">
      <c r="A2848" s="5" t="str">
        <f t="shared" si="45"/>
        <v>3</v>
      </c>
      <c r="B2848" s="1" t="s">
        <v>3974</v>
      </c>
      <c r="C2848" s="2" t="s">
        <v>10743</v>
      </c>
      <c r="D2848" s="2">
        <f>IFERROR(VLOOKUP(B2848,#REF!,4,0),0)</f>
        <v>0</v>
      </c>
      <c r="E2848" s="3">
        <v>33825.64</v>
      </c>
      <c r="F2848" s="147" t="s">
        <v>1</v>
      </c>
      <c r="G2848" s="3">
        <v>33825.64</v>
      </c>
      <c r="H2848" s="3">
        <v>0</v>
      </c>
      <c r="I2848" s="3">
        <v>0</v>
      </c>
      <c r="J2848" s="3">
        <v>33825.64</v>
      </c>
      <c r="K2848" s="3">
        <v>0</v>
      </c>
      <c r="L2848" s="3">
        <v>0</v>
      </c>
      <c r="M2848" s="148" t="s">
        <v>6151</v>
      </c>
      <c r="N2848" s="3">
        <v>0</v>
      </c>
      <c r="O2848" s="3">
        <v>0</v>
      </c>
      <c r="P2848" s="3">
        <v>0</v>
      </c>
      <c r="Q2848" s="132"/>
    </row>
    <row r="2849" spans="1:17">
      <c r="A2849" s="5" t="str">
        <f t="shared" si="45"/>
        <v>3</v>
      </c>
      <c r="B2849" s="1" t="s">
        <v>3977</v>
      </c>
      <c r="C2849" s="2" t="s">
        <v>10744</v>
      </c>
      <c r="D2849" s="2">
        <f>IFERROR(VLOOKUP(B2849,#REF!,4,0),0)</f>
        <v>0</v>
      </c>
      <c r="E2849" s="3">
        <v>16594.86</v>
      </c>
      <c r="F2849" s="147" t="s">
        <v>1</v>
      </c>
      <c r="G2849" s="3">
        <v>16594.86</v>
      </c>
      <c r="H2849" s="3">
        <v>0</v>
      </c>
      <c r="I2849" s="3">
        <v>0</v>
      </c>
      <c r="J2849" s="3">
        <v>16594.86</v>
      </c>
      <c r="K2849" s="3">
        <v>0</v>
      </c>
      <c r="L2849" s="3">
        <v>0</v>
      </c>
      <c r="M2849" s="148" t="s">
        <v>6151</v>
      </c>
      <c r="N2849" s="3">
        <v>0</v>
      </c>
      <c r="O2849" s="3">
        <v>0</v>
      </c>
      <c r="P2849" s="3">
        <v>0</v>
      </c>
      <c r="Q2849" s="132"/>
    </row>
    <row r="2850" spans="1:17">
      <c r="A2850" s="5" t="str">
        <f t="shared" si="45"/>
        <v>3</v>
      </c>
      <c r="B2850" s="1" t="s">
        <v>10745</v>
      </c>
      <c r="C2850" s="2" t="s">
        <v>10746</v>
      </c>
      <c r="D2850" s="2">
        <f>IFERROR(VLOOKUP(B2850,#REF!,4,0),0)</f>
        <v>0</v>
      </c>
      <c r="E2850" s="3">
        <v>0</v>
      </c>
      <c r="F2850" s="147" t="s">
        <v>1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148" t="s">
        <v>6151</v>
      </c>
      <c r="N2850" s="3">
        <v>0</v>
      </c>
      <c r="O2850" s="3">
        <v>0</v>
      </c>
      <c r="P2850" s="3">
        <v>0</v>
      </c>
      <c r="Q2850" s="132"/>
    </row>
    <row r="2851" spans="1:17">
      <c r="A2851" s="5" t="str">
        <f t="shared" si="45"/>
        <v>3</v>
      </c>
      <c r="B2851" s="1" t="s">
        <v>10747</v>
      </c>
      <c r="C2851" s="2" t="s">
        <v>10748</v>
      </c>
      <c r="D2851" s="2">
        <f>IFERROR(VLOOKUP(B2851,#REF!,4,0),0)</f>
        <v>0</v>
      </c>
      <c r="E2851" s="3">
        <v>0</v>
      </c>
      <c r="F2851" s="147" t="s">
        <v>1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0</v>
      </c>
      <c r="M2851" s="148" t="s">
        <v>6151</v>
      </c>
      <c r="N2851" s="3">
        <v>0</v>
      </c>
      <c r="O2851" s="3">
        <v>0</v>
      </c>
      <c r="P2851" s="3">
        <v>0</v>
      </c>
      <c r="Q2851" s="132"/>
    </row>
    <row r="2852" spans="1:17">
      <c r="A2852" s="5" t="str">
        <f t="shared" si="45"/>
        <v>3</v>
      </c>
      <c r="B2852" s="1" t="s">
        <v>3981</v>
      </c>
      <c r="C2852" s="2" t="s">
        <v>10724</v>
      </c>
      <c r="D2852" s="2">
        <f>IFERROR(VLOOKUP(B2852,#REF!,4,0),0)</f>
        <v>0</v>
      </c>
      <c r="E2852" s="3">
        <v>38424.85</v>
      </c>
      <c r="F2852" s="147" t="s">
        <v>1</v>
      </c>
      <c r="G2852" s="3">
        <v>38424.85</v>
      </c>
      <c r="H2852" s="3">
        <v>0</v>
      </c>
      <c r="I2852" s="3">
        <v>0</v>
      </c>
      <c r="J2852" s="3">
        <v>38424.85</v>
      </c>
      <c r="K2852" s="3">
        <v>0</v>
      </c>
      <c r="L2852" s="3">
        <v>0</v>
      </c>
      <c r="M2852" s="148" t="s">
        <v>6151</v>
      </c>
      <c r="N2852" s="3">
        <v>0</v>
      </c>
      <c r="O2852" s="3">
        <v>0</v>
      </c>
      <c r="P2852" s="3">
        <v>0</v>
      </c>
      <c r="Q2852" s="132"/>
    </row>
    <row r="2853" spans="1:17">
      <c r="A2853" s="5" t="str">
        <f t="shared" si="45"/>
        <v>3</v>
      </c>
      <c r="B2853" s="1" t="s">
        <v>3983</v>
      </c>
      <c r="C2853" s="2" t="s">
        <v>10749</v>
      </c>
      <c r="D2853" s="2">
        <f>IFERROR(VLOOKUP(B2853,#REF!,4,0),0)</f>
        <v>0</v>
      </c>
      <c r="E2853" s="3">
        <v>2803758</v>
      </c>
      <c r="F2853" s="147" t="s">
        <v>1</v>
      </c>
      <c r="G2853" s="3">
        <v>2803758</v>
      </c>
      <c r="H2853" s="3">
        <v>0</v>
      </c>
      <c r="I2853" s="3">
        <v>0</v>
      </c>
      <c r="J2853" s="3">
        <v>2803758</v>
      </c>
      <c r="K2853" s="3">
        <v>0</v>
      </c>
      <c r="L2853" s="3">
        <v>0</v>
      </c>
      <c r="M2853" s="148" t="s">
        <v>6151</v>
      </c>
      <c r="N2853" s="3">
        <v>0</v>
      </c>
      <c r="O2853" s="3">
        <v>0</v>
      </c>
      <c r="P2853" s="3">
        <v>0</v>
      </c>
      <c r="Q2853" s="132"/>
    </row>
    <row r="2854" spans="1:17">
      <c r="A2854" s="5" t="str">
        <f t="shared" si="45"/>
        <v>3</v>
      </c>
      <c r="B2854" s="1" t="s">
        <v>3986</v>
      </c>
      <c r="C2854" s="2" t="s">
        <v>10750</v>
      </c>
      <c r="D2854" s="2">
        <f>IFERROR(VLOOKUP(B2854,#REF!,4,0),0)</f>
        <v>0</v>
      </c>
      <c r="E2854" s="3">
        <v>11689.65</v>
      </c>
      <c r="F2854" s="147" t="s">
        <v>1</v>
      </c>
      <c r="G2854" s="3">
        <v>11689.65</v>
      </c>
      <c r="H2854" s="3">
        <v>0</v>
      </c>
      <c r="I2854" s="3">
        <v>0</v>
      </c>
      <c r="J2854" s="3">
        <v>11689.65</v>
      </c>
      <c r="K2854" s="3">
        <v>0</v>
      </c>
      <c r="L2854" s="3">
        <v>0</v>
      </c>
      <c r="M2854" s="148" t="s">
        <v>6151</v>
      </c>
      <c r="N2854" s="3">
        <v>0</v>
      </c>
      <c r="O2854" s="3">
        <v>0</v>
      </c>
      <c r="P2854" s="3">
        <v>0</v>
      </c>
      <c r="Q2854" s="132"/>
    </row>
    <row r="2855" spans="1:17">
      <c r="A2855" s="5" t="str">
        <f t="shared" si="45"/>
        <v>3</v>
      </c>
      <c r="B2855" s="1" t="s">
        <v>10751</v>
      </c>
      <c r="C2855" s="2" t="s">
        <v>10752</v>
      </c>
      <c r="D2855" s="2">
        <f>IFERROR(VLOOKUP(B2855,#REF!,4,0),0)</f>
        <v>0</v>
      </c>
      <c r="E2855" s="3">
        <v>0</v>
      </c>
      <c r="F2855" s="147" t="s">
        <v>1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148" t="s">
        <v>6151</v>
      </c>
      <c r="N2855" s="3">
        <v>0</v>
      </c>
      <c r="O2855" s="3">
        <v>0</v>
      </c>
      <c r="P2855" s="3">
        <v>0</v>
      </c>
      <c r="Q2855" s="132"/>
    </row>
    <row r="2856" spans="1:17">
      <c r="A2856" s="5" t="str">
        <f t="shared" si="45"/>
        <v>3</v>
      </c>
      <c r="B2856" s="1" t="s">
        <v>10753</v>
      </c>
      <c r="C2856" s="2" t="s">
        <v>10754</v>
      </c>
      <c r="D2856" s="2">
        <f>IFERROR(VLOOKUP(B2856,#REF!,4,0),0)</f>
        <v>0</v>
      </c>
      <c r="E2856" s="3">
        <v>0</v>
      </c>
      <c r="F2856" s="147" t="s">
        <v>1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0</v>
      </c>
      <c r="M2856" s="148" t="s">
        <v>6151</v>
      </c>
      <c r="N2856" s="3">
        <v>0</v>
      </c>
      <c r="O2856" s="3">
        <v>0</v>
      </c>
      <c r="P2856" s="3">
        <v>0</v>
      </c>
      <c r="Q2856" s="132"/>
    </row>
    <row r="2857" spans="1:17">
      <c r="A2857" s="5" t="str">
        <f t="shared" si="45"/>
        <v>3</v>
      </c>
      <c r="B2857" s="1" t="s">
        <v>10755</v>
      </c>
      <c r="C2857" s="2" t="s">
        <v>10756</v>
      </c>
      <c r="D2857" s="2">
        <f>IFERROR(VLOOKUP(B2857,#REF!,4,0),0)</f>
        <v>0</v>
      </c>
      <c r="E2857" s="3">
        <v>0</v>
      </c>
      <c r="F2857" s="147" t="s">
        <v>1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0</v>
      </c>
      <c r="M2857" s="148" t="s">
        <v>6151</v>
      </c>
      <c r="N2857" s="3">
        <v>0</v>
      </c>
      <c r="O2857" s="3">
        <v>0</v>
      </c>
      <c r="P2857" s="3">
        <v>0</v>
      </c>
      <c r="Q2857" s="132"/>
    </row>
    <row r="2858" spans="1:17">
      <c r="A2858" s="5" t="str">
        <f t="shared" si="45"/>
        <v>3</v>
      </c>
      <c r="B2858" s="1" t="s">
        <v>10757</v>
      </c>
      <c r="C2858" s="2" t="s">
        <v>10758</v>
      </c>
      <c r="D2858" s="2">
        <f>IFERROR(VLOOKUP(B2858,#REF!,4,0),0)</f>
        <v>0</v>
      </c>
      <c r="E2858" s="3">
        <v>0</v>
      </c>
      <c r="F2858" s="147" t="s">
        <v>1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0</v>
      </c>
      <c r="M2858" s="148" t="s">
        <v>6151</v>
      </c>
      <c r="N2858" s="3">
        <v>0</v>
      </c>
      <c r="O2858" s="3">
        <v>0</v>
      </c>
      <c r="P2858" s="3">
        <v>0</v>
      </c>
      <c r="Q2858" s="132"/>
    </row>
    <row r="2859" spans="1:17">
      <c r="A2859" s="5" t="str">
        <f t="shared" si="45"/>
        <v>3</v>
      </c>
      <c r="B2859" s="1" t="s">
        <v>3989</v>
      </c>
      <c r="C2859" s="2" t="s">
        <v>10735</v>
      </c>
      <c r="D2859" s="2">
        <f>IFERROR(VLOOKUP(B2859,#REF!,4,0),0)</f>
        <v>0</v>
      </c>
      <c r="E2859" s="3">
        <v>51351.1</v>
      </c>
      <c r="F2859" s="147" t="s">
        <v>1</v>
      </c>
      <c r="G2859" s="3">
        <v>51351.1</v>
      </c>
      <c r="H2859" s="3">
        <v>0</v>
      </c>
      <c r="I2859" s="3">
        <v>0</v>
      </c>
      <c r="J2859" s="3">
        <v>51351.1</v>
      </c>
      <c r="K2859" s="3">
        <v>0</v>
      </c>
      <c r="L2859" s="3">
        <v>0</v>
      </c>
      <c r="M2859" s="148" t="s">
        <v>6151</v>
      </c>
      <c r="N2859" s="3">
        <v>0</v>
      </c>
      <c r="O2859" s="3">
        <v>0</v>
      </c>
      <c r="P2859" s="3">
        <v>0</v>
      </c>
      <c r="Q2859" s="132"/>
    </row>
    <row r="2860" spans="1:17">
      <c r="A2860" s="5" t="str">
        <f t="shared" si="45"/>
        <v>3</v>
      </c>
      <c r="B2860" s="1" t="s">
        <v>10759</v>
      </c>
      <c r="C2860" s="2" t="s">
        <v>10737</v>
      </c>
      <c r="D2860" s="2">
        <f>IFERROR(VLOOKUP(B2860,#REF!,4,0),0)</f>
        <v>0</v>
      </c>
      <c r="E2860" s="3">
        <v>0</v>
      </c>
      <c r="F2860" s="147" t="s">
        <v>1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148" t="s">
        <v>6151</v>
      </c>
      <c r="N2860" s="3">
        <v>0</v>
      </c>
      <c r="O2860" s="3">
        <v>0</v>
      </c>
      <c r="P2860" s="3">
        <v>0</v>
      </c>
      <c r="Q2860" s="132"/>
    </row>
    <row r="2861" spans="1:17">
      <c r="A2861" s="5" t="str">
        <f t="shared" si="45"/>
        <v>3</v>
      </c>
      <c r="B2861" s="1" t="s">
        <v>10760</v>
      </c>
      <c r="C2861" s="2" t="s">
        <v>10739</v>
      </c>
      <c r="D2861" s="2">
        <f>IFERROR(VLOOKUP(B2861,#REF!,4,0),0)</f>
        <v>0</v>
      </c>
      <c r="E2861" s="3">
        <v>0</v>
      </c>
      <c r="F2861" s="147" t="s">
        <v>1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148" t="s">
        <v>6151</v>
      </c>
      <c r="N2861" s="3">
        <v>0</v>
      </c>
      <c r="O2861" s="3">
        <v>0</v>
      </c>
      <c r="P2861" s="3">
        <v>0</v>
      </c>
      <c r="Q2861" s="132"/>
    </row>
    <row r="2862" spans="1:17">
      <c r="A2862" s="5" t="str">
        <f t="shared" si="45"/>
        <v>3</v>
      </c>
      <c r="B2862" s="1" t="s">
        <v>10761</v>
      </c>
      <c r="C2862" s="2" t="s">
        <v>10742</v>
      </c>
      <c r="D2862" s="2">
        <f>IFERROR(VLOOKUP(B2862,#REF!,4,0),0)</f>
        <v>0</v>
      </c>
      <c r="E2862" s="3">
        <v>0</v>
      </c>
      <c r="F2862" s="147" t="s">
        <v>1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148" t="s">
        <v>6151</v>
      </c>
      <c r="N2862" s="3">
        <v>0</v>
      </c>
      <c r="O2862" s="3">
        <v>0</v>
      </c>
      <c r="P2862" s="3">
        <v>0</v>
      </c>
      <c r="Q2862" s="132"/>
    </row>
    <row r="2863" spans="1:17">
      <c r="A2863" s="5" t="str">
        <f t="shared" si="45"/>
        <v>3</v>
      </c>
      <c r="B2863" s="1" t="s">
        <v>3992</v>
      </c>
      <c r="C2863" s="2" t="s">
        <v>10743</v>
      </c>
      <c r="D2863" s="2">
        <f>IFERROR(VLOOKUP(B2863,#REF!,4,0),0)</f>
        <v>0</v>
      </c>
      <c r="E2863" s="3">
        <v>29223.4</v>
      </c>
      <c r="F2863" s="147" t="s">
        <v>1</v>
      </c>
      <c r="G2863" s="3">
        <v>29223.4</v>
      </c>
      <c r="H2863" s="3">
        <v>0</v>
      </c>
      <c r="I2863" s="3">
        <v>0</v>
      </c>
      <c r="J2863" s="3">
        <v>29223.4</v>
      </c>
      <c r="K2863" s="3">
        <v>0</v>
      </c>
      <c r="L2863" s="3">
        <v>0</v>
      </c>
      <c r="M2863" s="148" t="s">
        <v>6151</v>
      </c>
      <c r="N2863" s="3">
        <v>0</v>
      </c>
      <c r="O2863" s="3">
        <v>0</v>
      </c>
      <c r="P2863" s="3">
        <v>0</v>
      </c>
      <c r="Q2863" s="132"/>
    </row>
    <row r="2864" spans="1:17">
      <c r="A2864" s="5" t="str">
        <f t="shared" si="45"/>
        <v>3</v>
      </c>
      <c r="B2864" s="1" t="s">
        <v>3994</v>
      </c>
      <c r="C2864" s="2" t="s">
        <v>10744</v>
      </c>
      <c r="D2864" s="2">
        <f>IFERROR(VLOOKUP(B2864,#REF!,4,0),0)</f>
        <v>0</v>
      </c>
      <c r="E2864" s="3">
        <v>50052.2</v>
      </c>
      <c r="F2864" s="147" t="s">
        <v>1</v>
      </c>
      <c r="G2864" s="3">
        <v>50052.2</v>
      </c>
      <c r="H2864" s="3">
        <v>0</v>
      </c>
      <c r="I2864" s="3">
        <v>0</v>
      </c>
      <c r="J2864" s="3">
        <v>50052.2</v>
      </c>
      <c r="K2864" s="3">
        <v>0</v>
      </c>
      <c r="L2864" s="3">
        <v>0</v>
      </c>
      <c r="M2864" s="148" t="s">
        <v>6151</v>
      </c>
      <c r="N2864" s="3">
        <v>0</v>
      </c>
      <c r="O2864" s="3">
        <v>0</v>
      </c>
      <c r="P2864" s="3">
        <v>0</v>
      </c>
      <c r="Q2864" s="132"/>
    </row>
    <row r="2865" spans="1:17">
      <c r="A2865" s="5" t="str">
        <f t="shared" si="45"/>
        <v>3</v>
      </c>
      <c r="B2865" s="1" t="s">
        <v>3996</v>
      </c>
      <c r="C2865" s="2" t="s">
        <v>10740</v>
      </c>
      <c r="D2865" s="2">
        <f>IFERROR(VLOOKUP(B2865,#REF!,4,0),0)</f>
        <v>0</v>
      </c>
      <c r="E2865" s="3">
        <v>0</v>
      </c>
      <c r="F2865" s="147" t="s">
        <v>1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148" t="s">
        <v>6151</v>
      </c>
      <c r="N2865" s="3">
        <v>0</v>
      </c>
      <c r="O2865" s="3">
        <v>0</v>
      </c>
      <c r="P2865" s="3">
        <v>0</v>
      </c>
      <c r="Q2865" s="132"/>
    </row>
    <row r="2866" spans="1:17">
      <c r="A2866" s="5" t="str">
        <f t="shared" si="45"/>
        <v>3</v>
      </c>
      <c r="B2866" s="1" t="s">
        <v>10762</v>
      </c>
      <c r="C2866" s="2" t="s">
        <v>10746</v>
      </c>
      <c r="D2866" s="2">
        <f>IFERROR(VLOOKUP(B2866,#REF!,4,0),0)</f>
        <v>0</v>
      </c>
      <c r="E2866" s="3">
        <v>0</v>
      </c>
      <c r="F2866" s="147" t="s">
        <v>1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148" t="s">
        <v>6151</v>
      </c>
      <c r="N2866" s="3">
        <v>0</v>
      </c>
      <c r="O2866" s="3">
        <v>0</v>
      </c>
      <c r="P2866" s="3">
        <v>0</v>
      </c>
      <c r="Q2866" s="132"/>
    </row>
    <row r="2867" spans="1:17">
      <c r="A2867" s="5" t="str">
        <f t="shared" si="45"/>
        <v>3</v>
      </c>
      <c r="B2867" s="1" t="s">
        <v>10763</v>
      </c>
      <c r="C2867" s="2" t="s">
        <v>10748</v>
      </c>
      <c r="D2867" s="2">
        <f>IFERROR(VLOOKUP(B2867,#REF!,4,0),0)</f>
        <v>0</v>
      </c>
      <c r="E2867" s="3">
        <v>0</v>
      </c>
      <c r="F2867" s="147" t="s">
        <v>1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148" t="s">
        <v>6151</v>
      </c>
      <c r="N2867" s="3">
        <v>0</v>
      </c>
      <c r="O2867" s="3">
        <v>0</v>
      </c>
      <c r="P2867" s="3">
        <v>0</v>
      </c>
      <c r="Q2867" s="132"/>
    </row>
    <row r="2868" spans="1:17">
      <c r="A2868" s="5" t="str">
        <f t="shared" si="45"/>
        <v>3</v>
      </c>
      <c r="B2868" s="1" t="s">
        <v>10764</v>
      </c>
      <c r="C2868" s="2" t="s">
        <v>10765</v>
      </c>
      <c r="D2868" s="2">
        <f>IFERROR(VLOOKUP(B2868,#REF!,4,0),0)</f>
        <v>0</v>
      </c>
      <c r="E2868" s="3">
        <v>0</v>
      </c>
      <c r="F2868" s="147" t="s">
        <v>1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148" t="s">
        <v>6151</v>
      </c>
      <c r="N2868" s="3">
        <v>0</v>
      </c>
      <c r="O2868" s="3">
        <v>0</v>
      </c>
      <c r="P2868" s="3">
        <v>0</v>
      </c>
      <c r="Q2868" s="132"/>
    </row>
    <row r="2869" spans="1:17">
      <c r="A2869" s="5" t="str">
        <f t="shared" si="45"/>
        <v>3</v>
      </c>
      <c r="B2869" s="1" t="s">
        <v>10766</v>
      </c>
      <c r="C2869" s="2" t="s">
        <v>10765</v>
      </c>
      <c r="D2869" s="2">
        <f>IFERROR(VLOOKUP(B2869,#REF!,4,0),0)</f>
        <v>0</v>
      </c>
      <c r="E2869" s="3">
        <v>0</v>
      </c>
      <c r="F2869" s="147" t="s">
        <v>1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s="148" t="s">
        <v>6151</v>
      </c>
      <c r="N2869" s="3">
        <v>0</v>
      </c>
      <c r="O2869" s="3">
        <v>0</v>
      </c>
      <c r="P2869" s="3">
        <v>0</v>
      </c>
      <c r="Q2869" s="132"/>
    </row>
    <row r="2870" spans="1:17">
      <c r="A2870" s="5" t="str">
        <f t="shared" si="45"/>
        <v>3</v>
      </c>
      <c r="B2870" s="1" t="s">
        <v>4002</v>
      </c>
      <c r="C2870" s="2" t="s">
        <v>10767</v>
      </c>
      <c r="D2870" s="2">
        <f>IFERROR(VLOOKUP(B2870,#REF!,4,0),0)</f>
        <v>0</v>
      </c>
      <c r="E2870" s="3">
        <v>1001.73</v>
      </c>
      <c r="F2870" s="147" t="s">
        <v>1</v>
      </c>
      <c r="G2870" s="3">
        <v>1001.73</v>
      </c>
      <c r="H2870" s="3">
        <v>0</v>
      </c>
      <c r="I2870" s="3">
        <v>0</v>
      </c>
      <c r="J2870" s="3">
        <v>1001.73</v>
      </c>
      <c r="K2870" s="3">
        <v>0</v>
      </c>
      <c r="L2870" s="3">
        <v>0</v>
      </c>
      <c r="M2870" s="148" t="s">
        <v>6151</v>
      </c>
      <c r="N2870" s="3">
        <v>0</v>
      </c>
      <c r="O2870" s="3">
        <v>0</v>
      </c>
      <c r="P2870" s="3">
        <v>0</v>
      </c>
      <c r="Q2870" s="132"/>
    </row>
    <row r="2871" spans="1:17">
      <c r="A2871" s="5" t="str">
        <f t="shared" si="45"/>
        <v>3</v>
      </c>
      <c r="B2871" s="1" t="s">
        <v>4006</v>
      </c>
      <c r="C2871" s="2" t="s">
        <v>10767</v>
      </c>
      <c r="D2871" s="2">
        <f>IFERROR(VLOOKUP(B2871,#REF!,4,0),0)</f>
        <v>0</v>
      </c>
      <c r="E2871" s="3">
        <v>53717.95</v>
      </c>
      <c r="F2871" s="147" t="s">
        <v>1</v>
      </c>
      <c r="G2871" s="3">
        <v>53717.95</v>
      </c>
      <c r="H2871" s="3">
        <v>0</v>
      </c>
      <c r="I2871" s="3">
        <v>0</v>
      </c>
      <c r="J2871" s="3">
        <v>53717.95</v>
      </c>
      <c r="K2871" s="3">
        <v>0</v>
      </c>
      <c r="L2871" s="3">
        <v>0</v>
      </c>
      <c r="M2871" s="148" t="s">
        <v>6151</v>
      </c>
      <c r="N2871" s="3">
        <v>0</v>
      </c>
      <c r="O2871" s="3">
        <v>0</v>
      </c>
      <c r="P2871" s="3">
        <v>0</v>
      </c>
      <c r="Q2871" s="132"/>
    </row>
    <row r="2872" spans="1:17">
      <c r="A2872" s="5" t="str">
        <f t="shared" si="45"/>
        <v>4</v>
      </c>
      <c r="B2872" s="1" t="s">
        <v>10768</v>
      </c>
      <c r="C2872" s="2" t="s">
        <v>10769</v>
      </c>
      <c r="D2872" s="2">
        <f>IFERROR(VLOOKUP(B2872,#REF!,4,0),0)</f>
        <v>0</v>
      </c>
      <c r="E2872" s="3">
        <v>0</v>
      </c>
      <c r="F2872" s="147" t="s">
        <v>1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0</v>
      </c>
      <c r="M2872" s="148" t="s">
        <v>6151</v>
      </c>
      <c r="N2872" s="3">
        <v>0</v>
      </c>
      <c r="O2872" s="3">
        <v>0</v>
      </c>
      <c r="P2872" s="3">
        <v>0</v>
      </c>
      <c r="Q2872" s="132"/>
    </row>
    <row r="2873" spans="1:17">
      <c r="A2873" s="5" t="str">
        <f t="shared" si="45"/>
        <v>4</v>
      </c>
      <c r="B2873" s="1" t="s">
        <v>10770</v>
      </c>
      <c r="C2873" s="2" t="s">
        <v>10771</v>
      </c>
      <c r="D2873" s="2">
        <f>IFERROR(VLOOKUP(B2873,#REF!,4,0),0)</f>
        <v>0</v>
      </c>
      <c r="E2873" s="3">
        <v>0</v>
      </c>
      <c r="F2873" s="147" t="s">
        <v>1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0</v>
      </c>
      <c r="M2873" s="148" t="s">
        <v>6151</v>
      </c>
      <c r="N2873" s="3">
        <v>0</v>
      </c>
      <c r="O2873" s="3">
        <v>0</v>
      </c>
      <c r="P2873" s="3">
        <v>0</v>
      </c>
      <c r="Q2873" s="132"/>
    </row>
    <row r="2874" spans="1:17">
      <c r="A2874" s="5" t="str">
        <f t="shared" si="45"/>
        <v>4</v>
      </c>
      <c r="B2874" s="1" t="s">
        <v>10772</v>
      </c>
      <c r="C2874" s="2" t="s">
        <v>10773</v>
      </c>
      <c r="D2874" s="2">
        <f>IFERROR(VLOOKUP(B2874,#REF!,4,0),0)</f>
        <v>0</v>
      </c>
      <c r="E2874" s="3">
        <v>0</v>
      </c>
      <c r="F2874" s="147" t="s">
        <v>1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148" t="s">
        <v>6151</v>
      </c>
      <c r="N2874" s="3">
        <v>0</v>
      </c>
      <c r="O2874" s="3">
        <v>0</v>
      </c>
      <c r="P2874" s="3">
        <v>0</v>
      </c>
      <c r="Q2874" s="132"/>
    </row>
    <row r="2875" spans="1:17">
      <c r="A2875" s="5" t="str">
        <f t="shared" si="45"/>
        <v>4</v>
      </c>
      <c r="B2875" s="1" t="s">
        <v>10774</v>
      </c>
      <c r="C2875" s="2" t="s">
        <v>10775</v>
      </c>
      <c r="D2875" s="2">
        <f>IFERROR(VLOOKUP(B2875,#REF!,4,0),0)</f>
        <v>0</v>
      </c>
      <c r="E2875" s="3">
        <v>0</v>
      </c>
      <c r="F2875" s="147" t="s">
        <v>1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148" t="s">
        <v>6151</v>
      </c>
      <c r="N2875" s="3">
        <v>0</v>
      </c>
      <c r="O2875" s="3">
        <v>0</v>
      </c>
      <c r="P2875" s="3">
        <v>0</v>
      </c>
      <c r="Q2875" s="132"/>
    </row>
    <row r="2876" spans="1:17">
      <c r="A2876" s="5" t="str">
        <f t="shared" si="45"/>
        <v>4</v>
      </c>
      <c r="B2876" s="1" t="s">
        <v>10776</v>
      </c>
      <c r="C2876" s="2" t="s">
        <v>10777</v>
      </c>
      <c r="D2876" s="2">
        <f>IFERROR(VLOOKUP(B2876,#REF!,4,0),0)</f>
        <v>0</v>
      </c>
      <c r="E2876" s="3">
        <v>0</v>
      </c>
      <c r="F2876" s="147" t="s">
        <v>1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s="148" t="s">
        <v>6151</v>
      </c>
      <c r="N2876" s="3">
        <v>0</v>
      </c>
      <c r="O2876" s="3">
        <v>0</v>
      </c>
      <c r="P2876" s="3">
        <v>0</v>
      </c>
      <c r="Q2876" s="132"/>
    </row>
    <row r="2877" spans="1:17">
      <c r="A2877" s="5" t="str">
        <f t="shared" si="45"/>
        <v>4</v>
      </c>
      <c r="B2877" s="1" t="s">
        <v>10778</v>
      </c>
      <c r="C2877" s="2" t="s">
        <v>10779</v>
      </c>
      <c r="D2877" s="2">
        <f>IFERROR(VLOOKUP(B2877,#REF!,4,0),0)</f>
        <v>0</v>
      </c>
      <c r="E2877" s="3">
        <v>0</v>
      </c>
      <c r="F2877" s="147" t="s">
        <v>1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0</v>
      </c>
      <c r="M2877" s="148" t="s">
        <v>6151</v>
      </c>
      <c r="N2877" s="3">
        <v>0</v>
      </c>
      <c r="O2877" s="3">
        <v>0</v>
      </c>
      <c r="P2877" s="3">
        <v>0</v>
      </c>
      <c r="Q2877" s="132"/>
    </row>
    <row r="2878" spans="1:17">
      <c r="A2878" s="5" t="str">
        <f t="shared" si="45"/>
        <v>4</v>
      </c>
      <c r="B2878" s="1" t="s">
        <v>10780</v>
      </c>
      <c r="C2878" s="2" t="s">
        <v>10781</v>
      </c>
      <c r="D2878" s="2">
        <f>IFERROR(VLOOKUP(B2878,#REF!,4,0),0)</f>
        <v>0</v>
      </c>
      <c r="E2878" s="3">
        <v>0</v>
      </c>
      <c r="F2878" s="147" t="s">
        <v>1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148" t="s">
        <v>6151</v>
      </c>
      <c r="N2878" s="3">
        <v>0</v>
      </c>
      <c r="O2878" s="3">
        <v>0</v>
      </c>
      <c r="P2878" s="3">
        <v>0</v>
      </c>
      <c r="Q2878" s="132"/>
    </row>
    <row r="2879" spans="1:17">
      <c r="A2879" s="5" t="str">
        <f t="shared" si="45"/>
        <v>4</v>
      </c>
      <c r="B2879" s="1" t="s">
        <v>10782</v>
      </c>
      <c r="C2879" s="2" t="s">
        <v>10783</v>
      </c>
      <c r="D2879" s="2">
        <f>IFERROR(VLOOKUP(B2879,#REF!,4,0),0)</f>
        <v>0</v>
      </c>
      <c r="E2879" s="3">
        <v>0</v>
      </c>
      <c r="F2879" s="147" t="s">
        <v>1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0</v>
      </c>
      <c r="M2879" s="148" t="s">
        <v>6151</v>
      </c>
      <c r="N2879" s="3">
        <v>0</v>
      </c>
      <c r="O2879" s="3">
        <v>0</v>
      </c>
      <c r="P2879" s="3">
        <v>0</v>
      </c>
      <c r="Q2879" s="132"/>
    </row>
    <row r="2880" spans="1:17">
      <c r="A2880" s="5" t="str">
        <f t="shared" si="45"/>
        <v>4</v>
      </c>
      <c r="B2880" s="1" t="s">
        <v>4018</v>
      </c>
      <c r="C2880" s="2" t="s">
        <v>10784</v>
      </c>
      <c r="D2880" s="2">
        <f>IFERROR(VLOOKUP(B2880,#REF!,4,0),0)</f>
        <v>0</v>
      </c>
      <c r="E2880" s="3">
        <v>23811052.670000002</v>
      </c>
      <c r="F2880" s="147" t="s">
        <v>1</v>
      </c>
      <c r="G2880" s="3">
        <v>23811052.670000002</v>
      </c>
      <c r="H2880" s="3">
        <v>0</v>
      </c>
      <c r="I2880" s="3">
        <v>0</v>
      </c>
      <c r="J2880" s="3">
        <v>23811052.670000002</v>
      </c>
      <c r="K2880" s="3">
        <v>0</v>
      </c>
      <c r="L2880" s="3">
        <v>0</v>
      </c>
      <c r="M2880" s="148" t="s">
        <v>6151</v>
      </c>
      <c r="N2880" s="3">
        <v>0</v>
      </c>
      <c r="O2880" s="3">
        <v>0</v>
      </c>
      <c r="P2880" s="3">
        <v>0</v>
      </c>
      <c r="Q2880" s="132"/>
    </row>
    <row r="2881" spans="1:17">
      <c r="A2881" s="5" t="str">
        <f t="shared" si="45"/>
        <v>4</v>
      </c>
      <c r="B2881" s="1" t="s">
        <v>4021</v>
      </c>
      <c r="C2881" s="2" t="s">
        <v>10785</v>
      </c>
      <c r="D2881" s="2">
        <f>IFERROR(VLOOKUP(B2881,#REF!,4,0),0)</f>
        <v>0</v>
      </c>
      <c r="E2881" s="3">
        <v>103844.32</v>
      </c>
      <c r="F2881" s="147" t="s">
        <v>1</v>
      </c>
      <c r="G2881" s="3">
        <v>103844.32</v>
      </c>
      <c r="H2881" s="3">
        <v>0</v>
      </c>
      <c r="I2881" s="3">
        <v>0</v>
      </c>
      <c r="J2881" s="3">
        <v>103844.32</v>
      </c>
      <c r="K2881" s="3">
        <v>0</v>
      </c>
      <c r="L2881" s="3">
        <v>0</v>
      </c>
      <c r="M2881" s="148" t="s">
        <v>6151</v>
      </c>
      <c r="N2881" s="3">
        <v>0</v>
      </c>
      <c r="O2881" s="3">
        <v>0</v>
      </c>
      <c r="P2881" s="3">
        <v>0</v>
      </c>
      <c r="Q2881" s="132"/>
    </row>
    <row r="2882" spans="1:17" ht="22.5">
      <c r="A2882" s="5" t="str">
        <f t="shared" si="45"/>
        <v>4</v>
      </c>
      <c r="B2882" s="1" t="s">
        <v>5696</v>
      </c>
      <c r="C2882" s="2" t="s">
        <v>10786</v>
      </c>
      <c r="D2882" s="2">
        <f>IFERROR(VLOOKUP(B2882,#REF!,4,0),0)</f>
        <v>0</v>
      </c>
      <c r="E2882" s="3">
        <v>0</v>
      </c>
      <c r="F2882" s="147" t="s">
        <v>1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148" t="s">
        <v>6151</v>
      </c>
      <c r="N2882" s="3">
        <v>0</v>
      </c>
      <c r="O2882" s="3">
        <v>0</v>
      </c>
      <c r="P2882" s="3">
        <v>0</v>
      </c>
      <c r="Q2882" s="132"/>
    </row>
    <row r="2883" spans="1:17">
      <c r="A2883" s="5" t="str">
        <f t="shared" si="45"/>
        <v>4</v>
      </c>
      <c r="B2883" s="1" t="s">
        <v>4026</v>
      </c>
      <c r="C2883" s="2" t="s">
        <v>10787</v>
      </c>
      <c r="D2883" s="2">
        <f>IFERROR(VLOOKUP(B2883,#REF!,4,0),0)</f>
        <v>0</v>
      </c>
      <c r="E2883" s="3">
        <v>39574350.57</v>
      </c>
      <c r="F2883" s="147" t="s">
        <v>1</v>
      </c>
      <c r="G2883" s="3">
        <v>39574350.57</v>
      </c>
      <c r="H2883" s="3">
        <v>0</v>
      </c>
      <c r="I2883" s="3">
        <v>0</v>
      </c>
      <c r="J2883" s="3">
        <v>39574350.57</v>
      </c>
      <c r="K2883" s="3">
        <v>0</v>
      </c>
      <c r="L2883" s="3">
        <v>0</v>
      </c>
      <c r="M2883" s="148" t="s">
        <v>6151</v>
      </c>
      <c r="N2883" s="3">
        <v>0</v>
      </c>
      <c r="O2883" s="3">
        <v>0</v>
      </c>
      <c r="P2883" s="3">
        <v>0</v>
      </c>
      <c r="Q2883" s="132"/>
    </row>
    <row r="2884" spans="1:17">
      <c r="A2884" s="5" t="str">
        <f t="shared" si="45"/>
        <v>4</v>
      </c>
      <c r="B2884" s="1" t="s">
        <v>4029</v>
      </c>
      <c r="C2884" s="2" t="s">
        <v>10788</v>
      </c>
      <c r="D2884" s="2">
        <f>IFERROR(VLOOKUP(B2884,#REF!,4,0),0)</f>
        <v>0</v>
      </c>
      <c r="E2884" s="3">
        <v>396534.96</v>
      </c>
      <c r="F2884" s="147" t="s">
        <v>1</v>
      </c>
      <c r="G2884" s="3">
        <v>396534.96</v>
      </c>
      <c r="H2884" s="3">
        <v>0</v>
      </c>
      <c r="I2884" s="3">
        <v>0</v>
      </c>
      <c r="J2884" s="3">
        <v>396534.96</v>
      </c>
      <c r="K2884" s="3">
        <v>0</v>
      </c>
      <c r="L2884" s="3">
        <v>0</v>
      </c>
      <c r="M2884" s="148" t="s">
        <v>6151</v>
      </c>
      <c r="N2884" s="3">
        <v>0</v>
      </c>
      <c r="O2884" s="3">
        <v>0</v>
      </c>
      <c r="P2884" s="3">
        <v>0</v>
      </c>
      <c r="Q2884" s="132"/>
    </row>
    <row r="2885" spans="1:17">
      <c r="A2885" s="5" t="str">
        <f t="shared" si="45"/>
        <v>4</v>
      </c>
      <c r="B2885" s="1" t="s">
        <v>10789</v>
      </c>
      <c r="C2885" s="2" t="s">
        <v>10790</v>
      </c>
      <c r="D2885" s="2">
        <f>IFERROR(VLOOKUP(B2885,#REF!,4,0),0)</f>
        <v>0</v>
      </c>
      <c r="E2885" s="3">
        <v>0</v>
      </c>
      <c r="F2885" s="147" t="s">
        <v>1</v>
      </c>
      <c r="G2885" s="3">
        <v>0</v>
      </c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148" t="s">
        <v>6151</v>
      </c>
      <c r="N2885" s="3">
        <v>0</v>
      </c>
      <c r="O2885" s="3">
        <v>0</v>
      </c>
      <c r="P2885" s="3">
        <v>0</v>
      </c>
      <c r="Q2885" s="132"/>
    </row>
    <row r="2886" spans="1:17" ht="22.5">
      <c r="A2886" s="5" t="str">
        <f t="shared" si="45"/>
        <v>4</v>
      </c>
      <c r="B2886" s="1" t="s">
        <v>10791</v>
      </c>
      <c r="C2886" s="2" t="s">
        <v>10792</v>
      </c>
      <c r="D2886" s="2">
        <f>IFERROR(VLOOKUP(B2886,#REF!,4,0),0)</f>
        <v>0</v>
      </c>
      <c r="E2886" s="3">
        <v>0</v>
      </c>
      <c r="F2886" s="147" t="s">
        <v>1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148" t="s">
        <v>6151</v>
      </c>
      <c r="N2886" s="3">
        <v>0</v>
      </c>
      <c r="O2886" s="3">
        <v>0</v>
      </c>
      <c r="P2886" s="3">
        <v>0</v>
      </c>
      <c r="Q2886" s="132"/>
    </row>
    <row r="2887" spans="1:17">
      <c r="A2887" s="5" t="str">
        <f t="shared" si="45"/>
        <v>4</v>
      </c>
      <c r="B2887" s="1" t="s">
        <v>10793</v>
      </c>
      <c r="C2887" s="2" t="s">
        <v>10794</v>
      </c>
      <c r="D2887" s="2">
        <f>IFERROR(VLOOKUP(B2887,#REF!,4,0),0)</f>
        <v>0</v>
      </c>
      <c r="E2887" s="3">
        <v>0</v>
      </c>
      <c r="F2887" s="147" t="s">
        <v>1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148" t="s">
        <v>6151</v>
      </c>
      <c r="N2887" s="3">
        <v>0</v>
      </c>
      <c r="O2887" s="3">
        <v>0</v>
      </c>
      <c r="P2887" s="3">
        <v>0</v>
      </c>
      <c r="Q2887" s="132"/>
    </row>
    <row r="2888" spans="1:17">
      <c r="A2888" s="5" t="str">
        <f t="shared" si="45"/>
        <v>4</v>
      </c>
      <c r="B2888" s="1" t="s">
        <v>10795</v>
      </c>
      <c r="C2888" s="2" t="s">
        <v>10769</v>
      </c>
      <c r="D2888" s="2">
        <f>IFERROR(VLOOKUP(B2888,#REF!,4,0),0)</f>
        <v>0</v>
      </c>
      <c r="E2888" s="3">
        <v>0</v>
      </c>
      <c r="F2888" s="147" t="s">
        <v>1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148" t="s">
        <v>6151</v>
      </c>
      <c r="N2888" s="3">
        <v>0</v>
      </c>
      <c r="O2888" s="3">
        <v>0</v>
      </c>
      <c r="P2888" s="3">
        <v>0</v>
      </c>
      <c r="Q2888" s="132"/>
    </row>
    <row r="2889" spans="1:17">
      <c r="A2889" s="5" t="str">
        <f t="shared" si="45"/>
        <v>4</v>
      </c>
      <c r="B2889" s="1" t="s">
        <v>10796</v>
      </c>
      <c r="C2889" s="2" t="s">
        <v>10771</v>
      </c>
      <c r="D2889" s="2">
        <f>IFERROR(VLOOKUP(B2889,#REF!,4,0),0)</f>
        <v>0</v>
      </c>
      <c r="E2889" s="3">
        <v>0</v>
      </c>
      <c r="F2889" s="147" t="s">
        <v>1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148" t="s">
        <v>6151</v>
      </c>
      <c r="N2889" s="3">
        <v>0</v>
      </c>
      <c r="O2889" s="3">
        <v>0</v>
      </c>
      <c r="P2889" s="3">
        <v>0</v>
      </c>
      <c r="Q2889" s="132"/>
    </row>
    <row r="2890" spans="1:17">
      <c r="A2890" s="5" t="str">
        <f t="shared" si="45"/>
        <v>4</v>
      </c>
      <c r="B2890" s="1" t="s">
        <v>10797</v>
      </c>
      <c r="C2890" s="2" t="s">
        <v>10798</v>
      </c>
      <c r="D2890" s="2">
        <f>IFERROR(VLOOKUP(B2890,#REF!,4,0),0)</f>
        <v>0</v>
      </c>
      <c r="E2890" s="3">
        <v>0</v>
      </c>
      <c r="F2890" s="147" t="s">
        <v>1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0</v>
      </c>
      <c r="M2890" s="148" t="s">
        <v>6151</v>
      </c>
      <c r="N2890" s="3">
        <v>0</v>
      </c>
      <c r="O2890" s="3">
        <v>0</v>
      </c>
      <c r="P2890" s="3">
        <v>0</v>
      </c>
      <c r="Q2890" s="132"/>
    </row>
    <row r="2891" spans="1:17">
      <c r="A2891" s="5" t="str">
        <f t="shared" ref="A2891:A2954" si="46">LEFT(B2891)</f>
        <v>4</v>
      </c>
      <c r="B2891" s="1" t="s">
        <v>10799</v>
      </c>
      <c r="C2891" s="2" t="s">
        <v>10800</v>
      </c>
      <c r="D2891" s="2">
        <f>IFERROR(VLOOKUP(B2891,#REF!,4,0),0)</f>
        <v>0</v>
      </c>
      <c r="E2891" s="3">
        <v>0</v>
      </c>
      <c r="F2891" s="147" t="s">
        <v>1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148" t="s">
        <v>6151</v>
      </c>
      <c r="N2891" s="3">
        <v>0</v>
      </c>
      <c r="O2891" s="3">
        <v>0</v>
      </c>
      <c r="P2891" s="3">
        <v>0</v>
      </c>
      <c r="Q2891" s="132"/>
    </row>
    <row r="2892" spans="1:17">
      <c r="A2892" s="5" t="str">
        <f t="shared" si="46"/>
        <v>4</v>
      </c>
      <c r="B2892" s="1" t="s">
        <v>10801</v>
      </c>
      <c r="C2892" s="2" t="s">
        <v>10802</v>
      </c>
      <c r="D2892" s="2">
        <f>IFERROR(VLOOKUP(B2892,#REF!,4,0),0)</f>
        <v>0</v>
      </c>
      <c r="E2892" s="3">
        <v>0</v>
      </c>
      <c r="F2892" s="147" t="s">
        <v>1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148" t="s">
        <v>6151</v>
      </c>
      <c r="N2892" s="3">
        <v>0</v>
      </c>
      <c r="O2892" s="3">
        <v>0</v>
      </c>
      <c r="P2892" s="3">
        <v>0</v>
      </c>
      <c r="Q2892" s="132"/>
    </row>
    <row r="2893" spans="1:17">
      <c r="A2893" s="5" t="str">
        <f t="shared" si="46"/>
        <v>4</v>
      </c>
      <c r="B2893" s="1" t="s">
        <v>10803</v>
      </c>
      <c r="C2893" s="2" t="s">
        <v>6835</v>
      </c>
      <c r="D2893" s="2">
        <f>IFERROR(VLOOKUP(B2893,#REF!,4,0),0)</f>
        <v>0</v>
      </c>
      <c r="E2893" s="3">
        <v>0</v>
      </c>
      <c r="F2893" s="147" t="s">
        <v>1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148" t="s">
        <v>6151</v>
      </c>
      <c r="N2893" s="3">
        <v>0</v>
      </c>
      <c r="O2893" s="3">
        <v>0</v>
      </c>
      <c r="P2893" s="3">
        <v>0</v>
      </c>
      <c r="Q2893" s="132"/>
    </row>
    <row r="2894" spans="1:17">
      <c r="A2894" s="5" t="str">
        <f t="shared" si="46"/>
        <v>4</v>
      </c>
      <c r="B2894" s="1" t="s">
        <v>10804</v>
      </c>
      <c r="C2894" s="2" t="s">
        <v>10805</v>
      </c>
      <c r="D2894" s="2">
        <f>IFERROR(VLOOKUP(B2894,#REF!,4,0),0)</f>
        <v>0</v>
      </c>
      <c r="E2894" s="3">
        <v>0</v>
      </c>
      <c r="F2894" s="147" t="s">
        <v>1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148" t="s">
        <v>6151</v>
      </c>
      <c r="N2894" s="3">
        <v>0</v>
      </c>
      <c r="O2894" s="3">
        <v>0</v>
      </c>
      <c r="P2894" s="3">
        <v>0</v>
      </c>
      <c r="Q2894" s="132"/>
    </row>
    <row r="2895" spans="1:17">
      <c r="A2895" s="5" t="str">
        <f t="shared" si="46"/>
        <v>4</v>
      </c>
      <c r="B2895" s="1" t="s">
        <v>10806</v>
      </c>
      <c r="C2895" s="2" t="s">
        <v>10807</v>
      </c>
      <c r="D2895" s="2">
        <f>IFERROR(VLOOKUP(B2895,#REF!,4,0),0)</f>
        <v>0</v>
      </c>
      <c r="E2895" s="3">
        <v>0</v>
      </c>
      <c r="F2895" s="147" t="s">
        <v>1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148" t="s">
        <v>6151</v>
      </c>
      <c r="N2895" s="3">
        <v>0</v>
      </c>
      <c r="O2895" s="3">
        <v>0</v>
      </c>
      <c r="P2895" s="3">
        <v>0</v>
      </c>
      <c r="Q2895" s="132"/>
    </row>
    <row r="2896" spans="1:17">
      <c r="A2896" s="5" t="str">
        <f t="shared" si="46"/>
        <v>4</v>
      </c>
      <c r="B2896" s="1" t="s">
        <v>10808</v>
      </c>
      <c r="C2896" s="2" t="s">
        <v>10809</v>
      </c>
      <c r="D2896" s="2">
        <f>IFERROR(VLOOKUP(B2896,#REF!,4,0),0)</f>
        <v>0</v>
      </c>
      <c r="E2896" s="3">
        <v>0</v>
      </c>
      <c r="F2896" s="147" t="s">
        <v>1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148" t="s">
        <v>6151</v>
      </c>
      <c r="N2896" s="3">
        <v>0</v>
      </c>
      <c r="O2896" s="3">
        <v>0</v>
      </c>
      <c r="P2896" s="3">
        <v>0</v>
      </c>
      <c r="Q2896" s="132"/>
    </row>
    <row r="2897" spans="1:17">
      <c r="A2897" s="5" t="str">
        <f t="shared" si="46"/>
        <v>4</v>
      </c>
      <c r="B2897" s="1" t="s">
        <v>10810</v>
      </c>
      <c r="C2897" s="2" t="s">
        <v>10811</v>
      </c>
      <c r="D2897" s="2">
        <f>IFERROR(VLOOKUP(B2897,#REF!,4,0),0)</f>
        <v>0</v>
      </c>
      <c r="E2897" s="3">
        <v>0</v>
      </c>
      <c r="F2897" s="147" t="s">
        <v>1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148" t="s">
        <v>6151</v>
      </c>
      <c r="N2897" s="3">
        <v>0</v>
      </c>
      <c r="O2897" s="3">
        <v>0</v>
      </c>
      <c r="P2897" s="3">
        <v>0</v>
      </c>
      <c r="Q2897" s="132"/>
    </row>
    <row r="2898" spans="1:17">
      <c r="A2898" s="5" t="str">
        <f t="shared" si="46"/>
        <v>4</v>
      </c>
      <c r="B2898" s="1" t="s">
        <v>10812</v>
      </c>
      <c r="C2898" s="2" t="s">
        <v>10813</v>
      </c>
      <c r="D2898" s="2">
        <f>IFERROR(VLOOKUP(B2898,#REF!,4,0),0)</f>
        <v>0</v>
      </c>
      <c r="E2898" s="3">
        <v>0</v>
      </c>
      <c r="F2898" s="147" t="s">
        <v>1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148" t="s">
        <v>6151</v>
      </c>
      <c r="N2898" s="3">
        <v>0</v>
      </c>
      <c r="O2898" s="3">
        <v>0</v>
      </c>
      <c r="P2898" s="3">
        <v>0</v>
      </c>
      <c r="Q2898" s="132"/>
    </row>
    <row r="2899" spans="1:17">
      <c r="A2899" s="5" t="str">
        <f t="shared" si="46"/>
        <v>4</v>
      </c>
      <c r="B2899" s="1" t="s">
        <v>10814</v>
      </c>
      <c r="C2899" s="2" t="s">
        <v>6396</v>
      </c>
      <c r="D2899" s="2">
        <f>IFERROR(VLOOKUP(B2899,#REF!,4,0),0)</f>
        <v>0</v>
      </c>
      <c r="E2899" s="3">
        <v>0</v>
      </c>
      <c r="F2899" s="147" t="s">
        <v>1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148" t="s">
        <v>6151</v>
      </c>
      <c r="N2899" s="3">
        <v>0</v>
      </c>
      <c r="O2899" s="3">
        <v>0</v>
      </c>
      <c r="P2899" s="3">
        <v>0</v>
      </c>
      <c r="Q2899" s="132"/>
    </row>
    <row r="2900" spans="1:17">
      <c r="A2900" s="5" t="str">
        <f t="shared" si="46"/>
        <v>4</v>
      </c>
      <c r="B2900" s="1" t="s">
        <v>4036</v>
      </c>
      <c r="C2900" s="2" t="s">
        <v>10769</v>
      </c>
      <c r="D2900" s="2">
        <f>IFERROR(VLOOKUP(B2900,#REF!,4,0),0)</f>
        <v>0</v>
      </c>
      <c r="E2900" s="3">
        <v>23336.03</v>
      </c>
      <c r="F2900" s="147" t="s">
        <v>1</v>
      </c>
      <c r="G2900" s="3">
        <v>23336.03</v>
      </c>
      <c r="H2900" s="3">
        <v>0</v>
      </c>
      <c r="I2900" s="3">
        <v>0</v>
      </c>
      <c r="J2900" s="3">
        <v>23336.03</v>
      </c>
      <c r="K2900" s="3">
        <v>0</v>
      </c>
      <c r="L2900" s="3">
        <v>0</v>
      </c>
      <c r="M2900" s="148" t="s">
        <v>6151</v>
      </c>
      <c r="N2900" s="3">
        <v>0</v>
      </c>
      <c r="O2900" s="3">
        <v>0</v>
      </c>
      <c r="P2900" s="3">
        <v>0</v>
      </c>
      <c r="Q2900" s="132"/>
    </row>
    <row r="2901" spans="1:17">
      <c r="A2901" s="5" t="str">
        <f t="shared" si="46"/>
        <v>4</v>
      </c>
      <c r="B2901" s="1" t="s">
        <v>4041</v>
      </c>
      <c r="C2901" s="2" t="s">
        <v>10771</v>
      </c>
      <c r="D2901" s="2">
        <f>IFERROR(VLOOKUP(B2901,#REF!,4,0),0)</f>
        <v>0</v>
      </c>
      <c r="E2901" s="3">
        <v>7324.84</v>
      </c>
      <c r="F2901" s="147" t="s">
        <v>1</v>
      </c>
      <c r="G2901" s="3">
        <v>7324.84</v>
      </c>
      <c r="H2901" s="3">
        <v>0</v>
      </c>
      <c r="I2901" s="3">
        <v>0</v>
      </c>
      <c r="J2901" s="3">
        <v>7324.84</v>
      </c>
      <c r="K2901" s="3">
        <v>0</v>
      </c>
      <c r="L2901" s="3">
        <v>0</v>
      </c>
      <c r="M2901" s="148" t="s">
        <v>6151</v>
      </c>
      <c r="N2901" s="3">
        <v>0</v>
      </c>
      <c r="O2901" s="3">
        <v>0</v>
      </c>
      <c r="P2901" s="3">
        <v>0</v>
      </c>
      <c r="Q2901" s="132"/>
    </row>
    <row r="2902" spans="1:17">
      <c r="A2902" s="5" t="str">
        <f t="shared" si="46"/>
        <v>4</v>
      </c>
      <c r="B2902" s="1" t="s">
        <v>10815</v>
      </c>
      <c r="C2902" s="2" t="s">
        <v>10816</v>
      </c>
      <c r="D2902" s="2">
        <f>IFERROR(VLOOKUP(B2902,#REF!,4,0),0)</f>
        <v>0</v>
      </c>
      <c r="E2902" s="3">
        <v>0</v>
      </c>
      <c r="F2902" s="147" t="s">
        <v>1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148" t="s">
        <v>6151</v>
      </c>
      <c r="N2902" s="3">
        <v>0</v>
      </c>
      <c r="O2902" s="3">
        <v>0</v>
      </c>
      <c r="P2902" s="3">
        <v>0</v>
      </c>
      <c r="Q2902" s="132"/>
    </row>
    <row r="2903" spans="1:17">
      <c r="A2903" s="5" t="str">
        <f t="shared" si="46"/>
        <v>4</v>
      </c>
      <c r="B2903" s="1" t="s">
        <v>10817</v>
      </c>
      <c r="C2903" s="2" t="s">
        <v>6424</v>
      </c>
      <c r="D2903" s="2">
        <f>IFERROR(VLOOKUP(B2903,#REF!,4,0),0)</f>
        <v>0</v>
      </c>
      <c r="E2903" s="3">
        <v>0</v>
      </c>
      <c r="F2903" s="147" t="s">
        <v>1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0</v>
      </c>
      <c r="M2903" s="148" t="s">
        <v>6151</v>
      </c>
      <c r="N2903" s="3">
        <v>0</v>
      </c>
      <c r="O2903" s="3">
        <v>0</v>
      </c>
      <c r="P2903" s="3">
        <v>0</v>
      </c>
      <c r="Q2903" s="132"/>
    </row>
    <row r="2904" spans="1:17">
      <c r="A2904" s="5" t="str">
        <f t="shared" si="46"/>
        <v>4</v>
      </c>
      <c r="B2904" s="1" t="s">
        <v>10818</v>
      </c>
      <c r="C2904" s="2" t="s">
        <v>10819</v>
      </c>
      <c r="D2904" s="2">
        <f>IFERROR(VLOOKUP(B2904,#REF!,4,0),0)</f>
        <v>0</v>
      </c>
      <c r="E2904" s="3">
        <v>0</v>
      </c>
      <c r="F2904" s="147" t="s">
        <v>5961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0</v>
      </c>
      <c r="M2904" s="148" t="s">
        <v>6151</v>
      </c>
      <c r="N2904" s="3">
        <v>0</v>
      </c>
      <c r="O2904" s="3">
        <v>0</v>
      </c>
      <c r="P2904" s="3">
        <v>0</v>
      </c>
      <c r="Q2904" s="132"/>
    </row>
    <row r="2905" spans="1:17">
      <c r="A2905" s="5" t="str">
        <f t="shared" si="46"/>
        <v>4</v>
      </c>
      <c r="B2905" s="1" t="s">
        <v>10820</v>
      </c>
      <c r="C2905" s="2" t="s">
        <v>10821</v>
      </c>
      <c r="D2905" s="2">
        <f>IFERROR(VLOOKUP(B2905,#REF!,4,0),0)</f>
        <v>0</v>
      </c>
      <c r="E2905" s="3">
        <v>0</v>
      </c>
      <c r="F2905" s="147" t="s">
        <v>1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0</v>
      </c>
      <c r="M2905" s="148" t="s">
        <v>6151</v>
      </c>
      <c r="N2905" s="3">
        <v>0</v>
      </c>
      <c r="O2905" s="3">
        <v>0</v>
      </c>
      <c r="P2905" s="3">
        <v>0</v>
      </c>
      <c r="Q2905" s="132"/>
    </row>
    <row r="2906" spans="1:17">
      <c r="A2906" s="5" t="str">
        <f t="shared" si="46"/>
        <v>4</v>
      </c>
      <c r="B2906" s="1" t="s">
        <v>10822</v>
      </c>
      <c r="C2906" s="2" t="s">
        <v>10823</v>
      </c>
      <c r="D2906" s="2">
        <f>IFERROR(VLOOKUP(B2906,#REF!,4,0),0)</f>
        <v>0</v>
      </c>
      <c r="E2906" s="3">
        <v>0</v>
      </c>
      <c r="F2906" s="147" t="s">
        <v>5961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148" t="s">
        <v>6151</v>
      </c>
      <c r="N2906" s="3">
        <v>0</v>
      </c>
      <c r="O2906" s="3">
        <v>0</v>
      </c>
      <c r="P2906" s="3">
        <v>0</v>
      </c>
      <c r="Q2906" s="132"/>
    </row>
    <row r="2907" spans="1:17">
      <c r="A2907" s="5" t="str">
        <f t="shared" si="46"/>
        <v>4</v>
      </c>
      <c r="B2907" s="1" t="s">
        <v>10824</v>
      </c>
      <c r="C2907" s="2" t="s">
        <v>10825</v>
      </c>
      <c r="D2907" s="2">
        <f>IFERROR(VLOOKUP(B2907,#REF!,4,0),0)</f>
        <v>0</v>
      </c>
      <c r="E2907" s="3">
        <v>0</v>
      </c>
      <c r="F2907" s="147" t="s">
        <v>1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0</v>
      </c>
      <c r="M2907" s="148" t="s">
        <v>6151</v>
      </c>
      <c r="N2907" s="3">
        <v>0</v>
      </c>
      <c r="O2907" s="3">
        <v>0</v>
      </c>
      <c r="P2907" s="3">
        <v>0</v>
      </c>
      <c r="Q2907" s="132"/>
    </row>
    <row r="2908" spans="1:17">
      <c r="A2908" s="5" t="str">
        <f t="shared" si="46"/>
        <v>4</v>
      </c>
      <c r="B2908" s="1" t="s">
        <v>10826</v>
      </c>
      <c r="C2908" s="2" t="s">
        <v>10827</v>
      </c>
      <c r="D2908" s="2">
        <f>IFERROR(VLOOKUP(B2908,#REF!,4,0),0)</f>
        <v>0</v>
      </c>
      <c r="E2908" s="3">
        <v>0</v>
      </c>
      <c r="F2908" s="147" t="s">
        <v>5961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148" t="s">
        <v>6151</v>
      </c>
      <c r="N2908" s="3">
        <v>0</v>
      </c>
      <c r="O2908" s="3">
        <v>0</v>
      </c>
      <c r="P2908" s="3">
        <v>0</v>
      </c>
      <c r="Q2908" s="132"/>
    </row>
    <row r="2909" spans="1:17">
      <c r="A2909" s="5" t="str">
        <f t="shared" si="46"/>
        <v>4</v>
      </c>
      <c r="B2909" s="1" t="s">
        <v>10828</v>
      </c>
      <c r="C2909" s="2" t="s">
        <v>6424</v>
      </c>
      <c r="D2909" s="2">
        <f>IFERROR(VLOOKUP(B2909,#REF!,4,0),0)</f>
        <v>0</v>
      </c>
      <c r="E2909" s="3">
        <v>0</v>
      </c>
      <c r="F2909" s="147" t="s">
        <v>1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148" t="s">
        <v>6151</v>
      </c>
      <c r="N2909" s="3">
        <v>0</v>
      </c>
      <c r="O2909" s="3">
        <v>0</v>
      </c>
      <c r="P2909" s="3">
        <v>0</v>
      </c>
      <c r="Q2909" s="132"/>
    </row>
    <row r="2910" spans="1:17">
      <c r="A2910" s="5" t="str">
        <f t="shared" si="46"/>
        <v>4</v>
      </c>
      <c r="B2910" s="1" t="s">
        <v>10829</v>
      </c>
      <c r="C2910" s="2" t="s">
        <v>10819</v>
      </c>
      <c r="D2910" s="2">
        <f>IFERROR(VLOOKUP(B2910,#REF!,4,0),0)</f>
        <v>0</v>
      </c>
      <c r="E2910" s="3">
        <v>0</v>
      </c>
      <c r="F2910" s="147" t="s">
        <v>5961</v>
      </c>
      <c r="G2910" s="3">
        <v>0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148" t="s">
        <v>6151</v>
      </c>
      <c r="N2910" s="3">
        <v>0</v>
      </c>
      <c r="O2910" s="3">
        <v>0</v>
      </c>
      <c r="P2910" s="3">
        <v>0</v>
      </c>
      <c r="Q2910" s="132"/>
    </row>
    <row r="2911" spans="1:17">
      <c r="A2911" s="5" t="str">
        <f t="shared" si="46"/>
        <v>4</v>
      </c>
      <c r="B2911" s="1" t="s">
        <v>10830</v>
      </c>
      <c r="C2911" s="2" t="s">
        <v>10831</v>
      </c>
      <c r="D2911" s="2">
        <f>IFERROR(VLOOKUP(B2911,#REF!,4,0),0)</f>
        <v>0</v>
      </c>
      <c r="E2911" s="3">
        <v>0</v>
      </c>
      <c r="F2911" s="147" t="s">
        <v>1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148" t="s">
        <v>6151</v>
      </c>
      <c r="N2911" s="3">
        <v>0</v>
      </c>
      <c r="O2911" s="3">
        <v>0</v>
      </c>
      <c r="P2911" s="3">
        <v>0</v>
      </c>
      <c r="Q2911" s="132"/>
    </row>
    <row r="2912" spans="1:17">
      <c r="A2912" s="5" t="str">
        <f t="shared" si="46"/>
        <v>4</v>
      </c>
      <c r="B2912" s="1" t="s">
        <v>10832</v>
      </c>
      <c r="C2912" s="2" t="s">
        <v>10833</v>
      </c>
      <c r="D2912" s="2">
        <f>IFERROR(VLOOKUP(B2912,#REF!,4,0),0)</f>
        <v>0</v>
      </c>
      <c r="E2912" s="3">
        <v>0</v>
      </c>
      <c r="F2912" s="147" t="s">
        <v>5961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148" t="s">
        <v>6151</v>
      </c>
      <c r="N2912" s="3">
        <v>0</v>
      </c>
      <c r="O2912" s="3">
        <v>0</v>
      </c>
      <c r="P2912" s="3">
        <v>0</v>
      </c>
      <c r="Q2912" s="132"/>
    </row>
    <row r="2913" spans="1:17">
      <c r="A2913" s="5" t="str">
        <f t="shared" si="46"/>
        <v>4</v>
      </c>
      <c r="B2913" s="1" t="s">
        <v>10834</v>
      </c>
      <c r="C2913" s="2" t="s">
        <v>6424</v>
      </c>
      <c r="D2913" s="2">
        <f>IFERROR(VLOOKUP(B2913,#REF!,4,0),0)</f>
        <v>0</v>
      </c>
      <c r="E2913" s="3">
        <v>0</v>
      </c>
      <c r="F2913" s="147" t="s">
        <v>1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148" t="s">
        <v>6151</v>
      </c>
      <c r="N2913" s="3">
        <v>0</v>
      </c>
      <c r="O2913" s="3">
        <v>0</v>
      </c>
      <c r="P2913" s="3">
        <v>0</v>
      </c>
      <c r="Q2913" s="132"/>
    </row>
    <row r="2914" spans="1:17">
      <c r="A2914" s="5" t="str">
        <f t="shared" si="46"/>
        <v>4</v>
      </c>
      <c r="B2914" s="1" t="s">
        <v>10835</v>
      </c>
      <c r="C2914" s="2" t="s">
        <v>10819</v>
      </c>
      <c r="D2914" s="2">
        <f>IFERROR(VLOOKUP(B2914,#REF!,4,0),0)</f>
        <v>0</v>
      </c>
      <c r="E2914" s="3">
        <v>0</v>
      </c>
      <c r="F2914" s="147" t="s">
        <v>5961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0</v>
      </c>
      <c r="M2914" s="148" t="s">
        <v>6151</v>
      </c>
      <c r="N2914" s="3">
        <v>0</v>
      </c>
      <c r="O2914" s="3">
        <v>0</v>
      </c>
      <c r="P2914" s="3">
        <v>0</v>
      </c>
      <c r="Q2914" s="132"/>
    </row>
    <row r="2915" spans="1:17">
      <c r="A2915" s="5" t="str">
        <f t="shared" si="46"/>
        <v>4</v>
      </c>
      <c r="B2915" s="1" t="s">
        <v>10836</v>
      </c>
      <c r="C2915" s="2" t="s">
        <v>6424</v>
      </c>
      <c r="D2915" s="2">
        <f>IFERROR(VLOOKUP(B2915,#REF!,4,0),0)</f>
        <v>0</v>
      </c>
      <c r="E2915" s="3">
        <v>0</v>
      </c>
      <c r="F2915" s="147" t="s">
        <v>1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148" t="s">
        <v>6151</v>
      </c>
      <c r="N2915" s="3">
        <v>0</v>
      </c>
      <c r="O2915" s="3">
        <v>0</v>
      </c>
      <c r="P2915" s="3">
        <v>0</v>
      </c>
      <c r="Q2915" s="132"/>
    </row>
    <row r="2916" spans="1:17">
      <c r="A2916" s="5" t="str">
        <f t="shared" si="46"/>
        <v>4</v>
      </c>
      <c r="B2916" s="1" t="s">
        <v>10837</v>
      </c>
      <c r="C2916" s="2" t="s">
        <v>10819</v>
      </c>
      <c r="D2916" s="2">
        <f>IFERROR(VLOOKUP(B2916,#REF!,4,0),0)</f>
        <v>0</v>
      </c>
      <c r="E2916" s="3">
        <v>0</v>
      </c>
      <c r="F2916" s="147" t="s">
        <v>5961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148" t="s">
        <v>6151</v>
      </c>
      <c r="N2916" s="3">
        <v>0</v>
      </c>
      <c r="O2916" s="3">
        <v>0</v>
      </c>
      <c r="P2916" s="3">
        <v>0</v>
      </c>
      <c r="Q2916" s="132"/>
    </row>
    <row r="2917" spans="1:17">
      <c r="A2917" s="5" t="str">
        <f t="shared" si="46"/>
        <v>4</v>
      </c>
      <c r="B2917" s="1" t="s">
        <v>10838</v>
      </c>
      <c r="C2917" s="2" t="s">
        <v>6835</v>
      </c>
      <c r="D2917" s="2">
        <f>IFERROR(VLOOKUP(B2917,#REF!,4,0),0)</f>
        <v>0</v>
      </c>
      <c r="E2917" s="3">
        <v>0</v>
      </c>
      <c r="F2917" s="147" t="s">
        <v>1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0</v>
      </c>
      <c r="M2917" s="148" t="s">
        <v>6151</v>
      </c>
      <c r="N2917" s="3">
        <v>0</v>
      </c>
      <c r="O2917" s="3">
        <v>0</v>
      </c>
      <c r="P2917" s="3">
        <v>0</v>
      </c>
      <c r="Q2917" s="132"/>
    </row>
    <row r="2918" spans="1:17">
      <c r="A2918" s="5" t="str">
        <f t="shared" si="46"/>
        <v>4</v>
      </c>
      <c r="B2918" s="1" t="s">
        <v>4050</v>
      </c>
      <c r="C2918" s="2" t="s">
        <v>6839</v>
      </c>
      <c r="D2918" s="2">
        <f>IFERROR(VLOOKUP(B2918,#REF!,4,0),0)</f>
        <v>0</v>
      </c>
      <c r="E2918" s="3">
        <v>1696511.65</v>
      </c>
      <c r="F2918" s="147" t="s">
        <v>1</v>
      </c>
      <c r="G2918" s="3">
        <v>1696511.65</v>
      </c>
      <c r="H2918" s="3">
        <v>0</v>
      </c>
      <c r="I2918" s="3">
        <v>0</v>
      </c>
      <c r="J2918" s="3">
        <v>1696511.65</v>
      </c>
      <c r="K2918" s="3">
        <v>0</v>
      </c>
      <c r="L2918" s="3">
        <v>0</v>
      </c>
      <c r="M2918" s="148" t="s">
        <v>6151</v>
      </c>
      <c r="N2918" s="3">
        <v>1696511.65</v>
      </c>
      <c r="O2918" s="3">
        <v>0</v>
      </c>
      <c r="P2918" s="3">
        <v>0</v>
      </c>
      <c r="Q2918" s="132">
        <v>43833.295729166828</v>
      </c>
    </row>
    <row r="2919" spans="1:17">
      <c r="A2919" s="5" t="str">
        <f t="shared" si="46"/>
        <v>4</v>
      </c>
      <c r="B2919" s="1" t="s">
        <v>10839</v>
      </c>
      <c r="C2919" s="2" t="s">
        <v>10840</v>
      </c>
      <c r="D2919" s="2">
        <f>IFERROR(VLOOKUP(B2919,#REF!,4,0),0)</f>
        <v>0</v>
      </c>
      <c r="E2919" s="3">
        <v>0</v>
      </c>
      <c r="F2919" s="147" t="s">
        <v>1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148" t="s">
        <v>6151</v>
      </c>
      <c r="N2919" s="3">
        <v>0</v>
      </c>
      <c r="O2919" s="3">
        <v>0</v>
      </c>
      <c r="P2919" s="3">
        <v>0</v>
      </c>
      <c r="Q2919" s="132"/>
    </row>
    <row r="2920" spans="1:17">
      <c r="A2920" s="5" t="str">
        <f t="shared" si="46"/>
        <v>4</v>
      </c>
      <c r="B2920" s="1" t="s">
        <v>4059</v>
      </c>
      <c r="C2920" s="2" t="s">
        <v>10841</v>
      </c>
      <c r="D2920" s="2">
        <f>IFERROR(VLOOKUP(B2920,#REF!,4,0),0)</f>
        <v>0</v>
      </c>
      <c r="E2920" s="3">
        <v>142034839.59999999</v>
      </c>
      <c r="F2920" s="147" t="s">
        <v>1</v>
      </c>
      <c r="G2920" s="3">
        <v>142034839.59999999</v>
      </c>
      <c r="H2920" s="3">
        <v>0</v>
      </c>
      <c r="I2920" s="3">
        <v>0</v>
      </c>
      <c r="J2920" s="3">
        <v>142034839.59999999</v>
      </c>
      <c r="K2920" s="3">
        <v>0</v>
      </c>
      <c r="L2920" s="3">
        <v>0</v>
      </c>
      <c r="M2920" s="148" t="s">
        <v>6151</v>
      </c>
      <c r="N2920" s="3">
        <v>142034839.59999999</v>
      </c>
      <c r="O2920" s="3">
        <v>0</v>
      </c>
      <c r="P2920" s="3">
        <v>0</v>
      </c>
      <c r="Q2920" s="132">
        <v>43833.295729166828</v>
      </c>
    </row>
    <row r="2921" spans="1:17">
      <c r="A2921" s="5" t="str">
        <f t="shared" si="46"/>
        <v>4</v>
      </c>
      <c r="B2921" s="1" t="s">
        <v>10842</v>
      </c>
      <c r="C2921" s="2" t="s">
        <v>10843</v>
      </c>
      <c r="D2921" s="2">
        <f>IFERROR(VLOOKUP(B2921,#REF!,4,0),0)</f>
        <v>0</v>
      </c>
      <c r="E2921" s="3">
        <v>0</v>
      </c>
      <c r="F2921" s="147" t="s">
        <v>5961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148" t="s">
        <v>6151</v>
      </c>
      <c r="N2921" s="3">
        <v>0</v>
      </c>
      <c r="O2921" s="3">
        <v>0</v>
      </c>
      <c r="P2921" s="3">
        <v>0</v>
      </c>
      <c r="Q2921" s="132"/>
    </row>
    <row r="2922" spans="1:17">
      <c r="A2922" s="5" t="str">
        <f t="shared" si="46"/>
        <v>4</v>
      </c>
      <c r="B2922" s="1" t="s">
        <v>10844</v>
      </c>
      <c r="C2922" s="2" t="s">
        <v>10845</v>
      </c>
      <c r="D2922" s="2">
        <f>IFERROR(VLOOKUP(B2922,#REF!,4,0),0)</f>
        <v>0</v>
      </c>
      <c r="E2922" s="3">
        <v>0</v>
      </c>
      <c r="F2922" s="147" t="s">
        <v>1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148" t="s">
        <v>6151</v>
      </c>
      <c r="N2922" s="3">
        <v>0</v>
      </c>
      <c r="O2922" s="3">
        <v>0</v>
      </c>
      <c r="P2922" s="3">
        <v>0</v>
      </c>
      <c r="Q2922" s="132"/>
    </row>
    <row r="2923" spans="1:17">
      <c r="A2923" s="5" t="str">
        <f t="shared" si="46"/>
        <v>4</v>
      </c>
      <c r="B2923" s="1" t="s">
        <v>10846</v>
      </c>
      <c r="C2923" s="2" t="s">
        <v>10847</v>
      </c>
      <c r="D2923" s="2">
        <f>IFERROR(VLOOKUP(B2923,#REF!,4,0),0)</f>
        <v>0</v>
      </c>
      <c r="E2923" s="3">
        <v>0</v>
      </c>
      <c r="F2923" s="147" t="s">
        <v>5961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148" t="s">
        <v>6151</v>
      </c>
      <c r="N2923" s="3">
        <v>0</v>
      </c>
      <c r="O2923" s="3">
        <v>0</v>
      </c>
      <c r="P2923" s="3">
        <v>0</v>
      </c>
      <c r="Q2923" s="132"/>
    </row>
    <row r="2924" spans="1:17">
      <c r="A2924" s="5" t="str">
        <f t="shared" si="46"/>
        <v>4</v>
      </c>
      <c r="B2924" s="1" t="s">
        <v>10848</v>
      </c>
      <c r="C2924" s="2" t="s">
        <v>10849</v>
      </c>
      <c r="D2924" s="2">
        <f>IFERROR(VLOOKUP(B2924,#REF!,4,0),0)</f>
        <v>0</v>
      </c>
      <c r="E2924" s="3">
        <v>0</v>
      </c>
      <c r="F2924" s="147" t="s">
        <v>1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148" t="s">
        <v>6151</v>
      </c>
      <c r="N2924" s="3">
        <v>0</v>
      </c>
      <c r="O2924" s="3">
        <v>0</v>
      </c>
      <c r="P2924" s="3">
        <v>0</v>
      </c>
      <c r="Q2924" s="132"/>
    </row>
    <row r="2925" spans="1:17">
      <c r="A2925" s="5" t="str">
        <f t="shared" si="46"/>
        <v>4</v>
      </c>
      <c r="B2925" s="1" t="s">
        <v>10850</v>
      </c>
      <c r="C2925" s="2" t="s">
        <v>10851</v>
      </c>
      <c r="D2925" s="2">
        <f>IFERROR(VLOOKUP(B2925,#REF!,4,0),0)</f>
        <v>0</v>
      </c>
      <c r="E2925" s="3">
        <v>0</v>
      </c>
      <c r="F2925" s="147" t="s">
        <v>1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0</v>
      </c>
      <c r="M2925" s="148" t="s">
        <v>6151</v>
      </c>
      <c r="N2925" s="3">
        <v>0</v>
      </c>
      <c r="O2925" s="3">
        <v>0</v>
      </c>
      <c r="P2925" s="3">
        <v>0</v>
      </c>
      <c r="Q2925" s="132"/>
    </row>
    <row r="2926" spans="1:17">
      <c r="A2926" s="5" t="str">
        <f t="shared" si="46"/>
        <v>4</v>
      </c>
      <c r="B2926" s="1" t="s">
        <v>10852</v>
      </c>
      <c r="C2926" s="2" t="s">
        <v>10853</v>
      </c>
      <c r="D2926" s="2">
        <f>IFERROR(VLOOKUP(B2926,#REF!,4,0),0)</f>
        <v>0</v>
      </c>
      <c r="E2926" s="3">
        <v>0</v>
      </c>
      <c r="F2926" s="147" t="s">
        <v>1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148" t="s">
        <v>6151</v>
      </c>
      <c r="N2926" s="3">
        <v>0</v>
      </c>
      <c r="O2926" s="3">
        <v>0</v>
      </c>
      <c r="P2926" s="3">
        <v>0</v>
      </c>
      <c r="Q2926" s="132"/>
    </row>
    <row r="2927" spans="1:17">
      <c r="A2927" s="5" t="str">
        <f t="shared" si="46"/>
        <v>4</v>
      </c>
      <c r="B2927" s="1" t="s">
        <v>10854</v>
      </c>
      <c r="C2927" s="2" t="s">
        <v>10855</v>
      </c>
      <c r="D2927" s="2">
        <f>IFERROR(VLOOKUP(B2927,#REF!,4,0),0)</f>
        <v>0</v>
      </c>
      <c r="E2927" s="3">
        <v>0</v>
      </c>
      <c r="F2927" s="147" t="s">
        <v>1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148" t="s">
        <v>6151</v>
      </c>
      <c r="N2927" s="3">
        <v>0</v>
      </c>
      <c r="O2927" s="3">
        <v>0</v>
      </c>
      <c r="P2927" s="3">
        <v>0</v>
      </c>
      <c r="Q2927" s="132"/>
    </row>
    <row r="2928" spans="1:17">
      <c r="A2928" s="5" t="str">
        <f t="shared" si="46"/>
        <v>4</v>
      </c>
      <c r="B2928" s="1" t="s">
        <v>10856</v>
      </c>
      <c r="C2928" s="2" t="s">
        <v>6396</v>
      </c>
      <c r="D2928" s="2">
        <f>IFERROR(VLOOKUP(B2928,#REF!,4,0),0)</f>
        <v>0</v>
      </c>
      <c r="E2928" s="3">
        <v>0</v>
      </c>
      <c r="F2928" s="147" t="s">
        <v>1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148" t="s">
        <v>6151</v>
      </c>
      <c r="N2928" s="3">
        <v>0</v>
      </c>
      <c r="O2928" s="3">
        <v>0</v>
      </c>
      <c r="P2928" s="3">
        <v>0</v>
      </c>
      <c r="Q2928" s="132"/>
    </row>
    <row r="2929" spans="1:17">
      <c r="A2929" s="5" t="str">
        <f t="shared" si="46"/>
        <v>4</v>
      </c>
      <c r="B2929" s="1" t="s">
        <v>10857</v>
      </c>
      <c r="C2929" s="2" t="s">
        <v>10858</v>
      </c>
      <c r="D2929" s="2">
        <f>IFERROR(VLOOKUP(B2929,#REF!,4,0),0)</f>
        <v>0</v>
      </c>
      <c r="E2929" s="3">
        <v>0</v>
      </c>
      <c r="F2929" s="147" t="s">
        <v>1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148" t="s">
        <v>6151</v>
      </c>
      <c r="N2929" s="3">
        <v>0</v>
      </c>
      <c r="O2929" s="3">
        <v>0</v>
      </c>
      <c r="P2929" s="3">
        <v>0</v>
      </c>
      <c r="Q2929" s="132"/>
    </row>
    <row r="2930" spans="1:17">
      <c r="A2930" s="5" t="str">
        <f t="shared" si="46"/>
        <v>4</v>
      </c>
      <c r="B2930" s="1" t="s">
        <v>10859</v>
      </c>
      <c r="C2930" s="2" t="s">
        <v>10860</v>
      </c>
      <c r="D2930" s="2">
        <f>IFERROR(VLOOKUP(B2930,#REF!,4,0),0)</f>
        <v>0</v>
      </c>
      <c r="E2930" s="3">
        <v>0</v>
      </c>
      <c r="F2930" s="147" t="s">
        <v>5961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148" t="s">
        <v>6151</v>
      </c>
      <c r="N2930" s="3">
        <v>0</v>
      </c>
      <c r="O2930" s="3">
        <v>0</v>
      </c>
      <c r="P2930" s="3">
        <v>0</v>
      </c>
      <c r="Q2930" s="132"/>
    </row>
    <row r="2931" spans="1:17">
      <c r="A2931" s="5" t="str">
        <f t="shared" si="46"/>
        <v>4</v>
      </c>
      <c r="B2931" s="1" t="s">
        <v>10861</v>
      </c>
      <c r="C2931" s="2" t="s">
        <v>6835</v>
      </c>
      <c r="D2931" s="2">
        <f>IFERROR(VLOOKUP(B2931,#REF!,4,0),0)</f>
        <v>0</v>
      </c>
      <c r="E2931" s="3">
        <v>0</v>
      </c>
      <c r="F2931" s="147" t="s">
        <v>1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0</v>
      </c>
      <c r="M2931" s="148" t="s">
        <v>6151</v>
      </c>
      <c r="N2931" s="3">
        <v>0</v>
      </c>
      <c r="O2931" s="3">
        <v>0</v>
      </c>
      <c r="P2931" s="3">
        <v>0</v>
      </c>
      <c r="Q2931" s="132"/>
    </row>
    <row r="2932" spans="1:17">
      <c r="A2932" s="5" t="str">
        <f t="shared" si="46"/>
        <v>4</v>
      </c>
      <c r="B2932" s="1" t="s">
        <v>10862</v>
      </c>
      <c r="C2932" s="2" t="s">
        <v>10840</v>
      </c>
      <c r="D2932" s="2">
        <f>IFERROR(VLOOKUP(B2932,#REF!,4,0),0)</f>
        <v>0</v>
      </c>
      <c r="E2932" s="3">
        <v>0</v>
      </c>
      <c r="F2932" s="147" t="s">
        <v>1</v>
      </c>
      <c r="G2932" s="3">
        <v>0</v>
      </c>
      <c r="H2932" s="3">
        <v>0</v>
      </c>
      <c r="I2932" s="3">
        <v>0</v>
      </c>
      <c r="J2932" s="3">
        <v>0</v>
      </c>
      <c r="K2932" s="3">
        <v>0</v>
      </c>
      <c r="L2932" s="3">
        <v>0</v>
      </c>
      <c r="M2932" s="148" t="s">
        <v>6151</v>
      </c>
      <c r="N2932" s="3">
        <v>0</v>
      </c>
      <c r="O2932" s="3">
        <v>0</v>
      </c>
      <c r="P2932" s="3">
        <v>0</v>
      </c>
      <c r="Q2932" s="132"/>
    </row>
    <row r="2933" spans="1:17">
      <c r="A2933" s="5" t="str">
        <f t="shared" si="46"/>
        <v>4</v>
      </c>
      <c r="B2933" s="1" t="s">
        <v>10863</v>
      </c>
      <c r="C2933" s="2" t="s">
        <v>10864</v>
      </c>
      <c r="D2933" s="2">
        <f>IFERROR(VLOOKUP(B2933,#REF!,4,0),0)</f>
        <v>0</v>
      </c>
      <c r="E2933" s="3">
        <v>0</v>
      </c>
      <c r="F2933" s="147" t="s">
        <v>1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0</v>
      </c>
      <c r="M2933" s="148" t="s">
        <v>6151</v>
      </c>
      <c r="N2933" s="3">
        <v>0</v>
      </c>
      <c r="O2933" s="3">
        <v>0</v>
      </c>
      <c r="P2933" s="3">
        <v>0</v>
      </c>
      <c r="Q2933" s="132"/>
    </row>
    <row r="2934" spans="1:17">
      <c r="A2934" s="5" t="str">
        <f t="shared" si="46"/>
        <v>4</v>
      </c>
      <c r="B2934" s="1" t="s">
        <v>10865</v>
      </c>
      <c r="C2934" s="2" t="s">
        <v>6396</v>
      </c>
      <c r="D2934" s="2">
        <f>IFERROR(VLOOKUP(B2934,#REF!,4,0),0)</f>
        <v>0</v>
      </c>
      <c r="E2934" s="3">
        <v>0</v>
      </c>
      <c r="F2934" s="147" t="s">
        <v>1</v>
      </c>
      <c r="G2934" s="3">
        <v>0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148" t="s">
        <v>6151</v>
      </c>
      <c r="N2934" s="3">
        <v>0</v>
      </c>
      <c r="O2934" s="3">
        <v>0</v>
      </c>
      <c r="P2934" s="3">
        <v>0</v>
      </c>
      <c r="Q2934" s="132"/>
    </row>
    <row r="2935" spans="1:17">
      <c r="A2935" s="5" t="str">
        <f t="shared" si="46"/>
        <v>4</v>
      </c>
      <c r="B2935" s="1" t="s">
        <v>10866</v>
      </c>
      <c r="C2935" s="2" t="s">
        <v>10867</v>
      </c>
      <c r="D2935" s="2">
        <f>IFERROR(VLOOKUP(B2935,#REF!,4,0),0)</f>
        <v>0</v>
      </c>
      <c r="E2935" s="3">
        <v>0</v>
      </c>
      <c r="F2935" s="147" t="s">
        <v>1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148" t="s">
        <v>6151</v>
      </c>
      <c r="N2935" s="3">
        <v>0</v>
      </c>
      <c r="O2935" s="3">
        <v>0</v>
      </c>
      <c r="P2935" s="3">
        <v>0</v>
      </c>
      <c r="Q2935" s="132"/>
    </row>
    <row r="2936" spans="1:17">
      <c r="A2936" s="5" t="str">
        <f t="shared" si="46"/>
        <v>4</v>
      </c>
      <c r="B2936" s="1" t="s">
        <v>10868</v>
      </c>
      <c r="C2936" s="2" t="s">
        <v>6835</v>
      </c>
      <c r="D2936" s="2">
        <f>IFERROR(VLOOKUP(B2936,#REF!,4,0),0)</f>
        <v>0</v>
      </c>
      <c r="E2936" s="3">
        <v>0</v>
      </c>
      <c r="F2936" s="147" t="s">
        <v>1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148" t="s">
        <v>6151</v>
      </c>
      <c r="N2936" s="3">
        <v>0</v>
      </c>
      <c r="O2936" s="3">
        <v>0</v>
      </c>
      <c r="P2936" s="3">
        <v>0</v>
      </c>
      <c r="Q2936" s="132"/>
    </row>
    <row r="2937" spans="1:17">
      <c r="A2937" s="5" t="str">
        <f t="shared" si="46"/>
        <v>4</v>
      </c>
      <c r="B2937" s="1" t="s">
        <v>10869</v>
      </c>
      <c r="C2937" s="2" t="s">
        <v>10870</v>
      </c>
      <c r="D2937" s="2">
        <f>IFERROR(VLOOKUP(B2937,#REF!,4,0),0)</f>
        <v>0</v>
      </c>
      <c r="E2937" s="3">
        <v>0</v>
      </c>
      <c r="F2937" s="147" t="s">
        <v>1</v>
      </c>
      <c r="G2937" s="3">
        <v>0</v>
      </c>
      <c r="H2937" s="3">
        <v>0</v>
      </c>
      <c r="I2937" s="3">
        <v>0</v>
      </c>
      <c r="J2937" s="3">
        <v>0</v>
      </c>
      <c r="K2937" s="3">
        <v>0</v>
      </c>
      <c r="L2937" s="3">
        <v>0</v>
      </c>
      <c r="M2937" s="148" t="s">
        <v>6151</v>
      </c>
      <c r="N2937" s="3">
        <v>0</v>
      </c>
      <c r="O2937" s="3">
        <v>0</v>
      </c>
      <c r="P2937" s="3">
        <v>0</v>
      </c>
      <c r="Q2937" s="132"/>
    </row>
    <row r="2938" spans="1:17">
      <c r="A2938" s="5" t="str">
        <f t="shared" si="46"/>
        <v>4</v>
      </c>
      <c r="B2938" s="1" t="s">
        <v>10871</v>
      </c>
      <c r="C2938" s="2" t="s">
        <v>10872</v>
      </c>
      <c r="D2938" s="2">
        <f>IFERROR(VLOOKUP(B2938,#REF!,4,0),0)</f>
        <v>0</v>
      </c>
      <c r="E2938" s="3">
        <v>0</v>
      </c>
      <c r="F2938" s="147" t="s">
        <v>1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148" t="s">
        <v>6151</v>
      </c>
      <c r="N2938" s="3">
        <v>0</v>
      </c>
      <c r="O2938" s="3">
        <v>0</v>
      </c>
      <c r="P2938" s="3">
        <v>0</v>
      </c>
      <c r="Q2938" s="132"/>
    </row>
    <row r="2939" spans="1:17">
      <c r="A2939" s="5" t="str">
        <f t="shared" si="46"/>
        <v>4</v>
      </c>
      <c r="B2939" s="1" t="s">
        <v>10873</v>
      </c>
      <c r="C2939" s="2" t="s">
        <v>10874</v>
      </c>
      <c r="D2939" s="2">
        <f>IFERROR(VLOOKUP(B2939,#REF!,4,0),0)</f>
        <v>0</v>
      </c>
      <c r="E2939" s="3">
        <v>0</v>
      </c>
      <c r="F2939" s="147" t="s">
        <v>1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148" t="s">
        <v>6151</v>
      </c>
      <c r="N2939" s="3">
        <v>0</v>
      </c>
      <c r="O2939" s="3">
        <v>0</v>
      </c>
      <c r="P2939" s="3">
        <v>0</v>
      </c>
      <c r="Q2939" s="132"/>
    </row>
    <row r="2940" spans="1:17">
      <c r="A2940" s="5" t="str">
        <f t="shared" si="46"/>
        <v>4</v>
      </c>
      <c r="B2940" s="1" t="s">
        <v>10875</v>
      </c>
      <c r="C2940" s="2" t="s">
        <v>10876</v>
      </c>
      <c r="D2940" s="2">
        <f>IFERROR(VLOOKUP(B2940,#REF!,4,0),0)</f>
        <v>0</v>
      </c>
      <c r="E2940" s="3">
        <v>0</v>
      </c>
      <c r="F2940" s="147" t="s">
        <v>1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148" t="s">
        <v>6151</v>
      </c>
      <c r="N2940" s="3">
        <v>0</v>
      </c>
      <c r="O2940" s="3">
        <v>0</v>
      </c>
      <c r="P2940" s="3">
        <v>0</v>
      </c>
      <c r="Q2940" s="132"/>
    </row>
    <row r="2941" spans="1:17">
      <c r="A2941" s="5" t="str">
        <f t="shared" si="46"/>
        <v>4</v>
      </c>
      <c r="B2941" s="1" t="s">
        <v>10877</v>
      </c>
      <c r="C2941" s="2" t="s">
        <v>10878</v>
      </c>
      <c r="D2941" s="2">
        <f>IFERROR(VLOOKUP(B2941,#REF!,4,0),0)</f>
        <v>0</v>
      </c>
      <c r="E2941" s="3">
        <v>0</v>
      </c>
      <c r="F2941" s="147" t="s">
        <v>1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148" t="s">
        <v>6151</v>
      </c>
      <c r="N2941" s="3">
        <v>0</v>
      </c>
      <c r="O2941" s="3">
        <v>0</v>
      </c>
      <c r="P2941" s="3">
        <v>0</v>
      </c>
      <c r="Q2941" s="132"/>
    </row>
    <row r="2942" spans="1:17">
      <c r="A2942" s="5" t="str">
        <f t="shared" si="46"/>
        <v>4</v>
      </c>
      <c r="B2942" s="1" t="s">
        <v>10879</v>
      </c>
      <c r="C2942" s="2" t="s">
        <v>10880</v>
      </c>
      <c r="D2942" s="2">
        <f>IFERROR(VLOOKUP(B2942,#REF!,4,0),0)</f>
        <v>0</v>
      </c>
      <c r="E2942" s="3">
        <v>0</v>
      </c>
      <c r="F2942" s="147" t="s">
        <v>1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148" t="s">
        <v>6151</v>
      </c>
      <c r="N2942" s="3">
        <v>0</v>
      </c>
      <c r="O2942" s="3">
        <v>0</v>
      </c>
      <c r="P2942" s="3">
        <v>0</v>
      </c>
      <c r="Q2942" s="132"/>
    </row>
    <row r="2943" spans="1:17">
      <c r="A2943" s="5" t="str">
        <f t="shared" si="46"/>
        <v>4</v>
      </c>
      <c r="B2943" s="1" t="s">
        <v>10881</v>
      </c>
      <c r="C2943" s="2" t="s">
        <v>10882</v>
      </c>
      <c r="D2943" s="2">
        <f>IFERROR(VLOOKUP(B2943,#REF!,4,0),0)</f>
        <v>0</v>
      </c>
      <c r="E2943" s="3">
        <v>0</v>
      </c>
      <c r="F2943" s="147" t="s">
        <v>1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148" t="s">
        <v>6151</v>
      </c>
      <c r="N2943" s="3">
        <v>0</v>
      </c>
      <c r="O2943" s="3">
        <v>0</v>
      </c>
      <c r="P2943" s="3">
        <v>0</v>
      </c>
      <c r="Q2943" s="132"/>
    </row>
    <row r="2944" spans="1:17">
      <c r="A2944" s="5" t="str">
        <f t="shared" si="46"/>
        <v>4</v>
      </c>
      <c r="B2944" s="1" t="s">
        <v>10883</v>
      </c>
      <c r="C2944" s="2" t="s">
        <v>6214</v>
      </c>
      <c r="D2944" s="2">
        <f>IFERROR(VLOOKUP(B2944,#REF!,4,0),0)</f>
        <v>0</v>
      </c>
      <c r="E2944" s="3">
        <v>0</v>
      </c>
      <c r="F2944" s="147" t="s">
        <v>1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148" t="s">
        <v>6151</v>
      </c>
      <c r="N2944" s="3">
        <v>0</v>
      </c>
      <c r="O2944" s="3">
        <v>0</v>
      </c>
      <c r="P2944" s="3">
        <v>0</v>
      </c>
      <c r="Q2944" s="132"/>
    </row>
    <row r="2945" spans="1:17">
      <c r="A2945" s="5" t="str">
        <f t="shared" si="46"/>
        <v>4</v>
      </c>
      <c r="B2945" s="1" t="s">
        <v>10884</v>
      </c>
      <c r="C2945" s="2" t="s">
        <v>6230</v>
      </c>
      <c r="D2945" s="2">
        <f>IFERROR(VLOOKUP(B2945,#REF!,4,0),0)</f>
        <v>0</v>
      </c>
      <c r="E2945" s="3">
        <v>0</v>
      </c>
      <c r="F2945" s="147" t="s">
        <v>1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0</v>
      </c>
      <c r="M2945" s="148" t="s">
        <v>6151</v>
      </c>
      <c r="N2945" s="3">
        <v>0</v>
      </c>
      <c r="O2945" s="3">
        <v>0</v>
      </c>
      <c r="P2945" s="3">
        <v>0</v>
      </c>
      <c r="Q2945" s="132"/>
    </row>
    <row r="2946" spans="1:17">
      <c r="A2946" s="5" t="str">
        <f t="shared" si="46"/>
        <v>4</v>
      </c>
      <c r="B2946" s="1" t="s">
        <v>10885</v>
      </c>
      <c r="C2946" s="2" t="s">
        <v>6246</v>
      </c>
      <c r="D2946" s="2">
        <f>IFERROR(VLOOKUP(B2946,#REF!,4,0),0)</f>
        <v>0</v>
      </c>
      <c r="E2946" s="3">
        <v>0</v>
      </c>
      <c r="F2946" s="147" t="s">
        <v>1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0</v>
      </c>
      <c r="M2946" s="148" t="s">
        <v>6151</v>
      </c>
      <c r="N2946" s="3">
        <v>0</v>
      </c>
      <c r="O2946" s="3">
        <v>0</v>
      </c>
      <c r="P2946" s="3">
        <v>0</v>
      </c>
      <c r="Q2946" s="132"/>
    </row>
    <row r="2947" spans="1:17">
      <c r="A2947" s="5" t="str">
        <f t="shared" si="46"/>
        <v>4</v>
      </c>
      <c r="B2947" s="1" t="s">
        <v>10886</v>
      </c>
      <c r="C2947" s="2" t="s">
        <v>10860</v>
      </c>
      <c r="D2947" s="2">
        <f>IFERROR(VLOOKUP(B2947,#REF!,4,0),0)</f>
        <v>0</v>
      </c>
      <c r="E2947" s="3">
        <v>0</v>
      </c>
      <c r="F2947" s="147" t="s">
        <v>5961</v>
      </c>
      <c r="G2947" s="3">
        <v>0</v>
      </c>
      <c r="H2947" s="3">
        <v>0</v>
      </c>
      <c r="I2947" s="3">
        <v>0</v>
      </c>
      <c r="J2947" s="3">
        <v>0</v>
      </c>
      <c r="K2947" s="3">
        <v>0</v>
      </c>
      <c r="L2947" s="3">
        <v>0</v>
      </c>
      <c r="M2947" s="148" t="s">
        <v>6151</v>
      </c>
      <c r="N2947" s="3">
        <v>0</v>
      </c>
      <c r="O2947" s="3">
        <v>0</v>
      </c>
      <c r="P2947" s="3">
        <v>0</v>
      </c>
      <c r="Q2947" s="132"/>
    </row>
    <row r="2948" spans="1:17">
      <c r="A2948" s="5" t="str">
        <f t="shared" si="46"/>
        <v>4</v>
      </c>
      <c r="B2948" s="1" t="s">
        <v>10887</v>
      </c>
      <c r="C2948" s="2" t="s">
        <v>6254</v>
      </c>
      <c r="D2948" s="2">
        <f>IFERROR(VLOOKUP(B2948,#REF!,4,0),0)</f>
        <v>0</v>
      </c>
      <c r="E2948" s="3">
        <v>0</v>
      </c>
      <c r="F2948" s="147" t="s">
        <v>1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148" t="s">
        <v>6151</v>
      </c>
      <c r="N2948" s="3">
        <v>0</v>
      </c>
      <c r="O2948" s="3">
        <v>0</v>
      </c>
      <c r="P2948" s="3">
        <v>0</v>
      </c>
      <c r="Q2948" s="132"/>
    </row>
    <row r="2949" spans="1:17">
      <c r="A2949" s="5" t="str">
        <f t="shared" si="46"/>
        <v>4</v>
      </c>
      <c r="B2949" s="1" t="s">
        <v>10888</v>
      </c>
      <c r="C2949" s="2" t="s">
        <v>6270</v>
      </c>
      <c r="D2949" s="2">
        <f>IFERROR(VLOOKUP(B2949,#REF!,4,0),0)</f>
        <v>0</v>
      </c>
      <c r="E2949" s="3">
        <v>0</v>
      </c>
      <c r="F2949" s="147" t="s">
        <v>1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0</v>
      </c>
      <c r="M2949" s="148" t="s">
        <v>6151</v>
      </c>
      <c r="N2949" s="3">
        <v>0</v>
      </c>
      <c r="O2949" s="3">
        <v>0</v>
      </c>
      <c r="P2949" s="3">
        <v>0</v>
      </c>
      <c r="Q2949" s="132"/>
    </row>
    <row r="2950" spans="1:17">
      <c r="A2950" s="5" t="str">
        <f t="shared" si="46"/>
        <v>4</v>
      </c>
      <c r="B2950" s="1" t="s">
        <v>10889</v>
      </c>
      <c r="C2950" s="2" t="s">
        <v>6286</v>
      </c>
      <c r="D2950" s="2">
        <f>IFERROR(VLOOKUP(B2950,#REF!,4,0),0)</f>
        <v>0</v>
      </c>
      <c r="E2950" s="3">
        <v>0</v>
      </c>
      <c r="F2950" s="147" t="s">
        <v>1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148" t="s">
        <v>6151</v>
      </c>
      <c r="N2950" s="3">
        <v>0</v>
      </c>
      <c r="O2950" s="3">
        <v>0</v>
      </c>
      <c r="P2950" s="3">
        <v>0</v>
      </c>
      <c r="Q2950" s="132"/>
    </row>
    <row r="2951" spans="1:17">
      <c r="A2951" s="5" t="str">
        <f t="shared" si="46"/>
        <v>4</v>
      </c>
      <c r="B2951" s="1" t="s">
        <v>10890</v>
      </c>
      <c r="C2951" s="2" t="s">
        <v>6302</v>
      </c>
      <c r="D2951" s="2">
        <f>IFERROR(VLOOKUP(B2951,#REF!,4,0),0)</f>
        <v>0</v>
      </c>
      <c r="E2951" s="3">
        <v>0</v>
      </c>
      <c r="F2951" s="147" t="s">
        <v>1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148" t="s">
        <v>6151</v>
      </c>
      <c r="N2951" s="3">
        <v>0</v>
      </c>
      <c r="O2951" s="3">
        <v>0</v>
      </c>
      <c r="P2951" s="3">
        <v>0</v>
      </c>
      <c r="Q2951" s="132"/>
    </row>
    <row r="2952" spans="1:17">
      <c r="A2952" s="5" t="str">
        <f t="shared" si="46"/>
        <v>4</v>
      </c>
      <c r="B2952" s="1" t="s">
        <v>10891</v>
      </c>
      <c r="C2952" s="2" t="s">
        <v>6318</v>
      </c>
      <c r="D2952" s="2">
        <f>IFERROR(VLOOKUP(B2952,#REF!,4,0),0)</f>
        <v>0</v>
      </c>
      <c r="E2952" s="3">
        <v>0</v>
      </c>
      <c r="F2952" s="147" t="s">
        <v>1</v>
      </c>
      <c r="G2952" s="3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148" t="s">
        <v>6151</v>
      </c>
      <c r="N2952" s="3">
        <v>0</v>
      </c>
      <c r="O2952" s="3">
        <v>0</v>
      </c>
      <c r="P2952" s="3">
        <v>0</v>
      </c>
      <c r="Q2952" s="132"/>
    </row>
    <row r="2953" spans="1:17">
      <c r="A2953" s="5" t="str">
        <f t="shared" si="46"/>
        <v>4</v>
      </c>
      <c r="B2953" s="1" t="s">
        <v>10892</v>
      </c>
      <c r="C2953" s="2" t="s">
        <v>6334</v>
      </c>
      <c r="D2953" s="2">
        <f>IFERROR(VLOOKUP(B2953,#REF!,4,0),0)</f>
        <v>0</v>
      </c>
      <c r="E2953" s="3">
        <v>0</v>
      </c>
      <c r="F2953" s="147" t="s">
        <v>1</v>
      </c>
      <c r="G2953" s="3">
        <v>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148" t="s">
        <v>6151</v>
      </c>
      <c r="N2953" s="3">
        <v>0</v>
      </c>
      <c r="O2953" s="3">
        <v>0</v>
      </c>
      <c r="P2953" s="3">
        <v>0</v>
      </c>
      <c r="Q2953" s="132"/>
    </row>
    <row r="2954" spans="1:17">
      <c r="A2954" s="5" t="str">
        <f t="shared" si="46"/>
        <v>4</v>
      </c>
      <c r="B2954" s="1" t="s">
        <v>10893</v>
      </c>
      <c r="C2954" s="2" t="s">
        <v>10894</v>
      </c>
      <c r="D2954" s="2">
        <f>IFERROR(VLOOKUP(B2954,#REF!,4,0),0)</f>
        <v>0</v>
      </c>
      <c r="E2954" s="3">
        <v>0</v>
      </c>
      <c r="F2954" s="147" t="s">
        <v>1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148" t="s">
        <v>6151</v>
      </c>
      <c r="N2954" s="3">
        <v>0</v>
      </c>
      <c r="O2954" s="3">
        <v>0</v>
      </c>
      <c r="P2954" s="3">
        <v>0</v>
      </c>
      <c r="Q2954" s="132"/>
    </row>
    <row r="2955" spans="1:17">
      <c r="A2955" s="5" t="str">
        <f t="shared" ref="A2955:A3018" si="47">LEFT(B2955)</f>
        <v>4</v>
      </c>
      <c r="B2955" s="1" t="s">
        <v>10895</v>
      </c>
      <c r="C2955" s="2" t="s">
        <v>10896</v>
      </c>
      <c r="D2955" s="2">
        <f>IFERROR(VLOOKUP(B2955,#REF!,4,0),0)</f>
        <v>0</v>
      </c>
      <c r="E2955" s="3">
        <v>0</v>
      </c>
      <c r="F2955" s="147" t="s">
        <v>1</v>
      </c>
      <c r="G2955" s="3">
        <v>0</v>
      </c>
      <c r="H2955" s="3">
        <v>0</v>
      </c>
      <c r="I2955" s="3">
        <v>0</v>
      </c>
      <c r="J2955" s="3">
        <v>0</v>
      </c>
      <c r="K2955" s="3">
        <v>0</v>
      </c>
      <c r="L2955" s="3">
        <v>0</v>
      </c>
      <c r="M2955" s="148" t="s">
        <v>6151</v>
      </c>
      <c r="N2955" s="3">
        <v>0</v>
      </c>
      <c r="O2955" s="3">
        <v>0</v>
      </c>
      <c r="P2955" s="3">
        <v>0</v>
      </c>
      <c r="Q2955" s="132"/>
    </row>
    <row r="2956" spans="1:17">
      <c r="A2956" s="5" t="str">
        <f t="shared" si="47"/>
        <v>4</v>
      </c>
      <c r="B2956" s="1" t="s">
        <v>10897</v>
      </c>
      <c r="C2956" s="2" t="s">
        <v>10898</v>
      </c>
      <c r="D2956" s="2">
        <f>IFERROR(VLOOKUP(B2956,#REF!,4,0),0)</f>
        <v>0</v>
      </c>
      <c r="E2956" s="3">
        <v>0</v>
      </c>
      <c r="F2956" s="147" t="s">
        <v>1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148" t="s">
        <v>6151</v>
      </c>
      <c r="N2956" s="3">
        <v>0</v>
      </c>
      <c r="O2956" s="3">
        <v>0</v>
      </c>
      <c r="P2956" s="3">
        <v>0</v>
      </c>
      <c r="Q2956" s="132"/>
    </row>
    <row r="2957" spans="1:17">
      <c r="A2957" s="5" t="str">
        <f t="shared" si="47"/>
        <v>4</v>
      </c>
      <c r="B2957" s="1" t="s">
        <v>10899</v>
      </c>
      <c r="C2957" s="2" t="s">
        <v>10900</v>
      </c>
      <c r="D2957" s="2">
        <f>IFERROR(VLOOKUP(B2957,#REF!,4,0),0)</f>
        <v>0</v>
      </c>
      <c r="E2957" s="3">
        <v>0</v>
      </c>
      <c r="F2957" s="147" t="s">
        <v>1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148" t="s">
        <v>6151</v>
      </c>
      <c r="N2957" s="3">
        <v>0</v>
      </c>
      <c r="O2957" s="3">
        <v>0</v>
      </c>
      <c r="P2957" s="3">
        <v>0</v>
      </c>
      <c r="Q2957" s="132"/>
    </row>
    <row r="2958" spans="1:17">
      <c r="A2958" s="5" t="str">
        <f t="shared" si="47"/>
        <v>4</v>
      </c>
      <c r="B2958" s="1" t="s">
        <v>10901</v>
      </c>
      <c r="C2958" s="2" t="s">
        <v>6386</v>
      </c>
      <c r="D2958" s="2">
        <f>IFERROR(VLOOKUP(B2958,#REF!,4,0),0)</f>
        <v>0</v>
      </c>
      <c r="E2958" s="3">
        <v>0</v>
      </c>
      <c r="F2958" s="147" t="s">
        <v>1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148" t="s">
        <v>6151</v>
      </c>
      <c r="N2958" s="3">
        <v>0</v>
      </c>
      <c r="O2958" s="3">
        <v>0</v>
      </c>
      <c r="P2958" s="3">
        <v>0</v>
      </c>
      <c r="Q2958" s="132"/>
    </row>
    <row r="2959" spans="1:17">
      <c r="A2959" s="5" t="str">
        <f t="shared" si="47"/>
        <v>4</v>
      </c>
      <c r="B2959" s="1" t="s">
        <v>10902</v>
      </c>
      <c r="C2959" s="2" t="s">
        <v>10903</v>
      </c>
      <c r="D2959" s="2">
        <f>IFERROR(VLOOKUP(B2959,#REF!,4,0),0)</f>
        <v>0</v>
      </c>
      <c r="E2959" s="3">
        <v>0</v>
      </c>
      <c r="F2959" s="147" t="s">
        <v>1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148" t="s">
        <v>6151</v>
      </c>
      <c r="N2959" s="3">
        <v>0</v>
      </c>
      <c r="O2959" s="3">
        <v>0</v>
      </c>
      <c r="P2959" s="3">
        <v>0</v>
      </c>
      <c r="Q2959" s="132"/>
    </row>
    <row r="2960" spans="1:17">
      <c r="A2960" s="5" t="str">
        <f t="shared" si="47"/>
        <v>4</v>
      </c>
      <c r="B2960" s="1" t="s">
        <v>10904</v>
      </c>
      <c r="C2960" s="2" t="s">
        <v>6390</v>
      </c>
      <c r="D2960" s="2">
        <f>IFERROR(VLOOKUP(B2960,#REF!,4,0),0)</f>
        <v>0</v>
      </c>
      <c r="E2960" s="3">
        <v>0</v>
      </c>
      <c r="F2960" s="147" t="s">
        <v>1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0</v>
      </c>
      <c r="M2960" s="148" t="s">
        <v>6151</v>
      </c>
      <c r="N2960" s="3">
        <v>0</v>
      </c>
      <c r="O2960" s="3">
        <v>0</v>
      </c>
      <c r="P2960" s="3">
        <v>0</v>
      </c>
      <c r="Q2960" s="132"/>
    </row>
    <row r="2961" spans="1:17">
      <c r="A2961" s="5" t="str">
        <f t="shared" si="47"/>
        <v>4</v>
      </c>
      <c r="B2961" s="1" t="s">
        <v>10905</v>
      </c>
      <c r="C2961" s="2" t="s">
        <v>10906</v>
      </c>
      <c r="D2961" s="2">
        <f>IFERROR(VLOOKUP(B2961,#REF!,4,0),0)</f>
        <v>0</v>
      </c>
      <c r="E2961" s="3">
        <v>0</v>
      </c>
      <c r="F2961" s="147" t="s">
        <v>1</v>
      </c>
      <c r="G2961" s="3">
        <v>0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148" t="s">
        <v>6151</v>
      </c>
      <c r="N2961" s="3">
        <v>0</v>
      </c>
      <c r="O2961" s="3">
        <v>0</v>
      </c>
      <c r="P2961" s="3">
        <v>0</v>
      </c>
      <c r="Q2961" s="132"/>
    </row>
    <row r="2962" spans="1:17">
      <c r="A2962" s="5" t="str">
        <f t="shared" si="47"/>
        <v>4</v>
      </c>
      <c r="B2962" s="1" t="s">
        <v>10907</v>
      </c>
      <c r="C2962" s="2" t="s">
        <v>10908</v>
      </c>
      <c r="D2962" s="2">
        <f>IFERROR(VLOOKUP(B2962,#REF!,4,0),0)</f>
        <v>0</v>
      </c>
      <c r="E2962" s="3">
        <v>0</v>
      </c>
      <c r="F2962" s="147" t="s">
        <v>1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148" t="s">
        <v>6151</v>
      </c>
      <c r="N2962" s="3">
        <v>0</v>
      </c>
      <c r="O2962" s="3">
        <v>0</v>
      </c>
      <c r="P2962" s="3">
        <v>0</v>
      </c>
      <c r="Q2962" s="132"/>
    </row>
    <row r="2963" spans="1:17">
      <c r="A2963" s="5" t="str">
        <f t="shared" si="47"/>
        <v>4</v>
      </c>
      <c r="B2963" s="1" t="s">
        <v>10909</v>
      </c>
      <c r="C2963" s="2" t="s">
        <v>10910</v>
      </c>
      <c r="D2963" s="2">
        <f>IFERROR(VLOOKUP(B2963,#REF!,4,0),0)</f>
        <v>0</v>
      </c>
      <c r="E2963" s="3">
        <v>0</v>
      </c>
      <c r="F2963" s="147" t="s">
        <v>1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0</v>
      </c>
      <c r="M2963" s="148" t="s">
        <v>6151</v>
      </c>
      <c r="N2963" s="3">
        <v>0</v>
      </c>
      <c r="O2963" s="3">
        <v>0</v>
      </c>
      <c r="P2963" s="3">
        <v>0</v>
      </c>
      <c r="Q2963" s="132"/>
    </row>
    <row r="2964" spans="1:17">
      <c r="A2964" s="5" t="str">
        <f t="shared" si="47"/>
        <v>4</v>
      </c>
      <c r="B2964" s="1" t="s">
        <v>10911</v>
      </c>
      <c r="C2964" s="2" t="s">
        <v>6396</v>
      </c>
      <c r="D2964" s="2">
        <f>IFERROR(VLOOKUP(B2964,#REF!,4,0),0)</f>
        <v>0</v>
      </c>
      <c r="E2964" s="3">
        <v>0</v>
      </c>
      <c r="F2964" s="147" t="s">
        <v>1</v>
      </c>
      <c r="G2964" s="3">
        <v>0</v>
      </c>
      <c r="H2964" s="3">
        <v>0</v>
      </c>
      <c r="I2964" s="3">
        <v>0</v>
      </c>
      <c r="J2964" s="3">
        <v>0</v>
      </c>
      <c r="K2964" s="3">
        <v>0</v>
      </c>
      <c r="L2964" s="3">
        <v>0</v>
      </c>
      <c r="M2964" s="148" t="s">
        <v>6151</v>
      </c>
      <c r="N2964" s="3">
        <v>0</v>
      </c>
      <c r="O2964" s="3">
        <v>0</v>
      </c>
      <c r="P2964" s="3">
        <v>0</v>
      </c>
      <c r="Q2964" s="132"/>
    </row>
    <row r="2965" spans="1:17">
      <c r="A2965" s="5" t="str">
        <f t="shared" si="47"/>
        <v>4</v>
      </c>
      <c r="B2965" s="1" t="s">
        <v>10912</v>
      </c>
      <c r="C2965" s="2" t="s">
        <v>6214</v>
      </c>
      <c r="D2965" s="2">
        <f>IFERROR(VLOOKUP(B2965,#REF!,4,0),0)</f>
        <v>0</v>
      </c>
      <c r="E2965" s="3">
        <v>0</v>
      </c>
      <c r="F2965" s="147" t="s">
        <v>1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148" t="s">
        <v>6151</v>
      </c>
      <c r="N2965" s="3">
        <v>0</v>
      </c>
      <c r="O2965" s="3">
        <v>0</v>
      </c>
      <c r="P2965" s="3">
        <v>0</v>
      </c>
      <c r="Q2965" s="132"/>
    </row>
    <row r="2966" spans="1:17">
      <c r="A2966" s="5" t="str">
        <f t="shared" si="47"/>
        <v>4</v>
      </c>
      <c r="B2966" s="1" t="s">
        <v>10913</v>
      </c>
      <c r="C2966" s="2" t="s">
        <v>6230</v>
      </c>
      <c r="D2966" s="2">
        <f>IFERROR(VLOOKUP(B2966,#REF!,4,0),0)</f>
        <v>0</v>
      </c>
      <c r="E2966" s="3">
        <v>0</v>
      </c>
      <c r="F2966" s="147" t="s">
        <v>1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148" t="s">
        <v>6151</v>
      </c>
      <c r="N2966" s="3">
        <v>0</v>
      </c>
      <c r="O2966" s="3">
        <v>0</v>
      </c>
      <c r="P2966" s="3">
        <v>0</v>
      </c>
      <c r="Q2966" s="132"/>
    </row>
    <row r="2967" spans="1:17">
      <c r="A2967" s="5" t="str">
        <f t="shared" si="47"/>
        <v>4</v>
      </c>
      <c r="B2967" s="1" t="s">
        <v>10914</v>
      </c>
      <c r="C2967" s="2" t="s">
        <v>6246</v>
      </c>
      <c r="D2967" s="2">
        <f>IFERROR(VLOOKUP(B2967,#REF!,4,0),0)</f>
        <v>0</v>
      </c>
      <c r="E2967" s="3">
        <v>0</v>
      </c>
      <c r="F2967" s="147" t="s">
        <v>1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148" t="s">
        <v>6151</v>
      </c>
      <c r="N2967" s="3">
        <v>0</v>
      </c>
      <c r="O2967" s="3">
        <v>0</v>
      </c>
      <c r="P2967" s="3">
        <v>0</v>
      </c>
      <c r="Q2967" s="132"/>
    </row>
    <row r="2968" spans="1:17">
      <c r="A2968" s="5" t="str">
        <f t="shared" si="47"/>
        <v>4</v>
      </c>
      <c r="B2968" s="1" t="s">
        <v>10915</v>
      </c>
      <c r="C2968" s="2" t="s">
        <v>6254</v>
      </c>
      <c r="D2968" s="2">
        <f>IFERROR(VLOOKUP(B2968,#REF!,4,0),0)</f>
        <v>0</v>
      </c>
      <c r="E2968" s="3">
        <v>0</v>
      </c>
      <c r="F2968" s="147" t="s">
        <v>1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148" t="s">
        <v>6151</v>
      </c>
      <c r="N2968" s="3">
        <v>0</v>
      </c>
      <c r="O2968" s="3">
        <v>0</v>
      </c>
      <c r="P2968" s="3">
        <v>0</v>
      </c>
      <c r="Q2968" s="132"/>
    </row>
    <row r="2969" spans="1:17">
      <c r="A2969" s="5" t="str">
        <f t="shared" si="47"/>
        <v>4</v>
      </c>
      <c r="B2969" s="1" t="s">
        <v>10916</v>
      </c>
      <c r="C2969" s="2" t="s">
        <v>6270</v>
      </c>
      <c r="D2969" s="2">
        <f>IFERROR(VLOOKUP(B2969,#REF!,4,0),0)</f>
        <v>0</v>
      </c>
      <c r="E2969" s="3">
        <v>0</v>
      </c>
      <c r="F2969" s="147" t="s">
        <v>1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148" t="s">
        <v>6151</v>
      </c>
      <c r="N2969" s="3">
        <v>0</v>
      </c>
      <c r="O2969" s="3">
        <v>0</v>
      </c>
      <c r="P2969" s="3">
        <v>0</v>
      </c>
      <c r="Q2969" s="132"/>
    </row>
    <row r="2970" spans="1:17">
      <c r="A2970" s="5" t="str">
        <f t="shared" si="47"/>
        <v>4</v>
      </c>
      <c r="B2970" s="1" t="s">
        <v>10917</v>
      </c>
      <c r="C2970" s="2" t="s">
        <v>6286</v>
      </c>
      <c r="D2970" s="2">
        <f>IFERROR(VLOOKUP(B2970,#REF!,4,0),0)</f>
        <v>0</v>
      </c>
      <c r="E2970" s="3">
        <v>0</v>
      </c>
      <c r="F2970" s="147" t="s">
        <v>1</v>
      </c>
      <c r="G2970" s="3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148" t="s">
        <v>6151</v>
      </c>
      <c r="N2970" s="3">
        <v>0</v>
      </c>
      <c r="O2970" s="3">
        <v>0</v>
      </c>
      <c r="P2970" s="3">
        <v>0</v>
      </c>
      <c r="Q2970" s="132"/>
    </row>
    <row r="2971" spans="1:17">
      <c r="A2971" s="5" t="str">
        <f t="shared" si="47"/>
        <v>4</v>
      </c>
      <c r="B2971" s="1" t="s">
        <v>10918</v>
      </c>
      <c r="C2971" s="2" t="s">
        <v>6302</v>
      </c>
      <c r="D2971" s="2">
        <f>IFERROR(VLOOKUP(B2971,#REF!,4,0),0)</f>
        <v>0</v>
      </c>
      <c r="E2971" s="3">
        <v>0</v>
      </c>
      <c r="F2971" s="147" t="s">
        <v>1</v>
      </c>
      <c r="G2971" s="3">
        <v>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148" t="s">
        <v>6151</v>
      </c>
      <c r="N2971" s="3">
        <v>0</v>
      </c>
      <c r="O2971" s="3">
        <v>0</v>
      </c>
      <c r="P2971" s="3">
        <v>0</v>
      </c>
      <c r="Q2971" s="132"/>
    </row>
    <row r="2972" spans="1:17">
      <c r="A2972" s="5" t="str">
        <f t="shared" si="47"/>
        <v>4</v>
      </c>
      <c r="B2972" s="1" t="s">
        <v>10919</v>
      </c>
      <c r="C2972" s="2" t="s">
        <v>6318</v>
      </c>
      <c r="D2972" s="2">
        <f>IFERROR(VLOOKUP(B2972,#REF!,4,0),0)</f>
        <v>0</v>
      </c>
      <c r="E2972" s="3">
        <v>0</v>
      </c>
      <c r="F2972" s="147" t="s">
        <v>1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148" t="s">
        <v>6151</v>
      </c>
      <c r="N2972" s="3">
        <v>0</v>
      </c>
      <c r="O2972" s="3">
        <v>0</v>
      </c>
      <c r="P2972" s="3">
        <v>0</v>
      </c>
      <c r="Q2972" s="132"/>
    </row>
    <row r="2973" spans="1:17">
      <c r="A2973" s="5" t="str">
        <f t="shared" si="47"/>
        <v>4</v>
      </c>
      <c r="B2973" s="1" t="s">
        <v>10920</v>
      </c>
      <c r="C2973" s="2" t="s">
        <v>6334</v>
      </c>
      <c r="D2973" s="2">
        <f>IFERROR(VLOOKUP(B2973,#REF!,4,0),0)</f>
        <v>0</v>
      </c>
      <c r="E2973" s="3">
        <v>0</v>
      </c>
      <c r="F2973" s="147" t="s">
        <v>1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148" t="s">
        <v>6151</v>
      </c>
      <c r="N2973" s="3">
        <v>0</v>
      </c>
      <c r="O2973" s="3">
        <v>0</v>
      </c>
      <c r="P2973" s="3">
        <v>0</v>
      </c>
      <c r="Q2973" s="132"/>
    </row>
    <row r="2974" spans="1:17">
      <c r="A2974" s="5" t="str">
        <f t="shared" si="47"/>
        <v>4</v>
      </c>
      <c r="B2974" s="1" t="s">
        <v>10921</v>
      </c>
      <c r="C2974" s="2" t="s">
        <v>10894</v>
      </c>
      <c r="D2974" s="2">
        <f>IFERROR(VLOOKUP(B2974,#REF!,4,0),0)</f>
        <v>0</v>
      </c>
      <c r="E2974" s="3">
        <v>0</v>
      </c>
      <c r="F2974" s="147" t="s">
        <v>1</v>
      </c>
      <c r="G2974" s="3">
        <v>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148" t="s">
        <v>6151</v>
      </c>
      <c r="N2974" s="3">
        <v>0</v>
      </c>
      <c r="O2974" s="3">
        <v>0</v>
      </c>
      <c r="P2974" s="3">
        <v>0</v>
      </c>
      <c r="Q2974" s="132"/>
    </row>
    <row r="2975" spans="1:17">
      <c r="A2975" s="5" t="str">
        <f t="shared" si="47"/>
        <v>4</v>
      </c>
      <c r="B2975" s="1" t="s">
        <v>10922</v>
      </c>
      <c r="C2975" s="2" t="s">
        <v>10896</v>
      </c>
      <c r="D2975" s="2">
        <f>IFERROR(VLOOKUP(B2975,#REF!,4,0),0)</f>
        <v>0</v>
      </c>
      <c r="E2975" s="3">
        <v>0</v>
      </c>
      <c r="F2975" s="147" t="s">
        <v>1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148" t="s">
        <v>6151</v>
      </c>
      <c r="N2975" s="3">
        <v>0</v>
      </c>
      <c r="O2975" s="3">
        <v>0</v>
      </c>
      <c r="P2975" s="3">
        <v>0</v>
      </c>
      <c r="Q2975" s="132"/>
    </row>
    <row r="2976" spans="1:17">
      <c r="A2976" s="5" t="str">
        <f t="shared" si="47"/>
        <v>4</v>
      </c>
      <c r="B2976" s="1" t="s">
        <v>10923</v>
      </c>
      <c r="C2976" s="2" t="s">
        <v>10898</v>
      </c>
      <c r="D2976" s="2">
        <f>IFERROR(VLOOKUP(B2976,#REF!,4,0),0)</f>
        <v>0</v>
      </c>
      <c r="E2976" s="3">
        <v>0</v>
      </c>
      <c r="F2976" s="147" t="s">
        <v>1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148" t="s">
        <v>6151</v>
      </c>
      <c r="N2976" s="3">
        <v>0</v>
      </c>
      <c r="O2976" s="3">
        <v>0</v>
      </c>
      <c r="P2976" s="3">
        <v>0</v>
      </c>
      <c r="Q2976" s="132"/>
    </row>
    <row r="2977" spans="1:17">
      <c r="A2977" s="5" t="str">
        <f t="shared" si="47"/>
        <v>4</v>
      </c>
      <c r="B2977" s="1" t="s">
        <v>10924</v>
      </c>
      <c r="C2977" s="2" t="s">
        <v>10900</v>
      </c>
      <c r="D2977" s="2">
        <f>IFERROR(VLOOKUP(B2977,#REF!,4,0),0)</f>
        <v>0</v>
      </c>
      <c r="E2977" s="3">
        <v>0</v>
      </c>
      <c r="F2977" s="147" t="s">
        <v>1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v>0</v>
      </c>
      <c r="M2977" s="148" t="s">
        <v>6151</v>
      </c>
      <c r="N2977" s="3">
        <v>0</v>
      </c>
      <c r="O2977" s="3">
        <v>0</v>
      </c>
      <c r="P2977" s="3">
        <v>0</v>
      </c>
      <c r="Q2977" s="132"/>
    </row>
    <row r="2978" spans="1:17">
      <c r="A2978" s="5" t="str">
        <f t="shared" si="47"/>
        <v>4</v>
      </c>
      <c r="B2978" s="1" t="s">
        <v>10925</v>
      </c>
      <c r="C2978" s="2" t="s">
        <v>6386</v>
      </c>
      <c r="D2978" s="2">
        <f>IFERROR(VLOOKUP(B2978,#REF!,4,0),0)</f>
        <v>0</v>
      </c>
      <c r="E2978" s="3">
        <v>0</v>
      </c>
      <c r="F2978" s="147" t="s">
        <v>1</v>
      </c>
      <c r="G2978" s="3">
        <v>0</v>
      </c>
      <c r="H2978" s="3">
        <v>0</v>
      </c>
      <c r="I2978" s="3">
        <v>0</v>
      </c>
      <c r="J2978" s="3">
        <v>0</v>
      </c>
      <c r="K2978" s="3">
        <v>0</v>
      </c>
      <c r="L2978" s="3">
        <v>0</v>
      </c>
      <c r="M2978" s="148" t="s">
        <v>6151</v>
      </c>
      <c r="N2978" s="3">
        <v>0</v>
      </c>
      <c r="O2978" s="3">
        <v>0</v>
      </c>
      <c r="P2978" s="3">
        <v>0</v>
      </c>
      <c r="Q2978" s="132"/>
    </row>
    <row r="2979" spans="1:17">
      <c r="A2979" s="5" t="str">
        <f t="shared" si="47"/>
        <v>4</v>
      </c>
      <c r="B2979" s="1" t="s">
        <v>10926</v>
      </c>
      <c r="C2979" s="2" t="s">
        <v>10903</v>
      </c>
      <c r="D2979" s="2">
        <f>IFERROR(VLOOKUP(B2979,#REF!,4,0),0)</f>
        <v>0</v>
      </c>
      <c r="E2979" s="3">
        <v>0</v>
      </c>
      <c r="F2979" s="147" t="s">
        <v>1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0</v>
      </c>
      <c r="M2979" s="148" t="s">
        <v>6151</v>
      </c>
      <c r="N2979" s="3">
        <v>0</v>
      </c>
      <c r="O2979" s="3">
        <v>0</v>
      </c>
      <c r="P2979" s="3">
        <v>0</v>
      </c>
      <c r="Q2979" s="132"/>
    </row>
    <row r="2980" spans="1:17">
      <c r="A2980" s="5" t="str">
        <f t="shared" si="47"/>
        <v>4</v>
      </c>
      <c r="B2980" s="1" t="s">
        <v>10927</v>
      </c>
      <c r="C2980" s="2" t="s">
        <v>6390</v>
      </c>
      <c r="D2980" s="2">
        <f>IFERROR(VLOOKUP(B2980,#REF!,4,0),0)</f>
        <v>0</v>
      </c>
      <c r="E2980" s="3">
        <v>0</v>
      </c>
      <c r="F2980" s="147" t="s">
        <v>1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s="148" t="s">
        <v>6151</v>
      </c>
      <c r="N2980" s="3">
        <v>0</v>
      </c>
      <c r="O2980" s="3">
        <v>0</v>
      </c>
      <c r="P2980" s="3">
        <v>0</v>
      </c>
      <c r="Q2980" s="132"/>
    </row>
    <row r="2981" spans="1:17">
      <c r="A2981" s="5" t="str">
        <f t="shared" si="47"/>
        <v>4</v>
      </c>
      <c r="B2981" s="1" t="s">
        <v>10928</v>
      </c>
      <c r="C2981" s="2" t="s">
        <v>10906</v>
      </c>
      <c r="D2981" s="2">
        <f>IFERROR(VLOOKUP(B2981,#REF!,4,0),0)</f>
        <v>0</v>
      </c>
      <c r="E2981" s="3">
        <v>0</v>
      </c>
      <c r="F2981" s="147" t="s">
        <v>1</v>
      </c>
      <c r="G2981" s="3">
        <v>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148" t="s">
        <v>6151</v>
      </c>
      <c r="N2981" s="3">
        <v>0</v>
      </c>
      <c r="O2981" s="3">
        <v>0</v>
      </c>
      <c r="P2981" s="3">
        <v>0</v>
      </c>
      <c r="Q2981" s="132"/>
    </row>
    <row r="2982" spans="1:17">
      <c r="A2982" s="5" t="str">
        <f t="shared" si="47"/>
        <v>4</v>
      </c>
      <c r="B2982" s="1" t="s">
        <v>10929</v>
      </c>
      <c r="C2982" s="2" t="s">
        <v>10910</v>
      </c>
      <c r="D2982" s="2">
        <f>IFERROR(VLOOKUP(B2982,#REF!,4,0),0)</f>
        <v>0</v>
      </c>
      <c r="E2982" s="3">
        <v>0</v>
      </c>
      <c r="F2982" s="147" t="s">
        <v>1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148" t="s">
        <v>6151</v>
      </c>
      <c r="N2982" s="3">
        <v>0</v>
      </c>
      <c r="O2982" s="3">
        <v>0</v>
      </c>
      <c r="P2982" s="3">
        <v>0</v>
      </c>
      <c r="Q2982" s="132"/>
    </row>
    <row r="2983" spans="1:17">
      <c r="A2983" s="5" t="str">
        <f t="shared" si="47"/>
        <v>4</v>
      </c>
      <c r="B2983" s="1" t="s">
        <v>10930</v>
      </c>
      <c r="C2983" s="2" t="s">
        <v>6396</v>
      </c>
      <c r="D2983" s="2">
        <f>IFERROR(VLOOKUP(B2983,#REF!,4,0),0)</f>
        <v>0</v>
      </c>
      <c r="E2983" s="3">
        <v>0</v>
      </c>
      <c r="F2983" s="147" t="s">
        <v>1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148" t="s">
        <v>6151</v>
      </c>
      <c r="N2983" s="3">
        <v>0</v>
      </c>
      <c r="O2983" s="3">
        <v>0</v>
      </c>
      <c r="P2983" s="3">
        <v>0</v>
      </c>
      <c r="Q2983" s="132"/>
    </row>
    <row r="2984" spans="1:17">
      <c r="A2984" s="5" t="str">
        <f t="shared" si="47"/>
        <v>4</v>
      </c>
      <c r="B2984" s="1" t="s">
        <v>10931</v>
      </c>
      <c r="C2984" s="2" t="s">
        <v>7019</v>
      </c>
      <c r="D2984" s="2">
        <f>IFERROR(VLOOKUP(B2984,#REF!,4,0),0)</f>
        <v>0</v>
      </c>
      <c r="E2984" s="3">
        <v>0</v>
      </c>
      <c r="F2984" s="147" t="s">
        <v>1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0</v>
      </c>
      <c r="M2984" s="148" t="s">
        <v>6151</v>
      </c>
      <c r="N2984" s="3">
        <v>0</v>
      </c>
      <c r="O2984" s="3">
        <v>0</v>
      </c>
      <c r="P2984" s="3">
        <v>0</v>
      </c>
      <c r="Q2984" s="132"/>
    </row>
    <row r="2985" spans="1:17">
      <c r="A2985" s="5" t="str">
        <f t="shared" si="47"/>
        <v>4</v>
      </c>
      <c r="B2985" s="1" t="s">
        <v>10932</v>
      </c>
      <c r="C2985" s="2" t="s">
        <v>7023</v>
      </c>
      <c r="D2985" s="2">
        <f>IFERROR(VLOOKUP(B2985,#REF!,4,0),0)</f>
        <v>0</v>
      </c>
      <c r="E2985" s="3">
        <v>0</v>
      </c>
      <c r="F2985" s="147" t="s">
        <v>1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148" t="s">
        <v>6151</v>
      </c>
      <c r="N2985" s="3">
        <v>0</v>
      </c>
      <c r="O2985" s="3">
        <v>0</v>
      </c>
      <c r="P2985" s="3">
        <v>0</v>
      </c>
      <c r="Q2985" s="132"/>
    </row>
    <row r="2986" spans="1:17">
      <c r="A2986" s="5" t="str">
        <f t="shared" si="47"/>
        <v>4</v>
      </c>
      <c r="B2986" s="1" t="s">
        <v>10933</v>
      </c>
      <c r="C2986" s="2" t="s">
        <v>10934</v>
      </c>
      <c r="D2986" s="2">
        <f>IFERROR(VLOOKUP(B2986,#REF!,4,0),0)</f>
        <v>0</v>
      </c>
      <c r="E2986" s="3">
        <v>0</v>
      </c>
      <c r="F2986" s="147" t="s">
        <v>1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148" t="s">
        <v>6151</v>
      </c>
      <c r="N2986" s="3">
        <v>0</v>
      </c>
      <c r="O2986" s="3">
        <v>0</v>
      </c>
      <c r="P2986" s="3">
        <v>0</v>
      </c>
      <c r="Q2986" s="132">
        <v>43833.295729166828</v>
      </c>
    </row>
    <row r="2987" spans="1:17">
      <c r="A2987" s="5" t="str">
        <f t="shared" si="47"/>
        <v>4</v>
      </c>
      <c r="B2987" s="1" t="s">
        <v>10935</v>
      </c>
      <c r="C2987" s="2" t="s">
        <v>10936</v>
      </c>
      <c r="D2987" s="2">
        <f>IFERROR(VLOOKUP(B2987,#REF!,4,0),0)</f>
        <v>0</v>
      </c>
      <c r="E2987" s="3">
        <v>0</v>
      </c>
      <c r="F2987" s="147" t="s">
        <v>5961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148" t="s">
        <v>6151</v>
      </c>
      <c r="N2987" s="3">
        <v>0</v>
      </c>
      <c r="O2987" s="3">
        <v>0</v>
      </c>
      <c r="P2987" s="3">
        <v>0</v>
      </c>
      <c r="Q2987" s="132">
        <v>43833.295729166828</v>
      </c>
    </row>
    <row r="2988" spans="1:17">
      <c r="A2988" s="5" t="str">
        <f t="shared" si="47"/>
        <v>4</v>
      </c>
      <c r="B2988" s="1" t="s">
        <v>10937</v>
      </c>
      <c r="C2988" s="2" t="s">
        <v>10938</v>
      </c>
      <c r="D2988" s="2">
        <f>IFERROR(VLOOKUP(B2988,#REF!,4,0),0)</f>
        <v>0</v>
      </c>
      <c r="E2988" s="3">
        <v>0</v>
      </c>
      <c r="F2988" s="147" t="s">
        <v>1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s="148" t="s">
        <v>6151</v>
      </c>
      <c r="N2988" s="3">
        <v>0</v>
      </c>
      <c r="O2988" s="3">
        <v>0</v>
      </c>
      <c r="P2988" s="3">
        <v>0</v>
      </c>
      <c r="Q2988" s="132"/>
    </row>
    <row r="2989" spans="1:17">
      <c r="A2989" s="5" t="str">
        <f t="shared" si="47"/>
        <v>4</v>
      </c>
      <c r="B2989" s="1" t="s">
        <v>10939</v>
      </c>
      <c r="C2989" s="2" t="s">
        <v>10934</v>
      </c>
      <c r="D2989" s="2">
        <f>IFERROR(VLOOKUP(B2989,#REF!,4,0),0)</f>
        <v>0</v>
      </c>
      <c r="E2989" s="3">
        <v>0</v>
      </c>
      <c r="F2989" s="147" t="s">
        <v>1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148" t="s">
        <v>6151</v>
      </c>
      <c r="N2989" s="3">
        <v>0</v>
      </c>
      <c r="O2989" s="3">
        <v>0</v>
      </c>
      <c r="P2989" s="3">
        <v>0</v>
      </c>
      <c r="Q2989" s="132"/>
    </row>
    <row r="2990" spans="1:17">
      <c r="A2990" s="5" t="str">
        <f t="shared" si="47"/>
        <v>4</v>
      </c>
      <c r="B2990" s="1" t="s">
        <v>10940</v>
      </c>
      <c r="C2990" s="2" t="s">
        <v>10936</v>
      </c>
      <c r="D2990" s="2">
        <f>IFERROR(VLOOKUP(B2990,#REF!,4,0),0)</f>
        <v>0</v>
      </c>
      <c r="E2990" s="3">
        <v>0</v>
      </c>
      <c r="F2990" s="147" t="s">
        <v>5961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0</v>
      </c>
      <c r="M2990" s="148" t="s">
        <v>6151</v>
      </c>
      <c r="N2990" s="3">
        <v>0</v>
      </c>
      <c r="O2990" s="3">
        <v>0</v>
      </c>
      <c r="P2990" s="3">
        <v>0</v>
      </c>
      <c r="Q2990" s="132"/>
    </row>
    <row r="2991" spans="1:17">
      <c r="A2991" s="5" t="str">
        <f t="shared" si="47"/>
        <v>4</v>
      </c>
      <c r="B2991" s="1" t="s">
        <v>10941</v>
      </c>
      <c r="C2991" s="2" t="s">
        <v>10942</v>
      </c>
      <c r="D2991" s="2">
        <f>IFERROR(VLOOKUP(B2991,#REF!,4,0),0)</f>
        <v>0</v>
      </c>
      <c r="E2991" s="3">
        <v>0</v>
      </c>
      <c r="F2991" s="147" t="s">
        <v>1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0</v>
      </c>
      <c r="M2991" s="148" t="s">
        <v>6151</v>
      </c>
      <c r="N2991" s="3">
        <v>0</v>
      </c>
      <c r="O2991" s="3">
        <v>0</v>
      </c>
      <c r="P2991" s="3">
        <v>0</v>
      </c>
      <c r="Q2991" s="132"/>
    </row>
    <row r="2992" spans="1:17">
      <c r="A2992" s="5" t="str">
        <f t="shared" si="47"/>
        <v>4</v>
      </c>
      <c r="B2992" s="1" t="s">
        <v>10943</v>
      </c>
      <c r="C2992" s="2" t="s">
        <v>10934</v>
      </c>
      <c r="D2992" s="2">
        <f>IFERROR(VLOOKUP(B2992,#REF!,4,0),0)</f>
        <v>0</v>
      </c>
      <c r="E2992" s="3">
        <v>0</v>
      </c>
      <c r="F2992" s="147" t="s">
        <v>1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148" t="s">
        <v>6151</v>
      </c>
      <c r="N2992" s="3">
        <v>0</v>
      </c>
      <c r="O2992" s="3">
        <v>0</v>
      </c>
      <c r="P2992" s="3">
        <v>0</v>
      </c>
      <c r="Q2992" s="132"/>
    </row>
    <row r="2993" spans="1:17">
      <c r="A2993" s="5" t="str">
        <f t="shared" si="47"/>
        <v>4</v>
      </c>
      <c r="B2993" s="1" t="s">
        <v>10944</v>
      </c>
      <c r="C2993" s="2" t="s">
        <v>10936</v>
      </c>
      <c r="D2993" s="2">
        <f>IFERROR(VLOOKUP(B2993,#REF!,4,0),0)</f>
        <v>0</v>
      </c>
      <c r="E2993" s="3">
        <v>0</v>
      </c>
      <c r="F2993" s="147" t="s">
        <v>5961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148" t="s">
        <v>6151</v>
      </c>
      <c r="N2993" s="3">
        <v>0</v>
      </c>
      <c r="O2993" s="3">
        <v>0</v>
      </c>
      <c r="P2993" s="3">
        <v>0</v>
      </c>
      <c r="Q2993" s="132"/>
    </row>
    <row r="2994" spans="1:17">
      <c r="A2994" s="5" t="str">
        <f t="shared" si="47"/>
        <v>4</v>
      </c>
      <c r="B2994" s="1" t="s">
        <v>4070</v>
      </c>
      <c r="C2994" s="2" t="s">
        <v>10945</v>
      </c>
      <c r="D2994" s="2">
        <f>IFERROR(VLOOKUP(B2994,#REF!,4,0),0)</f>
        <v>0</v>
      </c>
      <c r="E2994" s="3">
        <v>2613969.4500000002</v>
      </c>
      <c r="F2994" s="147" t="s">
        <v>1</v>
      </c>
      <c r="G2994" s="3">
        <v>0</v>
      </c>
      <c r="H2994" s="3">
        <v>2613969.4500000002</v>
      </c>
      <c r="I2994" s="3">
        <v>0</v>
      </c>
      <c r="J2994" s="3">
        <v>1274096.45</v>
      </c>
      <c r="K2994" s="3">
        <v>1339873</v>
      </c>
      <c r="L2994" s="3">
        <v>0</v>
      </c>
      <c r="M2994" s="148" t="s">
        <v>6151</v>
      </c>
      <c r="N2994" s="3">
        <v>0</v>
      </c>
      <c r="O2994" s="3">
        <v>1274096.45</v>
      </c>
      <c r="P2994" s="3">
        <v>1339873</v>
      </c>
      <c r="Q2994" s="132">
        <v>43833.295729166828</v>
      </c>
    </row>
    <row r="2995" spans="1:17" ht="22.5">
      <c r="A2995" s="5" t="str">
        <f t="shared" si="47"/>
        <v>4</v>
      </c>
      <c r="B2995" s="1" t="s">
        <v>10946</v>
      </c>
      <c r="C2995" s="2" t="s">
        <v>10947</v>
      </c>
      <c r="D2995" s="2">
        <f>IFERROR(VLOOKUP(B2995,#REF!,4,0),0)</f>
        <v>0</v>
      </c>
      <c r="E2995" s="3">
        <v>0</v>
      </c>
      <c r="F2995" s="147" t="s">
        <v>1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</v>
      </c>
      <c r="M2995" s="148" t="s">
        <v>6151</v>
      </c>
      <c r="N2995" s="3">
        <v>0</v>
      </c>
      <c r="O2995" s="3">
        <v>0</v>
      </c>
      <c r="P2995" s="3">
        <v>0</v>
      </c>
      <c r="Q2995" s="132"/>
    </row>
    <row r="2996" spans="1:17">
      <c r="A2996" s="5" t="str">
        <f t="shared" si="47"/>
        <v>4</v>
      </c>
      <c r="B2996" s="1" t="s">
        <v>10948</v>
      </c>
      <c r="C2996" s="2" t="s">
        <v>10949</v>
      </c>
      <c r="D2996" s="2">
        <f>IFERROR(VLOOKUP(B2996,#REF!,4,0),0)</f>
        <v>0</v>
      </c>
      <c r="E2996" s="3">
        <v>0</v>
      </c>
      <c r="F2996" s="147" t="s">
        <v>1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148" t="s">
        <v>6151</v>
      </c>
      <c r="N2996" s="3">
        <v>0</v>
      </c>
      <c r="O2996" s="3">
        <v>0</v>
      </c>
      <c r="P2996" s="3">
        <v>0</v>
      </c>
      <c r="Q2996" s="132"/>
    </row>
    <row r="2997" spans="1:17">
      <c r="A2997" s="5" t="str">
        <f t="shared" si="47"/>
        <v>4</v>
      </c>
      <c r="B2997" s="1" t="s">
        <v>10950</v>
      </c>
      <c r="C2997" s="2" t="s">
        <v>6756</v>
      </c>
      <c r="D2997" s="2">
        <f>IFERROR(VLOOKUP(B2997,#REF!,4,0),0)</f>
        <v>0</v>
      </c>
      <c r="E2997" s="3">
        <v>0</v>
      </c>
      <c r="F2997" s="147" t="s">
        <v>1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148" t="s">
        <v>6151</v>
      </c>
      <c r="N2997" s="3">
        <v>0</v>
      </c>
      <c r="O2997" s="3">
        <v>0</v>
      </c>
      <c r="P2997" s="3">
        <v>0</v>
      </c>
      <c r="Q2997" s="132"/>
    </row>
    <row r="2998" spans="1:17">
      <c r="A2998" s="5" t="str">
        <f t="shared" si="47"/>
        <v>4</v>
      </c>
      <c r="B2998" s="1" t="s">
        <v>10951</v>
      </c>
      <c r="C2998" s="2" t="s">
        <v>10952</v>
      </c>
      <c r="D2998" s="2">
        <f>IFERROR(VLOOKUP(B2998,#REF!,4,0),0)</f>
        <v>0</v>
      </c>
      <c r="E2998" s="3">
        <v>0</v>
      </c>
      <c r="F2998" s="147" t="s">
        <v>5961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148" t="s">
        <v>6151</v>
      </c>
      <c r="N2998" s="3">
        <v>0</v>
      </c>
      <c r="O2998" s="3">
        <v>0</v>
      </c>
      <c r="P2998" s="3">
        <v>0</v>
      </c>
      <c r="Q2998" s="132"/>
    </row>
    <row r="2999" spans="1:17" ht="22.5">
      <c r="A2999" s="5" t="str">
        <f t="shared" si="47"/>
        <v>4</v>
      </c>
      <c r="B2999" s="1" t="s">
        <v>10953</v>
      </c>
      <c r="C2999" s="2" t="s">
        <v>10954</v>
      </c>
      <c r="D2999" s="2">
        <f>IFERROR(VLOOKUP(B2999,#REF!,4,0),0)</f>
        <v>0</v>
      </c>
      <c r="E2999" s="3">
        <v>0</v>
      </c>
      <c r="F2999" s="147" t="s">
        <v>1</v>
      </c>
      <c r="G2999" s="3">
        <v>0</v>
      </c>
      <c r="H2999" s="3">
        <v>0</v>
      </c>
      <c r="I2999" s="3">
        <v>0</v>
      </c>
      <c r="J2999" s="3">
        <v>0</v>
      </c>
      <c r="K2999" s="3">
        <v>0</v>
      </c>
      <c r="L2999" s="3">
        <v>0</v>
      </c>
      <c r="M2999" s="148" t="s">
        <v>6151</v>
      </c>
      <c r="N2999" s="3">
        <v>0</v>
      </c>
      <c r="O2999" s="3">
        <v>0</v>
      </c>
      <c r="P2999" s="3">
        <v>0</v>
      </c>
      <c r="Q2999" s="132"/>
    </row>
    <row r="3000" spans="1:17">
      <c r="A3000" s="5" t="str">
        <f t="shared" si="47"/>
        <v>4</v>
      </c>
      <c r="B3000" s="1" t="s">
        <v>10955</v>
      </c>
      <c r="C3000" s="2" t="s">
        <v>7173</v>
      </c>
      <c r="D3000" s="2">
        <f>IFERROR(VLOOKUP(B3000,#REF!,4,0),0)</f>
        <v>0</v>
      </c>
      <c r="E3000" s="3">
        <v>0</v>
      </c>
      <c r="F3000" s="147" t="s">
        <v>1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148" t="s">
        <v>6151</v>
      </c>
      <c r="N3000" s="3">
        <v>0</v>
      </c>
      <c r="O3000" s="3">
        <v>0</v>
      </c>
      <c r="P3000" s="3">
        <v>0</v>
      </c>
      <c r="Q3000" s="132"/>
    </row>
    <row r="3001" spans="1:17">
      <c r="A3001" s="5" t="str">
        <f t="shared" si="47"/>
        <v>4</v>
      </c>
      <c r="B3001" s="1" t="s">
        <v>10956</v>
      </c>
      <c r="C3001" s="2" t="s">
        <v>7175</v>
      </c>
      <c r="D3001" s="2">
        <f>IFERROR(VLOOKUP(B3001,#REF!,4,0),0)</f>
        <v>0</v>
      </c>
      <c r="E3001" s="3">
        <v>0</v>
      </c>
      <c r="F3001" s="147" t="s">
        <v>1</v>
      </c>
      <c r="G3001" s="3">
        <v>0</v>
      </c>
      <c r="H3001" s="3">
        <v>0</v>
      </c>
      <c r="I3001" s="3">
        <v>0</v>
      </c>
      <c r="J3001" s="3">
        <v>0</v>
      </c>
      <c r="K3001" s="3">
        <v>0</v>
      </c>
      <c r="L3001" s="3">
        <v>0</v>
      </c>
      <c r="M3001" s="148" t="s">
        <v>6151</v>
      </c>
      <c r="N3001" s="3">
        <v>0</v>
      </c>
      <c r="O3001" s="3">
        <v>0</v>
      </c>
      <c r="P3001" s="3">
        <v>0</v>
      </c>
      <c r="Q3001" s="132"/>
    </row>
    <row r="3002" spans="1:17" ht="22.5">
      <c r="A3002" s="5" t="str">
        <f t="shared" si="47"/>
        <v>4</v>
      </c>
      <c r="B3002" s="1" t="s">
        <v>10957</v>
      </c>
      <c r="C3002" s="2" t="s">
        <v>10958</v>
      </c>
      <c r="D3002" s="2">
        <f>IFERROR(VLOOKUP(B3002,#REF!,4,0),0)</f>
        <v>0</v>
      </c>
      <c r="E3002" s="3">
        <v>0</v>
      </c>
      <c r="F3002" s="147" t="s">
        <v>1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148" t="s">
        <v>6151</v>
      </c>
      <c r="N3002" s="3">
        <v>0</v>
      </c>
      <c r="O3002" s="3">
        <v>0</v>
      </c>
      <c r="P3002" s="3">
        <v>0</v>
      </c>
      <c r="Q3002" s="132"/>
    </row>
    <row r="3003" spans="1:17">
      <c r="A3003" s="5" t="str">
        <f t="shared" si="47"/>
        <v>4</v>
      </c>
      <c r="B3003" s="1" t="s">
        <v>10959</v>
      </c>
      <c r="C3003" s="2" t="s">
        <v>7187</v>
      </c>
      <c r="D3003" s="2">
        <f>IFERROR(VLOOKUP(B3003,#REF!,4,0),0)</f>
        <v>0</v>
      </c>
      <c r="E3003" s="3">
        <v>0</v>
      </c>
      <c r="F3003" s="147" t="s">
        <v>1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148" t="s">
        <v>6151</v>
      </c>
      <c r="N3003" s="3">
        <v>0</v>
      </c>
      <c r="O3003" s="3">
        <v>0</v>
      </c>
      <c r="P3003" s="3">
        <v>0</v>
      </c>
      <c r="Q3003" s="132"/>
    </row>
    <row r="3004" spans="1:17">
      <c r="A3004" s="5" t="str">
        <f t="shared" si="47"/>
        <v>4</v>
      </c>
      <c r="B3004" s="1" t="s">
        <v>10960</v>
      </c>
      <c r="C3004" s="2" t="s">
        <v>7175</v>
      </c>
      <c r="D3004" s="2">
        <f>IFERROR(VLOOKUP(B3004,#REF!,4,0),0)</f>
        <v>0</v>
      </c>
      <c r="E3004" s="3">
        <v>0</v>
      </c>
      <c r="F3004" s="147" t="s">
        <v>1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148" t="s">
        <v>6151</v>
      </c>
      <c r="N3004" s="3">
        <v>0</v>
      </c>
      <c r="O3004" s="3">
        <v>0</v>
      </c>
      <c r="P3004" s="3">
        <v>0</v>
      </c>
      <c r="Q3004" s="132"/>
    </row>
    <row r="3005" spans="1:17" ht="22.5">
      <c r="A3005" s="5" t="str">
        <f t="shared" si="47"/>
        <v>4</v>
      </c>
      <c r="B3005" s="1" t="s">
        <v>10961</v>
      </c>
      <c r="C3005" s="2" t="s">
        <v>10962</v>
      </c>
      <c r="D3005" s="2">
        <f>IFERROR(VLOOKUP(B3005,#REF!,4,0),0)</f>
        <v>0</v>
      </c>
      <c r="E3005" s="3">
        <v>0</v>
      </c>
      <c r="F3005" s="147" t="s">
        <v>1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148" t="s">
        <v>6151</v>
      </c>
      <c r="N3005" s="3">
        <v>0</v>
      </c>
      <c r="O3005" s="3">
        <v>0</v>
      </c>
      <c r="P3005" s="3">
        <v>0</v>
      </c>
      <c r="Q3005" s="132"/>
    </row>
    <row r="3006" spans="1:17">
      <c r="A3006" s="5" t="str">
        <f t="shared" si="47"/>
        <v>4</v>
      </c>
      <c r="B3006" s="1" t="s">
        <v>10963</v>
      </c>
      <c r="C3006" s="2" t="s">
        <v>7187</v>
      </c>
      <c r="D3006" s="2">
        <f>IFERROR(VLOOKUP(B3006,#REF!,4,0),0)</f>
        <v>0</v>
      </c>
      <c r="E3006" s="3">
        <v>0</v>
      </c>
      <c r="F3006" s="147" t="s">
        <v>1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148" t="s">
        <v>6151</v>
      </c>
      <c r="N3006" s="3">
        <v>0</v>
      </c>
      <c r="O3006" s="3">
        <v>0</v>
      </c>
      <c r="P3006" s="3">
        <v>0</v>
      </c>
      <c r="Q3006" s="132"/>
    </row>
    <row r="3007" spans="1:17">
      <c r="A3007" s="5" t="str">
        <f t="shared" si="47"/>
        <v>4</v>
      </c>
      <c r="B3007" s="1" t="s">
        <v>10964</v>
      </c>
      <c r="C3007" s="2" t="s">
        <v>7175</v>
      </c>
      <c r="D3007" s="2">
        <f>IFERROR(VLOOKUP(B3007,#REF!,4,0),0)</f>
        <v>0</v>
      </c>
      <c r="E3007" s="3">
        <v>0</v>
      </c>
      <c r="F3007" s="147" t="s">
        <v>1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148" t="s">
        <v>6151</v>
      </c>
      <c r="N3007" s="3">
        <v>0</v>
      </c>
      <c r="O3007" s="3">
        <v>0</v>
      </c>
      <c r="P3007" s="3">
        <v>0</v>
      </c>
      <c r="Q3007" s="132"/>
    </row>
    <row r="3008" spans="1:17" ht="22.5">
      <c r="A3008" s="5" t="str">
        <f t="shared" si="47"/>
        <v>4</v>
      </c>
      <c r="B3008" s="1" t="s">
        <v>10965</v>
      </c>
      <c r="C3008" s="2" t="s">
        <v>10966</v>
      </c>
      <c r="D3008" s="2">
        <f>IFERROR(VLOOKUP(B3008,#REF!,4,0),0)</f>
        <v>0</v>
      </c>
      <c r="E3008" s="3">
        <v>0</v>
      </c>
      <c r="F3008" s="147" t="s">
        <v>1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0</v>
      </c>
      <c r="M3008" s="148" t="s">
        <v>6151</v>
      </c>
      <c r="N3008" s="3">
        <v>0</v>
      </c>
      <c r="O3008" s="3">
        <v>0</v>
      </c>
      <c r="P3008" s="3">
        <v>0</v>
      </c>
      <c r="Q3008" s="132"/>
    </row>
    <row r="3009" spans="1:17">
      <c r="A3009" s="5" t="str">
        <f t="shared" si="47"/>
        <v>4</v>
      </c>
      <c r="B3009" s="1" t="s">
        <v>10967</v>
      </c>
      <c r="C3009" s="2" t="s">
        <v>7187</v>
      </c>
      <c r="D3009" s="2">
        <f>IFERROR(VLOOKUP(B3009,#REF!,4,0),0)</f>
        <v>0</v>
      </c>
      <c r="E3009" s="3">
        <v>0</v>
      </c>
      <c r="F3009" s="147" t="s">
        <v>1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148" t="s">
        <v>6151</v>
      </c>
      <c r="N3009" s="3">
        <v>0</v>
      </c>
      <c r="O3009" s="3">
        <v>0</v>
      </c>
      <c r="P3009" s="3">
        <v>0</v>
      </c>
      <c r="Q3009" s="132"/>
    </row>
    <row r="3010" spans="1:17">
      <c r="A3010" s="5" t="str">
        <f t="shared" si="47"/>
        <v>4</v>
      </c>
      <c r="B3010" s="1" t="s">
        <v>10968</v>
      </c>
      <c r="C3010" s="2" t="s">
        <v>7175</v>
      </c>
      <c r="D3010" s="2">
        <f>IFERROR(VLOOKUP(B3010,#REF!,4,0),0)</f>
        <v>0</v>
      </c>
      <c r="E3010" s="3">
        <v>0</v>
      </c>
      <c r="F3010" s="147" t="s">
        <v>1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148" t="s">
        <v>6151</v>
      </c>
      <c r="N3010" s="3">
        <v>0</v>
      </c>
      <c r="O3010" s="3">
        <v>0</v>
      </c>
      <c r="P3010" s="3">
        <v>0</v>
      </c>
      <c r="Q3010" s="132"/>
    </row>
    <row r="3011" spans="1:17">
      <c r="A3011" s="5" t="str">
        <f t="shared" si="47"/>
        <v>4</v>
      </c>
      <c r="B3011" s="1" t="s">
        <v>10969</v>
      </c>
      <c r="C3011" s="2" t="s">
        <v>10970</v>
      </c>
      <c r="D3011" s="2">
        <f>IFERROR(VLOOKUP(B3011,#REF!,4,0),0)</f>
        <v>0</v>
      </c>
      <c r="E3011" s="3">
        <v>0</v>
      </c>
      <c r="F3011" s="147" t="s">
        <v>1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148" t="s">
        <v>6151</v>
      </c>
      <c r="N3011" s="3">
        <v>0</v>
      </c>
      <c r="O3011" s="3">
        <v>0</v>
      </c>
      <c r="P3011" s="3">
        <v>0</v>
      </c>
      <c r="Q3011" s="132"/>
    </row>
    <row r="3012" spans="1:17">
      <c r="A3012" s="5" t="str">
        <f t="shared" si="47"/>
        <v>4</v>
      </c>
      <c r="B3012" s="1" t="s">
        <v>10971</v>
      </c>
      <c r="C3012" s="2" t="s">
        <v>10972</v>
      </c>
      <c r="D3012" s="2">
        <f>IFERROR(VLOOKUP(B3012,#REF!,4,0),0)</f>
        <v>0</v>
      </c>
      <c r="E3012" s="3">
        <v>0</v>
      </c>
      <c r="F3012" s="147" t="s">
        <v>5961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0</v>
      </c>
      <c r="M3012" s="148" t="s">
        <v>6151</v>
      </c>
      <c r="N3012" s="3">
        <v>0</v>
      </c>
      <c r="O3012" s="3">
        <v>0</v>
      </c>
      <c r="P3012" s="3">
        <v>0</v>
      </c>
      <c r="Q3012" s="132"/>
    </row>
    <row r="3013" spans="1:17">
      <c r="A3013" s="5" t="str">
        <f t="shared" si="47"/>
        <v>4</v>
      </c>
      <c r="B3013" s="1" t="s">
        <v>10973</v>
      </c>
      <c r="C3013" s="2" t="s">
        <v>10974</v>
      </c>
      <c r="D3013" s="2">
        <f>IFERROR(VLOOKUP(B3013,#REF!,4,0),0)</f>
        <v>0</v>
      </c>
      <c r="E3013" s="3">
        <v>0</v>
      </c>
      <c r="F3013" s="147" t="s">
        <v>1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148" t="s">
        <v>6151</v>
      </c>
      <c r="N3013" s="3">
        <v>0</v>
      </c>
      <c r="O3013" s="3">
        <v>0</v>
      </c>
      <c r="P3013" s="3">
        <v>0</v>
      </c>
      <c r="Q3013" s="132"/>
    </row>
    <row r="3014" spans="1:17">
      <c r="A3014" s="5" t="str">
        <f t="shared" si="47"/>
        <v>4</v>
      </c>
      <c r="B3014" s="1" t="s">
        <v>10975</v>
      </c>
      <c r="C3014" s="2" t="s">
        <v>10976</v>
      </c>
      <c r="D3014" s="2">
        <f>IFERROR(VLOOKUP(B3014,#REF!,4,0),0)</f>
        <v>0</v>
      </c>
      <c r="E3014" s="3">
        <v>0</v>
      </c>
      <c r="F3014" s="147" t="s">
        <v>5961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148" t="s">
        <v>6151</v>
      </c>
      <c r="N3014" s="3">
        <v>0</v>
      </c>
      <c r="O3014" s="3">
        <v>0</v>
      </c>
      <c r="P3014" s="3">
        <v>0</v>
      </c>
      <c r="Q3014" s="132"/>
    </row>
    <row r="3015" spans="1:17">
      <c r="A3015" s="5" t="str">
        <f t="shared" si="47"/>
        <v>4</v>
      </c>
      <c r="B3015" s="1" t="s">
        <v>4080</v>
      </c>
      <c r="C3015" s="2" t="s">
        <v>10977</v>
      </c>
      <c r="D3015" s="2">
        <f>IFERROR(VLOOKUP(B3015,#REF!,4,0),0)</f>
        <v>0</v>
      </c>
      <c r="E3015" s="3">
        <v>5090336.1100000003</v>
      </c>
      <c r="F3015" s="147" t="s">
        <v>1</v>
      </c>
      <c r="G3015" s="3">
        <v>414157.38</v>
      </c>
      <c r="H3015" s="3">
        <v>4676178.7300000004</v>
      </c>
      <c r="I3015" s="3">
        <v>0</v>
      </c>
      <c r="J3015" s="3">
        <v>3823216.09</v>
      </c>
      <c r="K3015" s="3">
        <v>1267120.02</v>
      </c>
      <c r="L3015" s="3">
        <v>0</v>
      </c>
      <c r="M3015" s="148" t="s">
        <v>6151</v>
      </c>
      <c r="N3015" s="3">
        <v>414157.38</v>
      </c>
      <c r="O3015" s="3">
        <v>3409058.71</v>
      </c>
      <c r="P3015" s="3">
        <v>1267120.02</v>
      </c>
      <c r="Q3015" s="132">
        <v>43833.048449073918</v>
      </c>
    </row>
    <row r="3016" spans="1:17">
      <c r="A3016" s="5" t="str">
        <f t="shared" si="47"/>
        <v>4</v>
      </c>
      <c r="B3016" s="1" t="s">
        <v>4083</v>
      </c>
      <c r="C3016" s="2" t="s">
        <v>10978</v>
      </c>
      <c r="D3016" s="2">
        <f>IFERROR(VLOOKUP(B3016,#REF!,4,0),0)</f>
        <v>0</v>
      </c>
      <c r="E3016" s="3">
        <v>-358850.45</v>
      </c>
      <c r="F3016" s="147" t="s">
        <v>1</v>
      </c>
      <c r="G3016" s="3">
        <v>-6068.16</v>
      </c>
      <c r="H3016" s="3">
        <v>-352782.29</v>
      </c>
      <c r="I3016" s="3">
        <v>0</v>
      </c>
      <c r="J3016" s="3">
        <v>-218512.4</v>
      </c>
      <c r="K3016" s="3">
        <v>-140338.04999999999</v>
      </c>
      <c r="L3016" s="3">
        <v>0</v>
      </c>
      <c r="M3016" s="148" t="s">
        <v>6151</v>
      </c>
      <c r="N3016" s="3">
        <v>6068.16</v>
      </c>
      <c r="O3016" s="3">
        <v>-212444.24</v>
      </c>
      <c r="P3016" s="3">
        <v>-140338.04999999999</v>
      </c>
      <c r="Q3016" s="132">
        <v>43833.048449073918</v>
      </c>
    </row>
    <row r="3017" spans="1:17">
      <c r="A3017" s="5" t="str">
        <f t="shared" si="47"/>
        <v>4</v>
      </c>
      <c r="B3017" s="1" t="s">
        <v>10979</v>
      </c>
      <c r="C3017" s="2" t="s">
        <v>10980</v>
      </c>
      <c r="D3017" s="2">
        <f>IFERROR(VLOOKUP(B3017,#REF!,4,0),0)</f>
        <v>0</v>
      </c>
      <c r="E3017" s="3">
        <v>0</v>
      </c>
      <c r="F3017" s="147" t="s">
        <v>1</v>
      </c>
      <c r="G3017" s="3">
        <v>0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148" t="s">
        <v>6151</v>
      </c>
      <c r="N3017" s="3">
        <v>0</v>
      </c>
      <c r="O3017" s="3">
        <v>0</v>
      </c>
      <c r="P3017" s="3">
        <v>0</v>
      </c>
      <c r="Q3017" s="132"/>
    </row>
    <row r="3018" spans="1:17">
      <c r="A3018" s="5" t="str">
        <f t="shared" si="47"/>
        <v>4</v>
      </c>
      <c r="B3018" s="1" t="s">
        <v>10981</v>
      </c>
      <c r="C3018" s="2" t="s">
        <v>10982</v>
      </c>
      <c r="D3018" s="2">
        <f>IFERROR(VLOOKUP(B3018,#REF!,4,0),0)</f>
        <v>0</v>
      </c>
      <c r="E3018" s="3">
        <v>0</v>
      </c>
      <c r="F3018" s="147" t="s">
        <v>5961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0</v>
      </c>
      <c r="M3018" s="148" t="s">
        <v>6151</v>
      </c>
      <c r="N3018" s="3">
        <v>0</v>
      </c>
      <c r="O3018" s="3">
        <v>0</v>
      </c>
      <c r="P3018" s="3">
        <v>0</v>
      </c>
      <c r="Q3018" s="132"/>
    </row>
    <row r="3019" spans="1:17">
      <c r="A3019" s="5" t="str">
        <f t="shared" ref="A3019:A3082" si="48">LEFT(B3019)</f>
        <v>4</v>
      </c>
      <c r="B3019" s="1" t="s">
        <v>10983</v>
      </c>
      <c r="C3019" s="2" t="s">
        <v>10984</v>
      </c>
      <c r="D3019" s="2">
        <f>IFERROR(VLOOKUP(B3019,#REF!,4,0),0)</f>
        <v>0</v>
      </c>
      <c r="E3019" s="3">
        <v>0</v>
      </c>
      <c r="F3019" s="147" t="s">
        <v>1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0</v>
      </c>
      <c r="M3019" s="148" t="s">
        <v>6151</v>
      </c>
      <c r="N3019" s="3">
        <v>0</v>
      </c>
      <c r="O3019" s="3">
        <v>0</v>
      </c>
      <c r="P3019" s="3">
        <v>0</v>
      </c>
      <c r="Q3019" s="132"/>
    </row>
    <row r="3020" spans="1:17">
      <c r="A3020" s="5" t="str">
        <f t="shared" si="48"/>
        <v>4</v>
      </c>
      <c r="B3020" s="1" t="s">
        <v>10985</v>
      </c>
      <c r="C3020" s="2" t="s">
        <v>10986</v>
      </c>
      <c r="D3020" s="2">
        <f>IFERROR(VLOOKUP(B3020,#REF!,4,0),0)</f>
        <v>0</v>
      </c>
      <c r="E3020" s="3">
        <v>0</v>
      </c>
      <c r="F3020" s="147" t="s">
        <v>5961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148" t="s">
        <v>6151</v>
      </c>
      <c r="N3020" s="3">
        <v>0</v>
      </c>
      <c r="O3020" s="3">
        <v>0</v>
      </c>
      <c r="P3020" s="3">
        <v>0</v>
      </c>
      <c r="Q3020" s="132"/>
    </row>
    <row r="3021" spans="1:17">
      <c r="A3021" s="5" t="str">
        <f t="shared" si="48"/>
        <v>4</v>
      </c>
      <c r="B3021" s="1" t="s">
        <v>10987</v>
      </c>
      <c r="C3021" s="2" t="s">
        <v>10988</v>
      </c>
      <c r="D3021" s="2">
        <f>IFERROR(VLOOKUP(B3021,#REF!,4,0),0)</f>
        <v>0</v>
      </c>
      <c r="E3021" s="3">
        <v>0</v>
      </c>
      <c r="F3021" s="147" t="s">
        <v>1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148" t="s">
        <v>6151</v>
      </c>
      <c r="N3021" s="3">
        <v>0</v>
      </c>
      <c r="O3021" s="3">
        <v>0</v>
      </c>
      <c r="P3021" s="3">
        <v>0</v>
      </c>
      <c r="Q3021" s="132"/>
    </row>
    <row r="3022" spans="1:17">
      <c r="A3022" s="5" t="str">
        <f t="shared" si="48"/>
        <v>4</v>
      </c>
      <c r="B3022" s="1" t="s">
        <v>10989</v>
      </c>
      <c r="C3022" s="2" t="s">
        <v>10990</v>
      </c>
      <c r="D3022" s="2">
        <f>IFERROR(VLOOKUP(B3022,#REF!,4,0),0)</f>
        <v>0</v>
      </c>
      <c r="E3022" s="3">
        <v>0</v>
      </c>
      <c r="F3022" s="147" t="s">
        <v>5961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148" t="s">
        <v>6151</v>
      </c>
      <c r="N3022" s="3">
        <v>0</v>
      </c>
      <c r="O3022" s="3">
        <v>0</v>
      </c>
      <c r="P3022" s="3">
        <v>0</v>
      </c>
      <c r="Q3022" s="132"/>
    </row>
    <row r="3023" spans="1:17">
      <c r="A3023" s="5" t="str">
        <f t="shared" si="48"/>
        <v>4</v>
      </c>
      <c r="B3023" s="1" t="s">
        <v>10991</v>
      </c>
      <c r="C3023" s="2" t="s">
        <v>10992</v>
      </c>
      <c r="D3023" s="2">
        <f>IFERROR(VLOOKUP(B3023,#REF!,4,0),0)</f>
        <v>0</v>
      </c>
      <c r="E3023" s="3">
        <v>0</v>
      </c>
      <c r="F3023" s="147" t="s">
        <v>1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148" t="s">
        <v>6151</v>
      </c>
      <c r="N3023" s="3">
        <v>0</v>
      </c>
      <c r="O3023" s="3">
        <v>0</v>
      </c>
      <c r="P3023" s="3">
        <v>0</v>
      </c>
      <c r="Q3023" s="132"/>
    </row>
    <row r="3024" spans="1:17" ht="22.5">
      <c r="A3024" s="5" t="str">
        <f t="shared" si="48"/>
        <v>4</v>
      </c>
      <c r="B3024" s="1" t="s">
        <v>10993</v>
      </c>
      <c r="C3024" s="2" t="s">
        <v>10994</v>
      </c>
      <c r="D3024" s="2">
        <f>IFERROR(VLOOKUP(B3024,#REF!,4,0),0)</f>
        <v>0</v>
      </c>
      <c r="E3024" s="3">
        <v>0</v>
      </c>
      <c r="F3024" s="147" t="s">
        <v>5961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0</v>
      </c>
      <c r="M3024" s="148" t="s">
        <v>6151</v>
      </c>
      <c r="N3024" s="3">
        <v>0</v>
      </c>
      <c r="O3024" s="3">
        <v>0</v>
      </c>
      <c r="P3024" s="3">
        <v>0</v>
      </c>
      <c r="Q3024" s="132"/>
    </row>
    <row r="3025" spans="1:17">
      <c r="A3025" s="5" t="str">
        <f t="shared" si="48"/>
        <v>4</v>
      </c>
      <c r="B3025" s="1" t="s">
        <v>10995</v>
      </c>
      <c r="C3025" s="2" t="s">
        <v>10996</v>
      </c>
      <c r="D3025" s="2">
        <f>IFERROR(VLOOKUP(B3025,#REF!,4,0),0)</f>
        <v>0</v>
      </c>
      <c r="E3025" s="3">
        <v>0</v>
      </c>
      <c r="F3025" s="147" t="s">
        <v>1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148" t="s">
        <v>6151</v>
      </c>
      <c r="N3025" s="3">
        <v>0</v>
      </c>
      <c r="O3025" s="3">
        <v>0</v>
      </c>
      <c r="P3025" s="3">
        <v>0</v>
      </c>
      <c r="Q3025" s="132"/>
    </row>
    <row r="3026" spans="1:17">
      <c r="A3026" s="5" t="str">
        <f t="shared" si="48"/>
        <v>4</v>
      </c>
      <c r="B3026" s="1" t="s">
        <v>10997</v>
      </c>
      <c r="C3026" s="2" t="s">
        <v>10998</v>
      </c>
      <c r="D3026" s="2">
        <f>IFERROR(VLOOKUP(B3026,#REF!,4,0),0)</f>
        <v>0</v>
      </c>
      <c r="E3026" s="3">
        <v>0</v>
      </c>
      <c r="F3026" s="147" t="s">
        <v>5961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148" t="s">
        <v>6151</v>
      </c>
      <c r="N3026" s="3">
        <v>0</v>
      </c>
      <c r="O3026" s="3">
        <v>0</v>
      </c>
      <c r="P3026" s="3">
        <v>0</v>
      </c>
      <c r="Q3026" s="132"/>
    </row>
    <row r="3027" spans="1:17">
      <c r="A3027" s="5" t="str">
        <f t="shared" si="48"/>
        <v>4</v>
      </c>
      <c r="B3027" s="1" t="s">
        <v>10999</v>
      </c>
      <c r="C3027" s="2" t="s">
        <v>11000</v>
      </c>
      <c r="D3027" s="2">
        <f>IFERROR(VLOOKUP(B3027,#REF!,4,0),0)</f>
        <v>0</v>
      </c>
      <c r="E3027" s="3">
        <v>0</v>
      </c>
      <c r="F3027" s="147" t="s">
        <v>1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148" t="s">
        <v>6151</v>
      </c>
      <c r="N3027" s="3">
        <v>0</v>
      </c>
      <c r="O3027" s="3">
        <v>0</v>
      </c>
      <c r="P3027" s="3">
        <v>0</v>
      </c>
      <c r="Q3027" s="132"/>
    </row>
    <row r="3028" spans="1:17">
      <c r="A3028" s="5" t="str">
        <f t="shared" si="48"/>
        <v>4</v>
      </c>
      <c r="B3028" s="1" t="s">
        <v>11001</v>
      </c>
      <c r="C3028" s="2" t="s">
        <v>11002</v>
      </c>
      <c r="D3028" s="2">
        <f>IFERROR(VLOOKUP(B3028,#REF!,4,0),0)</f>
        <v>0</v>
      </c>
      <c r="E3028" s="3">
        <v>0</v>
      </c>
      <c r="F3028" s="147" t="s">
        <v>5961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148" t="s">
        <v>6151</v>
      </c>
      <c r="N3028" s="3">
        <v>0</v>
      </c>
      <c r="O3028" s="3">
        <v>0</v>
      </c>
      <c r="P3028" s="3">
        <v>0</v>
      </c>
      <c r="Q3028" s="132"/>
    </row>
    <row r="3029" spans="1:17">
      <c r="A3029" s="5" t="str">
        <f t="shared" si="48"/>
        <v>4</v>
      </c>
      <c r="B3029" s="1" t="s">
        <v>11003</v>
      </c>
      <c r="C3029" s="2" t="s">
        <v>11004</v>
      </c>
      <c r="D3029" s="2">
        <f>IFERROR(VLOOKUP(B3029,#REF!,4,0),0)</f>
        <v>0</v>
      </c>
      <c r="E3029" s="3">
        <v>0</v>
      </c>
      <c r="F3029" s="147" t="s">
        <v>1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148" t="s">
        <v>6151</v>
      </c>
      <c r="N3029" s="3">
        <v>0</v>
      </c>
      <c r="O3029" s="3">
        <v>0</v>
      </c>
      <c r="P3029" s="3">
        <v>0</v>
      </c>
      <c r="Q3029" s="132"/>
    </row>
    <row r="3030" spans="1:17">
      <c r="A3030" s="5" t="str">
        <f t="shared" si="48"/>
        <v>4</v>
      </c>
      <c r="B3030" s="1" t="s">
        <v>11005</v>
      </c>
      <c r="C3030" s="2" t="s">
        <v>11006</v>
      </c>
      <c r="D3030" s="2">
        <f>IFERROR(VLOOKUP(B3030,#REF!,4,0),0)</f>
        <v>0</v>
      </c>
      <c r="E3030" s="3">
        <v>0</v>
      </c>
      <c r="F3030" s="147" t="s">
        <v>5961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148" t="s">
        <v>6151</v>
      </c>
      <c r="N3030" s="3">
        <v>0</v>
      </c>
      <c r="O3030" s="3">
        <v>0</v>
      </c>
      <c r="P3030" s="3">
        <v>0</v>
      </c>
      <c r="Q3030" s="132"/>
    </row>
    <row r="3031" spans="1:17">
      <c r="A3031" s="5" t="str">
        <f t="shared" si="48"/>
        <v>4</v>
      </c>
      <c r="B3031" s="1" t="s">
        <v>11007</v>
      </c>
      <c r="C3031" s="2" t="s">
        <v>7730</v>
      </c>
      <c r="D3031" s="2">
        <f>IFERROR(VLOOKUP(B3031,#REF!,4,0),0)</f>
        <v>0</v>
      </c>
      <c r="E3031" s="3">
        <v>0</v>
      </c>
      <c r="F3031" s="147" t="s">
        <v>1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0</v>
      </c>
      <c r="M3031" s="148" t="s">
        <v>6151</v>
      </c>
      <c r="N3031" s="3">
        <v>0</v>
      </c>
      <c r="O3031" s="3">
        <v>0</v>
      </c>
      <c r="P3031" s="3">
        <v>0</v>
      </c>
      <c r="Q3031" s="132"/>
    </row>
    <row r="3032" spans="1:17">
      <c r="A3032" s="5" t="str">
        <f t="shared" si="48"/>
        <v>4</v>
      </c>
      <c r="B3032" s="1" t="s">
        <v>11008</v>
      </c>
      <c r="C3032" s="2" t="s">
        <v>11009</v>
      </c>
      <c r="D3032" s="2">
        <f>IFERROR(VLOOKUP(B3032,#REF!,4,0),0)</f>
        <v>0</v>
      </c>
      <c r="E3032" s="3">
        <v>0</v>
      </c>
      <c r="F3032" s="147" t="s">
        <v>1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0</v>
      </c>
      <c r="M3032" s="148" t="s">
        <v>6151</v>
      </c>
      <c r="N3032" s="3">
        <v>0</v>
      </c>
      <c r="O3032" s="3">
        <v>0</v>
      </c>
      <c r="P3032" s="3">
        <v>0</v>
      </c>
      <c r="Q3032" s="132"/>
    </row>
    <row r="3033" spans="1:17">
      <c r="A3033" s="5" t="str">
        <f t="shared" si="48"/>
        <v>4</v>
      </c>
      <c r="B3033" s="1" t="s">
        <v>11010</v>
      </c>
      <c r="C3033" s="2" t="s">
        <v>7731</v>
      </c>
      <c r="D3033" s="2">
        <f>IFERROR(VLOOKUP(B3033,#REF!,4,0),0)</f>
        <v>0</v>
      </c>
      <c r="E3033" s="3">
        <v>0</v>
      </c>
      <c r="F3033" s="147" t="s">
        <v>1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0</v>
      </c>
      <c r="M3033" s="148" t="s">
        <v>6151</v>
      </c>
      <c r="N3033" s="3">
        <v>0</v>
      </c>
      <c r="O3033" s="3">
        <v>0</v>
      </c>
      <c r="P3033" s="3">
        <v>0</v>
      </c>
      <c r="Q3033" s="132"/>
    </row>
    <row r="3034" spans="1:17">
      <c r="A3034" s="5" t="str">
        <f t="shared" si="48"/>
        <v>4</v>
      </c>
      <c r="B3034" s="1" t="s">
        <v>11011</v>
      </c>
      <c r="C3034" s="2" t="s">
        <v>11012</v>
      </c>
      <c r="D3034" s="2">
        <f>IFERROR(VLOOKUP(B3034,#REF!,4,0),0)</f>
        <v>0</v>
      </c>
      <c r="E3034" s="3">
        <v>0</v>
      </c>
      <c r="F3034" s="147" t="s">
        <v>1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0</v>
      </c>
      <c r="M3034" s="148" t="s">
        <v>6151</v>
      </c>
      <c r="N3034" s="3">
        <v>0</v>
      </c>
      <c r="O3034" s="3">
        <v>0</v>
      </c>
      <c r="P3034" s="3">
        <v>0</v>
      </c>
      <c r="Q3034" s="132"/>
    </row>
    <row r="3035" spans="1:17">
      <c r="A3035" s="5" t="str">
        <f t="shared" si="48"/>
        <v>4</v>
      </c>
      <c r="B3035" s="1" t="s">
        <v>11013</v>
      </c>
      <c r="C3035" s="2" t="s">
        <v>11014</v>
      </c>
      <c r="D3035" s="2">
        <f>IFERROR(VLOOKUP(B3035,#REF!,4,0),0)</f>
        <v>0</v>
      </c>
      <c r="E3035" s="3">
        <v>0</v>
      </c>
      <c r="F3035" s="147" t="s">
        <v>1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148" t="s">
        <v>6151</v>
      </c>
      <c r="N3035" s="3">
        <v>0</v>
      </c>
      <c r="O3035" s="3">
        <v>0</v>
      </c>
      <c r="P3035" s="3">
        <v>0</v>
      </c>
      <c r="Q3035" s="132"/>
    </row>
    <row r="3036" spans="1:17">
      <c r="A3036" s="5" t="str">
        <f t="shared" si="48"/>
        <v>4</v>
      </c>
      <c r="B3036" s="1" t="s">
        <v>4092</v>
      </c>
      <c r="C3036" s="2" t="s">
        <v>11015</v>
      </c>
      <c r="D3036" s="2">
        <f>IFERROR(VLOOKUP(B3036,#REF!,4,0),0)</f>
        <v>0</v>
      </c>
      <c r="E3036" s="3">
        <v>1056848</v>
      </c>
      <c r="F3036" s="147" t="s">
        <v>1</v>
      </c>
      <c r="G3036" s="3">
        <v>1056848</v>
      </c>
      <c r="H3036" s="3">
        <v>0</v>
      </c>
      <c r="I3036" s="3">
        <v>0</v>
      </c>
      <c r="J3036" s="3">
        <v>1056848</v>
      </c>
      <c r="K3036" s="3">
        <v>0</v>
      </c>
      <c r="L3036" s="3">
        <v>0</v>
      </c>
      <c r="M3036" s="148" t="s">
        <v>6151</v>
      </c>
      <c r="N3036" s="3">
        <v>0</v>
      </c>
      <c r="O3036" s="3">
        <v>0</v>
      </c>
      <c r="P3036" s="3">
        <v>0</v>
      </c>
      <c r="Q3036" s="132"/>
    </row>
    <row r="3037" spans="1:17">
      <c r="A3037" s="5" t="str">
        <f t="shared" si="48"/>
        <v>4</v>
      </c>
      <c r="B3037" s="1" t="s">
        <v>4099</v>
      </c>
      <c r="C3037" s="2" t="s">
        <v>11016</v>
      </c>
      <c r="D3037" s="2">
        <f>IFERROR(VLOOKUP(B3037,#REF!,4,0),0)</f>
        <v>0</v>
      </c>
      <c r="E3037" s="3">
        <v>152976.49</v>
      </c>
      <c r="F3037" s="147" t="s">
        <v>1</v>
      </c>
      <c r="G3037" s="3">
        <v>152976.49</v>
      </c>
      <c r="H3037" s="3">
        <v>0</v>
      </c>
      <c r="I3037" s="3">
        <v>0</v>
      </c>
      <c r="J3037" s="3">
        <v>152976.49</v>
      </c>
      <c r="K3037" s="3">
        <v>0</v>
      </c>
      <c r="L3037" s="3">
        <v>0</v>
      </c>
      <c r="M3037" s="148" t="s">
        <v>6151</v>
      </c>
      <c r="N3037" s="3">
        <v>0</v>
      </c>
      <c r="O3037" s="3">
        <v>0</v>
      </c>
      <c r="P3037" s="3">
        <v>0</v>
      </c>
      <c r="Q3037" s="132"/>
    </row>
    <row r="3038" spans="1:17">
      <c r="A3038" s="5" t="str">
        <f t="shared" si="48"/>
        <v>4</v>
      </c>
      <c r="B3038" s="1" t="s">
        <v>4102</v>
      </c>
      <c r="C3038" s="2" t="s">
        <v>11017</v>
      </c>
      <c r="D3038" s="2">
        <f>IFERROR(VLOOKUP(B3038,#REF!,4,0),0)</f>
        <v>0</v>
      </c>
      <c r="E3038" s="3">
        <v>8201.36</v>
      </c>
      <c r="F3038" s="147" t="s">
        <v>1</v>
      </c>
      <c r="G3038" s="3">
        <v>8201.36</v>
      </c>
      <c r="H3038" s="3">
        <v>0</v>
      </c>
      <c r="I3038" s="3">
        <v>0</v>
      </c>
      <c r="J3038" s="3">
        <v>8201.36</v>
      </c>
      <c r="K3038" s="3">
        <v>0</v>
      </c>
      <c r="L3038" s="3">
        <v>0</v>
      </c>
      <c r="M3038" s="148" t="s">
        <v>6151</v>
      </c>
      <c r="N3038" s="3">
        <v>0</v>
      </c>
      <c r="O3038" s="3">
        <v>0</v>
      </c>
      <c r="P3038" s="3">
        <v>0</v>
      </c>
      <c r="Q3038" s="132"/>
    </row>
    <row r="3039" spans="1:17">
      <c r="A3039" s="5" t="str">
        <f t="shared" si="48"/>
        <v>4</v>
      </c>
      <c r="B3039" s="1" t="s">
        <v>4105</v>
      </c>
      <c r="C3039" s="2" t="s">
        <v>11018</v>
      </c>
      <c r="D3039" s="2">
        <f>IFERROR(VLOOKUP(B3039,#REF!,4,0),0)</f>
        <v>0</v>
      </c>
      <c r="E3039" s="3">
        <v>0</v>
      </c>
      <c r="F3039" s="147" t="s">
        <v>1</v>
      </c>
      <c r="G3039" s="3">
        <v>0</v>
      </c>
      <c r="H3039" s="3">
        <v>0</v>
      </c>
      <c r="I3039" s="3">
        <v>0</v>
      </c>
      <c r="J3039" s="3">
        <v>0</v>
      </c>
      <c r="K3039" s="3">
        <v>0</v>
      </c>
      <c r="L3039" s="3">
        <v>0</v>
      </c>
      <c r="M3039" s="148" t="s">
        <v>6151</v>
      </c>
      <c r="N3039" s="3">
        <v>0</v>
      </c>
      <c r="O3039" s="3">
        <v>0</v>
      </c>
      <c r="P3039" s="3">
        <v>0</v>
      </c>
      <c r="Q3039" s="132"/>
    </row>
    <row r="3040" spans="1:17">
      <c r="A3040" s="5" t="str">
        <f t="shared" si="48"/>
        <v>4</v>
      </c>
      <c r="B3040" s="1" t="s">
        <v>11019</v>
      </c>
      <c r="C3040" s="2" t="s">
        <v>11020</v>
      </c>
      <c r="D3040" s="2">
        <f>IFERROR(VLOOKUP(B3040,#REF!,4,0),0)</f>
        <v>0</v>
      </c>
      <c r="E3040" s="3">
        <v>0</v>
      </c>
      <c r="F3040" s="147" t="s">
        <v>1</v>
      </c>
      <c r="G3040" s="3">
        <v>0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s="148" t="s">
        <v>6151</v>
      </c>
      <c r="N3040" s="3">
        <v>0</v>
      </c>
      <c r="O3040" s="3">
        <v>0</v>
      </c>
      <c r="P3040" s="3">
        <v>0</v>
      </c>
      <c r="Q3040" s="132"/>
    </row>
    <row r="3041" spans="1:17">
      <c r="A3041" s="5" t="str">
        <f t="shared" si="48"/>
        <v>4</v>
      </c>
      <c r="B3041" s="1" t="s">
        <v>11021</v>
      </c>
      <c r="C3041" s="2" t="s">
        <v>11022</v>
      </c>
      <c r="D3041" s="2">
        <f>IFERROR(VLOOKUP(B3041,#REF!,4,0),0)</f>
        <v>0</v>
      </c>
      <c r="E3041" s="3">
        <v>0</v>
      </c>
      <c r="F3041" s="147" t="s">
        <v>1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148" t="s">
        <v>6151</v>
      </c>
      <c r="N3041" s="3">
        <v>0</v>
      </c>
      <c r="O3041" s="3">
        <v>0</v>
      </c>
      <c r="P3041" s="3">
        <v>0</v>
      </c>
      <c r="Q3041" s="132"/>
    </row>
    <row r="3042" spans="1:17">
      <c r="A3042" s="5" t="str">
        <f t="shared" si="48"/>
        <v>4</v>
      </c>
      <c r="B3042" s="1" t="s">
        <v>11023</v>
      </c>
      <c r="C3042" s="2" t="s">
        <v>11024</v>
      </c>
      <c r="D3042" s="2">
        <f>IFERROR(VLOOKUP(B3042,#REF!,4,0),0)</f>
        <v>0</v>
      </c>
      <c r="E3042" s="3">
        <v>0</v>
      </c>
      <c r="F3042" s="147" t="s">
        <v>1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148" t="s">
        <v>6151</v>
      </c>
      <c r="N3042" s="3">
        <v>0</v>
      </c>
      <c r="O3042" s="3">
        <v>0</v>
      </c>
      <c r="P3042" s="3">
        <v>0</v>
      </c>
      <c r="Q3042" s="132"/>
    </row>
    <row r="3043" spans="1:17">
      <c r="A3043" s="5" t="str">
        <f t="shared" si="48"/>
        <v>4</v>
      </c>
      <c r="B3043" s="1" t="s">
        <v>11025</v>
      </c>
      <c r="C3043" s="2" t="s">
        <v>11026</v>
      </c>
      <c r="D3043" s="2">
        <f>IFERROR(VLOOKUP(B3043,#REF!,4,0),0)</f>
        <v>0</v>
      </c>
      <c r="E3043" s="3">
        <v>0</v>
      </c>
      <c r="F3043" s="147" t="s">
        <v>1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0</v>
      </c>
      <c r="M3043" s="148" t="s">
        <v>6151</v>
      </c>
      <c r="N3043" s="3">
        <v>0</v>
      </c>
      <c r="O3043" s="3">
        <v>0</v>
      </c>
      <c r="P3043" s="3">
        <v>0</v>
      </c>
      <c r="Q3043" s="132"/>
    </row>
    <row r="3044" spans="1:17">
      <c r="A3044" s="5" t="str">
        <f t="shared" si="48"/>
        <v>4</v>
      </c>
      <c r="B3044" s="1" t="s">
        <v>4108</v>
      </c>
      <c r="C3044" s="2" t="s">
        <v>11027</v>
      </c>
      <c r="D3044" s="2">
        <f>IFERROR(VLOOKUP(B3044,#REF!,4,0),0)</f>
        <v>0</v>
      </c>
      <c r="E3044" s="3">
        <v>0</v>
      </c>
      <c r="F3044" s="147" t="s">
        <v>1</v>
      </c>
      <c r="G3044" s="3">
        <v>0</v>
      </c>
      <c r="H3044" s="3">
        <v>0</v>
      </c>
      <c r="I3044" s="3">
        <v>0</v>
      </c>
      <c r="J3044" s="3">
        <v>0</v>
      </c>
      <c r="K3044" s="3">
        <v>0</v>
      </c>
      <c r="L3044" s="3">
        <v>0</v>
      </c>
      <c r="M3044" s="148" t="s">
        <v>6151</v>
      </c>
      <c r="N3044" s="3">
        <v>0</v>
      </c>
      <c r="O3044" s="3">
        <v>0</v>
      </c>
      <c r="P3044" s="3">
        <v>0</v>
      </c>
      <c r="Q3044" s="132"/>
    </row>
    <row r="3045" spans="1:17">
      <c r="A3045" s="5" t="str">
        <f t="shared" si="48"/>
        <v>4</v>
      </c>
      <c r="B3045" s="1" t="s">
        <v>5699</v>
      </c>
      <c r="C3045" s="2" t="s">
        <v>11028</v>
      </c>
      <c r="D3045" s="2">
        <f>IFERROR(VLOOKUP(B3045,#REF!,4,0),0)</f>
        <v>0</v>
      </c>
      <c r="E3045" s="3">
        <v>0</v>
      </c>
      <c r="F3045" s="147" t="s">
        <v>1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0</v>
      </c>
      <c r="M3045" s="148" t="s">
        <v>6151</v>
      </c>
      <c r="N3045" s="3">
        <v>0</v>
      </c>
      <c r="O3045" s="3">
        <v>0</v>
      </c>
      <c r="P3045" s="3">
        <v>0</v>
      </c>
      <c r="Q3045" s="132"/>
    </row>
    <row r="3046" spans="1:17">
      <c r="A3046" s="5" t="str">
        <f t="shared" si="48"/>
        <v>4</v>
      </c>
      <c r="B3046" s="1" t="s">
        <v>5703</v>
      </c>
      <c r="C3046" s="2" t="s">
        <v>11029</v>
      </c>
      <c r="D3046" s="2">
        <f>IFERROR(VLOOKUP(B3046,#REF!,4,0),0)</f>
        <v>0</v>
      </c>
      <c r="E3046" s="3">
        <v>0</v>
      </c>
      <c r="F3046" s="147" t="s">
        <v>1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148" t="s">
        <v>6151</v>
      </c>
      <c r="N3046" s="3">
        <v>0</v>
      </c>
      <c r="O3046" s="3">
        <v>0</v>
      </c>
      <c r="P3046" s="3">
        <v>0</v>
      </c>
      <c r="Q3046" s="132"/>
    </row>
    <row r="3047" spans="1:17">
      <c r="A3047" s="5" t="str">
        <f t="shared" si="48"/>
        <v>4</v>
      </c>
      <c r="B3047" s="1" t="s">
        <v>5706</v>
      </c>
      <c r="C3047" s="2" t="s">
        <v>11030</v>
      </c>
      <c r="D3047" s="2">
        <f>IFERROR(VLOOKUP(B3047,#REF!,4,0),0)</f>
        <v>0</v>
      </c>
      <c r="E3047" s="3">
        <v>0</v>
      </c>
      <c r="F3047" s="147" t="s">
        <v>1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148" t="s">
        <v>6151</v>
      </c>
      <c r="N3047" s="3">
        <v>0</v>
      </c>
      <c r="O3047" s="3">
        <v>0</v>
      </c>
      <c r="P3047" s="3">
        <v>0</v>
      </c>
      <c r="Q3047" s="132"/>
    </row>
    <row r="3048" spans="1:17">
      <c r="A3048" s="5" t="str">
        <f t="shared" si="48"/>
        <v>4</v>
      </c>
      <c r="B3048" s="1" t="s">
        <v>5709</v>
      </c>
      <c r="C3048" s="2" t="s">
        <v>11031</v>
      </c>
      <c r="D3048" s="2">
        <f>IFERROR(VLOOKUP(B3048,#REF!,4,0),0)</f>
        <v>0</v>
      </c>
      <c r="E3048" s="3">
        <v>0</v>
      </c>
      <c r="F3048" s="147" t="s">
        <v>1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148" t="s">
        <v>6151</v>
      </c>
      <c r="N3048" s="3">
        <v>0</v>
      </c>
      <c r="O3048" s="3">
        <v>0</v>
      </c>
      <c r="P3048" s="3">
        <v>0</v>
      </c>
      <c r="Q3048" s="132"/>
    </row>
    <row r="3049" spans="1:17">
      <c r="A3049" s="5" t="str">
        <f t="shared" si="48"/>
        <v>4</v>
      </c>
      <c r="B3049" s="1" t="s">
        <v>5712</v>
      </c>
      <c r="C3049" s="2" t="s">
        <v>11032</v>
      </c>
      <c r="D3049" s="2">
        <f>IFERROR(VLOOKUP(B3049,#REF!,4,0),0)</f>
        <v>0</v>
      </c>
      <c r="E3049" s="3">
        <v>0</v>
      </c>
      <c r="F3049" s="147" t="s">
        <v>1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148" t="s">
        <v>6151</v>
      </c>
      <c r="N3049" s="3">
        <v>0</v>
      </c>
      <c r="O3049" s="3">
        <v>0</v>
      </c>
      <c r="P3049" s="3">
        <v>0</v>
      </c>
      <c r="Q3049" s="132"/>
    </row>
    <row r="3050" spans="1:17">
      <c r="A3050" s="5" t="str">
        <f t="shared" si="48"/>
        <v>4</v>
      </c>
      <c r="B3050" s="1" t="s">
        <v>11033</v>
      </c>
      <c r="C3050" s="2" t="s">
        <v>11034</v>
      </c>
      <c r="D3050" s="2">
        <f>IFERROR(VLOOKUP(B3050,#REF!,4,0),0)</f>
        <v>0</v>
      </c>
      <c r="E3050" s="3">
        <v>0</v>
      </c>
      <c r="F3050" s="147" t="s">
        <v>1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148" t="s">
        <v>6151</v>
      </c>
      <c r="N3050" s="3">
        <v>0</v>
      </c>
      <c r="O3050" s="3">
        <v>0</v>
      </c>
      <c r="P3050" s="3">
        <v>0</v>
      </c>
      <c r="Q3050" s="132"/>
    </row>
    <row r="3051" spans="1:17">
      <c r="A3051" s="5" t="str">
        <f t="shared" si="48"/>
        <v>4</v>
      </c>
      <c r="B3051" s="1" t="s">
        <v>5715</v>
      </c>
      <c r="C3051" s="2" t="s">
        <v>11035</v>
      </c>
      <c r="D3051" s="2">
        <f>IFERROR(VLOOKUP(B3051,#REF!,4,0),0)</f>
        <v>0</v>
      </c>
      <c r="E3051" s="3">
        <v>0</v>
      </c>
      <c r="F3051" s="147" t="s">
        <v>1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148" t="s">
        <v>6151</v>
      </c>
      <c r="N3051" s="3">
        <v>0</v>
      </c>
      <c r="O3051" s="3">
        <v>0</v>
      </c>
      <c r="P3051" s="3">
        <v>0</v>
      </c>
      <c r="Q3051" s="132"/>
    </row>
    <row r="3052" spans="1:17">
      <c r="A3052" s="5" t="str">
        <f t="shared" si="48"/>
        <v>4</v>
      </c>
      <c r="B3052" s="1" t="s">
        <v>11036</v>
      </c>
      <c r="C3052" s="2" t="s">
        <v>6396</v>
      </c>
      <c r="D3052" s="2">
        <f>IFERROR(VLOOKUP(B3052,#REF!,4,0),0)</f>
        <v>0</v>
      </c>
      <c r="E3052" s="3">
        <v>0</v>
      </c>
      <c r="F3052" s="147" t="s">
        <v>1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148" t="s">
        <v>6151</v>
      </c>
      <c r="N3052" s="3">
        <v>0</v>
      </c>
      <c r="O3052" s="3">
        <v>0</v>
      </c>
      <c r="P3052" s="3">
        <v>0</v>
      </c>
      <c r="Q3052" s="132"/>
    </row>
    <row r="3053" spans="1:17">
      <c r="A3053" s="5" t="str">
        <f t="shared" si="48"/>
        <v>4</v>
      </c>
      <c r="B3053" s="1" t="s">
        <v>5718</v>
      </c>
      <c r="C3053" s="2" t="s">
        <v>11037</v>
      </c>
      <c r="D3053" s="2">
        <f>IFERROR(VLOOKUP(B3053,#REF!,4,0),0)</f>
        <v>0</v>
      </c>
      <c r="E3053" s="3">
        <v>0</v>
      </c>
      <c r="F3053" s="147" t="s">
        <v>1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148" t="s">
        <v>6151</v>
      </c>
      <c r="N3053" s="3">
        <v>0</v>
      </c>
      <c r="O3053" s="3">
        <v>0</v>
      </c>
      <c r="P3053" s="3">
        <v>0</v>
      </c>
      <c r="Q3053" s="132"/>
    </row>
    <row r="3054" spans="1:17">
      <c r="A3054" s="5" t="str">
        <f t="shared" si="48"/>
        <v>4</v>
      </c>
      <c r="B3054" s="1" t="s">
        <v>11038</v>
      </c>
      <c r="C3054" s="2" t="s">
        <v>7739</v>
      </c>
      <c r="D3054" s="2">
        <f>IFERROR(VLOOKUP(B3054,#REF!,4,0),0)</f>
        <v>0</v>
      </c>
      <c r="E3054" s="3">
        <v>0</v>
      </c>
      <c r="F3054" s="147" t="s">
        <v>1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148" t="s">
        <v>6151</v>
      </c>
      <c r="N3054" s="3">
        <v>0</v>
      </c>
      <c r="O3054" s="3">
        <v>0</v>
      </c>
      <c r="P3054" s="3">
        <v>0</v>
      </c>
      <c r="Q3054" s="132"/>
    </row>
    <row r="3055" spans="1:17">
      <c r="A3055" s="5" t="str">
        <f t="shared" si="48"/>
        <v>4</v>
      </c>
      <c r="B3055" s="1" t="s">
        <v>11039</v>
      </c>
      <c r="C3055" s="2" t="s">
        <v>11040</v>
      </c>
      <c r="D3055" s="2">
        <f>IFERROR(VLOOKUP(B3055,#REF!,4,0),0)</f>
        <v>0</v>
      </c>
      <c r="E3055" s="3">
        <v>0</v>
      </c>
      <c r="F3055" s="147" t="s">
        <v>1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0</v>
      </c>
      <c r="M3055" s="148" t="s">
        <v>6151</v>
      </c>
      <c r="N3055" s="3">
        <v>0</v>
      </c>
      <c r="O3055" s="3">
        <v>0</v>
      </c>
      <c r="P3055" s="3">
        <v>0</v>
      </c>
      <c r="Q3055" s="132"/>
    </row>
    <row r="3056" spans="1:17">
      <c r="A3056" s="5" t="str">
        <f t="shared" si="48"/>
        <v>4</v>
      </c>
      <c r="B3056" s="1" t="s">
        <v>11041</v>
      </c>
      <c r="C3056" s="2" t="s">
        <v>11042</v>
      </c>
      <c r="D3056" s="2">
        <f>IFERROR(VLOOKUP(B3056,#REF!,4,0),0)</f>
        <v>0</v>
      </c>
      <c r="E3056" s="3">
        <v>0</v>
      </c>
      <c r="F3056" s="147" t="s">
        <v>1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148" t="s">
        <v>6151</v>
      </c>
      <c r="N3056" s="3">
        <v>0</v>
      </c>
      <c r="O3056" s="3">
        <v>0</v>
      </c>
      <c r="P3056" s="3">
        <v>0</v>
      </c>
      <c r="Q3056" s="132"/>
    </row>
    <row r="3057" spans="1:17">
      <c r="A3057" s="5" t="str">
        <f t="shared" si="48"/>
        <v>4</v>
      </c>
      <c r="B3057" s="1" t="s">
        <v>11043</v>
      </c>
      <c r="C3057" s="2" t="s">
        <v>11044</v>
      </c>
      <c r="D3057" s="2">
        <f>IFERROR(VLOOKUP(B3057,#REF!,4,0),0)</f>
        <v>0</v>
      </c>
      <c r="E3057" s="3">
        <v>0</v>
      </c>
      <c r="F3057" s="147" t="s">
        <v>5961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148" t="s">
        <v>6151</v>
      </c>
      <c r="N3057" s="3">
        <v>0</v>
      </c>
      <c r="O3057" s="3">
        <v>0</v>
      </c>
      <c r="P3057" s="3">
        <v>0</v>
      </c>
      <c r="Q3057" s="132"/>
    </row>
    <row r="3058" spans="1:17">
      <c r="A3058" s="5" t="str">
        <f t="shared" si="48"/>
        <v>4</v>
      </c>
      <c r="B3058" s="1" t="s">
        <v>11045</v>
      </c>
      <c r="C3058" s="2" t="s">
        <v>6396</v>
      </c>
      <c r="D3058" s="2">
        <f>IFERROR(VLOOKUP(B3058,#REF!,4,0),0)</f>
        <v>0</v>
      </c>
      <c r="E3058" s="3">
        <v>0</v>
      </c>
      <c r="F3058" s="147" t="s">
        <v>1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0</v>
      </c>
      <c r="M3058" s="148" t="s">
        <v>6151</v>
      </c>
      <c r="N3058" s="3">
        <v>0</v>
      </c>
      <c r="O3058" s="3">
        <v>0</v>
      </c>
      <c r="P3058" s="3">
        <v>0</v>
      </c>
      <c r="Q3058" s="132"/>
    </row>
    <row r="3059" spans="1:17">
      <c r="A3059" s="5" t="str">
        <f t="shared" si="48"/>
        <v>4</v>
      </c>
      <c r="B3059" s="1" t="s">
        <v>11046</v>
      </c>
      <c r="C3059" s="2" t="s">
        <v>11047</v>
      </c>
      <c r="D3059" s="2">
        <f>IFERROR(VLOOKUP(B3059,#REF!,4,0),0)</f>
        <v>0</v>
      </c>
      <c r="E3059" s="3">
        <v>0</v>
      </c>
      <c r="F3059" s="147" t="s">
        <v>1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148" t="s">
        <v>6151</v>
      </c>
      <c r="N3059" s="3">
        <v>0</v>
      </c>
      <c r="O3059" s="3">
        <v>0</v>
      </c>
      <c r="P3059" s="3">
        <v>0</v>
      </c>
      <c r="Q3059" s="132"/>
    </row>
    <row r="3060" spans="1:17">
      <c r="A3060" s="5" t="str">
        <f t="shared" si="48"/>
        <v>4</v>
      </c>
      <c r="B3060" s="1" t="s">
        <v>11048</v>
      </c>
      <c r="C3060" s="2" t="s">
        <v>11049</v>
      </c>
      <c r="D3060" s="2">
        <f>IFERROR(VLOOKUP(B3060,#REF!,4,0),0)</f>
        <v>0</v>
      </c>
      <c r="E3060" s="3">
        <v>0</v>
      </c>
      <c r="F3060" s="147" t="s">
        <v>1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148" t="s">
        <v>6151</v>
      </c>
      <c r="N3060" s="3">
        <v>0</v>
      </c>
      <c r="O3060" s="3">
        <v>0</v>
      </c>
      <c r="P3060" s="3">
        <v>0</v>
      </c>
      <c r="Q3060" s="132"/>
    </row>
    <row r="3061" spans="1:17">
      <c r="A3061" s="5" t="str">
        <f t="shared" si="48"/>
        <v>4</v>
      </c>
      <c r="B3061" s="1" t="s">
        <v>11050</v>
      </c>
      <c r="C3061" s="2" t="s">
        <v>6201</v>
      </c>
      <c r="D3061" s="2">
        <f>IFERROR(VLOOKUP(B3061,#REF!,4,0),0)</f>
        <v>0</v>
      </c>
      <c r="E3061" s="3">
        <v>0</v>
      </c>
      <c r="F3061" s="147" t="s">
        <v>1</v>
      </c>
      <c r="G3061" s="3">
        <v>0</v>
      </c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148" t="s">
        <v>6151</v>
      </c>
      <c r="N3061" s="3">
        <v>0</v>
      </c>
      <c r="O3061" s="3">
        <v>0</v>
      </c>
      <c r="P3061" s="3">
        <v>0</v>
      </c>
      <c r="Q3061" s="132"/>
    </row>
    <row r="3062" spans="1:17">
      <c r="A3062" s="5" t="str">
        <f t="shared" si="48"/>
        <v>4</v>
      </c>
      <c r="B3062" s="1" t="s">
        <v>11051</v>
      </c>
      <c r="C3062" s="2" t="s">
        <v>11052</v>
      </c>
      <c r="D3062" s="2">
        <f>IFERROR(VLOOKUP(B3062,#REF!,4,0),0)</f>
        <v>0</v>
      </c>
      <c r="E3062" s="3">
        <v>0</v>
      </c>
      <c r="F3062" s="147" t="s">
        <v>5961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148" t="s">
        <v>6151</v>
      </c>
      <c r="N3062" s="3">
        <v>0</v>
      </c>
      <c r="O3062" s="3">
        <v>0</v>
      </c>
      <c r="P3062" s="3">
        <v>0</v>
      </c>
      <c r="Q3062" s="132"/>
    </row>
    <row r="3063" spans="1:17">
      <c r="A3063" s="5" t="str">
        <f t="shared" si="48"/>
        <v>4</v>
      </c>
      <c r="B3063" s="1" t="s">
        <v>11053</v>
      </c>
      <c r="C3063" s="2" t="s">
        <v>9175</v>
      </c>
      <c r="D3063" s="2">
        <f>IFERROR(VLOOKUP(B3063,#REF!,4,0),0)</f>
        <v>0</v>
      </c>
      <c r="E3063" s="3">
        <v>0</v>
      </c>
      <c r="F3063" s="147" t="s">
        <v>1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s="148" t="s">
        <v>6151</v>
      </c>
      <c r="N3063" s="3">
        <v>0</v>
      </c>
      <c r="O3063" s="3">
        <v>0</v>
      </c>
      <c r="P3063" s="3">
        <v>0</v>
      </c>
      <c r="Q3063" s="132"/>
    </row>
    <row r="3064" spans="1:17">
      <c r="A3064" s="5" t="str">
        <f t="shared" si="48"/>
        <v>4</v>
      </c>
      <c r="B3064" s="1" t="s">
        <v>11054</v>
      </c>
      <c r="C3064" s="2" t="s">
        <v>11055</v>
      </c>
      <c r="D3064" s="2">
        <f>IFERROR(VLOOKUP(B3064,#REF!,4,0),0)</f>
        <v>0</v>
      </c>
      <c r="E3064" s="3">
        <v>0</v>
      </c>
      <c r="F3064" s="147" t="s">
        <v>5961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0</v>
      </c>
      <c r="M3064" s="148" t="s">
        <v>6151</v>
      </c>
      <c r="N3064" s="3">
        <v>0</v>
      </c>
      <c r="O3064" s="3">
        <v>0</v>
      </c>
      <c r="P3064" s="3">
        <v>0</v>
      </c>
      <c r="Q3064" s="132"/>
    </row>
    <row r="3065" spans="1:17">
      <c r="A3065" s="5" t="str">
        <f t="shared" si="48"/>
        <v>4</v>
      </c>
      <c r="B3065" s="1" t="s">
        <v>11056</v>
      </c>
      <c r="C3065" s="2" t="s">
        <v>11057</v>
      </c>
      <c r="D3065" s="2">
        <f>IFERROR(VLOOKUP(B3065,#REF!,4,0),0)</f>
        <v>0</v>
      </c>
      <c r="E3065" s="3">
        <v>0</v>
      </c>
      <c r="F3065" s="147" t="s">
        <v>1</v>
      </c>
      <c r="G3065" s="3">
        <v>0</v>
      </c>
      <c r="H3065" s="3">
        <v>0</v>
      </c>
      <c r="I3065" s="3">
        <v>0</v>
      </c>
      <c r="J3065" s="3">
        <v>0</v>
      </c>
      <c r="K3065" s="3">
        <v>0</v>
      </c>
      <c r="L3065" s="3">
        <v>0</v>
      </c>
      <c r="M3065" s="148" t="s">
        <v>6151</v>
      </c>
      <c r="N3065" s="3">
        <v>0</v>
      </c>
      <c r="O3065" s="3">
        <v>0</v>
      </c>
      <c r="P3065" s="3">
        <v>0</v>
      </c>
      <c r="Q3065" s="132"/>
    </row>
    <row r="3066" spans="1:17">
      <c r="A3066" s="5" t="str">
        <f t="shared" si="48"/>
        <v>4</v>
      </c>
      <c r="B3066" s="1" t="s">
        <v>11058</v>
      </c>
      <c r="C3066" s="2" t="s">
        <v>10071</v>
      </c>
      <c r="D3066" s="2">
        <f>IFERROR(VLOOKUP(B3066,#REF!,4,0),0)</f>
        <v>0</v>
      </c>
      <c r="E3066" s="3">
        <v>0</v>
      </c>
      <c r="F3066" s="147" t="s">
        <v>1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0</v>
      </c>
      <c r="M3066" s="148" t="s">
        <v>6151</v>
      </c>
      <c r="N3066" s="3">
        <v>0</v>
      </c>
      <c r="O3066" s="3">
        <v>0</v>
      </c>
      <c r="P3066" s="3">
        <v>0</v>
      </c>
      <c r="Q3066" s="132"/>
    </row>
    <row r="3067" spans="1:17">
      <c r="A3067" s="5" t="str">
        <f t="shared" si="48"/>
        <v>4</v>
      </c>
      <c r="B3067" s="1" t="s">
        <v>11059</v>
      </c>
      <c r="C3067" s="2" t="s">
        <v>11060</v>
      </c>
      <c r="D3067" s="2">
        <f>IFERROR(VLOOKUP(B3067,#REF!,4,0),0)</f>
        <v>0</v>
      </c>
      <c r="E3067" s="3">
        <v>0</v>
      </c>
      <c r="F3067" s="147" t="s">
        <v>5961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148" t="s">
        <v>6151</v>
      </c>
      <c r="N3067" s="3">
        <v>0</v>
      </c>
      <c r="O3067" s="3">
        <v>0</v>
      </c>
      <c r="P3067" s="3">
        <v>0</v>
      </c>
      <c r="Q3067" s="132"/>
    </row>
    <row r="3068" spans="1:17">
      <c r="A3068" s="5" t="str">
        <f t="shared" si="48"/>
        <v>4</v>
      </c>
      <c r="B3068" s="1" t="s">
        <v>11061</v>
      </c>
      <c r="C3068" s="2" t="s">
        <v>10794</v>
      </c>
      <c r="D3068" s="2">
        <f>IFERROR(VLOOKUP(B3068,#REF!,4,0),0)</f>
        <v>0</v>
      </c>
      <c r="E3068" s="3">
        <v>0</v>
      </c>
      <c r="F3068" s="147" t="s">
        <v>1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0</v>
      </c>
      <c r="M3068" s="148" t="s">
        <v>6151</v>
      </c>
      <c r="N3068" s="3">
        <v>0</v>
      </c>
      <c r="O3068" s="3">
        <v>0</v>
      </c>
      <c r="P3068" s="3">
        <v>0</v>
      </c>
      <c r="Q3068" s="132"/>
    </row>
    <row r="3069" spans="1:17">
      <c r="A3069" s="5" t="str">
        <f t="shared" si="48"/>
        <v>4</v>
      </c>
      <c r="B3069" s="1" t="s">
        <v>11062</v>
      </c>
      <c r="C3069" s="2" t="s">
        <v>11063</v>
      </c>
      <c r="D3069" s="2">
        <f>IFERROR(VLOOKUP(B3069,#REF!,4,0),0)</f>
        <v>0</v>
      </c>
      <c r="E3069" s="3">
        <v>0</v>
      </c>
      <c r="F3069" s="147" t="s">
        <v>1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148" t="s">
        <v>6151</v>
      </c>
      <c r="N3069" s="3">
        <v>0</v>
      </c>
      <c r="O3069" s="3">
        <v>0</v>
      </c>
      <c r="P3069" s="3">
        <v>0</v>
      </c>
      <c r="Q3069" s="132"/>
    </row>
    <row r="3070" spans="1:17">
      <c r="A3070" s="5" t="str">
        <f t="shared" si="48"/>
        <v>4</v>
      </c>
      <c r="B3070" s="1" t="s">
        <v>11064</v>
      </c>
      <c r="C3070" s="2" t="s">
        <v>11065</v>
      </c>
      <c r="D3070" s="2">
        <f>IFERROR(VLOOKUP(B3070,#REF!,4,0),0)</f>
        <v>0</v>
      </c>
      <c r="E3070" s="3">
        <v>0</v>
      </c>
      <c r="F3070" s="147" t="s">
        <v>1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148" t="s">
        <v>6151</v>
      </c>
      <c r="N3070" s="3">
        <v>0</v>
      </c>
      <c r="O3070" s="3">
        <v>0</v>
      </c>
      <c r="P3070" s="3">
        <v>0</v>
      </c>
      <c r="Q3070" s="132"/>
    </row>
    <row r="3071" spans="1:17">
      <c r="A3071" s="5" t="str">
        <f t="shared" si="48"/>
        <v>4</v>
      </c>
      <c r="B3071" s="1" t="s">
        <v>11066</v>
      </c>
      <c r="C3071" s="2" t="s">
        <v>6804</v>
      </c>
      <c r="D3071" s="2">
        <f>IFERROR(VLOOKUP(B3071,#REF!,4,0),0)</f>
        <v>0</v>
      </c>
      <c r="E3071" s="3">
        <v>0</v>
      </c>
      <c r="F3071" s="147" t="s">
        <v>1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148" t="s">
        <v>6151</v>
      </c>
      <c r="N3071" s="3">
        <v>0</v>
      </c>
      <c r="O3071" s="3">
        <v>0</v>
      </c>
      <c r="P3071" s="3">
        <v>0</v>
      </c>
      <c r="Q3071" s="132"/>
    </row>
    <row r="3072" spans="1:17">
      <c r="A3072" s="5" t="str">
        <f t="shared" si="48"/>
        <v>4</v>
      </c>
      <c r="B3072" s="1" t="s">
        <v>11067</v>
      </c>
      <c r="C3072" s="2" t="s">
        <v>11068</v>
      </c>
      <c r="D3072" s="2">
        <f>IFERROR(VLOOKUP(B3072,#REF!,4,0),0)</f>
        <v>0</v>
      </c>
      <c r="E3072" s="3">
        <v>0</v>
      </c>
      <c r="F3072" s="147" t="s">
        <v>1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148" t="s">
        <v>6151</v>
      </c>
      <c r="N3072" s="3">
        <v>0</v>
      </c>
      <c r="O3072" s="3">
        <v>0</v>
      </c>
      <c r="P3072" s="3">
        <v>0</v>
      </c>
      <c r="Q3072" s="132"/>
    </row>
    <row r="3073" spans="1:17">
      <c r="A3073" s="5" t="str">
        <f t="shared" si="48"/>
        <v>4</v>
      </c>
      <c r="B3073" s="1" t="s">
        <v>11069</v>
      </c>
      <c r="C3073" s="2" t="s">
        <v>10261</v>
      </c>
      <c r="D3073" s="2">
        <f>IFERROR(VLOOKUP(B3073,#REF!,4,0),0)</f>
        <v>0</v>
      </c>
      <c r="E3073" s="3">
        <v>0</v>
      </c>
      <c r="F3073" s="147" t="s">
        <v>1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148" t="s">
        <v>6151</v>
      </c>
      <c r="N3073" s="3">
        <v>0</v>
      </c>
      <c r="O3073" s="3">
        <v>0</v>
      </c>
      <c r="P3073" s="3">
        <v>0</v>
      </c>
      <c r="Q3073" s="132"/>
    </row>
    <row r="3074" spans="1:17">
      <c r="A3074" s="5" t="str">
        <f t="shared" si="48"/>
        <v>4</v>
      </c>
      <c r="B3074" s="1" t="s">
        <v>11070</v>
      </c>
      <c r="C3074" s="2" t="s">
        <v>11071</v>
      </c>
      <c r="D3074" s="2">
        <f>IFERROR(VLOOKUP(B3074,#REF!,4,0),0)</f>
        <v>0</v>
      </c>
      <c r="E3074" s="3">
        <v>0</v>
      </c>
      <c r="F3074" s="147" t="s">
        <v>5961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148" t="s">
        <v>6151</v>
      </c>
      <c r="N3074" s="3">
        <v>0</v>
      </c>
      <c r="O3074" s="3">
        <v>0</v>
      </c>
      <c r="P3074" s="3">
        <v>0</v>
      </c>
      <c r="Q3074" s="132"/>
    </row>
    <row r="3075" spans="1:17">
      <c r="A3075" s="5" t="str">
        <f t="shared" si="48"/>
        <v>4</v>
      </c>
      <c r="B3075" s="1" t="s">
        <v>11072</v>
      </c>
      <c r="C3075" s="2" t="s">
        <v>11073</v>
      </c>
      <c r="D3075" s="2">
        <f>IFERROR(VLOOKUP(B3075,#REF!,4,0),0)</f>
        <v>0</v>
      </c>
      <c r="E3075" s="3">
        <v>0</v>
      </c>
      <c r="F3075" s="147" t="s">
        <v>1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0</v>
      </c>
      <c r="M3075" s="148" t="s">
        <v>6151</v>
      </c>
      <c r="N3075" s="3">
        <v>0</v>
      </c>
      <c r="O3075" s="3">
        <v>0</v>
      </c>
      <c r="P3075" s="3">
        <v>0</v>
      </c>
      <c r="Q3075" s="132"/>
    </row>
    <row r="3076" spans="1:17">
      <c r="A3076" s="5" t="str">
        <f t="shared" si="48"/>
        <v>4</v>
      </c>
      <c r="B3076" s="1" t="s">
        <v>11074</v>
      </c>
      <c r="C3076" s="2" t="s">
        <v>11075</v>
      </c>
      <c r="D3076" s="2">
        <f>IFERROR(VLOOKUP(B3076,#REF!,4,0),0)</f>
        <v>0</v>
      </c>
      <c r="E3076" s="3">
        <v>0</v>
      </c>
      <c r="F3076" s="147" t="s">
        <v>1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148" t="s">
        <v>6151</v>
      </c>
      <c r="N3076" s="3">
        <v>0</v>
      </c>
      <c r="O3076" s="3">
        <v>0</v>
      </c>
      <c r="P3076" s="3">
        <v>0</v>
      </c>
      <c r="Q3076" s="132"/>
    </row>
    <row r="3077" spans="1:17">
      <c r="A3077" s="5" t="str">
        <f t="shared" si="48"/>
        <v>4</v>
      </c>
      <c r="B3077" s="1" t="s">
        <v>11076</v>
      </c>
      <c r="C3077" s="2" t="s">
        <v>11077</v>
      </c>
      <c r="D3077" s="2">
        <f>IFERROR(VLOOKUP(B3077,#REF!,4,0),0)</f>
        <v>0</v>
      </c>
      <c r="E3077" s="3">
        <v>0</v>
      </c>
      <c r="F3077" s="147" t="s">
        <v>1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148" t="s">
        <v>6151</v>
      </c>
      <c r="N3077" s="3">
        <v>0</v>
      </c>
      <c r="O3077" s="3">
        <v>0</v>
      </c>
      <c r="P3077" s="3">
        <v>0</v>
      </c>
      <c r="Q3077" s="132"/>
    </row>
    <row r="3078" spans="1:17">
      <c r="A3078" s="5" t="str">
        <f t="shared" si="48"/>
        <v>4</v>
      </c>
      <c r="B3078" s="1" t="s">
        <v>11078</v>
      </c>
      <c r="C3078" s="2" t="s">
        <v>11079</v>
      </c>
      <c r="D3078" s="2">
        <f>IFERROR(VLOOKUP(B3078,#REF!,4,0),0)</f>
        <v>0</v>
      </c>
      <c r="E3078" s="3">
        <v>0</v>
      </c>
      <c r="F3078" s="147" t="s">
        <v>1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148" t="s">
        <v>6151</v>
      </c>
      <c r="N3078" s="3">
        <v>0</v>
      </c>
      <c r="O3078" s="3">
        <v>0</v>
      </c>
      <c r="P3078" s="3">
        <v>0</v>
      </c>
      <c r="Q3078" s="132"/>
    </row>
    <row r="3079" spans="1:17">
      <c r="A3079" s="5" t="str">
        <f t="shared" si="48"/>
        <v>4</v>
      </c>
      <c r="B3079" s="1" t="s">
        <v>11080</v>
      </c>
      <c r="C3079" s="2" t="s">
        <v>11081</v>
      </c>
      <c r="D3079" s="2">
        <f>IFERROR(VLOOKUP(B3079,#REF!,4,0),0)</f>
        <v>0</v>
      </c>
      <c r="E3079" s="3">
        <v>0</v>
      </c>
      <c r="F3079" s="147" t="s">
        <v>1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148" t="s">
        <v>6151</v>
      </c>
      <c r="N3079" s="3">
        <v>0</v>
      </c>
      <c r="O3079" s="3">
        <v>0</v>
      </c>
      <c r="P3079" s="3">
        <v>0</v>
      </c>
      <c r="Q3079" s="132"/>
    </row>
    <row r="3080" spans="1:17">
      <c r="A3080" s="5" t="str">
        <f t="shared" si="48"/>
        <v>4</v>
      </c>
      <c r="B3080" s="1" t="s">
        <v>11082</v>
      </c>
      <c r="C3080" s="2" t="s">
        <v>11083</v>
      </c>
      <c r="D3080" s="2">
        <f>IFERROR(VLOOKUP(B3080,#REF!,4,0),0)</f>
        <v>0</v>
      </c>
      <c r="E3080" s="3">
        <v>0</v>
      </c>
      <c r="F3080" s="147" t="s">
        <v>1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148" t="s">
        <v>6151</v>
      </c>
      <c r="N3080" s="3">
        <v>0</v>
      </c>
      <c r="O3080" s="3">
        <v>0</v>
      </c>
      <c r="P3080" s="3">
        <v>0</v>
      </c>
      <c r="Q3080" s="132"/>
    </row>
    <row r="3081" spans="1:17">
      <c r="A3081" s="5" t="str">
        <f t="shared" si="48"/>
        <v>4</v>
      </c>
      <c r="B3081" s="1" t="s">
        <v>11084</v>
      </c>
      <c r="C3081" s="2" t="s">
        <v>11085</v>
      </c>
      <c r="D3081" s="2">
        <f>IFERROR(VLOOKUP(B3081,#REF!,4,0),0)</f>
        <v>0</v>
      </c>
      <c r="E3081" s="3">
        <v>0</v>
      </c>
      <c r="F3081" s="147" t="s">
        <v>1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148" t="s">
        <v>6151</v>
      </c>
      <c r="N3081" s="3">
        <v>0</v>
      </c>
      <c r="O3081" s="3">
        <v>0</v>
      </c>
      <c r="P3081" s="3">
        <v>0</v>
      </c>
      <c r="Q3081" s="132"/>
    </row>
    <row r="3082" spans="1:17">
      <c r="A3082" s="5" t="str">
        <f t="shared" si="48"/>
        <v>4</v>
      </c>
      <c r="B3082" s="1" t="s">
        <v>11086</v>
      </c>
      <c r="C3082" s="2" t="s">
        <v>11087</v>
      </c>
      <c r="D3082" s="2">
        <f>IFERROR(VLOOKUP(B3082,#REF!,4,0),0)</f>
        <v>0</v>
      </c>
      <c r="E3082" s="3">
        <v>0</v>
      </c>
      <c r="F3082" s="147" t="s">
        <v>1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148" t="s">
        <v>6151</v>
      </c>
      <c r="N3082" s="3">
        <v>0</v>
      </c>
      <c r="O3082" s="3">
        <v>0</v>
      </c>
      <c r="P3082" s="3">
        <v>0</v>
      </c>
      <c r="Q3082" s="132"/>
    </row>
    <row r="3083" spans="1:17">
      <c r="A3083" s="5" t="str">
        <f t="shared" ref="A3083:A3146" si="49">LEFT(B3083)</f>
        <v>4</v>
      </c>
      <c r="B3083" s="1" t="s">
        <v>11088</v>
      </c>
      <c r="C3083" s="2" t="s">
        <v>11089</v>
      </c>
      <c r="D3083" s="2">
        <f>IFERROR(VLOOKUP(B3083,#REF!,4,0),0)</f>
        <v>0</v>
      </c>
      <c r="E3083" s="3">
        <v>0</v>
      </c>
      <c r="F3083" s="147" t="s">
        <v>1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148" t="s">
        <v>6151</v>
      </c>
      <c r="N3083" s="3">
        <v>0</v>
      </c>
      <c r="O3083" s="3">
        <v>0</v>
      </c>
      <c r="P3083" s="3">
        <v>0</v>
      </c>
      <c r="Q3083" s="132"/>
    </row>
    <row r="3084" spans="1:17">
      <c r="A3084" s="5" t="str">
        <f t="shared" si="49"/>
        <v>4</v>
      </c>
      <c r="B3084" s="1" t="s">
        <v>11090</v>
      </c>
      <c r="C3084" s="2" t="s">
        <v>11091</v>
      </c>
      <c r="D3084" s="2">
        <f>IFERROR(VLOOKUP(B3084,#REF!,4,0),0)</f>
        <v>0</v>
      </c>
      <c r="E3084" s="3">
        <v>0</v>
      </c>
      <c r="F3084" s="147" t="s">
        <v>1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148" t="s">
        <v>6151</v>
      </c>
      <c r="N3084" s="3">
        <v>0</v>
      </c>
      <c r="O3084" s="3">
        <v>0</v>
      </c>
      <c r="P3084" s="3">
        <v>0</v>
      </c>
      <c r="Q3084" s="132"/>
    </row>
    <row r="3085" spans="1:17">
      <c r="A3085" s="5" t="str">
        <f t="shared" si="49"/>
        <v>4</v>
      </c>
      <c r="B3085" s="1" t="s">
        <v>11092</v>
      </c>
      <c r="C3085" s="2" t="s">
        <v>11093</v>
      </c>
      <c r="D3085" s="2">
        <f>IFERROR(VLOOKUP(B3085,#REF!,4,0),0)</f>
        <v>0</v>
      </c>
      <c r="E3085" s="3">
        <v>0</v>
      </c>
      <c r="F3085" s="147" t="s">
        <v>5961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148" t="s">
        <v>6151</v>
      </c>
      <c r="N3085" s="3">
        <v>0</v>
      </c>
      <c r="O3085" s="3">
        <v>0</v>
      </c>
      <c r="P3085" s="3">
        <v>0</v>
      </c>
      <c r="Q3085" s="132"/>
    </row>
    <row r="3086" spans="1:17">
      <c r="A3086" s="5" t="str">
        <f t="shared" si="49"/>
        <v>4</v>
      </c>
      <c r="B3086" s="1" t="s">
        <v>11094</v>
      </c>
      <c r="C3086" s="2" t="s">
        <v>10794</v>
      </c>
      <c r="D3086" s="2">
        <f>IFERROR(VLOOKUP(B3086,#REF!,4,0),0)</f>
        <v>0</v>
      </c>
      <c r="E3086" s="3">
        <v>0</v>
      </c>
      <c r="F3086" s="147" t="s">
        <v>1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148" t="s">
        <v>6151</v>
      </c>
      <c r="N3086" s="3">
        <v>0</v>
      </c>
      <c r="O3086" s="3">
        <v>0</v>
      </c>
      <c r="P3086" s="3">
        <v>0</v>
      </c>
      <c r="Q3086" s="132"/>
    </row>
    <row r="3087" spans="1:17">
      <c r="A3087" s="5" t="str">
        <f t="shared" si="49"/>
        <v>4</v>
      </c>
      <c r="B3087" s="1" t="s">
        <v>11095</v>
      </c>
      <c r="C3087" s="2" t="s">
        <v>11096</v>
      </c>
      <c r="D3087" s="2">
        <f>IFERROR(VLOOKUP(B3087,#REF!,4,0),0)</f>
        <v>0</v>
      </c>
      <c r="E3087" s="3">
        <v>0</v>
      </c>
      <c r="F3087" s="147" t="s">
        <v>1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0</v>
      </c>
      <c r="M3087" s="148" t="s">
        <v>6151</v>
      </c>
      <c r="N3087" s="3">
        <v>0</v>
      </c>
      <c r="O3087" s="3">
        <v>0</v>
      </c>
      <c r="P3087" s="3">
        <v>0</v>
      </c>
      <c r="Q3087" s="132"/>
    </row>
    <row r="3088" spans="1:17">
      <c r="A3088" s="5" t="str">
        <f t="shared" si="49"/>
        <v>4</v>
      </c>
      <c r="B3088" s="1" t="s">
        <v>11097</v>
      </c>
      <c r="C3088" s="2" t="s">
        <v>11098</v>
      </c>
      <c r="D3088" s="2">
        <f>IFERROR(VLOOKUP(B3088,#REF!,4,0),0)</f>
        <v>0</v>
      </c>
      <c r="E3088" s="3">
        <v>0</v>
      </c>
      <c r="F3088" s="147" t="s">
        <v>5961</v>
      </c>
      <c r="G3088" s="3">
        <v>0</v>
      </c>
      <c r="H3088" s="3">
        <v>0</v>
      </c>
      <c r="I3088" s="3">
        <v>0</v>
      </c>
      <c r="J3088" s="3">
        <v>0</v>
      </c>
      <c r="K3088" s="3">
        <v>0</v>
      </c>
      <c r="L3088" s="3">
        <v>0</v>
      </c>
      <c r="M3088" s="148" t="s">
        <v>6151</v>
      </c>
      <c r="N3088" s="3">
        <v>0</v>
      </c>
      <c r="O3088" s="3">
        <v>0</v>
      </c>
      <c r="P3088" s="3">
        <v>0</v>
      </c>
      <c r="Q3088" s="132"/>
    </row>
    <row r="3089" spans="1:17">
      <c r="A3089" s="5" t="str">
        <f t="shared" si="49"/>
        <v>4</v>
      </c>
      <c r="B3089" s="1" t="s">
        <v>11099</v>
      </c>
      <c r="C3089" s="2" t="s">
        <v>11100</v>
      </c>
      <c r="D3089" s="2">
        <f>IFERROR(VLOOKUP(B3089,#REF!,4,0),0)</f>
        <v>0</v>
      </c>
      <c r="E3089" s="3">
        <v>0</v>
      </c>
      <c r="F3089" s="147" t="s">
        <v>1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148" t="s">
        <v>6151</v>
      </c>
      <c r="N3089" s="3">
        <v>0</v>
      </c>
      <c r="O3089" s="3">
        <v>0</v>
      </c>
      <c r="P3089" s="3">
        <v>0</v>
      </c>
      <c r="Q3089" s="132"/>
    </row>
    <row r="3090" spans="1:17">
      <c r="A3090" s="5" t="str">
        <f t="shared" si="49"/>
        <v>4</v>
      </c>
      <c r="B3090" s="1" t="s">
        <v>11101</v>
      </c>
      <c r="C3090" s="2" t="s">
        <v>11102</v>
      </c>
      <c r="D3090" s="2">
        <f>IFERROR(VLOOKUP(B3090,#REF!,4,0),0)</f>
        <v>0</v>
      </c>
      <c r="E3090" s="3">
        <v>0</v>
      </c>
      <c r="F3090" s="147" t="s">
        <v>5961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0</v>
      </c>
      <c r="M3090" s="148" t="s">
        <v>6151</v>
      </c>
      <c r="N3090" s="3">
        <v>0</v>
      </c>
      <c r="O3090" s="3">
        <v>0</v>
      </c>
      <c r="P3090" s="3">
        <v>0</v>
      </c>
      <c r="Q3090" s="132"/>
    </row>
    <row r="3091" spans="1:17">
      <c r="A3091" s="5" t="str">
        <f t="shared" si="49"/>
        <v>4</v>
      </c>
      <c r="B3091" s="1" t="s">
        <v>11103</v>
      </c>
      <c r="C3091" s="2" t="s">
        <v>11104</v>
      </c>
      <c r="D3091" s="2">
        <f>IFERROR(VLOOKUP(B3091,#REF!,4,0),0)</f>
        <v>0</v>
      </c>
      <c r="E3091" s="3">
        <v>0</v>
      </c>
      <c r="F3091" s="147" t="s">
        <v>1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148" t="s">
        <v>6151</v>
      </c>
      <c r="N3091" s="3">
        <v>0</v>
      </c>
      <c r="O3091" s="3">
        <v>0</v>
      </c>
      <c r="P3091" s="3">
        <v>0</v>
      </c>
      <c r="Q3091" s="132"/>
    </row>
    <row r="3092" spans="1:17">
      <c r="A3092" s="5" t="str">
        <f t="shared" si="49"/>
        <v>4</v>
      </c>
      <c r="B3092" s="1" t="s">
        <v>11105</v>
      </c>
      <c r="C3092" s="2" t="s">
        <v>11106</v>
      </c>
      <c r="D3092" s="2">
        <f>IFERROR(VLOOKUP(B3092,#REF!,4,0),0)</f>
        <v>0</v>
      </c>
      <c r="E3092" s="3">
        <v>0</v>
      </c>
      <c r="F3092" s="147" t="s">
        <v>5961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0</v>
      </c>
      <c r="M3092" s="148" t="s">
        <v>6151</v>
      </c>
      <c r="N3092" s="3">
        <v>0</v>
      </c>
      <c r="O3092" s="3">
        <v>0</v>
      </c>
      <c r="P3092" s="3">
        <v>0</v>
      </c>
      <c r="Q3092" s="132"/>
    </row>
    <row r="3093" spans="1:17">
      <c r="A3093" s="5" t="str">
        <f t="shared" si="49"/>
        <v>4</v>
      </c>
      <c r="B3093" s="1" t="s">
        <v>11107</v>
      </c>
      <c r="C3093" s="2" t="s">
        <v>11108</v>
      </c>
      <c r="D3093" s="2">
        <f>IFERROR(VLOOKUP(B3093,#REF!,4,0),0)</f>
        <v>0</v>
      </c>
      <c r="E3093" s="3">
        <v>0</v>
      </c>
      <c r="F3093" s="147" t="s">
        <v>1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148" t="s">
        <v>6151</v>
      </c>
      <c r="N3093" s="3">
        <v>0</v>
      </c>
      <c r="O3093" s="3">
        <v>0</v>
      </c>
      <c r="P3093" s="3">
        <v>0</v>
      </c>
      <c r="Q3093" s="132"/>
    </row>
    <row r="3094" spans="1:17">
      <c r="A3094" s="5" t="str">
        <f t="shared" si="49"/>
        <v>4</v>
      </c>
      <c r="B3094" s="1" t="s">
        <v>11109</v>
      </c>
      <c r="C3094" s="2" t="s">
        <v>11110</v>
      </c>
      <c r="D3094" s="2">
        <f>IFERROR(VLOOKUP(B3094,#REF!,4,0),0)</f>
        <v>0</v>
      </c>
      <c r="E3094" s="3">
        <v>0</v>
      </c>
      <c r="F3094" s="147" t="s">
        <v>1</v>
      </c>
      <c r="G3094" s="3">
        <v>0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148" t="s">
        <v>6151</v>
      </c>
      <c r="N3094" s="3">
        <v>0</v>
      </c>
      <c r="O3094" s="3">
        <v>0</v>
      </c>
      <c r="P3094" s="3">
        <v>0</v>
      </c>
      <c r="Q3094" s="132"/>
    </row>
    <row r="3095" spans="1:17">
      <c r="A3095" s="5" t="str">
        <f t="shared" si="49"/>
        <v>4</v>
      </c>
      <c r="B3095" s="1" t="s">
        <v>11111</v>
      </c>
      <c r="C3095" s="2" t="s">
        <v>11112</v>
      </c>
      <c r="D3095" s="2">
        <f>IFERROR(VLOOKUP(B3095,#REF!,4,0),0)</f>
        <v>0</v>
      </c>
      <c r="E3095" s="3">
        <v>0</v>
      </c>
      <c r="F3095" s="147" t="s">
        <v>5961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s="148" t="s">
        <v>6151</v>
      </c>
      <c r="N3095" s="3">
        <v>0</v>
      </c>
      <c r="O3095" s="3">
        <v>0</v>
      </c>
      <c r="P3095" s="3">
        <v>0</v>
      </c>
      <c r="Q3095" s="132"/>
    </row>
    <row r="3096" spans="1:17">
      <c r="A3096" s="5" t="str">
        <f t="shared" si="49"/>
        <v>4</v>
      </c>
      <c r="B3096" s="1" t="s">
        <v>11113</v>
      </c>
      <c r="C3096" s="2" t="s">
        <v>11114</v>
      </c>
      <c r="D3096" s="2">
        <f>IFERROR(VLOOKUP(B3096,#REF!,4,0),0)</f>
        <v>0</v>
      </c>
      <c r="E3096" s="3">
        <v>0</v>
      </c>
      <c r="F3096" s="147" t="s">
        <v>1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0</v>
      </c>
      <c r="M3096" s="148" t="s">
        <v>6151</v>
      </c>
      <c r="N3096" s="3">
        <v>0</v>
      </c>
      <c r="O3096" s="3">
        <v>0</v>
      </c>
      <c r="P3096" s="3">
        <v>0</v>
      </c>
      <c r="Q3096" s="132"/>
    </row>
    <row r="3097" spans="1:17">
      <c r="A3097" s="5" t="str">
        <f t="shared" si="49"/>
        <v>4</v>
      </c>
      <c r="B3097" s="1" t="s">
        <v>11115</v>
      </c>
      <c r="C3097" s="2" t="s">
        <v>11108</v>
      </c>
      <c r="D3097" s="2">
        <f>IFERROR(VLOOKUP(B3097,#REF!,4,0),0)</f>
        <v>0</v>
      </c>
      <c r="E3097" s="3">
        <v>0</v>
      </c>
      <c r="F3097" s="147" t="s">
        <v>1</v>
      </c>
      <c r="G3097" s="3">
        <v>0</v>
      </c>
      <c r="H3097" s="3">
        <v>0</v>
      </c>
      <c r="I3097" s="3">
        <v>0</v>
      </c>
      <c r="J3097" s="3">
        <v>0</v>
      </c>
      <c r="K3097" s="3">
        <v>0</v>
      </c>
      <c r="L3097" s="3">
        <v>0</v>
      </c>
      <c r="M3097" s="148" t="s">
        <v>6151</v>
      </c>
      <c r="N3097" s="3">
        <v>0</v>
      </c>
      <c r="O3097" s="3">
        <v>0</v>
      </c>
      <c r="P3097" s="3">
        <v>0</v>
      </c>
      <c r="Q3097" s="132"/>
    </row>
    <row r="3098" spans="1:17">
      <c r="A3098" s="5" t="str">
        <f t="shared" si="49"/>
        <v>4</v>
      </c>
      <c r="B3098" s="1" t="s">
        <v>11116</v>
      </c>
      <c r="C3098" s="2" t="s">
        <v>11117</v>
      </c>
      <c r="D3098" s="2">
        <f>IFERROR(VLOOKUP(B3098,#REF!,4,0),0)</f>
        <v>0</v>
      </c>
      <c r="E3098" s="3">
        <v>0</v>
      </c>
      <c r="F3098" s="147" t="s">
        <v>1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148" t="s">
        <v>6151</v>
      </c>
      <c r="N3098" s="3">
        <v>0</v>
      </c>
      <c r="O3098" s="3">
        <v>0</v>
      </c>
      <c r="P3098" s="3">
        <v>0</v>
      </c>
      <c r="Q3098" s="132"/>
    </row>
    <row r="3099" spans="1:17">
      <c r="A3099" s="5" t="str">
        <f t="shared" si="49"/>
        <v>4</v>
      </c>
      <c r="B3099" s="1" t="s">
        <v>11118</v>
      </c>
      <c r="C3099" s="2" t="s">
        <v>11119</v>
      </c>
      <c r="D3099" s="2">
        <f>IFERROR(VLOOKUP(B3099,#REF!,4,0),0)</f>
        <v>0</v>
      </c>
      <c r="E3099" s="3">
        <v>0</v>
      </c>
      <c r="F3099" s="147" t="s">
        <v>1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148" t="s">
        <v>6151</v>
      </c>
      <c r="N3099" s="3">
        <v>0</v>
      </c>
      <c r="O3099" s="3">
        <v>0</v>
      </c>
      <c r="P3099" s="3">
        <v>0</v>
      </c>
      <c r="Q3099" s="132"/>
    </row>
    <row r="3100" spans="1:17">
      <c r="A3100" s="5" t="str">
        <f t="shared" si="49"/>
        <v>4</v>
      </c>
      <c r="B3100" s="1" t="s">
        <v>11120</v>
      </c>
      <c r="C3100" s="2" t="s">
        <v>11121</v>
      </c>
      <c r="D3100" s="2">
        <f>IFERROR(VLOOKUP(B3100,#REF!,4,0),0)</f>
        <v>0</v>
      </c>
      <c r="E3100" s="3">
        <v>0</v>
      </c>
      <c r="F3100" s="147" t="s">
        <v>1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148" t="s">
        <v>6151</v>
      </c>
      <c r="N3100" s="3">
        <v>0</v>
      </c>
      <c r="O3100" s="3">
        <v>0</v>
      </c>
      <c r="P3100" s="3">
        <v>0</v>
      </c>
      <c r="Q3100" s="132"/>
    </row>
    <row r="3101" spans="1:17">
      <c r="A3101" s="5" t="str">
        <f t="shared" si="49"/>
        <v>4</v>
      </c>
      <c r="B3101" s="1" t="s">
        <v>11122</v>
      </c>
      <c r="C3101" s="2" t="s">
        <v>11123</v>
      </c>
      <c r="D3101" s="2">
        <f>IFERROR(VLOOKUP(B3101,#REF!,4,0),0)</f>
        <v>0</v>
      </c>
      <c r="E3101" s="3">
        <v>0</v>
      </c>
      <c r="F3101" s="147" t="s">
        <v>1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148" t="s">
        <v>6151</v>
      </c>
      <c r="N3101" s="3">
        <v>0</v>
      </c>
      <c r="O3101" s="3">
        <v>0</v>
      </c>
      <c r="P3101" s="3">
        <v>0</v>
      </c>
      <c r="Q3101" s="132"/>
    </row>
    <row r="3102" spans="1:17">
      <c r="A3102" s="5" t="str">
        <f t="shared" si="49"/>
        <v>4</v>
      </c>
      <c r="B3102" s="1" t="s">
        <v>11124</v>
      </c>
      <c r="C3102" s="2" t="s">
        <v>11125</v>
      </c>
      <c r="D3102" s="2">
        <f>IFERROR(VLOOKUP(B3102,#REF!,4,0),0)</f>
        <v>0</v>
      </c>
      <c r="E3102" s="3">
        <v>0</v>
      </c>
      <c r="F3102" s="147" t="s">
        <v>1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148" t="s">
        <v>6151</v>
      </c>
      <c r="N3102" s="3">
        <v>0</v>
      </c>
      <c r="O3102" s="3">
        <v>0</v>
      </c>
      <c r="P3102" s="3">
        <v>0</v>
      </c>
      <c r="Q3102" s="132"/>
    </row>
    <row r="3103" spans="1:17">
      <c r="A3103" s="5" t="str">
        <f t="shared" si="49"/>
        <v>4</v>
      </c>
      <c r="B3103" s="1" t="s">
        <v>11126</v>
      </c>
      <c r="C3103" s="2" t="s">
        <v>11085</v>
      </c>
      <c r="D3103" s="2">
        <f>IFERROR(VLOOKUP(B3103,#REF!,4,0),0)</f>
        <v>0</v>
      </c>
      <c r="E3103" s="3">
        <v>0</v>
      </c>
      <c r="F3103" s="147" t="s">
        <v>1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148" t="s">
        <v>6151</v>
      </c>
      <c r="N3103" s="3">
        <v>0</v>
      </c>
      <c r="O3103" s="3">
        <v>0</v>
      </c>
      <c r="P3103" s="3">
        <v>0</v>
      </c>
      <c r="Q3103" s="132"/>
    </row>
    <row r="3104" spans="1:17">
      <c r="A3104" s="5" t="str">
        <f t="shared" si="49"/>
        <v>4</v>
      </c>
      <c r="B3104" s="1" t="s">
        <v>11127</v>
      </c>
      <c r="C3104" s="2" t="s">
        <v>11128</v>
      </c>
      <c r="D3104" s="2">
        <f>IFERROR(VLOOKUP(B3104,#REF!,4,0),0)</f>
        <v>0</v>
      </c>
      <c r="E3104" s="3">
        <v>0</v>
      </c>
      <c r="F3104" s="147" t="s">
        <v>1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148" t="s">
        <v>6151</v>
      </c>
      <c r="N3104" s="3">
        <v>0</v>
      </c>
      <c r="O3104" s="3">
        <v>0</v>
      </c>
      <c r="P3104" s="3">
        <v>0</v>
      </c>
      <c r="Q3104" s="132"/>
    </row>
    <row r="3105" spans="1:17">
      <c r="A3105" s="5" t="str">
        <f t="shared" si="49"/>
        <v>4</v>
      </c>
      <c r="B3105" s="1" t="s">
        <v>11129</v>
      </c>
      <c r="C3105" s="2" t="s">
        <v>11130</v>
      </c>
      <c r="D3105" s="2">
        <f>IFERROR(VLOOKUP(B3105,#REF!,4,0),0)</f>
        <v>0</v>
      </c>
      <c r="E3105" s="3">
        <v>0</v>
      </c>
      <c r="F3105" s="147" t="s">
        <v>1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148" t="s">
        <v>6151</v>
      </c>
      <c r="N3105" s="3">
        <v>0</v>
      </c>
      <c r="O3105" s="3">
        <v>0</v>
      </c>
      <c r="P3105" s="3">
        <v>0</v>
      </c>
      <c r="Q3105" s="132"/>
    </row>
    <row r="3106" spans="1:17">
      <c r="A3106" s="5" t="str">
        <f t="shared" si="49"/>
        <v>4</v>
      </c>
      <c r="B3106" s="1" t="s">
        <v>11131</v>
      </c>
      <c r="C3106" s="2" t="s">
        <v>11132</v>
      </c>
      <c r="D3106" s="2">
        <f>IFERROR(VLOOKUP(B3106,#REF!,4,0),0)</f>
        <v>0</v>
      </c>
      <c r="E3106" s="3">
        <v>0</v>
      </c>
      <c r="F3106" s="147" t="s">
        <v>1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148" t="s">
        <v>6151</v>
      </c>
      <c r="N3106" s="3">
        <v>0</v>
      </c>
      <c r="O3106" s="3">
        <v>0</v>
      </c>
      <c r="P3106" s="3">
        <v>0</v>
      </c>
      <c r="Q3106" s="132"/>
    </row>
    <row r="3107" spans="1:17">
      <c r="A3107" s="5" t="str">
        <f t="shared" si="49"/>
        <v>4</v>
      </c>
      <c r="B3107" s="1" t="s">
        <v>11133</v>
      </c>
      <c r="C3107" s="2" t="s">
        <v>9189</v>
      </c>
      <c r="D3107" s="2">
        <f>IFERROR(VLOOKUP(B3107,#REF!,4,0),0)</f>
        <v>0</v>
      </c>
      <c r="E3107" s="3">
        <v>0</v>
      </c>
      <c r="F3107" s="147" t="s">
        <v>1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148" t="s">
        <v>6151</v>
      </c>
      <c r="N3107" s="3">
        <v>0</v>
      </c>
      <c r="O3107" s="3">
        <v>0</v>
      </c>
      <c r="P3107" s="3">
        <v>0</v>
      </c>
      <c r="Q3107" s="132"/>
    </row>
    <row r="3108" spans="1:17">
      <c r="A3108" s="5" t="str">
        <f t="shared" si="49"/>
        <v>4</v>
      </c>
      <c r="B3108" s="1" t="s">
        <v>11134</v>
      </c>
      <c r="C3108" s="2" t="s">
        <v>11135</v>
      </c>
      <c r="D3108" s="2">
        <f>IFERROR(VLOOKUP(B3108,#REF!,4,0),0)</f>
        <v>0</v>
      </c>
      <c r="E3108" s="3">
        <v>0</v>
      </c>
      <c r="F3108" s="147" t="s">
        <v>1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148" t="s">
        <v>6151</v>
      </c>
      <c r="N3108" s="3">
        <v>0</v>
      </c>
      <c r="O3108" s="3">
        <v>0</v>
      </c>
      <c r="P3108" s="3">
        <v>0</v>
      </c>
      <c r="Q3108" s="132"/>
    </row>
    <row r="3109" spans="1:17">
      <c r="A3109" s="5" t="str">
        <f t="shared" si="49"/>
        <v>4</v>
      </c>
      <c r="B3109" s="1" t="s">
        <v>11136</v>
      </c>
      <c r="C3109" s="2" t="s">
        <v>11137</v>
      </c>
      <c r="D3109" s="2">
        <f>IFERROR(VLOOKUP(B3109,#REF!,4,0),0)</f>
        <v>0</v>
      </c>
      <c r="E3109" s="3">
        <v>0</v>
      </c>
      <c r="F3109" s="147" t="s">
        <v>1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148" t="s">
        <v>6151</v>
      </c>
      <c r="N3109" s="3">
        <v>0</v>
      </c>
      <c r="O3109" s="3">
        <v>0</v>
      </c>
      <c r="P3109" s="3">
        <v>0</v>
      </c>
      <c r="Q3109" s="132"/>
    </row>
    <row r="3110" spans="1:17">
      <c r="A3110" s="5" t="str">
        <f t="shared" si="49"/>
        <v>4</v>
      </c>
      <c r="B3110" s="1" t="s">
        <v>11138</v>
      </c>
      <c r="C3110" s="2" t="s">
        <v>11139</v>
      </c>
      <c r="D3110" s="2">
        <f>IFERROR(VLOOKUP(B3110,#REF!,4,0),0)</f>
        <v>0</v>
      </c>
      <c r="E3110" s="3">
        <v>0</v>
      </c>
      <c r="F3110" s="147" t="s">
        <v>1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148" t="s">
        <v>6151</v>
      </c>
      <c r="N3110" s="3">
        <v>0</v>
      </c>
      <c r="O3110" s="3">
        <v>0</v>
      </c>
      <c r="P3110" s="3">
        <v>0</v>
      </c>
      <c r="Q3110" s="132"/>
    </row>
    <row r="3111" spans="1:17">
      <c r="A3111" s="5" t="str">
        <f t="shared" si="49"/>
        <v>4</v>
      </c>
      <c r="B3111" s="1" t="s">
        <v>11140</v>
      </c>
      <c r="C3111" s="2" t="s">
        <v>11141</v>
      </c>
      <c r="D3111" s="2">
        <f>IFERROR(VLOOKUP(B3111,#REF!,4,0),0)</f>
        <v>0</v>
      </c>
      <c r="E3111" s="3">
        <v>0</v>
      </c>
      <c r="F3111" s="147" t="s">
        <v>1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148" t="s">
        <v>6151</v>
      </c>
      <c r="N3111" s="3">
        <v>0</v>
      </c>
      <c r="O3111" s="3">
        <v>0</v>
      </c>
      <c r="P3111" s="3">
        <v>0</v>
      </c>
      <c r="Q3111" s="132"/>
    </row>
    <row r="3112" spans="1:17">
      <c r="A3112" s="5" t="str">
        <f t="shared" si="49"/>
        <v>4</v>
      </c>
      <c r="B3112" s="1" t="s">
        <v>11142</v>
      </c>
      <c r="C3112" s="2" t="s">
        <v>9187</v>
      </c>
      <c r="D3112" s="2">
        <f>IFERROR(VLOOKUP(B3112,#REF!,4,0),0)</f>
        <v>0</v>
      </c>
      <c r="E3112" s="3">
        <v>0</v>
      </c>
      <c r="F3112" s="147" t="s">
        <v>1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148" t="s">
        <v>6151</v>
      </c>
      <c r="N3112" s="3">
        <v>0</v>
      </c>
      <c r="O3112" s="3">
        <v>0</v>
      </c>
      <c r="P3112" s="3">
        <v>0</v>
      </c>
      <c r="Q3112" s="132"/>
    </row>
    <row r="3113" spans="1:17">
      <c r="A3113" s="5" t="str">
        <f t="shared" si="49"/>
        <v>4</v>
      </c>
      <c r="B3113" s="1" t="s">
        <v>11143</v>
      </c>
      <c r="C3113" s="2" t="s">
        <v>11144</v>
      </c>
      <c r="D3113" s="2">
        <f>IFERROR(VLOOKUP(B3113,#REF!,4,0),0)</f>
        <v>0</v>
      </c>
      <c r="E3113" s="3">
        <v>0</v>
      </c>
      <c r="F3113" s="147" t="s">
        <v>1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148" t="s">
        <v>6151</v>
      </c>
      <c r="N3113" s="3">
        <v>0</v>
      </c>
      <c r="O3113" s="3">
        <v>0</v>
      </c>
      <c r="P3113" s="3">
        <v>0</v>
      </c>
      <c r="Q3113" s="132"/>
    </row>
    <row r="3114" spans="1:17">
      <c r="A3114" s="5" t="str">
        <f t="shared" si="49"/>
        <v>4</v>
      </c>
      <c r="B3114" s="1" t="s">
        <v>11145</v>
      </c>
      <c r="C3114" s="2" t="s">
        <v>11146</v>
      </c>
      <c r="D3114" s="2">
        <f>IFERROR(VLOOKUP(B3114,#REF!,4,0),0)</f>
        <v>0</v>
      </c>
      <c r="E3114" s="3">
        <v>0</v>
      </c>
      <c r="F3114" s="147" t="s">
        <v>5961</v>
      </c>
      <c r="G3114" s="3">
        <v>0</v>
      </c>
      <c r="H3114" s="3">
        <v>0</v>
      </c>
      <c r="I3114" s="3">
        <v>0</v>
      </c>
      <c r="J3114" s="3">
        <v>0</v>
      </c>
      <c r="K3114" s="3">
        <v>0</v>
      </c>
      <c r="L3114" s="3">
        <v>0</v>
      </c>
      <c r="M3114" s="148" t="s">
        <v>6151</v>
      </c>
      <c r="N3114" s="3">
        <v>0</v>
      </c>
      <c r="O3114" s="3">
        <v>0</v>
      </c>
      <c r="P3114" s="3">
        <v>0</v>
      </c>
      <c r="Q3114" s="132"/>
    </row>
    <row r="3115" spans="1:17">
      <c r="A3115" s="5" t="str">
        <f t="shared" si="49"/>
        <v>4</v>
      </c>
      <c r="B3115" s="1" t="s">
        <v>11147</v>
      </c>
      <c r="C3115" s="2" t="s">
        <v>11148</v>
      </c>
      <c r="D3115" s="2">
        <f>IFERROR(VLOOKUP(B3115,#REF!,4,0),0)</f>
        <v>0</v>
      </c>
      <c r="E3115" s="3">
        <v>0</v>
      </c>
      <c r="F3115" s="147" t="s">
        <v>1</v>
      </c>
      <c r="G3115" s="3">
        <v>0</v>
      </c>
      <c r="H3115" s="3">
        <v>0</v>
      </c>
      <c r="I3115" s="3">
        <v>0</v>
      </c>
      <c r="J3115" s="3">
        <v>0</v>
      </c>
      <c r="K3115" s="3">
        <v>0</v>
      </c>
      <c r="L3115" s="3">
        <v>0</v>
      </c>
      <c r="M3115" s="148" t="s">
        <v>6151</v>
      </c>
      <c r="N3115" s="3">
        <v>0</v>
      </c>
      <c r="O3115" s="3">
        <v>0</v>
      </c>
      <c r="P3115" s="3">
        <v>0</v>
      </c>
      <c r="Q3115" s="132"/>
    </row>
    <row r="3116" spans="1:17">
      <c r="A3116" s="5" t="str">
        <f t="shared" si="49"/>
        <v>4</v>
      </c>
      <c r="B3116" s="1" t="s">
        <v>11149</v>
      </c>
      <c r="C3116" s="2" t="s">
        <v>11150</v>
      </c>
      <c r="D3116" s="2">
        <f>IFERROR(VLOOKUP(B3116,#REF!,4,0),0)</f>
        <v>0</v>
      </c>
      <c r="E3116" s="3">
        <v>0</v>
      </c>
      <c r="F3116" s="147" t="s">
        <v>1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148" t="s">
        <v>6151</v>
      </c>
      <c r="N3116" s="3">
        <v>0</v>
      </c>
      <c r="O3116" s="3">
        <v>0</v>
      </c>
      <c r="P3116" s="3">
        <v>0</v>
      </c>
      <c r="Q3116" s="132"/>
    </row>
    <row r="3117" spans="1:17">
      <c r="A3117" s="5" t="str">
        <f t="shared" si="49"/>
        <v>4</v>
      </c>
      <c r="B3117" s="1" t="s">
        <v>11151</v>
      </c>
      <c r="C3117" s="2" t="s">
        <v>11152</v>
      </c>
      <c r="D3117" s="2">
        <f>IFERROR(VLOOKUP(B3117,#REF!,4,0),0)</f>
        <v>0</v>
      </c>
      <c r="E3117" s="3">
        <v>0</v>
      </c>
      <c r="F3117" s="147" t="s">
        <v>1</v>
      </c>
      <c r="G3117" s="3">
        <v>0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148" t="s">
        <v>6151</v>
      </c>
      <c r="N3117" s="3">
        <v>0</v>
      </c>
      <c r="O3117" s="3">
        <v>0</v>
      </c>
      <c r="P3117" s="3">
        <v>0</v>
      </c>
      <c r="Q3117" s="132"/>
    </row>
    <row r="3118" spans="1:17">
      <c r="A3118" s="5" t="str">
        <f t="shared" si="49"/>
        <v>4</v>
      </c>
      <c r="B3118" s="1" t="s">
        <v>11153</v>
      </c>
      <c r="C3118" s="2" t="s">
        <v>11154</v>
      </c>
      <c r="D3118" s="2">
        <f>IFERROR(VLOOKUP(B3118,#REF!,4,0),0)</f>
        <v>0</v>
      </c>
      <c r="E3118" s="3">
        <v>0</v>
      </c>
      <c r="F3118" s="147" t="s">
        <v>1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148" t="s">
        <v>6151</v>
      </c>
      <c r="N3118" s="3">
        <v>0</v>
      </c>
      <c r="O3118" s="3">
        <v>0</v>
      </c>
      <c r="P3118" s="3">
        <v>0</v>
      </c>
      <c r="Q3118" s="132"/>
    </row>
    <row r="3119" spans="1:17">
      <c r="A3119" s="5" t="str">
        <f t="shared" si="49"/>
        <v>4</v>
      </c>
      <c r="B3119" s="1" t="s">
        <v>11155</v>
      </c>
      <c r="C3119" s="2" t="s">
        <v>11156</v>
      </c>
      <c r="D3119" s="2">
        <f>IFERROR(VLOOKUP(B3119,#REF!,4,0),0)</f>
        <v>0</v>
      </c>
      <c r="E3119" s="3">
        <v>0</v>
      </c>
      <c r="F3119" s="147" t="s">
        <v>1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148" t="s">
        <v>6151</v>
      </c>
      <c r="N3119" s="3">
        <v>0</v>
      </c>
      <c r="O3119" s="3">
        <v>0</v>
      </c>
      <c r="P3119" s="3">
        <v>0</v>
      </c>
      <c r="Q3119" s="132"/>
    </row>
    <row r="3120" spans="1:17">
      <c r="A3120" s="5" t="str">
        <f t="shared" si="49"/>
        <v>4</v>
      </c>
      <c r="B3120" s="1" t="s">
        <v>11157</v>
      </c>
      <c r="C3120" s="2" t="s">
        <v>11085</v>
      </c>
      <c r="D3120" s="2">
        <f>IFERROR(VLOOKUP(B3120,#REF!,4,0),0)</f>
        <v>0</v>
      </c>
      <c r="E3120" s="3">
        <v>0</v>
      </c>
      <c r="F3120" s="147" t="s">
        <v>1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148" t="s">
        <v>6151</v>
      </c>
      <c r="N3120" s="3">
        <v>0</v>
      </c>
      <c r="O3120" s="3">
        <v>0</v>
      </c>
      <c r="P3120" s="3">
        <v>0</v>
      </c>
      <c r="Q3120" s="132"/>
    </row>
    <row r="3121" spans="1:17">
      <c r="A3121" s="5" t="str">
        <f t="shared" si="49"/>
        <v>4</v>
      </c>
      <c r="B3121" s="1" t="s">
        <v>11158</v>
      </c>
      <c r="C3121" s="2" t="s">
        <v>11044</v>
      </c>
      <c r="D3121" s="2">
        <f>IFERROR(VLOOKUP(B3121,#REF!,4,0),0)</f>
        <v>0</v>
      </c>
      <c r="E3121" s="3">
        <v>0</v>
      </c>
      <c r="F3121" s="147" t="s">
        <v>5961</v>
      </c>
      <c r="G3121" s="3">
        <v>0</v>
      </c>
      <c r="H3121" s="3">
        <v>0</v>
      </c>
      <c r="I3121" s="3">
        <v>0</v>
      </c>
      <c r="J3121" s="3">
        <v>0</v>
      </c>
      <c r="K3121" s="3">
        <v>0</v>
      </c>
      <c r="L3121" s="3">
        <v>0</v>
      </c>
      <c r="M3121" s="148" t="s">
        <v>6151</v>
      </c>
      <c r="N3121" s="3">
        <v>0</v>
      </c>
      <c r="O3121" s="3">
        <v>0</v>
      </c>
      <c r="P3121" s="3">
        <v>0</v>
      </c>
      <c r="Q3121" s="132"/>
    </row>
    <row r="3122" spans="1:17">
      <c r="A3122" s="5" t="str">
        <f t="shared" si="49"/>
        <v>4</v>
      </c>
      <c r="B3122" s="1" t="s">
        <v>11159</v>
      </c>
      <c r="C3122" s="2" t="s">
        <v>11160</v>
      </c>
      <c r="D3122" s="2">
        <f>IFERROR(VLOOKUP(B3122,#REF!,4,0),0)</f>
        <v>0</v>
      </c>
      <c r="E3122" s="3">
        <v>0</v>
      </c>
      <c r="F3122" s="147" t="s">
        <v>1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s="148" t="s">
        <v>6151</v>
      </c>
      <c r="N3122" s="3">
        <v>0</v>
      </c>
      <c r="O3122" s="3">
        <v>0</v>
      </c>
      <c r="P3122" s="3">
        <v>0</v>
      </c>
      <c r="Q3122" s="132"/>
    </row>
    <row r="3123" spans="1:17">
      <c r="A3123" s="5" t="str">
        <f t="shared" si="49"/>
        <v>4</v>
      </c>
      <c r="B3123" s="1" t="s">
        <v>11161</v>
      </c>
      <c r="C3123" s="2" t="s">
        <v>11162</v>
      </c>
      <c r="D3123" s="2">
        <f>IFERROR(VLOOKUP(B3123,#REF!,4,0),0)</f>
        <v>0</v>
      </c>
      <c r="E3123" s="3">
        <v>0</v>
      </c>
      <c r="F3123" s="147" t="s">
        <v>1</v>
      </c>
      <c r="G3123" s="3">
        <v>0</v>
      </c>
      <c r="H3123" s="3">
        <v>0</v>
      </c>
      <c r="I3123" s="3">
        <v>0</v>
      </c>
      <c r="J3123" s="3">
        <v>0</v>
      </c>
      <c r="K3123" s="3">
        <v>0</v>
      </c>
      <c r="L3123" s="3">
        <v>0</v>
      </c>
      <c r="M3123" s="148" t="s">
        <v>6151</v>
      </c>
      <c r="N3123" s="3">
        <v>0</v>
      </c>
      <c r="O3123" s="3">
        <v>0</v>
      </c>
      <c r="P3123" s="3">
        <v>0</v>
      </c>
      <c r="Q3123" s="132"/>
    </row>
    <row r="3124" spans="1:17">
      <c r="A3124" s="5" t="str">
        <f t="shared" si="49"/>
        <v>4</v>
      </c>
      <c r="B3124" s="1" t="s">
        <v>11163</v>
      </c>
      <c r="C3124" s="2" t="s">
        <v>11164</v>
      </c>
      <c r="D3124" s="2">
        <f>IFERROR(VLOOKUP(B3124,#REF!,4,0),0)</f>
        <v>0</v>
      </c>
      <c r="E3124" s="3">
        <v>0</v>
      </c>
      <c r="F3124" s="147" t="s">
        <v>5961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148" t="s">
        <v>6151</v>
      </c>
      <c r="N3124" s="3">
        <v>0</v>
      </c>
      <c r="O3124" s="3">
        <v>0</v>
      </c>
      <c r="P3124" s="3">
        <v>0</v>
      </c>
      <c r="Q3124" s="132"/>
    </row>
    <row r="3125" spans="1:17">
      <c r="A3125" s="5" t="str">
        <f t="shared" si="49"/>
        <v>4</v>
      </c>
      <c r="B3125" s="1" t="s">
        <v>11165</v>
      </c>
      <c r="C3125" s="2" t="s">
        <v>11166</v>
      </c>
      <c r="D3125" s="2">
        <f>IFERROR(VLOOKUP(B3125,#REF!,4,0),0)</f>
        <v>0</v>
      </c>
      <c r="E3125" s="3">
        <v>0</v>
      </c>
      <c r="F3125" s="147" t="s">
        <v>5961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148" t="s">
        <v>6151</v>
      </c>
      <c r="N3125" s="3">
        <v>0</v>
      </c>
      <c r="O3125" s="3">
        <v>0</v>
      </c>
      <c r="P3125" s="3">
        <v>0</v>
      </c>
      <c r="Q3125" s="132"/>
    </row>
    <row r="3126" spans="1:17">
      <c r="A3126" s="5" t="str">
        <f t="shared" si="49"/>
        <v>4</v>
      </c>
      <c r="B3126" s="1" t="s">
        <v>11167</v>
      </c>
      <c r="C3126" s="2" t="s">
        <v>11168</v>
      </c>
      <c r="D3126" s="2">
        <f>IFERROR(VLOOKUP(B3126,#REF!,4,0),0)</f>
        <v>0</v>
      </c>
      <c r="E3126" s="3">
        <v>0</v>
      </c>
      <c r="F3126" s="147" t="s">
        <v>5961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148" t="s">
        <v>6151</v>
      </c>
      <c r="N3126" s="3">
        <v>0</v>
      </c>
      <c r="O3126" s="3">
        <v>0</v>
      </c>
      <c r="P3126" s="3">
        <v>0</v>
      </c>
      <c r="Q3126" s="132"/>
    </row>
    <row r="3127" spans="1:17">
      <c r="A3127" s="5" t="str">
        <f t="shared" si="49"/>
        <v>4</v>
      </c>
      <c r="B3127" s="1" t="s">
        <v>11169</v>
      </c>
      <c r="C3127" s="2" t="s">
        <v>11170</v>
      </c>
      <c r="D3127" s="2">
        <f>IFERROR(VLOOKUP(B3127,#REF!,4,0),0)</f>
        <v>0</v>
      </c>
      <c r="E3127" s="3">
        <v>0</v>
      </c>
      <c r="F3127" s="147" t="s">
        <v>1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148" t="s">
        <v>6151</v>
      </c>
      <c r="N3127" s="3">
        <v>0</v>
      </c>
      <c r="O3127" s="3">
        <v>0</v>
      </c>
      <c r="P3127" s="3">
        <v>0</v>
      </c>
      <c r="Q3127" s="132"/>
    </row>
    <row r="3128" spans="1:17">
      <c r="A3128" s="5" t="str">
        <f t="shared" si="49"/>
        <v>4</v>
      </c>
      <c r="B3128" s="1" t="s">
        <v>11171</v>
      </c>
      <c r="C3128" s="2" t="s">
        <v>11172</v>
      </c>
      <c r="D3128" s="2">
        <f>IFERROR(VLOOKUP(B3128,#REF!,4,0),0)</f>
        <v>0</v>
      </c>
      <c r="E3128" s="3">
        <v>0</v>
      </c>
      <c r="F3128" s="147" t="s">
        <v>5961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148" t="s">
        <v>6151</v>
      </c>
      <c r="N3128" s="3">
        <v>0</v>
      </c>
      <c r="O3128" s="3">
        <v>0</v>
      </c>
      <c r="P3128" s="3">
        <v>0</v>
      </c>
      <c r="Q3128" s="132"/>
    </row>
    <row r="3129" spans="1:17">
      <c r="A3129" s="5" t="str">
        <f t="shared" si="49"/>
        <v>4</v>
      </c>
      <c r="B3129" s="1" t="s">
        <v>11173</v>
      </c>
      <c r="C3129" s="2" t="s">
        <v>11174</v>
      </c>
      <c r="D3129" s="2">
        <f>IFERROR(VLOOKUP(B3129,#REF!,4,0),0)</f>
        <v>0</v>
      </c>
      <c r="E3129" s="3">
        <v>0</v>
      </c>
      <c r="F3129" s="147" t="s">
        <v>1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148" t="s">
        <v>6151</v>
      </c>
      <c r="N3129" s="3">
        <v>0</v>
      </c>
      <c r="O3129" s="3">
        <v>0</v>
      </c>
      <c r="P3129" s="3">
        <v>0</v>
      </c>
      <c r="Q3129" s="132"/>
    </row>
    <row r="3130" spans="1:17">
      <c r="A3130" s="5" t="str">
        <f t="shared" si="49"/>
        <v>4</v>
      </c>
      <c r="B3130" s="1" t="s">
        <v>11175</v>
      </c>
      <c r="C3130" s="2" t="s">
        <v>11176</v>
      </c>
      <c r="D3130" s="2">
        <f>IFERROR(VLOOKUP(B3130,#REF!,4,0),0)</f>
        <v>0</v>
      </c>
      <c r="E3130" s="3">
        <v>0</v>
      </c>
      <c r="F3130" s="147" t="s">
        <v>1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148" t="s">
        <v>6151</v>
      </c>
      <c r="N3130" s="3">
        <v>0</v>
      </c>
      <c r="O3130" s="3">
        <v>0</v>
      </c>
      <c r="P3130" s="3">
        <v>0</v>
      </c>
      <c r="Q3130" s="132"/>
    </row>
    <row r="3131" spans="1:17">
      <c r="A3131" s="5" t="str">
        <f t="shared" si="49"/>
        <v>4</v>
      </c>
      <c r="B3131" s="1" t="s">
        <v>11177</v>
      </c>
      <c r="C3131" s="2" t="s">
        <v>11178</v>
      </c>
      <c r="D3131" s="2">
        <f>IFERROR(VLOOKUP(B3131,#REF!,4,0),0)</f>
        <v>0</v>
      </c>
      <c r="E3131" s="3">
        <v>0</v>
      </c>
      <c r="F3131" s="147" t="s">
        <v>1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148" t="s">
        <v>6151</v>
      </c>
      <c r="N3131" s="3">
        <v>0</v>
      </c>
      <c r="O3131" s="3">
        <v>0</v>
      </c>
      <c r="P3131" s="3">
        <v>0</v>
      </c>
      <c r="Q3131" s="132"/>
    </row>
    <row r="3132" spans="1:17">
      <c r="A3132" s="5" t="str">
        <f t="shared" si="49"/>
        <v>4</v>
      </c>
      <c r="B3132" s="1" t="s">
        <v>11179</v>
      </c>
      <c r="C3132" s="2" t="s">
        <v>6804</v>
      </c>
      <c r="D3132" s="2">
        <f>IFERROR(VLOOKUP(B3132,#REF!,4,0),0)</f>
        <v>0</v>
      </c>
      <c r="E3132" s="3">
        <v>0</v>
      </c>
      <c r="F3132" s="147" t="s">
        <v>1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148" t="s">
        <v>6151</v>
      </c>
      <c r="N3132" s="3">
        <v>0</v>
      </c>
      <c r="O3132" s="3">
        <v>0</v>
      </c>
      <c r="P3132" s="3">
        <v>0</v>
      </c>
      <c r="Q3132" s="132"/>
    </row>
    <row r="3133" spans="1:17">
      <c r="A3133" s="5" t="str">
        <f t="shared" si="49"/>
        <v>4</v>
      </c>
      <c r="B3133" s="1" t="s">
        <v>11180</v>
      </c>
      <c r="C3133" s="2" t="s">
        <v>6804</v>
      </c>
      <c r="D3133" s="2">
        <f>IFERROR(VLOOKUP(B3133,#REF!,4,0),0)</f>
        <v>0</v>
      </c>
      <c r="E3133" s="3">
        <v>0</v>
      </c>
      <c r="F3133" s="147" t="s">
        <v>1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148" t="s">
        <v>6151</v>
      </c>
      <c r="N3133" s="3">
        <v>0</v>
      </c>
      <c r="O3133" s="3">
        <v>0</v>
      </c>
      <c r="P3133" s="3">
        <v>0</v>
      </c>
      <c r="Q3133" s="132"/>
    </row>
    <row r="3134" spans="1:17">
      <c r="A3134" s="5" t="str">
        <f t="shared" si="49"/>
        <v>4</v>
      </c>
      <c r="B3134" s="1" t="s">
        <v>11181</v>
      </c>
      <c r="C3134" s="2" t="s">
        <v>11182</v>
      </c>
      <c r="D3134" s="2">
        <f>IFERROR(VLOOKUP(B3134,#REF!,4,0),0)</f>
        <v>0</v>
      </c>
      <c r="E3134" s="3">
        <v>0</v>
      </c>
      <c r="F3134" s="147" t="s">
        <v>1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148" t="s">
        <v>6151</v>
      </c>
      <c r="N3134" s="3">
        <v>0</v>
      </c>
      <c r="O3134" s="3">
        <v>0</v>
      </c>
      <c r="P3134" s="3">
        <v>0</v>
      </c>
      <c r="Q3134" s="132"/>
    </row>
    <row r="3135" spans="1:17">
      <c r="A3135" s="5" t="str">
        <f t="shared" si="49"/>
        <v>4</v>
      </c>
      <c r="B3135" s="1" t="s">
        <v>11183</v>
      </c>
      <c r="C3135" s="2" t="s">
        <v>6979</v>
      </c>
      <c r="D3135" s="2">
        <f>IFERROR(VLOOKUP(B3135,#REF!,4,0),0)</f>
        <v>0</v>
      </c>
      <c r="E3135" s="3">
        <v>0</v>
      </c>
      <c r="F3135" s="147" t="s">
        <v>1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148" t="s">
        <v>6151</v>
      </c>
      <c r="N3135" s="3">
        <v>0</v>
      </c>
      <c r="O3135" s="3">
        <v>0</v>
      </c>
      <c r="P3135" s="3">
        <v>0</v>
      </c>
      <c r="Q3135" s="132"/>
    </row>
    <row r="3136" spans="1:17">
      <c r="A3136" s="5" t="str">
        <f t="shared" si="49"/>
        <v>4</v>
      </c>
      <c r="B3136" s="1" t="s">
        <v>11184</v>
      </c>
      <c r="C3136" s="2" t="s">
        <v>6994</v>
      </c>
      <c r="D3136" s="2">
        <f>IFERROR(VLOOKUP(B3136,#REF!,4,0),0)</f>
        <v>0</v>
      </c>
      <c r="E3136" s="3">
        <v>0</v>
      </c>
      <c r="F3136" s="147" t="s">
        <v>1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148" t="s">
        <v>6151</v>
      </c>
      <c r="N3136" s="3">
        <v>0</v>
      </c>
      <c r="O3136" s="3">
        <v>0</v>
      </c>
      <c r="P3136" s="3">
        <v>0</v>
      </c>
      <c r="Q3136" s="132"/>
    </row>
    <row r="3137" spans="1:17">
      <c r="A3137" s="5" t="str">
        <f t="shared" si="49"/>
        <v>4</v>
      </c>
      <c r="B3137" s="1" t="s">
        <v>11185</v>
      </c>
      <c r="C3137" s="2" t="s">
        <v>6979</v>
      </c>
      <c r="D3137" s="2">
        <f>IFERROR(VLOOKUP(B3137,#REF!,4,0),0)</f>
        <v>0</v>
      </c>
      <c r="E3137" s="3">
        <v>0</v>
      </c>
      <c r="F3137" s="147" t="s">
        <v>1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0</v>
      </c>
      <c r="M3137" s="148" t="s">
        <v>6151</v>
      </c>
      <c r="N3137" s="3">
        <v>0</v>
      </c>
      <c r="O3137" s="3">
        <v>0</v>
      </c>
      <c r="P3137" s="3">
        <v>0</v>
      </c>
      <c r="Q3137" s="132"/>
    </row>
    <row r="3138" spans="1:17">
      <c r="A3138" s="5" t="str">
        <f t="shared" si="49"/>
        <v>4</v>
      </c>
      <c r="B3138" s="1" t="s">
        <v>11186</v>
      </c>
      <c r="C3138" s="2" t="s">
        <v>6994</v>
      </c>
      <c r="D3138" s="2">
        <f>IFERROR(VLOOKUP(B3138,#REF!,4,0),0)</f>
        <v>0</v>
      </c>
      <c r="E3138" s="3">
        <v>0</v>
      </c>
      <c r="F3138" s="147" t="s">
        <v>1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148" t="s">
        <v>6151</v>
      </c>
      <c r="N3138" s="3">
        <v>0</v>
      </c>
      <c r="O3138" s="3">
        <v>0</v>
      </c>
      <c r="P3138" s="3">
        <v>0</v>
      </c>
      <c r="Q3138" s="132"/>
    </row>
    <row r="3139" spans="1:17">
      <c r="A3139" s="5" t="str">
        <f t="shared" si="49"/>
        <v>4</v>
      </c>
      <c r="B3139" s="1" t="s">
        <v>11187</v>
      </c>
      <c r="C3139" s="2" t="s">
        <v>11188</v>
      </c>
      <c r="D3139" s="2">
        <f>IFERROR(VLOOKUP(B3139,#REF!,4,0),0)</f>
        <v>0</v>
      </c>
      <c r="E3139" s="3">
        <v>0</v>
      </c>
      <c r="F3139" s="147" t="s">
        <v>1</v>
      </c>
      <c r="G3139" s="3">
        <v>0</v>
      </c>
      <c r="H3139" s="3">
        <v>0</v>
      </c>
      <c r="I3139" s="3">
        <v>0</v>
      </c>
      <c r="J3139" s="3">
        <v>0</v>
      </c>
      <c r="K3139" s="3">
        <v>0</v>
      </c>
      <c r="L3139" s="3">
        <v>0</v>
      </c>
      <c r="M3139" s="148" t="s">
        <v>6151</v>
      </c>
      <c r="N3139" s="3">
        <v>0</v>
      </c>
      <c r="O3139" s="3">
        <v>0</v>
      </c>
      <c r="P3139" s="3">
        <v>0</v>
      </c>
      <c r="Q3139" s="132"/>
    </row>
    <row r="3140" spans="1:17">
      <c r="A3140" s="5" t="str">
        <f t="shared" si="49"/>
        <v>4</v>
      </c>
      <c r="B3140" s="1" t="s">
        <v>11189</v>
      </c>
      <c r="C3140" s="2" t="s">
        <v>11190</v>
      </c>
      <c r="D3140" s="2">
        <f>IFERROR(VLOOKUP(B3140,#REF!,4,0),0)</f>
        <v>0</v>
      </c>
      <c r="E3140" s="3">
        <v>0</v>
      </c>
      <c r="F3140" s="147" t="s">
        <v>1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s="148" t="s">
        <v>6151</v>
      </c>
      <c r="N3140" s="3">
        <v>0</v>
      </c>
      <c r="O3140" s="3">
        <v>0</v>
      </c>
      <c r="P3140" s="3">
        <v>0</v>
      </c>
      <c r="Q3140" s="132"/>
    </row>
    <row r="3141" spans="1:17">
      <c r="A3141" s="5" t="str">
        <f t="shared" si="49"/>
        <v>4</v>
      </c>
      <c r="B3141" s="1" t="s">
        <v>11191</v>
      </c>
      <c r="C3141" s="2" t="s">
        <v>11192</v>
      </c>
      <c r="D3141" s="2">
        <f>IFERROR(VLOOKUP(B3141,#REF!,4,0),0)</f>
        <v>0</v>
      </c>
      <c r="E3141" s="3">
        <v>0</v>
      </c>
      <c r="F3141" s="147" t="s">
        <v>1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0</v>
      </c>
      <c r="M3141" s="148" t="s">
        <v>6151</v>
      </c>
      <c r="N3141" s="3">
        <v>0</v>
      </c>
      <c r="O3141" s="3">
        <v>0</v>
      </c>
      <c r="P3141" s="3">
        <v>0</v>
      </c>
      <c r="Q3141" s="132"/>
    </row>
    <row r="3142" spans="1:17">
      <c r="A3142" s="5" t="str">
        <f t="shared" si="49"/>
        <v>4</v>
      </c>
      <c r="B3142" s="1" t="s">
        <v>11193</v>
      </c>
      <c r="C3142" s="2" t="s">
        <v>11190</v>
      </c>
      <c r="D3142" s="2">
        <f>IFERROR(VLOOKUP(B3142,#REF!,4,0),0)</f>
        <v>0</v>
      </c>
      <c r="E3142" s="3">
        <v>0</v>
      </c>
      <c r="F3142" s="147" t="s">
        <v>1</v>
      </c>
      <c r="G3142" s="3">
        <v>0</v>
      </c>
      <c r="H3142" s="3">
        <v>0</v>
      </c>
      <c r="I3142" s="3">
        <v>0</v>
      </c>
      <c r="J3142" s="3">
        <v>0</v>
      </c>
      <c r="K3142" s="3">
        <v>0</v>
      </c>
      <c r="L3142" s="3">
        <v>0</v>
      </c>
      <c r="M3142" s="148" t="s">
        <v>6151</v>
      </c>
      <c r="N3142" s="3">
        <v>0</v>
      </c>
      <c r="O3142" s="3">
        <v>0</v>
      </c>
      <c r="P3142" s="3">
        <v>0</v>
      </c>
      <c r="Q3142" s="132"/>
    </row>
    <row r="3143" spans="1:17">
      <c r="A3143" s="5" t="str">
        <f t="shared" si="49"/>
        <v>4</v>
      </c>
      <c r="B3143" s="1" t="s">
        <v>11194</v>
      </c>
      <c r="C3143" s="2" t="s">
        <v>11192</v>
      </c>
      <c r="D3143" s="2">
        <f>IFERROR(VLOOKUP(B3143,#REF!,4,0),0)</f>
        <v>0</v>
      </c>
      <c r="E3143" s="3">
        <v>0</v>
      </c>
      <c r="F3143" s="147" t="s">
        <v>1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148" t="s">
        <v>6151</v>
      </c>
      <c r="N3143" s="3">
        <v>0</v>
      </c>
      <c r="O3143" s="3">
        <v>0</v>
      </c>
      <c r="P3143" s="3">
        <v>0</v>
      </c>
      <c r="Q3143" s="132"/>
    </row>
    <row r="3144" spans="1:17">
      <c r="A3144" s="5" t="str">
        <f t="shared" si="49"/>
        <v>4</v>
      </c>
      <c r="B3144" s="1" t="s">
        <v>11195</v>
      </c>
      <c r="C3144" s="2" t="s">
        <v>6396</v>
      </c>
      <c r="D3144" s="2">
        <f>IFERROR(VLOOKUP(B3144,#REF!,4,0),0)</f>
        <v>0</v>
      </c>
      <c r="E3144" s="3">
        <v>0</v>
      </c>
      <c r="F3144" s="147" t="s">
        <v>1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0</v>
      </c>
      <c r="M3144" s="148" t="s">
        <v>6151</v>
      </c>
      <c r="N3144" s="3">
        <v>0</v>
      </c>
      <c r="O3144" s="3">
        <v>0</v>
      </c>
      <c r="P3144" s="3">
        <v>0</v>
      </c>
      <c r="Q3144" s="132"/>
    </row>
    <row r="3145" spans="1:17">
      <c r="A3145" s="5" t="str">
        <f t="shared" si="49"/>
        <v>4</v>
      </c>
      <c r="B3145" s="1" t="s">
        <v>4119</v>
      </c>
      <c r="C3145" s="2" t="s">
        <v>11196</v>
      </c>
      <c r="D3145" s="2">
        <f>IFERROR(VLOOKUP(B3145,#REF!,4,0),0)</f>
        <v>0</v>
      </c>
      <c r="E3145" s="3">
        <v>43833.36</v>
      </c>
      <c r="F3145" s="147" t="s">
        <v>1</v>
      </c>
      <c r="G3145" s="3">
        <v>43833.36</v>
      </c>
      <c r="H3145" s="3">
        <v>0</v>
      </c>
      <c r="I3145" s="3">
        <v>0</v>
      </c>
      <c r="J3145" s="3">
        <v>43833.36</v>
      </c>
      <c r="K3145" s="3">
        <v>0</v>
      </c>
      <c r="L3145" s="3">
        <v>0</v>
      </c>
      <c r="M3145" s="148" t="s">
        <v>6151</v>
      </c>
      <c r="N3145" s="3">
        <v>0</v>
      </c>
      <c r="O3145" s="3">
        <v>0</v>
      </c>
      <c r="P3145" s="3">
        <v>0</v>
      </c>
      <c r="Q3145" s="132"/>
    </row>
    <row r="3146" spans="1:17">
      <c r="A3146" s="5" t="str">
        <f t="shared" si="49"/>
        <v>4</v>
      </c>
      <c r="B3146" s="1" t="s">
        <v>4124</v>
      </c>
      <c r="C3146" s="2" t="s">
        <v>11197</v>
      </c>
      <c r="D3146" s="2">
        <f>IFERROR(VLOOKUP(B3146,#REF!,4,0),0)</f>
        <v>0</v>
      </c>
      <c r="E3146" s="3">
        <v>297.98</v>
      </c>
      <c r="F3146" s="147" t="s">
        <v>1</v>
      </c>
      <c r="G3146" s="3">
        <v>297.98</v>
      </c>
      <c r="H3146" s="3">
        <v>0</v>
      </c>
      <c r="I3146" s="3">
        <v>0</v>
      </c>
      <c r="J3146" s="3">
        <v>297.98</v>
      </c>
      <c r="K3146" s="3">
        <v>0</v>
      </c>
      <c r="L3146" s="3">
        <v>0</v>
      </c>
      <c r="M3146" s="148" t="s">
        <v>6151</v>
      </c>
      <c r="N3146" s="3">
        <v>0</v>
      </c>
      <c r="O3146" s="3">
        <v>0</v>
      </c>
      <c r="P3146" s="3">
        <v>0</v>
      </c>
      <c r="Q3146" s="132"/>
    </row>
    <row r="3147" spans="1:17">
      <c r="A3147" s="5" t="str">
        <f t="shared" ref="A3147:A3210" si="50">LEFT(B3147)</f>
        <v>4</v>
      </c>
      <c r="B3147" s="1" t="s">
        <v>11198</v>
      </c>
      <c r="C3147" s="2" t="s">
        <v>11199</v>
      </c>
      <c r="D3147" s="2">
        <f>IFERROR(VLOOKUP(B3147,#REF!,4,0),0)</f>
        <v>0</v>
      </c>
      <c r="E3147" s="3">
        <v>0</v>
      </c>
      <c r="F3147" s="147" t="s">
        <v>1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148" t="s">
        <v>6151</v>
      </c>
      <c r="N3147" s="3">
        <v>0</v>
      </c>
      <c r="O3147" s="3">
        <v>0</v>
      </c>
      <c r="P3147" s="3">
        <v>0</v>
      </c>
      <c r="Q3147" s="132"/>
    </row>
    <row r="3148" spans="1:17">
      <c r="A3148" s="5" t="str">
        <f t="shared" si="50"/>
        <v>4</v>
      </c>
      <c r="B3148" s="1" t="s">
        <v>11200</v>
      </c>
      <c r="C3148" s="2" t="s">
        <v>11201</v>
      </c>
      <c r="D3148" s="2">
        <f>IFERROR(VLOOKUP(B3148,#REF!,4,0),0)</f>
        <v>0</v>
      </c>
      <c r="E3148" s="3">
        <v>0</v>
      </c>
      <c r="F3148" s="147" t="s">
        <v>1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148" t="s">
        <v>6151</v>
      </c>
      <c r="N3148" s="3">
        <v>0</v>
      </c>
      <c r="O3148" s="3">
        <v>0</v>
      </c>
      <c r="P3148" s="3">
        <v>0</v>
      </c>
      <c r="Q3148" s="132"/>
    </row>
    <row r="3149" spans="1:17">
      <c r="A3149" s="5" t="str">
        <f t="shared" si="50"/>
        <v>4</v>
      </c>
      <c r="B3149" s="1" t="s">
        <v>11202</v>
      </c>
      <c r="C3149" s="2" t="s">
        <v>11203</v>
      </c>
      <c r="D3149" s="2">
        <f>IFERROR(VLOOKUP(B3149,#REF!,4,0),0)</f>
        <v>0</v>
      </c>
      <c r="E3149" s="3">
        <v>0</v>
      </c>
      <c r="F3149" s="147" t="s">
        <v>1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148" t="s">
        <v>6151</v>
      </c>
      <c r="N3149" s="3">
        <v>0</v>
      </c>
      <c r="O3149" s="3">
        <v>0</v>
      </c>
      <c r="P3149" s="3">
        <v>0</v>
      </c>
      <c r="Q3149" s="132"/>
    </row>
    <row r="3150" spans="1:17">
      <c r="A3150" s="5" t="str">
        <f t="shared" si="50"/>
        <v>4</v>
      </c>
      <c r="B3150" s="1" t="s">
        <v>11204</v>
      </c>
      <c r="C3150" s="2" t="s">
        <v>11201</v>
      </c>
      <c r="D3150" s="2">
        <f>IFERROR(VLOOKUP(B3150,#REF!,4,0),0)</f>
        <v>0</v>
      </c>
      <c r="E3150" s="3">
        <v>0</v>
      </c>
      <c r="F3150" s="147" t="s">
        <v>1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148" t="s">
        <v>6151</v>
      </c>
      <c r="N3150" s="3">
        <v>0</v>
      </c>
      <c r="O3150" s="3">
        <v>0</v>
      </c>
      <c r="P3150" s="3">
        <v>0</v>
      </c>
      <c r="Q3150" s="132"/>
    </row>
    <row r="3151" spans="1:17">
      <c r="A3151" s="5" t="str">
        <f t="shared" si="50"/>
        <v>4</v>
      </c>
      <c r="B3151" s="1" t="s">
        <v>11205</v>
      </c>
      <c r="C3151" s="2" t="s">
        <v>11203</v>
      </c>
      <c r="D3151" s="2">
        <f>IFERROR(VLOOKUP(B3151,#REF!,4,0),0)</f>
        <v>0</v>
      </c>
      <c r="E3151" s="3">
        <v>0</v>
      </c>
      <c r="F3151" s="147" t="s">
        <v>1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0</v>
      </c>
      <c r="M3151" s="148" t="s">
        <v>6151</v>
      </c>
      <c r="N3151" s="3">
        <v>0</v>
      </c>
      <c r="O3151" s="3">
        <v>0</v>
      </c>
      <c r="P3151" s="3">
        <v>0</v>
      </c>
      <c r="Q3151" s="132"/>
    </row>
    <row r="3152" spans="1:17">
      <c r="A3152" s="5" t="str">
        <f t="shared" si="50"/>
        <v>4</v>
      </c>
      <c r="B3152" s="1" t="s">
        <v>11206</v>
      </c>
      <c r="C3152" s="2" t="s">
        <v>11207</v>
      </c>
      <c r="D3152" s="2">
        <f>IFERROR(VLOOKUP(B3152,#REF!,4,0),0)</f>
        <v>0</v>
      </c>
      <c r="E3152" s="3">
        <v>0</v>
      </c>
      <c r="F3152" s="147" t="s">
        <v>1</v>
      </c>
      <c r="G3152" s="3">
        <v>0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148" t="s">
        <v>6151</v>
      </c>
      <c r="N3152" s="3">
        <v>0</v>
      </c>
      <c r="O3152" s="3">
        <v>0</v>
      </c>
      <c r="P3152" s="3">
        <v>0</v>
      </c>
      <c r="Q3152" s="132"/>
    </row>
    <row r="3153" spans="1:17">
      <c r="A3153" s="5" t="str">
        <f t="shared" si="50"/>
        <v>4</v>
      </c>
      <c r="B3153" s="1" t="s">
        <v>5725</v>
      </c>
      <c r="C3153" s="2" t="s">
        <v>11208</v>
      </c>
      <c r="D3153" s="2">
        <f>IFERROR(VLOOKUP(B3153,#REF!,4,0),0)</f>
        <v>0</v>
      </c>
      <c r="E3153" s="3">
        <v>0</v>
      </c>
      <c r="F3153" s="147" t="s">
        <v>1</v>
      </c>
      <c r="G3153" s="3">
        <v>0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148" t="s">
        <v>6151</v>
      </c>
      <c r="N3153" s="3">
        <v>0</v>
      </c>
      <c r="O3153" s="3">
        <v>0</v>
      </c>
      <c r="P3153" s="3">
        <v>0</v>
      </c>
      <c r="Q3153" s="132"/>
    </row>
    <row r="3154" spans="1:17">
      <c r="A3154" s="5" t="str">
        <f t="shared" si="50"/>
        <v>4</v>
      </c>
      <c r="B3154" s="1" t="s">
        <v>11209</v>
      </c>
      <c r="C3154" s="2" t="s">
        <v>11210</v>
      </c>
      <c r="D3154" s="2">
        <f>IFERROR(VLOOKUP(B3154,#REF!,4,0),0)</f>
        <v>0</v>
      </c>
      <c r="E3154" s="3">
        <v>0</v>
      </c>
      <c r="F3154" s="147" t="s">
        <v>1</v>
      </c>
      <c r="G3154" s="3">
        <v>0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148" t="s">
        <v>6151</v>
      </c>
      <c r="N3154" s="3">
        <v>0</v>
      </c>
      <c r="O3154" s="3">
        <v>0</v>
      </c>
      <c r="P3154" s="3">
        <v>0</v>
      </c>
      <c r="Q3154" s="132"/>
    </row>
    <row r="3155" spans="1:17">
      <c r="A3155" s="5" t="str">
        <f t="shared" si="50"/>
        <v>4</v>
      </c>
      <c r="B3155" s="1" t="s">
        <v>11211</v>
      </c>
      <c r="C3155" s="2" t="s">
        <v>11212</v>
      </c>
      <c r="D3155" s="2">
        <f>IFERROR(VLOOKUP(B3155,#REF!,4,0),0)</f>
        <v>0</v>
      </c>
      <c r="E3155" s="3">
        <v>0</v>
      </c>
      <c r="F3155" s="147" t="s">
        <v>1</v>
      </c>
      <c r="G3155" s="3">
        <v>0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148" t="s">
        <v>6151</v>
      </c>
      <c r="N3155" s="3">
        <v>0</v>
      </c>
      <c r="O3155" s="3">
        <v>0</v>
      </c>
      <c r="P3155" s="3">
        <v>0</v>
      </c>
      <c r="Q3155" s="132"/>
    </row>
    <row r="3156" spans="1:17">
      <c r="A3156" s="5" t="str">
        <f t="shared" si="50"/>
        <v>4</v>
      </c>
      <c r="B3156" s="1" t="s">
        <v>4131</v>
      </c>
      <c r="C3156" s="2" t="s">
        <v>11210</v>
      </c>
      <c r="D3156" s="2">
        <f>IFERROR(VLOOKUP(B3156,#REF!,4,0),0)</f>
        <v>0</v>
      </c>
      <c r="E3156" s="3">
        <v>0</v>
      </c>
      <c r="F3156" s="147" t="s">
        <v>1</v>
      </c>
      <c r="G3156" s="3">
        <v>0</v>
      </c>
      <c r="H3156" s="3">
        <v>0</v>
      </c>
      <c r="I3156" s="3">
        <v>0</v>
      </c>
      <c r="J3156" s="3">
        <v>0</v>
      </c>
      <c r="K3156" s="3">
        <v>0</v>
      </c>
      <c r="L3156" s="3">
        <v>0</v>
      </c>
      <c r="M3156" s="148" t="s">
        <v>6151</v>
      </c>
      <c r="N3156" s="3">
        <v>0</v>
      </c>
      <c r="O3156" s="3">
        <v>0</v>
      </c>
      <c r="P3156" s="3">
        <v>0</v>
      </c>
      <c r="Q3156" s="132"/>
    </row>
    <row r="3157" spans="1:17">
      <c r="A3157" s="5" t="str">
        <f t="shared" si="50"/>
        <v>4</v>
      </c>
      <c r="B3157" s="1" t="s">
        <v>4136</v>
      </c>
      <c r="C3157" s="2" t="s">
        <v>11212</v>
      </c>
      <c r="D3157" s="2">
        <f>IFERROR(VLOOKUP(B3157,#REF!,4,0),0)</f>
        <v>0</v>
      </c>
      <c r="E3157" s="3">
        <v>3009.39</v>
      </c>
      <c r="F3157" s="147" t="s">
        <v>1</v>
      </c>
      <c r="G3157" s="3">
        <v>3009.39</v>
      </c>
      <c r="H3157" s="3">
        <v>0</v>
      </c>
      <c r="I3157" s="3">
        <v>0</v>
      </c>
      <c r="J3157" s="3">
        <v>3009.39</v>
      </c>
      <c r="K3157" s="3">
        <v>0</v>
      </c>
      <c r="L3157" s="3">
        <v>0</v>
      </c>
      <c r="M3157" s="148" t="s">
        <v>6151</v>
      </c>
      <c r="N3157" s="3">
        <v>0</v>
      </c>
      <c r="O3157" s="3">
        <v>0</v>
      </c>
      <c r="P3157" s="3">
        <v>0</v>
      </c>
      <c r="Q3157" s="132"/>
    </row>
    <row r="3158" spans="1:17">
      <c r="A3158" s="5" t="str">
        <f t="shared" si="50"/>
        <v>4</v>
      </c>
      <c r="B3158" s="1" t="s">
        <v>5730</v>
      </c>
      <c r="C3158" s="2" t="s">
        <v>11208</v>
      </c>
      <c r="D3158" s="2">
        <f>IFERROR(VLOOKUP(B3158,#REF!,4,0),0)</f>
        <v>0</v>
      </c>
      <c r="E3158" s="3">
        <v>0</v>
      </c>
      <c r="F3158" s="147" t="s">
        <v>1</v>
      </c>
      <c r="G3158" s="3">
        <v>0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148" t="s">
        <v>6151</v>
      </c>
      <c r="N3158" s="3">
        <v>0</v>
      </c>
      <c r="O3158" s="3">
        <v>0</v>
      </c>
      <c r="P3158" s="3">
        <v>0</v>
      </c>
      <c r="Q3158" s="132"/>
    </row>
    <row r="3159" spans="1:17">
      <c r="A3159" s="5" t="str">
        <f t="shared" si="50"/>
        <v>4</v>
      </c>
      <c r="B3159" s="1" t="s">
        <v>11213</v>
      </c>
      <c r="C3159" s="2" t="s">
        <v>11214</v>
      </c>
      <c r="D3159" s="2">
        <f>IFERROR(VLOOKUP(B3159,#REF!,4,0),0)</f>
        <v>0</v>
      </c>
      <c r="E3159" s="3">
        <v>0</v>
      </c>
      <c r="F3159" s="147" t="s">
        <v>1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148" t="s">
        <v>6151</v>
      </c>
      <c r="N3159" s="3">
        <v>0</v>
      </c>
      <c r="O3159" s="3">
        <v>0</v>
      </c>
      <c r="P3159" s="3">
        <v>0</v>
      </c>
      <c r="Q3159" s="132"/>
    </row>
    <row r="3160" spans="1:17" ht="22.5">
      <c r="A3160" s="5" t="str">
        <f t="shared" si="50"/>
        <v>4</v>
      </c>
      <c r="B3160" s="1" t="s">
        <v>11215</v>
      </c>
      <c r="C3160" s="2" t="s">
        <v>11216</v>
      </c>
      <c r="D3160" s="2">
        <f>IFERROR(VLOOKUP(B3160,#REF!,4,0),0)</f>
        <v>0</v>
      </c>
      <c r="E3160" s="3">
        <v>0</v>
      </c>
      <c r="F3160" s="147" t="s">
        <v>1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148" t="s">
        <v>6151</v>
      </c>
      <c r="N3160" s="3">
        <v>0</v>
      </c>
      <c r="O3160" s="3">
        <v>0</v>
      </c>
      <c r="P3160" s="3">
        <v>0</v>
      </c>
      <c r="Q3160" s="132"/>
    </row>
    <row r="3161" spans="1:17">
      <c r="A3161" s="5" t="str">
        <f t="shared" si="50"/>
        <v>4</v>
      </c>
      <c r="B3161" s="1" t="s">
        <v>11217</v>
      </c>
      <c r="C3161" s="2" t="s">
        <v>11214</v>
      </c>
      <c r="D3161" s="2">
        <f>IFERROR(VLOOKUP(B3161,#REF!,4,0),0)</f>
        <v>0</v>
      </c>
      <c r="E3161" s="3">
        <v>0</v>
      </c>
      <c r="F3161" s="147" t="s">
        <v>1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148" t="s">
        <v>6151</v>
      </c>
      <c r="N3161" s="3">
        <v>0</v>
      </c>
      <c r="O3161" s="3">
        <v>0</v>
      </c>
      <c r="P3161" s="3">
        <v>0</v>
      </c>
      <c r="Q3161" s="132"/>
    </row>
    <row r="3162" spans="1:17">
      <c r="A3162" s="5" t="str">
        <f t="shared" si="50"/>
        <v>4</v>
      </c>
      <c r="B3162" s="1" t="s">
        <v>11218</v>
      </c>
      <c r="C3162" s="2" t="s">
        <v>11219</v>
      </c>
      <c r="D3162" s="2">
        <f>IFERROR(VLOOKUP(B3162,#REF!,4,0),0)</f>
        <v>0</v>
      </c>
      <c r="E3162" s="3">
        <v>0</v>
      </c>
      <c r="F3162" s="147" t="s">
        <v>1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148" t="s">
        <v>6151</v>
      </c>
      <c r="N3162" s="3">
        <v>0</v>
      </c>
      <c r="O3162" s="3">
        <v>0</v>
      </c>
      <c r="P3162" s="3">
        <v>0</v>
      </c>
      <c r="Q3162" s="132"/>
    </row>
    <row r="3163" spans="1:17">
      <c r="A3163" s="5" t="str">
        <f t="shared" si="50"/>
        <v>4</v>
      </c>
      <c r="B3163" s="1" t="s">
        <v>11220</v>
      </c>
      <c r="C3163" s="2" t="s">
        <v>11221</v>
      </c>
      <c r="D3163" s="2">
        <f>IFERROR(VLOOKUP(B3163,#REF!,4,0),0)</f>
        <v>0</v>
      </c>
      <c r="E3163" s="3">
        <v>0</v>
      </c>
      <c r="F3163" s="147" t="s">
        <v>1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0</v>
      </c>
      <c r="M3163" s="148" t="s">
        <v>6151</v>
      </c>
      <c r="N3163" s="3">
        <v>0</v>
      </c>
      <c r="O3163" s="3">
        <v>0</v>
      </c>
      <c r="P3163" s="3">
        <v>0</v>
      </c>
      <c r="Q3163" s="132"/>
    </row>
    <row r="3164" spans="1:17">
      <c r="A3164" s="5" t="str">
        <f t="shared" si="50"/>
        <v>4</v>
      </c>
      <c r="B3164" s="1" t="s">
        <v>11222</v>
      </c>
      <c r="C3164" s="2" t="s">
        <v>11223</v>
      </c>
      <c r="D3164" s="2">
        <f>IFERROR(VLOOKUP(B3164,#REF!,4,0),0)</f>
        <v>0</v>
      </c>
      <c r="E3164" s="3">
        <v>0</v>
      </c>
      <c r="F3164" s="147" t="s">
        <v>1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0</v>
      </c>
      <c r="M3164" s="148" t="s">
        <v>6151</v>
      </c>
      <c r="N3164" s="3">
        <v>0</v>
      </c>
      <c r="O3164" s="3">
        <v>0</v>
      </c>
      <c r="P3164" s="3">
        <v>0</v>
      </c>
      <c r="Q3164" s="132"/>
    </row>
    <row r="3165" spans="1:17">
      <c r="A3165" s="5" t="str">
        <f t="shared" si="50"/>
        <v>4</v>
      </c>
      <c r="B3165" s="1" t="s">
        <v>11224</v>
      </c>
      <c r="C3165" s="2" t="s">
        <v>11225</v>
      </c>
      <c r="D3165" s="2">
        <f>IFERROR(VLOOKUP(B3165,#REF!,4,0),0)</f>
        <v>0</v>
      </c>
      <c r="E3165" s="3">
        <v>0</v>
      </c>
      <c r="F3165" s="147" t="s">
        <v>1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0</v>
      </c>
      <c r="M3165" s="148" t="s">
        <v>6151</v>
      </c>
      <c r="N3165" s="3">
        <v>0</v>
      </c>
      <c r="O3165" s="3">
        <v>0</v>
      </c>
      <c r="P3165" s="3">
        <v>0</v>
      </c>
      <c r="Q3165" s="132"/>
    </row>
    <row r="3166" spans="1:17">
      <c r="A3166" s="5" t="str">
        <f t="shared" si="50"/>
        <v>4</v>
      </c>
      <c r="B3166" s="1" t="s">
        <v>11226</v>
      </c>
      <c r="C3166" s="2" t="s">
        <v>6396</v>
      </c>
      <c r="D3166" s="2">
        <f>IFERROR(VLOOKUP(B3166,#REF!,4,0),0)</f>
        <v>0</v>
      </c>
      <c r="E3166" s="3">
        <v>0</v>
      </c>
      <c r="F3166" s="147" t="s">
        <v>1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0</v>
      </c>
      <c r="M3166" s="148" t="s">
        <v>6151</v>
      </c>
      <c r="N3166" s="3">
        <v>0</v>
      </c>
      <c r="O3166" s="3">
        <v>0</v>
      </c>
      <c r="P3166" s="3">
        <v>0</v>
      </c>
      <c r="Q3166" s="132"/>
    </row>
    <row r="3167" spans="1:17">
      <c r="A3167" s="5" t="str">
        <f t="shared" si="50"/>
        <v>4</v>
      </c>
      <c r="B3167" s="1" t="s">
        <v>4145</v>
      </c>
      <c r="C3167" s="2" t="s">
        <v>11227</v>
      </c>
      <c r="D3167" s="2">
        <f>IFERROR(VLOOKUP(B3167,#REF!,4,0),0)</f>
        <v>0</v>
      </c>
      <c r="E3167" s="3">
        <v>69705.23</v>
      </c>
      <c r="F3167" s="147" t="s">
        <v>1</v>
      </c>
      <c r="G3167" s="3">
        <v>69705.23</v>
      </c>
      <c r="H3167" s="3">
        <v>0</v>
      </c>
      <c r="I3167" s="3">
        <v>0</v>
      </c>
      <c r="J3167" s="3">
        <v>69705.23</v>
      </c>
      <c r="K3167" s="3">
        <v>0</v>
      </c>
      <c r="L3167" s="3">
        <v>0</v>
      </c>
      <c r="M3167" s="148" t="s">
        <v>6151</v>
      </c>
      <c r="N3167" s="3">
        <v>0</v>
      </c>
      <c r="O3167" s="3">
        <v>0</v>
      </c>
      <c r="P3167" s="3">
        <v>0</v>
      </c>
      <c r="Q3167" s="132"/>
    </row>
    <row r="3168" spans="1:17">
      <c r="A3168" s="5" t="str">
        <f t="shared" si="50"/>
        <v>4</v>
      </c>
      <c r="B3168" s="1" t="s">
        <v>11228</v>
      </c>
      <c r="C3168" s="2" t="s">
        <v>11229</v>
      </c>
      <c r="D3168" s="2">
        <f>IFERROR(VLOOKUP(B3168,#REF!,4,0),0)</f>
        <v>0</v>
      </c>
      <c r="E3168" s="3">
        <v>0</v>
      </c>
      <c r="F3168" s="147" t="s">
        <v>1</v>
      </c>
      <c r="G3168" s="3">
        <v>0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148" t="s">
        <v>6151</v>
      </c>
      <c r="N3168" s="3">
        <v>0</v>
      </c>
      <c r="O3168" s="3">
        <v>0</v>
      </c>
      <c r="P3168" s="3">
        <v>0</v>
      </c>
      <c r="Q3168" s="132"/>
    </row>
    <row r="3169" spans="1:17">
      <c r="A3169" s="5" t="str">
        <f t="shared" si="50"/>
        <v>4</v>
      </c>
      <c r="B3169" s="1" t="s">
        <v>11230</v>
      </c>
      <c r="C3169" s="2" t="s">
        <v>11231</v>
      </c>
      <c r="D3169" s="2">
        <f>IFERROR(VLOOKUP(B3169,#REF!,4,0),0)</f>
        <v>0</v>
      </c>
      <c r="E3169" s="3">
        <v>0</v>
      </c>
      <c r="F3169" s="147" t="s">
        <v>1</v>
      </c>
      <c r="G3169" s="3">
        <v>0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148" t="s">
        <v>6151</v>
      </c>
      <c r="N3169" s="3">
        <v>0</v>
      </c>
      <c r="O3169" s="3">
        <v>0</v>
      </c>
      <c r="P3169" s="3">
        <v>0</v>
      </c>
      <c r="Q3169" s="132"/>
    </row>
    <row r="3170" spans="1:17">
      <c r="A3170" s="5" t="str">
        <f t="shared" si="50"/>
        <v>4</v>
      </c>
      <c r="B3170" s="1" t="s">
        <v>11232</v>
      </c>
      <c r="C3170" s="2" t="s">
        <v>6396</v>
      </c>
      <c r="D3170" s="2">
        <f>IFERROR(VLOOKUP(B3170,#REF!,4,0),0)</f>
        <v>0</v>
      </c>
      <c r="E3170" s="3">
        <v>0</v>
      </c>
      <c r="F3170" s="147" t="s">
        <v>1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0</v>
      </c>
      <c r="M3170" s="148" t="s">
        <v>6151</v>
      </c>
      <c r="N3170" s="3">
        <v>0</v>
      </c>
      <c r="O3170" s="3">
        <v>0</v>
      </c>
      <c r="P3170" s="3">
        <v>0</v>
      </c>
      <c r="Q3170" s="132"/>
    </row>
    <row r="3171" spans="1:17">
      <c r="A3171" s="5" t="str">
        <f t="shared" si="50"/>
        <v>4</v>
      </c>
      <c r="B3171" s="1" t="s">
        <v>4150</v>
      </c>
      <c r="C3171" s="2" t="s">
        <v>11233</v>
      </c>
      <c r="D3171" s="2">
        <f>IFERROR(VLOOKUP(B3171,#REF!,4,0),0)</f>
        <v>0</v>
      </c>
      <c r="E3171" s="3">
        <v>500</v>
      </c>
      <c r="F3171" s="147" t="s">
        <v>1</v>
      </c>
      <c r="G3171" s="3">
        <v>500</v>
      </c>
      <c r="H3171" s="3">
        <v>0</v>
      </c>
      <c r="I3171" s="3">
        <v>0</v>
      </c>
      <c r="J3171" s="3">
        <v>500</v>
      </c>
      <c r="K3171" s="3">
        <v>0</v>
      </c>
      <c r="L3171" s="3">
        <v>0</v>
      </c>
      <c r="M3171" s="148" t="s">
        <v>6151</v>
      </c>
      <c r="N3171" s="3">
        <v>0</v>
      </c>
      <c r="O3171" s="3">
        <v>0</v>
      </c>
      <c r="P3171" s="3">
        <v>0</v>
      </c>
      <c r="Q3171" s="132"/>
    </row>
    <row r="3172" spans="1:17">
      <c r="A3172" s="5" t="str">
        <f t="shared" si="50"/>
        <v>4</v>
      </c>
      <c r="B3172" s="1" t="s">
        <v>11234</v>
      </c>
      <c r="C3172" s="2" t="s">
        <v>6396</v>
      </c>
      <c r="D3172" s="2">
        <f>IFERROR(VLOOKUP(B3172,#REF!,4,0),0)</f>
        <v>0</v>
      </c>
      <c r="E3172" s="3">
        <v>0</v>
      </c>
      <c r="F3172" s="147" t="s">
        <v>1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148" t="s">
        <v>6151</v>
      </c>
      <c r="N3172" s="3">
        <v>0</v>
      </c>
      <c r="O3172" s="3">
        <v>0</v>
      </c>
      <c r="P3172" s="3">
        <v>0</v>
      </c>
      <c r="Q3172" s="132"/>
    </row>
    <row r="3173" spans="1:17">
      <c r="A3173" s="5" t="str">
        <f t="shared" si="50"/>
        <v>4</v>
      </c>
      <c r="B3173" s="1" t="s">
        <v>4155</v>
      </c>
      <c r="C3173" s="2" t="s">
        <v>11235</v>
      </c>
      <c r="D3173" s="2">
        <f>IFERROR(VLOOKUP(B3173,#REF!,4,0),0)</f>
        <v>0</v>
      </c>
      <c r="E3173" s="3">
        <v>0</v>
      </c>
      <c r="F3173" s="147" t="s">
        <v>1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148" t="s">
        <v>6151</v>
      </c>
      <c r="N3173" s="3">
        <v>0</v>
      </c>
      <c r="O3173" s="3">
        <v>0</v>
      </c>
      <c r="P3173" s="3">
        <v>0</v>
      </c>
      <c r="Q3173" s="132"/>
    </row>
    <row r="3174" spans="1:17">
      <c r="A3174" s="5" t="str">
        <f t="shared" si="50"/>
        <v>4</v>
      </c>
      <c r="B3174" s="1" t="s">
        <v>4158</v>
      </c>
      <c r="C3174" s="2" t="s">
        <v>11236</v>
      </c>
      <c r="D3174" s="2">
        <f>IFERROR(VLOOKUP(B3174,#REF!,4,0),0)</f>
        <v>0</v>
      </c>
      <c r="E3174" s="3">
        <v>424688.71</v>
      </c>
      <c r="F3174" s="147" t="s">
        <v>1</v>
      </c>
      <c r="G3174" s="3">
        <v>424688.71</v>
      </c>
      <c r="H3174" s="3">
        <v>0</v>
      </c>
      <c r="I3174" s="3">
        <v>0</v>
      </c>
      <c r="J3174" s="3">
        <v>424688.71</v>
      </c>
      <c r="K3174" s="3">
        <v>0</v>
      </c>
      <c r="L3174" s="3">
        <v>0</v>
      </c>
      <c r="M3174" s="148" t="s">
        <v>6151</v>
      </c>
      <c r="N3174" s="3">
        <v>0</v>
      </c>
      <c r="O3174" s="3">
        <v>0</v>
      </c>
      <c r="P3174" s="3">
        <v>0</v>
      </c>
      <c r="Q3174" s="132"/>
    </row>
    <row r="3175" spans="1:17">
      <c r="A3175" s="5" t="str">
        <f t="shared" si="50"/>
        <v>4</v>
      </c>
      <c r="B3175" s="1" t="s">
        <v>11237</v>
      </c>
      <c r="C3175" s="2" t="s">
        <v>11238</v>
      </c>
      <c r="D3175" s="2">
        <f>IFERROR(VLOOKUP(B3175,#REF!,4,0),0)</f>
        <v>0</v>
      </c>
      <c r="E3175" s="3">
        <v>0</v>
      </c>
      <c r="F3175" s="147" t="s">
        <v>1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148" t="s">
        <v>6151</v>
      </c>
      <c r="N3175" s="3">
        <v>0</v>
      </c>
      <c r="O3175" s="3">
        <v>0</v>
      </c>
      <c r="P3175" s="3">
        <v>0</v>
      </c>
      <c r="Q3175" s="132"/>
    </row>
    <row r="3176" spans="1:17">
      <c r="A3176" s="5" t="str">
        <f t="shared" si="50"/>
        <v>4</v>
      </c>
      <c r="B3176" s="1" t="s">
        <v>11239</v>
      </c>
      <c r="C3176" s="2" t="s">
        <v>11240</v>
      </c>
      <c r="D3176" s="2">
        <f>IFERROR(VLOOKUP(B3176,#REF!,4,0),0)</f>
        <v>0</v>
      </c>
      <c r="E3176" s="3">
        <v>0</v>
      </c>
      <c r="F3176" s="147" t="s">
        <v>1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0</v>
      </c>
      <c r="M3176" s="148" t="s">
        <v>6151</v>
      </c>
      <c r="N3176" s="3">
        <v>0</v>
      </c>
      <c r="O3176" s="3">
        <v>0</v>
      </c>
      <c r="P3176" s="3">
        <v>0</v>
      </c>
      <c r="Q3176" s="132"/>
    </row>
    <row r="3177" spans="1:17">
      <c r="A3177" s="5" t="str">
        <f t="shared" si="50"/>
        <v>4</v>
      </c>
      <c r="B3177" s="1" t="s">
        <v>4163</v>
      </c>
      <c r="C3177" s="2" t="s">
        <v>11241</v>
      </c>
      <c r="D3177" s="2">
        <f>IFERROR(VLOOKUP(B3177,#REF!,4,0),0)</f>
        <v>0</v>
      </c>
      <c r="E3177" s="3">
        <v>232299.84</v>
      </c>
      <c r="F3177" s="147" t="s">
        <v>1</v>
      </c>
      <c r="G3177" s="3">
        <v>232299.84</v>
      </c>
      <c r="H3177" s="3">
        <v>0</v>
      </c>
      <c r="I3177" s="3">
        <v>0</v>
      </c>
      <c r="J3177" s="3">
        <v>232299.84</v>
      </c>
      <c r="K3177" s="3">
        <v>0</v>
      </c>
      <c r="L3177" s="3">
        <v>0</v>
      </c>
      <c r="M3177" s="148" t="s">
        <v>6151</v>
      </c>
      <c r="N3177" s="3">
        <v>0</v>
      </c>
      <c r="O3177" s="3">
        <v>0</v>
      </c>
      <c r="P3177" s="3">
        <v>0</v>
      </c>
      <c r="Q3177" s="132"/>
    </row>
    <row r="3178" spans="1:17">
      <c r="A3178" s="5" t="str">
        <f t="shared" si="50"/>
        <v>4</v>
      </c>
      <c r="B3178" s="1" t="s">
        <v>4170</v>
      </c>
      <c r="C3178" s="2" t="s">
        <v>11242</v>
      </c>
      <c r="D3178" s="2">
        <f>IFERROR(VLOOKUP(B3178,#REF!,4,0),0)</f>
        <v>0</v>
      </c>
      <c r="E3178" s="3">
        <v>-1911.61</v>
      </c>
      <c r="F3178" s="147" t="s">
        <v>5961</v>
      </c>
      <c r="G3178" s="3">
        <v>-1911.61</v>
      </c>
      <c r="H3178" s="3">
        <v>0</v>
      </c>
      <c r="I3178" s="3">
        <v>0</v>
      </c>
      <c r="J3178" s="3">
        <v>-1911.61</v>
      </c>
      <c r="K3178" s="3">
        <v>0</v>
      </c>
      <c r="L3178" s="3">
        <v>0</v>
      </c>
      <c r="M3178" s="148" t="s">
        <v>6151</v>
      </c>
      <c r="N3178" s="3">
        <v>0</v>
      </c>
      <c r="O3178" s="3">
        <v>0</v>
      </c>
      <c r="P3178" s="3">
        <v>0</v>
      </c>
      <c r="Q3178" s="132"/>
    </row>
    <row r="3179" spans="1:17" ht="22.5">
      <c r="A3179" s="5" t="str">
        <f t="shared" si="50"/>
        <v>4</v>
      </c>
      <c r="B3179" s="1" t="s">
        <v>4173</v>
      </c>
      <c r="C3179" s="2" t="s">
        <v>11243</v>
      </c>
      <c r="D3179" s="2">
        <f>IFERROR(VLOOKUP(B3179,#REF!,4,0),0)</f>
        <v>0</v>
      </c>
      <c r="E3179" s="3">
        <v>0</v>
      </c>
      <c r="F3179" s="147" t="s">
        <v>1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148" t="s">
        <v>6151</v>
      </c>
      <c r="N3179" s="3">
        <v>0</v>
      </c>
      <c r="O3179" s="3">
        <v>0</v>
      </c>
      <c r="P3179" s="3">
        <v>0</v>
      </c>
      <c r="Q3179" s="132"/>
    </row>
    <row r="3180" spans="1:17">
      <c r="A3180" s="5" t="str">
        <f t="shared" si="50"/>
        <v>4</v>
      </c>
      <c r="B3180" s="1" t="s">
        <v>11244</v>
      </c>
      <c r="C3180" s="2" t="s">
        <v>9159</v>
      </c>
      <c r="D3180" s="2">
        <f>IFERROR(VLOOKUP(B3180,#REF!,4,0),0)</f>
        <v>0</v>
      </c>
      <c r="E3180" s="3">
        <v>0</v>
      </c>
      <c r="F3180" s="147" t="s">
        <v>1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148" t="s">
        <v>6151</v>
      </c>
      <c r="N3180" s="3">
        <v>0</v>
      </c>
      <c r="O3180" s="3">
        <v>0</v>
      </c>
      <c r="P3180" s="3">
        <v>0</v>
      </c>
      <c r="Q3180" s="132"/>
    </row>
    <row r="3181" spans="1:17">
      <c r="A3181" s="5" t="str">
        <f t="shared" si="50"/>
        <v>4</v>
      </c>
      <c r="B3181" s="1" t="s">
        <v>11245</v>
      </c>
      <c r="C3181" s="2" t="s">
        <v>11246</v>
      </c>
      <c r="D3181" s="2">
        <f>IFERROR(VLOOKUP(B3181,#REF!,4,0),0)</f>
        <v>0</v>
      </c>
      <c r="E3181" s="3">
        <v>0</v>
      </c>
      <c r="F3181" s="147" t="s">
        <v>1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148" t="s">
        <v>6151</v>
      </c>
      <c r="N3181" s="3">
        <v>0</v>
      </c>
      <c r="O3181" s="3">
        <v>0</v>
      </c>
      <c r="P3181" s="3">
        <v>0</v>
      </c>
      <c r="Q3181" s="132"/>
    </row>
    <row r="3182" spans="1:17">
      <c r="A3182" s="5" t="str">
        <f t="shared" si="50"/>
        <v>4</v>
      </c>
      <c r="B3182" s="1" t="s">
        <v>11247</v>
      </c>
      <c r="C3182" s="2" t="s">
        <v>11248</v>
      </c>
      <c r="D3182" s="2">
        <f>IFERROR(VLOOKUP(B3182,#REF!,4,0),0)</f>
        <v>0</v>
      </c>
      <c r="E3182" s="3">
        <v>0</v>
      </c>
      <c r="F3182" s="147" t="s">
        <v>1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148" t="s">
        <v>6151</v>
      </c>
      <c r="N3182" s="3">
        <v>0</v>
      </c>
      <c r="O3182" s="3">
        <v>0</v>
      </c>
      <c r="P3182" s="3">
        <v>0</v>
      </c>
      <c r="Q3182" s="132"/>
    </row>
    <row r="3183" spans="1:17">
      <c r="A3183" s="5" t="str">
        <f t="shared" si="50"/>
        <v>4</v>
      </c>
      <c r="B3183" s="1" t="s">
        <v>11249</v>
      </c>
      <c r="C3183" s="2" t="s">
        <v>11250</v>
      </c>
      <c r="D3183" s="2">
        <f>IFERROR(VLOOKUP(B3183,#REF!,4,0),0)</f>
        <v>0</v>
      </c>
      <c r="E3183" s="3">
        <v>0</v>
      </c>
      <c r="F3183" s="147" t="s">
        <v>1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148" t="s">
        <v>6151</v>
      </c>
      <c r="N3183" s="3">
        <v>0</v>
      </c>
      <c r="O3183" s="3">
        <v>0</v>
      </c>
      <c r="P3183" s="3">
        <v>0</v>
      </c>
      <c r="Q3183" s="132"/>
    </row>
    <row r="3184" spans="1:17">
      <c r="A3184" s="5" t="str">
        <f t="shared" si="50"/>
        <v>4</v>
      </c>
      <c r="B3184" s="1" t="s">
        <v>4180</v>
      </c>
      <c r="C3184" s="2" t="s">
        <v>11251</v>
      </c>
      <c r="D3184" s="2">
        <f>IFERROR(VLOOKUP(B3184,#REF!,4,0),0)</f>
        <v>0</v>
      </c>
      <c r="E3184" s="3">
        <v>5039.6400000000003</v>
      </c>
      <c r="F3184" s="147" t="s">
        <v>1</v>
      </c>
      <c r="G3184" s="3">
        <v>5039.6400000000003</v>
      </c>
      <c r="H3184" s="3">
        <v>0</v>
      </c>
      <c r="I3184" s="3">
        <v>0</v>
      </c>
      <c r="J3184" s="3">
        <v>5039.6400000000003</v>
      </c>
      <c r="K3184" s="3">
        <v>0</v>
      </c>
      <c r="L3184" s="3">
        <v>0</v>
      </c>
      <c r="M3184" s="148" t="s">
        <v>6151</v>
      </c>
      <c r="N3184" s="3">
        <v>0</v>
      </c>
      <c r="O3184" s="3">
        <v>0</v>
      </c>
      <c r="P3184" s="3">
        <v>0</v>
      </c>
      <c r="Q3184" s="132"/>
    </row>
    <row r="3185" spans="1:17">
      <c r="A3185" s="5" t="str">
        <f t="shared" si="50"/>
        <v>4</v>
      </c>
      <c r="B3185" s="1" t="s">
        <v>4183</v>
      </c>
      <c r="C3185" s="2" t="s">
        <v>11252</v>
      </c>
      <c r="D3185" s="2">
        <f>IFERROR(VLOOKUP(B3185,#REF!,4,0),0)</f>
        <v>0</v>
      </c>
      <c r="E3185" s="3">
        <v>21174.47</v>
      </c>
      <c r="F3185" s="147" t="s">
        <v>1</v>
      </c>
      <c r="G3185" s="3">
        <v>21174.47</v>
      </c>
      <c r="H3185" s="3">
        <v>0</v>
      </c>
      <c r="I3185" s="3">
        <v>0</v>
      </c>
      <c r="J3185" s="3">
        <v>21174.47</v>
      </c>
      <c r="K3185" s="3">
        <v>0</v>
      </c>
      <c r="L3185" s="3">
        <v>0</v>
      </c>
      <c r="M3185" s="148" t="s">
        <v>6151</v>
      </c>
      <c r="N3185" s="3">
        <v>0</v>
      </c>
      <c r="O3185" s="3">
        <v>0</v>
      </c>
      <c r="P3185" s="3">
        <v>0</v>
      </c>
      <c r="Q3185" s="132"/>
    </row>
    <row r="3186" spans="1:17">
      <c r="A3186" s="5" t="str">
        <f t="shared" si="50"/>
        <v>4</v>
      </c>
      <c r="B3186" s="1" t="s">
        <v>4186</v>
      </c>
      <c r="C3186" s="2" t="s">
        <v>11253</v>
      </c>
      <c r="D3186" s="2">
        <f>IFERROR(VLOOKUP(B3186,#REF!,4,0),0)</f>
        <v>0</v>
      </c>
      <c r="E3186" s="3">
        <v>2059.7600000000002</v>
      </c>
      <c r="F3186" s="147" t="s">
        <v>1</v>
      </c>
      <c r="G3186" s="3">
        <v>2059.7600000000002</v>
      </c>
      <c r="H3186" s="3">
        <v>0</v>
      </c>
      <c r="I3186" s="3">
        <v>0</v>
      </c>
      <c r="J3186" s="3">
        <v>2059.7600000000002</v>
      </c>
      <c r="K3186" s="3">
        <v>0</v>
      </c>
      <c r="L3186" s="3">
        <v>0</v>
      </c>
      <c r="M3186" s="148" t="s">
        <v>6151</v>
      </c>
      <c r="N3186" s="3">
        <v>0</v>
      </c>
      <c r="O3186" s="3">
        <v>0</v>
      </c>
      <c r="P3186" s="3">
        <v>0</v>
      </c>
      <c r="Q3186" s="132"/>
    </row>
    <row r="3187" spans="1:17">
      <c r="A3187" s="5" t="str">
        <f t="shared" si="50"/>
        <v>4</v>
      </c>
      <c r="B3187" s="1" t="s">
        <v>11254</v>
      </c>
      <c r="C3187" s="2" t="s">
        <v>11255</v>
      </c>
      <c r="D3187" s="2">
        <f>IFERROR(VLOOKUP(B3187,#REF!,4,0),0)</f>
        <v>0</v>
      </c>
      <c r="E3187" s="3">
        <v>0</v>
      </c>
      <c r="F3187" s="147" t="s">
        <v>1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0</v>
      </c>
      <c r="M3187" s="148" t="s">
        <v>6151</v>
      </c>
      <c r="N3187" s="3">
        <v>0</v>
      </c>
      <c r="O3187" s="3">
        <v>0</v>
      </c>
      <c r="P3187" s="3">
        <v>0</v>
      </c>
      <c r="Q3187" s="132"/>
    </row>
    <row r="3188" spans="1:17">
      <c r="A3188" s="5" t="str">
        <f t="shared" si="50"/>
        <v>4</v>
      </c>
      <c r="B3188" s="1" t="s">
        <v>11256</v>
      </c>
      <c r="C3188" s="2" t="s">
        <v>11257</v>
      </c>
      <c r="D3188" s="2">
        <f>IFERROR(VLOOKUP(B3188,#REF!,4,0),0)</f>
        <v>0</v>
      </c>
      <c r="E3188" s="3">
        <v>0</v>
      </c>
      <c r="F3188" s="147" t="s">
        <v>1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0</v>
      </c>
      <c r="M3188" s="148" t="s">
        <v>6151</v>
      </c>
      <c r="N3188" s="3">
        <v>0</v>
      </c>
      <c r="O3188" s="3">
        <v>0</v>
      </c>
      <c r="P3188" s="3">
        <v>0</v>
      </c>
      <c r="Q3188" s="132"/>
    </row>
    <row r="3189" spans="1:17">
      <c r="A3189" s="5" t="str">
        <f t="shared" si="50"/>
        <v>4</v>
      </c>
      <c r="B3189" s="1" t="s">
        <v>5972</v>
      </c>
      <c r="C3189" s="2" t="s">
        <v>11258</v>
      </c>
      <c r="D3189" s="2">
        <f>IFERROR(VLOOKUP(B3189,#REF!,4,0),0)</f>
        <v>0</v>
      </c>
      <c r="E3189" s="3">
        <v>0</v>
      </c>
      <c r="F3189" s="147" t="s">
        <v>1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148" t="s">
        <v>6151</v>
      </c>
      <c r="N3189" s="3">
        <v>0</v>
      </c>
      <c r="O3189" s="3">
        <v>0</v>
      </c>
      <c r="P3189" s="3">
        <v>0</v>
      </c>
      <c r="Q3189" s="132"/>
    </row>
    <row r="3190" spans="1:17">
      <c r="A3190" s="5" t="str">
        <f t="shared" si="50"/>
        <v>4</v>
      </c>
      <c r="B3190" s="1" t="s">
        <v>5974</v>
      </c>
      <c r="C3190" s="2" t="s">
        <v>11259</v>
      </c>
      <c r="D3190" s="2">
        <f>IFERROR(VLOOKUP(B3190,#REF!,4,0),0)</f>
        <v>0</v>
      </c>
      <c r="E3190" s="3">
        <v>0</v>
      </c>
      <c r="F3190" s="147" t="s">
        <v>1</v>
      </c>
      <c r="G3190" s="3">
        <v>0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148" t="s">
        <v>6151</v>
      </c>
      <c r="N3190" s="3">
        <v>0</v>
      </c>
      <c r="O3190" s="3">
        <v>0</v>
      </c>
      <c r="P3190" s="3">
        <v>0</v>
      </c>
      <c r="Q3190" s="132"/>
    </row>
    <row r="3191" spans="1:17">
      <c r="A3191" s="5" t="str">
        <f t="shared" si="50"/>
        <v>4</v>
      </c>
      <c r="B3191" s="1" t="s">
        <v>4189</v>
      </c>
      <c r="C3191" s="2" t="s">
        <v>11260</v>
      </c>
      <c r="D3191" s="2">
        <f>IFERROR(VLOOKUP(B3191,#REF!,4,0),0)</f>
        <v>0</v>
      </c>
      <c r="E3191" s="3">
        <v>8851.2000000000007</v>
      </c>
      <c r="F3191" s="147" t="s">
        <v>1</v>
      </c>
      <c r="G3191" s="3">
        <v>8851.2000000000007</v>
      </c>
      <c r="H3191" s="3">
        <v>0</v>
      </c>
      <c r="I3191" s="3">
        <v>0</v>
      </c>
      <c r="J3191" s="3">
        <v>8851.2000000000007</v>
      </c>
      <c r="K3191" s="3">
        <v>0</v>
      </c>
      <c r="L3191" s="3">
        <v>0</v>
      </c>
      <c r="M3191" s="148" t="s">
        <v>6151</v>
      </c>
      <c r="N3191" s="3">
        <v>0</v>
      </c>
      <c r="O3191" s="3">
        <v>0</v>
      </c>
      <c r="P3191" s="3">
        <v>0</v>
      </c>
      <c r="Q3191" s="132"/>
    </row>
    <row r="3192" spans="1:17">
      <c r="A3192" s="5" t="str">
        <f t="shared" si="50"/>
        <v>4</v>
      </c>
      <c r="B3192" s="1" t="s">
        <v>4192</v>
      </c>
      <c r="C3192" s="2" t="s">
        <v>11261</v>
      </c>
      <c r="D3192" s="2">
        <f>IFERROR(VLOOKUP(B3192,#REF!,4,0),0)</f>
        <v>0</v>
      </c>
      <c r="E3192" s="3">
        <v>2233.94</v>
      </c>
      <c r="F3192" s="147" t="s">
        <v>1</v>
      </c>
      <c r="G3192" s="3">
        <v>2233.94</v>
      </c>
      <c r="H3192" s="3">
        <v>0</v>
      </c>
      <c r="I3192" s="3">
        <v>0</v>
      </c>
      <c r="J3192" s="3">
        <v>2233.94</v>
      </c>
      <c r="K3192" s="3">
        <v>0</v>
      </c>
      <c r="L3192" s="3">
        <v>0</v>
      </c>
      <c r="M3192" s="148" t="s">
        <v>6151</v>
      </c>
      <c r="N3192" s="3">
        <v>0</v>
      </c>
      <c r="O3192" s="3">
        <v>0</v>
      </c>
      <c r="P3192" s="3">
        <v>0</v>
      </c>
      <c r="Q3192" s="132"/>
    </row>
    <row r="3193" spans="1:17">
      <c r="A3193" s="5" t="str">
        <f t="shared" si="50"/>
        <v>4</v>
      </c>
      <c r="B3193" s="1" t="s">
        <v>11262</v>
      </c>
      <c r="C3193" s="2" t="s">
        <v>11263</v>
      </c>
      <c r="D3193" s="2">
        <f>IFERROR(VLOOKUP(B3193,#REF!,4,0),0)</f>
        <v>0</v>
      </c>
      <c r="E3193" s="3">
        <v>0</v>
      </c>
      <c r="F3193" s="147" t="s">
        <v>1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148" t="s">
        <v>6151</v>
      </c>
      <c r="N3193" s="3">
        <v>0</v>
      </c>
      <c r="O3193" s="3">
        <v>0</v>
      </c>
      <c r="P3193" s="3">
        <v>0</v>
      </c>
      <c r="Q3193" s="132"/>
    </row>
    <row r="3194" spans="1:17">
      <c r="A3194" s="5" t="str">
        <f t="shared" si="50"/>
        <v>4</v>
      </c>
      <c r="B3194" s="1" t="s">
        <v>11264</v>
      </c>
      <c r="C3194" s="2" t="s">
        <v>11265</v>
      </c>
      <c r="D3194" s="2">
        <f>IFERROR(VLOOKUP(B3194,#REF!,4,0),0)</f>
        <v>0</v>
      </c>
      <c r="E3194" s="3">
        <v>0</v>
      </c>
      <c r="F3194" s="147" t="s">
        <v>1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148" t="s">
        <v>6151</v>
      </c>
      <c r="N3194" s="3">
        <v>0</v>
      </c>
      <c r="O3194" s="3">
        <v>0</v>
      </c>
      <c r="P3194" s="3">
        <v>0</v>
      </c>
      <c r="Q3194" s="132"/>
    </row>
    <row r="3195" spans="1:17">
      <c r="A3195" s="5" t="str">
        <f t="shared" si="50"/>
        <v>4</v>
      </c>
      <c r="B3195" s="1" t="s">
        <v>11266</v>
      </c>
      <c r="C3195" s="2" t="s">
        <v>11267</v>
      </c>
      <c r="D3195" s="2">
        <f>IFERROR(VLOOKUP(B3195,#REF!,4,0),0)</f>
        <v>0</v>
      </c>
      <c r="E3195" s="3">
        <v>0</v>
      </c>
      <c r="F3195" s="147" t="s">
        <v>1</v>
      </c>
      <c r="G3195" s="3">
        <v>0</v>
      </c>
      <c r="H3195" s="3">
        <v>0</v>
      </c>
      <c r="I3195" s="3">
        <v>0</v>
      </c>
      <c r="J3195" s="3">
        <v>0</v>
      </c>
      <c r="K3195" s="3">
        <v>0</v>
      </c>
      <c r="L3195" s="3">
        <v>0</v>
      </c>
      <c r="M3195" s="148" t="s">
        <v>6151</v>
      </c>
      <c r="N3195" s="3">
        <v>0</v>
      </c>
      <c r="O3195" s="3">
        <v>0</v>
      </c>
      <c r="P3195" s="3">
        <v>0</v>
      </c>
      <c r="Q3195" s="132"/>
    </row>
    <row r="3196" spans="1:17">
      <c r="A3196" s="5" t="str">
        <f t="shared" si="50"/>
        <v>4</v>
      </c>
      <c r="B3196" s="1" t="s">
        <v>4197</v>
      </c>
      <c r="C3196" s="2" t="s">
        <v>11253</v>
      </c>
      <c r="D3196" s="2">
        <f>IFERROR(VLOOKUP(B3196,#REF!,4,0),0)</f>
        <v>0</v>
      </c>
      <c r="E3196" s="3">
        <v>126850.93</v>
      </c>
      <c r="F3196" s="147" t="s">
        <v>1</v>
      </c>
      <c r="G3196" s="3">
        <v>126850.93</v>
      </c>
      <c r="H3196" s="3">
        <v>0</v>
      </c>
      <c r="I3196" s="3">
        <v>0</v>
      </c>
      <c r="J3196" s="3">
        <v>126850.93</v>
      </c>
      <c r="K3196" s="3">
        <v>0</v>
      </c>
      <c r="L3196" s="3">
        <v>0</v>
      </c>
      <c r="M3196" s="148" t="s">
        <v>6151</v>
      </c>
      <c r="N3196" s="3">
        <v>0</v>
      </c>
      <c r="O3196" s="3">
        <v>0</v>
      </c>
      <c r="P3196" s="3">
        <v>0</v>
      </c>
      <c r="Q3196" s="132"/>
    </row>
    <row r="3197" spans="1:17">
      <c r="A3197" s="5" t="str">
        <f t="shared" si="50"/>
        <v>4</v>
      </c>
      <c r="B3197" s="1" t="s">
        <v>4199</v>
      </c>
      <c r="C3197" s="2" t="s">
        <v>11252</v>
      </c>
      <c r="D3197" s="2">
        <f>IFERROR(VLOOKUP(B3197,#REF!,4,0),0)</f>
        <v>0</v>
      </c>
      <c r="E3197" s="3">
        <v>208172.65</v>
      </c>
      <c r="F3197" s="147" t="s">
        <v>1</v>
      </c>
      <c r="G3197" s="3">
        <v>208172.65</v>
      </c>
      <c r="H3197" s="3">
        <v>0</v>
      </c>
      <c r="I3197" s="3">
        <v>0</v>
      </c>
      <c r="J3197" s="3">
        <v>208172.65</v>
      </c>
      <c r="K3197" s="3">
        <v>0</v>
      </c>
      <c r="L3197" s="3">
        <v>0</v>
      </c>
      <c r="M3197" s="148" t="s">
        <v>6151</v>
      </c>
      <c r="N3197" s="3">
        <v>0</v>
      </c>
      <c r="O3197" s="3">
        <v>0</v>
      </c>
      <c r="P3197" s="3">
        <v>0</v>
      </c>
      <c r="Q3197" s="132"/>
    </row>
    <row r="3198" spans="1:17">
      <c r="A3198" s="5" t="str">
        <f t="shared" si="50"/>
        <v>4</v>
      </c>
      <c r="B3198" s="1" t="s">
        <v>4201</v>
      </c>
      <c r="C3198" s="2" t="s">
        <v>11268</v>
      </c>
      <c r="D3198" s="2">
        <f>IFERROR(VLOOKUP(B3198,#REF!,4,0),0)</f>
        <v>0</v>
      </c>
      <c r="E3198" s="3">
        <v>69356.990000000005</v>
      </c>
      <c r="F3198" s="147" t="s">
        <v>1</v>
      </c>
      <c r="G3198" s="3">
        <v>69356.990000000005</v>
      </c>
      <c r="H3198" s="3">
        <v>0</v>
      </c>
      <c r="I3198" s="3">
        <v>0</v>
      </c>
      <c r="J3198" s="3">
        <v>69356.990000000005</v>
      </c>
      <c r="K3198" s="3">
        <v>0</v>
      </c>
      <c r="L3198" s="3">
        <v>0</v>
      </c>
      <c r="M3198" s="148" t="s">
        <v>6151</v>
      </c>
      <c r="N3198" s="3">
        <v>0</v>
      </c>
      <c r="O3198" s="3">
        <v>0</v>
      </c>
      <c r="P3198" s="3">
        <v>0</v>
      </c>
      <c r="Q3198" s="132"/>
    </row>
    <row r="3199" spans="1:17">
      <c r="A3199" s="5" t="str">
        <f t="shared" si="50"/>
        <v>4</v>
      </c>
      <c r="B3199" s="1" t="s">
        <v>4204</v>
      </c>
      <c r="C3199" s="2" t="s">
        <v>11259</v>
      </c>
      <c r="D3199" s="2">
        <f>IFERROR(VLOOKUP(B3199,#REF!,4,0),0)</f>
        <v>0</v>
      </c>
      <c r="E3199" s="3">
        <v>0</v>
      </c>
      <c r="F3199" s="147" t="s">
        <v>1</v>
      </c>
      <c r="G3199" s="3">
        <v>0</v>
      </c>
      <c r="H3199" s="3">
        <v>0</v>
      </c>
      <c r="I3199" s="3">
        <v>0</v>
      </c>
      <c r="J3199" s="3">
        <v>0</v>
      </c>
      <c r="K3199" s="3">
        <v>0</v>
      </c>
      <c r="L3199" s="3">
        <v>0</v>
      </c>
      <c r="M3199" s="148" t="s">
        <v>6151</v>
      </c>
      <c r="N3199" s="3">
        <v>0</v>
      </c>
      <c r="O3199" s="3">
        <v>0</v>
      </c>
      <c r="P3199" s="3">
        <v>0</v>
      </c>
      <c r="Q3199" s="132"/>
    </row>
    <row r="3200" spans="1:17">
      <c r="A3200" s="5" t="str">
        <f t="shared" si="50"/>
        <v>4</v>
      </c>
      <c r="B3200" s="1" t="s">
        <v>4207</v>
      </c>
      <c r="C3200" s="2" t="s">
        <v>11269</v>
      </c>
      <c r="D3200" s="2">
        <f>IFERROR(VLOOKUP(B3200,#REF!,4,0),0)</f>
        <v>0</v>
      </c>
      <c r="E3200" s="3">
        <v>1008</v>
      </c>
      <c r="F3200" s="147" t="s">
        <v>1</v>
      </c>
      <c r="G3200" s="3">
        <v>1008</v>
      </c>
      <c r="H3200" s="3">
        <v>0</v>
      </c>
      <c r="I3200" s="3">
        <v>0</v>
      </c>
      <c r="J3200" s="3">
        <v>1008</v>
      </c>
      <c r="K3200" s="3">
        <v>0</v>
      </c>
      <c r="L3200" s="3">
        <v>0</v>
      </c>
      <c r="M3200" s="148" t="s">
        <v>6151</v>
      </c>
      <c r="N3200" s="3">
        <v>0</v>
      </c>
      <c r="O3200" s="3">
        <v>0</v>
      </c>
      <c r="P3200" s="3">
        <v>0</v>
      </c>
      <c r="Q3200" s="132"/>
    </row>
    <row r="3201" spans="1:17">
      <c r="A3201" s="5" t="str">
        <f t="shared" si="50"/>
        <v>4</v>
      </c>
      <c r="B3201" s="1" t="s">
        <v>11270</v>
      </c>
      <c r="C3201" s="2" t="s">
        <v>11271</v>
      </c>
      <c r="D3201" s="2">
        <f>IFERROR(VLOOKUP(B3201,#REF!,4,0),0)</f>
        <v>0</v>
      </c>
      <c r="E3201" s="3">
        <v>0</v>
      </c>
      <c r="F3201" s="147" t="s">
        <v>1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148" t="s">
        <v>6151</v>
      </c>
      <c r="N3201" s="3">
        <v>0</v>
      </c>
      <c r="O3201" s="3">
        <v>0</v>
      </c>
      <c r="P3201" s="3">
        <v>0</v>
      </c>
      <c r="Q3201" s="132"/>
    </row>
    <row r="3202" spans="1:17">
      <c r="A3202" s="5" t="str">
        <f t="shared" si="50"/>
        <v>4</v>
      </c>
      <c r="B3202" s="1" t="s">
        <v>11272</v>
      </c>
      <c r="C3202" s="2" t="s">
        <v>11273</v>
      </c>
      <c r="D3202" s="2">
        <f>IFERROR(VLOOKUP(B3202,#REF!,4,0),0)</f>
        <v>0</v>
      </c>
      <c r="E3202" s="3">
        <v>0</v>
      </c>
      <c r="F3202" s="147" t="s">
        <v>1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148" t="s">
        <v>6151</v>
      </c>
      <c r="N3202" s="3">
        <v>0</v>
      </c>
      <c r="O3202" s="3">
        <v>0</v>
      </c>
      <c r="P3202" s="3">
        <v>0</v>
      </c>
      <c r="Q3202" s="132"/>
    </row>
    <row r="3203" spans="1:17">
      <c r="A3203" s="5" t="str">
        <f t="shared" si="50"/>
        <v>4</v>
      </c>
      <c r="B3203" s="1" t="s">
        <v>11274</v>
      </c>
      <c r="C3203" s="2" t="s">
        <v>11275</v>
      </c>
      <c r="D3203" s="2">
        <f>IFERROR(VLOOKUP(B3203,#REF!,4,0),0)</f>
        <v>0</v>
      </c>
      <c r="E3203" s="3">
        <v>0</v>
      </c>
      <c r="F3203" s="147" t="s">
        <v>1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148" t="s">
        <v>6151</v>
      </c>
      <c r="N3203" s="3">
        <v>0</v>
      </c>
      <c r="O3203" s="3">
        <v>0</v>
      </c>
      <c r="P3203" s="3">
        <v>0</v>
      </c>
      <c r="Q3203" s="132"/>
    </row>
    <row r="3204" spans="1:17">
      <c r="A3204" s="5" t="str">
        <f t="shared" si="50"/>
        <v>4</v>
      </c>
      <c r="B3204" s="1" t="s">
        <v>11276</v>
      </c>
      <c r="C3204" s="2" t="s">
        <v>6396</v>
      </c>
      <c r="D3204" s="2">
        <f>IFERROR(VLOOKUP(B3204,#REF!,4,0),0)</f>
        <v>0</v>
      </c>
      <c r="E3204" s="3">
        <v>0</v>
      </c>
      <c r="F3204" s="147" t="s">
        <v>1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148" t="s">
        <v>6151</v>
      </c>
      <c r="N3204" s="3">
        <v>0</v>
      </c>
      <c r="O3204" s="3">
        <v>0</v>
      </c>
      <c r="P3204" s="3">
        <v>0</v>
      </c>
      <c r="Q3204" s="132"/>
    </row>
    <row r="3205" spans="1:17">
      <c r="A3205" s="5" t="str">
        <f t="shared" si="50"/>
        <v>4</v>
      </c>
      <c r="B3205" s="1" t="s">
        <v>11277</v>
      </c>
      <c r="C3205" s="2" t="s">
        <v>11278</v>
      </c>
      <c r="D3205" s="2">
        <f>IFERROR(VLOOKUP(B3205,#REF!,4,0),0)</f>
        <v>0</v>
      </c>
      <c r="E3205" s="3">
        <v>0</v>
      </c>
      <c r="F3205" s="147" t="s">
        <v>1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148" t="s">
        <v>6151</v>
      </c>
      <c r="N3205" s="3">
        <v>0</v>
      </c>
      <c r="O3205" s="3">
        <v>0</v>
      </c>
      <c r="P3205" s="3">
        <v>0</v>
      </c>
      <c r="Q3205" s="132"/>
    </row>
    <row r="3206" spans="1:17">
      <c r="A3206" s="5" t="str">
        <f t="shared" si="50"/>
        <v>4</v>
      </c>
      <c r="B3206" s="1" t="s">
        <v>4211</v>
      </c>
      <c r="C3206" s="2" t="s">
        <v>9157</v>
      </c>
      <c r="D3206" s="2">
        <f>IFERROR(VLOOKUP(B3206,#REF!,4,0),0)</f>
        <v>0</v>
      </c>
      <c r="E3206" s="3">
        <v>20085.240000000002</v>
      </c>
      <c r="F3206" s="147" t="s">
        <v>1</v>
      </c>
      <c r="G3206" s="3">
        <v>20085.240000000002</v>
      </c>
      <c r="H3206" s="3">
        <v>0</v>
      </c>
      <c r="I3206" s="3">
        <v>0</v>
      </c>
      <c r="J3206" s="3">
        <v>20085.240000000002</v>
      </c>
      <c r="K3206" s="3">
        <v>0</v>
      </c>
      <c r="L3206" s="3">
        <v>0</v>
      </c>
      <c r="M3206" s="148" t="s">
        <v>6151</v>
      </c>
      <c r="N3206" s="3">
        <v>0</v>
      </c>
      <c r="O3206" s="3">
        <v>0</v>
      </c>
      <c r="P3206" s="3">
        <v>0</v>
      </c>
      <c r="Q3206" s="132"/>
    </row>
    <row r="3207" spans="1:17">
      <c r="A3207" s="5" t="str">
        <f t="shared" si="50"/>
        <v>4</v>
      </c>
      <c r="B3207" s="1" t="s">
        <v>4214</v>
      </c>
      <c r="C3207" s="2" t="s">
        <v>11251</v>
      </c>
      <c r="D3207" s="2">
        <f>IFERROR(VLOOKUP(B3207,#REF!,4,0),0)</f>
        <v>0</v>
      </c>
      <c r="E3207" s="3">
        <v>12470.75</v>
      </c>
      <c r="F3207" s="147" t="s">
        <v>1</v>
      </c>
      <c r="G3207" s="3">
        <v>12470.75</v>
      </c>
      <c r="H3207" s="3">
        <v>0</v>
      </c>
      <c r="I3207" s="3">
        <v>0</v>
      </c>
      <c r="J3207" s="3">
        <v>12470.75</v>
      </c>
      <c r="K3207" s="3">
        <v>0</v>
      </c>
      <c r="L3207" s="3">
        <v>0</v>
      </c>
      <c r="M3207" s="148" t="s">
        <v>6151</v>
      </c>
      <c r="N3207" s="3">
        <v>0</v>
      </c>
      <c r="O3207" s="3">
        <v>0</v>
      </c>
      <c r="P3207" s="3">
        <v>0</v>
      </c>
      <c r="Q3207" s="132"/>
    </row>
    <row r="3208" spans="1:17">
      <c r="A3208" s="5" t="str">
        <f t="shared" si="50"/>
        <v>4</v>
      </c>
      <c r="B3208" s="1" t="s">
        <v>4216</v>
      </c>
      <c r="C3208" s="2" t="s">
        <v>11279</v>
      </c>
      <c r="D3208" s="2">
        <f>IFERROR(VLOOKUP(B3208,#REF!,4,0),0)</f>
        <v>0</v>
      </c>
      <c r="E3208" s="3">
        <v>1520.44</v>
      </c>
      <c r="F3208" s="147" t="s">
        <v>1</v>
      </c>
      <c r="G3208" s="3">
        <v>1520.44</v>
      </c>
      <c r="H3208" s="3">
        <v>0</v>
      </c>
      <c r="I3208" s="3">
        <v>0</v>
      </c>
      <c r="J3208" s="3">
        <v>1520.44</v>
      </c>
      <c r="K3208" s="3">
        <v>0</v>
      </c>
      <c r="L3208" s="3">
        <v>0</v>
      </c>
      <c r="M3208" s="148" t="s">
        <v>6151</v>
      </c>
      <c r="N3208" s="3">
        <v>0</v>
      </c>
      <c r="O3208" s="3">
        <v>0</v>
      </c>
      <c r="P3208" s="3">
        <v>0</v>
      </c>
      <c r="Q3208" s="132"/>
    </row>
    <row r="3209" spans="1:17">
      <c r="A3209" s="5" t="str">
        <f t="shared" si="50"/>
        <v>4</v>
      </c>
      <c r="B3209" s="1" t="s">
        <v>4219</v>
      </c>
      <c r="C3209" s="2" t="s">
        <v>11258</v>
      </c>
      <c r="D3209" s="2">
        <f>IFERROR(VLOOKUP(B3209,#REF!,4,0),0)</f>
        <v>0</v>
      </c>
      <c r="E3209" s="3">
        <v>9597.7999999999993</v>
      </c>
      <c r="F3209" s="147" t="s">
        <v>1</v>
      </c>
      <c r="G3209" s="3">
        <v>9597.7999999999993</v>
      </c>
      <c r="H3209" s="3">
        <v>0</v>
      </c>
      <c r="I3209" s="3">
        <v>0</v>
      </c>
      <c r="J3209" s="3">
        <v>9597.7999999999993</v>
      </c>
      <c r="K3209" s="3">
        <v>0</v>
      </c>
      <c r="L3209" s="3">
        <v>0</v>
      </c>
      <c r="M3209" s="148" t="s">
        <v>6151</v>
      </c>
      <c r="N3209" s="3">
        <v>0</v>
      </c>
      <c r="O3209" s="3">
        <v>0</v>
      </c>
      <c r="P3209" s="3">
        <v>0</v>
      </c>
      <c r="Q3209" s="132"/>
    </row>
    <row r="3210" spans="1:17">
      <c r="A3210" s="5" t="str">
        <f t="shared" si="50"/>
        <v>4</v>
      </c>
      <c r="B3210" s="1" t="s">
        <v>11280</v>
      </c>
      <c r="C3210" s="2" t="s">
        <v>11281</v>
      </c>
      <c r="D3210" s="2">
        <f>IFERROR(VLOOKUP(B3210,#REF!,4,0),0)</f>
        <v>0</v>
      </c>
      <c r="E3210" s="3">
        <v>0</v>
      </c>
      <c r="F3210" s="147" t="s">
        <v>1</v>
      </c>
      <c r="G3210" s="3">
        <v>0</v>
      </c>
      <c r="H3210" s="3">
        <v>0</v>
      </c>
      <c r="I3210" s="3">
        <v>0</v>
      </c>
      <c r="J3210" s="3">
        <v>0</v>
      </c>
      <c r="K3210" s="3">
        <v>0</v>
      </c>
      <c r="L3210" s="3">
        <v>0</v>
      </c>
      <c r="M3210" s="148" t="s">
        <v>6151</v>
      </c>
      <c r="N3210" s="3">
        <v>0</v>
      </c>
      <c r="O3210" s="3">
        <v>0</v>
      </c>
      <c r="P3210" s="3">
        <v>0</v>
      </c>
      <c r="Q3210" s="132"/>
    </row>
    <row r="3211" spans="1:17">
      <c r="A3211" s="5" t="str">
        <f t="shared" ref="A3211:A3274" si="51">LEFT(B3211)</f>
        <v>4</v>
      </c>
      <c r="B3211" s="1" t="s">
        <v>11282</v>
      </c>
      <c r="C3211" s="2" t="s">
        <v>11283</v>
      </c>
      <c r="D3211" s="2">
        <f>IFERROR(VLOOKUP(B3211,#REF!,4,0),0)</f>
        <v>0</v>
      </c>
      <c r="E3211" s="3">
        <v>0</v>
      </c>
      <c r="F3211" s="147" t="s">
        <v>1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148" t="s">
        <v>6151</v>
      </c>
      <c r="N3211" s="3">
        <v>0</v>
      </c>
      <c r="O3211" s="3">
        <v>0</v>
      </c>
      <c r="P3211" s="3">
        <v>0</v>
      </c>
      <c r="Q3211" s="132"/>
    </row>
    <row r="3212" spans="1:17">
      <c r="A3212" s="5" t="str">
        <f t="shared" si="51"/>
        <v>4</v>
      </c>
      <c r="B3212" s="1" t="s">
        <v>11284</v>
      </c>
      <c r="C3212" s="2" t="s">
        <v>6396</v>
      </c>
      <c r="D3212" s="2">
        <f>IFERROR(VLOOKUP(B3212,#REF!,4,0),0)</f>
        <v>0</v>
      </c>
      <c r="E3212" s="3">
        <v>0</v>
      </c>
      <c r="F3212" s="147" t="s">
        <v>1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148" t="s">
        <v>6151</v>
      </c>
      <c r="N3212" s="3">
        <v>0</v>
      </c>
      <c r="O3212" s="3">
        <v>0</v>
      </c>
      <c r="P3212" s="3">
        <v>0</v>
      </c>
      <c r="Q3212" s="132"/>
    </row>
    <row r="3213" spans="1:17">
      <c r="A3213" s="5" t="str">
        <f t="shared" si="51"/>
        <v>4</v>
      </c>
      <c r="B3213" s="1" t="s">
        <v>11285</v>
      </c>
      <c r="C3213" s="2" t="s">
        <v>11286</v>
      </c>
      <c r="D3213" s="2">
        <f>IFERROR(VLOOKUP(B3213,#REF!,4,0),0)</f>
        <v>0</v>
      </c>
      <c r="E3213" s="3">
        <v>0</v>
      </c>
      <c r="F3213" s="147" t="s">
        <v>1</v>
      </c>
      <c r="G3213" s="3">
        <v>0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148" t="s">
        <v>6151</v>
      </c>
      <c r="N3213" s="3">
        <v>0</v>
      </c>
      <c r="O3213" s="3">
        <v>0</v>
      </c>
      <c r="P3213" s="3">
        <v>0</v>
      </c>
      <c r="Q3213" s="132"/>
    </row>
    <row r="3214" spans="1:17">
      <c r="A3214" s="5" t="str">
        <f t="shared" si="51"/>
        <v>4</v>
      </c>
      <c r="B3214" s="1" t="s">
        <v>11287</v>
      </c>
      <c r="C3214" s="2" t="s">
        <v>11288</v>
      </c>
      <c r="D3214" s="2">
        <f>IFERROR(VLOOKUP(B3214,#REF!,4,0),0)</f>
        <v>0</v>
      </c>
      <c r="E3214" s="3">
        <v>0</v>
      </c>
      <c r="F3214" s="147" t="s">
        <v>1</v>
      </c>
      <c r="G3214" s="3">
        <v>0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148" t="s">
        <v>6151</v>
      </c>
      <c r="N3214" s="3">
        <v>0</v>
      </c>
      <c r="O3214" s="3">
        <v>0</v>
      </c>
      <c r="P3214" s="3">
        <v>0</v>
      </c>
      <c r="Q3214" s="132"/>
    </row>
    <row r="3215" spans="1:17">
      <c r="A3215" s="5" t="str">
        <f t="shared" si="51"/>
        <v>4</v>
      </c>
      <c r="B3215" s="1" t="s">
        <v>11289</v>
      </c>
      <c r="C3215" s="2" t="s">
        <v>11290</v>
      </c>
      <c r="D3215" s="2">
        <f>IFERROR(VLOOKUP(B3215,#REF!,4,0),0)</f>
        <v>0</v>
      </c>
      <c r="E3215" s="3">
        <v>0</v>
      </c>
      <c r="F3215" s="147" t="s">
        <v>1</v>
      </c>
      <c r="G3215" s="3">
        <v>0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148" t="s">
        <v>6151</v>
      </c>
      <c r="N3215" s="3">
        <v>0</v>
      </c>
      <c r="O3215" s="3">
        <v>0</v>
      </c>
      <c r="P3215" s="3">
        <v>0</v>
      </c>
      <c r="Q3215" s="132"/>
    </row>
    <row r="3216" spans="1:17">
      <c r="A3216" s="5" t="str">
        <f t="shared" si="51"/>
        <v>4</v>
      </c>
      <c r="B3216" s="1" t="s">
        <v>11291</v>
      </c>
      <c r="C3216" s="2" t="s">
        <v>9153</v>
      </c>
      <c r="D3216" s="2">
        <f>IFERROR(VLOOKUP(B3216,#REF!,4,0),0)</f>
        <v>0</v>
      </c>
      <c r="E3216" s="3">
        <v>0</v>
      </c>
      <c r="F3216" s="147" t="s">
        <v>1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148" t="s">
        <v>6151</v>
      </c>
      <c r="N3216" s="3">
        <v>0</v>
      </c>
      <c r="O3216" s="3">
        <v>0</v>
      </c>
      <c r="P3216" s="3">
        <v>0</v>
      </c>
      <c r="Q3216" s="132"/>
    </row>
    <row r="3217" spans="1:17">
      <c r="A3217" s="5" t="str">
        <f t="shared" si="51"/>
        <v>4</v>
      </c>
      <c r="B3217" s="1" t="s">
        <v>11292</v>
      </c>
      <c r="C3217" s="2" t="s">
        <v>11293</v>
      </c>
      <c r="D3217" s="2">
        <f>IFERROR(VLOOKUP(B3217,#REF!,4,0),0)</f>
        <v>0</v>
      </c>
      <c r="E3217" s="3">
        <v>0</v>
      </c>
      <c r="F3217" s="147" t="s">
        <v>1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148" t="s">
        <v>6151</v>
      </c>
      <c r="N3217" s="3">
        <v>0</v>
      </c>
      <c r="O3217" s="3">
        <v>0</v>
      </c>
      <c r="P3217" s="3">
        <v>0</v>
      </c>
      <c r="Q3217" s="132"/>
    </row>
    <row r="3218" spans="1:17">
      <c r="A3218" s="5" t="str">
        <f t="shared" si="51"/>
        <v>4</v>
      </c>
      <c r="B3218" s="1" t="s">
        <v>11294</v>
      </c>
      <c r="C3218" s="2" t="s">
        <v>6396</v>
      </c>
      <c r="D3218" s="2">
        <f>IFERROR(VLOOKUP(B3218,#REF!,4,0),0)</f>
        <v>0</v>
      </c>
      <c r="E3218" s="3">
        <v>0</v>
      </c>
      <c r="F3218" s="147" t="s">
        <v>1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148" t="s">
        <v>6151</v>
      </c>
      <c r="N3218" s="3">
        <v>0</v>
      </c>
      <c r="O3218" s="3">
        <v>0</v>
      </c>
      <c r="P3218" s="3">
        <v>0</v>
      </c>
      <c r="Q3218" s="132"/>
    </row>
    <row r="3219" spans="1:17">
      <c r="A3219" s="5" t="str">
        <f t="shared" si="51"/>
        <v>4</v>
      </c>
      <c r="B3219" s="1" t="s">
        <v>11295</v>
      </c>
      <c r="C3219" s="2" t="s">
        <v>11296</v>
      </c>
      <c r="D3219" s="2">
        <f>IFERROR(VLOOKUP(B3219,#REF!,4,0),0)</f>
        <v>0</v>
      </c>
      <c r="E3219" s="3">
        <v>0</v>
      </c>
      <c r="F3219" s="147" t="s">
        <v>1</v>
      </c>
      <c r="G3219" s="3">
        <v>0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148" t="s">
        <v>6151</v>
      </c>
      <c r="N3219" s="3">
        <v>0</v>
      </c>
      <c r="O3219" s="3">
        <v>0</v>
      </c>
      <c r="P3219" s="3">
        <v>0</v>
      </c>
      <c r="Q3219" s="132"/>
    </row>
    <row r="3220" spans="1:17">
      <c r="A3220" s="5" t="str">
        <f t="shared" si="51"/>
        <v>4</v>
      </c>
      <c r="B3220" s="1" t="s">
        <v>11297</v>
      </c>
      <c r="C3220" s="2" t="s">
        <v>11298</v>
      </c>
      <c r="D3220" s="2">
        <f>IFERROR(VLOOKUP(B3220,#REF!,4,0),0)</f>
        <v>0</v>
      </c>
      <c r="E3220" s="3">
        <v>0</v>
      </c>
      <c r="F3220" s="147" t="s">
        <v>1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148" t="s">
        <v>6151</v>
      </c>
      <c r="N3220" s="3">
        <v>0</v>
      </c>
      <c r="O3220" s="3">
        <v>0</v>
      </c>
      <c r="P3220" s="3">
        <v>0</v>
      </c>
      <c r="Q3220" s="132"/>
    </row>
    <row r="3221" spans="1:17">
      <c r="A3221" s="5" t="str">
        <f t="shared" si="51"/>
        <v>4</v>
      </c>
      <c r="B3221" s="1" t="s">
        <v>11299</v>
      </c>
      <c r="C3221" s="2" t="s">
        <v>11300</v>
      </c>
      <c r="D3221" s="2">
        <f>IFERROR(VLOOKUP(B3221,#REF!,4,0),0)</f>
        <v>0</v>
      </c>
      <c r="E3221" s="3">
        <v>0</v>
      </c>
      <c r="F3221" s="147" t="s">
        <v>1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148" t="s">
        <v>6151</v>
      </c>
      <c r="N3221" s="3">
        <v>0</v>
      </c>
      <c r="O3221" s="3">
        <v>0</v>
      </c>
      <c r="P3221" s="3">
        <v>0</v>
      </c>
      <c r="Q3221" s="132"/>
    </row>
    <row r="3222" spans="1:17">
      <c r="A3222" s="5" t="str">
        <f t="shared" si="51"/>
        <v>4</v>
      </c>
      <c r="B3222" s="1" t="s">
        <v>11301</v>
      </c>
      <c r="C3222" s="2" t="s">
        <v>11302</v>
      </c>
      <c r="D3222" s="2">
        <f>IFERROR(VLOOKUP(B3222,#REF!,4,0),0)</f>
        <v>0</v>
      </c>
      <c r="E3222" s="3">
        <v>0</v>
      </c>
      <c r="F3222" s="147" t="s">
        <v>1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148" t="s">
        <v>6151</v>
      </c>
      <c r="N3222" s="3">
        <v>0</v>
      </c>
      <c r="O3222" s="3">
        <v>0</v>
      </c>
      <c r="P3222" s="3">
        <v>0</v>
      </c>
      <c r="Q3222" s="132"/>
    </row>
    <row r="3223" spans="1:17">
      <c r="A3223" s="5" t="str">
        <f t="shared" si="51"/>
        <v>4</v>
      </c>
      <c r="B3223" s="1" t="s">
        <v>11303</v>
      </c>
      <c r="C3223" s="2" t="s">
        <v>11304</v>
      </c>
      <c r="D3223" s="2">
        <f>IFERROR(VLOOKUP(B3223,#REF!,4,0),0)</f>
        <v>0</v>
      </c>
      <c r="E3223" s="3">
        <v>0</v>
      </c>
      <c r="F3223" s="147" t="s">
        <v>1</v>
      </c>
      <c r="G3223" s="3">
        <v>0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148" t="s">
        <v>6151</v>
      </c>
      <c r="N3223" s="3">
        <v>0</v>
      </c>
      <c r="O3223" s="3">
        <v>0</v>
      </c>
      <c r="P3223" s="3">
        <v>0</v>
      </c>
      <c r="Q3223" s="132"/>
    </row>
    <row r="3224" spans="1:17">
      <c r="A3224" s="5" t="str">
        <f t="shared" si="51"/>
        <v>4</v>
      </c>
      <c r="B3224" s="1" t="s">
        <v>11305</v>
      </c>
      <c r="C3224" s="2" t="s">
        <v>11306</v>
      </c>
      <c r="D3224" s="2">
        <f>IFERROR(VLOOKUP(B3224,#REF!,4,0),0)</f>
        <v>0</v>
      </c>
      <c r="E3224" s="3">
        <v>0</v>
      </c>
      <c r="F3224" s="147" t="s">
        <v>1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148" t="s">
        <v>6151</v>
      </c>
      <c r="N3224" s="3">
        <v>0</v>
      </c>
      <c r="O3224" s="3">
        <v>0</v>
      </c>
      <c r="P3224" s="3">
        <v>0</v>
      </c>
      <c r="Q3224" s="132"/>
    </row>
    <row r="3225" spans="1:17">
      <c r="A3225" s="5" t="str">
        <f t="shared" si="51"/>
        <v>4</v>
      </c>
      <c r="B3225" s="1" t="s">
        <v>11307</v>
      </c>
      <c r="C3225" s="2" t="s">
        <v>11308</v>
      </c>
      <c r="D3225" s="2">
        <f>IFERROR(VLOOKUP(B3225,#REF!,4,0),0)</f>
        <v>0</v>
      </c>
      <c r="E3225" s="3">
        <v>0</v>
      </c>
      <c r="F3225" s="147" t="s">
        <v>1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148" t="s">
        <v>6151</v>
      </c>
      <c r="N3225" s="3">
        <v>0</v>
      </c>
      <c r="O3225" s="3">
        <v>0</v>
      </c>
      <c r="P3225" s="3">
        <v>0</v>
      </c>
      <c r="Q3225" s="132"/>
    </row>
    <row r="3226" spans="1:17">
      <c r="A3226" s="5" t="str">
        <f t="shared" si="51"/>
        <v>4</v>
      </c>
      <c r="B3226" s="1" t="s">
        <v>11309</v>
      </c>
      <c r="C3226" s="2" t="s">
        <v>11310</v>
      </c>
      <c r="D3226" s="2">
        <f>IFERROR(VLOOKUP(B3226,#REF!,4,0),0)</f>
        <v>0</v>
      </c>
      <c r="E3226" s="3">
        <v>0</v>
      </c>
      <c r="F3226" s="147" t="s">
        <v>1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148" t="s">
        <v>6151</v>
      </c>
      <c r="N3226" s="3">
        <v>0</v>
      </c>
      <c r="O3226" s="3">
        <v>0</v>
      </c>
      <c r="P3226" s="3">
        <v>0</v>
      </c>
      <c r="Q3226" s="132"/>
    </row>
    <row r="3227" spans="1:17">
      <c r="A3227" s="5" t="str">
        <f t="shared" si="51"/>
        <v>4</v>
      </c>
      <c r="B3227" s="1" t="s">
        <v>11311</v>
      </c>
      <c r="C3227" s="2" t="s">
        <v>11312</v>
      </c>
      <c r="D3227" s="2">
        <f>IFERROR(VLOOKUP(B3227,#REF!,4,0),0)</f>
        <v>0</v>
      </c>
      <c r="E3227" s="3">
        <v>0</v>
      </c>
      <c r="F3227" s="147" t="s">
        <v>1</v>
      </c>
      <c r="G3227" s="3">
        <v>0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148" t="s">
        <v>6151</v>
      </c>
      <c r="N3227" s="3">
        <v>0</v>
      </c>
      <c r="O3227" s="3">
        <v>0</v>
      </c>
      <c r="P3227" s="3">
        <v>0</v>
      </c>
      <c r="Q3227" s="132"/>
    </row>
    <row r="3228" spans="1:17">
      <c r="A3228" s="5" t="str">
        <f t="shared" si="51"/>
        <v>4</v>
      </c>
      <c r="B3228" s="1" t="s">
        <v>11313</v>
      </c>
      <c r="C3228" s="2" t="s">
        <v>6979</v>
      </c>
      <c r="D3228" s="2">
        <f>IFERROR(VLOOKUP(B3228,#REF!,4,0),0)</f>
        <v>0</v>
      </c>
      <c r="E3228" s="3">
        <v>0</v>
      </c>
      <c r="F3228" s="147" t="s">
        <v>1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s="148" t="s">
        <v>6151</v>
      </c>
      <c r="N3228" s="3">
        <v>0</v>
      </c>
      <c r="O3228" s="3">
        <v>0</v>
      </c>
      <c r="P3228" s="3">
        <v>0</v>
      </c>
      <c r="Q3228" s="132"/>
    </row>
    <row r="3229" spans="1:17">
      <c r="A3229" s="5" t="str">
        <f t="shared" si="51"/>
        <v>4</v>
      </c>
      <c r="B3229" s="1" t="s">
        <v>11314</v>
      </c>
      <c r="C3229" s="2" t="s">
        <v>11315</v>
      </c>
      <c r="D3229" s="2">
        <f>IFERROR(VLOOKUP(B3229,#REF!,4,0),0)</f>
        <v>0</v>
      </c>
      <c r="E3229" s="3">
        <v>0</v>
      </c>
      <c r="F3229" s="147" t="s">
        <v>1</v>
      </c>
      <c r="G3229" s="3">
        <v>0</v>
      </c>
      <c r="H3229" s="3">
        <v>0</v>
      </c>
      <c r="I3229" s="3">
        <v>0</v>
      </c>
      <c r="J3229" s="3">
        <v>0</v>
      </c>
      <c r="K3229" s="3">
        <v>0</v>
      </c>
      <c r="L3229" s="3">
        <v>0</v>
      </c>
      <c r="M3229" s="148" t="s">
        <v>6151</v>
      </c>
      <c r="N3229" s="3">
        <v>0</v>
      </c>
      <c r="O3229" s="3">
        <v>0</v>
      </c>
      <c r="P3229" s="3">
        <v>0</v>
      </c>
      <c r="Q3229" s="132"/>
    </row>
    <row r="3230" spans="1:17" ht="22.5">
      <c r="A3230" s="5" t="str">
        <f t="shared" si="51"/>
        <v>4</v>
      </c>
      <c r="B3230" s="1" t="s">
        <v>11316</v>
      </c>
      <c r="C3230" s="2" t="s">
        <v>11317</v>
      </c>
      <c r="D3230" s="2">
        <f>IFERROR(VLOOKUP(B3230,#REF!,4,0),0)</f>
        <v>0</v>
      </c>
      <c r="E3230" s="3">
        <v>0</v>
      </c>
      <c r="F3230" s="147" t="s">
        <v>1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148" t="s">
        <v>6151</v>
      </c>
      <c r="N3230" s="3">
        <v>0</v>
      </c>
      <c r="O3230" s="3">
        <v>0</v>
      </c>
      <c r="P3230" s="3">
        <v>0</v>
      </c>
      <c r="Q3230" s="132"/>
    </row>
    <row r="3231" spans="1:17">
      <c r="A3231" s="5" t="str">
        <f t="shared" si="51"/>
        <v>4</v>
      </c>
      <c r="B3231" s="1" t="s">
        <v>11318</v>
      </c>
      <c r="C3231" s="2" t="s">
        <v>11319</v>
      </c>
      <c r="D3231" s="2">
        <f>IFERROR(VLOOKUP(B3231,#REF!,4,0),0)</f>
        <v>0</v>
      </c>
      <c r="E3231" s="3">
        <v>0</v>
      </c>
      <c r="F3231" s="147" t="s">
        <v>1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148" t="s">
        <v>6151</v>
      </c>
      <c r="N3231" s="3">
        <v>0</v>
      </c>
      <c r="O3231" s="3">
        <v>0</v>
      </c>
      <c r="P3231" s="3">
        <v>0</v>
      </c>
      <c r="Q3231" s="132"/>
    </row>
    <row r="3232" spans="1:17">
      <c r="A3232" s="5" t="str">
        <f t="shared" si="51"/>
        <v>4</v>
      </c>
      <c r="B3232" s="1" t="s">
        <v>11320</v>
      </c>
      <c r="C3232" s="2" t="s">
        <v>11321</v>
      </c>
      <c r="D3232" s="2">
        <f>IFERROR(VLOOKUP(B3232,#REF!,4,0),0)</f>
        <v>0</v>
      </c>
      <c r="E3232" s="3">
        <v>0</v>
      </c>
      <c r="F3232" s="147" t="s">
        <v>1</v>
      </c>
      <c r="G3232" s="3">
        <v>0</v>
      </c>
      <c r="H3232" s="3">
        <v>0</v>
      </c>
      <c r="I3232" s="3">
        <v>0</v>
      </c>
      <c r="J3232" s="3">
        <v>0</v>
      </c>
      <c r="K3232" s="3">
        <v>0</v>
      </c>
      <c r="L3232" s="3">
        <v>0</v>
      </c>
      <c r="M3232" s="148" t="s">
        <v>6151</v>
      </c>
      <c r="N3232" s="3">
        <v>0</v>
      </c>
      <c r="O3232" s="3">
        <v>0</v>
      </c>
      <c r="P3232" s="3">
        <v>0</v>
      </c>
      <c r="Q3232" s="132"/>
    </row>
    <row r="3233" spans="1:17">
      <c r="A3233" s="5" t="str">
        <f t="shared" si="51"/>
        <v>4</v>
      </c>
      <c r="B3233" s="1" t="s">
        <v>11322</v>
      </c>
      <c r="C3233" s="2" t="s">
        <v>11323</v>
      </c>
      <c r="D3233" s="2">
        <f>IFERROR(VLOOKUP(B3233,#REF!,4,0),0)</f>
        <v>0</v>
      </c>
      <c r="E3233" s="3">
        <v>0</v>
      </c>
      <c r="F3233" s="147" t="s">
        <v>1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0</v>
      </c>
      <c r="M3233" s="148" t="s">
        <v>6151</v>
      </c>
      <c r="N3233" s="3">
        <v>0</v>
      </c>
      <c r="O3233" s="3">
        <v>0</v>
      </c>
      <c r="P3233" s="3">
        <v>0</v>
      </c>
      <c r="Q3233" s="132"/>
    </row>
    <row r="3234" spans="1:17">
      <c r="A3234" s="5" t="str">
        <f t="shared" si="51"/>
        <v>4</v>
      </c>
      <c r="B3234" s="1" t="s">
        <v>11324</v>
      </c>
      <c r="C3234" s="2" t="s">
        <v>11325</v>
      </c>
      <c r="D3234" s="2">
        <f>IFERROR(VLOOKUP(B3234,#REF!,4,0),0)</f>
        <v>0</v>
      </c>
      <c r="E3234" s="3">
        <v>0</v>
      </c>
      <c r="F3234" s="147" t="s">
        <v>1</v>
      </c>
      <c r="G3234" s="3">
        <v>0</v>
      </c>
      <c r="H3234" s="3">
        <v>0</v>
      </c>
      <c r="I3234" s="3">
        <v>0</v>
      </c>
      <c r="J3234" s="3">
        <v>0</v>
      </c>
      <c r="K3234" s="3">
        <v>0</v>
      </c>
      <c r="L3234" s="3">
        <v>0</v>
      </c>
      <c r="M3234" s="148" t="s">
        <v>6151</v>
      </c>
      <c r="N3234" s="3">
        <v>0</v>
      </c>
      <c r="O3234" s="3">
        <v>0</v>
      </c>
      <c r="P3234" s="3">
        <v>0</v>
      </c>
      <c r="Q3234" s="132"/>
    </row>
    <row r="3235" spans="1:17">
      <c r="A3235" s="5" t="str">
        <f t="shared" si="51"/>
        <v>4</v>
      </c>
      <c r="B3235" s="1" t="s">
        <v>11326</v>
      </c>
      <c r="C3235" s="2" t="s">
        <v>11327</v>
      </c>
      <c r="D3235" s="2">
        <f>IFERROR(VLOOKUP(B3235,#REF!,4,0),0)</f>
        <v>0</v>
      </c>
      <c r="E3235" s="3">
        <v>0</v>
      </c>
      <c r="F3235" s="147" t="s">
        <v>1</v>
      </c>
      <c r="G3235" s="3">
        <v>0</v>
      </c>
      <c r="H3235" s="3">
        <v>0</v>
      </c>
      <c r="I3235" s="3">
        <v>0</v>
      </c>
      <c r="J3235" s="3">
        <v>0</v>
      </c>
      <c r="K3235" s="3">
        <v>0</v>
      </c>
      <c r="L3235" s="3">
        <v>0</v>
      </c>
      <c r="M3235" s="148" t="s">
        <v>6151</v>
      </c>
      <c r="N3235" s="3">
        <v>0</v>
      </c>
      <c r="O3235" s="3">
        <v>0</v>
      </c>
      <c r="P3235" s="3">
        <v>0</v>
      </c>
      <c r="Q3235" s="132"/>
    </row>
    <row r="3236" spans="1:17">
      <c r="A3236" s="5" t="str">
        <f t="shared" si="51"/>
        <v>4</v>
      </c>
      <c r="B3236" s="1" t="s">
        <v>11328</v>
      </c>
      <c r="C3236" s="2" t="s">
        <v>11329</v>
      </c>
      <c r="D3236" s="2">
        <f>IFERROR(VLOOKUP(B3236,#REF!,4,0),0)</f>
        <v>0</v>
      </c>
      <c r="E3236" s="3">
        <v>0</v>
      </c>
      <c r="F3236" s="147" t="s">
        <v>1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148" t="s">
        <v>6151</v>
      </c>
      <c r="N3236" s="3">
        <v>0</v>
      </c>
      <c r="O3236" s="3">
        <v>0</v>
      </c>
      <c r="P3236" s="3">
        <v>0</v>
      </c>
      <c r="Q3236" s="132"/>
    </row>
    <row r="3237" spans="1:17">
      <c r="A3237" s="5" t="str">
        <f t="shared" si="51"/>
        <v>4</v>
      </c>
      <c r="B3237" s="1" t="s">
        <v>11330</v>
      </c>
      <c r="C3237" s="2" t="s">
        <v>11331</v>
      </c>
      <c r="D3237" s="2">
        <f>IFERROR(VLOOKUP(B3237,#REF!,4,0),0)</f>
        <v>0</v>
      </c>
      <c r="E3237" s="3">
        <v>0</v>
      </c>
      <c r="F3237" s="147" t="s">
        <v>1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148" t="s">
        <v>6151</v>
      </c>
      <c r="N3237" s="3">
        <v>0</v>
      </c>
      <c r="O3237" s="3">
        <v>0</v>
      </c>
      <c r="P3237" s="3">
        <v>0</v>
      </c>
      <c r="Q3237" s="132"/>
    </row>
    <row r="3238" spans="1:17">
      <c r="A3238" s="5" t="str">
        <f t="shared" si="51"/>
        <v>4</v>
      </c>
      <c r="B3238" s="1" t="s">
        <v>11332</v>
      </c>
      <c r="C3238" s="2" t="s">
        <v>11333</v>
      </c>
      <c r="D3238" s="2">
        <f>IFERROR(VLOOKUP(B3238,#REF!,4,0),0)</f>
        <v>0</v>
      </c>
      <c r="E3238" s="3">
        <v>0</v>
      </c>
      <c r="F3238" s="147" t="s">
        <v>1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148" t="s">
        <v>6151</v>
      </c>
      <c r="N3238" s="3">
        <v>0</v>
      </c>
      <c r="O3238" s="3">
        <v>0</v>
      </c>
      <c r="P3238" s="3">
        <v>0</v>
      </c>
      <c r="Q3238" s="132"/>
    </row>
    <row r="3239" spans="1:17">
      <c r="A3239" s="5" t="str">
        <f t="shared" si="51"/>
        <v>4</v>
      </c>
      <c r="B3239" s="1" t="s">
        <v>11334</v>
      </c>
      <c r="C3239" s="2" t="s">
        <v>11335</v>
      </c>
      <c r="D3239" s="2">
        <f>IFERROR(VLOOKUP(B3239,#REF!,4,0),0)</f>
        <v>0</v>
      </c>
      <c r="E3239" s="3">
        <v>0</v>
      </c>
      <c r="F3239" s="147" t="s">
        <v>1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148" t="s">
        <v>6151</v>
      </c>
      <c r="N3239" s="3">
        <v>0</v>
      </c>
      <c r="O3239" s="3">
        <v>0</v>
      </c>
      <c r="P3239" s="3">
        <v>0</v>
      </c>
      <c r="Q3239" s="132"/>
    </row>
    <row r="3240" spans="1:17">
      <c r="A3240" s="5" t="str">
        <f t="shared" si="51"/>
        <v>4</v>
      </c>
      <c r="B3240" s="1" t="s">
        <v>11336</v>
      </c>
      <c r="C3240" s="2" t="s">
        <v>11337</v>
      </c>
      <c r="D3240" s="2">
        <f>IFERROR(VLOOKUP(B3240,#REF!,4,0),0)</f>
        <v>0</v>
      </c>
      <c r="E3240" s="3">
        <v>0</v>
      </c>
      <c r="F3240" s="147" t="s">
        <v>1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148" t="s">
        <v>6151</v>
      </c>
      <c r="N3240" s="3">
        <v>0</v>
      </c>
      <c r="O3240" s="3">
        <v>0</v>
      </c>
      <c r="P3240" s="3">
        <v>0</v>
      </c>
      <c r="Q3240" s="132"/>
    </row>
    <row r="3241" spans="1:17">
      <c r="A3241" s="5" t="str">
        <f t="shared" si="51"/>
        <v>4</v>
      </c>
      <c r="B3241" s="1" t="s">
        <v>5734</v>
      </c>
      <c r="C3241" s="2" t="s">
        <v>11337</v>
      </c>
      <c r="D3241" s="2">
        <f>IFERROR(VLOOKUP(B3241,#REF!,4,0),0)</f>
        <v>0</v>
      </c>
      <c r="E3241" s="3">
        <v>0</v>
      </c>
      <c r="F3241" s="147" t="s">
        <v>1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0</v>
      </c>
      <c r="M3241" s="148" t="s">
        <v>6151</v>
      </c>
      <c r="N3241" s="3">
        <v>0</v>
      </c>
      <c r="O3241" s="3">
        <v>0</v>
      </c>
      <c r="P3241" s="3">
        <v>0</v>
      </c>
      <c r="Q3241" s="132"/>
    </row>
    <row r="3242" spans="1:17">
      <c r="A3242" s="5" t="str">
        <f t="shared" si="51"/>
        <v>4</v>
      </c>
      <c r="B3242" s="1" t="s">
        <v>11338</v>
      </c>
      <c r="C3242" s="2" t="s">
        <v>11339</v>
      </c>
      <c r="D3242" s="2">
        <f>IFERROR(VLOOKUP(B3242,#REF!,4,0),0)</f>
        <v>0</v>
      </c>
      <c r="E3242" s="3">
        <v>0</v>
      </c>
      <c r="F3242" s="147" t="s">
        <v>1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148" t="s">
        <v>6151</v>
      </c>
      <c r="N3242" s="3">
        <v>0</v>
      </c>
      <c r="O3242" s="3">
        <v>0</v>
      </c>
      <c r="P3242" s="3">
        <v>0</v>
      </c>
      <c r="Q3242" s="132"/>
    </row>
    <row r="3243" spans="1:17">
      <c r="A3243" s="5" t="str">
        <f t="shared" si="51"/>
        <v>4</v>
      </c>
      <c r="B3243" s="1" t="s">
        <v>11340</v>
      </c>
      <c r="C3243" s="2" t="s">
        <v>11341</v>
      </c>
      <c r="D3243" s="2">
        <f>IFERROR(VLOOKUP(B3243,#REF!,4,0),0)</f>
        <v>0</v>
      </c>
      <c r="E3243" s="3">
        <v>0</v>
      </c>
      <c r="F3243" s="147" t="s">
        <v>1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148" t="s">
        <v>6151</v>
      </c>
      <c r="N3243" s="3">
        <v>0</v>
      </c>
      <c r="O3243" s="3">
        <v>0</v>
      </c>
      <c r="P3243" s="3">
        <v>0</v>
      </c>
      <c r="Q3243" s="132"/>
    </row>
    <row r="3244" spans="1:17">
      <c r="A3244" s="5" t="str">
        <f t="shared" si="51"/>
        <v>4</v>
      </c>
      <c r="B3244" s="1" t="s">
        <v>11342</v>
      </c>
      <c r="C3244" s="2" t="s">
        <v>11343</v>
      </c>
      <c r="D3244" s="2">
        <f>IFERROR(VLOOKUP(B3244,#REF!,4,0),0)</f>
        <v>0</v>
      </c>
      <c r="E3244" s="3">
        <v>0</v>
      </c>
      <c r="F3244" s="147" t="s">
        <v>5961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148" t="s">
        <v>6151</v>
      </c>
      <c r="N3244" s="3">
        <v>0</v>
      </c>
      <c r="O3244" s="3">
        <v>0</v>
      </c>
      <c r="P3244" s="3">
        <v>0</v>
      </c>
      <c r="Q3244" s="132"/>
    </row>
    <row r="3245" spans="1:17">
      <c r="A3245" s="5" t="str">
        <f t="shared" si="51"/>
        <v>4</v>
      </c>
      <c r="B3245" s="1" t="s">
        <v>11344</v>
      </c>
      <c r="C3245" s="2" t="s">
        <v>11345</v>
      </c>
      <c r="D3245" s="2">
        <f>IFERROR(VLOOKUP(B3245,#REF!,4,0),0)</f>
        <v>0</v>
      </c>
      <c r="E3245" s="3">
        <v>0</v>
      </c>
      <c r="F3245" s="147" t="s">
        <v>1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148" t="s">
        <v>6151</v>
      </c>
      <c r="N3245" s="3">
        <v>0</v>
      </c>
      <c r="O3245" s="3">
        <v>0</v>
      </c>
      <c r="P3245" s="3">
        <v>0</v>
      </c>
      <c r="Q3245" s="132"/>
    </row>
    <row r="3246" spans="1:17">
      <c r="A3246" s="5" t="str">
        <f t="shared" si="51"/>
        <v>4</v>
      </c>
      <c r="B3246" s="1" t="s">
        <v>11346</v>
      </c>
      <c r="C3246" s="2" t="s">
        <v>11347</v>
      </c>
      <c r="D3246" s="2">
        <f>IFERROR(VLOOKUP(B3246,#REF!,4,0),0)</f>
        <v>0</v>
      </c>
      <c r="E3246" s="3">
        <v>0</v>
      </c>
      <c r="F3246" s="147" t="s">
        <v>5961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148" t="s">
        <v>6151</v>
      </c>
      <c r="N3246" s="3">
        <v>0</v>
      </c>
      <c r="O3246" s="3">
        <v>0</v>
      </c>
      <c r="P3246" s="3">
        <v>0</v>
      </c>
      <c r="Q3246" s="132"/>
    </row>
    <row r="3247" spans="1:17" ht="22.5">
      <c r="A3247" s="5" t="str">
        <f t="shared" si="51"/>
        <v>4</v>
      </c>
      <c r="B3247" s="1" t="s">
        <v>11348</v>
      </c>
      <c r="C3247" s="2" t="s">
        <v>11349</v>
      </c>
      <c r="D3247" s="2">
        <f>IFERROR(VLOOKUP(B3247,#REF!,4,0),0)</f>
        <v>0</v>
      </c>
      <c r="E3247" s="3">
        <v>0</v>
      </c>
      <c r="F3247" s="147" t="s">
        <v>1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148" t="s">
        <v>6151</v>
      </c>
      <c r="N3247" s="3">
        <v>0</v>
      </c>
      <c r="O3247" s="3">
        <v>0</v>
      </c>
      <c r="P3247" s="3">
        <v>0</v>
      </c>
      <c r="Q3247" s="132"/>
    </row>
    <row r="3248" spans="1:17">
      <c r="A3248" s="5" t="str">
        <f t="shared" si="51"/>
        <v>4</v>
      </c>
      <c r="B3248" s="1" t="s">
        <v>5978</v>
      </c>
      <c r="C3248" s="2" t="s">
        <v>11350</v>
      </c>
      <c r="D3248" s="2">
        <f>IFERROR(VLOOKUP(B3248,#REF!,4,0),0)</f>
        <v>0</v>
      </c>
      <c r="E3248" s="3">
        <v>215063.98</v>
      </c>
      <c r="F3248" s="147" t="s">
        <v>1</v>
      </c>
      <c r="G3248" s="3">
        <v>215063.98</v>
      </c>
      <c r="H3248" s="3">
        <v>0</v>
      </c>
      <c r="I3248" s="3">
        <v>0</v>
      </c>
      <c r="J3248" s="3">
        <v>215063.98</v>
      </c>
      <c r="K3248" s="3">
        <v>0</v>
      </c>
      <c r="L3248" s="3">
        <v>0</v>
      </c>
      <c r="M3248" s="148" t="s">
        <v>6151</v>
      </c>
      <c r="N3248" s="3">
        <v>0</v>
      </c>
      <c r="O3248" s="3">
        <v>0</v>
      </c>
      <c r="P3248" s="3">
        <v>0</v>
      </c>
      <c r="Q3248" s="132"/>
    </row>
    <row r="3249" spans="1:17">
      <c r="A3249" s="5" t="str">
        <f t="shared" si="51"/>
        <v>4</v>
      </c>
      <c r="B3249" s="1" t="s">
        <v>11351</v>
      </c>
      <c r="C3249" s="2" t="s">
        <v>11352</v>
      </c>
      <c r="D3249" s="2">
        <f>IFERROR(VLOOKUP(B3249,#REF!,4,0),0)</f>
        <v>0</v>
      </c>
      <c r="E3249" s="3">
        <v>0</v>
      </c>
      <c r="F3249" s="147" t="s">
        <v>5961</v>
      </c>
      <c r="G3249" s="3">
        <v>0</v>
      </c>
      <c r="H3249" s="3">
        <v>0</v>
      </c>
      <c r="I3249" s="3">
        <v>0</v>
      </c>
      <c r="J3249" s="3">
        <v>0</v>
      </c>
      <c r="K3249" s="3">
        <v>0</v>
      </c>
      <c r="L3249" s="3">
        <v>0</v>
      </c>
      <c r="M3249" s="148" t="s">
        <v>6151</v>
      </c>
      <c r="N3249" s="3">
        <v>0</v>
      </c>
      <c r="O3249" s="3">
        <v>0</v>
      </c>
      <c r="P3249" s="3">
        <v>0</v>
      </c>
      <c r="Q3249" s="132"/>
    </row>
    <row r="3250" spans="1:17">
      <c r="A3250" s="5" t="str">
        <f t="shared" si="51"/>
        <v>4</v>
      </c>
      <c r="B3250" s="1" t="s">
        <v>5981</v>
      </c>
      <c r="C3250" s="2" t="s">
        <v>6396</v>
      </c>
      <c r="D3250" s="2">
        <f>IFERROR(VLOOKUP(B3250,#REF!,4,0),0)</f>
        <v>0</v>
      </c>
      <c r="E3250" s="3">
        <v>11412.31</v>
      </c>
      <c r="F3250" s="147" t="s">
        <v>1</v>
      </c>
      <c r="G3250" s="3">
        <v>11412.31</v>
      </c>
      <c r="H3250" s="3">
        <v>0</v>
      </c>
      <c r="I3250" s="3">
        <v>0</v>
      </c>
      <c r="J3250" s="3">
        <v>11412.31</v>
      </c>
      <c r="K3250" s="3">
        <v>0</v>
      </c>
      <c r="L3250" s="3">
        <v>0</v>
      </c>
      <c r="M3250" s="148" t="s">
        <v>6151</v>
      </c>
      <c r="N3250" s="3">
        <v>0</v>
      </c>
      <c r="O3250" s="3">
        <v>0</v>
      </c>
      <c r="P3250" s="3">
        <v>0</v>
      </c>
      <c r="Q3250" s="132"/>
    </row>
    <row r="3251" spans="1:17">
      <c r="A3251" s="5" t="str">
        <f t="shared" si="51"/>
        <v>4</v>
      </c>
      <c r="B3251" s="1" t="s">
        <v>11353</v>
      </c>
      <c r="C3251" s="2" t="s">
        <v>11354</v>
      </c>
      <c r="D3251" s="2">
        <f>IFERROR(VLOOKUP(B3251,#REF!,4,0),0)</f>
        <v>0</v>
      </c>
      <c r="E3251" s="3">
        <v>0</v>
      </c>
      <c r="F3251" s="147" t="s">
        <v>1</v>
      </c>
      <c r="G3251" s="3">
        <v>0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148" t="s">
        <v>6151</v>
      </c>
      <c r="N3251" s="3">
        <v>0</v>
      </c>
      <c r="O3251" s="3">
        <v>0</v>
      </c>
      <c r="P3251" s="3">
        <v>0</v>
      </c>
      <c r="Q3251" s="132"/>
    </row>
    <row r="3252" spans="1:17">
      <c r="A3252" s="5" t="str">
        <f t="shared" si="51"/>
        <v>4</v>
      </c>
      <c r="B3252" s="1" t="s">
        <v>11355</v>
      </c>
      <c r="C3252" s="2" t="s">
        <v>11356</v>
      </c>
      <c r="D3252" s="2">
        <f>IFERROR(VLOOKUP(B3252,#REF!,4,0),0)</f>
        <v>0</v>
      </c>
      <c r="E3252" s="3">
        <v>0</v>
      </c>
      <c r="F3252" s="147" t="s">
        <v>1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148" t="s">
        <v>6151</v>
      </c>
      <c r="N3252" s="3">
        <v>0</v>
      </c>
      <c r="O3252" s="3">
        <v>0</v>
      </c>
      <c r="P3252" s="3">
        <v>0</v>
      </c>
      <c r="Q3252" s="132"/>
    </row>
    <row r="3253" spans="1:17">
      <c r="A3253" s="5" t="str">
        <f t="shared" si="51"/>
        <v>4</v>
      </c>
      <c r="B3253" s="1" t="s">
        <v>11357</v>
      </c>
      <c r="C3253" s="2" t="s">
        <v>11358</v>
      </c>
      <c r="D3253" s="2">
        <f>IFERROR(VLOOKUP(B3253,#REF!,4,0),0)</f>
        <v>0</v>
      </c>
      <c r="E3253" s="3">
        <v>0</v>
      </c>
      <c r="F3253" s="147" t="s">
        <v>1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148" t="s">
        <v>6151</v>
      </c>
      <c r="N3253" s="3">
        <v>0</v>
      </c>
      <c r="O3253" s="3">
        <v>0</v>
      </c>
      <c r="P3253" s="3">
        <v>0</v>
      </c>
      <c r="Q3253" s="132"/>
    </row>
    <row r="3254" spans="1:17">
      <c r="A3254" s="5" t="str">
        <f t="shared" si="51"/>
        <v>4</v>
      </c>
      <c r="B3254" s="1" t="s">
        <v>11359</v>
      </c>
      <c r="C3254" s="2" t="s">
        <v>11360</v>
      </c>
      <c r="D3254" s="2">
        <f>IFERROR(VLOOKUP(B3254,#REF!,4,0),0)</f>
        <v>0</v>
      </c>
      <c r="E3254" s="3">
        <v>0</v>
      </c>
      <c r="F3254" s="147" t="s">
        <v>5961</v>
      </c>
      <c r="G3254" s="3">
        <v>0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148" t="s">
        <v>6151</v>
      </c>
      <c r="N3254" s="3">
        <v>0</v>
      </c>
      <c r="O3254" s="3">
        <v>0</v>
      </c>
      <c r="P3254" s="3">
        <v>0</v>
      </c>
      <c r="Q3254" s="132"/>
    </row>
    <row r="3255" spans="1:17">
      <c r="A3255" s="5" t="str">
        <f t="shared" si="51"/>
        <v>4</v>
      </c>
      <c r="B3255" s="1" t="s">
        <v>11361</v>
      </c>
      <c r="C3255" s="2" t="s">
        <v>11362</v>
      </c>
      <c r="D3255" s="2">
        <f>IFERROR(VLOOKUP(B3255,#REF!,4,0),0)</f>
        <v>0</v>
      </c>
      <c r="E3255" s="3">
        <v>0</v>
      </c>
      <c r="F3255" s="147" t="s">
        <v>1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0</v>
      </c>
      <c r="M3255" s="148" t="s">
        <v>6151</v>
      </c>
      <c r="N3255" s="3">
        <v>0</v>
      </c>
      <c r="O3255" s="3">
        <v>0</v>
      </c>
      <c r="P3255" s="3">
        <v>0</v>
      </c>
      <c r="Q3255" s="132"/>
    </row>
    <row r="3256" spans="1:17">
      <c r="A3256" s="5" t="str">
        <f t="shared" si="51"/>
        <v>4</v>
      </c>
      <c r="B3256" s="1" t="s">
        <v>11363</v>
      </c>
      <c r="C3256" s="2" t="s">
        <v>11364</v>
      </c>
      <c r="D3256" s="2">
        <f>IFERROR(VLOOKUP(B3256,#REF!,4,0),0)</f>
        <v>0</v>
      </c>
      <c r="E3256" s="3">
        <v>0</v>
      </c>
      <c r="F3256" s="147" t="s">
        <v>1</v>
      </c>
      <c r="G3256" s="3">
        <v>0</v>
      </c>
      <c r="H3256" s="3">
        <v>0</v>
      </c>
      <c r="I3256" s="3">
        <v>0</v>
      </c>
      <c r="J3256" s="3">
        <v>0</v>
      </c>
      <c r="K3256" s="3">
        <v>0</v>
      </c>
      <c r="L3256" s="3">
        <v>0</v>
      </c>
      <c r="M3256" s="148" t="s">
        <v>6151</v>
      </c>
      <c r="N3256" s="3">
        <v>0</v>
      </c>
      <c r="O3256" s="3">
        <v>0</v>
      </c>
      <c r="P3256" s="3">
        <v>0</v>
      </c>
      <c r="Q3256" s="132"/>
    </row>
    <row r="3257" spans="1:17">
      <c r="A3257" s="5" t="str">
        <f t="shared" si="51"/>
        <v>4</v>
      </c>
      <c r="B3257" s="1" t="s">
        <v>11365</v>
      </c>
      <c r="C3257" s="2" t="s">
        <v>11366</v>
      </c>
      <c r="D3257" s="2">
        <f>IFERROR(VLOOKUP(B3257,#REF!,4,0),0)</f>
        <v>0</v>
      </c>
      <c r="E3257" s="3">
        <v>0</v>
      </c>
      <c r="F3257" s="147" t="s">
        <v>5961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0</v>
      </c>
      <c r="M3257" s="148" t="s">
        <v>6151</v>
      </c>
      <c r="N3257" s="3">
        <v>0</v>
      </c>
      <c r="O3257" s="3">
        <v>0</v>
      </c>
      <c r="P3257" s="3">
        <v>0</v>
      </c>
      <c r="Q3257" s="132"/>
    </row>
    <row r="3258" spans="1:17">
      <c r="A3258" s="5" t="str">
        <f t="shared" si="51"/>
        <v>4</v>
      </c>
      <c r="B3258" s="1" t="s">
        <v>5741</v>
      </c>
      <c r="C3258" s="2" t="s">
        <v>11367</v>
      </c>
      <c r="D3258" s="2">
        <f>IFERROR(VLOOKUP(B3258,#REF!,4,0),0)</f>
        <v>0</v>
      </c>
      <c r="E3258" s="3">
        <v>0</v>
      </c>
      <c r="F3258" s="147" t="s">
        <v>1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0</v>
      </c>
      <c r="M3258" s="148" t="s">
        <v>6151</v>
      </c>
      <c r="N3258" s="3">
        <v>0</v>
      </c>
      <c r="O3258" s="3">
        <v>0</v>
      </c>
      <c r="P3258" s="3">
        <v>0</v>
      </c>
      <c r="Q3258" s="132"/>
    </row>
    <row r="3259" spans="1:17">
      <c r="A3259" s="5" t="str">
        <f t="shared" si="51"/>
        <v>4</v>
      </c>
      <c r="B3259" s="1" t="s">
        <v>11368</v>
      </c>
      <c r="C3259" s="2" t="s">
        <v>11369</v>
      </c>
      <c r="D3259" s="2">
        <f>IFERROR(VLOOKUP(B3259,#REF!,4,0),0)</f>
        <v>0</v>
      </c>
      <c r="E3259" s="3">
        <v>0</v>
      </c>
      <c r="F3259" s="147" t="s">
        <v>1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148" t="s">
        <v>6151</v>
      </c>
      <c r="N3259" s="3">
        <v>0</v>
      </c>
      <c r="O3259" s="3">
        <v>0</v>
      </c>
      <c r="P3259" s="3">
        <v>0</v>
      </c>
      <c r="Q3259" s="132"/>
    </row>
    <row r="3260" spans="1:17">
      <c r="A3260" s="5" t="str">
        <f t="shared" si="51"/>
        <v>4</v>
      </c>
      <c r="B3260" s="1" t="s">
        <v>11370</v>
      </c>
      <c r="C3260" s="2" t="s">
        <v>11371</v>
      </c>
      <c r="D3260" s="2">
        <f>IFERROR(VLOOKUP(B3260,#REF!,4,0),0)</f>
        <v>0</v>
      </c>
      <c r="E3260" s="3">
        <v>0</v>
      </c>
      <c r="F3260" s="147" t="s">
        <v>5961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0</v>
      </c>
      <c r="M3260" s="148" t="s">
        <v>6151</v>
      </c>
      <c r="N3260" s="3">
        <v>0</v>
      </c>
      <c r="O3260" s="3">
        <v>0</v>
      </c>
      <c r="P3260" s="3">
        <v>0</v>
      </c>
      <c r="Q3260" s="132"/>
    </row>
    <row r="3261" spans="1:17">
      <c r="A3261" s="5" t="str">
        <f t="shared" si="51"/>
        <v>4</v>
      </c>
      <c r="B3261" s="1" t="s">
        <v>11372</v>
      </c>
      <c r="C3261" s="2" t="s">
        <v>6396</v>
      </c>
      <c r="D3261" s="2">
        <f>IFERROR(VLOOKUP(B3261,#REF!,4,0),0)</f>
        <v>0</v>
      </c>
      <c r="E3261" s="3">
        <v>0</v>
      </c>
      <c r="F3261" s="147" t="s">
        <v>1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148" t="s">
        <v>6151</v>
      </c>
      <c r="N3261" s="3">
        <v>0</v>
      </c>
      <c r="O3261" s="3">
        <v>0</v>
      </c>
      <c r="P3261" s="3">
        <v>0</v>
      </c>
      <c r="Q3261" s="132"/>
    </row>
    <row r="3262" spans="1:17">
      <c r="A3262" s="5" t="str">
        <f t="shared" si="51"/>
        <v>4</v>
      </c>
      <c r="B3262" s="1" t="s">
        <v>4228</v>
      </c>
      <c r="C3262" s="2" t="s">
        <v>11373</v>
      </c>
      <c r="D3262" s="2">
        <f>IFERROR(VLOOKUP(B3262,#REF!,4,0),0)</f>
        <v>0</v>
      </c>
      <c r="E3262" s="3">
        <v>1884317.64</v>
      </c>
      <c r="F3262" s="147" t="s">
        <v>1</v>
      </c>
      <c r="G3262" s="3">
        <v>1884317.64</v>
      </c>
      <c r="H3262" s="3">
        <v>0</v>
      </c>
      <c r="I3262" s="3">
        <v>0</v>
      </c>
      <c r="J3262" s="3">
        <v>1884317.64</v>
      </c>
      <c r="K3262" s="3">
        <v>0</v>
      </c>
      <c r="L3262" s="3">
        <v>0</v>
      </c>
      <c r="M3262" s="148" t="s">
        <v>6151</v>
      </c>
      <c r="N3262" s="3">
        <v>0</v>
      </c>
      <c r="O3262" s="3">
        <v>0</v>
      </c>
      <c r="P3262" s="3">
        <v>0</v>
      </c>
      <c r="Q3262" s="132"/>
    </row>
    <row r="3263" spans="1:17">
      <c r="A3263" s="5" t="str">
        <f t="shared" si="51"/>
        <v>4</v>
      </c>
      <c r="B3263" s="1" t="s">
        <v>11374</v>
      </c>
      <c r="C3263" s="2" t="s">
        <v>11375</v>
      </c>
      <c r="D3263" s="2">
        <f>IFERROR(VLOOKUP(B3263,#REF!,4,0),0)</f>
        <v>0</v>
      </c>
      <c r="E3263" s="3">
        <v>0</v>
      </c>
      <c r="F3263" s="147" t="s">
        <v>1</v>
      </c>
      <c r="G3263" s="3">
        <v>0</v>
      </c>
      <c r="H3263" s="3">
        <v>0</v>
      </c>
      <c r="I3263" s="3">
        <v>0</v>
      </c>
      <c r="J3263" s="3">
        <v>0</v>
      </c>
      <c r="K3263" s="3">
        <v>0</v>
      </c>
      <c r="L3263" s="3">
        <v>0</v>
      </c>
      <c r="M3263" s="148" t="s">
        <v>6151</v>
      </c>
      <c r="N3263" s="3">
        <v>0</v>
      </c>
      <c r="O3263" s="3">
        <v>0</v>
      </c>
      <c r="P3263" s="3">
        <v>0</v>
      </c>
      <c r="Q3263" s="132"/>
    </row>
    <row r="3264" spans="1:17">
      <c r="A3264" s="5" t="str">
        <f t="shared" si="51"/>
        <v>4</v>
      </c>
      <c r="B3264" s="1" t="s">
        <v>11376</v>
      </c>
      <c r="C3264" s="2" t="s">
        <v>11377</v>
      </c>
      <c r="D3264" s="2">
        <f>IFERROR(VLOOKUP(B3264,#REF!,4,0),0)</f>
        <v>0</v>
      </c>
      <c r="E3264" s="3">
        <v>0</v>
      </c>
      <c r="F3264" s="147" t="s">
        <v>1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0</v>
      </c>
      <c r="M3264" s="148" t="s">
        <v>6151</v>
      </c>
      <c r="N3264" s="3">
        <v>0</v>
      </c>
      <c r="O3264" s="3">
        <v>0</v>
      </c>
      <c r="P3264" s="3">
        <v>0</v>
      </c>
      <c r="Q3264" s="132"/>
    </row>
    <row r="3265" spans="1:17">
      <c r="A3265" s="5" t="str">
        <f t="shared" si="51"/>
        <v>4</v>
      </c>
      <c r="B3265" s="1" t="s">
        <v>11378</v>
      </c>
      <c r="C3265" s="2" t="s">
        <v>11379</v>
      </c>
      <c r="D3265" s="2">
        <f>IFERROR(VLOOKUP(B3265,#REF!,4,0),0)</f>
        <v>0</v>
      </c>
      <c r="E3265" s="3">
        <v>0</v>
      </c>
      <c r="F3265" s="147" t="s">
        <v>1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0</v>
      </c>
      <c r="M3265" s="148" t="s">
        <v>6151</v>
      </c>
      <c r="N3265" s="3">
        <v>0</v>
      </c>
      <c r="O3265" s="3">
        <v>0</v>
      </c>
      <c r="P3265" s="3">
        <v>0</v>
      </c>
      <c r="Q3265" s="132"/>
    </row>
    <row r="3266" spans="1:17">
      <c r="A3266" s="5" t="str">
        <f t="shared" si="51"/>
        <v>4</v>
      </c>
      <c r="B3266" s="1" t="s">
        <v>11380</v>
      </c>
      <c r="C3266" s="2" t="s">
        <v>11381</v>
      </c>
      <c r="D3266" s="2">
        <f>IFERROR(VLOOKUP(B3266,#REF!,4,0),0)</f>
        <v>0</v>
      </c>
      <c r="E3266" s="3">
        <v>0</v>
      </c>
      <c r="F3266" s="147" t="s">
        <v>1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148" t="s">
        <v>6151</v>
      </c>
      <c r="N3266" s="3">
        <v>0</v>
      </c>
      <c r="O3266" s="3">
        <v>0</v>
      </c>
      <c r="P3266" s="3">
        <v>0</v>
      </c>
      <c r="Q3266" s="132"/>
    </row>
    <row r="3267" spans="1:17">
      <c r="A3267" s="5" t="str">
        <f t="shared" si="51"/>
        <v>4</v>
      </c>
      <c r="B3267" s="1" t="s">
        <v>5744</v>
      </c>
      <c r="C3267" s="2" t="s">
        <v>11382</v>
      </c>
      <c r="D3267" s="2">
        <f>IFERROR(VLOOKUP(B3267,#REF!,4,0),0)</f>
        <v>0</v>
      </c>
      <c r="E3267" s="3">
        <v>0</v>
      </c>
      <c r="F3267" s="147" t="s">
        <v>1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0</v>
      </c>
      <c r="M3267" s="148" t="s">
        <v>6151</v>
      </c>
      <c r="N3267" s="3">
        <v>0</v>
      </c>
      <c r="O3267" s="3">
        <v>0</v>
      </c>
      <c r="P3267" s="3">
        <v>0</v>
      </c>
      <c r="Q3267" s="132"/>
    </row>
    <row r="3268" spans="1:17">
      <c r="A3268" s="5" t="str">
        <f t="shared" si="51"/>
        <v>4</v>
      </c>
      <c r="B3268" s="1" t="s">
        <v>11383</v>
      </c>
      <c r="C3268" s="2" t="s">
        <v>6396</v>
      </c>
      <c r="D3268" s="2">
        <f>IFERROR(VLOOKUP(B3268,#REF!,4,0),0)</f>
        <v>0</v>
      </c>
      <c r="E3268" s="3">
        <v>0</v>
      </c>
      <c r="F3268" s="147" t="s">
        <v>1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148" t="s">
        <v>6151</v>
      </c>
      <c r="N3268" s="3">
        <v>0</v>
      </c>
      <c r="O3268" s="3">
        <v>0</v>
      </c>
      <c r="P3268" s="3">
        <v>0</v>
      </c>
      <c r="Q3268" s="132"/>
    </row>
    <row r="3269" spans="1:17">
      <c r="A3269" s="5" t="str">
        <f t="shared" si="51"/>
        <v>4</v>
      </c>
      <c r="B3269" s="1" t="s">
        <v>11384</v>
      </c>
      <c r="C3269" s="2" t="s">
        <v>6396</v>
      </c>
      <c r="D3269" s="2">
        <f>IFERROR(VLOOKUP(B3269,#REF!,4,0),0)</f>
        <v>0</v>
      </c>
      <c r="E3269" s="3">
        <v>0</v>
      </c>
      <c r="F3269" s="147" t="s">
        <v>1</v>
      </c>
      <c r="G3269" s="3">
        <v>0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148" t="s">
        <v>6151</v>
      </c>
      <c r="N3269" s="3">
        <v>0</v>
      </c>
      <c r="O3269" s="3">
        <v>0</v>
      </c>
      <c r="P3269" s="3">
        <v>0</v>
      </c>
      <c r="Q3269" s="132"/>
    </row>
    <row r="3270" spans="1:17">
      <c r="A3270" s="5" t="str">
        <f t="shared" si="51"/>
        <v>4</v>
      </c>
      <c r="B3270" s="1" t="s">
        <v>4235</v>
      </c>
      <c r="C3270" s="2" t="s">
        <v>11373</v>
      </c>
      <c r="D3270" s="2">
        <f>IFERROR(VLOOKUP(B3270,#REF!,4,0),0)</f>
        <v>0</v>
      </c>
      <c r="E3270" s="3">
        <v>211370.76</v>
      </c>
      <c r="F3270" s="147" t="s">
        <v>1</v>
      </c>
      <c r="G3270" s="3">
        <v>211370.76</v>
      </c>
      <c r="H3270" s="3">
        <v>0</v>
      </c>
      <c r="I3270" s="3">
        <v>0</v>
      </c>
      <c r="J3270" s="3">
        <v>211370.76</v>
      </c>
      <c r="K3270" s="3">
        <v>0</v>
      </c>
      <c r="L3270" s="3">
        <v>0</v>
      </c>
      <c r="M3270" s="148" t="s">
        <v>6151</v>
      </c>
      <c r="N3270" s="3">
        <v>0</v>
      </c>
      <c r="O3270" s="3">
        <v>0</v>
      </c>
      <c r="P3270" s="3">
        <v>0</v>
      </c>
      <c r="Q3270" s="132"/>
    </row>
    <row r="3271" spans="1:17">
      <c r="A3271" s="5" t="str">
        <f t="shared" si="51"/>
        <v>4</v>
      </c>
      <c r="B3271" s="1" t="s">
        <v>4237</v>
      </c>
      <c r="C3271" s="2" t="s">
        <v>11375</v>
      </c>
      <c r="D3271" s="2">
        <f>IFERROR(VLOOKUP(B3271,#REF!,4,0),0)</f>
        <v>0</v>
      </c>
      <c r="E3271" s="3">
        <v>79274.179999999993</v>
      </c>
      <c r="F3271" s="147" t="s">
        <v>1</v>
      </c>
      <c r="G3271" s="3">
        <v>79274.179999999993</v>
      </c>
      <c r="H3271" s="3">
        <v>0</v>
      </c>
      <c r="I3271" s="3">
        <v>0</v>
      </c>
      <c r="J3271" s="3">
        <v>79274.179999999993</v>
      </c>
      <c r="K3271" s="3">
        <v>0</v>
      </c>
      <c r="L3271" s="3">
        <v>0</v>
      </c>
      <c r="M3271" s="148" t="s">
        <v>6151</v>
      </c>
      <c r="N3271" s="3">
        <v>0</v>
      </c>
      <c r="O3271" s="3">
        <v>0</v>
      </c>
      <c r="P3271" s="3">
        <v>0</v>
      </c>
      <c r="Q3271" s="132"/>
    </row>
    <row r="3272" spans="1:17">
      <c r="A3272" s="5" t="str">
        <f t="shared" si="51"/>
        <v>4</v>
      </c>
      <c r="B3272" s="1" t="s">
        <v>4240</v>
      </c>
      <c r="C3272" s="2" t="s">
        <v>11377</v>
      </c>
      <c r="D3272" s="2">
        <f>IFERROR(VLOOKUP(B3272,#REF!,4,0),0)</f>
        <v>0</v>
      </c>
      <c r="E3272" s="3">
        <v>551162.76</v>
      </c>
      <c r="F3272" s="147" t="s">
        <v>1</v>
      </c>
      <c r="G3272" s="3">
        <v>551162.76</v>
      </c>
      <c r="H3272" s="3">
        <v>0</v>
      </c>
      <c r="I3272" s="3">
        <v>0</v>
      </c>
      <c r="J3272" s="3">
        <v>551162.76</v>
      </c>
      <c r="K3272" s="3">
        <v>0</v>
      </c>
      <c r="L3272" s="3">
        <v>0</v>
      </c>
      <c r="M3272" s="148" t="s">
        <v>6151</v>
      </c>
      <c r="N3272" s="3">
        <v>0</v>
      </c>
      <c r="O3272" s="3">
        <v>0</v>
      </c>
      <c r="P3272" s="3">
        <v>0</v>
      </c>
      <c r="Q3272" s="132"/>
    </row>
    <row r="3273" spans="1:17">
      <c r="A3273" s="5" t="str">
        <f t="shared" si="51"/>
        <v>4</v>
      </c>
      <c r="B3273" s="1" t="s">
        <v>4243</v>
      </c>
      <c r="C3273" s="2" t="s">
        <v>11385</v>
      </c>
      <c r="D3273" s="2">
        <f>IFERROR(VLOOKUP(B3273,#REF!,4,0),0)</f>
        <v>0</v>
      </c>
      <c r="E3273" s="3">
        <v>141801.49</v>
      </c>
      <c r="F3273" s="147" t="s">
        <v>1</v>
      </c>
      <c r="G3273" s="3">
        <v>141801.49</v>
      </c>
      <c r="H3273" s="3">
        <v>0</v>
      </c>
      <c r="I3273" s="3">
        <v>0</v>
      </c>
      <c r="J3273" s="3">
        <v>141801.49</v>
      </c>
      <c r="K3273" s="3">
        <v>0</v>
      </c>
      <c r="L3273" s="3">
        <v>0</v>
      </c>
      <c r="M3273" s="148" t="s">
        <v>6151</v>
      </c>
      <c r="N3273" s="3">
        <v>0</v>
      </c>
      <c r="O3273" s="3">
        <v>0</v>
      </c>
      <c r="P3273" s="3">
        <v>0</v>
      </c>
      <c r="Q3273" s="132"/>
    </row>
    <row r="3274" spans="1:17">
      <c r="A3274" s="5" t="str">
        <f t="shared" si="51"/>
        <v>4</v>
      </c>
      <c r="B3274" s="1" t="s">
        <v>4246</v>
      </c>
      <c r="C3274" s="2" t="s">
        <v>11386</v>
      </c>
      <c r="D3274" s="2">
        <f>IFERROR(VLOOKUP(B3274,#REF!,4,0),0)</f>
        <v>0</v>
      </c>
      <c r="E3274" s="3">
        <v>43779.48</v>
      </c>
      <c r="F3274" s="147" t="s">
        <v>1</v>
      </c>
      <c r="G3274" s="3">
        <v>43779.48</v>
      </c>
      <c r="H3274" s="3">
        <v>0</v>
      </c>
      <c r="I3274" s="3">
        <v>0</v>
      </c>
      <c r="J3274" s="3">
        <v>43779.48</v>
      </c>
      <c r="K3274" s="3">
        <v>0</v>
      </c>
      <c r="L3274" s="3">
        <v>0</v>
      </c>
      <c r="M3274" s="148" t="s">
        <v>6151</v>
      </c>
      <c r="N3274" s="3">
        <v>0</v>
      </c>
      <c r="O3274" s="3">
        <v>0</v>
      </c>
      <c r="P3274" s="3">
        <v>0</v>
      </c>
      <c r="Q3274" s="132"/>
    </row>
    <row r="3275" spans="1:17">
      <c r="A3275" s="5" t="str">
        <f t="shared" ref="A3275:A3338" si="52">LEFT(B3275)</f>
        <v>4</v>
      </c>
      <c r="B3275" s="1" t="s">
        <v>4249</v>
      </c>
      <c r="C3275" s="2" t="s">
        <v>11387</v>
      </c>
      <c r="D3275" s="2">
        <f>IFERROR(VLOOKUP(B3275,#REF!,4,0),0)</f>
        <v>0</v>
      </c>
      <c r="E3275" s="3">
        <v>5920.4</v>
      </c>
      <c r="F3275" s="147" t="s">
        <v>1</v>
      </c>
      <c r="G3275" s="3">
        <v>5920.4</v>
      </c>
      <c r="H3275" s="3">
        <v>0</v>
      </c>
      <c r="I3275" s="3">
        <v>0</v>
      </c>
      <c r="J3275" s="3">
        <v>5920.4</v>
      </c>
      <c r="K3275" s="3">
        <v>0</v>
      </c>
      <c r="L3275" s="3">
        <v>0</v>
      </c>
      <c r="M3275" s="148" t="s">
        <v>6151</v>
      </c>
      <c r="N3275" s="3">
        <v>0</v>
      </c>
      <c r="O3275" s="3">
        <v>0</v>
      </c>
      <c r="P3275" s="3">
        <v>0</v>
      </c>
      <c r="Q3275" s="132"/>
    </row>
    <row r="3276" spans="1:17">
      <c r="A3276" s="5" t="str">
        <f t="shared" si="52"/>
        <v>4</v>
      </c>
      <c r="B3276" s="1" t="s">
        <v>4252</v>
      </c>
      <c r="C3276" s="2" t="s">
        <v>11381</v>
      </c>
      <c r="D3276" s="2">
        <f>IFERROR(VLOOKUP(B3276,#REF!,4,0),0)</f>
        <v>0</v>
      </c>
      <c r="E3276" s="3">
        <v>0</v>
      </c>
      <c r="F3276" s="147" t="s">
        <v>1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0</v>
      </c>
      <c r="M3276" s="148" t="s">
        <v>6151</v>
      </c>
      <c r="N3276" s="3">
        <v>0</v>
      </c>
      <c r="O3276" s="3">
        <v>0</v>
      </c>
      <c r="P3276" s="3">
        <v>0</v>
      </c>
      <c r="Q3276" s="132"/>
    </row>
    <row r="3277" spans="1:17">
      <c r="A3277" s="5" t="str">
        <f t="shared" si="52"/>
        <v>4</v>
      </c>
      <c r="B3277" s="1" t="s">
        <v>4255</v>
      </c>
      <c r="C3277" s="2" t="s">
        <v>11388</v>
      </c>
      <c r="D3277" s="2">
        <f>IFERROR(VLOOKUP(B3277,#REF!,4,0),0)</f>
        <v>0</v>
      </c>
      <c r="E3277" s="3">
        <v>0</v>
      </c>
      <c r="F3277" s="147" t="s">
        <v>1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0</v>
      </c>
      <c r="M3277" s="148" t="s">
        <v>6151</v>
      </c>
      <c r="N3277" s="3">
        <v>0</v>
      </c>
      <c r="O3277" s="3">
        <v>0</v>
      </c>
      <c r="P3277" s="3">
        <v>0</v>
      </c>
      <c r="Q3277" s="132"/>
    </row>
    <row r="3278" spans="1:17">
      <c r="A3278" s="5" t="str">
        <f t="shared" si="52"/>
        <v>4</v>
      </c>
      <c r="B3278" s="1" t="s">
        <v>4258</v>
      </c>
      <c r="C3278" s="2" t="s">
        <v>11389</v>
      </c>
      <c r="D3278" s="2">
        <f>IFERROR(VLOOKUP(B3278,#REF!,4,0),0)</f>
        <v>0</v>
      </c>
      <c r="E3278" s="3">
        <v>0</v>
      </c>
      <c r="F3278" s="147" t="s">
        <v>1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0</v>
      </c>
      <c r="M3278" s="148" t="s">
        <v>6151</v>
      </c>
      <c r="N3278" s="3">
        <v>0</v>
      </c>
      <c r="O3278" s="3">
        <v>0</v>
      </c>
      <c r="P3278" s="3">
        <v>0</v>
      </c>
      <c r="Q3278" s="132"/>
    </row>
    <row r="3279" spans="1:17">
      <c r="A3279" s="5" t="str">
        <f t="shared" si="52"/>
        <v>4</v>
      </c>
      <c r="B3279" s="1" t="s">
        <v>4261</v>
      </c>
      <c r="C3279" s="2" t="s">
        <v>11390</v>
      </c>
      <c r="D3279" s="2">
        <f>IFERROR(VLOOKUP(B3279,#REF!,4,0),0)</f>
        <v>0</v>
      </c>
      <c r="E3279" s="3">
        <v>0</v>
      </c>
      <c r="F3279" s="147" t="s">
        <v>1</v>
      </c>
      <c r="G3279" s="3">
        <v>0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148" t="s">
        <v>6151</v>
      </c>
      <c r="N3279" s="3">
        <v>0</v>
      </c>
      <c r="O3279" s="3">
        <v>0</v>
      </c>
      <c r="P3279" s="3">
        <v>0</v>
      </c>
      <c r="Q3279" s="132"/>
    </row>
    <row r="3280" spans="1:17">
      <c r="A3280" s="5" t="str">
        <f t="shared" si="52"/>
        <v>4</v>
      </c>
      <c r="B3280" s="1" t="s">
        <v>5747</v>
      </c>
      <c r="C3280" s="2" t="s">
        <v>11379</v>
      </c>
      <c r="D3280" s="2">
        <f>IFERROR(VLOOKUP(B3280,#REF!,4,0),0)</f>
        <v>0</v>
      </c>
      <c r="E3280" s="3">
        <v>801.45</v>
      </c>
      <c r="F3280" s="147" t="s">
        <v>1</v>
      </c>
      <c r="G3280" s="3">
        <v>801.45</v>
      </c>
      <c r="H3280" s="3">
        <v>0</v>
      </c>
      <c r="I3280" s="3">
        <v>0</v>
      </c>
      <c r="J3280" s="3">
        <v>801.45</v>
      </c>
      <c r="K3280" s="3">
        <v>0</v>
      </c>
      <c r="L3280" s="3">
        <v>0</v>
      </c>
      <c r="M3280" s="148" t="s">
        <v>6151</v>
      </c>
      <c r="N3280" s="3">
        <v>0</v>
      </c>
      <c r="O3280" s="3">
        <v>0</v>
      </c>
      <c r="P3280" s="3">
        <v>0</v>
      </c>
      <c r="Q3280" s="132"/>
    </row>
    <row r="3281" spans="1:17">
      <c r="A3281" s="5" t="str">
        <f t="shared" si="52"/>
        <v>4</v>
      </c>
      <c r="B3281" s="1" t="s">
        <v>4264</v>
      </c>
      <c r="C3281" s="2" t="s">
        <v>6396</v>
      </c>
      <c r="D3281" s="2">
        <f>IFERROR(VLOOKUP(B3281,#REF!,4,0),0)</f>
        <v>0</v>
      </c>
      <c r="E3281" s="3">
        <v>2608.86</v>
      </c>
      <c r="F3281" s="147" t="s">
        <v>1</v>
      </c>
      <c r="G3281" s="3">
        <v>2608.86</v>
      </c>
      <c r="H3281" s="3">
        <v>0</v>
      </c>
      <c r="I3281" s="3">
        <v>0</v>
      </c>
      <c r="J3281" s="3">
        <v>2608.86</v>
      </c>
      <c r="K3281" s="3">
        <v>0</v>
      </c>
      <c r="L3281" s="3">
        <v>0</v>
      </c>
      <c r="M3281" s="148" t="s">
        <v>6151</v>
      </c>
      <c r="N3281" s="3">
        <v>0</v>
      </c>
      <c r="O3281" s="3">
        <v>0</v>
      </c>
      <c r="P3281" s="3">
        <v>0</v>
      </c>
      <c r="Q3281" s="132"/>
    </row>
    <row r="3282" spans="1:17">
      <c r="A3282" s="5" t="str">
        <f t="shared" si="52"/>
        <v>4</v>
      </c>
      <c r="B3282" s="1" t="s">
        <v>4268</v>
      </c>
      <c r="C3282" s="2" t="s">
        <v>11391</v>
      </c>
      <c r="D3282" s="2">
        <f>IFERROR(VLOOKUP(B3282,#REF!,4,0),0)</f>
        <v>0</v>
      </c>
      <c r="E3282" s="3">
        <v>14000.97</v>
      </c>
      <c r="F3282" s="147" t="s">
        <v>1</v>
      </c>
      <c r="G3282" s="3">
        <v>14000.97</v>
      </c>
      <c r="H3282" s="3">
        <v>0</v>
      </c>
      <c r="I3282" s="3">
        <v>0</v>
      </c>
      <c r="J3282" s="3">
        <v>14000.97</v>
      </c>
      <c r="K3282" s="3">
        <v>0</v>
      </c>
      <c r="L3282" s="3">
        <v>0</v>
      </c>
      <c r="M3282" s="148" t="s">
        <v>6151</v>
      </c>
      <c r="N3282" s="3">
        <v>0</v>
      </c>
      <c r="O3282" s="3">
        <v>0</v>
      </c>
      <c r="P3282" s="3">
        <v>0</v>
      </c>
      <c r="Q3282" s="132"/>
    </row>
    <row r="3283" spans="1:17">
      <c r="A3283" s="5" t="str">
        <f t="shared" si="52"/>
        <v>4</v>
      </c>
      <c r="B3283" s="1" t="s">
        <v>4271</v>
      </c>
      <c r="C3283" s="2" t="s">
        <v>9570</v>
      </c>
      <c r="D3283" s="2">
        <f>IFERROR(VLOOKUP(B3283,#REF!,4,0),0)</f>
        <v>0</v>
      </c>
      <c r="E3283" s="3">
        <v>61930.33</v>
      </c>
      <c r="F3283" s="147" t="s">
        <v>1</v>
      </c>
      <c r="G3283" s="3">
        <v>61930.33</v>
      </c>
      <c r="H3283" s="3">
        <v>0</v>
      </c>
      <c r="I3283" s="3">
        <v>0</v>
      </c>
      <c r="J3283" s="3">
        <v>61930.33</v>
      </c>
      <c r="K3283" s="3">
        <v>0</v>
      </c>
      <c r="L3283" s="3">
        <v>0</v>
      </c>
      <c r="M3283" s="148" t="s">
        <v>6151</v>
      </c>
      <c r="N3283" s="3">
        <v>0</v>
      </c>
      <c r="O3283" s="3">
        <v>0</v>
      </c>
      <c r="P3283" s="3">
        <v>0</v>
      </c>
      <c r="Q3283" s="132"/>
    </row>
    <row r="3284" spans="1:17">
      <c r="A3284" s="5" t="str">
        <f t="shared" si="52"/>
        <v>4</v>
      </c>
      <c r="B3284" s="1" t="s">
        <v>11392</v>
      </c>
      <c r="C3284" s="2" t="s">
        <v>11393</v>
      </c>
      <c r="D3284" s="2">
        <f>IFERROR(VLOOKUP(B3284,#REF!,4,0),0)</f>
        <v>0</v>
      </c>
      <c r="E3284" s="3">
        <v>0</v>
      </c>
      <c r="F3284" s="147" t="s">
        <v>1</v>
      </c>
      <c r="G3284" s="3">
        <v>0</v>
      </c>
      <c r="H3284" s="3">
        <v>0</v>
      </c>
      <c r="I3284" s="3">
        <v>0</v>
      </c>
      <c r="J3284" s="3">
        <v>0</v>
      </c>
      <c r="K3284" s="3">
        <v>0</v>
      </c>
      <c r="L3284" s="3">
        <v>0</v>
      </c>
      <c r="M3284" s="148" t="s">
        <v>6151</v>
      </c>
      <c r="N3284" s="3">
        <v>0</v>
      </c>
      <c r="O3284" s="3">
        <v>0</v>
      </c>
      <c r="P3284" s="3">
        <v>0</v>
      </c>
      <c r="Q3284" s="132"/>
    </row>
    <row r="3285" spans="1:17">
      <c r="A3285" s="5" t="str">
        <f t="shared" si="52"/>
        <v>4</v>
      </c>
      <c r="B3285" s="1" t="s">
        <v>4274</v>
      </c>
      <c r="C3285" s="2" t="s">
        <v>11394</v>
      </c>
      <c r="D3285" s="2">
        <f>IFERROR(VLOOKUP(B3285,#REF!,4,0),0)</f>
        <v>0</v>
      </c>
      <c r="E3285" s="3">
        <v>16960</v>
      </c>
      <c r="F3285" s="147" t="s">
        <v>1</v>
      </c>
      <c r="G3285" s="3">
        <v>16960</v>
      </c>
      <c r="H3285" s="3">
        <v>0</v>
      </c>
      <c r="I3285" s="3">
        <v>0</v>
      </c>
      <c r="J3285" s="3">
        <v>16960</v>
      </c>
      <c r="K3285" s="3">
        <v>0</v>
      </c>
      <c r="L3285" s="3">
        <v>0</v>
      </c>
      <c r="M3285" s="148" t="s">
        <v>6151</v>
      </c>
      <c r="N3285" s="3">
        <v>0</v>
      </c>
      <c r="O3285" s="3">
        <v>0</v>
      </c>
      <c r="P3285" s="3">
        <v>0</v>
      </c>
      <c r="Q3285" s="132"/>
    </row>
    <row r="3286" spans="1:17">
      <c r="A3286" s="5" t="str">
        <f t="shared" si="52"/>
        <v>4</v>
      </c>
      <c r="B3286" s="1" t="s">
        <v>11395</v>
      </c>
      <c r="C3286" s="2" t="s">
        <v>11396</v>
      </c>
      <c r="D3286" s="2">
        <f>IFERROR(VLOOKUP(B3286,#REF!,4,0),0)</f>
        <v>0</v>
      </c>
      <c r="E3286" s="3">
        <v>0</v>
      </c>
      <c r="F3286" s="147" t="s">
        <v>1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148" t="s">
        <v>6151</v>
      </c>
      <c r="N3286" s="3">
        <v>0</v>
      </c>
      <c r="O3286" s="3">
        <v>0</v>
      </c>
      <c r="P3286" s="3">
        <v>0</v>
      </c>
      <c r="Q3286" s="132"/>
    </row>
    <row r="3287" spans="1:17">
      <c r="A3287" s="5" t="str">
        <f t="shared" si="52"/>
        <v>4</v>
      </c>
      <c r="B3287" s="1" t="s">
        <v>4277</v>
      </c>
      <c r="C3287" s="2" t="s">
        <v>11397</v>
      </c>
      <c r="D3287" s="2">
        <f>IFERROR(VLOOKUP(B3287,#REF!,4,0),0)</f>
        <v>0</v>
      </c>
      <c r="E3287" s="3">
        <v>25729.58</v>
      </c>
      <c r="F3287" s="147" t="s">
        <v>1</v>
      </c>
      <c r="G3287" s="3">
        <v>25729.58</v>
      </c>
      <c r="H3287" s="3">
        <v>0</v>
      </c>
      <c r="I3287" s="3">
        <v>0</v>
      </c>
      <c r="J3287" s="3">
        <v>25729.58</v>
      </c>
      <c r="K3287" s="3">
        <v>0</v>
      </c>
      <c r="L3287" s="3">
        <v>0</v>
      </c>
      <c r="M3287" s="148" t="s">
        <v>6151</v>
      </c>
      <c r="N3287" s="3">
        <v>0</v>
      </c>
      <c r="O3287" s="3">
        <v>0</v>
      </c>
      <c r="P3287" s="3">
        <v>0</v>
      </c>
      <c r="Q3287" s="132"/>
    </row>
    <row r="3288" spans="1:17">
      <c r="A3288" s="5" t="str">
        <f t="shared" si="52"/>
        <v>4</v>
      </c>
      <c r="B3288" s="1" t="s">
        <v>11398</v>
      </c>
      <c r="C3288" s="2" t="s">
        <v>11399</v>
      </c>
      <c r="D3288" s="2">
        <f>IFERROR(VLOOKUP(B3288,#REF!,4,0),0)</f>
        <v>0</v>
      </c>
      <c r="E3288" s="3">
        <v>0</v>
      </c>
      <c r="F3288" s="147" t="s">
        <v>1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148" t="s">
        <v>6151</v>
      </c>
      <c r="N3288" s="3">
        <v>0</v>
      </c>
      <c r="O3288" s="3">
        <v>0</v>
      </c>
      <c r="P3288" s="3">
        <v>0</v>
      </c>
      <c r="Q3288" s="132"/>
    </row>
    <row r="3289" spans="1:17">
      <c r="A3289" s="5" t="str">
        <f t="shared" si="52"/>
        <v>4</v>
      </c>
      <c r="B3289" s="1" t="s">
        <v>11400</v>
      </c>
      <c r="C3289" s="2" t="s">
        <v>9583</v>
      </c>
      <c r="D3289" s="2">
        <f>IFERROR(VLOOKUP(B3289,#REF!,4,0),0)</f>
        <v>0</v>
      </c>
      <c r="E3289" s="3">
        <v>0</v>
      </c>
      <c r="F3289" s="147" t="s">
        <v>1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148" t="s">
        <v>6151</v>
      </c>
      <c r="N3289" s="3">
        <v>0</v>
      </c>
      <c r="O3289" s="3">
        <v>0</v>
      </c>
      <c r="P3289" s="3">
        <v>0</v>
      </c>
      <c r="Q3289" s="132"/>
    </row>
    <row r="3290" spans="1:17">
      <c r="A3290" s="5" t="str">
        <f t="shared" si="52"/>
        <v>4</v>
      </c>
      <c r="B3290" s="1" t="s">
        <v>5983</v>
      </c>
      <c r="C3290" s="2" t="s">
        <v>9602</v>
      </c>
      <c r="D3290" s="2">
        <f>IFERROR(VLOOKUP(B3290,#REF!,4,0),0)</f>
        <v>0</v>
      </c>
      <c r="E3290" s="3">
        <v>2000</v>
      </c>
      <c r="F3290" s="147" t="s">
        <v>1</v>
      </c>
      <c r="G3290" s="3">
        <v>2000</v>
      </c>
      <c r="H3290" s="3">
        <v>0</v>
      </c>
      <c r="I3290" s="3">
        <v>0</v>
      </c>
      <c r="J3290" s="3">
        <v>2000</v>
      </c>
      <c r="K3290" s="3">
        <v>0</v>
      </c>
      <c r="L3290" s="3">
        <v>0</v>
      </c>
      <c r="M3290" s="148" t="s">
        <v>6151</v>
      </c>
      <c r="N3290" s="3">
        <v>0</v>
      </c>
      <c r="O3290" s="3">
        <v>0</v>
      </c>
      <c r="P3290" s="3">
        <v>0</v>
      </c>
      <c r="Q3290" s="132"/>
    </row>
    <row r="3291" spans="1:17">
      <c r="A3291" s="5" t="str">
        <f t="shared" si="52"/>
        <v>4</v>
      </c>
      <c r="B3291" s="1" t="s">
        <v>5985</v>
      </c>
      <c r="C3291" s="2" t="s">
        <v>11401</v>
      </c>
      <c r="D3291" s="2">
        <f>IFERROR(VLOOKUP(B3291,#REF!,4,0),0)</f>
        <v>0</v>
      </c>
      <c r="E3291" s="3">
        <v>0</v>
      </c>
      <c r="F3291" s="147" t="s">
        <v>1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148" t="s">
        <v>6151</v>
      </c>
      <c r="N3291" s="3">
        <v>0</v>
      </c>
      <c r="O3291" s="3">
        <v>0</v>
      </c>
      <c r="P3291" s="3">
        <v>0</v>
      </c>
      <c r="Q3291" s="132"/>
    </row>
    <row r="3292" spans="1:17">
      <c r="A3292" s="5" t="str">
        <f t="shared" si="52"/>
        <v>4</v>
      </c>
      <c r="B3292" s="1" t="s">
        <v>5750</v>
      </c>
      <c r="C3292" s="2" t="s">
        <v>11402</v>
      </c>
      <c r="D3292" s="2">
        <f>IFERROR(VLOOKUP(B3292,#REF!,4,0),0)</f>
        <v>0</v>
      </c>
      <c r="E3292" s="3">
        <v>0</v>
      </c>
      <c r="F3292" s="147" t="s">
        <v>1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148" t="s">
        <v>6151</v>
      </c>
      <c r="N3292" s="3">
        <v>0</v>
      </c>
      <c r="O3292" s="3">
        <v>0</v>
      </c>
      <c r="P3292" s="3">
        <v>0</v>
      </c>
      <c r="Q3292" s="132"/>
    </row>
    <row r="3293" spans="1:17">
      <c r="A3293" s="5" t="str">
        <f t="shared" si="52"/>
        <v>4</v>
      </c>
      <c r="B3293" s="1" t="s">
        <v>5753</v>
      </c>
      <c r="C3293" s="2" t="s">
        <v>11403</v>
      </c>
      <c r="D3293" s="2">
        <f>IFERROR(VLOOKUP(B3293,#REF!,4,0),0)</f>
        <v>0</v>
      </c>
      <c r="E3293" s="3">
        <v>8733.2999999999993</v>
      </c>
      <c r="F3293" s="147" t="s">
        <v>1</v>
      </c>
      <c r="G3293" s="3">
        <v>8733.2999999999993</v>
      </c>
      <c r="H3293" s="3">
        <v>0</v>
      </c>
      <c r="I3293" s="3">
        <v>0</v>
      </c>
      <c r="J3293" s="3">
        <v>8733.2999999999993</v>
      </c>
      <c r="K3293" s="3">
        <v>0</v>
      </c>
      <c r="L3293" s="3">
        <v>0</v>
      </c>
      <c r="M3293" s="148" t="s">
        <v>6151</v>
      </c>
      <c r="N3293" s="3">
        <v>0</v>
      </c>
      <c r="O3293" s="3">
        <v>0</v>
      </c>
      <c r="P3293" s="3">
        <v>0</v>
      </c>
      <c r="Q3293" s="132"/>
    </row>
    <row r="3294" spans="1:17">
      <c r="A3294" s="5" t="str">
        <f t="shared" si="52"/>
        <v>4</v>
      </c>
      <c r="B3294" s="1" t="s">
        <v>5756</v>
      </c>
      <c r="C3294" s="2" t="s">
        <v>11404</v>
      </c>
      <c r="D3294" s="2">
        <f>IFERROR(VLOOKUP(B3294,#REF!,4,0),0)</f>
        <v>0</v>
      </c>
      <c r="E3294" s="3">
        <v>17067.02</v>
      </c>
      <c r="F3294" s="147" t="s">
        <v>1</v>
      </c>
      <c r="G3294" s="3">
        <v>17067.02</v>
      </c>
      <c r="H3294" s="3">
        <v>0</v>
      </c>
      <c r="I3294" s="3">
        <v>0</v>
      </c>
      <c r="J3294" s="3">
        <v>17067.02</v>
      </c>
      <c r="K3294" s="3">
        <v>0</v>
      </c>
      <c r="L3294" s="3">
        <v>0</v>
      </c>
      <c r="M3294" s="148" t="s">
        <v>6151</v>
      </c>
      <c r="N3294" s="3">
        <v>0</v>
      </c>
      <c r="O3294" s="3">
        <v>0</v>
      </c>
      <c r="P3294" s="3">
        <v>0</v>
      </c>
      <c r="Q3294" s="132"/>
    </row>
    <row r="3295" spans="1:17">
      <c r="A3295" s="5" t="str">
        <f t="shared" si="52"/>
        <v>4</v>
      </c>
      <c r="B3295" s="1" t="s">
        <v>4280</v>
      </c>
      <c r="C3295" s="2" t="s">
        <v>11405</v>
      </c>
      <c r="D3295" s="2">
        <f>IFERROR(VLOOKUP(B3295,#REF!,4,0),0)</f>
        <v>0</v>
      </c>
      <c r="E3295" s="3">
        <v>41903.18</v>
      </c>
      <c r="F3295" s="147" t="s">
        <v>1</v>
      </c>
      <c r="G3295" s="3">
        <v>41903.18</v>
      </c>
      <c r="H3295" s="3">
        <v>0</v>
      </c>
      <c r="I3295" s="3">
        <v>0</v>
      </c>
      <c r="J3295" s="3">
        <v>41903.18</v>
      </c>
      <c r="K3295" s="3">
        <v>0</v>
      </c>
      <c r="L3295" s="3">
        <v>0</v>
      </c>
      <c r="M3295" s="148" t="s">
        <v>6151</v>
      </c>
      <c r="N3295" s="3">
        <v>0</v>
      </c>
      <c r="O3295" s="3">
        <v>0</v>
      </c>
      <c r="P3295" s="3">
        <v>0</v>
      </c>
      <c r="Q3295" s="132"/>
    </row>
    <row r="3296" spans="1:17">
      <c r="A3296" s="5" t="str">
        <f t="shared" si="52"/>
        <v>4</v>
      </c>
      <c r="B3296" s="1" t="s">
        <v>4283</v>
      </c>
      <c r="C3296" s="2" t="s">
        <v>11406</v>
      </c>
      <c r="D3296" s="2">
        <f>IFERROR(VLOOKUP(B3296,#REF!,4,0),0)</f>
        <v>0</v>
      </c>
      <c r="E3296" s="3">
        <v>0</v>
      </c>
      <c r="F3296" s="147" t="s">
        <v>1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148" t="s">
        <v>6151</v>
      </c>
      <c r="N3296" s="3">
        <v>0</v>
      </c>
      <c r="O3296" s="3">
        <v>0</v>
      </c>
      <c r="P3296" s="3">
        <v>0</v>
      </c>
      <c r="Q3296" s="132"/>
    </row>
    <row r="3297" spans="1:17">
      <c r="A3297" s="5" t="str">
        <f t="shared" si="52"/>
        <v>4</v>
      </c>
      <c r="B3297" s="1" t="s">
        <v>5988</v>
      </c>
      <c r="C3297" s="2" t="s">
        <v>11407</v>
      </c>
      <c r="D3297" s="2">
        <f>IFERROR(VLOOKUP(B3297,#REF!,4,0),0)</f>
        <v>0</v>
      </c>
      <c r="E3297" s="3">
        <v>2285.59</v>
      </c>
      <c r="F3297" s="147" t="s">
        <v>1</v>
      </c>
      <c r="G3297" s="3">
        <v>2285.59</v>
      </c>
      <c r="H3297" s="3">
        <v>0</v>
      </c>
      <c r="I3297" s="3">
        <v>0</v>
      </c>
      <c r="J3297" s="3">
        <v>2285.59</v>
      </c>
      <c r="K3297" s="3">
        <v>0</v>
      </c>
      <c r="L3297" s="3">
        <v>0</v>
      </c>
      <c r="M3297" s="148" t="s">
        <v>6151</v>
      </c>
      <c r="N3297" s="3">
        <v>0</v>
      </c>
      <c r="O3297" s="3">
        <v>0</v>
      </c>
      <c r="P3297" s="3">
        <v>0</v>
      </c>
      <c r="Q3297" s="132"/>
    </row>
    <row r="3298" spans="1:17">
      <c r="A3298" s="5" t="str">
        <f t="shared" si="52"/>
        <v>4</v>
      </c>
      <c r="B3298" s="1" t="s">
        <v>11408</v>
      </c>
      <c r="C3298" s="2" t="s">
        <v>11409</v>
      </c>
      <c r="D3298" s="2">
        <f>IFERROR(VLOOKUP(B3298,#REF!,4,0),0)</f>
        <v>0</v>
      </c>
      <c r="E3298" s="3">
        <v>0</v>
      </c>
      <c r="F3298" s="147" t="s">
        <v>1</v>
      </c>
      <c r="G3298" s="3">
        <v>0</v>
      </c>
      <c r="H3298" s="3">
        <v>0</v>
      </c>
      <c r="I3298" s="3">
        <v>0</v>
      </c>
      <c r="J3298" s="3">
        <v>0</v>
      </c>
      <c r="K3298" s="3">
        <v>0</v>
      </c>
      <c r="L3298" s="3">
        <v>0</v>
      </c>
      <c r="M3298" s="148" t="s">
        <v>6151</v>
      </c>
      <c r="N3298" s="3">
        <v>0</v>
      </c>
      <c r="O3298" s="3">
        <v>0</v>
      </c>
      <c r="P3298" s="3">
        <v>0</v>
      </c>
      <c r="Q3298" s="132"/>
    </row>
    <row r="3299" spans="1:17">
      <c r="A3299" s="5" t="str">
        <f t="shared" si="52"/>
        <v>4</v>
      </c>
      <c r="B3299" s="1" t="s">
        <v>11410</v>
      </c>
      <c r="C3299" s="2" t="s">
        <v>11411</v>
      </c>
      <c r="D3299" s="2">
        <f>IFERROR(VLOOKUP(B3299,#REF!,4,0),0)</f>
        <v>0</v>
      </c>
      <c r="E3299" s="3">
        <v>0</v>
      </c>
      <c r="F3299" s="147" t="s">
        <v>1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148" t="s">
        <v>6151</v>
      </c>
      <c r="N3299" s="3">
        <v>0</v>
      </c>
      <c r="O3299" s="3">
        <v>0</v>
      </c>
      <c r="P3299" s="3">
        <v>0</v>
      </c>
      <c r="Q3299" s="132"/>
    </row>
    <row r="3300" spans="1:17">
      <c r="A3300" s="5" t="str">
        <f t="shared" si="52"/>
        <v>4</v>
      </c>
      <c r="B3300" s="1" t="s">
        <v>11412</v>
      </c>
      <c r="C3300" s="2" t="s">
        <v>11413</v>
      </c>
      <c r="D3300" s="2">
        <f>IFERROR(VLOOKUP(B3300,#REF!,4,0),0)</f>
        <v>0</v>
      </c>
      <c r="E3300" s="3">
        <v>0</v>
      </c>
      <c r="F3300" s="147" t="s">
        <v>1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148" t="s">
        <v>6151</v>
      </c>
      <c r="N3300" s="3">
        <v>0</v>
      </c>
      <c r="O3300" s="3">
        <v>0</v>
      </c>
      <c r="P3300" s="3">
        <v>0</v>
      </c>
      <c r="Q3300" s="132"/>
    </row>
    <row r="3301" spans="1:17">
      <c r="A3301" s="5" t="str">
        <f t="shared" si="52"/>
        <v>4</v>
      </c>
      <c r="B3301" s="1" t="s">
        <v>5759</v>
      </c>
      <c r="C3301" s="2" t="s">
        <v>11414</v>
      </c>
      <c r="D3301" s="2">
        <f>IFERROR(VLOOKUP(B3301,#REF!,4,0),0)</f>
        <v>0</v>
      </c>
      <c r="E3301" s="3">
        <v>0</v>
      </c>
      <c r="F3301" s="147" t="s">
        <v>1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0</v>
      </c>
      <c r="M3301" s="148" t="s">
        <v>6151</v>
      </c>
      <c r="N3301" s="3">
        <v>0</v>
      </c>
      <c r="O3301" s="3">
        <v>0</v>
      </c>
      <c r="P3301" s="3">
        <v>0</v>
      </c>
      <c r="Q3301" s="132"/>
    </row>
    <row r="3302" spans="1:17">
      <c r="A3302" s="5" t="str">
        <f t="shared" si="52"/>
        <v>4</v>
      </c>
      <c r="B3302" s="1" t="s">
        <v>11415</v>
      </c>
      <c r="C3302" s="2" t="s">
        <v>11416</v>
      </c>
      <c r="D3302" s="2">
        <f>IFERROR(VLOOKUP(B3302,#REF!,4,0),0)</f>
        <v>0</v>
      </c>
      <c r="E3302" s="3">
        <v>0</v>
      </c>
      <c r="F3302" s="147" t="s">
        <v>1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148" t="s">
        <v>6151</v>
      </c>
      <c r="N3302" s="3">
        <v>0</v>
      </c>
      <c r="O3302" s="3">
        <v>0</v>
      </c>
      <c r="P3302" s="3">
        <v>0</v>
      </c>
      <c r="Q3302" s="132"/>
    </row>
    <row r="3303" spans="1:17">
      <c r="A3303" s="5" t="str">
        <f t="shared" si="52"/>
        <v>4</v>
      </c>
      <c r="B3303" s="1" t="s">
        <v>11417</v>
      </c>
      <c r="C3303" s="2" t="s">
        <v>11418</v>
      </c>
      <c r="D3303" s="2">
        <f>IFERROR(VLOOKUP(B3303,#REF!,4,0),0)</f>
        <v>0</v>
      </c>
      <c r="E3303" s="3">
        <v>0</v>
      </c>
      <c r="F3303" s="147" t="s">
        <v>1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0</v>
      </c>
      <c r="M3303" s="148" t="s">
        <v>6151</v>
      </c>
      <c r="N3303" s="3">
        <v>0</v>
      </c>
      <c r="O3303" s="3">
        <v>0</v>
      </c>
      <c r="P3303" s="3">
        <v>0</v>
      </c>
      <c r="Q3303" s="132"/>
    </row>
    <row r="3304" spans="1:17">
      <c r="A3304" s="5" t="str">
        <f t="shared" si="52"/>
        <v>4</v>
      </c>
      <c r="B3304" s="1" t="s">
        <v>11419</v>
      </c>
      <c r="C3304" s="2" t="s">
        <v>11420</v>
      </c>
      <c r="D3304" s="2">
        <f>IFERROR(VLOOKUP(B3304,#REF!,4,0),0)</f>
        <v>0</v>
      </c>
      <c r="E3304" s="3">
        <v>0</v>
      </c>
      <c r="F3304" s="147" t="s">
        <v>1</v>
      </c>
      <c r="G3304" s="3">
        <v>0</v>
      </c>
      <c r="H3304" s="3">
        <v>0</v>
      </c>
      <c r="I3304" s="3">
        <v>0</v>
      </c>
      <c r="J3304" s="3">
        <v>0</v>
      </c>
      <c r="K3304" s="3">
        <v>0</v>
      </c>
      <c r="L3304" s="3">
        <v>0</v>
      </c>
      <c r="M3304" s="148" t="s">
        <v>6151</v>
      </c>
      <c r="N3304" s="3">
        <v>0</v>
      </c>
      <c r="O3304" s="3">
        <v>0</v>
      </c>
      <c r="P3304" s="3">
        <v>0</v>
      </c>
      <c r="Q3304" s="132"/>
    </row>
    <row r="3305" spans="1:17">
      <c r="A3305" s="5" t="str">
        <f t="shared" si="52"/>
        <v>4</v>
      </c>
      <c r="B3305" s="1" t="s">
        <v>4286</v>
      </c>
      <c r="C3305" s="2" t="s">
        <v>11421</v>
      </c>
      <c r="D3305" s="2">
        <f>IFERROR(VLOOKUP(B3305,#REF!,4,0),0)</f>
        <v>0</v>
      </c>
      <c r="E3305" s="3">
        <v>4242.5</v>
      </c>
      <c r="F3305" s="147" t="s">
        <v>1</v>
      </c>
      <c r="G3305" s="3">
        <v>4242.5</v>
      </c>
      <c r="H3305" s="3">
        <v>0</v>
      </c>
      <c r="I3305" s="3">
        <v>0</v>
      </c>
      <c r="J3305" s="3">
        <v>4242.5</v>
      </c>
      <c r="K3305" s="3">
        <v>0</v>
      </c>
      <c r="L3305" s="3">
        <v>0</v>
      </c>
      <c r="M3305" s="148" t="s">
        <v>6151</v>
      </c>
      <c r="N3305" s="3">
        <v>0</v>
      </c>
      <c r="O3305" s="3">
        <v>0</v>
      </c>
      <c r="P3305" s="3">
        <v>0</v>
      </c>
      <c r="Q3305" s="132"/>
    </row>
    <row r="3306" spans="1:17">
      <c r="A3306" s="5" t="str">
        <f t="shared" si="52"/>
        <v>4</v>
      </c>
      <c r="B3306" s="1" t="s">
        <v>5762</v>
      </c>
      <c r="C3306" s="2" t="s">
        <v>11422</v>
      </c>
      <c r="D3306" s="2">
        <f>IFERROR(VLOOKUP(B3306,#REF!,4,0),0)</f>
        <v>0</v>
      </c>
      <c r="E3306" s="3">
        <v>0</v>
      </c>
      <c r="F3306" s="147" t="s">
        <v>1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148" t="s">
        <v>6151</v>
      </c>
      <c r="N3306" s="3">
        <v>0</v>
      </c>
      <c r="O3306" s="3">
        <v>0</v>
      </c>
      <c r="P3306" s="3">
        <v>0</v>
      </c>
      <c r="Q3306" s="132"/>
    </row>
    <row r="3307" spans="1:17">
      <c r="A3307" s="5" t="str">
        <f t="shared" si="52"/>
        <v>4</v>
      </c>
      <c r="B3307" s="1" t="s">
        <v>4289</v>
      </c>
      <c r="C3307" s="2" t="s">
        <v>11423</v>
      </c>
      <c r="D3307" s="2">
        <f>IFERROR(VLOOKUP(B3307,#REF!,4,0),0)</f>
        <v>0</v>
      </c>
      <c r="E3307" s="3">
        <v>126555</v>
      </c>
      <c r="F3307" s="147" t="s">
        <v>1</v>
      </c>
      <c r="G3307" s="3">
        <v>126555</v>
      </c>
      <c r="H3307" s="3">
        <v>0</v>
      </c>
      <c r="I3307" s="3">
        <v>0</v>
      </c>
      <c r="J3307" s="3">
        <v>126555</v>
      </c>
      <c r="K3307" s="3">
        <v>0</v>
      </c>
      <c r="L3307" s="3">
        <v>0</v>
      </c>
      <c r="M3307" s="148" t="s">
        <v>6151</v>
      </c>
      <c r="N3307" s="3">
        <v>0</v>
      </c>
      <c r="O3307" s="3">
        <v>0</v>
      </c>
      <c r="P3307" s="3">
        <v>0</v>
      </c>
      <c r="Q3307" s="132"/>
    </row>
    <row r="3308" spans="1:17">
      <c r="A3308" s="5" t="str">
        <f t="shared" si="52"/>
        <v>4</v>
      </c>
      <c r="B3308" s="1" t="s">
        <v>11424</v>
      </c>
      <c r="C3308" s="2" t="s">
        <v>11425</v>
      </c>
      <c r="D3308" s="2">
        <f>IFERROR(VLOOKUP(B3308,#REF!,4,0),0)</f>
        <v>0</v>
      </c>
      <c r="E3308" s="3">
        <v>0</v>
      </c>
      <c r="F3308" s="147" t="s">
        <v>1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148" t="s">
        <v>6151</v>
      </c>
      <c r="N3308" s="3">
        <v>0</v>
      </c>
      <c r="O3308" s="3">
        <v>0</v>
      </c>
      <c r="P3308" s="3">
        <v>0</v>
      </c>
      <c r="Q3308" s="132"/>
    </row>
    <row r="3309" spans="1:17">
      <c r="A3309" s="5" t="str">
        <f t="shared" si="52"/>
        <v>4</v>
      </c>
      <c r="B3309" s="1" t="s">
        <v>5765</v>
      </c>
      <c r="C3309" s="2" t="s">
        <v>11426</v>
      </c>
      <c r="D3309" s="2">
        <f>IFERROR(VLOOKUP(B3309,#REF!,4,0),0)</f>
        <v>0</v>
      </c>
      <c r="E3309" s="3">
        <v>0</v>
      </c>
      <c r="F3309" s="147" t="s">
        <v>1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0</v>
      </c>
      <c r="M3309" s="148" t="s">
        <v>6151</v>
      </c>
      <c r="N3309" s="3">
        <v>0</v>
      </c>
      <c r="O3309" s="3">
        <v>0</v>
      </c>
      <c r="P3309" s="3">
        <v>0</v>
      </c>
      <c r="Q3309" s="132"/>
    </row>
    <row r="3310" spans="1:17">
      <c r="A3310" s="5" t="str">
        <f t="shared" si="52"/>
        <v>4</v>
      </c>
      <c r="B3310" s="1" t="s">
        <v>5768</v>
      </c>
      <c r="C3310" s="2" t="s">
        <v>11427</v>
      </c>
      <c r="D3310" s="2">
        <f>IFERROR(VLOOKUP(B3310,#REF!,4,0),0)</f>
        <v>0</v>
      </c>
      <c r="E3310" s="3">
        <v>0</v>
      </c>
      <c r="F3310" s="147" t="s">
        <v>1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0</v>
      </c>
      <c r="M3310" s="148" t="s">
        <v>6151</v>
      </c>
      <c r="N3310" s="3">
        <v>0</v>
      </c>
      <c r="O3310" s="3">
        <v>0</v>
      </c>
      <c r="P3310" s="3">
        <v>0</v>
      </c>
      <c r="Q3310" s="132"/>
    </row>
    <row r="3311" spans="1:17">
      <c r="A3311" s="5" t="str">
        <f t="shared" si="52"/>
        <v>4</v>
      </c>
      <c r="B3311" s="1" t="s">
        <v>11428</v>
      </c>
      <c r="C3311" s="2" t="s">
        <v>11429</v>
      </c>
      <c r="D3311" s="2">
        <f>IFERROR(VLOOKUP(B3311,#REF!,4,0),0)</f>
        <v>0</v>
      </c>
      <c r="E3311" s="3">
        <v>0</v>
      </c>
      <c r="F3311" s="147" t="s">
        <v>1</v>
      </c>
      <c r="G3311" s="3">
        <v>0</v>
      </c>
      <c r="H3311" s="3">
        <v>0</v>
      </c>
      <c r="I3311" s="3">
        <v>0</v>
      </c>
      <c r="J3311" s="3">
        <v>0</v>
      </c>
      <c r="K3311" s="3">
        <v>0</v>
      </c>
      <c r="L3311" s="3">
        <v>0</v>
      </c>
      <c r="M3311" s="148" t="s">
        <v>6151</v>
      </c>
      <c r="N3311" s="3">
        <v>0</v>
      </c>
      <c r="O3311" s="3">
        <v>0</v>
      </c>
      <c r="P3311" s="3">
        <v>0</v>
      </c>
      <c r="Q3311" s="132"/>
    </row>
    <row r="3312" spans="1:17">
      <c r="A3312" s="5" t="str">
        <f t="shared" si="52"/>
        <v>4</v>
      </c>
      <c r="B3312" s="1" t="s">
        <v>11430</v>
      </c>
      <c r="C3312" s="2" t="s">
        <v>11431</v>
      </c>
      <c r="D3312" s="2">
        <f>IFERROR(VLOOKUP(B3312,#REF!,4,0),0)</f>
        <v>0</v>
      </c>
      <c r="E3312" s="3">
        <v>0</v>
      </c>
      <c r="F3312" s="147" t="s">
        <v>1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148" t="s">
        <v>6151</v>
      </c>
      <c r="N3312" s="3">
        <v>0</v>
      </c>
      <c r="O3312" s="3">
        <v>0</v>
      </c>
      <c r="P3312" s="3">
        <v>0</v>
      </c>
      <c r="Q3312" s="132"/>
    </row>
    <row r="3313" spans="1:17">
      <c r="A3313" s="5" t="str">
        <f t="shared" si="52"/>
        <v>4</v>
      </c>
      <c r="B3313" s="1" t="s">
        <v>4292</v>
      </c>
      <c r="C3313" s="2" t="s">
        <v>11432</v>
      </c>
      <c r="D3313" s="2">
        <f>IFERROR(VLOOKUP(B3313,#REF!,4,0),0)</f>
        <v>0</v>
      </c>
      <c r="E3313" s="3">
        <v>64343.839999999997</v>
      </c>
      <c r="F3313" s="147" t="s">
        <v>1</v>
      </c>
      <c r="G3313" s="3">
        <v>64343.839999999997</v>
      </c>
      <c r="H3313" s="3">
        <v>0</v>
      </c>
      <c r="I3313" s="3">
        <v>0</v>
      </c>
      <c r="J3313" s="3">
        <v>64343.839999999997</v>
      </c>
      <c r="K3313" s="3">
        <v>0</v>
      </c>
      <c r="L3313" s="3">
        <v>0</v>
      </c>
      <c r="M3313" s="148" t="s">
        <v>6151</v>
      </c>
      <c r="N3313" s="3">
        <v>0</v>
      </c>
      <c r="O3313" s="3">
        <v>0</v>
      </c>
      <c r="P3313" s="3">
        <v>0</v>
      </c>
      <c r="Q3313" s="132"/>
    </row>
    <row r="3314" spans="1:17">
      <c r="A3314" s="5" t="str">
        <f t="shared" si="52"/>
        <v>4</v>
      </c>
      <c r="B3314" s="1" t="s">
        <v>11433</v>
      </c>
      <c r="C3314" s="2" t="s">
        <v>11219</v>
      </c>
      <c r="D3314" s="2">
        <f>IFERROR(VLOOKUP(B3314,#REF!,4,0),0)</f>
        <v>0</v>
      </c>
      <c r="E3314" s="3">
        <v>0</v>
      </c>
      <c r="F3314" s="147" t="s">
        <v>1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0</v>
      </c>
      <c r="M3314" s="148" t="s">
        <v>6151</v>
      </c>
      <c r="N3314" s="3">
        <v>0</v>
      </c>
      <c r="O3314" s="3">
        <v>0</v>
      </c>
      <c r="P3314" s="3">
        <v>0</v>
      </c>
      <c r="Q3314" s="132"/>
    </row>
    <row r="3315" spans="1:17">
      <c r="A3315" s="5" t="str">
        <f t="shared" si="52"/>
        <v>4</v>
      </c>
      <c r="B3315" s="1" t="s">
        <v>11434</v>
      </c>
      <c r="C3315" s="2" t="s">
        <v>11435</v>
      </c>
      <c r="D3315" s="2">
        <f>IFERROR(VLOOKUP(B3315,#REF!,4,0),0)</f>
        <v>0</v>
      </c>
      <c r="E3315" s="3">
        <v>0</v>
      </c>
      <c r="F3315" s="147" t="s">
        <v>1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148" t="s">
        <v>6151</v>
      </c>
      <c r="N3315" s="3">
        <v>0</v>
      </c>
      <c r="O3315" s="3">
        <v>0</v>
      </c>
      <c r="P3315" s="3">
        <v>0</v>
      </c>
      <c r="Q3315" s="132"/>
    </row>
    <row r="3316" spans="1:17">
      <c r="A3316" s="5" t="str">
        <f t="shared" si="52"/>
        <v>4</v>
      </c>
      <c r="B3316" s="1" t="s">
        <v>11436</v>
      </c>
      <c r="C3316" s="2" t="s">
        <v>11437</v>
      </c>
      <c r="D3316" s="2">
        <f>IFERROR(VLOOKUP(B3316,#REF!,4,0),0)</f>
        <v>0</v>
      </c>
      <c r="E3316" s="3">
        <v>0</v>
      </c>
      <c r="F3316" s="147" t="s">
        <v>1</v>
      </c>
      <c r="G3316" s="3">
        <v>0</v>
      </c>
      <c r="H3316" s="3">
        <v>0</v>
      </c>
      <c r="I3316" s="3">
        <v>0</v>
      </c>
      <c r="J3316" s="3">
        <v>0</v>
      </c>
      <c r="K3316" s="3">
        <v>0</v>
      </c>
      <c r="L3316" s="3">
        <v>0</v>
      </c>
      <c r="M3316" s="148" t="s">
        <v>6151</v>
      </c>
      <c r="N3316" s="3">
        <v>0</v>
      </c>
      <c r="O3316" s="3">
        <v>0</v>
      </c>
      <c r="P3316" s="3">
        <v>0</v>
      </c>
      <c r="Q3316" s="132"/>
    </row>
    <row r="3317" spans="1:17">
      <c r="A3317" s="5" t="str">
        <f t="shared" si="52"/>
        <v>4</v>
      </c>
      <c r="B3317" s="1" t="s">
        <v>11438</v>
      </c>
      <c r="C3317" s="2" t="s">
        <v>11439</v>
      </c>
      <c r="D3317" s="2">
        <f>IFERROR(VLOOKUP(B3317,#REF!,4,0),0)</f>
        <v>0</v>
      </c>
      <c r="E3317" s="3">
        <v>0</v>
      </c>
      <c r="F3317" s="147" t="s">
        <v>1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148" t="s">
        <v>6151</v>
      </c>
      <c r="N3317" s="3">
        <v>0</v>
      </c>
      <c r="O3317" s="3">
        <v>0</v>
      </c>
      <c r="P3317" s="3">
        <v>0</v>
      </c>
      <c r="Q3317" s="132"/>
    </row>
    <row r="3318" spans="1:17">
      <c r="A3318" s="5" t="str">
        <f t="shared" si="52"/>
        <v>4</v>
      </c>
      <c r="B3318" s="1" t="s">
        <v>11440</v>
      </c>
      <c r="C3318" s="2" t="s">
        <v>11441</v>
      </c>
      <c r="D3318" s="2">
        <f>IFERROR(VLOOKUP(B3318,#REF!,4,0),0)</f>
        <v>0</v>
      </c>
      <c r="E3318" s="3">
        <v>0</v>
      </c>
      <c r="F3318" s="147" t="s">
        <v>1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148" t="s">
        <v>6151</v>
      </c>
      <c r="N3318" s="3">
        <v>0</v>
      </c>
      <c r="O3318" s="3">
        <v>0</v>
      </c>
      <c r="P3318" s="3">
        <v>0</v>
      </c>
      <c r="Q3318" s="132"/>
    </row>
    <row r="3319" spans="1:17">
      <c r="A3319" s="5" t="str">
        <f t="shared" si="52"/>
        <v>4</v>
      </c>
      <c r="B3319" s="1" t="s">
        <v>11442</v>
      </c>
      <c r="C3319" s="2" t="s">
        <v>11443</v>
      </c>
      <c r="D3319" s="2">
        <f>IFERROR(VLOOKUP(B3319,#REF!,4,0),0)</f>
        <v>0</v>
      </c>
      <c r="E3319" s="3">
        <v>0</v>
      </c>
      <c r="F3319" s="147" t="s">
        <v>1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0</v>
      </c>
      <c r="M3319" s="148" t="s">
        <v>6151</v>
      </c>
      <c r="N3319" s="3">
        <v>0</v>
      </c>
      <c r="O3319" s="3">
        <v>0</v>
      </c>
      <c r="P3319" s="3">
        <v>0</v>
      </c>
      <c r="Q3319" s="132"/>
    </row>
    <row r="3320" spans="1:17">
      <c r="A3320" s="5" t="str">
        <f t="shared" si="52"/>
        <v>4</v>
      </c>
      <c r="B3320" s="1" t="s">
        <v>11444</v>
      </c>
      <c r="C3320" s="2" t="s">
        <v>11445</v>
      </c>
      <c r="D3320" s="2">
        <f>IFERROR(VLOOKUP(B3320,#REF!,4,0),0)</f>
        <v>0</v>
      </c>
      <c r="E3320" s="3">
        <v>0</v>
      </c>
      <c r="F3320" s="147" t="s">
        <v>1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0</v>
      </c>
      <c r="M3320" s="148" t="s">
        <v>6151</v>
      </c>
      <c r="N3320" s="3">
        <v>0</v>
      </c>
      <c r="O3320" s="3">
        <v>0</v>
      </c>
      <c r="P3320" s="3">
        <v>0</v>
      </c>
      <c r="Q3320" s="132"/>
    </row>
    <row r="3321" spans="1:17">
      <c r="A3321" s="5" t="str">
        <f t="shared" si="52"/>
        <v>4</v>
      </c>
      <c r="B3321" s="1" t="s">
        <v>11446</v>
      </c>
      <c r="C3321" s="2" t="s">
        <v>11447</v>
      </c>
      <c r="D3321" s="2">
        <f>IFERROR(VLOOKUP(B3321,#REF!,4,0),0)</f>
        <v>0</v>
      </c>
      <c r="E3321" s="3">
        <v>0</v>
      </c>
      <c r="F3321" s="147" t="s">
        <v>1</v>
      </c>
      <c r="G3321" s="3">
        <v>0</v>
      </c>
      <c r="H3321" s="3">
        <v>0</v>
      </c>
      <c r="I3321" s="3">
        <v>0</v>
      </c>
      <c r="J3321" s="3">
        <v>0</v>
      </c>
      <c r="K3321" s="3">
        <v>0</v>
      </c>
      <c r="L3321" s="3">
        <v>0</v>
      </c>
      <c r="M3321" s="148" t="s">
        <v>6151</v>
      </c>
      <c r="N3321" s="3">
        <v>0</v>
      </c>
      <c r="O3321" s="3">
        <v>0</v>
      </c>
      <c r="P3321" s="3">
        <v>0</v>
      </c>
      <c r="Q3321" s="132"/>
    </row>
    <row r="3322" spans="1:17">
      <c r="A3322" s="5" t="str">
        <f t="shared" si="52"/>
        <v>4</v>
      </c>
      <c r="B3322" s="1" t="s">
        <v>11448</v>
      </c>
      <c r="C3322" s="2" t="s">
        <v>11449</v>
      </c>
      <c r="D3322" s="2">
        <f>IFERROR(VLOOKUP(B3322,#REF!,4,0),0)</f>
        <v>0</v>
      </c>
      <c r="E3322" s="3">
        <v>0</v>
      </c>
      <c r="F3322" s="147" t="s">
        <v>1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0</v>
      </c>
      <c r="M3322" s="148" t="s">
        <v>6151</v>
      </c>
      <c r="N3322" s="3">
        <v>0</v>
      </c>
      <c r="O3322" s="3">
        <v>0</v>
      </c>
      <c r="P3322" s="3">
        <v>0</v>
      </c>
      <c r="Q3322" s="132"/>
    </row>
    <row r="3323" spans="1:17">
      <c r="A3323" s="5" t="str">
        <f t="shared" si="52"/>
        <v>4</v>
      </c>
      <c r="B3323" s="1" t="s">
        <v>11450</v>
      </c>
      <c r="C3323" s="2" t="s">
        <v>11451</v>
      </c>
      <c r="D3323" s="2">
        <f>IFERROR(VLOOKUP(B3323,#REF!,4,0),0)</f>
        <v>0</v>
      </c>
      <c r="E3323" s="3">
        <v>0</v>
      </c>
      <c r="F3323" s="147" t="s">
        <v>1</v>
      </c>
      <c r="G3323" s="3">
        <v>0</v>
      </c>
      <c r="H3323" s="3">
        <v>0</v>
      </c>
      <c r="I3323" s="3">
        <v>0</v>
      </c>
      <c r="J3323" s="3">
        <v>0</v>
      </c>
      <c r="K3323" s="3">
        <v>0</v>
      </c>
      <c r="L3323" s="3">
        <v>0</v>
      </c>
      <c r="M3323" s="148" t="s">
        <v>6151</v>
      </c>
      <c r="N3323" s="3">
        <v>0</v>
      </c>
      <c r="O3323" s="3">
        <v>0</v>
      </c>
      <c r="P3323" s="3">
        <v>0</v>
      </c>
      <c r="Q3323" s="132"/>
    </row>
    <row r="3324" spans="1:17" ht="22.5">
      <c r="A3324" s="5" t="str">
        <f t="shared" si="52"/>
        <v>4</v>
      </c>
      <c r="B3324" s="1" t="s">
        <v>11452</v>
      </c>
      <c r="C3324" s="2" t="s">
        <v>11453</v>
      </c>
      <c r="D3324" s="2">
        <f>IFERROR(VLOOKUP(B3324,#REF!,4,0),0)</f>
        <v>0</v>
      </c>
      <c r="E3324" s="3">
        <v>0</v>
      </c>
      <c r="F3324" s="147" t="s">
        <v>1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148" t="s">
        <v>6151</v>
      </c>
      <c r="N3324" s="3">
        <v>0</v>
      </c>
      <c r="O3324" s="3">
        <v>0</v>
      </c>
      <c r="P3324" s="3">
        <v>0</v>
      </c>
      <c r="Q3324" s="132"/>
    </row>
    <row r="3325" spans="1:17">
      <c r="A3325" s="5" t="str">
        <f t="shared" si="52"/>
        <v>4</v>
      </c>
      <c r="B3325" s="1" t="s">
        <v>11454</v>
      </c>
      <c r="C3325" s="2" t="s">
        <v>11455</v>
      </c>
      <c r="D3325" s="2">
        <f>IFERROR(VLOOKUP(B3325,#REF!,4,0),0)</f>
        <v>0</v>
      </c>
      <c r="E3325" s="3">
        <v>0</v>
      </c>
      <c r="F3325" s="147" t="s">
        <v>1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0</v>
      </c>
      <c r="M3325" s="148" t="s">
        <v>6151</v>
      </c>
      <c r="N3325" s="3">
        <v>0</v>
      </c>
      <c r="O3325" s="3">
        <v>0</v>
      </c>
      <c r="P3325" s="3">
        <v>0</v>
      </c>
      <c r="Q3325" s="132"/>
    </row>
    <row r="3326" spans="1:17">
      <c r="A3326" s="5" t="str">
        <f t="shared" si="52"/>
        <v>4</v>
      </c>
      <c r="B3326" s="1" t="s">
        <v>11456</v>
      </c>
      <c r="C3326" s="2" t="s">
        <v>11457</v>
      </c>
      <c r="D3326" s="2">
        <f>IFERROR(VLOOKUP(B3326,#REF!,4,0),0)</f>
        <v>0</v>
      </c>
      <c r="E3326" s="3">
        <v>0</v>
      </c>
      <c r="F3326" s="147" t="s">
        <v>1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148" t="s">
        <v>6151</v>
      </c>
      <c r="N3326" s="3">
        <v>0</v>
      </c>
      <c r="O3326" s="3">
        <v>0</v>
      </c>
      <c r="P3326" s="3">
        <v>0</v>
      </c>
      <c r="Q3326" s="132"/>
    </row>
    <row r="3327" spans="1:17">
      <c r="A3327" s="5" t="str">
        <f t="shared" si="52"/>
        <v>4</v>
      </c>
      <c r="B3327" s="1" t="s">
        <v>11458</v>
      </c>
      <c r="C3327" s="2" t="s">
        <v>11459</v>
      </c>
      <c r="D3327" s="2">
        <f>IFERROR(VLOOKUP(B3327,#REF!,4,0),0)</f>
        <v>0</v>
      </c>
      <c r="E3327" s="3">
        <v>0</v>
      </c>
      <c r="F3327" s="147" t="s">
        <v>1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0</v>
      </c>
      <c r="M3327" s="148" t="s">
        <v>6151</v>
      </c>
      <c r="N3327" s="3">
        <v>0</v>
      </c>
      <c r="O3327" s="3">
        <v>0</v>
      </c>
      <c r="P3327" s="3">
        <v>0</v>
      </c>
      <c r="Q3327" s="132"/>
    </row>
    <row r="3328" spans="1:17" ht="22.5">
      <c r="A3328" s="5" t="str">
        <f t="shared" si="52"/>
        <v>4</v>
      </c>
      <c r="B3328" s="1" t="s">
        <v>11460</v>
      </c>
      <c r="C3328" s="2" t="s">
        <v>11461</v>
      </c>
      <c r="D3328" s="2">
        <f>IFERROR(VLOOKUP(B3328,#REF!,4,0),0)</f>
        <v>0</v>
      </c>
      <c r="E3328" s="3">
        <v>0</v>
      </c>
      <c r="F3328" s="147" t="s">
        <v>1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0</v>
      </c>
      <c r="M3328" s="148" t="s">
        <v>6151</v>
      </c>
      <c r="N3328" s="3">
        <v>0</v>
      </c>
      <c r="O3328" s="3">
        <v>0</v>
      </c>
      <c r="P3328" s="3">
        <v>0</v>
      </c>
      <c r="Q3328" s="132"/>
    </row>
    <row r="3329" spans="1:17" ht="22.5">
      <c r="A3329" s="5" t="str">
        <f t="shared" si="52"/>
        <v>4</v>
      </c>
      <c r="B3329" s="1" t="s">
        <v>11462</v>
      </c>
      <c r="C3329" s="2" t="s">
        <v>11463</v>
      </c>
      <c r="D3329" s="2">
        <f>IFERROR(VLOOKUP(B3329,#REF!,4,0),0)</f>
        <v>0</v>
      </c>
      <c r="E3329" s="3">
        <v>0</v>
      </c>
      <c r="F3329" s="147" t="s">
        <v>1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0</v>
      </c>
      <c r="M3329" s="148" t="s">
        <v>6151</v>
      </c>
      <c r="N3329" s="3">
        <v>0</v>
      </c>
      <c r="O3329" s="3">
        <v>0</v>
      </c>
      <c r="P3329" s="3">
        <v>0</v>
      </c>
      <c r="Q3329" s="132"/>
    </row>
    <row r="3330" spans="1:17">
      <c r="A3330" s="5" t="str">
        <f t="shared" si="52"/>
        <v>4</v>
      </c>
      <c r="B3330" s="1" t="s">
        <v>11464</v>
      </c>
      <c r="C3330" s="2" t="s">
        <v>11465</v>
      </c>
      <c r="D3330" s="2">
        <f>IFERROR(VLOOKUP(B3330,#REF!,4,0),0)</f>
        <v>0</v>
      </c>
      <c r="E3330" s="3">
        <v>0</v>
      </c>
      <c r="F3330" s="147" t="s">
        <v>1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148" t="s">
        <v>6151</v>
      </c>
      <c r="N3330" s="3">
        <v>0</v>
      </c>
      <c r="O3330" s="3">
        <v>0</v>
      </c>
      <c r="P3330" s="3">
        <v>0</v>
      </c>
      <c r="Q3330" s="132"/>
    </row>
    <row r="3331" spans="1:17">
      <c r="A3331" s="5" t="str">
        <f t="shared" si="52"/>
        <v>4</v>
      </c>
      <c r="B3331" s="1" t="s">
        <v>11466</v>
      </c>
      <c r="C3331" s="2" t="s">
        <v>11467</v>
      </c>
      <c r="D3331" s="2">
        <f>IFERROR(VLOOKUP(B3331,#REF!,4,0),0)</f>
        <v>0</v>
      </c>
      <c r="E3331" s="3">
        <v>0</v>
      </c>
      <c r="F3331" s="147" t="s">
        <v>1</v>
      </c>
      <c r="G3331" s="3">
        <v>0</v>
      </c>
      <c r="H3331" s="3">
        <v>0</v>
      </c>
      <c r="I3331" s="3">
        <v>0</v>
      </c>
      <c r="J3331" s="3">
        <v>0</v>
      </c>
      <c r="K3331" s="3">
        <v>0</v>
      </c>
      <c r="L3331" s="3">
        <v>0</v>
      </c>
      <c r="M3331" s="148" t="s">
        <v>6151</v>
      </c>
      <c r="N3331" s="3">
        <v>0</v>
      </c>
      <c r="O3331" s="3">
        <v>0</v>
      </c>
      <c r="P3331" s="3">
        <v>0</v>
      </c>
      <c r="Q3331" s="132"/>
    </row>
    <row r="3332" spans="1:17">
      <c r="A3332" s="5" t="str">
        <f t="shared" si="52"/>
        <v>4</v>
      </c>
      <c r="B3332" s="1" t="s">
        <v>11468</v>
      </c>
      <c r="C3332" s="2" t="s">
        <v>11469</v>
      </c>
      <c r="D3332" s="2">
        <f>IFERROR(VLOOKUP(B3332,#REF!,4,0),0)</f>
        <v>0</v>
      </c>
      <c r="E3332" s="3">
        <v>0</v>
      </c>
      <c r="F3332" s="147" t="s">
        <v>1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148" t="s">
        <v>6151</v>
      </c>
      <c r="N3332" s="3">
        <v>0</v>
      </c>
      <c r="O3332" s="3">
        <v>0</v>
      </c>
      <c r="P3332" s="3">
        <v>0</v>
      </c>
      <c r="Q3332" s="132"/>
    </row>
    <row r="3333" spans="1:17">
      <c r="A3333" s="5" t="str">
        <f t="shared" si="52"/>
        <v>4</v>
      </c>
      <c r="B3333" s="1" t="s">
        <v>11470</v>
      </c>
      <c r="C3333" s="2" t="s">
        <v>11471</v>
      </c>
      <c r="D3333" s="2">
        <f>IFERROR(VLOOKUP(B3333,#REF!,4,0),0)</f>
        <v>0</v>
      </c>
      <c r="E3333" s="3">
        <v>0</v>
      </c>
      <c r="F3333" s="147" t="s">
        <v>1</v>
      </c>
      <c r="G3333" s="3">
        <v>0</v>
      </c>
      <c r="H3333" s="3">
        <v>0</v>
      </c>
      <c r="I3333" s="3">
        <v>0</v>
      </c>
      <c r="J3333" s="3">
        <v>0</v>
      </c>
      <c r="K3333" s="3">
        <v>0</v>
      </c>
      <c r="L3333" s="3">
        <v>0</v>
      </c>
      <c r="M3333" s="148" t="s">
        <v>6151</v>
      </c>
      <c r="N3333" s="3">
        <v>0</v>
      </c>
      <c r="O3333" s="3">
        <v>0</v>
      </c>
      <c r="P3333" s="3">
        <v>0</v>
      </c>
      <c r="Q3333" s="132"/>
    </row>
    <row r="3334" spans="1:17">
      <c r="A3334" s="5" t="str">
        <f t="shared" si="52"/>
        <v>4</v>
      </c>
      <c r="B3334" s="1" t="s">
        <v>11472</v>
      </c>
      <c r="C3334" s="2" t="s">
        <v>11473</v>
      </c>
      <c r="D3334" s="2">
        <f>IFERROR(VLOOKUP(B3334,#REF!,4,0),0)</f>
        <v>0</v>
      </c>
      <c r="E3334" s="3">
        <v>0</v>
      </c>
      <c r="F3334" s="147" t="s">
        <v>1</v>
      </c>
      <c r="G3334" s="3">
        <v>0</v>
      </c>
      <c r="H3334" s="3">
        <v>0</v>
      </c>
      <c r="I3334" s="3">
        <v>0</v>
      </c>
      <c r="J3334" s="3">
        <v>0</v>
      </c>
      <c r="K3334" s="3">
        <v>0</v>
      </c>
      <c r="L3334" s="3">
        <v>0</v>
      </c>
      <c r="M3334" s="148" t="s">
        <v>6151</v>
      </c>
      <c r="N3334" s="3">
        <v>0</v>
      </c>
      <c r="O3334" s="3">
        <v>0</v>
      </c>
      <c r="P3334" s="3">
        <v>0</v>
      </c>
      <c r="Q3334" s="132"/>
    </row>
    <row r="3335" spans="1:17" ht="22.5">
      <c r="A3335" s="5" t="str">
        <f t="shared" si="52"/>
        <v>4</v>
      </c>
      <c r="B3335" s="1" t="s">
        <v>4297</v>
      </c>
      <c r="C3335" s="2" t="s">
        <v>11474</v>
      </c>
      <c r="D3335" s="2">
        <f>IFERROR(VLOOKUP(B3335,#REF!,4,0),0)</f>
        <v>0</v>
      </c>
      <c r="E3335" s="3">
        <v>3171.65</v>
      </c>
      <c r="F3335" s="147" t="s">
        <v>1</v>
      </c>
      <c r="G3335" s="3">
        <v>3171.65</v>
      </c>
      <c r="H3335" s="3">
        <v>0</v>
      </c>
      <c r="I3335" s="3">
        <v>0</v>
      </c>
      <c r="J3335" s="3">
        <v>3171.65</v>
      </c>
      <c r="K3335" s="3">
        <v>0</v>
      </c>
      <c r="L3335" s="3">
        <v>0</v>
      </c>
      <c r="M3335" s="148" t="s">
        <v>6151</v>
      </c>
      <c r="N3335" s="3">
        <v>0</v>
      </c>
      <c r="O3335" s="3">
        <v>0</v>
      </c>
      <c r="P3335" s="3">
        <v>0</v>
      </c>
      <c r="Q3335" s="132"/>
    </row>
    <row r="3336" spans="1:17">
      <c r="A3336" s="5" t="str">
        <f t="shared" si="52"/>
        <v>4</v>
      </c>
      <c r="B3336" s="1" t="s">
        <v>11475</v>
      </c>
      <c r="C3336" s="2" t="s">
        <v>11476</v>
      </c>
      <c r="D3336" s="2">
        <f>IFERROR(VLOOKUP(B3336,#REF!,4,0),0)</f>
        <v>0</v>
      </c>
      <c r="E3336" s="3">
        <v>0</v>
      </c>
      <c r="F3336" s="147" t="s">
        <v>1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148" t="s">
        <v>6151</v>
      </c>
      <c r="N3336" s="3">
        <v>0</v>
      </c>
      <c r="O3336" s="3">
        <v>0</v>
      </c>
      <c r="P3336" s="3">
        <v>0</v>
      </c>
      <c r="Q3336" s="132"/>
    </row>
    <row r="3337" spans="1:17">
      <c r="A3337" s="5" t="str">
        <f t="shared" si="52"/>
        <v>4</v>
      </c>
      <c r="B3337" s="1" t="s">
        <v>11477</v>
      </c>
      <c r="C3337" s="2" t="s">
        <v>11478</v>
      </c>
      <c r="D3337" s="2">
        <f>IFERROR(VLOOKUP(B3337,#REF!,4,0),0)</f>
        <v>0</v>
      </c>
      <c r="E3337" s="3">
        <v>0</v>
      </c>
      <c r="F3337" s="147" t="s">
        <v>1</v>
      </c>
      <c r="G3337" s="3">
        <v>0</v>
      </c>
      <c r="H3337" s="3">
        <v>0</v>
      </c>
      <c r="I3337" s="3">
        <v>0</v>
      </c>
      <c r="J3337" s="3">
        <v>0</v>
      </c>
      <c r="K3337" s="3">
        <v>0</v>
      </c>
      <c r="L3337" s="3">
        <v>0</v>
      </c>
      <c r="M3337" s="148" t="s">
        <v>6151</v>
      </c>
      <c r="N3337" s="3">
        <v>0</v>
      </c>
      <c r="O3337" s="3">
        <v>0</v>
      </c>
      <c r="P3337" s="3">
        <v>0</v>
      </c>
      <c r="Q3337" s="132"/>
    </row>
    <row r="3338" spans="1:17">
      <c r="A3338" s="5" t="str">
        <f t="shared" si="52"/>
        <v>4</v>
      </c>
      <c r="B3338" s="1" t="s">
        <v>11479</v>
      </c>
      <c r="C3338" s="2" t="s">
        <v>11480</v>
      </c>
      <c r="D3338" s="2">
        <f>IFERROR(VLOOKUP(B3338,#REF!,4,0),0)</f>
        <v>0</v>
      </c>
      <c r="E3338" s="3">
        <v>0</v>
      </c>
      <c r="F3338" s="147" t="s">
        <v>1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0</v>
      </c>
      <c r="M3338" s="148" t="s">
        <v>6151</v>
      </c>
      <c r="N3338" s="3">
        <v>0</v>
      </c>
      <c r="O3338" s="3">
        <v>0</v>
      </c>
      <c r="P3338" s="3">
        <v>0</v>
      </c>
      <c r="Q3338" s="132"/>
    </row>
    <row r="3339" spans="1:17">
      <c r="A3339" s="5" t="str">
        <f t="shared" ref="A3339:A3402" si="53">LEFT(B3339)</f>
        <v>4</v>
      </c>
      <c r="B3339" s="1" t="s">
        <v>11481</v>
      </c>
      <c r="C3339" s="2" t="s">
        <v>11482</v>
      </c>
      <c r="D3339" s="2">
        <f>IFERROR(VLOOKUP(B3339,#REF!,4,0),0)</f>
        <v>0</v>
      </c>
      <c r="E3339" s="3">
        <v>0</v>
      </c>
      <c r="F3339" s="147" t="s">
        <v>1</v>
      </c>
      <c r="G3339" s="3">
        <v>0</v>
      </c>
      <c r="H3339" s="3">
        <v>0</v>
      </c>
      <c r="I3339" s="3">
        <v>0</v>
      </c>
      <c r="J3339" s="3">
        <v>0</v>
      </c>
      <c r="K3339" s="3">
        <v>0</v>
      </c>
      <c r="L3339" s="3">
        <v>0</v>
      </c>
      <c r="M3339" s="148" t="s">
        <v>6151</v>
      </c>
      <c r="N3339" s="3">
        <v>0</v>
      </c>
      <c r="O3339" s="3">
        <v>0</v>
      </c>
      <c r="P3339" s="3">
        <v>0</v>
      </c>
      <c r="Q3339" s="132"/>
    </row>
    <row r="3340" spans="1:17">
      <c r="A3340" s="5" t="str">
        <f t="shared" si="53"/>
        <v>4</v>
      </c>
      <c r="B3340" s="1" t="s">
        <v>11483</v>
      </c>
      <c r="C3340" s="2" t="s">
        <v>11484</v>
      </c>
      <c r="D3340" s="2">
        <f>IFERROR(VLOOKUP(B3340,#REF!,4,0),0)</f>
        <v>0</v>
      </c>
      <c r="E3340" s="3">
        <v>0</v>
      </c>
      <c r="F3340" s="147" t="s">
        <v>1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0</v>
      </c>
      <c r="M3340" s="148" t="s">
        <v>6151</v>
      </c>
      <c r="N3340" s="3">
        <v>0</v>
      </c>
      <c r="O3340" s="3">
        <v>0</v>
      </c>
      <c r="P3340" s="3">
        <v>0</v>
      </c>
      <c r="Q3340" s="132"/>
    </row>
    <row r="3341" spans="1:17">
      <c r="A3341" s="5" t="str">
        <f t="shared" si="53"/>
        <v>4</v>
      </c>
      <c r="B3341" s="1" t="s">
        <v>11485</v>
      </c>
      <c r="C3341" s="2" t="s">
        <v>11486</v>
      </c>
      <c r="D3341" s="2">
        <f>IFERROR(VLOOKUP(B3341,#REF!,4,0),0)</f>
        <v>0</v>
      </c>
      <c r="E3341" s="3">
        <v>0</v>
      </c>
      <c r="F3341" s="147" t="s">
        <v>1</v>
      </c>
      <c r="G3341" s="3">
        <v>0</v>
      </c>
      <c r="H3341" s="3">
        <v>0</v>
      </c>
      <c r="I3341" s="3">
        <v>0</v>
      </c>
      <c r="J3341" s="3">
        <v>0</v>
      </c>
      <c r="K3341" s="3">
        <v>0</v>
      </c>
      <c r="L3341" s="3">
        <v>0</v>
      </c>
      <c r="M3341" s="148" t="s">
        <v>6151</v>
      </c>
      <c r="N3341" s="3">
        <v>0</v>
      </c>
      <c r="O3341" s="3">
        <v>0</v>
      </c>
      <c r="P3341" s="3">
        <v>0</v>
      </c>
      <c r="Q3341" s="132"/>
    </row>
    <row r="3342" spans="1:17">
      <c r="A3342" s="5" t="str">
        <f t="shared" si="53"/>
        <v>4</v>
      </c>
      <c r="B3342" s="1" t="s">
        <v>11487</v>
      </c>
      <c r="C3342" s="2" t="s">
        <v>11488</v>
      </c>
      <c r="D3342" s="2">
        <f>IFERROR(VLOOKUP(B3342,#REF!,4,0),0)</f>
        <v>0</v>
      </c>
      <c r="E3342" s="3">
        <v>0</v>
      </c>
      <c r="F3342" s="147" t="s">
        <v>1</v>
      </c>
      <c r="G3342" s="3">
        <v>0</v>
      </c>
      <c r="H3342" s="3">
        <v>0</v>
      </c>
      <c r="I3342" s="3">
        <v>0</v>
      </c>
      <c r="J3342" s="3">
        <v>0</v>
      </c>
      <c r="K3342" s="3">
        <v>0</v>
      </c>
      <c r="L3342" s="3">
        <v>0</v>
      </c>
      <c r="M3342" s="148" t="s">
        <v>6151</v>
      </c>
      <c r="N3342" s="3">
        <v>0</v>
      </c>
      <c r="O3342" s="3">
        <v>0</v>
      </c>
      <c r="P3342" s="3">
        <v>0</v>
      </c>
      <c r="Q3342" s="132"/>
    </row>
    <row r="3343" spans="1:17">
      <c r="A3343" s="5" t="str">
        <f t="shared" si="53"/>
        <v>4</v>
      </c>
      <c r="B3343" s="1" t="s">
        <v>11489</v>
      </c>
      <c r="C3343" s="2" t="s">
        <v>11490</v>
      </c>
      <c r="D3343" s="2">
        <f>IFERROR(VLOOKUP(B3343,#REF!,4,0),0)</f>
        <v>0</v>
      </c>
      <c r="E3343" s="3">
        <v>0</v>
      </c>
      <c r="F3343" s="147" t="s">
        <v>1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148" t="s">
        <v>6151</v>
      </c>
      <c r="N3343" s="3">
        <v>0</v>
      </c>
      <c r="O3343" s="3">
        <v>0</v>
      </c>
      <c r="P3343" s="3">
        <v>0</v>
      </c>
      <c r="Q3343" s="132"/>
    </row>
    <row r="3344" spans="1:17">
      <c r="A3344" s="5" t="str">
        <f t="shared" si="53"/>
        <v>4</v>
      </c>
      <c r="B3344" s="1" t="s">
        <v>11491</v>
      </c>
      <c r="C3344" s="2" t="s">
        <v>11492</v>
      </c>
      <c r="D3344" s="2">
        <f>IFERROR(VLOOKUP(B3344,#REF!,4,0),0)</f>
        <v>0</v>
      </c>
      <c r="E3344" s="3">
        <v>0</v>
      </c>
      <c r="F3344" s="147" t="s">
        <v>1</v>
      </c>
      <c r="G3344" s="3">
        <v>0</v>
      </c>
      <c r="H3344" s="3">
        <v>0</v>
      </c>
      <c r="I3344" s="3">
        <v>0</v>
      </c>
      <c r="J3344" s="3">
        <v>0</v>
      </c>
      <c r="K3344" s="3">
        <v>0</v>
      </c>
      <c r="L3344" s="3">
        <v>0</v>
      </c>
      <c r="M3344" s="148" t="s">
        <v>6151</v>
      </c>
      <c r="N3344" s="3">
        <v>0</v>
      </c>
      <c r="O3344" s="3">
        <v>0</v>
      </c>
      <c r="P3344" s="3">
        <v>0</v>
      </c>
      <c r="Q3344" s="132"/>
    </row>
    <row r="3345" spans="1:17">
      <c r="A3345" s="5" t="str">
        <f t="shared" si="53"/>
        <v>4</v>
      </c>
      <c r="B3345" s="1" t="s">
        <v>11493</v>
      </c>
      <c r="C3345" s="2" t="s">
        <v>11494</v>
      </c>
      <c r="D3345" s="2">
        <f>IFERROR(VLOOKUP(B3345,#REF!,4,0),0)</f>
        <v>0</v>
      </c>
      <c r="E3345" s="3">
        <v>0</v>
      </c>
      <c r="F3345" s="147" t="s">
        <v>1</v>
      </c>
      <c r="G3345" s="3">
        <v>0</v>
      </c>
      <c r="H3345" s="3">
        <v>0</v>
      </c>
      <c r="I3345" s="3">
        <v>0</v>
      </c>
      <c r="J3345" s="3">
        <v>0</v>
      </c>
      <c r="K3345" s="3">
        <v>0</v>
      </c>
      <c r="L3345" s="3">
        <v>0</v>
      </c>
      <c r="M3345" s="148" t="s">
        <v>6151</v>
      </c>
      <c r="N3345" s="3">
        <v>0</v>
      </c>
      <c r="O3345" s="3">
        <v>0</v>
      </c>
      <c r="P3345" s="3">
        <v>0</v>
      </c>
      <c r="Q3345" s="132"/>
    </row>
    <row r="3346" spans="1:17">
      <c r="A3346" s="5" t="str">
        <f t="shared" si="53"/>
        <v>4</v>
      </c>
      <c r="B3346" s="1" t="s">
        <v>4300</v>
      </c>
      <c r="C3346" s="2" t="s">
        <v>11495</v>
      </c>
      <c r="D3346" s="2">
        <f>IFERROR(VLOOKUP(B3346,#REF!,4,0),0)</f>
        <v>0</v>
      </c>
      <c r="E3346" s="3">
        <v>134415.29</v>
      </c>
      <c r="F3346" s="147" t="s">
        <v>1</v>
      </c>
      <c r="G3346" s="3">
        <v>134415.29</v>
      </c>
      <c r="H3346" s="3">
        <v>0</v>
      </c>
      <c r="I3346" s="3">
        <v>0</v>
      </c>
      <c r="J3346" s="3">
        <v>134415.29</v>
      </c>
      <c r="K3346" s="3">
        <v>0</v>
      </c>
      <c r="L3346" s="3">
        <v>0</v>
      </c>
      <c r="M3346" s="148" t="s">
        <v>6151</v>
      </c>
      <c r="N3346" s="3">
        <v>0</v>
      </c>
      <c r="O3346" s="3">
        <v>0</v>
      </c>
      <c r="P3346" s="3">
        <v>0</v>
      </c>
      <c r="Q3346" s="132"/>
    </row>
    <row r="3347" spans="1:17">
      <c r="A3347" s="5" t="str">
        <f t="shared" si="53"/>
        <v>4</v>
      </c>
      <c r="B3347" s="1" t="s">
        <v>4307</v>
      </c>
      <c r="C3347" s="2" t="s">
        <v>11496</v>
      </c>
      <c r="D3347" s="2">
        <f>IFERROR(VLOOKUP(B3347,#REF!,4,0),0)</f>
        <v>0</v>
      </c>
      <c r="E3347" s="3">
        <v>0</v>
      </c>
      <c r="F3347" s="147" t="s">
        <v>1</v>
      </c>
      <c r="G3347" s="3">
        <v>0</v>
      </c>
      <c r="H3347" s="3">
        <v>0</v>
      </c>
      <c r="I3347" s="3">
        <v>0</v>
      </c>
      <c r="J3347" s="3">
        <v>0</v>
      </c>
      <c r="K3347" s="3">
        <v>0</v>
      </c>
      <c r="L3347" s="3">
        <v>0</v>
      </c>
      <c r="M3347" s="148" t="s">
        <v>6151</v>
      </c>
      <c r="N3347" s="3">
        <v>0</v>
      </c>
      <c r="O3347" s="3">
        <v>0</v>
      </c>
      <c r="P3347" s="3">
        <v>0</v>
      </c>
      <c r="Q3347" s="132"/>
    </row>
    <row r="3348" spans="1:17">
      <c r="A3348" s="5" t="str">
        <f t="shared" si="53"/>
        <v>4</v>
      </c>
      <c r="B3348" s="1" t="s">
        <v>4312</v>
      </c>
      <c r="C3348" s="2" t="s">
        <v>11497</v>
      </c>
      <c r="D3348" s="2">
        <f>IFERROR(VLOOKUP(B3348,#REF!,4,0),0)</f>
        <v>0</v>
      </c>
      <c r="E3348" s="3">
        <v>735032.41</v>
      </c>
      <c r="F3348" s="147" t="s">
        <v>1</v>
      </c>
      <c r="G3348" s="3">
        <v>735032.41</v>
      </c>
      <c r="H3348" s="3">
        <v>0</v>
      </c>
      <c r="I3348" s="3">
        <v>0</v>
      </c>
      <c r="J3348" s="3">
        <v>735032.41</v>
      </c>
      <c r="K3348" s="3">
        <v>0</v>
      </c>
      <c r="L3348" s="3">
        <v>0</v>
      </c>
      <c r="M3348" s="148" t="s">
        <v>6151</v>
      </c>
      <c r="N3348" s="3">
        <v>0</v>
      </c>
      <c r="O3348" s="3">
        <v>0</v>
      </c>
      <c r="P3348" s="3">
        <v>0</v>
      </c>
      <c r="Q3348" s="132"/>
    </row>
    <row r="3349" spans="1:17">
      <c r="A3349" s="5" t="str">
        <f t="shared" si="53"/>
        <v>4</v>
      </c>
      <c r="B3349" s="1" t="s">
        <v>4315</v>
      </c>
      <c r="C3349" s="2" t="s">
        <v>9153</v>
      </c>
      <c r="D3349" s="2">
        <f>IFERROR(VLOOKUP(B3349,#REF!,4,0),0)</f>
        <v>0</v>
      </c>
      <c r="E3349" s="3">
        <v>1599658.85</v>
      </c>
      <c r="F3349" s="147" t="s">
        <v>1</v>
      </c>
      <c r="G3349" s="3">
        <v>1599658.85</v>
      </c>
      <c r="H3349" s="3">
        <v>0</v>
      </c>
      <c r="I3349" s="3">
        <v>0</v>
      </c>
      <c r="J3349" s="3">
        <v>1599658.85</v>
      </c>
      <c r="K3349" s="3">
        <v>0</v>
      </c>
      <c r="L3349" s="3">
        <v>0</v>
      </c>
      <c r="M3349" s="148" t="s">
        <v>6151</v>
      </c>
      <c r="N3349" s="3">
        <v>0</v>
      </c>
      <c r="O3349" s="3">
        <v>0</v>
      </c>
      <c r="P3349" s="3">
        <v>0</v>
      </c>
      <c r="Q3349" s="132"/>
    </row>
    <row r="3350" spans="1:17">
      <c r="A3350" s="5" t="str">
        <f t="shared" si="53"/>
        <v>4</v>
      </c>
      <c r="B3350" s="1" t="s">
        <v>11498</v>
      </c>
      <c r="C3350" s="2" t="s">
        <v>11499</v>
      </c>
      <c r="D3350" s="2">
        <f>IFERROR(VLOOKUP(B3350,#REF!,4,0),0)</f>
        <v>0</v>
      </c>
      <c r="E3350" s="3">
        <v>0</v>
      </c>
      <c r="F3350" s="147" t="s">
        <v>1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148" t="s">
        <v>6151</v>
      </c>
      <c r="N3350" s="3">
        <v>0</v>
      </c>
      <c r="O3350" s="3">
        <v>0</v>
      </c>
      <c r="P3350" s="3">
        <v>0</v>
      </c>
      <c r="Q3350" s="132"/>
    </row>
    <row r="3351" spans="1:17">
      <c r="A3351" s="5" t="str">
        <f t="shared" si="53"/>
        <v>4</v>
      </c>
      <c r="B3351" s="1" t="s">
        <v>11500</v>
      </c>
      <c r="C3351" s="2" t="s">
        <v>11501</v>
      </c>
      <c r="D3351" s="2">
        <f>IFERROR(VLOOKUP(B3351,#REF!,4,0),0)</f>
        <v>0</v>
      </c>
      <c r="E3351" s="3">
        <v>0</v>
      </c>
      <c r="F3351" s="147" t="s">
        <v>1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0</v>
      </c>
      <c r="M3351" s="148" t="s">
        <v>6151</v>
      </c>
      <c r="N3351" s="3">
        <v>0</v>
      </c>
      <c r="O3351" s="3">
        <v>0</v>
      </c>
      <c r="P3351" s="3">
        <v>0</v>
      </c>
      <c r="Q3351" s="132"/>
    </row>
    <row r="3352" spans="1:17">
      <c r="A3352" s="5" t="str">
        <f t="shared" si="53"/>
        <v>4</v>
      </c>
      <c r="B3352" s="1" t="s">
        <v>11502</v>
      </c>
      <c r="C3352" s="2" t="s">
        <v>11503</v>
      </c>
      <c r="D3352" s="2">
        <f>IFERROR(VLOOKUP(B3352,#REF!,4,0),0)</f>
        <v>0</v>
      </c>
      <c r="E3352" s="3">
        <v>0</v>
      </c>
      <c r="F3352" s="147" t="s">
        <v>1</v>
      </c>
      <c r="G3352" s="3">
        <v>0</v>
      </c>
      <c r="H3352" s="3">
        <v>0</v>
      </c>
      <c r="I3352" s="3">
        <v>0</v>
      </c>
      <c r="J3352" s="3">
        <v>0</v>
      </c>
      <c r="K3352" s="3">
        <v>0</v>
      </c>
      <c r="L3352" s="3">
        <v>0</v>
      </c>
      <c r="M3352" s="148" t="s">
        <v>6151</v>
      </c>
      <c r="N3352" s="3">
        <v>0</v>
      </c>
      <c r="O3352" s="3">
        <v>0</v>
      </c>
      <c r="P3352" s="3">
        <v>0</v>
      </c>
      <c r="Q3352" s="132"/>
    </row>
    <row r="3353" spans="1:17">
      <c r="A3353" s="5" t="str">
        <f t="shared" si="53"/>
        <v>4</v>
      </c>
      <c r="B3353" s="1" t="s">
        <v>11504</v>
      </c>
      <c r="C3353" s="2" t="s">
        <v>11505</v>
      </c>
      <c r="D3353" s="2">
        <f>IFERROR(VLOOKUP(B3353,#REF!,4,0),0)</f>
        <v>0</v>
      </c>
      <c r="E3353" s="3">
        <v>0</v>
      </c>
      <c r="F3353" s="147" t="s">
        <v>1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148" t="s">
        <v>6151</v>
      </c>
      <c r="N3353" s="3">
        <v>0</v>
      </c>
      <c r="O3353" s="3">
        <v>0</v>
      </c>
      <c r="P3353" s="3">
        <v>0</v>
      </c>
      <c r="Q3353" s="132"/>
    </row>
    <row r="3354" spans="1:17">
      <c r="A3354" s="5" t="str">
        <f t="shared" si="53"/>
        <v>4</v>
      </c>
      <c r="B3354" s="1" t="s">
        <v>11506</v>
      </c>
      <c r="C3354" s="2" t="s">
        <v>11507</v>
      </c>
      <c r="D3354" s="2">
        <f>IFERROR(VLOOKUP(B3354,#REF!,4,0),0)</f>
        <v>0</v>
      </c>
      <c r="E3354" s="3">
        <v>0</v>
      </c>
      <c r="F3354" s="147" t="s">
        <v>1</v>
      </c>
      <c r="G3354" s="3">
        <v>0</v>
      </c>
      <c r="H3354" s="3">
        <v>0</v>
      </c>
      <c r="I3354" s="3">
        <v>0</v>
      </c>
      <c r="J3354" s="3">
        <v>0</v>
      </c>
      <c r="K3354" s="3">
        <v>0</v>
      </c>
      <c r="L3354" s="3">
        <v>0</v>
      </c>
      <c r="M3354" s="148" t="s">
        <v>6151</v>
      </c>
      <c r="N3354" s="3">
        <v>0</v>
      </c>
      <c r="O3354" s="3">
        <v>0</v>
      </c>
      <c r="P3354" s="3">
        <v>0</v>
      </c>
      <c r="Q3354" s="132"/>
    </row>
    <row r="3355" spans="1:17">
      <c r="A3355" s="5" t="str">
        <f t="shared" si="53"/>
        <v>4</v>
      </c>
      <c r="B3355" s="1" t="s">
        <v>11508</v>
      </c>
      <c r="C3355" s="2" t="s">
        <v>11509</v>
      </c>
      <c r="D3355" s="2">
        <f>IFERROR(VLOOKUP(B3355,#REF!,4,0),0)</f>
        <v>0</v>
      </c>
      <c r="E3355" s="3">
        <v>0</v>
      </c>
      <c r="F3355" s="147" t="s">
        <v>1</v>
      </c>
      <c r="G3355" s="3">
        <v>0</v>
      </c>
      <c r="H3355" s="3">
        <v>0</v>
      </c>
      <c r="I3355" s="3">
        <v>0</v>
      </c>
      <c r="J3355" s="3">
        <v>0</v>
      </c>
      <c r="K3355" s="3">
        <v>0</v>
      </c>
      <c r="L3355" s="3">
        <v>0</v>
      </c>
      <c r="M3355" s="148" t="s">
        <v>6151</v>
      </c>
      <c r="N3355" s="3">
        <v>0</v>
      </c>
      <c r="O3355" s="3">
        <v>0</v>
      </c>
      <c r="P3355" s="3">
        <v>0</v>
      </c>
      <c r="Q3355" s="132"/>
    </row>
    <row r="3356" spans="1:17">
      <c r="A3356" s="5" t="str">
        <f t="shared" si="53"/>
        <v>4</v>
      </c>
      <c r="B3356" s="1" t="s">
        <v>11510</v>
      </c>
      <c r="C3356" s="2" t="s">
        <v>11497</v>
      </c>
      <c r="D3356" s="2">
        <f>IFERROR(VLOOKUP(B3356,#REF!,4,0),0)</f>
        <v>0</v>
      </c>
      <c r="E3356" s="3">
        <v>0</v>
      </c>
      <c r="F3356" s="147" t="s">
        <v>1</v>
      </c>
      <c r="G3356" s="3">
        <v>0</v>
      </c>
      <c r="H3356" s="3">
        <v>0</v>
      </c>
      <c r="I3356" s="3">
        <v>0</v>
      </c>
      <c r="J3356" s="3">
        <v>0</v>
      </c>
      <c r="K3356" s="3">
        <v>0</v>
      </c>
      <c r="L3356" s="3">
        <v>0</v>
      </c>
      <c r="M3356" s="148" t="s">
        <v>6151</v>
      </c>
      <c r="N3356" s="3">
        <v>0</v>
      </c>
      <c r="O3356" s="3">
        <v>0</v>
      </c>
      <c r="P3356" s="3">
        <v>0</v>
      </c>
      <c r="Q3356" s="132"/>
    </row>
    <row r="3357" spans="1:17">
      <c r="A3357" s="5" t="str">
        <f t="shared" si="53"/>
        <v>4</v>
      </c>
      <c r="B3357" s="1" t="s">
        <v>11511</v>
      </c>
      <c r="C3357" s="2" t="s">
        <v>9153</v>
      </c>
      <c r="D3357" s="2">
        <f>IFERROR(VLOOKUP(B3357,#REF!,4,0),0)</f>
        <v>0</v>
      </c>
      <c r="E3357" s="3">
        <v>0</v>
      </c>
      <c r="F3357" s="147" t="s">
        <v>1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148" t="s">
        <v>6151</v>
      </c>
      <c r="N3357" s="3">
        <v>0</v>
      </c>
      <c r="O3357" s="3">
        <v>0</v>
      </c>
      <c r="P3357" s="3">
        <v>0</v>
      </c>
      <c r="Q3357" s="132"/>
    </row>
    <row r="3358" spans="1:17">
      <c r="A3358" s="5" t="str">
        <f t="shared" si="53"/>
        <v>4</v>
      </c>
      <c r="B3358" s="1" t="s">
        <v>11512</v>
      </c>
      <c r="C3358" s="2" t="s">
        <v>11499</v>
      </c>
      <c r="D3358" s="2">
        <f>IFERROR(VLOOKUP(B3358,#REF!,4,0),0)</f>
        <v>0</v>
      </c>
      <c r="E3358" s="3">
        <v>0</v>
      </c>
      <c r="F3358" s="147" t="s">
        <v>1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0</v>
      </c>
      <c r="M3358" s="148" t="s">
        <v>6151</v>
      </c>
      <c r="N3358" s="3">
        <v>0</v>
      </c>
      <c r="O3358" s="3">
        <v>0</v>
      </c>
      <c r="P3358" s="3">
        <v>0</v>
      </c>
      <c r="Q3358" s="132"/>
    </row>
    <row r="3359" spans="1:17">
      <c r="A3359" s="5" t="str">
        <f t="shared" si="53"/>
        <v>4</v>
      </c>
      <c r="B3359" s="1" t="s">
        <v>11513</v>
      </c>
      <c r="C3359" s="2" t="s">
        <v>11501</v>
      </c>
      <c r="D3359" s="2">
        <f>IFERROR(VLOOKUP(B3359,#REF!,4,0),0)</f>
        <v>0</v>
      </c>
      <c r="E3359" s="3">
        <v>0</v>
      </c>
      <c r="F3359" s="147" t="s">
        <v>1</v>
      </c>
      <c r="G3359" s="3">
        <v>0</v>
      </c>
      <c r="H3359" s="3">
        <v>0</v>
      </c>
      <c r="I3359" s="3">
        <v>0</v>
      </c>
      <c r="J3359" s="3">
        <v>0</v>
      </c>
      <c r="K3359" s="3">
        <v>0</v>
      </c>
      <c r="L3359" s="3">
        <v>0</v>
      </c>
      <c r="M3359" s="148" t="s">
        <v>6151</v>
      </c>
      <c r="N3359" s="3">
        <v>0</v>
      </c>
      <c r="O3359" s="3">
        <v>0</v>
      </c>
      <c r="P3359" s="3">
        <v>0</v>
      </c>
      <c r="Q3359" s="132"/>
    </row>
    <row r="3360" spans="1:17">
      <c r="A3360" s="5" t="str">
        <f t="shared" si="53"/>
        <v>4</v>
      </c>
      <c r="B3360" s="1" t="s">
        <v>11514</v>
      </c>
      <c r="C3360" s="2" t="s">
        <v>11503</v>
      </c>
      <c r="D3360" s="2">
        <f>IFERROR(VLOOKUP(B3360,#REF!,4,0),0)</f>
        <v>0</v>
      </c>
      <c r="E3360" s="3">
        <v>0</v>
      </c>
      <c r="F3360" s="147" t="s">
        <v>1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0</v>
      </c>
      <c r="M3360" s="148" t="s">
        <v>6151</v>
      </c>
      <c r="N3360" s="3">
        <v>0</v>
      </c>
      <c r="O3360" s="3">
        <v>0</v>
      </c>
      <c r="P3360" s="3">
        <v>0</v>
      </c>
      <c r="Q3360" s="132"/>
    </row>
    <row r="3361" spans="1:17">
      <c r="A3361" s="5" t="str">
        <f t="shared" si="53"/>
        <v>4</v>
      </c>
      <c r="B3361" s="1" t="s">
        <v>11515</v>
      </c>
      <c r="C3361" s="2" t="s">
        <v>11505</v>
      </c>
      <c r="D3361" s="2">
        <f>IFERROR(VLOOKUP(B3361,#REF!,4,0),0)</f>
        <v>0</v>
      </c>
      <c r="E3361" s="3">
        <v>0</v>
      </c>
      <c r="F3361" s="147" t="s">
        <v>1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148" t="s">
        <v>6151</v>
      </c>
      <c r="N3361" s="3">
        <v>0</v>
      </c>
      <c r="O3361" s="3">
        <v>0</v>
      </c>
      <c r="P3361" s="3">
        <v>0</v>
      </c>
      <c r="Q3361" s="132"/>
    </row>
    <row r="3362" spans="1:17">
      <c r="A3362" s="5" t="str">
        <f t="shared" si="53"/>
        <v>4</v>
      </c>
      <c r="B3362" s="1" t="s">
        <v>11516</v>
      </c>
      <c r="C3362" s="2" t="s">
        <v>11507</v>
      </c>
      <c r="D3362" s="2">
        <f>IFERROR(VLOOKUP(B3362,#REF!,4,0),0)</f>
        <v>0</v>
      </c>
      <c r="E3362" s="3">
        <v>0</v>
      </c>
      <c r="F3362" s="147" t="s">
        <v>1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148" t="s">
        <v>6151</v>
      </c>
      <c r="N3362" s="3">
        <v>0</v>
      </c>
      <c r="O3362" s="3">
        <v>0</v>
      </c>
      <c r="P3362" s="3">
        <v>0</v>
      </c>
      <c r="Q3362" s="132"/>
    </row>
    <row r="3363" spans="1:17">
      <c r="A3363" s="5" t="str">
        <f t="shared" si="53"/>
        <v>4</v>
      </c>
      <c r="B3363" s="1" t="s">
        <v>11517</v>
      </c>
      <c r="C3363" s="2" t="s">
        <v>11509</v>
      </c>
      <c r="D3363" s="2">
        <f>IFERROR(VLOOKUP(B3363,#REF!,4,0),0)</f>
        <v>0</v>
      </c>
      <c r="E3363" s="3">
        <v>0</v>
      </c>
      <c r="F3363" s="147" t="s">
        <v>1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148" t="s">
        <v>6151</v>
      </c>
      <c r="N3363" s="3">
        <v>0</v>
      </c>
      <c r="O3363" s="3">
        <v>0</v>
      </c>
      <c r="P3363" s="3">
        <v>0</v>
      </c>
      <c r="Q3363" s="132"/>
    </row>
    <row r="3364" spans="1:17">
      <c r="A3364" s="5" t="str">
        <f t="shared" si="53"/>
        <v>4</v>
      </c>
      <c r="B3364" s="1" t="s">
        <v>11518</v>
      </c>
      <c r="C3364" s="2" t="s">
        <v>11519</v>
      </c>
      <c r="D3364" s="2">
        <f>IFERROR(VLOOKUP(B3364,#REF!,4,0),0)</f>
        <v>0</v>
      </c>
      <c r="E3364" s="3">
        <v>0</v>
      </c>
      <c r="F3364" s="147" t="s">
        <v>1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148" t="s">
        <v>6151</v>
      </c>
      <c r="N3364" s="3">
        <v>0</v>
      </c>
      <c r="O3364" s="3">
        <v>0</v>
      </c>
      <c r="P3364" s="3">
        <v>0</v>
      </c>
      <c r="Q3364" s="132"/>
    </row>
    <row r="3365" spans="1:17">
      <c r="A3365" s="5" t="str">
        <f t="shared" si="53"/>
        <v>4</v>
      </c>
      <c r="B3365" s="1" t="s">
        <v>11520</v>
      </c>
      <c r="C3365" s="2" t="s">
        <v>11521</v>
      </c>
      <c r="D3365" s="2">
        <f>IFERROR(VLOOKUP(B3365,#REF!,4,0),0)</f>
        <v>0</v>
      </c>
      <c r="E3365" s="3">
        <v>0</v>
      </c>
      <c r="F3365" s="147" t="s">
        <v>1</v>
      </c>
      <c r="G3365" s="3">
        <v>0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148" t="s">
        <v>6151</v>
      </c>
      <c r="N3365" s="3">
        <v>0</v>
      </c>
      <c r="O3365" s="3">
        <v>0</v>
      </c>
      <c r="P3365" s="3">
        <v>0</v>
      </c>
      <c r="Q3365" s="132"/>
    </row>
    <row r="3366" spans="1:17">
      <c r="A3366" s="5" t="str">
        <f t="shared" si="53"/>
        <v>4</v>
      </c>
      <c r="B3366" s="1" t="s">
        <v>4320</v>
      </c>
      <c r="C3366" s="2" t="s">
        <v>11522</v>
      </c>
      <c r="D3366" s="2">
        <f>IFERROR(VLOOKUP(B3366,#REF!,4,0),0)</f>
        <v>0</v>
      </c>
      <c r="E3366" s="3">
        <v>4195.91</v>
      </c>
      <c r="F3366" s="147" t="s">
        <v>1</v>
      </c>
      <c r="G3366" s="3">
        <v>4195.91</v>
      </c>
      <c r="H3366" s="3">
        <v>0</v>
      </c>
      <c r="I3366" s="3">
        <v>0</v>
      </c>
      <c r="J3366" s="3">
        <v>4195.91</v>
      </c>
      <c r="K3366" s="3">
        <v>0</v>
      </c>
      <c r="L3366" s="3">
        <v>0</v>
      </c>
      <c r="M3366" s="148" t="s">
        <v>6151</v>
      </c>
      <c r="N3366" s="3">
        <v>0</v>
      </c>
      <c r="O3366" s="3">
        <v>0</v>
      </c>
      <c r="P3366" s="3">
        <v>0</v>
      </c>
      <c r="Q3366" s="132"/>
    </row>
    <row r="3367" spans="1:17">
      <c r="A3367" s="5" t="str">
        <f t="shared" si="53"/>
        <v>4</v>
      </c>
      <c r="B3367" s="1" t="s">
        <v>11523</v>
      </c>
      <c r="C3367" s="2" t="s">
        <v>11497</v>
      </c>
      <c r="D3367" s="2">
        <f>IFERROR(VLOOKUP(B3367,#REF!,4,0),0)</f>
        <v>0</v>
      </c>
      <c r="E3367" s="3">
        <v>0</v>
      </c>
      <c r="F3367" s="147" t="s">
        <v>1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148" t="s">
        <v>6151</v>
      </c>
      <c r="N3367" s="3">
        <v>0</v>
      </c>
      <c r="O3367" s="3">
        <v>0</v>
      </c>
      <c r="P3367" s="3">
        <v>0</v>
      </c>
      <c r="Q3367" s="132"/>
    </row>
    <row r="3368" spans="1:17">
      <c r="A3368" s="5" t="str">
        <f t="shared" si="53"/>
        <v>4</v>
      </c>
      <c r="B3368" s="1" t="s">
        <v>11524</v>
      </c>
      <c r="C3368" s="2" t="s">
        <v>9153</v>
      </c>
      <c r="D3368" s="2">
        <f>IFERROR(VLOOKUP(B3368,#REF!,4,0),0)</f>
        <v>0</v>
      </c>
      <c r="E3368" s="3">
        <v>0</v>
      </c>
      <c r="F3368" s="147" t="s">
        <v>1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148" t="s">
        <v>6151</v>
      </c>
      <c r="N3368" s="3">
        <v>0</v>
      </c>
      <c r="O3368" s="3">
        <v>0</v>
      </c>
      <c r="P3368" s="3">
        <v>0</v>
      </c>
      <c r="Q3368" s="132"/>
    </row>
    <row r="3369" spans="1:17">
      <c r="A3369" s="5" t="str">
        <f t="shared" si="53"/>
        <v>4</v>
      </c>
      <c r="B3369" s="1" t="s">
        <v>11525</v>
      </c>
      <c r="C3369" s="2" t="s">
        <v>11499</v>
      </c>
      <c r="D3369" s="2">
        <f>IFERROR(VLOOKUP(B3369,#REF!,4,0),0)</f>
        <v>0</v>
      </c>
      <c r="E3369" s="3">
        <v>0</v>
      </c>
      <c r="F3369" s="147" t="s">
        <v>1</v>
      </c>
      <c r="G3369" s="3">
        <v>0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148" t="s">
        <v>6151</v>
      </c>
      <c r="N3369" s="3">
        <v>0</v>
      </c>
      <c r="O3369" s="3">
        <v>0</v>
      </c>
      <c r="P3369" s="3">
        <v>0</v>
      </c>
      <c r="Q3369" s="132"/>
    </row>
    <row r="3370" spans="1:17">
      <c r="A3370" s="5" t="str">
        <f t="shared" si="53"/>
        <v>4</v>
      </c>
      <c r="B3370" s="1" t="s">
        <v>11526</v>
      </c>
      <c r="C3370" s="2" t="s">
        <v>11501</v>
      </c>
      <c r="D3370" s="2">
        <f>IFERROR(VLOOKUP(B3370,#REF!,4,0),0)</f>
        <v>0</v>
      </c>
      <c r="E3370" s="3">
        <v>0</v>
      </c>
      <c r="F3370" s="147" t="s">
        <v>1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148" t="s">
        <v>6151</v>
      </c>
      <c r="N3370" s="3">
        <v>0</v>
      </c>
      <c r="O3370" s="3">
        <v>0</v>
      </c>
      <c r="P3370" s="3">
        <v>0</v>
      </c>
      <c r="Q3370" s="132"/>
    </row>
    <row r="3371" spans="1:17">
      <c r="A3371" s="5" t="str">
        <f t="shared" si="53"/>
        <v>4</v>
      </c>
      <c r="B3371" s="1" t="s">
        <v>11527</v>
      </c>
      <c r="C3371" s="2" t="s">
        <v>11503</v>
      </c>
      <c r="D3371" s="2">
        <f>IFERROR(VLOOKUP(B3371,#REF!,4,0),0)</f>
        <v>0</v>
      </c>
      <c r="E3371" s="3">
        <v>0</v>
      </c>
      <c r="F3371" s="147" t="s">
        <v>1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148" t="s">
        <v>6151</v>
      </c>
      <c r="N3371" s="3">
        <v>0</v>
      </c>
      <c r="O3371" s="3">
        <v>0</v>
      </c>
      <c r="P3371" s="3">
        <v>0</v>
      </c>
      <c r="Q3371" s="132"/>
    </row>
    <row r="3372" spans="1:17">
      <c r="A3372" s="5" t="str">
        <f t="shared" si="53"/>
        <v>4</v>
      </c>
      <c r="B3372" s="1" t="s">
        <v>11528</v>
      </c>
      <c r="C3372" s="2" t="s">
        <v>11505</v>
      </c>
      <c r="D3372" s="2">
        <f>IFERROR(VLOOKUP(B3372,#REF!,4,0),0)</f>
        <v>0</v>
      </c>
      <c r="E3372" s="3">
        <v>0</v>
      </c>
      <c r="F3372" s="147" t="s">
        <v>1</v>
      </c>
      <c r="G3372" s="3">
        <v>0</v>
      </c>
      <c r="H3372" s="3">
        <v>0</v>
      </c>
      <c r="I3372" s="3">
        <v>0</v>
      </c>
      <c r="J3372" s="3">
        <v>0</v>
      </c>
      <c r="K3372" s="3">
        <v>0</v>
      </c>
      <c r="L3372" s="3">
        <v>0</v>
      </c>
      <c r="M3372" s="148" t="s">
        <v>6151</v>
      </c>
      <c r="N3372" s="3">
        <v>0</v>
      </c>
      <c r="O3372" s="3">
        <v>0</v>
      </c>
      <c r="P3372" s="3">
        <v>0</v>
      </c>
      <c r="Q3372" s="132"/>
    </row>
    <row r="3373" spans="1:17">
      <c r="A3373" s="5" t="str">
        <f t="shared" si="53"/>
        <v>4</v>
      </c>
      <c r="B3373" s="1" t="s">
        <v>11529</v>
      </c>
      <c r="C3373" s="2" t="s">
        <v>11530</v>
      </c>
      <c r="D3373" s="2">
        <f>IFERROR(VLOOKUP(B3373,#REF!,4,0),0)</f>
        <v>0</v>
      </c>
      <c r="E3373" s="3">
        <v>0</v>
      </c>
      <c r="F3373" s="147" t="s">
        <v>1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148" t="s">
        <v>6151</v>
      </c>
      <c r="N3373" s="3">
        <v>0</v>
      </c>
      <c r="O3373" s="3">
        <v>0</v>
      </c>
      <c r="P3373" s="3">
        <v>0</v>
      </c>
      <c r="Q3373" s="132"/>
    </row>
    <row r="3374" spans="1:17">
      <c r="A3374" s="5" t="str">
        <f t="shared" si="53"/>
        <v>4</v>
      </c>
      <c r="B3374" s="1" t="s">
        <v>11531</v>
      </c>
      <c r="C3374" s="2" t="s">
        <v>11507</v>
      </c>
      <c r="D3374" s="2">
        <f>IFERROR(VLOOKUP(B3374,#REF!,4,0),0)</f>
        <v>0</v>
      </c>
      <c r="E3374" s="3">
        <v>0</v>
      </c>
      <c r="F3374" s="147" t="s">
        <v>1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148" t="s">
        <v>6151</v>
      </c>
      <c r="N3374" s="3">
        <v>0</v>
      </c>
      <c r="O3374" s="3">
        <v>0</v>
      </c>
      <c r="P3374" s="3">
        <v>0</v>
      </c>
      <c r="Q3374" s="132"/>
    </row>
    <row r="3375" spans="1:17">
      <c r="A3375" s="5" t="str">
        <f t="shared" si="53"/>
        <v>4</v>
      </c>
      <c r="B3375" s="1" t="s">
        <v>11532</v>
      </c>
      <c r="C3375" s="2" t="s">
        <v>11509</v>
      </c>
      <c r="D3375" s="2">
        <f>IFERROR(VLOOKUP(B3375,#REF!,4,0),0)</f>
        <v>0</v>
      </c>
      <c r="E3375" s="3">
        <v>0</v>
      </c>
      <c r="F3375" s="147" t="s">
        <v>1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0</v>
      </c>
      <c r="M3375" s="148" t="s">
        <v>6151</v>
      </c>
      <c r="N3375" s="3">
        <v>0</v>
      </c>
      <c r="O3375" s="3">
        <v>0</v>
      </c>
      <c r="P3375" s="3">
        <v>0</v>
      </c>
      <c r="Q3375" s="132"/>
    </row>
    <row r="3376" spans="1:17">
      <c r="A3376" s="5" t="str">
        <f t="shared" si="53"/>
        <v>4</v>
      </c>
      <c r="B3376" s="1" t="s">
        <v>11533</v>
      </c>
      <c r="C3376" s="2" t="s">
        <v>11530</v>
      </c>
      <c r="D3376" s="2">
        <f>IFERROR(VLOOKUP(B3376,#REF!,4,0),0)</f>
        <v>0</v>
      </c>
      <c r="E3376" s="3">
        <v>0</v>
      </c>
      <c r="F3376" s="147" t="s">
        <v>1</v>
      </c>
      <c r="G3376" s="3">
        <v>0</v>
      </c>
      <c r="H3376" s="3">
        <v>0</v>
      </c>
      <c r="I3376" s="3">
        <v>0</v>
      </c>
      <c r="J3376" s="3">
        <v>0</v>
      </c>
      <c r="K3376" s="3">
        <v>0</v>
      </c>
      <c r="L3376" s="3">
        <v>0</v>
      </c>
      <c r="M3376" s="148" t="s">
        <v>6151</v>
      </c>
      <c r="N3376" s="3">
        <v>0</v>
      </c>
      <c r="O3376" s="3">
        <v>0</v>
      </c>
      <c r="P3376" s="3">
        <v>0</v>
      </c>
      <c r="Q3376" s="132"/>
    </row>
    <row r="3377" spans="1:17">
      <c r="A3377" s="5" t="str">
        <f t="shared" si="53"/>
        <v>4</v>
      </c>
      <c r="B3377" s="1" t="s">
        <v>4327</v>
      </c>
      <c r="C3377" s="2" t="s">
        <v>11530</v>
      </c>
      <c r="D3377" s="2">
        <f>IFERROR(VLOOKUP(B3377,#REF!,4,0),0)</f>
        <v>0</v>
      </c>
      <c r="E3377" s="3">
        <v>217885.24</v>
      </c>
      <c r="F3377" s="147" t="s">
        <v>1</v>
      </c>
      <c r="G3377" s="3">
        <v>62126.09</v>
      </c>
      <c r="H3377" s="3">
        <v>155759.15</v>
      </c>
      <c r="I3377" s="3">
        <v>0</v>
      </c>
      <c r="J3377" s="3">
        <v>215967.96</v>
      </c>
      <c r="K3377" s="3">
        <v>1917.28</v>
      </c>
      <c r="L3377" s="3">
        <v>0</v>
      </c>
      <c r="M3377" s="148" t="s">
        <v>6151</v>
      </c>
      <c r="N3377" s="3">
        <v>62126.09</v>
      </c>
      <c r="O3377" s="3">
        <v>153841.87</v>
      </c>
      <c r="P3377" s="3">
        <v>1917.28</v>
      </c>
      <c r="Q3377" s="132">
        <v>43837.630023148376</v>
      </c>
    </row>
    <row r="3378" spans="1:17">
      <c r="A3378" s="5" t="str">
        <f t="shared" si="53"/>
        <v>4</v>
      </c>
      <c r="B3378" s="1" t="s">
        <v>11534</v>
      </c>
      <c r="C3378" s="2" t="s">
        <v>11535</v>
      </c>
      <c r="D3378" s="2">
        <f>IFERROR(VLOOKUP(B3378,#REF!,4,0),0)</f>
        <v>0</v>
      </c>
      <c r="E3378" s="3">
        <v>0</v>
      </c>
      <c r="F3378" s="147" t="s">
        <v>1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148" t="s">
        <v>6151</v>
      </c>
      <c r="N3378" s="3">
        <v>0</v>
      </c>
      <c r="O3378" s="3">
        <v>0</v>
      </c>
      <c r="P3378" s="3">
        <v>0</v>
      </c>
      <c r="Q3378" s="132"/>
    </row>
    <row r="3379" spans="1:17">
      <c r="A3379" s="5" t="str">
        <f t="shared" si="53"/>
        <v>4</v>
      </c>
      <c r="B3379" s="1" t="s">
        <v>11536</v>
      </c>
      <c r="C3379" s="2" t="s">
        <v>11537</v>
      </c>
      <c r="D3379" s="2">
        <f>IFERROR(VLOOKUP(B3379,#REF!,4,0),0)</f>
        <v>0</v>
      </c>
      <c r="E3379" s="3">
        <v>0</v>
      </c>
      <c r="F3379" s="147" t="s">
        <v>5961</v>
      </c>
      <c r="G3379" s="3">
        <v>0</v>
      </c>
      <c r="H3379" s="3">
        <v>0</v>
      </c>
      <c r="I3379" s="3">
        <v>0</v>
      </c>
      <c r="J3379" s="3">
        <v>0</v>
      </c>
      <c r="K3379" s="3">
        <v>0</v>
      </c>
      <c r="L3379" s="3">
        <v>0</v>
      </c>
      <c r="M3379" s="148" t="s">
        <v>6151</v>
      </c>
      <c r="N3379" s="3">
        <v>0</v>
      </c>
      <c r="O3379" s="3">
        <v>0</v>
      </c>
      <c r="P3379" s="3">
        <v>0</v>
      </c>
      <c r="Q3379" s="132"/>
    </row>
    <row r="3380" spans="1:17">
      <c r="A3380" s="5" t="str">
        <f t="shared" si="53"/>
        <v>4</v>
      </c>
      <c r="B3380" s="1" t="s">
        <v>11538</v>
      </c>
      <c r="C3380" s="2" t="s">
        <v>11539</v>
      </c>
      <c r="D3380" s="2">
        <f>IFERROR(VLOOKUP(B3380,#REF!,4,0),0)</f>
        <v>0</v>
      </c>
      <c r="E3380" s="3">
        <v>0</v>
      </c>
      <c r="F3380" s="147" t="s">
        <v>1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0</v>
      </c>
      <c r="M3380" s="148" t="s">
        <v>6151</v>
      </c>
      <c r="N3380" s="3">
        <v>0</v>
      </c>
      <c r="O3380" s="3">
        <v>0</v>
      </c>
      <c r="P3380" s="3">
        <v>0</v>
      </c>
      <c r="Q3380" s="132"/>
    </row>
    <row r="3381" spans="1:17">
      <c r="A3381" s="5" t="str">
        <f t="shared" si="53"/>
        <v>4</v>
      </c>
      <c r="B3381" s="1" t="s">
        <v>11540</v>
      </c>
      <c r="C3381" s="2" t="s">
        <v>11541</v>
      </c>
      <c r="D3381" s="2">
        <f>IFERROR(VLOOKUP(B3381,#REF!,4,0),0)</f>
        <v>0</v>
      </c>
      <c r="E3381" s="3">
        <v>0</v>
      </c>
      <c r="F3381" s="147" t="s">
        <v>5961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0</v>
      </c>
      <c r="M3381" s="148" t="s">
        <v>6151</v>
      </c>
      <c r="N3381" s="3">
        <v>0</v>
      </c>
      <c r="O3381" s="3">
        <v>0</v>
      </c>
      <c r="P3381" s="3">
        <v>0</v>
      </c>
      <c r="Q3381" s="132"/>
    </row>
    <row r="3382" spans="1:17">
      <c r="A3382" s="5" t="str">
        <f t="shared" si="53"/>
        <v>4</v>
      </c>
      <c r="B3382" s="1" t="s">
        <v>11542</v>
      </c>
      <c r="C3382" s="2" t="s">
        <v>8709</v>
      </c>
      <c r="D3382" s="2">
        <f>IFERROR(VLOOKUP(B3382,#REF!,4,0),0)</f>
        <v>0</v>
      </c>
      <c r="E3382" s="3">
        <v>0</v>
      </c>
      <c r="F3382" s="147" t="s">
        <v>1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0</v>
      </c>
      <c r="M3382" s="148" t="s">
        <v>6151</v>
      </c>
      <c r="N3382" s="3">
        <v>0</v>
      </c>
      <c r="O3382" s="3">
        <v>0</v>
      </c>
      <c r="P3382" s="3">
        <v>0</v>
      </c>
      <c r="Q3382" s="132"/>
    </row>
    <row r="3383" spans="1:17">
      <c r="A3383" s="5" t="str">
        <f t="shared" si="53"/>
        <v>4</v>
      </c>
      <c r="B3383" s="1" t="s">
        <v>11543</v>
      </c>
      <c r="C3383" s="2" t="s">
        <v>8719</v>
      </c>
      <c r="D3383" s="2">
        <f>IFERROR(VLOOKUP(B3383,#REF!,4,0),0)</f>
        <v>0</v>
      </c>
      <c r="E3383" s="3">
        <v>0</v>
      </c>
      <c r="F3383" s="147" t="s">
        <v>1</v>
      </c>
      <c r="G3383" s="3">
        <v>0</v>
      </c>
      <c r="H3383" s="3">
        <v>0</v>
      </c>
      <c r="I3383" s="3">
        <v>0</v>
      </c>
      <c r="J3383" s="3">
        <v>0</v>
      </c>
      <c r="K3383" s="3">
        <v>0</v>
      </c>
      <c r="L3383" s="3">
        <v>0</v>
      </c>
      <c r="M3383" s="148" t="s">
        <v>6151</v>
      </c>
      <c r="N3383" s="3">
        <v>0</v>
      </c>
      <c r="O3383" s="3">
        <v>0</v>
      </c>
      <c r="P3383" s="3">
        <v>0</v>
      </c>
      <c r="Q3383" s="132"/>
    </row>
    <row r="3384" spans="1:17">
      <c r="A3384" s="5" t="str">
        <f t="shared" si="53"/>
        <v>4</v>
      </c>
      <c r="B3384" s="1" t="s">
        <v>11544</v>
      </c>
      <c r="C3384" s="2" t="s">
        <v>8729</v>
      </c>
      <c r="D3384" s="2">
        <f>IFERROR(VLOOKUP(B3384,#REF!,4,0),0)</f>
        <v>0</v>
      </c>
      <c r="E3384" s="3">
        <v>0</v>
      </c>
      <c r="F3384" s="147" t="s">
        <v>1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0</v>
      </c>
      <c r="M3384" s="148" t="s">
        <v>6151</v>
      </c>
      <c r="N3384" s="3">
        <v>0</v>
      </c>
      <c r="O3384" s="3">
        <v>0</v>
      </c>
      <c r="P3384" s="3">
        <v>0</v>
      </c>
      <c r="Q3384" s="132"/>
    </row>
    <row r="3385" spans="1:17">
      <c r="A3385" s="5" t="str">
        <f t="shared" si="53"/>
        <v>4</v>
      </c>
      <c r="B3385" s="1" t="s">
        <v>11545</v>
      </c>
      <c r="C3385" s="2" t="s">
        <v>8738</v>
      </c>
      <c r="D3385" s="2">
        <f>IFERROR(VLOOKUP(B3385,#REF!,4,0),0)</f>
        <v>0</v>
      </c>
      <c r="E3385" s="3">
        <v>0</v>
      </c>
      <c r="F3385" s="147" t="s">
        <v>1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148" t="s">
        <v>6151</v>
      </c>
      <c r="N3385" s="3">
        <v>0</v>
      </c>
      <c r="O3385" s="3">
        <v>0</v>
      </c>
      <c r="P3385" s="3">
        <v>0</v>
      </c>
      <c r="Q3385" s="132"/>
    </row>
    <row r="3386" spans="1:17">
      <c r="A3386" s="5" t="str">
        <f t="shared" si="53"/>
        <v>4</v>
      </c>
      <c r="B3386" s="1" t="s">
        <v>11546</v>
      </c>
      <c r="C3386" s="2" t="s">
        <v>8748</v>
      </c>
      <c r="D3386" s="2">
        <f>IFERROR(VLOOKUP(B3386,#REF!,4,0),0)</f>
        <v>0</v>
      </c>
      <c r="E3386" s="3">
        <v>0</v>
      </c>
      <c r="F3386" s="147" t="s">
        <v>1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0</v>
      </c>
      <c r="M3386" s="148" t="s">
        <v>6151</v>
      </c>
      <c r="N3386" s="3">
        <v>0</v>
      </c>
      <c r="O3386" s="3">
        <v>0</v>
      </c>
      <c r="P3386" s="3">
        <v>0</v>
      </c>
      <c r="Q3386" s="132"/>
    </row>
    <row r="3387" spans="1:17">
      <c r="A3387" s="5" t="str">
        <f t="shared" si="53"/>
        <v>4</v>
      </c>
      <c r="B3387" s="1" t="s">
        <v>11547</v>
      </c>
      <c r="C3387" s="2" t="s">
        <v>8758</v>
      </c>
      <c r="D3387" s="2">
        <f>IFERROR(VLOOKUP(B3387,#REF!,4,0),0)</f>
        <v>0</v>
      </c>
      <c r="E3387" s="3">
        <v>0</v>
      </c>
      <c r="F3387" s="147" t="s">
        <v>1</v>
      </c>
      <c r="G3387" s="3">
        <v>0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148" t="s">
        <v>6151</v>
      </c>
      <c r="N3387" s="3">
        <v>0</v>
      </c>
      <c r="O3387" s="3">
        <v>0</v>
      </c>
      <c r="P3387" s="3">
        <v>0</v>
      </c>
      <c r="Q3387" s="132"/>
    </row>
    <row r="3388" spans="1:17">
      <c r="A3388" s="5" t="str">
        <f t="shared" si="53"/>
        <v>4</v>
      </c>
      <c r="B3388" s="1" t="s">
        <v>11548</v>
      </c>
      <c r="C3388" s="2" t="s">
        <v>8768</v>
      </c>
      <c r="D3388" s="2">
        <f>IFERROR(VLOOKUP(B3388,#REF!,4,0),0)</f>
        <v>0</v>
      </c>
      <c r="E3388" s="3">
        <v>0</v>
      </c>
      <c r="F3388" s="147" t="s">
        <v>1</v>
      </c>
      <c r="G3388" s="3">
        <v>0</v>
      </c>
      <c r="H3388" s="3">
        <v>0</v>
      </c>
      <c r="I3388" s="3">
        <v>0</v>
      </c>
      <c r="J3388" s="3">
        <v>0</v>
      </c>
      <c r="K3388" s="3">
        <v>0</v>
      </c>
      <c r="L3388" s="3">
        <v>0</v>
      </c>
      <c r="M3388" s="148" t="s">
        <v>6151</v>
      </c>
      <c r="N3388" s="3">
        <v>0</v>
      </c>
      <c r="O3388" s="3">
        <v>0</v>
      </c>
      <c r="P3388" s="3">
        <v>0</v>
      </c>
      <c r="Q3388" s="132"/>
    </row>
    <row r="3389" spans="1:17">
      <c r="A3389" s="5" t="str">
        <f t="shared" si="53"/>
        <v>4</v>
      </c>
      <c r="B3389" s="1" t="s">
        <v>11549</v>
      </c>
      <c r="C3389" s="2" t="s">
        <v>8778</v>
      </c>
      <c r="D3389" s="2">
        <f>IFERROR(VLOOKUP(B3389,#REF!,4,0),0)</f>
        <v>0</v>
      </c>
      <c r="E3389" s="3">
        <v>0</v>
      </c>
      <c r="F3389" s="147" t="s">
        <v>1</v>
      </c>
      <c r="G3389" s="3">
        <v>0</v>
      </c>
      <c r="H3389" s="3">
        <v>0</v>
      </c>
      <c r="I3389" s="3">
        <v>0</v>
      </c>
      <c r="J3389" s="3">
        <v>0</v>
      </c>
      <c r="K3389" s="3">
        <v>0</v>
      </c>
      <c r="L3389" s="3">
        <v>0</v>
      </c>
      <c r="M3389" s="148" t="s">
        <v>6151</v>
      </c>
      <c r="N3389" s="3">
        <v>0</v>
      </c>
      <c r="O3389" s="3">
        <v>0</v>
      </c>
      <c r="P3389" s="3">
        <v>0</v>
      </c>
      <c r="Q3389" s="132"/>
    </row>
    <row r="3390" spans="1:17">
      <c r="A3390" s="5" t="str">
        <f t="shared" si="53"/>
        <v>4</v>
      </c>
      <c r="B3390" s="1" t="s">
        <v>11550</v>
      </c>
      <c r="C3390" s="2" t="s">
        <v>11551</v>
      </c>
      <c r="D3390" s="2">
        <f>IFERROR(VLOOKUP(B3390,#REF!,4,0),0)</f>
        <v>0</v>
      </c>
      <c r="E3390" s="3">
        <v>0</v>
      </c>
      <c r="F3390" s="147" t="s">
        <v>1</v>
      </c>
      <c r="G3390" s="3">
        <v>0</v>
      </c>
      <c r="H3390" s="3">
        <v>0</v>
      </c>
      <c r="I3390" s="3">
        <v>0</v>
      </c>
      <c r="J3390" s="3">
        <v>0</v>
      </c>
      <c r="K3390" s="3">
        <v>0</v>
      </c>
      <c r="L3390" s="3">
        <v>0</v>
      </c>
      <c r="M3390" s="148" t="s">
        <v>6151</v>
      </c>
      <c r="N3390" s="3">
        <v>0</v>
      </c>
      <c r="O3390" s="3">
        <v>0</v>
      </c>
      <c r="P3390" s="3">
        <v>0</v>
      </c>
      <c r="Q3390" s="132"/>
    </row>
    <row r="3391" spans="1:17">
      <c r="A3391" s="5" t="str">
        <f t="shared" si="53"/>
        <v>4</v>
      </c>
      <c r="B3391" s="1" t="s">
        <v>4332</v>
      </c>
      <c r="C3391" s="2" t="s">
        <v>9271</v>
      </c>
      <c r="D3391" s="2">
        <f>IFERROR(VLOOKUP(B3391,#REF!,4,0),0)</f>
        <v>0</v>
      </c>
      <c r="E3391" s="3">
        <v>72862.09</v>
      </c>
      <c r="F3391" s="147" t="s">
        <v>1</v>
      </c>
      <c r="G3391" s="3">
        <v>72862.09</v>
      </c>
      <c r="H3391" s="3">
        <v>0</v>
      </c>
      <c r="I3391" s="3">
        <v>0</v>
      </c>
      <c r="J3391" s="3">
        <v>72862.09</v>
      </c>
      <c r="K3391" s="3">
        <v>0</v>
      </c>
      <c r="L3391" s="3">
        <v>0</v>
      </c>
      <c r="M3391" s="148" t="s">
        <v>6151</v>
      </c>
      <c r="N3391" s="3">
        <v>0</v>
      </c>
      <c r="O3391" s="3">
        <v>0</v>
      </c>
      <c r="P3391" s="3">
        <v>0</v>
      </c>
      <c r="Q3391" s="132"/>
    </row>
    <row r="3392" spans="1:17">
      <c r="A3392" s="5" t="str">
        <f t="shared" si="53"/>
        <v>4</v>
      </c>
      <c r="B3392" s="1" t="s">
        <v>11552</v>
      </c>
      <c r="C3392" s="2" t="s">
        <v>11553</v>
      </c>
      <c r="D3392" s="2">
        <f>IFERROR(VLOOKUP(B3392,#REF!,4,0),0)</f>
        <v>0</v>
      </c>
      <c r="E3392" s="3">
        <v>0</v>
      </c>
      <c r="F3392" s="147" t="s">
        <v>1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0</v>
      </c>
      <c r="M3392" s="148" t="s">
        <v>6151</v>
      </c>
      <c r="N3392" s="3">
        <v>0</v>
      </c>
      <c r="O3392" s="3">
        <v>0</v>
      </c>
      <c r="P3392" s="3">
        <v>0</v>
      </c>
      <c r="Q3392" s="132"/>
    </row>
    <row r="3393" spans="1:17">
      <c r="A3393" s="5" t="str">
        <f t="shared" si="53"/>
        <v>4</v>
      </c>
      <c r="B3393" s="1" t="s">
        <v>4334</v>
      </c>
      <c r="C3393" s="2" t="s">
        <v>9270</v>
      </c>
      <c r="D3393" s="2">
        <f>IFERROR(VLOOKUP(B3393,#REF!,4,0),0)</f>
        <v>0</v>
      </c>
      <c r="E3393" s="3">
        <v>30</v>
      </c>
      <c r="F3393" s="147" t="s">
        <v>1</v>
      </c>
      <c r="G3393" s="3">
        <v>30</v>
      </c>
      <c r="H3393" s="3">
        <v>0</v>
      </c>
      <c r="I3393" s="3">
        <v>0</v>
      </c>
      <c r="J3393" s="3">
        <v>30</v>
      </c>
      <c r="K3393" s="3">
        <v>0</v>
      </c>
      <c r="L3393" s="3">
        <v>0</v>
      </c>
      <c r="M3393" s="148" t="s">
        <v>6151</v>
      </c>
      <c r="N3393" s="3">
        <v>0</v>
      </c>
      <c r="O3393" s="3">
        <v>0</v>
      </c>
      <c r="P3393" s="3">
        <v>0</v>
      </c>
      <c r="Q3393" s="132"/>
    </row>
    <row r="3394" spans="1:17">
      <c r="A3394" s="5" t="str">
        <f t="shared" si="53"/>
        <v>4</v>
      </c>
      <c r="B3394" s="1" t="s">
        <v>11554</v>
      </c>
      <c r="C3394" s="2" t="s">
        <v>9270</v>
      </c>
      <c r="D3394" s="2">
        <f>IFERROR(VLOOKUP(B3394,#REF!,4,0),0)</f>
        <v>0</v>
      </c>
      <c r="E3394" s="3">
        <v>0</v>
      </c>
      <c r="F3394" s="147" t="s">
        <v>1</v>
      </c>
      <c r="G3394" s="3">
        <v>0</v>
      </c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148" t="s">
        <v>6151</v>
      </c>
      <c r="N3394" s="3">
        <v>0</v>
      </c>
      <c r="O3394" s="3">
        <v>0</v>
      </c>
      <c r="P3394" s="3">
        <v>0</v>
      </c>
      <c r="Q3394" s="132"/>
    </row>
    <row r="3395" spans="1:17">
      <c r="A3395" s="5" t="str">
        <f t="shared" si="53"/>
        <v>4</v>
      </c>
      <c r="B3395" s="1" t="s">
        <v>11555</v>
      </c>
      <c r="C3395" s="2" t="s">
        <v>11556</v>
      </c>
      <c r="D3395" s="2">
        <f>IFERROR(VLOOKUP(B3395,#REF!,4,0),0)</f>
        <v>0</v>
      </c>
      <c r="E3395" s="3">
        <v>0</v>
      </c>
      <c r="F3395" s="147" t="s">
        <v>1</v>
      </c>
      <c r="G3395" s="3">
        <v>0</v>
      </c>
      <c r="H3395" s="3">
        <v>0</v>
      </c>
      <c r="I3395" s="3">
        <v>0</v>
      </c>
      <c r="J3395" s="3">
        <v>0</v>
      </c>
      <c r="K3395" s="3">
        <v>0</v>
      </c>
      <c r="L3395" s="3">
        <v>0</v>
      </c>
      <c r="M3395" s="148" t="s">
        <v>6151</v>
      </c>
      <c r="N3395" s="3">
        <v>0</v>
      </c>
      <c r="O3395" s="3">
        <v>0</v>
      </c>
      <c r="P3395" s="3">
        <v>0</v>
      </c>
      <c r="Q3395" s="132"/>
    </row>
    <row r="3396" spans="1:17">
      <c r="A3396" s="5" t="str">
        <f t="shared" si="53"/>
        <v>4</v>
      </c>
      <c r="B3396" s="1" t="s">
        <v>11557</v>
      </c>
      <c r="C3396" s="2" t="s">
        <v>11558</v>
      </c>
      <c r="D3396" s="2">
        <f>IFERROR(VLOOKUP(B3396,#REF!,4,0),0)</f>
        <v>0</v>
      </c>
      <c r="E3396" s="3">
        <v>0</v>
      </c>
      <c r="F3396" s="147" t="s">
        <v>1</v>
      </c>
      <c r="G3396" s="3">
        <v>0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148" t="s">
        <v>6151</v>
      </c>
      <c r="N3396" s="3">
        <v>0</v>
      </c>
      <c r="O3396" s="3">
        <v>0</v>
      </c>
      <c r="P3396" s="3">
        <v>0</v>
      </c>
      <c r="Q3396" s="132"/>
    </row>
    <row r="3397" spans="1:17">
      <c r="A3397" s="5" t="str">
        <f t="shared" si="53"/>
        <v>4</v>
      </c>
      <c r="B3397" s="1" t="s">
        <v>11559</v>
      </c>
      <c r="C3397" s="2" t="s">
        <v>11560</v>
      </c>
      <c r="D3397" s="2">
        <f>IFERROR(VLOOKUP(B3397,#REF!,4,0),0)</f>
        <v>0</v>
      </c>
      <c r="E3397" s="3">
        <v>0</v>
      </c>
      <c r="F3397" s="147" t="s">
        <v>1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0</v>
      </c>
      <c r="M3397" s="148" t="s">
        <v>6151</v>
      </c>
      <c r="N3397" s="3">
        <v>0</v>
      </c>
      <c r="O3397" s="3">
        <v>0</v>
      </c>
      <c r="P3397" s="3">
        <v>0</v>
      </c>
      <c r="Q3397" s="132"/>
    </row>
    <row r="3398" spans="1:17">
      <c r="A3398" s="5" t="str">
        <f t="shared" si="53"/>
        <v>4</v>
      </c>
      <c r="B3398" s="1" t="s">
        <v>11561</v>
      </c>
      <c r="C3398" s="2" t="s">
        <v>11562</v>
      </c>
      <c r="D3398" s="2">
        <f>IFERROR(VLOOKUP(B3398,#REF!,4,0),0)</f>
        <v>0</v>
      </c>
      <c r="E3398" s="3">
        <v>0</v>
      </c>
      <c r="F3398" s="147" t="s">
        <v>1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148" t="s">
        <v>6151</v>
      </c>
      <c r="N3398" s="3">
        <v>0</v>
      </c>
      <c r="O3398" s="3">
        <v>0</v>
      </c>
      <c r="P3398" s="3">
        <v>0</v>
      </c>
      <c r="Q3398" s="132"/>
    </row>
    <row r="3399" spans="1:17">
      <c r="A3399" s="5" t="str">
        <f t="shared" si="53"/>
        <v>4</v>
      </c>
      <c r="B3399" s="1" t="s">
        <v>11563</v>
      </c>
      <c r="C3399" s="2" t="s">
        <v>11564</v>
      </c>
      <c r="D3399" s="2">
        <f>IFERROR(VLOOKUP(B3399,#REF!,4,0),0)</f>
        <v>0</v>
      </c>
      <c r="E3399" s="3">
        <v>0</v>
      </c>
      <c r="F3399" s="147" t="s">
        <v>1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0</v>
      </c>
      <c r="M3399" s="148" t="s">
        <v>6151</v>
      </c>
      <c r="N3399" s="3">
        <v>0</v>
      </c>
      <c r="O3399" s="3">
        <v>0</v>
      </c>
      <c r="P3399" s="3">
        <v>0</v>
      </c>
      <c r="Q3399" s="132"/>
    </row>
    <row r="3400" spans="1:17">
      <c r="A3400" s="5" t="str">
        <f t="shared" si="53"/>
        <v>4</v>
      </c>
      <c r="B3400" s="1" t="s">
        <v>11565</v>
      </c>
      <c r="C3400" s="2" t="s">
        <v>11560</v>
      </c>
      <c r="D3400" s="2">
        <f>IFERROR(VLOOKUP(B3400,#REF!,4,0),0)</f>
        <v>0</v>
      </c>
      <c r="E3400" s="3">
        <v>0</v>
      </c>
      <c r="F3400" s="147" t="s">
        <v>1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0</v>
      </c>
      <c r="M3400" s="148" t="s">
        <v>6151</v>
      </c>
      <c r="N3400" s="3">
        <v>0</v>
      </c>
      <c r="O3400" s="3">
        <v>0</v>
      </c>
      <c r="P3400" s="3">
        <v>0</v>
      </c>
      <c r="Q3400" s="132"/>
    </row>
    <row r="3401" spans="1:17">
      <c r="A3401" s="5" t="str">
        <f t="shared" si="53"/>
        <v>4</v>
      </c>
      <c r="B3401" s="1" t="s">
        <v>11566</v>
      </c>
      <c r="C3401" s="2" t="s">
        <v>11558</v>
      </c>
      <c r="D3401" s="2">
        <f>IFERROR(VLOOKUP(B3401,#REF!,4,0),0)</f>
        <v>0</v>
      </c>
      <c r="E3401" s="3">
        <v>0</v>
      </c>
      <c r="F3401" s="147" t="s">
        <v>1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148" t="s">
        <v>6151</v>
      </c>
      <c r="N3401" s="3">
        <v>0</v>
      </c>
      <c r="O3401" s="3">
        <v>0</v>
      </c>
      <c r="P3401" s="3">
        <v>0</v>
      </c>
      <c r="Q3401" s="132"/>
    </row>
    <row r="3402" spans="1:17">
      <c r="A3402" s="5" t="str">
        <f t="shared" si="53"/>
        <v>4</v>
      </c>
      <c r="B3402" s="1" t="s">
        <v>11567</v>
      </c>
      <c r="C3402" s="2" t="s">
        <v>11562</v>
      </c>
      <c r="D3402" s="2">
        <f>IFERROR(VLOOKUP(B3402,#REF!,4,0),0)</f>
        <v>0</v>
      </c>
      <c r="E3402" s="3">
        <v>0</v>
      </c>
      <c r="F3402" s="147" t="s">
        <v>1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148" t="s">
        <v>6151</v>
      </c>
      <c r="N3402" s="3">
        <v>0</v>
      </c>
      <c r="O3402" s="3">
        <v>0</v>
      </c>
      <c r="P3402" s="3">
        <v>0</v>
      </c>
      <c r="Q3402" s="132"/>
    </row>
    <row r="3403" spans="1:17">
      <c r="A3403" s="5" t="str">
        <f t="shared" ref="A3403:A3466" si="54">LEFT(B3403)</f>
        <v>4</v>
      </c>
      <c r="B3403" s="1" t="s">
        <v>4336</v>
      </c>
      <c r="C3403" s="2" t="s">
        <v>11568</v>
      </c>
      <c r="D3403" s="2">
        <f>IFERROR(VLOOKUP(B3403,#REF!,4,0),0)</f>
        <v>0</v>
      </c>
      <c r="E3403" s="3">
        <v>426676.49</v>
      </c>
      <c r="F3403" s="147" t="s">
        <v>1</v>
      </c>
      <c r="G3403" s="3">
        <v>426676.49</v>
      </c>
      <c r="H3403" s="3">
        <v>0</v>
      </c>
      <c r="I3403" s="3">
        <v>0</v>
      </c>
      <c r="J3403" s="3">
        <v>426676.49</v>
      </c>
      <c r="K3403" s="3">
        <v>0</v>
      </c>
      <c r="L3403" s="3">
        <v>0</v>
      </c>
      <c r="M3403" s="148" t="s">
        <v>6151</v>
      </c>
      <c r="N3403" s="3">
        <v>0</v>
      </c>
      <c r="O3403" s="3">
        <v>0</v>
      </c>
      <c r="P3403" s="3">
        <v>0</v>
      </c>
      <c r="Q3403" s="132"/>
    </row>
    <row r="3404" spans="1:17">
      <c r="A3404" s="5" t="str">
        <f t="shared" si="54"/>
        <v>4</v>
      </c>
      <c r="B3404" s="1" t="s">
        <v>5771</v>
      </c>
      <c r="C3404" s="2" t="s">
        <v>11569</v>
      </c>
      <c r="D3404" s="2">
        <f>IFERROR(VLOOKUP(B3404,#REF!,4,0),0)</f>
        <v>0</v>
      </c>
      <c r="E3404" s="3">
        <v>0</v>
      </c>
      <c r="F3404" s="147" t="s">
        <v>1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148" t="s">
        <v>6151</v>
      </c>
      <c r="N3404" s="3">
        <v>0</v>
      </c>
      <c r="O3404" s="3">
        <v>0</v>
      </c>
      <c r="P3404" s="3">
        <v>0</v>
      </c>
      <c r="Q3404" s="132"/>
    </row>
    <row r="3405" spans="1:17">
      <c r="A3405" s="5" t="str">
        <f t="shared" si="54"/>
        <v>4</v>
      </c>
      <c r="B3405" s="1" t="s">
        <v>11570</v>
      </c>
      <c r="C3405" s="2" t="s">
        <v>11571</v>
      </c>
      <c r="D3405" s="2">
        <f>IFERROR(VLOOKUP(B3405,#REF!,4,0),0)</f>
        <v>0</v>
      </c>
      <c r="E3405" s="3">
        <v>0</v>
      </c>
      <c r="F3405" s="147" t="s">
        <v>1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148" t="s">
        <v>6151</v>
      </c>
      <c r="N3405" s="3">
        <v>0</v>
      </c>
      <c r="O3405" s="3">
        <v>0</v>
      </c>
      <c r="P3405" s="3">
        <v>0</v>
      </c>
      <c r="Q3405" s="132"/>
    </row>
    <row r="3406" spans="1:17">
      <c r="A3406" s="5" t="str">
        <f t="shared" si="54"/>
        <v>4</v>
      </c>
      <c r="B3406" s="1" t="s">
        <v>4339</v>
      </c>
      <c r="C3406" s="2" t="s">
        <v>11572</v>
      </c>
      <c r="D3406" s="2">
        <f>IFERROR(VLOOKUP(B3406,#REF!,4,0),0)</f>
        <v>0</v>
      </c>
      <c r="E3406" s="3">
        <v>14840</v>
      </c>
      <c r="F3406" s="147" t="s">
        <v>1</v>
      </c>
      <c r="G3406" s="3">
        <v>14840</v>
      </c>
      <c r="H3406" s="3">
        <v>0</v>
      </c>
      <c r="I3406" s="3">
        <v>0</v>
      </c>
      <c r="J3406" s="3">
        <v>14840</v>
      </c>
      <c r="K3406" s="3">
        <v>0</v>
      </c>
      <c r="L3406" s="3">
        <v>0</v>
      </c>
      <c r="M3406" s="148" t="s">
        <v>6151</v>
      </c>
      <c r="N3406" s="3">
        <v>0</v>
      </c>
      <c r="O3406" s="3">
        <v>0</v>
      </c>
      <c r="P3406" s="3">
        <v>0</v>
      </c>
      <c r="Q3406" s="132"/>
    </row>
    <row r="3407" spans="1:17">
      <c r="A3407" s="5" t="str">
        <f t="shared" si="54"/>
        <v>4</v>
      </c>
      <c r="B3407" s="1" t="s">
        <v>11573</v>
      </c>
      <c r="C3407" s="2" t="s">
        <v>9422</v>
      </c>
      <c r="D3407" s="2">
        <f>IFERROR(VLOOKUP(B3407,#REF!,4,0),0)</f>
        <v>0</v>
      </c>
      <c r="E3407" s="3">
        <v>0</v>
      </c>
      <c r="F3407" s="147" t="s">
        <v>1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0</v>
      </c>
      <c r="M3407" s="148" t="s">
        <v>6151</v>
      </c>
      <c r="N3407" s="3">
        <v>0</v>
      </c>
      <c r="O3407" s="3">
        <v>0</v>
      </c>
      <c r="P3407" s="3">
        <v>0</v>
      </c>
      <c r="Q3407" s="132"/>
    </row>
    <row r="3408" spans="1:17">
      <c r="A3408" s="5" t="str">
        <f t="shared" si="54"/>
        <v>4</v>
      </c>
      <c r="B3408" s="1" t="s">
        <v>11574</v>
      </c>
      <c r="C3408" s="2" t="s">
        <v>11575</v>
      </c>
      <c r="D3408" s="2">
        <f>IFERROR(VLOOKUP(B3408,#REF!,4,0),0)</f>
        <v>0</v>
      </c>
      <c r="E3408" s="3">
        <v>0</v>
      </c>
      <c r="F3408" s="147" t="s">
        <v>1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0</v>
      </c>
      <c r="M3408" s="148" t="s">
        <v>6151</v>
      </c>
      <c r="N3408" s="3">
        <v>0</v>
      </c>
      <c r="O3408" s="3">
        <v>0</v>
      </c>
      <c r="P3408" s="3">
        <v>0</v>
      </c>
      <c r="Q3408" s="132"/>
    </row>
    <row r="3409" spans="1:17">
      <c r="A3409" s="5" t="str">
        <f t="shared" si="54"/>
        <v>4</v>
      </c>
      <c r="B3409" s="1" t="s">
        <v>11576</v>
      </c>
      <c r="C3409" s="2" t="s">
        <v>11577</v>
      </c>
      <c r="D3409" s="2">
        <f>IFERROR(VLOOKUP(B3409,#REF!,4,0),0)</f>
        <v>0</v>
      </c>
      <c r="E3409" s="3">
        <v>0</v>
      </c>
      <c r="F3409" s="147" t="s">
        <v>1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0</v>
      </c>
      <c r="M3409" s="148" t="s">
        <v>6151</v>
      </c>
      <c r="N3409" s="3">
        <v>0</v>
      </c>
      <c r="O3409" s="3">
        <v>0</v>
      </c>
      <c r="P3409" s="3">
        <v>0</v>
      </c>
      <c r="Q3409" s="132"/>
    </row>
    <row r="3410" spans="1:17">
      <c r="A3410" s="5" t="str">
        <f t="shared" si="54"/>
        <v>4</v>
      </c>
      <c r="B3410" s="1" t="s">
        <v>11578</v>
      </c>
      <c r="C3410" s="2" t="s">
        <v>11579</v>
      </c>
      <c r="D3410" s="2">
        <f>IFERROR(VLOOKUP(B3410,#REF!,4,0),0)</f>
        <v>0</v>
      </c>
      <c r="E3410" s="3">
        <v>0</v>
      </c>
      <c r="F3410" s="147" t="s">
        <v>5961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0</v>
      </c>
      <c r="M3410" s="148" t="s">
        <v>6151</v>
      </c>
      <c r="N3410" s="3">
        <v>0</v>
      </c>
      <c r="O3410" s="3">
        <v>0</v>
      </c>
      <c r="P3410" s="3">
        <v>0</v>
      </c>
      <c r="Q3410" s="132"/>
    </row>
    <row r="3411" spans="1:17">
      <c r="A3411" s="5" t="str">
        <f t="shared" si="54"/>
        <v>4</v>
      </c>
      <c r="B3411" s="1" t="s">
        <v>11580</v>
      </c>
      <c r="C3411" s="2" t="s">
        <v>11581</v>
      </c>
      <c r="D3411" s="2">
        <f>IFERROR(VLOOKUP(B3411,#REF!,4,0),0)</f>
        <v>0</v>
      </c>
      <c r="E3411" s="3">
        <v>0</v>
      </c>
      <c r="F3411" s="147" t="s">
        <v>1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0</v>
      </c>
      <c r="M3411" s="148" t="s">
        <v>6151</v>
      </c>
      <c r="N3411" s="3">
        <v>0</v>
      </c>
      <c r="O3411" s="3">
        <v>0</v>
      </c>
      <c r="P3411" s="3">
        <v>0</v>
      </c>
      <c r="Q3411" s="132"/>
    </row>
    <row r="3412" spans="1:17">
      <c r="A3412" s="5" t="str">
        <f t="shared" si="54"/>
        <v>4</v>
      </c>
      <c r="B3412" s="1" t="s">
        <v>11582</v>
      </c>
      <c r="C3412" s="2" t="s">
        <v>11583</v>
      </c>
      <c r="D3412" s="2">
        <f>IFERROR(VLOOKUP(B3412,#REF!,4,0),0)</f>
        <v>0</v>
      </c>
      <c r="E3412" s="3">
        <v>0</v>
      </c>
      <c r="F3412" s="147" t="s">
        <v>1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0</v>
      </c>
      <c r="M3412" s="148" t="s">
        <v>6151</v>
      </c>
      <c r="N3412" s="3">
        <v>0</v>
      </c>
      <c r="O3412" s="3">
        <v>0</v>
      </c>
      <c r="P3412" s="3">
        <v>0</v>
      </c>
      <c r="Q3412" s="132"/>
    </row>
    <row r="3413" spans="1:17">
      <c r="A3413" s="5" t="str">
        <f t="shared" si="54"/>
        <v>4</v>
      </c>
      <c r="B3413" s="1" t="s">
        <v>11584</v>
      </c>
      <c r="C3413" s="2" t="s">
        <v>11585</v>
      </c>
      <c r="D3413" s="2">
        <f>IFERROR(VLOOKUP(B3413,#REF!,4,0),0)</f>
        <v>0</v>
      </c>
      <c r="E3413" s="3">
        <v>0</v>
      </c>
      <c r="F3413" s="147" t="s">
        <v>1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148" t="s">
        <v>6151</v>
      </c>
      <c r="N3413" s="3">
        <v>0</v>
      </c>
      <c r="O3413" s="3">
        <v>0</v>
      </c>
      <c r="P3413" s="3">
        <v>0</v>
      </c>
      <c r="Q3413" s="132"/>
    </row>
    <row r="3414" spans="1:17">
      <c r="A3414" s="5" t="str">
        <f t="shared" si="54"/>
        <v>4</v>
      </c>
      <c r="B3414" s="1" t="s">
        <v>11586</v>
      </c>
      <c r="C3414" s="2" t="s">
        <v>11587</v>
      </c>
      <c r="D3414" s="2">
        <f>IFERROR(VLOOKUP(B3414,#REF!,4,0),0)</f>
        <v>0</v>
      </c>
      <c r="E3414" s="3">
        <v>0</v>
      </c>
      <c r="F3414" s="147" t="s">
        <v>1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0</v>
      </c>
      <c r="M3414" s="148" t="s">
        <v>6151</v>
      </c>
      <c r="N3414" s="3">
        <v>0</v>
      </c>
      <c r="O3414" s="3">
        <v>0</v>
      </c>
      <c r="P3414" s="3">
        <v>0</v>
      </c>
      <c r="Q3414" s="132"/>
    </row>
    <row r="3415" spans="1:17">
      <c r="A3415" s="5" t="str">
        <f t="shared" si="54"/>
        <v>4</v>
      </c>
      <c r="B3415" s="1" t="s">
        <v>4342</v>
      </c>
      <c r="C3415" s="2" t="s">
        <v>6201</v>
      </c>
      <c r="D3415" s="2">
        <f>IFERROR(VLOOKUP(B3415,#REF!,4,0),0)</f>
        <v>0</v>
      </c>
      <c r="E3415" s="3">
        <v>48505.81</v>
      </c>
      <c r="F3415" s="147" t="s">
        <v>1</v>
      </c>
      <c r="G3415" s="3">
        <v>48505.81</v>
      </c>
      <c r="H3415" s="3">
        <v>0</v>
      </c>
      <c r="I3415" s="3">
        <v>0</v>
      </c>
      <c r="J3415" s="3">
        <v>48505.81</v>
      </c>
      <c r="K3415" s="3">
        <v>0</v>
      </c>
      <c r="L3415" s="3">
        <v>0</v>
      </c>
      <c r="M3415" s="148" t="s">
        <v>6151</v>
      </c>
      <c r="N3415" s="3">
        <v>0</v>
      </c>
      <c r="O3415" s="3">
        <v>0</v>
      </c>
      <c r="P3415" s="3">
        <v>0</v>
      </c>
      <c r="Q3415" s="132"/>
    </row>
    <row r="3416" spans="1:17">
      <c r="A3416" s="5" t="str">
        <f t="shared" si="54"/>
        <v>4</v>
      </c>
      <c r="B3416" s="1" t="s">
        <v>11588</v>
      </c>
      <c r="C3416" s="2" t="s">
        <v>11589</v>
      </c>
      <c r="D3416" s="2">
        <f>IFERROR(VLOOKUP(B3416,#REF!,4,0),0)</f>
        <v>0</v>
      </c>
      <c r="E3416" s="3">
        <v>0</v>
      </c>
      <c r="F3416" s="147" t="s">
        <v>1</v>
      </c>
      <c r="G3416" s="3">
        <v>0</v>
      </c>
      <c r="H3416" s="3">
        <v>0</v>
      </c>
      <c r="I3416" s="3">
        <v>0</v>
      </c>
      <c r="J3416" s="3">
        <v>0</v>
      </c>
      <c r="K3416" s="3">
        <v>0</v>
      </c>
      <c r="L3416" s="3">
        <v>0</v>
      </c>
      <c r="M3416" s="148" t="s">
        <v>6151</v>
      </c>
      <c r="N3416" s="3">
        <v>0</v>
      </c>
      <c r="O3416" s="3">
        <v>0</v>
      </c>
      <c r="P3416" s="3">
        <v>0</v>
      </c>
      <c r="Q3416" s="132"/>
    </row>
    <row r="3417" spans="1:17">
      <c r="A3417" s="5" t="str">
        <f t="shared" si="54"/>
        <v>4</v>
      </c>
      <c r="B3417" s="1" t="s">
        <v>11590</v>
      </c>
      <c r="C3417" s="2" t="s">
        <v>11591</v>
      </c>
      <c r="D3417" s="2">
        <f>IFERROR(VLOOKUP(B3417,#REF!,4,0),0)</f>
        <v>0</v>
      </c>
      <c r="E3417" s="3">
        <v>0</v>
      </c>
      <c r="F3417" s="147" t="s">
        <v>1</v>
      </c>
      <c r="G3417" s="3">
        <v>0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148" t="s">
        <v>6151</v>
      </c>
      <c r="N3417" s="3">
        <v>0</v>
      </c>
      <c r="O3417" s="3">
        <v>0</v>
      </c>
      <c r="P3417" s="3">
        <v>0</v>
      </c>
      <c r="Q3417" s="132"/>
    </row>
    <row r="3418" spans="1:17">
      <c r="A3418" s="5" t="str">
        <f t="shared" si="54"/>
        <v>4</v>
      </c>
      <c r="B3418" s="1" t="s">
        <v>11592</v>
      </c>
      <c r="C3418" s="2" t="s">
        <v>11593</v>
      </c>
      <c r="D3418" s="2">
        <f>IFERROR(VLOOKUP(B3418,#REF!,4,0),0)</f>
        <v>0</v>
      </c>
      <c r="E3418" s="3">
        <v>0</v>
      </c>
      <c r="F3418" s="147" t="s">
        <v>1</v>
      </c>
      <c r="G3418" s="3">
        <v>0</v>
      </c>
      <c r="H3418" s="3">
        <v>0</v>
      </c>
      <c r="I3418" s="3">
        <v>0</v>
      </c>
      <c r="J3418" s="3">
        <v>0</v>
      </c>
      <c r="K3418" s="3">
        <v>0</v>
      </c>
      <c r="L3418" s="3">
        <v>0</v>
      </c>
      <c r="M3418" s="148" t="s">
        <v>6151</v>
      </c>
      <c r="N3418" s="3">
        <v>0</v>
      </c>
      <c r="O3418" s="3">
        <v>0</v>
      </c>
      <c r="P3418" s="3">
        <v>0</v>
      </c>
      <c r="Q3418" s="132"/>
    </row>
    <row r="3419" spans="1:17">
      <c r="A3419" s="5" t="str">
        <f t="shared" si="54"/>
        <v>4</v>
      </c>
      <c r="B3419" s="1" t="s">
        <v>11594</v>
      </c>
      <c r="C3419" s="2" t="s">
        <v>11595</v>
      </c>
      <c r="D3419" s="2">
        <f>IFERROR(VLOOKUP(B3419,#REF!,4,0),0)</f>
        <v>0</v>
      </c>
      <c r="E3419" s="3">
        <v>0</v>
      </c>
      <c r="F3419" s="147" t="s">
        <v>1</v>
      </c>
      <c r="G3419" s="3">
        <v>0</v>
      </c>
      <c r="H3419" s="3">
        <v>0</v>
      </c>
      <c r="I3419" s="3">
        <v>0</v>
      </c>
      <c r="J3419" s="3">
        <v>0</v>
      </c>
      <c r="K3419" s="3">
        <v>0</v>
      </c>
      <c r="L3419" s="3">
        <v>0</v>
      </c>
      <c r="M3419" s="148" t="s">
        <v>6151</v>
      </c>
      <c r="N3419" s="3">
        <v>0</v>
      </c>
      <c r="O3419" s="3">
        <v>0</v>
      </c>
      <c r="P3419" s="3">
        <v>0</v>
      </c>
      <c r="Q3419" s="132"/>
    </row>
    <row r="3420" spans="1:17">
      <c r="A3420" s="5" t="str">
        <f t="shared" si="54"/>
        <v>4</v>
      </c>
      <c r="B3420" s="1" t="s">
        <v>11596</v>
      </c>
      <c r="C3420" s="2" t="s">
        <v>11597</v>
      </c>
      <c r="D3420" s="2">
        <f>IFERROR(VLOOKUP(B3420,#REF!,4,0),0)</f>
        <v>0</v>
      </c>
      <c r="E3420" s="3">
        <v>0</v>
      </c>
      <c r="F3420" s="147" t="s">
        <v>1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148" t="s">
        <v>6151</v>
      </c>
      <c r="N3420" s="3">
        <v>0</v>
      </c>
      <c r="O3420" s="3">
        <v>0</v>
      </c>
      <c r="P3420" s="3">
        <v>0</v>
      </c>
      <c r="Q3420" s="132"/>
    </row>
    <row r="3421" spans="1:17">
      <c r="A3421" s="5" t="str">
        <f t="shared" si="54"/>
        <v>4</v>
      </c>
      <c r="B3421" s="1" t="s">
        <v>11598</v>
      </c>
      <c r="C3421" s="2" t="s">
        <v>11599</v>
      </c>
      <c r="D3421" s="2">
        <f>IFERROR(VLOOKUP(B3421,#REF!,4,0),0)</f>
        <v>0</v>
      </c>
      <c r="E3421" s="3">
        <v>0</v>
      </c>
      <c r="F3421" s="147" t="s">
        <v>1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0</v>
      </c>
      <c r="M3421" s="148" t="s">
        <v>6151</v>
      </c>
      <c r="N3421" s="3">
        <v>0</v>
      </c>
      <c r="O3421" s="3">
        <v>0</v>
      </c>
      <c r="P3421" s="3">
        <v>0</v>
      </c>
      <c r="Q3421" s="132"/>
    </row>
    <row r="3422" spans="1:17">
      <c r="A3422" s="5" t="str">
        <f t="shared" si="54"/>
        <v>4</v>
      </c>
      <c r="B3422" s="1" t="s">
        <v>11600</v>
      </c>
      <c r="C3422" s="2" t="s">
        <v>11601</v>
      </c>
      <c r="D3422" s="2">
        <f>IFERROR(VLOOKUP(B3422,#REF!,4,0),0)</f>
        <v>0</v>
      </c>
      <c r="E3422" s="3">
        <v>0</v>
      </c>
      <c r="F3422" s="147" t="s">
        <v>1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0</v>
      </c>
      <c r="M3422" s="148" t="s">
        <v>6151</v>
      </c>
      <c r="N3422" s="3">
        <v>0</v>
      </c>
      <c r="O3422" s="3">
        <v>0</v>
      </c>
      <c r="P3422" s="3">
        <v>0</v>
      </c>
      <c r="Q3422" s="132"/>
    </row>
    <row r="3423" spans="1:17">
      <c r="A3423" s="5" t="str">
        <f t="shared" si="54"/>
        <v>4</v>
      </c>
      <c r="B3423" s="1" t="s">
        <v>11602</v>
      </c>
      <c r="C3423" s="2" t="s">
        <v>11603</v>
      </c>
      <c r="D3423" s="2">
        <f>IFERROR(VLOOKUP(B3423,#REF!,4,0),0)</f>
        <v>0</v>
      </c>
      <c r="E3423" s="3">
        <v>0</v>
      </c>
      <c r="F3423" s="147" t="s">
        <v>1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0</v>
      </c>
      <c r="M3423" s="148" t="s">
        <v>6151</v>
      </c>
      <c r="N3423" s="3">
        <v>0</v>
      </c>
      <c r="O3423" s="3">
        <v>0</v>
      </c>
      <c r="P3423" s="3">
        <v>0</v>
      </c>
      <c r="Q3423" s="132"/>
    </row>
    <row r="3424" spans="1:17">
      <c r="A3424" s="5" t="str">
        <f t="shared" si="54"/>
        <v>4</v>
      </c>
      <c r="B3424" s="1" t="s">
        <v>11604</v>
      </c>
      <c r="C3424" s="2" t="s">
        <v>11605</v>
      </c>
      <c r="D3424" s="2">
        <f>IFERROR(VLOOKUP(B3424,#REF!,4,0),0)</f>
        <v>0</v>
      </c>
      <c r="E3424" s="3">
        <v>0</v>
      </c>
      <c r="F3424" s="147" t="s">
        <v>1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0</v>
      </c>
      <c r="M3424" s="148" t="s">
        <v>6151</v>
      </c>
      <c r="N3424" s="3">
        <v>0</v>
      </c>
      <c r="O3424" s="3">
        <v>0</v>
      </c>
      <c r="P3424" s="3">
        <v>0</v>
      </c>
      <c r="Q3424" s="132"/>
    </row>
    <row r="3425" spans="1:17">
      <c r="A3425" s="5" t="str">
        <f t="shared" si="54"/>
        <v>4</v>
      </c>
      <c r="B3425" s="1" t="s">
        <v>11606</v>
      </c>
      <c r="C3425" s="2" t="s">
        <v>11607</v>
      </c>
      <c r="D3425" s="2">
        <f>IFERROR(VLOOKUP(B3425,#REF!,4,0),0)</f>
        <v>0</v>
      </c>
      <c r="E3425" s="3">
        <v>0</v>
      </c>
      <c r="F3425" s="147" t="s">
        <v>1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0</v>
      </c>
      <c r="M3425" s="148" t="s">
        <v>6151</v>
      </c>
      <c r="N3425" s="3">
        <v>0</v>
      </c>
      <c r="O3425" s="3">
        <v>0</v>
      </c>
      <c r="P3425" s="3">
        <v>0</v>
      </c>
      <c r="Q3425" s="132"/>
    </row>
    <row r="3426" spans="1:17">
      <c r="A3426" s="5" t="str">
        <f t="shared" si="54"/>
        <v>4</v>
      </c>
      <c r="B3426" s="1" t="s">
        <v>11608</v>
      </c>
      <c r="C3426" s="2" t="s">
        <v>11609</v>
      </c>
      <c r="D3426" s="2">
        <f>IFERROR(VLOOKUP(B3426,#REF!,4,0),0)</f>
        <v>0</v>
      </c>
      <c r="E3426" s="3">
        <v>0</v>
      </c>
      <c r="F3426" s="147" t="s">
        <v>1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0</v>
      </c>
      <c r="M3426" s="148" t="s">
        <v>6151</v>
      </c>
      <c r="N3426" s="3">
        <v>0</v>
      </c>
      <c r="O3426" s="3">
        <v>0</v>
      </c>
      <c r="P3426" s="3">
        <v>0</v>
      </c>
      <c r="Q3426" s="132"/>
    </row>
    <row r="3427" spans="1:17">
      <c r="A3427" s="5" t="str">
        <f t="shared" si="54"/>
        <v>4</v>
      </c>
      <c r="B3427" s="1" t="s">
        <v>11610</v>
      </c>
      <c r="C3427" s="2" t="s">
        <v>11611</v>
      </c>
      <c r="D3427" s="2">
        <f>IFERROR(VLOOKUP(B3427,#REF!,4,0),0)</f>
        <v>0</v>
      </c>
      <c r="E3427" s="3">
        <v>0</v>
      </c>
      <c r="F3427" s="147" t="s">
        <v>1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148" t="s">
        <v>6151</v>
      </c>
      <c r="N3427" s="3">
        <v>0</v>
      </c>
      <c r="O3427" s="3">
        <v>0</v>
      </c>
      <c r="P3427" s="3">
        <v>0</v>
      </c>
      <c r="Q3427" s="132"/>
    </row>
    <row r="3428" spans="1:17">
      <c r="A3428" s="5" t="str">
        <f t="shared" si="54"/>
        <v>4</v>
      </c>
      <c r="B3428" s="1" t="s">
        <v>5774</v>
      </c>
      <c r="C3428" s="2" t="s">
        <v>11612</v>
      </c>
      <c r="D3428" s="2">
        <f>IFERROR(VLOOKUP(B3428,#REF!,4,0),0)</f>
        <v>0</v>
      </c>
      <c r="E3428" s="3">
        <v>0</v>
      </c>
      <c r="F3428" s="147" t="s">
        <v>1</v>
      </c>
      <c r="G3428" s="3">
        <v>0</v>
      </c>
      <c r="H3428" s="3">
        <v>0</v>
      </c>
      <c r="I3428" s="3">
        <v>0</v>
      </c>
      <c r="J3428" s="3">
        <v>0</v>
      </c>
      <c r="K3428" s="3">
        <v>0</v>
      </c>
      <c r="L3428" s="3">
        <v>0</v>
      </c>
      <c r="M3428" s="148" t="s">
        <v>6151</v>
      </c>
      <c r="N3428" s="3">
        <v>0</v>
      </c>
      <c r="O3428" s="3">
        <v>0</v>
      </c>
      <c r="P3428" s="3">
        <v>0</v>
      </c>
      <c r="Q3428" s="132"/>
    </row>
    <row r="3429" spans="1:17">
      <c r="A3429" s="5" t="str">
        <f t="shared" si="54"/>
        <v>4</v>
      </c>
      <c r="B3429" s="1" t="s">
        <v>11613</v>
      </c>
      <c r="C3429" s="2" t="s">
        <v>11614</v>
      </c>
      <c r="D3429" s="2">
        <f>IFERROR(VLOOKUP(B3429,#REF!,4,0),0)</f>
        <v>0</v>
      </c>
      <c r="E3429" s="3">
        <v>0</v>
      </c>
      <c r="F3429" s="147" t="s">
        <v>1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0</v>
      </c>
      <c r="M3429" s="148" t="s">
        <v>6151</v>
      </c>
      <c r="N3429" s="3">
        <v>0</v>
      </c>
      <c r="O3429" s="3">
        <v>0</v>
      </c>
      <c r="P3429" s="3">
        <v>0</v>
      </c>
      <c r="Q3429" s="132"/>
    </row>
    <row r="3430" spans="1:17">
      <c r="A3430" s="5" t="str">
        <f t="shared" si="54"/>
        <v>4</v>
      </c>
      <c r="B3430" s="1" t="s">
        <v>11615</v>
      </c>
      <c r="C3430" s="2" t="s">
        <v>11616</v>
      </c>
      <c r="D3430" s="2">
        <f>IFERROR(VLOOKUP(B3430,#REF!,4,0),0)</f>
        <v>0</v>
      </c>
      <c r="E3430" s="3">
        <v>0</v>
      </c>
      <c r="F3430" s="147" t="s">
        <v>1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0</v>
      </c>
      <c r="M3430" s="148" t="s">
        <v>6151</v>
      </c>
      <c r="N3430" s="3">
        <v>0</v>
      </c>
      <c r="O3430" s="3">
        <v>0</v>
      </c>
      <c r="P3430" s="3">
        <v>0</v>
      </c>
      <c r="Q3430" s="132"/>
    </row>
    <row r="3431" spans="1:17">
      <c r="A3431" s="5" t="str">
        <f t="shared" si="54"/>
        <v>4</v>
      </c>
      <c r="B3431" s="1" t="s">
        <v>11617</v>
      </c>
      <c r="C3431" s="2" t="s">
        <v>11618</v>
      </c>
      <c r="D3431" s="2">
        <f>IFERROR(VLOOKUP(B3431,#REF!,4,0),0)</f>
        <v>0</v>
      </c>
      <c r="E3431" s="3">
        <v>0</v>
      </c>
      <c r="F3431" s="147" t="s">
        <v>1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0</v>
      </c>
      <c r="M3431" s="148" t="s">
        <v>6151</v>
      </c>
      <c r="N3431" s="3">
        <v>0</v>
      </c>
      <c r="O3431" s="3">
        <v>0</v>
      </c>
      <c r="P3431" s="3">
        <v>0</v>
      </c>
      <c r="Q3431" s="132"/>
    </row>
    <row r="3432" spans="1:17">
      <c r="A3432" s="5" t="str">
        <f t="shared" si="54"/>
        <v>4</v>
      </c>
      <c r="B3432" s="1" t="s">
        <v>11619</v>
      </c>
      <c r="C3432" s="2" t="s">
        <v>11620</v>
      </c>
      <c r="D3432" s="2">
        <f>IFERROR(VLOOKUP(B3432,#REF!,4,0),0)</f>
        <v>0</v>
      </c>
      <c r="E3432" s="3">
        <v>0</v>
      </c>
      <c r="F3432" s="147" t="s">
        <v>1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0</v>
      </c>
      <c r="M3432" s="148" t="s">
        <v>6151</v>
      </c>
      <c r="N3432" s="3">
        <v>0</v>
      </c>
      <c r="O3432" s="3">
        <v>0</v>
      </c>
      <c r="P3432" s="3">
        <v>0</v>
      </c>
      <c r="Q3432" s="132"/>
    </row>
    <row r="3433" spans="1:17">
      <c r="A3433" s="5" t="str">
        <f t="shared" si="54"/>
        <v>4</v>
      </c>
      <c r="B3433" s="1" t="s">
        <v>11621</v>
      </c>
      <c r="C3433" s="2" t="s">
        <v>11622</v>
      </c>
      <c r="D3433" s="2">
        <f>IFERROR(VLOOKUP(B3433,#REF!,4,0),0)</f>
        <v>0</v>
      </c>
      <c r="E3433" s="3">
        <v>0</v>
      </c>
      <c r="F3433" s="147" t="s">
        <v>1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0</v>
      </c>
      <c r="M3433" s="148" t="s">
        <v>6151</v>
      </c>
      <c r="N3433" s="3">
        <v>0</v>
      </c>
      <c r="O3433" s="3">
        <v>0</v>
      </c>
      <c r="P3433" s="3">
        <v>0</v>
      </c>
      <c r="Q3433" s="132"/>
    </row>
    <row r="3434" spans="1:17">
      <c r="A3434" s="5" t="str">
        <f t="shared" si="54"/>
        <v>4</v>
      </c>
      <c r="B3434" s="1" t="s">
        <v>11623</v>
      </c>
      <c r="C3434" s="2" t="s">
        <v>11624</v>
      </c>
      <c r="D3434" s="2">
        <f>IFERROR(VLOOKUP(B3434,#REF!,4,0),0)</f>
        <v>0</v>
      </c>
      <c r="E3434" s="3">
        <v>0</v>
      </c>
      <c r="F3434" s="147" t="s">
        <v>1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148" t="s">
        <v>6151</v>
      </c>
      <c r="N3434" s="3">
        <v>0</v>
      </c>
      <c r="O3434" s="3">
        <v>0</v>
      </c>
      <c r="P3434" s="3">
        <v>0</v>
      </c>
      <c r="Q3434" s="132"/>
    </row>
    <row r="3435" spans="1:17">
      <c r="A3435" s="5" t="str">
        <f t="shared" si="54"/>
        <v>4</v>
      </c>
      <c r="B3435" s="1" t="s">
        <v>4345</v>
      </c>
      <c r="C3435" s="2" t="s">
        <v>11625</v>
      </c>
      <c r="D3435" s="2">
        <f>IFERROR(VLOOKUP(B3435,#REF!,4,0),0)</f>
        <v>0</v>
      </c>
      <c r="E3435" s="3">
        <v>192406.78</v>
      </c>
      <c r="F3435" s="147" t="s">
        <v>1</v>
      </c>
      <c r="G3435" s="3">
        <v>192406.78</v>
      </c>
      <c r="H3435" s="3">
        <v>0</v>
      </c>
      <c r="I3435" s="3">
        <v>0</v>
      </c>
      <c r="J3435" s="3">
        <v>192406.78</v>
      </c>
      <c r="K3435" s="3">
        <v>0</v>
      </c>
      <c r="L3435" s="3">
        <v>0</v>
      </c>
      <c r="M3435" s="148" t="s">
        <v>6151</v>
      </c>
      <c r="N3435" s="3">
        <v>0</v>
      </c>
      <c r="O3435" s="3">
        <v>0</v>
      </c>
      <c r="P3435" s="3">
        <v>0</v>
      </c>
      <c r="Q3435" s="132"/>
    </row>
    <row r="3436" spans="1:17">
      <c r="A3436" s="5" t="str">
        <f t="shared" si="54"/>
        <v>4</v>
      </c>
      <c r="B3436" s="1" t="s">
        <v>11626</v>
      </c>
      <c r="C3436" s="2" t="s">
        <v>9212</v>
      </c>
      <c r="D3436" s="2">
        <f>IFERROR(VLOOKUP(B3436,#REF!,4,0),0)</f>
        <v>0</v>
      </c>
      <c r="E3436" s="3">
        <v>0</v>
      </c>
      <c r="F3436" s="147" t="s">
        <v>1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148" t="s">
        <v>6151</v>
      </c>
      <c r="N3436" s="3">
        <v>0</v>
      </c>
      <c r="O3436" s="3">
        <v>0</v>
      </c>
      <c r="P3436" s="3">
        <v>0</v>
      </c>
      <c r="Q3436" s="132"/>
    </row>
    <row r="3437" spans="1:17">
      <c r="A3437" s="5" t="str">
        <f t="shared" si="54"/>
        <v>4</v>
      </c>
      <c r="B3437" s="1" t="s">
        <v>11627</v>
      </c>
      <c r="C3437" s="2" t="s">
        <v>11628</v>
      </c>
      <c r="D3437" s="2">
        <f>IFERROR(VLOOKUP(B3437,#REF!,4,0),0)</f>
        <v>0</v>
      </c>
      <c r="E3437" s="3">
        <v>0</v>
      </c>
      <c r="F3437" s="147" t="s">
        <v>5961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148" t="s">
        <v>6151</v>
      </c>
      <c r="N3437" s="3">
        <v>0</v>
      </c>
      <c r="O3437" s="3">
        <v>0</v>
      </c>
      <c r="P3437" s="3">
        <v>0</v>
      </c>
      <c r="Q3437" s="132"/>
    </row>
    <row r="3438" spans="1:17">
      <c r="A3438" s="5" t="str">
        <f t="shared" si="54"/>
        <v>4</v>
      </c>
      <c r="B3438" s="1" t="s">
        <v>4348</v>
      </c>
      <c r="C3438" s="2" t="s">
        <v>11629</v>
      </c>
      <c r="D3438" s="2">
        <f>IFERROR(VLOOKUP(B3438,#REF!,4,0),0)</f>
        <v>0</v>
      </c>
      <c r="E3438" s="3">
        <v>0</v>
      </c>
      <c r="F3438" s="147" t="s">
        <v>1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0</v>
      </c>
      <c r="M3438" s="148" t="s">
        <v>6151</v>
      </c>
      <c r="N3438" s="3">
        <v>0</v>
      </c>
      <c r="O3438" s="3">
        <v>0</v>
      </c>
      <c r="P3438" s="3">
        <v>0</v>
      </c>
      <c r="Q3438" s="132"/>
    </row>
    <row r="3439" spans="1:17">
      <c r="A3439" s="5" t="str">
        <f t="shared" si="54"/>
        <v>4</v>
      </c>
      <c r="B3439" s="1" t="s">
        <v>11630</v>
      </c>
      <c r="C3439" s="2" t="s">
        <v>11631</v>
      </c>
      <c r="D3439" s="2">
        <f>IFERROR(VLOOKUP(B3439,#REF!,4,0),0)</f>
        <v>0</v>
      </c>
      <c r="E3439" s="3">
        <v>0</v>
      </c>
      <c r="F3439" s="147" t="s">
        <v>1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0</v>
      </c>
      <c r="M3439" s="148" t="s">
        <v>6151</v>
      </c>
      <c r="N3439" s="3">
        <v>0</v>
      </c>
      <c r="O3439" s="3">
        <v>0</v>
      </c>
      <c r="P3439" s="3">
        <v>0</v>
      </c>
      <c r="Q3439" s="132"/>
    </row>
    <row r="3440" spans="1:17">
      <c r="A3440" s="5" t="str">
        <f t="shared" si="54"/>
        <v>4</v>
      </c>
      <c r="B3440" s="1" t="s">
        <v>11632</v>
      </c>
      <c r="C3440" s="2" t="s">
        <v>11633</v>
      </c>
      <c r="D3440" s="2">
        <f>IFERROR(VLOOKUP(B3440,#REF!,4,0),0)</f>
        <v>0</v>
      </c>
      <c r="E3440" s="3">
        <v>0</v>
      </c>
      <c r="F3440" s="147" t="s">
        <v>1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148" t="s">
        <v>6151</v>
      </c>
      <c r="N3440" s="3">
        <v>0</v>
      </c>
      <c r="O3440" s="3">
        <v>0</v>
      </c>
      <c r="P3440" s="3">
        <v>0</v>
      </c>
      <c r="Q3440" s="132"/>
    </row>
    <row r="3441" spans="1:17">
      <c r="A3441" s="5" t="str">
        <f t="shared" si="54"/>
        <v>4</v>
      </c>
      <c r="B3441" s="1" t="s">
        <v>11634</v>
      </c>
      <c r="C3441" s="2" t="s">
        <v>11635</v>
      </c>
      <c r="D3441" s="2">
        <f>IFERROR(VLOOKUP(B3441,#REF!,4,0),0)</f>
        <v>0</v>
      </c>
      <c r="E3441" s="3">
        <v>0</v>
      </c>
      <c r="F3441" s="147" t="s">
        <v>1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148" t="s">
        <v>6151</v>
      </c>
      <c r="N3441" s="3">
        <v>0</v>
      </c>
      <c r="O3441" s="3">
        <v>0</v>
      </c>
      <c r="P3441" s="3">
        <v>0</v>
      </c>
      <c r="Q3441" s="132"/>
    </row>
    <row r="3442" spans="1:17">
      <c r="A3442" s="5" t="str">
        <f t="shared" si="54"/>
        <v>4</v>
      </c>
      <c r="B3442" s="1" t="s">
        <v>11636</v>
      </c>
      <c r="C3442" s="2" t="s">
        <v>11637</v>
      </c>
      <c r="D3442" s="2">
        <f>IFERROR(VLOOKUP(B3442,#REF!,4,0),0)</f>
        <v>0</v>
      </c>
      <c r="E3442" s="3">
        <v>0</v>
      </c>
      <c r="F3442" s="147" t="s">
        <v>1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148" t="s">
        <v>6151</v>
      </c>
      <c r="N3442" s="3">
        <v>0</v>
      </c>
      <c r="O3442" s="3">
        <v>0</v>
      </c>
      <c r="P3442" s="3">
        <v>0</v>
      </c>
      <c r="Q3442" s="132"/>
    </row>
    <row r="3443" spans="1:17">
      <c r="A3443" s="5" t="str">
        <f t="shared" si="54"/>
        <v>4</v>
      </c>
      <c r="B3443" s="1" t="s">
        <v>11638</v>
      </c>
      <c r="C3443" s="2" t="s">
        <v>11639</v>
      </c>
      <c r="D3443" s="2">
        <f>IFERROR(VLOOKUP(B3443,#REF!,4,0),0)</f>
        <v>0</v>
      </c>
      <c r="E3443" s="3">
        <v>0</v>
      </c>
      <c r="F3443" s="147" t="s">
        <v>1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148" t="s">
        <v>6151</v>
      </c>
      <c r="N3443" s="3">
        <v>0</v>
      </c>
      <c r="O3443" s="3">
        <v>0</v>
      </c>
      <c r="P3443" s="3">
        <v>0</v>
      </c>
      <c r="Q3443" s="132"/>
    </row>
    <row r="3444" spans="1:17">
      <c r="A3444" s="5" t="str">
        <f t="shared" si="54"/>
        <v>4</v>
      </c>
      <c r="B3444" s="1" t="s">
        <v>11640</v>
      </c>
      <c r="C3444" s="2" t="s">
        <v>11641</v>
      </c>
      <c r="D3444" s="2">
        <f>IFERROR(VLOOKUP(B3444,#REF!,4,0),0)</f>
        <v>0</v>
      </c>
      <c r="E3444" s="3">
        <v>0</v>
      </c>
      <c r="F3444" s="147" t="s">
        <v>1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0</v>
      </c>
      <c r="M3444" s="148" t="s">
        <v>6151</v>
      </c>
      <c r="N3444" s="3">
        <v>0</v>
      </c>
      <c r="O3444" s="3">
        <v>0</v>
      </c>
      <c r="P3444" s="3">
        <v>0</v>
      </c>
      <c r="Q3444" s="132"/>
    </row>
    <row r="3445" spans="1:17">
      <c r="A3445" s="5" t="str">
        <f t="shared" si="54"/>
        <v>4</v>
      </c>
      <c r="B3445" s="1" t="s">
        <v>11642</v>
      </c>
      <c r="C3445" s="2" t="s">
        <v>11643</v>
      </c>
      <c r="D3445" s="2">
        <f>IFERROR(VLOOKUP(B3445,#REF!,4,0),0)</f>
        <v>0</v>
      </c>
      <c r="E3445" s="3">
        <v>0</v>
      </c>
      <c r="F3445" s="147" t="s">
        <v>1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0</v>
      </c>
      <c r="M3445" s="148" t="s">
        <v>6151</v>
      </c>
      <c r="N3445" s="3">
        <v>0</v>
      </c>
      <c r="O3445" s="3">
        <v>0</v>
      </c>
      <c r="P3445" s="3">
        <v>0</v>
      </c>
      <c r="Q3445" s="132"/>
    </row>
    <row r="3446" spans="1:17">
      <c r="A3446" s="5" t="str">
        <f t="shared" si="54"/>
        <v>4</v>
      </c>
      <c r="B3446" s="1" t="s">
        <v>11644</v>
      </c>
      <c r="C3446" s="2" t="s">
        <v>11645</v>
      </c>
      <c r="D3446" s="2">
        <f>IFERROR(VLOOKUP(B3446,#REF!,4,0),0)</f>
        <v>0</v>
      </c>
      <c r="E3446" s="3">
        <v>0</v>
      </c>
      <c r="F3446" s="147" t="s">
        <v>1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0</v>
      </c>
      <c r="M3446" s="148" t="s">
        <v>6151</v>
      </c>
      <c r="N3446" s="3">
        <v>0</v>
      </c>
      <c r="O3446" s="3">
        <v>0</v>
      </c>
      <c r="P3446" s="3">
        <v>0</v>
      </c>
      <c r="Q3446" s="132"/>
    </row>
    <row r="3447" spans="1:17" ht="22.5">
      <c r="A3447" s="5" t="str">
        <f t="shared" si="54"/>
        <v>4</v>
      </c>
      <c r="B3447" s="1" t="s">
        <v>11646</v>
      </c>
      <c r="C3447" s="2" t="s">
        <v>11647</v>
      </c>
      <c r="D3447" s="2">
        <f>IFERROR(VLOOKUP(B3447,#REF!,4,0),0)</f>
        <v>0</v>
      </c>
      <c r="E3447" s="3">
        <v>0</v>
      </c>
      <c r="F3447" s="147" t="s">
        <v>1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0</v>
      </c>
      <c r="M3447" s="148" t="s">
        <v>6151</v>
      </c>
      <c r="N3447" s="3">
        <v>0</v>
      </c>
      <c r="O3447" s="3">
        <v>0</v>
      </c>
      <c r="P3447" s="3">
        <v>0</v>
      </c>
      <c r="Q3447" s="132"/>
    </row>
    <row r="3448" spans="1:17">
      <c r="A3448" s="5" t="str">
        <f t="shared" si="54"/>
        <v>4</v>
      </c>
      <c r="B3448" s="1" t="s">
        <v>11648</v>
      </c>
      <c r="C3448" s="2" t="s">
        <v>11649</v>
      </c>
      <c r="D3448" s="2">
        <f>IFERROR(VLOOKUP(B3448,#REF!,4,0),0)</f>
        <v>0</v>
      </c>
      <c r="E3448" s="3">
        <v>0</v>
      </c>
      <c r="F3448" s="147" t="s">
        <v>1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148" t="s">
        <v>6151</v>
      </c>
      <c r="N3448" s="3">
        <v>0</v>
      </c>
      <c r="O3448" s="3">
        <v>0</v>
      </c>
      <c r="P3448" s="3">
        <v>0</v>
      </c>
      <c r="Q3448" s="132"/>
    </row>
    <row r="3449" spans="1:17">
      <c r="A3449" s="5" t="str">
        <f t="shared" si="54"/>
        <v>4</v>
      </c>
      <c r="B3449" s="1" t="s">
        <v>11650</v>
      </c>
      <c r="C3449" s="2" t="s">
        <v>11651</v>
      </c>
      <c r="D3449" s="2">
        <f>IFERROR(VLOOKUP(B3449,#REF!,4,0),0)</f>
        <v>0</v>
      </c>
      <c r="E3449" s="3">
        <v>0</v>
      </c>
      <c r="F3449" s="147" t="s">
        <v>1</v>
      </c>
      <c r="G3449" s="3">
        <v>0</v>
      </c>
      <c r="H3449" s="3">
        <v>0</v>
      </c>
      <c r="I3449" s="3">
        <v>0</v>
      </c>
      <c r="J3449" s="3">
        <v>0</v>
      </c>
      <c r="K3449" s="3">
        <v>0</v>
      </c>
      <c r="L3449" s="3">
        <v>0</v>
      </c>
      <c r="M3449" s="148" t="s">
        <v>6151</v>
      </c>
      <c r="N3449" s="3">
        <v>0</v>
      </c>
      <c r="O3449" s="3">
        <v>0</v>
      </c>
      <c r="P3449" s="3">
        <v>0</v>
      </c>
      <c r="Q3449" s="132"/>
    </row>
    <row r="3450" spans="1:17">
      <c r="A3450" s="5" t="str">
        <f t="shared" si="54"/>
        <v>4</v>
      </c>
      <c r="B3450" s="1" t="s">
        <v>11652</v>
      </c>
      <c r="C3450" s="2" t="s">
        <v>11653</v>
      </c>
      <c r="D3450" s="2">
        <f>IFERROR(VLOOKUP(B3450,#REF!,4,0),0)</f>
        <v>0</v>
      </c>
      <c r="E3450" s="3">
        <v>0</v>
      </c>
      <c r="F3450" s="147" t="s">
        <v>1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0</v>
      </c>
      <c r="M3450" s="148" t="s">
        <v>6151</v>
      </c>
      <c r="N3450" s="3">
        <v>0</v>
      </c>
      <c r="O3450" s="3">
        <v>0</v>
      </c>
      <c r="P3450" s="3">
        <v>0</v>
      </c>
      <c r="Q3450" s="132"/>
    </row>
    <row r="3451" spans="1:17">
      <c r="A3451" s="5" t="str">
        <f t="shared" si="54"/>
        <v>4</v>
      </c>
      <c r="B3451" s="1" t="s">
        <v>11654</v>
      </c>
      <c r="C3451" s="2" t="s">
        <v>11655</v>
      </c>
      <c r="D3451" s="2">
        <f>IFERROR(VLOOKUP(B3451,#REF!,4,0),0)</f>
        <v>0</v>
      </c>
      <c r="E3451" s="3">
        <v>0</v>
      </c>
      <c r="F3451" s="147" t="s">
        <v>1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0</v>
      </c>
      <c r="M3451" s="148" t="s">
        <v>6151</v>
      </c>
      <c r="N3451" s="3">
        <v>0</v>
      </c>
      <c r="O3451" s="3">
        <v>0</v>
      </c>
      <c r="P3451" s="3">
        <v>0</v>
      </c>
      <c r="Q3451" s="132"/>
    </row>
    <row r="3452" spans="1:17">
      <c r="A3452" s="5" t="str">
        <f t="shared" si="54"/>
        <v>4</v>
      </c>
      <c r="B3452" s="1" t="s">
        <v>11656</v>
      </c>
      <c r="C3452" s="2" t="s">
        <v>11657</v>
      </c>
      <c r="D3452" s="2">
        <f>IFERROR(VLOOKUP(B3452,#REF!,4,0),0)</f>
        <v>0</v>
      </c>
      <c r="E3452" s="3">
        <v>0</v>
      </c>
      <c r="F3452" s="147" t="s">
        <v>1</v>
      </c>
      <c r="G3452" s="3">
        <v>0</v>
      </c>
      <c r="H3452" s="3">
        <v>0</v>
      </c>
      <c r="I3452" s="3">
        <v>0</v>
      </c>
      <c r="J3452" s="3">
        <v>0</v>
      </c>
      <c r="K3452" s="3">
        <v>0</v>
      </c>
      <c r="L3452" s="3">
        <v>0</v>
      </c>
      <c r="M3452" s="148" t="s">
        <v>6151</v>
      </c>
      <c r="N3452" s="3">
        <v>0</v>
      </c>
      <c r="O3452" s="3">
        <v>0</v>
      </c>
      <c r="P3452" s="3">
        <v>0</v>
      </c>
      <c r="Q3452" s="132"/>
    </row>
    <row r="3453" spans="1:17">
      <c r="A3453" s="5" t="str">
        <f t="shared" si="54"/>
        <v>4</v>
      </c>
      <c r="B3453" s="1" t="s">
        <v>11658</v>
      </c>
      <c r="C3453" s="2" t="s">
        <v>11659</v>
      </c>
      <c r="D3453" s="2">
        <f>IFERROR(VLOOKUP(B3453,#REF!,4,0),0)</f>
        <v>0</v>
      </c>
      <c r="E3453" s="3">
        <v>0</v>
      </c>
      <c r="F3453" s="147" t="s">
        <v>1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0</v>
      </c>
      <c r="M3453" s="148" t="s">
        <v>6151</v>
      </c>
      <c r="N3453" s="3">
        <v>0</v>
      </c>
      <c r="O3453" s="3">
        <v>0</v>
      </c>
      <c r="P3453" s="3">
        <v>0</v>
      </c>
      <c r="Q3453" s="132"/>
    </row>
    <row r="3454" spans="1:17">
      <c r="A3454" s="5" t="str">
        <f t="shared" si="54"/>
        <v>4</v>
      </c>
      <c r="B3454" s="1" t="s">
        <v>11660</v>
      </c>
      <c r="C3454" s="2" t="s">
        <v>11661</v>
      </c>
      <c r="D3454" s="2">
        <f>IFERROR(VLOOKUP(B3454,#REF!,4,0),0)</f>
        <v>0</v>
      </c>
      <c r="E3454" s="3">
        <v>0</v>
      </c>
      <c r="F3454" s="147" t="s">
        <v>1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0</v>
      </c>
      <c r="M3454" s="148" t="s">
        <v>6151</v>
      </c>
      <c r="N3454" s="3">
        <v>0</v>
      </c>
      <c r="O3454" s="3">
        <v>0</v>
      </c>
      <c r="P3454" s="3">
        <v>0</v>
      </c>
      <c r="Q3454" s="132"/>
    </row>
    <row r="3455" spans="1:17">
      <c r="A3455" s="5" t="str">
        <f t="shared" si="54"/>
        <v>4</v>
      </c>
      <c r="B3455" s="1" t="s">
        <v>11662</v>
      </c>
      <c r="C3455" s="2" t="s">
        <v>11663</v>
      </c>
      <c r="D3455" s="2">
        <f>IFERROR(VLOOKUP(B3455,#REF!,4,0),0)</f>
        <v>0</v>
      </c>
      <c r="E3455" s="3">
        <v>0</v>
      </c>
      <c r="F3455" s="147" t="s">
        <v>1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0</v>
      </c>
      <c r="M3455" s="148" t="s">
        <v>6151</v>
      </c>
      <c r="N3455" s="3">
        <v>0</v>
      </c>
      <c r="O3455" s="3">
        <v>0</v>
      </c>
      <c r="P3455" s="3">
        <v>0</v>
      </c>
      <c r="Q3455" s="132"/>
    </row>
    <row r="3456" spans="1:17">
      <c r="A3456" s="5" t="str">
        <f t="shared" si="54"/>
        <v>4</v>
      </c>
      <c r="B3456" s="1" t="s">
        <v>11664</v>
      </c>
      <c r="C3456" s="2" t="s">
        <v>11665</v>
      </c>
      <c r="D3456" s="2">
        <f>IFERROR(VLOOKUP(B3456,#REF!,4,0),0)</f>
        <v>0</v>
      </c>
      <c r="E3456" s="3">
        <v>0</v>
      </c>
      <c r="F3456" s="147" t="s">
        <v>1</v>
      </c>
      <c r="G3456" s="3">
        <v>0</v>
      </c>
      <c r="H3456" s="3">
        <v>0</v>
      </c>
      <c r="I3456" s="3">
        <v>0</v>
      </c>
      <c r="J3456" s="3">
        <v>0</v>
      </c>
      <c r="K3456" s="3">
        <v>0</v>
      </c>
      <c r="L3456" s="3">
        <v>0</v>
      </c>
      <c r="M3456" s="148" t="s">
        <v>6151</v>
      </c>
      <c r="N3456" s="3">
        <v>0</v>
      </c>
      <c r="O3456" s="3">
        <v>0</v>
      </c>
      <c r="P3456" s="3">
        <v>0</v>
      </c>
      <c r="Q3456" s="132"/>
    </row>
    <row r="3457" spans="1:17">
      <c r="A3457" s="5" t="str">
        <f t="shared" si="54"/>
        <v>4</v>
      </c>
      <c r="B3457" s="1" t="s">
        <v>11666</v>
      </c>
      <c r="C3457" s="2" t="s">
        <v>11667</v>
      </c>
      <c r="D3457" s="2">
        <f>IFERROR(VLOOKUP(B3457,#REF!,4,0),0)</f>
        <v>0</v>
      </c>
      <c r="E3457" s="3">
        <v>0</v>
      </c>
      <c r="F3457" s="147" t="s">
        <v>1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0</v>
      </c>
      <c r="M3457" s="148" t="s">
        <v>6151</v>
      </c>
      <c r="N3457" s="3">
        <v>0</v>
      </c>
      <c r="O3457" s="3">
        <v>0</v>
      </c>
      <c r="P3457" s="3">
        <v>0</v>
      </c>
      <c r="Q3457" s="132"/>
    </row>
    <row r="3458" spans="1:17">
      <c r="A3458" s="5" t="str">
        <f t="shared" si="54"/>
        <v>4</v>
      </c>
      <c r="B3458" s="1" t="s">
        <v>11668</v>
      </c>
      <c r="C3458" s="2" t="s">
        <v>11669</v>
      </c>
      <c r="D3458" s="2">
        <f>IFERROR(VLOOKUP(B3458,#REF!,4,0),0)</f>
        <v>0</v>
      </c>
      <c r="E3458" s="3">
        <v>0</v>
      </c>
      <c r="F3458" s="147" t="s">
        <v>1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0</v>
      </c>
      <c r="M3458" s="148" t="s">
        <v>6151</v>
      </c>
      <c r="N3458" s="3">
        <v>0</v>
      </c>
      <c r="O3458" s="3">
        <v>0</v>
      </c>
      <c r="P3458" s="3">
        <v>0</v>
      </c>
      <c r="Q3458" s="132"/>
    </row>
    <row r="3459" spans="1:17">
      <c r="A3459" s="5" t="str">
        <f t="shared" si="54"/>
        <v>4</v>
      </c>
      <c r="B3459" s="1" t="s">
        <v>11670</v>
      </c>
      <c r="C3459" s="2" t="s">
        <v>11671</v>
      </c>
      <c r="D3459" s="2">
        <f>IFERROR(VLOOKUP(B3459,#REF!,4,0),0)</f>
        <v>0</v>
      </c>
      <c r="E3459" s="3">
        <v>0</v>
      </c>
      <c r="F3459" s="147" t="s">
        <v>1</v>
      </c>
      <c r="G3459" s="3">
        <v>0</v>
      </c>
      <c r="H3459" s="3">
        <v>0</v>
      </c>
      <c r="I3459" s="3">
        <v>0</v>
      </c>
      <c r="J3459" s="3">
        <v>0</v>
      </c>
      <c r="K3459" s="3">
        <v>0</v>
      </c>
      <c r="L3459" s="3">
        <v>0</v>
      </c>
      <c r="M3459" s="148" t="s">
        <v>6151</v>
      </c>
      <c r="N3459" s="3">
        <v>0</v>
      </c>
      <c r="O3459" s="3">
        <v>0</v>
      </c>
      <c r="P3459" s="3">
        <v>0</v>
      </c>
      <c r="Q3459" s="132"/>
    </row>
    <row r="3460" spans="1:17">
      <c r="A3460" s="5" t="str">
        <f t="shared" si="54"/>
        <v>4</v>
      </c>
      <c r="B3460" s="1" t="s">
        <v>11672</v>
      </c>
      <c r="C3460" s="2" t="s">
        <v>11673</v>
      </c>
      <c r="D3460" s="2">
        <f>IFERROR(VLOOKUP(B3460,#REF!,4,0),0)</f>
        <v>0</v>
      </c>
      <c r="E3460" s="3">
        <v>0</v>
      </c>
      <c r="F3460" s="147" t="s">
        <v>1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0</v>
      </c>
      <c r="M3460" s="148" t="s">
        <v>6151</v>
      </c>
      <c r="N3460" s="3">
        <v>0</v>
      </c>
      <c r="O3460" s="3">
        <v>0</v>
      </c>
      <c r="P3460" s="3">
        <v>0</v>
      </c>
      <c r="Q3460" s="132"/>
    </row>
    <row r="3461" spans="1:17">
      <c r="A3461" s="5" t="str">
        <f t="shared" si="54"/>
        <v>4</v>
      </c>
      <c r="B3461" s="1" t="s">
        <v>11674</v>
      </c>
      <c r="C3461" s="2" t="s">
        <v>11675</v>
      </c>
      <c r="D3461" s="2">
        <f>IFERROR(VLOOKUP(B3461,#REF!,4,0),0)</f>
        <v>0</v>
      </c>
      <c r="E3461" s="3">
        <v>0</v>
      </c>
      <c r="F3461" s="147" t="s">
        <v>1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0</v>
      </c>
      <c r="M3461" s="148" t="s">
        <v>6151</v>
      </c>
      <c r="N3461" s="3">
        <v>0</v>
      </c>
      <c r="O3461" s="3">
        <v>0</v>
      </c>
      <c r="P3461" s="3">
        <v>0</v>
      </c>
      <c r="Q3461" s="132"/>
    </row>
    <row r="3462" spans="1:17">
      <c r="A3462" s="5" t="str">
        <f t="shared" si="54"/>
        <v>4</v>
      </c>
      <c r="B3462" s="1" t="s">
        <v>11676</v>
      </c>
      <c r="C3462" s="2" t="s">
        <v>11677</v>
      </c>
      <c r="D3462" s="2">
        <f>IFERROR(VLOOKUP(B3462,#REF!,4,0),0)</f>
        <v>0</v>
      </c>
      <c r="E3462" s="3">
        <v>0</v>
      </c>
      <c r="F3462" s="147" t="s">
        <v>1</v>
      </c>
      <c r="G3462" s="3">
        <v>0</v>
      </c>
      <c r="H3462" s="3">
        <v>0</v>
      </c>
      <c r="I3462" s="3">
        <v>0</v>
      </c>
      <c r="J3462" s="3">
        <v>0</v>
      </c>
      <c r="K3462" s="3">
        <v>0</v>
      </c>
      <c r="L3462" s="3">
        <v>0</v>
      </c>
      <c r="M3462" s="148" t="s">
        <v>6151</v>
      </c>
      <c r="N3462" s="3">
        <v>0</v>
      </c>
      <c r="O3462" s="3">
        <v>0</v>
      </c>
      <c r="P3462" s="3">
        <v>0</v>
      </c>
      <c r="Q3462" s="132"/>
    </row>
    <row r="3463" spans="1:17">
      <c r="A3463" s="5" t="str">
        <f t="shared" si="54"/>
        <v>4</v>
      </c>
      <c r="B3463" s="1" t="s">
        <v>11678</v>
      </c>
      <c r="C3463" s="2" t="s">
        <v>11679</v>
      </c>
      <c r="D3463" s="2">
        <f>IFERROR(VLOOKUP(B3463,#REF!,4,0),0)</f>
        <v>0</v>
      </c>
      <c r="E3463" s="3">
        <v>0</v>
      </c>
      <c r="F3463" s="147" t="s">
        <v>1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0</v>
      </c>
      <c r="M3463" s="148" t="s">
        <v>6151</v>
      </c>
      <c r="N3463" s="3">
        <v>0</v>
      </c>
      <c r="O3463" s="3">
        <v>0</v>
      </c>
      <c r="P3463" s="3">
        <v>0</v>
      </c>
      <c r="Q3463" s="132"/>
    </row>
    <row r="3464" spans="1:17">
      <c r="A3464" s="5" t="str">
        <f t="shared" si="54"/>
        <v>4</v>
      </c>
      <c r="B3464" s="1" t="s">
        <v>11680</v>
      </c>
      <c r="C3464" s="2" t="s">
        <v>11681</v>
      </c>
      <c r="D3464" s="2">
        <f>IFERROR(VLOOKUP(B3464,#REF!,4,0),0)</f>
        <v>0</v>
      </c>
      <c r="E3464" s="3">
        <v>0</v>
      </c>
      <c r="F3464" s="147" t="s">
        <v>1</v>
      </c>
      <c r="G3464" s="3">
        <v>0</v>
      </c>
      <c r="H3464" s="3">
        <v>0</v>
      </c>
      <c r="I3464" s="3">
        <v>0</v>
      </c>
      <c r="J3464" s="3">
        <v>0</v>
      </c>
      <c r="K3464" s="3">
        <v>0</v>
      </c>
      <c r="L3464" s="3">
        <v>0</v>
      </c>
      <c r="M3464" s="148" t="s">
        <v>6151</v>
      </c>
      <c r="N3464" s="3">
        <v>0</v>
      </c>
      <c r="O3464" s="3">
        <v>0</v>
      </c>
      <c r="P3464" s="3">
        <v>0</v>
      </c>
      <c r="Q3464" s="132"/>
    </row>
    <row r="3465" spans="1:17">
      <c r="A3465" s="5" t="str">
        <f t="shared" si="54"/>
        <v>4</v>
      </c>
      <c r="B3465" s="1" t="s">
        <v>11682</v>
      </c>
      <c r="C3465" s="2" t="s">
        <v>11683</v>
      </c>
      <c r="D3465" s="2">
        <f>IFERROR(VLOOKUP(B3465,#REF!,4,0),0)</f>
        <v>0</v>
      </c>
      <c r="E3465" s="3">
        <v>0</v>
      </c>
      <c r="F3465" s="147" t="s">
        <v>1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0</v>
      </c>
      <c r="M3465" s="148" t="s">
        <v>6151</v>
      </c>
      <c r="N3465" s="3">
        <v>0</v>
      </c>
      <c r="O3465" s="3">
        <v>0</v>
      </c>
      <c r="P3465" s="3">
        <v>0</v>
      </c>
      <c r="Q3465" s="132"/>
    </row>
    <row r="3466" spans="1:17">
      <c r="A3466" s="5" t="str">
        <f t="shared" si="54"/>
        <v>4</v>
      </c>
      <c r="B3466" s="1" t="s">
        <v>11684</v>
      </c>
      <c r="C3466" s="2" t="s">
        <v>11685</v>
      </c>
      <c r="D3466" s="2">
        <f>IFERROR(VLOOKUP(B3466,#REF!,4,0),0)</f>
        <v>0</v>
      </c>
      <c r="E3466" s="3">
        <v>0</v>
      </c>
      <c r="F3466" s="147" t="s">
        <v>1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0</v>
      </c>
      <c r="M3466" s="148" t="s">
        <v>6151</v>
      </c>
      <c r="N3466" s="3">
        <v>0</v>
      </c>
      <c r="O3466" s="3">
        <v>0</v>
      </c>
      <c r="P3466" s="3">
        <v>0</v>
      </c>
      <c r="Q3466" s="132"/>
    </row>
    <row r="3467" spans="1:17">
      <c r="A3467" s="5" t="str">
        <f t="shared" ref="A3467:A3530" si="55">LEFT(B3467)</f>
        <v>4</v>
      </c>
      <c r="B3467" s="1" t="s">
        <v>11686</v>
      </c>
      <c r="C3467" s="2" t="s">
        <v>11687</v>
      </c>
      <c r="D3467" s="2">
        <f>IFERROR(VLOOKUP(B3467,#REF!,4,0),0)</f>
        <v>0</v>
      </c>
      <c r="E3467" s="3">
        <v>0</v>
      </c>
      <c r="F3467" s="147" t="s">
        <v>1</v>
      </c>
      <c r="G3467" s="3">
        <v>0</v>
      </c>
      <c r="H3467" s="3">
        <v>0</v>
      </c>
      <c r="I3467" s="3">
        <v>0</v>
      </c>
      <c r="J3467" s="3">
        <v>0</v>
      </c>
      <c r="K3467" s="3">
        <v>0</v>
      </c>
      <c r="L3467" s="3">
        <v>0</v>
      </c>
      <c r="M3467" s="148" t="s">
        <v>6151</v>
      </c>
      <c r="N3467" s="3">
        <v>0</v>
      </c>
      <c r="O3467" s="3">
        <v>0</v>
      </c>
      <c r="P3467" s="3">
        <v>0</v>
      </c>
      <c r="Q3467" s="132"/>
    </row>
    <row r="3468" spans="1:17">
      <c r="A3468" s="5" t="str">
        <f t="shared" si="55"/>
        <v>4</v>
      </c>
      <c r="B3468" s="1" t="s">
        <v>11688</v>
      </c>
      <c r="C3468" s="2" t="s">
        <v>11689</v>
      </c>
      <c r="D3468" s="2">
        <f>IFERROR(VLOOKUP(B3468,#REF!,4,0),0)</f>
        <v>0</v>
      </c>
      <c r="E3468" s="3">
        <v>0</v>
      </c>
      <c r="F3468" s="147" t="s">
        <v>1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0</v>
      </c>
      <c r="M3468" s="148" t="s">
        <v>6151</v>
      </c>
      <c r="N3468" s="3">
        <v>0</v>
      </c>
      <c r="O3468" s="3">
        <v>0</v>
      </c>
      <c r="P3468" s="3">
        <v>0</v>
      </c>
      <c r="Q3468" s="132"/>
    </row>
    <row r="3469" spans="1:17">
      <c r="A3469" s="5" t="str">
        <f t="shared" si="55"/>
        <v>4</v>
      </c>
      <c r="B3469" s="1" t="s">
        <v>11690</v>
      </c>
      <c r="C3469" s="2" t="s">
        <v>11691</v>
      </c>
      <c r="D3469" s="2">
        <f>IFERROR(VLOOKUP(B3469,#REF!,4,0),0)</f>
        <v>0</v>
      </c>
      <c r="E3469" s="3">
        <v>0</v>
      </c>
      <c r="F3469" s="147" t="s">
        <v>5961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0</v>
      </c>
      <c r="M3469" s="148" t="s">
        <v>6151</v>
      </c>
      <c r="N3469" s="3">
        <v>0</v>
      </c>
      <c r="O3469" s="3">
        <v>0</v>
      </c>
      <c r="P3469" s="3">
        <v>0</v>
      </c>
      <c r="Q3469" s="132"/>
    </row>
    <row r="3470" spans="1:17">
      <c r="A3470" s="5" t="str">
        <f t="shared" si="55"/>
        <v>4</v>
      </c>
      <c r="B3470" s="1" t="s">
        <v>11692</v>
      </c>
      <c r="C3470" s="2" t="s">
        <v>11693</v>
      </c>
      <c r="D3470" s="2">
        <f>IFERROR(VLOOKUP(B3470,#REF!,4,0),0)</f>
        <v>0</v>
      </c>
      <c r="E3470" s="3">
        <v>0</v>
      </c>
      <c r="F3470" s="147" t="s">
        <v>1</v>
      </c>
      <c r="G3470" s="3">
        <v>0</v>
      </c>
      <c r="H3470" s="3">
        <v>0</v>
      </c>
      <c r="I3470" s="3">
        <v>0</v>
      </c>
      <c r="J3470" s="3">
        <v>0</v>
      </c>
      <c r="K3470" s="3">
        <v>0</v>
      </c>
      <c r="L3470" s="3">
        <v>0</v>
      </c>
      <c r="M3470" s="148" t="s">
        <v>6151</v>
      </c>
      <c r="N3470" s="3">
        <v>0</v>
      </c>
      <c r="O3470" s="3">
        <v>0</v>
      </c>
      <c r="P3470" s="3">
        <v>0</v>
      </c>
      <c r="Q3470" s="132"/>
    </row>
    <row r="3471" spans="1:17">
      <c r="A3471" s="5" t="str">
        <f t="shared" si="55"/>
        <v>4</v>
      </c>
      <c r="B3471" s="1" t="s">
        <v>11694</v>
      </c>
      <c r="C3471" s="2" t="s">
        <v>11695</v>
      </c>
      <c r="D3471" s="2">
        <f>IFERROR(VLOOKUP(B3471,#REF!,4,0),0)</f>
        <v>0</v>
      </c>
      <c r="E3471" s="3">
        <v>0</v>
      </c>
      <c r="F3471" s="147" t="s">
        <v>1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148" t="s">
        <v>6151</v>
      </c>
      <c r="N3471" s="3">
        <v>0</v>
      </c>
      <c r="O3471" s="3">
        <v>0</v>
      </c>
      <c r="P3471" s="3">
        <v>0</v>
      </c>
      <c r="Q3471" s="132"/>
    </row>
    <row r="3472" spans="1:17">
      <c r="A3472" s="5" t="str">
        <f t="shared" si="55"/>
        <v>4</v>
      </c>
      <c r="B3472" s="1" t="s">
        <v>11696</v>
      </c>
      <c r="C3472" s="2" t="s">
        <v>11697</v>
      </c>
      <c r="D3472" s="2">
        <f>IFERROR(VLOOKUP(B3472,#REF!,4,0),0)</f>
        <v>0</v>
      </c>
      <c r="E3472" s="3">
        <v>0</v>
      </c>
      <c r="F3472" s="147" t="s">
        <v>1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0</v>
      </c>
      <c r="M3472" s="148" t="s">
        <v>6151</v>
      </c>
      <c r="N3472" s="3">
        <v>0</v>
      </c>
      <c r="O3472" s="3">
        <v>0</v>
      </c>
      <c r="P3472" s="3">
        <v>0</v>
      </c>
      <c r="Q3472" s="132"/>
    </row>
    <row r="3473" spans="1:17">
      <c r="A3473" s="5" t="str">
        <f t="shared" si="55"/>
        <v>4</v>
      </c>
      <c r="B3473" s="1" t="s">
        <v>11698</v>
      </c>
      <c r="C3473" s="2" t="s">
        <v>11699</v>
      </c>
      <c r="D3473" s="2">
        <f>IFERROR(VLOOKUP(B3473,#REF!,4,0),0)</f>
        <v>0</v>
      </c>
      <c r="E3473" s="3">
        <v>0</v>
      </c>
      <c r="F3473" s="147" t="s">
        <v>1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0</v>
      </c>
      <c r="M3473" s="148" t="s">
        <v>6151</v>
      </c>
      <c r="N3473" s="3">
        <v>0</v>
      </c>
      <c r="O3473" s="3">
        <v>0</v>
      </c>
      <c r="P3473" s="3">
        <v>0</v>
      </c>
      <c r="Q3473" s="132"/>
    </row>
    <row r="3474" spans="1:17">
      <c r="A3474" s="5" t="str">
        <f t="shared" si="55"/>
        <v>4</v>
      </c>
      <c r="B3474" s="1" t="s">
        <v>11700</v>
      </c>
      <c r="C3474" s="2" t="s">
        <v>11701</v>
      </c>
      <c r="D3474" s="2">
        <f>IFERROR(VLOOKUP(B3474,#REF!,4,0),0)</f>
        <v>0</v>
      </c>
      <c r="E3474" s="3">
        <v>0</v>
      </c>
      <c r="F3474" s="147" t="s">
        <v>1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0</v>
      </c>
      <c r="M3474" s="148" t="s">
        <v>6151</v>
      </c>
      <c r="N3474" s="3">
        <v>0</v>
      </c>
      <c r="O3474" s="3">
        <v>0</v>
      </c>
      <c r="P3474" s="3">
        <v>0</v>
      </c>
      <c r="Q3474" s="132"/>
    </row>
    <row r="3475" spans="1:17">
      <c r="A3475" s="5" t="str">
        <f t="shared" si="55"/>
        <v>4</v>
      </c>
      <c r="B3475" s="1" t="s">
        <v>11702</v>
      </c>
      <c r="C3475" s="2" t="s">
        <v>11703</v>
      </c>
      <c r="D3475" s="2">
        <f>IFERROR(VLOOKUP(B3475,#REF!,4,0),0)</f>
        <v>0</v>
      </c>
      <c r="E3475" s="3">
        <v>0</v>
      </c>
      <c r="F3475" s="147" t="s">
        <v>1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0</v>
      </c>
      <c r="M3475" s="148" t="s">
        <v>6151</v>
      </c>
      <c r="N3475" s="3">
        <v>0</v>
      </c>
      <c r="O3475" s="3">
        <v>0</v>
      </c>
      <c r="P3475" s="3">
        <v>0</v>
      </c>
      <c r="Q3475" s="132"/>
    </row>
    <row r="3476" spans="1:17">
      <c r="A3476" s="5" t="str">
        <f t="shared" si="55"/>
        <v>4</v>
      </c>
      <c r="B3476" s="1" t="s">
        <v>11704</v>
      </c>
      <c r="C3476" s="2" t="s">
        <v>11705</v>
      </c>
      <c r="D3476" s="2">
        <f>IFERROR(VLOOKUP(B3476,#REF!,4,0),0)</f>
        <v>0</v>
      </c>
      <c r="E3476" s="3">
        <v>0</v>
      </c>
      <c r="F3476" s="147" t="s">
        <v>5961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148" t="s">
        <v>6151</v>
      </c>
      <c r="N3476" s="3">
        <v>0</v>
      </c>
      <c r="O3476" s="3">
        <v>0</v>
      </c>
      <c r="P3476" s="3">
        <v>0</v>
      </c>
      <c r="Q3476" s="132"/>
    </row>
    <row r="3477" spans="1:17">
      <c r="A3477" s="5" t="str">
        <f t="shared" si="55"/>
        <v>4</v>
      </c>
      <c r="B3477" s="1" t="s">
        <v>11706</v>
      </c>
      <c r="C3477" s="2" t="s">
        <v>11707</v>
      </c>
      <c r="D3477" s="2">
        <f>IFERROR(VLOOKUP(B3477,#REF!,4,0),0)</f>
        <v>0</v>
      </c>
      <c r="E3477" s="3">
        <v>0</v>
      </c>
      <c r="F3477" s="147" t="s">
        <v>1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148" t="s">
        <v>6151</v>
      </c>
      <c r="N3477" s="3">
        <v>0</v>
      </c>
      <c r="O3477" s="3">
        <v>0</v>
      </c>
      <c r="P3477" s="3">
        <v>0</v>
      </c>
      <c r="Q3477" s="132"/>
    </row>
    <row r="3478" spans="1:17">
      <c r="A3478" s="5" t="str">
        <f t="shared" si="55"/>
        <v>4</v>
      </c>
      <c r="B3478" s="1" t="s">
        <v>11708</v>
      </c>
      <c r="C3478" s="2" t="s">
        <v>11709</v>
      </c>
      <c r="D3478" s="2">
        <f>IFERROR(VLOOKUP(B3478,#REF!,4,0),0)</f>
        <v>0</v>
      </c>
      <c r="E3478" s="3">
        <v>0</v>
      </c>
      <c r="F3478" s="147" t="s">
        <v>1</v>
      </c>
      <c r="G3478" s="3">
        <v>0</v>
      </c>
      <c r="H3478" s="3">
        <v>0</v>
      </c>
      <c r="I3478" s="3">
        <v>0</v>
      </c>
      <c r="J3478" s="3">
        <v>0</v>
      </c>
      <c r="K3478" s="3">
        <v>0</v>
      </c>
      <c r="L3478" s="3">
        <v>0</v>
      </c>
      <c r="M3478" s="148" t="s">
        <v>6151</v>
      </c>
      <c r="N3478" s="3">
        <v>0</v>
      </c>
      <c r="O3478" s="3">
        <v>0</v>
      </c>
      <c r="P3478" s="3">
        <v>0</v>
      </c>
      <c r="Q3478" s="132"/>
    </row>
    <row r="3479" spans="1:17">
      <c r="A3479" s="5" t="str">
        <f t="shared" si="55"/>
        <v>4</v>
      </c>
      <c r="B3479" s="1" t="s">
        <v>11710</v>
      </c>
      <c r="C3479" s="2" t="s">
        <v>11711</v>
      </c>
      <c r="D3479" s="2">
        <f>IFERROR(VLOOKUP(B3479,#REF!,4,0),0)</f>
        <v>0</v>
      </c>
      <c r="E3479" s="3">
        <v>0</v>
      </c>
      <c r="F3479" s="147" t="s">
        <v>1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0</v>
      </c>
      <c r="M3479" s="148" t="s">
        <v>6151</v>
      </c>
      <c r="N3479" s="3">
        <v>0</v>
      </c>
      <c r="O3479" s="3">
        <v>0</v>
      </c>
      <c r="P3479" s="3">
        <v>0</v>
      </c>
      <c r="Q3479" s="132"/>
    </row>
    <row r="3480" spans="1:17">
      <c r="A3480" s="5" t="str">
        <f t="shared" si="55"/>
        <v>4</v>
      </c>
      <c r="B3480" s="1" t="s">
        <v>11712</v>
      </c>
      <c r="C3480" s="2" t="s">
        <v>11713</v>
      </c>
      <c r="D3480" s="2">
        <f>IFERROR(VLOOKUP(B3480,#REF!,4,0),0)</f>
        <v>0</v>
      </c>
      <c r="E3480" s="3">
        <v>0</v>
      </c>
      <c r="F3480" s="147" t="s">
        <v>1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0</v>
      </c>
      <c r="M3480" s="148" t="s">
        <v>6151</v>
      </c>
      <c r="N3480" s="3">
        <v>0</v>
      </c>
      <c r="O3480" s="3">
        <v>0</v>
      </c>
      <c r="P3480" s="3">
        <v>0</v>
      </c>
      <c r="Q3480" s="132"/>
    </row>
    <row r="3481" spans="1:17">
      <c r="A3481" s="5" t="str">
        <f t="shared" si="55"/>
        <v>4</v>
      </c>
      <c r="B3481" s="1" t="s">
        <v>11714</v>
      </c>
      <c r="C3481" s="2" t="s">
        <v>11715</v>
      </c>
      <c r="D3481" s="2">
        <f>IFERROR(VLOOKUP(B3481,#REF!,4,0),0)</f>
        <v>0</v>
      </c>
      <c r="E3481" s="3">
        <v>0</v>
      </c>
      <c r="F3481" s="147" t="s">
        <v>1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0</v>
      </c>
      <c r="M3481" s="148" t="s">
        <v>6151</v>
      </c>
      <c r="N3481" s="3">
        <v>0</v>
      </c>
      <c r="O3481" s="3">
        <v>0</v>
      </c>
      <c r="P3481" s="3">
        <v>0</v>
      </c>
      <c r="Q3481" s="132"/>
    </row>
    <row r="3482" spans="1:17">
      <c r="A3482" s="5" t="str">
        <f t="shared" si="55"/>
        <v>4</v>
      </c>
      <c r="B3482" s="1" t="s">
        <v>11716</v>
      </c>
      <c r="C3482" s="2" t="s">
        <v>11717</v>
      </c>
      <c r="D3482" s="2">
        <f>IFERROR(VLOOKUP(B3482,#REF!,4,0),0)</f>
        <v>0</v>
      </c>
      <c r="E3482" s="3">
        <v>0</v>
      </c>
      <c r="F3482" s="147" t="s">
        <v>1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0</v>
      </c>
      <c r="M3482" s="148" t="s">
        <v>6151</v>
      </c>
      <c r="N3482" s="3">
        <v>0</v>
      </c>
      <c r="O3482" s="3">
        <v>0</v>
      </c>
      <c r="P3482" s="3">
        <v>0</v>
      </c>
      <c r="Q3482" s="132"/>
    </row>
    <row r="3483" spans="1:17">
      <c r="A3483" s="5" t="str">
        <f t="shared" si="55"/>
        <v>4</v>
      </c>
      <c r="B3483" s="1" t="s">
        <v>11718</v>
      </c>
      <c r="C3483" s="2" t="s">
        <v>11719</v>
      </c>
      <c r="D3483" s="2">
        <f>IFERROR(VLOOKUP(B3483,#REF!,4,0),0)</f>
        <v>0</v>
      </c>
      <c r="E3483" s="3">
        <v>0</v>
      </c>
      <c r="F3483" s="147" t="s">
        <v>1</v>
      </c>
      <c r="G3483" s="3">
        <v>0</v>
      </c>
      <c r="H3483" s="3">
        <v>0</v>
      </c>
      <c r="I3483" s="3">
        <v>0</v>
      </c>
      <c r="J3483" s="3">
        <v>0</v>
      </c>
      <c r="K3483" s="3">
        <v>0</v>
      </c>
      <c r="L3483" s="3">
        <v>0</v>
      </c>
      <c r="M3483" s="148" t="s">
        <v>6151</v>
      </c>
      <c r="N3483" s="3">
        <v>0</v>
      </c>
      <c r="O3483" s="3">
        <v>0</v>
      </c>
      <c r="P3483" s="3">
        <v>0</v>
      </c>
      <c r="Q3483" s="132"/>
    </row>
    <row r="3484" spans="1:17">
      <c r="A3484" s="5" t="str">
        <f t="shared" si="55"/>
        <v>4</v>
      </c>
      <c r="B3484" s="1" t="s">
        <v>11720</v>
      </c>
      <c r="C3484" s="2" t="s">
        <v>11721</v>
      </c>
      <c r="D3484" s="2">
        <f>IFERROR(VLOOKUP(B3484,#REF!,4,0),0)</f>
        <v>0</v>
      </c>
      <c r="E3484" s="3">
        <v>0</v>
      </c>
      <c r="F3484" s="147" t="s">
        <v>1</v>
      </c>
      <c r="G3484" s="3">
        <v>0</v>
      </c>
      <c r="H3484" s="3">
        <v>0</v>
      </c>
      <c r="I3484" s="3">
        <v>0</v>
      </c>
      <c r="J3484" s="3">
        <v>0</v>
      </c>
      <c r="K3484" s="3">
        <v>0</v>
      </c>
      <c r="L3484" s="3">
        <v>0</v>
      </c>
      <c r="M3484" s="148" t="s">
        <v>6151</v>
      </c>
      <c r="N3484" s="3">
        <v>0</v>
      </c>
      <c r="O3484" s="3">
        <v>0</v>
      </c>
      <c r="P3484" s="3">
        <v>0</v>
      </c>
      <c r="Q3484" s="132"/>
    </row>
    <row r="3485" spans="1:17">
      <c r="A3485" s="5" t="str">
        <f t="shared" si="55"/>
        <v>4</v>
      </c>
      <c r="B3485" s="1" t="s">
        <v>11722</v>
      </c>
      <c r="C3485" s="2" t="s">
        <v>11723</v>
      </c>
      <c r="D3485" s="2">
        <f>IFERROR(VLOOKUP(B3485,#REF!,4,0),0)</f>
        <v>0</v>
      </c>
      <c r="E3485" s="3">
        <v>0</v>
      </c>
      <c r="F3485" s="147" t="s">
        <v>1</v>
      </c>
      <c r="G3485" s="3">
        <v>0</v>
      </c>
      <c r="H3485" s="3">
        <v>0</v>
      </c>
      <c r="I3485" s="3">
        <v>0</v>
      </c>
      <c r="J3485" s="3">
        <v>0</v>
      </c>
      <c r="K3485" s="3">
        <v>0</v>
      </c>
      <c r="L3485" s="3">
        <v>0</v>
      </c>
      <c r="M3485" s="148" t="s">
        <v>6151</v>
      </c>
      <c r="N3485" s="3">
        <v>0</v>
      </c>
      <c r="O3485" s="3">
        <v>0</v>
      </c>
      <c r="P3485" s="3">
        <v>0</v>
      </c>
      <c r="Q3485" s="132"/>
    </row>
    <row r="3486" spans="1:17">
      <c r="A3486" s="5" t="str">
        <f t="shared" si="55"/>
        <v>4</v>
      </c>
      <c r="B3486" s="1" t="s">
        <v>11724</v>
      </c>
      <c r="C3486" s="2" t="s">
        <v>9429</v>
      </c>
      <c r="D3486" s="2">
        <f>IFERROR(VLOOKUP(B3486,#REF!,4,0),0)</f>
        <v>0</v>
      </c>
      <c r="E3486" s="3">
        <v>0</v>
      </c>
      <c r="F3486" s="147" t="s">
        <v>1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0</v>
      </c>
      <c r="M3486" s="148" t="s">
        <v>6151</v>
      </c>
      <c r="N3486" s="3">
        <v>0</v>
      </c>
      <c r="O3486" s="3">
        <v>0</v>
      </c>
      <c r="P3486" s="3">
        <v>0</v>
      </c>
      <c r="Q3486" s="132"/>
    </row>
    <row r="3487" spans="1:17">
      <c r="A3487" s="5" t="str">
        <f t="shared" si="55"/>
        <v>4</v>
      </c>
      <c r="B3487" s="1" t="s">
        <v>11725</v>
      </c>
      <c r="C3487" s="2" t="s">
        <v>9431</v>
      </c>
      <c r="D3487" s="2">
        <f>IFERROR(VLOOKUP(B3487,#REF!,4,0),0)</f>
        <v>0</v>
      </c>
      <c r="E3487" s="3">
        <v>0</v>
      </c>
      <c r="F3487" s="147" t="s">
        <v>1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0</v>
      </c>
      <c r="M3487" s="148" t="s">
        <v>6151</v>
      </c>
      <c r="N3487" s="3">
        <v>0</v>
      </c>
      <c r="O3487" s="3">
        <v>0</v>
      </c>
      <c r="P3487" s="3">
        <v>0</v>
      </c>
      <c r="Q3487" s="132"/>
    </row>
    <row r="3488" spans="1:17">
      <c r="A3488" s="5" t="str">
        <f t="shared" si="55"/>
        <v>4</v>
      </c>
      <c r="B3488" s="1" t="s">
        <v>11726</v>
      </c>
      <c r="C3488" s="2" t="s">
        <v>11727</v>
      </c>
      <c r="D3488" s="2">
        <f>IFERROR(VLOOKUP(B3488,#REF!,4,0),0)</f>
        <v>0</v>
      </c>
      <c r="E3488" s="3">
        <v>0</v>
      </c>
      <c r="F3488" s="147" t="s">
        <v>1</v>
      </c>
      <c r="G3488" s="3">
        <v>0</v>
      </c>
      <c r="H3488" s="3">
        <v>0</v>
      </c>
      <c r="I3488" s="3">
        <v>0</v>
      </c>
      <c r="J3488" s="3">
        <v>0</v>
      </c>
      <c r="K3488" s="3">
        <v>0</v>
      </c>
      <c r="L3488" s="3">
        <v>0</v>
      </c>
      <c r="M3488" s="148" t="s">
        <v>6151</v>
      </c>
      <c r="N3488" s="3">
        <v>0</v>
      </c>
      <c r="O3488" s="3">
        <v>0</v>
      </c>
      <c r="P3488" s="3">
        <v>0</v>
      </c>
      <c r="Q3488" s="132"/>
    </row>
    <row r="3489" spans="1:17">
      <c r="A3489" s="5" t="str">
        <f t="shared" si="55"/>
        <v>4</v>
      </c>
      <c r="B3489" s="1" t="s">
        <v>11728</v>
      </c>
      <c r="C3489" s="2" t="s">
        <v>11729</v>
      </c>
      <c r="D3489" s="2">
        <f>IFERROR(VLOOKUP(B3489,#REF!,4,0),0)</f>
        <v>0</v>
      </c>
      <c r="E3489" s="3">
        <v>0</v>
      </c>
      <c r="F3489" s="147" t="s">
        <v>1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0</v>
      </c>
      <c r="M3489" s="148" t="s">
        <v>6151</v>
      </c>
      <c r="N3489" s="3">
        <v>0</v>
      </c>
      <c r="O3489" s="3">
        <v>0</v>
      </c>
      <c r="P3489" s="3">
        <v>0</v>
      </c>
      <c r="Q3489" s="132"/>
    </row>
    <row r="3490" spans="1:17">
      <c r="A3490" s="5" t="str">
        <f t="shared" si="55"/>
        <v>4</v>
      </c>
      <c r="B3490" s="1" t="s">
        <v>11730</v>
      </c>
      <c r="C3490" s="2" t="s">
        <v>11731</v>
      </c>
      <c r="D3490" s="2">
        <f>IFERROR(VLOOKUP(B3490,#REF!,4,0),0)</f>
        <v>0</v>
      </c>
      <c r="E3490" s="3">
        <v>0</v>
      </c>
      <c r="F3490" s="147" t="s">
        <v>1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148" t="s">
        <v>6151</v>
      </c>
      <c r="N3490" s="3">
        <v>0</v>
      </c>
      <c r="O3490" s="3">
        <v>0</v>
      </c>
      <c r="P3490" s="3">
        <v>0</v>
      </c>
      <c r="Q3490" s="132"/>
    </row>
    <row r="3491" spans="1:17" ht="22.5">
      <c r="A3491" s="5" t="str">
        <f t="shared" si="55"/>
        <v>4</v>
      </c>
      <c r="B3491" s="1" t="s">
        <v>11732</v>
      </c>
      <c r="C3491" s="2" t="s">
        <v>11733</v>
      </c>
      <c r="D3491" s="2">
        <f>IFERROR(VLOOKUP(B3491,#REF!,4,0),0)</f>
        <v>0</v>
      </c>
      <c r="E3491" s="3">
        <v>0</v>
      </c>
      <c r="F3491" s="147" t="s">
        <v>1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0</v>
      </c>
      <c r="M3491" s="148" t="s">
        <v>6151</v>
      </c>
      <c r="N3491" s="3">
        <v>0</v>
      </c>
      <c r="O3491" s="3">
        <v>0</v>
      </c>
      <c r="P3491" s="3">
        <v>0</v>
      </c>
      <c r="Q3491" s="132"/>
    </row>
    <row r="3492" spans="1:17">
      <c r="A3492" s="5" t="str">
        <f t="shared" si="55"/>
        <v>4</v>
      </c>
      <c r="B3492" s="1" t="s">
        <v>11734</v>
      </c>
      <c r="C3492" s="2" t="s">
        <v>11735</v>
      </c>
      <c r="D3492" s="2">
        <f>IFERROR(VLOOKUP(B3492,#REF!,4,0),0)</f>
        <v>0</v>
      </c>
      <c r="E3492" s="3">
        <v>0</v>
      </c>
      <c r="F3492" s="147" t="s">
        <v>1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0</v>
      </c>
      <c r="M3492" s="148" t="s">
        <v>6151</v>
      </c>
      <c r="N3492" s="3">
        <v>0</v>
      </c>
      <c r="O3492" s="3">
        <v>0</v>
      </c>
      <c r="P3492" s="3">
        <v>0</v>
      </c>
      <c r="Q3492" s="132"/>
    </row>
    <row r="3493" spans="1:17">
      <c r="A3493" s="5" t="str">
        <f t="shared" si="55"/>
        <v>4</v>
      </c>
      <c r="B3493" s="1" t="s">
        <v>11736</v>
      </c>
      <c r="C3493" s="2" t="s">
        <v>11737</v>
      </c>
      <c r="D3493" s="2">
        <f>IFERROR(VLOOKUP(B3493,#REF!,4,0),0)</f>
        <v>0</v>
      </c>
      <c r="E3493" s="3">
        <v>0</v>
      </c>
      <c r="F3493" s="147" t="s">
        <v>1</v>
      </c>
      <c r="G3493" s="3">
        <v>0</v>
      </c>
      <c r="H3493" s="3">
        <v>0</v>
      </c>
      <c r="I3493" s="3">
        <v>0</v>
      </c>
      <c r="J3493" s="3">
        <v>0</v>
      </c>
      <c r="K3493" s="3">
        <v>0</v>
      </c>
      <c r="L3493" s="3">
        <v>0</v>
      </c>
      <c r="M3493" s="148" t="s">
        <v>6151</v>
      </c>
      <c r="N3493" s="3">
        <v>0</v>
      </c>
      <c r="O3493" s="3">
        <v>0</v>
      </c>
      <c r="P3493" s="3">
        <v>0</v>
      </c>
      <c r="Q3493" s="132"/>
    </row>
    <row r="3494" spans="1:17">
      <c r="A3494" s="5" t="str">
        <f t="shared" si="55"/>
        <v>4</v>
      </c>
      <c r="B3494" s="1" t="s">
        <v>11738</v>
      </c>
      <c r="C3494" s="2" t="s">
        <v>11739</v>
      </c>
      <c r="D3494" s="2">
        <f>IFERROR(VLOOKUP(B3494,#REF!,4,0),0)</f>
        <v>0</v>
      </c>
      <c r="E3494" s="3">
        <v>0</v>
      </c>
      <c r="F3494" s="147" t="s">
        <v>1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0</v>
      </c>
      <c r="M3494" s="148" t="s">
        <v>6151</v>
      </c>
      <c r="N3494" s="3">
        <v>0</v>
      </c>
      <c r="O3494" s="3">
        <v>0</v>
      </c>
      <c r="P3494" s="3">
        <v>0</v>
      </c>
      <c r="Q3494" s="132"/>
    </row>
    <row r="3495" spans="1:17">
      <c r="A3495" s="5" t="str">
        <f t="shared" si="55"/>
        <v>4</v>
      </c>
      <c r="B3495" s="1" t="s">
        <v>11740</v>
      </c>
      <c r="C3495" s="2" t="s">
        <v>11741</v>
      </c>
      <c r="D3495" s="2">
        <f>IFERROR(VLOOKUP(B3495,#REF!,4,0),0)</f>
        <v>0</v>
      </c>
      <c r="E3495" s="3">
        <v>0</v>
      </c>
      <c r="F3495" s="147" t="s">
        <v>1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0</v>
      </c>
      <c r="M3495" s="148" t="s">
        <v>6151</v>
      </c>
      <c r="N3495" s="3">
        <v>0</v>
      </c>
      <c r="O3495" s="3">
        <v>0</v>
      </c>
      <c r="P3495" s="3">
        <v>0</v>
      </c>
      <c r="Q3495" s="132"/>
    </row>
    <row r="3496" spans="1:17">
      <c r="A3496" s="5" t="str">
        <f t="shared" si="55"/>
        <v>4</v>
      </c>
      <c r="B3496" s="1" t="s">
        <v>11742</v>
      </c>
      <c r="C3496" s="2" t="s">
        <v>11743</v>
      </c>
      <c r="D3496" s="2">
        <f>IFERROR(VLOOKUP(B3496,#REF!,4,0),0)</f>
        <v>0</v>
      </c>
      <c r="E3496" s="3">
        <v>0</v>
      </c>
      <c r="F3496" s="147" t="s">
        <v>1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148" t="s">
        <v>6151</v>
      </c>
      <c r="N3496" s="3">
        <v>0</v>
      </c>
      <c r="O3496" s="3">
        <v>0</v>
      </c>
      <c r="P3496" s="3">
        <v>0</v>
      </c>
      <c r="Q3496" s="132"/>
    </row>
    <row r="3497" spans="1:17">
      <c r="A3497" s="5" t="str">
        <f t="shared" si="55"/>
        <v>4</v>
      </c>
      <c r="B3497" s="1" t="s">
        <v>5777</v>
      </c>
      <c r="C3497" s="2" t="s">
        <v>11744</v>
      </c>
      <c r="D3497" s="2">
        <f>IFERROR(VLOOKUP(B3497,#REF!,4,0),0)</f>
        <v>0</v>
      </c>
      <c r="E3497" s="3">
        <v>0</v>
      </c>
      <c r="F3497" s="147" t="s">
        <v>1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148" t="s">
        <v>6151</v>
      </c>
      <c r="N3497" s="3">
        <v>0</v>
      </c>
      <c r="O3497" s="3">
        <v>0</v>
      </c>
      <c r="P3497" s="3">
        <v>0</v>
      </c>
      <c r="Q3497" s="132"/>
    </row>
    <row r="3498" spans="1:17">
      <c r="A3498" s="5" t="str">
        <f t="shared" si="55"/>
        <v>4</v>
      </c>
      <c r="B3498" s="1" t="s">
        <v>11745</v>
      </c>
      <c r="C3498" s="2" t="s">
        <v>11746</v>
      </c>
      <c r="D3498" s="2">
        <f>IFERROR(VLOOKUP(B3498,#REF!,4,0),0)</f>
        <v>0</v>
      </c>
      <c r="E3498" s="3">
        <v>0</v>
      </c>
      <c r="F3498" s="147" t="s">
        <v>1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0</v>
      </c>
      <c r="M3498" s="148" t="s">
        <v>6151</v>
      </c>
      <c r="N3498" s="3">
        <v>0</v>
      </c>
      <c r="O3498" s="3">
        <v>0</v>
      </c>
      <c r="P3498" s="3">
        <v>0</v>
      </c>
      <c r="Q3498" s="132"/>
    </row>
    <row r="3499" spans="1:17">
      <c r="A3499" s="5" t="str">
        <f t="shared" si="55"/>
        <v>4</v>
      </c>
      <c r="B3499" s="1" t="s">
        <v>11747</v>
      </c>
      <c r="C3499" s="2" t="s">
        <v>6396</v>
      </c>
      <c r="D3499" s="2">
        <f>IFERROR(VLOOKUP(B3499,#REF!,4,0),0)</f>
        <v>0</v>
      </c>
      <c r="E3499" s="3">
        <v>0</v>
      </c>
      <c r="F3499" s="147" t="s">
        <v>1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0</v>
      </c>
      <c r="M3499" s="148" t="s">
        <v>6151</v>
      </c>
      <c r="N3499" s="3">
        <v>0</v>
      </c>
      <c r="O3499" s="3">
        <v>0</v>
      </c>
      <c r="P3499" s="3">
        <v>0</v>
      </c>
      <c r="Q3499" s="132"/>
    </row>
    <row r="3500" spans="1:17">
      <c r="A3500" s="5" t="str">
        <f t="shared" si="55"/>
        <v>4</v>
      </c>
      <c r="B3500" s="1" t="s">
        <v>11748</v>
      </c>
      <c r="C3500" s="2" t="s">
        <v>11749</v>
      </c>
      <c r="D3500" s="2">
        <f>IFERROR(VLOOKUP(B3500,#REF!,4,0),0)</f>
        <v>0</v>
      </c>
      <c r="E3500" s="3">
        <v>0</v>
      </c>
      <c r="F3500" s="147" t="s">
        <v>1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0</v>
      </c>
      <c r="M3500" s="148" t="s">
        <v>6151</v>
      </c>
      <c r="N3500" s="3">
        <v>0</v>
      </c>
      <c r="O3500" s="3">
        <v>0</v>
      </c>
      <c r="P3500" s="3">
        <v>0</v>
      </c>
      <c r="Q3500" s="132"/>
    </row>
    <row r="3501" spans="1:17">
      <c r="A3501" s="5" t="str">
        <f t="shared" si="55"/>
        <v>4</v>
      </c>
      <c r="B3501" s="1" t="s">
        <v>11750</v>
      </c>
      <c r="C3501" s="2" t="s">
        <v>11751</v>
      </c>
      <c r="D3501" s="2">
        <f>IFERROR(VLOOKUP(B3501,#REF!,4,0),0)</f>
        <v>0</v>
      </c>
      <c r="E3501" s="3">
        <v>0</v>
      </c>
      <c r="F3501" s="147" t="s">
        <v>1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0</v>
      </c>
      <c r="M3501" s="148" t="s">
        <v>6151</v>
      </c>
      <c r="N3501" s="3">
        <v>0</v>
      </c>
      <c r="O3501" s="3">
        <v>0</v>
      </c>
      <c r="P3501" s="3">
        <v>0</v>
      </c>
      <c r="Q3501" s="132"/>
    </row>
    <row r="3502" spans="1:17">
      <c r="A3502" s="5" t="str">
        <f t="shared" si="55"/>
        <v>4</v>
      </c>
      <c r="B3502" s="1" t="s">
        <v>11752</v>
      </c>
      <c r="C3502" s="2" t="s">
        <v>6396</v>
      </c>
      <c r="D3502" s="2">
        <f>IFERROR(VLOOKUP(B3502,#REF!,4,0),0)</f>
        <v>0</v>
      </c>
      <c r="E3502" s="3">
        <v>0</v>
      </c>
      <c r="F3502" s="147" t="s">
        <v>1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0</v>
      </c>
      <c r="M3502" s="148" t="s">
        <v>6151</v>
      </c>
      <c r="N3502" s="3">
        <v>0</v>
      </c>
      <c r="O3502" s="3">
        <v>0</v>
      </c>
      <c r="P3502" s="3">
        <v>0</v>
      </c>
      <c r="Q3502" s="132"/>
    </row>
    <row r="3503" spans="1:17">
      <c r="A3503" s="5" t="str">
        <f t="shared" si="55"/>
        <v>4</v>
      </c>
      <c r="B3503" s="1" t="s">
        <v>11753</v>
      </c>
      <c r="C3503" s="2" t="s">
        <v>10276</v>
      </c>
      <c r="D3503" s="2">
        <f>IFERROR(VLOOKUP(B3503,#REF!,4,0),0)</f>
        <v>0</v>
      </c>
      <c r="E3503" s="3">
        <v>0</v>
      </c>
      <c r="F3503" s="147" t="s">
        <v>1</v>
      </c>
      <c r="G3503" s="3">
        <v>0</v>
      </c>
      <c r="H3503" s="3">
        <v>0</v>
      </c>
      <c r="I3503" s="3">
        <v>0</v>
      </c>
      <c r="J3503" s="3">
        <v>0</v>
      </c>
      <c r="K3503" s="3">
        <v>0</v>
      </c>
      <c r="L3503" s="3">
        <v>0</v>
      </c>
      <c r="M3503" s="148" t="s">
        <v>6151</v>
      </c>
      <c r="N3503" s="3">
        <v>0</v>
      </c>
      <c r="O3503" s="3">
        <v>0</v>
      </c>
      <c r="P3503" s="3">
        <v>0</v>
      </c>
      <c r="Q3503" s="132"/>
    </row>
    <row r="3504" spans="1:17">
      <c r="A3504" s="5" t="str">
        <f t="shared" si="55"/>
        <v>4</v>
      </c>
      <c r="B3504" s="1" t="s">
        <v>11754</v>
      </c>
      <c r="C3504" s="2" t="s">
        <v>10278</v>
      </c>
      <c r="D3504" s="2">
        <f>IFERROR(VLOOKUP(B3504,#REF!,4,0),0)</f>
        <v>0</v>
      </c>
      <c r="E3504" s="3">
        <v>0</v>
      </c>
      <c r="F3504" s="147" t="s">
        <v>1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148" t="s">
        <v>6151</v>
      </c>
      <c r="N3504" s="3">
        <v>0</v>
      </c>
      <c r="O3504" s="3">
        <v>0</v>
      </c>
      <c r="P3504" s="3">
        <v>0</v>
      </c>
      <c r="Q3504" s="132"/>
    </row>
    <row r="3505" spans="1:17">
      <c r="A3505" s="5" t="str">
        <f t="shared" si="55"/>
        <v>4</v>
      </c>
      <c r="B3505" s="1" t="s">
        <v>11755</v>
      </c>
      <c r="C3505" s="2" t="s">
        <v>10280</v>
      </c>
      <c r="D3505" s="2">
        <f>IFERROR(VLOOKUP(B3505,#REF!,4,0),0)</f>
        <v>0</v>
      </c>
      <c r="E3505" s="3">
        <v>0</v>
      </c>
      <c r="F3505" s="147" t="s">
        <v>1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0</v>
      </c>
      <c r="M3505" s="148" t="s">
        <v>6151</v>
      </c>
      <c r="N3505" s="3">
        <v>0</v>
      </c>
      <c r="O3505" s="3">
        <v>0</v>
      </c>
      <c r="P3505" s="3">
        <v>0</v>
      </c>
      <c r="Q3505" s="132"/>
    </row>
    <row r="3506" spans="1:17">
      <c r="A3506" s="5" t="str">
        <f t="shared" si="55"/>
        <v>4</v>
      </c>
      <c r="B3506" s="1" t="s">
        <v>11756</v>
      </c>
      <c r="C3506" s="2" t="s">
        <v>10282</v>
      </c>
      <c r="D3506" s="2">
        <f>IFERROR(VLOOKUP(B3506,#REF!,4,0),0)</f>
        <v>0</v>
      </c>
      <c r="E3506" s="3">
        <v>0</v>
      </c>
      <c r="F3506" s="147" t="s">
        <v>1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0</v>
      </c>
      <c r="M3506" s="148" t="s">
        <v>6151</v>
      </c>
      <c r="N3506" s="3">
        <v>0</v>
      </c>
      <c r="O3506" s="3">
        <v>0</v>
      </c>
      <c r="P3506" s="3">
        <v>0</v>
      </c>
      <c r="Q3506" s="132"/>
    </row>
    <row r="3507" spans="1:17">
      <c r="A3507" s="5" t="str">
        <f t="shared" si="55"/>
        <v>4</v>
      </c>
      <c r="B3507" s="1" t="s">
        <v>11757</v>
      </c>
      <c r="C3507" s="2" t="s">
        <v>10284</v>
      </c>
      <c r="D3507" s="2">
        <f>IFERROR(VLOOKUP(B3507,#REF!,4,0),0)</f>
        <v>0</v>
      </c>
      <c r="E3507" s="3">
        <v>0</v>
      </c>
      <c r="F3507" s="147" t="s">
        <v>1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0</v>
      </c>
      <c r="M3507" s="148" t="s">
        <v>6151</v>
      </c>
      <c r="N3507" s="3">
        <v>0</v>
      </c>
      <c r="O3507" s="3">
        <v>0</v>
      </c>
      <c r="P3507" s="3">
        <v>0</v>
      </c>
      <c r="Q3507" s="132"/>
    </row>
    <row r="3508" spans="1:17">
      <c r="A3508" s="5" t="str">
        <f t="shared" si="55"/>
        <v>4</v>
      </c>
      <c r="B3508" s="1" t="s">
        <v>11758</v>
      </c>
      <c r="C3508" s="2" t="s">
        <v>10286</v>
      </c>
      <c r="D3508" s="2">
        <f>IFERROR(VLOOKUP(B3508,#REF!,4,0),0)</f>
        <v>0</v>
      </c>
      <c r="E3508" s="3">
        <v>0</v>
      </c>
      <c r="F3508" s="147" t="s">
        <v>1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0</v>
      </c>
      <c r="M3508" s="148" t="s">
        <v>6151</v>
      </c>
      <c r="N3508" s="3">
        <v>0</v>
      </c>
      <c r="O3508" s="3">
        <v>0</v>
      </c>
      <c r="P3508" s="3">
        <v>0</v>
      </c>
      <c r="Q3508" s="132"/>
    </row>
    <row r="3509" spans="1:17">
      <c r="A3509" s="5" t="str">
        <f t="shared" si="55"/>
        <v>4</v>
      </c>
      <c r="B3509" s="1" t="s">
        <v>11759</v>
      </c>
      <c r="C3509" s="2" t="s">
        <v>11760</v>
      </c>
      <c r="D3509" s="2">
        <f>IFERROR(VLOOKUP(B3509,#REF!,4,0),0)</f>
        <v>0</v>
      </c>
      <c r="E3509" s="3">
        <v>0</v>
      </c>
      <c r="F3509" s="147" t="s">
        <v>1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0</v>
      </c>
      <c r="M3509" s="148" t="s">
        <v>6151</v>
      </c>
      <c r="N3509" s="3">
        <v>0</v>
      </c>
      <c r="O3509" s="3">
        <v>0</v>
      </c>
      <c r="P3509" s="3">
        <v>0</v>
      </c>
      <c r="Q3509" s="132"/>
    </row>
    <row r="3510" spans="1:17">
      <c r="A3510" s="5" t="str">
        <f t="shared" si="55"/>
        <v>4</v>
      </c>
      <c r="B3510" s="1" t="s">
        <v>11761</v>
      </c>
      <c r="C3510" s="2" t="s">
        <v>11762</v>
      </c>
      <c r="D3510" s="2">
        <f>IFERROR(VLOOKUP(B3510,#REF!,4,0),0)</f>
        <v>0</v>
      </c>
      <c r="E3510" s="3">
        <v>0</v>
      </c>
      <c r="F3510" s="147" t="s">
        <v>1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0</v>
      </c>
      <c r="M3510" s="148" t="s">
        <v>6151</v>
      </c>
      <c r="N3510" s="3">
        <v>0</v>
      </c>
      <c r="O3510" s="3">
        <v>0</v>
      </c>
      <c r="P3510" s="3">
        <v>0</v>
      </c>
      <c r="Q3510" s="132"/>
    </row>
    <row r="3511" spans="1:17">
      <c r="A3511" s="5" t="str">
        <f t="shared" si="55"/>
        <v>4</v>
      </c>
      <c r="B3511" s="1" t="s">
        <v>11763</v>
      </c>
      <c r="C3511" s="2" t="s">
        <v>11764</v>
      </c>
      <c r="D3511" s="2">
        <f>IFERROR(VLOOKUP(B3511,#REF!,4,0),0)</f>
        <v>0</v>
      </c>
      <c r="E3511" s="3">
        <v>0</v>
      </c>
      <c r="F3511" s="147" t="s">
        <v>1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148" t="s">
        <v>6151</v>
      </c>
      <c r="N3511" s="3">
        <v>0</v>
      </c>
      <c r="O3511" s="3">
        <v>0</v>
      </c>
      <c r="P3511" s="3">
        <v>0</v>
      </c>
      <c r="Q3511" s="132"/>
    </row>
    <row r="3512" spans="1:17">
      <c r="A3512" s="5" t="str">
        <f t="shared" si="55"/>
        <v>5</v>
      </c>
      <c r="B3512" s="1" t="s">
        <v>11765</v>
      </c>
      <c r="C3512" s="2" t="s">
        <v>11766</v>
      </c>
      <c r="D3512" s="2">
        <f>IFERROR(VLOOKUP(B3512,#REF!,4,0),0)</f>
        <v>0</v>
      </c>
      <c r="E3512" s="3">
        <v>0</v>
      </c>
      <c r="F3512" s="147" t="s">
        <v>1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148" t="s">
        <v>6151</v>
      </c>
      <c r="N3512" s="3">
        <v>0</v>
      </c>
      <c r="O3512" s="3">
        <v>0</v>
      </c>
      <c r="P3512" s="3">
        <v>0</v>
      </c>
      <c r="Q3512" s="132"/>
    </row>
    <row r="3513" spans="1:17">
      <c r="A3513" s="5" t="str">
        <f t="shared" si="55"/>
        <v>6</v>
      </c>
      <c r="B3513" s="1" t="s">
        <v>11767</v>
      </c>
      <c r="C3513" s="2" t="s">
        <v>11768</v>
      </c>
      <c r="D3513" s="2">
        <f>IFERROR(VLOOKUP(B3513,#REF!,4,0),0)</f>
        <v>0</v>
      </c>
      <c r="E3513" s="3">
        <v>0</v>
      </c>
      <c r="F3513" s="147" t="s">
        <v>1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0</v>
      </c>
      <c r="M3513" s="148" t="s">
        <v>6151</v>
      </c>
      <c r="N3513" s="3">
        <v>0</v>
      </c>
      <c r="O3513" s="3">
        <v>0</v>
      </c>
      <c r="P3513" s="3">
        <v>0</v>
      </c>
      <c r="Q3513" s="132"/>
    </row>
    <row r="3514" spans="1:17">
      <c r="A3514" s="5" t="str">
        <f t="shared" si="55"/>
        <v>6</v>
      </c>
      <c r="B3514" s="1" t="s">
        <v>4361</v>
      </c>
      <c r="C3514" s="2" t="s">
        <v>11769</v>
      </c>
      <c r="D3514" s="2">
        <f>IFERROR(VLOOKUP(B3514,#REF!,4,0),0)</f>
        <v>0</v>
      </c>
      <c r="E3514" s="3">
        <v>22088694.219999999</v>
      </c>
      <c r="F3514" s="147" t="s">
        <v>1</v>
      </c>
      <c r="G3514" s="3">
        <v>22088694.219999999</v>
      </c>
      <c r="H3514" s="3">
        <v>0</v>
      </c>
      <c r="I3514" s="3">
        <v>0</v>
      </c>
      <c r="J3514" s="3">
        <v>22088694.219999999</v>
      </c>
      <c r="K3514" s="3">
        <v>0</v>
      </c>
      <c r="L3514" s="3">
        <v>0</v>
      </c>
      <c r="M3514" s="148" t="s">
        <v>6151</v>
      </c>
      <c r="N3514" s="3">
        <v>0</v>
      </c>
      <c r="O3514" s="3">
        <v>0</v>
      </c>
      <c r="P3514" s="3">
        <v>0</v>
      </c>
      <c r="Q3514" s="132"/>
    </row>
    <row r="3515" spans="1:17">
      <c r="A3515" s="5" t="str">
        <f t="shared" si="55"/>
        <v>6</v>
      </c>
      <c r="B3515" s="1" t="s">
        <v>11770</v>
      </c>
      <c r="C3515" s="2" t="s">
        <v>11771</v>
      </c>
      <c r="D3515" s="2">
        <f>IFERROR(VLOOKUP(B3515,#REF!,4,0),0)</f>
        <v>0</v>
      </c>
      <c r="E3515" s="3">
        <v>0</v>
      </c>
      <c r="F3515" s="147" t="s">
        <v>1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0</v>
      </c>
      <c r="M3515" s="148" t="s">
        <v>6151</v>
      </c>
      <c r="N3515" s="3">
        <v>0</v>
      </c>
      <c r="O3515" s="3">
        <v>0</v>
      </c>
      <c r="P3515" s="3">
        <v>0</v>
      </c>
      <c r="Q3515" s="132"/>
    </row>
    <row r="3516" spans="1:17">
      <c r="A3516" s="5" t="str">
        <f t="shared" si="55"/>
        <v>6</v>
      </c>
      <c r="B3516" s="1" t="s">
        <v>11772</v>
      </c>
      <c r="C3516" s="2" t="s">
        <v>11773</v>
      </c>
      <c r="D3516" s="2">
        <f>IFERROR(VLOOKUP(B3516,#REF!,4,0),0)</f>
        <v>0</v>
      </c>
      <c r="E3516" s="3">
        <v>0</v>
      </c>
      <c r="F3516" s="147" t="s">
        <v>5961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0</v>
      </c>
      <c r="M3516" s="148" t="s">
        <v>6151</v>
      </c>
      <c r="N3516" s="3">
        <v>0</v>
      </c>
      <c r="O3516" s="3">
        <v>0</v>
      </c>
      <c r="P3516" s="3">
        <v>0</v>
      </c>
      <c r="Q3516" s="132"/>
    </row>
    <row r="3517" spans="1:17">
      <c r="A3517" s="5" t="str">
        <f t="shared" si="55"/>
        <v>6</v>
      </c>
      <c r="B3517" s="1" t="s">
        <v>11774</v>
      </c>
      <c r="C3517" s="2" t="s">
        <v>11775</v>
      </c>
      <c r="D3517" s="2">
        <f>IFERROR(VLOOKUP(B3517,#REF!,4,0),0)</f>
        <v>0</v>
      </c>
      <c r="E3517" s="3">
        <v>0</v>
      </c>
      <c r="F3517" s="147" t="s">
        <v>5961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0</v>
      </c>
      <c r="M3517" s="148" t="s">
        <v>6151</v>
      </c>
      <c r="N3517" s="3">
        <v>0</v>
      </c>
      <c r="O3517" s="3">
        <v>0</v>
      </c>
      <c r="P3517" s="3">
        <v>0</v>
      </c>
      <c r="Q3517" s="132"/>
    </row>
    <row r="3518" spans="1:17">
      <c r="A3518" s="5" t="str">
        <f t="shared" si="55"/>
        <v>6</v>
      </c>
      <c r="B3518" s="1" t="s">
        <v>11776</v>
      </c>
      <c r="C3518" s="2" t="s">
        <v>11777</v>
      </c>
      <c r="D3518" s="2">
        <f>IFERROR(VLOOKUP(B3518,#REF!,4,0),0)</f>
        <v>0</v>
      </c>
      <c r="E3518" s="3">
        <v>0</v>
      </c>
      <c r="F3518" s="147" t="s">
        <v>5961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0</v>
      </c>
      <c r="M3518" s="148" t="s">
        <v>6151</v>
      </c>
      <c r="N3518" s="3">
        <v>0</v>
      </c>
      <c r="O3518" s="3">
        <v>0</v>
      </c>
      <c r="P3518" s="3">
        <v>0</v>
      </c>
      <c r="Q3518" s="132"/>
    </row>
    <row r="3519" spans="1:17">
      <c r="A3519" s="5" t="str">
        <f t="shared" si="55"/>
        <v>6</v>
      </c>
      <c r="B3519" s="1" t="s">
        <v>4366</v>
      </c>
      <c r="C3519" s="2" t="s">
        <v>11778</v>
      </c>
      <c r="D3519" s="2">
        <f>IFERROR(VLOOKUP(B3519,#REF!,4,0),0)</f>
        <v>0</v>
      </c>
      <c r="E3519" s="3">
        <v>-92156.11</v>
      </c>
      <c r="F3519" s="147" t="s">
        <v>1</v>
      </c>
      <c r="G3519" s="3">
        <v>-92156.11</v>
      </c>
      <c r="H3519" s="3">
        <v>0</v>
      </c>
      <c r="I3519" s="3">
        <v>0</v>
      </c>
      <c r="J3519" s="3">
        <v>-92156.11</v>
      </c>
      <c r="K3519" s="3">
        <v>0</v>
      </c>
      <c r="L3519" s="3">
        <v>0</v>
      </c>
      <c r="M3519" s="148" t="s">
        <v>6151</v>
      </c>
      <c r="N3519" s="3">
        <v>0</v>
      </c>
      <c r="O3519" s="3">
        <v>0</v>
      </c>
      <c r="P3519" s="3">
        <v>0</v>
      </c>
      <c r="Q3519" s="132"/>
    </row>
    <row r="3520" spans="1:17">
      <c r="A3520" s="5" t="str">
        <f t="shared" si="55"/>
        <v>6</v>
      </c>
      <c r="B3520" s="1" t="s">
        <v>11779</v>
      </c>
      <c r="C3520" s="2" t="s">
        <v>11780</v>
      </c>
      <c r="D3520" s="2">
        <f>IFERROR(VLOOKUP(B3520,#REF!,4,0),0)</f>
        <v>0</v>
      </c>
      <c r="E3520" s="3">
        <v>0</v>
      </c>
      <c r="F3520" s="147" t="s">
        <v>1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0</v>
      </c>
      <c r="M3520" s="148" t="s">
        <v>6151</v>
      </c>
      <c r="N3520" s="3">
        <v>0</v>
      </c>
      <c r="O3520" s="3">
        <v>0</v>
      </c>
      <c r="P3520" s="3">
        <v>0</v>
      </c>
      <c r="Q3520" s="132"/>
    </row>
    <row r="3521" spans="1:17">
      <c r="A3521" s="5" t="str">
        <f t="shared" si="55"/>
        <v>6</v>
      </c>
      <c r="B3521" s="1" t="s">
        <v>11781</v>
      </c>
      <c r="C3521" s="2" t="s">
        <v>11782</v>
      </c>
      <c r="D3521" s="2">
        <f>IFERROR(VLOOKUP(B3521,#REF!,4,0),0)</f>
        <v>0</v>
      </c>
      <c r="E3521" s="3">
        <v>0</v>
      </c>
      <c r="F3521" s="147" t="s">
        <v>1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148" t="s">
        <v>6151</v>
      </c>
      <c r="N3521" s="3">
        <v>0</v>
      </c>
      <c r="O3521" s="3">
        <v>0</v>
      </c>
      <c r="P3521" s="3">
        <v>0</v>
      </c>
      <c r="Q3521" s="132"/>
    </row>
    <row r="3522" spans="1:17">
      <c r="A3522" s="5" t="str">
        <f t="shared" si="55"/>
        <v>6</v>
      </c>
      <c r="B3522" s="1" t="s">
        <v>11783</v>
      </c>
      <c r="C3522" s="2" t="s">
        <v>11784</v>
      </c>
      <c r="D3522" s="2">
        <f>IFERROR(VLOOKUP(B3522,#REF!,4,0),0)</f>
        <v>0</v>
      </c>
      <c r="E3522" s="3">
        <v>0</v>
      </c>
      <c r="F3522" s="147" t="s">
        <v>1</v>
      </c>
      <c r="G3522" s="3">
        <v>0</v>
      </c>
      <c r="H3522" s="3">
        <v>0</v>
      </c>
      <c r="I3522" s="3">
        <v>0</v>
      </c>
      <c r="J3522" s="3">
        <v>0</v>
      </c>
      <c r="K3522" s="3">
        <v>0</v>
      </c>
      <c r="L3522" s="3">
        <v>0</v>
      </c>
      <c r="M3522" s="148" t="s">
        <v>6151</v>
      </c>
      <c r="N3522" s="3">
        <v>0</v>
      </c>
      <c r="O3522" s="3">
        <v>0</v>
      </c>
      <c r="P3522" s="3">
        <v>0</v>
      </c>
      <c r="Q3522" s="132"/>
    </row>
    <row r="3523" spans="1:17">
      <c r="A3523" s="5" t="str">
        <f t="shared" si="55"/>
        <v>6</v>
      </c>
      <c r="B3523" s="1" t="s">
        <v>11785</v>
      </c>
      <c r="C3523" s="2" t="s">
        <v>6804</v>
      </c>
      <c r="D3523" s="2">
        <f>IFERROR(VLOOKUP(B3523,#REF!,4,0),0)</f>
        <v>0</v>
      </c>
      <c r="E3523" s="3">
        <v>0</v>
      </c>
      <c r="F3523" s="147" t="s">
        <v>1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0</v>
      </c>
      <c r="M3523" s="148" t="s">
        <v>6151</v>
      </c>
      <c r="N3523" s="3">
        <v>0</v>
      </c>
      <c r="O3523" s="3">
        <v>0</v>
      </c>
      <c r="P3523" s="3">
        <v>0</v>
      </c>
      <c r="Q3523" s="132"/>
    </row>
    <row r="3524" spans="1:17">
      <c r="A3524" s="5" t="str">
        <f t="shared" si="55"/>
        <v>6</v>
      </c>
      <c r="B3524" s="1" t="s">
        <v>11786</v>
      </c>
      <c r="C3524" s="2" t="s">
        <v>11787</v>
      </c>
      <c r="D3524" s="2">
        <f>IFERROR(VLOOKUP(B3524,#REF!,4,0),0)</f>
        <v>0</v>
      </c>
      <c r="E3524" s="3">
        <v>0</v>
      </c>
      <c r="F3524" s="147" t="s">
        <v>1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0</v>
      </c>
      <c r="M3524" s="148" t="s">
        <v>6151</v>
      </c>
      <c r="N3524" s="3">
        <v>0</v>
      </c>
      <c r="O3524" s="3">
        <v>0</v>
      </c>
      <c r="P3524" s="3">
        <v>0</v>
      </c>
      <c r="Q3524" s="132"/>
    </row>
    <row r="3525" spans="1:17">
      <c r="A3525" s="5" t="str">
        <f t="shared" si="55"/>
        <v>6</v>
      </c>
      <c r="B3525" s="1" t="s">
        <v>11788</v>
      </c>
      <c r="C3525" s="2" t="s">
        <v>9747</v>
      </c>
      <c r="D3525" s="2">
        <f>IFERROR(VLOOKUP(B3525,#REF!,4,0),0)</f>
        <v>0</v>
      </c>
      <c r="E3525" s="3">
        <v>0</v>
      </c>
      <c r="F3525" s="147" t="s">
        <v>1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148" t="s">
        <v>6151</v>
      </c>
      <c r="N3525" s="3">
        <v>0</v>
      </c>
      <c r="O3525" s="3">
        <v>0</v>
      </c>
      <c r="P3525" s="3">
        <v>0</v>
      </c>
      <c r="Q3525" s="132"/>
    </row>
    <row r="3526" spans="1:17">
      <c r="A3526" s="5" t="str">
        <f t="shared" si="55"/>
        <v>6</v>
      </c>
      <c r="B3526" s="1" t="s">
        <v>11789</v>
      </c>
      <c r="C3526" s="2" t="s">
        <v>11790</v>
      </c>
      <c r="D3526" s="2">
        <f>IFERROR(VLOOKUP(B3526,#REF!,4,0),0)</f>
        <v>0</v>
      </c>
      <c r="E3526" s="3">
        <v>0</v>
      </c>
      <c r="F3526" s="147" t="s">
        <v>5961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148" t="s">
        <v>6151</v>
      </c>
      <c r="N3526" s="3">
        <v>0</v>
      </c>
      <c r="O3526" s="3">
        <v>0</v>
      </c>
      <c r="P3526" s="3">
        <v>0</v>
      </c>
      <c r="Q3526" s="132"/>
    </row>
    <row r="3527" spans="1:17">
      <c r="A3527" s="5" t="str">
        <f t="shared" si="55"/>
        <v>6</v>
      </c>
      <c r="B3527" s="1" t="s">
        <v>11791</v>
      </c>
      <c r="C3527" s="2" t="s">
        <v>11792</v>
      </c>
      <c r="D3527" s="2">
        <f>IFERROR(VLOOKUP(B3527,#REF!,4,0),0)</f>
        <v>0</v>
      </c>
      <c r="E3527" s="3">
        <v>0</v>
      </c>
      <c r="F3527" s="147" t="s">
        <v>5961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0</v>
      </c>
      <c r="M3527" s="148" t="s">
        <v>6151</v>
      </c>
      <c r="N3527" s="3">
        <v>0</v>
      </c>
      <c r="O3527" s="3">
        <v>0</v>
      </c>
      <c r="P3527" s="3">
        <v>0</v>
      </c>
      <c r="Q3527" s="132"/>
    </row>
    <row r="3528" spans="1:17">
      <c r="A3528" s="5" t="str">
        <f t="shared" si="55"/>
        <v>6</v>
      </c>
      <c r="B3528" s="1" t="s">
        <v>11793</v>
      </c>
      <c r="C3528" s="2" t="s">
        <v>6396</v>
      </c>
      <c r="D3528" s="2">
        <f>IFERROR(VLOOKUP(B3528,#REF!,4,0),0)</f>
        <v>0</v>
      </c>
      <c r="E3528" s="3">
        <v>0</v>
      </c>
      <c r="F3528" s="147" t="s">
        <v>1</v>
      </c>
      <c r="G3528" s="3">
        <v>0</v>
      </c>
      <c r="H3528" s="3">
        <v>0</v>
      </c>
      <c r="I3528" s="3">
        <v>0</v>
      </c>
      <c r="J3528" s="3">
        <v>0</v>
      </c>
      <c r="K3528" s="3">
        <v>0</v>
      </c>
      <c r="L3528" s="3">
        <v>0</v>
      </c>
      <c r="M3528" s="148" t="s">
        <v>6151</v>
      </c>
      <c r="N3528" s="3">
        <v>0</v>
      </c>
      <c r="O3528" s="3">
        <v>0</v>
      </c>
      <c r="P3528" s="3">
        <v>0</v>
      </c>
      <c r="Q3528" s="132"/>
    </row>
    <row r="3529" spans="1:17">
      <c r="A3529" s="5" t="str">
        <f t="shared" si="55"/>
        <v>6</v>
      </c>
      <c r="B3529" s="1" t="s">
        <v>11794</v>
      </c>
      <c r="C3529" s="2" t="s">
        <v>11795</v>
      </c>
      <c r="D3529" s="2">
        <f>IFERROR(VLOOKUP(B3529,#REF!,4,0),0)</f>
        <v>0</v>
      </c>
      <c r="E3529" s="3">
        <v>0</v>
      </c>
      <c r="F3529" s="147" t="s">
        <v>1</v>
      </c>
      <c r="G3529" s="3">
        <v>0</v>
      </c>
      <c r="H3529" s="3">
        <v>0</v>
      </c>
      <c r="I3529" s="3">
        <v>0</v>
      </c>
      <c r="J3529" s="3">
        <v>0</v>
      </c>
      <c r="K3529" s="3">
        <v>0</v>
      </c>
      <c r="L3529" s="3">
        <v>0</v>
      </c>
      <c r="M3529" s="148" t="s">
        <v>6151</v>
      </c>
      <c r="N3529" s="3">
        <v>0</v>
      </c>
      <c r="O3529" s="3">
        <v>0</v>
      </c>
      <c r="P3529" s="3">
        <v>0</v>
      </c>
      <c r="Q3529" s="132"/>
    </row>
    <row r="3530" spans="1:17">
      <c r="A3530" s="5" t="str">
        <f t="shared" si="55"/>
        <v>6</v>
      </c>
      <c r="B3530" s="1" t="s">
        <v>4373</v>
      </c>
      <c r="C3530" s="2" t="s">
        <v>11796</v>
      </c>
      <c r="D3530" s="2">
        <f>IFERROR(VLOOKUP(B3530,#REF!,4,0),0)</f>
        <v>0</v>
      </c>
      <c r="E3530" s="3">
        <v>13616134.4</v>
      </c>
      <c r="F3530" s="147" t="s">
        <v>1</v>
      </c>
      <c r="G3530" s="3">
        <v>13616134.4</v>
      </c>
      <c r="H3530" s="3">
        <v>0</v>
      </c>
      <c r="I3530" s="3">
        <v>0</v>
      </c>
      <c r="J3530" s="3">
        <v>13616134.4</v>
      </c>
      <c r="K3530" s="3">
        <v>0</v>
      </c>
      <c r="L3530" s="3">
        <v>0</v>
      </c>
      <c r="M3530" s="148" t="s">
        <v>6151</v>
      </c>
      <c r="N3530" s="3">
        <v>0</v>
      </c>
      <c r="O3530" s="3">
        <v>0</v>
      </c>
      <c r="P3530" s="3">
        <v>0</v>
      </c>
      <c r="Q3530" s="132"/>
    </row>
    <row r="3531" spans="1:17">
      <c r="A3531" s="5" t="str">
        <f t="shared" ref="A3531:A3594" si="56">LEFT(B3531)</f>
        <v>6</v>
      </c>
      <c r="B3531" s="1" t="s">
        <v>11797</v>
      </c>
      <c r="C3531" s="2" t="s">
        <v>11798</v>
      </c>
      <c r="D3531" s="2">
        <f>IFERROR(VLOOKUP(B3531,#REF!,4,0),0)</f>
        <v>0</v>
      </c>
      <c r="E3531" s="3">
        <v>0</v>
      </c>
      <c r="F3531" s="147" t="s">
        <v>1</v>
      </c>
      <c r="G3531" s="3">
        <v>0</v>
      </c>
      <c r="H3531" s="3">
        <v>0</v>
      </c>
      <c r="I3531" s="3">
        <v>0</v>
      </c>
      <c r="J3531" s="3">
        <v>0</v>
      </c>
      <c r="K3531" s="3">
        <v>0</v>
      </c>
      <c r="L3531" s="3">
        <v>0</v>
      </c>
      <c r="M3531" s="148" t="s">
        <v>6151</v>
      </c>
      <c r="N3531" s="3">
        <v>0</v>
      </c>
      <c r="O3531" s="3">
        <v>0</v>
      </c>
      <c r="P3531" s="3">
        <v>0</v>
      </c>
      <c r="Q3531" s="132"/>
    </row>
    <row r="3532" spans="1:17">
      <c r="A3532" s="5" t="str">
        <f t="shared" si="56"/>
        <v>6</v>
      </c>
      <c r="B3532" s="1" t="s">
        <v>11799</v>
      </c>
      <c r="C3532" s="2" t="s">
        <v>11800</v>
      </c>
      <c r="D3532" s="2">
        <f>IFERROR(VLOOKUP(B3532,#REF!,4,0),0)</f>
        <v>0</v>
      </c>
      <c r="E3532" s="3">
        <v>0</v>
      </c>
      <c r="F3532" s="147" t="s">
        <v>1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148" t="s">
        <v>6151</v>
      </c>
      <c r="N3532" s="3">
        <v>0</v>
      </c>
      <c r="O3532" s="3">
        <v>0</v>
      </c>
      <c r="P3532" s="3">
        <v>0</v>
      </c>
      <c r="Q3532" s="132"/>
    </row>
    <row r="3533" spans="1:17">
      <c r="A3533" s="5" t="str">
        <f t="shared" si="56"/>
        <v>6</v>
      </c>
      <c r="B3533" s="1" t="s">
        <v>11801</v>
      </c>
      <c r="C3533" s="2" t="s">
        <v>11802</v>
      </c>
      <c r="D3533" s="2">
        <f>IFERROR(VLOOKUP(B3533,#REF!,4,0),0)</f>
        <v>0</v>
      </c>
      <c r="E3533" s="3">
        <v>0</v>
      </c>
      <c r="F3533" s="147" t="s">
        <v>1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0</v>
      </c>
      <c r="M3533" s="148" t="s">
        <v>6151</v>
      </c>
      <c r="N3533" s="3">
        <v>0</v>
      </c>
      <c r="O3533" s="3">
        <v>0</v>
      </c>
      <c r="P3533" s="3">
        <v>0</v>
      </c>
      <c r="Q3533" s="132"/>
    </row>
    <row r="3534" spans="1:17">
      <c r="A3534" s="5" t="str">
        <f t="shared" si="56"/>
        <v>6</v>
      </c>
      <c r="B3534" s="1" t="s">
        <v>11803</v>
      </c>
      <c r="C3534" s="2" t="s">
        <v>6804</v>
      </c>
      <c r="D3534" s="2">
        <f>IFERROR(VLOOKUP(B3534,#REF!,4,0),0)</f>
        <v>0</v>
      </c>
      <c r="E3534" s="3">
        <v>0</v>
      </c>
      <c r="F3534" s="147" t="s">
        <v>1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148" t="s">
        <v>6151</v>
      </c>
      <c r="N3534" s="3">
        <v>0</v>
      </c>
      <c r="O3534" s="3">
        <v>0</v>
      </c>
      <c r="P3534" s="3">
        <v>0</v>
      </c>
      <c r="Q3534" s="132"/>
    </row>
    <row r="3535" spans="1:17">
      <c r="A3535" s="5" t="str">
        <f t="shared" si="56"/>
        <v>6</v>
      </c>
      <c r="B3535" s="1" t="s">
        <v>11804</v>
      </c>
      <c r="C3535" s="2" t="s">
        <v>11805</v>
      </c>
      <c r="D3535" s="2">
        <f>IFERROR(VLOOKUP(B3535,#REF!,4,0),0)</f>
        <v>0</v>
      </c>
      <c r="E3535" s="3">
        <v>0</v>
      </c>
      <c r="F3535" s="147" t="s">
        <v>1</v>
      </c>
      <c r="G3535" s="3">
        <v>0</v>
      </c>
      <c r="H3535" s="3">
        <v>0</v>
      </c>
      <c r="I3535" s="3">
        <v>0</v>
      </c>
      <c r="J3535" s="3">
        <v>0</v>
      </c>
      <c r="K3535" s="3">
        <v>0</v>
      </c>
      <c r="L3535" s="3">
        <v>0</v>
      </c>
      <c r="M3535" s="148" t="s">
        <v>6151</v>
      </c>
      <c r="N3535" s="3">
        <v>0</v>
      </c>
      <c r="O3535" s="3">
        <v>0</v>
      </c>
      <c r="P3535" s="3">
        <v>0</v>
      </c>
      <c r="Q3535" s="132"/>
    </row>
    <row r="3536" spans="1:17">
      <c r="A3536" s="5" t="str">
        <f t="shared" si="56"/>
        <v>6</v>
      </c>
      <c r="B3536" s="1" t="s">
        <v>11806</v>
      </c>
      <c r="C3536" s="2" t="s">
        <v>11807</v>
      </c>
      <c r="D3536" s="2">
        <f>IFERROR(VLOOKUP(B3536,#REF!,4,0),0)</f>
        <v>0</v>
      </c>
      <c r="E3536" s="3">
        <v>0</v>
      </c>
      <c r="F3536" s="147" t="s">
        <v>1</v>
      </c>
      <c r="G3536" s="3">
        <v>0</v>
      </c>
      <c r="H3536" s="3">
        <v>0</v>
      </c>
      <c r="I3536" s="3">
        <v>0</v>
      </c>
      <c r="J3536" s="3">
        <v>0</v>
      </c>
      <c r="K3536" s="3">
        <v>0</v>
      </c>
      <c r="L3536" s="3">
        <v>0</v>
      </c>
      <c r="M3536" s="148" t="s">
        <v>6151</v>
      </c>
      <c r="N3536" s="3">
        <v>0</v>
      </c>
      <c r="O3536" s="3">
        <v>0</v>
      </c>
      <c r="P3536" s="3">
        <v>0</v>
      </c>
      <c r="Q3536" s="132"/>
    </row>
    <row r="3537" spans="1:17">
      <c r="A3537" s="5" t="str">
        <f t="shared" si="56"/>
        <v>6</v>
      </c>
      <c r="B3537" s="1" t="s">
        <v>11808</v>
      </c>
      <c r="C3537" s="2" t="s">
        <v>11809</v>
      </c>
      <c r="D3537" s="2">
        <f>IFERROR(VLOOKUP(B3537,#REF!,4,0),0)</f>
        <v>0</v>
      </c>
      <c r="E3537" s="3">
        <v>0</v>
      </c>
      <c r="F3537" s="147" t="s">
        <v>1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148" t="s">
        <v>6151</v>
      </c>
      <c r="N3537" s="3">
        <v>0</v>
      </c>
      <c r="O3537" s="3">
        <v>0</v>
      </c>
      <c r="P3537" s="3">
        <v>0</v>
      </c>
      <c r="Q3537" s="132"/>
    </row>
    <row r="3538" spans="1:17">
      <c r="A3538" s="5" t="str">
        <f t="shared" si="56"/>
        <v>6</v>
      </c>
      <c r="B3538" s="1" t="s">
        <v>11810</v>
      </c>
      <c r="C3538" s="2" t="s">
        <v>11811</v>
      </c>
      <c r="D3538" s="2">
        <f>IFERROR(VLOOKUP(B3538,#REF!,4,0),0)</f>
        <v>0</v>
      </c>
      <c r="E3538" s="3">
        <v>0</v>
      </c>
      <c r="F3538" s="147" t="s">
        <v>1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148" t="s">
        <v>6151</v>
      </c>
      <c r="N3538" s="3">
        <v>0</v>
      </c>
      <c r="O3538" s="3">
        <v>0</v>
      </c>
      <c r="P3538" s="3">
        <v>0</v>
      </c>
      <c r="Q3538" s="132"/>
    </row>
    <row r="3539" spans="1:17">
      <c r="A3539" s="5" t="str">
        <f t="shared" si="56"/>
        <v>6</v>
      </c>
      <c r="B3539" s="1" t="s">
        <v>11812</v>
      </c>
      <c r="C3539" s="2" t="s">
        <v>6396</v>
      </c>
      <c r="D3539" s="2">
        <f>IFERROR(VLOOKUP(B3539,#REF!,4,0),0)</f>
        <v>0</v>
      </c>
      <c r="E3539" s="3">
        <v>0</v>
      </c>
      <c r="F3539" s="147" t="s">
        <v>1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148" t="s">
        <v>6151</v>
      </c>
      <c r="N3539" s="3">
        <v>0</v>
      </c>
      <c r="O3539" s="3">
        <v>0</v>
      </c>
      <c r="P3539" s="3">
        <v>0</v>
      </c>
      <c r="Q3539" s="132"/>
    </row>
    <row r="3540" spans="1:17">
      <c r="A3540" s="5" t="str">
        <f t="shared" si="56"/>
        <v>6</v>
      </c>
      <c r="B3540" s="1" t="s">
        <v>11813</v>
      </c>
      <c r="C3540" s="2" t="s">
        <v>11814</v>
      </c>
      <c r="D3540" s="2">
        <f>IFERROR(VLOOKUP(B3540,#REF!,4,0),0)</f>
        <v>0</v>
      </c>
      <c r="E3540" s="3">
        <v>0</v>
      </c>
      <c r="F3540" s="147" t="s">
        <v>1</v>
      </c>
      <c r="G3540" s="3">
        <v>0</v>
      </c>
      <c r="H3540" s="3">
        <v>0</v>
      </c>
      <c r="I3540" s="3">
        <v>0</v>
      </c>
      <c r="J3540" s="3">
        <v>0</v>
      </c>
      <c r="K3540" s="3">
        <v>0</v>
      </c>
      <c r="L3540" s="3">
        <v>0</v>
      </c>
      <c r="M3540" s="148" t="s">
        <v>6151</v>
      </c>
      <c r="N3540" s="3">
        <v>0</v>
      </c>
      <c r="O3540" s="3">
        <v>0</v>
      </c>
      <c r="P3540" s="3">
        <v>0</v>
      </c>
      <c r="Q3540" s="132"/>
    </row>
    <row r="3541" spans="1:17">
      <c r="A3541" s="5" t="str">
        <f t="shared" si="56"/>
        <v>6</v>
      </c>
      <c r="B3541" s="1" t="s">
        <v>11815</v>
      </c>
      <c r="C3541" s="2" t="s">
        <v>10017</v>
      </c>
      <c r="D3541" s="2">
        <f>IFERROR(VLOOKUP(B3541,#REF!,4,0),0)</f>
        <v>0</v>
      </c>
      <c r="E3541" s="3">
        <v>0</v>
      </c>
      <c r="F3541" s="147" t="s">
        <v>1</v>
      </c>
      <c r="G3541" s="3">
        <v>0</v>
      </c>
      <c r="H3541" s="3">
        <v>0</v>
      </c>
      <c r="I3541" s="3">
        <v>0</v>
      </c>
      <c r="J3541" s="3">
        <v>0</v>
      </c>
      <c r="K3541" s="3">
        <v>0</v>
      </c>
      <c r="L3541" s="3">
        <v>0</v>
      </c>
      <c r="M3541" s="148" t="s">
        <v>6151</v>
      </c>
      <c r="N3541" s="3">
        <v>0</v>
      </c>
      <c r="O3541" s="3">
        <v>0</v>
      </c>
      <c r="P3541" s="3">
        <v>0</v>
      </c>
      <c r="Q3541" s="132"/>
    </row>
    <row r="3542" spans="1:17">
      <c r="A3542" s="5" t="str">
        <f t="shared" si="56"/>
        <v>6</v>
      </c>
      <c r="B3542" s="1" t="s">
        <v>11816</v>
      </c>
      <c r="C3542" s="2" t="s">
        <v>11817</v>
      </c>
      <c r="D3542" s="2">
        <f>IFERROR(VLOOKUP(B3542,#REF!,4,0),0)</f>
        <v>0</v>
      </c>
      <c r="E3542" s="3">
        <v>0</v>
      </c>
      <c r="F3542" s="147" t="s">
        <v>1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0</v>
      </c>
      <c r="M3542" s="148" t="s">
        <v>6151</v>
      </c>
      <c r="N3542" s="3">
        <v>0</v>
      </c>
      <c r="O3542" s="3">
        <v>0</v>
      </c>
      <c r="P3542" s="3">
        <v>0</v>
      </c>
      <c r="Q3542" s="132"/>
    </row>
    <row r="3543" spans="1:17">
      <c r="A3543" s="5" t="str">
        <f t="shared" si="56"/>
        <v>6</v>
      </c>
      <c r="B3543" s="1" t="s">
        <v>11818</v>
      </c>
      <c r="C3543" s="2" t="s">
        <v>11819</v>
      </c>
      <c r="D3543" s="2">
        <f>IFERROR(VLOOKUP(B3543,#REF!,4,0),0)</f>
        <v>0</v>
      </c>
      <c r="E3543" s="3">
        <v>0</v>
      </c>
      <c r="F3543" s="147" t="s">
        <v>1</v>
      </c>
      <c r="G3543" s="3">
        <v>0</v>
      </c>
      <c r="H3543" s="3">
        <v>0</v>
      </c>
      <c r="I3543" s="3">
        <v>0</v>
      </c>
      <c r="J3543" s="3">
        <v>0</v>
      </c>
      <c r="K3543" s="3">
        <v>0</v>
      </c>
      <c r="L3543" s="3">
        <v>0</v>
      </c>
      <c r="M3543" s="148" t="s">
        <v>6151</v>
      </c>
      <c r="N3543" s="3">
        <v>0</v>
      </c>
      <c r="O3543" s="3">
        <v>0</v>
      </c>
      <c r="P3543" s="3">
        <v>0</v>
      </c>
      <c r="Q3543" s="132"/>
    </row>
    <row r="3544" spans="1:17">
      <c r="A3544" s="5" t="str">
        <f t="shared" si="56"/>
        <v>6</v>
      </c>
      <c r="B3544" s="1" t="s">
        <v>11820</v>
      </c>
      <c r="C3544" s="2" t="s">
        <v>11821</v>
      </c>
      <c r="D3544" s="2">
        <f>IFERROR(VLOOKUP(B3544,#REF!,4,0),0)</f>
        <v>0</v>
      </c>
      <c r="E3544" s="3">
        <v>0</v>
      </c>
      <c r="F3544" s="147" t="s">
        <v>1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148" t="s">
        <v>6151</v>
      </c>
      <c r="N3544" s="3">
        <v>0</v>
      </c>
      <c r="O3544" s="3">
        <v>0</v>
      </c>
      <c r="P3544" s="3">
        <v>0</v>
      </c>
      <c r="Q3544" s="132"/>
    </row>
    <row r="3545" spans="1:17">
      <c r="A3545" s="5" t="str">
        <f t="shared" si="56"/>
        <v>6</v>
      </c>
      <c r="B3545" s="1" t="s">
        <v>11822</v>
      </c>
      <c r="C3545" s="2" t="s">
        <v>11823</v>
      </c>
      <c r="D3545" s="2">
        <f>IFERROR(VLOOKUP(B3545,#REF!,4,0),0)</f>
        <v>0</v>
      </c>
      <c r="E3545" s="3">
        <v>0</v>
      </c>
      <c r="F3545" s="147" t="s">
        <v>1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148" t="s">
        <v>6151</v>
      </c>
      <c r="N3545" s="3">
        <v>0</v>
      </c>
      <c r="O3545" s="3">
        <v>0</v>
      </c>
      <c r="P3545" s="3">
        <v>0</v>
      </c>
      <c r="Q3545" s="132"/>
    </row>
    <row r="3546" spans="1:17">
      <c r="A3546" s="5" t="str">
        <f t="shared" si="56"/>
        <v>6</v>
      </c>
      <c r="B3546" s="1" t="s">
        <v>11824</v>
      </c>
      <c r="C3546" s="2" t="s">
        <v>11825</v>
      </c>
      <c r="D3546" s="2">
        <f>IFERROR(VLOOKUP(B3546,#REF!,4,0),0)</f>
        <v>0</v>
      </c>
      <c r="E3546" s="3">
        <v>0</v>
      </c>
      <c r="F3546" s="147" t="s">
        <v>1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148" t="s">
        <v>6151</v>
      </c>
      <c r="N3546" s="3">
        <v>0</v>
      </c>
      <c r="O3546" s="3">
        <v>0</v>
      </c>
      <c r="P3546" s="3">
        <v>0</v>
      </c>
      <c r="Q3546" s="132"/>
    </row>
    <row r="3547" spans="1:17">
      <c r="A3547" s="5" t="str">
        <f t="shared" si="56"/>
        <v>6</v>
      </c>
      <c r="B3547" s="1" t="s">
        <v>5784</v>
      </c>
      <c r="C3547" s="2" t="s">
        <v>11826</v>
      </c>
      <c r="D3547" s="2">
        <f>IFERROR(VLOOKUP(B3547,#REF!,4,0),0)</f>
        <v>0</v>
      </c>
      <c r="E3547" s="3">
        <v>3091914.52</v>
      </c>
      <c r="F3547" s="147" t="s">
        <v>1</v>
      </c>
      <c r="G3547" s="3">
        <v>3091914.52</v>
      </c>
      <c r="H3547" s="3">
        <v>0</v>
      </c>
      <c r="I3547" s="3">
        <v>0</v>
      </c>
      <c r="J3547" s="3">
        <v>3091914.52</v>
      </c>
      <c r="K3547" s="3">
        <v>0</v>
      </c>
      <c r="L3547" s="3">
        <v>0</v>
      </c>
      <c r="M3547" s="148" t="s">
        <v>6151</v>
      </c>
      <c r="N3547" s="3">
        <v>0</v>
      </c>
      <c r="O3547" s="3">
        <v>0</v>
      </c>
      <c r="P3547" s="3">
        <v>0</v>
      </c>
      <c r="Q3547" s="132"/>
    </row>
    <row r="3548" spans="1:17">
      <c r="A3548" s="5" t="str">
        <f t="shared" si="56"/>
        <v>6</v>
      </c>
      <c r="B3548" s="1" t="s">
        <v>11827</v>
      </c>
      <c r="C3548" s="2" t="s">
        <v>11828</v>
      </c>
      <c r="D3548" s="2">
        <f>IFERROR(VLOOKUP(B3548,#REF!,4,0),0)</f>
        <v>0</v>
      </c>
      <c r="E3548" s="3">
        <v>0</v>
      </c>
      <c r="F3548" s="147" t="s">
        <v>1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0</v>
      </c>
      <c r="M3548" s="148" t="s">
        <v>6151</v>
      </c>
      <c r="N3548" s="3">
        <v>0</v>
      </c>
      <c r="O3548" s="3">
        <v>0</v>
      </c>
      <c r="P3548" s="3">
        <v>0</v>
      </c>
      <c r="Q3548" s="132"/>
    </row>
    <row r="3549" spans="1:17">
      <c r="A3549" s="5" t="str">
        <f t="shared" si="56"/>
        <v>6</v>
      </c>
      <c r="B3549" s="1" t="s">
        <v>11829</v>
      </c>
      <c r="C3549" s="2" t="s">
        <v>11830</v>
      </c>
      <c r="D3549" s="2">
        <f>IFERROR(VLOOKUP(B3549,#REF!,4,0),0)</f>
        <v>0</v>
      </c>
      <c r="E3549" s="3">
        <v>0</v>
      </c>
      <c r="F3549" s="147" t="s">
        <v>1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0</v>
      </c>
      <c r="M3549" s="148" t="s">
        <v>6151</v>
      </c>
      <c r="N3549" s="3">
        <v>0</v>
      </c>
      <c r="O3549" s="3">
        <v>0</v>
      </c>
      <c r="P3549" s="3">
        <v>0</v>
      </c>
      <c r="Q3549" s="132"/>
    </row>
    <row r="3550" spans="1:17">
      <c r="A3550" s="5" t="str">
        <f t="shared" si="56"/>
        <v>6</v>
      </c>
      <c r="B3550" s="1" t="s">
        <v>11831</v>
      </c>
      <c r="C3550" s="2" t="s">
        <v>11832</v>
      </c>
      <c r="D3550" s="2">
        <f>IFERROR(VLOOKUP(B3550,#REF!,4,0),0)</f>
        <v>0</v>
      </c>
      <c r="E3550" s="3">
        <v>0</v>
      </c>
      <c r="F3550" s="147" t="s">
        <v>1</v>
      </c>
      <c r="G3550" s="3">
        <v>0</v>
      </c>
      <c r="H3550" s="3">
        <v>0</v>
      </c>
      <c r="I3550" s="3">
        <v>0</v>
      </c>
      <c r="J3550" s="3">
        <v>0</v>
      </c>
      <c r="K3550" s="3">
        <v>0</v>
      </c>
      <c r="L3550" s="3">
        <v>0</v>
      </c>
      <c r="M3550" s="148" t="s">
        <v>6151</v>
      </c>
      <c r="N3550" s="3">
        <v>0</v>
      </c>
      <c r="O3550" s="3">
        <v>0</v>
      </c>
      <c r="P3550" s="3">
        <v>0</v>
      </c>
      <c r="Q3550" s="132"/>
    </row>
    <row r="3551" spans="1:17">
      <c r="A3551" s="5" t="str">
        <f t="shared" si="56"/>
        <v>6</v>
      </c>
      <c r="B3551" s="1" t="s">
        <v>11833</v>
      </c>
      <c r="C3551" s="2" t="s">
        <v>11834</v>
      </c>
      <c r="D3551" s="2">
        <f>IFERROR(VLOOKUP(B3551,#REF!,4,0),0)</f>
        <v>0</v>
      </c>
      <c r="E3551" s="3">
        <v>0</v>
      </c>
      <c r="F3551" s="147" t="s">
        <v>1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0</v>
      </c>
      <c r="M3551" s="148" t="s">
        <v>6151</v>
      </c>
      <c r="N3551" s="3">
        <v>0</v>
      </c>
      <c r="O3551" s="3">
        <v>0</v>
      </c>
      <c r="P3551" s="3">
        <v>0</v>
      </c>
      <c r="Q3551" s="132"/>
    </row>
    <row r="3552" spans="1:17">
      <c r="A3552" s="5" t="str">
        <f t="shared" si="56"/>
        <v>6</v>
      </c>
      <c r="B3552" s="1" t="s">
        <v>5860</v>
      </c>
      <c r="C3552" s="2" t="s">
        <v>11835</v>
      </c>
      <c r="D3552" s="2">
        <f>IFERROR(VLOOKUP(B3552,#REF!,4,0),0)</f>
        <v>0</v>
      </c>
      <c r="E3552" s="3">
        <v>0</v>
      </c>
      <c r="F3552" s="147" t="s">
        <v>1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0</v>
      </c>
      <c r="M3552" s="148" t="s">
        <v>6151</v>
      </c>
      <c r="N3552" s="3">
        <v>0</v>
      </c>
      <c r="O3552" s="3">
        <v>0</v>
      </c>
      <c r="P3552" s="3">
        <v>0</v>
      </c>
      <c r="Q3552" s="132"/>
    </row>
    <row r="3553" spans="1:17">
      <c r="A3553" s="5" t="str">
        <f t="shared" si="56"/>
        <v>6</v>
      </c>
      <c r="B3553" s="1" t="s">
        <v>11836</v>
      </c>
      <c r="C3553" s="2" t="s">
        <v>11837</v>
      </c>
      <c r="D3553" s="2">
        <f>IFERROR(VLOOKUP(B3553,#REF!,4,0),0)</f>
        <v>0</v>
      </c>
      <c r="E3553" s="3">
        <v>0</v>
      </c>
      <c r="F3553" s="147" t="s">
        <v>1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148" t="s">
        <v>6151</v>
      </c>
      <c r="N3553" s="3">
        <v>0</v>
      </c>
      <c r="O3553" s="3">
        <v>0</v>
      </c>
      <c r="P3553" s="3">
        <v>0</v>
      </c>
      <c r="Q3553" s="132"/>
    </row>
    <row r="3554" spans="1:17">
      <c r="A3554" s="5" t="str">
        <f t="shared" si="56"/>
        <v>7</v>
      </c>
      <c r="B3554" s="1" t="s">
        <v>4384</v>
      </c>
      <c r="C3554" s="2" t="s">
        <v>11838</v>
      </c>
      <c r="D3554" s="2">
        <f>IFERROR(VLOOKUP(B3554,#REF!,4,0),0)</f>
        <v>0</v>
      </c>
      <c r="E3554" s="3">
        <v>250059.63</v>
      </c>
      <c r="F3554" s="147" t="s">
        <v>1</v>
      </c>
      <c r="G3554" s="3">
        <v>250059.63</v>
      </c>
      <c r="H3554" s="3">
        <v>0</v>
      </c>
      <c r="I3554" s="3">
        <v>0</v>
      </c>
      <c r="J3554" s="3">
        <v>250059.63</v>
      </c>
      <c r="K3554" s="3">
        <v>0</v>
      </c>
      <c r="L3554" s="3">
        <v>0</v>
      </c>
      <c r="M3554" s="148" t="s">
        <v>6151</v>
      </c>
      <c r="N3554" s="3">
        <v>0</v>
      </c>
      <c r="O3554" s="3">
        <v>0</v>
      </c>
      <c r="P3554" s="3">
        <v>0</v>
      </c>
      <c r="Q3554" s="132"/>
    </row>
    <row r="3555" spans="1:17">
      <c r="A3555" s="5" t="str">
        <f t="shared" si="56"/>
        <v>7</v>
      </c>
      <c r="B3555" s="1" t="s">
        <v>4389</v>
      </c>
      <c r="C3555" s="2" t="s">
        <v>11839</v>
      </c>
      <c r="D3555" s="2">
        <f>IFERROR(VLOOKUP(B3555,#REF!,4,0),0)</f>
        <v>0</v>
      </c>
      <c r="E3555" s="3">
        <v>11058.7</v>
      </c>
      <c r="F3555" s="147" t="s">
        <v>1</v>
      </c>
      <c r="G3555" s="3">
        <v>11058.7</v>
      </c>
      <c r="H3555" s="3">
        <v>0</v>
      </c>
      <c r="I3555" s="3">
        <v>0</v>
      </c>
      <c r="J3555" s="3">
        <v>11058.7</v>
      </c>
      <c r="K3555" s="3">
        <v>0</v>
      </c>
      <c r="L3555" s="3">
        <v>0</v>
      </c>
      <c r="M3555" s="148" t="s">
        <v>6151</v>
      </c>
      <c r="N3555" s="3">
        <v>0</v>
      </c>
      <c r="O3555" s="3">
        <v>0</v>
      </c>
      <c r="P3555" s="3">
        <v>0</v>
      </c>
      <c r="Q3555" s="132"/>
    </row>
    <row r="3556" spans="1:17">
      <c r="A3556" s="5" t="str">
        <f t="shared" si="56"/>
        <v>7</v>
      </c>
      <c r="B3556" s="1" t="s">
        <v>11840</v>
      </c>
      <c r="C3556" s="2" t="s">
        <v>11841</v>
      </c>
      <c r="D3556" s="2">
        <f>IFERROR(VLOOKUP(B3556,#REF!,4,0),0)</f>
        <v>0</v>
      </c>
      <c r="E3556" s="3">
        <v>0</v>
      </c>
      <c r="F3556" s="147" t="s">
        <v>1</v>
      </c>
      <c r="G3556" s="3">
        <v>0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148" t="s">
        <v>6151</v>
      </c>
      <c r="N3556" s="3">
        <v>0</v>
      </c>
      <c r="O3556" s="3">
        <v>0</v>
      </c>
      <c r="P3556" s="3">
        <v>0</v>
      </c>
      <c r="Q3556" s="132"/>
    </row>
    <row r="3557" spans="1:17">
      <c r="A3557" s="5" t="str">
        <f t="shared" si="56"/>
        <v>7</v>
      </c>
      <c r="B3557" s="1" t="s">
        <v>4392</v>
      </c>
      <c r="C3557" s="2" t="s">
        <v>7745</v>
      </c>
      <c r="D3557" s="2">
        <f>IFERROR(VLOOKUP(B3557,#REF!,4,0),0)</f>
        <v>0</v>
      </c>
      <c r="E3557" s="3">
        <v>523614.29</v>
      </c>
      <c r="F3557" s="147" t="s">
        <v>1</v>
      </c>
      <c r="G3557" s="3">
        <v>523614.29</v>
      </c>
      <c r="H3557" s="3">
        <v>0</v>
      </c>
      <c r="I3557" s="3">
        <v>0</v>
      </c>
      <c r="J3557" s="3">
        <v>523614.29</v>
      </c>
      <c r="K3557" s="3">
        <v>0</v>
      </c>
      <c r="L3557" s="3">
        <v>0</v>
      </c>
      <c r="M3557" s="148" t="s">
        <v>6151</v>
      </c>
      <c r="N3557" s="3">
        <v>0</v>
      </c>
      <c r="O3557" s="3">
        <v>0</v>
      </c>
      <c r="P3557" s="3">
        <v>0</v>
      </c>
      <c r="Q3557" s="132"/>
    </row>
    <row r="3558" spans="1:17">
      <c r="A3558" s="5" t="str">
        <f t="shared" si="56"/>
        <v>7</v>
      </c>
      <c r="B3558" s="1" t="s">
        <v>4394</v>
      </c>
      <c r="C3558" s="2" t="s">
        <v>7748</v>
      </c>
      <c r="D3558" s="2">
        <f>IFERROR(VLOOKUP(B3558,#REF!,4,0),0)</f>
        <v>0</v>
      </c>
      <c r="E3558" s="3">
        <v>1252868.1000000001</v>
      </c>
      <c r="F3558" s="147" t="s">
        <v>1</v>
      </c>
      <c r="G3558" s="3">
        <v>1252868.1000000001</v>
      </c>
      <c r="H3558" s="3">
        <v>0</v>
      </c>
      <c r="I3558" s="3">
        <v>0</v>
      </c>
      <c r="J3558" s="3">
        <v>1252868.1000000001</v>
      </c>
      <c r="K3558" s="3">
        <v>0</v>
      </c>
      <c r="L3558" s="3">
        <v>0</v>
      </c>
      <c r="M3558" s="148" t="s">
        <v>6151</v>
      </c>
      <c r="N3558" s="3">
        <v>0</v>
      </c>
      <c r="O3558" s="3">
        <v>0</v>
      </c>
      <c r="P3558" s="3">
        <v>0</v>
      </c>
      <c r="Q3558" s="132"/>
    </row>
    <row r="3559" spans="1:17">
      <c r="A3559" s="5" t="str">
        <f t="shared" si="56"/>
        <v>7</v>
      </c>
      <c r="B3559" s="1" t="s">
        <v>11842</v>
      </c>
      <c r="C3559" s="2" t="s">
        <v>11843</v>
      </c>
      <c r="D3559" s="2">
        <f>IFERROR(VLOOKUP(B3559,#REF!,4,0),0)</f>
        <v>0</v>
      </c>
      <c r="E3559" s="3">
        <v>0</v>
      </c>
      <c r="F3559" s="147" t="s">
        <v>1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148" t="s">
        <v>6151</v>
      </c>
      <c r="N3559" s="3">
        <v>0</v>
      </c>
      <c r="O3559" s="3">
        <v>0</v>
      </c>
      <c r="P3559" s="3">
        <v>0</v>
      </c>
      <c r="Q3559" s="132"/>
    </row>
    <row r="3560" spans="1:17">
      <c r="A3560" s="5" t="str">
        <f t="shared" si="56"/>
        <v>7</v>
      </c>
      <c r="B3560" s="1" t="s">
        <v>11844</v>
      </c>
      <c r="C3560" s="2" t="s">
        <v>11845</v>
      </c>
      <c r="D3560" s="2">
        <f>IFERROR(VLOOKUP(B3560,#REF!,4,0),0)</f>
        <v>0</v>
      </c>
      <c r="E3560" s="3">
        <v>0</v>
      </c>
      <c r="F3560" s="147" t="s">
        <v>1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148" t="s">
        <v>6151</v>
      </c>
      <c r="N3560" s="3">
        <v>0</v>
      </c>
      <c r="O3560" s="3">
        <v>0</v>
      </c>
      <c r="P3560" s="3">
        <v>0</v>
      </c>
      <c r="Q3560" s="132"/>
    </row>
    <row r="3561" spans="1:17">
      <c r="A3561" s="5" t="str">
        <f t="shared" si="56"/>
        <v>7</v>
      </c>
      <c r="B3561" s="1" t="s">
        <v>5801</v>
      </c>
      <c r="C3561" s="2" t="s">
        <v>11846</v>
      </c>
      <c r="D3561" s="2">
        <f>IFERROR(VLOOKUP(B3561,#REF!,4,0),0)</f>
        <v>0</v>
      </c>
      <c r="E3561" s="3">
        <v>49721.42</v>
      </c>
      <c r="F3561" s="147" t="s">
        <v>1</v>
      </c>
      <c r="G3561" s="3">
        <v>49721.42</v>
      </c>
      <c r="H3561" s="3">
        <v>0</v>
      </c>
      <c r="I3561" s="3">
        <v>0</v>
      </c>
      <c r="J3561" s="3">
        <v>49721.42</v>
      </c>
      <c r="K3561" s="3">
        <v>0</v>
      </c>
      <c r="L3561" s="3">
        <v>0</v>
      </c>
      <c r="M3561" s="148" t="s">
        <v>6151</v>
      </c>
      <c r="N3561" s="3">
        <v>0</v>
      </c>
      <c r="O3561" s="3">
        <v>0</v>
      </c>
      <c r="P3561" s="3">
        <v>0</v>
      </c>
      <c r="Q3561" s="132"/>
    </row>
    <row r="3562" spans="1:17">
      <c r="A3562" s="5" t="str">
        <f t="shared" si="56"/>
        <v>7</v>
      </c>
      <c r="B3562" s="1" t="s">
        <v>4396</v>
      </c>
      <c r="C3562" s="2" t="s">
        <v>11847</v>
      </c>
      <c r="D3562" s="2">
        <f>IFERROR(VLOOKUP(B3562,#REF!,4,0),0)</f>
        <v>0</v>
      </c>
      <c r="E3562" s="3">
        <v>146222.87</v>
      </c>
      <c r="F3562" s="147" t="s">
        <v>1</v>
      </c>
      <c r="G3562" s="3">
        <v>146222.87</v>
      </c>
      <c r="H3562" s="3">
        <v>0</v>
      </c>
      <c r="I3562" s="3">
        <v>0</v>
      </c>
      <c r="J3562" s="3">
        <v>146222.87</v>
      </c>
      <c r="K3562" s="3">
        <v>0</v>
      </c>
      <c r="L3562" s="3">
        <v>0</v>
      </c>
      <c r="M3562" s="148" t="s">
        <v>6151</v>
      </c>
      <c r="N3562" s="3">
        <v>0</v>
      </c>
      <c r="O3562" s="3">
        <v>0</v>
      </c>
      <c r="P3562" s="3">
        <v>0</v>
      </c>
      <c r="Q3562" s="132"/>
    </row>
    <row r="3563" spans="1:17">
      <c r="A3563" s="5" t="str">
        <f t="shared" si="56"/>
        <v>7</v>
      </c>
      <c r="B3563" s="1" t="s">
        <v>5863</v>
      </c>
      <c r="C3563" s="2" t="s">
        <v>7769</v>
      </c>
      <c r="D3563" s="2">
        <f>IFERROR(VLOOKUP(B3563,#REF!,4,0),0)</f>
        <v>0</v>
      </c>
      <c r="E3563" s="3">
        <v>0</v>
      </c>
      <c r="F3563" s="147" t="s">
        <v>1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148" t="s">
        <v>6151</v>
      </c>
      <c r="N3563" s="3">
        <v>0</v>
      </c>
      <c r="O3563" s="3">
        <v>0</v>
      </c>
      <c r="P3563" s="3">
        <v>0</v>
      </c>
      <c r="Q3563" s="132"/>
    </row>
    <row r="3564" spans="1:17">
      <c r="A3564" s="5" t="str">
        <f t="shared" si="56"/>
        <v>7</v>
      </c>
      <c r="B3564" s="1" t="s">
        <v>11848</v>
      </c>
      <c r="C3564" s="2" t="s">
        <v>11849</v>
      </c>
      <c r="D3564" s="2">
        <f>IFERROR(VLOOKUP(B3564,#REF!,4,0),0)</f>
        <v>0</v>
      </c>
      <c r="E3564" s="3">
        <v>0</v>
      </c>
      <c r="F3564" s="147" t="s">
        <v>1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148" t="s">
        <v>6151</v>
      </c>
      <c r="N3564" s="3">
        <v>0</v>
      </c>
      <c r="O3564" s="3">
        <v>0</v>
      </c>
      <c r="P3564" s="3">
        <v>0</v>
      </c>
      <c r="Q3564" s="132"/>
    </row>
    <row r="3565" spans="1:17">
      <c r="A3565" s="5" t="str">
        <f t="shared" si="56"/>
        <v>7</v>
      </c>
      <c r="B3565" s="1" t="s">
        <v>11850</v>
      </c>
      <c r="C3565" s="2" t="s">
        <v>11851</v>
      </c>
      <c r="D3565" s="2">
        <f>IFERROR(VLOOKUP(B3565,#REF!,4,0),0)</f>
        <v>0</v>
      </c>
      <c r="E3565" s="3">
        <v>0</v>
      </c>
      <c r="F3565" s="147" t="s">
        <v>1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148" t="s">
        <v>6151</v>
      </c>
      <c r="N3565" s="3">
        <v>0</v>
      </c>
      <c r="O3565" s="3">
        <v>0</v>
      </c>
      <c r="P3565" s="3">
        <v>0</v>
      </c>
      <c r="Q3565" s="132"/>
    </row>
    <row r="3566" spans="1:17">
      <c r="A3566" s="5" t="str">
        <f t="shared" si="56"/>
        <v>7</v>
      </c>
      <c r="B3566" s="1" t="s">
        <v>11852</v>
      </c>
      <c r="C3566" s="2" t="s">
        <v>11853</v>
      </c>
      <c r="D3566" s="2">
        <f>IFERROR(VLOOKUP(B3566,#REF!,4,0),0)</f>
        <v>0</v>
      </c>
      <c r="E3566" s="3">
        <v>0</v>
      </c>
      <c r="F3566" s="147" t="s">
        <v>1</v>
      </c>
      <c r="G3566" s="3">
        <v>0</v>
      </c>
      <c r="H3566" s="3">
        <v>0</v>
      </c>
      <c r="I3566" s="3">
        <v>0</v>
      </c>
      <c r="J3566" s="3">
        <v>0</v>
      </c>
      <c r="K3566" s="3">
        <v>0</v>
      </c>
      <c r="L3566" s="3">
        <v>0</v>
      </c>
      <c r="M3566" s="148" t="s">
        <v>6151</v>
      </c>
      <c r="N3566" s="3">
        <v>0</v>
      </c>
      <c r="O3566" s="3">
        <v>0</v>
      </c>
      <c r="P3566" s="3">
        <v>0</v>
      </c>
      <c r="Q3566" s="132"/>
    </row>
    <row r="3567" spans="1:17">
      <c r="A3567" s="5" t="str">
        <f t="shared" si="56"/>
        <v>7</v>
      </c>
      <c r="B3567" s="1" t="s">
        <v>11854</v>
      </c>
      <c r="C3567" s="2" t="s">
        <v>11855</v>
      </c>
      <c r="D3567" s="2">
        <f>IFERROR(VLOOKUP(B3567,#REF!,4,0),0)</f>
        <v>0</v>
      </c>
      <c r="E3567" s="3">
        <v>0</v>
      </c>
      <c r="F3567" s="147" t="s">
        <v>1</v>
      </c>
      <c r="G3567" s="3">
        <v>0</v>
      </c>
      <c r="H3567" s="3">
        <v>0</v>
      </c>
      <c r="I3567" s="3">
        <v>0</v>
      </c>
      <c r="J3567" s="3">
        <v>0</v>
      </c>
      <c r="K3567" s="3">
        <v>0</v>
      </c>
      <c r="L3567" s="3">
        <v>0</v>
      </c>
      <c r="M3567" s="148" t="s">
        <v>6151</v>
      </c>
      <c r="N3567" s="3">
        <v>0</v>
      </c>
      <c r="O3567" s="3">
        <v>0</v>
      </c>
      <c r="P3567" s="3">
        <v>0</v>
      </c>
      <c r="Q3567" s="132"/>
    </row>
    <row r="3568" spans="1:17">
      <c r="A3568" s="5" t="str">
        <f t="shared" si="56"/>
        <v>7</v>
      </c>
      <c r="B3568" s="1" t="s">
        <v>11856</v>
      </c>
      <c r="C3568" s="2" t="s">
        <v>11857</v>
      </c>
      <c r="D3568" s="2">
        <f>IFERROR(VLOOKUP(B3568,#REF!,4,0),0)</f>
        <v>0</v>
      </c>
      <c r="E3568" s="3">
        <v>0</v>
      </c>
      <c r="F3568" s="147" t="s">
        <v>1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148" t="s">
        <v>6151</v>
      </c>
      <c r="N3568" s="3">
        <v>0</v>
      </c>
      <c r="O3568" s="3">
        <v>0</v>
      </c>
      <c r="P3568" s="3">
        <v>0</v>
      </c>
      <c r="Q3568" s="132"/>
    </row>
    <row r="3569" spans="1:17">
      <c r="A3569" s="5" t="str">
        <f t="shared" si="56"/>
        <v>7</v>
      </c>
      <c r="B3569" s="1" t="s">
        <v>11858</v>
      </c>
      <c r="C3569" s="2" t="s">
        <v>11859</v>
      </c>
      <c r="D3569" s="2">
        <f>IFERROR(VLOOKUP(B3569,#REF!,4,0),0)</f>
        <v>0</v>
      </c>
      <c r="E3569" s="3">
        <v>0</v>
      </c>
      <c r="F3569" s="147" t="s">
        <v>1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148" t="s">
        <v>6151</v>
      </c>
      <c r="N3569" s="3">
        <v>0</v>
      </c>
      <c r="O3569" s="3">
        <v>0</v>
      </c>
      <c r="P3569" s="3">
        <v>0</v>
      </c>
      <c r="Q3569" s="132"/>
    </row>
    <row r="3570" spans="1:17">
      <c r="A3570" s="5" t="str">
        <f t="shared" si="56"/>
        <v>7</v>
      </c>
      <c r="B3570" s="1" t="s">
        <v>11860</v>
      </c>
      <c r="C3570" s="2" t="s">
        <v>11861</v>
      </c>
      <c r="D3570" s="2">
        <f>IFERROR(VLOOKUP(B3570,#REF!,4,0),0)</f>
        <v>0</v>
      </c>
      <c r="E3570" s="3">
        <v>0</v>
      </c>
      <c r="F3570" s="147" t="s">
        <v>1</v>
      </c>
      <c r="G3570" s="3">
        <v>0</v>
      </c>
      <c r="H3570" s="3">
        <v>0</v>
      </c>
      <c r="I3570" s="3">
        <v>0</v>
      </c>
      <c r="J3570" s="3">
        <v>0</v>
      </c>
      <c r="K3570" s="3">
        <v>0</v>
      </c>
      <c r="L3570" s="3">
        <v>0</v>
      </c>
      <c r="M3570" s="148" t="s">
        <v>6151</v>
      </c>
      <c r="N3570" s="3">
        <v>0</v>
      </c>
      <c r="O3570" s="3">
        <v>0</v>
      </c>
      <c r="P3570" s="3">
        <v>0</v>
      </c>
      <c r="Q3570" s="132"/>
    </row>
    <row r="3571" spans="1:17">
      <c r="A3571" s="5" t="str">
        <f t="shared" si="56"/>
        <v>7</v>
      </c>
      <c r="B3571" s="1" t="s">
        <v>11862</v>
      </c>
      <c r="C3571" s="2" t="s">
        <v>11863</v>
      </c>
      <c r="D3571" s="2">
        <f>IFERROR(VLOOKUP(B3571,#REF!,4,0),0)</f>
        <v>0</v>
      </c>
      <c r="E3571" s="3">
        <v>0</v>
      </c>
      <c r="F3571" s="147" t="s">
        <v>1</v>
      </c>
      <c r="G3571" s="3">
        <v>0</v>
      </c>
      <c r="H3571" s="3">
        <v>0</v>
      </c>
      <c r="I3571" s="3">
        <v>0</v>
      </c>
      <c r="J3571" s="3">
        <v>0</v>
      </c>
      <c r="K3571" s="3">
        <v>0</v>
      </c>
      <c r="L3571" s="3">
        <v>0</v>
      </c>
      <c r="M3571" s="148" t="s">
        <v>6151</v>
      </c>
      <c r="N3571" s="3">
        <v>0</v>
      </c>
      <c r="O3571" s="3">
        <v>0</v>
      </c>
      <c r="P3571" s="3">
        <v>0</v>
      </c>
      <c r="Q3571" s="132"/>
    </row>
    <row r="3572" spans="1:17">
      <c r="A3572" s="5" t="str">
        <f t="shared" si="56"/>
        <v>7</v>
      </c>
      <c r="B3572" s="1" t="s">
        <v>4399</v>
      </c>
      <c r="C3572" s="2" t="s">
        <v>11864</v>
      </c>
      <c r="D3572" s="2">
        <f>IFERROR(VLOOKUP(B3572,#REF!,4,0),0)</f>
        <v>0</v>
      </c>
      <c r="E3572" s="3">
        <v>94989.42</v>
      </c>
      <c r="F3572" s="147" t="s">
        <v>1</v>
      </c>
      <c r="G3572" s="3">
        <v>94989.42</v>
      </c>
      <c r="H3572" s="3">
        <v>0</v>
      </c>
      <c r="I3572" s="3">
        <v>0</v>
      </c>
      <c r="J3572" s="3">
        <v>94989.42</v>
      </c>
      <c r="K3572" s="3">
        <v>0</v>
      </c>
      <c r="L3572" s="3">
        <v>0</v>
      </c>
      <c r="M3572" s="148" t="s">
        <v>6151</v>
      </c>
      <c r="N3572" s="3">
        <v>0</v>
      </c>
      <c r="O3572" s="3">
        <v>0</v>
      </c>
      <c r="P3572" s="3">
        <v>0</v>
      </c>
      <c r="Q3572" s="132"/>
    </row>
    <row r="3573" spans="1:17">
      <c r="A3573" s="5" t="str">
        <f t="shared" si="56"/>
        <v>7</v>
      </c>
      <c r="B3573" s="1" t="s">
        <v>11865</v>
      </c>
      <c r="C3573" s="2" t="s">
        <v>11866</v>
      </c>
      <c r="D3573" s="2">
        <f>IFERROR(VLOOKUP(B3573,#REF!,4,0),0)</f>
        <v>0</v>
      </c>
      <c r="E3573" s="3">
        <v>0</v>
      </c>
      <c r="F3573" s="147" t="s">
        <v>1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0</v>
      </c>
      <c r="M3573" s="148" t="s">
        <v>6151</v>
      </c>
      <c r="N3573" s="3">
        <v>0</v>
      </c>
      <c r="O3573" s="3">
        <v>0</v>
      </c>
      <c r="P3573" s="3">
        <v>0</v>
      </c>
      <c r="Q3573" s="132"/>
    </row>
    <row r="3574" spans="1:17">
      <c r="A3574" s="5" t="str">
        <f t="shared" si="56"/>
        <v>7</v>
      </c>
      <c r="B3574" s="1" t="s">
        <v>11867</v>
      </c>
      <c r="C3574" s="2" t="s">
        <v>11868</v>
      </c>
      <c r="D3574" s="2">
        <f>IFERROR(VLOOKUP(B3574,#REF!,4,0),0)</f>
        <v>0</v>
      </c>
      <c r="E3574" s="3">
        <v>0</v>
      </c>
      <c r="F3574" s="147" t="s">
        <v>1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148" t="s">
        <v>6151</v>
      </c>
      <c r="N3574" s="3">
        <v>0</v>
      </c>
      <c r="O3574" s="3">
        <v>0</v>
      </c>
      <c r="P3574" s="3">
        <v>0</v>
      </c>
      <c r="Q3574" s="132"/>
    </row>
    <row r="3575" spans="1:17">
      <c r="A3575" s="5" t="str">
        <f t="shared" si="56"/>
        <v>7</v>
      </c>
      <c r="B3575" s="1" t="s">
        <v>4402</v>
      </c>
      <c r="C3575" s="2" t="s">
        <v>7769</v>
      </c>
      <c r="D3575" s="2">
        <f>IFERROR(VLOOKUP(B3575,#REF!,4,0),0)</f>
        <v>0</v>
      </c>
      <c r="E3575" s="3">
        <v>1417372.3</v>
      </c>
      <c r="F3575" s="147" t="s">
        <v>1</v>
      </c>
      <c r="G3575" s="3">
        <v>1417372.3</v>
      </c>
      <c r="H3575" s="3">
        <v>0</v>
      </c>
      <c r="I3575" s="3">
        <v>0</v>
      </c>
      <c r="J3575" s="3">
        <v>1417372.3</v>
      </c>
      <c r="K3575" s="3">
        <v>0</v>
      </c>
      <c r="L3575" s="3">
        <v>0</v>
      </c>
      <c r="M3575" s="148" t="s">
        <v>6151</v>
      </c>
      <c r="N3575" s="3">
        <v>0</v>
      </c>
      <c r="O3575" s="3">
        <v>0</v>
      </c>
      <c r="P3575" s="3">
        <v>0</v>
      </c>
      <c r="Q3575" s="132"/>
    </row>
    <row r="3576" spans="1:17">
      <c r="A3576" s="5" t="str">
        <f t="shared" si="56"/>
        <v>7</v>
      </c>
      <c r="B3576" s="1" t="s">
        <v>11869</v>
      </c>
      <c r="C3576" s="2" t="s">
        <v>7809</v>
      </c>
      <c r="D3576" s="2">
        <f>IFERROR(VLOOKUP(B3576,#REF!,4,0),0)</f>
        <v>0</v>
      </c>
      <c r="E3576" s="3">
        <v>0</v>
      </c>
      <c r="F3576" s="147" t="s">
        <v>1</v>
      </c>
      <c r="G3576" s="3">
        <v>0</v>
      </c>
      <c r="H3576" s="3">
        <v>0</v>
      </c>
      <c r="I3576" s="3">
        <v>0</v>
      </c>
      <c r="J3576" s="3">
        <v>0</v>
      </c>
      <c r="K3576" s="3">
        <v>0</v>
      </c>
      <c r="L3576" s="3">
        <v>0</v>
      </c>
      <c r="M3576" s="148" t="s">
        <v>6151</v>
      </c>
      <c r="N3576" s="3">
        <v>0</v>
      </c>
      <c r="O3576" s="3">
        <v>0</v>
      </c>
      <c r="P3576" s="3">
        <v>0</v>
      </c>
      <c r="Q3576" s="132"/>
    </row>
    <row r="3577" spans="1:17">
      <c r="A3577" s="5" t="str">
        <f t="shared" si="56"/>
        <v>7</v>
      </c>
      <c r="B3577" s="1" t="s">
        <v>4404</v>
      </c>
      <c r="C3577" s="2" t="s">
        <v>7863</v>
      </c>
      <c r="D3577" s="2">
        <f>IFERROR(VLOOKUP(B3577,#REF!,4,0),0)</f>
        <v>0</v>
      </c>
      <c r="E3577" s="3">
        <v>4006141.92</v>
      </c>
      <c r="F3577" s="147" t="s">
        <v>1</v>
      </c>
      <c r="G3577" s="3">
        <v>4006141.92</v>
      </c>
      <c r="H3577" s="3">
        <v>0</v>
      </c>
      <c r="I3577" s="3">
        <v>0</v>
      </c>
      <c r="J3577" s="3">
        <v>4006141.92</v>
      </c>
      <c r="K3577" s="3">
        <v>0</v>
      </c>
      <c r="L3577" s="3">
        <v>0</v>
      </c>
      <c r="M3577" s="148" t="s">
        <v>6151</v>
      </c>
      <c r="N3577" s="3">
        <v>0</v>
      </c>
      <c r="O3577" s="3">
        <v>0</v>
      </c>
      <c r="P3577" s="3">
        <v>0</v>
      </c>
      <c r="Q3577" s="132"/>
    </row>
    <row r="3578" spans="1:17">
      <c r="A3578" s="5" t="str">
        <f t="shared" si="56"/>
        <v>7</v>
      </c>
      <c r="B3578" s="1" t="s">
        <v>4406</v>
      </c>
      <c r="C3578" s="2" t="s">
        <v>7876</v>
      </c>
      <c r="D3578" s="2">
        <f>IFERROR(VLOOKUP(B3578,#REF!,4,0),0)</f>
        <v>0</v>
      </c>
      <c r="E3578" s="3">
        <v>33266.589999999997</v>
      </c>
      <c r="F3578" s="147" t="s">
        <v>1</v>
      </c>
      <c r="G3578" s="3">
        <v>33266.589999999997</v>
      </c>
      <c r="H3578" s="3">
        <v>0</v>
      </c>
      <c r="I3578" s="3">
        <v>0</v>
      </c>
      <c r="J3578" s="3">
        <v>33266.589999999997</v>
      </c>
      <c r="K3578" s="3">
        <v>0</v>
      </c>
      <c r="L3578" s="3">
        <v>0</v>
      </c>
      <c r="M3578" s="148" t="s">
        <v>6151</v>
      </c>
      <c r="N3578" s="3">
        <v>0</v>
      </c>
      <c r="O3578" s="3">
        <v>0</v>
      </c>
      <c r="P3578" s="3">
        <v>0</v>
      </c>
      <c r="Q3578" s="132"/>
    </row>
    <row r="3579" spans="1:17">
      <c r="A3579" s="5" t="str">
        <f t="shared" si="56"/>
        <v>7</v>
      </c>
      <c r="B3579" s="1" t="s">
        <v>11870</v>
      </c>
      <c r="C3579" s="2" t="s">
        <v>6396</v>
      </c>
      <c r="D3579" s="2">
        <f>IFERROR(VLOOKUP(B3579,#REF!,4,0),0)</f>
        <v>0</v>
      </c>
      <c r="E3579" s="3">
        <v>0</v>
      </c>
      <c r="F3579" s="147" t="s">
        <v>1</v>
      </c>
      <c r="G3579" s="3">
        <v>0</v>
      </c>
      <c r="H3579" s="3">
        <v>0</v>
      </c>
      <c r="I3579" s="3">
        <v>0</v>
      </c>
      <c r="J3579" s="3">
        <v>0</v>
      </c>
      <c r="K3579" s="3">
        <v>0</v>
      </c>
      <c r="L3579" s="3">
        <v>0</v>
      </c>
      <c r="M3579" s="148" t="s">
        <v>6151</v>
      </c>
      <c r="N3579" s="3">
        <v>0</v>
      </c>
      <c r="O3579" s="3">
        <v>0</v>
      </c>
      <c r="P3579" s="3">
        <v>0</v>
      </c>
      <c r="Q3579" s="132"/>
    </row>
    <row r="3580" spans="1:17">
      <c r="A3580" s="5" t="str">
        <f t="shared" si="56"/>
        <v>7</v>
      </c>
      <c r="B3580" s="1" t="s">
        <v>4410</v>
      </c>
      <c r="C3580" s="2" t="s">
        <v>11871</v>
      </c>
      <c r="D3580" s="2">
        <f>IFERROR(VLOOKUP(B3580,#REF!,4,0),0)</f>
        <v>0</v>
      </c>
      <c r="E3580" s="3">
        <v>92918.27</v>
      </c>
      <c r="F3580" s="147" t="s">
        <v>1</v>
      </c>
      <c r="G3580" s="3">
        <v>92918.27</v>
      </c>
      <c r="H3580" s="3">
        <v>0</v>
      </c>
      <c r="I3580" s="3">
        <v>0</v>
      </c>
      <c r="J3580" s="3">
        <v>92918.27</v>
      </c>
      <c r="K3580" s="3">
        <v>0</v>
      </c>
      <c r="L3580" s="3">
        <v>0</v>
      </c>
      <c r="M3580" s="148" t="s">
        <v>6151</v>
      </c>
      <c r="N3580" s="3">
        <v>0</v>
      </c>
      <c r="O3580" s="3">
        <v>0</v>
      </c>
      <c r="P3580" s="3">
        <v>0</v>
      </c>
      <c r="Q3580" s="132"/>
    </row>
    <row r="3581" spans="1:17">
      <c r="A3581" s="5" t="str">
        <f t="shared" si="56"/>
        <v>7</v>
      </c>
      <c r="B3581" s="1" t="s">
        <v>11872</v>
      </c>
      <c r="C3581" s="2" t="s">
        <v>11873</v>
      </c>
      <c r="D3581" s="2">
        <f>IFERROR(VLOOKUP(B3581,#REF!,4,0),0)</f>
        <v>0</v>
      </c>
      <c r="E3581" s="3">
        <v>0</v>
      </c>
      <c r="F3581" s="147" t="s">
        <v>1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148" t="s">
        <v>6151</v>
      </c>
      <c r="N3581" s="3">
        <v>0</v>
      </c>
      <c r="O3581" s="3">
        <v>0</v>
      </c>
      <c r="P3581" s="3">
        <v>0</v>
      </c>
      <c r="Q3581" s="132"/>
    </row>
    <row r="3582" spans="1:17">
      <c r="A3582" s="5" t="str">
        <f t="shared" si="56"/>
        <v>7</v>
      </c>
      <c r="B3582" s="1" t="s">
        <v>4413</v>
      </c>
      <c r="C3582" s="2" t="s">
        <v>7921</v>
      </c>
      <c r="D3582" s="2">
        <f>IFERROR(VLOOKUP(B3582,#REF!,4,0),0)</f>
        <v>0</v>
      </c>
      <c r="E3582" s="3">
        <v>638888.06999999995</v>
      </c>
      <c r="F3582" s="147" t="s">
        <v>1</v>
      </c>
      <c r="G3582" s="3">
        <v>638888.06999999995</v>
      </c>
      <c r="H3582" s="3">
        <v>0</v>
      </c>
      <c r="I3582" s="3">
        <v>0</v>
      </c>
      <c r="J3582" s="3">
        <v>638888.06999999995</v>
      </c>
      <c r="K3582" s="3">
        <v>0</v>
      </c>
      <c r="L3582" s="3">
        <v>0</v>
      </c>
      <c r="M3582" s="148" t="s">
        <v>6151</v>
      </c>
      <c r="N3582" s="3">
        <v>0</v>
      </c>
      <c r="O3582" s="3">
        <v>0</v>
      </c>
      <c r="P3582" s="3">
        <v>0</v>
      </c>
      <c r="Q3582" s="132"/>
    </row>
    <row r="3583" spans="1:17">
      <c r="A3583" s="5" t="str">
        <f t="shared" si="56"/>
        <v>7</v>
      </c>
      <c r="B3583" s="1" t="s">
        <v>4415</v>
      </c>
      <c r="C3583" s="2" t="s">
        <v>11847</v>
      </c>
      <c r="D3583" s="2">
        <f>IFERROR(VLOOKUP(B3583,#REF!,4,0),0)</f>
        <v>0</v>
      </c>
      <c r="E3583" s="3">
        <v>35463.9</v>
      </c>
      <c r="F3583" s="147" t="s">
        <v>1</v>
      </c>
      <c r="G3583" s="3">
        <v>35463.9</v>
      </c>
      <c r="H3583" s="3">
        <v>0</v>
      </c>
      <c r="I3583" s="3">
        <v>0</v>
      </c>
      <c r="J3583" s="3">
        <v>35463.9</v>
      </c>
      <c r="K3583" s="3">
        <v>0</v>
      </c>
      <c r="L3583" s="3">
        <v>0</v>
      </c>
      <c r="M3583" s="148" t="s">
        <v>6151</v>
      </c>
      <c r="N3583" s="3">
        <v>0</v>
      </c>
      <c r="O3583" s="3">
        <v>0</v>
      </c>
      <c r="P3583" s="3">
        <v>0</v>
      </c>
      <c r="Q3583" s="132"/>
    </row>
    <row r="3584" spans="1:17">
      <c r="A3584" s="5" t="str">
        <f t="shared" si="56"/>
        <v>7</v>
      </c>
      <c r="B3584" s="1" t="s">
        <v>11874</v>
      </c>
      <c r="C3584" s="2" t="s">
        <v>11875</v>
      </c>
      <c r="D3584" s="2">
        <f>IFERROR(VLOOKUP(B3584,#REF!,4,0),0)</f>
        <v>0</v>
      </c>
      <c r="E3584" s="3">
        <v>0</v>
      </c>
      <c r="F3584" s="147" t="s">
        <v>1</v>
      </c>
      <c r="G3584" s="3">
        <v>0</v>
      </c>
      <c r="H3584" s="3">
        <v>0</v>
      </c>
      <c r="I3584" s="3">
        <v>0</v>
      </c>
      <c r="J3584" s="3">
        <v>0</v>
      </c>
      <c r="K3584" s="3">
        <v>0</v>
      </c>
      <c r="L3584" s="3">
        <v>0</v>
      </c>
      <c r="M3584" s="148" t="s">
        <v>6151</v>
      </c>
      <c r="N3584" s="3">
        <v>0</v>
      </c>
      <c r="O3584" s="3">
        <v>0</v>
      </c>
      <c r="P3584" s="3">
        <v>0</v>
      </c>
      <c r="Q3584" s="132"/>
    </row>
    <row r="3585" spans="1:17">
      <c r="A3585" s="5" t="str">
        <f t="shared" si="56"/>
        <v>7</v>
      </c>
      <c r="B3585" s="1" t="s">
        <v>11876</v>
      </c>
      <c r="C3585" s="2" t="s">
        <v>11877</v>
      </c>
      <c r="D3585" s="2">
        <f>IFERROR(VLOOKUP(B3585,#REF!,4,0),0)</f>
        <v>0</v>
      </c>
      <c r="E3585" s="3">
        <v>0</v>
      </c>
      <c r="F3585" s="147" t="s">
        <v>1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0</v>
      </c>
      <c r="M3585" s="148" t="s">
        <v>6151</v>
      </c>
      <c r="N3585" s="3">
        <v>0</v>
      </c>
      <c r="O3585" s="3">
        <v>0</v>
      </c>
      <c r="P3585" s="3">
        <v>0</v>
      </c>
      <c r="Q3585" s="132"/>
    </row>
    <row r="3586" spans="1:17">
      <c r="A3586" s="5" t="str">
        <f t="shared" si="56"/>
        <v>7</v>
      </c>
      <c r="B3586" s="1" t="s">
        <v>4419</v>
      </c>
      <c r="C3586" s="2" t="s">
        <v>11878</v>
      </c>
      <c r="D3586" s="2">
        <f>IFERROR(VLOOKUP(B3586,#REF!,4,0),0)</f>
        <v>0</v>
      </c>
      <c r="E3586" s="3">
        <v>1585899.09</v>
      </c>
      <c r="F3586" s="147" t="s">
        <v>1</v>
      </c>
      <c r="G3586" s="3">
        <v>1585899.09</v>
      </c>
      <c r="H3586" s="3">
        <v>0</v>
      </c>
      <c r="I3586" s="3">
        <v>0</v>
      </c>
      <c r="J3586" s="3">
        <v>1585899.09</v>
      </c>
      <c r="K3586" s="3">
        <v>0</v>
      </c>
      <c r="L3586" s="3">
        <v>0</v>
      </c>
      <c r="M3586" s="148" t="s">
        <v>6151</v>
      </c>
      <c r="N3586" s="3">
        <v>0</v>
      </c>
      <c r="O3586" s="3">
        <v>0</v>
      </c>
      <c r="P3586" s="3">
        <v>0</v>
      </c>
      <c r="Q3586" s="132"/>
    </row>
    <row r="3587" spans="1:17">
      <c r="A3587" s="5" t="str">
        <f t="shared" si="56"/>
        <v>7</v>
      </c>
      <c r="B3587" s="1" t="s">
        <v>11879</v>
      </c>
      <c r="C3587" s="2" t="s">
        <v>11880</v>
      </c>
      <c r="D3587" s="2">
        <f>IFERROR(VLOOKUP(B3587,#REF!,4,0),0)</f>
        <v>0</v>
      </c>
      <c r="E3587" s="3">
        <v>0</v>
      </c>
      <c r="F3587" s="147" t="s">
        <v>1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0</v>
      </c>
      <c r="M3587" s="148" t="s">
        <v>6151</v>
      </c>
      <c r="N3587" s="3">
        <v>0</v>
      </c>
      <c r="O3587" s="3">
        <v>0</v>
      </c>
      <c r="P3587" s="3">
        <v>0</v>
      </c>
      <c r="Q3587" s="132"/>
    </row>
    <row r="3588" spans="1:17">
      <c r="A3588" s="5" t="str">
        <f t="shared" si="56"/>
        <v>7</v>
      </c>
      <c r="B3588" s="1" t="s">
        <v>11881</v>
      </c>
      <c r="C3588" s="2" t="s">
        <v>11882</v>
      </c>
      <c r="D3588" s="2">
        <f>IFERROR(VLOOKUP(B3588,#REF!,4,0),0)</f>
        <v>0</v>
      </c>
      <c r="E3588" s="3">
        <v>0</v>
      </c>
      <c r="F3588" s="147" t="s">
        <v>1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148" t="s">
        <v>6151</v>
      </c>
      <c r="N3588" s="3">
        <v>0</v>
      </c>
      <c r="O3588" s="3">
        <v>0</v>
      </c>
      <c r="P3588" s="3">
        <v>0</v>
      </c>
      <c r="Q3588" s="132"/>
    </row>
    <row r="3589" spans="1:17">
      <c r="A3589" s="5" t="str">
        <f t="shared" si="56"/>
        <v>7</v>
      </c>
      <c r="B3589" s="1" t="s">
        <v>11883</v>
      </c>
      <c r="C3589" s="2" t="s">
        <v>11884</v>
      </c>
      <c r="D3589" s="2">
        <f>IFERROR(VLOOKUP(B3589,#REF!,4,0),0)</f>
        <v>0</v>
      </c>
      <c r="E3589" s="3">
        <v>0</v>
      </c>
      <c r="F3589" s="147" t="s">
        <v>1</v>
      </c>
      <c r="G3589" s="3">
        <v>0</v>
      </c>
      <c r="H3589" s="3">
        <v>0</v>
      </c>
      <c r="I3589" s="3">
        <v>0</v>
      </c>
      <c r="J3589" s="3">
        <v>0</v>
      </c>
      <c r="K3589" s="3">
        <v>0</v>
      </c>
      <c r="L3589" s="3">
        <v>0</v>
      </c>
      <c r="M3589" s="148" t="s">
        <v>6151</v>
      </c>
      <c r="N3589" s="3">
        <v>0</v>
      </c>
      <c r="O3589" s="3">
        <v>0</v>
      </c>
      <c r="P3589" s="3">
        <v>0</v>
      </c>
      <c r="Q3589" s="132"/>
    </row>
    <row r="3590" spans="1:17">
      <c r="A3590" s="5" t="str">
        <f t="shared" si="56"/>
        <v>7</v>
      </c>
      <c r="B3590" s="1" t="s">
        <v>11885</v>
      </c>
      <c r="C3590" s="2" t="s">
        <v>11886</v>
      </c>
      <c r="D3590" s="2">
        <f>IFERROR(VLOOKUP(B3590,#REF!,4,0),0)</f>
        <v>0</v>
      </c>
      <c r="E3590" s="3">
        <v>0</v>
      </c>
      <c r="F3590" s="147" t="s">
        <v>1</v>
      </c>
      <c r="G3590" s="3">
        <v>0</v>
      </c>
      <c r="H3590" s="3">
        <v>0</v>
      </c>
      <c r="I3590" s="3">
        <v>0</v>
      </c>
      <c r="J3590" s="3">
        <v>0</v>
      </c>
      <c r="K3590" s="3">
        <v>0</v>
      </c>
      <c r="L3590" s="3">
        <v>0</v>
      </c>
      <c r="M3590" s="148" t="s">
        <v>6151</v>
      </c>
      <c r="N3590" s="3">
        <v>0</v>
      </c>
      <c r="O3590" s="3">
        <v>0</v>
      </c>
      <c r="P3590" s="3">
        <v>0</v>
      </c>
      <c r="Q3590" s="132"/>
    </row>
    <row r="3591" spans="1:17">
      <c r="A3591" s="5" t="str">
        <f t="shared" si="56"/>
        <v>7</v>
      </c>
      <c r="B3591" s="1" t="s">
        <v>4422</v>
      </c>
      <c r="C3591" s="2" t="s">
        <v>11847</v>
      </c>
      <c r="D3591" s="2">
        <f>IFERROR(VLOOKUP(B3591,#REF!,4,0),0)</f>
        <v>0</v>
      </c>
      <c r="E3591" s="3">
        <v>11862.34</v>
      </c>
      <c r="F3591" s="147" t="s">
        <v>1</v>
      </c>
      <c r="G3591" s="3">
        <v>11862.34</v>
      </c>
      <c r="H3591" s="3">
        <v>0</v>
      </c>
      <c r="I3591" s="3">
        <v>0</v>
      </c>
      <c r="J3591" s="3">
        <v>11862.34</v>
      </c>
      <c r="K3591" s="3">
        <v>0</v>
      </c>
      <c r="L3591" s="3">
        <v>0</v>
      </c>
      <c r="M3591" s="148" t="s">
        <v>6151</v>
      </c>
      <c r="N3591" s="3">
        <v>0</v>
      </c>
      <c r="O3591" s="3">
        <v>0</v>
      </c>
      <c r="P3591" s="3">
        <v>0</v>
      </c>
      <c r="Q3591" s="132"/>
    </row>
    <row r="3592" spans="1:17">
      <c r="A3592" s="5" t="str">
        <f t="shared" si="56"/>
        <v>7</v>
      </c>
      <c r="B3592" s="1" t="s">
        <v>11887</v>
      </c>
      <c r="C3592" s="2" t="s">
        <v>11888</v>
      </c>
      <c r="D3592" s="2">
        <f>IFERROR(VLOOKUP(B3592,#REF!,4,0),0)</f>
        <v>0</v>
      </c>
      <c r="E3592" s="3">
        <v>0</v>
      </c>
      <c r="F3592" s="147" t="s">
        <v>1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148" t="s">
        <v>6151</v>
      </c>
      <c r="N3592" s="3">
        <v>0</v>
      </c>
      <c r="O3592" s="3">
        <v>0</v>
      </c>
      <c r="P3592" s="3">
        <v>0</v>
      </c>
      <c r="Q3592" s="132"/>
    </row>
    <row r="3593" spans="1:17">
      <c r="A3593" s="5" t="str">
        <f t="shared" si="56"/>
        <v>7</v>
      </c>
      <c r="B3593" s="1" t="s">
        <v>11889</v>
      </c>
      <c r="C3593" s="2" t="s">
        <v>11890</v>
      </c>
      <c r="D3593" s="2">
        <f>IFERROR(VLOOKUP(B3593,#REF!,4,0),0)</f>
        <v>0</v>
      </c>
      <c r="E3593" s="3">
        <v>0</v>
      </c>
      <c r="F3593" s="147" t="s">
        <v>1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148" t="s">
        <v>6151</v>
      </c>
      <c r="N3593" s="3">
        <v>0</v>
      </c>
      <c r="O3593" s="3">
        <v>0</v>
      </c>
      <c r="P3593" s="3">
        <v>0</v>
      </c>
      <c r="Q3593" s="132"/>
    </row>
    <row r="3594" spans="1:17">
      <c r="A3594" s="5" t="str">
        <f t="shared" si="56"/>
        <v>7</v>
      </c>
      <c r="B3594" s="1" t="s">
        <v>11891</v>
      </c>
      <c r="C3594" s="2" t="s">
        <v>11892</v>
      </c>
      <c r="D3594" s="2">
        <f>IFERROR(VLOOKUP(B3594,#REF!,4,0),0)</f>
        <v>0</v>
      </c>
      <c r="E3594" s="3">
        <v>0</v>
      </c>
      <c r="F3594" s="147" t="s">
        <v>1</v>
      </c>
      <c r="G3594" s="3">
        <v>0</v>
      </c>
      <c r="H3594" s="3">
        <v>0</v>
      </c>
      <c r="I3594" s="3">
        <v>0</v>
      </c>
      <c r="J3594" s="3">
        <v>0</v>
      </c>
      <c r="K3594" s="3">
        <v>0</v>
      </c>
      <c r="L3594" s="3">
        <v>0</v>
      </c>
      <c r="M3594" s="148" t="s">
        <v>6151</v>
      </c>
      <c r="N3594" s="3">
        <v>0</v>
      </c>
      <c r="O3594" s="3">
        <v>0</v>
      </c>
      <c r="P3594" s="3">
        <v>0</v>
      </c>
      <c r="Q3594" s="132"/>
    </row>
    <row r="3595" spans="1:17">
      <c r="A3595" s="5" t="str">
        <f t="shared" ref="A3595:A3658" si="57">LEFT(B3595)</f>
        <v>7</v>
      </c>
      <c r="B3595" s="1" t="s">
        <v>11893</v>
      </c>
      <c r="C3595" s="2" t="s">
        <v>11894</v>
      </c>
      <c r="D3595" s="2">
        <f>IFERROR(VLOOKUP(B3595,#REF!,4,0),0)</f>
        <v>0</v>
      </c>
      <c r="E3595" s="3">
        <v>0</v>
      </c>
      <c r="F3595" s="147" t="s">
        <v>1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148" t="s">
        <v>6151</v>
      </c>
      <c r="N3595" s="3">
        <v>0</v>
      </c>
      <c r="O3595" s="3">
        <v>0</v>
      </c>
      <c r="P3595" s="3">
        <v>0</v>
      </c>
      <c r="Q3595" s="132"/>
    </row>
    <row r="3596" spans="1:17">
      <c r="A3596" s="5" t="str">
        <f t="shared" si="57"/>
        <v>7</v>
      </c>
      <c r="B3596" s="1" t="s">
        <v>11895</v>
      </c>
      <c r="C3596" s="2" t="s">
        <v>11896</v>
      </c>
      <c r="D3596" s="2">
        <f>IFERROR(VLOOKUP(B3596,#REF!,4,0),0)</f>
        <v>0</v>
      </c>
      <c r="E3596" s="3">
        <v>0</v>
      </c>
      <c r="F3596" s="147" t="s">
        <v>1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148" t="s">
        <v>6151</v>
      </c>
      <c r="N3596" s="3">
        <v>0</v>
      </c>
      <c r="O3596" s="3">
        <v>0</v>
      </c>
      <c r="P3596" s="3">
        <v>0</v>
      </c>
      <c r="Q3596" s="132"/>
    </row>
    <row r="3597" spans="1:17">
      <c r="A3597" s="5" t="str">
        <f t="shared" si="57"/>
        <v>7</v>
      </c>
      <c r="B3597" s="1" t="s">
        <v>11897</v>
      </c>
      <c r="C3597" s="2" t="s">
        <v>11898</v>
      </c>
      <c r="D3597" s="2">
        <f>IFERROR(VLOOKUP(B3597,#REF!,4,0),0)</f>
        <v>0</v>
      </c>
      <c r="E3597" s="3">
        <v>0</v>
      </c>
      <c r="F3597" s="147" t="s">
        <v>1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0</v>
      </c>
      <c r="M3597" s="148" t="s">
        <v>6151</v>
      </c>
      <c r="N3597" s="3">
        <v>0</v>
      </c>
      <c r="O3597" s="3">
        <v>0</v>
      </c>
      <c r="P3597" s="3">
        <v>0</v>
      </c>
      <c r="Q3597" s="132"/>
    </row>
    <row r="3598" spans="1:17">
      <c r="A3598" s="5" t="str">
        <f t="shared" si="57"/>
        <v>7</v>
      </c>
      <c r="B3598" s="1" t="s">
        <v>11899</v>
      </c>
      <c r="C3598" s="2" t="s">
        <v>11900</v>
      </c>
      <c r="D3598" s="2">
        <f>IFERROR(VLOOKUP(B3598,#REF!,4,0),0)</f>
        <v>0</v>
      </c>
      <c r="E3598" s="3">
        <v>0</v>
      </c>
      <c r="F3598" s="147" t="s">
        <v>1</v>
      </c>
      <c r="G3598" s="3">
        <v>0</v>
      </c>
      <c r="H3598" s="3">
        <v>0</v>
      </c>
      <c r="I3598" s="3">
        <v>0</v>
      </c>
      <c r="J3598" s="3">
        <v>0</v>
      </c>
      <c r="K3598" s="3">
        <v>0</v>
      </c>
      <c r="L3598" s="3">
        <v>0</v>
      </c>
      <c r="M3598" s="148" t="s">
        <v>6151</v>
      </c>
      <c r="N3598" s="3">
        <v>0</v>
      </c>
      <c r="O3598" s="3">
        <v>0</v>
      </c>
      <c r="P3598" s="3">
        <v>0</v>
      </c>
      <c r="Q3598" s="132"/>
    </row>
    <row r="3599" spans="1:17">
      <c r="A3599" s="5" t="str">
        <f t="shared" si="57"/>
        <v>7</v>
      </c>
      <c r="B3599" s="1" t="s">
        <v>11901</v>
      </c>
      <c r="C3599" s="2" t="s">
        <v>11902</v>
      </c>
      <c r="D3599" s="2">
        <f>IFERROR(VLOOKUP(B3599,#REF!,4,0),0)</f>
        <v>0</v>
      </c>
      <c r="E3599" s="3">
        <v>0</v>
      </c>
      <c r="F3599" s="147" t="s">
        <v>1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>
        <v>0</v>
      </c>
      <c r="M3599" s="148" t="s">
        <v>6151</v>
      </c>
      <c r="N3599" s="3">
        <v>0</v>
      </c>
      <c r="O3599" s="3">
        <v>0</v>
      </c>
      <c r="P3599" s="3">
        <v>0</v>
      </c>
      <c r="Q3599" s="132"/>
    </row>
    <row r="3600" spans="1:17">
      <c r="A3600" s="5" t="str">
        <f t="shared" si="57"/>
        <v>7</v>
      </c>
      <c r="B3600" s="1" t="s">
        <v>11903</v>
      </c>
      <c r="C3600" s="2" t="s">
        <v>11904</v>
      </c>
      <c r="D3600" s="2">
        <f>IFERROR(VLOOKUP(B3600,#REF!,4,0),0)</f>
        <v>0</v>
      </c>
      <c r="E3600" s="3">
        <v>0</v>
      </c>
      <c r="F3600" s="147" t="s">
        <v>1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148" t="s">
        <v>6151</v>
      </c>
      <c r="N3600" s="3">
        <v>0</v>
      </c>
      <c r="O3600" s="3">
        <v>0</v>
      </c>
      <c r="P3600" s="3">
        <v>0</v>
      </c>
      <c r="Q3600" s="132"/>
    </row>
    <row r="3601" spans="1:17">
      <c r="A3601" s="5" t="str">
        <f t="shared" si="57"/>
        <v>7</v>
      </c>
      <c r="B3601" s="1" t="s">
        <v>11905</v>
      </c>
      <c r="C3601" s="2" t="s">
        <v>11906</v>
      </c>
      <c r="D3601" s="2">
        <f>IFERROR(VLOOKUP(B3601,#REF!,4,0),0)</f>
        <v>0</v>
      </c>
      <c r="E3601" s="3">
        <v>0</v>
      </c>
      <c r="F3601" s="147" t="s">
        <v>1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148" t="s">
        <v>6151</v>
      </c>
      <c r="N3601" s="3">
        <v>0</v>
      </c>
      <c r="O3601" s="3">
        <v>0</v>
      </c>
      <c r="P3601" s="3">
        <v>0</v>
      </c>
      <c r="Q3601" s="132"/>
    </row>
    <row r="3602" spans="1:17">
      <c r="A3602" s="5" t="str">
        <f t="shared" si="57"/>
        <v>7</v>
      </c>
      <c r="B3602" s="1" t="s">
        <v>11907</v>
      </c>
      <c r="C3602" s="2" t="s">
        <v>11908</v>
      </c>
      <c r="D3602" s="2">
        <f>IFERROR(VLOOKUP(B3602,#REF!,4,0),0)</f>
        <v>0</v>
      </c>
      <c r="E3602" s="3">
        <v>0</v>
      </c>
      <c r="F3602" s="147" t="s">
        <v>1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148" t="s">
        <v>6151</v>
      </c>
      <c r="N3602" s="3">
        <v>0</v>
      </c>
      <c r="O3602" s="3">
        <v>0</v>
      </c>
      <c r="P3602" s="3">
        <v>0</v>
      </c>
      <c r="Q3602" s="132"/>
    </row>
    <row r="3603" spans="1:17">
      <c r="A3603" s="5" t="str">
        <f t="shared" si="57"/>
        <v>7</v>
      </c>
      <c r="B3603" s="1" t="s">
        <v>11909</v>
      </c>
      <c r="C3603" s="2" t="s">
        <v>11910</v>
      </c>
      <c r="D3603" s="2">
        <f>IFERROR(VLOOKUP(B3603,#REF!,4,0),0)</f>
        <v>0</v>
      </c>
      <c r="E3603" s="3">
        <v>0</v>
      </c>
      <c r="F3603" s="147" t="s">
        <v>1</v>
      </c>
      <c r="G3603" s="3">
        <v>0</v>
      </c>
      <c r="H3603" s="3">
        <v>0</v>
      </c>
      <c r="I3603" s="3">
        <v>0</v>
      </c>
      <c r="J3603" s="3">
        <v>0</v>
      </c>
      <c r="K3603" s="3">
        <v>0</v>
      </c>
      <c r="L3603" s="3">
        <v>0</v>
      </c>
      <c r="M3603" s="148" t="s">
        <v>6151</v>
      </c>
      <c r="N3603" s="3">
        <v>0</v>
      </c>
      <c r="O3603" s="3">
        <v>0</v>
      </c>
      <c r="P3603" s="3">
        <v>0</v>
      </c>
      <c r="Q3603" s="132"/>
    </row>
    <row r="3604" spans="1:17">
      <c r="A3604" s="5" t="str">
        <f t="shared" si="57"/>
        <v>7</v>
      </c>
      <c r="B3604" s="1" t="s">
        <v>11911</v>
      </c>
      <c r="C3604" s="2" t="s">
        <v>11912</v>
      </c>
      <c r="D3604" s="2">
        <f>IFERROR(VLOOKUP(B3604,#REF!,4,0),0)</f>
        <v>0</v>
      </c>
      <c r="E3604" s="3">
        <v>0</v>
      </c>
      <c r="F3604" s="147" t="s">
        <v>1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148" t="s">
        <v>6151</v>
      </c>
      <c r="N3604" s="3">
        <v>0</v>
      </c>
      <c r="O3604" s="3">
        <v>0</v>
      </c>
      <c r="P3604" s="3">
        <v>0</v>
      </c>
      <c r="Q3604" s="132"/>
    </row>
    <row r="3605" spans="1:17">
      <c r="A3605" s="5" t="str">
        <f t="shared" si="57"/>
        <v>7</v>
      </c>
      <c r="B3605" s="1" t="s">
        <v>11913</v>
      </c>
      <c r="C3605" s="2" t="s">
        <v>11847</v>
      </c>
      <c r="D3605" s="2">
        <f>IFERROR(VLOOKUP(B3605,#REF!,4,0),0)</f>
        <v>0</v>
      </c>
      <c r="E3605" s="3">
        <v>0</v>
      </c>
      <c r="F3605" s="147" t="s">
        <v>1</v>
      </c>
      <c r="G3605" s="3">
        <v>0</v>
      </c>
      <c r="H3605" s="3">
        <v>0</v>
      </c>
      <c r="I3605" s="3">
        <v>0</v>
      </c>
      <c r="J3605" s="3">
        <v>0</v>
      </c>
      <c r="K3605" s="3">
        <v>0</v>
      </c>
      <c r="L3605" s="3">
        <v>0</v>
      </c>
      <c r="M3605" s="148" t="s">
        <v>6151</v>
      </c>
      <c r="N3605" s="3">
        <v>0</v>
      </c>
      <c r="O3605" s="3">
        <v>0</v>
      </c>
      <c r="P3605" s="3">
        <v>0</v>
      </c>
      <c r="Q3605" s="132"/>
    </row>
    <row r="3606" spans="1:17">
      <c r="A3606" s="5" t="str">
        <f t="shared" si="57"/>
        <v>7</v>
      </c>
      <c r="B3606" s="1" t="s">
        <v>11914</v>
      </c>
      <c r="C3606" s="2" t="s">
        <v>8084</v>
      </c>
      <c r="D3606" s="2">
        <f>IFERROR(VLOOKUP(B3606,#REF!,4,0),0)</f>
        <v>0</v>
      </c>
      <c r="E3606" s="3">
        <v>0</v>
      </c>
      <c r="F3606" s="147" t="s">
        <v>1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0</v>
      </c>
      <c r="M3606" s="148" t="s">
        <v>6151</v>
      </c>
      <c r="N3606" s="3">
        <v>0</v>
      </c>
      <c r="O3606" s="3">
        <v>0</v>
      </c>
      <c r="P3606" s="3">
        <v>0</v>
      </c>
      <c r="Q3606" s="132"/>
    </row>
    <row r="3607" spans="1:17">
      <c r="A3607" s="5" t="str">
        <f t="shared" si="57"/>
        <v>7</v>
      </c>
      <c r="B3607" s="1" t="s">
        <v>11915</v>
      </c>
      <c r="C3607" s="2" t="s">
        <v>8116</v>
      </c>
      <c r="D3607" s="2">
        <f>IFERROR(VLOOKUP(B3607,#REF!,4,0),0)</f>
        <v>0</v>
      </c>
      <c r="E3607" s="3">
        <v>0</v>
      </c>
      <c r="F3607" s="147" t="s">
        <v>1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0</v>
      </c>
      <c r="M3607" s="148" t="s">
        <v>6151</v>
      </c>
      <c r="N3607" s="3">
        <v>0</v>
      </c>
      <c r="O3607" s="3">
        <v>0</v>
      </c>
      <c r="P3607" s="3">
        <v>0</v>
      </c>
      <c r="Q3607" s="132"/>
    </row>
    <row r="3608" spans="1:17">
      <c r="A3608" s="5" t="str">
        <f t="shared" si="57"/>
        <v>7</v>
      </c>
      <c r="B3608" s="1" t="s">
        <v>11916</v>
      </c>
      <c r="C3608" s="2" t="s">
        <v>11917</v>
      </c>
      <c r="D3608" s="2">
        <f>IFERROR(VLOOKUP(B3608,#REF!,4,0),0)</f>
        <v>0</v>
      </c>
      <c r="E3608" s="3">
        <v>0</v>
      </c>
      <c r="F3608" s="147" t="s">
        <v>1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148" t="s">
        <v>6151</v>
      </c>
      <c r="N3608" s="3">
        <v>0</v>
      </c>
      <c r="O3608" s="3">
        <v>0</v>
      </c>
      <c r="P3608" s="3">
        <v>0</v>
      </c>
      <c r="Q3608" s="132"/>
    </row>
    <row r="3609" spans="1:17">
      <c r="A3609" s="5" t="str">
        <f t="shared" si="57"/>
        <v>7</v>
      </c>
      <c r="B3609" s="1" t="s">
        <v>11918</v>
      </c>
      <c r="C3609" s="2" t="s">
        <v>8191</v>
      </c>
      <c r="D3609" s="2">
        <f>IFERROR(VLOOKUP(B3609,#REF!,4,0),0)</f>
        <v>0</v>
      </c>
      <c r="E3609" s="3">
        <v>0</v>
      </c>
      <c r="F3609" s="147" t="s">
        <v>1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0</v>
      </c>
      <c r="M3609" s="148" t="s">
        <v>6151</v>
      </c>
      <c r="N3609" s="3">
        <v>0</v>
      </c>
      <c r="O3609" s="3">
        <v>0</v>
      </c>
      <c r="P3609" s="3">
        <v>0</v>
      </c>
      <c r="Q3609" s="132"/>
    </row>
    <row r="3610" spans="1:17" ht="22.5">
      <c r="A3610" s="5" t="str">
        <f t="shared" si="57"/>
        <v>7</v>
      </c>
      <c r="B3610" s="1" t="s">
        <v>11919</v>
      </c>
      <c r="C3610" s="2" t="s">
        <v>11920</v>
      </c>
      <c r="D3610" s="2">
        <f>IFERROR(VLOOKUP(B3610,#REF!,4,0),0)</f>
        <v>0</v>
      </c>
      <c r="E3610" s="3">
        <v>0</v>
      </c>
      <c r="F3610" s="147" t="s">
        <v>1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0</v>
      </c>
      <c r="M3610" s="148" t="s">
        <v>6151</v>
      </c>
      <c r="N3610" s="3">
        <v>0</v>
      </c>
      <c r="O3610" s="3">
        <v>0</v>
      </c>
      <c r="P3610" s="3">
        <v>0</v>
      </c>
      <c r="Q3610" s="132"/>
    </row>
    <row r="3611" spans="1:17">
      <c r="A3611" s="5" t="str">
        <f t="shared" si="57"/>
        <v>7</v>
      </c>
      <c r="B3611" s="1" t="s">
        <v>11921</v>
      </c>
      <c r="C3611" s="2" t="s">
        <v>11922</v>
      </c>
      <c r="D3611" s="2">
        <f>IFERROR(VLOOKUP(B3611,#REF!,4,0),0)</f>
        <v>0</v>
      </c>
      <c r="E3611" s="3">
        <v>0</v>
      </c>
      <c r="F3611" s="147" t="s">
        <v>1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0</v>
      </c>
      <c r="M3611" s="148" t="s">
        <v>6151</v>
      </c>
      <c r="N3611" s="3">
        <v>0</v>
      </c>
      <c r="O3611" s="3">
        <v>0</v>
      </c>
      <c r="P3611" s="3">
        <v>0</v>
      </c>
      <c r="Q3611" s="132"/>
    </row>
    <row r="3612" spans="1:17">
      <c r="A3612" s="5" t="str">
        <f t="shared" si="57"/>
        <v>7</v>
      </c>
      <c r="B3612" s="1" t="s">
        <v>11923</v>
      </c>
      <c r="C3612" s="2" t="s">
        <v>8255</v>
      </c>
      <c r="D3612" s="2">
        <f>IFERROR(VLOOKUP(B3612,#REF!,4,0),0)</f>
        <v>0</v>
      </c>
      <c r="E3612" s="3">
        <v>0</v>
      </c>
      <c r="F3612" s="147" t="s">
        <v>1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0</v>
      </c>
      <c r="M3612" s="148" t="s">
        <v>6151</v>
      </c>
      <c r="N3612" s="3">
        <v>0</v>
      </c>
      <c r="O3612" s="3">
        <v>0</v>
      </c>
      <c r="P3612" s="3">
        <v>0</v>
      </c>
      <c r="Q3612" s="132"/>
    </row>
    <row r="3613" spans="1:17">
      <c r="A3613" s="5" t="str">
        <f t="shared" si="57"/>
        <v>7</v>
      </c>
      <c r="B3613" s="1" t="s">
        <v>11924</v>
      </c>
      <c r="C3613" s="2" t="s">
        <v>11925</v>
      </c>
      <c r="D3613" s="2">
        <f>IFERROR(VLOOKUP(B3613,#REF!,4,0),0)</f>
        <v>0</v>
      </c>
      <c r="E3613" s="3">
        <v>0</v>
      </c>
      <c r="F3613" s="147" t="s">
        <v>1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0</v>
      </c>
      <c r="M3613" s="148" t="s">
        <v>6151</v>
      </c>
      <c r="N3613" s="3">
        <v>0</v>
      </c>
      <c r="O3613" s="3">
        <v>0</v>
      </c>
      <c r="P3613" s="3">
        <v>0</v>
      </c>
      <c r="Q3613" s="132"/>
    </row>
    <row r="3614" spans="1:17">
      <c r="A3614" s="5" t="str">
        <f t="shared" si="57"/>
        <v>7</v>
      </c>
      <c r="B3614" s="1" t="s">
        <v>11926</v>
      </c>
      <c r="C3614" s="2" t="s">
        <v>11927</v>
      </c>
      <c r="D3614" s="2">
        <f>IFERROR(VLOOKUP(B3614,#REF!,4,0),0)</f>
        <v>0</v>
      </c>
      <c r="E3614" s="3">
        <v>0</v>
      </c>
      <c r="F3614" s="147" t="s">
        <v>1</v>
      </c>
      <c r="G3614" s="3">
        <v>0</v>
      </c>
      <c r="H3614" s="3">
        <v>0</v>
      </c>
      <c r="I3614" s="3">
        <v>0</v>
      </c>
      <c r="J3614" s="3">
        <v>0</v>
      </c>
      <c r="K3614" s="3">
        <v>0</v>
      </c>
      <c r="L3614" s="3">
        <v>0</v>
      </c>
      <c r="M3614" s="148" t="s">
        <v>6151</v>
      </c>
      <c r="N3614" s="3">
        <v>0</v>
      </c>
      <c r="O3614" s="3">
        <v>0</v>
      </c>
      <c r="P3614" s="3">
        <v>0</v>
      </c>
      <c r="Q3614" s="132"/>
    </row>
    <row r="3615" spans="1:17">
      <c r="A3615" s="5" t="str">
        <f t="shared" si="57"/>
        <v>7</v>
      </c>
      <c r="B3615" s="1" t="s">
        <v>11928</v>
      </c>
      <c r="C3615" s="2" t="s">
        <v>8124</v>
      </c>
      <c r="D3615" s="2">
        <f>IFERROR(VLOOKUP(B3615,#REF!,4,0),0)</f>
        <v>0</v>
      </c>
      <c r="E3615" s="3">
        <v>0</v>
      </c>
      <c r="F3615" s="147" t="s">
        <v>1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0</v>
      </c>
      <c r="M3615" s="148" t="s">
        <v>6151</v>
      </c>
      <c r="N3615" s="3">
        <v>0</v>
      </c>
      <c r="O3615" s="3">
        <v>0</v>
      </c>
      <c r="P3615" s="3">
        <v>0</v>
      </c>
      <c r="Q3615" s="132"/>
    </row>
    <row r="3616" spans="1:17">
      <c r="A3616" s="5" t="str">
        <f t="shared" si="57"/>
        <v>7</v>
      </c>
      <c r="B3616" s="1" t="s">
        <v>11929</v>
      </c>
      <c r="C3616" s="2" t="s">
        <v>8161</v>
      </c>
      <c r="D3616" s="2">
        <f>IFERROR(VLOOKUP(B3616,#REF!,4,0),0)</f>
        <v>0</v>
      </c>
      <c r="E3616" s="3">
        <v>0</v>
      </c>
      <c r="F3616" s="147" t="s">
        <v>1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148" t="s">
        <v>6151</v>
      </c>
      <c r="N3616" s="3">
        <v>0</v>
      </c>
      <c r="O3616" s="3">
        <v>0</v>
      </c>
      <c r="P3616" s="3">
        <v>0</v>
      </c>
      <c r="Q3616" s="132"/>
    </row>
    <row r="3617" spans="1:17">
      <c r="A3617" s="5" t="str">
        <f t="shared" si="57"/>
        <v>7</v>
      </c>
      <c r="B3617" s="1" t="s">
        <v>11930</v>
      </c>
      <c r="C3617" s="2" t="s">
        <v>8203</v>
      </c>
      <c r="D3617" s="2">
        <f>IFERROR(VLOOKUP(B3617,#REF!,4,0),0)</f>
        <v>0</v>
      </c>
      <c r="E3617" s="3">
        <v>0</v>
      </c>
      <c r="F3617" s="147" t="s">
        <v>1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0</v>
      </c>
      <c r="M3617" s="148" t="s">
        <v>6151</v>
      </c>
      <c r="N3617" s="3">
        <v>0</v>
      </c>
      <c r="O3617" s="3">
        <v>0</v>
      </c>
      <c r="P3617" s="3">
        <v>0</v>
      </c>
      <c r="Q3617" s="132"/>
    </row>
    <row r="3618" spans="1:17">
      <c r="A3618" s="5" t="str">
        <f t="shared" si="57"/>
        <v>7</v>
      </c>
      <c r="B3618" s="1" t="s">
        <v>11931</v>
      </c>
      <c r="C3618" s="2" t="s">
        <v>8234</v>
      </c>
      <c r="D3618" s="2">
        <f>IFERROR(VLOOKUP(B3618,#REF!,4,0),0)</f>
        <v>0</v>
      </c>
      <c r="E3618" s="3">
        <v>0</v>
      </c>
      <c r="F3618" s="147" t="s">
        <v>1</v>
      </c>
      <c r="G3618" s="3">
        <v>0</v>
      </c>
      <c r="H3618" s="3">
        <v>0</v>
      </c>
      <c r="I3618" s="3">
        <v>0</v>
      </c>
      <c r="J3618" s="3">
        <v>0</v>
      </c>
      <c r="K3618" s="3">
        <v>0</v>
      </c>
      <c r="L3618" s="3">
        <v>0</v>
      </c>
      <c r="M3618" s="148" t="s">
        <v>6151</v>
      </c>
      <c r="N3618" s="3">
        <v>0</v>
      </c>
      <c r="O3618" s="3">
        <v>0</v>
      </c>
      <c r="P3618" s="3">
        <v>0</v>
      </c>
      <c r="Q3618" s="132"/>
    </row>
    <row r="3619" spans="1:17">
      <c r="A3619" s="5" t="str">
        <f t="shared" si="57"/>
        <v>7</v>
      </c>
      <c r="B3619" s="1" t="s">
        <v>11932</v>
      </c>
      <c r="C3619" s="2" t="s">
        <v>8261</v>
      </c>
      <c r="D3619" s="2">
        <f>IFERROR(VLOOKUP(B3619,#REF!,4,0),0)</f>
        <v>0</v>
      </c>
      <c r="E3619" s="3">
        <v>0</v>
      </c>
      <c r="F3619" s="147" t="s">
        <v>1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0</v>
      </c>
      <c r="M3619" s="148" t="s">
        <v>6151</v>
      </c>
      <c r="N3619" s="3">
        <v>0</v>
      </c>
      <c r="O3619" s="3">
        <v>0</v>
      </c>
      <c r="P3619" s="3">
        <v>0</v>
      </c>
      <c r="Q3619" s="132"/>
    </row>
    <row r="3620" spans="1:17">
      <c r="A3620" s="5" t="str">
        <f t="shared" si="57"/>
        <v>7</v>
      </c>
      <c r="B3620" s="1" t="s">
        <v>11933</v>
      </c>
      <c r="C3620" s="2" t="s">
        <v>11934</v>
      </c>
      <c r="D3620" s="2">
        <f>IFERROR(VLOOKUP(B3620,#REF!,4,0),0)</f>
        <v>0</v>
      </c>
      <c r="E3620" s="3">
        <v>0</v>
      </c>
      <c r="F3620" s="147" t="s">
        <v>1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0</v>
      </c>
      <c r="M3620" s="148" t="s">
        <v>6151</v>
      </c>
      <c r="N3620" s="3">
        <v>0</v>
      </c>
      <c r="O3620" s="3">
        <v>0</v>
      </c>
      <c r="P3620" s="3">
        <v>0</v>
      </c>
      <c r="Q3620" s="132"/>
    </row>
    <row r="3621" spans="1:17">
      <c r="A3621" s="5" t="str">
        <f t="shared" si="57"/>
        <v>7</v>
      </c>
      <c r="B3621" s="1" t="s">
        <v>11935</v>
      </c>
      <c r="C3621" s="2" t="s">
        <v>7255</v>
      </c>
      <c r="D3621" s="2">
        <f>IFERROR(VLOOKUP(B3621,#REF!,4,0),0)</f>
        <v>0</v>
      </c>
      <c r="E3621" s="3">
        <v>0</v>
      </c>
      <c r="F3621" s="147" t="s">
        <v>1</v>
      </c>
      <c r="G3621" s="3">
        <v>0</v>
      </c>
      <c r="H3621" s="3">
        <v>0</v>
      </c>
      <c r="I3621" s="3">
        <v>0</v>
      </c>
      <c r="J3621" s="3">
        <v>0</v>
      </c>
      <c r="K3621" s="3">
        <v>0</v>
      </c>
      <c r="L3621" s="3">
        <v>0</v>
      </c>
      <c r="M3621" s="148" t="s">
        <v>6151</v>
      </c>
      <c r="N3621" s="3">
        <v>0</v>
      </c>
      <c r="O3621" s="3">
        <v>0</v>
      </c>
      <c r="P3621" s="3">
        <v>0</v>
      </c>
      <c r="Q3621" s="132"/>
    </row>
    <row r="3622" spans="1:17">
      <c r="A3622" s="5" t="str">
        <f t="shared" si="57"/>
        <v>7</v>
      </c>
      <c r="B3622" s="1" t="s">
        <v>4426</v>
      </c>
      <c r="C3622" s="2" t="s">
        <v>7263</v>
      </c>
      <c r="D3622" s="2">
        <f>IFERROR(VLOOKUP(B3622,#REF!,4,0),0)</f>
        <v>0</v>
      </c>
      <c r="E3622" s="3">
        <v>10804.46</v>
      </c>
      <c r="F3622" s="147" t="s">
        <v>1</v>
      </c>
      <c r="G3622" s="3">
        <v>10804.46</v>
      </c>
      <c r="H3622" s="3">
        <v>0</v>
      </c>
      <c r="I3622" s="3">
        <v>0</v>
      </c>
      <c r="J3622" s="3">
        <v>10804.46</v>
      </c>
      <c r="K3622" s="3">
        <v>0</v>
      </c>
      <c r="L3622" s="3">
        <v>0</v>
      </c>
      <c r="M3622" s="148" t="s">
        <v>6151</v>
      </c>
      <c r="N3622" s="3">
        <v>0</v>
      </c>
      <c r="O3622" s="3">
        <v>0</v>
      </c>
      <c r="P3622" s="3">
        <v>0</v>
      </c>
      <c r="Q3622" s="132"/>
    </row>
    <row r="3623" spans="1:17">
      <c r="A3623" s="5" t="str">
        <f t="shared" si="57"/>
        <v>7</v>
      </c>
      <c r="B3623" s="1" t="s">
        <v>11936</v>
      </c>
      <c r="C3623" s="2" t="s">
        <v>7271</v>
      </c>
      <c r="D3623" s="2">
        <f>IFERROR(VLOOKUP(B3623,#REF!,4,0),0)</f>
        <v>0</v>
      </c>
      <c r="E3623" s="3">
        <v>0</v>
      </c>
      <c r="F3623" s="147" t="s">
        <v>1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148" t="s">
        <v>6151</v>
      </c>
      <c r="N3623" s="3">
        <v>0</v>
      </c>
      <c r="O3623" s="3">
        <v>0</v>
      </c>
      <c r="P3623" s="3">
        <v>0</v>
      </c>
      <c r="Q3623" s="132"/>
    </row>
    <row r="3624" spans="1:17">
      <c r="A3624" s="5" t="str">
        <f t="shared" si="57"/>
        <v>7</v>
      </c>
      <c r="B3624" s="1" t="s">
        <v>4428</v>
      </c>
      <c r="C3624" s="2" t="s">
        <v>7279</v>
      </c>
      <c r="D3624" s="2">
        <f>IFERROR(VLOOKUP(B3624,#REF!,4,0),0)</f>
        <v>0</v>
      </c>
      <c r="E3624" s="3">
        <v>219750.71</v>
      </c>
      <c r="F3624" s="147" t="s">
        <v>1</v>
      </c>
      <c r="G3624" s="3">
        <v>219750.71</v>
      </c>
      <c r="H3624" s="3">
        <v>0</v>
      </c>
      <c r="I3624" s="3">
        <v>0</v>
      </c>
      <c r="J3624" s="3">
        <v>219750.71</v>
      </c>
      <c r="K3624" s="3">
        <v>0</v>
      </c>
      <c r="L3624" s="3">
        <v>0</v>
      </c>
      <c r="M3624" s="148" t="s">
        <v>6151</v>
      </c>
      <c r="N3624" s="3">
        <v>0</v>
      </c>
      <c r="O3624" s="3">
        <v>0</v>
      </c>
      <c r="P3624" s="3">
        <v>0</v>
      </c>
      <c r="Q3624" s="132"/>
    </row>
    <row r="3625" spans="1:17">
      <c r="A3625" s="5" t="str">
        <f t="shared" si="57"/>
        <v>7</v>
      </c>
      <c r="B3625" s="1" t="s">
        <v>11937</v>
      </c>
      <c r="C3625" s="2" t="s">
        <v>7287</v>
      </c>
      <c r="D3625" s="2">
        <f>IFERROR(VLOOKUP(B3625,#REF!,4,0),0)</f>
        <v>0</v>
      </c>
      <c r="E3625" s="3">
        <v>0</v>
      </c>
      <c r="F3625" s="147" t="s">
        <v>1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0</v>
      </c>
      <c r="M3625" s="148" t="s">
        <v>6151</v>
      </c>
      <c r="N3625" s="3">
        <v>0</v>
      </c>
      <c r="O3625" s="3">
        <v>0</v>
      </c>
      <c r="P3625" s="3">
        <v>0</v>
      </c>
      <c r="Q3625" s="132"/>
    </row>
    <row r="3626" spans="1:17">
      <c r="A3626" s="5" t="str">
        <f t="shared" si="57"/>
        <v>7</v>
      </c>
      <c r="B3626" s="1" t="s">
        <v>11938</v>
      </c>
      <c r="C3626" s="2" t="s">
        <v>7295</v>
      </c>
      <c r="D3626" s="2">
        <f>IFERROR(VLOOKUP(B3626,#REF!,4,0),0)</f>
        <v>0</v>
      </c>
      <c r="E3626" s="3">
        <v>0</v>
      </c>
      <c r="F3626" s="147" t="s">
        <v>1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0</v>
      </c>
      <c r="M3626" s="148" t="s">
        <v>6151</v>
      </c>
      <c r="N3626" s="3">
        <v>0</v>
      </c>
      <c r="O3626" s="3">
        <v>0</v>
      </c>
      <c r="P3626" s="3">
        <v>0</v>
      </c>
      <c r="Q3626" s="132"/>
    </row>
    <row r="3627" spans="1:17">
      <c r="A3627" s="5" t="str">
        <f t="shared" si="57"/>
        <v>7</v>
      </c>
      <c r="B3627" s="1" t="s">
        <v>11939</v>
      </c>
      <c r="C3627" s="2" t="s">
        <v>11940</v>
      </c>
      <c r="D3627" s="2">
        <f>IFERROR(VLOOKUP(B3627,#REF!,4,0),0)</f>
        <v>0</v>
      </c>
      <c r="E3627" s="3">
        <v>0</v>
      </c>
      <c r="F3627" s="147" t="s">
        <v>1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0</v>
      </c>
      <c r="M3627" s="148" t="s">
        <v>6151</v>
      </c>
      <c r="N3627" s="3">
        <v>0</v>
      </c>
      <c r="O3627" s="3">
        <v>0</v>
      </c>
      <c r="P3627" s="3">
        <v>0</v>
      </c>
      <c r="Q3627" s="132"/>
    </row>
    <row r="3628" spans="1:17">
      <c r="A3628" s="5" t="str">
        <f t="shared" si="57"/>
        <v>7</v>
      </c>
      <c r="B3628" s="1" t="s">
        <v>11941</v>
      </c>
      <c r="C3628" s="2" t="s">
        <v>7311</v>
      </c>
      <c r="D3628" s="2">
        <f>IFERROR(VLOOKUP(B3628,#REF!,4,0),0)</f>
        <v>0</v>
      </c>
      <c r="E3628" s="3">
        <v>0</v>
      </c>
      <c r="F3628" s="147" t="s">
        <v>1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0</v>
      </c>
      <c r="M3628" s="148" t="s">
        <v>6151</v>
      </c>
      <c r="N3628" s="3">
        <v>0</v>
      </c>
      <c r="O3628" s="3">
        <v>0</v>
      </c>
      <c r="P3628" s="3">
        <v>0</v>
      </c>
      <c r="Q3628" s="132"/>
    </row>
    <row r="3629" spans="1:17">
      <c r="A3629" s="5" t="str">
        <f t="shared" si="57"/>
        <v>7</v>
      </c>
      <c r="B3629" s="1" t="s">
        <v>4430</v>
      </c>
      <c r="C3629" s="2" t="s">
        <v>11942</v>
      </c>
      <c r="D3629" s="2">
        <f>IFERROR(VLOOKUP(B3629,#REF!,4,0),0)</f>
        <v>0</v>
      </c>
      <c r="E3629" s="3">
        <v>2715.7</v>
      </c>
      <c r="F3629" s="147" t="s">
        <v>1</v>
      </c>
      <c r="G3629" s="3">
        <v>2715.7</v>
      </c>
      <c r="H3629" s="3">
        <v>0</v>
      </c>
      <c r="I3629" s="3">
        <v>0</v>
      </c>
      <c r="J3629" s="3">
        <v>2715.7</v>
      </c>
      <c r="K3629" s="3">
        <v>0</v>
      </c>
      <c r="L3629" s="3">
        <v>0</v>
      </c>
      <c r="M3629" s="148" t="s">
        <v>6151</v>
      </c>
      <c r="N3629" s="3">
        <v>0</v>
      </c>
      <c r="O3629" s="3">
        <v>0</v>
      </c>
      <c r="P3629" s="3">
        <v>0</v>
      </c>
      <c r="Q3629" s="132"/>
    </row>
    <row r="3630" spans="1:17">
      <c r="A3630" s="5" t="str">
        <f t="shared" si="57"/>
        <v>7</v>
      </c>
      <c r="B3630" s="1" t="s">
        <v>11943</v>
      </c>
      <c r="C3630" s="2" t="s">
        <v>7335</v>
      </c>
      <c r="D3630" s="2">
        <f>IFERROR(VLOOKUP(B3630,#REF!,4,0),0)</f>
        <v>0</v>
      </c>
      <c r="E3630" s="3">
        <v>0</v>
      </c>
      <c r="F3630" s="147" t="s">
        <v>1</v>
      </c>
      <c r="G3630" s="3">
        <v>0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148" t="s">
        <v>6151</v>
      </c>
      <c r="N3630" s="3">
        <v>0</v>
      </c>
      <c r="O3630" s="3">
        <v>0</v>
      </c>
      <c r="P3630" s="3">
        <v>0</v>
      </c>
      <c r="Q3630" s="132"/>
    </row>
    <row r="3631" spans="1:17">
      <c r="A3631" s="5" t="str">
        <f t="shared" si="57"/>
        <v>7</v>
      </c>
      <c r="B3631" s="1" t="s">
        <v>5804</v>
      </c>
      <c r="C3631" s="2" t="s">
        <v>7343</v>
      </c>
      <c r="D3631" s="2">
        <f>IFERROR(VLOOKUP(B3631,#REF!,4,0),0)</f>
        <v>0</v>
      </c>
      <c r="E3631" s="3">
        <v>0</v>
      </c>
      <c r="F3631" s="147" t="s">
        <v>1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0</v>
      </c>
      <c r="M3631" s="148" t="s">
        <v>6151</v>
      </c>
      <c r="N3631" s="3">
        <v>0</v>
      </c>
      <c r="O3631" s="3">
        <v>0</v>
      </c>
      <c r="P3631" s="3">
        <v>0</v>
      </c>
      <c r="Q3631" s="132"/>
    </row>
    <row r="3632" spans="1:17">
      <c r="A3632" s="5" t="str">
        <f t="shared" si="57"/>
        <v>7</v>
      </c>
      <c r="B3632" s="1" t="s">
        <v>11944</v>
      </c>
      <c r="C3632" s="2" t="s">
        <v>7351</v>
      </c>
      <c r="D3632" s="2">
        <f>IFERROR(VLOOKUP(B3632,#REF!,4,0),0)</f>
        <v>0</v>
      </c>
      <c r="E3632" s="3">
        <v>0</v>
      </c>
      <c r="F3632" s="147" t="s">
        <v>1</v>
      </c>
      <c r="G3632" s="3">
        <v>0</v>
      </c>
      <c r="H3632" s="3">
        <v>0</v>
      </c>
      <c r="I3632" s="3">
        <v>0</v>
      </c>
      <c r="J3632" s="3">
        <v>0</v>
      </c>
      <c r="K3632" s="3">
        <v>0</v>
      </c>
      <c r="L3632" s="3">
        <v>0</v>
      </c>
      <c r="M3632" s="148" t="s">
        <v>6151</v>
      </c>
      <c r="N3632" s="3">
        <v>0</v>
      </c>
      <c r="O3632" s="3">
        <v>0</v>
      </c>
      <c r="P3632" s="3">
        <v>0</v>
      </c>
      <c r="Q3632" s="132"/>
    </row>
    <row r="3633" spans="1:17">
      <c r="A3633" s="5" t="str">
        <f t="shared" si="57"/>
        <v>7</v>
      </c>
      <c r="B3633" s="1" t="s">
        <v>4435</v>
      </c>
      <c r="C3633" s="2" t="s">
        <v>7359</v>
      </c>
      <c r="D3633" s="2">
        <f>IFERROR(VLOOKUP(B3633,#REF!,4,0),0)</f>
        <v>0</v>
      </c>
      <c r="E3633" s="3">
        <v>0</v>
      </c>
      <c r="F3633" s="147" t="s">
        <v>1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0</v>
      </c>
      <c r="M3633" s="148" t="s">
        <v>6151</v>
      </c>
      <c r="N3633" s="3">
        <v>0</v>
      </c>
      <c r="O3633" s="3">
        <v>0</v>
      </c>
      <c r="P3633" s="3">
        <v>0</v>
      </c>
      <c r="Q3633" s="132"/>
    </row>
    <row r="3634" spans="1:17">
      <c r="A3634" s="5" t="str">
        <f t="shared" si="57"/>
        <v>7</v>
      </c>
      <c r="B3634" s="1" t="s">
        <v>11945</v>
      </c>
      <c r="C3634" s="2" t="s">
        <v>11946</v>
      </c>
      <c r="D3634" s="2">
        <f>IFERROR(VLOOKUP(B3634,#REF!,4,0),0)</f>
        <v>0</v>
      </c>
      <c r="E3634" s="3">
        <v>0</v>
      </c>
      <c r="F3634" s="147" t="s">
        <v>1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0</v>
      </c>
      <c r="M3634" s="148" t="s">
        <v>6151</v>
      </c>
      <c r="N3634" s="3">
        <v>0</v>
      </c>
      <c r="O3634" s="3">
        <v>0</v>
      </c>
      <c r="P3634" s="3">
        <v>0</v>
      </c>
      <c r="Q3634" s="132"/>
    </row>
    <row r="3635" spans="1:17">
      <c r="A3635" s="5" t="str">
        <f t="shared" si="57"/>
        <v>7</v>
      </c>
      <c r="B3635" s="1" t="s">
        <v>11947</v>
      </c>
      <c r="C3635" s="2" t="s">
        <v>7375</v>
      </c>
      <c r="D3635" s="2">
        <f>IFERROR(VLOOKUP(B3635,#REF!,4,0),0)</f>
        <v>0</v>
      </c>
      <c r="E3635" s="3">
        <v>0</v>
      </c>
      <c r="F3635" s="147" t="s">
        <v>1</v>
      </c>
      <c r="G3635" s="3">
        <v>0</v>
      </c>
      <c r="H3635" s="3">
        <v>0</v>
      </c>
      <c r="I3635" s="3">
        <v>0</v>
      </c>
      <c r="J3635" s="3">
        <v>0</v>
      </c>
      <c r="K3635" s="3">
        <v>0</v>
      </c>
      <c r="L3635" s="3">
        <v>0</v>
      </c>
      <c r="M3635" s="148" t="s">
        <v>6151</v>
      </c>
      <c r="N3635" s="3">
        <v>0</v>
      </c>
      <c r="O3635" s="3">
        <v>0</v>
      </c>
      <c r="P3635" s="3">
        <v>0</v>
      </c>
      <c r="Q3635" s="132"/>
    </row>
    <row r="3636" spans="1:17">
      <c r="A3636" s="5" t="str">
        <f t="shared" si="57"/>
        <v>7</v>
      </c>
      <c r="B3636" s="1" t="s">
        <v>11948</v>
      </c>
      <c r="C3636" s="2" t="s">
        <v>7383</v>
      </c>
      <c r="D3636" s="2">
        <f>IFERROR(VLOOKUP(B3636,#REF!,4,0),0)</f>
        <v>0</v>
      </c>
      <c r="E3636" s="3">
        <v>0</v>
      </c>
      <c r="F3636" s="147" t="s">
        <v>1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0</v>
      </c>
      <c r="M3636" s="148" t="s">
        <v>6151</v>
      </c>
      <c r="N3636" s="3">
        <v>0</v>
      </c>
      <c r="O3636" s="3">
        <v>0</v>
      </c>
      <c r="P3636" s="3">
        <v>0</v>
      </c>
      <c r="Q3636" s="132"/>
    </row>
    <row r="3637" spans="1:17">
      <c r="A3637" s="5" t="str">
        <f t="shared" si="57"/>
        <v>7</v>
      </c>
      <c r="B3637" s="1" t="s">
        <v>11949</v>
      </c>
      <c r="C3637" s="2" t="s">
        <v>7391</v>
      </c>
      <c r="D3637" s="2">
        <f>IFERROR(VLOOKUP(B3637,#REF!,4,0),0)</f>
        <v>0</v>
      </c>
      <c r="E3637" s="3">
        <v>0</v>
      </c>
      <c r="F3637" s="147" t="s">
        <v>1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148" t="s">
        <v>6151</v>
      </c>
      <c r="N3637" s="3">
        <v>0</v>
      </c>
      <c r="O3637" s="3">
        <v>0</v>
      </c>
      <c r="P3637" s="3">
        <v>0</v>
      </c>
      <c r="Q3637" s="132"/>
    </row>
    <row r="3638" spans="1:17">
      <c r="A3638" s="5" t="str">
        <f t="shared" si="57"/>
        <v>7</v>
      </c>
      <c r="B3638" s="1" t="s">
        <v>4437</v>
      </c>
      <c r="C3638" s="2" t="s">
        <v>11950</v>
      </c>
      <c r="D3638" s="2">
        <f>IFERROR(VLOOKUP(B3638,#REF!,4,0),0)</f>
        <v>0</v>
      </c>
      <c r="E3638" s="3">
        <v>232.9</v>
      </c>
      <c r="F3638" s="147" t="s">
        <v>1</v>
      </c>
      <c r="G3638" s="3">
        <v>232.9</v>
      </c>
      <c r="H3638" s="3">
        <v>0</v>
      </c>
      <c r="I3638" s="3">
        <v>0</v>
      </c>
      <c r="J3638" s="3">
        <v>232.9</v>
      </c>
      <c r="K3638" s="3">
        <v>0</v>
      </c>
      <c r="L3638" s="3">
        <v>0</v>
      </c>
      <c r="M3638" s="148" t="s">
        <v>6151</v>
      </c>
      <c r="N3638" s="3">
        <v>0</v>
      </c>
      <c r="O3638" s="3">
        <v>0</v>
      </c>
      <c r="P3638" s="3">
        <v>0</v>
      </c>
      <c r="Q3638" s="132"/>
    </row>
    <row r="3639" spans="1:17">
      <c r="A3639" s="5" t="str">
        <f t="shared" si="57"/>
        <v>7</v>
      </c>
      <c r="B3639" s="1" t="s">
        <v>11951</v>
      </c>
      <c r="C3639" s="2" t="s">
        <v>7415</v>
      </c>
      <c r="D3639" s="2">
        <f>IFERROR(VLOOKUP(B3639,#REF!,4,0),0)</f>
        <v>0</v>
      </c>
      <c r="E3639" s="3">
        <v>0</v>
      </c>
      <c r="F3639" s="147" t="s">
        <v>1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0</v>
      </c>
      <c r="M3639" s="148" t="s">
        <v>6151</v>
      </c>
      <c r="N3639" s="3">
        <v>0</v>
      </c>
      <c r="O3639" s="3">
        <v>0</v>
      </c>
      <c r="P3639" s="3">
        <v>0</v>
      </c>
      <c r="Q3639" s="132"/>
    </row>
    <row r="3640" spans="1:17">
      <c r="A3640" s="5" t="str">
        <f t="shared" si="57"/>
        <v>7</v>
      </c>
      <c r="B3640" s="1" t="s">
        <v>4442</v>
      </c>
      <c r="C3640" s="2" t="s">
        <v>7423</v>
      </c>
      <c r="D3640" s="2">
        <f>IFERROR(VLOOKUP(B3640,#REF!,4,0),0)</f>
        <v>0</v>
      </c>
      <c r="E3640" s="3">
        <v>18440.59</v>
      </c>
      <c r="F3640" s="147" t="s">
        <v>1</v>
      </c>
      <c r="G3640" s="3">
        <v>18440.59</v>
      </c>
      <c r="H3640" s="3">
        <v>0</v>
      </c>
      <c r="I3640" s="3">
        <v>0</v>
      </c>
      <c r="J3640" s="3">
        <v>18440.59</v>
      </c>
      <c r="K3640" s="3">
        <v>0</v>
      </c>
      <c r="L3640" s="3">
        <v>0</v>
      </c>
      <c r="M3640" s="148" t="s">
        <v>6151</v>
      </c>
      <c r="N3640" s="3">
        <v>0</v>
      </c>
      <c r="O3640" s="3">
        <v>0</v>
      </c>
      <c r="P3640" s="3">
        <v>0</v>
      </c>
      <c r="Q3640" s="132"/>
    </row>
    <row r="3641" spans="1:17">
      <c r="A3641" s="5" t="str">
        <f t="shared" si="57"/>
        <v>7</v>
      </c>
      <c r="B3641" s="1" t="s">
        <v>11952</v>
      </c>
      <c r="C3641" s="2" t="s">
        <v>7431</v>
      </c>
      <c r="D3641" s="2">
        <f>IFERROR(VLOOKUP(B3641,#REF!,4,0),0)</f>
        <v>0</v>
      </c>
      <c r="E3641" s="3">
        <v>0</v>
      </c>
      <c r="F3641" s="147" t="s">
        <v>1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0</v>
      </c>
      <c r="M3641" s="148" t="s">
        <v>6151</v>
      </c>
      <c r="N3641" s="3">
        <v>0</v>
      </c>
      <c r="O3641" s="3">
        <v>0</v>
      </c>
      <c r="P3641" s="3">
        <v>0</v>
      </c>
      <c r="Q3641" s="132"/>
    </row>
    <row r="3642" spans="1:17">
      <c r="A3642" s="5" t="str">
        <f t="shared" si="57"/>
        <v>7</v>
      </c>
      <c r="B3642" s="1" t="s">
        <v>4444</v>
      </c>
      <c r="C3642" s="2" t="s">
        <v>7439</v>
      </c>
      <c r="D3642" s="2">
        <f>IFERROR(VLOOKUP(B3642,#REF!,4,0),0)</f>
        <v>0</v>
      </c>
      <c r="E3642" s="3">
        <v>153842.07999999999</v>
      </c>
      <c r="F3642" s="147" t="s">
        <v>1</v>
      </c>
      <c r="G3642" s="3">
        <v>153842.07999999999</v>
      </c>
      <c r="H3642" s="3">
        <v>0</v>
      </c>
      <c r="I3642" s="3">
        <v>0</v>
      </c>
      <c r="J3642" s="3">
        <v>153842.07999999999</v>
      </c>
      <c r="K3642" s="3">
        <v>0</v>
      </c>
      <c r="L3642" s="3">
        <v>0</v>
      </c>
      <c r="M3642" s="148" t="s">
        <v>6151</v>
      </c>
      <c r="N3642" s="3">
        <v>0</v>
      </c>
      <c r="O3642" s="3">
        <v>0</v>
      </c>
      <c r="P3642" s="3">
        <v>0</v>
      </c>
      <c r="Q3642" s="132"/>
    </row>
    <row r="3643" spans="1:17">
      <c r="A3643" s="5" t="str">
        <f t="shared" si="57"/>
        <v>7</v>
      </c>
      <c r="B3643" s="1" t="s">
        <v>11953</v>
      </c>
      <c r="C3643" s="2" t="s">
        <v>7447</v>
      </c>
      <c r="D3643" s="2">
        <f>IFERROR(VLOOKUP(B3643,#REF!,4,0),0)</f>
        <v>0</v>
      </c>
      <c r="E3643" s="3">
        <v>0</v>
      </c>
      <c r="F3643" s="147" t="s">
        <v>1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0</v>
      </c>
      <c r="M3643" s="148" t="s">
        <v>6151</v>
      </c>
      <c r="N3643" s="3">
        <v>0</v>
      </c>
      <c r="O3643" s="3">
        <v>0</v>
      </c>
      <c r="P3643" s="3">
        <v>0</v>
      </c>
      <c r="Q3643" s="132"/>
    </row>
    <row r="3644" spans="1:17">
      <c r="A3644" s="5" t="str">
        <f t="shared" si="57"/>
        <v>7</v>
      </c>
      <c r="B3644" s="1" t="s">
        <v>11954</v>
      </c>
      <c r="C3644" s="2" t="s">
        <v>7455</v>
      </c>
      <c r="D3644" s="2">
        <f>IFERROR(VLOOKUP(B3644,#REF!,4,0),0)</f>
        <v>0</v>
      </c>
      <c r="E3644" s="3">
        <v>0</v>
      </c>
      <c r="F3644" s="147" t="s">
        <v>1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148" t="s">
        <v>6151</v>
      </c>
      <c r="N3644" s="3">
        <v>0</v>
      </c>
      <c r="O3644" s="3">
        <v>0</v>
      </c>
      <c r="P3644" s="3">
        <v>0</v>
      </c>
      <c r="Q3644" s="132"/>
    </row>
    <row r="3645" spans="1:17">
      <c r="A3645" s="5" t="str">
        <f t="shared" si="57"/>
        <v>7</v>
      </c>
      <c r="B3645" s="1" t="s">
        <v>11955</v>
      </c>
      <c r="C3645" s="2" t="s">
        <v>7463</v>
      </c>
      <c r="D3645" s="2">
        <f>IFERROR(VLOOKUP(B3645,#REF!,4,0),0)</f>
        <v>0</v>
      </c>
      <c r="E3645" s="3">
        <v>0</v>
      </c>
      <c r="F3645" s="147" t="s">
        <v>1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0</v>
      </c>
      <c r="M3645" s="148" t="s">
        <v>6151</v>
      </c>
      <c r="N3645" s="3">
        <v>0</v>
      </c>
      <c r="O3645" s="3">
        <v>0</v>
      </c>
      <c r="P3645" s="3">
        <v>0</v>
      </c>
      <c r="Q3645" s="132"/>
    </row>
    <row r="3646" spans="1:17">
      <c r="A3646" s="5" t="str">
        <f t="shared" si="57"/>
        <v>7</v>
      </c>
      <c r="B3646" s="1" t="s">
        <v>11956</v>
      </c>
      <c r="C3646" s="2" t="s">
        <v>7471</v>
      </c>
      <c r="D3646" s="2">
        <f>IFERROR(VLOOKUP(B3646,#REF!,4,0),0)</f>
        <v>0</v>
      </c>
      <c r="E3646" s="3">
        <v>0</v>
      </c>
      <c r="F3646" s="147" t="s">
        <v>1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0</v>
      </c>
      <c r="M3646" s="148" t="s">
        <v>6151</v>
      </c>
      <c r="N3646" s="3">
        <v>0</v>
      </c>
      <c r="O3646" s="3">
        <v>0</v>
      </c>
      <c r="P3646" s="3">
        <v>0</v>
      </c>
      <c r="Q3646" s="132"/>
    </row>
    <row r="3647" spans="1:17">
      <c r="A3647" s="5" t="str">
        <f t="shared" si="57"/>
        <v>7</v>
      </c>
      <c r="B3647" s="1" t="s">
        <v>5806</v>
      </c>
      <c r="C3647" s="2" t="s">
        <v>11957</v>
      </c>
      <c r="D3647" s="2">
        <f>IFERROR(VLOOKUP(B3647,#REF!,4,0),0)</f>
        <v>0</v>
      </c>
      <c r="E3647" s="3">
        <v>1144.28</v>
      </c>
      <c r="F3647" s="147" t="s">
        <v>1</v>
      </c>
      <c r="G3647" s="3">
        <v>1144.28</v>
      </c>
      <c r="H3647" s="3">
        <v>0</v>
      </c>
      <c r="I3647" s="3">
        <v>0</v>
      </c>
      <c r="J3647" s="3">
        <v>1144.28</v>
      </c>
      <c r="K3647" s="3">
        <v>0</v>
      </c>
      <c r="L3647" s="3">
        <v>0</v>
      </c>
      <c r="M3647" s="148" t="s">
        <v>6151</v>
      </c>
      <c r="N3647" s="3">
        <v>0</v>
      </c>
      <c r="O3647" s="3">
        <v>0</v>
      </c>
      <c r="P3647" s="3">
        <v>0</v>
      </c>
      <c r="Q3647" s="132"/>
    </row>
    <row r="3648" spans="1:17">
      <c r="A3648" s="5" t="str">
        <f t="shared" si="57"/>
        <v>7</v>
      </c>
      <c r="B3648" s="1" t="s">
        <v>11958</v>
      </c>
      <c r="C3648" s="2" t="s">
        <v>7495</v>
      </c>
      <c r="D3648" s="2">
        <f>IFERROR(VLOOKUP(B3648,#REF!,4,0),0)</f>
        <v>0</v>
      </c>
      <c r="E3648" s="3">
        <v>0</v>
      </c>
      <c r="F3648" s="147" t="s">
        <v>1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0</v>
      </c>
      <c r="M3648" s="148" t="s">
        <v>6151</v>
      </c>
      <c r="N3648" s="3">
        <v>0</v>
      </c>
      <c r="O3648" s="3">
        <v>0</v>
      </c>
      <c r="P3648" s="3">
        <v>0</v>
      </c>
      <c r="Q3648" s="132"/>
    </row>
    <row r="3649" spans="1:17">
      <c r="A3649" s="5" t="str">
        <f t="shared" si="57"/>
        <v>7</v>
      </c>
      <c r="B3649" s="1" t="s">
        <v>4448</v>
      </c>
      <c r="C3649" s="2" t="s">
        <v>7503</v>
      </c>
      <c r="D3649" s="2">
        <f>IFERROR(VLOOKUP(B3649,#REF!,4,0),0)</f>
        <v>0</v>
      </c>
      <c r="E3649" s="3">
        <v>46073.82</v>
      </c>
      <c r="F3649" s="147" t="s">
        <v>1</v>
      </c>
      <c r="G3649" s="3">
        <v>46073.82</v>
      </c>
      <c r="H3649" s="3">
        <v>0</v>
      </c>
      <c r="I3649" s="3">
        <v>0</v>
      </c>
      <c r="J3649" s="3">
        <v>46073.82</v>
      </c>
      <c r="K3649" s="3">
        <v>0</v>
      </c>
      <c r="L3649" s="3">
        <v>0</v>
      </c>
      <c r="M3649" s="148" t="s">
        <v>6151</v>
      </c>
      <c r="N3649" s="3">
        <v>0</v>
      </c>
      <c r="O3649" s="3">
        <v>0</v>
      </c>
      <c r="P3649" s="3">
        <v>0</v>
      </c>
      <c r="Q3649" s="132"/>
    </row>
    <row r="3650" spans="1:17">
      <c r="A3650" s="5" t="str">
        <f t="shared" si="57"/>
        <v>7</v>
      </c>
      <c r="B3650" s="1" t="s">
        <v>11959</v>
      </c>
      <c r="C3650" s="2" t="s">
        <v>7511</v>
      </c>
      <c r="D3650" s="2">
        <f>IFERROR(VLOOKUP(B3650,#REF!,4,0),0)</f>
        <v>0</v>
      </c>
      <c r="E3650" s="3">
        <v>0</v>
      </c>
      <c r="F3650" s="147" t="s">
        <v>1</v>
      </c>
      <c r="G3650" s="3">
        <v>0</v>
      </c>
      <c r="H3650" s="3">
        <v>0</v>
      </c>
      <c r="I3650" s="3">
        <v>0</v>
      </c>
      <c r="J3650" s="3">
        <v>0</v>
      </c>
      <c r="K3650" s="3">
        <v>0</v>
      </c>
      <c r="L3650" s="3">
        <v>0</v>
      </c>
      <c r="M3650" s="148" t="s">
        <v>6151</v>
      </c>
      <c r="N3650" s="3">
        <v>0</v>
      </c>
      <c r="O3650" s="3">
        <v>0</v>
      </c>
      <c r="P3650" s="3">
        <v>0</v>
      </c>
      <c r="Q3650" s="132"/>
    </row>
    <row r="3651" spans="1:17">
      <c r="A3651" s="5" t="str">
        <f t="shared" si="57"/>
        <v>7</v>
      </c>
      <c r="B3651" s="1" t="s">
        <v>11960</v>
      </c>
      <c r="C3651" s="2" t="s">
        <v>7519</v>
      </c>
      <c r="D3651" s="2">
        <f>IFERROR(VLOOKUP(B3651,#REF!,4,0),0)</f>
        <v>0</v>
      </c>
      <c r="E3651" s="3">
        <v>0</v>
      </c>
      <c r="F3651" s="147" t="s">
        <v>1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148" t="s">
        <v>6151</v>
      </c>
      <c r="N3651" s="3">
        <v>0</v>
      </c>
      <c r="O3651" s="3">
        <v>0</v>
      </c>
      <c r="P3651" s="3">
        <v>0</v>
      </c>
      <c r="Q3651" s="132"/>
    </row>
    <row r="3652" spans="1:17">
      <c r="A3652" s="5" t="str">
        <f t="shared" si="57"/>
        <v>7</v>
      </c>
      <c r="B3652" s="1" t="s">
        <v>11961</v>
      </c>
      <c r="C3652" s="2" t="s">
        <v>7527</v>
      </c>
      <c r="D3652" s="2">
        <f>IFERROR(VLOOKUP(B3652,#REF!,4,0),0)</f>
        <v>0</v>
      </c>
      <c r="E3652" s="3">
        <v>0</v>
      </c>
      <c r="F3652" s="147" t="s">
        <v>1</v>
      </c>
      <c r="G3652" s="3">
        <v>0</v>
      </c>
      <c r="H3652" s="3">
        <v>0</v>
      </c>
      <c r="I3652" s="3">
        <v>0</v>
      </c>
      <c r="J3652" s="3">
        <v>0</v>
      </c>
      <c r="K3652" s="3">
        <v>0</v>
      </c>
      <c r="L3652" s="3">
        <v>0</v>
      </c>
      <c r="M3652" s="148" t="s">
        <v>6151</v>
      </c>
      <c r="N3652" s="3">
        <v>0</v>
      </c>
      <c r="O3652" s="3">
        <v>0</v>
      </c>
      <c r="P3652" s="3">
        <v>0</v>
      </c>
      <c r="Q3652" s="132"/>
    </row>
    <row r="3653" spans="1:17">
      <c r="A3653" s="5" t="str">
        <f t="shared" si="57"/>
        <v>7</v>
      </c>
      <c r="B3653" s="1" t="s">
        <v>11962</v>
      </c>
      <c r="C3653" s="2" t="s">
        <v>7535</v>
      </c>
      <c r="D3653" s="2">
        <f>IFERROR(VLOOKUP(B3653,#REF!,4,0),0)</f>
        <v>0</v>
      </c>
      <c r="E3653" s="3">
        <v>0</v>
      </c>
      <c r="F3653" s="147" t="s">
        <v>1</v>
      </c>
      <c r="G3653" s="3">
        <v>0</v>
      </c>
      <c r="H3653" s="3">
        <v>0</v>
      </c>
      <c r="I3653" s="3">
        <v>0</v>
      </c>
      <c r="J3653" s="3">
        <v>0</v>
      </c>
      <c r="K3653" s="3">
        <v>0</v>
      </c>
      <c r="L3653" s="3">
        <v>0</v>
      </c>
      <c r="M3653" s="148" t="s">
        <v>6151</v>
      </c>
      <c r="N3653" s="3">
        <v>0</v>
      </c>
      <c r="O3653" s="3">
        <v>0</v>
      </c>
      <c r="P3653" s="3">
        <v>0</v>
      </c>
      <c r="Q3653" s="132"/>
    </row>
    <row r="3654" spans="1:17">
      <c r="A3654" s="5" t="str">
        <f t="shared" si="57"/>
        <v>7</v>
      </c>
      <c r="B3654" s="1" t="s">
        <v>11963</v>
      </c>
      <c r="C3654" s="2" t="s">
        <v>7543</v>
      </c>
      <c r="D3654" s="2">
        <f>IFERROR(VLOOKUP(B3654,#REF!,4,0),0)</f>
        <v>0</v>
      </c>
      <c r="E3654" s="3">
        <v>0</v>
      </c>
      <c r="F3654" s="147" t="s">
        <v>1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148" t="s">
        <v>6151</v>
      </c>
      <c r="N3654" s="3">
        <v>0</v>
      </c>
      <c r="O3654" s="3">
        <v>0</v>
      </c>
      <c r="P3654" s="3">
        <v>0</v>
      </c>
      <c r="Q3654" s="132"/>
    </row>
    <row r="3655" spans="1:17">
      <c r="A3655" s="5" t="str">
        <f t="shared" si="57"/>
        <v>7</v>
      </c>
      <c r="B3655" s="1" t="s">
        <v>11964</v>
      </c>
      <c r="C3655" s="2" t="s">
        <v>7551</v>
      </c>
      <c r="D3655" s="2">
        <f>IFERROR(VLOOKUP(B3655,#REF!,4,0),0)</f>
        <v>0</v>
      </c>
      <c r="E3655" s="3">
        <v>0</v>
      </c>
      <c r="F3655" s="147" t="s">
        <v>1</v>
      </c>
      <c r="G3655" s="3">
        <v>0</v>
      </c>
      <c r="H3655" s="3">
        <v>0</v>
      </c>
      <c r="I3655" s="3">
        <v>0</v>
      </c>
      <c r="J3655" s="3">
        <v>0</v>
      </c>
      <c r="K3655" s="3">
        <v>0</v>
      </c>
      <c r="L3655" s="3">
        <v>0</v>
      </c>
      <c r="M3655" s="148" t="s">
        <v>6151</v>
      </c>
      <c r="N3655" s="3">
        <v>0</v>
      </c>
      <c r="O3655" s="3">
        <v>0</v>
      </c>
      <c r="P3655" s="3">
        <v>0</v>
      </c>
      <c r="Q3655" s="132"/>
    </row>
    <row r="3656" spans="1:17">
      <c r="A3656" s="5" t="str">
        <f t="shared" si="57"/>
        <v>7</v>
      </c>
      <c r="B3656" s="1" t="s">
        <v>5919</v>
      </c>
      <c r="C3656" s="2" t="s">
        <v>11965</v>
      </c>
      <c r="D3656" s="2">
        <f>IFERROR(VLOOKUP(B3656,#REF!,4,0),0)</f>
        <v>0</v>
      </c>
      <c r="E3656" s="3">
        <v>3217.96</v>
      </c>
      <c r="F3656" s="147" t="s">
        <v>1</v>
      </c>
      <c r="G3656" s="3">
        <v>3217.96</v>
      </c>
      <c r="H3656" s="3">
        <v>0</v>
      </c>
      <c r="I3656" s="3">
        <v>0</v>
      </c>
      <c r="J3656" s="3">
        <v>3217.96</v>
      </c>
      <c r="K3656" s="3">
        <v>0</v>
      </c>
      <c r="L3656" s="3">
        <v>0</v>
      </c>
      <c r="M3656" s="148" t="s">
        <v>6151</v>
      </c>
      <c r="N3656" s="3">
        <v>0</v>
      </c>
      <c r="O3656" s="3">
        <v>0</v>
      </c>
      <c r="P3656" s="3">
        <v>0</v>
      </c>
      <c r="Q3656" s="132"/>
    </row>
    <row r="3657" spans="1:17">
      <c r="A3657" s="5" t="str">
        <f t="shared" si="57"/>
        <v>7</v>
      </c>
      <c r="B3657" s="1" t="s">
        <v>11966</v>
      </c>
      <c r="C3657" s="2" t="s">
        <v>8306</v>
      </c>
      <c r="D3657" s="2">
        <f>IFERROR(VLOOKUP(B3657,#REF!,4,0),0)</f>
        <v>0</v>
      </c>
      <c r="E3657" s="3">
        <v>0</v>
      </c>
      <c r="F3657" s="147" t="s">
        <v>1</v>
      </c>
      <c r="G3657" s="3">
        <v>0</v>
      </c>
      <c r="H3657" s="3">
        <v>0</v>
      </c>
      <c r="I3657" s="3">
        <v>0</v>
      </c>
      <c r="J3657" s="3">
        <v>0</v>
      </c>
      <c r="K3657" s="3">
        <v>0</v>
      </c>
      <c r="L3657" s="3">
        <v>0</v>
      </c>
      <c r="M3657" s="148" t="s">
        <v>6151</v>
      </c>
      <c r="N3657" s="3">
        <v>0</v>
      </c>
      <c r="O3657" s="3">
        <v>0</v>
      </c>
      <c r="P3657" s="3">
        <v>0</v>
      </c>
      <c r="Q3657" s="132"/>
    </row>
    <row r="3658" spans="1:17">
      <c r="A3658" s="5" t="str">
        <f t="shared" si="57"/>
        <v>7</v>
      </c>
      <c r="B3658" s="1" t="s">
        <v>11967</v>
      </c>
      <c r="C3658" s="2" t="s">
        <v>8374</v>
      </c>
      <c r="D3658" s="2">
        <f>IFERROR(VLOOKUP(B3658,#REF!,4,0),0)</f>
        <v>0</v>
      </c>
      <c r="E3658" s="3">
        <v>0</v>
      </c>
      <c r="F3658" s="147" t="s">
        <v>1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148" t="s">
        <v>6151</v>
      </c>
      <c r="N3658" s="3">
        <v>0</v>
      </c>
      <c r="O3658" s="3">
        <v>0</v>
      </c>
      <c r="P3658" s="3">
        <v>0</v>
      </c>
      <c r="Q3658" s="132"/>
    </row>
    <row r="3659" spans="1:17">
      <c r="A3659" s="5" t="str">
        <f t="shared" ref="A3659:A3722" si="58">LEFT(B3659)</f>
        <v>7</v>
      </c>
      <c r="B3659" s="1" t="s">
        <v>11968</v>
      </c>
      <c r="C3659" s="2" t="s">
        <v>8393</v>
      </c>
      <c r="D3659" s="2">
        <f>IFERROR(VLOOKUP(B3659,#REF!,4,0),0)</f>
        <v>0</v>
      </c>
      <c r="E3659" s="3">
        <v>0</v>
      </c>
      <c r="F3659" s="147" t="s">
        <v>1</v>
      </c>
      <c r="G3659" s="3">
        <v>0</v>
      </c>
      <c r="H3659" s="3">
        <v>0</v>
      </c>
      <c r="I3659" s="3">
        <v>0</v>
      </c>
      <c r="J3659" s="3">
        <v>0</v>
      </c>
      <c r="K3659" s="3">
        <v>0</v>
      </c>
      <c r="L3659" s="3">
        <v>0</v>
      </c>
      <c r="M3659" s="148" t="s">
        <v>6151</v>
      </c>
      <c r="N3659" s="3">
        <v>0</v>
      </c>
      <c r="O3659" s="3">
        <v>0</v>
      </c>
      <c r="P3659" s="3">
        <v>0</v>
      </c>
      <c r="Q3659" s="132"/>
    </row>
    <row r="3660" spans="1:17">
      <c r="A3660" s="5" t="str">
        <f t="shared" si="58"/>
        <v>7</v>
      </c>
      <c r="B3660" s="1" t="s">
        <v>11969</v>
      </c>
      <c r="C3660" s="2" t="s">
        <v>8412</v>
      </c>
      <c r="D3660" s="2">
        <f>IFERROR(VLOOKUP(B3660,#REF!,4,0),0)</f>
        <v>0</v>
      </c>
      <c r="E3660" s="3">
        <v>0</v>
      </c>
      <c r="F3660" s="147" t="s">
        <v>1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148" t="s">
        <v>6151</v>
      </c>
      <c r="N3660" s="3">
        <v>0</v>
      </c>
      <c r="O3660" s="3">
        <v>0</v>
      </c>
      <c r="P3660" s="3">
        <v>0</v>
      </c>
      <c r="Q3660" s="132"/>
    </row>
    <row r="3661" spans="1:17" ht="22.5">
      <c r="A3661" s="5" t="str">
        <f t="shared" si="58"/>
        <v>7</v>
      </c>
      <c r="B3661" s="1" t="s">
        <v>11970</v>
      </c>
      <c r="C3661" s="2" t="s">
        <v>8431</v>
      </c>
      <c r="D3661" s="2">
        <f>IFERROR(VLOOKUP(B3661,#REF!,4,0),0)</f>
        <v>0</v>
      </c>
      <c r="E3661" s="3">
        <v>0</v>
      </c>
      <c r="F3661" s="147" t="s">
        <v>1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148" t="s">
        <v>6151</v>
      </c>
      <c r="N3661" s="3">
        <v>0</v>
      </c>
      <c r="O3661" s="3">
        <v>0</v>
      </c>
      <c r="P3661" s="3">
        <v>0</v>
      </c>
      <c r="Q3661" s="132"/>
    </row>
    <row r="3662" spans="1:17">
      <c r="A3662" s="5" t="str">
        <f t="shared" si="58"/>
        <v>7</v>
      </c>
      <c r="B3662" s="1" t="s">
        <v>11971</v>
      </c>
      <c r="C3662" s="2" t="s">
        <v>8451</v>
      </c>
      <c r="D3662" s="2">
        <f>IFERROR(VLOOKUP(B3662,#REF!,4,0),0)</f>
        <v>0</v>
      </c>
      <c r="E3662" s="3">
        <v>0</v>
      </c>
      <c r="F3662" s="147" t="s">
        <v>1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0</v>
      </c>
      <c r="M3662" s="148" t="s">
        <v>6151</v>
      </c>
      <c r="N3662" s="3">
        <v>0</v>
      </c>
      <c r="O3662" s="3">
        <v>0</v>
      </c>
      <c r="P3662" s="3">
        <v>0</v>
      </c>
      <c r="Q3662" s="132"/>
    </row>
    <row r="3663" spans="1:17">
      <c r="A3663" s="5" t="str">
        <f t="shared" si="58"/>
        <v>7</v>
      </c>
      <c r="B3663" s="1" t="s">
        <v>11972</v>
      </c>
      <c r="C3663" s="2" t="s">
        <v>8316</v>
      </c>
      <c r="D3663" s="2">
        <f>IFERROR(VLOOKUP(B3663,#REF!,4,0),0)</f>
        <v>0</v>
      </c>
      <c r="E3663" s="3">
        <v>0</v>
      </c>
      <c r="F3663" s="147" t="s">
        <v>1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0</v>
      </c>
      <c r="M3663" s="148" t="s">
        <v>6151</v>
      </c>
      <c r="N3663" s="3">
        <v>0</v>
      </c>
      <c r="O3663" s="3">
        <v>0</v>
      </c>
      <c r="P3663" s="3">
        <v>0</v>
      </c>
      <c r="Q3663" s="132"/>
    </row>
    <row r="3664" spans="1:17">
      <c r="A3664" s="5" t="str">
        <f t="shared" si="58"/>
        <v>7</v>
      </c>
      <c r="B3664" s="1" t="s">
        <v>11973</v>
      </c>
      <c r="C3664" s="2" t="s">
        <v>8382</v>
      </c>
      <c r="D3664" s="2">
        <f>IFERROR(VLOOKUP(B3664,#REF!,4,0),0)</f>
        <v>0</v>
      </c>
      <c r="E3664" s="3">
        <v>0</v>
      </c>
      <c r="F3664" s="147" t="s">
        <v>1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0</v>
      </c>
      <c r="M3664" s="148" t="s">
        <v>6151</v>
      </c>
      <c r="N3664" s="3">
        <v>0</v>
      </c>
      <c r="O3664" s="3">
        <v>0</v>
      </c>
      <c r="P3664" s="3">
        <v>0</v>
      </c>
      <c r="Q3664" s="132"/>
    </row>
    <row r="3665" spans="1:17">
      <c r="A3665" s="5" t="str">
        <f t="shared" si="58"/>
        <v>7</v>
      </c>
      <c r="B3665" s="1" t="s">
        <v>11974</v>
      </c>
      <c r="C3665" s="2" t="s">
        <v>8401</v>
      </c>
      <c r="D3665" s="2">
        <f>IFERROR(VLOOKUP(B3665,#REF!,4,0),0)</f>
        <v>0</v>
      </c>
      <c r="E3665" s="3">
        <v>0</v>
      </c>
      <c r="F3665" s="147" t="s">
        <v>1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148" t="s">
        <v>6151</v>
      </c>
      <c r="N3665" s="3">
        <v>0</v>
      </c>
      <c r="O3665" s="3">
        <v>0</v>
      </c>
      <c r="P3665" s="3">
        <v>0</v>
      </c>
      <c r="Q3665" s="132"/>
    </row>
    <row r="3666" spans="1:17">
      <c r="A3666" s="5" t="str">
        <f t="shared" si="58"/>
        <v>7</v>
      </c>
      <c r="B3666" s="1" t="s">
        <v>11975</v>
      </c>
      <c r="C3666" s="2" t="s">
        <v>8420</v>
      </c>
      <c r="D3666" s="2">
        <f>IFERROR(VLOOKUP(B3666,#REF!,4,0),0)</f>
        <v>0</v>
      </c>
      <c r="E3666" s="3">
        <v>0</v>
      </c>
      <c r="F3666" s="147" t="s">
        <v>1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148" t="s">
        <v>6151</v>
      </c>
      <c r="N3666" s="3">
        <v>0</v>
      </c>
      <c r="O3666" s="3">
        <v>0</v>
      </c>
      <c r="P3666" s="3">
        <v>0</v>
      </c>
      <c r="Q3666" s="132"/>
    </row>
    <row r="3667" spans="1:17">
      <c r="A3667" s="5" t="str">
        <f t="shared" si="58"/>
        <v>7</v>
      </c>
      <c r="B3667" s="1" t="s">
        <v>11976</v>
      </c>
      <c r="C3667" s="2" t="s">
        <v>8439</v>
      </c>
      <c r="D3667" s="2">
        <f>IFERROR(VLOOKUP(B3667,#REF!,4,0),0)</f>
        <v>0</v>
      </c>
      <c r="E3667" s="3">
        <v>0</v>
      </c>
      <c r="F3667" s="147" t="s">
        <v>1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148" t="s">
        <v>6151</v>
      </c>
      <c r="N3667" s="3">
        <v>0</v>
      </c>
      <c r="O3667" s="3">
        <v>0</v>
      </c>
      <c r="P3667" s="3">
        <v>0</v>
      </c>
      <c r="Q3667" s="132"/>
    </row>
    <row r="3668" spans="1:17">
      <c r="A3668" s="5" t="str">
        <f t="shared" si="58"/>
        <v>7</v>
      </c>
      <c r="B3668" s="1" t="s">
        <v>11977</v>
      </c>
      <c r="C3668" s="2" t="s">
        <v>8459</v>
      </c>
      <c r="D3668" s="2">
        <f>IFERROR(VLOOKUP(B3668,#REF!,4,0),0)</f>
        <v>0</v>
      </c>
      <c r="E3668" s="3">
        <v>0</v>
      </c>
      <c r="F3668" s="147" t="s">
        <v>1</v>
      </c>
      <c r="G3668" s="3">
        <v>0</v>
      </c>
      <c r="H3668" s="3">
        <v>0</v>
      </c>
      <c r="I3668" s="3">
        <v>0</v>
      </c>
      <c r="J3668" s="3">
        <v>0</v>
      </c>
      <c r="K3668" s="3">
        <v>0</v>
      </c>
      <c r="L3668" s="3">
        <v>0</v>
      </c>
      <c r="M3668" s="148" t="s">
        <v>6151</v>
      </c>
      <c r="N3668" s="3">
        <v>0</v>
      </c>
      <c r="O3668" s="3">
        <v>0</v>
      </c>
      <c r="P3668" s="3">
        <v>0</v>
      </c>
      <c r="Q3668" s="132"/>
    </row>
    <row r="3669" spans="1:17">
      <c r="A3669" s="5" t="str">
        <f t="shared" si="58"/>
        <v>7</v>
      </c>
      <c r="B3669" s="1" t="s">
        <v>11978</v>
      </c>
      <c r="C3669" s="2" t="s">
        <v>11979</v>
      </c>
      <c r="D3669" s="2">
        <f>IFERROR(VLOOKUP(B3669,#REF!,4,0),0)</f>
        <v>0</v>
      </c>
      <c r="E3669" s="3">
        <v>0</v>
      </c>
      <c r="F3669" s="147" t="s">
        <v>1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0</v>
      </c>
      <c r="M3669" s="148" t="s">
        <v>6151</v>
      </c>
      <c r="N3669" s="3">
        <v>0</v>
      </c>
      <c r="O3669" s="3">
        <v>0</v>
      </c>
      <c r="P3669" s="3">
        <v>0</v>
      </c>
      <c r="Q3669" s="132"/>
    </row>
    <row r="3670" spans="1:17">
      <c r="A3670" s="5" t="str">
        <f t="shared" si="58"/>
        <v>7</v>
      </c>
      <c r="B3670" s="1" t="s">
        <v>11980</v>
      </c>
      <c r="C3670" s="2" t="s">
        <v>8320</v>
      </c>
      <c r="D3670" s="2">
        <f>IFERROR(VLOOKUP(B3670,#REF!,4,0),0)</f>
        <v>0</v>
      </c>
      <c r="E3670" s="3">
        <v>0</v>
      </c>
      <c r="F3670" s="147" t="s">
        <v>1</v>
      </c>
      <c r="G3670" s="3">
        <v>0</v>
      </c>
      <c r="H3670" s="3">
        <v>0</v>
      </c>
      <c r="I3670" s="3">
        <v>0</v>
      </c>
      <c r="J3670" s="3">
        <v>0</v>
      </c>
      <c r="K3670" s="3">
        <v>0</v>
      </c>
      <c r="L3670" s="3">
        <v>0</v>
      </c>
      <c r="M3670" s="148" t="s">
        <v>6151</v>
      </c>
      <c r="N3670" s="3">
        <v>0</v>
      </c>
      <c r="O3670" s="3">
        <v>0</v>
      </c>
      <c r="P3670" s="3">
        <v>0</v>
      </c>
      <c r="Q3670" s="132"/>
    </row>
    <row r="3671" spans="1:17">
      <c r="A3671" s="5" t="str">
        <f t="shared" si="58"/>
        <v>7</v>
      </c>
      <c r="B3671" s="1" t="s">
        <v>11981</v>
      </c>
      <c r="C3671" s="2" t="s">
        <v>8328</v>
      </c>
      <c r="D3671" s="2">
        <f>IFERROR(VLOOKUP(B3671,#REF!,4,0),0)</f>
        <v>0</v>
      </c>
      <c r="E3671" s="3">
        <v>0</v>
      </c>
      <c r="F3671" s="147" t="s">
        <v>1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148" t="s">
        <v>6151</v>
      </c>
      <c r="N3671" s="3">
        <v>0</v>
      </c>
      <c r="O3671" s="3">
        <v>0</v>
      </c>
      <c r="P3671" s="3">
        <v>0</v>
      </c>
      <c r="Q3671" s="132"/>
    </row>
    <row r="3672" spans="1:17">
      <c r="A3672" s="5" t="str">
        <f t="shared" si="58"/>
        <v>7</v>
      </c>
      <c r="B3672" s="1" t="s">
        <v>11982</v>
      </c>
      <c r="C3672" s="2" t="s">
        <v>8336</v>
      </c>
      <c r="D3672" s="2">
        <f>IFERROR(VLOOKUP(B3672,#REF!,4,0),0)</f>
        <v>0</v>
      </c>
      <c r="E3672" s="3">
        <v>0</v>
      </c>
      <c r="F3672" s="147" t="s">
        <v>1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148" t="s">
        <v>6151</v>
      </c>
      <c r="N3672" s="3">
        <v>0</v>
      </c>
      <c r="O3672" s="3">
        <v>0</v>
      </c>
      <c r="P3672" s="3">
        <v>0</v>
      </c>
      <c r="Q3672" s="132"/>
    </row>
    <row r="3673" spans="1:17">
      <c r="A3673" s="5" t="str">
        <f t="shared" si="58"/>
        <v>7</v>
      </c>
      <c r="B3673" s="1" t="s">
        <v>11983</v>
      </c>
      <c r="C3673" s="2" t="s">
        <v>8344</v>
      </c>
      <c r="D3673" s="2">
        <f>IFERROR(VLOOKUP(B3673,#REF!,4,0),0)</f>
        <v>0</v>
      </c>
      <c r="E3673" s="3">
        <v>0</v>
      </c>
      <c r="F3673" s="147" t="s">
        <v>1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148" t="s">
        <v>6151</v>
      </c>
      <c r="N3673" s="3">
        <v>0</v>
      </c>
      <c r="O3673" s="3">
        <v>0</v>
      </c>
      <c r="P3673" s="3">
        <v>0</v>
      </c>
      <c r="Q3673" s="132"/>
    </row>
    <row r="3674" spans="1:17">
      <c r="A3674" s="5" t="str">
        <f t="shared" si="58"/>
        <v>7</v>
      </c>
      <c r="B3674" s="1" t="s">
        <v>11984</v>
      </c>
      <c r="C3674" s="2" t="s">
        <v>8352</v>
      </c>
      <c r="D3674" s="2">
        <f>IFERROR(VLOOKUP(B3674,#REF!,4,0),0)</f>
        <v>0</v>
      </c>
      <c r="E3674" s="3">
        <v>0</v>
      </c>
      <c r="F3674" s="147" t="s">
        <v>1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0</v>
      </c>
      <c r="M3674" s="148" t="s">
        <v>6151</v>
      </c>
      <c r="N3674" s="3">
        <v>0</v>
      </c>
      <c r="O3674" s="3">
        <v>0</v>
      </c>
      <c r="P3674" s="3">
        <v>0</v>
      </c>
      <c r="Q3674" s="132"/>
    </row>
    <row r="3675" spans="1:17">
      <c r="A3675" s="5" t="str">
        <f t="shared" si="58"/>
        <v>7</v>
      </c>
      <c r="B3675" s="1" t="s">
        <v>11985</v>
      </c>
      <c r="C3675" s="2" t="s">
        <v>8360</v>
      </c>
      <c r="D3675" s="2">
        <f>IFERROR(VLOOKUP(B3675,#REF!,4,0),0)</f>
        <v>0</v>
      </c>
      <c r="E3675" s="3">
        <v>0</v>
      </c>
      <c r="F3675" s="147" t="s">
        <v>1</v>
      </c>
      <c r="G3675" s="3">
        <v>0</v>
      </c>
      <c r="H3675" s="3">
        <v>0</v>
      </c>
      <c r="I3675" s="3">
        <v>0</v>
      </c>
      <c r="J3675" s="3">
        <v>0</v>
      </c>
      <c r="K3675" s="3">
        <v>0</v>
      </c>
      <c r="L3675" s="3">
        <v>0</v>
      </c>
      <c r="M3675" s="148" t="s">
        <v>6151</v>
      </c>
      <c r="N3675" s="3">
        <v>0</v>
      </c>
      <c r="O3675" s="3">
        <v>0</v>
      </c>
      <c r="P3675" s="3">
        <v>0</v>
      </c>
      <c r="Q3675" s="132"/>
    </row>
    <row r="3676" spans="1:17">
      <c r="A3676" s="5" t="str">
        <f t="shared" si="58"/>
        <v>7</v>
      </c>
      <c r="B3676" s="1" t="s">
        <v>11986</v>
      </c>
      <c r="C3676" s="2" t="s">
        <v>11987</v>
      </c>
      <c r="D3676" s="2">
        <f>IFERROR(VLOOKUP(B3676,#REF!,4,0),0)</f>
        <v>0</v>
      </c>
      <c r="E3676" s="3">
        <v>0</v>
      </c>
      <c r="F3676" s="147" t="s">
        <v>1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148" t="s">
        <v>6151</v>
      </c>
      <c r="N3676" s="3">
        <v>0</v>
      </c>
      <c r="O3676" s="3">
        <v>0</v>
      </c>
      <c r="P3676" s="3">
        <v>0</v>
      </c>
      <c r="Q3676" s="132"/>
    </row>
    <row r="3677" spans="1:17">
      <c r="A3677" s="5" t="str">
        <f t="shared" si="58"/>
        <v>7</v>
      </c>
      <c r="B3677" s="1" t="s">
        <v>11988</v>
      </c>
      <c r="C3677" s="2" t="s">
        <v>11989</v>
      </c>
      <c r="D3677" s="2">
        <f>IFERROR(VLOOKUP(B3677,#REF!,4,0),0)</f>
        <v>0</v>
      </c>
      <c r="E3677" s="3">
        <v>0</v>
      </c>
      <c r="F3677" s="147" t="s">
        <v>1</v>
      </c>
      <c r="G3677" s="3">
        <v>0</v>
      </c>
      <c r="H3677" s="3">
        <v>0</v>
      </c>
      <c r="I3677" s="3">
        <v>0</v>
      </c>
      <c r="J3677" s="3">
        <v>0</v>
      </c>
      <c r="K3677" s="3">
        <v>0</v>
      </c>
      <c r="L3677" s="3">
        <v>0</v>
      </c>
      <c r="M3677" s="148" t="s">
        <v>6151</v>
      </c>
      <c r="N3677" s="3">
        <v>0</v>
      </c>
      <c r="O3677" s="3">
        <v>0</v>
      </c>
      <c r="P3677" s="3">
        <v>0</v>
      </c>
      <c r="Q3677" s="132"/>
    </row>
    <row r="3678" spans="1:17">
      <c r="A3678" s="5" t="str">
        <f t="shared" si="58"/>
        <v>7</v>
      </c>
      <c r="B3678" s="1" t="s">
        <v>11990</v>
      </c>
      <c r="C3678" s="2" t="s">
        <v>11991</v>
      </c>
      <c r="D3678" s="2">
        <f>IFERROR(VLOOKUP(B3678,#REF!,4,0),0)</f>
        <v>0</v>
      </c>
      <c r="E3678" s="3">
        <v>0</v>
      </c>
      <c r="F3678" s="147" t="s">
        <v>1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0</v>
      </c>
      <c r="M3678" s="148" t="s">
        <v>6151</v>
      </c>
      <c r="N3678" s="3">
        <v>0</v>
      </c>
      <c r="O3678" s="3">
        <v>0</v>
      </c>
      <c r="P3678" s="3">
        <v>0</v>
      </c>
      <c r="Q3678" s="132"/>
    </row>
    <row r="3679" spans="1:17">
      <c r="A3679" s="5" t="str">
        <f t="shared" si="58"/>
        <v>7</v>
      </c>
      <c r="B3679" s="1" t="s">
        <v>11992</v>
      </c>
      <c r="C3679" s="2" t="s">
        <v>11993</v>
      </c>
      <c r="D3679" s="2">
        <f>IFERROR(VLOOKUP(B3679,#REF!,4,0),0)</f>
        <v>0</v>
      </c>
      <c r="E3679" s="3">
        <v>0</v>
      </c>
      <c r="F3679" s="147" t="s">
        <v>1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148" t="s">
        <v>6151</v>
      </c>
      <c r="N3679" s="3">
        <v>0</v>
      </c>
      <c r="O3679" s="3">
        <v>0</v>
      </c>
      <c r="P3679" s="3">
        <v>0</v>
      </c>
      <c r="Q3679" s="132"/>
    </row>
    <row r="3680" spans="1:17">
      <c r="A3680" s="5" t="str">
        <f t="shared" si="58"/>
        <v>7</v>
      </c>
      <c r="B3680" s="1" t="s">
        <v>11994</v>
      </c>
      <c r="C3680" s="2" t="s">
        <v>11995</v>
      </c>
      <c r="D3680" s="2">
        <f>IFERROR(VLOOKUP(B3680,#REF!,4,0),0)</f>
        <v>0</v>
      </c>
      <c r="E3680" s="3">
        <v>0</v>
      </c>
      <c r="F3680" s="147" t="s">
        <v>1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148" t="s">
        <v>6151</v>
      </c>
      <c r="N3680" s="3">
        <v>0</v>
      </c>
      <c r="O3680" s="3">
        <v>0</v>
      </c>
      <c r="P3680" s="3">
        <v>0</v>
      </c>
      <c r="Q3680" s="132"/>
    </row>
    <row r="3681" spans="1:17">
      <c r="A3681" s="5" t="str">
        <f t="shared" si="58"/>
        <v>7</v>
      </c>
      <c r="B3681" s="1" t="s">
        <v>11996</v>
      </c>
      <c r="C3681" s="2" t="s">
        <v>11997</v>
      </c>
      <c r="D3681" s="2">
        <f>IFERROR(VLOOKUP(B3681,#REF!,4,0),0)</f>
        <v>0</v>
      </c>
      <c r="E3681" s="3">
        <v>0</v>
      </c>
      <c r="F3681" s="147" t="s">
        <v>1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148" t="s">
        <v>6151</v>
      </c>
      <c r="N3681" s="3">
        <v>0</v>
      </c>
      <c r="O3681" s="3">
        <v>0</v>
      </c>
      <c r="P3681" s="3">
        <v>0</v>
      </c>
      <c r="Q3681" s="132"/>
    </row>
    <row r="3682" spans="1:17">
      <c r="A3682" s="5" t="str">
        <f t="shared" si="58"/>
        <v>7</v>
      </c>
      <c r="B3682" s="1" t="s">
        <v>11998</v>
      </c>
      <c r="C3682" s="2" t="s">
        <v>11999</v>
      </c>
      <c r="D3682" s="2">
        <f>IFERROR(VLOOKUP(B3682,#REF!,4,0),0)</f>
        <v>0</v>
      </c>
      <c r="E3682" s="3">
        <v>0</v>
      </c>
      <c r="F3682" s="147" t="s">
        <v>1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148" t="s">
        <v>6151</v>
      </c>
      <c r="N3682" s="3">
        <v>0</v>
      </c>
      <c r="O3682" s="3">
        <v>0</v>
      </c>
      <c r="P3682" s="3">
        <v>0</v>
      </c>
      <c r="Q3682" s="132"/>
    </row>
    <row r="3683" spans="1:17">
      <c r="A3683" s="5" t="str">
        <f t="shared" si="58"/>
        <v>7</v>
      </c>
      <c r="B3683" s="1" t="s">
        <v>12000</v>
      </c>
      <c r="C3683" s="2" t="s">
        <v>12001</v>
      </c>
      <c r="D3683" s="2">
        <f>IFERROR(VLOOKUP(B3683,#REF!,4,0),0)</f>
        <v>0</v>
      </c>
      <c r="E3683" s="3">
        <v>0</v>
      </c>
      <c r="F3683" s="147" t="s">
        <v>1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148" t="s">
        <v>6151</v>
      </c>
      <c r="N3683" s="3">
        <v>0</v>
      </c>
      <c r="O3683" s="3">
        <v>0</v>
      </c>
      <c r="P3683" s="3">
        <v>0</v>
      </c>
      <c r="Q3683" s="132"/>
    </row>
    <row r="3684" spans="1:17">
      <c r="A3684" s="5" t="str">
        <f t="shared" si="58"/>
        <v>7</v>
      </c>
      <c r="B3684" s="1" t="s">
        <v>12002</v>
      </c>
      <c r="C3684" s="2" t="s">
        <v>12003</v>
      </c>
      <c r="D3684" s="2">
        <f>IFERROR(VLOOKUP(B3684,#REF!,4,0),0)</f>
        <v>0</v>
      </c>
      <c r="E3684" s="3">
        <v>0</v>
      </c>
      <c r="F3684" s="147" t="s">
        <v>1</v>
      </c>
      <c r="G3684" s="3">
        <v>0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148" t="s">
        <v>6151</v>
      </c>
      <c r="N3684" s="3">
        <v>0</v>
      </c>
      <c r="O3684" s="3">
        <v>0</v>
      </c>
      <c r="P3684" s="3">
        <v>0</v>
      </c>
      <c r="Q3684" s="132"/>
    </row>
    <row r="3685" spans="1:17">
      <c r="A3685" s="5" t="str">
        <f t="shared" si="58"/>
        <v>7</v>
      </c>
      <c r="B3685" s="1" t="s">
        <v>12004</v>
      </c>
      <c r="C3685" s="2" t="s">
        <v>8065</v>
      </c>
      <c r="D3685" s="2">
        <f>IFERROR(VLOOKUP(B3685,#REF!,4,0),0)</f>
        <v>0</v>
      </c>
      <c r="E3685" s="3">
        <v>0</v>
      </c>
      <c r="F3685" s="147" t="s">
        <v>1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148" t="s">
        <v>6151</v>
      </c>
      <c r="N3685" s="3">
        <v>0</v>
      </c>
      <c r="O3685" s="3">
        <v>0</v>
      </c>
      <c r="P3685" s="3">
        <v>0</v>
      </c>
      <c r="Q3685" s="132"/>
    </row>
    <row r="3686" spans="1:17">
      <c r="A3686" s="5" t="str">
        <f t="shared" si="58"/>
        <v>7</v>
      </c>
      <c r="B3686" s="1" t="s">
        <v>12005</v>
      </c>
      <c r="C3686" s="2" t="s">
        <v>8102</v>
      </c>
      <c r="D3686" s="2">
        <f>IFERROR(VLOOKUP(B3686,#REF!,4,0),0)</f>
        <v>0</v>
      </c>
      <c r="E3686" s="3">
        <v>0</v>
      </c>
      <c r="F3686" s="147" t="s">
        <v>1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148" t="s">
        <v>6151</v>
      </c>
      <c r="N3686" s="3">
        <v>0</v>
      </c>
      <c r="O3686" s="3">
        <v>0</v>
      </c>
      <c r="P3686" s="3">
        <v>0</v>
      </c>
      <c r="Q3686" s="132"/>
    </row>
    <row r="3687" spans="1:17">
      <c r="A3687" s="5" t="str">
        <f t="shared" si="58"/>
        <v>7</v>
      </c>
      <c r="B3687" s="1" t="s">
        <v>12006</v>
      </c>
      <c r="C3687" s="2" t="s">
        <v>8133</v>
      </c>
      <c r="D3687" s="2">
        <f>IFERROR(VLOOKUP(B3687,#REF!,4,0),0)</f>
        <v>0</v>
      </c>
      <c r="E3687" s="3">
        <v>0</v>
      </c>
      <c r="F3687" s="147" t="s">
        <v>1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0</v>
      </c>
      <c r="M3687" s="148" t="s">
        <v>6151</v>
      </c>
      <c r="N3687" s="3">
        <v>0</v>
      </c>
      <c r="O3687" s="3">
        <v>0</v>
      </c>
      <c r="P3687" s="3">
        <v>0</v>
      </c>
      <c r="Q3687" s="132"/>
    </row>
    <row r="3688" spans="1:17">
      <c r="A3688" s="5" t="str">
        <f t="shared" si="58"/>
        <v>7</v>
      </c>
      <c r="B3688" s="1" t="s">
        <v>12007</v>
      </c>
      <c r="C3688" s="2" t="s">
        <v>8172</v>
      </c>
      <c r="D3688" s="2">
        <f>IFERROR(VLOOKUP(B3688,#REF!,4,0),0)</f>
        <v>0</v>
      </c>
      <c r="E3688" s="3">
        <v>0</v>
      </c>
      <c r="F3688" s="147" t="s">
        <v>1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148" t="s">
        <v>6151</v>
      </c>
      <c r="N3688" s="3">
        <v>0</v>
      </c>
      <c r="O3688" s="3">
        <v>0</v>
      </c>
      <c r="P3688" s="3">
        <v>0</v>
      </c>
      <c r="Q3688" s="132"/>
    </row>
    <row r="3689" spans="1:17">
      <c r="A3689" s="5" t="str">
        <f t="shared" si="58"/>
        <v>7</v>
      </c>
      <c r="B3689" s="1" t="s">
        <v>12008</v>
      </c>
      <c r="C3689" s="2" t="s">
        <v>8212</v>
      </c>
      <c r="D3689" s="2">
        <f>IFERROR(VLOOKUP(B3689,#REF!,4,0),0)</f>
        <v>0</v>
      </c>
      <c r="E3689" s="3">
        <v>0</v>
      </c>
      <c r="F3689" s="147" t="s">
        <v>1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0</v>
      </c>
      <c r="M3689" s="148" t="s">
        <v>6151</v>
      </c>
      <c r="N3689" s="3">
        <v>0</v>
      </c>
      <c r="O3689" s="3">
        <v>0</v>
      </c>
      <c r="P3689" s="3">
        <v>0</v>
      </c>
      <c r="Q3689" s="132"/>
    </row>
    <row r="3690" spans="1:17">
      <c r="A3690" s="5" t="str">
        <f t="shared" si="58"/>
        <v>7</v>
      </c>
      <c r="B3690" s="1" t="s">
        <v>12009</v>
      </c>
      <c r="C3690" s="2" t="s">
        <v>8240</v>
      </c>
      <c r="D3690" s="2">
        <f>IFERROR(VLOOKUP(B3690,#REF!,4,0),0)</f>
        <v>0</v>
      </c>
      <c r="E3690" s="3">
        <v>0</v>
      </c>
      <c r="F3690" s="147" t="s">
        <v>1</v>
      </c>
      <c r="G3690" s="3">
        <v>0</v>
      </c>
      <c r="H3690" s="3">
        <v>0</v>
      </c>
      <c r="I3690" s="3">
        <v>0</v>
      </c>
      <c r="J3690" s="3">
        <v>0</v>
      </c>
      <c r="K3690" s="3">
        <v>0</v>
      </c>
      <c r="L3690" s="3">
        <v>0</v>
      </c>
      <c r="M3690" s="148" t="s">
        <v>6151</v>
      </c>
      <c r="N3690" s="3">
        <v>0</v>
      </c>
      <c r="O3690" s="3">
        <v>0</v>
      </c>
      <c r="P3690" s="3">
        <v>0</v>
      </c>
      <c r="Q3690" s="132"/>
    </row>
    <row r="3691" spans="1:17">
      <c r="A3691" s="5" t="str">
        <f t="shared" si="58"/>
        <v>7</v>
      </c>
      <c r="B3691" s="1" t="s">
        <v>12010</v>
      </c>
      <c r="C3691" s="2" t="s">
        <v>11847</v>
      </c>
      <c r="D3691" s="2">
        <f>IFERROR(VLOOKUP(B3691,#REF!,4,0),0)</f>
        <v>0</v>
      </c>
      <c r="E3691" s="3">
        <v>0</v>
      </c>
      <c r="F3691" s="147" t="s">
        <v>1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148" t="s">
        <v>6151</v>
      </c>
      <c r="N3691" s="3">
        <v>0</v>
      </c>
      <c r="O3691" s="3">
        <v>0</v>
      </c>
      <c r="P3691" s="3">
        <v>0</v>
      </c>
      <c r="Q3691" s="132"/>
    </row>
    <row r="3692" spans="1:17">
      <c r="A3692" s="5" t="str">
        <f t="shared" si="58"/>
        <v>7</v>
      </c>
      <c r="B3692" s="1" t="s">
        <v>12011</v>
      </c>
      <c r="C3692" s="2" t="s">
        <v>12012</v>
      </c>
      <c r="D3692" s="2">
        <f>IFERROR(VLOOKUP(B3692,#REF!,4,0),0)</f>
        <v>0</v>
      </c>
      <c r="E3692" s="3">
        <v>0</v>
      </c>
      <c r="F3692" s="147" t="s">
        <v>1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148" t="s">
        <v>6151</v>
      </c>
      <c r="N3692" s="3">
        <v>0</v>
      </c>
      <c r="O3692" s="3">
        <v>0</v>
      </c>
      <c r="P3692" s="3">
        <v>0</v>
      </c>
      <c r="Q3692" s="132"/>
    </row>
    <row r="3693" spans="1:17">
      <c r="A3693" s="5" t="str">
        <f t="shared" si="58"/>
        <v>7</v>
      </c>
      <c r="B3693" s="1" t="s">
        <v>12013</v>
      </c>
      <c r="C3693" s="2" t="s">
        <v>12014</v>
      </c>
      <c r="D3693" s="2">
        <f>IFERROR(VLOOKUP(B3693,#REF!,4,0),0)</f>
        <v>0</v>
      </c>
      <c r="E3693" s="3">
        <v>0</v>
      </c>
      <c r="F3693" s="147" t="s">
        <v>1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148" t="s">
        <v>6151</v>
      </c>
      <c r="N3693" s="3">
        <v>0</v>
      </c>
      <c r="O3693" s="3">
        <v>0</v>
      </c>
      <c r="P3693" s="3">
        <v>0</v>
      </c>
      <c r="Q3693" s="132"/>
    </row>
    <row r="3694" spans="1:17">
      <c r="A3694" s="5" t="str">
        <f t="shared" si="58"/>
        <v>7</v>
      </c>
      <c r="B3694" s="1" t="s">
        <v>12015</v>
      </c>
      <c r="C3694" s="2" t="s">
        <v>12016</v>
      </c>
      <c r="D3694" s="2">
        <f>IFERROR(VLOOKUP(B3694,#REF!,4,0),0)</f>
        <v>0</v>
      </c>
      <c r="E3694" s="3">
        <v>0</v>
      </c>
      <c r="F3694" s="147" t="s">
        <v>1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148" t="s">
        <v>6151</v>
      </c>
      <c r="N3694" s="3">
        <v>0</v>
      </c>
      <c r="O3694" s="3">
        <v>0</v>
      </c>
      <c r="P3694" s="3">
        <v>0</v>
      </c>
      <c r="Q3694" s="132"/>
    </row>
    <row r="3695" spans="1:17">
      <c r="A3695" s="5" t="str">
        <f t="shared" si="58"/>
        <v>7</v>
      </c>
      <c r="B3695" s="1" t="s">
        <v>12017</v>
      </c>
      <c r="C3695" s="2" t="s">
        <v>12018</v>
      </c>
      <c r="D3695" s="2">
        <f>IFERROR(VLOOKUP(B3695,#REF!,4,0),0)</f>
        <v>0</v>
      </c>
      <c r="E3695" s="3">
        <v>0</v>
      </c>
      <c r="F3695" s="147" t="s">
        <v>1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0</v>
      </c>
      <c r="M3695" s="148" t="s">
        <v>6151</v>
      </c>
      <c r="N3695" s="3">
        <v>0</v>
      </c>
      <c r="O3695" s="3">
        <v>0</v>
      </c>
      <c r="P3695" s="3">
        <v>0</v>
      </c>
      <c r="Q3695" s="132"/>
    </row>
    <row r="3696" spans="1:17">
      <c r="A3696" s="5" t="str">
        <f t="shared" si="58"/>
        <v>7</v>
      </c>
      <c r="B3696" s="1" t="s">
        <v>12019</v>
      </c>
      <c r="C3696" s="2" t="s">
        <v>12020</v>
      </c>
      <c r="D3696" s="2">
        <f>IFERROR(VLOOKUP(B3696,#REF!,4,0),0)</f>
        <v>0</v>
      </c>
      <c r="E3696" s="3">
        <v>0</v>
      </c>
      <c r="F3696" s="147" t="s">
        <v>1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148" t="s">
        <v>6151</v>
      </c>
      <c r="N3696" s="3">
        <v>0</v>
      </c>
      <c r="O3696" s="3">
        <v>0</v>
      </c>
      <c r="P3696" s="3">
        <v>0</v>
      </c>
      <c r="Q3696" s="132"/>
    </row>
    <row r="3697" spans="1:17">
      <c r="A3697" s="5" t="str">
        <f t="shared" si="58"/>
        <v>7</v>
      </c>
      <c r="B3697" s="1" t="s">
        <v>12021</v>
      </c>
      <c r="C3697" s="2" t="s">
        <v>12022</v>
      </c>
      <c r="D3697" s="2">
        <f>IFERROR(VLOOKUP(B3697,#REF!,4,0),0)</f>
        <v>0</v>
      </c>
      <c r="E3697" s="3">
        <v>0</v>
      </c>
      <c r="F3697" s="147" t="s">
        <v>1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148" t="s">
        <v>6151</v>
      </c>
      <c r="N3697" s="3">
        <v>0</v>
      </c>
      <c r="O3697" s="3">
        <v>0</v>
      </c>
      <c r="P3697" s="3">
        <v>0</v>
      </c>
      <c r="Q3697" s="132"/>
    </row>
    <row r="3698" spans="1:17">
      <c r="A3698" s="5" t="str">
        <f t="shared" si="58"/>
        <v>7</v>
      </c>
      <c r="B3698" s="1" t="s">
        <v>12023</v>
      </c>
      <c r="C3698" s="2" t="s">
        <v>12024</v>
      </c>
      <c r="D3698" s="2">
        <f>IFERROR(VLOOKUP(B3698,#REF!,4,0),0)</f>
        <v>0</v>
      </c>
      <c r="E3698" s="3">
        <v>0</v>
      </c>
      <c r="F3698" s="147" t="s">
        <v>1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148" t="s">
        <v>6151</v>
      </c>
      <c r="N3698" s="3">
        <v>0</v>
      </c>
      <c r="O3698" s="3">
        <v>0</v>
      </c>
      <c r="P3698" s="3">
        <v>0</v>
      </c>
      <c r="Q3698" s="132"/>
    </row>
    <row r="3699" spans="1:17">
      <c r="A3699" s="5" t="str">
        <f t="shared" si="58"/>
        <v>7</v>
      </c>
      <c r="B3699" s="1" t="s">
        <v>12025</v>
      </c>
      <c r="C3699" s="2" t="s">
        <v>11847</v>
      </c>
      <c r="D3699" s="2">
        <f>IFERROR(VLOOKUP(B3699,#REF!,4,0),0)</f>
        <v>0</v>
      </c>
      <c r="E3699" s="3">
        <v>0</v>
      </c>
      <c r="F3699" s="147" t="s">
        <v>1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0</v>
      </c>
      <c r="M3699" s="148" t="s">
        <v>6151</v>
      </c>
      <c r="N3699" s="3">
        <v>0</v>
      </c>
      <c r="O3699" s="3">
        <v>0</v>
      </c>
      <c r="P3699" s="3">
        <v>0</v>
      </c>
      <c r="Q3699" s="132"/>
    </row>
    <row r="3700" spans="1:17">
      <c r="A3700" s="5" t="str">
        <f t="shared" si="58"/>
        <v>7</v>
      </c>
      <c r="B3700" s="1" t="s">
        <v>12026</v>
      </c>
      <c r="C3700" s="2" t="s">
        <v>7215</v>
      </c>
      <c r="D3700" s="2">
        <f>IFERROR(VLOOKUP(B3700,#REF!,4,0),0)</f>
        <v>0</v>
      </c>
      <c r="E3700" s="3">
        <v>0</v>
      </c>
      <c r="F3700" s="147" t="s">
        <v>1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148" t="s">
        <v>6151</v>
      </c>
      <c r="N3700" s="3">
        <v>0</v>
      </c>
      <c r="O3700" s="3">
        <v>0</v>
      </c>
      <c r="P3700" s="3">
        <v>0</v>
      </c>
      <c r="Q3700" s="132"/>
    </row>
    <row r="3701" spans="1:17">
      <c r="A3701" s="5" t="str">
        <f t="shared" si="58"/>
        <v>7</v>
      </c>
      <c r="B3701" s="1" t="s">
        <v>12027</v>
      </c>
      <c r="C3701" s="2" t="s">
        <v>7223</v>
      </c>
      <c r="D3701" s="2">
        <f>IFERROR(VLOOKUP(B3701,#REF!,4,0),0)</f>
        <v>0</v>
      </c>
      <c r="E3701" s="3">
        <v>0</v>
      </c>
      <c r="F3701" s="147" t="s">
        <v>1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148" t="s">
        <v>6151</v>
      </c>
      <c r="N3701" s="3">
        <v>0</v>
      </c>
      <c r="O3701" s="3">
        <v>0</v>
      </c>
      <c r="P3701" s="3">
        <v>0</v>
      </c>
      <c r="Q3701" s="132"/>
    </row>
    <row r="3702" spans="1:17">
      <c r="A3702" s="5" t="str">
        <f t="shared" si="58"/>
        <v>7</v>
      </c>
      <c r="B3702" s="1" t="s">
        <v>12028</v>
      </c>
      <c r="C3702" s="2" t="s">
        <v>7231</v>
      </c>
      <c r="D3702" s="2">
        <f>IFERROR(VLOOKUP(B3702,#REF!,4,0),0)</f>
        <v>0</v>
      </c>
      <c r="E3702" s="3">
        <v>0</v>
      </c>
      <c r="F3702" s="147" t="s">
        <v>1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148" t="s">
        <v>6151</v>
      </c>
      <c r="N3702" s="3">
        <v>0</v>
      </c>
      <c r="O3702" s="3">
        <v>0</v>
      </c>
      <c r="P3702" s="3">
        <v>0</v>
      </c>
      <c r="Q3702" s="132"/>
    </row>
    <row r="3703" spans="1:17">
      <c r="A3703" s="5" t="str">
        <f t="shared" si="58"/>
        <v>7</v>
      </c>
      <c r="B3703" s="1" t="s">
        <v>12029</v>
      </c>
      <c r="C3703" s="2" t="s">
        <v>7239</v>
      </c>
      <c r="D3703" s="2">
        <f>IFERROR(VLOOKUP(B3703,#REF!,4,0),0)</f>
        <v>0</v>
      </c>
      <c r="E3703" s="3">
        <v>0</v>
      </c>
      <c r="F3703" s="147" t="s">
        <v>1</v>
      </c>
      <c r="G3703" s="3">
        <v>0</v>
      </c>
      <c r="H3703" s="3">
        <v>0</v>
      </c>
      <c r="I3703" s="3">
        <v>0</v>
      </c>
      <c r="J3703" s="3">
        <v>0</v>
      </c>
      <c r="K3703" s="3">
        <v>0</v>
      </c>
      <c r="L3703" s="3">
        <v>0</v>
      </c>
      <c r="M3703" s="148" t="s">
        <v>6151</v>
      </c>
      <c r="N3703" s="3">
        <v>0</v>
      </c>
      <c r="O3703" s="3">
        <v>0</v>
      </c>
      <c r="P3703" s="3">
        <v>0</v>
      </c>
      <c r="Q3703" s="132"/>
    </row>
    <row r="3704" spans="1:17">
      <c r="A3704" s="5" t="str">
        <f t="shared" si="58"/>
        <v>7</v>
      </c>
      <c r="B3704" s="1" t="s">
        <v>12030</v>
      </c>
      <c r="C3704" s="2" t="s">
        <v>12031</v>
      </c>
      <c r="D3704" s="2">
        <f>IFERROR(VLOOKUP(B3704,#REF!,4,0),0)</f>
        <v>0</v>
      </c>
      <c r="E3704" s="3">
        <v>0</v>
      </c>
      <c r="F3704" s="147" t="s">
        <v>1</v>
      </c>
      <c r="G3704" s="3">
        <v>0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148" t="s">
        <v>6151</v>
      </c>
      <c r="N3704" s="3">
        <v>0</v>
      </c>
      <c r="O3704" s="3">
        <v>0</v>
      </c>
      <c r="P3704" s="3">
        <v>0</v>
      </c>
      <c r="Q3704" s="132"/>
    </row>
    <row r="3705" spans="1:17">
      <c r="A3705" s="5" t="str">
        <f t="shared" si="58"/>
        <v>7</v>
      </c>
      <c r="B3705" s="1" t="s">
        <v>12032</v>
      </c>
      <c r="C3705" s="2" t="s">
        <v>12033</v>
      </c>
      <c r="D3705" s="2">
        <f>IFERROR(VLOOKUP(B3705,#REF!,4,0),0)</f>
        <v>0</v>
      </c>
      <c r="E3705" s="3">
        <v>0</v>
      </c>
      <c r="F3705" s="147" t="s">
        <v>1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0</v>
      </c>
      <c r="M3705" s="148" t="s">
        <v>6151</v>
      </c>
      <c r="N3705" s="3">
        <v>0</v>
      </c>
      <c r="O3705" s="3">
        <v>0</v>
      </c>
      <c r="P3705" s="3">
        <v>0</v>
      </c>
      <c r="Q3705" s="132"/>
    </row>
    <row r="3706" spans="1:17">
      <c r="A3706" s="5" t="str">
        <f t="shared" si="58"/>
        <v>7</v>
      </c>
      <c r="B3706" s="1" t="s">
        <v>12034</v>
      </c>
      <c r="C3706" s="2" t="s">
        <v>12035</v>
      </c>
      <c r="D3706" s="2">
        <f>IFERROR(VLOOKUP(B3706,#REF!,4,0),0)</f>
        <v>0</v>
      </c>
      <c r="E3706" s="3">
        <v>0</v>
      </c>
      <c r="F3706" s="147" t="s">
        <v>1</v>
      </c>
      <c r="G3706" s="3">
        <v>0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148" t="s">
        <v>6151</v>
      </c>
      <c r="N3706" s="3">
        <v>0</v>
      </c>
      <c r="O3706" s="3">
        <v>0</v>
      </c>
      <c r="P3706" s="3">
        <v>0</v>
      </c>
      <c r="Q3706" s="132"/>
    </row>
    <row r="3707" spans="1:17">
      <c r="A3707" s="5" t="str">
        <f t="shared" si="58"/>
        <v>7</v>
      </c>
      <c r="B3707" s="1" t="s">
        <v>12036</v>
      </c>
      <c r="C3707" s="2" t="s">
        <v>6214</v>
      </c>
      <c r="D3707" s="2">
        <f>IFERROR(VLOOKUP(B3707,#REF!,4,0),0)</f>
        <v>0</v>
      </c>
      <c r="E3707" s="3">
        <v>0</v>
      </c>
      <c r="F3707" s="147" t="s">
        <v>1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148" t="s">
        <v>6151</v>
      </c>
      <c r="N3707" s="3">
        <v>0</v>
      </c>
      <c r="O3707" s="3">
        <v>0</v>
      </c>
      <c r="P3707" s="3">
        <v>0</v>
      </c>
      <c r="Q3707" s="132"/>
    </row>
    <row r="3708" spans="1:17">
      <c r="A3708" s="5" t="str">
        <f t="shared" si="58"/>
        <v>7</v>
      </c>
      <c r="B3708" s="1" t="s">
        <v>12037</v>
      </c>
      <c r="C3708" s="2" t="s">
        <v>6230</v>
      </c>
      <c r="D3708" s="2">
        <f>IFERROR(VLOOKUP(B3708,#REF!,4,0),0)</f>
        <v>0</v>
      </c>
      <c r="E3708" s="3">
        <v>0</v>
      </c>
      <c r="F3708" s="147" t="s">
        <v>1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0</v>
      </c>
      <c r="M3708" s="148" t="s">
        <v>6151</v>
      </c>
      <c r="N3708" s="3">
        <v>0</v>
      </c>
      <c r="O3708" s="3">
        <v>0</v>
      </c>
      <c r="P3708" s="3">
        <v>0</v>
      </c>
      <c r="Q3708" s="132"/>
    </row>
    <row r="3709" spans="1:17">
      <c r="A3709" s="5" t="str">
        <f t="shared" si="58"/>
        <v>7</v>
      </c>
      <c r="B3709" s="1" t="s">
        <v>12038</v>
      </c>
      <c r="C3709" s="2" t="s">
        <v>6246</v>
      </c>
      <c r="D3709" s="2">
        <f>IFERROR(VLOOKUP(B3709,#REF!,4,0),0)</f>
        <v>0</v>
      </c>
      <c r="E3709" s="3">
        <v>0</v>
      </c>
      <c r="F3709" s="147" t="s">
        <v>1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148" t="s">
        <v>6151</v>
      </c>
      <c r="N3709" s="3">
        <v>0</v>
      </c>
      <c r="O3709" s="3">
        <v>0</v>
      </c>
      <c r="P3709" s="3">
        <v>0</v>
      </c>
      <c r="Q3709" s="132"/>
    </row>
    <row r="3710" spans="1:17">
      <c r="A3710" s="5" t="str">
        <f t="shared" si="58"/>
        <v>7</v>
      </c>
      <c r="B3710" s="1" t="s">
        <v>12039</v>
      </c>
      <c r="C3710" s="2" t="s">
        <v>6302</v>
      </c>
      <c r="D3710" s="2">
        <f>IFERROR(VLOOKUP(B3710,#REF!,4,0),0)</f>
        <v>0</v>
      </c>
      <c r="E3710" s="3">
        <v>0</v>
      </c>
      <c r="F3710" s="147" t="s">
        <v>1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148" t="s">
        <v>6151</v>
      </c>
      <c r="N3710" s="3">
        <v>0</v>
      </c>
      <c r="O3710" s="3">
        <v>0</v>
      </c>
      <c r="P3710" s="3">
        <v>0</v>
      </c>
      <c r="Q3710" s="132"/>
    </row>
    <row r="3711" spans="1:17">
      <c r="A3711" s="5" t="str">
        <f t="shared" si="58"/>
        <v>7</v>
      </c>
      <c r="B3711" s="1" t="s">
        <v>12040</v>
      </c>
      <c r="C3711" s="2" t="s">
        <v>10906</v>
      </c>
      <c r="D3711" s="2">
        <f>IFERROR(VLOOKUP(B3711,#REF!,4,0),0)</f>
        <v>0</v>
      </c>
      <c r="E3711" s="3">
        <v>0</v>
      </c>
      <c r="F3711" s="147" t="s">
        <v>1</v>
      </c>
      <c r="G3711" s="3">
        <v>0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148" t="s">
        <v>6151</v>
      </c>
      <c r="N3711" s="3">
        <v>0</v>
      </c>
      <c r="O3711" s="3">
        <v>0</v>
      </c>
      <c r="P3711" s="3">
        <v>0</v>
      </c>
      <c r="Q3711" s="132"/>
    </row>
    <row r="3712" spans="1:17">
      <c r="A3712" s="5" t="str">
        <f t="shared" si="58"/>
        <v>7</v>
      </c>
      <c r="B3712" s="1" t="s">
        <v>12041</v>
      </c>
      <c r="C3712" s="2" t="s">
        <v>6366</v>
      </c>
      <c r="D3712" s="2">
        <f>IFERROR(VLOOKUP(B3712,#REF!,4,0),0)</f>
        <v>0</v>
      </c>
      <c r="E3712" s="3">
        <v>0</v>
      </c>
      <c r="F3712" s="147" t="s">
        <v>1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148" t="s">
        <v>6151</v>
      </c>
      <c r="N3712" s="3">
        <v>0</v>
      </c>
      <c r="O3712" s="3">
        <v>0</v>
      </c>
      <c r="P3712" s="3">
        <v>0</v>
      </c>
      <c r="Q3712" s="132"/>
    </row>
    <row r="3713" spans="1:17">
      <c r="A3713" s="5" t="str">
        <f t="shared" si="58"/>
        <v>7</v>
      </c>
      <c r="B3713" s="1" t="s">
        <v>12042</v>
      </c>
      <c r="C3713" s="2" t="s">
        <v>12043</v>
      </c>
      <c r="D3713" s="2">
        <f>IFERROR(VLOOKUP(B3713,#REF!,4,0),0)</f>
        <v>0</v>
      </c>
      <c r="E3713" s="3">
        <v>0</v>
      </c>
      <c r="F3713" s="147" t="s">
        <v>1</v>
      </c>
      <c r="G3713" s="3">
        <v>0</v>
      </c>
      <c r="H3713" s="3">
        <v>0</v>
      </c>
      <c r="I3713" s="3">
        <v>0</v>
      </c>
      <c r="J3713" s="3">
        <v>0</v>
      </c>
      <c r="K3713" s="3">
        <v>0</v>
      </c>
      <c r="L3713" s="3">
        <v>0</v>
      </c>
      <c r="M3713" s="148" t="s">
        <v>6151</v>
      </c>
      <c r="N3713" s="3">
        <v>0</v>
      </c>
      <c r="O3713" s="3">
        <v>0</v>
      </c>
      <c r="P3713" s="3">
        <v>0</v>
      </c>
      <c r="Q3713" s="132"/>
    </row>
    <row r="3714" spans="1:17">
      <c r="A3714" s="5" t="str">
        <f t="shared" si="58"/>
        <v>7</v>
      </c>
      <c r="B3714" s="1" t="s">
        <v>12044</v>
      </c>
      <c r="C3714" s="2" t="s">
        <v>12045</v>
      </c>
      <c r="D3714" s="2">
        <f>IFERROR(VLOOKUP(B3714,#REF!,4,0),0)</f>
        <v>0</v>
      </c>
      <c r="E3714" s="3">
        <v>0</v>
      </c>
      <c r="F3714" s="147" t="s">
        <v>1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148" t="s">
        <v>6151</v>
      </c>
      <c r="N3714" s="3">
        <v>0</v>
      </c>
      <c r="O3714" s="3">
        <v>0</v>
      </c>
      <c r="P3714" s="3">
        <v>0</v>
      </c>
      <c r="Q3714" s="132"/>
    </row>
    <row r="3715" spans="1:17">
      <c r="A3715" s="5" t="str">
        <f t="shared" si="58"/>
        <v>7</v>
      </c>
      <c r="B3715" s="1" t="s">
        <v>12046</v>
      </c>
      <c r="C3715" s="2" t="s">
        <v>12047</v>
      </c>
      <c r="D3715" s="2">
        <f>IFERROR(VLOOKUP(B3715,#REF!,4,0),0)</f>
        <v>0</v>
      </c>
      <c r="E3715" s="3">
        <v>0</v>
      </c>
      <c r="F3715" s="147" t="s">
        <v>1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0</v>
      </c>
      <c r="M3715" s="148" t="s">
        <v>6151</v>
      </c>
      <c r="N3715" s="3">
        <v>0</v>
      </c>
      <c r="O3715" s="3">
        <v>0</v>
      </c>
      <c r="P3715" s="3">
        <v>0</v>
      </c>
      <c r="Q3715" s="132"/>
    </row>
    <row r="3716" spans="1:17">
      <c r="A3716" s="5" t="str">
        <f t="shared" si="58"/>
        <v>7</v>
      </c>
      <c r="B3716" s="1" t="s">
        <v>12048</v>
      </c>
      <c r="C3716" s="2" t="s">
        <v>12049</v>
      </c>
      <c r="D3716" s="2">
        <f>IFERROR(VLOOKUP(B3716,#REF!,4,0),0)</f>
        <v>0</v>
      </c>
      <c r="E3716" s="3">
        <v>0</v>
      </c>
      <c r="F3716" s="147" t="s">
        <v>1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0</v>
      </c>
      <c r="M3716" s="148" t="s">
        <v>6151</v>
      </c>
      <c r="N3716" s="3">
        <v>0</v>
      </c>
      <c r="O3716" s="3">
        <v>0</v>
      </c>
      <c r="P3716" s="3">
        <v>0</v>
      </c>
      <c r="Q3716" s="132"/>
    </row>
    <row r="3717" spans="1:17">
      <c r="A3717" s="5" t="str">
        <f t="shared" si="58"/>
        <v>7</v>
      </c>
      <c r="B3717" s="1" t="s">
        <v>12050</v>
      </c>
      <c r="C3717" s="2" t="s">
        <v>12051</v>
      </c>
      <c r="D3717" s="2">
        <f>IFERROR(VLOOKUP(B3717,#REF!,4,0),0)</f>
        <v>0</v>
      </c>
      <c r="E3717" s="3">
        <v>0</v>
      </c>
      <c r="F3717" s="147" t="s">
        <v>1</v>
      </c>
      <c r="G3717" s="3">
        <v>0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148" t="s">
        <v>6151</v>
      </c>
      <c r="N3717" s="3">
        <v>0</v>
      </c>
      <c r="O3717" s="3">
        <v>0</v>
      </c>
      <c r="P3717" s="3">
        <v>0</v>
      </c>
      <c r="Q3717" s="132"/>
    </row>
    <row r="3718" spans="1:17">
      <c r="A3718" s="5" t="str">
        <f t="shared" si="58"/>
        <v>7</v>
      </c>
      <c r="B3718" s="1" t="s">
        <v>12052</v>
      </c>
      <c r="C3718" s="2" t="s">
        <v>6286</v>
      </c>
      <c r="D3718" s="2">
        <f>IFERROR(VLOOKUP(B3718,#REF!,4,0),0)</f>
        <v>0</v>
      </c>
      <c r="E3718" s="3">
        <v>0</v>
      </c>
      <c r="F3718" s="147" t="s">
        <v>1</v>
      </c>
      <c r="G3718" s="3">
        <v>0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148" t="s">
        <v>6151</v>
      </c>
      <c r="N3718" s="3">
        <v>0</v>
      </c>
      <c r="O3718" s="3">
        <v>0</v>
      </c>
      <c r="P3718" s="3">
        <v>0</v>
      </c>
      <c r="Q3718" s="132"/>
    </row>
    <row r="3719" spans="1:17">
      <c r="A3719" s="5" t="str">
        <f t="shared" si="58"/>
        <v>7</v>
      </c>
      <c r="B3719" s="1" t="s">
        <v>12053</v>
      </c>
      <c r="C3719" s="2" t="s">
        <v>6246</v>
      </c>
      <c r="D3719" s="2">
        <f>IFERROR(VLOOKUP(B3719,#REF!,4,0),0)</f>
        <v>0</v>
      </c>
      <c r="E3719" s="3">
        <v>0</v>
      </c>
      <c r="F3719" s="147" t="s">
        <v>1</v>
      </c>
      <c r="G3719" s="3">
        <v>0</v>
      </c>
      <c r="H3719" s="3">
        <v>0</v>
      </c>
      <c r="I3719" s="3">
        <v>0</v>
      </c>
      <c r="J3719" s="3">
        <v>0</v>
      </c>
      <c r="K3719" s="3">
        <v>0</v>
      </c>
      <c r="L3719" s="3">
        <v>0</v>
      </c>
      <c r="M3719" s="148" t="s">
        <v>6151</v>
      </c>
      <c r="N3719" s="3">
        <v>0</v>
      </c>
      <c r="O3719" s="3">
        <v>0</v>
      </c>
      <c r="P3719" s="3">
        <v>0</v>
      </c>
      <c r="Q3719" s="132"/>
    </row>
    <row r="3720" spans="1:17">
      <c r="A3720" s="5" t="str">
        <f t="shared" si="58"/>
        <v>7</v>
      </c>
      <c r="B3720" s="1" t="s">
        <v>12054</v>
      </c>
      <c r="C3720" s="2" t="s">
        <v>6254</v>
      </c>
      <c r="D3720" s="2">
        <f>IFERROR(VLOOKUP(B3720,#REF!,4,0),0)</f>
        <v>0</v>
      </c>
      <c r="E3720" s="3">
        <v>0</v>
      </c>
      <c r="F3720" s="147" t="s">
        <v>1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148" t="s">
        <v>6151</v>
      </c>
      <c r="N3720" s="3">
        <v>0</v>
      </c>
      <c r="O3720" s="3">
        <v>0</v>
      </c>
      <c r="P3720" s="3">
        <v>0</v>
      </c>
      <c r="Q3720" s="132"/>
    </row>
    <row r="3721" spans="1:17">
      <c r="A3721" s="5" t="str">
        <f t="shared" si="58"/>
        <v>7</v>
      </c>
      <c r="B3721" s="1" t="s">
        <v>12055</v>
      </c>
      <c r="C3721" s="2" t="s">
        <v>6334</v>
      </c>
      <c r="D3721" s="2">
        <f>IFERROR(VLOOKUP(B3721,#REF!,4,0),0)</f>
        <v>0</v>
      </c>
      <c r="E3721" s="3">
        <v>0</v>
      </c>
      <c r="F3721" s="147" t="s">
        <v>1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148" t="s">
        <v>6151</v>
      </c>
      <c r="N3721" s="3">
        <v>0</v>
      </c>
      <c r="O3721" s="3">
        <v>0</v>
      </c>
      <c r="P3721" s="3">
        <v>0</v>
      </c>
      <c r="Q3721" s="132"/>
    </row>
    <row r="3722" spans="1:17">
      <c r="A3722" s="5" t="str">
        <f t="shared" si="58"/>
        <v>7</v>
      </c>
      <c r="B3722" s="1" t="s">
        <v>12056</v>
      </c>
      <c r="C3722" s="2" t="s">
        <v>12057</v>
      </c>
      <c r="D3722" s="2">
        <f>IFERROR(VLOOKUP(B3722,#REF!,4,0),0)</f>
        <v>0</v>
      </c>
      <c r="E3722" s="3">
        <v>0</v>
      </c>
      <c r="F3722" s="147" t="s">
        <v>1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148" t="s">
        <v>6151</v>
      </c>
      <c r="N3722" s="3">
        <v>0</v>
      </c>
      <c r="O3722" s="3">
        <v>0</v>
      </c>
      <c r="P3722" s="3">
        <v>0</v>
      </c>
      <c r="Q3722" s="132"/>
    </row>
    <row r="3723" spans="1:17">
      <c r="A3723" s="5" t="str">
        <f t="shared" ref="A3723:A3786" si="59">LEFT(B3723)</f>
        <v>7</v>
      </c>
      <c r="B3723" s="1" t="s">
        <v>12058</v>
      </c>
      <c r="C3723" s="2" t="s">
        <v>6382</v>
      </c>
      <c r="D3723" s="2">
        <f>IFERROR(VLOOKUP(B3723,#REF!,4,0),0)</f>
        <v>0</v>
      </c>
      <c r="E3723" s="3">
        <v>0</v>
      </c>
      <c r="F3723" s="147" t="s">
        <v>1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0</v>
      </c>
      <c r="M3723" s="148" t="s">
        <v>6151</v>
      </c>
      <c r="N3723" s="3">
        <v>0</v>
      </c>
      <c r="O3723" s="3">
        <v>0</v>
      </c>
      <c r="P3723" s="3">
        <v>0</v>
      </c>
      <c r="Q3723" s="132"/>
    </row>
    <row r="3724" spans="1:17">
      <c r="A3724" s="5" t="str">
        <f t="shared" si="59"/>
        <v>7</v>
      </c>
      <c r="B3724" s="1" t="s">
        <v>12059</v>
      </c>
      <c r="C3724" s="2" t="s">
        <v>6522</v>
      </c>
      <c r="D3724" s="2">
        <f>IFERROR(VLOOKUP(B3724,#REF!,4,0),0)</f>
        <v>0</v>
      </c>
      <c r="E3724" s="3">
        <v>0</v>
      </c>
      <c r="F3724" s="147" t="s">
        <v>1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0</v>
      </c>
      <c r="M3724" s="148" t="s">
        <v>6151</v>
      </c>
      <c r="N3724" s="3">
        <v>0</v>
      </c>
      <c r="O3724" s="3">
        <v>0</v>
      </c>
      <c r="P3724" s="3">
        <v>0</v>
      </c>
      <c r="Q3724" s="132"/>
    </row>
    <row r="3725" spans="1:17">
      <c r="A3725" s="5" t="str">
        <f t="shared" si="59"/>
        <v>7</v>
      </c>
      <c r="B3725" s="1" t="s">
        <v>12060</v>
      </c>
      <c r="C3725" s="2" t="s">
        <v>6515</v>
      </c>
      <c r="D3725" s="2">
        <f>IFERROR(VLOOKUP(B3725,#REF!,4,0),0)</f>
        <v>0</v>
      </c>
      <c r="E3725" s="3">
        <v>0</v>
      </c>
      <c r="F3725" s="147" t="s">
        <v>1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148" t="s">
        <v>6151</v>
      </c>
      <c r="N3725" s="3">
        <v>0</v>
      </c>
      <c r="O3725" s="3">
        <v>0</v>
      </c>
      <c r="P3725" s="3">
        <v>0</v>
      </c>
      <c r="Q3725" s="132"/>
    </row>
    <row r="3726" spans="1:17">
      <c r="A3726" s="5" t="str">
        <f t="shared" si="59"/>
        <v>7</v>
      </c>
      <c r="B3726" s="1" t="s">
        <v>12061</v>
      </c>
      <c r="C3726" s="2" t="s">
        <v>6394</v>
      </c>
      <c r="D3726" s="2">
        <f>IFERROR(VLOOKUP(B3726,#REF!,4,0),0)</f>
        <v>0</v>
      </c>
      <c r="E3726" s="3">
        <v>0</v>
      </c>
      <c r="F3726" s="147" t="s">
        <v>1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148" t="s">
        <v>6151</v>
      </c>
      <c r="N3726" s="3">
        <v>0</v>
      </c>
      <c r="O3726" s="3">
        <v>0</v>
      </c>
      <c r="P3726" s="3">
        <v>0</v>
      </c>
      <c r="Q3726" s="132"/>
    </row>
    <row r="3727" spans="1:17">
      <c r="A3727" s="5" t="str">
        <f t="shared" si="59"/>
        <v>7</v>
      </c>
      <c r="B3727" s="1" t="s">
        <v>12062</v>
      </c>
      <c r="C3727" s="2" t="s">
        <v>6537</v>
      </c>
      <c r="D3727" s="2">
        <f>IFERROR(VLOOKUP(B3727,#REF!,4,0),0)</f>
        <v>0</v>
      </c>
      <c r="E3727" s="3">
        <v>0</v>
      </c>
      <c r="F3727" s="147" t="s">
        <v>1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0</v>
      </c>
      <c r="M3727" s="148" t="s">
        <v>6151</v>
      </c>
      <c r="N3727" s="3">
        <v>0</v>
      </c>
      <c r="O3727" s="3">
        <v>0</v>
      </c>
      <c r="P3727" s="3">
        <v>0</v>
      </c>
      <c r="Q3727" s="132"/>
    </row>
    <row r="3728" spans="1:17">
      <c r="A3728" s="5" t="str">
        <f t="shared" si="59"/>
        <v>7</v>
      </c>
      <c r="B3728" s="1" t="s">
        <v>12063</v>
      </c>
      <c r="C3728" s="2" t="s">
        <v>6541</v>
      </c>
      <c r="D3728" s="2">
        <f>IFERROR(VLOOKUP(B3728,#REF!,4,0),0)</f>
        <v>0</v>
      </c>
      <c r="E3728" s="3">
        <v>0</v>
      </c>
      <c r="F3728" s="147" t="s">
        <v>1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148" t="s">
        <v>6151</v>
      </c>
      <c r="N3728" s="3">
        <v>0</v>
      </c>
      <c r="O3728" s="3">
        <v>0</v>
      </c>
      <c r="P3728" s="3">
        <v>0</v>
      </c>
      <c r="Q3728" s="132"/>
    </row>
    <row r="3729" spans="1:17">
      <c r="A3729" s="5" t="str">
        <f t="shared" si="59"/>
        <v>7</v>
      </c>
      <c r="B3729" s="1" t="s">
        <v>12064</v>
      </c>
      <c r="C3729" s="2" t="s">
        <v>12065</v>
      </c>
      <c r="D3729" s="2">
        <f>IFERROR(VLOOKUP(B3729,#REF!,4,0),0)</f>
        <v>0</v>
      </c>
      <c r="E3729" s="3">
        <v>0</v>
      </c>
      <c r="F3729" s="147" t="s">
        <v>1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148" t="s">
        <v>6151</v>
      </c>
      <c r="N3729" s="3">
        <v>0</v>
      </c>
      <c r="O3729" s="3">
        <v>0</v>
      </c>
      <c r="P3729" s="3">
        <v>0</v>
      </c>
      <c r="Q3729" s="132"/>
    </row>
    <row r="3730" spans="1:17">
      <c r="A3730" s="5" t="str">
        <f t="shared" si="59"/>
        <v>7</v>
      </c>
      <c r="B3730" s="1" t="s">
        <v>12066</v>
      </c>
      <c r="C3730" s="2" t="s">
        <v>6776</v>
      </c>
      <c r="D3730" s="2">
        <f>IFERROR(VLOOKUP(B3730,#REF!,4,0),0)</f>
        <v>0</v>
      </c>
      <c r="E3730" s="3">
        <v>0</v>
      </c>
      <c r="F3730" s="147" t="s">
        <v>1</v>
      </c>
      <c r="G3730" s="3">
        <v>0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148" t="s">
        <v>6151</v>
      </c>
      <c r="N3730" s="3">
        <v>0</v>
      </c>
      <c r="O3730" s="3">
        <v>0</v>
      </c>
      <c r="P3730" s="3">
        <v>0</v>
      </c>
      <c r="Q3730" s="132"/>
    </row>
    <row r="3731" spans="1:17">
      <c r="A3731" s="5" t="str">
        <f t="shared" si="59"/>
        <v>7</v>
      </c>
      <c r="B3731" s="1" t="s">
        <v>12067</v>
      </c>
      <c r="C3731" s="2" t="s">
        <v>8987</v>
      </c>
      <c r="D3731" s="2">
        <f>IFERROR(VLOOKUP(B3731,#REF!,4,0),0)</f>
        <v>0</v>
      </c>
      <c r="E3731" s="3">
        <v>0</v>
      </c>
      <c r="F3731" s="147" t="s">
        <v>1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0</v>
      </c>
      <c r="M3731" s="148" t="s">
        <v>6151</v>
      </c>
      <c r="N3731" s="3">
        <v>0</v>
      </c>
      <c r="O3731" s="3">
        <v>0</v>
      </c>
      <c r="P3731" s="3">
        <v>0</v>
      </c>
      <c r="Q3731" s="132"/>
    </row>
    <row r="3732" spans="1:17">
      <c r="A3732" s="5" t="str">
        <f t="shared" si="59"/>
        <v>7</v>
      </c>
      <c r="B3732" s="1" t="s">
        <v>12068</v>
      </c>
      <c r="C3732" s="2" t="s">
        <v>6677</v>
      </c>
      <c r="D3732" s="2">
        <f>IFERROR(VLOOKUP(B3732,#REF!,4,0),0)</f>
        <v>0</v>
      </c>
      <c r="E3732" s="3">
        <v>0</v>
      </c>
      <c r="F3732" s="147" t="s">
        <v>1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148" t="s">
        <v>6151</v>
      </c>
      <c r="N3732" s="3">
        <v>0</v>
      </c>
      <c r="O3732" s="3">
        <v>0</v>
      </c>
      <c r="P3732" s="3">
        <v>0</v>
      </c>
      <c r="Q3732" s="132"/>
    </row>
    <row r="3733" spans="1:17">
      <c r="A3733" s="5" t="str">
        <f t="shared" si="59"/>
        <v>7</v>
      </c>
      <c r="B3733" s="1" t="s">
        <v>12069</v>
      </c>
      <c r="C3733" s="2" t="s">
        <v>6595</v>
      </c>
      <c r="D3733" s="2">
        <f>IFERROR(VLOOKUP(B3733,#REF!,4,0),0)</f>
        <v>0</v>
      </c>
      <c r="E3733" s="3">
        <v>0</v>
      </c>
      <c r="F3733" s="147" t="s">
        <v>1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148" t="s">
        <v>6151</v>
      </c>
      <c r="N3733" s="3">
        <v>0</v>
      </c>
      <c r="O3733" s="3">
        <v>0</v>
      </c>
      <c r="P3733" s="3">
        <v>0</v>
      </c>
      <c r="Q3733" s="132"/>
    </row>
    <row r="3734" spans="1:17">
      <c r="A3734" s="5" t="str">
        <f t="shared" si="59"/>
        <v>7</v>
      </c>
      <c r="B3734" s="1" t="s">
        <v>12070</v>
      </c>
      <c r="C3734" s="2" t="s">
        <v>12071</v>
      </c>
      <c r="D3734" s="2">
        <f>IFERROR(VLOOKUP(B3734,#REF!,4,0),0)</f>
        <v>0</v>
      </c>
      <c r="E3734" s="3">
        <v>0</v>
      </c>
      <c r="F3734" s="147" t="s">
        <v>1</v>
      </c>
      <c r="G3734" s="3">
        <v>0</v>
      </c>
      <c r="H3734" s="3">
        <v>0</v>
      </c>
      <c r="I3734" s="3">
        <v>0</v>
      </c>
      <c r="J3734" s="3">
        <v>0</v>
      </c>
      <c r="K3734" s="3">
        <v>0</v>
      </c>
      <c r="L3734" s="3">
        <v>0</v>
      </c>
      <c r="M3734" s="148" t="s">
        <v>6151</v>
      </c>
      <c r="N3734" s="3">
        <v>0</v>
      </c>
      <c r="O3734" s="3">
        <v>0</v>
      </c>
      <c r="P3734" s="3">
        <v>0</v>
      </c>
      <c r="Q3734" s="132"/>
    </row>
    <row r="3735" spans="1:17">
      <c r="A3735" s="5" t="str">
        <f t="shared" si="59"/>
        <v>7</v>
      </c>
      <c r="B3735" s="1" t="s">
        <v>12072</v>
      </c>
      <c r="C3735" s="2" t="s">
        <v>6214</v>
      </c>
      <c r="D3735" s="2">
        <f>IFERROR(VLOOKUP(B3735,#REF!,4,0),0)</f>
        <v>0</v>
      </c>
      <c r="E3735" s="3">
        <v>0</v>
      </c>
      <c r="F3735" s="147" t="s">
        <v>1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148" t="s">
        <v>6151</v>
      </c>
      <c r="N3735" s="3">
        <v>0</v>
      </c>
      <c r="O3735" s="3">
        <v>0</v>
      </c>
      <c r="P3735" s="3">
        <v>0</v>
      </c>
      <c r="Q3735" s="132"/>
    </row>
    <row r="3736" spans="1:17">
      <c r="A3736" s="5" t="str">
        <f t="shared" si="59"/>
        <v>7</v>
      </c>
      <c r="B3736" s="1" t="s">
        <v>12073</v>
      </c>
      <c r="C3736" s="2" t="s">
        <v>6230</v>
      </c>
      <c r="D3736" s="2">
        <f>IFERROR(VLOOKUP(B3736,#REF!,4,0),0)</f>
        <v>0</v>
      </c>
      <c r="E3736" s="3">
        <v>0</v>
      </c>
      <c r="F3736" s="147" t="s">
        <v>1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0</v>
      </c>
      <c r="M3736" s="148" t="s">
        <v>6151</v>
      </c>
      <c r="N3736" s="3">
        <v>0</v>
      </c>
      <c r="O3736" s="3">
        <v>0</v>
      </c>
      <c r="P3736" s="3">
        <v>0</v>
      </c>
      <c r="Q3736" s="132"/>
    </row>
    <row r="3737" spans="1:17">
      <c r="A3737" s="5" t="str">
        <f t="shared" si="59"/>
        <v>7</v>
      </c>
      <c r="B3737" s="1" t="s">
        <v>12074</v>
      </c>
      <c r="C3737" s="2" t="s">
        <v>12051</v>
      </c>
      <c r="D3737" s="2">
        <f>IFERROR(VLOOKUP(B3737,#REF!,4,0),0)</f>
        <v>0</v>
      </c>
      <c r="E3737" s="3">
        <v>0</v>
      </c>
      <c r="F3737" s="147" t="s">
        <v>1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0</v>
      </c>
      <c r="M3737" s="148" t="s">
        <v>6151</v>
      </c>
      <c r="N3737" s="3">
        <v>0</v>
      </c>
      <c r="O3737" s="3">
        <v>0</v>
      </c>
      <c r="P3737" s="3">
        <v>0</v>
      </c>
      <c r="Q3737" s="132"/>
    </row>
    <row r="3738" spans="1:17">
      <c r="A3738" s="5" t="str">
        <f t="shared" si="59"/>
        <v>7</v>
      </c>
      <c r="B3738" s="1" t="s">
        <v>12075</v>
      </c>
      <c r="C3738" s="2" t="s">
        <v>12076</v>
      </c>
      <c r="D3738" s="2">
        <f>IFERROR(VLOOKUP(B3738,#REF!,4,0),0)</f>
        <v>0</v>
      </c>
      <c r="E3738" s="3">
        <v>0</v>
      </c>
      <c r="F3738" s="147" t="s">
        <v>1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148" t="s">
        <v>6151</v>
      </c>
      <c r="N3738" s="3">
        <v>0</v>
      </c>
      <c r="O3738" s="3">
        <v>0</v>
      </c>
      <c r="P3738" s="3">
        <v>0</v>
      </c>
      <c r="Q3738" s="132"/>
    </row>
    <row r="3739" spans="1:17">
      <c r="A3739" s="5" t="str">
        <f t="shared" si="59"/>
        <v>7</v>
      </c>
      <c r="B3739" s="1" t="s">
        <v>12077</v>
      </c>
      <c r="C3739" s="2" t="s">
        <v>12078</v>
      </c>
      <c r="D3739" s="2">
        <f>IFERROR(VLOOKUP(B3739,#REF!,4,0),0)</f>
        <v>0</v>
      </c>
      <c r="E3739" s="3">
        <v>0</v>
      </c>
      <c r="F3739" s="147" t="s">
        <v>1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148" t="s">
        <v>6151</v>
      </c>
      <c r="N3739" s="3">
        <v>0</v>
      </c>
      <c r="O3739" s="3">
        <v>0</v>
      </c>
      <c r="P3739" s="3">
        <v>0</v>
      </c>
      <c r="Q3739" s="132"/>
    </row>
    <row r="3740" spans="1:17">
      <c r="A3740" s="5" t="str">
        <f t="shared" si="59"/>
        <v>7</v>
      </c>
      <c r="B3740" s="1" t="s">
        <v>12079</v>
      </c>
      <c r="C3740" s="2" t="s">
        <v>6234</v>
      </c>
      <c r="D3740" s="2">
        <f>IFERROR(VLOOKUP(B3740,#REF!,4,0),0)</f>
        <v>0</v>
      </c>
      <c r="E3740" s="3">
        <v>0</v>
      </c>
      <c r="F3740" s="147" t="s">
        <v>1</v>
      </c>
      <c r="G3740" s="3">
        <v>0</v>
      </c>
      <c r="H3740" s="3">
        <v>0</v>
      </c>
      <c r="I3740" s="3">
        <v>0</v>
      </c>
      <c r="J3740" s="3">
        <v>0</v>
      </c>
      <c r="K3740" s="3">
        <v>0</v>
      </c>
      <c r="L3740" s="3">
        <v>0</v>
      </c>
      <c r="M3740" s="148" t="s">
        <v>6151</v>
      </c>
      <c r="N3740" s="3">
        <v>0</v>
      </c>
      <c r="O3740" s="3">
        <v>0</v>
      </c>
      <c r="P3740" s="3">
        <v>0</v>
      </c>
      <c r="Q3740" s="132"/>
    </row>
    <row r="3741" spans="1:17">
      <c r="A3741" s="5" t="str">
        <f t="shared" si="59"/>
        <v>7</v>
      </c>
      <c r="B3741" s="1" t="s">
        <v>12080</v>
      </c>
      <c r="C3741" s="2" t="s">
        <v>12081</v>
      </c>
      <c r="D3741" s="2">
        <f>IFERROR(VLOOKUP(B3741,#REF!,4,0),0)</f>
        <v>0</v>
      </c>
      <c r="E3741" s="3">
        <v>0</v>
      </c>
      <c r="F3741" s="147" t="s">
        <v>1</v>
      </c>
      <c r="G3741" s="3">
        <v>0</v>
      </c>
      <c r="H3741" s="3">
        <v>0</v>
      </c>
      <c r="I3741" s="3">
        <v>0</v>
      </c>
      <c r="J3741" s="3">
        <v>0</v>
      </c>
      <c r="K3741" s="3">
        <v>0</v>
      </c>
      <c r="L3741" s="3">
        <v>0</v>
      </c>
      <c r="M3741" s="148" t="s">
        <v>6151</v>
      </c>
      <c r="N3741" s="3">
        <v>0</v>
      </c>
      <c r="O3741" s="3">
        <v>0</v>
      </c>
      <c r="P3741" s="3">
        <v>0</v>
      </c>
      <c r="Q3741" s="132"/>
    </row>
    <row r="3742" spans="1:17">
      <c r="A3742" s="5" t="str">
        <f t="shared" si="59"/>
        <v>7</v>
      </c>
      <c r="B3742" s="1" t="s">
        <v>12082</v>
      </c>
      <c r="C3742" s="2" t="s">
        <v>12083</v>
      </c>
      <c r="D3742" s="2">
        <f>IFERROR(VLOOKUP(B3742,#REF!,4,0),0)</f>
        <v>0</v>
      </c>
      <c r="E3742" s="3">
        <v>0</v>
      </c>
      <c r="F3742" s="147" t="s">
        <v>1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148" t="s">
        <v>6151</v>
      </c>
      <c r="N3742" s="3">
        <v>0</v>
      </c>
      <c r="O3742" s="3">
        <v>0</v>
      </c>
      <c r="P3742" s="3">
        <v>0</v>
      </c>
      <c r="Q3742" s="132"/>
    </row>
    <row r="3743" spans="1:17">
      <c r="A3743" s="5" t="str">
        <f t="shared" si="59"/>
        <v>7</v>
      </c>
      <c r="B3743" s="1" t="s">
        <v>12084</v>
      </c>
      <c r="C3743" s="2" t="s">
        <v>12085</v>
      </c>
      <c r="D3743" s="2">
        <f>IFERROR(VLOOKUP(B3743,#REF!,4,0),0)</f>
        <v>0</v>
      </c>
      <c r="E3743" s="3">
        <v>0</v>
      </c>
      <c r="F3743" s="147" t="s">
        <v>1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148" t="s">
        <v>6151</v>
      </c>
      <c r="N3743" s="3">
        <v>0</v>
      </c>
      <c r="O3743" s="3">
        <v>0</v>
      </c>
      <c r="P3743" s="3">
        <v>0</v>
      </c>
      <c r="Q3743" s="132"/>
    </row>
    <row r="3744" spans="1:17">
      <c r="A3744" s="5" t="str">
        <f t="shared" si="59"/>
        <v>7</v>
      </c>
      <c r="B3744" s="1" t="s">
        <v>12086</v>
      </c>
      <c r="C3744" s="2" t="s">
        <v>12087</v>
      </c>
      <c r="D3744" s="2">
        <f>IFERROR(VLOOKUP(B3744,#REF!,4,0),0)</f>
        <v>0</v>
      </c>
      <c r="E3744" s="3">
        <v>0</v>
      </c>
      <c r="F3744" s="147" t="s">
        <v>1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148" t="s">
        <v>6151</v>
      </c>
      <c r="N3744" s="3">
        <v>0</v>
      </c>
      <c r="O3744" s="3">
        <v>0</v>
      </c>
      <c r="P3744" s="3">
        <v>0</v>
      </c>
      <c r="Q3744" s="132"/>
    </row>
    <row r="3745" spans="1:17">
      <c r="A3745" s="5" t="str">
        <f t="shared" si="59"/>
        <v>7</v>
      </c>
      <c r="B3745" s="1" t="s">
        <v>12088</v>
      </c>
      <c r="C3745" s="2" t="s">
        <v>12089</v>
      </c>
      <c r="D3745" s="2">
        <f>IFERROR(VLOOKUP(B3745,#REF!,4,0),0)</f>
        <v>0</v>
      </c>
      <c r="E3745" s="3">
        <v>0</v>
      </c>
      <c r="F3745" s="147" t="s">
        <v>1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0</v>
      </c>
      <c r="M3745" s="148" t="s">
        <v>6151</v>
      </c>
      <c r="N3745" s="3">
        <v>0</v>
      </c>
      <c r="O3745" s="3">
        <v>0</v>
      </c>
      <c r="P3745" s="3">
        <v>0</v>
      </c>
      <c r="Q3745" s="132"/>
    </row>
    <row r="3746" spans="1:17">
      <c r="A3746" s="5" t="str">
        <f t="shared" si="59"/>
        <v>7</v>
      </c>
      <c r="B3746" s="1" t="s">
        <v>12090</v>
      </c>
      <c r="C3746" s="2" t="s">
        <v>12091</v>
      </c>
      <c r="D3746" s="2">
        <f>IFERROR(VLOOKUP(B3746,#REF!,4,0),0)</f>
        <v>0</v>
      </c>
      <c r="E3746" s="3">
        <v>0</v>
      </c>
      <c r="F3746" s="147" t="s">
        <v>1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148" t="s">
        <v>6151</v>
      </c>
      <c r="N3746" s="3">
        <v>0</v>
      </c>
      <c r="O3746" s="3">
        <v>0</v>
      </c>
      <c r="P3746" s="3">
        <v>0</v>
      </c>
      <c r="Q3746" s="132"/>
    </row>
    <row r="3747" spans="1:17">
      <c r="A3747" s="5" t="str">
        <f t="shared" si="59"/>
        <v>7</v>
      </c>
      <c r="B3747" s="1" t="s">
        <v>12092</v>
      </c>
      <c r="C3747" s="2" t="s">
        <v>12093</v>
      </c>
      <c r="D3747" s="2">
        <f>IFERROR(VLOOKUP(B3747,#REF!,4,0),0)</f>
        <v>0</v>
      </c>
      <c r="E3747" s="3">
        <v>0</v>
      </c>
      <c r="F3747" s="147" t="s">
        <v>1</v>
      </c>
      <c r="G3747" s="3">
        <v>0</v>
      </c>
      <c r="H3747" s="3">
        <v>0</v>
      </c>
      <c r="I3747" s="3">
        <v>0</v>
      </c>
      <c r="J3747" s="3">
        <v>0</v>
      </c>
      <c r="K3747" s="3">
        <v>0</v>
      </c>
      <c r="L3747" s="3">
        <v>0</v>
      </c>
      <c r="M3747" s="148" t="s">
        <v>6151</v>
      </c>
      <c r="N3747" s="3">
        <v>0</v>
      </c>
      <c r="O3747" s="3">
        <v>0</v>
      </c>
      <c r="P3747" s="3">
        <v>0</v>
      </c>
      <c r="Q3747" s="132"/>
    </row>
    <row r="3748" spans="1:17">
      <c r="A3748" s="5" t="str">
        <f t="shared" si="59"/>
        <v>7</v>
      </c>
      <c r="B3748" s="1" t="s">
        <v>12094</v>
      </c>
      <c r="C3748" s="2" t="s">
        <v>12095</v>
      </c>
      <c r="D3748" s="2">
        <f>IFERROR(VLOOKUP(B3748,#REF!,4,0),0)</f>
        <v>0</v>
      </c>
      <c r="E3748" s="3">
        <v>0</v>
      </c>
      <c r="F3748" s="147" t="s">
        <v>1</v>
      </c>
      <c r="G3748" s="3">
        <v>0</v>
      </c>
      <c r="H3748" s="3">
        <v>0</v>
      </c>
      <c r="I3748" s="3">
        <v>0</v>
      </c>
      <c r="J3748" s="3">
        <v>0</v>
      </c>
      <c r="K3748" s="3">
        <v>0</v>
      </c>
      <c r="L3748" s="3">
        <v>0</v>
      </c>
      <c r="M3748" s="148" t="s">
        <v>6151</v>
      </c>
      <c r="N3748" s="3">
        <v>0</v>
      </c>
      <c r="O3748" s="3">
        <v>0</v>
      </c>
      <c r="P3748" s="3">
        <v>0</v>
      </c>
      <c r="Q3748" s="132"/>
    </row>
    <row r="3749" spans="1:17">
      <c r="A3749" s="5" t="str">
        <f t="shared" si="59"/>
        <v>7</v>
      </c>
      <c r="B3749" s="1" t="s">
        <v>12096</v>
      </c>
      <c r="C3749" s="2" t="s">
        <v>12097</v>
      </c>
      <c r="D3749" s="2">
        <f>IFERROR(VLOOKUP(B3749,#REF!,4,0),0)</f>
        <v>0</v>
      </c>
      <c r="E3749" s="3">
        <v>0</v>
      </c>
      <c r="F3749" s="147" t="s">
        <v>1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148" t="s">
        <v>6151</v>
      </c>
      <c r="N3749" s="3">
        <v>0</v>
      </c>
      <c r="O3749" s="3">
        <v>0</v>
      </c>
      <c r="P3749" s="3">
        <v>0</v>
      </c>
      <c r="Q3749" s="132"/>
    </row>
    <row r="3750" spans="1:17">
      <c r="A3750" s="5" t="str">
        <f t="shared" si="59"/>
        <v>7</v>
      </c>
      <c r="B3750" s="1" t="s">
        <v>12098</v>
      </c>
      <c r="C3750" s="2" t="s">
        <v>12099</v>
      </c>
      <c r="D3750" s="2">
        <f>IFERROR(VLOOKUP(B3750,#REF!,4,0),0)</f>
        <v>0</v>
      </c>
      <c r="E3750" s="3">
        <v>0</v>
      </c>
      <c r="F3750" s="147" t="s">
        <v>1</v>
      </c>
      <c r="G3750" s="3">
        <v>0</v>
      </c>
      <c r="H3750" s="3">
        <v>0</v>
      </c>
      <c r="I3750" s="3">
        <v>0</v>
      </c>
      <c r="J3750" s="3">
        <v>0</v>
      </c>
      <c r="K3750" s="3">
        <v>0</v>
      </c>
      <c r="L3750" s="3">
        <v>0</v>
      </c>
      <c r="M3750" s="148" t="s">
        <v>6151</v>
      </c>
      <c r="N3750" s="3">
        <v>0</v>
      </c>
      <c r="O3750" s="3">
        <v>0</v>
      </c>
      <c r="P3750" s="3">
        <v>0</v>
      </c>
      <c r="Q3750" s="132"/>
    </row>
    <row r="3751" spans="1:17">
      <c r="A3751" s="5" t="str">
        <f t="shared" si="59"/>
        <v>7</v>
      </c>
      <c r="B3751" s="1" t="s">
        <v>12100</v>
      </c>
      <c r="C3751" s="2" t="s">
        <v>6754</v>
      </c>
      <c r="D3751" s="2">
        <f>IFERROR(VLOOKUP(B3751,#REF!,4,0),0)</f>
        <v>0</v>
      </c>
      <c r="E3751" s="3">
        <v>0</v>
      </c>
      <c r="F3751" s="147" t="s">
        <v>1</v>
      </c>
      <c r="G3751" s="3">
        <v>0</v>
      </c>
      <c r="H3751" s="3">
        <v>0</v>
      </c>
      <c r="I3751" s="3">
        <v>0</v>
      </c>
      <c r="J3751" s="3">
        <v>0</v>
      </c>
      <c r="K3751" s="3">
        <v>0</v>
      </c>
      <c r="L3751" s="3">
        <v>0</v>
      </c>
      <c r="M3751" s="148" t="s">
        <v>6151</v>
      </c>
      <c r="N3751" s="3">
        <v>0</v>
      </c>
      <c r="O3751" s="3">
        <v>0</v>
      </c>
      <c r="P3751" s="3">
        <v>0</v>
      </c>
      <c r="Q3751" s="132"/>
    </row>
    <row r="3752" spans="1:17">
      <c r="A3752" s="5" t="str">
        <f t="shared" si="59"/>
        <v>7</v>
      </c>
      <c r="B3752" s="1" t="s">
        <v>12101</v>
      </c>
      <c r="C3752" s="2" t="s">
        <v>6756</v>
      </c>
      <c r="D3752" s="2">
        <f>IFERROR(VLOOKUP(B3752,#REF!,4,0),0)</f>
        <v>0</v>
      </c>
      <c r="E3752" s="3">
        <v>0</v>
      </c>
      <c r="F3752" s="147" t="s">
        <v>1</v>
      </c>
      <c r="G3752" s="3">
        <v>0</v>
      </c>
      <c r="H3752" s="3">
        <v>0</v>
      </c>
      <c r="I3752" s="3">
        <v>0</v>
      </c>
      <c r="J3752" s="3">
        <v>0</v>
      </c>
      <c r="K3752" s="3">
        <v>0</v>
      </c>
      <c r="L3752" s="3">
        <v>0</v>
      </c>
      <c r="M3752" s="148" t="s">
        <v>6151</v>
      </c>
      <c r="N3752" s="3">
        <v>0</v>
      </c>
      <c r="O3752" s="3">
        <v>0</v>
      </c>
      <c r="P3752" s="3">
        <v>0</v>
      </c>
      <c r="Q3752" s="132"/>
    </row>
    <row r="3753" spans="1:17">
      <c r="A3753" s="5" t="str">
        <f t="shared" si="59"/>
        <v>7</v>
      </c>
      <c r="B3753" s="1" t="s">
        <v>12102</v>
      </c>
      <c r="C3753" s="2" t="s">
        <v>6575</v>
      </c>
      <c r="D3753" s="2">
        <f>IFERROR(VLOOKUP(B3753,#REF!,4,0),0)</f>
        <v>0</v>
      </c>
      <c r="E3753" s="3">
        <v>0</v>
      </c>
      <c r="F3753" s="147" t="s">
        <v>1</v>
      </c>
      <c r="G3753" s="3">
        <v>0</v>
      </c>
      <c r="H3753" s="3">
        <v>0</v>
      </c>
      <c r="I3753" s="3">
        <v>0</v>
      </c>
      <c r="J3753" s="3">
        <v>0</v>
      </c>
      <c r="K3753" s="3">
        <v>0</v>
      </c>
      <c r="L3753" s="3">
        <v>0</v>
      </c>
      <c r="M3753" s="148" t="s">
        <v>6151</v>
      </c>
      <c r="N3753" s="3">
        <v>0</v>
      </c>
      <c r="O3753" s="3">
        <v>0</v>
      </c>
      <c r="P3753" s="3">
        <v>0</v>
      </c>
      <c r="Q3753" s="132"/>
    </row>
    <row r="3754" spans="1:17">
      <c r="A3754" s="5" t="str">
        <f t="shared" si="59"/>
        <v>7</v>
      </c>
      <c r="B3754" s="1" t="s">
        <v>12103</v>
      </c>
      <c r="C3754" s="2" t="s">
        <v>6396</v>
      </c>
      <c r="D3754" s="2">
        <f>IFERROR(VLOOKUP(B3754,#REF!,4,0),0)</f>
        <v>0</v>
      </c>
      <c r="E3754" s="3">
        <v>0</v>
      </c>
      <c r="F3754" s="147" t="s">
        <v>1</v>
      </c>
      <c r="G3754" s="3">
        <v>0</v>
      </c>
      <c r="H3754" s="3">
        <v>0</v>
      </c>
      <c r="I3754" s="3">
        <v>0</v>
      </c>
      <c r="J3754" s="3">
        <v>0</v>
      </c>
      <c r="K3754" s="3">
        <v>0</v>
      </c>
      <c r="L3754" s="3">
        <v>0</v>
      </c>
      <c r="M3754" s="148" t="s">
        <v>6151</v>
      </c>
      <c r="N3754" s="3">
        <v>0</v>
      </c>
      <c r="O3754" s="3">
        <v>0</v>
      </c>
      <c r="P3754" s="3">
        <v>0</v>
      </c>
      <c r="Q3754" s="132"/>
    </row>
    <row r="3755" spans="1:17">
      <c r="A3755" s="5" t="str">
        <f t="shared" si="59"/>
        <v>7</v>
      </c>
      <c r="B3755" s="1" t="s">
        <v>12104</v>
      </c>
      <c r="C3755" s="2" t="s">
        <v>12105</v>
      </c>
      <c r="D3755" s="2">
        <f>IFERROR(VLOOKUP(B3755,#REF!,4,0),0)</f>
        <v>0</v>
      </c>
      <c r="E3755" s="3">
        <v>0</v>
      </c>
      <c r="F3755" s="147" t="s">
        <v>1</v>
      </c>
      <c r="G3755" s="3">
        <v>0</v>
      </c>
      <c r="H3755" s="3">
        <v>0</v>
      </c>
      <c r="I3755" s="3">
        <v>0</v>
      </c>
      <c r="J3755" s="3">
        <v>0</v>
      </c>
      <c r="K3755" s="3">
        <v>0</v>
      </c>
      <c r="L3755" s="3">
        <v>0</v>
      </c>
      <c r="M3755" s="148" t="s">
        <v>6151</v>
      </c>
      <c r="N3755" s="3">
        <v>0</v>
      </c>
      <c r="O3755" s="3">
        <v>0</v>
      </c>
      <c r="P3755" s="3">
        <v>0</v>
      </c>
      <c r="Q3755" s="132"/>
    </row>
    <row r="3756" spans="1:17">
      <c r="A3756" s="5" t="str">
        <f t="shared" si="59"/>
        <v>7</v>
      </c>
      <c r="B3756" s="1" t="s">
        <v>12106</v>
      </c>
      <c r="C3756" s="2" t="s">
        <v>12107</v>
      </c>
      <c r="D3756" s="2">
        <f>IFERROR(VLOOKUP(B3756,#REF!,4,0),0)</f>
        <v>0</v>
      </c>
      <c r="E3756" s="3">
        <v>0</v>
      </c>
      <c r="F3756" s="147" t="s">
        <v>1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148" t="s">
        <v>6151</v>
      </c>
      <c r="N3756" s="3">
        <v>0</v>
      </c>
      <c r="O3756" s="3">
        <v>0</v>
      </c>
      <c r="P3756" s="3">
        <v>0</v>
      </c>
      <c r="Q3756" s="132"/>
    </row>
    <row r="3757" spans="1:17">
      <c r="A3757" s="5" t="str">
        <f t="shared" si="59"/>
        <v>7</v>
      </c>
      <c r="B3757" s="1" t="s">
        <v>12108</v>
      </c>
      <c r="C3757" s="2" t="s">
        <v>6820</v>
      </c>
      <c r="D3757" s="2">
        <f>IFERROR(VLOOKUP(B3757,#REF!,4,0),0)</f>
        <v>0</v>
      </c>
      <c r="E3757" s="3">
        <v>0</v>
      </c>
      <c r="F3757" s="147" t="s">
        <v>1</v>
      </c>
      <c r="G3757" s="3">
        <v>0</v>
      </c>
      <c r="H3757" s="3">
        <v>0</v>
      </c>
      <c r="I3757" s="3">
        <v>0</v>
      </c>
      <c r="J3757" s="3">
        <v>0</v>
      </c>
      <c r="K3757" s="3">
        <v>0</v>
      </c>
      <c r="L3757" s="3">
        <v>0</v>
      </c>
      <c r="M3757" s="148" t="s">
        <v>6151</v>
      </c>
      <c r="N3757" s="3">
        <v>0</v>
      </c>
      <c r="O3757" s="3">
        <v>0</v>
      </c>
      <c r="P3757" s="3">
        <v>0</v>
      </c>
      <c r="Q3757" s="132"/>
    </row>
    <row r="3758" spans="1:17">
      <c r="A3758" s="5" t="str">
        <f t="shared" si="59"/>
        <v>7</v>
      </c>
      <c r="B3758" s="1" t="s">
        <v>12109</v>
      </c>
      <c r="C3758" s="2" t="s">
        <v>6396</v>
      </c>
      <c r="D3758" s="2">
        <f>IFERROR(VLOOKUP(B3758,#REF!,4,0),0)</f>
        <v>0</v>
      </c>
      <c r="E3758" s="3">
        <v>0</v>
      </c>
      <c r="F3758" s="147" t="s">
        <v>1</v>
      </c>
      <c r="G3758" s="3">
        <v>0</v>
      </c>
      <c r="H3758" s="3">
        <v>0</v>
      </c>
      <c r="I3758" s="3">
        <v>0</v>
      </c>
      <c r="J3758" s="3">
        <v>0</v>
      </c>
      <c r="K3758" s="3">
        <v>0</v>
      </c>
      <c r="L3758" s="3">
        <v>0</v>
      </c>
      <c r="M3758" s="148" t="s">
        <v>6151</v>
      </c>
      <c r="N3758" s="3">
        <v>0</v>
      </c>
      <c r="O3758" s="3">
        <v>0</v>
      </c>
      <c r="P3758" s="3">
        <v>0</v>
      </c>
      <c r="Q3758" s="132"/>
    </row>
    <row r="3759" spans="1:17">
      <c r="A3759" s="5" t="str">
        <f t="shared" si="59"/>
        <v>7</v>
      </c>
      <c r="B3759" s="1" t="s">
        <v>12110</v>
      </c>
      <c r="C3759" s="2" t="s">
        <v>12111</v>
      </c>
      <c r="D3759" s="2">
        <f>IFERROR(VLOOKUP(B3759,#REF!,4,0),0)</f>
        <v>0</v>
      </c>
      <c r="E3759" s="3">
        <v>0</v>
      </c>
      <c r="F3759" s="147" t="s">
        <v>1</v>
      </c>
      <c r="G3759" s="3">
        <v>0</v>
      </c>
      <c r="H3759" s="3">
        <v>0</v>
      </c>
      <c r="I3759" s="3">
        <v>0</v>
      </c>
      <c r="J3759" s="3">
        <v>0</v>
      </c>
      <c r="K3759" s="3">
        <v>0</v>
      </c>
      <c r="L3759" s="3">
        <v>0</v>
      </c>
      <c r="M3759" s="148" t="s">
        <v>6151</v>
      </c>
      <c r="N3759" s="3">
        <v>0</v>
      </c>
      <c r="O3759" s="3">
        <v>0</v>
      </c>
      <c r="P3759" s="3">
        <v>0</v>
      </c>
      <c r="Q3759" s="132"/>
    </row>
    <row r="3760" spans="1:17">
      <c r="A3760" s="5" t="str">
        <f t="shared" si="59"/>
        <v>7</v>
      </c>
      <c r="B3760" s="1" t="s">
        <v>12112</v>
      </c>
      <c r="C3760" s="2" t="s">
        <v>12113</v>
      </c>
      <c r="D3760" s="2">
        <f>IFERROR(VLOOKUP(B3760,#REF!,4,0),0)</f>
        <v>0</v>
      </c>
      <c r="E3760" s="3">
        <v>0</v>
      </c>
      <c r="F3760" s="147" t="s">
        <v>1</v>
      </c>
      <c r="G3760" s="3">
        <v>0</v>
      </c>
      <c r="H3760" s="3">
        <v>0</v>
      </c>
      <c r="I3760" s="3">
        <v>0</v>
      </c>
      <c r="J3760" s="3">
        <v>0</v>
      </c>
      <c r="K3760" s="3">
        <v>0</v>
      </c>
      <c r="L3760" s="3">
        <v>0</v>
      </c>
      <c r="M3760" s="148" t="s">
        <v>6151</v>
      </c>
      <c r="N3760" s="3">
        <v>0</v>
      </c>
      <c r="O3760" s="3">
        <v>0</v>
      </c>
      <c r="P3760" s="3">
        <v>0</v>
      </c>
      <c r="Q3760" s="132"/>
    </row>
    <row r="3761" spans="1:17">
      <c r="A3761" s="5" t="str">
        <f t="shared" si="59"/>
        <v>7</v>
      </c>
      <c r="B3761" s="1" t="s">
        <v>12114</v>
      </c>
      <c r="C3761" s="2" t="s">
        <v>12115</v>
      </c>
      <c r="D3761" s="2">
        <f>IFERROR(VLOOKUP(B3761,#REF!,4,0),0)</f>
        <v>0</v>
      </c>
      <c r="E3761" s="3">
        <v>0</v>
      </c>
      <c r="F3761" s="147" t="s">
        <v>1</v>
      </c>
      <c r="G3761" s="3">
        <v>0</v>
      </c>
      <c r="H3761" s="3">
        <v>0</v>
      </c>
      <c r="I3761" s="3">
        <v>0</v>
      </c>
      <c r="J3761" s="3">
        <v>0</v>
      </c>
      <c r="K3761" s="3">
        <v>0</v>
      </c>
      <c r="L3761" s="3">
        <v>0</v>
      </c>
      <c r="M3761" s="148" t="s">
        <v>6151</v>
      </c>
      <c r="N3761" s="3">
        <v>0</v>
      </c>
      <c r="O3761" s="3">
        <v>0</v>
      </c>
      <c r="P3761" s="3">
        <v>0</v>
      </c>
      <c r="Q3761" s="132"/>
    </row>
    <row r="3762" spans="1:17">
      <c r="A3762" s="5" t="str">
        <f t="shared" si="59"/>
        <v>7</v>
      </c>
      <c r="B3762" s="1" t="s">
        <v>12116</v>
      </c>
      <c r="C3762" s="2" t="s">
        <v>6396</v>
      </c>
      <c r="D3762" s="2">
        <f>IFERROR(VLOOKUP(B3762,#REF!,4,0),0)</f>
        <v>0</v>
      </c>
      <c r="E3762" s="3">
        <v>0</v>
      </c>
      <c r="F3762" s="147" t="s">
        <v>1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148" t="s">
        <v>6151</v>
      </c>
      <c r="N3762" s="3">
        <v>0</v>
      </c>
      <c r="O3762" s="3">
        <v>0</v>
      </c>
      <c r="P3762" s="3">
        <v>0</v>
      </c>
      <c r="Q3762" s="132"/>
    </row>
    <row r="3763" spans="1:17">
      <c r="A3763" s="5" t="str">
        <f t="shared" si="59"/>
        <v>7</v>
      </c>
      <c r="B3763" s="1" t="s">
        <v>12117</v>
      </c>
      <c r="C3763" s="2" t="s">
        <v>12118</v>
      </c>
      <c r="D3763" s="2">
        <f>IFERROR(VLOOKUP(B3763,#REF!,4,0),0)</f>
        <v>0</v>
      </c>
      <c r="E3763" s="3">
        <v>0</v>
      </c>
      <c r="F3763" s="147" t="s">
        <v>1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148" t="s">
        <v>6151</v>
      </c>
      <c r="N3763" s="3">
        <v>0</v>
      </c>
      <c r="O3763" s="3">
        <v>0</v>
      </c>
      <c r="P3763" s="3">
        <v>0</v>
      </c>
      <c r="Q3763" s="132"/>
    </row>
    <row r="3764" spans="1:17" ht="22.5">
      <c r="A3764" s="5" t="str">
        <f t="shared" si="59"/>
        <v>7</v>
      </c>
      <c r="B3764" s="1" t="s">
        <v>12119</v>
      </c>
      <c r="C3764" s="2" t="s">
        <v>12120</v>
      </c>
      <c r="D3764" s="2">
        <f>IFERROR(VLOOKUP(B3764,#REF!,4,0),0)</f>
        <v>0</v>
      </c>
      <c r="E3764" s="3">
        <v>0</v>
      </c>
      <c r="F3764" s="147" t="s">
        <v>1</v>
      </c>
      <c r="G3764" s="3">
        <v>0</v>
      </c>
      <c r="H3764" s="3">
        <v>0</v>
      </c>
      <c r="I3764" s="3">
        <v>0</v>
      </c>
      <c r="J3764" s="3">
        <v>0</v>
      </c>
      <c r="K3764" s="3">
        <v>0</v>
      </c>
      <c r="L3764" s="3">
        <v>0</v>
      </c>
      <c r="M3764" s="148" t="s">
        <v>6151</v>
      </c>
      <c r="N3764" s="3">
        <v>0</v>
      </c>
      <c r="O3764" s="3">
        <v>0</v>
      </c>
      <c r="P3764" s="3">
        <v>0</v>
      </c>
      <c r="Q3764" s="132"/>
    </row>
    <row r="3765" spans="1:17">
      <c r="A3765" s="5" t="str">
        <f t="shared" si="59"/>
        <v>7</v>
      </c>
      <c r="B3765" s="1" t="s">
        <v>12121</v>
      </c>
      <c r="C3765" s="2" t="s">
        <v>12122</v>
      </c>
      <c r="D3765" s="2">
        <f>IFERROR(VLOOKUP(B3765,#REF!,4,0),0)</f>
        <v>0</v>
      </c>
      <c r="E3765" s="3">
        <v>0</v>
      </c>
      <c r="F3765" s="147" t="s">
        <v>1</v>
      </c>
      <c r="G3765" s="3">
        <v>0</v>
      </c>
      <c r="H3765" s="3">
        <v>0</v>
      </c>
      <c r="I3765" s="3">
        <v>0</v>
      </c>
      <c r="J3765" s="3">
        <v>0</v>
      </c>
      <c r="K3765" s="3">
        <v>0</v>
      </c>
      <c r="L3765" s="3">
        <v>0</v>
      </c>
      <c r="M3765" s="148" t="s">
        <v>6151</v>
      </c>
      <c r="N3765" s="3">
        <v>0</v>
      </c>
      <c r="O3765" s="3">
        <v>0</v>
      </c>
      <c r="P3765" s="3">
        <v>0</v>
      </c>
      <c r="Q3765" s="132"/>
    </row>
    <row r="3766" spans="1:17">
      <c r="A3766" s="5" t="str">
        <f t="shared" si="59"/>
        <v>7</v>
      </c>
      <c r="B3766" s="1" t="s">
        <v>12123</v>
      </c>
      <c r="C3766" s="2" t="s">
        <v>12124</v>
      </c>
      <c r="D3766" s="2">
        <f>IFERROR(VLOOKUP(B3766,#REF!,4,0),0)</f>
        <v>0</v>
      </c>
      <c r="E3766" s="3">
        <v>0</v>
      </c>
      <c r="F3766" s="147" t="s">
        <v>1</v>
      </c>
      <c r="G3766" s="3">
        <v>0</v>
      </c>
      <c r="H3766" s="3">
        <v>0</v>
      </c>
      <c r="I3766" s="3">
        <v>0</v>
      </c>
      <c r="J3766" s="3">
        <v>0</v>
      </c>
      <c r="K3766" s="3">
        <v>0</v>
      </c>
      <c r="L3766" s="3">
        <v>0</v>
      </c>
      <c r="M3766" s="148" t="s">
        <v>6151</v>
      </c>
      <c r="N3766" s="3">
        <v>0</v>
      </c>
      <c r="O3766" s="3">
        <v>0</v>
      </c>
      <c r="P3766" s="3">
        <v>0</v>
      </c>
      <c r="Q3766" s="132"/>
    </row>
    <row r="3767" spans="1:17">
      <c r="A3767" s="5" t="str">
        <f t="shared" si="59"/>
        <v>7</v>
      </c>
      <c r="B3767" s="1" t="s">
        <v>12125</v>
      </c>
      <c r="C3767" s="2" t="s">
        <v>12126</v>
      </c>
      <c r="D3767" s="2">
        <f>IFERROR(VLOOKUP(B3767,#REF!,4,0),0)</f>
        <v>0</v>
      </c>
      <c r="E3767" s="3">
        <v>0</v>
      </c>
      <c r="F3767" s="147" t="s">
        <v>1</v>
      </c>
      <c r="G3767" s="3">
        <v>0</v>
      </c>
      <c r="H3767" s="3">
        <v>0</v>
      </c>
      <c r="I3767" s="3">
        <v>0</v>
      </c>
      <c r="J3767" s="3">
        <v>0</v>
      </c>
      <c r="K3767" s="3">
        <v>0</v>
      </c>
      <c r="L3767" s="3">
        <v>0</v>
      </c>
      <c r="M3767" s="148" t="s">
        <v>6151</v>
      </c>
      <c r="N3767" s="3">
        <v>0</v>
      </c>
      <c r="O3767" s="3">
        <v>0</v>
      </c>
      <c r="P3767" s="3">
        <v>0</v>
      </c>
      <c r="Q3767" s="132"/>
    </row>
    <row r="3768" spans="1:17">
      <c r="A3768" s="5" t="str">
        <f t="shared" si="59"/>
        <v>7</v>
      </c>
      <c r="B3768" s="1" t="s">
        <v>12127</v>
      </c>
      <c r="C3768" s="2" t="s">
        <v>12128</v>
      </c>
      <c r="D3768" s="2">
        <f>IFERROR(VLOOKUP(B3768,#REF!,4,0),0)</f>
        <v>0</v>
      </c>
      <c r="E3768" s="3">
        <v>0</v>
      </c>
      <c r="F3768" s="147" t="s">
        <v>1</v>
      </c>
      <c r="G3768" s="3">
        <v>0</v>
      </c>
      <c r="H3768" s="3">
        <v>0</v>
      </c>
      <c r="I3768" s="3">
        <v>0</v>
      </c>
      <c r="J3768" s="3">
        <v>0</v>
      </c>
      <c r="K3768" s="3">
        <v>0</v>
      </c>
      <c r="L3768" s="3">
        <v>0</v>
      </c>
      <c r="M3768" s="148" t="s">
        <v>6151</v>
      </c>
      <c r="N3768" s="3">
        <v>0</v>
      </c>
      <c r="O3768" s="3">
        <v>0</v>
      </c>
      <c r="P3768" s="3">
        <v>0</v>
      </c>
      <c r="Q3768" s="132"/>
    </row>
    <row r="3769" spans="1:17">
      <c r="A3769" s="5" t="str">
        <f t="shared" si="59"/>
        <v>7</v>
      </c>
      <c r="B3769" s="1" t="s">
        <v>12129</v>
      </c>
      <c r="C3769" s="2" t="s">
        <v>12130</v>
      </c>
      <c r="D3769" s="2">
        <f>IFERROR(VLOOKUP(B3769,#REF!,4,0),0)</f>
        <v>0</v>
      </c>
      <c r="E3769" s="3">
        <v>0</v>
      </c>
      <c r="F3769" s="147" t="s">
        <v>1</v>
      </c>
      <c r="G3769" s="3">
        <v>0</v>
      </c>
      <c r="H3769" s="3">
        <v>0</v>
      </c>
      <c r="I3769" s="3">
        <v>0</v>
      </c>
      <c r="J3769" s="3">
        <v>0</v>
      </c>
      <c r="K3769" s="3">
        <v>0</v>
      </c>
      <c r="L3769" s="3">
        <v>0</v>
      </c>
      <c r="M3769" s="148" t="s">
        <v>6151</v>
      </c>
      <c r="N3769" s="3">
        <v>0</v>
      </c>
      <c r="O3769" s="3">
        <v>0</v>
      </c>
      <c r="P3769" s="3">
        <v>0</v>
      </c>
      <c r="Q3769" s="132"/>
    </row>
    <row r="3770" spans="1:17">
      <c r="A3770" s="5" t="str">
        <f t="shared" si="59"/>
        <v>7</v>
      </c>
      <c r="B3770" s="1" t="s">
        <v>12131</v>
      </c>
      <c r="C3770" s="2" t="s">
        <v>12132</v>
      </c>
      <c r="D3770" s="2">
        <f>IFERROR(VLOOKUP(B3770,#REF!,4,0),0)</f>
        <v>0</v>
      </c>
      <c r="E3770" s="3">
        <v>0</v>
      </c>
      <c r="F3770" s="147" t="s">
        <v>1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148" t="s">
        <v>6151</v>
      </c>
      <c r="N3770" s="3">
        <v>0</v>
      </c>
      <c r="O3770" s="3">
        <v>0</v>
      </c>
      <c r="P3770" s="3">
        <v>0</v>
      </c>
      <c r="Q3770" s="132"/>
    </row>
    <row r="3771" spans="1:17">
      <c r="A3771" s="5" t="str">
        <f t="shared" si="59"/>
        <v>7</v>
      </c>
      <c r="B3771" s="1" t="s">
        <v>12133</v>
      </c>
      <c r="C3771" s="2" t="s">
        <v>9013</v>
      </c>
      <c r="D3771" s="2">
        <f>IFERROR(VLOOKUP(B3771,#REF!,4,0),0)</f>
        <v>0</v>
      </c>
      <c r="E3771" s="3">
        <v>0</v>
      </c>
      <c r="F3771" s="147" t="s">
        <v>1</v>
      </c>
      <c r="G3771" s="3">
        <v>0</v>
      </c>
      <c r="H3771" s="3">
        <v>0</v>
      </c>
      <c r="I3771" s="3">
        <v>0</v>
      </c>
      <c r="J3771" s="3">
        <v>0</v>
      </c>
      <c r="K3771" s="3">
        <v>0</v>
      </c>
      <c r="L3771" s="3">
        <v>0</v>
      </c>
      <c r="M3771" s="148" t="s">
        <v>6151</v>
      </c>
      <c r="N3771" s="3">
        <v>0</v>
      </c>
      <c r="O3771" s="3">
        <v>0</v>
      </c>
      <c r="P3771" s="3">
        <v>0</v>
      </c>
      <c r="Q3771" s="132"/>
    </row>
    <row r="3772" spans="1:17">
      <c r="A3772" s="5" t="str">
        <f t="shared" si="59"/>
        <v>7</v>
      </c>
      <c r="B3772" s="1" t="s">
        <v>12134</v>
      </c>
      <c r="C3772" s="2" t="s">
        <v>12135</v>
      </c>
      <c r="D3772" s="2">
        <f>IFERROR(VLOOKUP(B3772,#REF!,4,0),0)</f>
        <v>0</v>
      </c>
      <c r="E3772" s="3">
        <v>0</v>
      </c>
      <c r="F3772" s="147" t="s">
        <v>1</v>
      </c>
      <c r="G3772" s="3">
        <v>0</v>
      </c>
      <c r="H3772" s="3">
        <v>0</v>
      </c>
      <c r="I3772" s="3">
        <v>0</v>
      </c>
      <c r="J3772" s="3">
        <v>0</v>
      </c>
      <c r="K3772" s="3">
        <v>0</v>
      </c>
      <c r="L3772" s="3">
        <v>0</v>
      </c>
      <c r="M3772" s="148" t="s">
        <v>6151</v>
      </c>
      <c r="N3772" s="3">
        <v>0</v>
      </c>
      <c r="O3772" s="3">
        <v>0</v>
      </c>
      <c r="P3772" s="3">
        <v>0</v>
      </c>
      <c r="Q3772" s="132"/>
    </row>
    <row r="3773" spans="1:17">
      <c r="A3773" s="5" t="str">
        <f t="shared" si="59"/>
        <v>7</v>
      </c>
      <c r="B3773" s="1" t="s">
        <v>12136</v>
      </c>
      <c r="C3773" s="2" t="s">
        <v>10039</v>
      </c>
      <c r="D3773" s="2">
        <f>IFERROR(VLOOKUP(B3773,#REF!,4,0),0)</f>
        <v>0</v>
      </c>
      <c r="E3773" s="3">
        <v>0</v>
      </c>
      <c r="F3773" s="147" t="s">
        <v>1</v>
      </c>
      <c r="G3773" s="3">
        <v>0</v>
      </c>
      <c r="H3773" s="3">
        <v>0</v>
      </c>
      <c r="I3773" s="3">
        <v>0</v>
      </c>
      <c r="J3773" s="3">
        <v>0</v>
      </c>
      <c r="K3773" s="3">
        <v>0</v>
      </c>
      <c r="L3773" s="3">
        <v>0</v>
      </c>
      <c r="M3773" s="148" t="s">
        <v>6151</v>
      </c>
      <c r="N3773" s="3">
        <v>0</v>
      </c>
      <c r="O3773" s="3">
        <v>0</v>
      </c>
      <c r="P3773" s="3">
        <v>0</v>
      </c>
      <c r="Q3773" s="132"/>
    </row>
    <row r="3774" spans="1:17">
      <c r="A3774" s="5" t="str">
        <f t="shared" si="59"/>
        <v>7</v>
      </c>
      <c r="B3774" s="1" t="s">
        <v>12137</v>
      </c>
      <c r="C3774" s="2" t="s">
        <v>12138</v>
      </c>
      <c r="D3774" s="2">
        <f>IFERROR(VLOOKUP(B3774,#REF!,4,0),0)</f>
        <v>0</v>
      </c>
      <c r="E3774" s="3">
        <v>0</v>
      </c>
      <c r="F3774" s="147" t="s">
        <v>1</v>
      </c>
      <c r="G3774" s="3">
        <v>0</v>
      </c>
      <c r="H3774" s="3">
        <v>0</v>
      </c>
      <c r="I3774" s="3">
        <v>0</v>
      </c>
      <c r="J3774" s="3">
        <v>0</v>
      </c>
      <c r="K3774" s="3">
        <v>0</v>
      </c>
      <c r="L3774" s="3">
        <v>0</v>
      </c>
      <c r="M3774" s="148" t="s">
        <v>6151</v>
      </c>
      <c r="N3774" s="3">
        <v>0</v>
      </c>
      <c r="O3774" s="3">
        <v>0</v>
      </c>
      <c r="P3774" s="3">
        <v>0</v>
      </c>
      <c r="Q3774" s="132"/>
    </row>
    <row r="3775" spans="1:17">
      <c r="A3775" s="5" t="str">
        <f t="shared" si="59"/>
        <v>7</v>
      </c>
      <c r="B3775" s="1" t="s">
        <v>12139</v>
      </c>
      <c r="C3775" s="2" t="s">
        <v>10041</v>
      </c>
      <c r="D3775" s="2">
        <f>IFERROR(VLOOKUP(B3775,#REF!,4,0),0)</f>
        <v>0</v>
      </c>
      <c r="E3775" s="3">
        <v>0</v>
      </c>
      <c r="F3775" s="147" t="s">
        <v>1</v>
      </c>
      <c r="G3775" s="3">
        <v>0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148" t="s">
        <v>6151</v>
      </c>
      <c r="N3775" s="3">
        <v>0</v>
      </c>
      <c r="O3775" s="3">
        <v>0</v>
      </c>
      <c r="P3775" s="3">
        <v>0</v>
      </c>
      <c r="Q3775" s="132"/>
    </row>
    <row r="3776" spans="1:17">
      <c r="A3776" s="5" t="str">
        <f t="shared" si="59"/>
        <v>7</v>
      </c>
      <c r="B3776" s="1" t="s">
        <v>12140</v>
      </c>
      <c r="C3776" s="2" t="s">
        <v>9013</v>
      </c>
      <c r="D3776" s="2">
        <f>IFERROR(VLOOKUP(B3776,#REF!,4,0),0)</f>
        <v>0</v>
      </c>
      <c r="E3776" s="3">
        <v>0</v>
      </c>
      <c r="F3776" s="147" t="s">
        <v>1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148" t="s">
        <v>6151</v>
      </c>
      <c r="N3776" s="3">
        <v>0</v>
      </c>
      <c r="O3776" s="3">
        <v>0</v>
      </c>
      <c r="P3776" s="3">
        <v>0</v>
      </c>
      <c r="Q3776" s="132"/>
    </row>
    <row r="3777" spans="1:17">
      <c r="A3777" s="5" t="str">
        <f t="shared" si="59"/>
        <v>7</v>
      </c>
      <c r="B3777" s="1" t="s">
        <v>12141</v>
      </c>
      <c r="C3777" s="2" t="s">
        <v>10043</v>
      </c>
      <c r="D3777" s="2">
        <f>IFERROR(VLOOKUP(B3777,#REF!,4,0),0)</f>
        <v>0</v>
      </c>
      <c r="E3777" s="3">
        <v>0</v>
      </c>
      <c r="F3777" s="147" t="s">
        <v>1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148" t="s">
        <v>6151</v>
      </c>
      <c r="N3777" s="3">
        <v>0</v>
      </c>
      <c r="O3777" s="3">
        <v>0</v>
      </c>
      <c r="P3777" s="3">
        <v>0</v>
      </c>
      <c r="Q3777" s="132"/>
    </row>
    <row r="3778" spans="1:17">
      <c r="A3778" s="5" t="str">
        <f t="shared" si="59"/>
        <v>7</v>
      </c>
      <c r="B3778" s="1" t="s">
        <v>12142</v>
      </c>
      <c r="C3778" s="2" t="s">
        <v>12143</v>
      </c>
      <c r="D3778" s="2">
        <f>IFERROR(VLOOKUP(B3778,#REF!,4,0),0)</f>
        <v>0</v>
      </c>
      <c r="E3778" s="3">
        <v>0</v>
      </c>
      <c r="F3778" s="147" t="s">
        <v>1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148" t="s">
        <v>6151</v>
      </c>
      <c r="N3778" s="3">
        <v>0</v>
      </c>
      <c r="O3778" s="3">
        <v>0</v>
      </c>
      <c r="P3778" s="3">
        <v>0</v>
      </c>
      <c r="Q3778" s="132"/>
    </row>
    <row r="3779" spans="1:17">
      <c r="A3779" s="5" t="str">
        <f t="shared" si="59"/>
        <v>7</v>
      </c>
      <c r="B3779" s="1" t="s">
        <v>12144</v>
      </c>
      <c r="C3779" s="2" t="s">
        <v>6396</v>
      </c>
      <c r="D3779" s="2">
        <f>IFERROR(VLOOKUP(B3779,#REF!,4,0),0)</f>
        <v>0</v>
      </c>
      <c r="E3779" s="3">
        <v>0</v>
      </c>
      <c r="F3779" s="147" t="s">
        <v>1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0</v>
      </c>
      <c r="M3779" s="148" t="s">
        <v>6151</v>
      </c>
      <c r="N3779" s="3">
        <v>0</v>
      </c>
      <c r="O3779" s="3">
        <v>0</v>
      </c>
      <c r="P3779" s="3">
        <v>0</v>
      </c>
      <c r="Q3779" s="132"/>
    </row>
    <row r="3780" spans="1:17" ht="22.5">
      <c r="A3780" s="5" t="str">
        <f t="shared" si="59"/>
        <v>7</v>
      </c>
      <c r="B3780" s="1" t="s">
        <v>12145</v>
      </c>
      <c r="C3780" s="2" t="s">
        <v>12146</v>
      </c>
      <c r="D3780" s="2">
        <f>IFERROR(VLOOKUP(B3780,#REF!,4,0),0)</f>
        <v>0</v>
      </c>
      <c r="E3780" s="3">
        <v>0</v>
      </c>
      <c r="F3780" s="147" t="s">
        <v>1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148" t="s">
        <v>6151</v>
      </c>
      <c r="N3780" s="3">
        <v>0</v>
      </c>
      <c r="O3780" s="3">
        <v>0</v>
      </c>
      <c r="P3780" s="3">
        <v>0</v>
      </c>
      <c r="Q3780" s="132"/>
    </row>
    <row r="3781" spans="1:17">
      <c r="A3781" s="5" t="str">
        <f t="shared" si="59"/>
        <v>7</v>
      </c>
      <c r="B3781" s="1" t="s">
        <v>4454</v>
      </c>
      <c r="C3781" s="2" t="s">
        <v>12147</v>
      </c>
      <c r="D3781" s="2">
        <f>IFERROR(VLOOKUP(B3781,#REF!,4,0),0)</f>
        <v>0</v>
      </c>
      <c r="E3781" s="3">
        <v>1141784.1499999999</v>
      </c>
      <c r="F3781" s="147" t="s">
        <v>1</v>
      </c>
      <c r="G3781" s="3">
        <v>1141784.1499999999</v>
      </c>
      <c r="H3781" s="3">
        <v>0</v>
      </c>
      <c r="I3781" s="3">
        <v>0</v>
      </c>
      <c r="J3781" s="3">
        <v>1141784.1499999999</v>
      </c>
      <c r="K3781" s="3">
        <v>0</v>
      </c>
      <c r="L3781" s="3">
        <v>0</v>
      </c>
      <c r="M3781" s="148" t="s">
        <v>6151</v>
      </c>
      <c r="N3781" s="3">
        <v>0</v>
      </c>
      <c r="O3781" s="3">
        <v>0</v>
      </c>
      <c r="P3781" s="3">
        <v>0</v>
      </c>
      <c r="Q3781" s="132"/>
    </row>
    <row r="3782" spans="1:17">
      <c r="A3782" s="5" t="str">
        <f t="shared" si="59"/>
        <v>7</v>
      </c>
      <c r="B3782" s="1" t="s">
        <v>12148</v>
      </c>
      <c r="C3782" s="2" t="s">
        <v>12149</v>
      </c>
      <c r="D3782" s="2">
        <f>IFERROR(VLOOKUP(B3782,#REF!,4,0),0)</f>
        <v>0</v>
      </c>
      <c r="E3782" s="3">
        <v>0</v>
      </c>
      <c r="F3782" s="147" t="s">
        <v>1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0</v>
      </c>
      <c r="M3782" s="148" t="s">
        <v>6151</v>
      </c>
      <c r="N3782" s="3">
        <v>0</v>
      </c>
      <c r="O3782" s="3">
        <v>0</v>
      </c>
      <c r="P3782" s="3">
        <v>0</v>
      </c>
      <c r="Q3782" s="132"/>
    </row>
    <row r="3783" spans="1:17">
      <c r="A3783" s="5" t="str">
        <f t="shared" si="59"/>
        <v>7</v>
      </c>
      <c r="B3783" s="1" t="s">
        <v>12150</v>
      </c>
      <c r="C3783" s="2" t="s">
        <v>12151</v>
      </c>
      <c r="D3783" s="2">
        <f>IFERROR(VLOOKUP(B3783,#REF!,4,0),0)</f>
        <v>0</v>
      </c>
      <c r="E3783" s="3">
        <v>0</v>
      </c>
      <c r="F3783" s="147" t="s">
        <v>1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0</v>
      </c>
      <c r="M3783" s="148" t="s">
        <v>6151</v>
      </c>
      <c r="N3783" s="3">
        <v>0</v>
      </c>
      <c r="O3783" s="3">
        <v>0</v>
      </c>
      <c r="P3783" s="3">
        <v>0</v>
      </c>
      <c r="Q3783" s="132"/>
    </row>
    <row r="3784" spans="1:17">
      <c r="A3784" s="5" t="str">
        <f t="shared" si="59"/>
        <v>7</v>
      </c>
      <c r="B3784" s="1" t="s">
        <v>12152</v>
      </c>
      <c r="C3784" s="2" t="s">
        <v>12153</v>
      </c>
      <c r="D3784" s="2">
        <f>IFERROR(VLOOKUP(B3784,#REF!,4,0),0)</f>
        <v>0</v>
      </c>
      <c r="E3784" s="3">
        <v>0</v>
      </c>
      <c r="F3784" s="147" t="s">
        <v>1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148" t="s">
        <v>6151</v>
      </c>
      <c r="N3784" s="3">
        <v>0</v>
      </c>
      <c r="O3784" s="3">
        <v>0</v>
      </c>
      <c r="P3784" s="3">
        <v>0</v>
      </c>
      <c r="Q3784" s="132"/>
    </row>
    <row r="3785" spans="1:17">
      <c r="A3785" s="5" t="str">
        <f t="shared" si="59"/>
        <v>7</v>
      </c>
      <c r="B3785" s="1" t="s">
        <v>12154</v>
      </c>
      <c r="C3785" s="2" t="s">
        <v>6396</v>
      </c>
      <c r="D3785" s="2">
        <f>IFERROR(VLOOKUP(B3785,#REF!,4,0),0)</f>
        <v>0</v>
      </c>
      <c r="E3785" s="3">
        <v>0</v>
      </c>
      <c r="F3785" s="147" t="s">
        <v>1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0</v>
      </c>
      <c r="M3785" s="148" t="s">
        <v>6151</v>
      </c>
      <c r="N3785" s="3">
        <v>0</v>
      </c>
      <c r="O3785" s="3">
        <v>0</v>
      </c>
      <c r="P3785" s="3">
        <v>0</v>
      </c>
      <c r="Q3785" s="132"/>
    </row>
    <row r="3786" spans="1:17">
      <c r="A3786" s="5" t="str">
        <f t="shared" si="59"/>
        <v>7</v>
      </c>
      <c r="B3786" s="1" t="s">
        <v>4459</v>
      </c>
      <c r="C3786" s="2" t="s">
        <v>12155</v>
      </c>
      <c r="D3786" s="2">
        <f>IFERROR(VLOOKUP(B3786,#REF!,4,0),0)</f>
        <v>0</v>
      </c>
      <c r="E3786" s="3">
        <v>835274.2</v>
      </c>
      <c r="F3786" s="147" t="s">
        <v>1</v>
      </c>
      <c r="G3786" s="3">
        <v>835274.2</v>
      </c>
      <c r="H3786" s="3">
        <v>0</v>
      </c>
      <c r="I3786" s="3">
        <v>0</v>
      </c>
      <c r="J3786" s="3">
        <v>835274.2</v>
      </c>
      <c r="K3786" s="3">
        <v>0</v>
      </c>
      <c r="L3786" s="3">
        <v>0</v>
      </c>
      <c r="M3786" s="148" t="s">
        <v>6151</v>
      </c>
      <c r="N3786" s="3">
        <v>0</v>
      </c>
      <c r="O3786" s="3">
        <v>0</v>
      </c>
      <c r="P3786" s="3">
        <v>0</v>
      </c>
      <c r="Q3786" s="132"/>
    </row>
    <row r="3787" spans="1:17">
      <c r="A3787" s="5" t="str">
        <f t="shared" ref="A3787:A3850" si="60">LEFT(B3787)</f>
        <v>7</v>
      </c>
      <c r="B3787" s="1" t="s">
        <v>4466</v>
      </c>
      <c r="C3787" s="2" t="s">
        <v>12156</v>
      </c>
      <c r="D3787" s="2">
        <f>IFERROR(VLOOKUP(B3787,#REF!,4,0),0)</f>
        <v>0</v>
      </c>
      <c r="E3787" s="3">
        <v>10900</v>
      </c>
      <c r="F3787" s="147" t="s">
        <v>1</v>
      </c>
      <c r="G3787" s="3">
        <v>10900</v>
      </c>
      <c r="H3787" s="3">
        <v>0</v>
      </c>
      <c r="I3787" s="3">
        <v>0</v>
      </c>
      <c r="J3787" s="3">
        <v>10900</v>
      </c>
      <c r="K3787" s="3">
        <v>0</v>
      </c>
      <c r="L3787" s="3">
        <v>0</v>
      </c>
      <c r="M3787" s="148" t="s">
        <v>6151</v>
      </c>
      <c r="N3787" s="3">
        <v>0</v>
      </c>
      <c r="O3787" s="3">
        <v>0</v>
      </c>
      <c r="P3787" s="3">
        <v>0</v>
      </c>
      <c r="Q3787" s="132"/>
    </row>
    <row r="3788" spans="1:17">
      <c r="A3788" s="5" t="str">
        <f t="shared" si="60"/>
        <v>7</v>
      </c>
      <c r="B3788" s="1" t="s">
        <v>12157</v>
      </c>
      <c r="C3788" s="2" t="s">
        <v>12158</v>
      </c>
      <c r="D3788" s="2">
        <f>IFERROR(VLOOKUP(B3788,#REF!,4,0),0)</f>
        <v>0</v>
      </c>
      <c r="E3788" s="3">
        <v>0</v>
      </c>
      <c r="F3788" s="147" t="s">
        <v>1</v>
      </c>
      <c r="G3788" s="3">
        <v>0</v>
      </c>
      <c r="H3788" s="3">
        <v>0</v>
      </c>
      <c r="I3788" s="3">
        <v>0</v>
      </c>
      <c r="J3788" s="3">
        <v>0</v>
      </c>
      <c r="K3788" s="3">
        <v>0</v>
      </c>
      <c r="L3788" s="3">
        <v>0</v>
      </c>
      <c r="M3788" s="148" t="s">
        <v>6151</v>
      </c>
      <c r="N3788" s="3">
        <v>0</v>
      </c>
      <c r="O3788" s="3">
        <v>0</v>
      </c>
      <c r="P3788" s="3">
        <v>0</v>
      </c>
      <c r="Q3788" s="132"/>
    </row>
    <row r="3789" spans="1:17">
      <c r="A3789" s="5" t="str">
        <f t="shared" si="60"/>
        <v>7</v>
      </c>
      <c r="B3789" s="1" t="s">
        <v>12159</v>
      </c>
      <c r="C3789" s="2" t="s">
        <v>12160</v>
      </c>
      <c r="D3789" s="2">
        <f>IFERROR(VLOOKUP(B3789,#REF!,4,0),0)</f>
        <v>0</v>
      </c>
      <c r="E3789" s="3">
        <v>0</v>
      </c>
      <c r="F3789" s="147" t="s">
        <v>1</v>
      </c>
      <c r="G3789" s="3">
        <v>0</v>
      </c>
      <c r="H3789" s="3">
        <v>0</v>
      </c>
      <c r="I3789" s="3">
        <v>0</v>
      </c>
      <c r="J3789" s="3">
        <v>0</v>
      </c>
      <c r="K3789" s="3">
        <v>0</v>
      </c>
      <c r="L3789" s="3">
        <v>0</v>
      </c>
      <c r="M3789" s="148" t="s">
        <v>6151</v>
      </c>
      <c r="N3789" s="3">
        <v>0</v>
      </c>
      <c r="O3789" s="3">
        <v>0</v>
      </c>
      <c r="P3789" s="3">
        <v>0</v>
      </c>
      <c r="Q3789" s="132"/>
    </row>
    <row r="3790" spans="1:17" ht="22.5">
      <c r="A3790" s="5" t="str">
        <f t="shared" si="60"/>
        <v>7</v>
      </c>
      <c r="B3790" s="1" t="s">
        <v>12161</v>
      </c>
      <c r="C3790" s="2" t="s">
        <v>12162</v>
      </c>
      <c r="D3790" s="2">
        <f>IFERROR(VLOOKUP(B3790,#REF!,4,0),0)</f>
        <v>0</v>
      </c>
      <c r="E3790" s="3">
        <v>0</v>
      </c>
      <c r="F3790" s="147" t="s">
        <v>1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148" t="s">
        <v>6151</v>
      </c>
      <c r="N3790" s="3">
        <v>0</v>
      </c>
      <c r="O3790" s="3">
        <v>0</v>
      </c>
      <c r="P3790" s="3">
        <v>0</v>
      </c>
      <c r="Q3790" s="132"/>
    </row>
    <row r="3791" spans="1:17">
      <c r="A3791" s="5" t="str">
        <f t="shared" si="60"/>
        <v>7</v>
      </c>
      <c r="B3791" s="1" t="s">
        <v>4471</v>
      </c>
      <c r="C3791" s="2" t="s">
        <v>12163</v>
      </c>
      <c r="D3791" s="2">
        <f>IFERROR(VLOOKUP(B3791,#REF!,4,0),0)</f>
        <v>0</v>
      </c>
      <c r="E3791" s="3">
        <v>30877</v>
      </c>
      <c r="F3791" s="147" t="s">
        <v>1</v>
      </c>
      <c r="G3791" s="3">
        <v>30877</v>
      </c>
      <c r="H3791" s="3">
        <v>0</v>
      </c>
      <c r="I3791" s="3">
        <v>0</v>
      </c>
      <c r="J3791" s="3">
        <v>30877</v>
      </c>
      <c r="K3791" s="3">
        <v>0</v>
      </c>
      <c r="L3791" s="3">
        <v>0</v>
      </c>
      <c r="M3791" s="148" t="s">
        <v>6151</v>
      </c>
      <c r="N3791" s="3">
        <v>0</v>
      </c>
      <c r="O3791" s="3">
        <v>0</v>
      </c>
      <c r="P3791" s="3">
        <v>0</v>
      </c>
      <c r="Q3791" s="132"/>
    </row>
    <row r="3792" spans="1:17" ht="22.5">
      <c r="A3792" s="5" t="str">
        <f t="shared" si="60"/>
        <v>7</v>
      </c>
      <c r="B3792" s="1" t="s">
        <v>4476</v>
      </c>
      <c r="C3792" s="2" t="s">
        <v>12164</v>
      </c>
      <c r="D3792" s="2">
        <f>IFERROR(VLOOKUP(B3792,#REF!,4,0),0)</f>
        <v>0</v>
      </c>
      <c r="E3792" s="3">
        <v>15060</v>
      </c>
      <c r="F3792" s="147" t="s">
        <v>1</v>
      </c>
      <c r="G3792" s="3">
        <v>15060</v>
      </c>
      <c r="H3792" s="3">
        <v>0</v>
      </c>
      <c r="I3792" s="3">
        <v>0</v>
      </c>
      <c r="J3792" s="3">
        <v>15060</v>
      </c>
      <c r="K3792" s="3">
        <v>0</v>
      </c>
      <c r="L3792" s="3">
        <v>0</v>
      </c>
      <c r="M3792" s="148" t="s">
        <v>6151</v>
      </c>
      <c r="N3792" s="3">
        <v>0</v>
      </c>
      <c r="O3792" s="3">
        <v>0</v>
      </c>
      <c r="P3792" s="3">
        <v>0</v>
      </c>
      <c r="Q3792" s="132"/>
    </row>
    <row r="3793" spans="1:17">
      <c r="A3793" s="5" t="str">
        <f t="shared" si="60"/>
        <v>7</v>
      </c>
      <c r="B3793" s="1" t="s">
        <v>4481</v>
      </c>
      <c r="C3793" s="2" t="s">
        <v>12165</v>
      </c>
      <c r="D3793" s="2">
        <f>IFERROR(VLOOKUP(B3793,#REF!,4,0),0)</f>
        <v>0</v>
      </c>
      <c r="E3793" s="3">
        <v>47190</v>
      </c>
      <c r="F3793" s="147" t="s">
        <v>1</v>
      </c>
      <c r="G3793" s="3">
        <v>47190</v>
      </c>
      <c r="H3793" s="3">
        <v>0</v>
      </c>
      <c r="I3793" s="3">
        <v>0</v>
      </c>
      <c r="J3793" s="3">
        <v>47190</v>
      </c>
      <c r="K3793" s="3">
        <v>0</v>
      </c>
      <c r="L3793" s="3">
        <v>0</v>
      </c>
      <c r="M3793" s="148" t="s">
        <v>6151</v>
      </c>
      <c r="N3793" s="3">
        <v>0</v>
      </c>
      <c r="O3793" s="3">
        <v>0</v>
      </c>
      <c r="P3793" s="3">
        <v>0</v>
      </c>
      <c r="Q3793" s="132"/>
    </row>
    <row r="3794" spans="1:17">
      <c r="A3794" s="5" t="str">
        <f t="shared" si="60"/>
        <v>7</v>
      </c>
      <c r="B3794" s="1" t="s">
        <v>12166</v>
      </c>
      <c r="C3794" s="2" t="s">
        <v>12167</v>
      </c>
      <c r="D3794" s="2">
        <f>IFERROR(VLOOKUP(B3794,#REF!,4,0),0)</f>
        <v>0</v>
      </c>
      <c r="E3794" s="3">
        <v>0</v>
      </c>
      <c r="F3794" s="147" t="s">
        <v>1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148" t="s">
        <v>6151</v>
      </c>
      <c r="N3794" s="3">
        <v>0</v>
      </c>
      <c r="O3794" s="3">
        <v>0</v>
      </c>
      <c r="P3794" s="3">
        <v>0</v>
      </c>
      <c r="Q3794" s="132"/>
    </row>
    <row r="3795" spans="1:17">
      <c r="A3795" s="5" t="str">
        <f t="shared" si="60"/>
        <v>7</v>
      </c>
      <c r="B3795" s="1" t="s">
        <v>12168</v>
      </c>
      <c r="C3795" s="2" t="s">
        <v>12169</v>
      </c>
      <c r="D3795" s="2">
        <f>IFERROR(VLOOKUP(B3795,#REF!,4,0),0)</f>
        <v>0</v>
      </c>
      <c r="E3795" s="3">
        <v>0</v>
      </c>
      <c r="F3795" s="147" t="s">
        <v>1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0</v>
      </c>
      <c r="M3795" s="148" t="s">
        <v>6151</v>
      </c>
      <c r="N3795" s="3">
        <v>0</v>
      </c>
      <c r="O3795" s="3">
        <v>0</v>
      </c>
      <c r="P3795" s="3">
        <v>0</v>
      </c>
      <c r="Q3795" s="132"/>
    </row>
    <row r="3796" spans="1:17">
      <c r="A3796" s="5" t="str">
        <f t="shared" si="60"/>
        <v>7</v>
      </c>
      <c r="B3796" s="1" t="s">
        <v>12170</v>
      </c>
      <c r="C3796" s="2" t="s">
        <v>12171</v>
      </c>
      <c r="D3796" s="2">
        <f>IFERROR(VLOOKUP(B3796,#REF!,4,0),0)</f>
        <v>0</v>
      </c>
      <c r="E3796" s="3">
        <v>0</v>
      </c>
      <c r="F3796" s="147" t="s">
        <v>1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148" t="s">
        <v>6151</v>
      </c>
      <c r="N3796" s="3">
        <v>0</v>
      </c>
      <c r="O3796" s="3">
        <v>0</v>
      </c>
      <c r="P3796" s="3">
        <v>0</v>
      </c>
      <c r="Q3796" s="132"/>
    </row>
    <row r="3797" spans="1:17">
      <c r="A3797" s="5" t="str">
        <f t="shared" si="60"/>
        <v>7</v>
      </c>
      <c r="B3797" s="1" t="s">
        <v>4486</v>
      </c>
      <c r="C3797" s="2" t="s">
        <v>12172</v>
      </c>
      <c r="D3797" s="2">
        <f>IFERROR(VLOOKUP(B3797,#REF!,4,0),0)</f>
        <v>0</v>
      </c>
      <c r="E3797" s="3">
        <v>7222.9</v>
      </c>
      <c r="F3797" s="147" t="s">
        <v>1</v>
      </c>
      <c r="G3797" s="3">
        <v>7222.9</v>
      </c>
      <c r="H3797" s="3">
        <v>0</v>
      </c>
      <c r="I3797" s="3">
        <v>0</v>
      </c>
      <c r="J3797" s="3">
        <v>7222.9</v>
      </c>
      <c r="K3797" s="3">
        <v>0</v>
      </c>
      <c r="L3797" s="3">
        <v>0</v>
      </c>
      <c r="M3797" s="148" t="s">
        <v>6151</v>
      </c>
      <c r="N3797" s="3">
        <v>0</v>
      </c>
      <c r="O3797" s="3">
        <v>0</v>
      </c>
      <c r="P3797" s="3">
        <v>0</v>
      </c>
      <c r="Q3797" s="132"/>
    </row>
    <row r="3798" spans="1:17">
      <c r="A3798" s="5" t="str">
        <f t="shared" si="60"/>
        <v>7</v>
      </c>
      <c r="B3798" s="1" t="s">
        <v>12173</v>
      </c>
      <c r="C3798" s="2" t="s">
        <v>12174</v>
      </c>
      <c r="D3798" s="2">
        <f>IFERROR(VLOOKUP(B3798,#REF!,4,0),0)</f>
        <v>0</v>
      </c>
      <c r="E3798" s="3">
        <v>0</v>
      </c>
      <c r="F3798" s="147" t="s">
        <v>1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148" t="s">
        <v>6151</v>
      </c>
      <c r="N3798" s="3">
        <v>0</v>
      </c>
      <c r="O3798" s="3">
        <v>0</v>
      </c>
      <c r="P3798" s="3">
        <v>0</v>
      </c>
      <c r="Q3798" s="132"/>
    </row>
    <row r="3799" spans="1:17">
      <c r="A3799" s="5" t="str">
        <f t="shared" si="60"/>
        <v>7</v>
      </c>
      <c r="B3799" s="1" t="s">
        <v>4491</v>
      </c>
      <c r="C3799" s="2" t="s">
        <v>12175</v>
      </c>
      <c r="D3799" s="2">
        <f>IFERROR(VLOOKUP(B3799,#REF!,4,0),0)</f>
        <v>0</v>
      </c>
      <c r="E3799" s="3">
        <v>2624</v>
      </c>
      <c r="F3799" s="147" t="s">
        <v>1</v>
      </c>
      <c r="G3799" s="3">
        <v>2624</v>
      </c>
      <c r="H3799" s="3">
        <v>0</v>
      </c>
      <c r="I3799" s="3">
        <v>0</v>
      </c>
      <c r="J3799" s="3">
        <v>2624</v>
      </c>
      <c r="K3799" s="3">
        <v>0</v>
      </c>
      <c r="L3799" s="3">
        <v>0</v>
      </c>
      <c r="M3799" s="148" t="s">
        <v>6151</v>
      </c>
      <c r="N3799" s="3">
        <v>0</v>
      </c>
      <c r="O3799" s="3">
        <v>0</v>
      </c>
      <c r="P3799" s="3">
        <v>0</v>
      </c>
      <c r="Q3799" s="132"/>
    </row>
    <row r="3800" spans="1:17">
      <c r="A3800" s="5" t="str">
        <f t="shared" si="60"/>
        <v>7</v>
      </c>
      <c r="B3800" s="1" t="s">
        <v>4494</v>
      </c>
      <c r="C3800" s="2" t="s">
        <v>12176</v>
      </c>
      <c r="D3800" s="2">
        <f>IFERROR(VLOOKUP(B3800,#REF!,4,0),0)</f>
        <v>0</v>
      </c>
      <c r="E3800" s="3">
        <v>2592.5</v>
      </c>
      <c r="F3800" s="147" t="s">
        <v>1</v>
      </c>
      <c r="G3800" s="3">
        <v>2592.5</v>
      </c>
      <c r="H3800" s="3">
        <v>0</v>
      </c>
      <c r="I3800" s="3">
        <v>0</v>
      </c>
      <c r="J3800" s="3">
        <v>2592.5</v>
      </c>
      <c r="K3800" s="3">
        <v>0</v>
      </c>
      <c r="L3800" s="3">
        <v>0</v>
      </c>
      <c r="M3800" s="148" t="s">
        <v>6151</v>
      </c>
      <c r="N3800" s="3">
        <v>0</v>
      </c>
      <c r="O3800" s="3">
        <v>0</v>
      </c>
      <c r="P3800" s="3">
        <v>0</v>
      </c>
      <c r="Q3800" s="132"/>
    </row>
    <row r="3801" spans="1:17" ht="22.5">
      <c r="A3801" s="5" t="str">
        <f t="shared" si="60"/>
        <v>7</v>
      </c>
      <c r="B3801" s="1" t="s">
        <v>4499</v>
      </c>
      <c r="C3801" s="2" t="s">
        <v>12177</v>
      </c>
      <c r="D3801" s="2">
        <f>IFERROR(VLOOKUP(B3801,#REF!,4,0),0)</f>
        <v>0</v>
      </c>
      <c r="E3801" s="3">
        <v>2300.09</v>
      </c>
      <c r="F3801" s="147" t="s">
        <v>1</v>
      </c>
      <c r="G3801" s="3">
        <v>2300.09</v>
      </c>
      <c r="H3801" s="3">
        <v>0</v>
      </c>
      <c r="I3801" s="3">
        <v>0</v>
      </c>
      <c r="J3801" s="3">
        <v>2300.09</v>
      </c>
      <c r="K3801" s="3">
        <v>0</v>
      </c>
      <c r="L3801" s="3">
        <v>0</v>
      </c>
      <c r="M3801" s="148" t="s">
        <v>6151</v>
      </c>
      <c r="N3801" s="3">
        <v>0</v>
      </c>
      <c r="O3801" s="3">
        <v>0</v>
      </c>
      <c r="P3801" s="3">
        <v>0</v>
      </c>
      <c r="Q3801" s="132"/>
    </row>
    <row r="3802" spans="1:17">
      <c r="A3802" s="5" t="str">
        <f t="shared" si="60"/>
        <v>7</v>
      </c>
      <c r="B3802" s="1" t="s">
        <v>12178</v>
      </c>
      <c r="C3802" s="2" t="s">
        <v>12179</v>
      </c>
      <c r="D3802" s="2">
        <f>IFERROR(VLOOKUP(B3802,#REF!,4,0),0)</f>
        <v>0</v>
      </c>
      <c r="E3802" s="3">
        <v>0</v>
      </c>
      <c r="F3802" s="147" t="s">
        <v>1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148" t="s">
        <v>6151</v>
      </c>
      <c r="N3802" s="3">
        <v>0</v>
      </c>
      <c r="O3802" s="3">
        <v>0</v>
      </c>
      <c r="P3802" s="3">
        <v>0</v>
      </c>
      <c r="Q3802" s="132"/>
    </row>
    <row r="3803" spans="1:17">
      <c r="A3803" s="5" t="str">
        <f t="shared" si="60"/>
        <v>7</v>
      </c>
      <c r="B3803" s="1" t="s">
        <v>12180</v>
      </c>
      <c r="C3803" s="2" t="s">
        <v>12181</v>
      </c>
      <c r="D3803" s="2">
        <f>IFERROR(VLOOKUP(B3803,#REF!,4,0),0)</f>
        <v>0</v>
      </c>
      <c r="E3803" s="3">
        <v>0</v>
      </c>
      <c r="F3803" s="147" t="s">
        <v>1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148" t="s">
        <v>6151</v>
      </c>
      <c r="N3803" s="3">
        <v>0</v>
      </c>
      <c r="O3803" s="3">
        <v>0</v>
      </c>
      <c r="P3803" s="3">
        <v>0</v>
      </c>
      <c r="Q3803" s="132"/>
    </row>
    <row r="3804" spans="1:17">
      <c r="A3804" s="5" t="str">
        <f t="shared" si="60"/>
        <v>7</v>
      </c>
      <c r="B3804" s="1" t="s">
        <v>4504</v>
      </c>
      <c r="C3804" s="2" t="s">
        <v>12182</v>
      </c>
      <c r="D3804" s="2">
        <f>IFERROR(VLOOKUP(B3804,#REF!,4,0),0)</f>
        <v>0</v>
      </c>
      <c r="E3804" s="3">
        <v>111788</v>
      </c>
      <c r="F3804" s="147" t="s">
        <v>1</v>
      </c>
      <c r="G3804" s="3">
        <v>111788</v>
      </c>
      <c r="H3804" s="3">
        <v>0</v>
      </c>
      <c r="I3804" s="3">
        <v>0</v>
      </c>
      <c r="J3804" s="3">
        <v>111788</v>
      </c>
      <c r="K3804" s="3">
        <v>0</v>
      </c>
      <c r="L3804" s="3">
        <v>0</v>
      </c>
      <c r="M3804" s="148" t="s">
        <v>6151</v>
      </c>
      <c r="N3804" s="3">
        <v>0</v>
      </c>
      <c r="O3804" s="3">
        <v>0</v>
      </c>
      <c r="P3804" s="3">
        <v>0</v>
      </c>
      <c r="Q3804" s="132"/>
    </row>
    <row r="3805" spans="1:17" ht="22.5">
      <c r="A3805" s="5" t="str">
        <f t="shared" si="60"/>
        <v>7</v>
      </c>
      <c r="B3805" s="1" t="s">
        <v>5924</v>
      </c>
      <c r="C3805" s="2" t="s">
        <v>12183</v>
      </c>
      <c r="D3805" s="2">
        <f>IFERROR(VLOOKUP(B3805,#REF!,4,0),0)</f>
        <v>0</v>
      </c>
      <c r="E3805" s="3">
        <v>42</v>
      </c>
      <c r="F3805" s="147" t="s">
        <v>1</v>
      </c>
      <c r="G3805" s="3">
        <v>42</v>
      </c>
      <c r="H3805" s="3">
        <v>0</v>
      </c>
      <c r="I3805" s="3">
        <v>0</v>
      </c>
      <c r="J3805" s="3">
        <v>42</v>
      </c>
      <c r="K3805" s="3">
        <v>0</v>
      </c>
      <c r="L3805" s="3">
        <v>0</v>
      </c>
      <c r="M3805" s="148" t="s">
        <v>6151</v>
      </c>
      <c r="N3805" s="3">
        <v>0</v>
      </c>
      <c r="O3805" s="3">
        <v>0</v>
      </c>
      <c r="P3805" s="3">
        <v>0</v>
      </c>
      <c r="Q3805" s="132"/>
    </row>
    <row r="3806" spans="1:17">
      <c r="A3806" s="5" t="str">
        <f t="shared" si="60"/>
        <v>7</v>
      </c>
      <c r="B3806" s="1" t="s">
        <v>4509</v>
      </c>
      <c r="C3806" s="2" t="s">
        <v>12184</v>
      </c>
      <c r="D3806" s="2">
        <f>IFERROR(VLOOKUP(B3806,#REF!,4,0),0)</f>
        <v>0</v>
      </c>
      <c r="E3806" s="3">
        <v>147</v>
      </c>
      <c r="F3806" s="147" t="s">
        <v>1</v>
      </c>
      <c r="G3806" s="3">
        <v>147</v>
      </c>
      <c r="H3806" s="3">
        <v>0</v>
      </c>
      <c r="I3806" s="3">
        <v>0</v>
      </c>
      <c r="J3806" s="3">
        <v>147</v>
      </c>
      <c r="K3806" s="3">
        <v>0</v>
      </c>
      <c r="L3806" s="3">
        <v>0</v>
      </c>
      <c r="M3806" s="148" t="s">
        <v>6151</v>
      </c>
      <c r="N3806" s="3">
        <v>0</v>
      </c>
      <c r="O3806" s="3">
        <v>0</v>
      </c>
      <c r="P3806" s="3">
        <v>0</v>
      </c>
      <c r="Q3806" s="132"/>
    </row>
    <row r="3807" spans="1:17">
      <c r="A3807" s="5" t="str">
        <f t="shared" si="60"/>
        <v>7</v>
      </c>
      <c r="B3807" s="1" t="s">
        <v>5811</v>
      </c>
      <c r="C3807" s="2" t="s">
        <v>12185</v>
      </c>
      <c r="D3807" s="2">
        <f>IFERROR(VLOOKUP(B3807,#REF!,4,0),0)</f>
        <v>0</v>
      </c>
      <c r="E3807" s="3">
        <v>0</v>
      </c>
      <c r="F3807" s="147" t="s">
        <v>1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0</v>
      </c>
      <c r="M3807" s="148" t="s">
        <v>6151</v>
      </c>
      <c r="N3807" s="3">
        <v>0</v>
      </c>
      <c r="O3807" s="3">
        <v>0</v>
      </c>
      <c r="P3807" s="3">
        <v>0</v>
      </c>
      <c r="Q3807" s="132"/>
    </row>
    <row r="3808" spans="1:17">
      <c r="A3808" s="5" t="str">
        <f t="shared" si="60"/>
        <v>7</v>
      </c>
      <c r="B3808" s="1" t="s">
        <v>12186</v>
      </c>
      <c r="C3808" s="2" t="s">
        <v>12187</v>
      </c>
      <c r="D3808" s="2">
        <f>IFERROR(VLOOKUP(B3808,#REF!,4,0),0)</f>
        <v>0</v>
      </c>
      <c r="E3808" s="3">
        <v>0</v>
      </c>
      <c r="F3808" s="147" t="s">
        <v>1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148" t="s">
        <v>6151</v>
      </c>
      <c r="N3808" s="3">
        <v>0</v>
      </c>
      <c r="O3808" s="3">
        <v>0</v>
      </c>
      <c r="P3808" s="3">
        <v>0</v>
      </c>
      <c r="Q3808" s="132"/>
    </row>
    <row r="3809" spans="1:17">
      <c r="A3809" s="5" t="str">
        <f t="shared" si="60"/>
        <v>7</v>
      </c>
      <c r="B3809" s="1" t="s">
        <v>4514</v>
      </c>
      <c r="C3809" s="2" t="s">
        <v>12188</v>
      </c>
      <c r="D3809" s="2">
        <f>IFERROR(VLOOKUP(B3809,#REF!,4,0),0)</f>
        <v>0</v>
      </c>
      <c r="E3809" s="3">
        <v>60915.71</v>
      </c>
      <c r="F3809" s="147" t="s">
        <v>1</v>
      </c>
      <c r="G3809" s="3">
        <v>60915.71</v>
      </c>
      <c r="H3809" s="3">
        <v>0</v>
      </c>
      <c r="I3809" s="3">
        <v>0</v>
      </c>
      <c r="J3809" s="3">
        <v>60915.71</v>
      </c>
      <c r="K3809" s="3">
        <v>0</v>
      </c>
      <c r="L3809" s="3">
        <v>0</v>
      </c>
      <c r="M3809" s="148" t="s">
        <v>6151</v>
      </c>
      <c r="N3809" s="3">
        <v>0</v>
      </c>
      <c r="O3809" s="3">
        <v>0</v>
      </c>
      <c r="P3809" s="3">
        <v>0</v>
      </c>
      <c r="Q3809" s="132"/>
    </row>
    <row r="3810" spans="1:17">
      <c r="A3810" s="5" t="str">
        <f t="shared" si="60"/>
        <v>7</v>
      </c>
      <c r="B3810" s="1" t="s">
        <v>12189</v>
      </c>
      <c r="C3810" s="2" t="s">
        <v>12190</v>
      </c>
      <c r="D3810" s="2">
        <f>IFERROR(VLOOKUP(B3810,#REF!,4,0),0)</f>
        <v>0</v>
      </c>
      <c r="E3810" s="3">
        <v>0</v>
      </c>
      <c r="F3810" s="147" t="s">
        <v>1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148" t="s">
        <v>6151</v>
      </c>
      <c r="N3810" s="3">
        <v>0</v>
      </c>
      <c r="O3810" s="3">
        <v>0</v>
      </c>
      <c r="P3810" s="3">
        <v>0</v>
      </c>
      <c r="Q3810" s="132"/>
    </row>
    <row r="3811" spans="1:17" ht="22.5">
      <c r="A3811" s="5" t="str">
        <f t="shared" si="60"/>
        <v>7</v>
      </c>
      <c r="B3811" s="1" t="s">
        <v>12191</v>
      </c>
      <c r="C3811" s="2" t="s">
        <v>12192</v>
      </c>
      <c r="D3811" s="2">
        <f>IFERROR(VLOOKUP(B3811,#REF!,4,0),0)</f>
        <v>0</v>
      </c>
      <c r="E3811" s="3">
        <v>0</v>
      </c>
      <c r="F3811" s="147" t="s">
        <v>1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0</v>
      </c>
      <c r="M3811" s="148" t="s">
        <v>6151</v>
      </c>
      <c r="N3811" s="3">
        <v>0</v>
      </c>
      <c r="O3811" s="3">
        <v>0</v>
      </c>
      <c r="P3811" s="3">
        <v>0</v>
      </c>
      <c r="Q3811" s="132"/>
    </row>
    <row r="3812" spans="1:17">
      <c r="A3812" s="5" t="str">
        <f t="shared" si="60"/>
        <v>7</v>
      </c>
      <c r="B3812" s="1" t="s">
        <v>12193</v>
      </c>
      <c r="C3812" s="2" t="s">
        <v>12194</v>
      </c>
      <c r="D3812" s="2">
        <f>IFERROR(VLOOKUP(B3812,#REF!,4,0),0)</f>
        <v>0</v>
      </c>
      <c r="E3812" s="3">
        <v>0</v>
      </c>
      <c r="F3812" s="147" t="s">
        <v>1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148" t="s">
        <v>6151</v>
      </c>
      <c r="N3812" s="3">
        <v>0</v>
      </c>
      <c r="O3812" s="3">
        <v>0</v>
      </c>
      <c r="P3812" s="3">
        <v>0</v>
      </c>
      <c r="Q3812" s="132"/>
    </row>
    <row r="3813" spans="1:17">
      <c r="A3813" s="5" t="str">
        <f t="shared" si="60"/>
        <v>7</v>
      </c>
      <c r="B3813" s="1" t="s">
        <v>12195</v>
      </c>
      <c r="C3813" s="2" t="s">
        <v>12196</v>
      </c>
      <c r="D3813" s="2">
        <f>IFERROR(VLOOKUP(B3813,#REF!,4,0),0)</f>
        <v>0</v>
      </c>
      <c r="E3813" s="3">
        <v>0</v>
      </c>
      <c r="F3813" s="147" t="s">
        <v>1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148" t="s">
        <v>6151</v>
      </c>
      <c r="N3813" s="3">
        <v>0</v>
      </c>
      <c r="O3813" s="3">
        <v>0</v>
      </c>
      <c r="P3813" s="3">
        <v>0</v>
      </c>
      <c r="Q3813" s="132"/>
    </row>
    <row r="3814" spans="1:17">
      <c r="A3814" s="5" t="str">
        <f t="shared" si="60"/>
        <v>7</v>
      </c>
      <c r="B3814" s="1" t="s">
        <v>12197</v>
      </c>
      <c r="C3814" s="2" t="s">
        <v>12198</v>
      </c>
      <c r="D3814" s="2">
        <f>IFERROR(VLOOKUP(B3814,#REF!,4,0),0)</f>
        <v>0</v>
      </c>
      <c r="E3814" s="3">
        <v>0</v>
      </c>
      <c r="F3814" s="147" t="s">
        <v>1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148" t="s">
        <v>6151</v>
      </c>
      <c r="N3814" s="3">
        <v>0</v>
      </c>
      <c r="O3814" s="3">
        <v>0</v>
      </c>
      <c r="P3814" s="3">
        <v>0</v>
      </c>
      <c r="Q3814" s="132"/>
    </row>
    <row r="3815" spans="1:17">
      <c r="A3815" s="5" t="str">
        <f t="shared" si="60"/>
        <v>7</v>
      </c>
      <c r="B3815" s="1" t="s">
        <v>12199</v>
      </c>
      <c r="C3815" s="2" t="s">
        <v>12200</v>
      </c>
      <c r="D3815" s="2">
        <f>IFERROR(VLOOKUP(B3815,#REF!,4,0),0)</f>
        <v>0</v>
      </c>
      <c r="E3815" s="3">
        <v>0</v>
      </c>
      <c r="F3815" s="147" t="s">
        <v>1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148" t="s">
        <v>6151</v>
      </c>
      <c r="N3815" s="3">
        <v>0</v>
      </c>
      <c r="O3815" s="3">
        <v>0</v>
      </c>
      <c r="P3815" s="3">
        <v>0</v>
      </c>
      <c r="Q3815" s="132"/>
    </row>
    <row r="3816" spans="1:17">
      <c r="A3816" s="5" t="str">
        <f t="shared" si="60"/>
        <v>7</v>
      </c>
      <c r="B3816" s="1" t="s">
        <v>12201</v>
      </c>
      <c r="C3816" s="2" t="s">
        <v>12202</v>
      </c>
      <c r="D3816" s="2">
        <f>IFERROR(VLOOKUP(B3816,#REF!,4,0),0)</f>
        <v>0</v>
      </c>
      <c r="E3816" s="3">
        <v>0</v>
      </c>
      <c r="F3816" s="147" t="s">
        <v>1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148" t="s">
        <v>6151</v>
      </c>
      <c r="N3816" s="3">
        <v>0</v>
      </c>
      <c r="O3816" s="3">
        <v>0</v>
      </c>
      <c r="P3816" s="3">
        <v>0</v>
      </c>
      <c r="Q3816" s="132"/>
    </row>
    <row r="3817" spans="1:17">
      <c r="A3817" s="5" t="str">
        <f t="shared" si="60"/>
        <v>7</v>
      </c>
      <c r="B3817" s="1" t="s">
        <v>12203</v>
      </c>
      <c r="C3817" s="2" t="s">
        <v>12204</v>
      </c>
      <c r="D3817" s="2">
        <f>IFERROR(VLOOKUP(B3817,#REF!,4,0),0)</f>
        <v>0</v>
      </c>
      <c r="E3817" s="3">
        <v>0</v>
      </c>
      <c r="F3817" s="147" t="s">
        <v>1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148" t="s">
        <v>6151</v>
      </c>
      <c r="N3817" s="3">
        <v>0</v>
      </c>
      <c r="O3817" s="3">
        <v>0</v>
      </c>
      <c r="P3817" s="3">
        <v>0</v>
      </c>
      <c r="Q3817" s="132"/>
    </row>
    <row r="3818" spans="1:17">
      <c r="A3818" s="5" t="str">
        <f t="shared" si="60"/>
        <v>7</v>
      </c>
      <c r="B3818" s="1" t="s">
        <v>12205</v>
      </c>
      <c r="C3818" s="2" t="s">
        <v>12206</v>
      </c>
      <c r="D3818" s="2">
        <f>IFERROR(VLOOKUP(B3818,#REF!,4,0),0)</f>
        <v>0</v>
      </c>
      <c r="E3818" s="3">
        <v>0</v>
      </c>
      <c r="F3818" s="147" t="s">
        <v>1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148" t="s">
        <v>6151</v>
      </c>
      <c r="N3818" s="3">
        <v>0</v>
      </c>
      <c r="O3818" s="3">
        <v>0</v>
      </c>
      <c r="P3818" s="3">
        <v>0</v>
      </c>
      <c r="Q3818" s="132"/>
    </row>
    <row r="3819" spans="1:17">
      <c r="A3819" s="5" t="str">
        <f t="shared" si="60"/>
        <v>7</v>
      </c>
      <c r="B3819" s="1" t="s">
        <v>12207</v>
      </c>
      <c r="C3819" s="2" t="s">
        <v>12208</v>
      </c>
      <c r="D3819" s="2">
        <f>IFERROR(VLOOKUP(B3819,#REF!,4,0),0)</f>
        <v>0</v>
      </c>
      <c r="E3819" s="3">
        <v>0</v>
      </c>
      <c r="F3819" s="147" t="s">
        <v>1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148" t="s">
        <v>6151</v>
      </c>
      <c r="N3819" s="3">
        <v>0</v>
      </c>
      <c r="O3819" s="3">
        <v>0</v>
      </c>
      <c r="P3819" s="3">
        <v>0</v>
      </c>
      <c r="Q3819" s="132"/>
    </row>
    <row r="3820" spans="1:17">
      <c r="A3820" s="5" t="str">
        <f t="shared" si="60"/>
        <v>7</v>
      </c>
      <c r="B3820" s="1" t="s">
        <v>12209</v>
      </c>
      <c r="C3820" s="2" t="s">
        <v>12210</v>
      </c>
      <c r="D3820" s="2">
        <f>IFERROR(VLOOKUP(B3820,#REF!,4,0),0)</f>
        <v>0</v>
      </c>
      <c r="E3820" s="3">
        <v>0</v>
      </c>
      <c r="F3820" s="147" t="s">
        <v>1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148" t="s">
        <v>6151</v>
      </c>
      <c r="N3820" s="3">
        <v>0</v>
      </c>
      <c r="O3820" s="3">
        <v>0</v>
      </c>
      <c r="P3820" s="3">
        <v>0</v>
      </c>
      <c r="Q3820" s="132"/>
    </row>
    <row r="3821" spans="1:17">
      <c r="A3821" s="5" t="str">
        <f t="shared" si="60"/>
        <v>7</v>
      </c>
      <c r="B3821" s="1" t="s">
        <v>12211</v>
      </c>
      <c r="C3821" s="2" t="s">
        <v>12212</v>
      </c>
      <c r="D3821" s="2">
        <f>IFERROR(VLOOKUP(B3821,#REF!,4,0),0)</f>
        <v>0</v>
      </c>
      <c r="E3821" s="3">
        <v>0</v>
      </c>
      <c r="F3821" s="147" t="s">
        <v>1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148" t="s">
        <v>6151</v>
      </c>
      <c r="N3821" s="3">
        <v>0</v>
      </c>
      <c r="O3821" s="3">
        <v>0</v>
      </c>
      <c r="P3821" s="3">
        <v>0</v>
      </c>
      <c r="Q3821" s="132"/>
    </row>
    <row r="3822" spans="1:17">
      <c r="A3822" s="5" t="str">
        <f t="shared" si="60"/>
        <v>7</v>
      </c>
      <c r="B3822" s="1" t="s">
        <v>12213</v>
      </c>
      <c r="C3822" s="2" t="s">
        <v>12214</v>
      </c>
      <c r="D3822" s="2">
        <f>IFERROR(VLOOKUP(B3822,#REF!,4,0),0)</f>
        <v>0</v>
      </c>
      <c r="E3822" s="3">
        <v>0</v>
      </c>
      <c r="F3822" s="147" t="s">
        <v>1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148" t="s">
        <v>6151</v>
      </c>
      <c r="N3822" s="3">
        <v>0</v>
      </c>
      <c r="O3822" s="3">
        <v>0</v>
      </c>
      <c r="P3822" s="3">
        <v>0</v>
      </c>
      <c r="Q3822" s="132"/>
    </row>
    <row r="3823" spans="1:17">
      <c r="A3823" s="5" t="str">
        <f t="shared" si="60"/>
        <v>7</v>
      </c>
      <c r="B3823" s="1" t="s">
        <v>12215</v>
      </c>
      <c r="C3823" s="2" t="s">
        <v>12216</v>
      </c>
      <c r="D3823" s="2">
        <f>IFERROR(VLOOKUP(B3823,#REF!,4,0),0)</f>
        <v>0</v>
      </c>
      <c r="E3823" s="3">
        <v>0</v>
      </c>
      <c r="F3823" s="147" t="s">
        <v>1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148" t="s">
        <v>6151</v>
      </c>
      <c r="N3823" s="3">
        <v>0</v>
      </c>
      <c r="O3823" s="3">
        <v>0</v>
      </c>
      <c r="P3823" s="3">
        <v>0</v>
      </c>
      <c r="Q3823" s="132"/>
    </row>
    <row r="3824" spans="1:17">
      <c r="A3824" s="5" t="str">
        <f t="shared" si="60"/>
        <v>7</v>
      </c>
      <c r="B3824" s="1" t="s">
        <v>12217</v>
      </c>
      <c r="C3824" s="2" t="s">
        <v>12218</v>
      </c>
      <c r="D3824" s="2">
        <f>IFERROR(VLOOKUP(B3824,#REF!,4,0),0)</f>
        <v>0</v>
      </c>
      <c r="E3824" s="3">
        <v>0</v>
      </c>
      <c r="F3824" s="147" t="s">
        <v>1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148" t="s">
        <v>6151</v>
      </c>
      <c r="N3824" s="3">
        <v>0</v>
      </c>
      <c r="O3824" s="3">
        <v>0</v>
      </c>
      <c r="P3824" s="3">
        <v>0</v>
      </c>
      <c r="Q3824" s="132"/>
    </row>
    <row r="3825" spans="1:17">
      <c r="A3825" s="5" t="str">
        <f t="shared" si="60"/>
        <v>7</v>
      </c>
      <c r="B3825" s="1" t="s">
        <v>12219</v>
      </c>
      <c r="C3825" s="2" t="s">
        <v>12220</v>
      </c>
      <c r="D3825" s="2">
        <f>IFERROR(VLOOKUP(B3825,#REF!,4,0),0)</f>
        <v>0</v>
      </c>
      <c r="E3825" s="3">
        <v>0</v>
      </c>
      <c r="F3825" s="147" t="s">
        <v>1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148" t="s">
        <v>6151</v>
      </c>
      <c r="N3825" s="3">
        <v>0</v>
      </c>
      <c r="O3825" s="3">
        <v>0</v>
      </c>
      <c r="P3825" s="3">
        <v>0</v>
      </c>
      <c r="Q3825" s="132"/>
    </row>
    <row r="3826" spans="1:17">
      <c r="A3826" s="5" t="str">
        <f t="shared" si="60"/>
        <v>7</v>
      </c>
      <c r="B3826" s="1" t="s">
        <v>12221</v>
      </c>
      <c r="C3826" s="2" t="s">
        <v>12222</v>
      </c>
      <c r="D3826" s="2">
        <f>IFERROR(VLOOKUP(B3826,#REF!,4,0),0)</f>
        <v>0</v>
      </c>
      <c r="E3826" s="3">
        <v>0</v>
      </c>
      <c r="F3826" s="147" t="s">
        <v>1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148" t="s">
        <v>6151</v>
      </c>
      <c r="N3826" s="3">
        <v>0</v>
      </c>
      <c r="O3826" s="3">
        <v>0</v>
      </c>
      <c r="P3826" s="3">
        <v>0</v>
      </c>
      <c r="Q3826" s="132"/>
    </row>
    <row r="3827" spans="1:17">
      <c r="A3827" s="5" t="str">
        <f t="shared" si="60"/>
        <v>7</v>
      </c>
      <c r="B3827" s="1" t="s">
        <v>12223</v>
      </c>
      <c r="C3827" s="2" t="s">
        <v>12224</v>
      </c>
      <c r="D3827" s="2">
        <f>IFERROR(VLOOKUP(B3827,#REF!,4,0),0)</f>
        <v>0</v>
      </c>
      <c r="E3827" s="3">
        <v>0</v>
      </c>
      <c r="F3827" s="147" t="s">
        <v>1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148" t="s">
        <v>6151</v>
      </c>
      <c r="N3827" s="3">
        <v>0</v>
      </c>
      <c r="O3827" s="3">
        <v>0</v>
      </c>
      <c r="P3827" s="3">
        <v>0</v>
      </c>
      <c r="Q3827" s="132"/>
    </row>
    <row r="3828" spans="1:17">
      <c r="A3828" s="5" t="str">
        <f t="shared" si="60"/>
        <v>7</v>
      </c>
      <c r="B3828" s="1" t="s">
        <v>12225</v>
      </c>
      <c r="C3828" s="2" t="s">
        <v>12226</v>
      </c>
      <c r="D3828" s="2">
        <f>IFERROR(VLOOKUP(B3828,#REF!,4,0),0)</f>
        <v>0</v>
      </c>
      <c r="E3828" s="3">
        <v>0</v>
      </c>
      <c r="F3828" s="147" t="s">
        <v>1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148" t="s">
        <v>6151</v>
      </c>
      <c r="N3828" s="3">
        <v>0</v>
      </c>
      <c r="O3828" s="3">
        <v>0</v>
      </c>
      <c r="P3828" s="3">
        <v>0</v>
      </c>
      <c r="Q3828" s="132"/>
    </row>
    <row r="3829" spans="1:17">
      <c r="A3829" s="5" t="str">
        <f t="shared" si="60"/>
        <v>7</v>
      </c>
      <c r="B3829" s="1" t="s">
        <v>12227</v>
      </c>
      <c r="C3829" s="2" t="s">
        <v>12228</v>
      </c>
      <c r="D3829" s="2">
        <f>IFERROR(VLOOKUP(B3829,#REF!,4,0),0)</f>
        <v>0</v>
      </c>
      <c r="E3829" s="3">
        <v>0</v>
      </c>
      <c r="F3829" s="147" t="s">
        <v>1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148" t="s">
        <v>6151</v>
      </c>
      <c r="N3829" s="3">
        <v>0</v>
      </c>
      <c r="O3829" s="3">
        <v>0</v>
      </c>
      <c r="P3829" s="3">
        <v>0</v>
      </c>
      <c r="Q3829" s="132"/>
    </row>
    <row r="3830" spans="1:17">
      <c r="A3830" s="5" t="str">
        <f t="shared" si="60"/>
        <v>7</v>
      </c>
      <c r="B3830" s="1" t="s">
        <v>12229</v>
      </c>
      <c r="C3830" s="2" t="s">
        <v>12230</v>
      </c>
      <c r="D3830" s="2">
        <f>IFERROR(VLOOKUP(B3830,#REF!,4,0),0)</f>
        <v>0</v>
      </c>
      <c r="E3830" s="3">
        <v>0</v>
      </c>
      <c r="F3830" s="147" t="s">
        <v>1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148" t="s">
        <v>6151</v>
      </c>
      <c r="N3830" s="3">
        <v>0</v>
      </c>
      <c r="O3830" s="3">
        <v>0</v>
      </c>
      <c r="P3830" s="3">
        <v>0</v>
      </c>
      <c r="Q3830" s="132"/>
    </row>
    <row r="3831" spans="1:17">
      <c r="A3831" s="5" t="str">
        <f t="shared" si="60"/>
        <v>7</v>
      </c>
      <c r="B3831" s="1" t="s">
        <v>12231</v>
      </c>
      <c r="C3831" s="2" t="s">
        <v>12232</v>
      </c>
      <c r="D3831" s="2">
        <f>IFERROR(VLOOKUP(B3831,#REF!,4,0),0)</f>
        <v>0</v>
      </c>
      <c r="E3831" s="3">
        <v>0</v>
      </c>
      <c r="F3831" s="147" t="s">
        <v>1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148" t="s">
        <v>6151</v>
      </c>
      <c r="N3831" s="3">
        <v>0</v>
      </c>
      <c r="O3831" s="3">
        <v>0</v>
      </c>
      <c r="P3831" s="3">
        <v>0</v>
      </c>
      <c r="Q3831" s="132"/>
    </row>
    <row r="3832" spans="1:17">
      <c r="A3832" s="5" t="str">
        <f t="shared" si="60"/>
        <v>7</v>
      </c>
      <c r="B3832" s="1" t="s">
        <v>12233</v>
      </c>
      <c r="C3832" s="2" t="s">
        <v>12234</v>
      </c>
      <c r="D3832" s="2">
        <f>IFERROR(VLOOKUP(B3832,#REF!,4,0),0)</f>
        <v>0</v>
      </c>
      <c r="E3832" s="3">
        <v>0</v>
      </c>
      <c r="F3832" s="147" t="s">
        <v>1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148" t="s">
        <v>6151</v>
      </c>
      <c r="N3832" s="3">
        <v>0</v>
      </c>
      <c r="O3832" s="3">
        <v>0</v>
      </c>
      <c r="P3832" s="3">
        <v>0</v>
      </c>
      <c r="Q3832" s="132"/>
    </row>
    <row r="3833" spans="1:17">
      <c r="A3833" s="5" t="str">
        <f t="shared" si="60"/>
        <v>7</v>
      </c>
      <c r="B3833" s="1" t="s">
        <v>12235</v>
      </c>
      <c r="C3833" s="2" t="s">
        <v>12236</v>
      </c>
      <c r="D3833" s="2">
        <f>IFERROR(VLOOKUP(B3833,#REF!,4,0),0)</f>
        <v>0</v>
      </c>
      <c r="E3833" s="3">
        <v>0</v>
      </c>
      <c r="F3833" s="147" t="s">
        <v>1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148" t="s">
        <v>6151</v>
      </c>
      <c r="N3833" s="3">
        <v>0</v>
      </c>
      <c r="O3833" s="3">
        <v>0</v>
      </c>
      <c r="P3833" s="3">
        <v>0</v>
      </c>
      <c r="Q3833" s="132"/>
    </row>
    <row r="3834" spans="1:17">
      <c r="A3834" s="5" t="str">
        <f t="shared" si="60"/>
        <v>7</v>
      </c>
      <c r="B3834" s="1" t="s">
        <v>12237</v>
      </c>
      <c r="C3834" s="2" t="s">
        <v>12238</v>
      </c>
      <c r="D3834" s="2">
        <f>IFERROR(VLOOKUP(B3834,#REF!,4,0),0)</f>
        <v>0</v>
      </c>
      <c r="E3834" s="3">
        <v>0</v>
      </c>
      <c r="F3834" s="147" t="s">
        <v>1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148" t="s">
        <v>6151</v>
      </c>
      <c r="N3834" s="3">
        <v>0</v>
      </c>
      <c r="O3834" s="3">
        <v>0</v>
      </c>
      <c r="P3834" s="3">
        <v>0</v>
      </c>
      <c r="Q3834" s="132"/>
    </row>
    <row r="3835" spans="1:17">
      <c r="A3835" s="5" t="str">
        <f t="shared" si="60"/>
        <v>7</v>
      </c>
      <c r="B3835" s="1" t="s">
        <v>12239</v>
      </c>
      <c r="C3835" s="2" t="s">
        <v>12240</v>
      </c>
      <c r="D3835" s="2">
        <f>IFERROR(VLOOKUP(B3835,#REF!,4,0),0)</f>
        <v>0</v>
      </c>
      <c r="E3835" s="3">
        <v>0</v>
      </c>
      <c r="F3835" s="147" t="s">
        <v>1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148" t="s">
        <v>6151</v>
      </c>
      <c r="N3835" s="3">
        <v>0</v>
      </c>
      <c r="O3835" s="3">
        <v>0</v>
      </c>
      <c r="P3835" s="3">
        <v>0</v>
      </c>
      <c r="Q3835" s="132"/>
    </row>
    <row r="3836" spans="1:17">
      <c r="A3836" s="5" t="str">
        <f t="shared" si="60"/>
        <v>7</v>
      </c>
      <c r="B3836" s="1" t="s">
        <v>12241</v>
      </c>
      <c r="C3836" s="2" t="s">
        <v>12242</v>
      </c>
      <c r="D3836" s="2">
        <f>IFERROR(VLOOKUP(B3836,#REF!,4,0),0)</f>
        <v>0</v>
      </c>
      <c r="E3836" s="3">
        <v>0</v>
      </c>
      <c r="F3836" s="147" t="s">
        <v>1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148" t="s">
        <v>6151</v>
      </c>
      <c r="N3836" s="3">
        <v>0</v>
      </c>
      <c r="O3836" s="3">
        <v>0</v>
      </c>
      <c r="P3836" s="3">
        <v>0</v>
      </c>
      <c r="Q3836" s="132"/>
    </row>
    <row r="3837" spans="1:17">
      <c r="A3837" s="5" t="str">
        <f t="shared" si="60"/>
        <v>7</v>
      </c>
      <c r="B3837" s="1" t="s">
        <v>12243</v>
      </c>
      <c r="C3837" s="2" t="s">
        <v>12244</v>
      </c>
      <c r="D3837" s="2">
        <f>IFERROR(VLOOKUP(B3837,#REF!,4,0),0)</f>
        <v>0</v>
      </c>
      <c r="E3837" s="3">
        <v>0</v>
      </c>
      <c r="F3837" s="147" t="s">
        <v>1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148" t="s">
        <v>6151</v>
      </c>
      <c r="N3837" s="3">
        <v>0</v>
      </c>
      <c r="O3837" s="3">
        <v>0</v>
      </c>
      <c r="P3837" s="3">
        <v>0</v>
      </c>
      <c r="Q3837" s="132"/>
    </row>
    <row r="3838" spans="1:17">
      <c r="A3838" s="5" t="str">
        <f t="shared" si="60"/>
        <v>7</v>
      </c>
      <c r="B3838" s="1" t="s">
        <v>12245</v>
      </c>
      <c r="C3838" s="2" t="s">
        <v>12246</v>
      </c>
      <c r="D3838" s="2">
        <f>IFERROR(VLOOKUP(B3838,#REF!,4,0),0)</f>
        <v>0</v>
      </c>
      <c r="E3838" s="3">
        <v>0</v>
      </c>
      <c r="F3838" s="147" t="s">
        <v>1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148" t="s">
        <v>6151</v>
      </c>
      <c r="N3838" s="3">
        <v>0</v>
      </c>
      <c r="O3838" s="3">
        <v>0</v>
      </c>
      <c r="P3838" s="3">
        <v>0</v>
      </c>
      <c r="Q3838" s="132"/>
    </row>
    <row r="3839" spans="1:17">
      <c r="A3839" s="5" t="str">
        <f t="shared" si="60"/>
        <v>7</v>
      </c>
      <c r="B3839" s="1" t="s">
        <v>12247</v>
      </c>
      <c r="C3839" s="2" t="s">
        <v>12248</v>
      </c>
      <c r="D3839" s="2">
        <f>IFERROR(VLOOKUP(B3839,#REF!,4,0),0)</f>
        <v>0</v>
      </c>
      <c r="E3839" s="3">
        <v>0</v>
      </c>
      <c r="F3839" s="147" t="s">
        <v>1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148" t="s">
        <v>6151</v>
      </c>
      <c r="N3839" s="3">
        <v>0</v>
      </c>
      <c r="O3839" s="3">
        <v>0</v>
      </c>
      <c r="P3839" s="3">
        <v>0</v>
      </c>
      <c r="Q3839" s="132"/>
    </row>
    <row r="3840" spans="1:17">
      <c r="A3840" s="5" t="str">
        <f t="shared" si="60"/>
        <v>7</v>
      </c>
      <c r="B3840" s="1" t="s">
        <v>12249</v>
      </c>
      <c r="C3840" s="2" t="s">
        <v>12250</v>
      </c>
      <c r="D3840" s="2">
        <f>IFERROR(VLOOKUP(B3840,#REF!,4,0),0)</f>
        <v>0</v>
      </c>
      <c r="E3840" s="3">
        <v>0</v>
      </c>
      <c r="F3840" s="147" t="s">
        <v>1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148" t="s">
        <v>6151</v>
      </c>
      <c r="N3840" s="3">
        <v>0</v>
      </c>
      <c r="O3840" s="3">
        <v>0</v>
      </c>
      <c r="P3840" s="3">
        <v>0</v>
      </c>
      <c r="Q3840" s="132"/>
    </row>
    <row r="3841" spans="1:17">
      <c r="A3841" s="5" t="str">
        <f t="shared" si="60"/>
        <v>7</v>
      </c>
      <c r="B3841" s="1" t="s">
        <v>12251</v>
      </c>
      <c r="C3841" s="2" t="s">
        <v>12252</v>
      </c>
      <c r="D3841" s="2">
        <f>IFERROR(VLOOKUP(B3841,#REF!,4,0),0)</f>
        <v>0</v>
      </c>
      <c r="E3841" s="3">
        <v>0</v>
      </c>
      <c r="F3841" s="147" t="s">
        <v>1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148" t="s">
        <v>6151</v>
      </c>
      <c r="N3841" s="3">
        <v>0</v>
      </c>
      <c r="O3841" s="3">
        <v>0</v>
      </c>
      <c r="P3841" s="3">
        <v>0</v>
      </c>
      <c r="Q3841" s="132"/>
    </row>
    <row r="3842" spans="1:17">
      <c r="A3842" s="5" t="str">
        <f t="shared" si="60"/>
        <v>7</v>
      </c>
      <c r="B3842" s="1" t="s">
        <v>12253</v>
      </c>
      <c r="C3842" s="2" t="s">
        <v>12254</v>
      </c>
      <c r="D3842" s="2">
        <f>IFERROR(VLOOKUP(B3842,#REF!,4,0),0)</f>
        <v>0</v>
      </c>
      <c r="E3842" s="3">
        <v>0</v>
      </c>
      <c r="F3842" s="147" t="s">
        <v>1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148" t="s">
        <v>6151</v>
      </c>
      <c r="N3842" s="3">
        <v>0</v>
      </c>
      <c r="O3842" s="3">
        <v>0</v>
      </c>
      <c r="P3842" s="3">
        <v>0</v>
      </c>
      <c r="Q3842" s="132"/>
    </row>
    <row r="3843" spans="1:17">
      <c r="A3843" s="5" t="str">
        <f t="shared" si="60"/>
        <v>7</v>
      </c>
      <c r="B3843" s="1" t="s">
        <v>12255</v>
      </c>
      <c r="C3843" s="2" t="s">
        <v>12256</v>
      </c>
      <c r="D3843" s="2">
        <f>IFERROR(VLOOKUP(B3843,#REF!,4,0),0)</f>
        <v>0</v>
      </c>
      <c r="E3843" s="3">
        <v>0</v>
      </c>
      <c r="F3843" s="147" t="s">
        <v>1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148" t="s">
        <v>6151</v>
      </c>
      <c r="N3843" s="3">
        <v>0</v>
      </c>
      <c r="O3843" s="3">
        <v>0</v>
      </c>
      <c r="P3843" s="3">
        <v>0</v>
      </c>
      <c r="Q3843" s="132"/>
    </row>
    <row r="3844" spans="1:17">
      <c r="A3844" s="5" t="str">
        <f t="shared" si="60"/>
        <v>7</v>
      </c>
      <c r="B3844" s="1" t="s">
        <v>12257</v>
      </c>
      <c r="C3844" s="2" t="s">
        <v>12258</v>
      </c>
      <c r="D3844" s="2">
        <f>IFERROR(VLOOKUP(B3844,#REF!,4,0),0)</f>
        <v>0</v>
      </c>
      <c r="E3844" s="3">
        <v>0</v>
      </c>
      <c r="F3844" s="147" t="s">
        <v>1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148" t="s">
        <v>6151</v>
      </c>
      <c r="N3844" s="3">
        <v>0</v>
      </c>
      <c r="O3844" s="3">
        <v>0</v>
      </c>
      <c r="P3844" s="3">
        <v>0</v>
      </c>
      <c r="Q3844" s="132"/>
    </row>
    <row r="3845" spans="1:17">
      <c r="A3845" s="5" t="str">
        <f t="shared" si="60"/>
        <v>7</v>
      </c>
      <c r="B3845" s="1" t="s">
        <v>4521</v>
      </c>
      <c r="C3845" s="2" t="s">
        <v>12259</v>
      </c>
      <c r="D3845" s="2">
        <f>IFERROR(VLOOKUP(B3845,#REF!,4,0),0)</f>
        <v>0</v>
      </c>
      <c r="E3845" s="3">
        <v>49255.02</v>
      </c>
      <c r="F3845" s="147" t="s">
        <v>1</v>
      </c>
      <c r="G3845" s="3">
        <v>49255.02</v>
      </c>
      <c r="H3845" s="3">
        <v>0</v>
      </c>
      <c r="I3845" s="3">
        <v>0</v>
      </c>
      <c r="J3845" s="3">
        <v>49255.02</v>
      </c>
      <c r="K3845" s="3">
        <v>0</v>
      </c>
      <c r="L3845" s="3">
        <v>0</v>
      </c>
      <c r="M3845" s="148" t="s">
        <v>6151</v>
      </c>
      <c r="N3845" s="3">
        <v>0</v>
      </c>
      <c r="O3845" s="3">
        <v>0</v>
      </c>
      <c r="P3845" s="3">
        <v>0</v>
      </c>
      <c r="Q3845" s="132"/>
    </row>
    <row r="3846" spans="1:17">
      <c r="A3846" s="5" t="str">
        <f t="shared" si="60"/>
        <v>7</v>
      </c>
      <c r="B3846" s="1" t="s">
        <v>12260</v>
      </c>
      <c r="C3846" s="2" t="s">
        <v>12261</v>
      </c>
      <c r="D3846" s="2">
        <f>IFERROR(VLOOKUP(B3846,#REF!,4,0),0)</f>
        <v>0</v>
      </c>
      <c r="E3846" s="3">
        <v>0</v>
      </c>
      <c r="F3846" s="147" t="s">
        <v>1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148" t="s">
        <v>6151</v>
      </c>
      <c r="N3846" s="3">
        <v>0</v>
      </c>
      <c r="O3846" s="3">
        <v>0</v>
      </c>
      <c r="P3846" s="3">
        <v>0</v>
      </c>
      <c r="Q3846" s="132"/>
    </row>
    <row r="3847" spans="1:17">
      <c r="A3847" s="5" t="str">
        <f t="shared" si="60"/>
        <v>7</v>
      </c>
      <c r="B3847" s="1" t="s">
        <v>12262</v>
      </c>
      <c r="C3847" s="2" t="s">
        <v>12263</v>
      </c>
      <c r="D3847" s="2">
        <f>IFERROR(VLOOKUP(B3847,#REF!,4,0),0)</f>
        <v>0</v>
      </c>
      <c r="E3847" s="3">
        <v>0</v>
      </c>
      <c r="F3847" s="147" t="s">
        <v>1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148" t="s">
        <v>6151</v>
      </c>
      <c r="N3847" s="3">
        <v>0</v>
      </c>
      <c r="O3847" s="3">
        <v>0</v>
      </c>
      <c r="P3847" s="3">
        <v>0</v>
      </c>
      <c r="Q3847" s="132"/>
    </row>
    <row r="3848" spans="1:17">
      <c r="A3848" s="5" t="str">
        <f t="shared" si="60"/>
        <v>7</v>
      </c>
      <c r="B3848" s="1" t="s">
        <v>12264</v>
      </c>
      <c r="C3848" s="2" t="s">
        <v>12265</v>
      </c>
      <c r="D3848" s="2">
        <f>IFERROR(VLOOKUP(B3848,#REF!,4,0),0)</f>
        <v>0</v>
      </c>
      <c r="E3848" s="3">
        <v>0</v>
      </c>
      <c r="F3848" s="147" t="s">
        <v>1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148" t="s">
        <v>6151</v>
      </c>
      <c r="N3848" s="3">
        <v>0</v>
      </c>
      <c r="O3848" s="3">
        <v>0</v>
      </c>
      <c r="P3848" s="3">
        <v>0</v>
      </c>
      <c r="Q3848" s="132"/>
    </row>
    <row r="3849" spans="1:17">
      <c r="A3849" s="5" t="str">
        <f t="shared" si="60"/>
        <v>7</v>
      </c>
      <c r="B3849" s="1" t="s">
        <v>12266</v>
      </c>
      <c r="C3849" s="2" t="s">
        <v>12267</v>
      </c>
      <c r="D3849" s="2">
        <f>IFERROR(VLOOKUP(B3849,#REF!,4,0),0)</f>
        <v>0</v>
      </c>
      <c r="E3849" s="3">
        <v>0</v>
      </c>
      <c r="F3849" s="147" t="s">
        <v>1</v>
      </c>
      <c r="G3849" s="3">
        <v>0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148" t="s">
        <v>6151</v>
      </c>
      <c r="N3849" s="3">
        <v>0</v>
      </c>
      <c r="O3849" s="3">
        <v>0</v>
      </c>
      <c r="P3849" s="3">
        <v>0</v>
      </c>
      <c r="Q3849" s="132"/>
    </row>
    <row r="3850" spans="1:17">
      <c r="A3850" s="5" t="str">
        <f t="shared" si="60"/>
        <v>7</v>
      </c>
      <c r="B3850" s="1" t="s">
        <v>12268</v>
      </c>
      <c r="C3850" s="2" t="s">
        <v>12269</v>
      </c>
      <c r="D3850" s="2">
        <f>IFERROR(VLOOKUP(B3850,#REF!,4,0),0)</f>
        <v>0</v>
      </c>
      <c r="E3850" s="3">
        <v>0</v>
      </c>
      <c r="F3850" s="147" t="s">
        <v>1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0</v>
      </c>
      <c r="M3850" s="148" t="s">
        <v>6151</v>
      </c>
      <c r="N3850" s="3">
        <v>0</v>
      </c>
      <c r="O3850" s="3">
        <v>0</v>
      </c>
      <c r="P3850" s="3">
        <v>0</v>
      </c>
      <c r="Q3850" s="132"/>
    </row>
    <row r="3851" spans="1:17" ht="22.5">
      <c r="A3851" s="5" t="str">
        <f t="shared" ref="A3851:A3914" si="61">LEFT(B3851)</f>
        <v>7</v>
      </c>
      <c r="B3851" s="1" t="s">
        <v>12270</v>
      </c>
      <c r="C3851" s="2" t="s">
        <v>12271</v>
      </c>
      <c r="D3851" s="2">
        <f>IFERROR(VLOOKUP(B3851,#REF!,4,0),0)</f>
        <v>0</v>
      </c>
      <c r="E3851" s="3">
        <v>0</v>
      </c>
      <c r="F3851" s="147" t="s">
        <v>1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148" t="s">
        <v>6151</v>
      </c>
      <c r="N3851" s="3">
        <v>0</v>
      </c>
      <c r="O3851" s="3">
        <v>0</v>
      </c>
      <c r="P3851" s="3">
        <v>0</v>
      </c>
      <c r="Q3851" s="132"/>
    </row>
    <row r="3852" spans="1:17">
      <c r="A3852" s="5" t="str">
        <f t="shared" si="61"/>
        <v>7</v>
      </c>
      <c r="B3852" s="1" t="s">
        <v>12272</v>
      </c>
      <c r="C3852" s="2" t="s">
        <v>12273</v>
      </c>
      <c r="D3852" s="2">
        <f>IFERROR(VLOOKUP(B3852,#REF!,4,0),0)</f>
        <v>0</v>
      </c>
      <c r="E3852" s="3">
        <v>0</v>
      </c>
      <c r="F3852" s="147" t="s">
        <v>1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148" t="s">
        <v>6151</v>
      </c>
      <c r="N3852" s="3">
        <v>0</v>
      </c>
      <c r="O3852" s="3">
        <v>0</v>
      </c>
      <c r="P3852" s="3">
        <v>0</v>
      </c>
      <c r="Q3852" s="132"/>
    </row>
    <row r="3853" spans="1:17">
      <c r="A3853" s="5" t="str">
        <f t="shared" si="61"/>
        <v>7</v>
      </c>
      <c r="B3853" s="1" t="s">
        <v>12274</v>
      </c>
      <c r="C3853" s="2" t="s">
        <v>12275</v>
      </c>
      <c r="D3853" s="2">
        <f>IFERROR(VLOOKUP(B3853,#REF!,4,0),0)</f>
        <v>0</v>
      </c>
      <c r="E3853" s="3">
        <v>0</v>
      </c>
      <c r="F3853" s="147" t="s">
        <v>1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0</v>
      </c>
      <c r="M3853" s="148" t="s">
        <v>6151</v>
      </c>
      <c r="N3853" s="3">
        <v>0</v>
      </c>
      <c r="O3853" s="3">
        <v>0</v>
      </c>
      <c r="P3853" s="3">
        <v>0</v>
      </c>
      <c r="Q3853" s="132"/>
    </row>
    <row r="3854" spans="1:17" ht="22.5">
      <c r="A3854" s="5" t="str">
        <f t="shared" si="61"/>
        <v>7</v>
      </c>
      <c r="B3854" s="1" t="s">
        <v>12276</v>
      </c>
      <c r="C3854" s="2" t="s">
        <v>12277</v>
      </c>
      <c r="D3854" s="2">
        <f>IFERROR(VLOOKUP(B3854,#REF!,4,0),0)</f>
        <v>0</v>
      </c>
      <c r="E3854" s="3">
        <v>0</v>
      </c>
      <c r="F3854" s="147" t="s">
        <v>1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148" t="s">
        <v>6151</v>
      </c>
      <c r="N3854" s="3">
        <v>0</v>
      </c>
      <c r="O3854" s="3">
        <v>0</v>
      </c>
      <c r="P3854" s="3">
        <v>0</v>
      </c>
      <c r="Q3854" s="132"/>
    </row>
    <row r="3855" spans="1:17">
      <c r="A3855" s="5" t="str">
        <f t="shared" si="61"/>
        <v>7</v>
      </c>
      <c r="B3855" s="1" t="s">
        <v>4524</v>
      </c>
      <c r="C3855" s="2" t="s">
        <v>12278</v>
      </c>
      <c r="D3855" s="2">
        <f>IFERROR(VLOOKUP(B3855,#REF!,4,0),0)</f>
        <v>0</v>
      </c>
      <c r="E3855" s="3">
        <v>180</v>
      </c>
      <c r="F3855" s="147" t="s">
        <v>1</v>
      </c>
      <c r="G3855" s="3">
        <v>180</v>
      </c>
      <c r="H3855" s="3">
        <v>0</v>
      </c>
      <c r="I3855" s="3">
        <v>0</v>
      </c>
      <c r="J3855" s="3">
        <v>180</v>
      </c>
      <c r="K3855" s="3">
        <v>0</v>
      </c>
      <c r="L3855" s="3">
        <v>0</v>
      </c>
      <c r="M3855" s="148" t="s">
        <v>6151</v>
      </c>
      <c r="N3855" s="3">
        <v>0</v>
      </c>
      <c r="O3855" s="3">
        <v>0</v>
      </c>
      <c r="P3855" s="3">
        <v>0</v>
      </c>
      <c r="Q3855" s="132"/>
    </row>
    <row r="3856" spans="1:17" ht="22.5">
      <c r="A3856" s="5" t="str">
        <f t="shared" si="61"/>
        <v>7</v>
      </c>
      <c r="B3856" s="1" t="s">
        <v>12279</v>
      </c>
      <c r="C3856" s="2" t="s">
        <v>12280</v>
      </c>
      <c r="D3856" s="2">
        <f>IFERROR(VLOOKUP(B3856,#REF!,4,0),0)</f>
        <v>0</v>
      </c>
      <c r="E3856" s="3">
        <v>0</v>
      </c>
      <c r="F3856" s="147" t="s">
        <v>1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148" t="s">
        <v>6151</v>
      </c>
      <c r="N3856" s="3">
        <v>0</v>
      </c>
      <c r="O3856" s="3">
        <v>0</v>
      </c>
      <c r="P3856" s="3">
        <v>0</v>
      </c>
      <c r="Q3856" s="132"/>
    </row>
    <row r="3857" spans="1:17">
      <c r="A3857" s="5" t="str">
        <f t="shared" si="61"/>
        <v>7</v>
      </c>
      <c r="B3857" s="1" t="s">
        <v>12281</v>
      </c>
      <c r="C3857" s="2" t="s">
        <v>12282</v>
      </c>
      <c r="D3857" s="2">
        <f>IFERROR(VLOOKUP(B3857,#REF!,4,0),0)</f>
        <v>0</v>
      </c>
      <c r="E3857" s="3">
        <v>0</v>
      </c>
      <c r="F3857" s="147" t="s">
        <v>1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148" t="s">
        <v>6151</v>
      </c>
      <c r="N3857" s="3">
        <v>0</v>
      </c>
      <c r="O3857" s="3">
        <v>0</v>
      </c>
      <c r="P3857" s="3">
        <v>0</v>
      </c>
      <c r="Q3857" s="132"/>
    </row>
    <row r="3858" spans="1:17">
      <c r="A3858" s="5" t="str">
        <f t="shared" si="61"/>
        <v>7</v>
      </c>
      <c r="B3858" s="1" t="s">
        <v>12283</v>
      </c>
      <c r="C3858" s="2" t="s">
        <v>12284</v>
      </c>
      <c r="D3858" s="2">
        <f>IFERROR(VLOOKUP(B3858,#REF!,4,0),0)</f>
        <v>0</v>
      </c>
      <c r="E3858" s="3">
        <v>0</v>
      </c>
      <c r="F3858" s="147" t="s">
        <v>1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148" t="s">
        <v>6151</v>
      </c>
      <c r="N3858" s="3">
        <v>0</v>
      </c>
      <c r="O3858" s="3">
        <v>0</v>
      </c>
      <c r="P3858" s="3">
        <v>0</v>
      </c>
      <c r="Q3858" s="132"/>
    </row>
    <row r="3859" spans="1:17">
      <c r="A3859" s="5" t="str">
        <f t="shared" si="61"/>
        <v>7</v>
      </c>
      <c r="B3859" s="1" t="s">
        <v>4531</v>
      </c>
      <c r="C3859" s="2" t="s">
        <v>12285</v>
      </c>
      <c r="D3859" s="2">
        <f>IFERROR(VLOOKUP(B3859,#REF!,4,0),0)</f>
        <v>0</v>
      </c>
      <c r="E3859" s="3">
        <v>17010</v>
      </c>
      <c r="F3859" s="147" t="s">
        <v>1</v>
      </c>
      <c r="G3859" s="3">
        <v>17010</v>
      </c>
      <c r="H3859" s="3">
        <v>0</v>
      </c>
      <c r="I3859" s="3">
        <v>0</v>
      </c>
      <c r="J3859" s="3">
        <v>17010</v>
      </c>
      <c r="K3859" s="3">
        <v>0</v>
      </c>
      <c r="L3859" s="3">
        <v>0</v>
      </c>
      <c r="M3859" s="148" t="s">
        <v>6151</v>
      </c>
      <c r="N3859" s="3">
        <v>0</v>
      </c>
      <c r="O3859" s="3">
        <v>0</v>
      </c>
      <c r="P3859" s="3">
        <v>0</v>
      </c>
      <c r="Q3859" s="132"/>
    </row>
    <row r="3860" spans="1:17">
      <c r="A3860" s="5" t="str">
        <f t="shared" si="61"/>
        <v>7</v>
      </c>
      <c r="B3860" s="1" t="s">
        <v>4534</v>
      </c>
      <c r="C3860" s="2" t="s">
        <v>12286</v>
      </c>
      <c r="D3860" s="2">
        <f>IFERROR(VLOOKUP(B3860,#REF!,4,0),0)</f>
        <v>0</v>
      </c>
      <c r="E3860" s="3">
        <v>10650</v>
      </c>
      <c r="F3860" s="147" t="s">
        <v>1</v>
      </c>
      <c r="G3860" s="3">
        <v>10650</v>
      </c>
      <c r="H3860" s="3">
        <v>0</v>
      </c>
      <c r="I3860" s="3">
        <v>0</v>
      </c>
      <c r="J3860" s="3">
        <v>10650</v>
      </c>
      <c r="K3860" s="3">
        <v>0</v>
      </c>
      <c r="L3860" s="3">
        <v>0</v>
      </c>
      <c r="M3860" s="148" t="s">
        <v>6151</v>
      </c>
      <c r="N3860" s="3">
        <v>0</v>
      </c>
      <c r="O3860" s="3">
        <v>0</v>
      </c>
      <c r="P3860" s="3">
        <v>0</v>
      </c>
      <c r="Q3860" s="132"/>
    </row>
    <row r="3861" spans="1:17">
      <c r="A3861" s="5" t="str">
        <f t="shared" si="61"/>
        <v>7</v>
      </c>
      <c r="B3861" s="1" t="s">
        <v>12287</v>
      </c>
      <c r="C3861" s="2" t="s">
        <v>12288</v>
      </c>
      <c r="D3861" s="2">
        <f>IFERROR(VLOOKUP(B3861,#REF!,4,0),0)</f>
        <v>0</v>
      </c>
      <c r="E3861" s="3">
        <v>0</v>
      </c>
      <c r="F3861" s="147" t="s">
        <v>1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148" t="s">
        <v>6151</v>
      </c>
      <c r="N3861" s="3">
        <v>0</v>
      </c>
      <c r="O3861" s="3">
        <v>0</v>
      </c>
      <c r="P3861" s="3">
        <v>0</v>
      </c>
      <c r="Q3861" s="132"/>
    </row>
    <row r="3862" spans="1:17">
      <c r="A3862" s="5" t="str">
        <f t="shared" si="61"/>
        <v>7</v>
      </c>
      <c r="B3862" s="1" t="s">
        <v>12289</v>
      </c>
      <c r="C3862" s="2" t="s">
        <v>12290</v>
      </c>
      <c r="D3862" s="2">
        <f>IFERROR(VLOOKUP(B3862,#REF!,4,0),0)</f>
        <v>0</v>
      </c>
      <c r="E3862" s="3">
        <v>0</v>
      </c>
      <c r="F3862" s="147" t="s">
        <v>1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0</v>
      </c>
      <c r="M3862" s="148" t="s">
        <v>6151</v>
      </c>
      <c r="N3862" s="3">
        <v>0</v>
      </c>
      <c r="O3862" s="3">
        <v>0</v>
      </c>
      <c r="P3862" s="3">
        <v>0</v>
      </c>
      <c r="Q3862" s="132"/>
    </row>
    <row r="3863" spans="1:17">
      <c r="A3863" s="5" t="str">
        <f t="shared" si="61"/>
        <v>7</v>
      </c>
      <c r="B3863" s="1" t="s">
        <v>12291</v>
      </c>
      <c r="C3863" s="2" t="s">
        <v>12292</v>
      </c>
      <c r="D3863" s="2">
        <f>IFERROR(VLOOKUP(B3863,#REF!,4,0),0)</f>
        <v>0</v>
      </c>
      <c r="E3863" s="3">
        <v>0</v>
      </c>
      <c r="F3863" s="147" t="s">
        <v>1</v>
      </c>
      <c r="G3863" s="3">
        <v>0</v>
      </c>
      <c r="H3863" s="3">
        <v>0</v>
      </c>
      <c r="I3863" s="3">
        <v>0</v>
      </c>
      <c r="J3863" s="3">
        <v>0</v>
      </c>
      <c r="K3863" s="3">
        <v>0</v>
      </c>
      <c r="L3863" s="3">
        <v>0</v>
      </c>
      <c r="M3863" s="148" t="s">
        <v>6151</v>
      </c>
      <c r="N3863" s="3">
        <v>0</v>
      </c>
      <c r="O3863" s="3">
        <v>0</v>
      </c>
      <c r="P3863" s="3">
        <v>0</v>
      </c>
      <c r="Q3863" s="132"/>
    </row>
    <row r="3864" spans="1:17">
      <c r="A3864" s="5" t="str">
        <f t="shared" si="61"/>
        <v>7</v>
      </c>
      <c r="B3864" s="1" t="s">
        <v>12293</v>
      </c>
      <c r="C3864" s="2" t="s">
        <v>12294</v>
      </c>
      <c r="D3864" s="2">
        <f>IFERROR(VLOOKUP(B3864,#REF!,4,0),0)</f>
        <v>0</v>
      </c>
      <c r="E3864" s="3">
        <v>0</v>
      </c>
      <c r="F3864" s="147" t="s">
        <v>1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148" t="s">
        <v>6151</v>
      </c>
      <c r="N3864" s="3">
        <v>0</v>
      </c>
      <c r="O3864" s="3">
        <v>0</v>
      </c>
      <c r="P3864" s="3">
        <v>0</v>
      </c>
      <c r="Q3864" s="132"/>
    </row>
    <row r="3865" spans="1:17">
      <c r="A3865" s="5" t="str">
        <f t="shared" si="61"/>
        <v>7</v>
      </c>
      <c r="B3865" s="1" t="s">
        <v>4539</v>
      </c>
      <c r="C3865" s="2" t="s">
        <v>12175</v>
      </c>
      <c r="D3865" s="2">
        <f>IFERROR(VLOOKUP(B3865,#REF!,4,0),0)</f>
        <v>0</v>
      </c>
      <c r="E3865" s="3">
        <v>1336</v>
      </c>
      <c r="F3865" s="147" t="s">
        <v>1</v>
      </c>
      <c r="G3865" s="3">
        <v>1336</v>
      </c>
      <c r="H3865" s="3">
        <v>0</v>
      </c>
      <c r="I3865" s="3">
        <v>0</v>
      </c>
      <c r="J3865" s="3">
        <v>1336</v>
      </c>
      <c r="K3865" s="3">
        <v>0</v>
      </c>
      <c r="L3865" s="3">
        <v>0</v>
      </c>
      <c r="M3865" s="148" t="s">
        <v>6151</v>
      </c>
      <c r="N3865" s="3">
        <v>0</v>
      </c>
      <c r="O3865" s="3">
        <v>0</v>
      </c>
      <c r="P3865" s="3">
        <v>0</v>
      </c>
      <c r="Q3865" s="132"/>
    </row>
    <row r="3866" spans="1:17">
      <c r="A3866" s="5" t="str">
        <f t="shared" si="61"/>
        <v>7</v>
      </c>
      <c r="B3866" s="1" t="s">
        <v>4541</v>
      </c>
      <c r="C3866" s="2" t="s">
        <v>12176</v>
      </c>
      <c r="D3866" s="2">
        <f>IFERROR(VLOOKUP(B3866,#REF!,4,0),0)</f>
        <v>0</v>
      </c>
      <c r="E3866" s="3">
        <v>1652.5</v>
      </c>
      <c r="F3866" s="147" t="s">
        <v>1</v>
      </c>
      <c r="G3866" s="3">
        <v>1652.5</v>
      </c>
      <c r="H3866" s="3">
        <v>0</v>
      </c>
      <c r="I3866" s="3">
        <v>0</v>
      </c>
      <c r="J3866" s="3">
        <v>1652.5</v>
      </c>
      <c r="K3866" s="3">
        <v>0</v>
      </c>
      <c r="L3866" s="3">
        <v>0</v>
      </c>
      <c r="M3866" s="148" t="s">
        <v>6151</v>
      </c>
      <c r="N3866" s="3">
        <v>0</v>
      </c>
      <c r="O3866" s="3">
        <v>0</v>
      </c>
      <c r="P3866" s="3">
        <v>0</v>
      </c>
      <c r="Q3866" s="132"/>
    </row>
    <row r="3867" spans="1:17">
      <c r="A3867" s="5" t="str">
        <f t="shared" si="61"/>
        <v>7</v>
      </c>
      <c r="B3867" s="1" t="s">
        <v>4543</v>
      </c>
      <c r="C3867" s="2" t="s">
        <v>12165</v>
      </c>
      <c r="D3867" s="2">
        <f>IFERROR(VLOOKUP(B3867,#REF!,4,0),0)</f>
        <v>0</v>
      </c>
      <c r="E3867" s="3">
        <v>60510</v>
      </c>
      <c r="F3867" s="147" t="s">
        <v>1</v>
      </c>
      <c r="G3867" s="3">
        <v>60510</v>
      </c>
      <c r="H3867" s="3">
        <v>0</v>
      </c>
      <c r="I3867" s="3">
        <v>0</v>
      </c>
      <c r="J3867" s="3">
        <v>60510</v>
      </c>
      <c r="K3867" s="3">
        <v>0</v>
      </c>
      <c r="L3867" s="3">
        <v>0</v>
      </c>
      <c r="M3867" s="148" t="s">
        <v>6151</v>
      </c>
      <c r="N3867" s="3">
        <v>0</v>
      </c>
      <c r="O3867" s="3">
        <v>0</v>
      </c>
      <c r="P3867" s="3">
        <v>0</v>
      </c>
      <c r="Q3867" s="132"/>
    </row>
    <row r="3868" spans="1:17">
      <c r="A3868" s="5" t="str">
        <f t="shared" si="61"/>
        <v>7</v>
      </c>
      <c r="B3868" s="1" t="s">
        <v>12295</v>
      </c>
      <c r="C3868" s="2" t="s">
        <v>12296</v>
      </c>
      <c r="D3868" s="2">
        <f>IFERROR(VLOOKUP(B3868,#REF!,4,0),0)</f>
        <v>0</v>
      </c>
      <c r="E3868" s="3">
        <v>0</v>
      </c>
      <c r="F3868" s="147" t="s">
        <v>1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148" t="s">
        <v>6151</v>
      </c>
      <c r="N3868" s="3">
        <v>0</v>
      </c>
      <c r="O3868" s="3">
        <v>0</v>
      </c>
      <c r="P3868" s="3">
        <v>0</v>
      </c>
      <c r="Q3868" s="132"/>
    </row>
    <row r="3869" spans="1:17">
      <c r="A3869" s="5" t="str">
        <f t="shared" si="61"/>
        <v>7</v>
      </c>
      <c r="B3869" s="1" t="s">
        <v>4545</v>
      </c>
      <c r="C3869" s="2" t="s">
        <v>12297</v>
      </c>
      <c r="D3869" s="2">
        <f>IFERROR(VLOOKUP(B3869,#REF!,4,0),0)</f>
        <v>0</v>
      </c>
      <c r="E3869" s="3">
        <v>2128</v>
      </c>
      <c r="F3869" s="147" t="s">
        <v>1</v>
      </c>
      <c r="G3869" s="3">
        <v>2128</v>
      </c>
      <c r="H3869" s="3">
        <v>0</v>
      </c>
      <c r="I3869" s="3">
        <v>0</v>
      </c>
      <c r="J3869" s="3">
        <v>2128</v>
      </c>
      <c r="K3869" s="3">
        <v>0</v>
      </c>
      <c r="L3869" s="3">
        <v>0</v>
      </c>
      <c r="M3869" s="148" t="s">
        <v>6151</v>
      </c>
      <c r="N3869" s="3">
        <v>0</v>
      </c>
      <c r="O3869" s="3">
        <v>0</v>
      </c>
      <c r="P3869" s="3">
        <v>0</v>
      </c>
      <c r="Q3869" s="132"/>
    </row>
    <row r="3870" spans="1:17">
      <c r="A3870" s="5" t="str">
        <f t="shared" si="61"/>
        <v>7</v>
      </c>
      <c r="B3870" s="1" t="s">
        <v>12298</v>
      </c>
      <c r="C3870" s="2" t="s">
        <v>12299</v>
      </c>
      <c r="D3870" s="2">
        <f>IFERROR(VLOOKUP(B3870,#REF!,4,0),0)</f>
        <v>0</v>
      </c>
      <c r="E3870" s="3">
        <v>0</v>
      </c>
      <c r="F3870" s="147" t="s">
        <v>1</v>
      </c>
      <c r="G3870" s="3">
        <v>0</v>
      </c>
      <c r="H3870" s="3">
        <v>0</v>
      </c>
      <c r="I3870" s="3">
        <v>0</v>
      </c>
      <c r="J3870" s="3">
        <v>0</v>
      </c>
      <c r="K3870" s="3">
        <v>0</v>
      </c>
      <c r="L3870" s="3">
        <v>0</v>
      </c>
      <c r="M3870" s="148" t="s">
        <v>6151</v>
      </c>
      <c r="N3870" s="3">
        <v>0</v>
      </c>
      <c r="O3870" s="3">
        <v>0</v>
      </c>
      <c r="P3870" s="3">
        <v>0</v>
      </c>
      <c r="Q3870" s="132"/>
    </row>
    <row r="3871" spans="1:17">
      <c r="A3871" s="5" t="str">
        <f t="shared" si="61"/>
        <v>7</v>
      </c>
      <c r="B3871" s="1" t="s">
        <v>12300</v>
      </c>
      <c r="C3871" s="2" t="s">
        <v>12301</v>
      </c>
      <c r="D3871" s="2">
        <f>IFERROR(VLOOKUP(B3871,#REF!,4,0),0)</f>
        <v>0</v>
      </c>
      <c r="E3871" s="3">
        <v>0</v>
      </c>
      <c r="F3871" s="147" t="s">
        <v>1</v>
      </c>
      <c r="G3871" s="3">
        <v>0</v>
      </c>
      <c r="H3871" s="3">
        <v>0</v>
      </c>
      <c r="I3871" s="3">
        <v>0</v>
      </c>
      <c r="J3871" s="3">
        <v>0</v>
      </c>
      <c r="K3871" s="3">
        <v>0</v>
      </c>
      <c r="L3871" s="3">
        <v>0</v>
      </c>
      <c r="M3871" s="148" t="s">
        <v>6151</v>
      </c>
      <c r="N3871" s="3">
        <v>0</v>
      </c>
      <c r="O3871" s="3">
        <v>0</v>
      </c>
      <c r="P3871" s="3">
        <v>0</v>
      </c>
      <c r="Q3871" s="132"/>
    </row>
    <row r="3872" spans="1:17">
      <c r="A3872" s="5" t="str">
        <f t="shared" si="61"/>
        <v>7</v>
      </c>
      <c r="B3872" s="1" t="s">
        <v>12302</v>
      </c>
      <c r="C3872" s="2" t="s">
        <v>12303</v>
      </c>
      <c r="D3872" s="2">
        <f>IFERROR(VLOOKUP(B3872,#REF!,4,0),0)</f>
        <v>0</v>
      </c>
      <c r="E3872" s="3">
        <v>0</v>
      </c>
      <c r="F3872" s="147" t="s">
        <v>1</v>
      </c>
      <c r="G3872" s="3">
        <v>0</v>
      </c>
      <c r="H3872" s="3">
        <v>0</v>
      </c>
      <c r="I3872" s="3">
        <v>0</v>
      </c>
      <c r="J3872" s="3">
        <v>0</v>
      </c>
      <c r="K3872" s="3">
        <v>0</v>
      </c>
      <c r="L3872" s="3">
        <v>0</v>
      </c>
      <c r="M3872" s="148" t="s">
        <v>6151</v>
      </c>
      <c r="N3872" s="3">
        <v>0</v>
      </c>
      <c r="O3872" s="3">
        <v>0</v>
      </c>
      <c r="P3872" s="3">
        <v>0</v>
      </c>
      <c r="Q3872" s="132"/>
    </row>
    <row r="3873" spans="1:17">
      <c r="A3873" s="5" t="str">
        <f t="shared" si="61"/>
        <v>7</v>
      </c>
      <c r="B3873" s="1" t="s">
        <v>12304</v>
      </c>
      <c r="C3873" s="2" t="s">
        <v>12305</v>
      </c>
      <c r="D3873" s="2">
        <f>IFERROR(VLOOKUP(B3873,#REF!,4,0),0)</f>
        <v>0</v>
      </c>
      <c r="E3873" s="3">
        <v>0</v>
      </c>
      <c r="F3873" s="147" t="s">
        <v>1</v>
      </c>
      <c r="G3873" s="3">
        <v>0</v>
      </c>
      <c r="H3873" s="3">
        <v>0</v>
      </c>
      <c r="I3873" s="3">
        <v>0</v>
      </c>
      <c r="J3873" s="3">
        <v>0</v>
      </c>
      <c r="K3873" s="3">
        <v>0</v>
      </c>
      <c r="L3873" s="3">
        <v>0</v>
      </c>
      <c r="M3873" s="148" t="s">
        <v>6151</v>
      </c>
      <c r="N3873" s="3">
        <v>0</v>
      </c>
      <c r="O3873" s="3">
        <v>0</v>
      </c>
      <c r="P3873" s="3">
        <v>0</v>
      </c>
      <c r="Q3873" s="132"/>
    </row>
    <row r="3874" spans="1:17">
      <c r="A3874" s="5" t="str">
        <f t="shared" si="61"/>
        <v>7</v>
      </c>
      <c r="B3874" s="1" t="s">
        <v>4548</v>
      </c>
      <c r="C3874" s="2" t="s">
        <v>12306</v>
      </c>
      <c r="D3874" s="2">
        <f>IFERROR(VLOOKUP(B3874,#REF!,4,0),0)</f>
        <v>0</v>
      </c>
      <c r="E3874" s="3">
        <v>84711.65</v>
      </c>
      <c r="F3874" s="147" t="s">
        <v>1</v>
      </c>
      <c r="G3874" s="3">
        <v>84711.65</v>
      </c>
      <c r="H3874" s="3">
        <v>0</v>
      </c>
      <c r="I3874" s="3">
        <v>0</v>
      </c>
      <c r="J3874" s="3">
        <v>84711.65</v>
      </c>
      <c r="K3874" s="3">
        <v>0</v>
      </c>
      <c r="L3874" s="3">
        <v>0</v>
      </c>
      <c r="M3874" s="148" t="s">
        <v>6151</v>
      </c>
      <c r="N3874" s="3">
        <v>0</v>
      </c>
      <c r="O3874" s="3">
        <v>0</v>
      </c>
      <c r="P3874" s="3">
        <v>0</v>
      </c>
      <c r="Q3874" s="132"/>
    </row>
    <row r="3875" spans="1:17">
      <c r="A3875" s="5" t="str">
        <f t="shared" si="61"/>
        <v>7</v>
      </c>
      <c r="B3875" s="1" t="s">
        <v>4551</v>
      </c>
      <c r="C3875" s="2" t="s">
        <v>12307</v>
      </c>
      <c r="D3875" s="2">
        <f>IFERROR(VLOOKUP(B3875,#REF!,4,0),0)</f>
        <v>0</v>
      </c>
      <c r="E3875" s="3">
        <v>83920</v>
      </c>
      <c r="F3875" s="147" t="s">
        <v>1</v>
      </c>
      <c r="G3875" s="3">
        <v>83920</v>
      </c>
      <c r="H3875" s="3">
        <v>0</v>
      </c>
      <c r="I3875" s="3">
        <v>0</v>
      </c>
      <c r="J3875" s="3">
        <v>83920</v>
      </c>
      <c r="K3875" s="3">
        <v>0</v>
      </c>
      <c r="L3875" s="3">
        <v>0</v>
      </c>
      <c r="M3875" s="148" t="s">
        <v>6151</v>
      </c>
      <c r="N3875" s="3">
        <v>0</v>
      </c>
      <c r="O3875" s="3">
        <v>0</v>
      </c>
      <c r="P3875" s="3">
        <v>0</v>
      </c>
      <c r="Q3875" s="132"/>
    </row>
    <row r="3876" spans="1:17">
      <c r="A3876" s="5" t="str">
        <f t="shared" si="61"/>
        <v>7</v>
      </c>
      <c r="B3876" s="1" t="s">
        <v>4554</v>
      </c>
      <c r="C3876" s="2" t="s">
        <v>12308</v>
      </c>
      <c r="D3876" s="2">
        <f>IFERROR(VLOOKUP(B3876,#REF!,4,0),0)</f>
        <v>0</v>
      </c>
      <c r="E3876" s="3">
        <v>180180</v>
      </c>
      <c r="F3876" s="147" t="s">
        <v>1</v>
      </c>
      <c r="G3876" s="3">
        <v>180180</v>
      </c>
      <c r="H3876" s="3">
        <v>0</v>
      </c>
      <c r="I3876" s="3">
        <v>0</v>
      </c>
      <c r="J3876" s="3">
        <v>180180</v>
      </c>
      <c r="K3876" s="3">
        <v>0</v>
      </c>
      <c r="L3876" s="3">
        <v>0</v>
      </c>
      <c r="M3876" s="148" t="s">
        <v>6151</v>
      </c>
      <c r="N3876" s="3">
        <v>0</v>
      </c>
      <c r="O3876" s="3">
        <v>0</v>
      </c>
      <c r="P3876" s="3">
        <v>0</v>
      </c>
      <c r="Q3876" s="132"/>
    </row>
    <row r="3877" spans="1:17">
      <c r="A3877" s="5" t="str">
        <f t="shared" si="61"/>
        <v>7</v>
      </c>
      <c r="B3877" s="1" t="s">
        <v>12309</v>
      </c>
      <c r="C3877" s="2" t="s">
        <v>12310</v>
      </c>
      <c r="D3877" s="2">
        <f>IFERROR(VLOOKUP(B3877,#REF!,4,0),0)</f>
        <v>0</v>
      </c>
      <c r="E3877" s="3">
        <v>0</v>
      </c>
      <c r="F3877" s="147" t="s">
        <v>1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0</v>
      </c>
      <c r="M3877" s="148" t="s">
        <v>6151</v>
      </c>
      <c r="N3877" s="3">
        <v>0</v>
      </c>
      <c r="O3877" s="3">
        <v>0</v>
      </c>
      <c r="P3877" s="3">
        <v>0</v>
      </c>
      <c r="Q3877" s="132"/>
    </row>
    <row r="3878" spans="1:17">
      <c r="A3878" s="5" t="str">
        <f t="shared" si="61"/>
        <v>7</v>
      </c>
      <c r="B3878" s="1" t="s">
        <v>12311</v>
      </c>
      <c r="C3878" s="2" t="s">
        <v>12312</v>
      </c>
      <c r="D3878" s="2">
        <f>IFERROR(VLOOKUP(B3878,#REF!,4,0),0)</f>
        <v>0</v>
      </c>
      <c r="E3878" s="3">
        <v>0</v>
      </c>
      <c r="F3878" s="147" t="s">
        <v>1</v>
      </c>
      <c r="G3878" s="3">
        <v>0</v>
      </c>
      <c r="H3878" s="3">
        <v>0</v>
      </c>
      <c r="I3878" s="3">
        <v>0</v>
      </c>
      <c r="J3878" s="3">
        <v>0</v>
      </c>
      <c r="K3878" s="3">
        <v>0</v>
      </c>
      <c r="L3878" s="3">
        <v>0</v>
      </c>
      <c r="M3878" s="148" t="s">
        <v>6151</v>
      </c>
      <c r="N3878" s="3">
        <v>0</v>
      </c>
      <c r="O3878" s="3">
        <v>0</v>
      </c>
      <c r="P3878" s="3">
        <v>0</v>
      </c>
      <c r="Q3878" s="132"/>
    </row>
    <row r="3879" spans="1:17">
      <c r="A3879" s="5" t="str">
        <f t="shared" si="61"/>
        <v>7</v>
      </c>
      <c r="B3879" s="1" t="s">
        <v>4559</v>
      </c>
      <c r="C3879" s="2" t="s">
        <v>12313</v>
      </c>
      <c r="D3879" s="2">
        <f>IFERROR(VLOOKUP(B3879,#REF!,4,0),0)</f>
        <v>0</v>
      </c>
      <c r="E3879" s="3">
        <v>1386</v>
      </c>
      <c r="F3879" s="147" t="s">
        <v>1</v>
      </c>
      <c r="G3879" s="3">
        <v>1386</v>
      </c>
      <c r="H3879" s="3">
        <v>0</v>
      </c>
      <c r="I3879" s="3">
        <v>0</v>
      </c>
      <c r="J3879" s="3">
        <v>1386</v>
      </c>
      <c r="K3879" s="3">
        <v>0</v>
      </c>
      <c r="L3879" s="3">
        <v>0</v>
      </c>
      <c r="M3879" s="148" t="s">
        <v>6151</v>
      </c>
      <c r="N3879" s="3">
        <v>0</v>
      </c>
      <c r="O3879" s="3">
        <v>0</v>
      </c>
      <c r="P3879" s="3">
        <v>0</v>
      </c>
      <c r="Q3879" s="132"/>
    </row>
    <row r="3880" spans="1:17">
      <c r="A3880" s="5" t="str">
        <f t="shared" si="61"/>
        <v>7</v>
      </c>
      <c r="B3880" s="1" t="s">
        <v>4562</v>
      </c>
      <c r="C3880" s="2" t="s">
        <v>12182</v>
      </c>
      <c r="D3880" s="2">
        <f>IFERROR(VLOOKUP(B3880,#REF!,4,0),0)</f>
        <v>0</v>
      </c>
      <c r="E3880" s="3">
        <v>254890</v>
      </c>
      <c r="F3880" s="147" t="s">
        <v>1</v>
      </c>
      <c r="G3880" s="3">
        <v>254890</v>
      </c>
      <c r="H3880" s="3">
        <v>0</v>
      </c>
      <c r="I3880" s="3">
        <v>0</v>
      </c>
      <c r="J3880" s="3">
        <v>254890</v>
      </c>
      <c r="K3880" s="3">
        <v>0</v>
      </c>
      <c r="L3880" s="3">
        <v>0</v>
      </c>
      <c r="M3880" s="148" t="s">
        <v>6151</v>
      </c>
      <c r="N3880" s="3">
        <v>0</v>
      </c>
      <c r="O3880" s="3">
        <v>0</v>
      </c>
      <c r="P3880" s="3">
        <v>0</v>
      </c>
      <c r="Q3880" s="132"/>
    </row>
    <row r="3881" spans="1:17" ht="22.5">
      <c r="A3881" s="5" t="str">
        <f t="shared" si="61"/>
        <v>7</v>
      </c>
      <c r="B3881" s="1" t="s">
        <v>12314</v>
      </c>
      <c r="C3881" s="2" t="s">
        <v>12183</v>
      </c>
      <c r="D3881" s="2">
        <f>IFERROR(VLOOKUP(B3881,#REF!,4,0),0)</f>
        <v>0</v>
      </c>
      <c r="E3881" s="3">
        <v>0</v>
      </c>
      <c r="F3881" s="147" t="s">
        <v>1</v>
      </c>
      <c r="G3881" s="3">
        <v>0</v>
      </c>
      <c r="H3881" s="3">
        <v>0</v>
      </c>
      <c r="I3881" s="3">
        <v>0</v>
      </c>
      <c r="J3881" s="3">
        <v>0</v>
      </c>
      <c r="K3881" s="3">
        <v>0</v>
      </c>
      <c r="L3881" s="3">
        <v>0</v>
      </c>
      <c r="M3881" s="148" t="s">
        <v>6151</v>
      </c>
      <c r="N3881" s="3">
        <v>0</v>
      </c>
      <c r="O3881" s="3">
        <v>0</v>
      </c>
      <c r="P3881" s="3">
        <v>0</v>
      </c>
      <c r="Q3881" s="132"/>
    </row>
    <row r="3882" spans="1:17">
      <c r="A3882" s="5" t="str">
        <f t="shared" si="61"/>
        <v>7</v>
      </c>
      <c r="B3882" s="1" t="s">
        <v>4566</v>
      </c>
      <c r="C3882" s="2" t="s">
        <v>12315</v>
      </c>
      <c r="D3882" s="2">
        <f>IFERROR(VLOOKUP(B3882,#REF!,4,0),0)</f>
        <v>0</v>
      </c>
      <c r="E3882" s="3">
        <v>194828.62</v>
      </c>
      <c r="F3882" s="147" t="s">
        <v>1</v>
      </c>
      <c r="G3882" s="3">
        <v>194828.62</v>
      </c>
      <c r="H3882" s="3">
        <v>0</v>
      </c>
      <c r="I3882" s="3">
        <v>0</v>
      </c>
      <c r="J3882" s="3">
        <v>194828.62</v>
      </c>
      <c r="K3882" s="3">
        <v>0</v>
      </c>
      <c r="L3882" s="3">
        <v>0</v>
      </c>
      <c r="M3882" s="148" t="s">
        <v>6151</v>
      </c>
      <c r="N3882" s="3">
        <v>0</v>
      </c>
      <c r="O3882" s="3">
        <v>0</v>
      </c>
      <c r="P3882" s="3">
        <v>0</v>
      </c>
      <c r="Q3882" s="132"/>
    </row>
    <row r="3883" spans="1:17">
      <c r="A3883" s="5" t="str">
        <f t="shared" si="61"/>
        <v>7</v>
      </c>
      <c r="B3883" s="1" t="s">
        <v>12316</v>
      </c>
      <c r="C3883" s="2" t="s">
        <v>12317</v>
      </c>
      <c r="D3883" s="2">
        <f>IFERROR(VLOOKUP(B3883,#REF!,4,0),0)</f>
        <v>0</v>
      </c>
      <c r="E3883" s="3">
        <v>0</v>
      </c>
      <c r="F3883" s="147" t="s">
        <v>1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0</v>
      </c>
      <c r="M3883" s="148" t="s">
        <v>6151</v>
      </c>
      <c r="N3883" s="3">
        <v>0</v>
      </c>
      <c r="O3883" s="3">
        <v>0</v>
      </c>
      <c r="P3883" s="3">
        <v>0</v>
      </c>
      <c r="Q3883" s="132"/>
    </row>
    <row r="3884" spans="1:17">
      <c r="A3884" s="5" t="str">
        <f t="shared" si="61"/>
        <v>7</v>
      </c>
      <c r="B3884" s="1" t="s">
        <v>12318</v>
      </c>
      <c r="C3884" s="2" t="s">
        <v>12319</v>
      </c>
      <c r="D3884" s="2">
        <f>IFERROR(VLOOKUP(B3884,#REF!,4,0),0)</f>
        <v>0</v>
      </c>
      <c r="E3884" s="3">
        <v>0</v>
      </c>
      <c r="F3884" s="147" t="s">
        <v>1</v>
      </c>
      <c r="G3884" s="3">
        <v>0</v>
      </c>
      <c r="H3884" s="3">
        <v>0</v>
      </c>
      <c r="I3884" s="3">
        <v>0</v>
      </c>
      <c r="J3884" s="3">
        <v>0</v>
      </c>
      <c r="K3884" s="3">
        <v>0</v>
      </c>
      <c r="L3884" s="3">
        <v>0</v>
      </c>
      <c r="M3884" s="148" t="s">
        <v>6151</v>
      </c>
      <c r="N3884" s="3">
        <v>0</v>
      </c>
      <c r="O3884" s="3">
        <v>0</v>
      </c>
      <c r="P3884" s="3">
        <v>0</v>
      </c>
      <c r="Q3884" s="132"/>
    </row>
    <row r="3885" spans="1:17">
      <c r="A3885" s="5" t="str">
        <f t="shared" si="61"/>
        <v>7</v>
      </c>
      <c r="B3885" s="1" t="s">
        <v>12320</v>
      </c>
      <c r="C3885" s="2" t="s">
        <v>12321</v>
      </c>
      <c r="D3885" s="2">
        <f>IFERROR(VLOOKUP(B3885,#REF!,4,0),0)</f>
        <v>0</v>
      </c>
      <c r="E3885" s="3">
        <v>0</v>
      </c>
      <c r="F3885" s="147" t="s">
        <v>1</v>
      </c>
      <c r="G3885" s="3">
        <v>0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148" t="s">
        <v>6151</v>
      </c>
      <c r="N3885" s="3">
        <v>0</v>
      </c>
      <c r="O3885" s="3">
        <v>0</v>
      </c>
      <c r="P3885" s="3">
        <v>0</v>
      </c>
      <c r="Q3885" s="132"/>
    </row>
    <row r="3886" spans="1:17">
      <c r="A3886" s="5" t="str">
        <f t="shared" si="61"/>
        <v>7</v>
      </c>
      <c r="B3886" s="1" t="s">
        <v>12322</v>
      </c>
      <c r="C3886" s="2" t="s">
        <v>12323</v>
      </c>
      <c r="D3886" s="2">
        <f>IFERROR(VLOOKUP(B3886,#REF!,4,0),0)</f>
        <v>0</v>
      </c>
      <c r="E3886" s="3">
        <v>0</v>
      </c>
      <c r="F3886" s="147" t="s">
        <v>1</v>
      </c>
      <c r="G3886" s="3">
        <v>0</v>
      </c>
      <c r="H3886" s="3">
        <v>0</v>
      </c>
      <c r="I3886" s="3">
        <v>0</v>
      </c>
      <c r="J3886" s="3">
        <v>0</v>
      </c>
      <c r="K3886" s="3">
        <v>0</v>
      </c>
      <c r="L3886" s="3">
        <v>0</v>
      </c>
      <c r="M3886" s="148" t="s">
        <v>6151</v>
      </c>
      <c r="N3886" s="3">
        <v>0</v>
      </c>
      <c r="O3886" s="3">
        <v>0</v>
      </c>
      <c r="P3886" s="3">
        <v>0</v>
      </c>
      <c r="Q3886" s="132"/>
    </row>
    <row r="3887" spans="1:17">
      <c r="A3887" s="5" t="str">
        <f t="shared" si="61"/>
        <v>7</v>
      </c>
      <c r="B3887" s="1" t="s">
        <v>12324</v>
      </c>
      <c r="C3887" s="2" t="s">
        <v>12325</v>
      </c>
      <c r="D3887" s="2">
        <f>IFERROR(VLOOKUP(B3887,#REF!,4,0),0)</f>
        <v>0</v>
      </c>
      <c r="E3887" s="3">
        <v>0</v>
      </c>
      <c r="F3887" s="147" t="s">
        <v>1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148" t="s">
        <v>6151</v>
      </c>
      <c r="N3887" s="3">
        <v>0</v>
      </c>
      <c r="O3887" s="3">
        <v>0</v>
      </c>
      <c r="P3887" s="3">
        <v>0</v>
      </c>
      <c r="Q3887" s="132"/>
    </row>
    <row r="3888" spans="1:17">
      <c r="A3888" s="5" t="str">
        <f t="shared" si="61"/>
        <v>7</v>
      </c>
      <c r="B3888" s="1" t="s">
        <v>12326</v>
      </c>
      <c r="C3888" s="2" t="s">
        <v>12327</v>
      </c>
      <c r="D3888" s="2">
        <f>IFERROR(VLOOKUP(B3888,#REF!,4,0),0)</f>
        <v>0</v>
      </c>
      <c r="E3888" s="3">
        <v>0</v>
      </c>
      <c r="F3888" s="147" t="s">
        <v>1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148" t="s">
        <v>6151</v>
      </c>
      <c r="N3888" s="3">
        <v>0</v>
      </c>
      <c r="O3888" s="3">
        <v>0</v>
      </c>
      <c r="P3888" s="3">
        <v>0</v>
      </c>
      <c r="Q3888" s="132"/>
    </row>
    <row r="3889" spans="1:17">
      <c r="A3889" s="5" t="str">
        <f t="shared" si="61"/>
        <v>7</v>
      </c>
      <c r="B3889" s="1" t="s">
        <v>12328</v>
      </c>
      <c r="C3889" s="2" t="s">
        <v>12329</v>
      </c>
      <c r="D3889" s="2">
        <f>IFERROR(VLOOKUP(B3889,#REF!,4,0),0)</f>
        <v>0</v>
      </c>
      <c r="E3889" s="3">
        <v>0</v>
      </c>
      <c r="F3889" s="147" t="s">
        <v>1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148" t="s">
        <v>6151</v>
      </c>
      <c r="N3889" s="3">
        <v>0</v>
      </c>
      <c r="O3889" s="3">
        <v>0</v>
      </c>
      <c r="P3889" s="3">
        <v>0</v>
      </c>
      <c r="Q3889" s="132"/>
    </row>
    <row r="3890" spans="1:17">
      <c r="A3890" s="5" t="str">
        <f t="shared" si="61"/>
        <v>7</v>
      </c>
      <c r="B3890" s="1" t="s">
        <v>12330</v>
      </c>
      <c r="C3890" s="2" t="s">
        <v>12331</v>
      </c>
      <c r="D3890" s="2">
        <f>IFERROR(VLOOKUP(B3890,#REF!,4,0),0)</f>
        <v>0</v>
      </c>
      <c r="E3890" s="3">
        <v>0</v>
      </c>
      <c r="F3890" s="147" t="s">
        <v>1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0</v>
      </c>
      <c r="M3890" s="148" t="s">
        <v>6151</v>
      </c>
      <c r="N3890" s="3">
        <v>0</v>
      </c>
      <c r="O3890" s="3">
        <v>0</v>
      </c>
      <c r="P3890" s="3">
        <v>0</v>
      </c>
      <c r="Q3890" s="132"/>
    </row>
    <row r="3891" spans="1:17">
      <c r="A3891" s="5" t="str">
        <f t="shared" si="61"/>
        <v>7</v>
      </c>
      <c r="B3891" s="1" t="s">
        <v>12332</v>
      </c>
      <c r="C3891" s="2" t="s">
        <v>12333</v>
      </c>
      <c r="D3891" s="2">
        <f>IFERROR(VLOOKUP(B3891,#REF!,4,0),0)</f>
        <v>0</v>
      </c>
      <c r="E3891" s="3">
        <v>0</v>
      </c>
      <c r="F3891" s="147" t="s">
        <v>1</v>
      </c>
      <c r="G3891" s="3">
        <v>0</v>
      </c>
      <c r="H3891" s="3">
        <v>0</v>
      </c>
      <c r="I3891" s="3">
        <v>0</v>
      </c>
      <c r="J3891" s="3">
        <v>0</v>
      </c>
      <c r="K3891" s="3">
        <v>0</v>
      </c>
      <c r="L3891" s="3">
        <v>0</v>
      </c>
      <c r="M3891" s="148" t="s">
        <v>6151</v>
      </c>
      <c r="N3891" s="3">
        <v>0</v>
      </c>
      <c r="O3891" s="3">
        <v>0</v>
      </c>
      <c r="P3891" s="3">
        <v>0</v>
      </c>
      <c r="Q3891" s="132"/>
    </row>
    <row r="3892" spans="1:17">
      <c r="A3892" s="5" t="str">
        <f t="shared" si="61"/>
        <v>7</v>
      </c>
      <c r="B3892" s="1" t="s">
        <v>12334</v>
      </c>
      <c r="C3892" s="2" t="s">
        <v>12335</v>
      </c>
      <c r="D3892" s="2">
        <f>IFERROR(VLOOKUP(B3892,#REF!,4,0),0)</f>
        <v>0</v>
      </c>
      <c r="E3892" s="3">
        <v>0</v>
      </c>
      <c r="F3892" s="147" t="s">
        <v>1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148" t="s">
        <v>6151</v>
      </c>
      <c r="N3892" s="3">
        <v>0</v>
      </c>
      <c r="O3892" s="3">
        <v>0</v>
      </c>
      <c r="P3892" s="3">
        <v>0</v>
      </c>
      <c r="Q3892" s="132"/>
    </row>
    <row r="3893" spans="1:17">
      <c r="A3893" s="5" t="str">
        <f t="shared" si="61"/>
        <v>7</v>
      </c>
      <c r="B3893" s="1" t="s">
        <v>12336</v>
      </c>
      <c r="C3893" s="2" t="s">
        <v>12337</v>
      </c>
      <c r="D3893" s="2">
        <f>IFERROR(VLOOKUP(B3893,#REF!,4,0),0)</f>
        <v>0</v>
      </c>
      <c r="E3893" s="3">
        <v>0</v>
      </c>
      <c r="F3893" s="147" t="s">
        <v>1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148" t="s">
        <v>6151</v>
      </c>
      <c r="N3893" s="3">
        <v>0</v>
      </c>
      <c r="O3893" s="3">
        <v>0</v>
      </c>
      <c r="P3893" s="3">
        <v>0</v>
      </c>
      <c r="Q3893" s="132"/>
    </row>
    <row r="3894" spans="1:17">
      <c r="A3894" s="5" t="str">
        <f t="shared" si="61"/>
        <v>7</v>
      </c>
      <c r="B3894" s="1" t="s">
        <v>12338</v>
      </c>
      <c r="C3894" s="2" t="s">
        <v>12339</v>
      </c>
      <c r="D3894" s="2">
        <f>IFERROR(VLOOKUP(B3894,#REF!,4,0),0)</f>
        <v>0</v>
      </c>
      <c r="E3894" s="3">
        <v>0</v>
      </c>
      <c r="F3894" s="147" t="s">
        <v>1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148" t="s">
        <v>6151</v>
      </c>
      <c r="N3894" s="3">
        <v>0</v>
      </c>
      <c r="O3894" s="3">
        <v>0</v>
      </c>
      <c r="P3894" s="3">
        <v>0</v>
      </c>
      <c r="Q3894" s="132"/>
    </row>
    <row r="3895" spans="1:17">
      <c r="A3895" s="5" t="str">
        <f t="shared" si="61"/>
        <v>7</v>
      </c>
      <c r="B3895" s="1" t="s">
        <v>12340</v>
      </c>
      <c r="C3895" s="2" t="s">
        <v>12341</v>
      </c>
      <c r="D3895" s="2">
        <f>IFERROR(VLOOKUP(B3895,#REF!,4,0),0)</f>
        <v>0</v>
      </c>
      <c r="E3895" s="3">
        <v>0</v>
      </c>
      <c r="F3895" s="147" t="s">
        <v>1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148" t="s">
        <v>6151</v>
      </c>
      <c r="N3895" s="3">
        <v>0</v>
      </c>
      <c r="O3895" s="3">
        <v>0</v>
      </c>
      <c r="P3895" s="3">
        <v>0</v>
      </c>
      <c r="Q3895" s="132"/>
    </row>
    <row r="3896" spans="1:17" ht="22.5">
      <c r="A3896" s="5" t="str">
        <f t="shared" si="61"/>
        <v>7</v>
      </c>
      <c r="B3896" s="1" t="s">
        <v>4571</v>
      </c>
      <c r="C3896" s="2" t="s">
        <v>12177</v>
      </c>
      <c r="D3896" s="2">
        <f>IFERROR(VLOOKUP(B3896,#REF!,4,0),0)</f>
        <v>0</v>
      </c>
      <c r="E3896" s="3">
        <v>1500</v>
      </c>
      <c r="F3896" s="147" t="s">
        <v>1</v>
      </c>
      <c r="G3896" s="3">
        <v>1500</v>
      </c>
      <c r="H3896" s="3">
        <v>0</v>
      </c>
      <c r="I3896" s="3">
        <v>0</v>
      </c>
      <c r="J3896" s="3">
        <v>1500</v>
      </c>
      <c r="K3896" s="3">
        <v>0</v>
      </c>
      <c r="L3896" s="3">
        <v>0</v>
      </c>
      <c r="M3896" s="148" t="s">
        <v>6151</v>
      </c>
      <c r="N3896" s="3">
        <v>0</v>
      </c>
      <c r="O3896" s="3">
        <v>0</v>
      </c>
      <c r="P3896" s="3">
        <v>0</v>
      </c>
      <c r="Q3896" s="132"/>
    </row>
    <row r="3897" spans="1:17">
      <c r="A3897" s="5" t="str">
        <f t="shared" si="61"/>
        <v>7</v>
      </c>
      <c r="B3897" s="1" t="s">
        <v>12342</v>
      </c>
      <c r="C3897" s="2" t="s">
        <v>12343</v>
      </c>
      <c r="D3897" s="2">
        <f>IFERROR(VLOOKUP(B3897,#REF!,4,0),0)</f>
        <v>0</v>
      </c>
      <c r="E3897" s="3">
        <v>0</v>
      </c>
      <c r="F3897" s="147" t="s">
        <v>1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148" t="s">
        <v>6151</v>
      </c>
      <c r="N3897" s="3">
        <v>0</v>
      </c>
      <c r="O3897" s="3">
        <v>0</v>
      </c>
      <c r="P3897" s="3">
        <v>0</v>
      </c>
      <c r="Q3897" s="132"/>
    </row>
    <row r="3898" spans="1:17" ht="22.5">
      <c r="A3898" s="5" t="str">
        <f t="shared" si="61"/>
        <v>7</v>
      </c>
      <c r="B3898" s="1" t="s">
        <v>4573</v>
      </c>
      <c r="C3898" s="2" t="s">
        <v>12164</v>
      </c>
      <c r="D3898" s="2">
        <f>IFERROR(VLOOKUP(B3898,#REF!,4,0),0)</f>
        <v>0</v>
      </c>
      <c r="E3898" s="3">
        <v>9214.5</v>
      </c>
      <c r="F3898" s="147" t="s">
        <v>1</v>
      </c>
      <c r="G3898" s="3">
        <v>9214.5</v>
      </c>
      <c r="H3898" s="3">
        <v>0</v>
      </c>
      <c r="I3898" s="3">
        <v>0</v>
      </c>
      <c r="J3898" s="3">
        <v>9214.5</v>
      </c>
      <c r="K3898" s="3">
        <v>0</v>
      </c>
      <c r="L3898" s="3">
        <v>0</v>
      </c>
      <c r="M3898" s="148" t="s">
        <v>6151</v>
      </c>
      <c r="N3898" s="3">
        <v>0</v>
      </c>
      <c r="O3898" s="3">
        <v>0</v>
      </c>
      <c r="P3898" s="3">
        <v>0</v>
      </c>
      <c r="Q3898" s="132"/>
    </row>
    <row r="3899" spans="1:17">
      <c r="A3899" s="5" t="str">
        <f t="shared" si="61"/>
        <v>7</v>
      </c>
      <c r="B3899" s="1" t="s">
        <v>12344</v>
      </c>
      <c r="C3899" s="2" t="s">
        <v>12345</v>
      </c>
      <c r="D3899" s="2">
        <f>IFERROR(VLOOKUP(B3899,#REF!,4,0),0)</f>
        <v>0</v>
      </c>
      <c r="E3899" s="3">
        <v>0</v>
      </c>
      <c r="F3899" s="147" t="s">
        <v>1</v>
      </c>
      <c r="G3899" s="3">
        <v>0</v>
      </c>
      <c r="H3899" s="3">
        <v>0</v>
      </c>
      <c r="I3899" s="3">
        <v>0</v>
      </c>
      <c r="J3899" s="3">
        <v>0</v>
      </c>
      <c r="K3899" s="3">
        <v>0</v>
      </c>
      <c r="L3899" s="3">
        <v>0</v>
      </c>
      <c r="M3899" s="148" t="s">
        <v>6151</v>
      </c>
      <c r="N3899" s="3">
        <v>0</v>
      </c>
      <c r="O3899" s="3">
        <v>0</v>
      </c>
      <c r="P3899" s="3">
        <v>0</v>
      </c>
      <c r="Q3899" s="132"/>
    </row>
    <row r="3900" spans="1:17">
      <c r="A3900" s="5" t="str">
        <f t="shared" si="61"/>
        <v>7</v>
      </c>
      <c r="B3900" s="1" t="s">
        <v>12346</v>
      </c>
      <c r="C3900" s="2" t="s">
        <v>12347</v>
      </c>
      <c r="D3900" s="2">
        <f>IFERROR(VLOOKUP(B3900,#REF!,4,0),0)</f>
        <v>0</v>
      </c>
      <c r="E3900" s="3">
        <v>0</v>
      </c>
      <c r="F3900" s="147" t="s">
        <v>1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148" t="s">
        <v>6151</v>
      </c>
      <c r="N3900" s="3">
        <v>0</v>
      </c>
      <c r="O3900" s="3">
        <v>0</v>
      </c>
      <c r="P3900" s="3">
        <v>0</v>
      </c>
      <c r="Q3900" s="132"/>
    </row>
    <row r="3901" spans="1:17">
      <c r="A3901" s="5" t="str">
        <f t="shared" si="61"/>
        <v>7</v>
      </c>
      <c r="B3901" s="1" t="s">
        <v>4575</v>
      </c>
      <c r="C3901" s="2" t="s">
        <v>12348</v>
      </c>
      <c r="D3901" s="2">
        <f>IFERROR(VLOOKUP(B3901,#REF!,4,0),0)</f>
        <v>0</v>
      </c>
      <c r="E3901" s="3">
        <v>52776.6</v>
      </c>
      <c r="F3901" s="147" t="s">
        <v>1</v>
      </c>
      <c r="G3901" s="3">
        <v>52776.6</v>
      </c>
      <c r="H3901" s="3">
        <v>0</v>
      </c>
      <c r="I3901" s="3">
        <v>0</v>
      </c>
      <c r="J3901" s="3">
        <v>52776.6</v>
      </c>
      <c r="K3901" s="3">
        <v>0</v>
      </c>
      <c r="L3901" s="3">
        <v>0</v>
      </c>
      <c r="M3901" s="148" t="s">
        <v>6151</v>
      </c>
      <c r="N3901" s="3">
        <v>0</v>
      </c>
      <c r="O3901" s="3">
        <v>0</v>
      </c>
      <c r="P3901" s="3">
        <v>0</v>
      </c>
      <c r="Q3901" s="132"/>
    </row>
    <row r="3902" spans="1:17">
      <c r="A3902" s="5" t="str">
        <f t="shared" si="61"/>
        <v>7</v>
      </c>
      <c r="B3902" s="1" t="s">
        <v>12349</v>
      </c>
      <c r="C3902" s="2" t="s">
        <v>12350</v>
      </c>
      <c r="D3902" s="2">
        <f>IFERROR(VLOOKUP(B3902,#REF!,4,0),0)</f>
        <v>0</v>
      </c>
      <c r="E3902" s="3">
        <v>0</v>
      </c>
      <c r="F3902" s="147" t="s">
        <v>1</v>
      </c>
      <c r="G3902" s="3">
        <v>0</v>
      </c>
      <c r="H3902" s="3">
        <v>0</v>
      </c>
      <c r="I3902" s="3">
        <v>0</v>
      </c>
      <c r="J3902" s="3">
        <v>0</v>
      </c>
      <c r="K3902" s="3">
        <v>0</v>
      </c>
      <c r="L3902" s="3">
        <v>0</v>
      </c>
      <c r="M3902" s="148" t="s">
        <v>6151</v>
      </c>
      <c r="N3902" s="3">
        <v>0</v>
      </c>
      <c r="O3902" s="3">
        <v>0</v>
      </c>
      <c r="P3902" s="3">
        <v>0</v>
      </c>
      <c r="Q3902" s="132"/>
    </row>
    <row r="3903" spans="1:17">
      <c r="A3903" s="5" t="str">
        <f t="shared" si="61"/>
        <v>7</v>
      </c>
      <c r="B3903" s="1" t="s">
        <v>12351</v>
      </c>
      <c r="C3903" s="2" t="s">
        <v>12352</v>
      </c>
      <c r="D3903" s="2">
        <f>IFERROR(VLOOKUP(B3903,#REF!,4,0),0)</f>
        <v>0</v>
      </c>
      <c r="E3903" s="3">
        <v>0</v>
      </c>
      <c r="F3903" s="147" t="s">
        <v>1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148" t="s">
        <v>6151</v>
      </c>
      <c r="N3903" s="3">
        <v>0</v>
      </c>
      <c r="O3903" s="3">
        <v>0</v>
      </c>
      <c r="P3903" s="3">
        <v>0</v>
      </c>
      <c r="Q3903" s="132"/>
    </row>
    <row r="3904" spans="1:17">
      <c r="A3904" s="5" t="str">
        <f t="shared" si="61"/>
        <v>7</v>
      </c>
      <c r="B3904" s="1" t="s">
        <v>12353</v>
      </c>
      <c r="C3904" s="2" t="s">
        <v>12354</v>
      </c>
      <c r="D3904" s="2">
        <f>IFERROR(VLOOKUP(B3904,#REF!,4,0),0)</f>
        <v>0</v>
      </c>
      <c r="E3904" s="3">
        <v>0</v>
      </c>
      <c r="F3904" s="147" t="s">
        <v>1</v>
      </c>
      <c r="G3904" s="3">
        <v>0</v>
      </c>
      <c r="H3904" s="3">
        <v>0</v>
      </c>
      <c r="I3904" s="3">
        <v>0</v>
      </c>
      <c r="J3904" s="3">
        <v>0</v>
      </c>
      <c r="K3904" s="3">
        <v>0</v>
      </c>
      <c r="L3904" s="3">
        <v>0</v>
      </c>
      <c r="M3904" s="148" t="s">
        <v>6151</v>
      </c>
      <c r="N3904" s="3">
        <v>0</v>
      </c>
      <c r="O3904" s="3">
        <v>0</v>
      </c>
      <c r="P3904" s="3">
        <v>0</v>
      </c>
      <c r="Q3904" s="132"/>
    </row>
    <row r="3905" spans="1:17">
      <c r="A3905" s="5" t="str">
        <f t="shared" si="61"/>
        <v>7</v>
      </c>
      <c r="B3905" s="1" t="s">
        <v>12355</v>
      </c>
      <c r="C3905" s="2" t="s">
        <v>12356</v>
      </c>
      <c r="D3905" s="2">
        <f>IFERROR(VLOOKUP(B3905,#REF!,4,0),0)</f>
        <v>0</v>
      </c>
      <c r="E3905" s="3">
        <v>0</v>
      </c>
      <c r="F3905" s="147" t="s">
        <v>1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0</v>
      </c>
      <c r="M3905" s="148" t="s">
        <v>6151</v>
      </c>
      <c r="N3905" s="3">
        <v>0</v>
      </c>
      <c r="O3905" s="3">
        <v>0</v>
      </c>
      <c r="P3905" s="3">
        <v>0</v>
      </c>
      <c r="Q3905" s="132"/>
    </row>
    <row r="3906" spans="1:17">
      <c r="A3906" s="5" t="str">
        <f t="shared" si="61"/>
        <v>7</v>
      </c>
      <c r="B3906" s="1" t="s">
        <v>12357</v>
      </c>
      <c r="C3906" s="2" t="s">
        <v>12358</v>
      </c>
      <c r="D3906" s="2">
        <f>IFERROR(VLOOKUP(B3906,#REF!,4,0),0)</f>
        <v>0</v>
      </c>
      <c r="E3906" s="3">
        <v>0</v>
      </c>
      <c r="F3906" s="147" t="s">
        <v>1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0</v>
      </c>
      <c r="M3906" s="148" t="s">
        <v>6151</v>
      </c>
      <c r="N3906" s="3">
        <v>0</v>
      </c>
      <c r="O3906" s="3">
        <v>0</v>
      </c>
      <c r="P3906" s="3">
        <v>0</v>
      </c>
      <c r="Q3906" s="132"/>
    </row>
    <row r="3907" spans="1:17">
      <c r="A3907" s="5" t="str">
        <f t="shared" si="61"/>
        <v>7</v>
      </c>
      <c r="B3907" s="1" t="s">
        <v>12359</v>
      </c>
      <c r="C3907" s="2" t="s">
        <v>12360</v>
      </c>
      <c r="D3907" s="2">
        <f>IFERROR(VLOOKUP(B3907,#REF!,4,0),0)</f>
        <v>0</v>
      </c>
      <c r="E3907" s="3">
        <v>0</v>
      </c>
      <c r="F3907" s="147" t="s">
        <v>1</v>
      </c>
      <c r="G3907" s="3">
        <v>0</v>
      </c>
      <c r="H3907" s="3">
        <v>0</v>
      </c>
      <c r="I3907" s="3">
        <v>0</v>
      </c>
      <c r="J3907" s="3">
        <v>0</v>
      </c>
      <c r="K3907" s="3">
        <v>0</v>
      </c>
      <c r="L3907" s="3">
        <v>0</v>
      </c>
      <c r="M3907" s="148" t="s">
        <v>6151</v>
      </c>
      <c r="N3907" s="3">
        <v>0</v>
      </c>
      <c r="O3907" s="3">
        <v>0</v>
      </c>
      <c r="P3907" s="3">
        <v>0</v>
      </c>
      <c r="Q3907" s="132"/>
    </row>
    <row r="3908" spans="1:17">
      <c r="A3908" s="5" t="str">
        <f t="shared" si="61"/>
        <v>7</v>
      </c>
      <c r="B3908" s="1" t="s">
        <v>12361</v>
      </c>
      <c r="C3908" s="2" t="s">
        <v>12185</v>
      </c>
      <c r="D3908" s="2">
        <f>IFERROR(VLOOKUP(B3908,#REF!,4,0),0)</f>
        <v>0</v>
      </c>
      <c r="E3908" s="3">
        <v>0</v>
      </c>
      <c r="F3908" s="147" t="s">
        <v>1</v>
      </c>
      <c r="G3908" s="3">
        <v>0</v>
      </c>
      <c r="H3908" s="3">
        <v>0</v>
      </c>
      <c r="I3908" s="3">
        <v>0</v>
      </c>
      <c r="J3908" s="3">
        <v>0</v>
      </c>
      <c r="K3908" s="3">
        <v>0</v>
      </c>
      <c r="L3908" s="3">
        <v>0</v>
      </c>
      <c r="M3908" s="148" t="s">
        <v>6151</v>
      </c>
      <c r="N3908" s="3">
        <v>0</v>
      </c>
      <c r="O3908" s="3">
        <v>0</v>
      </c>
      <c r="P3908" s="3">
        <v>0</v>
      </c>
      <c r="Q3908" s="132"/>
    </row>
    <row r="3909" spans="1:17">
      <c r="A3909" s="5" t="str">
        <f t="shared" si="61"/>
        <v>7</v>
      </c>
      <c r="B3909" s="1" t="s">
        <v>12362</v>
      </c>
      <c r="C3909" s="2" t="s">
        <v>12188</v>
      </c>
      <c r="D3909" s="2">
        <f>IFERROR(VLOOKUP(B3909,#REF!,4,0),0)</f>
        <v>0</v>
      </c>
      <c r="E3909" s="3">
        <v>0</v>
      </c>
      <c r="F3909" s="147" t="s">
        <v>1</v>
      </c>
      <c r="G3909" s="3">
        <v>0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148" t="s">
        <v>6151</v>
      </c>
      <c r="N3909" s="3">
        <v>0</v>
      </c>
      <c r="O3909" s="3">
        <v>0</v>
      </c>
      <c r="P3909" s="3">
        <v>0</v>
      </c>
      <c r="Q3909" s="132"/>
    </row>
    <row r="3910" spans="1:17">
      <c r="A3910" s="5" t="str">
        <f t="shared" si="61"/>
        <v>7</v>
      </c>
      <c r="B3910" s="1" t="s">
        <v>12363</v>
      </c>
      <c r="C3910" s="2" t="s">
        <v>12174</v>
      </c>
      <c r="D3910" s="2">
        <f>IFERROR(VLOOKUP(B3910,#REF!,4,0),0)</f>
        <v>0</v>
      </c>
      <c r="E3910" s="3">
        <v>0</v>
      </c>
      <c r="F3910" s="147" t="s">
        <v>1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148" t="s">
        <v>6151</v>
      </c>
      <c r="N3910" s="3">
        <v>0</v>
      </c>
      <c r="O3910" s="3">
        <v>0</v>
      </c>
      <c r="P3910" s="3">
        <v>0</v>
      </c>
      <c r="Q3910" s="132"/>
    </row>
    <row r="3911" spans="1:17">
      <c r="A3911" s="5" t="str">
        <f t="shared" si="61"/>
        <v>7</v>
      </c>
      <c r="B3911" s="1" t="s">
        <v>4578</v>
      </c>
      <c r="C3911" s="2" t="s">
        <v>12172</v>
      </c>
      <c r="D3911" s="2">
        <f>IFERROR(VLOOKUP(B3911,#REF!,4,0),0)</f>
        <v>0</v>
      </c>
      <c r="E3911" s="3">
        <v>27554.5</v>
      </c>
      <c r="F3911" s="147" t="s">
        <v>1</v>
      </c>
      <c r="G3911" s="3">
        <v>27554.5</v>
      </c>
      <c r="H3911" s="3">
        <v>0</v>
      </c>
      <c r="I3911" s="3">
        <v>0</v>
      </c>
      <c r="J3911" s="3">
        <v>27554.5</v>
      </c>
      <c r="K3911" s="3">
        <v>0</v>
      </c>
      <c r="L3911" s="3">
        <v>0</v>
      </c>
      <c r="M3911" s="148" t="s">
        <v>6151</v>
      </c>
      <c r="N3911" s="3">
        <v>0</v>
      </c>
      <c r="O3911" s="3">
        <v>0</v>
      </c>
      <c r="P3911" s="3">
        <v>0</v>
      </c>
      <c r="Q3911" s="132"/>
    </row>
    <row r="3912" spans="1:17">
      <c r="A3912" s="5" t="str">
        <f t="shared" si="61"/>
        <v>7</v>
      </c>
      <c r="B3912" s="1" t="s">
        <v>12364</v>
      </c>
      <c r="C3912" s="2" t="s">
        <v>12171</v>
      </c>
      <c r="D3912" s="2">
        <f>IFERROR(VLOOKUP(B3912,#REF!,4,0),0)</f>
        <v>0</v>
      </c>
      <c r="E3912" s="3">
        <v>0</v>
      </c>
      <c r="F3912" s="147" t="s">
        <v>1</v>
      </c>
      <c r="G3912" s="3">
        <v>0</v>
      </c>
      <c r="H3912" s="3">
        <v>0</v>
      </c>
      <c r="I3912" s="3">
        <v>0</v>
      </c>
      <c r="J3912" s="3">
        <v>0</v>
      </c>
      <c r="K3912" s="3">
        <v>0</v>
      </c>
      <c r="L3912" s="3">
        <v>0</v>
      </c>
      <c r="M3912" s="148" t="s">
        <v>6151</v>
      </c>
      <c r="N3912" s="3">
        <v>0</v>
      </c>
      <c r="O3912" s="3">
        <v>0</v>
      </c>
      <c r="P3912" s="3">
        <v>0</v>
      </c>
      <c r="Q3912" s="132"/>
    </row>
    <row r="3913" spans="1:17">
      <c r="A3913" s="5" t="str">
        <f t="shared" si="61"/>
        <v>7</v>
      </c>
      <c r="B3913" s="1" t="s">
        <v>12365</v>
      </c>
      <c r="C3913" s="2" t="s">
        <v>12169</v>
      </c>
      <c r="D3913" s="2">
        <f>IFERROR(VLOOKUP(B3913,#REF!,4,0),0)</f>
        <v>0</v>
      </c>
      <c r="E3913" s="3">
        <v>0</v>
      </c>
      <c r="F3913" s="147" t="s">
        <v>1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148" t="s">
        <v>6151</v>
      </c>
      <c r="N3913" s="3">
        <v>0</v>
      </c>
      <c r="O3913" s="3">
        <v>0</v>
      </c>
      <c r="P3913" s="3">
        <v>0</v>
      </c>
      <c r="Q3913" s="132"/>
    </row>
    <row r="3914" spans="1:17">
      <c r="A3914" s="5" t="str">
        <f t="shared" si="61"/>
        <v>7</v>
      </c>
      <c r="B3914" s="1" t="s">
        <v>4580</v>
      </c>
      <c r="C3914" s="2" t="s">
        <v>12167</v>
      </c>
      <c r="D3914" s="2">
        <f>IFERROR(VLOOKUP(B3914,#REF!,4,0),0)</f>
        <v>0</v>
      </c>
      <c r="E3914" s="3">
        <v>220</v>
      </c>
      <c r="F3914" s="147" t="s">
        <v>1</v>
      </c>
      <c r="G3914" s="3">
        <v>220</v>
      </c>
      <c r="H3914" s="3">
        <v>0</v>
      </c>
      <c r="I3914" s="3">
        <v>0</v>
      </c>
      <c r="J3914" s="3">
        <v>220</v>
      </c>
      <c r="K3914" s="3">
        <v>0</v>
      </c>
      <c r="L3914" s="3">
        <v>0</v>
      </c>
      <c r="M3914" s="148" t="s">
        <v>6151</v>
      </c>
      <c r="N3914" s="3">
        <v>0</v>
      </c>
      <c r="O3914" s="3">
        <v>0</v>
      </c>
      <c r="P3914" s="3">
        <v>0</v>
      </c>
      <c r="Q3914" s="132"/>
    </row>
    <row r="3915" spans="1:17">
      <c r="A3915" s="5" t="str">
        <f t="shared" ref="A3915:A3978" si="62">LEFT(B3915)</f>
        <v>7</v>
      </c>
      <c r="B3915" s="1" t="s">
        <v>12366</v>
      </c>
      <c r="C3915" s="2" t="s">
        <v>12160</v>
      </c>
      <c r="D3915" s="2">
        <f>IFERROR(VLOOKUP(B3915,#REF!,4,0),0)</f>
        <v>0</v>
      </c>
      <c r="E3915" s="3">
        <v>0</v>
      </c>
      <c r="F3915" s="147" t="s">
        <v>1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0</v>
      </c>
      <c r="M3915" s="148" t="s">
        <v>6151</v>
      </c>
      <c r="N3915" s="3">
        <v>0</v>
      </c>
      <c r="O3915" s="3">
        <v>0</v>
      </c>
      <c r="P3915" s="3">
        <v>0</v>
      </c>
      <c r="Q3915" s="132"/>
    </row>
    <row r="3916" spans="1:17" ht="22.5">
      <c r="A3916" s="5" t="str">
        <f t="shared" si="62"/>
        <v>7</v>
      </c>
      <c r="B3916" s="1" t="s">
        <v>12367</v>
      </c>
      <c r="C3916" s="2" t="s">
        <v>12162</v>
      </c>
      <c r="D3916" s="2">
        <f>IFERROR(VLOOKUP(B3916,#REF!,4,0),0)</f>
        <v>0</v>
      </c>
      <c r="E3916" s="3">
        <v>0</v>
      </c>
      <c r="F3916" s="147" t="s">
        <v>1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148" t="s">
        <v>6151</v>
      </c>
      <c r="N3916" s="3">
        <v>0</v>
      </c>
      <c r="O3916" s="3">
        <v>0</v>
      </c>
      <c r="P3916" s="3">
        <v>0</v>
      </c>
      <c r="Q3916" s="132"/>
    </row>
    <row r="3917" spans="1:17">
      <c r="A3917" s="5" t="str">
        <f t="shared" si="62"/>
        <v>7</v>
      </c>
      <c r="B3917" s="1" t="s">
        <v>4583</v>
      </c>
      <c r="C3917" s="2" t="s">
        <v>12206</v>
      </c>
      <c r="D3917" s="2">
        <f>IFERROR(VLOOKUP(B3917,#REF!,4,0),0)</f>
        <v>0</v>
      </c>
      <c r="E3917" s="3">
        <v>10</v>
      </c>
      <c r="F3917" s="147" t="s">
        <v>1</v>
      </c>
      <c r="G3917" s="3">
        <v>10</v>
      </c>
      <c r="H3917" s="3">
        <v>0</v>
      </c>
      <c r="I3917" s="3">
        <v>0</v>
      </c>
      <c r="J3917" s="3">
        <v>10</v>
      </c>
      <c r="K3917" s="3">
        <v>0</v>
      </c>
      <c r="L3917" s="3">
        <v>0</v>
      </c>
      <c r="M3917" s="148" t="s">
        <v>6151</v>
      </c>
      <c r="N3917" s="3">
        <v>0</v>
      </c>
      <c r="O3917" s="3">
        <v>0</v>
      </c>
      <c r="P3917" s="3">
        <v>0</v>
      </c>
      <c r="Q3917" s="132"/>
    </row>
    <row r="3918" spans="1:17">
      <c r="A3918" s="5" t="str">
        <f t="shared" si="62"/>
        <v>7</v>
      </c>
      <c r="B3918" s="1" t="s">
        <v>12368</v>
      </c>
      <c r="C3918" s="2" t="s">
        <v>12208</v>
      </c>
      <c r="D3918" s="2">
        <f>IFERROR(VLOOKUP(B3918,#REF!,4,0),0)</f>
        <v>0</v>
      </c>
      <c r="E3918" s="3">
        <v>0</v>
      </c>
      <c r="F3918" s="147" t="s">
        <v>1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0</v>
      </c>
      <c r="M3918" s="148" t="s">
        <v>6151</v>
      </c>
      <c r="N3918" s="3">
        <v>0</v>
      </c>
      <c r="O3918" s="3">
        <v>0</v>
      </c>
      <c r="P3918" s="3">
        <v>0</v>
      </c>
      <c r="Q3918" s="132"/>
    </row>
    <row r="3919" spans="1:17">
      <c r="A3919" s="5" t="str">
        <f t="shared" si="62"/>
        <v>7</v>
      </c>
      <c r="B3919" s="1" t="s">
        <v>12369</v>
      </c>
      <c r="C3919" s="2" t="s">
        <v>12370</v>
      </c>
      <c r="D3919" s="2">
        <f>IFERROR(VLOOKUP(B3919,#REF!,4,0),0)</f>
        <v>0</v>
      </c>
      <c r="E3919" s="3">
        <v>0</v>
      </c>
      <c r="F3919" s="147" t="s">
        <v>1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0</v>
      </c>
      <c r="M3919" s="148" t="s">
        <v>6151</v>
      </c>
      <c r="N3919" s="3">
        <v>0</v>
      </c>
      <c r="O3919" s="3">
        <v>0</v>
      </c>
      <c r="P3919" s="3">
        <v>0</v>
      </c>
      <c r="Q3919" s="132"/>
    </row>
    <row r="3920" spans="1:17">
      <c r="A3920" s="5" t="str">
        <f t="shared" si="62"/>
        <v>7</v>
      </c>
      <c r="B3920" s="1" t="s">
        <v>12371</v>
      </c>
      <c r="C3920" s="2" t="s">
        <v>12200</v>
      </c>
      <c r="D3920" s="2">
        <f>IFERROR(VLOOKUP(B3920,#REF!,4,0),0)</f>
        <v>0</v>
      </c>
      <c r="E3920" s="3">
        <v>0</v>
      </c>
      <c r="F3920" s="147" t="s">
        <v>1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148" t="s">
        <v>6151</v>
      </c>
      <c r="N3920" s="3">
        <v>0</v>
      </c>
      <c r="O3920" s="3">
        <v>0</v>
      </c>
      <c r="P3920" s="3">
        <v>0</v>
      </c>
      <c r="Q3920" s="132"/>
    </row>
    <row r="3921" spans="1:17">
      <c r="A3921" s="5" t="str">
        <f t="shared" si="62"/>
        <v>7</v>
      </c>
      <c r="B3921" s="1" t="s">
        <v>12372</v>
      </c>
      <c r="C3921" s="2" t="s">
        <v>12202</v>
      </c>
      <c r="D3921" s="2">
        <f>IFERROR(VLOOKUP(B3921,#REF!,4,0),0)</f>
        <v>0</v>
      </c>
      <c r="E3921" s="3">
        <v>0</v>
      </c>
      <c r="F3921" s="147" t="s">
        <v>1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148" t="s">
        <v>6151</v>
      </c>
      <c r="N3921" s="3">
        <v>0</v>
      </c>
      <c r="O3921" s="3">
        <v>0</v>
      </c>
      <c r="P3921" s="3">
        <v>0</v>
      </c>
      <c r="Q3921" s="132"/>
    </row>
    <row r="3922" spans="1:17">
      <c r="A3922" s="5" t="str">
        <f t="shared" si="62"/>
        <v>7</v>
      </c>
      <c r="B3922" s="1" t="s">
        <v>12373</v>
      </c>
      <c r="C3922" s="2" t="s">
        <v>12204</v>
      </c>
      <c r="D3922" s="2">
        <f>IFERROR(VLOOKUP(B3922,#REF!,4,0),0)</f>
        <v>0</v>
      </c>
      <c r="E3922" s="3">
        <v>0</v>
      </c>
      <c r="F3922" s="147" t="s">
        <v>1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148" t="s">
        <v>6151</v>
      </c>
      <c r="N3922" s="3">
        <v>0</v>
      </c>
      <c r="O3922" s="3">
        <v>0</v>
      </c>
      <c r="P3922" s="3">
        <v>0</v>
      </c>
      <c r="Q3922" s="132"/>
    </row>
    <row r="3923" spans="1:17">
      <c r="A3923" s="5" t="str">
        <f t="shared" si="62"/>
        <v>7</v>
      </c>
      <c r="B3923" s="1" t="s">
        <v>12374</v>
      </c>
      <c r="C3923" s="2" t="s">
        <v>12210</v>
      </c>
      <c r="D3923" s="2">
        <f>IFERROR(VLOOKUP(B3923,#REF!,4,0),0)</f>
        <v>0</v>
      </c>
      <c r="E3923" s="3">
        <v>0</v>
      </c>
      <c r="F3923" s="147" t="s">
        <v>1</v>
      </c>
      <c r="G3923" s="3">
        <v>0</v>
      </c>
      <c r="H3923" s="3">
        <v>0</v>
      </c>
      <c r="I3923" s="3">
        <v>0</v>
      </c>
      <c r="J3923" s="3">
        <v>0</v>
      </c>
      <c r="K3923" s="3">
        <v>0</v>
      </c>
      <c r="L3923" s="3">
        <v>0</v>
      </c>
      <c r="M3923" s="148" t="s">
        <v>6151</v>
      </c>
      <c r="N3923" s="3">
        <v>0</v>
      </c>
      <c r="O3923" s="3">
        <v>0</v>
      </c>
      <c r="P3923" s="3">
        <v>0</v>
      </c>
      <c r="Q3923" s="132"/>
    </row>
    <row r="3924" spans="1:17">
      <c r="A3924" s="5" t="str">
        <f t="shared" si="62"/>
        <v>7</v>
      </c>
      <c r="B3924" s="1" t="s">
        <v>12375</v>
      </c>
      <c r="C3924" s="2" t="s">
        <v>12212</v>
      </c>
      <c r="D3924" s="2">
        <f>IFERROR(VLOOKUP(B3924,#REF!,4,0),0)</f>
        <v>0</v>
      </c>
      <c r="E3924" s="3">
        <v>0</v>
      </c>
      <c r="F3924" s="147" t="s">
        <v>1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148" t="s">
        <v>6151</v>
      </c>
      <c r="N3924" s="3">
        <v>0</v>
      </c>
      <c r="O3924" s="3">
        <v>0</v>
      </c>
      <c r="P3924" s="3">
        <v>0</v>
      </c>
      <c r="Q3924" s="132"/>
    </row>
    <row r="3925" spans="1:17">
      <c r="A3925" s="5" t="str">
        <f t="shared" si="62"/>
        <v>7</v>
      </c>
      <c r="B3925" s="1" t="s">
        <v>12376</v>
      </c>
      <c r="C3925" s="2" t="s">
        <v>12214</v>
      </c>
      <c r="D3925" s="2">
        <f>IFERROR(VLOOKUP(B3925,#REF!,4,0),0)</f>
        <v>0</v>
      </c>
      <c r="E3925" s="3">
        <v>0</v>
      </c>
      <c r="F3925" s="147" t="s">
        <v>1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0</v>
      </c>
      <c r="M3925" s="148" t="s">
        <v>6151</v>
      </c>
      <c r="N3925" s="3">
        <v>0</v>
      </c>
      <c r="O3925" s="3">
        <v>0</v>
      </c>
      <c r="P3925" s="3">
        <v>0</v>
      </c>
      <c r="Q3925" s="132"/>
    </row>
    <row r="3926" spans="1:17">
      <c r="A3926" s="5" t="str">
        <f t="shared" si="62"/>
        <v>7</v>
      </c>
      <c r="B3926" s="1" t="s">
        <v>12377</v>
      </c>
      <c r="C3926" s="2" t="s">
        <v>12216</v>
      </c>
      <c r="D3926" s="2">
        <f>IFERROR(VLOOKUP(B3926,#REF!,4,0),0)</f>
        <v>0</v>
      </c>
      <c r="E3926" s="3">
        <v>0</v>
      </c>
      <c r="F3926" s="147" t="s">
        <v>1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0</v>
      </c>
      <c r="M3926" s="148" t="s">
        <v>6151</v>
      </c>
      <c r="N3926" s="3">
        <v>0</v>
      </c>
      <c r="O3926" s="3">
        <v>0</v>
      </c>
      <c r="P3926" s="3">
        <v>0</v>
      </c>
      <c r="Q3926" s="132"/>
    </row>
    <row r="3927" spans="1:17">
      <c r="A3927" s="5" t="str">
        <f t="shared" si="62"/>
        <v>7</v>
      </c>
      <c r="B3927" s="1" t="s">
        <v>4586</v>
      </c>
      <c r="C3927" s="2" t="s">
        <v>12378</v>
      </c>
      <c r="D3927" s="2">
        <f>IFERROR(VLOOKUP(B3927,#REF!,4,0),0)</f>
        <v>0</v>
      </c>
      <c r="E3927" s="3">
        <v>700958</v>
      </c>
      <c r="F3927" s="147" t="s">
        <v>1</v>
      </c>
      <c r="G3927" s="3">
        <v>700958</v>
      </c>
      <c r="H3927" s="3">
        <v>0</v>
      </c>
      <c r="I3927" s="3">
        <v>0</v>
      </c>
      <c r="J3927" s="3">
        <v>700958</v>
      </c>
      <c r="K3927" s="3">
        <v>0</v>
      </c>
      <c r="L3927" s="3">
        <v>0</v>
      </c>
      <c r="M3927" s="148" t="s">
        <v>6151</v>
      </c>
      <c r="N3927" s="3">
        <v>0</v>
      </c>
      <c r="O3927" s="3">
        <v>0</v>
      </c>
      <c r="P3927" s="3">
        <v>0</v>
      </c>
      <c r="Q3927" s="132"/>
    </row>
    <row r="3928" spans="1:17">
      <c r="A3928" s="5" t="str">
        <f t="shared" si="62"/>
        <v>7</v>
      </c>
      <c r="B3928" s="1" t="s">
        <v>4589</v>
      </c>
      <c r="C3928" s="2" t="s">
        <v>12222</v>
      </c>
      <c r="D3928" s="2">
        <f>IFERROR(VLOOKUP(B3928,#REF!,4,0),0)</f>
        <v>0</v>
      </c>
      <c r="E3928" s="3">
        <v>80</v>
      </c>
      <c r="F3928" s="147" t="s">
        <v>1</v>
      </c>
      <c r="G3928" s="3">
        <v>80</v>
      </c>
      <c r="H3928" s="3">
        <v>0</v>
      </c>
      <c r="I3928" s="3">
        <v>0</v>
      </c>
      <c r="J3928" s="3">
        <v>80</v>
      </c>
      <c r="K3928" s="3">
        <v>0</v>
      </c>
      <c r="L3928" s="3">
        <v>0</v>
      </c>
      <c r="M3928" s="148" t="s">
        <v>6151</v>
      </c>
      <c r="N3928" s="3">
        <v>0</v>
      </c>
      <c r="O3928" s="3">
        <v>0</v>
      </c>
      <c r="P3928" s="3">
        <v>0</v>
      </c>
      <c r="Q3928" s="132"/>
    </row>
    <row r="3929" spans="1:17">
      <c r="A3929" s="5" t="str">
        <f t="shared" si="62"/>
        <v>7</v>
      </c>
      <c r="B3929" s="1" t="s">
        <v>12379</v>
      </c>
      <c r="C3929" s="2" t="s">
        <v>12224</v>
      </c>
      <c r="D3929" s="2">
        <f>IFERROR(VLOOKUP(B3929,#REF!,4,0),0)</f>
        <v>0</v>
      </c>
      <c r="E3929" s="3">
        <v>0</v>
      </c>
      <c r="F3929" s="147" t="s">
        <v>1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0</v>
      </c>
      <c r="M3929" s="148" t="s">
        <v>6151</v>
      </c>
      <c r="N3929" s="3">
        <v>0</v>
      </c>
      <c r="O3929" s="3">
        <v>0</v>
      </c>
      <c r="P3929" s="3">
        <v>0</v>
      </c>
      <c r="Q3929" s="132"/>
    </row>
    <row r="3930" spans="1:17">
      <c r="A3930" s="5" t="str">
        <f t="shared" si="62"/>
        <v>7</v>
      </c>
      <c r="B3930" s="1" t="s">
        <v>12380</v>
      </c>
      <c r="C3930" s="2" t="s">
        <v>12226</v>
      </c>
      <c r="D3930" s="2">
        <f>IFERROR(VLOOKUP(B3930,#REF!,4,0),0)</f>
        <v>0</v>
      </c>
      <c r="E3930" s="3">
        <v>0</v>
      </c>
      <c r="F3930" s="147" t="s">
        <v>1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0</v>
      </c>
      <c r="M3930" s="148" t="s">
        <v>6151</v>
      </c>
      <c r="N3930" s="3">
        <v>0</v>
      </c>
      <c r="O3930" s="3">
        <v>0</v>
      </c>
      <c r="P3930" s="3">
        <v>0</v>
      </c>
      <c r="Q3930" s="132"/>
    </row>
    <row r="3931" spans="1:17">
      <c r="A3931" s="5" t="str">
        <f t="shared" si="62"/>
        <v>7</v>
      </c>
      <c r="B3931" s="1" t="s">
        <v>12381</v>
      </c>
      <c r="C3931" s="2" t="s">
        <v>12228</v>
      </c>
      <c r="D3931" s="2">
        <f>IFERROR(VLOOKUP(B3931,#REF!,4,0),0)</f>
        <v>0</v>
      </c>
      <c r="E3931" s="3">
        <v>0</v>
      </c>
      <c r="F3931" s="147" t="s">
        <v>1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148" t="s">
        <v>6151</v>
      </c>
      <c r="N3931" s="3">
        <v>0</v>
      </c>
      <c r="O3931" s="3">
        <v>0</v>
      </c>
      <c r="P3931" s="3">
        <v>0</v>
      </c>
      <c r="Q3931" s="132"/>
    </row>
    <row r="3932" spans="1:17">
      <c r="A3932" s="5" t="str">
        <f t="shared" si="62"/>
        <v>7</v>
      </c>
      <c r="B3932" s="1" t="s">
        <v>12382</v>
      </c>
      <c r="C3932" s="2" t="s">
        <v>12230</v>
      </c>
      <c r="D3932" s="2">
        <f>IFERROR(VLOOKUP(B3932,#REF!,4,0),0)</f>
        <v>0</v>
      </c>
      <c r="E3932" s="3">
        <v>0</v>
      </c>
      <c r="F3932" s="147" t="s">
        <v>1</v>
      </c>
      <c r="G3932" s="3">
        <v>0</v>
      </c>
      <c r="H3932" s="3">
        <v>0</v>
      </c>
      <c r="I3932" s="3">
        <v>0</v>
      </c>
      <c r="J3932" s="3">
        <v>0</v>
      </c>
      <c r="K3932" s="3">
        <v>0</v>
      </c>
      <c r="L3932" s="3">
        <v>0</v>
      </c>
      <c r="M3932" s="148" t="s">
        <v>6151</v>
      </c>
      <c r="N3932" s="3">
        <v>0</v>
      </c>
      <c r="O3932" s="3">
        <v>0</v>
      </c>
      <c r="P3932" s="3">
        <v>0</v>
      </c>
      <c r="Q3932" s="132"/>
    </row>
    <row r="3933" spans="1:17">
      <c r="A3933" s="5" t="str">
        <f t="shared" si="62"/>
        <v>7</v>
      </c>
      <c r="B3933" s="1" t="s">
        <v>12383</v>
      </c>
      <c r="C3933" s="2" t="s">
        <v>12232</v>
      </c>
      <c r="D3933" s="2">
        <f>IFERROR(VLOOKUP(B3933,#REF!,4,0),0)</f>
        <v>0</v>
      </c>
      <c r="E3933" s="3">
        <v>0</v>
      </c>
      <c r="F3933" s="147" t="s">
        <v>1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0</v>
      </c>
      <c r="M3933" s="148" t="s">
        <v>6151</v>
      </c>
      <c r="N3933" s="3">
        <v>0</v>
      </c>
      <c r="O3933" s="3">
        <v>0</v>
      </c>
      <c r="P3933" s="3">
        <v>0</v>
      </c>
      <c r="Q3933" s="132"/>
    </row>
    <row r="3934" spans="1:17">
      <c r="A3934" s="5" t="str">
        <f t="shared" si="62"/>
        <v>7</v>
      </c>
      <c r="B3934" s="1" t="s">
        <v>12384</v>
      </c>
      <c r="C3934" s="2" t="s">
        <v>12234</v>
      </c>
      <c r="D3934" s="2">
        <f>IFERROR(VLOOKUP(B3934,#REF!,4,0),0)</f>
        <v>0</v>
      </c>
      <c r="E3934" s="3">
        <v>0</v>
      </c>
      <c r="F3934" s="147" t="s">
        <v>1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148" t="s">
        <v>6151</v>
      </c>
      <c r="N3934" s="3">
        <v>0</v>
      </c>
      <c r="O3934" s="3">
        <v>0</v>
      </c>
      <c r="P3934" s="3">
        <v>0</v>
      </c>
      <c r="Q3934" s="132"/>
    </row>
    <row r="3935" spans="1:17">
      <c r="A3935" s="5" t="str">
        <f t="shared" si="62"/>
        <v>7</v>
      </c>
      <c r="B3935" s="1" t="s">
        <v>12385</v>
      </c>
      <c r="C3935" s="2" t="s">
        <v>12236</v>
      </c>
      <c r="D3935" s="2">
        <f>IFERROR(VLOOKUP(B3935,#REF!,4,0),0)</f>
        <v>0</v>
      </c>
      <c r="E3935" s="3">
        <v>0</v>
      </c>
      <c r="F3935" s="147" t="s">
        <v>1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0</v>
      </c>
      <c r="M3935" s="148" t="s">
        <v>6151</v>
      </c>
      <c r="N3935" s="3">
        <v>0</v>
      </c>
      <c r="O3935" s="3">
        <v>0</v>
      </c>
      <c r="P3935" s="3">
        <v>0</v>
      </c>
      <c r="Q3935" s="132"/>
    </row>
    <row r="3936" spans="1:17">
      <c r="A3936" s="5" t="str">
        <f t="shared" si="62"/>
        <v>7</v>
      </c>
      <c r="B3936" s="1" t="s">
        <v>12386</v>
      </c>
      <c r="C3936" s="2" t="s">
        <v>12238</v>
      </c>
      <c r="D3936" s="2">
        <f>IFERROR(VLOOKUP(B3936,#REF!,4,0),0)</f>
        <v>0</v>
      </c>
      <c r="E3936" s="3">
        <v>0</v>
      </c>
      <c r="F3936" s="147" t="s">
        <v>1</v>
      </c>
      <c r="G3936" s="3">
        <v>0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148" t="s">
        <v>6151</v>
      </c>
      <c r="N3936" s="3">
        <v>0</v>
      </c>
      <c r="O3936" s="3">
        <v>0</v>
      </c>
      <c r="P3936" s="3">
        <v>0</v>
      </c>
      <c r="Q3936" s="132"/>
    </row>
    <row r="3937" spans="1:17">
      <c r="A3937" s="5" t="str">
        <f t="shared" si="62"/>
        <v>7</v>
      </c>
      <c r="B3937" s="1" t="s">
        <v>12387</v>
      </c>
      <c r="C3937" s="2" t="s">
        <v>12388</v>
      </c>
      <c r="D3937" s="2">
        <f>IFERROR(VLOOKUP(B3937,#REF!,4,0),0)</f>
        <v>0</v>
      </c>
      <c r="E3937" s="3">
        <v>0</v>
      </c>
      <c r="F3937" s="147" t="s">
        <v>1</v>
      </c>
      <c r="G3937" s="3">
        <v>0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148" t="s">
        <v>6151</v>
      </c>
      <c r="N3937" s="3">
        <v>0</v>
      </c>
      <c r="O3937" s="3">
        <v>0</v>
      </c>
      <c r="P3937" s="3">
        <v>0</v>
      </c>
      <c r="Q3937" s="132"/>
    </row>
    <row r="3938" spans="1:17">
      <c r="A3938" s="5" t="str">
        <f t="shared" si="62"/>
        <v>7</v>
      </c>
      <c r="B3938" s="1" t="s">
        <v>4592</v>
      </c>
      <c r="C3938" s="2" t="s">
        <v>12389</v>
      </c>
      <c r="D3938" s="2">
        <f>IFERROR(VLOOKUP(B3938,#REF!,4,0),0)</f>
        <v>0</v>
      </c>
      <c r="E3938" s="3">
        <v>99386.21</v>
      </c>
      <c r="F3938" s="147" t="s">
        <v>1</v>
      </c>
      <c r="G3938" s="3">
        <v>99386.21</v>
      </c>
      <c r="H3938" s="3">
        <v>0</v>
      </c>
      <c r="I3938" s="3">
        <v>0</v>
      </c>
      <c r="J3938" s="3">
        <v>99386.21</v>
      </c>
      <c r="K3938" s="3">
        <v>0</v>
      </c>
      <c r="L3938" s="3">
        <v>0</v>
      </c>
      <c r="M3938" s="148" t="s">
        <v>6151</v>
      </c>
      <c r="N3938" s="3">
        <v>0</v>
      </c>
      <c r="O3938" s="3">
        <v>0</v>
      </c>
      <c r="P3938" s="3">
        <v>0</v>
      </c>
      <c r="Q3938" s="132"/>
    </row>
    <row r="3939" spans="1:17">
      <c r="A3939" s="5" t="str">
        <f t="shared" si="62"/>
        <v>7</v>
      </c>
      <c r="B3939" s="1" t="s">
        <v>12390</v>
      </c>
      <c r="C3939" s="2" t="s">
        <v>12391</v>
      </c>
      <c r="D3939" s="2">
        <f>IFERROR(VLOOKUP(B3939,#REF!,4,0),0)</f>
        <v>0</v>
      </c>
      <c r="E3939" s="3">
        <v>0</v>
      </c>
      <c r="F3939" s="147" t="s">
        <v>1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0</v>
      </c>
      <c r="M3939" s="148" t="s">
        <v>6151</v>
      </c>
      <c r="N3939" s="3">
        <v>0</v>
      </c>
      <c r="O3939" s="3">
        <v>0</v>
      </c>
      <c r="P3939" s="3">
        <v>0</v>
      </c>
      <c r="Q3939" s="132"/>
    </row>
    <row r="3940" spans="1:17">
      <c r="A3940" s="5" t="str">
        <f t="shared" si="62"/>
        <v>7</v>
      </c>
      <c r="B3940" s="1" t="s">
        <v>12392</v>
      </c>
      <c r="C3940" s="2" t="s">
        <v>12393</v>
      </c>
      <c r="D3940" s="2">
        <f>IFERROR(VLOOKUP(B3940,#REF!,4,0),0)</f>
        <v>0</v>
      </c>
      <c r="E3940" s="3">
        <v>0</v>
      </c>
      <c r="F3940" s="147" t="s">
        <v>1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148" t="s">
        <v>6151</v>
      </c>
      <c r="N3940" s="3">
        <v>0</v>
      </c>
      <c r="O3940" s="3">
        <v>0</v>
      </c>
      <c r="P3940" s="3">
        <v>0</v>
      </c>
      <c r="Q3940" s="132"/>
    </row>
    <row r="3941" spans="1:17">
      <c r="A3941" s="5" t="str">
        <f t="shared" si="62"/>
        <v>7</v>
      </c>
      <c r="B3941" s="1" t="s">
        <v>12394</v>
      </c>
      <c r="C3941" s="2" t="s">
        <v>12395</v>
      </c>
      <c r="D3941" s="2">
        <f>IFERROR(VLOOKUP(B3941,#REF!,4,0),0)</f>
        <v>0</v>
      </c>
      <c r="E3941" s="3">
        <v>0</v>
      </c>
      <c r="F3941" s="147" t="s">
        <v>1</v>
      </c>
      <c r="G3941" s="3">
        <v>0</v>
      </c>
      <c r="H3941" s="3">
        <v>0</v>
      </c>
      <c r="I3941" s="3">
        <v>0</v>
      </c>
      <c r="J3941" s="3">
        <v>0</v>
      </c>
      <c r="K3941" s="3">
        <v>0</v>
      </c>
      <c r="L3941" s="3">
        <v>0</v>
      </c>
      <c r="M3941" s="148" t="s">
        <v>6151</v>
      </c>
      <c r="N3941" s="3">
        <v>0</v>
      </c>
      <c r="O3941" s="3">
        <v>0</v>
      </c>
      <c r="P3941" s="3">
        <v>0</v>
      </c>
      <c r="Q3941" s="132"/>
    </row>
    <row r="3942" spans="1:17">
      <c r="A3942" s="5" t="str">
        <f t="shared" si="62"/>
        <v>7</v>
      </c>
      <c r="B3942" s="1" t="s">
        <v>12396</v>
      </c>
      <c r="C3942" s="2" t="s">
        <v>12397</v>
      </c>
      <c r="D3942" s="2">
        <f>IFERROR(VLOOKUP(B3942,#REF!,4,0),0)</f>
        <v>0</v>
      </c>
      <c r="E3942" s="3">
        <v>0</v>
      </c>
      <c r="F3942" s="147" t="s">
        <v>1</v>
      </c>
      <c r="G3942" s="3">
        <v>0</v>
      </c>
      <c r="H3942" s="3">
        <v>0</v>
      </c>
      <c r="I3942" s="3">
        <v>0</v>
      </c>
      <c r="J3942" s="3">
        <v>0</v>
      </c>
      <c r="K3942" s="3">
        <v>0</v>
      </c>
      <c r="L3942" s="3">
        <v>0</v>
      </c>
      <c r="M3942" s="148" t="s">
        <v>6151</v>
      </c>
      <c r="N3942" s="3">
        <v>0</v>
      </c>
      <c r="O3942" s="3">
        <v>0</v>
      </c>
      <c r="P3942" s="3">
        <v>0</v>
      </c>
      <c r="Q3942" s="132"/>
    </row>
    <row r="3943" spans="1:17">
      <c r="A3943" s="5" t="str">
        <f t="shared" si="62"/>
        <v>7</v>
      </c>
      <c r="B3943" s="1" t="s">
        <v>12398</v>
      </c>
      <c r="C3943" s="2" t="s">
        <v>12399</v>
      </c>
      <c r="D3943" s="2">
        <f>IFERROR(VLOOKUP(B3943,#REF!,4,0),0)</f>
        <v>0</v>
      </c>
      <c r="E3943" s="3">
        <v>0</v>
      </c>
      <c r="F3943" s="147" t="s">
        <v>1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148" t="s">
        <v>6151</v>
      </c>
      <c r="N3943" s="3">
        <v>0</v>
      </c>
      <c r="O3943" s="3">
        <v>0</v>
      </c>
      <c r="P3943" s="3">
        <v>0</v>
      </c>
      <c r="Q3943" s="132"/>
    </row>
    <row r="3944" spans="1:17">
      <c r="A3944" s="5" t="str">
        <f t="shared" si="62"/>
        <v>7</v>
      </c>
      <c r="B3944" s="1" t="s">
        <v>12400</v>
      </c>
      <c r="C3944" s="2" t="s">
        <v>12401</v>
      </c>
      <c r="D3944" s="2">
        <f>IFERROR(VLOOKUP(B3944,#REF!,4,0),0)</f>
        <v>0</v>
      </c>
      <c r="E3944" s="3">
        <v>0</v>
      </c>
      <c r="F3944" s="147" t="s">
        <v>1</v>
      </c>
      <c r="G3944" s="3">
        <v>0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148" t="s">
        <v>6151</v>
      </c>
      <c r="N3944" s="3">
        <v>0</v>
      </c>
      <c r="O3944" s="3">
        <v>0</v>
      </c>
      <c r="P3944" s="3">
        <v>0</v>
      </c>
      <c r="Q3944" s="132"/>
    </row>
    <row r="3945" spans="1:17">
      <c r="A3945" s="5" t="str">
        <f t="shared" si="62"/>
        <v>7</v>
      </c>
      <c r="B3945" s="1" t="s">
        <v>12402</v>
      </c>
      <c r="C3945" s="2" t="s">
        <v>12403</v>
      </c>
      <c r="D3945" s="2">
        <f>IFERROR(VLOOKUP(B3945,#REF!,4,0),0)</f>
        <v>0</v>
      </c>
      <c r="E3945" s="3">
        <v>0</v>
      </c>
      <c r="F3945" s="147" t="s">
        <v>1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148" t="s">
        <v>6151</v>
      </c>
      <c r="N3945" s="3">
        <v>0</v>
      </c>
      <c r="O3945" s="3">
        <v>0</v>
      </c>
      <c r="P3945" s="3">
        <v>0</v>
      </c>
      <c r="Q3945" s="132"/>
    </row>
    <row r="3946" spans="1:17">
      <c r="A3946" s="5" t="str">
        <f t="shared" si="62"/>
        <v>7</v>
      </c>
      <c r="B3946" s="1" t="s">
        <v>12404</v>
      </c>
      <c r="C3946" s="2" t="s">
        <v>12405</v>
      </c>
      <c r="D3946" s="2">
        <f>IFERROR(VLOOKUP(B3946,#REF!,4,0),0)</f>
        <v>0</v>
      </c>
      <c r="E3946" s="3">
        <v>0</v>
      </c>
      <c r="F3946" s="147" t="s">
        <v>1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148" t="s">
        <v>6151</v>
      </c>
      <c r="N3946" s="3">
        <v>0</v>
      </c>
      <c r="O3946" s="3">
        <v>0</v>
      </c>
      <c r="P3946" s="3">
        <v>0</v>
      </c>
      <c r="Q3946" s="132"/>
    </row>
    <row r="3947" spans="1:17">
      <c r="A3947" s="5" t="str">
        <f t="shared" si="62"/>
        <v>7</v>
      </c>
      <c r="B3947" s="1" t="s">
        <v>12406</v>
      </c>
      <c r="C3947" s="2" t="s">
        <v>12407</v>
      </c>
      <c r="D3947" s="2">
        <f>IFERROR(VLOOKUP(B3947,#REF!,4,0),0)</f>
        <v>0</v>
      </c>
      <c r="E3947" s="3">
        <v>0</v>
      </c>
      <c r="F3947" s="147" t="s">
        <v>1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0</v>
      </c>
      <c r="M3947" s="148" t="s">
        <v>6151</v>
      </c>
      <c r="N3947" s="3">
        <v>0</v>
      </c>
      <c r="O3947" s="3">
        <v>0</v>
      </c>
      <c r="P3947" s="3">
        <v>0</v>
      </c>
      <c r="Q3947" s="132"/>
    </row>
    <row r="3948" spans="1:17">
      <c r="A3948" s="5" t="str">
        <f t="shared" si="62"/>
        <v>7</v>
      </c>
      <c r="B3948" s="1" t="s">
        <v>12408</v>
      </c>
      <c r="C3948" s="2" t="s">
        <v>12409</v>
      </c>
      <c r="D3948" s="2">
        <f>IFERROR(VLOOKUP(B3948,#REF!,4,0),0)</f>
        <v>0</v>
      </c>
      <c r="E3948" s="3">
        <v>0</v>
      </c>
      <c r="F3948" s="147" t="s">
        <v>1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0</v>
      </c>
      <c r="M3948" s="148" t="s">
        <v>6151</v>
      </c>
      <c r="N3948" s="3">
        <v>0</v>
      </c>
      <c r="O3948" s="3">
        <v>0</v>
      </c>
      <c r="P3948" s="3">
        <v>0</v>
      </c>
      <c r="Q3948" s="132"/>
    </row>
    <row r="3949" spans="1:17">
      <c r="A3949" s="5" t="str">
        <f t="shared" si="62"/>
        <v>7</v>
      </c>
      <c r="B3949" s="1" t="s">
        <v>12410</v>
      </c>
      <c r="C3949" s="2" t="s">
        <v>12411</v>
      </c>
      <c r="D3949" s="2">
        <f>IFERROR(VLOOKUP(B3949,#REF!,4,0),0)</f>
        <v>0</v>
      </c>
      <c r="E3949" s="3">
        <v>0</v>
      </c>
      <c r="F3949" s="147" t="s">
        <v>1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148" t="s">
        <v>6151</v>
      </c>
      <c r="N3949" s="3">
        <v>0</v>
      </c>
      <c r="O3949" s="3">
        <v>0</v>
      </c>
      <c r="P3949" s="3">
        <v>0</v>
      </c>
      <c r="Q3949" s="132"/>
    </row>
    <row r="3950" spans="1:17">
      <c r="A3950" s="5" t="str">
        <f t="shared" si="62"/>
        <v>7</v>
      </c>
      <c r="B3950" s="1" t="s">
        <v>12412</v>
      </c>
      <c r="C3950" s="2" t="s">
        <v>12413</v>
      </c>
      <c r="D3950" s="2">
        <f>IFERROR(VLOOKUP(B3950,#REF!,4,0),0)</f>
        <v>0</v>
      </c>
      <c r="E3950" s="3">
        <v>0</v>
      </c>
      <c r="F3950" s="147" t="s">
        <v>1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0</v>
      </c>
      <c r="M3950" s="148" t="s">
        <v>6151</v>
      </c>
      <c r="N3950" s="3">
        <v>0</v>
      </c>
      <c r="O3950" s="3">
        <v>0</v>
      </c>
      <c r="P3950" s="3">
        <v>0</v>
      </c>
      <c r="Q3950" s="132"/>
    </row>
    <row r="3951" spans="1:17">
      <c r="A3951" s="5" t="str">
        <f t="shared" si="62"/>
        <v>7</v>
      </c>
      <c r="B3951" s="1" t="s">
        <v>12414</v>
      </c>
      <c r="C3951" s="2" t="s">
        <v>12415</v>
      </c>
      <c r="D3951" s="2">
        <f>IFERROR(VLOOKUP(B3951,#REF!,4,0),0)</f>
        <v>0</v>
      </c>
      <c r="E3951" s="3">
        <v>0</v>
      </c>
      <c r="F3951" s="147" t="s">
        <v>1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0</v>
      </c>
      <c r="M3951" s="148" t="s">
        <v>6151</v>
      </c>
      <c r="N3951" s="3">
        <v>0</v>
      </c>
      <c r="O3951" s="3">
        <v>0</v>
      </c>
      <c r="P3951" s="3">
        <v>0</v>
      </c>
      <c r="Q3951" s="132"/>
    </row>
    <row r="3952" spans="1:17">
      <c r="A3952" s="5" t="str">
        <f t="shared" si="62"/>
        <v>7</v>
      </c>
      <c r="B3952" s="1" t="s">
        <v>12416</v>
      </c>
      <c r="C3952" s="2" t="s">
        <v>12417</v>
      </c>
      <c r="D3952" s="2">
        <f>IFERROR(VLOOKUP(B3952,#REF!,4,0),0)</f>
        <v>0</v>
      </c>
      <c r="E3952" s="3">
        <v>0</v>
      </c>
      <c r="F3952" s="147" t="s">
        <v>1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148" t="s">
        <v>6151</v>
      </c>
      <c r="N3952" s="3">
        <v>0</v>
      </c>
      <c r="O3952" s="3">
        <v>0</v>
      </c>
      <c r="P3952" s="3">
        <v>0</v>
      </c>
      <c r="Q3952" s="132"/>
    </row>
    <row r="3953" spans="1:17">
      <c r="A3953" s="5" t="str">
        <f t="shared" si="62"/>
        <v>7</v>
      </c>
      <c r="B3953" s="1" t="s">
        <v>12418</v>
      </c>
      <c r="C3953" s="2" t="s">
        <v>12419</v>
      </c>
      <c r="D3953" s="2">
        <f>IFERROR(VLOOKUP(B3953,#REF!,4,0),0)</f>
        <v>0</v>
      </c>
      <c r="E3953" s="3">
        <v>0</v>
      </c>
      <c r="F3953" s="147" t="s">
        <v>1</v>
      </c>
      <c r="G3953" s="3">
        <v>0</v>
      </c>
      <c r="H3953" s="3">
        <v>0</v>
      </c>
      <c r="I3953" s="3">
        <v>0</v>
      </c>
      <c r="J3953" s="3">
        <v>0</v>
      </c>
      <c r="K3953" s="3">
        <v>0</v>
      </c>
      <c r="L3953" s="3">
        <v>0</v>
      </c>
      <c r="M3953" s="148" t="s">
        <v>6151</v>
      </c>
      <c r="N3953" s="3">
        <v>0</v>
      </c>
      <c r="O3953" s="3">
        <v>0</v>
      </c>
      <c r="P3953" s="3">
        <v>0</v>
      </c>
      <c r="Q3953" s="132"/>
    </row>
    <row r="3954" spans="1:17">
      <c r="A3954" s="5" t="str">
        <f t="shared" si="62"/>
        <v>7</v>
      </c>
      <c r="B3954" s="1" t="s">
        <v>12420</v>
      </c>
      <c r="C3954" s="2" t="s">
        <v>12421</v>
      </c>
      <c r="D3954" s="2">
        <f>IFERROR(VLOOKUP(B3954,#REF!,4,0),0)</f>
        <v>0</v>
      </c>
      <c r="E3954" s="3">
        <v>0</v>
      </c>
      <c r="F3954" s="147" t="s">
        <v>1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0</v>
      </c>
      <c r="M3954" s="148" t="s">
        <v>6151</v>
      </c>
      <c r="N3954" s="3">
        <v>0</v>
      </c>
      <c r="O3954" s="3">
        <v>0</v>
      </c>
      <c r="P3954" s="3">
        <v>0</v>
      </c>
      <c r="Q3954" s="132"/>
    </row>
    <row r="3955" spans="1:17">
      <c r="A3955" s="5" t="str">
        <f t="shared" si="62"/>
        <v>7</v>
      </c>
      <c r="B3955" s="1" t="s">
        <v>12422</v>
      </c>
      <c r="C3955" s="2" t="s">
        <v>12423</v>
      </c>
      <c r="D3955" s="2">
        <f>IFERROR(VLOOKUP(B3955,#REF!,4,0),0)</f>
        <v>0</v>
      </c>
      <c r="E3955" s="3">
        <v>0</v>
      </c>
      <c r="F3955" s="147" t="s">
        <v>1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0</v>
      </c>
      <c r="M3955" s="148" t="s">
        <v>6151</v>
      </c>
      <c r="N3955" s="3">
        <v>0</v>
      </c>
      <c r="O3955" s="3">
        <v>0</v>
      </c>
      <c r="P3955" s="3">
        <v>0</v>
      </c>
      <c r="Q3955" s="132"/>
    </row>
    <row r="3956" spans="1:17">
      <c r="A3956" s="5" t="str">
        <f t="shared" si="62"/>
        <v>7</v>
      </c>
      <c r="B3956" s="1" t="s">
        <v>12424</v>
      </c>
      <c r="C3956" s="2" t="s">
        <v>12425</v>
      </c>
      <c r="D3956" s="2">
        <f>IFERROR(VLOOKUP(B3956,#REF!,4,0),0)</f>
        <v>0</v>
      </c>
      <c r="E3956" s="3">
        <v>0</v>
      </c>
      <c r="F3956" s="147" t="s">
        <v>1</v>
      </c>
      <c r="G3956" s="3">
        <v>0</v>
      </c>
      <c r="H3956" s="3">
        <v>0</v>
      </c>
      <c r="I3956" s="3">
        <v>0</v>
      </c>
      <c r="J3956" s="3">
        <v>0</v>
      </c>
      <c r="K3956" s="3">
        <v>0</v>
      </c>
      <c r="L3956" s="3">
        <v>0</v>
      </c>
      <c r="M3956" s="148" t="s">
        <v>6151</v>
      </c>
      <c r="N3956" s="3">
        <v>0</v>
      </c>
      <c r="O3956" s="3">
        <v>0</v>
      </c>
      <c r="P3956" s="3">
        <v>0</v>
      </c>
      <c r="Q3956" s="132"/>
    </row>
    <row r="3957" spans="1:17">
      <c r="A3957" s="5" t="str">
        <f t="shared" si="62"/>
        <v>7</v>
      </c>
      <c r="B3957" s="1" t="s">
        <v>12426</v>
      </c>
      <c r="C3957" s="2" t="s">
        <v>12427</v>
      </c>
      <c r="D3957" s="2">
        <f>IFERROR(VLOOKUP(B3957,#REF!,4,0),0)</f>
        <v>0</v>
      </c>
      <c r="E3957" s="3">
        <v>0</v>
      </c>
      <c r="F3957" s="147" t="s">
        <v>1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0</v>
      </c>
      <c r="M3957" s="148" t="s">
        <v>6151</v>
      </c>
      <c r="N3957" s="3">
        <v>0</v>
      </c>
      <c r="O3957" s="3">
        <v>0</v>
      </c>
      <c r="P3957" s="3">
        <v>0</v>
      </c>
      <c r="Q3957" s="132"/>
    </row>
    <row r="3958" spans="1:17">
      <c r="A3958" s="5" t="str">
        <f t="shared" si="62"/>
        <v>7</v>
      </c>
      <c r="B3958" s="1" t="s">
        <v>12428</v>
      </c>
      <c r="C3958" s="2" t="s">
        <v>12429</v>
      </c>
      <c r="D3958" s="2">
        <f>IFERROR(VLOOKUP(B3958,#REF!,4,0),0)</f>
        <v>0</v>
      </c>
      <c r="E3958" s="3">
        <v>0</v>
      </c>
      <c r="F3958" s="147" t="s">
        <v>1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0</v>
      </c>
      <c r="M3958" s="148" t="s">
        <v>6151</v>
      </c>
      <c r="N3958" s="3">
        <v>0</v>
      </c>
      <c r="O3958" s="3">
        <v>0</v>
      </c>
      <c r="P3958" s="3">
        <v>0</v>
      </c>
      <c r="Q3958" s="132"/>
    </row>
    <row r="3959" spans="1:17">
      <c r="A3959" s="5" t="str">
        <f t="shared" si="62"/>
        <v>7</v>
      </c>
      <c r="B3959" s="1" t="s">
        <v>12430</v>
      </c>
      <c r="C3959" s="2" t="s">
        <v>12431</v>
      </c>
      <c r="D3959" s="2">
        <f>IFERROR(VLOOKUP(B3959,#REF!,4,0),0)</f>
        <v>0</v>
      </c>
      <c r="E3959" s="3">
        <v>0</v>
      </c>
      <c r="F3959" s="147" t="s">
        <v>1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148" t="s">
        <v>6151</v>
      </c>
      <c r="N3959" s="3">
        <v>0</v>
      </c>
      <c r="O3959" s="3">
        <v>0</v>
      </c>
      <c r="P3959" s="3">
        <v>0</v>
      </c>
      <c r="Q3959" s="132"/>
    </row>
    <row r="3960" spans="1:17">
      <c r="A3960" s="5" t="str">
        <f t="shared" si="62"/>
        <v>7</v>
      </c>
      <c r="B3960" s="1" t="s">
        <v>12432</v>
      </c>
      <c r="C3960" s="2" t="s">
        <v>12433</v>
      </c>
      <c r="D3960" s="2">
        <f>IFERROR(VLOOKUP(B3960,#REF!,4,0),0)</f>
        <v>0</v>
      </c>
      <c r="E3960" s="3">
        <v>0</v>
      </c>
      <c r="F3960" s="147" t="s">
        <v>1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0</v>
      </c>
      <c r="M3960" s="148" t="s">
        <v>6151</v>
      </c>
      <c r="N3960" s="3">
        <v>0</v>
      </c>
      <c r="O3960" s="3">
        <v>0</v>
      </c>
      <c r="P3960" s="3">
        <v>0</v>
      </c>
      <c r="Q3960" s="132"/>
    </row>
    <row r="3961" spans="1:17">
      <c r="A3961" s="5" t="str">
        <f t="shared" si="62"/>
        <v>7</v>
      </c>
      <c r="B3961" s="1" t="s">
        <v>12434</v>
      </c>
      <c r="C3961" s="2" t="s">
        <v>12319</v>
      </c>
      <c r="D3961" s="2">
        <f>IFERROR(VLOOKUP(B3961,#REF!,4,0),0)</f>
        <v>0</v>
      </c>
      <c r="E3961" s="3">
        <v>19336.21</v>
      </c>
      <c r="F3961" s="147" t="s">
        <v>1</v>
      </c>
      <c r="G3961" s="3">
        <v>19336.21</v>
      </c>
      <c r="H3961" s="3">
        <v>0</v>
      </c>
      <c r="I3961" s="3">
        <v>0</v>
      </c>
      <c r="J3961" s="3">
        <v>19336.21</v>
      </c>
      <c r="K3961" s="3">
        <v>0</v>
      </c>
      <c r="L3961" s="3">
        <v>0</v>
      </c>
      <c r="M3961" s="148" t="s">
        <v>6151</v>
      </c>
      <c r="N3961" s="3">
        <v>0</v>
      </c>
      <c r="O3961" s="3">
        <v>0</v>
      </c>
      <c r="P3961" s="3">
        <v>0</v>
      </c>
      <c r="Q3961" s="132"/>
    </row>
    <row r="3962" spans="1:17">
      <c r="A3962" s="5" t="str">
        <f t="shared" si="62"/>
        <v>7</v>
      </c>
      <c r="B3962" s="1" t="s">
        <v>12435</v>
      </c>
      <c r="C3962" s="2" t="s">
        <v>12436</v>
      </c>
      <c r="D3962" s="2">
        <f>IFERROR(VLOOKUP(B3962,#REF!,4,0),0)</f>
        <v>0</v>
      </c>
      <c r="E3962" s="3">
        <v>0</v>
      </c>
      <c r="F3962" s="147" t="s">
        <v>1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0</v>
      </c>
      <c r="M3962" s="148" t="s">
        <v>6151</v>
      </c>
      <c r="N3962" s="3">
        <v>0</v>
      </c>
      <c r="O3962" s="3">
        <v>0</v>
      </c>
      <c r="P3962" s="3">
        <v>0</v>
      </c>
      <c r="Q3962" s="132"/>
    </row>
    <row r="3963" spans="1:17">
      <c r="A3963" s="5" t="str">
        <f t="shared" si="62"/>
        <v>7</v>
      </c>
      <c r="B3963" s="1" t="s">
        <v>12437</v>
      </c>
      <c r="C3963" s="2" t="s">
        <v>12438</v>
      </c>
      <c r="D3963" s="2">
        <f>IFERROR(VLOOKUP(B3963,#REF!,4,0),0)</f>
        <v>0</v>
      </c>
      <c r="E3963" s="3">
        <v>0</v>
      </c>
      <c r="F3963" s="147" t="s">
        <v>1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0</v>
      </c>
      <c r="M3963" s="148" t="s">
        <v>6151</v>
      </c>
      <c r="N3963" s="3">
        <v>0</v>
      </c>
      <c r="O3963" s="3">
        <v>0</v>
      </c>
      <c r="P3963" s="3">
        <v>0</v>
      </c>
      <c r="Q3963" s="132"/>
    </row>
    <row r="3964" spans="1:17">
      <c r="A3964" s="5" t="str">
        <f t="shared" si="62"/>
        <v>7</v>
      </c>
      <c r="B3964" s="1" t="s">
        <v>12439</v>
      </c>
      <c r="C3964" s="2" t="s">
        <v>12440</v>
      </c>
      <c r="D3964" s="2">
        <f>IFERROR(VLOOKUP(B3964,#REF!,4,0),0)</f>
        <v>0</v>
      </c>
      <c r="E3964" s="3">
        <v>0</v>
      </c>
      <c r="F3964" s="147" t="s">
        <v>1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0</v>
      </c>
      <c r="M3964" s="148" t="s">
        <v>6151</v>
      </c>
      <c r="N3964" s="3">
        <v>0</v>
      </c>
      <c r="O3964" s="3">
        <v>0</v>
      </c>
      <c r="P3964" s="3">
        <v>0</v>
      </c>
      <c r="Q3964" s="132"/>
    </row>
    <row r="3965" spans="1:17">
      <c r="A3965" s="5" t="str">
        <f t="shared" si="62"/>
        <v>7</v>
      </c>
      <c r="B3965" s="1" t="s">
        <v>12441</v>
      </c>
      <c r="C3965" s="2" t="s">
        <v>12442</v>
      </c>
      <c r="D3965" s="2">
        <f>IFERROR(VLOOKUP(B3965,#REF!,4,0),0)</f>
        <v>0</v>
      </c>
      <c r="E3965" s="3">
        <v>0</v>
      </c>
      <c r="F3965" s="147" t="s">
        <v>1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0</v>
      </c>
      <c r="M3965" s="148" t="s">
        <v>6151</v>
      </c>
      <c r="N3965" s="3">
        <v>0</v>
      </c>
      <c r="O3965" s="3">
        <v>0</v>
      </c>
      <c r="P3965" s="3">
        <v>0</v>
      </c>
      <c r="Q3965" s="132"/>
    </row>
    <row r="3966" spans="1:17">
      <c r="A3966" s="5" t="str">
        <f t="shared" si="62"/>
        <v>7</v>
      </c>
      <c r="B3966" s="1" t="s">
        <v>12443</v>
      </c>
      <c r="C3966" s="2" t="s">
        <v>12444</v>
      </c>
      <c r="D3966" s="2">
        <f>IFERROR(VLOOKUP(B3966,#REF!,4,0),0)</f>
        <v>0</v>
      </c>
      <c r="E3966" s="3">
        <v>0</v>
      </c>
      <c r="F3966" s="147" t="s">
        <v>1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148" t="s">
        <v>6151</v>
      </c>
      <c r="N3966" s="3">
        <v>0</v>
      </c>
      <c r="O3966" s="3">
        <v>0</v>
      </c>
      <c r="P3966" s="3">
        <v>0</v>
      </c>
      <c r="Q3966" s="132"/>
    </row>
    <row r="3967" spans="1:17">
      <c r="A3967" s="5" t="str">
        <f t="shared" si="62"/>
        <v>7</v>
      </c>
      <c r="B3967" s="1" t="s">
        <v>12445</v>
      </c>
      <c r="C3967" s="2" t="s">
        <v>12446</v>
      </c>
      <c r="D3967" s="2">
        <f>IFERROR(VLOOKUP(B3967,#REF!,4,0),0)</f>
        <v>0</v>
      </c>
      <c r="E3967" s="3">
        <v>0</v>
      </c>
      <c r="F3967" s="147" t="s">
        <v>1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0</v>
      </c>
      <c r="M3967" s="148" t="s">
        <v>6151</v>
      </c>
      <c r="N3967" s="3">
        <v>0</v>
      </c>
      <c r="O3967" s="3">
        <v>0</v>
      </c>
      <c r="P3967" s="3">
        <v>0</v>
      </c>
      <c r="Q3967" s="132"/>
    </row>
    <row r="3968" spans="1:17">
      <c r="A3968" s="5" t="str">
        <f t="shared" si="62"/>
        <v>7</v>
      </c>
      <c r="B3968" s="1" t="s">
        <v>12447</v>
      </c>
      <c r="C3968" s="2" t="s">
        <v>12448</v>
      </c>
      <c r="D3968" s="2">
        <f>IFERROR(VLOOKUP(B3968,#REF!,4,0),0)</f>
        <v>0</v>
      </c>
      <c r="E3968" s="3">
        <v>0</v>
      </c>
      <c r="F3968" s="147" t="s">
        <v>1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0</v>
      </c>
      <c r="M3968" s="148" t="s">
        <v>6151</v>
      </c>
      <c r="N3968" s="3">
        <v>0</v>
      </c>
      <c r="O3968" s="3">
        <v>0</v>
      </c>
      <c r="P3968" s="3">
        <v>0</v>
      </c>
      <c r="Q3968" s="132"/>
    </row>
    <row r="3969" spans="1:17">
      <c r="A3969" s="5" t="str">
        <f t="shared" si="62"/>
        <v>7</v>
      </c>
      <c r="B3969" s="1" t="s">
        <v>12449</v>
      </c>
      <c r="C3969" s="2" t="s">
        <v>12450</v>
      </c>
      <c r="D3969" s="2">
        <f>IFERROR(VLOOKUP(B3969,#REF!,4,0),0)</f>
        <v>0</v>
      </c>
      <c r="E3969" s="3">
        <v>0</v>
      </c>
      <c r="F3969" s="147" t="s">
        <v>1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0</v>
      </c>
      <c r="M3969" s="148" t="s">
        <v>6151</v>
      </c>
      <c r="N3969" s="3">
        <v>0</v>
      </c>
      <c r="O3969" s="3">
        <v>0</v>
      </c>
      <c r="P3969" s="3">
        <v>0</v>
      </c>
      <c r="Q3969" s="132"/>
    </row>
    <row r="3970" spans="1:17">
      <c r="A3970" s="5" t="str">
        <f t="shared" si="62"/>
        <v>7</v>
      </c>
      <c r="B3970" s="1" t="s">
        <v>12451</v>
      </c>
      <c r="C3970" s="2" t="s">
        <v>9222</v>
      </c>
      <c r="D3970" s="2">
        <f>IFERROR(VLOOKUP(B3970,#REF!,4,0),0)</f>
        <v>0</v>
      </c>
      <c r="E3970" s="3">
        <v>0</v>
      </c>
      <c r="F3970" s="147" t="s">
        <v>1</v>
      </c>
      <c r="G3970" s="3">
        <v>0</v>
      </c>
      <c r="H3970" s="3">
        <v>0</v>
      </c>
      <c r="I3970" s="3">
        <v>0</v>
      </c>
      <c r="J3970" s="3">
        <v>0</v>
      </c>
      <c r="K3970" s="3">
        <v>0</v>
      </c>
      <c r="L3970" s="3">
        <v>0</v>
      </c>
      <c r="M3970" s="148" t="s">
        <v>6151</v>
      </c>
      <c r="N3970" s="3">
        <v>0</v>
      </c>
      <c r="O3970" s="3">
        <v>0</v>
      </c>
      <c r="P3970" s="3">
        <v>0</v>
      </c>
      <c r="Q3970" s="132"/>
    </row>
    <row r="3971" spans="1:17">
      <c r="A3971" s="5" t="str">
        <f t="shared" si="62"/>
        <v>7</v>
      </c>
      <c r="B3971" s="1" t="s">
        <v>12452</v>
      </c>
      <c r="C3971" s="2" t="s">
        <v>12453</v>
      </c>
      <c r="D3971" s="2">
        <f>IFERROR(VLOOKUP(B3971,#REF!,4,0),0)</f>
        <v>0</v>
      </c>
      <c r="E3971" s="3">
        <v>0</v>
      </c>
      <c r="F3971" s="147" t="s">
        <v>1</v>
      </c>
      <c r="G3971" s="3">
        <v>0</v>
      </c>
      <c r="H3971" s="3">
        <v>0</v>
      </c>
      <c r="I3971" s="3">
        <v>0</v>
      </c>
      <c r="J3971" s="3">
        <v>0</v>
      </c>
      <c r="K3971" s="3">
        <v>0</v>
      </c>
      <c r="L3971" s="3">
        <v>0</v>
      </c>
      <c r="M3971" s="148" t="s">
        <v>6151</v>
      </c>
      <c r="N3971" s="3">
        <v>0</v>
      </c>
      <c r="O3971" s="3">
        <v>0</v>
      </c>
      <c r="P3971" s="3">
        <v>0</v>
      </c>
      <c r="Q3971" s="132"/>
    </row>
    <row r="3972" spans="1:17">
      <c r="A3972" s="5" t="str">
        <f t="shared" si="62"/>
        <v>7</v>
      </c>
      <c r="B3972" s="1" t="s">
        <v>12454</v>
      </c>
      <c r="C3972" s="2" t="s">
        <v>12455</v>
      </c>
      <c r="D3972" s="2">
        <f>IFERROR(VLOOKUP(B3972,#REF!,4,0),0)</f>
        <v>0</v>
      </c>
      <c r="E3972" s="3">
        <v>0</v>
      </c>
      <c r="F3972" s="147" t="s">
        <v>1</v>
      </c>
      <c r="G3972" s="3">
        <v>0</v>
      </c>
      <c r="H3972" s="3">
        <v>0</v>
      </c>
      <c r="I3972" s="3">
        <v>0</v>
      </c>
      <c r="J3972" s="3">
        <v>0</v>
      </c>
      <c r="K3972" s="3">
        <v>0</v>
      </c>
      <c r="L3972" s="3">
        <v>0</v>
      </c>
      <c r="M3972" s="148" t="s">
        <v>6151</v>
      </c>
      <c r="N3972" s="3">
        <v>0</v>
      </c>
      <c r="O3972" s="3">
        <v>0</v>
      </c>
      <c r="P3972" s="3">
        <v>0</v>
      </c>
      <c r="Q3972" s="132"/>
    </row>
    <row r="3973" spans="1:17">
      <c r="A3973" s="5" t="str">
        <f t="shared" si="62"/>
        <v>7</v>
      </c>
      <c r="B3973" s="1" t="s">
        <v>12456</v>
      </c>
      <c r="C3973" s="2" t="s">
        <v>12457</v>
      </c>
      <c r="D3973" s="2">
        <f>IFERROR(VLOOKUP(B3973,#REF!,4,0),0)</f>
        <v>0</v>
      </c>
      <c r="E3973" s="3">
        <v>0</v>
      </c>
      <c r="F3973" s="147" t="s">
        <v>1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148" t="s">
        <v>6151</v>
      </c>
      <c r="N3973" s="3">
        <v>0</v>
      </c>
      <c r="O3973" s="3">
        <v>0</v>
      </c>
      <c r="P3973" s="3">
        <v>0</v>
      </c>
      <c r="Q3973" s="132"/>
    </row>
    <row r="3974" spans="1:17">
      <c r="A3974" s="5" t="str">
        <f t="shared" si="62"/>
        <v>7</v>
      </c>
      <c r="B3974" s="1" t="s">
        <v>12458</v>
      </c>
      <c r="C3974" s="2" t="s">
        <v>12459</v>
      </c>
      <c r="D3974" s="2">
        <f>IFERROR(VLOOKUP(B3974,#REF!,4,0),0)</f>
        <v>0</v>
      </c>
      <c r="E3974" s="3">
        <v>0</v>
      </c>
      <c r="F3974" s="147" t="s">
        <v>1</v>
      </c>
      <c r="G3974" s="3">
        <v>0</v>
      </c>
      <c r="H3974" s="3">
        <v>0</v>
      </c>
      <c r="I3974" s="3">
        <v>0</v>
      </c>
      <c r="J3974" s="3">
        <v>0</v>
      </c>
      <c r="K3974" s="3">
        <v>0</v>
      </c>
      <c r="L3974" s="3">
        <v>0</v>
      </c>
      <c r="M3974" s="148" t="s">
        <v>6151</v>
      </c>
      <c r="N3974" s="3">
        <v>0</v>
      </c>
      <c r="O3974" s="3">
        <v>0</v>
      </c>
      <c r="P3974" s="3">
        <v>0</v>
      </c>
      <c r="Q3974" s="132"/>
    </row>
    <row r="3975" spans="1:17">
      <c r="A3975" s="5" t="str">
        <f t="shared" si="62"/>
        <v>7</v>
      </c>
      <c r="B3975" s="1" t="s">
        <v>12460</v>
      </c>
      <c r="C3975" s="2" t="s">
        <v>12461</v>
      </c>
      <c r="D3975" s="2">
        <f>IFERROR(VLOOKUP(B3975,#REF!,4,0),0)</f>
        <v>0</v>
      </c>
      <c r="E3975" s="3">
        <v>0</v>
      </c>
      <c r="F3975" s="147" t="s">
        <v>1</v>
      </c>
      <c r="G3975" s="3">
        <v>0</v>
      </c>
      <c r="H3975" s="3">
        <v>0</v>
      </c>
      <c r="I3975" s="3">
        <v>0</v>
      </c>
      <c r="J3975" s="3">
        <v>0</v>
      </c>
      <c r="K3975" s="3">
        <v>0</v>
      </c>
      <c r="L3975" s="3">
        <v>0</v>
      </c>
      <c r="M3975" s="148" t="s">
        <v>6151</v>
      </c>
      <c r="N3975" s="3">
        <v>0</v>
      </c>
      <c r="O3975" s="3">
        <v>0</v>
      </c>
      <c r="P3975" s="3">
        <v>0</v>
      </c>
      <c r="Q3975" s="132"/>
    </row>
    <row r="3976" spans="1:17">
      <c r="A3976" s="5" t="str">
        <f t="shared" si="62"/>
        <v>7</v>
      </c>
      <c r="B3976" s="1" t="s">
        <v>12462</v>
      </c>
      <c r="C3976" s="2" t="s">
        <v>12463</v>
      </c>
      <c r="D3976" s="2">
        <f>IFERROR(VLOOKUP(B3976,#REF!,4,0),0)</f>
        <v>0</v>
      </c>
      <c r="E3976" s="3">
        <v>0</v>
      </c>
      <c r="F3976" s="147" t="s">
        <v>1</v>
      </c>
      <c r="G3976" s="3">
        <v>0</v>
      </c>
      <c r="H3976" s="3">
        <v>0</v>
      </c>
      <c r="I3976" s="3">
        <v>0</v>
      </c>
      <c r="J3976" s="3">
        <v>0</v>
      </c>
      <c r="K3976" s="3">
        <v>0</v>
      </c>
      <c r="L3976" s="3">
        <v>0</v>
      </c>
      <c r="M3976" s="148" t="s">
        <v>6151</v>
      </c>
      <c r="N3976" s="3">
        <v>0</v>
      </c>
      <c r="O3976" s="3">
        <v>0</v>
      </c>
      <c r="P3976" s="3">
        <v>0</v>
      </c>
      <c r="Q3976" s="132"/>
    </row>
    <row r="3977" spans="1:17">
      <c r="A3977" s="5" t="str">
        <f t="shared" si="62"/>
        <v>7</v>
      </c>
      <c r="B3977" s="1" t="s">
        <v>12464</v>
      </c>
      <c r="C3977" s="2" t="s">
        <v>12465</v>
      </c>
      <c r="D3977" s="2">
        <f>IFERROR(VLOOKUP(B3977,#REF!,4,0),0)</f>
        <v>0</v>
      </c>
      <c r="E3977" s="3">
        <v>0</v>
      </c>
      <c r="F3977" s="147" t="s">
        <v>1</v>
      </c>
      <c r="G3977" s="3">
        <v>0</v>
      </c>
      <c r="H3977" s="3">
        <v>0</v>
      </c>
      <c r="I3977" s="3">
        <v>0</v>
      </c>
      <c r="J3977" s="3">
        <v>0</v>
      </c>
      <c r="K3977" s="3">
        <v>0</v>
      </c>
      <c r="L3977" s="3">
        <v>0</v>
      </c>
      <c r="M3977" s="148" t="s">
        <v>6151</v>
      </c>
      <c r="N3977" s="3">
        <v>0</v>
      </c>
      <c r="O3977" s="3">
        <v>0</v>
      </c>
      <c r="P3977" s="3">
        <v>0</v>
      </c>
      <c r="Q3977" s="132"/>
    </row>
    <row r="3978" spans="1:17">
      <c r="A3978" s="5" t="str">
        <f t="shared" si="62"/>
        <v>7</v>
      </c>
      <c r="B3978" s="1" t="s">
        <v>12466</v>
      </c>
      <c r="C3978" s="2" t="s">
        <v>12467</v>
      </c>
      <c r="D3978" s="2">
        <f>IFERROR(VLOOKUP(B3978,#REF!,4,0),0)</f>
        <v>0</v>
      </c>
      <c r="E3978" s="3">
        <v>0</v>
      </c>
      <c r="F3978" s="147" t="s">
        <v>1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0</v>
      </c>
      <c r="M3978" s="148" t="s">
        <v>6151</v>
      </c>
      <c r="N3978" s="3">
        <v>0</v>
      </c>
      <c r="O3978" s="3">
        <v>0</v>
      </c>
      <c r="P3978" s="3">
        <v>0</v>
      </c>
      <c r="Q3978" s="132"/>
    </row>
    <row r="3979" spans="1:17">
      <c r="A3979" s="5" t="str">
        <f t="shared" ref="A3979:A4042" si="63">LEFT(B3979)</f>
        <v>7</v>
      </c>
      <c r="B3979" s="1" t="s">
        <v>12468</v>
      </c>
      <c r="C3979" s="2" t="s">
        <v>12469</v>
      </c>
      <c r="D3979" s="2">
        <f>IFERROR(VLOOKUP(B3979,#REF!,4,0),0)</f>
        <v>0</v>
      </c>
      <c r="E3979" s="3">
        <v>0</v>
      </c>
      <c r="F3979" s="147" t="s">
        <v>1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0</v>
      </c>
      <c r="M3979" s="148" t="s">
        <v>6151</v>
      </c>
      <c r="N3979" s="3">
        <v>0</v>
      </c>
      <c r="O3979" s="3">
        <v>0</v>
      </c>
      <c r="P3979" s="3">
        <v>0</v>
      </c>
      <c r="Q3979" s="132"/>
    </row>
    <row r="3980" spans="1:17">
      <c r="A3980" s="5" t="str">
        <f t="shared" si="63"/>
        <v>7</v>
      </c>
      <c r="B3980" s="1" t="s">
        <v>12470</v>
      </c>
      <c r="C3980" s="2" t="s">
        <v>12312</v>
      </c>
      <c r="D3980" s="2">
        <f>IFERROR(VLOOKUP(B3980,#REF!,4,0),0)</f>
        <v>0</v>
      </c>
      <c r="E3980" s="3">
        <v>0</v>
      </c>
      <c r="F3980" s="147" t="s">
        <v>1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148" t="s">
        <v>6151</v>
      </c>
      <c r="N3980" s="3">
        <v>0</v>
      </c>
      <c r="O3980" s="3">
        <v>0</v>
      </c>
      <c r="P3980" s="3">
        <v>0</v>
      </c>
      <c r="Q3980" s="132"/>
    </row>
    <row r="3981" spans="1:17">
      <c r="A3981" s="5" t="str">
        <f t="shared" si="63"/>
        <v>7</v>
      </c>
      <c r="B3981" s="1" t="s">
        <v>12471</v>
      </c>
      <c r="C3981" s="2" t="s">
        <v>12345</v>
      </c>
      <c r="D3981" s="2">
        <f>IFERROR(VLOOKUP(B3981,#REF!,4,0),0)</f>
        <v>0</v>
      </c>
      <c r="E3981" s="3">
        <v>0</v>
      </c>
      <c r="F3981" s="147" t="s">
        <v>1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0</v>
      </c>
      <c r="M3981" s="148" t="s">
        <v>6151</v>
      </c>
      <c r="N3981" s="3">
        <v>0</v>
      </c>
      <c r="O3981" s="3">
        <v>0</v>
      </c>
      <c r="P3981" s="3">
        <v>0</v>
      </c>
      <c r="Q3981" s="132"/>
    </row>
    <row r="3982" spans="1:17">
      <c r="A3982" s="5" t="str">
        <f t="shared" si="63"/>
        <v>7</v>
      </c>
      <c r="B3982" s="1" t="s">
        <v>12472</v>
      </c>
      <c r="C3982" s="2" t="s">
        <v>12473</v>
      </c>
      <c r="D3982" s="2">
        <f>IFERROR(VLOOKUP(B3982,#REF!,4,0),0)</f>
        <v>0</v>
      </c>
      <c r="E3982" s="3">
        <v>0</v>
      </c>
      <c r="F3982" s="147" t="s">
        <v>1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0</v>
      </c>
      <c r="M3982" s="148" t="s">
        <v>6151</v>
      </c>
      <c r="N3982" s="3">
        <v>0</v>
      </c>
      <c r="O3982" s="3">
        <v>0</v>
      </c>
      <c r="P3982" s="3">
        <v>0</v>
      </c>
      <c r="Q3982" s="132"/>
    </row>
    <row r="3983" spans="1:17">
      <c r="A3983" s="5" t="str">
        <f t="shared" si="63"/>
        <v>7</v>
      </c>
      <c r="B3983" s="1" t="s">
        <v>12474</v>
      </c>
      <c r="C3983" s="2" t="s">
        <v>12475</v>
      </c>
      <c r="D3983" s="2">
        <f>IFERROR(VLOOKUP(B3983,#REF!,4,0),0)</f>
        <v>0</v>
      </c>
      <c r="E3983" s="3">
        <v>0</v>
      </c>
      <c r="F3983" s="147" t="s">
        <v>1</v>
      </c>
      <c r="G3983" s="3">
        <v>0</v>
      </c>
      <c r="H3983" s="3">
        <v>0</v>
      </c>
      <c r="I3983" s="3">
        <v>0</v>
      </c>
      <c r="J3983" s="3">
        <v>0</v>
      </c>
      <c r="K3983" s="3">
        <v>0</v>
      </c>
      <c r="L3983" s="3">
        <v>0</v>
      </c>
      <c r="M3983" s="148" t="s">
        <v>6151</v>
      </c>
      <c r="N3983" s="3">
        <v>0</v>
      </c>
      <c r="O3983" s="3">
        <v>0</v>
      </c>
      <c r="P3983" s="3">
        <v>0</v>
      </c>
      <c r="Q3983" s="132"/>
    </row>
    <row r="3984" spans="1:17">
      <c r="A3984" s="5" t="str">
        <f t="shared" si="63"/>
        <v>7</v>
      </c>
      <c r="B3984" s="1" t="s">
        <v>12476</v>
      </c>
      <c r="C3984" s="2" t="s">
        <v>12348</v>
      </c>
      <c r="D3984" s="2">
        <f>IFERROR(VLOOKUP(B3984,#REF!,4,0),0)</f>
        <v>0</v>
      </c>
      <c r="E3984" s="3">
        <v>0</v>
      </c>
      <c r="F3984" s="147" t="s">
        <v>1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148" t="s">
        <v>6151</v>
      </c>
      <c r="N3984" s="3">
        <v>0</v>
      </c>
      <c r="O3984" s="3">
        <v>0</v>
      </c>
      <c r="P3984" s="3">
        <v>0</v>
      </c>
      <c r="Q3984" s="132"/>
    </row>
    <row r="3985" spans="1:17">
      <c r="A3985" s="5" t="str">
        <f t="shared" si="63"/>
        <v>7</v>
      </c>
      <c r="B3985" s="1" t="s">
        <v>12477</v>
      </c>
      <c r="C3985" s="2" t="s">
        <v>12347</v>
      </c>
      <c r="D3985" s="2">
        <f>IFERROR(VLOOKUP(B3985,#REF!,4,0),0)</f>
        <v>0</v>
      </c>
      <c r="E3985" s="3">
        <v>0</v>
      </c>
      <c r="F3985" s="147" t="s">
        <v>1</v>
      </c>
      <c r="G3985" s="3">
        <v>0</v>
      </c>
      <c r="H3985" s="3">
        <v>0</v>
      </c>
      <c r="I3985" s="3">
        <v>0</v>
      </c>
      <c r="J3985" s="3">
        <v>0</v>
      </c>
      <c r="K3985" s="3">
        <v>0</v>
      </c>
      <c r="L3985" s="3">
        <v>0</v>
      </c>
      <c r="M3985" s="148" t="s">
        <v>6151</v>
      </c>
      <c r="N3985" s="3">
        <v>0</v>
      </c>
      <c r="O3985" s="3">
        <v>0</v>
      </c>
      <c r="P3985" s="3">
        <v>0</v>
      </c>
      <c r="Q3985" s="132"/>
    </row>
    <row r="3986" spans="1:17">
      <c r="A3986" s="5" t="str">
        <f t="shared" si="63"/>
        <v>7</v>
      </c>
      <c r="B3986" s="1" t="s">
        <v>12478</v>
      </c>
      <c r="C3986" s="2" t="s">
        <v>12350</v>
      </c>
      <c r="D3986" s="2">
        <f>IFERROR(VLOOKUP(B3986,#REF!,4,0),0)</f>
        <v>0</v>
      </c>
      <c r="E3986" s="3">
        <v>0</v>
      </c>
      <c r="F3986" s="147" t="s">
        <v>1</v>
      </c>
      <c r="G3986" s="3">
        <v>0</v>
      </c>
      <c r="H3986" s="3">
        <v>0</v>
      </c>
      <c r="I3986" s="3">
        <v>0</v>
      </c>
      <c r="J3986" s="3">
        <v>0</v>
      </c>
      <c r="K3986" s="3">
        <v>0</v>
      </c>
      <c r="L3986" s="3">
        <v>0</v>
      </c>
      <c r="M3986" s="148" t="s">
        <v>6151</v>
      </c>
      <c r="N3986" s="3">
        <v>0</v>
      </c>
      <c r="O3986" s="3">
        <v>0</v>
      </c>
      <c r="P3986" s="3">
        <v>0</v>
      </c>
      <c r="Q3986" s="132"/>
    </row>
    <row r="3987" spans="1:17">
      <c r="A3987" s="5" t="str">
        <f t="shared" si="63"/>
        <v>7</v>
      </c>
      <c r="B3987" s="1" t="s">
        <v>12479</v>
      </c>
      <c r="C3987" s="2" t="s">
        <v>12480</v>
      </c>
      <c r="D3987" s="2">
        <f>IFERROR(VLOOKUP(B3987,#REF!,4,0),0)</f>
        <v>0</v>
      </c>
      <c r="E3987" s="3">
        <v>0</v>
      </c>
      <c r="F3987" s="147" t="s">
        <v>1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148" t="s">
        <v>6151</v>
      </c>
      <c r="N3987" s="3">
        <v>0</v>
      </c>
      <c r="O3987" s="3">
        <v>0</v>
      </c>
      <c r="P3987" s="3">
        <v>0</v>
      </c>
      <c r="Q3987" s="132"/>
    </row>
    <row r="3988" spans="1:17">
      <c r="A3988" s="5" t="str">
        <f t="shared" si="63"/>
        <v>7</v>
      </c>
      <c r="B3988" s="1" t="s">
        <v>12481</v>
      </c>
      <c r="C3988" s="2" t="s">
        <v>12482</v>
      </c>
      <c r="D3988" s="2">
        <f>IFERROR(VLOOKUP(B3988,#REF!,4,0),0)</f>
        <v>0</v>
      </c>
      <c r="E3988" s="3">
        <v>0</v>
      </c>
      <c r="F3988" s="147" t="s">
        <v>1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0</v>
      </c>
      <c r="M3988" s="148" t="s">
        <v>6151</v>
      </c>
      <c r="N3988" s="3">
        <v>0</v>
      </c>
      <c r="O3988" s="3">
        <v>0</v>
      </c>
      <c r="P3988" s="3">
        <v>0</v>
      </c>
      <c r="Q3988" s="132"/>
    </row>
    <row r="3989" spans="1:17">
      <c r="A3989" s="5" t="str">
        <f t="shared" si="63"/>
        <v>7</v>
      </c>
      <c r="B3989" s="1" t="s">
        <v>12483</v>
      </c>
      <c r="C3989" s="2" t="s">
        <v>12484</v>
      </c>
      <c r="D3989" s="2">
        <f>IFERROR(VLOOKUP(B3989,#REF!,4,0),0)</f>
        <v>0</v>
      </c>
      <c r="E3989" s="3">
        <v>0</v>
      </c>
      <c r="F3989" s="147" t="s">
        <v>1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0</v>
      </c>
      <c r="M3989" s="148" t="s">
        <v>6151</v>
      </c>
      <c r="N3989" s="3">
        <v>0</v>
      </c>
      <c r="O3989" s="3">
        <v>0</v>
      </c>
      <c r="P3989" s="3">
        <v>0</v>
      </c>
      <c r="Q3989" s="132"/>
    </row>
    <row r="3990" spans="1:17">
      <c r="A3990" s="5" t="str">
        <f t="shared" si="63"/>
        <v>7</v>
      </c>
      <c r="B3990" s="1" t="s">
        <v>12485</v>
      </c>
      <c r="C3990" s="2" t="s">
        <v>12486</v>
      </c>
      <c r="D3990" s="2">
        <f>IFERROR(VLOOKUP(B3990,#REF!,4,0),0)</f>
        <v>0</v>
      </c>
      <c r="E3990" s="3">
        <v>0</v>
      </c>
      <c r="F3990" s="147" t="s">
        <v>1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0</v>
      </c>
      <c r="M3990" s="148" t="s">
        <v>6151</v>
      </c>
      <c r="N3990" s="3">
        <v>0</v>
      </c>
      <c r="O3990" s="3">
        <v>0</v>
      </c>
      <c r="P3990" s="3">
        <v>0</v>
      </c>
      <c r="Q3990" s="132"/>
    </row>
    <row r="3991" spans="1:17">
      <c r="A3991" s="5" t="str">
        <f t="shared" si="63"/>
        <v>7</v>
      </c>
      <c r="B3991" s="1" t="s">
        <v>12487</v>
      </c>
      <c r="C3991" s="2" t="s">
        <v>12488</v>
      </c>
      <c r="D3991" s="2">
        <f>IFERROR(VLOOKUP(B3991,#REF!,4,0),0)</f>
        <v>0</v>
      </c>
      <c r="E3991" s="3">
        <v>0</v>
      </c>
      <c r="F3991" s="147" t="s">
        <v>1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0</v>
      </c>
      <c r="M3991" s="148" t="s">
        <v>6151</v>
      </c>
      <c r="N3991" s="3">
        <v>0</v>
      </c>
      <c r="O3991" s="3">
        <v>0</v>
      </c>
      <c r="P3991" s="3">
        <v>0</v>
      </c>
      <c r="Q3991" s="132"/>
    </row>
    <row r="3992" spans="1:17">
      <c r="A3992" s="5" t="str">
        <f t="shared" si="63"/>
        <v>7</v>
      </c>
      <c r="B3992" s="1" t="s">
        <v>12489</v>
      </c>
      <c r="C3992" s="2" t="s">
        <v>12490</v>
      </c>
      <c r="D3992" s="2">
        <f>IFERROR(VLOOKUP(B3992,#REF!,4,0),0)</f>
        <v>0</v>
      </c>
      <c r="E3992" s="3">
        <v>0</v>
      </c>
      <c r="F3992" s="147" t="s">
        <v>1</v>
      </c>
      <c r="G3992" s="3">
        <v>0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148" t="s">
        <v>6151</v>
      </c>
      <c r="N3992" s="3">
        <v>0</v>
      </c>
      <c r="O3992" s="3">
        <v>0</v>
      </c>
      <c r="P3992" s="3">
        <v>0</v>
      </c>
      <c r="Q3992" s="132"/>
    </row>
    <row r="3993" spans="1:17">
      <c r="A3993" s="5" t="str">
        <f t="shared" si="63"/>
        <v>7</v>
      </c>
      <c r="B3993" s="1" t="s">
        <v>12491</v>
      </c>
      <c r="C3993" s="2" t="s">
        <v>12222</v>
      </c>
      <c r="D3993" s="2">
        <f>IFERROR(VLOOKUP(B3993,#REF!,4,0),0)</f>
        <v>0</v>
      </c>
      <c r="E3993" s="3">
        <v>0</v>
      </c>
      <c r="F3993" s="147" t="s">
        <v>1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0</v>
      </c>
      <c r="M3993" s="148" t="s">
        <v>6151</v>
      </c>
      <c r="N3993" s="3">
        <v>0</v>
      </c>
      <c r="O3993" s="3">
        <v>0</v>
      </c>
      <c r="P3993" s="3">
        <v>0</v>
      </c>
      <c r="Q3993" s="132"/>
    </row>
    <row r="3994" spans="1:17">
      <c r="A3994" s="5" t="str">
        <f t="shared" si="63"/>
        <v>7</v>
      </c>
      <c r="B3994" s="1" t="s">
        <v>12492</v>
      </c>
      <c r="C3994" s="2" t="s">
        <v>12493</v>
      </c>
      <c r="D3994" s="2">
        <f>IFERROR(VLOOKUP(B3994,#REF!,4,0),0)</f>
        <v>0</v>
      </c>
      <c r="E3994" s="3">
        <v>105</v>
      </c>
      <c r="F3994" s="147" t="s">
        <v>1</v>
      </c>
      <c r="G3994" s="3">
        <v>105</v>
      </c>
      <c r="H3994" s="3">
        <v>0</v>
      </c>
      <c r="I3994" s="3">
        <v>0</v>
      </c>
      <c r="J3994" s="3">
        <v>105</v>
      </c>
      <c r="K3994" s="3">
        <v>0</v>
      </c>
      <c r="L3994" s="3">
        <v>0</v>
      </c>
      <c r="M3994" s="148" t="s">
        <v>6151</v>
      </c>
      <c r="N3994" s="3">
        <v>0</v>
      </c>
      <c r="O3994" s="3">
        <v>0</v>
      </c>
      <c r="P3994" s="3">
        <v>0</v>
      </c>
      <c r="Q3994" s="132"/>
    </row>
    <row r="3995" spans="1:17">
      <c r="A3995" s="5" t="str">
        <f t="shared" si="63"/>
        <v>7</v>
      </c>
      <c r="B3995" s="1" t="s">
        <v>12494</v>
      </c>
      <c r="C3995" s="2" t="s">
        <v>8709</v>
      </c>
      <c r="D3995" s="2">
        <f>IFERROR(VLOOKUP(B3995,#REF!,4,0),0)</f>
        <v>0</v>
      </c>
      <c r="E3995" s="3">
        <v>0</v>
      </c>
      <c r="F3995" s="147" t="s">
        <v>1</v>
      </c>
      <c r="G3995" s="3">
        <v>0</v>
      </c>
      <c r="H3995" s="3">
        <v>0</v>
      </c>
      <c r="I3995" s="3">
        <v>0</v>
      </c>
      <c r="J3995" s="3">
        <v>0</v>
      </c>
      <c r="K3995" s="3">
        <v>0</v>
      </c>
      <c r="L3995" s="3">
        <v>0</v>
      </c>
      <c r="M3995" s="148" t="s">
        <v>6151</v>
      </c>
      <c r="N3995" s="3">
        <v>0</v>
      </c>
      <c r="O3995" s="3">
        <v>0</v>
      </c>
      <c r="P3995" s="3">
        <v>0</v>
      </c>
      <c r="Q3995" s="132"/>
    </row>
    <row r="3996" spans="1:17">
      <c r="A3996" s="5" t="str">
        <f t="shared" si="63"/>
        <v>7</v>
      </c>
      <c r="B3996" s="1" t="s">
        <v>12495</v>
      </c>
      <c r="C3996" s="2" t="s">
        <v>8719</v>
      </c>
      <c r="D3996" s="2">
        <f>IFERROR(VLOOKUP(B3996,#REF!,4,0),0)</f>
        <v>0</v>
      </c>
      <c r="E3996" s="3">
        <v>0</v>
      </c>
      <c r="F3996" s="147" t="s">
        <v>1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0</v>
      </c>
      <c r="M3996" s="148" t="s">
        <v>6151</v>
      </c>
      <c r="N3996" s="3">
        <v>0</v>
      </c>
      <c r="O3996" s="3">
        <v>0</v>
      </c>
      <c r="P3996" s="3">
        <v>0</v>
      </c>
      <c r="Q3996" s="132"/>
    </row>
    <row r="3997" spans="1:17">
      <c r="A3997" s="5" t="str">
        <f t="shared" si="63"/>
        <v>7</v>
      </c>
      <c r="B3997" s="1" t="s">
        <v>12496</v>
      </c>
      <c r="C3997" s="2" t="s">
        <v>8729</v>
      </c>
      <c r="D3997" s="2">
        <f>IFERROR(VLOOKUP(B3997,#REF!,4,0),0)</f>
        <v>0</v>
      </c>
      <c r="E3997" s="3">
        <v>0</v>
      </c>
      <c r="F3997" s="147" t="s">
        <v>1</v>
      </c>
      <c r="G3997" s="3">
        <v>0</v>
      </c>
      <c r="H3997" s="3">
        <v>0</v>
      </c>
      <c r="I3997" s="3">
        <v>0</v>
      </c>
      <c r="J3997" s="3">
        <v>0</v>
      </c>
      <c r="K3997" s="3">
        <v>0</v>
      </c>
      <c r="L3997" s="3">
        <v>0</v>
      </c>
      <c r="M3997" s="148" t="s">
        <v>6151</v>
      </c>
      <c r="N3997" s="3">
        <v>0</v>
      </c>
      <c r="O3997" s="3">
        <v>0</v>
      </c>
      <c r="P3997" s="3">
        <v>0</v>
      </c>
      <c r="Q3997" s="132"/>
    </row>
    <row r="3998" spans="1:17">
      <c r="A3998" s="5" t="str">
        <f t="shared" si="63"/>
        <v>7</v>
      </c>
      <c r="B3998" s="1" t="s">
        <v>12497</v>
      </c>
      <c r="C3998" s="2" t="s">
        <v>8738</v>
      </c>
      <c r="D3998" s="2">
        <f>IFERROR(VLOOKUP(B3998,#REF!,4,0),0)</f>
        <v>0</v>
      </c>
      <c r="E3998" s="3">
        <v>0</v>
      </c>
      <c r="F3998" s="147" t="s">
        <v>1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0</v>
      </c>
      <c r="M3998" s="148" t="s">
        <v>6151</v>
      </c>
      <c r="N3998" s="3">
        <v>0</v>
      </c>
      <c r="O3998" s="3">
        <v>0</v>
      </c>
      <c r="P3998" s="3">
        <v>0</v>
      </c>
      <c r="Q3998" s="132"/>
    </row>
    <row r="3999" spans="1:17">
      <c r="A3999" s="5" t="str">
        <f t="shared" si="63"/>
        <v>7</v>
      </c>
      <c r="B3999" s="1" t="s">
        <v>12498</v>
      </c>
      <c r="C3999" s="2" t="s">
        <v>8748</v>
      </c>
      <c r="D3999" s="2">
        <f>IFERROR(VLOOKUP(B3999,#REF!,4,0),0)</f>
        <v>0</v>
      </c>
      <c r="E3999" s="3">
        <v>0</v>
      </c>
      <c r="F3999" s="147" t="s">
        <v>1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0</v>
      </c>
      <c r="M3999" s="148" t="s">
        <v>6151</v>
      </c>
      <c r="N3999" s="3">
        <v>0</v>
      </c>
      <c r="O3999" s="3">
        <v>0</v>
      </c>
      <c r="P3999" s="3">
        <v>0</v>
      </c>
      <c r="Q3999" s="132"/>
    </row>
    <row r="4000" spans="1:17">
      <c r="A4000" s="5" t="str">
        <f t="shared" si="63"/>
        <v>7</v>
      </c>
      <c r="B4000" s="1" t="s">
        <v>12499</v>
      </c>
      <c r="C4000" s="2" t="s">
        <v>8758</v>
      </c>
      <c r="D4000" s="2">
        <f>IFERROR(VLOOKUP(B4000,#REF!,4,0),0)</f>
        <v>0</v>
      </c>
      <c r="E4000" s="3">
        <v>0</v>
      </c>
      <c r="F4000" s="147" t="s">
        <v>1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0</v>
      </c>
      <c r="M4000" s="148" t="s">
        <v>6151</v>
      </c>
      <c r="N4000" s="3">
        <v>0</v>
      </c>
      <c r="O4000" s="3">
        <v>0</v>
      </c>
      <c r="P4000" s="3">
        <v>0</v>
      </c>
      <c r="Q4000" s="132"/>
    </row>
    <row r="4001" spans="1:17">
      <c r="A4001" s="5" t="str">
        <f t="shared" si="63"/>
        <v>7</v>
      </c>
      <c r="B4001" s="1" t="s">
        <v>12500</v>
      </c>
      <c r="C4001" s="2" t="s">
        <v>8768</v>
      </c>
      <c r="D4001" s="2">
        <f>IFERROR(VLOOKUP(B4001,#REF!,4,0),0)</f>
        <v>0</v>
      </c>
      <c r="E4001" s="3">
        <v>0</v>
      </c>
      <c r="F4001" s="147" t="s">
        <v>1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148" t="s">
        <v>6151</v>
      </c>
      <c r="N4001" s="3">
        <v>0</v>
      </c>
      <c r="O4001" s="3">
        <v>0</v>
      </c>
      <c r="P4001" s="3">
        <v>0</v>
      </c>
      <c r="Q4001" s="132"/>
    </row>
    <row r="4002" spans="1:17">
      <c r="A4002" s="5" t="str">
        <f t="shared" si="63"/>
        <v>7</v>
      </c>
      <c r="B4002" s="1" t="s">
        <v>12501</v>
      </c>
      <c r="C4002" s="2" t="s">
        <v>8778</v>
      </c>
      <c r="D4002" s="2">
        <f>IFERROR(VLOOKUP(B4002,#REF!,4,0),0)</f>
        <v>0</v>
      </c>
      <c r="E4002" s="3">
        <v>0</v>
      </c>
      <c r="F4002" s="147" t="s">
        <v>1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148" t="s">
        <v>6151</v>
      </c>
      <c r="N4002" s="3">
        <v>0</v>
      </c>
      <c r="O4002" s="3">
        <v>0</v>
      </c>
      <c r="P4002" s="3">
        <v>0</v>
      </c>
      <c r="Q4002" s="132"/>
    </row>
    <row r="4003" spans="1:17">
      <c r="A4003" s="5" t="str">
        <f t="shared" si="63"/>
        <v>7</v>
      </c>
      <c r="B4003" s="1" t="s">
        <v>12502</v>
      </c>
      <c r="C4003" s="2" t="s">
        <v>12503</v>
      </c>
      <c r="D4003" s="2">
        <f>IFERROR(VLOOKUP(B4003,#REF!,4,0),0)</f>
        <v>0</v>
      </c>
      <c r="E4003" s="3">
        <v>0</v>
      </c>
      <c r="F4003" s="147" t="s">
        <v>1</v>
      </c>
      <c r="G4003" s="3">
        <v>0</v>
      </c>
      <c r="H4003" s="3">
        <v>0</v>
      </c>
      <c r="I4003" s="3">
        <v>0</v>
      </c>
      <c r="J4003" s="3">
        <v>0</v>
      </c>
      <c r="K4003" s="3">
        <v>0</v>
      </c>
      <c r="L4003" s="3">
        <v>0</v>
      </c>
      <c r="M4003" s="148" t="s">
        <v>6151</v>
      </c>
      <c r="N4003" s="3">
        <v>0</v>
      </c>
      <c r="O4003" s="3">
        <v>0</v>
      </c>
      <c r="P4003" s="3">
        <v>0</v>
      </c>
      <c r="Q4003" s="132"/>
    </row>
    <row r="4004" spans="1:17">
      <c r="A4004" s="5" t="str">
        <f t="shared" si="63"/>
        <v>7</v>
      </c>
      <c r="B4004" s="1" t="s">
        <v>4597</v>
      </c>
      <c r="C4004" s="2" t="s">
        <v>12504</v>
      </c>
      <c r="D4004" s="2">
        <f>IFERROR(VLOOKUP(B4004,#REF!,4,0),0)</f>
        <v>0</v>
      </c>
      <c r="E4004" s="3">
        <v>499940.97</v>
      </c>
      <c r="F4004" s="147" t="s">
        <v>1</v>
      </c>
      <c r="G4004" s="3">
        <v>499940.97</v>
      </c>
      <c r="H4004" s="3">
        <v>0</v>
      </c>
      <c r="I4004" s="3">
        <v>0</v>
      </c>
      <c r="J4004" s="3">
        <v>499940.97</v>
      </c>
      <c r="K4004" s="3">
        <v>0</v>
      </c>
      <c r="L4004" s="3">
        <v>0</v>
      </c>
      <c r="M4004" s="148" t="s">
        <v>6151</v>
      </c>
      <c r="N4004" s="3">
        <v>0</v>
      </c>
      <c r="O4004" s="3">
        <v>0</v>
      </c>
      <c r="P4004" s="3">
        <v>0</v>
      </c>
      <c r="Q4004" s="132"/>
    </row>
    <row r="4005" spans="1:17">
      <c r="A4005" s="5" t="str">
        <f t="shared" si="63"/>
        <v>7</v>
      </c>
      <c r="B4005" s="1" t="s">
        <v>4600</v>
      </c>
      <c r="C4005" s="2" t="s">
        <v>12505</v>
      </c>
      <c r="D4005" s="2">
        <f>IFERROR(VLOOKUP(B4005,#REF!,4,0),0)</f>
        <v>0</v>
      </c>
      <c r="E4005" s="3">
        <v>13720.19</v>
      </c>
      <c r="F4005" s="147" t="s">
        <v>1</v>
      </c>
      <c r="G4005" s="3">
        <v>13720.19</v>
      </c>
      <c r="H4005" s="3">
        <v>0</v>
      </c>
      <c r="I4005" s="3">
        <v>0</v>
      </c>
      <c r="J4005" s="3">
        <v>13720.19</v>
      </c>
      <c r="K4005" s="3">
        <v>0</v>
      </c>
      <c r="L4005" s="3">
        <v>0</v>
      </c>
      <c r="M4005" s="148" t="s">
        <v>6151</v>
      </c>
      <c r="N4005" s="3">
        <v>0</v>
      </c>
      <c r="O4005" s="3">
        <v>0</v>
      </c>
      <c r="P4005" s="3">
        <v>0</v>
      </c>
      <c r="Q4005" s="132"/>
    </row>
    <row r="4006" spans="1:17">
      <c r="A4006" s="5" t="str">
        <f t="shared" si="63"/>
        <v>7</v>
      </c>
      <c r="B4006" s="1" t="s">
        <v>4603</v>
      </c>
      <c r="C4006" s="2" t="s">
        <v>12506</v>
      </c>
      <c r="D4006" s="2">
        <f>IFERROR(VLOOKUP(B4006,#REF!,4,0),0)</f>
        <v>0</v>
      </c>
      <c r="E4006" s="3">
        <v>16327.56</v>
      </c>
      <c r="F4006" s="147" t="s">
        <v>1</v>
      </c>
      <c r="G4006" s="3">
        <v>16327.56</v>
      </c>
      <c r="H4006" s="3">
        <v>0</v>
      </c>
      <c r="I4006" s="3">
        <v>0</v>
      </c>
      <c r="J4006" s="3">
        <v>16327.56</v>
      </c>
      <c r="K4006" s="3">
        <v>0</v>
      </c>
      <c r="L4006" s="3">
        <v>0</v>
      </c>
      <c r="M4006" s="148" t="s">
        <v>6151</v>
      </c>
      <c r="N4006" s="3">
        <v>0</v>
      </c>
      <c r="O4006" s="3">
        <v>0</v>
      </c>
      <c r="P4006" s="3">
        <v>0</v>
      </c>
      <c r="Q4006" s="132"/>
    </row>
    <row r="4007" spans="1:17">
      <c r="A4007" s="5" t="str">
        <f t="shared" si="63"/>
        <v>7</v>
      </c>
      <c r="B4007" s="1" t="s">
        <v>4606</v>
      </c>
      <c r="C4007" s="2" t="s">
        <v>12507</v>
      </c>
      <c r="D4007" s="2">
        <f>IFERROR(VLOOKUP(B4007,#REF!,4,0),0)</f>
        <v>0</v>
      </c>
      <c r="E4007" s="3">
        <v>10629.28</v>
      </c>
      <c r="F4007" s="147" t="s">
        <v>1</v>
      </c>
      <c r="G4007" s="3">
        <v>10629.28</v>
      </c>
      <c r="H4007" s="3">
        <v>0</v>
      </c>
      <c r="I4007" s="3">
        <v>0</v>
      </c>
      <c r="J4007" s="3">
        <v>10629.28</v>
      </c>
      <c r="K4007" s="3">
        <v>0</v>
      </c>
      <c r="L4007" s="3">
        <v>0</v>
      </c>
      <c r="M4007" s="148" t="s">
        <v>6151</v>
      </c>
      <c r="N4007" s="3">
        <v>0</v>
      </c>
      <c r="O4007" s="3">
        <v>0</v>
      </c>
      <c r="P4007" s="3">
        <v>0</v>
      </c>
      <c r="Q4007" s="132"/>
    </row>
    <row r="4008" spans="1:17">
      <c r="A4008" s="5" t="str">
        <f t="shared" si="63"/>
        <v>7</v>
      </c>
      <c r="B4008" s="1" t="s">
        <v>4609</v>
      </c>
      <c r="C4008" s="2" t="s">
        <v>12508</v>
      </c>
      <c r="D4008" s="2">
        <f>IFERROR(VLOOKUP(B4008,#REF!,4,0),0)</f>
        <v>0</v>
      </c>
      <c r="E4008" s="3">
        <v>2739.09</v>
      </c>
      <c r="F4008" s="147" t="s">
        <v>1</v>
      </c>
      <c r="G4008" s="3">
        <v>2739.09</v>
      </c>
      <c r="H4008" s="3">
        <v>0</v>
      </c>
      <c r="I4008" s="3">
        <v>0</v>
      </c>
      <c r="J4008" s="3">
        <v>2739.09</v>
      </c>
      <c r="K4008" s="3">
        <v>0</v>
      </c>
      <c r="L4008" s="3">
        <v>0</v>
      </c>
      <c r="M4008" s="148" t="s">
        <v>6151</v>
      </c>
      <c r="N4008" s="3">
        <v>0</v>
      </c>
      <c r="O4008" s="3">
        <v>0</v>
      </c>
      <c r="P4008" s="3">
        <v>0</v>
      </c>
      <c r="Q4008" s="132"/>
    </row>
    <row r="4009" spans="1:17">
      <c r="A4009" s="5" t="str">
        <f t="shared" si="63"/>
        <v>7</v>
      </c>
      <c r="B4009" s="1" t="s">
        <v>4612</v>
      </c>
      <c r="C4009" s="2" t="s">
        <v>12509</v>
      </c>
      <c r="D4009" s="2">
        <f>IFERROR(VLOOKUP(B4009,#REF!,4,0),0)</f>
        <v>0</v>
      </c>
      <c r="E4009" s="3">
        <v>10107.43</v>
      </c>
      <c r="F4009" s="147" t="s">
        <v>1</v>
      </c>
      <c r="G4009" s="3">
        <v>10107.43</v>
      </c>
      <c r="H4009" s="3">
        <v>0</v>
      </c>
      <c r="I4009" s="3">
        <v>0</v>
      </c>
      <c r="J4009" s="3">
        <v>10107.43</v>
      </c>
      <c r="K4009" s="3">
        <v>0</v>
      </c>
      <c r="L4009" s="3">
        <v>0</v>
      </c>
      <c r="M4009" s="148" t="s">
        <v>6151</v>
      </c>
      <c r="N4009" s="3">
        <v>0</v>
      </c>
      <c r="O4009" s="3">
        <v>0</v>
      </c>
      <c r="P4009" s="3">
        <v>0</v>
      </c>
      <c r="Q4009" s="132"/>
    </row>
    <row r="4010" spans="1:17">
      <c r="A4010" s="5" t="str">
        <f t="shared" si="63"/>
        <v>7</v>
      </c>
      <c r="B4010" s="1" t="s">
        <v>12510</v>
      </c>
      <c r="C4010" s="2" t="s">
        <v>12511</v>
      </c>
      <c r="D4010" s="2">
        <f>IFERROR(VLOOKUP(B4010,#REF!,4,0),0)</f>
        <v>0</v>
      </c>
      <c r="E4010" s="3">
        <v>0</v>
      </c>
      <c r="F4010" s="147" t="s">
        <v>1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148" t="s">
        <v>6151</v>
      </c>
      <c r="N4010" s="3">
        <v>0</v>
      </c>
      <c r="O4010" s="3">
        <v>0</v>
      </c>
      <c r="P4010" s="3">
        <v>0</v>
      </c>
      <c r="Q4010" s="132"/>
    </row>
    <row r="4011" spans="1:17">
      <c r="A4011" s="5" t="str">
        <f t="shared" si="63"/>
        <v>7</v>
      </c>
      <c r="B4011" s="1" t="s">
        <v>12512</v>
      </c>
      <c r="C4011" s="2" t="s">
        <v>12513</v>
      </c>
      <c r="D4011" s="2">
        <f>IFERROR(VLOOKUP(B4011,#REF!,4,0),0)</f>
        <v>0</v>
      </c>
      <c r="E4011" s="3">
        <v>0</v>
      </c>
      <c r="F4011" s="147" t="s">
        <v>1</v>
      </c>
      <c r="G4011" s="3">
        <v>0</v>
      </c>
      <c r="H4011" s="3">
        <v>0</v>
      </c>
      <c r="I4011" s="3">
        <v>0</v>
      </c>
      <c r="J4011" s="3">
        <v>0</v>
      </c>
      <c r="K4011" s="3">
        <v>0</v>
      </c>
      <c r="L4011" s="3">
        <v>0</v>
      </c>
      <c r="M4011" s="148" t="s">
        <v>6151</v>
      </c>
      <c r="N4011" s="3">
        <v>0</v>
      </c>
      <c r="O4011" s="3">
        <v>0</v>
      </c>
      <c r="P4011" s="3">
        <v>0</v>
      </c>
      <c r="Q4011" s="132"/>
    </row>
    <row r="4012" spans="1:17">
      <c r="A4012" s="5" t="str">
        <f t="shared" si="63"/>
        <v>7</v>
      </c>
      <c r="B4012" s="1" t="s">
        <v>12514</v>
      </c>
      <c r="C4012" s="2" t="s">
        <v>12515</v>
      </c>
      <c r="D4012" s="2">
        <f>IFERROR(VLOOKUP(B4012,#REF!,4,0),0)</f>
        <v>0</v>
      </c>
      <c r="E4012" s="3">
        <v>0</v>
      </c>
      <c r="F4012" s="147" t="s">
        <v>1</v>
      </c>
      <c r="G4012" s="3">
        <v>0</v>
      </c>
      <c r="H4012" s="3">
        <v>0</v>
      </c>
      <c r="I4012" s="3">
        <v>0</v>
      </c>
      <c r="J4012" s="3">
        <v>0</v>
      </c>
      <c r="K4012" s="3">
        <v>0</v>
      </c>
      <c r="L4012" s="3">
        <v>0</v>
      </c>
      <c r="M4012" s="148" t="s">
        <v>6151</v>
      </c>
      <c r="N4012" s="3">
        <v>0</v>
      </c>
      <c r="O4012" s="3">
        <v>0</v>
      </c>
      <c r="P4012" s="3">
        <v>0</v>
      </c>
      <c r="Q4012" s="132"/>
    </row>
    <row r="4013" spans="1:17">
      <c r="A4013" s="5" t="str">
        <f t="shared" si="63"/>
        <v>7</v>
      </c>
      <c r="B4013" s="1" t="s">
        <v>5990</v>
      </c>
      <c r="C4013" s="2" t="s">
        <v>12516</v>
      </c>
      <c r="D4013" s="2">
        <f>IFERROR(VLOOKUP(B4013,#REF!,4,0),0)</f>
        <v>0</v>
      </c>
      <c r="E4013" s="3">
        <v>19679.689999999999</v>
      </c>
      <c r="F4013" s="147" t="s">
        <v>1</v>
      </c>
      <c r="G4013" s="3">
        <v>19679.689999999999</v>
      </c>
      <c r="H4013" s="3">
        <v>0</v>
      </c>
      <c r="I4013" s="3">
        <v>0</v>
      </c>
      <c r="J4013" s="3">
        <v>19679.689999999999</v>
      </c>
      <c r="K4013" s="3">
        <v>0</v>
      </c>
      <c r="L4013" s="3">
        <v>0</v>
      </c>
      <c r="M4013" s="148" t="s">
        <v>6151</v>
      </c>
      <c r="N4013" s="3">
        <v>0</v>
      </c>
      <c r="O4013" s="3">
        <v>0</v>
      </c>
      <c r="P4013" s="3">
        <v>0</v>
      </c>
      <c r="Q4013" s="132"/>
    </row>
    <row r="4014" spans="1:17">
      <c r="A4014" s="5" t="str">
        <f t="shared" si="63"/>
        <v>7</v>
      </c>
      <c r="B4014" s="1" t="s">
        <v>12517</v>
      </c>
      <c r="C4014" s="2" t="s">
        <v>12518</v>
      </c>
      <c r="D4014" s="2">
        <f>IFERROR(VLOOKUP(B4014,#REF!,4,0),0)</f>
        <v>0</v>
      </c>
      <c r="E4014" s="3">
        <v>0</v>
      </c>
      <c r="F4014" s="147" t="s">
        <v>1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0</v>
      </c>
      <c r="M4014" s="148" t="s">
        <v>6151</v>
      </c>
      <c r="N4014" s="3">
        <v>0</v>
      </c>
      <c r="O4014" s="3">
        <v>0</v>
      </c>
      <c r="P4014" s="3">
        <v>0</v>
      </c>
      <c r="Q4014" s="132"/>
    </row>
    <row r="4015" spans="1:17">
      <c r="A4015" s="5" t="str">
        <f t="shared" si="63"/>
        <v>7</v>
      </c>
      <c r="B4015" s="1" t="s">
        <v>12519</v>
      </c>
      <c r="C4015" s="2" t="s">
        <v>12520</v>
      </c>
      <c r="D4015" s="2">
        <f>IFERROR(VLOOKUP(B4015,#REF!,4,0),0)</f>
        <v>0</v>
      </c>
      <c r="E4015" s="3">
        <v>0</v>
      </c>
      <c r="F4015" s="147" t="s">
        <v>1</v>
      </c>
      <c r="G4015" s="3">
        <v>0</v>
      </c>
      <c r="H4015" s="3">
        <v>0</v>
      </c>
      <c r="I4015" s="3">
        <v>0</v>
      </c>
      <c r="J4015" s="3">
        <v>0</v>
      </c>
      <c r="K4015" s="3">
        <v>0</v>
      </c>
      <c r="L4015" s="3">
        <v>0</v>
      </c>
      <c r="M4015" s="148" t="s">
        <v>6151</v>
      </c>
      <c r="N4015" s="3">
        <v>0</v>
      </c>
      <c r="O4015" s="3">
        <v>0</v>
      </c>
      <c r="P4015" s="3">
        <v>0</v>
      </c>
      <c r="Q4015" s="132"/>
    </row>
    <row r="4016" spans="1:17">
      <c r="A4016" s="5" t="str">
        <f t="shared" si="63"/>
        <v>7</v>
      </c>
      <c r="B4016" s="1" t="s">
        <v>5993</v>
      </c>
      <c r="C4016" s="2" t="s">
        <v>12521</v>
      </c>
      <c r="D4016" s="2">
        <f>IFERROR(VLOOKUP(B4016,#REF!,4,0),0)</f>
        <v>0</v>
      </c>
      <c r="E4016" s="3">
        <v>119</v>
      </c>
      <c r="F4016" s="147" t="s">
        <v>1</v>
      </c>
      <c r="G4016" s="3">
        <v>119</v>
      </c>
      <c r="H4016" s="3">
        <v>0</v>
      </c>
      <c r="I4016" s="3">
        <v>0</v>
      </c>
      <c r="J4016" s="3">
        <v>119</v>
      </c>
      <c r="K4016" s="3">
        <v>0</v>
      </c>
      <c r="L4016" s="3">
        <v>0</v>
      </c>
      <c r="M4016" s="148" t="s">
        <v>6151</v>
      </c>
      <c r="N4016" s="3">
        <v>0</v>
      </c>
      <c r="O4016" s="3">
        <v>0</v>
      </c>
      <c r="P4016" s="3">
        <v>0</v>
      </c>
      <c r="Q4016" s="132"/>
    </row>
    <row r="4017" spans="1:17">
      <c r="A4017" s="5" t="str">
        <f t="shared" si="63"/>
        <v>7</v>
      </c>
      <c r="B4017" s="1" t="s">
        <v>4615</v>
      </c>
      <c r="C4017" s="2" t="s">
        <v>12522</v>
      </c>
      <c r="D4017" s="2">
        <f>IFERROR(VLOOKUP(B4017,#REF!,4,0),0)</f>
        <v>0</v>
      </c>
      <c r="E4017" s="3">
        <v>1366.31</v>
      </c>
      <c r="F4017" s="147" t="s">
        <v>1</v>
      </c>
      <c r="G4017" s="3">
        <v>1366.31</v>
      </c>
      <c r="H4017" s="3">
        <v>0</v>
      </c>
      <c r="I4017" s="3">
        <v>0</v>
      </c>
      <c r="J4017" s="3">
        <v>1366.31</v>
      </c>
      <c r="K4017" s="3">
        <v>0</v>
      </c>
      <c r="L4017" s="3">
        <v>0</v>
      </c>
      <c r="M4017" s="148" t="s">
        <v>6151</v>
      </c>
      <c r="N4017" s="3">
        <v>0</v>
      </c>
      <c r="O4017" s="3">
        <v>0</v>
      </c>
      <c r="P4017" s="3">
        <v>0</v>
      </c>
      <c r="Q4017" s="132"/>
    </row>
    <row r="4018" spans="1:17">
      <c r="A4018" s="5" t="str">
        <f t="shared" si="63"/>
        <v>7</v>
      </c>
      <c r="B4018" s="1" t="s">
        <v>12523</v>
      </c>
      <c r="C4018" s="2" t="s">
        <v>12524</v>
      </c>
      <c r="D4018" s="2">
        <f>IFERROR(VLOOKUP(B4018,#REF!,4,0),0)</f>
        <v>0</v>
      </c>
      <c r="E4018" s="3">
        <v>0</v>
      </c>
      <c r="F4018" s="147" t="s">
        <v>1</v>
      </c>
      <c r="G4018" s="3">
        <v>0</v>
      </c>
      <c r="H4018" s="3">
        <v>0</v>
      </c>
      <c r="I4018" s="3">
        <v>0</v>
      </c>
      <c r="J4018" s="3">
        <v>0</v>
      </c>
      <c r="K4018" s="3">
        <v>0</v>
      </c>
      <c r="L4018" s="3">
        <v>0</v>
      </c>
      <c r="M4018" s="148" t="s">
        <v>6151</v>
      </c>
      <c r="N4018" s="3">
        <v>0</v>
      </c>
      <c r="O4018" s="3">
        <v>0</v>
      </c>
      <c r="P4018" s="3">
        <v>0</v>
      </c>
      <c r="Q4018" s="132"/>
    </row>
    <row r="4019" spans="1:17">
      <c r="A4019" s="5" t="str">
        <f t="shared" si="63"/>
        <v>7</v>
      </c>
      <c r="B4019" s="1" t="s">
        <v>12525</v>
      </c>
      <c r="C4019" s="2" t="s">
        <v>12431</v>
      </c>
      <c r="D4019" s="2">
        <f>IFERROR(VLOOKUP(B4019,#REF!,4,0),0)</f>
        <v>0</v>
      </c>
      <c r="E4019" s="3">
        <v>0</v>
      </c>
      <c r="F4019" s="147" t="s">
        <v>1</v>
      </c>
      <c r="G4019" s="3">
        <v>0</v>
      </c>
      <c r="H4019" s="3">
        <v>0</v>
      </c>
      <c r="I4019" s="3">
        <v>0</v>
      </c>
      <c r="J4019" s="3">
        <v>0</v>
      </c>
      <c r="K4019" s="3">
        <v>0</v>
      </c>
      <c r="L4019" s="3">
        <v>0</v>
      </c>
      <c r="M4019" s="148" t="s">
        <v>6151</v>
      </c>
      <c r="N4019" s="3">
        <v>0</v>
      </c>
      <c r="O4019" s="3">
        <v>0</v>
      </c>
      <c r="P4019" s="3">
        <v>0</v>
      </c>
      <c r="Q4019" s="132"/>
    </row>
    <row r="4020" spans="1:17">
      <c r="A4020" s="5" t="str">
        <f t="shared" si="63"/>
        <v>7</v>
      </c>
      <c r="B4020" s="1" t="s">
        <v>4618</v>
      </c>
      <c r="C4020" s="2" t="s">
        <v>12526</v>
      </c>
      <c r="D4020" s="2">
        <f>IFERROR(VLOOKUP(B4020,#REF!,4,0),0)</f>
        <v>0</v>
      </c>
      <c r="E4020" s="3">
        <v>1095.26</v>
      </c>
      <c r="F4020" s="147" t="s">
        <v>1</v>
      </c>
      <c r="G4020" s="3">
        <v>1095.26</v>
      </c>
      <c r="H4020" s="3">
        <v>0</v>
      </c>
      <c r="I4020" s="3">
        <v>0</v>
      </c>
      <c r="J4020" s="3">
        <v>1095.26</v>
      </c>
      <c r="K4020" s="3">
        <v>0</v>
      </c>
      <c r="L4020" s="3">
        <v>0</v>
      </c>
      <c r="M4020" s="148" t="s">
        <v>6151</v>
      </c>
      <c r="N4020" s="3">
        <v>0</v>
      </c>
      <c r="O4020" s="3">
        <v>0</v>
      </c>
      <c r="P4020" s="3">
        <v>0</v>
      </c>
      <c r="Q4020" s="132"/>
    </row>
    <row r="4021" spans="1:17">
      <c r="A4021" s="5" t="str">
        <f t="shared" si="63"/>
        <v>7</v>
      </c>
      <c r="B4021" s="1" t="s">
        <v>4621</v>
      </c>
      <c r="C4021" s="2" t="s">
        <v>12527</v>
      </c>
      <c r="D4021" s="2">
        <f>IFERROR(VLOOKUP(B4021,#REF!,4,0),0)</f>
        <v>0</v>
      </c>
      <c r="E4021" s="3">
        <v>8785.19</v>
      </c>
      <c r="F4021" s="147" t="s">
        <v>1</v>
      </c>
      <c r="G4021" s="3">
        <v>8785.19</v>
      </c>
      <c r="H4021" s="3">
        <v>0</v>
      </c>
      <c r="I4021" s="3">
        <v>0</v>
      </c>
      <c r="J4021" s="3">
        <v>8785.19</v>
      </c>
      <c r="K4021" s="3">
        <v>0</v>
      </c>
      <c r="L4021" s="3">
        <v>0</v>
      </c>
      <c r="M4021" s="148" t="s">
        <v>6151</v>
      </c>
      <c r="N4021" s="3">
        <v>0</v>
      </c>
      <c r="O4021" s="3">
        <v>0</v>
      </c>
      <c r="P4021" s="3">
        <v>0</v>
      </c>
      <c r="Q4021" s="132"/>
    </row>
    <row r="4022" spans="1:17">
      <c r="A4022" s="5" t="str">
        <f t="shared" si="63"/>
        <v>7</v>
      </c>
      <c r="B4022" s="1" t="s">
        <v>4624</v>
      </c>
      <c r="C4022" s="2" t="s">
        <v>12528</v>
      </c>
      <c r="D4022" s="2">
        <f>IFERROR(VLOOKUP(B4022,#REF!,4,0),0)</f>
        <v>0</v>
      </c>
      <c r="E4022" s="3">
        <v>157948.26999999999</v>
      </c>
      <c r="F4022" s="147" t="s">
        <v>1</v>
      </c>
      <c r="G4022" s="3">
        <v>157948.26999999999</v>
      </c>
      <c r="H4022" s="3">
        <v>0</v>
      </c>
      <c r="I4022" s="3">
        <v>0</v>
      </c>
      <c r="J4022" s="3">
        <v>157948.26999999999</v>
      </c>
      <c r="K4022" s="3">
        <v>0</v>
      </c>
      <c r="L4022" s="3">
        <v>0</v>
      </c>
      <c r="M4022" s="148" t="s">
        <v>6151</v>
      </c>
      <c r="N4022" s="3">
        <v>0</v>
      </c>
      <c r="O4022" s="3">
        <v>0</v>
      </c>
      <c r="P4022" s="3">
        <v>0</v>
      </c>
      <c r="Q4022" s="132"/>
    </row>
    <row r="4023" spans="1:17">
      <c r="A4023" s="5" t="str">
        <f t="shared" si="63"/>
        <v>7</v>
      </c>
      <c r="B4023" s="1" t="s">
        <v>4627</v>
      </c>
      <c r="C4023" s="2" t="s">
        <v>12529</v>
      </c>
      <c r="D4023" s="2">
        <f>IFERROR(VLOOKUP(B4023,#REF!,4,0),0)</f>
        <v>0</v>
      </c>
      <c r="E4023" s="3">
        <v>1399.28</v>
      </c>
      <c r="F4023" s="147" t="s">
        <v>1</v>
      </c>
      <c r="G4023" s="3">
        <v>1399.28</v>
      </c>
      <c r="H4023" s="3">
        <v>0</v>
      </c>
      <c r="I4023" s="3">
        <v>0</v>
      </c>
      <c r="J4023" s="3">
        <v>1399.28</v>
      </c>
      <c r="K4023" s="3">
        <v>0</v>
      </c>
      <c r="L4023" s="3">
        <v>0</v>
      </c>
      <c r="M4023" s="148" t="s">
        <v>6151</v>
      </c>
      <c r="N4023" s="3">
        <v>0</v>
      </c>
      <c r="O4023" s="3">
        <v>0</v>
      </c>
      <c r="P4023" s="3">
        <v>0</v>
      </c>
      <c r="Q4023" s="132"/>
    </row>
    <row r="4024" spans="1:17">
      <c r="A4024" s="5" t="str">
        <f t="shared" si="63"/>
        <v>7</v>
      </c>
      <c r="B4024" s="1" t="s">
        <v>12530</v>
      </c>
      <c r="C4024" s="2" t="s">
        <v>12531</v>
      </c>
      <c r="D4024" s="2">
        <f>IFERROR(VLOOKUP(B4024,#REF!,4,0),0)</f>
        <v>0</v>
      </c>
      <c r="E4024" s="3">
        <v>0</v>
      </c>
      <c r="F4024" s="147" t="s">
        <v>1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0</v>
      </c>
      <c r="M4024" s="148" t="s">
        <v>6151</v>
      </c>
      <c r="N4024" s="3">
        <v>0</v>
      </c>
      <c r="O4024" s="3">
        <v>0</v>
      </c>
      <c r="P4024" s="3">
        <v>0</v>
      </c>
      <c r="Q4024" s="132"/>
    </row>
    <row r="4025" spans="1:17">
      <c r="A4025" s="5" t="str">
        <f t="shared" si="63"/>
        <v>7</v>
      </c>
      <c r="B4025" s="1" t="s">
        <v>12532</v>
      </c>
      <c r="C4025" s="2" t="s">
        <v>12533</v>
      </c>
      <c r="D4025" s="2">
        <f>IFERROR(VLOOKUP(B4025,#REF!,4,0),0)</f>
        <v>0</v>
      </c>
      <c r="E4025" s="3">
        <v>0</v>
      </c>
      <c r="F4025" s="147" t="s">
        <v>1</v>
      </c>
      <c r="G4025" s="3">
        <v>0</v>
      </c>
      <c r="H4025" s="3">
        <v>0</v>
      </c>
      <c r="I4025" s="3">
        <v>0</v>
      </c>
      <c r="J4025" s="3">
        <v>0</v>
      </c>
      <c r="K4025" s="3">
        <v>0</v>
      </c>
      <c r="L4025" s="3">
        <v>0</v>
      </c>
      <c r="M4025" s="148" t="s">
        <v>6151</v>
      </c>
      <c r="N4025" s="3">
        <v>0</v>
      </c>
      <c r="O4025" s="3">
        <v>0</v>
      </c>
      <c r="P4025" s="3">
        <v>0</v>
      </c>
      <c r="Q4025" s="132"/>
    </row>
    <row r="4026" spans="1:17">
      <c r="A4026" s="5" t="str">
        <f t="shared" si="63"/>
        <v>7</v>
      </c>
      <c r="B4026" s="1" t="s">
        <v>12534</v>
      </c>
      <c r="C4026" s="2" t="s">
        <v>12535</v>
      </c>
      <c r="D4026" s="2">
        <f>IFERROR(VLOOKUP(B4026,#REF!,4,0),0)</f>
        <v>0</v>
      </c>
      <c r="E4026" s="3">
        <v>19623.25</v>
      </c>
      <c r="F4026" s="147" t="s">
        <v>1</v>
      </c>
      <c r="G4026" s="3">
        <v>19623.25</v>
      </c>
      <c r="H4026" s="3">
        <v>0</v>
      </c>
      <c r="I4026" s="3">
        <v>0</v>
      </c>
      <c r="J4026" s="3">
        <v>19623.25</v>
      </c>
      <c r="K4026" s="3">
        <v>0</v>
      </c>
      <c r="L4026" s="3">
        <v>0</v>
      </c>
      <c r="M4026" s="148" t="s">
        <v>6151</v>
      </c>
      <c r="N4026" s="3">
        <v>0</v>
      </c>
      <c r="O4026" s="3">
        <v>0</v>
      </c>
      <c r="P4026" s="3">
        <v>0</v>
      </c>
      <c r="Q4026" s="132"/>
    </row>
    <row r="4027" spans="1:17">
      <c r="A4027" s="5" t="str">
        <f t="shared" si="63"/>
        <v>7</v>
      </c>
      <c r="B4027" s="1" t="s">
        <v>12536</v>
      </c>
      <c r="C4027" s="2" t="s">
        <v>12537</v>
      </c>
      <c r="D4027" s="2">
        <f>IFERROR(VLOOKUP(B4027,#REF!,4,0),0)</f>
        <v>0</v>
      </c>
      <c r="E4027" s="3">
        <v>14154.59</v>
      </c>
      <c r="F4027" s="147" t="s">
        <v>1</v>
      </c>
      <c r="G4027" s="3">
        <v>14154.59</v>
      </c>
      <c r="H4027" s="3">
        <v>0</v>
      </c>
      <c r="I4027" s="3">
        <v>0</v>
      </c>
      <c r="J4027" s="3">
        <v>14154.59</v>
      </c>
      <c r="K4027" s="3">
        <v>0</v>
      </c>
      <c r="L4027" s="3">
        <v>0</v>
      </c>
      <c r="M4027" s="148" t="s">
        <v>6151</v>
      </c>
      <c r="N4027" s="3">
        <v>0</v>
      </c>
      <c r="O4027" s="3">
        <v>0</v>
      </c>
      <c r="P4027" s="3">
        <v>0</v>
      </c>
      <c r="Q4027" s="132"/>
    </row>
    <row r="4028" spans="1:17">
      <c r="A4028" s="5" t="str">
        <f t="shared" si="63"/>
        <v>7</v>
      </c>
      <c r="B4028" s="1" t="s">
        <v>12538</v>
      </c>
      <c r="C4028" s="2" t="s">
        <v>12539</v>
      </c>
      <c r="D4028" s="2">
        <f>IFERROR(VLOOKUP(B4028,#REF!,4,0),0)</f>
        <v>0</v>
      </c>
      <c r="E4028" s="3">
        <v>0</v>
      </c>
      <c r="F4028" s="147" t="s">
        <v>1</v>
      </c>
      <c r="G4028" s="3">
        <v>0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148" t="s">
        <v>6151</v>
      </c>
      <c r="N4028" s="3">
        <v>0</v>
      </c>
      <c r="O4028" s="3">
        <v>0</v>
      </c>
      <c r="P4028" s="3">
        <v>0</v>
      </c>
      <c r="Q4028" s="132"/>
    </row>
    <row r="4029" spans="1:17">
      <c r="A4029" s="5" t="str">
        <f t="shared" si="63"/>
        <v>7</v>
      </c>
      <c r="B4029" s="1" t="s">
        <v>12540</v>
      </c>
      <c r="C4029" s="2" t="s">
        <v>12541</v>
      </c>
      <c r="D4029" s="2">
        <f>IFERROR(VLOOKUP(B4029,#REF!,4,0),0)</f>
        <v>0</v>
      </c>
      <c r="E4029" s="3">
        <v>0</v>
      </c>
      <c r="F4029" s="147" t="s">
        <v>1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148" t="s">
        <v>6151</v>
      </c>
      <c r="N4029" s="3">
        <v>0</v>
      </c>
      <c r="O4029" s="3">
        <v>0</v>
      </c>
      <c r="P4029" s="3">
        <v>0</v>
      </c>
      <c r="Q4029" s="132"/>
    </row>
    <row r="4030" spans="1:17">
      <c r="A4030" s="5" t="str">
        <f t="shared" si="63"/>
        <v>7</v>
      </c>
      <c r="B4030" s="1" t="s">
        <v>12542</v>
      </c>
      <c r="C4030" s="2" t="s">
        <v>12543</v>
      </c>
      <c r="D4030" s="2">
        <f>IFERROR(VLOOKUP(B4030,#REF!,4,0),0)</f>
        <v>0</v>
      </c>
      <c r="E4030" s="3">
        <v>0</v>
      </c>
      <c r="F4030" s="147" t="s">
        <v>1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0</v>
      </c>
      <c r="M4030" s="148" t="s">
        <v>6151</v>
      </c>
      <c r="N4030" s="3">
        <v>0</v>
      </c>
      <c r="O4030" s="3">
        <v>0</v>
      </c>
      <c r="P4030" s="3">
        <v>0</v>
      </c>
      <c r="Q4030" s="132"/>
    </row>
    <row r="4031" spans="1:17">
      <c r="A4031" s="5" t="str">
        <f t="shared" si="63"/>
        <v>7</v>
      </c>
      <c r="B4031" s="1" t="s">
        <v>12544</v>
      </c>
      <c r="C4031" s="2" t="s">
        <v>12545</v>
      </c>
      <c r="D4031" s="2">
        <f>IFERROR(VLOOKUP(B4031,#REF!,4,0),0)</f>
        <v>0</v>
      </c>
      <c r="E4031" s="3">
        <v>0</v>
      </c>
      <c r="F4031" s="147" t="s">
        <v>1</v>
      </c>
      <c r="G4031" s="3">
        <v>0</v>
      </c>
      <c r="H4031" s="3">
        <v>0</v>
      </c>
      <c r="I4031" s="3">
        <v>0</v>
      </c>
      <c r="J4031" s="3">
        <v>0</v>
      </c>
      <c r="K4031" s="3">
        <v>0</v>
      </c>
      <c r="L4031" s="3">
        <v>0</v>
      </c>
      <c r="M4031" s="148" t="s">
        <v>6151</v>
      </c>
      <c r="N4031" s="3">
        <v>0</v>
      </c>
      <c r="O4031" s="3">
        <v>0</v>
      </c>
      <c r="P4031" s="3">
        <v>0</v>
      </c>
      <c r="Q4031" s="132"/>
    </row>
    <row r="4032" spans="1:17">
      <c r="A4032" s="5" t="str">
        <f t="shared" si="63"/>
        <v>7</v>
      </c>
      <c r="B4032" s="1" t="s">
        <v>12546</v>
      </c>
      <c r="C4032" s="2" t="s">
        <v>12547</v>
      </c>
      <c r="D4032" s="2">
        <f>IFERROR(VLOOKUP(B4032,#REF!,4,0),0)</f>
        <v>0</v>
      </c>
      <c r="E4032" s="3">
        <v>0</v>
      </c>
      <c r="F4032" s="147" t="s">
        <v>1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0</v>
      </c>
      <c r="M4032" s="148" t="s">
        <v>6151</v>
      </c>
      <c r="N4032" s="3">
        <v>0</v>
      </c>
      <c r="O4032" s="3">
        <v>0</v>
      </c>
      <c r="P4032" s="3">
        <v>0</v>
      </c>
      <c r="Q4032" s="132"/>
    </row>
    <row r="4033" spans="1:17" ht="22.5">
      <c r="A4033" s="5" t="str">
        <f t="shared" si="63"/>
        <v>7</v>
      </c>
      <c r="B4033" s="1" t="s">
        <v>12548</v>
      </c>
      <c r="C4033" s="2" t="s">
        <v>12549</v>
      </c>
      <c r="D4033" s="2">
        <f>IFERROR(VLOOKUP(B4033,#REF!,4,0),0)</f>
        <v>0</v>
      </c>
      <c r="E4033" s="3">
        <v>0</v>
      </c>
      <c r="F4033" s="147" t="s">
        <v>1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0</v>
      </c>
      <c r="M4033" s="148" t="s">
        <v>6151</v>
      </c>
      <c r="N4033" s="3">
        <v>0</v>
      </c>
      <c r="O4033" s="3">
        <v>0</v>
      </c>
      <c r="P4033" s="3">
        <v>0</v>
      </c>
      <c r="Q4033" s="132"/>
    </row>
    <row r="4034" spans="1:17">
      <c r="A4034" s="5" t="str">
        <f t="shared" si="63"/>
        <v>7</v>
      </c>
      <c r="B4034" s="1" t="s">
        <v>12550</v>
      </c>
      <c r="C4034" s="2" t="s">
        <v>12551</v>
      </c>
      <c r="D4034" s="2">
        <f>IFERROR(VLOOKUP(B4034,#REF!,4,0),0)</f>
        <v>0</v>
      </c>
      <c r="E4034" s="3">
        <v>0</v>
      </c>
      <c r="F4034" s="147" t="s">
        <v>1</v>
      </c>
      <c r="G4034" s="3">
        <v>0</v>
      </c>
      <c r="H4034" s="3">
        <v>0</v>
      </c>
      <c r="I4034" s="3">
        <v>0</v>
      </c>
      <c r="J4034" s="3">
        <v>0</v>
      </c>
      <c r="K4034" s="3">
        <v>0</v>
      </c>
      <c r="L4034" s="3">
        <v>0</v>
      </c>
      <c r="M4034" s="148" t="s">
        <v>6151</v>
      </c>
      <c r="N4034" s="3">
        <v>0</v>
      </c>
      <c r="O4034" s="3">
        <v>0</v>
      </c>
      <c r="P4034" s="3">
        <v>0</v>
      </c>
      <c r="Q4034" s="132"/>
    </row>
    <row r="4035" spans="1:17">
      <c r="A4035" s="5" t="str">
        <f t="shared" si="63"/>
        <v>7</v>
      </c>
      <c r="B4035" s="1" t="s">
        <v>5927</v>
      </c>
      <c r="C4035" s="2" t="s">
        <v>12552</v>
      </c>
      <c r="D4035" s="2">
        <f>IFERROR(VLOOKUP(B4035,#REF!,4,0),0)</f>
        <v>0</v>
      </c>
      <c r="E4035" s="3">
        <v>3538.77</v>
      </c>
      <c r="F4035" s="147" t="s">
        <v>1</v>
      </c>
      <c r="G4035" s="3">
        <v>3538.77</v>
      </c>
      <c r="H4035" s="3">
        <v>0</v>
      </c>
      <c r="I4035" s="3">
        <v>0</v>
      </c>
      <c r="J4035" s="3">
        <v>3538.77</v>
      </c>
      <c r="K4035" s="3">
        <v>0</v>
      </c>
      <c r="L4035" s="3">
        <v>0</v>
      </c>
      <c r="M4035" s="148" t="s">
        <v>6151</v>
      </c>
      <c r="N4035" s="3">
        <v>0</v>
      </c>
      <c r="O4035" s="3">
        <v>0</v>
      </c>
      <c r="P4035" s="3">
        <v>0</v>
      </c>
      <c r="Q4035" s="132"/>
    </row>
    <row r="4036" spans="1:17">
      <c r="A4036" s="5" t="str">
        <f t="shared" si="63"/>
        <v>7</v>
      </c>
      <c r="B4036" s="1" t="s">
        <v>12553</v>
      </c>
      <c r="C4036" s="2" t="s">
        <v>12554</v>
      </c>
      <c r="D4036" s="2">
        <f>IFERROR(VLOOKUP(B4036,#REF!,4,0),0)</f>
        <v>0</v>
      </c>
      <c r="E4036" s="3">
        <v>0</v>
      </c>
      <c r="F4036" s="147" t="s">
        <v>1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0</v>
      </c>
      <c r="M4036" s="148" t="s">
        <v>6151</v>
      </c>
      <c r="N4036" s="3">
        <v>0</v>
      </c>
      <c r="O4036" s="3">
        <v>0</v>
      </c>
      <c r="P4036" s="3">
        <v>0</v>
      </c>
      <c r="Q4036" s="132"/>
    </row>
    <row r="4037" spans="1:17" ht="22.5">
      <c r="A4037" s="5" t="str">
        <f t="shared" si="63"/>
        <v>7</v>
      </c>
      <c r="B4037" s="1" t="s">
        <v>4630</v>
      </c>
      <c r="C4037" s="2" t="s">
        <v>12555</v>
      </c>
      <c r="D4037" s="2">
        <f>IFERROR(VLOOKUP(B4037,#REF!,4,0),0)</f>
        <v>0</v>
      </c>
      <c r="E4037" s="3">
        <v>255.97</v>
      </c>
      <c r="F4037" s="147" t="s">
        <v>1</v>
      </c>
      <c r="G4037" s="3">
        <v>255.97</v>
      </c>
      <c r="H4037" s="3">
        <v>0</v>
      </c>
      <c r="I4037" s="3">
        <v>0</v>
      </c>
      <c r="J4037" s="3">
        <v>255.97</v>
      </c>
      <c r="K4037" s="3">
        <v>0</v>
      </c>
      <c r="L4037" s="3">
        <v>0</v>
      </c>
      <c r="M4037" s="148" t="s">
        <v>6151</v>
      </c>
      <c r="N4037" s="3">
        <v>0</v>
      </c>
      <c r="O4037" s="3">
        <v>0</v>
      </c>
      <c r="P4037" s="3">
        <v>0</v>
      </c>
      <c r="Q4037" s="132"/>
    </row>
    <row r="4038" spans="1:17">
      <c r="A4038" s="5" t="str">
        <f t="shared" si="63"/>
        <v>7</v>
      </c>
      <c r="B4038" s="1" t="s">
        <v>4633</v>
      </c>
      <c r="C4038" s="2" t="s">
        <v>12556</v>
      </c>
      <c r="D4038" s="2">
        <f>IFERROR(VLOOKUP(B4038,#REF!,4,0),0)</f>
        <v>0</v>
      </c>
      <c r="E4038" s="3">
        <v>14909.87</v>
      </c>
      <c r="F4038" s="147" t="s">
        <v>1</v>
      </c>
      <c r="G4038" s="3">
        <v>14909.87</v>
      </c>
      <c r="H4038" s="3">
        <v>0</v>
      </c>
      <c r="I4038" s="3">
        <v>0</v>
      </c>
      <c r="J4038" s="3">
        <v>14909.87</v>
      </c>
      <c r="K4038" s="3">
        <v>0</v>
      </c>
      <c r="L4038" s="3">
        <v>0</v>
      </c>
      <c r="M4038" s="148" t="s">
        <v>6151</v>
      </c>
      <c r="N4038" s="3">
        <v>0</v>
      </c>
      <c r="O4038" s="3">
        <v>0</v>
      </c>
      <c r="P4038" s="3">
        <v>0</v>
      </c>
      <c r="Q4038" s="132"/>
    </row>
    <row r="4039" spans="1:17">
      <c r="A4039" s="5" t="str">
        <f t="shared" si="63"/>
        <v>7</v>
      </c>
      <c r="B4039" s="1" t="s">
        <v>12557</v>
      </c>
      <c r="C4039" s="2" t="s">
        <v>12558</v>
      </c>
      <c r="D4039" s="2">
        <f>IFERROR(VLOOKUP(B4039,#REF!,4,0),0)</f>
        <v>0</v>
      </c>
      <c r="E4039" s="3">
        <v>0</v>
      </c>
      <c r="F4039" s="147" t="s">
        <v>1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0</v>
      </c>
      <c r="M4039" s="148" t="s">
        <v>6151</v>
      </c>
      <c r="N4039" s="3">
        <v>0</v>
      </c>
      <c r="O4039" s="3">
        <v>0</v>
      </c>
      <c r="P4039" s="3">
        <v>0</v>
      </c>
      <c r="Q4039" s="132"/>
    </row>
    <row r="4040" spans="1:17">
      <c r="A4040" s="5" t="str">
        <f t="shared" si="63"/>
        <v>7</v>
      </c>
      <c r="B4040" s="1" t="s">
        <v>12559</v>
      </c>
      <c r="C4040" s="2" t="s">
        <v>12560</v>
      </c>
      <c r="D4040" s="2">
        <f>IFERROR(VLOOKUP(B4040,#REF!,4,0),0)</f>
        <v>0</v>
      </c>
      <c r="E4040" s="3">
        <v>0</v>
      </c>
      <c r="F4040" s="147" t="s">
        <v>1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148" t="s">
        <v>6151</v>
      </c>
      <c r="N4040" s="3">
        <v>0</v>
      </c>
      <c r="O4040" s="3">
        <v>0</v>
      </c>
      <c r="P4040" s="3">
        <v>0</v>
      </c>
      <c r="Q4040" s="132"/>
    </row>
    <row r="4041" spans="1:17">
      <c r="A4041" s="5" t="str">
        <f t="shared" si="63"/>
        <v>7</v>
      </c>
      <c r="B4041" s="1" t="s">
        <v>12561</v>
      </c>
      <c r="C4041" s="2" t="s">
        <v>12562</v>
      </c>
      <c r="D4041" s="2">
        <f>IFERROR(VLOOKUP(B4041,#REF!,4,0),0)</f>
        <v>0</v>
      </c>
      <c r="E4041" s="3">
        <v>0</v>
      </c>
      <c r="F4041" s="147" t="s">
        <v>1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148" t="s">
        <v>6151</v>
      </c>
      <c r="N4041" s="3">
        <v>0</v>
      </c>
      <c r="O4041" s="3">
        <v>0</v>
      </c>
      <c r="P4041" s="3">
        <v>0</v>
      </c>
      <c r="Q4041" s="132"/>
    </row>
    <row r="4042" spans="1:17">
      <c r="A4042" s="5" t="str">
        <f t="shared" si="63"/>
        <v>7</v>
      </c>
      <c r="B4042" s="1" t="s">
        <v>12563</v>
      </c>
      <c r="C4042" s="2" t="s">
        <v>12564</v>
      </c>
      <c r="D4042" s="2">
        <f>IFERROR(VLOOKUP(B4042,#REF!,4,0),0)</f>
        <v>0</v>
      </c>
      <c r="E4042" s="3">
        <v>0</v>
      </c>
      <c r="F4042" s="147" t="s">
        <v>1</v>
      </c>
      <c r="G4042" s="3">
        <v>0</v>
      </c>
      <c r="H4042" s="3">
        <v>0</v>
      </c>
      <c r="I4042" s="3">
        <v>0</v>
      </c>
      <c r="J4042" s="3">
        <v>0</v>
      </c>
      <c r="K4042" s="3">
        <v>0</v>
      </c>
      <c r="L4042" s="3">
        <v>0</v>
      </c>
      <c r="M4042" s="148" t="s">
        <v>6151</v>
      </c>
      <c r="N4042" s="3">
        <v>0</v>
      </c>
      <c r="O4042" s="3">
        <v>0</v>
      </c>
      <c r="P4042" s="3">
        <v>0</v>
      </c>
      <c r="Q4042" s="132"/>
    </row>
    <row r="4043" spans="1:17">
      <c r="A4043" s="5" t="str">
        <f t="shared" ref="A4043:A4106" si="64">LEFT(B4043)</f>
        <v>7</v>
      </c>
      <c r="B4043" s="1" t="s">
        <v>12565</v>
      </c>
      <c r="C4043" s="2" t="s">
        <v>12566</v>
      </c>
      <c r="D4043" s="2">
        <f>IFERROR(VLOOKUP(B4043,#REF!,4,0),0)</f>
        <v>0</v>
      </c>
      <c r="E4043" s="3">
        <v>0</v>
      </c>
      <c r="F4043" s="147" t="s">
        <v>1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148" t="s">
        <v>6151</v>
      </c>
      <c r="N4043" s="3">
        <v>0</v>
      </c>
      <c r="O4043" s="3">
        <v>0</v>
      </c>
      <c r="P4043" s="3">
        <v>0</v>
      </c>
      <c r="Q4043" s="132"/>
    </row>
    <row r="4044" spans="1:17">
      <c r="A4044" s="5" t="str">
        <f t="shared" si="64"/>
        <v>7</v>
      </c>
      <c r="B4044" s="1" t="s">
        <v>12567</v>
      </c>
      <c r="C4044" s="2" t="s">
        <v>12568</v>
      </c>
      <c r="D4044" s="2">
        <f>IFERROR(VLOOKUP(B4044,#REF!,4,0),0)</f>
        <v>0</v>
      </c>
      <c r="E4044" s="3">
        <v>0</v>
      </c>
      <c r="F4044" s="147" t="s">
        <v>1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148" t="s">
        <v>6151</v>
      </c>
      <c r="N4044" s="3">
        <v>0</v>
      </c>
      <c r="O4044" s="3">
        <v>0</v>
      </c>
      <c r="P4044" s="3">
        <v>0</v>
      </c>
      <c r="Q4044" s="132"/>
    </row>
    <row r="4045" spans="1:17">
      <c r="A4045" s="5" t="str">
        <f t="shared" si="64"/>
        <v>7</v>
      </c>
      <c r="B4045" s="1" t="s">
        <v>4636</v>
      </c>
      <c r="C4045" s="2" t="s">
        <v>12569</v>
      </c>
      <c r="D4045" s="2">
        <f>IFERROR(VLOOKUP(B4045,#REF!,4,0),0)</f>
        <v>0</v>
      </c>
      <c r="E4045" s="3">
        <v>2.2000000000000002</v>
      </c>
      <c r="F4045" s="147" t="s">
        <v>1</v>
      </c>
      <c r="G4045" s="3">
        <v>2.2000000000000002</v>
      </c>
      <c r="H4045" s="3">
        <v>0</v>
      </c>
      <c r="I4045" s="3">
        <v>0</v>
      </c>
      <c r="J4045" s="3">
        <v>2.2000000000000002</v>
      </c>
      <c r="K4045" s="3">
        <v>0</v>
      </c>
      <c r="L4045" s="3">
        <v>0</v>
      </c>
      <c r="M4045" s="148" t="s">
        <v>6151</v>
      </c>
      <c r="N4045" s="3">
        <v>0</v>
      </c>
      <c r="O4045" s="3">
        <v>0</v>
      </c>
      <c r="P4045" s="3">
        <v>0</v>
      </c>
      <c r="Q4045" s="132"/>
    </row>
    <row r="4046" spans="1:17">
      <c r="A4046" s="5" t="str">
        <f t="shared" si="64"/>
        <v>7</v>
      </c>
      <c r="B4046" s="1" t="s">
        <v>4639</v>
      </c>
      <c r="C4046" s="2" t="s">
        <v>12570</v>
      </c>
      <c r="D4046" s="2">
        <f>IFERROR(VLOOKUP(B4046,#REF!,4,0),0)</f>
        <v>0</v>
      </c>
      <c r="E4046" s="3">
        <v>22437.040000000001</v>
      </c>
      <c r="F4046" s="147" t="s">
        <v>1</v>
      </c>
      <c r="G4046" s="3">
        <v>22437.040000000001</v>
      </c>
      <c r="H4046" s="3">
        <v>0</v>
      </c>
      <c r="I4046" s="3">
        <v>0</v>
      </c>
      <c r="J4046" s="3">
        <v>22437.040000000001</v>
      </c>
      <c r="K4046" s="3">
        <v>0</v>
      </c>
      <c r="L4046" s="3">
        <v>0</v>
      </c>
      <c r="M4046" s="148" t="s">
        <v>6151</v>
      </c>
      <c r="N4046" s="3">
        <v>0</v>
      </c>
      <c r="O4046" s="3">
        <v>0</v>
      </c>
      <c r="P4046" s="3">
        <v>0</v>
      </c>
      <c r="Q4046" s="132"/>
    </row>
    <row r="4047" spans="1:17">
      <c r="A4047" s="5" t="str">
        <f t="shared" si="64"/>
        <v>7</v>
      </c>
      <c r="B4047" s="1" t="s">
        <v>4642</v>
      </c>
      <c r="C4047" s="2" t="s">
        <v>12571</v>
      </c>
      <c r="D4047" s="2">
        <f>IFERROR(VLOOKUP(B4047,#REF!,4,0),0)</f>
        <v>0</v>
      </c>
      <c r="E4047" s="3">
        <v>3234.31</v>
      </c>
      <c r="F4047" s="147" t="s">
        <v>1</v>
      </c>
      <c r="G4047" s="3">
        <v>3234.31</v>
      </c>
      <c r="H4047" s="3">
        <v>0</v>
      </c>
      <c r="I4047" s="3">
        <v>0</v>
      </c>
      <c r="J4047" s="3">
        <v>3234.31</v>
      </c>
      <c r="K4047" s="3">
        <v>0</v>
      </c>
      <c r="L4047" s="3">
        <v>0</v>
      </c>
      <c r="M4047" s="148" t="s">
        <v>6151</v>
      </c>
      <c r="N4047" s="3">
        <v>0</v>
      </c>
      <c r="O4047" s="3">
        <v>0</v>
      </c>
      <c r="P4047" s="3">
        <v>0</v>
      </c>
      <c r="Q4047" s="132"/>
    </row>
    <row r="4048" spans="1:17">
      <c r="A4048" s="5" t="str">
        <f t="shared" si="64"/>
        <v>7</v>
      </c>
      <c r="B4048" s="1" t="s">
        <v>4645</v>
      </c>
      <c r="C4048" s="2" t="s">
        <v>12572</v>
      </c>
      <c r="D4048" s="2">
        <f>IFERROR(VLOOKUP(B4048,#REF!,4,0),0)</f>
        <v>0</v>
      </c>
      <c r="E4048" s="3">
        <v>907.69</v>
      </c>
      <c r="F4048" s="147" t="s">
        <v>1</v>
      </c>
      <c r="G4048" s="3">
        <v>907.69</v>
      </c>
      <c r="H4048" s="3">
        <v>0</v>
      </c>
      <c r="I4048" s="3">
        <v>0</v>
      </c>
      <c r="J4048" s="3">
        <v>907.69</v>
      </c>
      <c r="K4048" s="3">
        <v>0</v>
      </c>
      <c r="L4048" s="3">
        <v>0</v>
      </c>
      <c r="M4048" s="148" t="s">
        <v>6151</v>
      </c>
      <c r="N4048" s="3">
        <v>0</v>
      </c>
      <c r="O4048" s="3">
        <v>0</v>
      </c>
      <c r="P4048" s="3">
        <v>0</v>
      </c>
      <c r="Q4048" s="132"/>
    </row>
    <row r="4049" spans="1:17">
      <c r="A4049" s="5" t="str">
        <f t="shared" si="64"/>
        <v>7</v>
      </c>
      <c r="B4049" s="1" t="s">
        <v>12573</v>
      </c>
      <c r="C4049" s="2" t="s">
        <v>12574</v>
      </c>
      <c r="D4049" s="2">
        <f>IFERROR(VLOOKUP(B4049,#REF!,4,0),0)</f>
        <v>0</v>
      </c>
      <c r="E4049" s="3">
        <v>0</v>
      </c>
      <c r="F4049" s="147" t="s">
        <v>1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0</v>
      </c>
      <c r="M4049" s="148" t="s">
        <v>6151</v>
      </c>
      <c r="N4049" s="3">
        <v>0</v>
      </c>
      <c r="O4049" s="3">
        <v>0</v>
      </c>
      <c r="P4049" s="3">
        <v>0</v>
      </c>
      <c r="Q4049" s="132"/>
    </row>
    <row r="4050" spans="1:17">
      <c r="A4050" s="5" t="str">
        <f t="shared" si="64"/>
        <v>7</v>
      </c>
      <c r="B4050" s="1" t="s">
        <v>4648</v>
      </c>
      <c r="C4050" s="2" t="s">
        <v>12575</v>
      </c>
      <c r="D4050" s="2">
        <f>IFERROR(VLOOKUP(B4050,#REF!,4,0),0)</f>
        <v>0</v>
      </c>
      <c r="E4050" s="3">
        <v>2796.38</v>
      </c>
      <c r="F4050" s="147" t="s">
        <v>1</v>
      </c>
      <c r="G4050" s="3">
        <v>2796.38</v>
      </c>
      <c r="H4050" s="3">
        <v>0</v>
      </c>
      <c r="I4050" s="3">
        <v>0</v>
      </c>
      <c r="J4050" s="3">
        <v>2796.38</v>
      </c>
      <c r="K4050" s="3">
        <v>0</v>
      </c>
      <c r="L4050" s="3">
        <v>0</v>
      </c>
      <c r="M4050" s="148" t="s">
        <v>6151</v>
      </c>
      <c r="N4050" s="3">
        <v>0</v>
      </c>
      <c r="O4050" s="3">
        <v>0</v>
      </c>
      <c r="P4050" s="3">
        <v>0</v>
      </c>
      <c r="Q4050" s="132"/>
    </row>
    <row r="4051" spans="1:17">
      <c r="A4051" s="5" t="str">
        <f t="shared" si="64"/>
        <v>7</v>
      </c>
      <c r="B4051" s="1" t="s">
        <v>12576</v>
      </c>
      <c r="C4051" s="2" t="s">
        <v>12577</v>
      </c>
      <c r="D4051" s="2">
        <f>IFERROR(VLOOKUP(B4051,#REF!,4,0),0)</f>
        <v>0</v>
      </c>
      <c r="E4051" s="3">
        <v>0</v>
      </c>
      <c r="F4051" s="147" t="s">
        <v>1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0</v>
      </c>
      <c r="M4051" s="148" t="s">
        <v>6151</v>
      </c>
      <c r="N4051" s="3">
        <v>0</v>
      </c>
      <c r="O4051" s="3">
        <v>0</v>
      </c>
      <c r="P4051" s="3">
        <v>0</v>
      </c>
      <c r="Q4051" s="132"/>
    </row>
    <row r="4052" spans="1:17">
      <c r="A4052" s="5" t="str">
        <f t="shared" si="64"/>
        <v>7</v>
      </c>
      <c r="B4052" s="1" t="s">
        <v>4651</v>
      </c>
      <c r="C4052" s="2" t="s">
        <v>12578</v>
      </c>
      <c r="D4052" s="2">
        <f>IFERROR(VLOOKUP(B4052,#REF!,4,0),0)</f>
        <v>0</v>
      </c>
      <c r="E4052" s="3">
        <v>534502.43000000005</v>
      </c>
      <c r="F4052" s="147" t="s">
        <v>1</v>
      </c>
      <c r="G4052" s="3">
        <v>534502.43000000005</v>
      </c>
      <c r="H4052" s="3">
        <v>0</v>
      </c>
      <c r="I4052" s="3">
        <v>0</v>
      </c>
      <c r="J4052" s="3">
        <v>534502.43000000005</v>
      </c>
      <c r="K4052" s="3">
        <v>0</v>
      </c>
      <c r="L4052" s="3">
        <v>0</v>
      </c>
      <c r="M4052" s="148" t="s">
        <v>6151</v>
      </c>
      <c r="N4052" s="3">
        <v>0</v>
      </c>
      <c r="O4052" s="3">
        <v>0</v>
      </c>
      <c r="P4052" s="3">
        <v>0</v>
      </c>
      <c r="Q4052" s="132"/>
    </row>
    <row r="4053" spans="1:17">
      <c r="A4053" s="5" t="str">
        <f t="shared" si="64"/>
        <v>7</v>
      </c>
      <c r="B4053" s="1" t="s">
        <v>12579</v>
      </c>
      <c r="C4053" s="2" t="s">
        <v>12580</v>
      </c>
      <c r="D4053" s="2">
        <f>IFERROR(VLOOKUP(B4053,#REF!,4,0),0)</f>
        <v>0</v>
      </c>
      <c r="E4053" s="3">
        <v>0</v>
      </c>
      <c r="F4053" s="147" t="s">
        <v>1</v>
      </c>
      <c r="G4053" s="3">
        <v>0</v>
      </c>
      <c r="H4053" s="3">
        <v>0</v>
      </c>
      <c r="I4053" s="3">
        <v>0</v>
      </c>
      <c r="J4053" s="3">
        <v>0</v>
      </c>
      <c r="K4053" s="3">
        <v>0</v>
      </c>
      <c r="L4053" s="3">
        <v>0</v>
      </c>
      <c r="M4053" s="148" t="s">
        <v>6151</v>
      </c>
      <c r="N4053" s="3">
        <v>0</v>
      </c>
      <c r="O4053" s="3">
        <v>0</v>
      </c>
      <c r="P4053" s="3">
        <v>0</v>
      </c>
      <c r="Q4053" s="132"/>
    </row>
    <row r="4054" spans="1:17">
      <c r="A4054" s="5" t="str">
        <f t="shared" si="64"/>
        <v>7</v>
      </c>
      <c r="B4054" s="1" t="s">
        <v>12581</v>
      </c>
      <c r="C4054" s="2" t="s">
        <v>12582</v>
      </c>
      <c r="D4054" s="2">
        <f>IFERROR(VLOOKUP(B4054,#REF!,4,0),0)</f>
        <v>0</v>
      </c>
      <c r="E4054" s="3">
        <v>0</v>
      </c>
      <c r="F4054" s="147" t="s">
        <v>1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0</v>
      </c>
      <c r="M4054" s="148" t="s">
        <v>6151</v>
      </c>
      <c r="N4054" s="3">
        <v>0</v>
      </c>
      <c r="O4054" s="3">
        <v>0</v>
      </c>
      <c r="P4054" s="3">
        <v>0</v>
      </c>
      <c r="Q4054" s="132"/>
    </row>
    <row r="4055" spans="1:17" ht="22.5">
      <c r="A4055" s="5" t="str">
        <f t="shared" si="64"/>
        <v>7</v>
      </c>
      <c r="B4055" s="1" t="s">
        <v>4654</v>
      </c>
      <c r="C4055" s="2" t="s">
        <v>12583</v>
      </c>
      <c r="D4055" s="2">
        <f>IFERROR(VLOOKUP(B4055,#REF!,4,0),0)</f>
        <v>0</v>
      </c>
      <c r="E4055" s="3">
        <v>297879.96000000002</v>
      </c>
      <c r="F4055" s="147" t="s">
        <v>1</v>
      </c>
      <c r="G4055" s="3">
        <v>297879.96000000002</v>
      </c>
      <c r="H4055" s="3">
        <v>0</v>
      </c>
      <c r="I4055" s="3">
        <v>0</v>
      </c>
      <c r="J4055" s="3">
        <v>297879.96000000002</v>
      </c>
      <c r="K4055" s="3">
        <v>0</v>
      </c>
      <c r="L4055" s="3">
        <v>0</v>
      </c>
      <c r="M4055" s="148" t="s">
        <v>6151</v>
      </c>
      <c r="N4055" s="3">
        <v>0</v>
      </c>
      <c r="O4055" s="3">
        <v>0</v>
      </c>
      <c r="P4055" s="3">
        <v>0</v>
      </c>
      <c r="Q4055" s="132"/>
    </row>
    <row r="4056" spans="1:17">
      <c r="A4056" s="5" t="str">
        <f t="shared" si="64"/>
        <v>7</v>
      </c>
      <c r="B4056" s="1" t="s">
        <v>12584</v>
      </c>
      <c r="C4056" s="2" t="s">
        <v>12585</v>
      </c>
      <c r="D4056" s="2">
        <f>IFERROR(VLOOKUP(B4056,#REF!,4,0),0)</f>
        <v>0</v>
      </c>
      <c r="E4056" s="3">
        <v>0</v>
      </c>
      <c r="F4056" s="147" t="s">
        <v>1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0</v>
      </c>
      <c r="M4056" s="148" t="s">
        <v>6151</v>
      </c>
      <c r="N4056" s="3">
        <v>0</v>
      </c>
      <c r="O4056" s="3">
        <v>0</v>
      </c>
      <c r="P4056" s="3">
        <v>0</v>
      </c>
      <c r="Q4056" s="132"/>
    </row>
    <row r="4057" spans="1:17" ht="22.5">
      <c r="A4057" s="5" t="str">
        <f t="shared" si="64"/>
        <v>7</v>
      </c>
      <c r="B4057" s="1" t="s">
        <v>4657</v>
      </c>
      <c r="C4057" s="2" t="s">
        <v>12586</v>
      </c>
      <c r="D4057" s="2">
        <f>IFERROR(VLOOKUP(B4057,#REF!,4,0),0)</f>
        <v>0</v>
      </c>
      <c r="E4057" s="3">
        <v>309838.53000000003</v>
      </c>
      <c r="F4057" s="147" t="s">
        <v>1</v>
      </c>
      <c r="G4057" s="3">
        <v>309838.53000000003</v>
      </c>
      <c r="H4057" s="3">
        <v>0</v>
      </c>
      <c r="I4057" s="3">
        <v>0</v>
      </c>
      <c r="J4057" s="3">
        <v>309838.53000000003</v>
      </c>
      <c r="K4057" s="3">
        <v>0</v>
      </c>
      <c r="L4057" s="3">
        <v>0</v>
      </c>
      <c r="M4057" s="148" t="s">
        <v>6151</v>
      </c>
      <c r="N4057" s="3">
        <v>0</v>
      </c>
      <c r="O4057" s="3">
        <v>0</v>
      </c>
      <c r="P4057" s="3">
        <v>0</v>
      </c>
      <c r="Q4057" s="132"/>
    </row>
    <row r="4058" spans="1:17">
      <c r="A4058" s="5" t="str">
        <f t="shared" si="64"/>
        <v>7</v>
      </c>
      <c r="B4058" s="1" t="s">
        <v>12587</v>
      </c>
      <c r="C4058" s="2" t="s">
        <v>12588</v>
      </c>
      <c r="D4058" s="2">
        <f>IFERROR(VLOOKUP(B4058,#REF!,4,0),0)</f>
        <v>0</v>
      </c>
      <c r="E4058" s="3">
        <v>0</v>
      </c>
      <c r="F4058" s="147" t="s">
        <v>1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148" t="s">
        <v>6151</v>
      </c>
      <c r="N4058" s="3">
        <v>0</v>
      </c>
      <c r="O4058" s="3">
        <v>0</v>
      </c>
      <c r="P4058" s="3">
        <v>0</v>
      </c>
      <c r="Q4058" s="132"/>
    </row>
    <row r="4059" spans="1:17">
      <c r="A4059" s="5" t="str">
        <f t="shared" si="64"/>
        <v>7</v>
      </c>
      <c r="B4059" s="1" t="s">
        <v>12589</v>
      </c>
      <c r="C4059" s="2" t="s">
        <v>12590</v>
      </c>
      <c r="D4059" s="2">
        <f>IFERROR(VLOOKUP(B4059,#REF!,4,0),0)</f>
        <v>0</v>
      </c>
      <c r="E4059" s="3">
        <v>0</v>
      </c>
      <c r="F4059" s="147" t="s">
        <v>1</v>
      </c>
      <c r="G4059" s="3">
        <v>0</v>
      </c>
      <c r="H4059" s="3">
        <v>0</v>
      </c>
      <c r="I4059" s="3">
        <v>0</v>
      </c>
      <c r="J4059" s="3">
        <v>0</v>
      </c>
      <c r="K4059" s="3">
        <v>0</v>
      </c>
      <c r="L4059" s="3">
        <v>0</v>
      </c>
      <c r="M4059" s="148" t="s">
        <v>6151</v>
      </c>
      <c r="N4059" s="3">
        <v>0</v>
      </c>
      <c r="O4059" s="3">
        <v>0</v>
      </c>
      <c r="P4059" s="3">
        <v>0</v>
      </c>
      <c r="Q4059" s="132"/>
    </row>
    <row r="4060" spans="1:17">
      <c r="A4060" s="5" t="str">
        <f t="shared" si="64"/>
        <v>7</v>
      </c>
      <c r="B4060" s="1" t="s">
        <v>4660</v>
      </c>
      <c r="C4060" s="2" t="s">
        <v>12591</v>
      </c>
      <c r="D4060" s="2">
        <f>IFERROR(VLOOKUP(B4060,#REF!,4,0),0)</f>
        <v>0</v>
      </c>
      <c r="E4060" s="3">
        <v>117188.54</v>
      </c>
      <c r="F4060" s="147" t="s">
        <v>1</v>
      </c>
      <c r="G4060" s="3">
        <v>117188.54</v>
      </c>
      <c r="H4060" s="3">
        <v>0</v>
      </c>
      <c r="I4060" s="3">
        <v>0</v>
      </c>
      <c r="J4060" s="3">
        <v>117188.54</v>
      </c>
      <c r="K4060" s="3">
        <v>0</v>
      </c>
      <c r="L4060" s="3">
        <v>0</v>
      </c>
      <c r="M4060" s="148" t="s">
        <v>6151</v>
      </c>
      <c r="N4060" s="3">
        <v>0</v>
      </c>
      <c r="O4060" s="3">
        <v>0</v>
      </c>
      <c r="P4060" s="3">
        <v>0</v>
      </c>
      <c r="Q4060" s="132"/>
    </row>
    <row r="4061" spans="1:17">
      <c r="A4061" s="5" t="str">
        <f t="shared" si="64"/>
        <v>7</v>
      </c>
      <c r="B4061" s="1" t="s">
        <v>12592</v>
      </c>
      <c r="C4061" s="2" t="s">
        <v>12593</v>
      </c>
      <c r="D4061" s="2">
        <f>IFERROR(VLOOKUP(B4061,#REF!,4,0),0)</f>
        <v>0</v>
      </c>
      <c r="E4061" s="3">
        <v>0</v>
      </c>
      <c r="F4061" s="147" t="s">
        <v>1</v>
      </c>
      <c r="G4061" s="3">
        <v>0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148" t="s">
        <v>6151</v>
      </c>
      <c r="N4061" s="3">
        <v>0</v>
      </c>
      <c r="O4061" s="3">
        <v>0</v>
      </c>
      <c r="P4061" s="3">
        <v>0</v>
      </c>
      <c r="Q4061" s="132"/>
    </row>
    <row r="4062" spans="1:17">
      <c r="A4062" s="5" t="str">
        <f t="shared" si="64"/>
        <v>7</v>
      </c>
      <c r="B4062" s="1" t="s">
        <v>4663</v>
      </c>
      <c r="C4062" s="2" t="s">
        <v>12594</v>
      </c>
      <c r="D4062" s="2">
        <f>IFERROR(VLOOKUP(B4062,#REF!,4,0),0)</f>
        <v>0</v>
      </c>
      <c r="E4062" s="3">
        <v>26888.22</v>
      </c>
      <c r="F4062" s="147" t="s">
        <v>1</v>
      </c>
      <c r="G4062" s="3">
        <v>26888.22</v>
      </c>
      <c r="H4062" s="3">
        <v>0</v>
      </c>
      <c r="I4062" s="3">
        <v>0</v>
      </c>
      <c r="J4062" s="3">
        <v>26888.22</v>
      </c>
      <c r="K4062" s="3">
        <v>0</v>
      </c>
      <c r="L4062" s="3">
        <v>0</v>
      </c>
      <c r="M4062" s="148" t="s">
        <v>6151</v>
      </c>
      <c r="N4062" s="3">
        <v>0</v>
      </c>
      <c r="O4062" s="3">
        <v>0</v>
      </c>
      <c r="P4062" s="3">
        <v>0</v>
      </c>
      <c r="Q4062" s="132"/>
    </row>
    <row r="4063" spans="1:17" ht="22.5">
      <c r="A4063" s="5" t="str">
        <f t="shared" si="64"/>
        <v>7</v>
      </c>
      <c r="B4063" s="1" t="s">
        <v>4666</v>
      </c>
      <c r="C4063" s="2" t="s">
        <v>12595</v>
      </c>
      <c r="D4063" s="2">
        <f>IFERROR(VLOOKUP(B4063,#REF!,4,0),0)</f>
        <v>0</v>
      </c>
      <c r="E4063" s="3">
        <v>0</v>
      </c>
      <c r="F4063" s="147" t="s">
        <v>1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148" t="s">
        <v>6151</v>
      </c>
      <c r="N4063" s="3">
        <v>0</v>
      </c>
      <c r="O4063" s="3">
        <v>0</v>
      </c>
      <c r="P4063" s="3">
        <v>0</v>
      </c>
      <c r="Q4063" s="132"/>
    </row>
    <row r="4064" spans="1:17">
      <c r="A4064" s="5" t="str">
        <f t="shared" si="64"/>
        <v>7</v>
      </c>
      <c r="B4064" s="1" t="s">
        <v>12596</v>
      </c>
      <c r="C4064" s="2" t="s">
        <v>12597</v>
      </c>
      <c r="D4064" s="2">
        <f>IFERROR(VLOOKUP(B4064,#REF!,4,0),0)</f>
        <v>0</v>
      </c>
      <c r="E4064" s="3">
        <v>0</v>
      </c>
      <c r="F4064" s="147" t="s">
        <v>1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148" t="s">
        <v>6151</v>
      </c>
      <c r="N4064" s="3">
        <v>0</v>
      </c>
      <c r="O4064" s="3">
        <v>0</v>
      </c>
      <c r="P4064" s="3">
        <v>0</v>
      </c>
      <c r="Q4064" s="132"/>
    </row>
    <row r="4065" spans="1:17" ht="22.5">
      <c r="A4065" s="5" t="str">
        <f t="shared" si="64"/>
        <v>7</v>
      </c>
      <c r="B4065" s="1" t="s">
        <v>12598</v>
      </c>
      <c r="C4065" s="2" t="s">
        <v>12599</v>
      </c>
      <c r="D4065" s="2">
        <f>IFERROR(VLOOKUP(B4065,#REF!,4,0),0)</f>
        <v>0</v>
      </c>
      <c r="E4065" s="3">
        <v>0</v>
      </c>
      <c r="F4065" s="147" t="s">
        <v>1</v>
      </c>
      <c r="G4065" s="3">
        <v>0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148" t="s">
        <v>6151</v>
      </c>
      <c r="N4065" s="3">
        <v>0</v>
      </c>
      <c r="O4065" s="3">
        <v>0</v>
      </c>
      <c r="P4065" s="3">
        <v>0</v>
      </c>
      <c r="Q4065" s="132"/>
    </row>
    <row r="4066" spans="1:17">
      <c r="A4066" s="5" t="str">
        <f t="shared" si="64"/>
        <v>7</v>
      </c>
      <c r="B4066" s="1" t="s">
        <v>12600</v>
      </c>
      <c r="C4066" s="2" t="s">
        <v>12601</v>
      </c>
      <c r="D4066" s="2">
        <f>IFERROR(VLOOKUP(B4066,#REF!,4,0),0)</f>
        <v>0</v>
      </c>
      <c r="E4066" s="3">
        <v>0</v>
      </c>
      <c r="F4066" s="147" t="s">
        <v>1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0</v>
      </c>
      <c r="M4066" s="148" t="s">
        <v>6151</v>
      </c>
      <c r="N4066" s="3">
        <v>0</v>
      </c>
      <c r="O4066" s="3">
        <v>0</v>
      </c>
      <c r="P4066" s="3">
        <v>0</v>
      </c>
      <c r="Q4066" s="132"/>
    </row>
    <row r="4067" spans="1:17">
      <c r="A4067" s="5" t="str">
        <f t="shared" si="64"/>
        <v>7</v>
      </c>
      <c r="B4067" s="1" t="s">
        <v>12602</v>
      </c>
      <c r="C4067" s="2" t="s">
        <v>12603</v>
      </c>
      <c r="D4067" s="2">
        <f>IFERROR(VLOOKUP(B4067,#REF!,4,0),0)</f>
        <v>0</v>
      </c>
      <c r="E4067" s="3">
        <v>4.47</v>
      </c>
      <c r="F4067" s="147" t="s">
        <v>1</v>
      </c>
      <c r="G4067" s="3">
        <v>4.47</v>
      </c>
      <c r="H4067" s="3">
        <v>0</v>
      </c>
      <c r="I4067" s="3">
        <v>0</v>
      </c>
      <c r="J4067" s="3">
        <v>4.47</v>
      </c>
      <c r="K4067" s="3">
        <v>0</v>
      </c>
      <c r="L4067" s="3">
        <v>0</v>
      </c>
      <c r="M4067" s="148" t="s">
        <v>6151</v>
      </c>
      <c r="N4067" s="3">
        <v>0</v>
      </c>
      <c r="O4067" s="3">
        <v>0</v>
      </c>
      <c r="P4067" s="3">
        <v>0</v>
      </c>
      <c r="Q4067" s="132"/>
    </row>
    <row r="4068" spans="1:17">
      <c r="A4068" s="5" t="str">
        <f t="shared" si="64"/>
        <v>7</v>
      </c>
      <c r="B4068" s="1" t="s">
        <v>12604</v>
      </c>
      <c r="C4068" s="2" t="s">
        <v>12605</v>
      </c>
      <c r="D4068" s="2">
        <f>IFERROR(VLOOKUP(B4068,#REF!,4,0),0)</f>
        <v>0</v>
      </c>
      <c r="E4068" s="3">
        <v>0</v>
      </c>
      <c r="F4068" s="147" t="s">
        <v>1</v>
      </c>
      <c r="G4068" s="3">
        <v>0</v>
      </c>
      <c r="H4068" s="3">
        <v>0</v>
      </c>
      <c r="I4068" s="3">
        <v>0</v>
      </c>
      <c r="J4068" s="3">
        <v>0</v>
      </c>
      <c r="K4068" s="3">
        <v>0</v>
      </c>
      <c r="L4068" s="3">
        <v>0</v>
      </c>
      <c r="M4068" s="148" t="s">
        <v>6151</v>
      </c>
      <c r="N4068" s="3">
        <v>0</v>
      </c>
      <c r="O4068" s="3">
        <v>0</v>
      </c>
      <c r="P4068" s="3">
        <v>0</v>
      </c>
      <c r="Q4068" s="132"/>
    </row>
    <row r="4069" spans="1:17">
      <c r="A4069" s="5" t="str">
        <f t="shared" si="64"/>
        <v>7</v>
      </c>
      <c r="B4069" s="1" t="s">
        <v>4669</v>
      </c>
      <c r="C4069" s="2" t="s">
        <v>12606</v>
      </c>
      <c r="D4069" s="2">
        <f>IFERROR(VLOOKUP(B4069,#REF!,4,0),0)</f>
        <v>0</v>
      </c>
      <c r="E4069" s="3">
        <v>12184.28</v>
      </c>
      <c r="F4069" s="147" t="s">
        <v>1</v>
      </c>
      <c r="G4069" s="3">
        <v>12184.28</v>
      </c>
      <c r="H4069" s="3">
        <v>0</v>
      </c>
      <c r="I4069" s="3">
        <v>0</v>
      </c>
      <c r="J4069" s="3">
        <v>12184.28</v>
      </c>
      <c r="K4069" s="3">
        <v>0</v>
      </c>
      <c r="L4069" s="3">
        <v>0</v>
      </c>
      <c r="M4069" s="148" t="s">
        <v>6151</v>
      </c>
      <c r="N4069" s="3">
        <v>0</v>
      </c>
      <c r="O4069" s="3">
        <v>0</v>
      </c>
      <c r="P4069" s="3">
        <v>0</v>
      </c>
      <c r="Q4069" s="132"/>
    </row>
    <row r="4070" spans="1:17">
      <c r="A4070" s="5" t="str">
        <f t="shared" si="64"/>
        <v>7</v>
      </c>
      <c r="B4070" s="1" t="s">
        <v>12607</v>
      </c>
      <c r="C4070" s="2" t="s">
        <v>12608</v>
      </c>
      <c r="D4070" s="2">
        <f>IFERROR(VLOOKUP(B4070,#REF!,4,0),0)</f>
        <v>0</v>
      </c>
      <c r="E4070" s="3">
        <v>0</v>
      </c>
      <c r="F4070" s="147" t="s">
        <v>1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0</v>
      </c>
      <c r="M4070" s="148" t="s">
        <v>6151</v>
      </c>
      <c r="N4070" s="3">
        <v>0</v>
      </c>
      <c r="O4070" s="3">
        <v>0</v>
      </c>
      <c r="P4070" s="3">
        <v>0</v>
      </c>
      <c r="Q4070" s="132"/>
    </row>
    <row r="4071" spans="1:17">
      <c r="A4071" s="5" t="str">
        <f t="shared" si="64"/>
        <v>7</v>
      </c>
      <c r="B4071" s="1" t="s">
        <v>12609</v>
      </c>
      <c r="C4071" s="2" t="s">
        <v>12610</v>
      </c>
      <c r="D4071" s="2">
        <f>IFERROR(VLOOKUP(B4071,#REF!,4,0),0)</f>
        <v>0</v>
      </c>
      <c r="E4071" s="3">
        <v>0</v>
      </c>
      <c r="F4071" s="147" t="s">
        <v>1</v>
      </c>
      <c r="G4071" s="3">
        <v>0</v>
      </c>
      <c r="H4071" s="3">
        <v>0</v>
      </c>
      <c r="I4071" s="3">
        <v>0</v>
      </c>
      <c r="J4071" s="3">
        <v>0</v>
      </c>
      <c r="K4071" s="3">
        <v>0</v>
      </c>
      <c r="L4071" s="3">
        <v>0</v>
      </c>
      <c r="M4071" s="148" t="s">
        <v>6151</v>
      </c>
      <c r="N4071" s="3">
        <v>0</v>
      </c>
      <c r="O4071" s="3">
        <v>0</v>
      </c>
      <c r="P4071" s="3">
        <v>0</v>
      </c>
      <c r="Q4071" s="132"/>
    </row>
    <row r="4072" spans="1:17">
      <c r="A4072" s="5" t="str">
        <f t="shared" si="64"/>
        <v>7</v>
      </c>
      <c r="B4072" s="1" t="s">
        <v>12611</v>
      </c>
      <c r="C4072" s="2" t="s">
        <v>12612</v>
      </c>
      <c r="D4072" s="2">
        <f>IFERROR(VLOOKUP(B4072,#REF!,4,0),0)</f>
        <v>0</v>
      </c>
      <c r="E4072" s="3">
        <v>0</v>
      </c>
      <c r="F4072" s="147" t="s">
        <v>1</v>
      </c>
      <c r="G4072" s="3">
        <v>0</v>
      </c>
      <c r="H4072" s="3">
        <v>0</v>
      </c>
      <c r="I4072" s="3">
        <v>0</v>
      </c>
      <c r="J4072" s="3">
        <v>0</v>
      </c>
      <c r="K4072" s="3">
        <v>0</v>
      </c>
      <c r="L4072" s="3">
        <v>0</v>
      </c>
      <c r="M4072" s="148" t="s">
        <v>6151</v>
      </c>
      <c r="N4072" s="3">
        <v>0</v>
      </c>
      <c r="O4072" s="3">
        <v>0</v>
      </c>
      <c r="P4072" s="3">
        <v>0</v>
      </c>
      <c r="Q4072" s="132"/>
    </row>
    <row r="4073" spans="1:17">
      <c r="A4073" s="5" t="str">
        <f t="shared" si="64"/>
        <v>7</v>
      </c>
      <c r="B4073" s="1" t="s">
        <v>12613</v>
      </c>
      <c r="C4073" s="2" t="s">
        <v>12614</v>
      </c>
      <c r="D4073" s="2">
        <f>IFERROR(VLOOKUP(B4073,#REF!,4,0),0)</f>
        <v>0</v>
      </c>
      <c r="E4073" s="3">
        <v>0</v>
      </c>
      <c r="F4073" s="147" t="s">
        <v>1</v>
      </c>
      <c r="G4073" s="3">
        <v>0</v>
      </c>
      <c r="H4073" s="3">
        <v>0</v>
      </c>
      <c r="I4073" s="3">
        <v>0</v>
      </c>
      <c r="J4073" s="3">
        <v>0</v>
      </c>
      <c r="K4073" s="3">
        <v>0</v>
      </c>
      <c r="L4073" s="3">
        <v>0</v>
      </c>
      <c r="M4073" s="148" t="s">
        <v>6151</v>
      </c>
      <c r="N4073" s="3">
        <v>0</v>
      </c>
      <c r="O4073" s="3">
        <v>0</v>
      </c>
      <c r="P4073" s="3">
        <v>0</v>
      </c>
      <c r="Q4073" s="132"/>
    </row>
    <row r="4074" spans="1:17">
      <c r="A4074" s="5" t="str">
        <f t="shared" si="64"/>
        <v>7</v>
      </c>
      <c r="B4074" s="1" t="s">
        <v>4676</v>
      </c>
      <c r="C4074" s="2" t="s">
        <v>12615</v>
      </c>
      <c r="D4074" s="2">
        <f>IFERROR(VLOOKUP(B4074,#REF!,4,0),0)</f>
        <v>0</v>
      </c>
      <c r="E4074" s="3">
        <v>631903.44999999995</v>
      </c>
      <c r="F4074" s="147" t="s">
        <v>1</v>
      </c>
      <c r="G4074" s="3">
        <v>631903.44999999995</v>
      </c>
      <c r="H4074" s="3">
        <v>0</v>
      </c>
      <c r="I4074" s="3">
        <v>0</v>
      </c>
      <c r="J4074" s="3">
        <v>631903.44999999995</v>
      </c>
      <c r="K4074" s="3">
        <v>0</v>
      </c>
      <c r="L4074" s="3">
        <v>0</v>
      </c>
      <c r="M4074" s="148" t="s">
        <v>6151</v>
      </c>
      <c r="N4074" s="3">
        <v>0</v>
      </c>
      <c r="O4074" s="3">
        <v>0</v>
      </c>
      <c r="P4074" s="3">
        <v>0</v>
      </c>
      <c r="Q4074" s="132"/>
    </row>
    <row r="4075" spans="1:17">
      <c r="A4075" s="5" t="str">
        <f t="shared" si="64"/>
        <v>7</v>
      </c>
      <c r="B4075" s="1" t="s">
        <v>4679</v>
      </c>
      <c r="C4075" s="2" t="s">
        <v>12616</v>
      </c>
      <c r="D4075" s="2">
        <f>IFERROR(VLOOKUP(B4075,#REF!,4,0),0)</f>
        <v>0</v>
      </c>
      <c r="E4075" s="3">
        <v>1138369.5900000001</v>
      </c>
      <c r="F4075" s="147" t="s">
        <v>1</v>
      </c>
      <c r="G4075" s="3">
        <v>1138369.5900000001</v>
      </c>
      <c r="H4075" s="3">
        <v>0</v>
      </c>
      <c r="I4075" s="3">
        <v>0</v>
      </c>
      <c r="J4075" s="3">
        <v>1138369.5900000001</v>
      </c>
      <c r="K4075" s="3">
        <v>0</v>
      </c>
      <c r="L4075" s="3">
        <v>0</v>
      </c>
      <c r="M4075" s="148" t="s">
        <v>6151</v>
      </c>
      <c r="N4075" s="3">
        <v>0</v>
      </c>
      <c r="O4075" s="3">
        <v>0</v>
      </c>
      <c r="P4075" s="3">
        <v>0</v>
      </c>
      <c r="Q4075" s="132"/>
    </row>
    <row r="4076" spans="1:17">
      <c r="A4076" s="5" t="str">
        <f t="shared" si="64"/>
        <v>7</v>
      </c>
      <c r="B4076" s="1" t="s">
        <v>4682</v>
      </c>
      <c r="C4076" s="2" t="s">
        <v>12617</v>
      </c>
      <c r="D4076" s="2">
        <f>IFERROR(VLOOKUP(B4076,#REF!,4,0),0)</f>
        <v>0</v>
      </c>
      <c r="E4076" s="3">
        <v>1202199.3899999999</v>
      </c>
      <c r="F4076" s="147" t="s">
        <v>1</v>
      </c>
      <c r="G4076" s="3">
        <v>1202199.3899999999</v>
      </c>
      <c r="H4076" s="3">
        <v>0</v>
      </c>
      <c r="I4076" s="3">
        <v>0</v>
      </c>
      <c r="J4076" s="3">
        <v>1202199.3899999999</v>
      </c>
      <c r="K4076" s="3">
        <v>0</v>
      </c>
      <c r="L4076" s="3">
        <v>0</v>
      </c>
      <c r="M4076" s="148" t="s">
        <v>6151</v>
      </c>
      <c r="N4076" s="3">
        <v>0</v>
      </c>
      <c r="O4076" s="3">
        <v>0</v>
      </c>
      <c r="P4076" s="3">
        <v>0</v>
      </c>
      <c r="Q4076" s="132"/>
    </row>
    <row r="4077" spans="1:17" ht="22.5">
      <c r="A4077" s="5" t="str">
        <f t="shared" si="64"/>
        <v>7</v>
      </c>
      <c r="B4077" s="1" t="s">
        <v>12618</v>
      </c>
      <c r="C4077" s="2" t="s">
        <v>12619</v>
      </c>
      <c r="D4077" s="2">
        <f>IFERROR(VLOOKUP(B4077,#REF!,4,0),0)</f>
        <v>0</v>
      </c>
      <c r="E4077" s="3">
        <v>0</v>
      </c>
      <c r="F4077" s="147" t="s">
        <v>1</v>
      </c>
      <c r="G4077" s="3">
        <v>0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148" t="s">
        <v>6151</v>
      </c>
      <c r="N4077" s="3">
        <v>0</v>
      </c>
      <c r="O4077" s="3">
        <v>0</v>
      </c>
      <c r="P4077" s="3">
        <v>0</v>
      </c>
      <c r="Q4077" s="132"/>
    </row>
    <row r="4078" spans="1:17">
      <c r="A4078" s="5" t="str">
        <f t="shared" si="64"/>
        <v>7</v>
      </c>
      <c r="B4078" s="1" t="s">
        <v>12620</v>
      </c>
      <c r="C4078" s="2" t="s">
        <v>12621</v>
      </c>
      <c r="D4078" s="2">
        <f>IFERROR(VLOOKUP(B4078,#REF!,4,0),0)</f>
        <v>0</v>
      </c>
      <c r="E4078" s="3">
        <v>0</v>
      </c>
      <c r="F4078" s="147" t="s">
        <v>1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148" t="s">
        <v>6151</v>
      </c>
      <c r="N4078" s="3">
        <v>0</v>
      </c>
      <c r="O4078" s="3">
        <v>0</v>
      </c>
      <c r="P4078" s="3">
        <v>0</v>
      </c>
      <c r="Q4078" s="132"/>
    </row>
    <row r="4079" spans="1:17">
      <c r="A4079" s="5" t="str">
        <f t="shared" si="64"/>
        <v>7</v>
      </c>
      <c r="B4079" s="1" t="s">
        <v>12622</v>
      </c>
      <c r="C4079" s="2" t="s">
        <v>12623</v>
      </c>
      <c r="D4079" s="2">
        <f>IFERROR(VLOOKUP(B4079,#REF!,4,0),0)</f>
        <v>0</v>
      </c>
      <c r="E4079" s="3">
        <v>0</v>
      </c>
      <c r="F4079" s="147" t="s">
        <v>1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148" t="s">
        <v>6151</v>
      </c>
      <c r="N4079" s="3">
        <v>0</v>
      </c>
      <c r="O4079" s="3">
        <v>0</v>
      </c>
      <c r="P4079" s="3">
        <v>0</v>
      </c>
      <c r="Q4079" s="132"/>
    </row>
    <row r="4080" spans="1:17">
      <c r="A4080" s="5" t="str">
        <f t="shared" si="64"/>
        <v>7</v>
      </c>
      <c r="B4080" s="1" t="s">
        <v>12624</v>
      </c>
      <c r="C4080" s="2" t="s">
        <v>12625</v>
      </c>
      <c r="D4080" s="2">
        <f>IFERROR(VLOOKUP(B4080,#REF!,4,0),0)</f>
        <v>0</v>
      </c>
      <c r="E4080" s="3">
        <v>0</v>
      </c>
      <c r="F4080" s="147" t="s">
        <v>1</v>
      </c>
      <c r="G4080" s="3">
        <v>0</v>
      </c>
      <c r="H4080" s="3">
        <v>0</v>
      </c>
      <c r="I4080" s="3">
        <v>0</v>
      </c>
      <c r="J4080" s="3">
        <v>0</v>
      </c>
      <c r="K4080" s="3">
        <v>0</v>
      </c>
      <c r="L4080" s="3">
        <v>0</v>
      </c>
      <c r="M4080" s="148" t="s">
        <v>6151</v>
      </c>
      <c r="N4080" s="3">
        <v>0</v>
      </c>
      <c r="O4080" s="3">
        <v>0</v>
      </c>
      <c r="P4080" s="3">
        <v>0</v>
      </c>
      <c r="Q4080" s="132"/>
    </row>
    <row r="4081" spans="1:17">
      <c r="A4081" s="5" t="str">
        <f t="shared" si="64"/>
        <v>7</v>
      </c>
      <c r="B4081" s="1" t="s">
        <v>12626</v>
      </c>
      <c r="C4081" s="2" t="s">
        <v>12627</v>
      </c>
      <c r="D4081" s="2">
        <f>IFERROR(VLOOKUP(B4081,#REF!,4,0),0)</f>
        <v>0</v>
      </c>
      <c r="E4081" s="3">
        <v>0</v>
      </c>
      <c r="F4081" s="147" t="s">
        <v>1</v>
      </c>
      <c r="G4081" s="3">
        <v>0</v>
      </c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148" t="s">
        <v>6151</v>
      </c>
      <c r="N4081" s="3">
        <v>0</v>
      </c>
      <c r="O4081" s="3">
        <v>0</v>
      </c>
      <c r="P4081" s="3">
        <v>0</v>
      </c>
      <c r="Q4081" s="132"/>
    </row>
    <row r="4082" spans="1:17">
      <c r="A4082" s="5" t="str">
        <f t="shared" si="64"/>
        <v>7</v>
      </c>
      <c r="B4082" s="1" t="s">
        <v>12628</v>
      </c>
      <c r="C4082" s="2" t="s">
        <v>12629</v>
      </c>
      <c r="D4082" s="2">
        <f>IFERROR(VLOOKUP(B4082,#REF!,4,0),0)</f>
        <v>0</v>
      </c>
      <c r="E4082" s="3">
        <v>0</v>
      </c>
      <c r="F4082" s="147" t="s">
        <v>1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148" t="s">
        <v>6151</v>
      </c>
      <c r="N4082" s="3">
        <v>0</v>
      </c>
      <c r="O4082" s="3">
        <v>0</v>
      </c>
      <c r="P4082" s="3">
        <v>0</v>
      </c>
      <c r="Q4082" s="132"/>
    </row>
    <row r="4083" spans="1:17">
      <c r="A4083" s="5" t="str">
        <f t="shared" si="64"/>
        <v>7</v>
      </c>
      <c r="B4083" s="1" t="s">
        <v>4687</v>
      </c>
      <c r="C4083" s="2" t="s">
        <v>6396</v>
      </c>
      <c r="D4083" s="2">
        <f>IFERROR(VLOOKUP(B4083,#REF!,4,0),0)</f>
        <v>0</v>
      </c>
      <c r="E4083" s="3">
        <v>15454.39</v>
      </c>
      <c r="F4083" s="147" t="s">
        <v>1</v>
      </c>
      <c r="G4083" s="3">
        <v>15454.39</v>
      </c>
      <c r="H4083" s="3">
        <v>0</v>
      </c>
      <c r="I4083" s="3">
        <v>0</v>
      </c>
      <c r="J4083" s="3">
        <v>15454.39</v>
      </c>
      <c r="K4083" s="3">
        <v>0</v>
      </c>
      <c r="L4083" s="3">
        <v>0</v>
      </c>
      <c r="M4083" s="148" t="s">
        <v>6151</v>
      </c>
      <c r="N4083" s="3">
        <v>0</v>
      </c>
      <c r="O4083" s="3">
        <v>0</v>
      </c>
      <c r="P4083" s="3">
        <v>0</v>
      </c>
      <c r="Q4083" s="132"/>
    </row>
    <row r="4084" spans="1:17">
      <c r="A4084" s="5" t="str">
        <f t="shared" si="64"/>
        <v>7</v>
      </c>
      <c r="B4084" s="1" t="s">
        <v>12630</v>
      </c>
      <c r="C4084" s="2" t="s">
        <v>12631</v>
      </c>
      <c r="D4084" s="2">
        <f>IFERROR(VLOOKUP(B4084,#REF!,4,0),0)</f>
        <v>0</v>
      </c>
      <c r="E4084" s="3">
        <v>0</v>
      </c>
      <c r="F4084" s="147" t="s">
        <v>1</v>
      </c>
      <c r="G4084" s="3">
        <v>0</v>
      </c>
      <c r="H4084" s="3">
        <v>0</v>
      </c>
      <c r="I4084" s="3">
        <v>0</v>
      </c>
      <c r="J4084" s="3">
        <v>0</v>
      </c>
      <c r="K4084" s="3">
        <v>0</v>
      </c>
      <c r="L4084" s="3">
        <v>0</v>
      </c>
      <c r="M4084" s="148" t="s">
        <v>6151</v>
      </c>
      <c r="N4084" s="3">
        <v>0</v>
      </c>
      <c r="O4084" s="3">
        <v>0</v>
      </c>
      <c r="P4084" s="3">
        <v>0</v>
      </c>
      <c r="Q4084" s="132"/>
    </row>
    <row r="4085" spans="1:17">
      <c r="A4085" s="5" t="str">
        <f t="shared" si="64"/>
        <v>7</v>
      </c>
      <c r="B4085" s="1" t="s">
        <v>12632</v>
      </c>
      <c r="C4085" s="2" t="s">
        <v>12633</v>
      </c>
      <c r="D4085" s="2">
        <f>IFERROR(VLOOKUP(B4085,#REF!,4,0),0)</f>
        <v>0</v>
      </c>
      <c r="E4085" s="3">
        <v>0</v>
      </c>
      <c r="F4085" s="147" t="s">
        <v>1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0</v>
      </c>
      <c r="M4085" s="148" t="s">
        <v>6151</v>
      </c>
      <c r="N4085" s="3">
        <v>0</v>
      </c>
      <c r="O4085" s="3">
        <v>0</v>
      </c>
      <c r="P4085" s="3">
        <v>0</v>
      </c>
      <c r="Q4085" s="132"/>
    </row>
    <row r="4086" spans="1:17">
      <c r="A4086" s="5" t="str">
        <f t="shared" si="64"/>
        <v>7</v>
      </c>
      <c r="B4086" s="1" t="s">
        <v>12634</v>
      </c>
      <c r="C4086" s="2" t="s">
        <v>12635</v>
      </c>
      <c r="D4086" s="2">
        <f>IFERROR(VLOOKUP(B4086,#REF!,4,0),0)</f>
        <v>0</v>
      </c>
      <c r="E4086" s="3">
        <v>0</v>
      </c>
      <c r="F4086" s="147" t="s">
        <v>1</v>
      </c>
      <c r="G4086" s="3">
        <v>0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148" t="s">
        <v>6151</v>
      </c>
      <c r="N4086" s="3">
        <v>0</v>
      </c>
      <c r="O4086" s="3">
        <v>0</v>
      </c>
      <c r="P4086" s="3">
        <v>0</v>
      </c>
      <c r="Q4086" s="132"/>
    </row>
    <row r="4087" spans="1:17">
      <c r="A4087" s="5" t="str">
        <f t="shared" si="64"/>
        <v>7</v>
      </c>
      <c r="B4087" s="1" t="s">
        <v>12636</v>
      </c>
      <c r="C4087" s="2" t="s">
        <v>12637</v>
      </c>
      <c r="D4087" s="2">
        <f>IFERROR(VLOOKUP(B4087,#REF!,4,0),0)</f>
        <v>0</v>
      </c>
      <c r="E4087" s="3">
        <v>0</v>
      </c>
      <c r="F4087" s="147" t="s">
        <v>1</v>
      </c>
      <c r="G4087" s="3">
        <v>0</v>
      </c>
      <c r="H4087" s="3">
        <v>0</v>
      </c>
      <c r="I4087" s="3">
        <v>0</v>
      </c>
      <c r="J4087" s="3">
        <v>0</v>
      </c>
      <c r="K4087" s="3">
        <v>0</v>
      </c>
      <c r="L4087" s="3">
        <v>0</v>
      </c>
      <c r="M4087" s="148" t="s">
        <v>6151</v>
      </c>
      <c r="N4087" s="3">
        <v>0</v>
      </c>
      <c r="O4087" s="3">
        <v>0</v>
      </c>
      <c r="P4087" s="3">
        <v>0</v>
      </c>
      <c r="Q4087" s="132"/>
    </row>
    <row r="4088" spans="1:17">
      <c r="A4088" s="5" t="str">
        <f t="shared" si="64"/>
        <v>7</v>
      </c>
      <c r="B4088" s="1" t="s">
        <v>12638</v>
      </c>
      <c r="C4088" s="2" t="s">
        <v>12639</v>
      </c>
      <c r="D4088" s="2">
        <f>IFERROR(VLOOKUP(B4088,#REF!,4,0),0)</f>
        <v>0</v>
      </c>
      <c r="E4088" s="3">
        <v>0</v>
      </c>
      <c r="F4088" s="147" t="s">
        <v>1</v>
      </c>
      <c r="G4088" s="3">
        <v>0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148" t="s">
        <v>6151</v>
      </c>
      <c r="N4088" s="3">
        <v>0</v>
      </c>
      <c r="O4088" s="3">
        <v>0</v>
      </c>
      <c r="P4088" s="3">
        <v>0</v>
      </c>
      <c r="Q4088" s="132"/>
    </row>
    <row r="4089" spans="1:17">
      <c r="A4089" s="5" t="str">
        <f t="shared" si="64"/>
        <v>7</v>
      </c>
      <c r="B4089" s="1" t="s">
        <v>12640</v>
      </c>
      <c r="C4089" s="2" t="s">
        <v>12641</v>
      </c>
      <c r="D4089" s="2">
        <f>IFERROR(VLOOKUP(B4089,#REF!,4,0),0)</f>
        <v>0</v>
      </c>
      <c r="E4089" s="3">
        <v>0</v>
      </c>
      <c r="F4089" s="147" t="s">
        <v>1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148" t="s">
        <v>6151</v>
      </c>
      <c r="N4089" s="3">
        <v>0</v>
      </c>
      <c r="O4089" s="3">
        <v>0</v>
      </c>
      <c r="P4089" s="3">
        <v>0</v>
      </c>
      <c r="Q4089" s="132"/>
    </row>
    <row r="4090" spans="1:17">
      <c r="A4090" s="5" t="str">
        <f t="shared" si="64"/>
        <v>7</v>
      </c>
      <c r="B4090" s="1" t="s">
        <v>12642</v>
      </c>
      <c r="C4090" s="2" t="s">
        <v>12643</v>
      </c>
      <c r="D4090" s="2">
        <f>IFERROR(VLOOKUP(B4090,#REF!,4,0),0)</f>
        <v>0</v>
      </c>
      <c r="E4090" s="3">
        <v>0</v>
      </c>
      <c r="F4090" s="147" t="s">
        <v>1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0</v>
      </c>
      <c r="M4090" s="148" t="s">
        <v>6151</v>
      </c>
      <c r="N4090" s="3">
        <v>0</v>
      </c>
      <c r="O4090" s="3">
        <v>0</v>
      </c>
      <c r="P4090" s="3">
        <v>0</v>
      </c>
      <c r="Q4090" s="132"/>
    </row>
    <row r="4091" spans="1:17">
      <c r="A4091" s="5" t="str">
        <f t="shared" si="64"/>
        <v>7</v>
      </c>
      <c r="B4091" s="1" t="s">
        <v>12644</v>
      </c>
      <c r="C4091" s="2" t="s">
        <v>7215</v>
      </c>
      <c r="D4091" s="2">
        <f>IFERROR(VLOOKUP(B4091,#REF!,4,0),0)</f>
        <v>0</v>
      </c>
      <c r="E4091" s="3">
        <v>0</v>
      </c>
      <c r="F4091" s="147" t="s">
        <v>1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148" t="s">
        <v>6151</v>
      </c>
      <c r="N4091" s="3">
        <v>0</v>
      </c>
      <c r="O4091" s="3">
        <v>0</v>
      </c>
      <c r="P4091" s="3">
        <v>0</v>
      </c>
      <c r="Q4091" s="132"/>
    </row>
    <row r="4092" spans="1:17">
      <c r="A4092" s="5" t="str">
        <f t="shared" si="64"/>
        <v>7</v>
      </c>
      <c r="B4092" s="1" t="s">
        <v>12645</v>
      </c>
      <c r="C4092" s="2" t="s">
        <v>7223</v>
      </c>
      <c r="D4092" s="2">
        <f>IFERROR(VLOOKUP(B4092,#REF!,4,0),0)</f>
        <v>0</v>
      </c>
      <c r="E4092" s="3">
        <v>0</v>
      </c>
      <c r="F4092" s="147" t="s">
        <v>1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148" t="s">
        <v>6151</v>
      </c>
      <c r="N4092" s="3">
        <v>0</v>
      </c>
      <c r="O4092" s="3">
        <v>0</v>
      </c>
      <c r="P4092" s="3">
        <v>0</v>
      </c>
      <c r="Q4092" s="132"/>
    </row>
    <row r="4093" spans="1:17">
      <c r="A4093" s="5" t="str">
        <f t="shared" si="64"/>
        <v>7</v>
      </c>
      <c r="B4093" s="1" t="s">
        <v>12646</v>
      </c>
      <c r="C4093" s="2" t="s">
        <v>7231</v>
      </c>
      <c r="D4093" s="2">
        <f>IFERROR(VLOOKUP(B4093,#REF!,4,0),0)</f>
        <v>0</v>
      </c>
      <c r="E4093" s="3">
        <v>0</v>
      </c>
      <c r="F4093" s="147" t="s">
        <v>1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148" t="s">
        <v>6151</v>
      </c>
      <c r="N4093" s="3">
        <v>0</v>
      </c>
      <c r="O4093" s="3">
        <v>0</v>
      </c>
      <c r="P4093" s="3">
        <v>0</v>
      </c>
      <c r="Q4093" s="132"/>
    </row>
    <row r="4094" spans="1:17">
      <c r="A4094" s="5" t="str">
        <f t="shared" si="64"/>
        <v>7</v>
      </c>
      <c r="B4094" s="1" t="s">
        <v>12647</v>
      </c>
      <c r="C4094" s="2" t="s">
        <v>7239</v>
      </c>
      <c r="D4094" s="2">
        <f>IFERROR(VLOOKUP(B4094,#REF!,4,0),0)</f>
        <v>0</v>
      </c>
      <c r="E4094" s="3">
        <v>0</v>
      </c>
      <c r="F4094" s="147" t="s">
        <v>1</v>
      </c>
      <c r="G4094" s="3">
        <v>0</v>
      </c>
      <c r="H4094" s="3">
        <v>0</v>
      </c>
      <c r="I4094" s="3">
        <v>0</v>
      </c>
      <c r="J4094" s="3">
        <v>0</v>
      </c>
      <c r="K4094" s="3">
        <v>0</v>
      </c>
      <c r="L4094" s="3">
        <v>0</v>
      </c>
      <c r="M4094" s="148" t="s">
        <v>6151</v>
      </c>
      <c r="N4094" s="3">
        <v>0</v>
      </c>
      <c r="O4094" s="3">
        <v>0</v>
      </c>
      <c r="P4094" s="3">
        <v>0</v>
      </c>
      <c r="Q4094" s="132"/>
    </row>
    <row r="4095" spans="1:17">
      <c r="A4095" s="5" t="str">
        <f t="shared" si="64"/>
        <v>7</v>
      </c>
      <c r="B4095" s="1" t="s">
        <v>12648</v>
      </c>
      <c r="C4095" s="2" t="s">
        <v>12031</v>
      </c>
      <c r="D4095" s="2">
        <f>IFERROR(VLOOKUP(B4095,#REF!,4,0),0)</f>
        <v>0</v>
      </c>
      <c r="E4095" s="3">
        <v>0</v>
      </c>
      <c r="F4095" s="147" t="s">
        <v>1</v>
      </c>
      <c r="G4095" s="3">
        <v>0</v>
      </c>
      <c r="H4095" s="3">
        <v>0</v>
      </c>
      <c r="I4095" s="3">
        <v>0</v>
      </c>
      <c r="J4095" s="3">
        <v>0</v>
      </c>
      <c r="K4095" s="3">
        <v>0</v>
      </c>
      <c r="L4095" s="3">
        <v>0</v>
      </c>
      <c r="M4095" s="148" t="s">
        <v>6151</v>
      </c>
      <c r="N4095" s="3">
        <v>0</v>
      </c>
      <c r="O4095" s="3">
        <v>0</v>
      </c>
      <c r="P4095" s="3">
        <v>0</v>
      </c>
      <c r="Q4095" s="132"/>
    </row>
    <row r="4096" spans="1:17">
      <c r="A4096" s="5" t="str">
        <f t="shared" si="64"/>
        <v>7</v>
      </c>
      <c r="B4096" s="1" t="s">
        <v>12649</v>
      </c>
      <c r="C4096" s="2" t="s">
        <v>7255</v>
      </c>
      <c r="D4096" s="2">
        <f>IFERROR(VLOOKUP(B4096,#REF!,4,0),0)</f>
        <v>0</v>
      </c>
      <c r="E4096" s="3">
        <v>0</v>
      </c>
      <c r="F4096" s="147" t="s">
        <v>1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148" t="s">
        <v>6151</v>
      </c>
      <c r="N4096" s="3">
        <v>0</v>
      </c>
      <c r="O4096" s="3">
        <v>0</v>
      </c>
      <c r="P4096" s="3">
        <v>0</v>
      </c>
      <c r="Q4096" s="132"/>
    </row>
    <row r="4097" spans="1:17">
      <c r="A4097" s="5" t="str">
        <f t="shared" si="64"/>
        <v>7</v>
      </c>
      <c r="B4097" s="1" t="s">
        <v>12650</v>
      </c>
      <c r="C4097" s="2" t="s">
        <v>7263</v>
      </c>
      <c r="D4097" s="2">
        <f>IFERROR(VLOOKUP(B4097,#REF!,4,0),0)</f>
        <v>0</v>
      </c>
      <c r="E4097" s="3">
        <v>0</v>
      </c>
      <c r="F4097" s="147" t="s">
        <v>1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0</v>
      </c>
      <c r="M4097" s="148" t="s">
        <v>6151</v>
      </c>
      <c r="N4097" s="3">
        <v>0</v>
      </c>
      <c r="O4097" s="3">
        <v>0</v>
      </c>
      <c r="P4097" s="3">
        <v>0</v>
      </c>
      <c r="Q4097" s="132"/>
    </row>
    <row r="4098" spans="1:17">
      <c r="A4098" s="5" t="str">
        <f t="shared" si="64"/>
        <v>7</v>
      </c>
      <c r="B4098" s="1" t="s">
        <v>12651</v>
      </c>
      <c r="C4098" s="2" t="s">
        <v>7271</v>
      </c>
      <c r="D4098" s="2">
        <f>IFERROR(VLOOKUP(B4098,#REF!,4,0),0)</f>
        <v>0</v>
      </c>
      <c r="E4098" s="3">
        <v>0</v>
      </c>
      <c r="F4098" s="147" t="s">
        <v>1</v>
      </c>
      <c r="G4098" s="3">
        <v>0</v>
      </c>
      <c r="H4098" s="3">
        <v>0</v>
      </c>
      <c r="I4098" s="3">
        <v>0</v>
      </c>
      <c r="J4098" s="3">
        <v>0</v>
      </c>
      <c r="K4098" s="3">
        <v>0</v>
      </c>
      <c r="L4098" s="3">
        <v>0</v>
      </c>
      <c r="M4098" s="148" t="s">
        <v>6151</v>
      </c>
      <c r="N4098" s="3">
        <v>0</v>
      </c>
      <c r="O4098" s="3">
        <v>0</v>
      </c>
      <c r="P4098" s="3">
        <v>0</v>
      </c>
      <c r="Q4098" s="132"/>
    </row>
    <row r="4099" spans="1:17">
      <c r="A4099" s="5" t="str">
        <f t="shared" si="64"/>
        <v>7</v>
      </c>
      <c r="B4099" s="1" t="s">
        <v>12652</v>
      </c>
      <c r="C4099" s="2" t="s">
        <v>7279</v>
      </c>
      <c r="D4099" s="2">
        <f>IFERROR(VLOOKUP(B4099,#REF!,4,0),0)</f>
        <v>0</v>
      </c>
      <c r="E4099" s="3">
        <v>0</v>
      </c>
      <c r="F4099" s="147" t="s">
        <v>1</v>
      </c>
      <c r="G4099" s="3">
        <v>0</v>
      </c>
      <c r="H4099" s="3">
        <v>0</v>
      </c>
      <c r="I4099" s="3">
        <v>0</v>
      </c>
      <c r="J4099" s="3">
        <v>0</v>
      </c>
      <c r="K4099" s="3">
        <v>0</v>
      </c>
      <c r="L4099" s="3">
        <v>0</v>
      </c>
      <c r="M4099" s="148" t="s">
        <v>6151</v>
      </c>
      <c r="N4099" s="3">
        <v>0</v>
      </c>
      <c r="O4099" s="3">
        <v>0</v>
      </c>
      <c r="P4099" s="3">
        <v>0</v>
      </c>
      <c r="Q4099" s="132"/>
    </row>
    <row r="4100" spans="1:17">
      <c r="A4100" s="5" t="str">
        <f t="shared" si="64"/>
        <v>7</v>
      </c>
      <c r="B4100" s="1" t="s">
        <v>12653</v>
      </c>
      <c r="C4100" s="2" t="s">
        <v>7287</v>
      </c>
      <c r="D4100" s="2">
        <f>IFERROR(VLOOKUP(B4100,#REF!,4,0),0)</f>
        <v>0</v>
      </c>
      <c r="E4100" s="3">
        <v>0</v>
      </c>
      <c r="F4100" s="147" t="s">
        <v>1</v>
      </c>
      <c r="G4100" s="3">
        <v>0</v>
      </c>
      <c r="H4100" s="3">
        <v>0</v>
      </c>
      <c r="I4100" s="3">
        <v>0</v>
      </c>
      <c r="J4100" s="3">
        <v>0</v>
      </c>
      <c r="K4100" s="3">
        <v>0</v>
      </c>
      <c r="L4100" s="3">
        <v>0</v>
      </c>
      <c r="M4100" s="148" t="s">
        <v>6151</v>
      </c>
      <c r="N4100" s="3">
        <v>0</v>
      </c>
      <c r="O4100" s="3">
        <v>0</v>
      </c>
      <c r="P4100" s="3">
        <v>0</v>
      </c>
      <c r="Q4100" s="132"/>
    </row>
    <row r="4101" spans="1:17">
      <c r="A4101" s="5" t="str">
        <f t="shared" si="64"/>
        <v>7</v>
      </c>
      <c r="B4101" s="1" t="s">
        <v>12654</v>
      </c>
      <c r="C4101" s="2" t="s">
        <v>7295</v>
      </c>
      <c r="D4101" s="2">
        <f>IFERROR(VLOOKUP(B4101,#REF!,4,0),0)</f>
        <v>0</v>
      </c>
      <c r="E4101" s="3">
        <v>0</v>
      </c>
      <c r="F4101" s="147" t="s">
        <v>1</v>
      </c>
      <c r="G4101" s="3">
        <v>0</v>
      </c>
      <c r="H4101" s="3">
        <v>0</v>
      </c>
      <c r="I4101" s="3">
        <v>0</v>
      </c>
      <c r="J4101" s="3">
        <v>0</v>
      </c>
      <c r="K4101" s="3">
        <v>0</v>
      </c>
      <c r="L4101" s="3">
        <v>0</v>
      </c>
      <c r="M4101" s="148" t="s">
        <v>6151</v>
      </c>
      <c r="N4101" s="3">
        <v>0</v>
      </c>
      <c r="O4101" s="3">
        <v>0</v>
      </c>
      <c r="P4101" s="3">
        <v>0</v>
      </c>
      <c r="Q4101" s="132"/>
    </row>
    <row r="4102" spans="1:17">
      <c r="A4102" s="5" t="str">
        <f t="shared" si="64"/>
        <v>7</v>
      </c>
      <c r="B4102" s="1" t="s">
        <v>12655</v>
      </c>
      <c r="C4102" s="2" t="s">
        <v>11940</v>
      </c>
      <c r="D4102" s="2">
        <f>IFERROR(VLOOKUP(B4102,#REF!,4,0),0)</f>
        <v>0</v>
      </c>
      <c r="E4102" s="3">
        <v>0</v>
      </c>
      <c r="F4102" s="147" t="s">
        <v>1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148" t="s">
        <v>6151</v>
      </c>
      <c r="N4102" s="3">
        <v>0</v>
      </c>
      <c r="O4102" s="3">
        <v>0</v>
      </c>
      <c r="P4102" s="3">
        <v>0</v>
      </c>
      <c r="Q4102" s="132"/>
    </row>
    <row r="4103" spans="1:17">
      <c r="A4103" s="5" t="str">
        <f t="shared" si="64"/>
        <v>7</v>
      </c>
      <c r="B4103" s="1" t="s">
        <v>12656</v>
      </c>
      <c r="C4103" s="2" t="s">
        <v>7311</v>
      </c>
      <c r="D4103" s="2">
        <f>IFERROR(VLOOKUP(B4103,#REF!,4,0),0)</f>
        <v>0</v>
      </c>
      <c r="E4103" s="3">
        <v>0</v>
      </c>
      <c r="F4103" s="147" t="s">
        <v>1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0</v>
      </c>
      <c r="M4103" s="148" t="s">
        <v>6151</v>
      </c>
      <c r="N4103" s="3">
        <v>0</v>
      </c>
      <c r="O4103" s="3">
        <v>0</v>
      </c>
      <c r="P4103" s="3">
        <v>0</v>
      </c>
      <c r="Q4103" s="132"/>
    </row>
    <row r="4104" spans="1:17">
      <c r="A4104" s="5" t="str">
        <f t="shared" si="64"/>
        <v>7</v>
      </c>
      <c r="B4104" s="1" t="s">
        <v>12657</v>
      </c>
      <c r="C4104" s="2" t="s">
        <v>11942</v>
      </c>
      <c r="D4104" s="2">
        <f>IFERROR(VLOOKUP(B4104,#REF!,4,0),0)</f>
        <v>0</v>
      </c>
      <c r="E4104" s="3">
        <v>0</v>
      </c>
      <c r="F4104" s="147" t="s">
        <v>1</v>
      </c>
      <c r="G4104" s="3">
        <v>0</v>
      </c>
      <c r="H4104" s="3">
        <v>0</v>
      </c>
      <c r="I4104" s="3">
        <v>0</v>
      </c>
      <c r="J4104" s="3">
        <v>0</v>
      </c>
      <c r="K4104" s="3">
        <v>0</v>
      </c>
      <c r="L4104" s="3">
        <v>0</v>
      </c>
      <c r="M4104" s="148" t="s">
        <v>6151</v>
      </c>
      <c r="N4104" s="3">
        <v>0</v>
      </c>
      <c r="O4104" s="3">
        <v>0</v>
      </c>
      <c r="P4104" s="3">
        <v>0</v>
      </c>
      <c r="Q4104" s="132"/>
    </row>
    <row r="4105" spans="1:17">
      <c r="A4105" s="5" t="str">
        <f t="shared" si="64"/>
        <v>7</v>
      </c>
      <c r="B4105" s="1" t="s">
        <v>12658</v>
      </c>
      <c r="C4105" s="2" t="s">
        <v>7335</v>
      </c>
      <c r="D4105" s="2">
        <f>IFERROR(VLOOKUP(B4105,#REF!,4,0),0)</f>
        <v>0</v>
      </c>
      <c r="E4105" s="3">
        <v>0</v>
      </c>
      <c r="F4105" s="147" t="s">
        <v>1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0</v>
      </c>
      <c r="M4105" s="148" t="s">
        <v>6151</v>
      </c>
      <c r="N4105" s="3">
        <v>0</v>
      </c>
      <c r="O4105" s="3">
        <v>0</v>
      </c>
      <c r="P4105" s="3">
        <v>0</v>
      </c>
      <c r="Q4105" s="132"/>
    </row>
    <row r="4106" spans="1:17">
      <c r="A4106" s="5" t="str">
        <f t="shared" si="64"/>
        <v>7</v>
      </c>
      <c r="B4106" s="1" t="s">
        <v>12659</v>
      </c>
      <c r="C4106" s="2" t="s">
        <v>7343</v>
      </c>
      <c r="D4106" s="2">
        <f>IFERROR(VLOOKUP(B4106,#REF!,4,0),0)</f>
        <v>0</v>
      </c>
      <c r="E4106" s="3">
        <v>0</v>
      </c>
      <c r="F4106" s="147" t="s">
        <v>1</v>
      </c>
      <c r="G4106" s="3">
        <v>0</v>
      </c>
      <c r="H4106" s="3">
        <v>0</v>
      </c>
      <c r="I4106" s="3">
        <v>0</v>
      </c>
      <c r="J4106" s="3">
        <v>0</v>
      </c>
      <c r="K4106" s="3">
        <v>0</v>
      </c>
      <c r="L4106" s="3">
        <v>0</v>
      </c>
      <c r="M4106" s="148" t="s">
        <v>6151</v>
      </c>
      <c r="N4106" s="3">
        <v>0</v>
      </c>
      <c r="O4106" s="3">
        <v>0</v>
      </c>
      <c r="P4106" s="3">
        <v>0</v>
      </c>
      <c r="Q4106" s="132"/>
    </row>
    <row r="4107" spans="1:17">
      <c r="A4107" s="5" t="str">
        <f t="shared" ref="A4107:A4170" si="65">LEFT(B4107)</f>
        <v>7</v>
      </c>
      <c r="B4107" s="1" t="s">
        <v>12660</v>
      </c>
      <c r="C4107" s="2" t="s">
        <v>7351</v>
      </c>
      <c r="D4107" s="2">
        <f>IFERROR(VLOOKUP(B4107,#REF!,4,0),0)</f>
        <v>0</v>
      </c>
      <c r="E4107" s="3">
        <v>0</v>
      </c>
      <c r="F4107" s="147" t="s">
        <v>1</v>
      </c>
      <c r="G4107" s="3">
        <v>0</v>
      </c>
      <c r="H4107" s="3">
        <v>0</v>
      </c>
      <c r="I4107" s="3">
        <v>0</v>
      </c>
      <c r="J4107" s="3">
        <v>0</v>
      </c>
      <c r="K4107" s="3">
        <v>0</v>
      </c>
      <c r="L4107" s="3">
        <v>0</v>
      </c>
      <c r="M4107" s="148" t="s">
        <v>6151</v>
      </c>
      <c r="N4107" s="3">
        <v>0</v>
      </c>
      <c r="O4107" s="3">
        <v>0</v>
      </c>
      <c r="P4107" s="3">
        <v>0</v>
      </c>
      <c r="Q4107" s="132"/>
    </row>
    <row r="4108" spans="1:17">
      <c r="A4108" s="5" t="str">
        <f t="shared" si="65"/>
        <v>7</v>
      </c>
      <c r="B4108" s="1" t="s">
        <v>12661</v>
      </c>
      <c r="C4108" s="2" t="s">
        <v>7359</v>
      </c>
      <c r="D4108" s="2">
        <f>IFERROR(VLOOKUP(B4108,#REF!,4,0),0)</f>
        <v>0</v>
      </c>
      <c r="E4108" s="3">
        <v>0</v>
      </c>
      <c r="F4108" s="147" t="s">
        <v>1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0</v>
      </c>
      <c r="M4108" s="148" t="s">
        <v>6151</v>
      </c>
      <c r="N4108" s="3">
        <v>0</v>
      </c>
      <c r="O4108" s="3">
        <v>0</v>
      </c>
      <c r="P4108" s="3">
        <v>0</v>
      </c>
      <c r="Q4108" s="132"/>
    </row>
    <row r="4109" spans="1:17">
      <c r="A4109" s="5" t="str">
        <f t="shared" si="65"/>
        <v>7</v>
      </c>
      <c r="B4109" s="1" t="s">
        <v>12662</v>
      </c>
      <c r="C4109" s="2" t="s">
        <v>11946</v>
      </c>
      <c r="D4109" s="2">
        <f>IFERROR(VLOOKUP(B4109,#REF!,4,0),0)</f>
        <v>0</v>
      </c>
      <c r="E4109" s="3">
        <v>0</v>
      </c>
      <c r="F4109" s="147" t="s">
        <v>1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148" t="s">
        <v>6151</v>
      </c>
      <c r="N4109" s="3">
        <v>0</v>
      </c>
      <c r="O4109" s="3">
        <v>0</v>
      </c>
      <c r="P4109" s="3">
        <v>0</v>
      </c>
      <c r="Q4109" s="132"/>
    </row>
    <row r="4110" spans="1:17">
      <c r="A4110" s="5" t="str">
        <f t="shared" si="65"/>
        <v>7</v>
      </c>
      <c r="B4110" s="1" t="s">
        <v>12663</v>
      </c>
      <c r="C4110" s="2" t="s">
        <v>7375</v>
      </c>
      <c r="D4110" s="2">
        <f>IFERROR(VLOOKUP(B4110,#REF!,4,0),0)</f>
        <v>0</v>
      </c>
      <c r="E4110" s="3">
        <v>0</v>
      </c>
      <c r="F4110" s="147" t="s">
        <v>1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>
        <v>0</v>
      </c>
      <c r="M4110" s="148" t="s">
        <v>6151</v>
      </c>
      <c r="N4110" s="3">
        <v>0</v>
      </c>
      <c r="O4110" s="3">
        <v>0</v>
      </c>
      <c r="P4110" s="3">
        <v>0</v>
      </c>
      <c r="Q4110" s="132"/>
    </row>
    <row r="4111" spans="1:17">
      <c r="A4111" s="5" t="str">
        <f t="shared" si="65"/>
        <v>7</v>
      </c>
      <c r="B4111" s="1" t="s">
        <v>12664</v>
      </c>
      <c r="C4111" s="2" t="s">
        <v>7383</v>
      </c>
      <c r="D4111" s="2">
        <f>IFERROR(VLOOKUP(B4111,#REF!,4,0),0)</f>
        <v>0</v>
      </c>
      <c r="E4111" s="3">
        <v>0</v>
      </c>
      <c r="F4111" s="147" t="s">
        <v>1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0</v>
      </c>
      <c r="M4111" s="148" t="s">
        <v>6151</v>
      </c>
      <c r="N4111" s="3">
        <v>0</v>
      </c>
      <c r="O4111" s="3">
        <v>0</v>
      </c>
      <c r="P4111" s="3">
        <v>0</v>
      </c>
      <c r="Q4111" s="132"/>
    </row>
    <row r="4112" spans="1:17">
      <c r="A4112" s="5" t="str">
        <f t="shared" si="65"/>
        <v>7</v>
      </c>
      <c r="B4112" s="1" t="s">
        <v>12665</v>
      </c>
      <c r="C4112" s="2" t="s">
        <v>7391</v>
      </c>
      <c r="D4112" s="2">
        <f>IFERROR(VLOOKUP(B4112,#REF!,4,0),0)</f>
        <v>0</v>
      </c>
      <c r="E4112" s="3">
        <v>0</v>
      </c>
      <c r="F4112" s="147" t="s">
        <v>1</v>
      </c>
      <c r="G4112" s="3">
        <v>0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148" t="s">
        <v>6151</v>
      </c>
      <c r="N4112" s="3">
        <v>0</v>
      </c>
      <c r="O4112" s="3">
        <v>0</v>
      </c>
      <c r="P4112" s="3">
        <v>0</v>
      </c>
      <c r="Q4112" s="132"/>
    </row>
    <row r="4113" spans="1:17">
      <c r="A4113" s="5" t="str">
        <f t="shared" si="65"/>
        <v>7</v>
      </c>
      <c r="B4113" s="1" t="s">
        <v>12666</v>
      </c>
      <c r="C4113" s="2" t="s">
        <v>11950</v>
      </c>
      <c r="D4113" s="2">
        <f>IFERROR(VLOOKUP(B4113,#REF!,4,0),0)</f>
        <v>0</v>
      </c>
      <c r="E4113" s="3">
        <v>0</v>
      </c>
      <c r="F4113" s="147" t="s">
        <v>1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148" t="s">
        <v>6151</v>
      </c>
      <c r="N4113" s="3">
        <v>0</v>
      </c>
      <c r="O4113" s="3">
        <v>0</v>
      </c>
      <c r="P4113" s="3">
        <v>0</v>
      </c>
      <c r="Q4113" s="132"/>
    </row>
    <row r="4114" spans="1:17">
      <c r="A4114" s="5" t="str">
        <f t="shared" si="65"/>
        <v>7</v>
      </c>
      <c r="B4114" s="1" t="s">
        <v>12667</v>
      </c>
      <c r="C4114" s="2" t="s">
        <v>7415</v>
      </c>
      <c r="D4114" s="2">
        <f>IFERROR(VLOOKUP(B4114,#REF!,4,0),0)</f>
        <v>0</v>
      </c>
      <c r="E4114" s="3">
        <v>0</v>
      </c>
      <c r="F4114" s="147" t="s">
        <v>1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148" t="s">
        <v>6151</v>
      </c>
      <c r="N4114" s="3">
        <v>0</v>
      </c>
      <c r="O4114" s="3">
        <v>0</v>
      </c>
      <c r="P4114" s="3">
        <v>0</v>
      </c>
      <c r="Q4114" s="132"/>
    </row>
    <row r="4115" spans="1:17">
      <c r="A4115" s="5" t="str">
        <f t="shared" si="65"/>
        <v>7</v>
      </c>
      <c r="B4115" s="1" t="s">
        <v>12668</v>
      </c>
      <c r="C4115" s="2" t="s">
        <v>7423</v>
      </c>
      <c r="D4115" s="2">
        <f>IFERROR(VLOOKUP(B4115,#REF!,4,0),0)</f>
        <v>0</v>
      </c>
      <c r="E4115" s="3">
        <v>0</v>
      </c>
      <c r="F4115" s="147" t="s">
        <v>1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</v>
      </c>
      <c r="M4115" s="148" t="s">
        <v>6151</v>
      </c>
      <c r="N4115" s="3">
        <v>0</v>
      </c>
      <c r="O4115" s="3">
        <v>0</v>
      </c>
      <c r="P4115" s="3">
        <v>0</v>
      </c>
      <c r="Q4115" s="132"/>
    </row>
    <row r="4116" spans="1:17">
      <c r="A4116" s="5" t="str">
        <f t="shared" si="65"/>
        <v>7</v>
      </c>
      <c r="B4116" s="1" t="s">
        <v>12669</v>
      </c>
      <c r="C4116" s="2" t="s">
        <v>7431</v>
      </c>
      <c r="D4116" s="2">
        <f>IFERROR(VLOOKUP(B4116,#REF!,4,0),0)</f>
        <v>0</v>
      </c>
      <c r="E4116" s="3">
        <v>0</v>
      </c>
      <c r="F4116" s="147" t="s">
        <v>1</v>
      </c>
      <c r="G4116" s="3">
        <v>0</v>
      </c>
      <c r="H4116" s="3">
        <v>0</v>
      </c>
      <c r="I4116" s="3">
        <v>0</v>
      </c>
      <c r="J4116" s="3">
        <v>0</v>
      </c>
      <c r="K4116" s="3">
        <v>0</v>
      </c>
      <c r="L4116" s="3">
        <v>0</v>
      </c>
      <c r="M4116" s="148" t="s">
        <v>6151</v>
      </c>
      <c r="N4116" s="3">
        <v>0</v>
      </c>
      <c r="O4116" s="3">
        <v>0</v>
      </c>
      <c r="P4116" s="3">
        <v>0</v>
      </c>
      <c r="Q4116" s="132"/>
    </row>
    <row r="4117" spans="1:17">
      <c r="A4117" s="5" t="str">
        <f t="shared" si="65"/>
        <v>7</v>
      </c>
      <c r="B4117" s="1" t="s">
        <v>12670</v>
      </c>
      <c r="C4117" s="2" t="s">
        <v>7439</v>
      </c>
      <c r="D4117" s="2">
        <f>IFERROR(VLOOKUP(B4117,#REF!,4,0),0)</f>
        <v>0</v>
      </c>
      <c r="E4117" s="3">
        <v>0</v>
      </c>
      <c r="F4117" s="147" t="s">
        <v>1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0</v>
      </c>
      <c r="M4117" s="148" t="s">
        <v>6151</v>
      </c>
      <c r="N4117" s="3">
        <v>0</v>
      </c>
      <c r="O4117" s="3">
        <v>0</v>
      </c>
      <c r="P4117" s="3">
        <v>0</v>
      </c>
      <c r="Q4117" s="132"/>
    </row>
    <row r="4118" spans="1:17">
      <c r="A4118" s="5" t="str">
        <f t="shared" si="65"/>
        <v>7</v>
      </c>
      <c r="B4118" s="1" t="s">
        <v>12671</v>
      </c>
      <c r="C4118" s="2" t="s">
        <v>7447</v>
      </c>
      <c r="D4118" s="2">
        <f>IFERROR(VLOOKUP(B4118,#REF!,4,0),0)</f>
        <v>0</v>
      </c>
      <c r="E4118" s="3">
        <v>0</v>
      </c>
      <c r="F4118" s="147" t="s">
        <v>1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148" t="s">
        <v>6151</v>
      </c>
      <c r="N4118" s="3">
        <v>0</v>
      </c>
      <c r="O4118" s="3">
        <v>0</v>
      </c>
      <c r="P4118" s="3">
        <v>0</v>
      </c>
      <c r="Q4118" s="132"/>
    </row>
    <row r="4119" spans="1:17">
      <c r="A4119" s="5" t="str">
        <f t="shared" si="65"/>
        <v>7</v>
      </c>
      <c r="B4119" s="1" t="s">
        <v>12672</v>
      </c>
      <c r="C4119" s="2" t="s">
        <v>7455</v>
      </c>
      <c r="D4119" s="2">
        <f>IFERROR(VLOOKUP(B4119,#REF!,4,0),0)</f>
        <v>0</v>
      </c>
      <c r="E4119" s="3">
        <v>0</v>
      </c>
      <c r="F4119" s="147" t="s">
        <v>1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0</v>
      </c>
      <c r="M4119" s="148" t="s">
        <v>6151</v>
      </c>
      <c r="N4119" s="3">
        <v>0</v>
      </c>
      <c r="O4119" s="3">
        <v>0</v>
      </c>
      <c r="P4119" s="3">
        <v>0</v>
      </c>
      <c r="Q4119" s="132"/>
    </row>
    <row r="4120" spans="1:17">
      <c r="A4120" s="5" t="str">
        <f t="shared" si="65"/>
        <v>7</v>
      </c>
      <c r="B4120" s="1" t="s">
        <v>12673</v>
      </c>
      <c r="C4120" s="2" t="s">
        <v>7463</v>
      </c>
      <c r="D4120" s="2">
        <f>IFERROR(VLOOKUP(B4120,#REF!,4,0),0)</f>
        <v>0</v>
      </c>
      <c r="E4120" s="3">
        <v>0</v>
      </c>
      <c r="F4120" s="147" t="s">
        <v>1</v>
      </c>
      <c r="G4120" s="3">
        <v>0</v>
      </c>
      <c r="H4120" s="3">
        <v>0</v>
      </c>
      <c r="I4120" s="3">
        <v>0</v>
      </c>
      <c r="J4120" s="3">
        <v>0</v>
      </c>
      <c r="K4120" s="3">
        <v>0</v>
      </c>
      <c r="L4120" s="3">
        <v>0</v>
      </c>
      <c r="M4120" s="148" t="s">
        <v>6151</v>
      </c>
      <c r="N4120" s="3">
        <v>0</v>
      </c>
      <c r="O4120" s="3">
        <v>0</v>
      </c>
      <c r="P4120" s="3">
        <v>0</v>
      </c>
      <c r="Q4120" s="132"/>
    </row>
    <row r="4121" spans="1:17">
      <c r="A4121" s="5" t="str">
        <f t="shared" si="65"/>
        <v>7</v>
      </c>
      <c r="B4121" s="1" t="s">
        <v>12674</v>
      </c>
      <c r="C4121" s="2" t="s">
        <v>7471</v>
      </c>
      <c r="D4121" s="2">
        <f>IFERROR(VLOOKUP(B4121,#REF!,4,0),0)</f>
        <v>0</v>
      </c>
      <c r="E4121" s="3">
        <v>0</v>
      </c>
      <c r="F4121" s="147" t="s">
        <v>1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148" t="s">
        <v>6151</v>
      </c>
      <c r="N4121" s="3">
        <v>0</v>
      </c>
      <c r="O4121" s="3">
        <v>0</v>
      </c>
      <c r="P4121" s="3">
        <v>0</v>
      </c>
      <c r="Q4121" s="132"/>
    </row>
    <row r="4122" spans="1:17">
      <c r="A4122" s="5" t="str">
        <f t="shared" si="65"/>
        <v>7</v>
      </c>
      <c r="B4122" s="1" t="s">
        <v>12675</v>
      </c>
      <c r="C4122" s="2" t="s">
        <v>11957</v>
      </c>
      <c r="D4122" s="2">
        <f>IFERROR(VLOOKUP(B4122,#REF!,4,0),0)</f>
        <v>0</v>
      </c>
      <c r="E4122" s="3">
        <v>0</v>
      </c>
      <c r="F4122" s="147" t="s">
        <v>1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148" t="s">
        <v>6151</v>
      </c>
      <c r="N4122" s="3">
        <v>0</v>
      </c>
      <c r="O4122" s="3">
        <v>0</v>
      </c>
      <c r="P4122" s="3">
        <v>0</v>
      </c>
      <c r="Q4122" s="132"/>
    </row>
    <row r="4123" spans="1:17">
      <c r="A4123" s="5" t="str">
        <f t="shared" si="65"/>
        <v>7</v>
      </c>
      <c r="B4123" s="1" t="s">
        <v>12676</v>
      </c>
      <c r="C4123" s="2" t="s">
        <v>7495</v>
      </c>
      <c r="D4123" s="2">
        <f>IFERROR(VLOOKUP(B4123,#REF!,4,0),0)</f>
        <v>0</v>
      </c>
      <c r="E4123" s="3">
        <v>0</v>
      </c>
      <c r="F4123" s="147" t="s">
        <v>1</v>
      </c>
      <c r="G4123" s="3">
        <v>0</v>
      </c>
      <c r="H4123" s="3">
        <v>0</v>
      </c>
      <c r="I4123" s="3">
        <v>0</v>
      </c>
      <c r="J4123" s="3">
        <v>0</v>
      </c>
      <c r="K4123" s="3">
        <v>0</v>
      </c>
      <c r="L4123" s="3">
        <v>0</v>
      </c>
      <c r="M4123" s="148" t="s">
        <v>6151</v>
      </c>
      <c r="N4123" s="3">
        <v>0</v>
      </c>
      <c r="O4123" s="3">
        <v>0</v>
      </c>
      <c r="P4123" s="3">
        <v>0</v>
      </c>
      <c r="Q4123" s="132"/>
    </row>
    <row r="4124" spans="1:17">
      <c r="A4124" s="5" t="str">
        <f t="shared" si="65"/>
        <v>7</v>
      </c>
      <c r="B4124" s="1" t="s">
        <v>12677</v>
      </c>
      <c r="C4124" s="2" t="s">
        <v>7503</v>
      </c>
      <c r="D4124" s="2">
        <f>IFERROR(VLOOKUP(B4124,#REF!,4,0),0)</f>
        <v>0</v>
      </c>
      <c r="E4124" s="3">
        <v>0</v>
      </c>
      <c r="F4124" s="147" t="s">
        <v>1</v>
      </c>
      <c r="G4124" s="3">
        <v>0</v>
      </c>
      <c r="H4124" s="3">
        <v>0</v>
      </c>
      <c r="I4124" s="3">
        <v>0</v>
      </c>
      <c r="J4124" s="3">
        <v>0</v>
      </c>
      <c r="K4124" s="3">
        <v>0</v>
      </c>
      <c r="L4124" s="3">
        <v>0</v>
      </c>
      <c r="M4124" s="148" t="s">
        <v>6151</v>
      </c>
      <c r="N4124" s="3">
        <v>0</v>
      </c>
      <c r="O4124" s="3">
        <v>0</v>
      </c>
      <c r="P4124" s="3">
        <v>0</v>
      </c>
      <c r="Q4124" s="132"/>
    </row>
    <row r="4125" spans="1:17">
      <c r="A4125" s="5" t="str">
        <f t="shared" si="65"/>
        <v>7</v>
      </c>
      <c r="B4125" s="1" t="s">
        <v>12678</v>
      </c>
      <c r="C4125" s="2" t="s">
        <v>7511</v>
      </c>
      <c r="D4125" s="2">
        <f>IFERROR(VLOOKUP(B4125,#REF!,4,0),0)</f>
        <v>0</v>
      </c>
      <c r="E4125" s="3">
        <v>0</v>
      </c>
      <c r="F4125" s="147" t="s">
        <v>1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148" t="s">
        <v>6151</v>
      </c>
      <c r="N4125" s="3">
        <v>0</v>
      </c>
      <c r="O4125" s="3">
        <v>0</v>
      </c>
      <c r="P4125" s="3">
        <v>0</v>
      </c>
      <c r="Q4125" s="132"/>
    </row>
    <row r="4126" spans="1:17">
      <c r="A4126" s="5" t="str">
        <f t="shared" si="65"/>
        <v>7</v>
      </c>
      <c r="B4126" s="1" t="s">
        <v>12679</v>
      </c>
      <c r="C4126" s="2" t="s">
        <v>7519</v>
      </c>
      <c r="D4126" s="2">
        <f>IFERROR(VLOOKUP(B4126,#REF!,4,0),0)</f>
        <v>0</v>
      </c>
      <c r="E4126" s="3">
        <v>0</v>
      </c>
      <c r="F4126" s="147" t="s">
        <v>1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148" t="s">
        <v>6151</v>
      </c>
      <c r="N4126" s="3">
        <v>0</v>
      </c>
      <c r="O4126" s="3">
        <v>0</v>
      </c>
      <c r="P4126" s="3">
        <v>0</v>
      </c>
      <c r="Q4126" s="132"/>
    </row>
    <row r="4127" spans="1:17">
      <c r="A4127" s="5" t="str">
        <f t="shared" si="65"/>
        <v>7</v>
      </c>
      <c r="B4127" s="1" t="s">
        <v>12680</v>
      </c>
      <c r="C4127" s="2" t="s">
        <v>7527</v>
      </c>
      <c r="D4127" s="2">
        <f>IFERROR(VLOOKUP(B4127,#REF!,4,0),0)</f>
        <v>0</v>
      </c>
      <c r="E4127" s="3">
        <v>0</v>
      </c>
      <c r="F4127" s="147" t="s">
        <v>1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0</v>
      </c>
      <c r="M4127" s="148" t="s">
        <v>6151</v>
      </c>
      <c r="N4127" s="3">
        <v>0</v>
      </c>
      <c r="O4127" s="3">
        <v>0</v>
      </c>
      <c r="P4127" s="3">
        <v>0</v>
      </c>
      <c r="Q4127" s="132"/>
    </row>
    <row r="4128" spans="1:17">
      <c r="A4128" s="5" t="str">
        <f t="shared" si="65"/>
        <v>7</v>
      </c>
      <c r="B4128" s="1" t="s">
        <v>12681</v>
      </c>
      <c r="C4128" s="2" t="s">
        <v>7535</v>
      </c>
      <c r="D4128" s="2">
        <f>IFERROR(VLOOKUP(B4128,#REF!,4,0),0)</f>
        <v>0</v>
      </c>
      <c r="E4128" s="3">
        <v>0</v>
      </c>
      <c r="F4128" s="147" t="s">
        <v>1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0</v>
      </c>
      <c r="M4128" s="148" t="s">
        <v>6151</v>
      </c>
      <c r="N4128" s="3">
        <v>0</v>
      </c>
      <c r="O4128" s="3">
        <v>0</v>
      </c>
      <c r="P4128" s="3">
        <v>0</v>
      </c>
      <c r="Q4128" s="132"/>
    </row>
    <row r="4129" spans="1:17">
      <c r="A4129" s="5" t="str">
        <f t="shared" si="65"/>
        <v>7</v>
      </c>
      <c r="B4129" s="1" t="s">
        <v>12682</v>
      </c>
      <c r="C4129" s="2" t="s">
        <v>7543</v>
      </c>
      <c r="D4129" s="2">
        <f>IFERROR(VLOOKUP(B4129,#REF!,4,0),0)</f>
        <v>0</v>
      </c>
      <c r="E4129" s="3">
        <v>0</v>
      </c>
      <c r="F4129" s="147" t="s">
        <v>1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148" t="s">
        <v>6151</v>
      </c>
      <c r="N4129" s="3">
        <v>0</v>
      </c>
      <c r="O4129" s="3">
        <v>0</v>
      </c>
      <c r="P4129" s="3">
        <v>0</v>
      </c>
      <c r="Q4129" s="132"/>
    </row>
    <row r="4130" spans="1:17">
      <c r="A4130" s="5" t="str">
        <f t="shared" si="65"/>
        <v>7</v>
      </c>
      <c r="B4130" s="1" t="s">
        <v>12683</v>
      </c>
      <c r="C4130" s="2" t="s">
        <v>7551</v>
      </c>
      <c r="D4130" s="2">
        <f>IFERROR(VLOOKUP(B4130,#REF!,4,0),0)</f>
        <v>0</v>
      </c>
      <c r="E4130" s="3">
        <v>0</v>
      </c>
      <c r="F4130" s="147" t="s">
        <v>1</v>
      </c>
      <c r="G4130" s="3">
        <v>0</v>
      </c>
      <c r="H4130" s="3">
        <v>0</v>
      </c>
      <c r="I4130" s="3">
        <v>0</v>
      </c>
      <c r="J4130" s="3">
        <v>0</v>
      </c>
      <c r="K4130" s="3">
        <v>0</v>
      </c>
      <c r="L4130" s="3">
        <v>0</v>
      </c>
      <c r="M4130" s="148" t="s">
        <v>6151</v>
      </c>
      <c r="N4130" s="3">
        <v>0</v>
      </c>
      <c r="O4130" s="3">
        <v>0</v>
      </c>
      <c r="P4130" s="3">
        <v>0</v>
      </c>
      <c r="Q4130" s="132"/>
    </row>
    <row r="4131" spans="1:17">
      <c r="A4131" s="5" t="str">
        <f t="shared" si="65"/>
        <v>7</v>
      </c>
      <c r="B4131" s="1" t="s">
        <v>12684</v>
      </c>
      <c r="C4131" s="2" t="s">
        <v>11965</v>
      </c>
      <c r="D4131" s="2">
        <f>IFERROR(VLOOKUP(B4131,#REF!,4,0),0)</f>
        <v>0</v>
      </c>
      <c r="E4131" s="3">
        <v>0</v>
      </c>
      <c r="F4131" s="147" t="s">
        <v>1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148" t="s">
        <v>6151</v>
      </c>
      <c r="N4131" s="3">
        <v>0</v>
      </c>
      <c r="O4131" s="3">
        <v>0</v>
      </c>
      <c r="P4131" s="3">
        <v>0</v>
      </c>
      <c r="Q4131" s="132"/>
    </row>
    <row r="4132" spans="1:17">
      <c r="A4132" s="5" t="str">
        <f t="shared" si="65"/>
        <v>7</v>
      </c>
      <c r="B4132" s="1" t="s">
        <v>12685</v>
      </c>
      <c r="C4132" s="2" t="s">
        <v>11987</v>
      </c>
      <c r="D4132" s="2">
        <f>IFERROR(VLOOKUP(B4132,#REF!,4,0),0)</f>
        <v>0</v>
      </c>
      <c r="E4132" s="3">
        <v>0</v>
      </c>
      <c r="F4132" s="147" t="s">
        <v>1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0</v>
      </c>
      <c r="M4132" s="148" t="s">
        <v>6151</v>
      </c>
      <c r="N4132" s="3">
        <v>0</v>
      </c>
      <c r="O4132" s="3">
        <v>0</v>
      </c>
      <c r="P4132" s="3">
        <v>0</v>
      </c>
      <c r="Q4132" s="132"/>
    </row>
    <row r="4133" spans="1:17">
      <c r="A4133" s="5" t="str">
        <f t="shared" si="65"/>
        <v>7</v>
      </c>
      <c r="B4133" s="1" t="s">
        <v>12686</v>
      </c>
      <c r="C4133" s="2" t="s">
        <v>11989</v>
      </c>
      <c r="D4133" s="2">
        <f>IFERROR(VLOOKUP(B4133,#REF!,4,0),0)</f>
        <v>0</v>
      </c>
      <c r="E4133" s="3">
        <v>0</v>
      </c>
      <c r="F4133" s="147" t="s">
        <v>1</v>
      </c>
      <c r="G4133" s="3">
        <v>0</v>
      </c>
      <c r="H4133" s="3">
        <v>0</v>
      </c>
      <c r="I4133" s="3">
        <v>0</v>
      </c>
      <c r="J4133" s="3">
        <v>0</v>
      </c>
      <c r="K4133" s="3">
        <v>0</v>
      </c>
      <c r="L4133" s="3">
        <v>0</v>
      </c>
      <c r="M4133" s="148" t="s">
        <v>6151</v>
      </c>
      <c r="N4133" s="3">
        <v>0</v>
      </c>
      <c r="O4133" s="3">
        <v>0</v>
      </c>
      <c r="P4133" s="3">
        <v>0</v>
      </c>
      <c r="Q4133" s="132"/>
    </row>
    <row r="4134" spans="1:17">
      <c r="A4134" s="5" t="str">
        <f t="shared" si="65"/>
        <v>7</v>
      </c>
      <c r="B4134" s="1" t="s">
        <v>12687</v>
      </c>
      <c r="C4134" s="2" t="s">
        <v>11991</v>
      </c>
      <c r="D4134" s="2">
        <f>IFERROR(VLOOKUP(B4134,#REF!,4,0),0)</f>
        <v>0</v>
      </c>
      <c r="E4134" s="3">
        <v>0</v>
      </c>
      <c r="F4134" s="147" t="s">
        <v>1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148" t="s">
        <v>6151</v>
      </c>
      <c r="N4134" s="3">
        <v>0</v>
      </c>
      <c r="O4134" s="3">
        <v>0</v>
      </c>
      <c r="P4134" s="3">
        <v>0</v>
      </c>
      <c r="Q4134" s="132"/>
    </row>
    <row r="4135" spans="1:17">
      <c r="A4135" s="5" t="str">
        <f t="shared" si="65"/>
        <v>7</v>
      </c>
      <c r="B4135" s="1" t="s">
        <v>12688</v>
      </c>
      <c r="C4135" s="2" t="s">
        <v>11993</v>
      </c>
      <c r="D4135" s="2">
        <f>IFERROR(VLOOKUP(B4135,#REF!,4,0),0)</f>
        <v>0</v>
      </c>
      <c r="E4135" s="3">
        <v>0</v>
      </c>
      <c r="F4135" s="147" t="s">
        <v>1</v>
      </c>
      <c r="G4135" s="3">
        <v>0</v>
      </c>
      <c r="H4135" s="3">
        <v>0</v>
      </c>
      <c r="I4135" s="3">
        <v>0</v>
      </c>
      <c r="J4135" s="3">
        <v>0</v>
      </c>
      <c r="K4135" s="3">
        <v>0</v>
      </c>
      <c r="L4135" s="3">
        <v>0</v>
      </c>
      <c r="M4135" s="148" t="s">
        <v>6151</v>
      </c>
      <c r="N4135" s="3">
        <v>0</v>
      </c>
      <c r="O4135" s="3">
        <v>0</v>
      </c>
      <c r="P4135" s="3">
        <v>0</v>
      </c>
      <c r="Q4135" s="132"/>
    </row>
    <row r="4136" spans="1:17">
      <c r="A4136" s="5" t="str">
        <f t="shared" si="65"/>
        <v>7</v>
      </c>
      <c r="B4136" s="1" t="s">
        <v>12689</v>
      </c>
      <c r="C4136" s="2" t="s">
        <v>11995</v>
      </c>
      <c r="D4136" s="2">
        <f>IFERROR(VLOOKUP(B4136,#REF!,4,0),0)</f>
        <v>0</v>
      </c>
      <c r="E4136" s="3">
        <v>0</v>
      </c>
      <c r="F4136" s="147" t="s">
        <v>1</v>
      </c>
      <c r="G4136" s="3">
        <v>0</v>
      </c>
      <c r="H4136" s="3">
        <v>0</v>
      </c>
      <c r="I4136" s="3">
        <v>0</v>
      </c>
      <c r="J4136" s="3">
        <v>0</v>
      </c>
      <c r="K4136" s="3">
        <v>0</v>
      </c>
      <c r="L4136" s="3">
        <v>0</v>
      </c>
      <c r="M4136" s="148" t="s">
        <v>6151</v>
      </c>
      <c r="N4136" s="3">
        <v>0</v>
      </c>
      <c r="O4136" s="3">
        <v>0</v>
      </c>
      <c r="P4136" s="3">
        <v>0</v>
      </c>
      <c r="Q4136" s="132"/>
    </row>
    <row r="4137" spans="1:17">
      <c r="A4137" s="5" t="str">
        <f t="shared" si="65"/>
        <v>7</v>
      </c>
      <c r="B4137" s="1" t="s">
        <v>12690</v>
      </c>
      <c r="C4137" s="2" t="s">
        <v>11997</v>
      </c>
      <c r="D4137" s="2">
        <f>IFERROR(VLOOKUP(B4137,#REF!,4,0),0)</f>
        <v>0</v>
      </c>
      <c r="E4137" s="3">
        <v>0</v>
      </c>
      <c r="F4137" s="147" t="s">
        <v>1</v>
      </c>
      <c r="G4137" s="3">
        <v>0</v>
      </c>
      <c r="H4137" s="3">
        <v>0</v>
      </c>
      <c r="I4137" s="3">
        <v>0</v>
      </c>
      <c r="J4137" s="3">
        <v>0</v>
      </c>
      <c r="K4137" s="3">
        <v>0</v>
      </c>
      <c r="L4137" s="3">
        <v>0</v>
      </c>
      <c r="M4137" s="148" t="s">
        <v>6151</v>
      </c>
      <c r="N4137" s="3">
        <v>0</v>
      </c>
      <c r="O4137" s="3">
        <v>0</v>
      </c>
      <c r="P4137" s="3">
        <v>0</v>
      </c>
      <c r="Q4137" s="132"/>
    </row>
    <row r="4138" spans="1:17">
      <c r="A4138" s="5" t="str">
        <f t="shared" si="65"/>
        <v>7</v>
      </c>
      <c r="B4138" s="1" t="s">
        <v>12691</v>
      </c>
      <c r="C4138" s="2" t="s">
        <v>11999</v>
      </c>
      <c r="D4138" s="2">
        <f>IFERROR(VLOOKUP(B4138,#REF!,4,0),0)</f>
        <v>0</v>
      </c>
      <c r="E4138" s="3">
        <v>0</v>
      </c>
      <c r="F4138" s="147" t="s">
        <v>1</v>
      </c>
      <c r="G4138" s="3">
        <v>0</v>
      </c>
      <c r="H4138" s="3">
        <v>0</v>
      </c>
      <c r="I4138" s="3">
        <v>0</v>
      </c>
      <c r="J4138" s="3">
        <v>0</v>
      </c>
      <c r="K4138" s="3">
        <v>0</v>
      </c>
      <c r="L4138" s="3">
        <v>0</v>
      </c>
      <c r="M4138" s="148" t="s">
        <v>6151</v>
      </c>
      <c r="N4138" s="3">
        <v>0</v>
      </c>
      <c r="O4138" s="3">
        <v>0</v>
      </c>
      <c r="P4138" s="3">
        <v>0</v>
      </c>
      <c r="Q4138" s="132"/>
    </row>
    <row r="4139" spans="1:17">
      <c r="A4139" s="5" t="str">
        <f t="shared" si="65"/>
        <v>7</v>
      </c>
      <c r="B4139" s="1" t="s">
        <v>12692</v>
      </c>
      <c r="C4139" s="2" t="s">
        <v>12001</v>
      </c>
      <c r="D4139" s="2">
        <f>IFERROR(VLOOKUP(B4139,#REF!,4,0),0)</f>
        <v>0</v>
      </c>
      <c r="E4139" s="3">
        <v>0</v>
      </c>
      <c r="F4139" s="147" t="s">
        <v>1</v>
      </c>
      <c r="G4139" s="3">
        <v>0</v>
      </c>
      <c r="H4139" s="3">
        <v>0</v>
      </c>
      <c r="I4139" s="3">
        <v>0</v>
      </c>
      <c r="J4139" s="3">
        <v>0</v>
      </c>
      <c r="K4139" s="3">
        <v>0</v>
      </c>
      <c r="L4139" s="3">
        <v>0</v>
      </c>
      <c r="M4139" s="148" t="s">
        <v>6151</v>
      </c>
      <c r="N4139" s="3">
        <v>0</v>
      </c>
      <c r="O4139" s="3">
        <v>0</v>
      </c>
      <c r="P4139" s="3">
        <v>0</v>
      </c>
      <c r="Q4139" s="132"/>
    </row>
    <row r="4140" spans="1:17">
      <c r="A4140" s="5" t="str">
        <f t="shared" si="65"/>
        <v>7</v>
      </c>
      <c r="B4140" s="1" t="s">
        <v>12693</v>
      </c>
      <c r="C4140" s="2" t="s">
        <v>12003</v>
      </c>
      <c r="D4140" s="2">
        <f>IFERROR(VLOOKUP(B4140,#REF!,4,0),0)</f>
        <v>0</v>
      </c>
      <c r="E4140" s="3">
        <v>0</v>
      </c>
      <c r="F4140" s="147" t="s">
        <v>1</v>
      </c>
      <c r="G4140" s="3">
        <v>0</v>
      </c>
      <c r="H4140" s="3">
        <v>0</v>
      </c>
      <c r="I4140" s="3">
        <v>0</v>
      </c>
      <c r="J4140" s="3">
        <v>0</v>
      </c>
      <c r="K4140" s="3">
        <v>0</v>
      </c>
      <c r="L4140" s="3">
        <v>0</v>
      </c>
      <c r="M4140" s="148" t="s">
        <v>6151</v>
      </c>
      <c r="N4140" s="3">
        <v>0</v>
      </c>
      <c r="O4140" s="3">
        <v>0</v>
      </c>
      <c r="P4140" s="3">
        <v>0</v>
      </c>
      <c r="Q4140" s="132"/>
    </row>
    <row r="4141" spans="1:17">
      <c r="A4141" s="5" t="str">
        <f t="shared" si="65"/>
        <v>7</v>
      </c>
      <c r="B4141" s="1" t="s">
        <v>12694</v>
      </c>
      <c r="C4141" s="2" t="s">
        <v>7655</v>
      </c>
      <c r="D4141" s="2">
        <f>IFERROR(VLOOKUP(B4141,#REF!,4,0),0)</f>
        <v>0</v>
      </c>
      <c r="E4141" s="3">
        <v>0</v>
      </c>
      <c r="F4141" s="147" t="s">
        <v>1</v>
      </c>
      <c r="G4141" s="3">
        <v>0</v>
      </c>
      <c r="H4141" s="3">
        <v>0</v>
      </c>
      <c r="I4141" s="3">
        <v>0</v>
      </c>
      <c r="J4141" s="3">
        <v>0</v>
      </c>
      <c r="K4141" s="3">
        <v>0</v>
      </c>
      <c r="L4141" s="3">
        <v>0</v>
      </c>
      <c r="M4141" s="148" t="s">
        <v>6151</v>
      </c>
      <c r="N4141" s="3">
        <v>0</v>
      </c>
      <c r="O4141" s="3">
        <v>0</v>
      </c>
      <c r="P4141" s="3">
        <v>0</v>
      </c>
      <c r="Q4141" s="132"/>
    </row>
    <row r="4142" spans="1:17">
      <c r="A4142" s="5" t="str">
        <f t="shared" si="65"/>
        <v>7</v>
      </c>
      <c r="B4142" s="1" t="s">
        <v>12695</v>
      </c>
      <c r="C4142" s="2" t="s">
        <v>12696</v>
      </c>
      <c r="D4142" s="2">
        <f>IFERROR(VLOOKUP(B4142,#REF!,4,0),0)</f>
        <v>0</v>
      </c>
      <c r="E4142" s="3">
        <v>0</v>
      </c>
      <c r="F4142" s="147" t="s">
        <v>1</v>
      </c>
      <c r="G4142" s="3">
        <v>0</v>
      </c>
      <c r="H4142" s="3">
        <v>0</v>
      </c>
      <c r="I4142" s="3">
        <v>0</v>
      </c>
      <c r="J4142" s="3">
        <v>0</v>
      </c>
      <c r="K4142" s="3">
        <v>0</v>
      </c>
      <c r="L4142" s="3">
        <v>0</v>
      </c>
      <c r="M4142" s="148" t="s">
        <v>6151</v>
      </c>
      <c r="N4142" s="3">
        <v>0</v>
      </c>
      <c r="O4142" s="3">
        <v>0</v>
      </c>
      <c r="P4142" s="3">
        <v>0</v>
      </c>
      <c r="Q4142" s="132"/>
    </row>
    <row r="4143" spans="1:17">
      <c r="A4143" s="5" t="str">
        <f t="shared" si="65"/>
        <v>7</v>
      </c>
      <c r="B4143" s="1" t="s">
        <v>12697</v>
      </c>
      <c r="C4143" s="2" t="s">
        <v>12698</v>
      </c>
      <c r="D4143" s="2">
        <f>IFERROR(VLOOKUP(B4143,#REF!,4,0),0)</f>
        <v>0</v>
      </c>
      <c r="E4143" s="3">
        <v>0</v>
      </c>
      <c r="F4143" s="147" t="s">
        <v>1</v>
      </c>
      <c r="G4143" s="3">
        <v>0</v>
      </c>
      <c r="H4143" s="3">
        <v>0</v>
      </c>
      <c r="I4143" s="3">
        <v>0</v>
      </c>
      <c r="J4143" s="3">
        <v>0</v>
      </c>
      <c r="K4143" s="3">
        <v>0</v>
      </c>
      <c r="L4143" s="3">
        <v>0</v>
      </c>
      <c r="M4143" s="148" t="s">
        <v>6151</v>
      </c>
      <c r="N4143" s="3">
        <v>0</v>
      </c>
      <c r="O4143" s="3">
        <v>0</v>
      </c>
      <c r="P4143" s="3">
        <v>0</v>
      </c>
      <c r="Q4143" s="132"/>
    </row>
    <row r="4144" spans="1:17">
      <c r="A4144" s="5" t="str">
        <f t="shared" si="65"/>
        <v>7</v>
      </c>
      <c r="B4144" s="1" t="s">
        <v>12699</v>
      </c>
      <c r="C4144" s="2" t="s">
        <v>12700</v>
      </c>
      <c r="D4144" s="2">
        <f>IFERROR(VLOOKUP(B4144,#REF!,4,0),0)</f>
        <v>0</v>
      </c>
      <c r="E4144" s="3">
        <v>0</v>
      </c>
      <c r="F4144" s="147" t="s">
        <v>1</v>
      </c>
      <c r="G4144" s="3">
        <v>0</v>
      </c>
      <c r="H4144" s="3">
        <v>0</v>
      </c>
      <c r="I4144" s="3">
        <v>0</v>
      </c>
      <c r="J4144" s="3">
        <v>0</v>
      </c>
      <c r="K4144" s="3">
        <v>0</v>
      </c>
      <c r="L4144" s="3">
        <v>0</v>
      </c>
      <c r="M4144" s="148" t="s">
        <v>6151</v>
      </c>
      <c r="N4144" s="3">
        <v>0</v>
      </c>
      <c r="O4144" s="3">
        <v>0</v>
      </c>
      <c r="P4144" s="3">
        <v>0</v>
      </c>
      <c r="Q4144" s="132"/>
    </row>
    <row r="4145" spans="1:17">
      <c r="A4145" s="5" t="str">
        <f t="shared" si="65"/>
        <v>7</v>
      </c>
      <c r="B4145" s="1" t="s">
        <v>12701</v>
      </c>
      <c r="C4145" s="2" t="s">
        <v>12702</v>
      </c>
      <c r="D4145" s="2">
        <f>IFERROR(VLOOKUP(B4145,#REF!,4,0),0)</f>
        <v>0</v>
      </c>
      <c r="E4145" s="3">
        <v>0</v>
      </c>
      <c r="F4145" s="147" t="s">
        <v>1</v>
      </c>
      <c r="G4145" s="3">
        <v>0</v>
      </c>
      <c r="H4145" s="3">
        <v>0</v>
      </c>
      <c r="I4145" s="3">
        <v>0</v>
      </c>
      <c r="J4145" s="3">
        <v>0</v>
      </c>
      <c r="K4145" s="3">
        <v>0</v>
      </c>
      <c r="L4145" s="3">
        <v>0</v>
      </c>
      <c r="M4145" s="148" t="s">
        <v>6151</v>
      </c>
      <c r="N4145" s="3">
        <v>0</v>
      </c>
      <c r="O4145" s="3">
        <v>0</v>
      </c>
      <c r="P4145" s="3">
        <v>0</v>
      </c>
      <c r="Q4145" s="132"/>
    </row>
    <row r="4146" spans="1:17">
      <c r="A4146" s="5" t="str">
        <f t="shared" si="65"/>
        <v>7</v>
      </c>
      <c r="B4146" s="1" t="s">
        <v>4691</v>
      </c>
      <c r="C4146" s="2" t="s">
        <v>12703</v>
      </c>
      <c r="D4146" s="2">
        <f>IFERROR(VLOOKUP(B4146,#REF!,4,0),0)</f>
        <v>0</v>
      </c>
      <c r="E4146" s="3">
        <v>4005427.64</v>
      </c>
      <c r="F4146" s="147" t="s">
        <v>1</v>
      </c>
      <c r="G4146" s="3">
        <v>4005427.64</v>
      </c>
      <c r="H4146" s="3">
        <v>0</v>
      </c>
      <c r="I4146" s="3">
        <v>0</v>
      </c>
      <c r="J4146" s="3">
        <v>4005427.64</v>
      </c>
      <c r="K4146" s="3">
        <v>0</v>
      </c>
      <c r="L4146" s="3">
        <v>0</v>
      </c>
      <c r="M4146" s="148" t="s">
        <v>6151</v>
      </c>
      <c r="N4146" s="3">
        <v>0</v>
      </c>
      <c r="O4146" s="3">
        <v>0</v>
      </c>
      <c r="P4146" s="3">
        <v>0</v>
      </c>
      <c r="Q4146" s="132"/>
    </row>
    <row r="4147" spans="1:17">
      <c r="A4147" s="5" t="str">
        <f t="shared" si="65"/>
        <v>7</v>
      </c>
      <c r="B4147" s="1" t="s">
        <v>12704</v>
      </c>
      <c r="C4147" s="2" t="s">
        <v>12705</v>
      </c>
      <c r="D4147" s="2">
        <f>IFERROR(VLOOKUP(B4147,#REF!,4,0),0)</f>
        <v>0</v>
      </c>
      <c r="E4147" s="3">
        <v>0</v>
      </c>
      <c r="F4147" s="147" t="s">
        <v>1</v>
      </c>
      <c r="G4147" s="3">
        <v>0</v>
      </c>
      <c r="H4147" s="3">
        <v>0</v>
      </c>
      <c r="I4147" s="3">
        <v>0</v>
      </c>
      <c r="J4147" s="3">
        <v>0</v>
      </c>
      <c r="K4147" s="3">
        <v>0</v>
      </c>
      <c r="L4147" s="3">
        <v>0</v>
      </c>
      <c r="M4147" s="148" t="s">
        <v>6151</v>
      </c>
      <c r="N4147" s="3">
        <v>0</v>
      </c>
      <c r="O4147" s="3">
        <v>0</v>
      </c>
      <c r="P4147" s="3">
        <v>0</v>
      </c>
      <c r="Q4147" s="132"/>
    </row>
    <row r="4148" spans="1:17">
      <c r="A4148" s="5" t="str">
        <f t="shared" si="65"/>
        <v>7</v>
      </c>
      <c r="B4148" s="1" t="s">
        <v>12706</v>
      </c>
      <c r="C4148" s="2" t="s">
        <v>12707</v>
      </c>
      <c r="D4148" s="2">
        <f>IFERROR(VLOOKUP(B4148,#REF!,4,0),0)</f>
        <v>0</v>
      </c>
      <c r="E4148" s="3">
        <v>0</v>
      </c>
      <c r="F4148" s="147" t="s">
        <v>1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0</v>
      </c>
      <c r="M4148" s="148" t="s">
        <v>6151</v>
      </c>
      <c r="N4148" s="3">
        <v>0</v>
      </c>
      <c r="O4148" s="3">
        <v>0</v>
      </c>
      <c r="P4148" s="3">
        <v>0</v>
      </c>
      <c r="Q4148" s="132"/>
    </row>
    <row r="4149" spans="1:17">
      <c r="A4149" s="5" t="str">
        <f t="shared" si="65"/>
        <v>7</v>
      </c>
      <c r="B4149" s="1" t="s">
        <v>12708</v>
      </c>
      <c r="C4149" s="2" t="s">
        <v>12709</v>
      </c>
      <c r="D4149" s="2">
        <f>IFERROR(VLOOKUP(B4149,#REF!,4,0),0)</f>
        <v>0</v>
      </c>
      <c r="E4149" s="3">
        <v>0</v>
      </c>
      <c r="F4149" s="147" t="s">
        <v>1</v>
      </c>
      <c r="G4149" s="3">
        <v>0</v>
      </c>
      <c r="H4149" s="3">
        <v>0</v>
      </c>
      <c r="I4149" s="3">
        <v>0</v>
      </c>
      <c r="J4149" s="3">
        <v>0</v>
      </c>
      <c r="K4149" s="3">
        <v>0</v>
      </c>
      <c r="L4149" s="3">
        <v>0</v>
      </c>
      <c r="M4149" s="148" t="s">
        <v>6151</v>
      </c>
      <c r="N4149" s="3">
        <v>0</v>
      </c>
      <c r="O4149" s="3">
        <v>0</v>
      </c>
      <c r="P4149" s="3">
        <v>0</v>
      </c>
      <c r="Q4149" s="132"/>
    </row>
    <row r="4150" spans="1:17" ht="22.5">
      <c r="A4150" s="5" t="str">
        <f t="shared" si="65"/>
        <v>7</v>
      </c>
      <c r="B4150" s="1" t="s">
        <v>12710</v>
      </c>
      <c r="C4150" s="2" t="s">
        <v>12711</v>
      </c>
      <c r="D4150" s="2">
        <f>IFERROR(VLOOKUP(B4150,#REF!,4,0),0)</f>
        <v>0</v>
      </c>
      <c r="E4150" s="3">
        <v>0</v>
      </c>
      <c r="F4150" s="147" t="s">
        <v>1</v>
      </c>
      <c r="G4150" s="3">
        <v>0</v>
      </c>
      <c r="H4150" s="3">
        <v>0</v>
      </c>
      <c r="I4150" s="3">
        <v>0</v>
      </c>
      <c r="J4150" s="3">
        <v>0</v>
      </c>
      <c r="K4150" s="3">
        <v>0</v>
      </c>
      <c r="L4150" s="3">
        <v>0</v>
      </c>
      <c r="M4150" s="148" t="s">
        <v>6151</v>
      </c>
      <c r="N4150" s="3">
        <v>0</v>
      </c>
      <c r="O4150" s="3">
        <v>0</v>
      </c>
      <c r="P4150" s="3">
        <v>0</v>
      </c>
      <c r="Q4150" s="132"/>
    </row>
    <row r="4151" spans="1:17">
      <c r="A4151" s="5" t="str">
        <f t="shared" si="65"/>
        <v>7</v>
      </c>
      <c r="B4151" s="1" t="s">
        <v>4698</v>
      </c>
      <c r="C4151" s="2" t="s">
        <v>7741</v>
      </c>
      <c r="D4151" s="2">
        <f>IFERROR(VLOOKUP(B4151,#REF!,4,0),0)</f>
        <v>0</v>
      </c>
      <c r="E4151" s="3">
        <v>0</v>
      </c>
      <c r="F4151" s="147" t="s">
        <v>1</v>
      </c>
      <c r="G4151" s="3">
        <v>0</v>
      </c>
      <c r="H4151" s="3">
        <v>0</v>
      </c>
      <c r="I4151" s="3">
        <v>0</v>
      </c>
      <c r="J4151" s="3">
        <v>0</v>
      </c>
      <c r="K4151" s="3">
        <v>0</v>
      </c>
      <c r="L4151" s="3">
        <v>0</v>
      </c>
      <c r="M4151" s="148" t="s">
        <v>6151</v>
      </c>
      <c r="N4151" s="3">
        <v>0</v>
      </c>
      <c r="O4151" s="3">
        <v>0</v>
      </c>
      <c r="P4151" s="3">
        <v>0</v>
      </c>
      <c r="Q4151" s="132"/>
    </row>
    <row r="4152" spans="1:17">
      <c r="A4152" s="5" t="str">
        <f t="shared" si="65"/>
        <v>7</v>
      </c>
      <c r="B4152" s="1" t="s">
        <v>5814</v>
      </c>
      <c r="C4152" s="2" t="s">
        <v>7743</v>
      </c>
      <c r="D4152" s="2">
        <f>IFERROR(VLOOKUP(B4152,#REF!,4,0),0)</f>
        <v>0</v>
      </c>
      <c r="E4152" s="3">
        <v>0</v>
      </c>
      <c r="F4152" s="147" t="s">
        <v>1</v>
      </c>
      <c r="G4152" s="3">
        <v>0</v>
      </c>
      <c r="H4152" s="3">
        <v>0</v>
      </c>
      <c r="I4152" s="3">
        <v>0</v>
      </c>
      <c r="J4152" s="3">
        <v>0</v>
      </c>
      <c r="K4152" s="3">
        <v>0</v>
      </c>
      <c r="L4152" s="3">
        <v>0</v>
      </c>
      <c r="M4152" s="148" t="s">
        <v>6151</v>
      </c>
      <c r="N4152" s="3">
        <v>0</v>
      </c>
      <c r="O4152" s="3">
        <v>0</v>
      </c>
      <c r="P4152" s="3">
        <v>0</v>
      </c>
      <c r="Q4152" s="132"/>
    </row>
    <row r="4153" spans="1:17">
      <c r="A4153" s="5" t="str">
        <f t="shared" si="65"/>
        <v>7</v>
      </c>
      <c r="B4153" s="1" t="s">
        <v>12712</v>
      </c>
      <c r="C4153" s="2" t="s">
        <v>7914</v>
      </c>
      <c r="D4153" s="2">
        <f>IFERROR(VLOOKUP(B4153,#REF!,4,0),0)</f>
        <v>0</v>
      </c>
      <c r="E4153" s="3">
        <v>0</v>
      </c>
      <c r="F4153" s="147" t="s">
        <v>1</v>
      </c>
      <c r="G4153" s="3">
        <v>0</v>
      </c>
      <c r="H4153" s="3">
        <v>0</v>
      </c>
      <c r="I4153" s="3">
        <v>0</v>
      </c>
      <c r="J4153" s="3">
        <v>0</v>
      </c>
      <c r="K4153" s="3">
        <v>0</v>
      </c>
      <c r="L4153" s="3">
        <v>0</v>
      </c>
      <c r="M4153" s="148" t="s">
        <v>6151</v>
      </c>
      <c r="N4153" s="3">
        <v>0</v>
      </c>
      <c r="O4153" s="3">
        <v>0</v>
      </c>
      <c r="P4153" s="3">
        <v>0</v>
      </c>
      <c r="Q4153" s="132"/>
    </row>
    <row r="4154" spans="1:17">
      <c r="A4154" s="5" t="str">
        <f t="shared" si="65"/>
        <v>7</v>
      </c>
      <c r="B4154" s="1" t="s">
        <v>12713</v>
      </c>
      <c r="C4154" s="2" t="s">
        <v>7954</v>
      </c>
      <c r="D4154" s="2">
        <f>IFERROR(VLOOKUP(B4154,#REF!,4,0),0)</f>
        <v>0</v>
      </c>
      <c r="E4154" s="3">
        <v>0</v>
      </c>
      <c r="F4154" s="147" t="s">
        <v>1</v>
      </c>
      <c r="G4154" s="3">
        <v>0</v>
      </c>
      <c r="H4154" s="3">
        <v>0</v>
      </c>
      <c r="I4154" s="3">
        <v>0</v>
      </c>
      <c r="J4154" s="3">
        <v>0</v>
      </c>
      <c r="K4154" s="3">
        <v>0</v>
      </c>
      <c r="L4154" s="3">
        <v>0</v>
      </c>
      <c r="M4154" s="148" t="s">
        <v>6151</v>
      </c>
      <c r="N4154" s="3">
        <v>0</v>
      </c>
      <c r="O4154" s="3">
        <v>0</v>
      </c>
      <c r="P4154" s="3">
        <v>0</v>
      </c>
      <c r="Q4154" s="132"/>
    </row>
    <row r="4155" spans="1:17">
      <c r="A4155" s="5" t="str">
        <f t="shared" si="65"/>
        <v>7</v>
      </c>
      <c r="B4155" s="1" t="s">
        <v>12714</v>
      </c>
      <c r="C4155" s="2" t="s">
        <v>12715</v>
      </c>
      <c r="D4155" s="2">
        <f>IFERROR(VLOOKUP(B4155,#REF!,4,0),0)</f>
        <v>0</v>
      </c>
      <c r="E4155" s="3">
        <v>0</v>
      </c>
      <c r="F4155" s="147" t="s">
        <v>1</v>
      </c>
      <c r="G4155" s="3">
        <v>0</v>
      </c>
      <c r="H4155" s="3">
        <v>0</v>
      </c>
      <c r="I4155" s="3">
        <v>0</v>
      </c>
      <c r="J4155" s="3">
        <v>0</v>
      </c>
      <c r="K4155" s="3">
        <v>0</v>
      </c>
      <c r="L4155" s="3">
        <v>0</v>
      </c>
      <c r="M4155" s="148" t="s">
        <v>6151</v>
      </c>
      <c r="N4155" s="3">
        <v>0</v>
      </c>
      <c r="O4155" s="3">
        <v>0</v>
      </c>
      <c r="P4155" s="3">
        <v>0</v>
      </c>
      <c r="Q4155" s="132"/>
    </row>
    <row r="4156" spans="1:17">
      <c r="A4156" s="5" t="str">
        <f t="shared" si="65"/>
        <v>7</v>
      </c>
      <c r="B4156" s="1" t="s">
        <v>12716</v>
      </c>
      <c r="C4156" s="2" t="s">
        <v>7745</v>
      </c>
      <c r="D4156" s="2">
        <f>IFERROR(VLOOKUP(B4156,#REF!,4,0),0)</f>
        <v>0</v>
      </c>
      <c r="E4156" s="3">
        <v>0</v>
      </c>
      <c r="F4156" s="147" t="s">
        <v>1</v>
      </c>
      <c r="G4156" s="3">
        <v>0</v>
      </c>
      <c r="H4156" s="3">
        <v>0</v>
      </c>
      <c r="I4156" s="3">
        <v>0</v>
      </c>
      <c r="J4156" s="3">
        <v>0</v>
      </c>
      <c r="K4156" s="3">
        <v>0</v>
      </c>
      <c r="L4156" s="3">
        <v>0</v>
      </c>
      <c r="M4156" s="148" t="s">
        <v>6151</v>
      </c>
      <c r="N4156" s="3">
        <v>0</v>
      </c>
      <c r="O4156" s="3">
        <v>0</v>
      </c>
      <c r="P4156" s="3">
        <v>0</v>
      </c>
      <c r="Q4156" s="132"/>
    </row>
    <row r="4157" spans="1:17">
      <c r="A4157" s="5" t="str">
        <f t="shared" si="65"/>
        <v>7</v>
      </c>
      <c r="B4157" s="1" t="s">
        <v>12717</v>
      </c>
      <c r="C4157" s="2" t="s">
        <v>7748</v>
      </c>
      <c r="D4157" s="2">
        <f>IFERROR(VLOOKUP(B4157,#REF!,4,0),0)</f>
        <v>0</v>
      </c>
      <c r="E4157" s="3">
        <v>0</v>
      </c>
      <c r="F4157" s="147" t="s">
        <v>1</v>
      </c>
      <c r="G4157" s="3">
        <v>0</v>
      </c>
      <c r="H4157" s="3">
        <v>0</v>
      </c>
      <c r="I4157" s="3">
        <v>0</v>
      </c>
      <c r="J4157" s="3">
        <v>0</v>
      </c>
      <c r="K4157" s="3">
        <v>0</v>
      </c>
      <c r="L4157" s="3">
        <v>0</v>
      </c>
      <c r="M4157" s="148" t="s">
        <v>6151</v>
      </c>
      <c r="N4157" s="3">
        <v>0</v>
      </c>
      <c r="O4157" s="3">
        <v>0</v>
      </c>
      <c r="P4157" s="3">
        <v>0</v>
      </c>
      <c r="Q4157" s="132"/>
    </row>
    <row r="4158" spans="1:17">
      <c r="A4158" s="5" t="str">
        <f t="shared" si="65"/>
        <v>7</v>
      </c>
      <c r="B4158" s="1" t="s">
        <v>12718</v>
      </c>
      <c r="C4158" s="2" t="s">
        <v>12719</v>
      </c>
      <c r="D4158" s="2">
        <f>IFERROR(VLOOKUP(B4158,#REF!,4,0),0)</f>
        <v>0</v>
      </c>
      <c r="E4158" s="3">
        <v>0</v>
      </c>
      <c r="F4158" s="147" t="s">
        <v>1</v>
      </c>
      <c r="G4158" s="3">
        <v>0</v>
      </c>
      <c r="H4158" s="3">
        <v>0</v>
      </c>
      <c r="I4158" s="3">
        <v>0</v>
      </c>
      <c r="J4158" s="3">
        <v>0</v>
      </c>
      <c r="K4158" s="3">
        <v>0</v>
      </c>
      <c r="L4158" s="3">
        <v>0</v>
      </c>
      <c r="M4158" s="148" t="s">
        <v>6151</v>
      </c>
      <c r="N4158" s="3">
        <v>0</v>
      </c>
      <c r="O4158" s="3">
        <v>0</v>
      </c>
      <c r="P4158" s="3">
        <v>0</v>
      </c>
      <c r="Q4158" s="132"/>
    </row>
    <row r="4159" spans="1:17">
      <c r="A4159" s="5" t="str">
        <f t="shared" si="65"/>
        <v>7</v>
      </c>
      <c r="B4159" s="1" t="s">
        <v>12720</v>
      </c>
      <c r="C4159" s="2" t="s">
        <v>12721</v>
      </c>
      <c r="D4159" s="2">
        <f>IFERROR(VLOOKUP(B4159,#REF!,4,0),0)</f>
        <v>0</v>
      </c>
      <c r="E4159" s="3">
        <v>0</v>
      </c>
      <c r="F4159" s="147" t="s">
        <v>1</v>
      </c>
      <c r="G4159" s="3">
        <v>0</v>
      </c>
      <c r="H4159" s="3">
        <v>0</v>
      </c>
      <c r="I4159" s="3">
        <v>0</v>
      </c>
      <c r="J4159" s="3">
        <v>0</v>
      </c>
      <c r="K4159" s="3">
        <v>0</v>
      </c>
      <c r="L4159" s="3">
        <v>0</v>
      </c>
      <c r="M4159" s="148" t="s">
        <v>6151</v>
      </c>
      <c r="N4159" s="3">
        <v>0</v>
      </c>
      <c r="O4159" s="3">
        <v>0</v>
      </c>
      <c r="P4159" s="3">
        <v>0</v>
      </c>
      <c r="Q4159" s="132"/>
    </row>
    <row r="4160" spans="1:17">
      <c r="A4160" s="5" t="str">
        <f t="shared" si="65"/>
        <v>7</v>
      </c>
      <c r="B4160" s="1" t="s">
        <v>12722</v>
      </c>
      <c r="C4160" s="2" t="s">
        <v>12723</v>
      </c>
      <c r="D4160" s="2">
        <f>IFERROR(VLOOKUP(B4160,#REF!,4,0),0)</f>
        <v>0</v>
      </c>
      <c r="E4160" s="3">
        <v>0</v>
      </c>
      <c r="F4160" s="147" t="s">
        <v>1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148" t="s">
        <v>6151</v>
      </c>
      <c r="N4160" s="3">
        <v>0</v>
      </c>
      <c r="O4160" s="3">
        <v>0</v>
      </c>
      <c r="P4160" s="3">
        <v>0</v>
      </c>
      <c r="Q4160" s="132"/>
    </row>
    <row r="4161" spans="1:17">
      <c r="A4161" s="5" t="str">
        <f t="shared" si="65"/>
        <v>7</v>
      </c>
      <c r="B4161" s="1" t="s">
        <v>12724</v>
      </c>
      <c r="C4161" s="2" t="s">
        <v>11845</v>
      </c>
      <c r="D4161" s="2">
        <f>IFERROR(VLOOKUP(B4161,#REF!,4,0),0)</f>
        <v>0</v>
      </c>
      <c r="E4161" s="3">
        <v>0</v>
      </c>
      <c r="F4161" s="147" t="s">
        <v>1</v>
      </c>
      <c r="G4161" s="3">
        <v>0</v>
      </c>
      <c r="H4161" s="3">
        <v>0</v>
      </c>
      <c r="I4161" s="3">
        <v>0</v>
      </c>
      <c r="J4161" s="3">
        <v>0</v>
      </c>
      <c r="K4161" s="3">
        <v>0</v>
      </c>
      <c r="L4161" s="3">
        <v>0</v>
      </c>
      <c r="M4161" s="148" t="s">
        <v>6151</v>
      </c>
      <c r="N4161" s="3">
        <v>0</v>
      </c>
      <c r="O4161" s="3">
        <v>0</v>
      </c>
      <c r="P4161" s="3">
        <v>0</v>
      </c>
      <c r="Q4161" s="132"/>
    </row>
    <row r="4162" spans="1:17">
      <c r="A4162" s="5" t="str">
        <f t="shared" si="65"/>
        <v>7</v>
      </c>
      <c r="B4162" s="1" t="s">
        <v>12725</v>
      </c>
      <c r="C4162" s="2" t="s">
        <v>12726</v>
      </c>
      <c r="D4162" s="2">
        <f>IFERROR(VLOOKUP(B4162,#REF!,4,0),0)</f>
        <v>0</v>
      </c>
      <c r="E4162" s="3">
        <v>0</v>
      </c>
      <c r="F4162" s="147" t="s">
        <v>1</v>
      </c>
      <c r="G4162" s="3">
        <v>0</v>
      </c>
      <c r="H4162" s="3">
        <v>0</v>
      </c>
      <c r="I4162" s="3">
        <v>0</v>
      </c>
      <c r="J4162" s="3">
        <v>0</v>
      </c>
      <c r="K4162" s="3">
        <v>0</v>
      </c>
      <c r="L4162" s="3">
        <v>0</v>
      </c>
      <c r="M4162" s="148" t="s">
        <v>6151</v>
      </c>
      <c r="N4162" s="3">
        <v>0</v>
      </c>
      <c r="O4162" s="3">
        <v>0</v>
      </c>
      <c r="P4162" s="3">
        <v>0</v>
      </c>
      <c r="Q4162" s="132"/>
    </row>
    <row r="4163" spans="1:17">
      <c r="A4163" s="5" t="str">
        <f t="shared" si="65"/>
        <v>7</v>
      </c>
      <c r="B4163" s="1" t="s">
        <v>12727</v>
      </c>
      <c r="C4163" s="2" t="s">
        <v>7863</v>
      </c>
      <c r="D4163" s="2">
        <f>IFERROR(VLOOKUP(B4163,#REF!,4,0),0)</f>
        <v>0</v>
      </c>
      <c r="E4163" s="3">
        <v>0</v>
      </c>
      <c r="F4163" s="147" t="s">
        <v>1</v>
      </c>
      <c r="G4163" s="3">
        <v>0</v>
      </c>
      <c r="H4163" s="3">
        <v>0</v>
      </c>
      <c r="I4163" s="3">
        <v>0</v>
      </c>
      <c r="J4163" s="3">
        <v>0</v>
      </c>
      <c r="K4163" s="3">
        <v>0</v>
      </c>
      <c r="L4163" s="3">
        <v>0</v>
      </c>
      <c r="M4163" s="148" t="s">
        <v>6151</v>
      </c>
      <c r="N4163" s="3">
        <v>0</v>
      </c>
      <c r="O4163" s="3">
        <v>0</v>
      </c>
      <c r="P4163" s="3">
        <v>0</v>
      </c>
      <c r="Q4163" s="132"/>
    </row>
    <row r="4164" spans="1:17">
      <c r="A4164" s="5" t="str">
        <f t="shared" si="65"/>
        <v>7</v>
      </c>
      <c r="B4164" s="1" t="s">
        <v>12728</v>
      </c>
      <c r="C4164" s="2" t="s">
        <v>12729</v>
      </c>
      <c r="D4164" s="2">
        <f>IFERROR(VLOOKUP(B4164,#REF!,4,0),0)</f>
        <v>0</v>
      </c>
      <c r="E4164" s="3">
        <v>0</v>
      </c>
      <c r="F4164" s="147" t="s">
        <v>1</v>
      </c>
      <c r="G4164" s="3">
        <v>0</v>
      </c>
      <c r="H4164" s="3">
        <v>0</v>
      </c>
      <c r="I4164" s="3">
        <v>0</v>
      </c>
      <c r="J4164" s="3">
        <v>0</v>
      </c>
      <c r="K4164" s="3">
        <v>0</v>
      </c>
      <c r="L4164" s="3">
        <v>0</v>
      </c>
      <c r="M4164" s="148" t="s">
        <v>6151</v>
      </c>
      <c r="N4164" s="3">
        <v>0</v>
      </c>
      <c r="O4164" s="3">
        <v>0</v>
      </c>
      <c r="P4164" s="3">
        <v>0</v>
      </c>
      <c r="Q4164" s="132"/>
    </row>
    <row r="4165" spans="1:17">
      <c r="A4165" s="5" t="str">
        <f t="shared" si="65"/>
        <v>7</v>
      </c>
      <c r="B4165" s="1" t="s">
        <v>12730</v>
      </c>
      <c r="C4165" s="2" t="s">
        <v>12731</v>
      </c>
      <c r="D4165" s="2">
        <f>IFERROR(VLOOKUP(B4165,#REF!,4,0),0)</f>
        <v>0</v>
      </c>
      <c r="E4165" s="3">
        <v>0</v>
      </c>
      <c r="F4165" s="147" t="s">
        <v>1</v>
      </c>
      <c r="G4165" s="3">
        <v>0</v>
      </c>
      <c r="H4165" s="3">
        <v>0</v>
      </c>
      <c r="I4165" s="3">
        <v>0</v>
      </c>
      <c r="J4165" s="3">
        <v>0</v>
      </c>
      <c r="K4165" s="3">
        <v>0</v>
      </c>
      <c r="L4165" s="3">
        <v>0</v>
      </c>
      <c r="M4165" s="148" t="s">
        <v>6151</v>
      </c>
      <c r="N4165" s="3">
        <v>0</v>
      </c>
      <c r="O4165" s="3">
        <v>0</v>
      </c>
      <c r="P4165" s="3">
        <v>0</v>
      </c>
      <c r="Q4165" s="132"/>
    </row>
    <row r="4166" spans="1:17">
      <c r="A4166" s="5" t="str">
        <f t="shared" si="65"/>
        <v>7</v>
      </c>
      <c r="B4166" s="1" t="s">
        <v>12732</v>
      </c>
      <c r="C4166" s="2" t="s">
        <v>12733</v>
      </c>
      <c r="D4166" s="2">
        <f>IFERROR(VLOOKUP(B4166,#REF!,4,0),0)</f>
        <v>0</v>
      </c>
      <c r="E4166" s="3">
        <v>0</v>
      </c>
      <c r="F4166" s="147" t="s">
        <v>1</v>
      </c>
      <c r="G4166" s="3">
        <v>0</v>
      </c>
      <c r="H4166" s="3">
        <v>0</v>
      </c>
      <c r="I4166" s="3">
        <v>0</v>
      </c>
      <c r="J4166" s="3">
        <v>0</v>
      </c>
      <c r="K4166" s="3">
        <v>0</v>
      </c>
      <c r="L4166" s="3">
        <v>0</v>
      </c>
      <c r="M4166" s="148" t="s">
        <v>6151</v>
      </c>
      <c r="N4166" s="3">
        <v>0</v>
      </c>
      <c r="O4166" s="3">
        <v>0</v>
      </c>
      <c r="P4166" s="3">
        <v>0</v>
      </c>
      <c r="Q4166" s="132"/>
    </row>
    <row r="4167" spans="1:17">
      <c r="A4167" s="5" t="str">
        <f t="shared" si="65"/>
        <v>7</v>
      </c>
      <c r="B4167" s="1" t="s">
        <v>12734</v>
      </c>
      <c r="C4167" s="2" t="s">
        <v>12735</v>
      </c>
      <c r="D4167" s="2">
        <f>IFERROR(VLOOKUP(B4167,#REF!,4,0),0)</f>
        <v>0</v>
      </c>
      <c r="E4167" s="3">
        <v>0</v>
      </c>
      <c r="F4167" s="147" t="s">
        <v>1</v>
      </c>
      <c r="G4167" s="3">
        <v>0</v>
      </c>
      <c r="H4167" s="3">
        <v>0</v>
      </c>
      <c r="I4167" s="3">
        <v>0</v>
      </c>
      <c r="J4167" s="3">
        <v>0</v>
      </c>
      <c r="K4167" s="3">
        <v>0</v>
      </c>
      <c r="L4167" s="3">
        <v>0</v>
      </c>
      <c r="M4167" s="148" t="s">
        <v>6151</v>
      </c>
      <c r="N4167" s="3">
        <v>0</v>
      </c>
      <c r="O4167" s="3">
        <v>0</v>
      </c>
      <c r="P4167" s="3">
        <v>0</v>
      </c>
      <c r="Q4167" s="132"/>
    </row>
    <row r="4168" spans="1:17">
      <c r="A4168" s="5" t="str">
        <f t="shared" si="65"/>
        <v>7</v>
      </c>
      <c r="B4168" s="1" t="s">
        <v>12736</v>
      </c>
      <c r="C4168" s="2" t="s">
        <v>7769</v>
      </c>
      <c r="D4168" s="2">
        <f>IFERROR(VLOOKUP(B4168,#REF!,4,0),0)</f>
        <v>0</v>
      </c>
      <c r="E4168" s="3">
        <v>0</v>
      </c>
      <c r="F4168" s="147" t="s">
        <v>1</v>
      </c>
      <c r="G4168" s="3">
        <v>0</v>
      </c>
      <c r="H4168" s="3">
        <v>0</v>
      </c>
      <c r="I4168" s="3">
        <v>0</v>
      </c>
      <c r="J4168" s="3">
        <v>0</v>
      </c>
      <c r="K4168" s="3">
        <v>0</v>
      </c>
      <c r="L4168" s="3">
        <v>0</v>
      </c>
      <c r="M4168" s="148" t="s">
        <v>6151</v>
      </c>
      <c r="N4168" s="3">
        <v>0</v>
      </c>
      <c r="O4168" s="3">
        <v>0</v>
      </c>
      <c r="P4168" s="3">
        <v>0</v>
      </c>
      <c r="Q4168" s="132"/>
    </row>
    <row r="4169" spans="1:17">
      <c r="A4169" s="5" t="str">
        <f t="shared" si="65"/>
        <v>7</v>
      </c>
      <c r="B4169" s="1" t="s">
        <v>12737</v>
      </c>
      <c r="C4169" s="2" t="s">
        <v>7671</v>
      </c>
      <c r="D4169" s="2">
        <f>IFERROR(VLOOKUP(B4169,#REF!,4,0),0)</f>
        <v>0</v>
      </c>
      <c r="E4169" s="3">
        <v>0</v>
      </c>
      <c r="F4169" s="147" t="s">
        <v>1</v>
      </c>
      <c r="G4169" s="3">
        <v>0</v>
      </c>
      <c r="H4169" s="3">
        <v>0</v>
      </c>
      <c r="I4169" s="3">
        <v>0</v>
      </c>
      <c r="J4169" s="3">
        <v>0</v>
      </c>
      <c r="K4169" s="3">
        <v>0</v>
      </c>
      <c r="L4169" s="3">
        <v>0</v>
      </c>
      <c r="M4169" s="148" t="s">
        <v>6151</v>
      </c>
      <c r="N4169" s="3">
        <v>0</v>
      </c>
      <c r="O4169" s="3">
        <v>0</v>
      </c>
      <c r="P4169" s="3">
        <v>0</v>
      </c>
      <c r="Q4169" s="132"/>
    </row>
    <row r="4170" spans="1:17">
      <c r="A4170" s="5" t="str">
        <f t="shared" si="65"/>
        <v>7</v>
      </c>
      <c r="B4170" s="1" t="s">
        <v>12738</v>
      </c>
      <c r="C4170" s="2" t="s">
        <v>12739</v>
      </c>
      <c r="D4170" s="2">
        <f>IFERROR(VLOOKUP(B4170,#REF!,4,0),0)</f>
        <v>0</v>
      </c>
      <c r="E4170" s="3">
        <v>0</v>
      </c>
      <c r="F4170" s="147" t="s">
        <v>1</v>
      </c>
      <c r="G4170" s="3">
        <v>0</v>
      </c>
      <c r="H4170" s="3">
        <v>0</v>
      </c>
      <c r="I4170" s="3">
        <v>0</v>
      </c>
      <c r="J4170" s="3">
        <v>0</v>
      </c>
      <c r="K4170" s="3">
        <v>0</v>
      </c>
      <c r="L4170" s="3">
        <v>0</v>
      </c>
      <c r="M4170" s="148" t="s">
        <v>6151</v>
      </c>
      <c r="N4170" s="3">
        <v>0</v>
      </c>
      <c r="O4170" s="3">
        <v>0</v>
      </c>
      <c r="P4170" s="3">
        <v>0</v>
      </c>
      <c r="Q4170" s="132"/>
    </row>
    <row r="4171" spans="1:17">
      <c r="A4171" s="5" t="str">
        <f t="shared" ref="A4171:A4234" si="66">LEFT(B4171)</f>
        <v>7</v>
      </c>
      <c r="B4171" s="1" t="s">
        <v>12740</v>
      </c>
      <c r="C4171" s="2" t="s">
        <v>12741</v>
      </c>
      <c r="D4171" s="2">
        <f>IFERROR(VLOOKUP(B4171,#REF!,4,0),0)</f>
        <v>0</v>
      </c>
      <c r="E4171" s="3">
        <v>0</v>
      </c>
      <c r="F4171" s="147" t="s">
        <v>1</v>
      </c>
      <c r="G4171" s="3">
        <v>0</v>
      </c>
      <c r="H4171" s="3">
        <v>0</v>
      </c>
      <c r="I4171" s="3">
        <v>0</v>
      </c>
      <c r="J4171" s="3">
        <v>0</v>
      </c>
      <c r="K4171" s="3">
        <v>0</v>
      </c>
      <c r="L4171" s="3">
        <v>0</v>
      </c>
      <c r="M4171" s="148" t="s">
        <v>6151</v>
      </c>
      <c r="N4171" s="3">
        <v>0</v>
      </c>
      <c r="O4171" s="3">
        <v>0</v>
      </c>
      <c r="P4171" s="3">
        <v>0</v>
      </c>
      <c r="Q4171" s="132"/>
    </row>
    <row r="4172" spans="1:17">
      <c r="A4172" s="5" t="str">
        <f t="shared" si="66"/>
        <v>7</v>
      </c>
      <c r="B4172" s="1" t="s">
        <v>12742</v>
      </c>
      <c r="C4172" s="2" t="s">
        <v>12743</v>
      </c>
      <c r="D4172" s="2">
        <f>IFERROR(VLOOKUP(B4172,#REF!,4,0),0)</f>
        <v>0</v>
      </c>
      <c r="E4172" s="3">
        <v>0</v>
      </c>
      <c r="F4172" s="147" t="s">
        <v>1</v>
      </c>
      <c r="G4172" s="3">
        <v>0</v>
      </c>
      <c r="H4172" s="3">
        <v>0</v>
      </c>
      <c r="I4172" s="3">
        <v>0</v>
      </c>
      <c r="J4172" s="3">
        <v>0</v>
      </c>
      <c r="K4172" s="3">
        <v>0</v>
      </c>
      <c r="L4172" s="3">
        <v>0</v>
      </c>
      <c r="M4172" s="148" t="s">
        <v>6151</v>
      </c>
      <c r="N4172" s="3">
        <v>0</v>
      </c>
      <c r="O4172" s="3">
        <v>0</v>
      </c>
      <c r="P4172" s="3">
        <v>0</v>
      </c>
      <c r="Q4172" s="132"/>
    </row>
    <row r="4173" spans="1:17">
      <c r="A4173" s="5" t="str">
        <f t="shared" si="66"/>
        <v>7</v>
      </c>
      <c r="B4173" s="1" t="s">
        <v>12744</v>
      </c>
      <c r="C4173" s="2" t="s">
        <v>12745</v>
      </c>
      <c r="D4173" s="2">
        <f>IFERROR(VLOOKUP(B4173,#REF!,4,0),0)</f>
        <v>0</v>
      </c>
      <c r="E4173" s="3">
        <v>0</v>
      </c>
      <c r="F4173" s="147" t="s">
        <v>1</v>
      </c>
      <c r="G4173" s="3">
        <v>0</v>
      </c>
      <c r="H4173" s="3">
        <v>0</v>
      </c>
      <c r="I4173" s="3">
        <v>0</v>
      </c>
      <c r="J4173" s="3">
        <v>0</v>
      </c>
      <c r="K4173" s="3">
        <v>0</v>
      </c>
      <c r="L4173" s="3">
        <v>0</v>
      </c>
      <c r="M4173" s="148" t="s">
        <v>6151</v>
      </c>
      <c r="N4173" s="3">
        <v>0</v>
      </c>
      <c r="O4173" s="3">
        <v>0</v>
      </c>
      <c r="P4173" s="3">
        <v>0</v>
      </c>
      <c r="Q4173" s="132"/>
    </row>
    <row r="4174" spans="1:17">
      <c r="A4174" s="5" t="str">
        <f t="shared" si="66"/>
        <v>7</v>
      </c>
      <c r="B4174" s="1" t="s">
        <v>12746</v>
      </c>
      <c r="C4174" s="2" t="s">
        <v>12747</v>
      </c>
      <c r="D4174" s="2">
        <f>IFERROR(VLOOKUP(B4174,#REF!,4,0),0)</f>
        <v>0</v>
      </c>
      <c r="E4174" s="3">
        <v>0</v>
      </c>
      <c r="F4174" s="147" t="s">
        <v>1</v>
      </c>
      <c r="G4174" s="3">
        <v>0</v>
      </c>
      <c r="H4174" s="3">
        <v>0</v>
      </c>
      <c r="I4174" s="3">
        <v>0</v>
      </c>
      <c r="J4174" s="3">
        <v>0</v>
      </c>
      <c r="K4174" s="3">
        <v>0</v>
      </c>
      <c r="L4174" s="3">
        <v>0</v>
      </c>
      <c r="M4174" s="148" t="s">
        <v>6151</v>
      </c>
      <c r="N4174" s="3">
        <v>0</v>
      </c>
      <c r="O4174" s="3">
        <v>0</v>
      </c>
      <c r="P4174" s="3">
        <v>0</v>
      </c>
      <c r="Q4174" s="132"/>
    </row>
    <row r="4175" spans="1:17">
      <c r="A4175" s="5" t="str">
        <f t="shared" si="66"/>
        <v>7</v>
      </c>
      <c r="B4175" s="1" t="s">
        <v>12748</v>
      </c>
      <c r="C4175" s="2" t="s">
        <v>12749</v>
      </c>
      <c r="D4175" s="2">
        <f>IFERROR(VLOOKUP(B4175,#REF!,4,0),0)</f>
        <v>0</v>
      </c>
      <c r="E4175" s="3">
        <v>0</v>
      </c>
      <c r="F4175" s="147" t="s">
        <v>1</v>
      </c>
      <c r="G4175" s="3">
        <v>0</v>
      </c>
      <c r="H4175" s="3">
        <v>0</v>
      </c>
      <c r="I4175" s="3">
        <v>0</v>
      </c>
      <c r="J4175" s="3">
        <v>0</v>
      </c>
      <c r="K4175" s="3">
        <v>0</v>
      </c>
      <c r="L4175" s="3">
        <v>0</v>
      </c>
      <c r="M4175" s="148" t="s">
        <v>6151</v>
      </c>
      <c r="N4175" s="3">
        <v>0</v>
      </c>
      <c r="O4175" s="3">
        <v>0</v>
      </c>
      <c r="P4175" s="3">
        <v>0</v>
      </c>
      <c r="Q4175" s="132"/>
    </row>
    <row r="4176" spans="1:17">
      <c r="A4176" s="5" t="str">
        <f t="shared" si="66"/>
        <v>7</v>
      </c>
      <c r="B4176" s="1" t="s">
        <v>12750</v>
      </c>
      <c r="C4176" s="2" t="s">
        <v>12751</v>
      </c>
      <c r="D4176" s="2">
        <f>IFERROR(VLOOKUP(B4176,#REF!,4,0),0)</f>
        <v>0</v>
      </c>
      <c r="E4176" s="3">
        <v>0</v>
      </c>
      <c r="F4176" s="147" t="s">
        <v>1</v>
      </c>
      <c r="G4176" s="3">
        <v>0</v>
      </c>
      <c r="H4176" s="3">
        <v>0</v>
      </c>
      <c r="I4176" s="3">
        <v>0</v>
      </c>
      <c r="J4176" s="3">
        <v>0</v>
      </c>
      <c r="K4176" s="3">
        <v>0</v>
      </c>
      <c r="L4176" s="3">
        <v>0</v>
      </c>
      <c r="M4176" s="148" t="s">
        <v>6151</v>
      </c>
      <c r="N4176" s="3">
        <v>0</v>
      </c>
      <c r="O4176" s="3">
        <v>0</v>
      </c>
      <c r="P4176" s="3">
        <v>0</v>
      </c>
      <c r="Q4176" s="132"/>
    </row>
    <row r="4177" spans="1:17">
      <c r="A4177" s="5" t="str">
        <f t="shared" si="66"/>
        <v>7</v>
      </c>
      <c r="B4177" s="1" t="s">
        <v>12752</v>
      </c>
      <c r="C4177" s="2" t="s">
        <v>12753</v>
      </c>
      <c r="D4177" s="2">
        <f>IFERROR(VLOOKUP(B4177,#REF!,4,0),0)</f>
        <v>0</v>
      </c>
      <c r="E4177" s="3">
        <v>0</v>
      </c>
      <c r="F4177" s="147" t="s">
        <v>1</v>
      </c>
      <c r="G4177" s="3">
        <v>0</v>
      </c>
      <c r="H4177" s="3">
        <v>0</v>
      </c>
      <c r="I4177" s="3">
        <v>0</v>
      </c>
      <c r="J4177" s="3">
        <v>0</v>
      </c>
      <c r="K4177" s="3">
        <v>0</v>
      </c>
      <c r="L4177" s="3">
        <v>0</v>
      </c>
      <c r="M4177" s="148" t="s">
        <v>6151</v>
      </c>
      <c r="N4177" s="3">
        <v>0</v>
      </c>
      <c r="O4177" s="3">
        <v>0</v>
      </c>
      <c r="P4177" s="3">
        <v>0</v>
      </c>
      <c r="Q4177" s="132"/>
    </row>
    <row r="4178" spans="1:17">
      <c r="A4178" s="5" t="str">
        <f t="shared" si="66"/>
        <v>7</v>
      </c>
      <c r="B4178" s="1" t="s">
        <v>12754</v>
      </c>
      <c r="C4178" s="2" t="s">
        <v>12755</v>
      </c>
      <c r="D4178" s="2">
        <f>IFERROR(VLOOKUP(B4178,#REF!,4,0),0)</f>
        <v>0</v>
      </c>
      <c r="E4178" s="3">
        <v>0</v>
      </c>
      <c r="F4178" s="147" t="s">
        <v>1</v>
      </c>
      <c r="G4178" s="3">
        <v>0</v>
      </c>
      <c r="H4178" s="3">
        <v>0</v>
      </c>
      <c r="I4178" s="3">
        <v>0</v>
      </c>
      <c r="J4178" s="3">
        <v>0</v>
      </c>
      <c r="K4178" s="3">
        <v>0</v>
      </c>
      <c r="L4178" s="3">
        <v>0</v>
      </c>
      <c r="M4178" s="148" t="s">
        <v>6151</v>
      </c>
      <c r="N4178" s="3">
        <v>0</v>
      </c>
      <c r="O4178" s="3">
        <v>0</v>
      </c>
      <c r="P4178" s="3">
        <v>0</v>
      </c>
      <c r="Q4178" s="132"/>
    </row>
    <row r="4179" spans="1:17">
      <c r="A4179" s="5" t="str">
        <f t="shared" si="66"/>
        <v>7</v>
      </c>
      <c r="B4179" s="1" t="s">
        <v>12756</v>
      </c>
      <c r="C4179" s="2" t="s">
        <v>12757</v>
      </c>
      <c r="D4179" s="2">
        <f>IFERROR(VLOOKUP(B4179,#REF!,4,0),0)</f>
        <v>0</v>
      </c>
      <c r="E4179" s="3">
        <v>0</v>
      </c>
      <c r="F4179" s="147" t="s">
        <v>1</v>
      </c>
      <c r="G4179" s="3">
        <v>0</v>
      </c>
      <c r="H4179" s="3">
        <v>0</v>
      </c>
      <c r="I4179" s="3">
        <v>0</v>
      </c>
      <c r="J4179" s="3">
        <v>0</v>
      </c>
      <c r="K4179" s="3">
        <v>0</v>
      </c>
      <c r="L4179" s="3">
        <v>0</v>
      </c>
      <c r="M4179" s="148" t="s">
        <v>6151</v>
      </c>
      <c r="N4179" s="3">
        <v>0</v>
      </c>
      <c r="O4179" s="3">
        <v>0</v>
      </c>
      <c r="P4179" s="3">
        <v>0</v>
      </c>
      <c r="Q4179" s="132"/>
    </row>
    <row r="4180" spans="1:17">
      <c r="A4180" s="5" t="str">
        <f t="shared" si="66"/>
        <v>7</v>
      </c>
      <c r="B4180" s="1" t="s">
        <v>12758</v>
      </c>
      <c r="C4180" s="2" t="s">
        <v>12759</v>
      </c>
      <c r="D4180" s="2">
        <f>IFERROR(VLOOKUP(B4180,#REF!,4,0),0)</f>
        <v>0</v>
      </c>
      <c r="E4180" s="3">
        <v>0</v>
      </c>
      <c r="F4180" s="147" t="s">
        <v>1</v>
      </c>
      <c r="G4180" s="3">
        <v>0</v>
      </c>
      <c r="H4180" s="3">
        <v>0</v>
      </c>
      <c r="I4180" s="3">
        <v>0</v>
      </c>
      <c r="J4180" s="3">
        <v>0</v>
      </c>
      <c r="K4180" s="3">
        <v>0</v>
      </c>
      <c r="L4180" s="3">
        <v>0</v>
      </c>
      <c r="M4180" s="148" t="s">
        <v>6151</v>
      </c>
      <c r="N4180" s="3">
        <v>0</v>
      </c>
      <c r="O4180" s="3">
        <v>0</v>
      </c>
      <c r="P4180" s="3">
        <v>0</v>
      </c>
      <c r="Q4180" s="132"/>
    </row>
    <row r="4181" spans="1:17">
      <c r="A4181" s="5" t="str">
        <f t="shared" si="66"/>
        <v>7</v>
      </c>
      <c r="B4181" s="1" t="s">
        <v>12760</v>
      </c>
      <c r="C4181" s="2" t="s">
        <v>12761</v>
      </c>
      <c r="D4181" s="2">
        <f>IFERROR(VLOOKUP(B4181,#REF!,4,0),0)</f>
        <v>0</v>
      </c>
      <c r="E4181" s="3">
        <v>0</v>
      </c>
      <c r="F4181" s="147" t="s">
        <v>1</v>
      </c>
      <c r="G4181" s="3">
        <v>0</v>
      </c>
      <c r="H4181" s="3">
        <v>0</v>
      </c>
      <c r="I4181" s="3">
        <v>0</v>
      </c>
      <c r="J4181" s="3">
        <v>0</v>
      </c>
      <c r="K4181" s="3">
        <v>0</v>
      </c>
      <c r="L4181" s="3">
        <v>0</v>
      </c>
      <c r="M4181" s="148" t="s">
        <v>6151</v>
      </c>
      <c r="N4181" s="3">
        <v>0</v>
      </c>
      <c r="O4181" s="3">
        <v>0</v>
      </c>
      <c r="P4181" s="3">
        <v>0</v>
      </c>
      <c r="Q4181" s="132"/>
    </row>
    <row r="4182" spans="1:17">
      <c r="A4182" s="5" t="str">
        <f t="shared" si="66"/>
        <v>7</v>
      </c>
      <c r="B4182" s="1" t="s">
        <v>12762</v>
      </c>
      <c r="C4182" s="2" t="s">
        <v>12763</v>
      </c>
      <c r="D4182" s="2">
        <f>IFERROR(VLOOKUP(B4182,#REF!,4,0),0)</f>
        <v>0</v>
      </c>
      <c r="E4182" s="3">
        <v>0</v>
      </c>
      <c r="F4182" s="147" t="s">
        <v>1</v>
      </c>
      <c r="G4182" s="3">
        <v>0</v>
      </c>
      <c r="H4182" s="3">
        <v>0</v>
      </c>
      <c r="I4182" s="3">
        <v>0</v>
      </c>
      <c r="J4182" s="3">
        <v>0</v>
      </c>
      <c r="K4182" s="3">
        <v>0</v>
      </c>
      <c r="L4182" s="3">
        <v>0</v>
      </c>
      <c r="M4182" s="148" t="s">
        <v>6151</v>
      </c>
      <c r="N4182" s="3">
        <v>0</v>
      </c>
      <c r="O4182" s="3">
        <v>0</v>
      </c>
      <c r="P4182" s="3">
        <v>0</v>
      </c>
      <c r="Q4182" s="132"/>
    </row>
    <row r="4183" spans="1:17">
      <c r="A4183" s="5" t="str">
        <f t="shared" si="66"/>
        <v>7</v>
      </c>
      <c r="B4183" s="1" t="s">
        <v>12764</v>
      </c>
      <c r="C4183" s="2" t="s">
        <v>12765</v>
      </c>
      <c r="D4183" s="2">
        <f>IFERROR(VLOOKUP(B4183,#REF!,4,0),0)</f>
        <v>0</v>
      </c>
      <c r="E4183" s="3">
        <v>0</v>
      </c>
      <c r="F4183" s="147" t="s">
        <v>1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148" t="s">
        <v>6151</v>
      </c>
      <c r="N4183" s="3">
        <v>0</v>
      </c>
      <c r="O4183" s="3">
        <v>0</v>
      </c>
      <c r="P4183" s="3">
        <v>0</v>
      </c>
      <c r="Q4183" s="132"/>
    </row>
    <row r="4184" spans="1:17">
      <c r="A4184" s="5" t="str">
        <f t="shared" si="66"/>
        <v>7</v>
      </c>
      <c r="B4184" s="1" t="s">
        <v>12766</v>
      </c>
      <c r="C4184" s="2" t="s">
        <v>12767</v>
      </c>
      <c r="D4184" s="2">
        <f>IFERROR(VLOOKUP(B4184,#REF!,4,0),0)</f>
        <v>0</v>
      </c>
      <c r="E4184" s="3">
        <v>0</v>
      </c>
      <c r="F4184" s="147" t="s">
        <v>1</v>
      </c>
      <c r="G4184" s="3">
        <v>0</v>
      </c>
      <c r="H4184" s="3">
        <v>0</v>
      </c>
      <c r="I4184" s="3">
        <v>0</v>
      </c>
      <c r="J4184" s="3">
        <v>0</v>
      </c>
      <c r="K4184" s="3">
        <v>0</v>
      </c>
      <c r="L4184" s="3">
        <v>0</v>
      </c>
      <c r="M4184" s="148" t="s">
        <v>6151</v>
      </c>
      <c r="N4184" s="3">
        <v>0</v>
      </c>
      <c r="O4184" s="3">
        <v>0</v>
      </c>
      <c r="P4184" s="3">
        <v>0</v>
      </c>
      <c r="Q4184" s="132"/>
    </row>
    <row r="4185" spans="1:17">
      <c r="A4185" s="5" t="str">
        <f t="shared" si="66"/>
        <v>7</v>
      </c>
      <c r="B4185" s="1" t="s">
        <v>12768</v>
      </c>
      <c r="C4185" s="2" t="s">
        <v>12769</v>
      </c>
      <c r="D4185" s="2">
        <f>IFERROR(VLOOKUP(B4185,#REF!,4,0),0)</f>
        <v>0</v>
      </c>
      <c r="E4185" s="3">
        <v>0</v>
      </c>
      <c r="F4185" s="147" t="s">
        <v>1</v>
      </c>
      <c r="G4185" s="3">
        <v>0</v>
      </c>
      <c r="H4185" s="3">
        <v>0</v>
      </c>
      <c r="I4185" s="3">
        <v>0</v>
      </c>
      <c r="J4185" s="3">
        <v>0</v>
      </c>
      <c r="K4185" s="3">
        <v>0</v>
      </c>
      <c r="L4185" s="3">
        <v>0</v>
      </c>
      <c r="M4185" s="148" t="s">
        <v>6151</v>
      </c>
      <c r="N4185" s="3">
        <v>0</v>
      </c>
      <c r="O4185" s="3">
        <v>0</v>
      </c>
      <c r="P4185" s="3">
        <v>0</v>
      </c>
      <c r="Q4185" s="132"/>
    </row>
    <row r="4186" spans="1:17">
      <c r="A4186" s="5" t="str">
        <f t="shared" si="66"/>
        <v>7</v>
      </c>
      <c r="B4186" s="1" t="s">
        <v>12770</v>
      </c>
      <c r="C4186" s="2" t="s">
        <v>12771</v>
      </c>
      <c r="D4186" s="2">
        <f>IFERROR(VLOOKUP(B4186,#REF!,4,0),0)</f>
        <v>0</v>
      </c>
      <c r="E4186" s="3">
        <v>0</v>
      </c>
      <c r="F4186" s="147" t="s">
        <v>1</v>
      </c>
      <c r="G4186" s="3">
        <v>0</v>
      </c>
      <c r="H4186" s="3">
        <v>0</v>
      </c>
      <c r="I4186" s="3">
        <v>0</v>
      </c>
      <c r="J4186" s="3">
        <v>0</v>
      </c>
      <c r="K4186" s="3">
        <v>0</v>
      </c>
      <c r="L4186" s="3">
        <v>0</v>
      </c>
      <c r="M4186" s="148" t="s">
        <v>6151</v>
      </c>
      <c r="N4186" s="3">
        <v>0</v>
      </c>
      <c r="O4186" s="3">
        <v>0</v>
      </c>
      <c r="P4186" s="3">
        <v>0</v>
      </c>
      <c r="Q4186" s="132"/>
    </row>
    <row r="4187" spans="1:17">
      <c r="A4187" s="5" t="str">
        <f t="shared" si="66"/>
        <v>7</v>
      </c>
      <c r="B4187" s="1" t="s">
        <v>12772</v>
      </c>
      <c r="C4187" s="2" t="s">
        <v>12773</v>
      </c>
      <c r="D4187" s="2">
        <f>IFERROR(VLOOKUP(B4187,#REF!,4,0),0)</f>
        <v>0</v>
      </c>
      <c r="E4187" s="3">
        <v>0</v>
      </c>
      <c r="F4187" s="147" t="s">
        <v>1</v>
      </c>
      <c r="G4187" s="3">
        <v>0</v>
      </c>
      <c r="H4187" s="3">
        <v>0</v>
      </c>
      <c r="I4187" s="3">
        <v>0</v>
      </c>
      <c r="J4187" s="3">
        <v>0</v>
      </c>
      <c r="K4187" s="3">
        <v>0</v>
      </c>
      <c r="L4187" s="3">
        <v>0</v>
      </c>
      <c r="M4187" s="148" t="s">
        <v>6151</v>
      </c>
      <c r="N4187" s="3">
        <v>0</v>
      </c>
      <c r="O4187" s="3">
        <v>0</v>
      </c>
      <c r="P4187" s="3">
        <v>0</v>
      </c>
      <c r="Q4187" s="132"/>
    </row>
    <row r="4188" spans="1:17">
      <c r="A4188" s="5" t="str">
        <f t="shared" si="66"/>
        <v>7</v>
      </c>
      <c r="B4188" s="1" t="s">
        <v>12774</v>
      </c>
      <c r="C4188" s="2" t="s">
        <v>12775</v>
      </c>
      <c r="D4188" s="2">
        <f>IFERROR(VLOOKUP(B4188,#REF!,4,0),0)</f>
        <v>0</v>
      </c>
      <c r="E4188" s="3">
        <v>0</v>
      </c>
      <c r="F4188" s="147" t="s">
        <v>1</v>
      </c>
      <c r="G4188" s="3">
        <v>0</v>
      </c>
      <c r="H4188" s="3">
        <v>0</v>
      </c>
      <c r="I4188" s="3">
        <v>0</v>
      </c>
      <c r="J4188" s="3">
        <v>0</v>
      </c>
      <c r="K4188" s="3">
        <v>0</v>
      </c>
      <c r="L4188" s="3">
        <v>0</v>
      </c>
      <c r="M4188" s="148" t="s">
        <v>6151</v>
      </c>
      <c r="N4188" s="3">
        <v>0</v>
      </c>
      <c r="O4188" s="3">
        <v>0</v>
      </c>
      <c r="P4188" s="3">
        <v>0</v>
      </c>
      <c r="Q4188" s="132"/>
    </row>
    <row r="4189" spans="1:17">
      <c r="A4189" s="5" t="str">
        <f t="shared" si="66"/>
        <v>7</v>
      </c>
      <c r="B4189" s="1" t="s">
        <v>12776</v>
      </c>
      <c r="C4189" s="2" t="s">
        <v>12777</v>
      </c>
      <c r="D4189" s="2">
        <f>IFERROR(VLOOKUP(B4189,#REF!,4,0),0)</f>
        <v>0</v>
      </c>
      <c r="E4189" s="3">
        <v>0</v>
      </c>
      <c r="F4189" s="147" t="s">
        <v>1</v>
      </c>
      <c r="G4189" s="3">
        <v>0</v>
      </c>
      <c r="H4189" s="3">
        <v>0</v>
      </c>
      <c r="I4189" s="3">
        <v>0</v>
      </c>
      <c r="J4189" s="3">
        <v>0</v>
      </c>
      <c r="K4189" s="3">
        <v>0</v>
      </c>
      <c r="L4189" s="3">
        <v>0</v>
      </c>
      <c r="M4189" s="148" t="s">
        <v>6151</v>
      </c>
      <c r="N4189" s="3">
        <v>0</v>
      </c>
      <c r="O4189" s="3">
        <v>0</v>
      </c>
      <c r="P4189" s="3">
        <v>0</v>
      </c>
      <c r="Q4189" s="132"/>
    </row>
    <row r="4190" spans="1:17">
      <c r="A4190" s="5" t="str">
        <f t="shared" si="66"/>
        <v>7</v>
      </c>
      <c r="B4190" s="1" t="s">
        <v>12778</v>
      </c>
      <c r="C4190" s="2" t="s">
        <v>12779</v>
      </c>
      <c r="D4190" s="2">
        <f>IFERROR(VLOOKUP(B4190,#REF!,4,0),0)</f>
        <v>0</v>
      </c>
      <c r="E4190" s="3">
        <v>0</v>
      </c>
      <c r="F4190" s="147" t="s">
        <v>1</v>
      </c>
      <c r="G4190" s="3">
        <v>0</v>
      </c>
      <c r="H4190" s="3">
        <v>0</v>
      </c>
      <c r="I4190" s="3">
        <v>0</v>
      </c>
      <c r="J4190" s="3">
        <v>0</v>
      </c>
      <c r="K4190" s="3">
        <v>0</v>
      </c>
      <c r="L4190" s="3">
        <v>0</v>
      </c>
      <c r="M4190" s="148" t="s">
        <v>6151</v>
      </c>
      <c r="N4190" s="3">
        <v>0</v>
      </c>
      <c r="O4190" s="3">
        <v>0</v>
      </c>
      <c r="P4190" s="3">
        <v>0</v>
      </c>
      <c r="Q4190" s="132"/>
    </row>
    <row r="4191" spans="1:17">
      <c r="A4191" s="5" t="str">
        <f t="shared" si="66"/>
        <v>7</v>
      </c>
      <c r="B4191" s="1" t="s">
        <v>12780</v>
      </c>
      <c r="C4191" s="2" t="s">
        <v>12781</v>
      </c>
      <c r="D4191" s="2">
        <f>IFERROR(VLOOKUP(B4191,#REF!,4,0),0)</f>
        <v>0</v>
      </c>
      <c r="E4191" s="3">
        <v>0</v>
      </c>
      <c r="F4191" s="147" t="s">
        <v>1</v>
      </c>
      <c r="G4191" s="3">
        <v>0</v>
      </c>
      <c r="H4191" s="3">
        <v>0</v>
      </c>
      <c r="I4191" s="3">
        <v>0</v>
      </c>
      <c r="J4191" s="3">
        <v>0</v>
      </c>
      <c r="K4191" s="3">
        <v>0</v>
      </c>
      <c r="L4191" s="3">
        <v>0</v>
      </c>
      <c r="M4191" s="148" t="s">
        <v>6151</v>
      </c>
      <c r="N4191" s="3">
        <v>0</v>
      </c>
      <c r="O4191" s="3">
        <v>0</v>
      </c>
      <c r="P4191" s="3">
        <v>0</v>
      </c>
      <c r="Q4191" s="132"/>
    </row>
    <row r="4192" spans="1:17">
      <c r="A4192" s="5" t="str">
        <f t="shared" si="66"/>
        <v>7</v>
      </c>
      <c r="B4192" s="1" t="s">
        <v>12782</v>
      </c>
      <c r="C4192" s="2" t="s">
        <v>12783</v>
      </c>
      <c r="D4192" s="2">
        <f>IFERROR(VLOOKUP(B4192,#REF!,4,0),0)</f>
        <v>0</v>
      </c>
      <c r="E4192" s="3">
        <v>0</v>
      </c>
      <c r="F4192" s="147" t="s">
        <v>1</v>
      </c>
      <c r="G4192" s="3">
        <v>0</v>
      </c>
      <c r="H4192" s="3">
        <v>0</v>
      </c>
      <c r="I4192" s="3">
        <v>0</v>
      </c>
      <c r="J4192" s="3">
        <v>0</v>
      </c>
      <c r="K4192" s="3">
        <v>0</v>
      </c>
      <c r="L4192" s="3">
        <v>0</v>
      </c>
      <c r="M4192" s="148" t="s">
        <v>6151</v>
      </c>
      <c r="N4192" s="3">
        <v>0</v>
      </c>
      <c r="O4192" s="3">
        <v>0</v>
      </c>
      <c r="P4192" s="3">
        <v>0</v>
      </c>
      <c r="Q4192" s="132"/>
    </row>
    <row r="4193" spans="1:17">
      <c r="A4193" s="5" t="str">
        <f t="shared" si="66"/>
        <v>7</v>
      </c>
      <c r="B4193" s="1" t="s">
        <v>12784</v>
      </c>
      <c r="C4193" s="2" t="s">
        <v>12785</v>
      </c>
      <c r="D4193" s="2">
        <f>IFERROR(VLOOKUP(B4193,#REF!,4,0),0)</f>
        <v>0</v>
      </c>
      <c r="E4193" s="3">
        <v>0</v>
      </c>
      <c r="F4193" s="147" t="s">
        <v>1</v>
      </c>
      <c r="G4193" s="3">
        <v>0</v>
      </c>
      <c r="H4193" s="3">
        <v>0</v>
      </c>
      <c r="I4193" s="3">
        <v>0</v>
      </c>
      <c r="J4193" s="3">
        <v>0</v>
      </c>
      <c r="K4193" s="3">
        <v>0</v>
      </c>
      <c r="L4193" s="3">
        <v>0</v>
      </c>
      <c r="M4193" s="148" t="s">
        <v>6151</v>
      </c>
      <c r="N4193" s="3">
        <v>0</v>
      </c>
      <c r="O4193" s="3">
        <v>0</v>
      </c>
      <c r="P4193" s="3">
        <v>0</v>
      </c>
      <c r="Q4193" s="132"/>
    </row>
    <row r="4194" spans="1:17">
      <c r="A4194" s="5" t="str">
        <f t="shared" si="66"/>
        <v>7</v>
      </c>
      <c r="B4194" s="1" t="s">
        <v>12786</v>
      </c>
      <c r="C4194" s="2" t="s">
        <v>12787</v>
      </c>
      <c r="D4194" s="2">
        <f>IFERROR(VLOOKUP(B4194,#REF!,4,0),0)</f>
        <v>0</v>
      </c>
      <c r="E4194" s="3">
        <v>0</v>
      </c>
      <c r="F4194" s="147" t="s">
        <v>1</v>
      </c>
      <c r="G4194" s="3">
        <v>0</v>
      </c>
      <c r="H4194" s="3">
        <v>0</v>
      </c>
      <c r="I4194" s="3">
        <v>0</v>
      </c>
      <c r="J4194" s="3">
        <v>0</v>
      </c>
      <c r="K4194" s="3">
        <v>0</v>
      </c>
      <c r="L4194" s="3">
        <v>0</v>
      </c>
      <c r="M4194" s="148" t="s">
        <v>6151</v>
      </c>
      <c r="N4194" s="3">
        <v>0</v>
      </c>
      <c r="O4194" s="3">
        <v>0</v>
      </c>
      <c r="P4194" s="3">
        <v>0</v>
      </c>
      <c r="Q4194" s="132"/>
    </row>
    <row r="4195" spans="1:17">
      <c r="A4195" s="5" t="str">
        <f t="shared" si="66"/>
        <v>7</v>
      </c>
      <c r="B4195" s="1" t="s">
        <v>12788</v>
      </c>
      <c r="C4195" s="2" t="s">
        <v>12789</v>
      </c>
      <c r="D4195" s="2">
        <f>IFERROR(VLOOKUP(B4195,#REF!,4,0),0)</f>
        <v>0</v>
      </c>
      <c r="E4195" s="3">
        <v>0</v>
      </c>
      <c r="F4195" s="147" t="s">
        <v>1</v>
      </c>
      <c r="G4195" s="3">
        <v>0</v>
      </c>
      <c r="H4195" s="3">
        <v>0</v>
      </c>
      <c r="I4195" s="3">
        <v>0</v>
      </c>
      <c r="J4195" s="3">
        <v>0</v>
      </c>
      <c r="K4195" s="3">
        <v>0</v>
      </c>
      <c r="L4195" s="3">
        <v>0</v>
      </c>
      <c r="M4195" s="148" t="s">
        <v>6151</v>
      </c>
      <c r="N4195" s="3">
        <v>0</v>
      </c>
      <c r="O4195" s="3">
        <v>0</v>
      </c>
      <c r="P4195" s="3">
        <v>0</v>
      </c>
      <c r="Q4195" s="132"/>
    </row>
    <row r="4196" spans="1:17">
      <c r="A4196" s="5" t="str">
        <f t="shared" si="66"/>
        <v>7</v>
      </c>
      <c r="B4196" s="1" t="s">
        <v>12790</v>
      </c>
      <c r="C4196" s="2" t="s">
        <v>12791</v>
      </c>
      <c r="D4196" s="2">
        <f>IFERROR(VLOOKUP(B4196,#REF!,4,0),0)</f>
        <v>0</v>
      </c>
      <c r="E4196" s="3">
        <v>0</v>
      </c>
      <c r="F4196" s="147" t="s">
        <v>1</v>
      </c>
      <c r="G4196" s="3">
        <v>0</v>
      </c>
      <c r="H4196" s="3">
        <v>0</v>
      </c>
      <c r="I4196" s="3">
        <v>0</v>
      </c>
      <c r="J4196" s="3">
        <v>0</v>
      </c>
      <c r="K4196" s="3">
        <v>0</v>
      </c>
      <c r="L4196" s="3">
        <v>0</v>
      </c>
      <c r="M4196" s="148" t="s">
        <v>6151</v>
      </c>
      <c r="N4196" s="3">
        <v>0</v>
      </c>
      <c r="O4196" s="3">
        <v>0</v>
      </c>
      <c r="P4196" s="3">
        <v>0</v>
      </c>
      <c r="Q4196" s="132"/>
    </row>
    <row r="4197" spans="1:17">
      <c r="A4197" s="5" t="str">
        <f t="shared" si="66"/>
        <v>7</v>
      </c>
      <c r="B4197" s="1" t="s">
        <v>12792</v>
      </c>
      <c r="C4197" s="2" t="s">
        <v>12793</v>
      </c>
      <c r="D4197" s="2">
        <f>IFERROR(VLOOKUP(B4197,#REF!,4,0),0)</f>
        <v>0</v>
      </c>
      <c r="E4197" s="3">
        <v>0</v>
      </c>
      <c r="F4197" s="147" t="s">
        <v>1</v>
      </c>
      <c r="G4197" s="3">
        <v>0</v>
      </c>
      <c r="H4197" s="3">
        <v>0</v>
      </c>
      <c r="I4197" s="3">
        <v>0</v>
      </c>
      <c r="J4197" s="3">
        <v>0</v>
      </c>
      <c r="K4197" s="3">
        <v>0</v>
      </c>
      <c r="L4197" s="3">
        <v>0</v>
      </c>
      <c r="M4197" s="148" t="s">
        <v>6151</v>
      </c>
      <c r="N4197" s="3">
        <v>0</v>
      </c>
      <c r="O4197" s="3">
        <v>0</v>
      </c>
      <c r="P4197" s="3">
        <v>0</v>
      </c>
      <c r="Q4197" s="132"/>
    </row>
    <row r="4198" spans="1:17">
      <c r="A4198" s="5" t="str">
        <f t="shared" si="66"/>
        <v>7</v>
      </c>
      <c r="B4198" s="1" t="s">
        <v>12794</v>
      </c>
      <c r="C4198" s="2" t="s">
        <v>12795</v>
      </c>
      <c r="D4198" s="2">
        <f>IFERROR(VLOOKUP(B4198,#REF!,4,0),0)</f>
        <v>0</v>
      </c>
      <c r="E4198" s="3">
        <v>0</v>
      </c>
      <c r="F4198" s="147" t="s">
        <v>1</v>
      </c>
      <c r="G4198" s="3">
        <v>0</v>
      </c>
      <c r="H4198" s="3">
        <v>0</v>
      </c>
      <c r="I4198" s="3">
        <v>0</v>
      </c>
      <c r="J4198" s="3">
        <v>0</v>
      </c>
      <c r="K4198" s="3">
        <v>0</v>
      </c>
      <c r="L4198" s="3">
        <v>0</v>
      </c>
      <c r="M4198" s="148" t="s">
        <v>6151</v>
      </c>
      <c r="N4198" s="3">
        <v>0</v>
      </c>
      <c r="O4198" s="3">
        <v>0</v>
      </c>
      <c r="P4198" s="3">
        <v>0</v>
      </c>
      <c r="Q4198" s="132"/>
    </row>
    <row r="4199" spans="1:17">
      <c r="A4199" s="5" t="str">
        <f t="shared" si="66"/>
        <v>7</v>
      </c>
      <c r="B4199" s="1" t="s">
        <v>12796</v>
      </c>
      <c r="C4199" s="2" t="s">
        <v>7921</v>
      </c>
      <c r="D4199" s="2">
        <f>IFERROR(VLOOKUP(B4199,#REF!,4,0),0)</f>
        <v>0</v>
      </c>
      <c r="E4199" s="3">
        <v>0</v>
      </c>
      <c r="F4199" s="147" t="s">
        <v>1</v>
      </c>
      <c r="G4199" s="3">
        <v>0</v>
      </c>
      <c r="H4199" s="3">
        <v>0</v>
      </c>
      <c r="I4199" s="3">
        <v>0</v>
      </c>
      <c r="J4199" s="3">
        <v>0</v>
      </c>
      <c r="K4199" s="3">
        <v>0</v>
      </c>
      <c r="L4199" s="3">
        <v>0</v>
      </c>
      <c r="M4199" s="148" t="s">
        <v>6151</v>
      </c>
      <c r="N4199" s="3">
        <v>0</v>
      </c>
      <c r="O4199" s="3">
        <v>0</v>
      </c>
      <c r="P4199" s="3">
        <v>0</v>
      </c>
      <c r="Q4199" s="132"/>
    </row>
    <row r="4200" spans="1:17">
      <c r="A4200" s="5" t="str">
        <f t="shared" si="66"/>
        <v>7</v>
      </c>
      <c r="B4200" s="1" t="s">
        <v>12797</v>
      </c>
      <c r="C4200" s="2" t="s">
        <v>12798</v>
      </c>
      <c r="D4200" s="2">
        <f>IFERROR(VLOOKUP(B4200,#REF!,4,0),0)</f>
        <v>0</v>
      </c>
      <c r="E4200" s="3">
        <v>0</v>
      </c>
      <c r="F4200" s="147" t="s">
        <v>1</v>
      </c>
      <c r="G4200" s="3">
        <v>0</v>
      </c>
      <c r="H4200" s="3">
        <v>0</v>
      </c>
      <c r="I4200" s="3">
        <v>0</v>
      </c>
      <c r="J4200" s="3">
        <v>0</v>
      </c>
      <c r="K4200" s="3">
        <v>0</v>
      </c>
      <c r="L4200" s="3">
        <v>0</v>
      </c>
      <c r="M4200" s="148" t="s">
        <v>6151</v>
      </c>
      <c r="N4200" s="3">
        <v>0</v>
      </c>
      <c r="O4200" s="3">
        <v>0</v>
      </c>
      <c r="P4200" s="3">
        <v>0</v>
      </c>
      <c r="Q4200" s="132"/>
    </row>
    <row r="4201" spans="1:17">
      <c r="A4201" s="5" t="str">
        <f t="shared" si="66"/>
        <v>7</v>
      </c>
      <c r="B4201" s="1" t="s">
        <v>12799</v>
      </c>
      <c r="C4201" s="2" t="s">
        <v>12800</v>
      </c>
      <c r="D4201" s="2">
        <f>IFERROR(VLOOKUP(B4201,#REF!,4,0),0)</f>
        <v>0</v>
      </c>
      <c r="E4201" s="3">
        <v>0</v>
      </c>
      <c r="F4201" s="147" t="s">
        <v>1</v>
      </c>
      <c r="G4201" s="3">
        <v>0</v>
      </c>
      <c r="H4201" s="3">
        <v>0</v>
      </c>
      <c r="I4201" s="3">
        <v>0</v>
      </c>
      <c r="J4201" s="3">
        <v>0</v>
      </c>
      <c r="K4201" s="3">
        <v>0</v>
      </c>
      <c r="L4201" s="3">
        <v>0</v>
      </c>
      <c r="M4201" s="148" t="s">
        <v>6151</v>
      </c>
      <c r="N4201" s="3">
        <v>0</v>
      </c>
      <c r="O4201" s="3">
        <v>0</v>
      </c>
      <c r="P4201" s="3">
        <v>0</v>
      </c>
      <c r="Q4201" s="132"/>
    </row>
    <row r="4202" spans="1:17">
      <c r="A4202" s="5" t="str">
        <f t="shared" si="66"/>
        <v>7</v>
      </c>
      <c r="B4202" s="1" t="s">
        <v>12801</v>
      </c>
      <c r="C4202" s="2" t="s">
        <v>12802</v>
      </c>
      <c r="D4202" s="2">
        <f>IFERROR(VLOOKUP(B4202,#REF!,4,0),0)</f>
        <v>0</v>
      </c>
      <c r="E4202" s="3">
        <v>0</v>
      </c>
      <c r="F4202" s="147" t="s">
        <v>1</v>
      </c>
      <c r="G4202" s="3">
        <v>0</v>
      </c>
      <c r="H4202" s="3">
        <v>0</v>
      </c>
      <c r="I4202" s="3">
        <v>0</v>
      </c>
      <c r="J4202" s="3">
        <v>0</v>
      </c>
      <c r="K4202" s="3">
        <v>0</v>
      </c>
      <c r="L4202" s="3">
        <v>0</v>
      </c>
      <c r="M4202" s="148" t="s">
        <v>6151</v>
      </c>
      <c r="N4202" s="3">
        <v>0</v>
      </c>
      <c r="O4202" s="3">
        <v>0</v>
      </c>
      <c r="P4202" s="3">
        <v>0</v>
      </c>
      <c r="Q4202" s="132"/>
    </row>
    <row r="4203" spans="1:17">
      <c r="A4203" s="5" t="str">
        <f t="shared" si="66"/>
        <v>7</v>
      </c>
      <c r="B4203" s="1" t="s">
        <v>12803</v>
      </c>
      <c r="C4203" s="2" t="s">
        <v>12804</v>
      </c>
      <c r="D4203" s="2">
        <f>IFERROR(VLOOKUP(B4203,#REF!,4,0),0)</f>
        <v>0</v>
      </c>
      <c r="E4203" s="3">
        <v>0</v>
      </c>
      <c r="F4203" s="147" t="s">
        <v>1</v>
      </c>
      <c r="G4203" s="3">
        <v>0</v>
      </c>
      <c r="H4203" s="3">
        <v>0</v>
      </c>
      <c r="I4203" s="3">
        <v>0</v>
      </c>
      <c r="J4203" s="3">
        <v>0</v>
      </c>
      <c r="K4203" s="3">
        <v>0</v>
      </c>
      <c r="L4203" s="3">
        <v>0</v>
      </c>
      <c r="M4203" s="148" t="s">
        <v>6151</v>
      </c>
      <c r="N4203" s="3">
        <v>0</v>
      </c>
      <c r="O4203" s="3">
        <v>0</v>
      </c>
      <c r="P4203" s="3">
        <v>0</v>
      </c>
      <c r="Q4203" s="132"/>
    </row>
    <row r="4204" spans="1:17">
      <c r="A4204" s="5" t="str">
        <f t="shared" si="66"/>
        <v>7</v>
      </c>
      <c r="B4204" s="1" t="s">
        <v>12805</v>
      </c>
      <c r="C4204" s="2" t="s">
        <v>12806</v>
      </c>
      <c r="D4204" s="2">
        <f>IFERROR(VLOOKUP(B4204,#REF!,4,0),0)</f>
        <v>0</v>
      </c>
      <c r="E4204" s="3">
        <v>0</v>
      </c>
      <c r="F4204" s="147" t="s">
        <v>1</v>
      </c>
      <c r="G4204" s="3">
        <v>0</v>
      </c>
      <c r="H4204" s="3">
        <v>0</v>
      </c>
      <c r="I4204" s="3">
        <v>0</v>
      </c>
      <c r="J4204" s="3">
        <v>0</v>
      </c>
      <c r="K4204" s="3">
        <v>0</v>
      </c>
      <c r="L4204" s="3">
        <v>0</v>
      </c>
      <c r="M4204" s="148" t="s">
        <v>6151</v>
      </c>
      <c r="N4204" s="3">
        <v>0</v>
      </c>
      <c r="O4204" s="3">
        <v>0</v>
      </c>
      <c r="P4204" s="3">
        <v>0</v>
      </c>
      <c r="Q4204" s="132"/>
    </row>
    <row r="4205" spans="1:17">
      <c r="A4205" s="5" t="str">
        <f t="shared" si="66"/>
        <v>7</v>
      </c>
      <c r="B4205" s="1" t="s">
        <v>12807</v>
      </c>
      <c r="C4205" s="2" t="s">
        <v>12808</v>
      </c>
      <c r="D4205" s="2">
        <f>IFERROR(VLOOKUP(B4205,#REF!,4,0),0)</f>
        <v>0</v>
      </c>
      <c r="E4205" s="3">
        <v>0</v>
      </c>
      <c r="F4205" s="147" t="s">
        <v>1</v>
      </c>
      <c r="G4205" s="3">
        <v>0</v>
      </c>
      <c r="H4205" s="3">
        <v>0</v>
      </c>
      <c r="I4205" s="3">
        <v>0</v>
      </c>
      <c r="J4205" s="3">
        <v>0</v>
      </c>
      <c r="K4205" s="3">
        <v>0</v>
      </c>
      <c r="L4205" s="3">
        <v>0</v>
      </c>
      <c r="M4205" s="148" t="s">
        <v>6151</v>
      </c>
      <c r="N4205" s="3">
        <v>0</v>
      </c>
      <c r="O4205" s="3">
        <v>0</v>
      </c>
      <c r="P4205" s="3">
        <v>0</v>
      </c>
      <c r="Q4205" s="132"/>
    </row>
    <row r="4206" spans="1:17">
      <c r="A4206" s="5" t="str">
        <f t="shared" si="66"/>
        <v>7</v>
      </c>
      <c r="B4206" s="1" t="s">
        <v>12809</v>
      </c>
      <c r="C4206" s="2" t="s">
        <v>12810</v>
      </c>
      <c r="D4206" s="2">
        <f>IFERROR(VLOOKUP(B4206,#REF!,4,0),0)</f>
        <v>0</v>
      </c>
      <c r="E4206" s="3">
        <v>0</v>
      </c>
      <c r="F4206" s="147" t="s">
        <v>1</v>
      </c>
      <c r="G4206" s="3">
        <v>0</v>
      </c>
      <c r="H4206" s="3">
        <v>0</v>
      </c>
      <c r="I4206" s="3">
        <v>0</v>
      </c>
      <c r="J4206" s="3">
        <v>0</v>
      </c>
      <c r="K4206" s="3">
        <v>0</v>
      </c>
      <c r="L4206" s="3">
        <v>0</v>
      </c>
      <c r="M4206" s="148" t="s">
        <v>6151</v>
      </c>
      <c r="N4206" s="3">
        <v>0</v>
      </c>
      <c r="O4206" s="3">
        <v>0</v>
      </c>
      <c r="P4206" s="3">
        <v>0</v>
      </c>
      <c r="Q4206" s="132"/>
    </row>
    <row r="4207" spans="1:17">
      <c r="A4207" s="5" t="str">
        <f t="shared" si="66"/>
        <v>7</v>
      </c>
      <c r="B4207" s="1" t="s">
        <v>12811</v>
      </c>
      <c r="C4207" s="2" t="s">
        <v>12812</v>
      </c>
      <c r="D4207" s="2">
        <f>IFERROR(VLOOKUP(B4207,#REF!,4,0),0)</f>
        <v>0</v>
      </c>
      <c r="E4207" s="3">
        <v>0</v>
      </c>
      <c r="F4207" s="147" t="s">
        <v>1</v>
      </c>
      <c r="G4207" s="3">
        <v>0</v>
      </c>
      <c r="H4207" s="3">
        <v>0</v>
      </c>
      <c r="I4207" s="3">
        <v>0</v>
      </c>
      <c r="J4207" s="3">
        <v>0</v>
      </c>
      <c r="K4207" s="3">
        <v>0</v>
      </c>
      <c r="L4207" s="3">
        <v>0</v>
      </c>
      <c r="M4207" s="148" t="s">
        <v>6151</v>
      </c>
      <c r="N4207" s="3">
        <v>0</v>
      </c>
      <c r="O4207" s="3">
        <v>0</v>
      </c>
      <c r="P4207" s="3">
        <v>0</v>
      </c>
      <c r="Q4207" s="132"/>
    </row>
    <row r="4208" spans="1:17">
      <c r="A4208" s="5" t="str">
        <f t="shared" si="66"/>
        <v>7</v>
      </c>
      <c r="B4208" s="1" t="s">
        <v>12813</v>
      </c>
      <c r="C4208" s="2" t="s">
        <v>12814</v>
      </c>
      <c r="D4208" s="2">
        <f>IFERROR(VLOOKUP(B4208,#REF!,4,0),0)</f>
        <v>0</v>
      </c>
      <c r="E4208" s="3">
        <v>0</v>
      </c>
      <c r="F4208" s="147" t="s">
        <v>1</v>
      </c>
      <c r="G4208" s="3">
        <v>0</v>
      </c>
      <c r="H4208" s="3">
        <v>0</v>
      </c>
      <c r="I4208" s="3">
        <v>0</v>
      </c>
      <c r="J4208" s="3">
        <v>0</v>
      </c>
      <c r="K4208" s="3">
        <v>0</v>
      </c>
      <c r="L4208" s="3">
        <v>0</v>
      </c>
      <c r="M4208" s="148" t="s">
        <v>6151</v>
      </c>
      <c r="N4208" s="3">
        <v>0</v>
      </c>
      <c r="O4208" s="3">
        <v>0</v>
      </c>
      <c r="P4208" s="3">
        <v>0</v>
      </c>
      <c r="Q4208" s="132"/>
    </row>
    <row r="4209" spans="1:17">
      <c r="A4209" s="5" t="str">
        <f t="shared" si="66"/>
        <v>7</v>
      </c>
      <c r="B4209" s="1" t="s">
        <v>12815</v>
      </c>
      <c r="C4209" s="2" t="s">
        <v>12816</v>
      </c>
      <c r="D4209" s="2">
        <f>IFERROR(VLOOKUP(B4209,#REF!,4,0),0)</f>
        <v>0</v>
      </c>
      <c r="E4209" s="3">
        <v>0</v>
      </c>
      <c r="F4209" s="147" t="s">
        <v>1</v>
      </c>
      <c r="G4209" s="3">
        <v>0</v>
      </c>
      <c r="H4209" s="3">
        <v>0</v>
      </c>
      <c r="I4209" s="3">
        <v>0</v>
      </c>
      <c r="J4209" s="3">
        <v>0</v>
      </c>
      <c r="K4209" s="3">
        <v>0</v>
      </c>
      <c r="L4209" s="3">
        <v>0</v>
      </c>
      <c r="M4209" s="148" t="s">
        <v>6151</v>
      </c>
      <c r="N4209" s="3">
        <v>0</v>
      </c>
      <c r="O4209" s="3">
        <v>0</v>
      </c>
      <c r="P4209" s="3">
        <v>0</v>
      </c>
      <c r="Q4209" s="132"/>
    </row>
    <row r="4210" spans="1:17">
      <c r="A4210" s="5" t="str">
        <f t="shared" si="66"/>
        <v>7</v>
      </c>
      <c r="B4210" s="1" t="s">
        <v>12817</v>
      </c>
      <c r="C4210" s="2" t="s">
        <v>12818</v>
      </c>
      <c r="D4210" s="2">
        <f>IFERROR(VLOOKUP(B4210,#REF!,4,0),0)</f>
        <v>0</v>
      </c>
      <c r="E4210" s="3">
        <v>0</v>
      </c>
      <c r="F4210" s="147" t="s">
        <v>1</v>
      </c>
      <c r="G4210" s="3">
        <v>0</v>
      </c>
      <c r="H4210" s="3">
        <v>0</v>
      </c>
      <c r="I4210" s="3">
        <v>0</v>
      </c>
      <c r="J4210" s="3">
        <v>0</v>
      </c>
      <c r="K4210" s="3">
        <v>0</v>
      </c>
      <c r="L4210" s="3">
        <v>0</v>
      </c>
      <c r="M4210" s="148" t="s">
        <v>6151</v>
      </c>
      <c r="N4210" s="3">
        <v>0</v>
      </c>
      <c r="O4210" s="3">
        <v>0</v>
      </c>
      <c r="P4210" s="3">
        <v>0</v>
      </c>
      <c r="Q4210" s="132"/>
    </row>
    <row r="4211" spans="1:17">
      <c r="A4211" s="5" t="str">
        <f t="shared" si="66"/>
        <v>7</v>
      </c>
      <c r="B4211" s="1" t="s">
        <v>12819</v>
      </c>
      <c r="C4211" s="2" t="s">
        <v>12820</v>
      </c>
      <c r="D4211" s="2">
        <f>IFERROR(VLOOKUP(B4211,#REF!,4,0),0)</f>
        <v>0</v>
      </c>
      <c r="E4211" s="3">
        <v>0</v>
      </c>
      <c r="F4211" s="147" t="s">
        <v>1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0</v>
      </c>
      <c r="M4211" s="148" t="s">
        <v>6151</v>
      </c>
      <c r="N4211" s="3">
        <v>0</v>
      </c>
      <c r="O4211" s="3">
        <v>0</v>
      </c>
      <c r="P4211" s="3">
        <v>0</v>
      </c>
      <c r="Q4211" s="132"/>
    </row>
    <row r="4212" spans="1:17">
      <c r="A4212" s="5" t="str">
        <f t="shared" si="66"/>
        <v>7</v>
      </c>
      <c r="B4212" s="1" t="s">
        <v>12821</v>
      </c>
      <c r="C4212" s="2" t="s">
        <v>12822</v>
      </c>
      <c r="D4212" s="2">
        <f>IFERROR(VLOOKUP(B4212,#REF!,4,0),0)</f>
        <v>0</v>
      </c>
      <c r="E4212" s="3">
        <v>0</v>
      </c>
      <c r="F4212" s="147" t="s">
        <v>1</v>
      </c>
      <c r="G4212" s="3">
        <v>0</v>
      </c>
      <c r="H4212" s="3">
        <v>0</v>
      </c>
      <c r="I4212" s="3">
        <v>0</v>
      </c>
      <c r="J4212" s="3">
        <v>0</v>
      </c>
      <c r="K4212" s="3">
        <v>0</v>
      </c>
      <c r="L4212" s="3">
        <v>0</v>
      </c>
      <c r="M4212" s="148" t="s">
        <v>6151</v>
      </c>
      <c r="N4212" s="3">
        <v>0</v>
      </c>
      <c r="O4212" s="3">
        <v>0</v>
      </c>
      <c r="P4212" s="3">
        <v>0</v>
      </c>
      <c r="Q4212" s="132"/>
    </row>
    <row r="4213" spans="1:17">
      <c r="A4213" s="5" t="str">
        <f t="shared" si="66"/>
        <v>7</v>
      </c>
      <c r="B4213" s="1" t="s">
        <v>12823</v>
      </c>
      <c r="C4213" s="2" t="s">
        <v>12824</v>
      </c>
      <c r="D4213" s="2">
        <f>IFERROR(VLOOKUP(B4213,#REF!,4,0),0)</f>
        <v>0</v>
      </c>
      <c r="E4213" s="3">
        <v>0</v>
      </c>
      <c r="F4213" s="147" t="s">
        <v>1</v>
      </c>
      <c r="G4213" s="3">
        <v>0</v>
      </c>
      <c r="H4213" s="3">
        <v>0</v>
      </c>
      <c r="I4213" s="3">
        <v>0</v>
      </c>
      <c r="J4213" s="3">
        <v>0</v>
      </c>
      <c r="K4213" s="3">
        <v>0</v>
      </c>
      <c r="L4213" s="3">
        <v>0</v>
      </c>
      <c r="M4213" s="148" t="s">
        <v>6151</v>
      </c>
      <c r="N4213" s="3">
        <v>0</v>
      </c>
      <c r="O4213" s="3">
        <v>0</v>
      </c>
      <c r="P4213" s="3">
        <v>0</v>
      </c>
      <c r="Q4213" s="132"/>
    </row>
    <row r="4214" spans="1:17">
      <c r="A4214" s="5" t="str">
        <f t="shared" si="66"/>
        <v>7</v>
      </c>
      <c r="B4214" s="1" t="s">
        <v>4700</v>
      </c>
      <c r="C4214" s="2" t="s">
        <v>12825</v>
      </c>
      <c r="D4214" s="2">
        <f>IFERROR(VLOOKUP(B4214,#REF!,4,0),0)</f>
        <v>0</v>
      </c>
      <c r="E4214" s="3">
        <v>27485.77</v>
      </c>
      <c r="F4214" s="147" t="s">
        <v>1</v>
      </c>
      <c r="G4214" s="3">
        <v>27485.77</v>
      </c>
      <c r="H4214" s="3">
        <v>0</v>
      </c>
      <c r="I4214" s="3">
        <v>0</v>
      </c>
      <c r="J4214" s="3">
        <v>27485.77</v>
      </c>
      <c r="K4214" s="3">
        <v>0</v>
      </c>
      <c r="L4214" s="3">
        <v>0</v>
      </c>
      <c r="M4214" s="148" t="s">
        <v>6151</v>
      </c>
      <c r="N4214" s="3">
        <v>0</v>
      </c>
      <c r="O4214" s="3">
        <v>0</v>
      </c>
      <c r="P4214" s="3">
        <v>0</v>
      </c>
      <c r="Q4214" s="132"/>
    </row>
    <row r="4215" spans="1:17">
      <c r="A4215" s="5" t="str">
        <f t="shared" si="66"/>
        <v>7</v>
      </c>
      <c r="B4215" s="1" t="s">
        <v>4703</v>
      </c>
      <c r="C4215" s="2" t="s">
        <v>12826</v>
      </c>
      <c r="D4215" s="2">
        <f>IFERROR(VLOOKUP(B4215,#REF!,4,0),0)</f>
        <v>0</v>
      </c>
      <c r="E4215" s="3">
        <v>7015.85</v>
      </c>
      <c r="F4215" s="147" t="s">
        <v>1</v>
      </c>
      <c r="G4215" s="3">
        <v>7015.85</v>
      </c>
      <c r="H4215" s="3">
        <v>0</v>
      </c>
      <c r="I4215" s="3">
        <v>0</v>
      </c>
      <c r="J4215" s="3">
        <v>7015.85</v>
      </c>
      <c r="K4215" s="3">
        <v>0</v>
      </c>
      <c r="L4215" s="3">
        <v>0</v>
      </c>
      <c r="M4215" s="148" t="s">
        <v>6151</v>
      </c>
      <c r="N4215" s="3">
        <v>0</v>
      </c>
      <c r="O4215" s="3">
        <v>0</v>
      </c>
      <c r="P4215" s="3">
        <v>0</v>
      </c>
      <c r="Q4215" s="132"/>
    </row>
    <row r="4216" spans="1:17">
      <c r="A4216" s="5" t="str">
        <f t="shared" si="66"/>
        <v>7</v>
      </c>
      <c r="B4216" s="1" t="s">
        <v>4706</v>
      </c>
      <c r="C4216" s="2" t="s">
        <v>12827</v>
      </c>
      <c r="D4216" s="2">
        <f>IFERROR(VLOOKUP(B4216,#REF!,4,0),0)</f>
        <v>0</v>
      </c>
      <c r="E4216" s="3">
        <v>21748.43</v>
      </c>
      <c r="F4216" s="147" t="s">
        <v>1</v>
      </c>
      <c r="G4216" s="3">
        <v>21748.43</v>
      </c>
      <c r="H4216" s="3">
        <v>0</v>
      </c>
      <c r="I4216" s="3">
        <v>0</v>
      </c>
      <c r="J4216" s="3">
        <v>21748.43</v>
      </c>
      <c r="K4216" s="3">
        <v>0</v>
      </c>
      <c r="L4216" s="3">
        <v>0</v>
      </c>
      <c r="M4216" s="148" t="s">
        <v>6151</v>
      </c>
      <c r="N4216" s="3">
        <v>0</v>
      </c>
      <c r="O4216" s="3">
        <v>0</v>
      </c>
      <c r="P4216" s="3">
        <v>0</v>
      </c>
      <c r="Q4216" s="132"/>
    </row>
    <row r="4217" spans="1:17">
      <c r="A4217" s="5" t="str">
        <f t="shared" si="66"/>
        <v>7</v>
      </c>
      <c r="B4217" s="1" t="s">
        <v>4709</v>
      </c>
      <c r="C4217" s="2" t="s">
        <v>12828</v>
      </c>
      <c r="D4217" s="2">
        <f>IFERROR(VLOOKUP(B4217,#REF!,4,0),0)</f>
        <v>0</v>
      </c>
      <c r="E4217" s="3">
        <v>23258.41</v>
      </c>
      <c r="F4217" s="147" t="s">
        <v>1</v>
      </c>
      <c r="G4217" s="3">
        <v>23258.41</v>
      </c>
      <c r="H4217" s="3">
        <v>0</v>
      </c>
      <c r="I4217" s="3">
        <v>0</v>
      </c>
      <c r="J4217" s="3">
        <v>23258.41</v>
      </c>
      <c r="K4217" s="3">
        <v>0</v>
      </c>
      <c r="L4217" s="3">
        <v>0</v>
      </c>
      <c r="M4217" s="148" t="s">
        <v>6151</v>
      </c>
      <c r="N4217" s="3">
        <v>0</v>
      </c>
      <c r="O4217" s="3">
        <v>0</v>
      </c>
      <c r="P4217" s="3">
        <v>0</v>
      </c>
      <c r="Q4217" s="132"/>
    </row>
    <row r="4218" spans="1:17">
      <c r="A4218" s="5" t="str">
        <f t="shared" si="66"/>
        <v>7</v>
      </c>
      <c r="B4218" s="1" t="s">
        <v>12829</v>
      </c>
      <c r="C4218" s="2" t="s">
        <v>12830</v>
      </c>
      <c r="D4218" s="2">
        <f>IFERROR(VLOOKUP(B4218,#REF!,4,0),0)</f>
        <v>0</v>
      </c>
      <c r="E4218" s="3">
        <v>0</v>
      </c>
      <c r="F4218" s="147" t="s">
        <v>1</v>
      </c>
      <c r="G4218" s="3">
        <v>0</v>
      </c>
      <c r="H4218" s="3">
        <v>0</v>
      </c>
      <c r="I4218" s="3">
        <v>0</v>
      </c>
      <c r="J4218" s="3">
        <v>0</v>
      </c>
      <c r="K4218" s="3">
        <v>0</v>
      </c>
      <c r="L4218" s="3">
        <v>0</v>
      </c>
      <c r="M4218" s="148" t="s">
        <v>6151</v>
      </c>
      <c r="N4218" s="3">
        <v>0</v>
      </c>
      <c r="O4218" s="3">
        <v>0</v>
      </c>
      <c r="P4218" s="3">
        <v>0</v>
      </c>
      <c r="Q4218" s="132"/>
    </row>
    <row r="4219" spans="1:17">
      <c r="A4219" s="5" t="str">
        <f t="shared" si="66"/>
        <v>7</v>
      </c>
      <c r="B4219" s="1" t="s">
        <v>12831</v>
      </c>
      <c r="C4219" s="2" t="s">
        <v>12832</v>
      </c>
      <c r="D4219" s="2">
        <f>IFERROR(VLOOKUP(B4219,#REF!,4,0),0)</f>
        <v>0</v>
      </c>
      <c r="E4219" s="3">
        <v>0</v>
      </c>
      <c r="F4219" s="147" t="s">
        <v>1</v>
      </c>
      <c r="G4219" s="3">
        <v>0</v>
      </c>
      <c r="H4219" s="3">
        <v>0</v>
      </c>
      <c r="I4219" s="3">
        <v>0</v>
      </c>
      <c r="J4219" s="3">
        <v>0</v>
      </c>
      <c r="K4219" s="3">
        <v>0</v>
      </c>
      <c r="L4219" s="3">
        <v>0</v>
      </c>
      <c r="M4219" s="148" t="s">
        <v>6151</v>
      </c>
      <c r="N4219" s="3">
        <v>0</v>
      </c>
      <c r="O4219" s="3">
        <v>0</v>
      </c>
      <c r="P4219" s="3">
        <v>0</v>
      </c>
      <c r="Q4219" s="132"/>
    </row>
    <row r="4220" spans="1:17">
      <c r="A4220" s="5" t="str">
        <f t="shared" si="66"/>
        <v>7</v>
      </c>
      <c r="B4220" s="1" t="s">
        <v>4712</v>
      </c>
      <c r="C4220" s="2" t="s">
        <v>12833</v>
      </c>
      <c r="D4220" s="2">
        <f>IFERROR(VLOOKUP(B4220,#REF!,4,0),0)</f>
        <v>0</v>
      </c>
      <c r="E4220" s="3">
        <v>420249.54</v>
      </c>
      <c r="F4220" s="147" t="s">
        <v>1</v>
      </c>
      <c r="G4220" s="3">
        <v>420249.54</v>
      </c>
      <c r="H4220" s="3">
        <v>0</v>
      </c>
      <c r="I4220" s="3">
        <v>0</v>
      </c>
      <c r="J4220" s="3">
        <v>420249.54</v>
      </c>
      <c r="K4220" s="3">
        <v>0</v>
      </c>
      <c r="L4220" s="3">
        <v>0</v>
      </c>
      <c r="M4220" s="148" t="s">
        <v>6151</v>
      </c>
      <c r="N4220" s="3">
        <v>0</v>
      </c>
      <c r="O4220" s="3">
        <v>0</v>
      </c>
      <c r="P4220" s="3">
        <v>0</v>
      </c>
      <c r="Q4220" s="132"/>
    </row>
    <row r="4221" spans="1:17">
      <c r="A4221" s="5" t="str">
        <f t="shared" si="66"/>
        <v>7</v>
      </c>
      <c r="B4221" s="1" t="s">
        <v>4715</v>
      </c>
      <c r="C4221" s="2" t="s">
        <v>12834</v>
      </c>
      <c r="D4221" s="2">
        <f>IFERROR(VLOOKUP(B4221,#REF!,4,0),0)</f>
        <v>0</v>
      </c>
      <c r="E4221" s="3">
        <v>765602.09</v>
      </c>
      <c r="F4221" s="147" t="s">
        <v>1</v>
      </c>
      <c r="G4221" s="3">
        <v>765602.09</v>
      </c>
      <c r="H4221" s="3">
        <v>0</v>
      </c>
      <c r="I4221" s="3">
        <v>0</v>
      </c>
      <c r="J4221" s="3">
        <v>765602.09</v>
      </c>
      <c r="K4221" s="3">
        <v>0</v>
      </c>
      <c r="L4221" s="3">
        <v>0</v>
      </c>
      <c r="M4221" s="148" t="s">
        <v>6151</v>
      </c>
      <c r="N4221" s="3">
        <v>0</v>
      </c>
      <c r="O4221" s="3">
        <v>0</v>
      </c>
      <c r="P4221" s="3">
        <v>0</v>
      </c>
      <c r="Q4221" s="132"/>
    </row>
    <row r="4222" spans="1:17">
      <c r="A4222" s="5" t="str">
        <f t="shared" si="66"/>
        <v>7</v>
      </c>
      <c r="B4222" s="1" t="s">
        <v>12835</v>
      </c>
      <c r="C4222" s="2" t="s">
        <v>12836</v>
      </c>
      <c r="D4222" s="2">
        <f>IFERROR(VLOOKUP(B4222,#REF!,4,0),0)</f>
        <v>0</v>
      </c>
      <c r="E4222" s="3">
        <v>0</v>
      </c>
      <c r="F4222" s="147" t="s">
        <v>1</v>
      </c>
      <c r="G4222" s="3">
        <v>0</v>
      </c>
      <c r="H4222" s="3">
        <v>0</v>
      </c>
      <c r="I4222" s="3">
        <v>0</v>
      </c>
      <c r="J4222" s="3">
        <v>0</v>
      </c>
      <c r="K4222" s="3">
        <v>0</v>
      </c>
      <c r="L4222" s="3">
        <v>0</v>
      </c>
      <c r="M4222" s="148" t="s">
        <v>6151</v>
      </c>
      <c r="N4222" s="3">
        <v>0</v>
      </c>
      <c r="O4222" s="3">
        <v>0</v>
      </c>
      <c r="P4222" s="3">
        <v>0</v>
      </c>
      <c r="Q4222" s="132"/>
    </row>
    <row r="4223" spans="1:17">
      <c r="A4223" s="5" t="str">
        <f t="shared" si="66"/>
        <v>7</v>
      </c>
      <c r="B4223" s="1" t="s">
        <v>4718</v>
      </c>
      <c r="C4223" s="2" t="s">
        <v>12837</v>
      </c>
      <c r="D4223" s="2">
        <f>IFERROR(VLOOKUP(B4223,#REF!,4,0),0)</f>
        <v>0</v>
      </c>
      <c r="E4223" s="3">
        <v>1408154.91</v>
      </c>
      <c r="F4223" s="147" t="s">
        <v>1</v>
      </c>
      <c r="G4223" s="3">
        <v>1408154.91</v>
      </c>
      <c r="H4223" s="3">
        <v>0</v>
      </c>
      <c r="I4223" s="3">
        <v>0</v>
      </c>
      <c r="J4223" s="3">
        <v>1408154.91</v>
      </c>
      <c r="K4223" s="3">
        <v>0</v>
      </c>
      <c r="L4223" s="3">
        <v>0</v>
      </c>
      <c r="M4223" s="148" t="s">
        <v>6151</v>
      </c>
      <c r="N4223" s="3">
        <v>0</v>
      </c>
      <c r="O4223" s="3">
        <v>0</v>
      </c>
      <c r="P4223" s="3">
        <v>0</v>
      </c>
      <c r="Q4223" s="132"/>
    </row>
    <row r="4224" spans="1:17">
      <c r="A4224" s="5" t="str">
        <f t="shared" si="66"/>
        <v>7</v>
      </c>
      <c r="B4224" s="1" t="s">
        <v>4721</v>
      </c>
      <c r="C4224" s="2" t="s">
        <v>12838</v>
      </c>
      <c r="D4224" s="2">
        <f>IFERROR(VLOOKUP(B4224,#REF!,4,0),0)</f>
        <v>0</v>
      </c>
      <c r="E4224" s="3">
        <v>3673.29</v>
      </c>
      <c r="F4224" s="147" t="s">
        <v>1</v>
      </c>
      <c r="G4224" s="3">
        <v>3673.29</v>
      </c>
      <c r="H4224" s="3">
        <v>0</v>
      </c>
      <c r="I4224" s="3">
        <v>0</v>
      </c>
      <c r="J4224" s="3">
        <v>3673.29</v>
      </c>
      <c r="K4224" s="3">
        <v>0</v>
      </c>
      <c r="L4224" s="3">
        <v>0</v>
      </c>
      <c r="M4224" s="148" t="s">
        <v>6151</v>
      </c>
      <c r="N4224" s="3">
        <v>0</v>
      </c>
      <c r="O4224" s="3">
        <v>0</v>
      </c>
      <c r="P4224" s="3">
        <v>0</v>
      </c>
      <c r="Q4224" s="132"/>
    </row>
    <row r="4225" spans="1:17">
      <c r="A4225" s="5" t="str">
        <f t="shared" si="66"/>
        <v>7</v>
      </c>
      <c r="B4225" s="1" t="s">
        <v>12839</v>
      </c>
      <c r="C4225" s="2" t="s">
        <v>12840</v>
      </c>
      <c r="D4225" s="2">
        <f>IFERROR(VLOOKUP(B4225,#REF!,4,0),0)</f>
        <v>0</v>
      </c>
      <c r="E4225" s="3">
        <v>0</v>
      </c>
      <c r="F4225" s="147" t="s">
        <v>1</v>
      </c>
      <c r="G4225" s="3">
        <v>0</v>
      </c>
      <c r="H4225" s="3">
        <v>0</v>
      </c>
      <c r="I4225" s="3">
        <v>0</v>
      </c>
      <c r="J4225" s="3">
        <v>0</v>
      </c>
      <c r="K4225" s="3">
        <v>0</v>
      </c>
      <c r="L4225" s="3">
        <v>0</v>
      </c>
      <c r="M4225" s="148" t="s">
        <v>6151</v>
      </c>
      <c r="N4225" s="3">
        <v>0</v>
      </c>
      <c r="O4225" s="3">
        <v>0</v>
      </c>
      <c r="P4225" s="3">
        <v>0</v>
      </c>
      <c r="Q4225" s="132"/>
    </row>
    <row r="4226" spans="1:17">
      <c r="A4226" s="5" t="str">
        <f t="shared" si="66"/>
        <v>7</v>
      </c>
      <c r="B4226" s="1" t="s">
        <v>12841</v>
      </c>
      <c r="C4226" s="2" t="s">
        <v>12842</v>
      </c>
      <c r="D4226" s="2">
        <f>IFERROR(VLOOKUP(B4226,#REF!,4,0),0)</f>
        <v>0</v>
      </c>
      <c r="E4226" s="3">
        <v>0</v>
      </c>
      <c r="F4226" s="147" t="s">
        <v>1</v>
      </c>
      <c r="G4226" s="3">
        <v>0</v>
      </c>
      <c r="H4226" s="3">
        <v>0</v>
      </c>
      <c r="I4226" s="3">
        <v>0</v>
      </c>
      <c r="J4226" s="3">
        <v>0</v>
      </c>
      <c r="K4226" s="3">
        <v>0</v>
      </c>
      <c r="L4226" s="3">
        <v>0</v>
      </c>
      <c r="M4226" s="148" t="s">
        <v>6151</v>
      </c>
      <c r="N4226" s="3">
        <v>0</v>
      </c>
      <c r="O4226" s="3">
        <v>0</v>
      </c>
      <c r="P4226" s="3">
        <v>0</v>
      </c>
      <c r="Q4226" s="132"/>
    </row>
    <row r="4227" spans="1:17">
      <c r="A4227" s="5" t="str">
        <f t="shared" si="66"/>
        <v>7</v>
      </c>
      <c r="B4227" s="1" t="s">
        <v>12843</v>
      </c>
      <c r="C4227" s="2" t="s">
        <v>12844</v>
      </c>
      <c r="D4227" s="2">
        <f>IFERROR(VLOOKUP(B4227,#REF!,4,0),0)</f>
        <v>0</v>
      </c>
      <c r="E4227" s="3">
        <v>0</v>
      </c>
      <c r="F4227" s="147" t="s">
        <v>1</v>
      </c>
      <c r="G4227" s="3">
        <v>0</v>
      </c>
      <c r="H4227" s="3">
        <v>0</v>
      </c>
      <c r="I4227" s="3">
        <v>0</v>
      </c>
      <c r="J4227" s="3">
        <v>0</v>
      </c>
      <c r="K4227" s="3">
        <v>0</v>
      </c>
      <c r="L4227" s="3">
        <v>0</v>
      </c>
      <c r="M4227" s="148" t="s">
        <v>6151</v>
      </c>
      <c r="N4227" s="3">
        <v>0</v>
      </c>
      <c r="O4227" s="3">
        <v>0</v>
      </c>
      <c r="P4227" s="3">
        <v>0</v>
      </c>
      <c r="Q4227" s="132"/>
    </row>
    <row r="4228" spans="1:17">
      <c r="A4228" s="5" t="str">
        <f t="shared" si="66"/>
        <v>7</v>
      </c>
      <c r="B4228" s="1" t="s">
        <v>12845</v>
      </c>
      <c r="C4228" s="2" t="s">
        <v>12846</v>
      </c>
      <c r="D4228" s="2">
        <f>IFERROR(VLOOKUP(B4228,#REF!,4,0),0)</f>
        <v>0</v>
      </c>
      <c r="E4228" s="3">
        <v>0</v>
      </c>
      <c r="F4228" s="147" t="s">
        <v>1</v>
      </c>
      <c r="G4228" s="3">
        <v>0</v>
      </c>
      <c r="H4228" s="3">
        <v>0</v>
      </c>
      <c r="I4228" s="3">
        <v>0</v>
      </c>
      <c r="J4228" s="3">
        <v>0</v>
      </c>
      <c r="K4228" s="3">
        <v>0</v>
      </c>
      <c r="L4228" s="3">
        <v>0</v>
      </c>
      <c r="M4228" s="148" t="s">
        <v>6151</v>
      </c>
      <c r="N4228" s="3">
        <v>0</v>
      </c>
      <c r="O4228" s="3">
        <v>0</v>
      </c>
      <c r="P4228" s="3">
        <v>0</v>
      </c>
      <c r="Q4228" s="132"/>
    </row>
    <row r="4229" spans="1:17">
      <c r="A4229" s="5" t="str">
        <f t="shared" si="66"/>
        <v>7</v>
      </c>
      <c r="B4229" s="1" t="s">
        <v>12847</v>
      </c>
      <c r="C4229" s="2" t="s">
        <v>12848</v>
      </c>
      <c r="D4229" s="2">
        <f>IFERROR(VLOOKUP(B4229,#REF!,4,0),0)</f>
        <v>0</v>
      </c>
      <c r="E4229" s="3">
        <v>0</v>
      </c>
      <c r="F4229" s="147" t="s">
        <v>1</v>
      </c>
      <c r="G4229" s="3">
        <v>0</v>
      </c>
      <c r="H4229" s="3">
        <v>0</v>
      </c>
      <c r="I4229" s="3">
        <v>0</v>
      </c>
      <c r="J4229" s="3">
        <v>0</v>
      </c>
      <c r="K4229" s="3">
        <v>0</v>
      </c>
      <c r="L4229" s="3">
        <v>0</v>
      </c>
      <c r="M4229" s="148" t="s">
        <v>6151</v>
      </c>
      <c r="N4229" s="3">
        <v>0</v>
      </c>
      <c r="O4229" s="3">
        <v>0</v>
      </c>
      <c r="P4229" s="3">
        <v>0</v>
      </c>
      <c r="Q4229" s="132"/>
    </row>
    <row r="4230" spans="1:17">
      <c r="A4230" s="5" t="str">
        <f t="shared" si="66"/>
        <v>7</v>
      </c>
      <c r="B4230" s="1" t="s">
        <v>12849</v>
      </c>
      <c r="C4230" s="2" t="s">
        <v>12850</v>
      </c>
      <c r="D4230" s="2">
        <f>IFERROR(VLOOKUP(B4230,#REF!,4,0),0)</f>
        <v>0</v>
      </c>
      <c r="E4230" s="3">
        <v>0</v>
      </c>
      <c r="F4230" s="147" t="s">
        <v>1</v>
      </c>
      <c r="G4230" s="3">
        <v>0</v>
      </c>
      <c r="H4230" s="3">
        <v>0</v>
      </c>
      <c r="I4230" s="3">
        <v>0</v>
      </c>
      <c r="J4230" s="3">
        <v>0</v>
      </c>
      <c r="K4230" s="3">
        <v>0</v>
      </c>
      <c r="L4230" s="3">
        <v>0</v>
      </c>
      <c r="M4230" s="148" t="s">
        <v>6151</v>
      </c>
      <c r="N4230" s="3">
        <v>0</v>
      </c>
      <c r="O4230" s="3">
        <v>0</v>
      </c>
      <c r="P4230" s="3">
        <v>0</v>
      </c>
      <c r="Q4230" s="132"/>
    </row>
    <row r="4231" spans="1:17">
      <c r="A4231" s="5" t="str">
        <f t="shared" si="66"/>
        <v>7</v>
      </c>
      <c r="B4231" s="1" t="s">
        <v>12851</v>
      </c>
      <c r="C4231" s="2" t="s">
        <v>12852</v>
      </c>
      <c r="D4231" s="2">
        <f>IFERROR(VLOOKUP(B4231,#REF!,4,0),0)</f>
        <v>0</v>
      </c>
      <c r="E4231" s="3">
        <v>0</v>
      </c>
      <c r="F4231" s="147" t="s">
        <v>1</v>
      </c>
      <c r="G4231" s="3">
        <v>0</v>
      </c>
      <c r="H4231" s="3">
        <v>0</v>
      </c>
      <c r="I4231" s="3">
        <v>0</v>
      </c>
      <c r="J4231" s="3">
        <v>0</v>
      </c>
      <c r="K4231" s="3">
        <v>0</v>
      </c>
      <c r="L4231" s="3">
        <v>0</v>
      </c>
      <c r="M4231" s="148" t="s">
        <v>6151</v>
      </c>
      <c r="N4231" s="3">
        <v>0</v>
      </c>
      <c r="O4231" s="3">
        <v>0</v>
      </c>
      <c r="P4231" s="3">
        <v>0</v>
      </c>
      <c r="Q4231" s="132"/>
    </row>
    <row r="4232" spans="1:17">
      <c r="A4232" s="5" t="str">
        <f t="shared" si="66"/>
        <v>7</v>
      </c>
      <c r="B4232" s="1" t="s">
        <v>12853</v>
      </c>
      <c r="C4232" s="2" t="s">
        <v>12854</v>
      </c>
      <c r="D4232" s="2">
        <f>IFERROR(VLOOKUP(B4232,#REF!,4,0),0)</f>
        <v>0</v>
      </c>
      <c r="E4232" s="3">
        <v>0</v>
      </c>
      <c r="F4232" s="147" t="s">
        <v>1</v>
      </c>
      <c r="G4232" s="3">
        <v>0</v>
      </c>
      <c r="H4232" s="3">
        <v>0</v>
      </c>
      <c r="I4232" s="3">
        <v>0</v>
      </c>
      <c r="J4232" s="3">
        <v>0</v>
      </c>
      <c r="K4232" s="3">
        <v>0</v>
      </c>
      <c r="L4232" s="3">
        <v>0</v>
      </c>
      <c r="M4232" s="148" t="s">
        <v>6151</v>
      </c>
      <c r="N4232" s="3">
        <v>0</v>
      </c>
      <c r="O4232" s="3">
        <v>0</v>
      </c>
      <c r="P4232" s="3">
        <v>0</v>
      </c>
      <c r="Q4232" s="132"/>
    </row>
    <row r="4233" spans="1:17">
      <c r="A4233" s="5" t="str">
        <f t="shared" si="66"/>
        <v>7</v>
      </c>
      <c r="B4233" s="1" t="s">
        <v>12855</v>
      </c>
      <c r="C4233" s="2" t="s">
        <v>12856</v>
      </c>
      <c r="D4233" s="2">
        <f>IFERROR(VLOOKUP(B4233,#REF!,4,0),0)</f>
        <v>0</v>
      </c>
      <c r="E4233" s="3">
        <v>0</v>
      </c>
      <c r="F4233" s="147" t="s">
        <v>1</v>
      </c>
      <c r="G4233" s="3">
        <v>0</v>
      </c>
      <c r="H4233" s="3">
        <v>0</v>
      </c>
      <c r="I4233" s="3">
        <v>0</v>
      </c>
      <c r="J4233" s="3">
        <v>0</v>
      </c>
      <c r="K4233" s="3">
        <v>0</v>
      </c>
      <c r="L4233" s="3">
        <v>0</v>
      </c>
      <c r="M4233" s="148" t="s">
        <v>6151</v>
      </c>
      <c r="N4233" s="3">
        <v>0</v>
      </c>
      <c r="O4233" s="3">
        <v>0</v>
      </c>
      <c r="P4233" s="3">
        <v>0</v>
      </c>
      <c r="Q4233" s="132"/>
    </row>
    <row r="4234" spans="1:17">
      <c r="A4234" s="5" t="str">
        <f t="shared" si="66"/>
        <v>7</v>
      </c>
      <c r="B4234" s="1" t="s">
        <v>12857</v>
      </c>
      <c r="C4234" s="2" t="s">
        <v>12858</v>
      </c>
      <c r="D4234" s="2">
        <f>IFERROR(VLOOKUP(B4234,#REF!,4,0),0)</f>
        <v>0</v>
      </c>
      <c r="E4234" s="3">
        <v>0</v>
      </c>
      <c r="F4234" s="147" t="s">
        <v>1</v>
      </c>
      <c r="G4234" s="3">
        <v>0</v>
      </c>
      <c r="H4234" s="3">
        <v>0</v>
      </c>
      <c r="I4234" s="3">
        <v>0</v>
      </c>
      <c r="J4234" s="3">
        <v>0</v>
      </c>
      <c r="K4234" s="3">
        <v>0</v>
      </c>
      <c r="L4234" s="3">
        <v>0</v>
      </c>
      <c r="M4234" s="148" t="s">
        <v>6151</v>
      </c>
      <c r="N4234" s="3">
        <v>0</v>
      </c>
      <c r="O4234" s="3">
        <v>0</v>
      </c>
      <c r="P4234" s="3">
        <v>0</v>
      </c>
      <c r="Q4234" s="132"/>
    </row>
    <row r="4235" spans="1:17" ht="22.5">
      <c r="A4235" s="5" t="str">
        <f t="shared" ref="A4235:A4298" si="67">LEFT(B4235)</f>
        <v>7</v>
      </c>
      <c r="B4235" s="1" t="s">
        <v>12859</v>
      </c>
      <c r="C4235" s="2" t="s">
        <v>12860</v>
      </c>
      <c r="D4235" s="2">
        <f>IFERROR(VLOOKUP(B4235,#REF!,4,0),0)</f>
        <v>0</v>
      </c>
      <c r="E4235" s="3">
        <v>0</v>
      </c>
      <c r="F4235" s="147" t="s">
        <v>1</v>
      </c>
      <c r="G4235" s="3">
        <v>0</v>
      </c>
      <c r="H4235" s="3">
        <v>0</v>
      </c>
      <c r="I4235" s="3">
        <v>0</v>
      </c>
      <c r="J4235" s="3">
        <v>0</v>
      </c>
      <c r="K4235" s="3">
        <v>0</v>
      </c>
      <c r="L4235" s="3">
        <v>0</v>
      </c>
      <c r="M4235" s="148" t="s">
        <v>6151</v>
      </c>
      <c r="N4235" s="3">
        <v>0</v>
      </c>
      <c r="O4235" s="3">
        <v>0</v>
      </c>
      <c r="P4235" s="3">
        <v>0</v>
      </c>
      <c r="Q4235" s="132"/>
    </row>
    <row r="4236" spans="1:17">
      <c r="A4236" s="5" t="str">
        <f t="shared" si="67"/>
        <v>7</v>
      </c>
      <c r="B4236" s="1" t="s">
        <v>12861</v>
      </c>
      <c r="C4236" s="2" t="s">
        <v>12862</v>
      </c>
      <c r="D4236" s="2">
        <f>IFERROR(VLOOKUP(B4236,#REF!,4,0),0)</f>
        <v>0</v>
      </c>
      <c r="E4236" s="3">
        <v>0</v>
      </c>
      <c r="F4236" s="147" t="s">
        <v>1</v>
      </c>
      <c r="G4236" s="3">
        <v>0</v>
      </c>
      <c r="H4236" s="3">
        <v>0</v>
      </c>
      <c r="I4236" s="3">
        <v>0</v>
      </c>
      <c r="J4236" s="3">
        <v>0</v>
      </c>
      <c r="K4236" s="3">
        <v>0</v>
      </c>
      <c r="L4236" s="3">
        <v>0</v>
      </c>
      <c r="M4236" s="148" t="s">
        <v>6151</v>
      </c>
      <c r="N4236" s="3">
        <v>0</v>
      </c>
      <c r="O4236" s="3">
        <v>0</v>
      </c>
      <c r="P4236" s="3">
        <v>0</v>
      </c>
      <c r="Q4236" s="132"/>
    </row>
    <row r="4237" spans="1:17">
      <c r="A4237" s="5" t="str">
        <f t="shared" si="67"/>
        <v>7</v>
      </c>
      <c r="B4237" s="1" t="s">
        <v>12863</v>
      </c>
      <c r="C4237" s="2" t="s">
        <v>12864</v>
      </c>
      <c r="D4237" s="2">
        <f>IFERROR(VLOOKUP(B4237,#REF!,4,0),0)</f>
        <v>0</v>
      </c>
      <c r="E4237" s="3">
        <v>0</v>
      </c>
      <c r="F4237" s="147" t="s">
        <v>1</v>
      </c>
      <c r="G4237" s="3">
        <v>0</v>
      </c>
      <c r="H4237" s="3">
        <v>0</v>
      </c>
      <c r="I4237" s="3">
        <v>0</v>
      </c>
      <c r="J4237" s="3">
        <v>0</v>
      </c>
      <c r="K4237" s="3">
        <v>0</v>
      </c>
      <c r="L4237" s="3">
        <v>0</v>
      </c>
      <c r="M4237" s="148" t="s">
        <v>6151</v>
      </c>
      <c r="N4237" s="3">
        <v>0</v>
      </c>
      <c r="O4237" s="3">
        <v>0</v>
      </c>
      <c r="P4237" s="3">
        <v>0</v>
      </c>
      <c r="Q4237" s="132"/>
    </row>
    <row r="4238" spans="1:17">
      <c r="A4238" s="5" t="str">
        <f t="shared" si="67"/>
        <v>7</v>
      </c>
      <c r="B4238" s="1" t="s">
        <v>12865</v>
      </c>
      <c r="C4238" s="2" t="s">
        <v>12866</v>
      </c>
      <c r="D4238" s="2">
        <f>IFERROR(VLOOKUP(B4238,#REF!,4,0),0)</f>
        <v>0</v>
      </c>
      <c r="E4238" s="3">
        <v>0</v>
      </c>
      <c r="F4238" s="147" t="s">
        <v>1</v>
      </c>
      <c r="G4238" s="3">
        <v>0</v>
      </c>
      <c r="H4238" s="3">
        <v>0</v>
      </c>
      <c r="I4238" s="3">
        <v>0</v>
      </c>
      <c r="J4238" s="3">
        <v>0</v>
      </c>
      <c r="K4238" s="3">
        <v>0</v>
      </c>
      <c r="L4238" s="3">
        <v>0</v>
      </c>
      <c r="M4238" s="148" t="s">
        <v>6151</v>
      </c>
      <c r="N4238" s="3">
        <v>0</v>
      </c>
      <c r="O4238" s="3">
        <v>0</v>
      </c>
      <c r="P4238" s="3">
        <v>0</v>
      </c>
      <c r="Q4238" s="132"/>
    </row>
    <row r="4239" spans="1:17">
      <c r="A4239" s="5" t="str">
        <f t="shared" si="67"/>
        <v>7</v>
      </c>
      <c r="B4239" s="1" t="s">
        <v>12867</v>
      </c>
      <c r="C4239" s="2" t="s">
        <v>12868</v>
      </c>
      <c r="D4239" s="2">
        <f>IFERROR(VLOOKUP(B4239,#REF!,4,0),0)</f>
        <v>0</v>
      </c>
      <c r="E4239" s="3">
        <v>0</v>
      </c>
      <c r="F4239" s="147" t="s">
        <v>1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0</v>
      </c>
      <c r="M4239" s="148" t="s">
        <v>6151</v>
      </c>
      <c r="N4239" s="3">
        <v>0</v>
      </c>
      <c r="O4239" s="3">
        <v>0</v>
      </c>
      <c r="P4239" s="3">
        <v>0</v>
      </c>
      <c r="Q4239" s="132"/>
    </row>
    <row r="4240" spans="1:17">
      <c r="A4240" s="5" t="str">
        <f t="shared" si="67"/>
        <v>7</v>
      </c>
      <c r="B4240" s="1" t="s">
        <v>12869</v>
      </c>
      <c r="C4240" s="2" t="s">
        <v>12870</v>
      </c>
      <c r="D4240" s="2">
        <f>IFERROR(VLOOKUP(B4240,#REF!,4,0),0)</f>
        <v>0</v>
      </c>
      <c r="E4240" s="3">
        <v>0</v>
      </c>
      <c r="F4240" s="147" t="s">
        <v>1</v>
      </c>
      <c r="G4240" s="3">
        <v>0</v>
      </c>
      <c r="H4240" s="3">
        <v>0</v>
      </c>
      <c r="I4240" s="3">
        <v>0</v>
      </c>
      <c r="J4240" s="3">
        <v>0</v>
      </c>
      <c r="K4240" s="3">
        <v>0</v>
      </c>
      <c r="L4240" s="3">
        <v>0</v>
      </c>
      <c r="M4240" s="148" t="s">
        <v>6151</v>
      </c>
      <c r="N4240" s="3">
        <v>0</v>
      </c>
      <c r="O4240" s="3">
        <v>0</v>
      </c>
      <c r="P4240" s="3">
        <v>0</v>
      </c>
      <c r="Q4240" s="132"/>
    </row>
    <row r="4241" spans="1:17">
      <c r="A4241" s="5" t="str">
        <f t="shared" si="67"/>
        <v>7</v>
      </c>
      <c r="B4241" s="1" t="s">
        <v>12871</v>
      </c>
      <c r="C4241" s="2" t="s">
        <v>12872</v>
      </c>
      <c r="D4241" s="2">
        <f>IFERROR(VLOOKUP(B4241,#REF!,4,0),0)</f>
        <v>0</v>
      </c>
      <c r="E4241" s="3">
        <v>0</v>
      </c>
      <c r="F4241" s="147" t="s">
        <v>1</v>
      </c>
      <c r="G4241" s="3">
        <v>0</v>
      </c>
      <c r="H4241" s="3">
        <v>0</v>
      </c>
      <c r="I4241" s="3">
        <v>0</v>
      </c>
      <c r="J4241" s="3">
        <v>0</v>
      </c>
      <c r="K4241" s="3">
        <v>0</v>
      </c>
      <c r="L4241" s="3">
        <v>0</v>
      </c>
      <c r="M4241" s="148" t="s">
        <v>6151</v>
      </c>
      <c r="N4241" s="3">
        <v>0</v>
      </c>
      <c r="O4241" s="3">
        <v>0</v>
      </c>
      <c r="P4241" s="3">
        <v>0</v>
      </c>
      <c r="Q4241" s="132"/>
    </row>
    <row r="4242" spans="1:17">
      <c r="A4242" s="5" t="str">
        <f t="shared" si="67"/>
        <v>7</v>
      </c>
      <c r="B4242" s="1" t="s">
        <v>12873</v>
      </c>
      <c r="C4242" s="2" t="s">
        <v>12874</v>
      </c>
      <c r="D4242" s="2">
        <f>IFERROR(VLOOKUP(B4242,#REF!,4,0),0)</f>
        <v>0</v>
      </c>
      <c r="E4242" s="3">
        <v>0</v>
      </c>
      <c r="F4242" s="147" t="s">
        <v>1</v>
      </c>
      <c r="G4242" s="3">
        <v>0</v>
      </c>
      <c r="H4242" s="3">
        <v>0</v>
      </c>
      <c r="I4242" s="3">
        <v>0</v>
      </c>
      <c r="J4242" s="3">
        <v>0</v>
      </c>
      <c r="K4242" s="3">
        <v>0</v>
      </c>
      <c r="L4242" s="3">
        <v>0</v>
      </c>
      <c r="M4242" s="148" t="s">
        <v>6151</v>
      </c>
      <c r="N4242" s="3">
        <v>0</v>
      </c>
      <c r="O4242" s="3">
        <v>0</v>
      </c>
      <c r="P4242" s="3">
        <v>0</v>
      </c>
      <c r="Q4242" s="132"/>
    </row>
    <row r="4243" spans="1:17">
      <c r="A4243" s="5" t="str">
        <f t="shared" si="67"/>
        <v>7</v>
      </c>
      <c r="B4243" s="1" t="s">
        <v>12875</v>
      </c>
      <c r="C4243" s="2" t="s">
        <v>12876</v>
      </c>
      <c r="D4243" s="2">
        <f>IFERROR(VLOOKUP(B4243,#REF!,4,0),0)</f>
        <v>0</v>
      </c>
      <c r="E4243" s="3">
        <v>0</v>
      </c>
      <c r="F4243" s="147" t="s">
        <v>1</v>
      </c>
      <c r="G4243" s="3">
        <v>0</v>
      </c>
      <c r="H4243" s="3">
        <v>0</v>
      </c>
      <c r="I4243" s="3">
        <v>0</v>
      </c>
      <c r="J4243" s="3">
        <v>0</v>
      </c>
      <c r="K4243" s="3">
        <v>0</v>
      </c>
      <c r="L4243" s="3">
        <v>0</v>
      </c>
      <c r="M4243" s="148" t="s">
        <v>6151</v>
      </c>
      <c r="N4243" s="3">
        <v>0</v>
      </c>
      <c r="O4243" s="3">
        <v>0</v>
      </c>
      <c r="P4243" s="3">
        <v>0</v>
      </c>
      <c r="Q4243" s="132"/>
    </row>
    <row r="4244" spans="1:17">
      <c r="A4244" s="5" t="str">
        <f t="shared" si="67"/>
        <v>7</v>
      </c>
      <c r="B4244" s="1" t="s">
        <v>12877</v>
      </c>
      <c r="C4244" s="2" t="s">
        <v>12878</v>
      </c>
      <c r="D4244" s="2">
        <f>IFERROR(VLOOKUP(B4244,#REF!,4,0),0)</f>
        <v>0</v>
      </c>
      <c r="E4244" s="3">
        <v>0</v>
      </c>
      <c r="F4244" s="147" t="s">
        <v>1</v>
      </c>
      <c r="G4244" s="3">
        <v>0</v>
      </c>
      <c r="H4244" s="3">
        <v>0</v>
      </c>
      <c r="I4244" s="3">
        <v>0</v>
      </c>
      <c r="J4244" s="3">
        <v>0</v>
      </c>
      <c r="K4244" s="3">
        <v>0</v>
      </c>
      <c r="L4244" s="3">
        <v>0</v>
      </c>
      <c r="M4244" s="148" t="s">
        <v>6151</v>
      </c>
      <c r="N4244" s="3">
        <v>0</v>
      </c>
      <c r="O4244" s="3">
        <v>0</v>
      </c>
      <c r="P4244" s="3">
        <v>0</v>
      </c>
      <c r="Q4244" s="132"/>
    </row>
    <row r="4245" spans="1:17">
      <c r="A4245" s="5" t="str">
        <f t="shared" si="67"/>
        <v>7</v>
      </c>
      <c r="B4245" s="1" t="s">
        <v>12879</v>
      </c>
      <c r="C4245" s="2" t="s">
        <v>12880</v>
      </c>
      <c r="D4245" s="2">
        <f>IFERROR(VLOOKUP(B4245,#REF!,4,0),0)</f>
        <v>0</v>
      </c>
      <c r="E4245" s="3">
        <v>0</v>
      </c>
      <c r="F4245" s="147" t="s">
        <v>1</v>
      </c>
      <c r="G4245" s="3">
        <v>0</v>
      </c>
      <c r="H4245" s="3">
        <v>0</v>
      </c>
      <c r="I4245" s="3">
        <v>0</v>
      </c>
      <c r="J4245" s="3">
        <v>0</v>
      </c>
      <c r="K4245" s="3">
        <v>0</v>
      </c>
      <c r="L4245" s="3">
        <v>0</v>
      </c>
      <c r="M4245" s="148" t="s">
        <v>6151</v>
      </c>
      <c r="N4245" s="3">
        <v>0</v>
      </c>
      <c r="O4245" s="3">
        <v>0</v>
      </c>
      <c r="P4245" s="3">
        <v>0</v>
      </c>
      <c r="Q4245" s="132"/>
    </row>
    <row r="4246" spans="1:17">
      <c r="A4246" s="5" t="str">
        <f t="shared" si="67"/>
        <v>7</v>
      </c>
      <c r="B4246" s="1" t="s">
        <v>4726</v>
      </c>
      <c r="C4246" s="2" t="s">
        <v>12881</v>
      </c>
      <c r="D4246" s="2">
        <f>IFERROR(VLOOKUP(B4246,#REF!,4,0),0)</f>
        <v>0</v>
      </c>
      <c r="E4246" s="3">
        <v>44753.59</v>
      </c>
      <c r="F4246" s="147" t="s">
        <v>1</v>
      </c>
      <c r="G4246" s="3">
        <v>44753.59</v>
      </c>
      <c r="H4246" s="3">
        <v>0</v>
      </c>
      <c r="I4246" s="3">
        <v>0</v>
      </c>
      <c r="J4246" s="3">
        <v>44753.59</v>
      </c>
      <c r="K4246" s="3">
        <v>0</v>
      </c>
      <c r="L4246" s="3">
        <v>0</v>
      </c>
      <c r="M4246" s="148" t="s">
        <v>6151</v>
      </c>
      <c r="N4246" s="3">
        <v>0</v>
      </c>
      <c r="O4246" s="3">
        <v>0</v>
      </c>
      <c r="P4246" s="3">
        <v>0</v>
      </c>
      <c r="Q4246" s="132"/>
    </row>
    <row r="4247" spans="1:17">
      <c r="A4247" s="5" t="str">
        <f t="shared" si="67"/>
        <v>7</v>
      </c>
      <c r="B4247" s="1" t="s">
        <v>12882</v>
      </c>
      <c r="C4247" s="2" t="s">
        <v>12883</v>
      </c>
      <c r="D4247" s="2">
        <f>IFERROR(VLOOKUP(B4247,#REF!,4,0),0)</f>
        <v>0</v>
      </c>
      <c r="E4247" s="3">
        <v>0</v>
      </c>
      <c r="F4247" s="147" t="s">
        <v>1</v>
      </c>
      <c r="G4247" s="3">
        <v>0</v>
      </c>
      <c r="H4247" s="3">
        <v>0</v>
      </c>
      <c r="I4247" s="3">
        <v>0</v>
      </c>
      <c r="J4247" s="3">
        <v>0</v>
      </c>
      <c r="K4247" s="3">
        <v>0</v>
      </c>
      <c r="L4247" s="3">
        <v>0</v>
      </c>
      <c r="M4247" s="148" t="s">
        <v>6151</v>
      </c>
      <c r="N4247" s="3">
        <v>0</v>
      </c>
      <c r="O4247" s="3">
        <v>0</v>
      </c>
      <c r="P4247" s="3">
        <v>0</v>
      </c>
      <c r="Q4247" s="132"/>
    </row>
    <row r="4248" spans="1:17">
      <c r="A4248" s="5" t="str">
        <f t="shared" si="67"/>
        <v>7</v>
      </c>
      <c r="B4248" s="1" t="s">
        <v>12884</v>
      </c>
      <c r="C4248" s="2" t="s">
        <v>12885</v>
      </c>
      <c r="D4248" s="2">
        <f>IFERROR(VLOOKUP(B4248,#REF!,4,0),0)</f>
        <v>0</v>
      </c>
      <c r="E4248" s="3">
        <v>0</v>
      </c>
      <c r="F4248" s="147" t="s">
        <v>1</v>
      </c>
      <c r="G4248" s="3">
        <v>0</v>
      </c>
      <c r="H4248" s="3">
        <v>0</v>
      </c>
      <c r="I4248" s="3">
        <v>0</v>
      </c>
      <c r="J4248" s="3">
        <v>0</v>
      </c>
      <c r="K4248" s="3">
        <v>0</v>
      </c>
      <c r="L4248" s="3">
        <v>0</v>
      </c>
      <c r="M4248" s="148" t="s">
        <v>6151</v>
      </c>
      <c r="N4248" s="3">
        <v>0</v>
      </c>
      <c r="O4248" s="3">
        <v>0</v>
      </c>
      <c r="P4248" s="3">
        <v>0</v>
      </c>
      <c r="Q4248" s="132"/>
    </row>
    <row r="4249" spans="1:17">
      <c r="A4249" s="5" t="str">
        <f t="shared" si="67"/>
        <v>7</v>
      </c>
      <c r="B4249" s="1" t="s">
        <v>12886</v>
      </c>
      <c r="C4249" s="2" t="s">
        <v>12887</v>
      </c>
      <c r="D4249" s="2">
        <f>IFERROR(VLOOKUP(B4249,#REF!,4,0),0)</f>
        <v>0</v>
      </c>
      <c r="E4249" s="3">
        <v>0</v>
      </c>
      <c r="F4249" s="147" t="s">
        <v>1</v>
      </c>
      <c r="G4249" s="3">
        <v>0</v>
      </c>
      <c r="H4249" s="3">
        <v>0</v>
      </c>
      <c r="I4249" s="3">
        <v>0</v>
      </c>
      <c r="J4249" s="3">
        <v>0</v>
      </c>
      <c r="K4249" s="3">
        <v>0</v>
      </c>
      <c r="L4249" s="3">
        <v>0</v>
      </c>
      <c r="M4249" s="148" t="s">
        <v>6151</v>
      </c>
      <c r="N4249" s="3">
        <v>0</v>
      </c>
      <c r="O4249" s="3">
        <v>0</v>
      </c>
      <c r="P4249" s="3">
        <v>0</v>
      </c>
      <c r="Q4249" s="132"/>
    </row>
    <row r="4250" spans="1:17">
      <c r="A4250" s="5" t="str">
        <f t="shared" si="67"/>
        <v>7</v>
      </c>
      <c r="B4250" s="1" t="s">
        <v>12888</v>
      </c>
      <c r="C4250" s="2" t="s">
        <v>11246</v>
      </c>
      <c r="D4250" s="2">
        <f>IFERROR(VLOOKUP(B4250,#REF!,4,0),0)</f>
        <v>0</v>
      </c>
      <c r="E4250" s="3">
        <v>0</v>
      </c>
      <c r="F4250" s="147" t="s">
        <v>1</v>
      </c>
      <c r="G4250" s="3">
        <v>0</v>
      </c>
      <c r="H4250" s="3">
        <v>0</v>
      </c>
      <c r="I4250" s="3">
        <v>0</v>
      </c>
      <c r="J4250" s="3">
        <v>0</v>
      </c>
      <c r="K4250" s="3">
        <v>0</v>
      </c>
      <c r="L4250" s="3">
        <v>0</v>
      </c>
      <c r="M4250" s="148" t="s">
        <v>6151</v>
      </c>
      <c r="N4250" s="3">
        <v>0</v>
      </c>
      <c r="O4250" s="3">
        <v>0</v>
      </c>
      <c r="P4250" s="3">
        <v>0</v>
      </c>
      <c r="Q4250" s="132"/>
    </row>
    <row r="4251" spans="1:17">
      <c r="A4251" s="5" t="str">
        <f t="shared" si="67"/>
        <v>7</v>
      </c>
      <c r="B4251" s="1" t="s">
        <v>5816</v>
      </c>
      <c r="C4251" s="2" t="s">
        <v>6804</v>
      </c>
      <c r="D4251" s="2">
        <f>IFERROR(VLOOKUP(B4251,#REF!,4,0),0)</f>
        <v>0</v>
      </c>
      <c r="E4251" s="3">
        <v>0</v>
      </c>
      <c r="F4251" s="147" t="s">
        <v>1</v>
      </c>
      <c r="G4251" s="3">
        <v>0</v>
      </c>
      <c r="H4251" s="3">
        <v>0</v>
      </c>
      <c r="I4251" s="3">
        <v>0</v>
      </c>
      <c r="J4251" s="3">
        <v>0</v>
      </c>
      <c r="K4251" s="3">
        <v>0</v>
      </c>
      <c r="L4251" s="3">
        <v>0</v>
      </c>
      <c r="M4251" s="148" t="s">
        <v>6151</v>
      </c>
      <c r="N4251" s="3">
        <v>0</v>
      </c>
      <c r="O4251" s="3">
        <v>0</v>
      </c>
      <c r="P4251" s="3">
        <v>0</v>
      </c>
      <c r="Q4251" s="132"/>
    </row>
    <row r="4252" spans="1:17">
      <c r="A4252" s="5" t="str">
        <f t="shared" si="67"/>
        <v>7</v>
      </c>
      <c r="B4252" s="1" t="s">
        <v>4731</v>
      </c>
      <c r="C4252" s="2" t="s">
        <v>12889</v>
      </c>
      <c r="D4252" s="2">
        <f>IFERROR(VLOOKUP(B4252,#REF!,4,0),0)</f>
        <v>0</v>
      </c>
      <c r="E4252" s="3">
        <v>98970.15</v>
      </c>
      <c r="F4252" s="147" t="s">
        <v>1</v>
      </c>
      <c r="G4252" s="3">
        <v>98970.15</v>
      </c>
      <c r="H4252" s="3">
        <v>0</v>
      </c>
      <c r="I4252" s="3">
        <v>0</v>
      </c>
      <c r="J4252" s="3">
        <v>98970.15</v>
      </c>
      <c r="K4252" s="3">
        <v>0</v>
      </c>
      <c r="L4252" s="3">
        <v>0</v>
      </c>
      <c r="M4252" s="148" t="s">
        <v>6151</v>
      </c>
      <c r="N4252" s="3">
        <v>0</v>
      </c>
      <c r="O4252" s="3">
        <v>0</v>
      </c>
      <c r="P4252" s="3">
        <v>0</v>
      </c>
      <c r="Q4252" s="132"/>
    </row>
    <row r="4253" spans="1:17">
      <c r="A4253" s="5" t="str">
        <f t="shared" si="67"/>
        <v>7</v>
      </c>
      <c r="B4253" s="1" t="s">
        <v>4734</v>
      </c>
      <c r="C4253" s="2" t="s">
        <v>12890</v>
      </c>
      <c r="D4253" s="2">
        <f>IFERROR(VLOOKUP(B4253,#REF!,4,0),0)</f>
        <v>0</v>
      </c>
      <c r="E4253" s="3">
        <v>46000</v>
      </c>
      <c r="F4253" s="147" t="s">
        <v>1</v>
      </c>
      <c r="G4253" s="3">
        <v>46000</v>
      </c>
      <c r="H4253" s="3">
        <v>0</v>
      </c>
      <c r="I4253" s="3">
        <v>0</v>
      </c>
      <c r="J4253" s="3">
        <v>46000</v>
      </c>
      <c r="K4253" s="3">
        <v>0</v>
      </c>
      <c r="L4253" s="3">
        <v>0</v>
      </c>
      <c r="M4253" s="148" t="s">
        <v>6151</v>
      </c>
      <c r="N4253" s="3">
        <v>0</v>
      </c>
      <c r="O4253" s="3">
        <v>0</v>
      </c>
      <c r="P4253" s="3">
        <v>0</v>
      </c>
      <c r="Q4253" s="132"/>
    </row>
    <row r="4254" spans="1:17">
      <c r="A4254" s="5" t="str">
        <f t="shared" si="67"/>
        <v>7</v>
      </c>
      <c r="B4254" s="1" t="s">
        <v>12891</v>
      </c>
      <c r="C4254" s="2" t="s">
        <v>12892</v>
      </c>
      <c r="D4254" s="2">
        <f>IFERROR(VLOOKUP(B4254,#REF!,4,0),0)</f>
        <v>0</v>
      </c>
      <c r="E4254" s="3">
        <v>0</v>
      </c>
      <c r="F4254" s="147" t="s">
        <v>1</v>
      </c>
      <c r="G4254" s="3">
        <v>0</v>
      </c>
      <c r="H4254" s="3">
        <v>0</v>
      </c>
      <c r="I4254" s="3">
        <v>0</v>
      </c>
      <c r="J4254" s="3">
        <v>0</v>
      </c>
      <c r="K4254" s="3">
        <v>0</v>
      </c>
      <c r="L4254" s="3">
        <v>0</v>
      </c>
      <c r="M4254" s="148" t="s">
        <v>6151</v>
      </c>
      <c r="N4254" s="3">
        <v>0</v>
      </c>
      <c r="O4254" s="3">
        <v>0</v>
      </c>
      <c r="P4254" s="3">
        <v>0</v>
      </c>
      <c r="Q4254" s="132"/>
    </row>
    <row r="4255" spans="1:17">
      <c r="A4255" s="5" t="str">
        <f t="shared" si="67"/>
        <v>7</v>
      </c>
      <c r="B4255" s="1" t="s">
        <v>4739</v>
      </c>
      <c r="C4255" s="2" t="s">
        <v>12893</v>
      </c>
      <c r="D4255" s="2">
        <f>IFERROR(VLOOKUP(B4255,#REF!,4,0),0)</f>
        <v>0</v>
      </c>
      <c r="E4255" s="3">
        <v>0</v>
      </c>
      <c r="F4255" s="147" t="s">
        <v>1</v>
      </c>
      <c r="G4255" s="3">
        <v>0</v>
      </c>
      <c r="H4255" s="3">
        <v>0</v>
      </c>
      <c r="I4255" s="3">
        <v>0</v>
      </c>
      <c r="J4255" s="3">
        <v>0</v>
      </c>
      <c r="K4255" s="3">
        <v>0</v>
      </c>
      <c r="L4255" s="3">
        <v>0</v>
      </c>
      <c r="M4255" s="148" t="s">
        <v>6151</v>
      </c>
      <c r="N4255" s="3">
        <v>0</v>
      </c>
      <c r="O4255" s="3">
        <v>0</v>
      </c>
      <c r="P4255" s="3">
        <v>0</v>
      </c>
      <c r="Q4255" s="132"/>
    </row>
    <row r="4256" spans="1:17">
      <c r="A4256" s="5" t="str">
        <f t="shared" si="67"/>
        <v>7</v>
      </c>
      <c r="B4256" s="1" t="s">
        <v>12894</v>
      </c>
      <c r="C4256" s="2" t="s">
        <v>12895</v>
      </c>
      <c r="D4256" s="2">
        <f>IFERROR(VLOOKUP(B4256,#REF!,4,0),0)</f>
        <v>0</v>
      </c>
      <c r="E4256" s="3">
        <v>0</v>
      </c>
      <c r="F4256" s="147" t="s">
        <v>1</v>
      </c>
      <c r="G4256" s="3">
        <v>0</v>
      </c>
      <c r="H4256" s="3">
        <v>0</v>
      </c>
      <c r="I4256" s="3">
        <v>0</v>
      </c>
      <c r="J4256" s="3">
        <v>0</v>
      </c>
      <c r="K4256" s="3">
        <v>0</v>
      </c>
      <c r="L4256" s="3">
        <v>0</v>
      </c>
      <c r="M4256" s="148" t="s">
        <v>6151</v>
      </c>
      <c r="N4256" s="3">
        <v>0</v>
      </c>
      <c r="O4256" s="3">
        <v>0</v>
      </c>
      <c r="P4256" s="3">
        <v>0</v>
      </c>
      <c r="Q4256" s="132"/>
    </row>
    <row r="4257" spans="1:17" ht="22.5">
      <c r="A4257" s="5" t="str">
        <f t="shared" si="67"/>
        <v>7</v>
      </c>
      <c r="B4257" s="1" t="s">
        <v>12896</v>
      </c>
      <c r="C4257" s="2" t="s">
        <v>12897</v>
      </c>
      <c r="D4257" s="2">
        <f>IFERROR(VLOOKUP(B4257,#REF!,4,0),0)</f>
        <v>0</v>
      </c>
      <c r="E4257" s="3">
        <v>0</v>
      </c>
      <c r="F4257" s="147" t="s">
        <v>1</v>
      </c>
      <c r="G4257" s="3">
        <v>0</v>
      </c>
      <c r="H4257" s="3">
        <v>0</v>
      </c>
      <c r="I4257" s="3">
        <v>0</v>
      </c>
      <c r="J4257" s="3">
        <v>0</v>
      </c>
      <c r="K4257" s="3">
        <v>0</v>
      </c>
      <c r="L4257" s="3">
        <v>0</v>
      </c>
      <c r="M4257" s="148" t="s">
        <v>6151</v>
      </c>
      <c r="N4257" s="3">
        <v>0</v>
      </c>
      <c r="O4257" s="3">
        <v>0</v>
      </c>
      <c r="P4257" s="3">
        <v>0</v>
      </c>
      <c r="Q4257" s="132"/>
    </row>
    <row r="4258" spans="1:17">
      <c r="A4258" s="5" t="str">
        <f t="shared" si="67"/>
        <v>7</v>
      </c>
      <c r="B4258" s="1" t="s">
        <v>12898</v>
      </c>
      <c r="C4258" s="2" t="s">
        <v>12899</v>
      </c>
      <c r="D4258" s="2">
        <f>IFERROR(VLOOKUP(B4258,#REF!,4,0),0)</f>
        <v>0</v>
      </c>
      <c r="E4258" s="3">
        <v>0</v>
      </c>
      <c r="F4258" s="147" t="s">
        <v>1</v>
      </c>
      <c r="G4258" s="3">
        <v>0</v>
      </c>
      <c r="H4258" s="3">
        <v>0</v>
      </c>
      <c r="I4258" s="3">
        <v>0</v>
      </c>
      <c r="J4258" s="3">
        <v>0</v>
      </c>
      <c r="K4258" s="3">
        <v>0</v>
      </c>
      <c r="L4258" s="3">
        <v>0</v>
      </c>
      <c r="M4258" s="148" t="s">
        <v>6151</v>
      </c>
      <c r="N4258" s="3">
        <v>0</v>
      </c>
      <c r="O4258" s="3">
        <v>0</v>
      </c>
      <c r="P4258" s="3">
        <v>0</v>
      </c>
      <c r="Q4258" s="132"/>
    </row>
    <row r="4259" spans="1:17">
      <c r="A4259" s="5" t="str">
        <f t="shared" si="67"/>
        <v>7</v>
      </c>
      <c r="B4259" s="1" t="s">
        <v>12900</v>
      </c>
      <c r="C4259" s="2" t="s">
        <v>12901</v>
      </c>
      <c r="D4259" s="2">
        <f>IFERROR(VLOOKUP(B4259,#REF!,4,0),0)</f>
        <v>0</v>
      </c>
      <c r="E4259" s="3">
        <v>0</v>
      </c>
      <c r="F4259" s="147" t="s">
        <v>1</v>
      </c>
      <c r="G4259" s="3">
        <v>0</v>
      </c>
      <c r="H4259" s="3">
        <v>0</v>
      </c>
      <c r="I4259" s="3">
        <v>0</v>
      </c>
      <c r="J4259" s="3">
        <v>0</v>
      </c>
      <c r="K4259" s="3">
        <v>0</v>
      </c>
      <c r="L4259" s="3">
        <v>0</v>
      </c>
      <c r="M4259" s="148" t="s">
        <v>6151</v>
      </c>
      <c r="N4259" s="3">
        <v>0</v>
      </c>
      <c r="O4259" s="3">
        <v>0</v>
      </c>
      <c r="P4259" s="3">
        <v>0</v>
      </c>
      <c r="Q4259" s="132"/>
    </row>
    <row r="4260" spans="1:17">
      <c r="A4260" s="5" t="str">
        <f t="shared" si="67"/>
        <v>7</v>
      </c>
      <c r="B4260" s="1" t="s">
        <v>12902</v>
      </c>
      <c r="C4260" s="2" t="s">
        <v>12903</v>
      </c>
      <c r="D4260" s="2">
        <f>IFERROR(VLOOKUP(B4260,#REF!,4,0),0)</f>
        <v>0</v>
      </c>
      <c r="E4260" s="3">
        <v>0</v>
      </c>
      <c r="F4260" s="147" t="s">
        <v>1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0</v>
      </c>
      <c r="M4260" s="148" t="s">
        <v>6151</v>
      </c>
      <c r="N4260" s="3">
        <v>0</v>
      </c>
      <c r="O4260" s="3">
        <v>0</v>
      </c>
      <c r="P4260" s="3">
        <v>0</v>
      </c>
      <c r="Q4260" s="132"/>
    </row>
    <row r="4261" spans="1:17">
      <c r="A4261" s="5" t="str">
        <f t="shared" si="67"/>
        <v>7</v>
      </c>
      <c r="B4261" s="1" t="s">
        <v>12904</v>
      </c>
      <c r="C4261" s="2" t="s">
        <v>12905</v>
      </c>
      <c r="D4261" s="2">
        <f>IFERROR(VLOOKUP(B4261,#REF!,4,0),0)</f>
        <v>0</v>
      </c>
      <c r="E4261" s="3">
        <v>0</v>
      </c>
      <c r="F4261" s="147" t="s">
        <v>1</v>
      </c>
      <c r="G4261" s="3">
        <v>0</v>
      </c>
      <c r="H4261" s="3">
        <v>0</v>
      </c>
      <c r="I4261" s="3">
        <v>0</v>
      </c>
      <c r="J4261" s="3">
        <v>0</v>
      </c>
      <c r="K4261" s="3">
        <v>0</v>
      </c>
      <c r="L4261" s="3">
        <v>0</v>
      </c>
      <c r="M4261" s="148" t="s">
        <v>6151</v>
      </c>
      <c r="N4261" s="3">
        <v>0</v>
      </c>
      <c r="O4261" s="3">
        <v>0</v>
      </c>
      <c r="P4261" s="3">
        <v>0</v>
      </c>
      <c r="Q4261" s="132"/>
    </row>
    <row r="4262" spans="1:17">
      <c r="A4262" s="5" t="str">
        <f t="shared" si="67"/>
        <v>7</v>
      </c>
      <c r="B4262" s="1" t="s">
        <v>12906</v>
      </c>
      <c r="C4262" s="2" t="s">
        <v>12907</v>
      </c>
      <c r="D4262" s="2">
        <f>IFERROR(VLOOKUP(B4262,#REF!,4,0),0)</f>
        <v>0</v>
      </c>
      <c r="E4262" s="3">
        <v>0</v>
      </c>
      <c r="F4262" s="147" t="s">
        <v>1</v>
      </c>
      <c r="G4262" s="3">
        <v>0</v>
      </c>
      <c r="H4262" s="3">
        <v>0</v>
      </c>
      <c r="I4262" s="3">
        <v>0</v>
      </c>
      <c r="J4262" s="3">
        <v>0</v>
      </c>
      <c r="K4262" s="3">
        <v>0</v>
      </c>
      <c r="L4262" s="3">
        <v>0</v>
      </c>
      <c r="M4262" s="148" t="s">
        <v>6151</v>
      </c>
      <c r="N4262" s="3">
        <v>0</v>
      </c>
      <c r="O4262" s="3">
        <v>0</v>
      </c>
      <c r="P4262" s="3">
        <v>0</v>
      </c>
      <c r="Q4262" s="132"/>
    </row>
    <row r="4263" spans="1:17">
      <c r="A4263" s="5" t="str">
        <f t="shared" si="67"/>
        <v>7</v>
      </c>
      <c r="B4263" s="1" t="s">
        <v>12908</v>
      </c>
      <c r="C4263" s="2" t="s">
        <v>12909</v>
      </c>
      <c r="D4263" s="2">
        <f>IFERROR(VLOOKUP(B4263,#REF!,4,0),0)</f>
        <v>0</v>
      </c>
      <c r="E4263" s="3">
        <v>0</v>
      </c>
      <c r="F4263" s="147" t="s">
        <v>1</v>
      </c>
      <c r="G4263" s="3">
        <v>0</v>
      </c>
      <c r="H4263" s="3">
        <v>0</v>
      </c>
      <c r="I4263" s="3">
        <v>0</v>
      </c>
      <c r="J4263" s="3">
        <v>0</v>
      </c>
      <c r="K4263" s="3">
        <v>0</v>
      </c>
      <c r="L4263" s="3">
        <v>0</v>
      </c>
      <c r="M4263" s="148" t="s">
        <v>6151</v>
      </c>
      <c r="N4263" s="3">
        <v>0</v>
      </c>
      <c r="O4263" s="3">
        <v>0</v>
      </c>
      <c r="P4263" s="3">
        <v>0</v>
      </c>
      <c r="Q4263" s="132"/>
    </row>
    <row r="4264" spans="1:17">
      <c r="A4264" s="5" t="str">
        <f t="shared" si="67"/>
        <v>7</v>
      </c>
      <c r="B4264" s="1" t="s">
        <v>4742</v>
      </c>
      <c r="C4264" s="2" t="s">
        <v>12910</v>
      </c>
      <c r="D4264" s="2">
        <f>IFERROR(VLOOKUP(B4264,#REF!,4,0),0)</f>
        <v>0</v>
      </c>
      <c r="E4264" s="3">
        <v>20128.48</v>
      </c>
      <c r="F4264" s="147" t="s">
        <v>1</v>
      </c>
      <c r="G4264" s="3">
        <v>20128.48</v>
      </c>
      <c r="H4264" s="3">
        <v>0</v>
      </c>
      <c r="I4264" s="3">
        <v>0</v>
      </c>
      <c r="J4264" s="3">
        <v>20128.48</v>
      </c>
      <c r="K4264" s="3">
        <v>0</v>
      </c>
      <c r="L4264" s="3">
        <v>0</v>
      </c>
      <c r="M4264" s="148" t="s">
        <v>6151</v>
      </c>
      <c r="N4264" s="3">
        <v>0</v>
      </c>
      <c r="O4264" s="3">
        <v>0</v>
      </c>
      <c r="P4264" s="3">
        <v>0</v>
      </c>
      <c r="Q4264" s="132"/>
    </row>
    <row r="4265" spans="1:17">
      <c r="A4265" s="5" t="str">
        <f t="shared" si="67"/>
        <v>7</v>
      </c>
      <c r="B4265" s="1" t="s">
        <v>4745</v>
      </c>
      <c r="C4265" s="2" t="s">
        <v>12643</v>
      </c>
      <c r="D4265" s="2">
        <f>IFERROR(VLOOKUP(B4265,#REF!,4,0),0)</f>
        <v>0</v>
      </c>
      <c r="E4265" s="3">
        <v>3243.86</v>
      </c>
      <c r="F4265" s="147" t="s">
        <v>1</v>
      </c>
      <c r="G4265" s="3">
        <v>3243.86</v>
      </c>
      <c r="H4265" s="3">
        <v>0</v>
      </c>
      <c r="I4265" s="3">
        <v>0</v>
      </c>
      <c r="J4265" s="3">
        <v>3243.86</v>
      </c>
      <c r="K4265" s="3">
        <v>0</v>
      </c>
      <c r="L4265" s="3">
        <v>0</v>
      </c>
      <c r="M4265" s="148" t="s">
        <v>6151</v>
      </c>
      <c r="N4265" s="3">
        <v>0</v>
      </c>
      <c r="O4265" s="3">
        <v>0</v>
      </c>
      <c r="P4265" s="3">
        <v>0</v>
      </c>
      <c r="Q4265" s="132"/>
    </row>
    <row r="4266" spans="1:17">
      <c r="A4266" s="5" t="str">
        <f t="shared" si="67"/>
        <v>7</v>
      </c>
      <c r="B4266" s="1" t="s">
        <v>12911</v>
      </c>
      <c r="C4266" s="2" t="s">
        <v>11861</v>
      </c>
      <c r="D4266" s="2">
        <f>IFERROR(VLOOKUP(B4266,#REF!,4,0),0)</f>
        <v>0</v>
      </c>
      <c r="E4266" s="3">
        <v>48285.74</v>
      </c>
      <c r="F4266" s="147" t="s">
        <v>1</v>
      </c>
      <c r="G4266" s="3">
        <v>48285.74</v>
      </c>
      <c r="H4266" s="3">
        <v>0</v>
      </c>
      <c r="I4266" s="3">
        <v>0</v>
      </c>
      <c r="J4266" s="3">
        <v>48285.74</v>
      </c>
      <c r="K4266" s="3">
        <v>0</v>
      </c>
      <c r="L4266" s="3">
        <v>0</v>
      </c>
      <c r="M4266" s="148" t="s">
        <v>6151</v>
      </c>
      <c r="N4266" s="3">
        <v>0</v>
      </c>
      <c r="O4266" s="3">
        <v>0</v>
      </c>
      <c r="P4266" s="3">
        <v>0</v>
      </c>
      <c r="Q4266" s="132"/>
    </row>
    <row r="4267" spans="1:17">
      <c r="A4267" s="5" t="str">
        <f t="shared" si="67"/>
        <v>7</v>
      </c>
      <c r="B4267" s="1" t="s">
        <v>12912</v>
      </c>
      <c r="C4267" s="2" t="s">
        <v>12913</v>
      </c>
      <c r="D4267" s="2">
        <f>IFERROR(VLOOKUP(B4267,#REF!,4,0),0)</f>
        <v>0</v>
      </c>
      <c r="E4267" s="3">
        <v>7342.98</v>
      </c>
      <c r="F4267" s="147" t="s">
        <v>1</v>
      </c>
      <c r="G4267" s="3">
        <v>7342.98</v>
      </c>
      <c r="H4267" s="3">
        <v>0</v>
      </c>
      <c r="I4267" s="3">
        <v>0</v>
      </c>
      <c r="J4267" s="3">
        <v>7342.98</v>
      </c>
      <c r="K4267" s="3">
        <v>0</v>
      </c>
      <c r="L4267" s="3">
        <v>0</v>
      </c>
      <c r="M4267" s="148" t="s">
        <v>6151</v>
      </c>
      <c r="N4267" s="3">
        <v>0</v>
      </c>
      <c r="O4267" s="3">
        <v>0</v>
      </c>
      <c r="P4267" s="3">
        <v>0</v>
      </c>
      <c r="Q4267" s="132"/>
    </row>
    <row r="4268" spans="1:17">
      <c r="A4268" s="5" t="str">
        <f t="shared" si="67"/>
        <v>7</v>
      </c>
      <c r="B4268" s="1" t="s">
        <v>12914</v>
      </c>
      <c r="C4268" s="2" t="s">
        <v>12605</v>
      </c>
      <c r="D4268" s="2">
        <f>IFERROR(VLOOKUP(B4268,#REF!,4,0),0)</f>
        <v>0</v>
      </c>
      <c r="E4268" s="3">
        <v>0</v>
      </c>
      <c r="F4268" s="147" t="s">
        <v>1</v>
      </c>
      <c r="G4268" s="3">
        <v>0</v>
      </c>
      <c r="H4268" s="3">
        <v>0</v>
      </c>
      <c r="I4268" s="3">
        <v>0</v>
      </c>
      <c r="J4268" s="3">
        <v>0</v>
      </c>
      <c r="K4268" s="3">
        <v>0</v>
      </c>
      <c r="L4268" s="3">
        <v>0</v>
      </c>
      <c r="M4268" s="148" t="s">
        <v>6151</v>
      </c>
      <c r="N4268" s="3">
        <v>0</v>
      </c>
      <c r="O4268" s="3">
        <v>0</v>
      </c>
      <c r="P4268" s="3">
        <v>0</v>
      </c>
      <c r="Q4268" s="132"/>
    </row>
    <row r="4269" spans="1:17">
      <c r="A4269" s="5" t="str">
        <f t="shared" si="67"/>
        <v>7</v>
      </c>
      <c r="B4269" s="1" t="s">
        <v>12915</v>
      </c>
      <c r="C4269" s="2" t="s">
        <v>11855</v>
      </c>
      <c r="D4269" s="2">
        <f>IFERROR(VLOOKUP(B4269,#REF!,4,0),0)</f>
        <v>0</v>
      </c>
      <c r="E4269" s="3">
        <v>0</v>
      </c>
      <c r="F4269" s="147" t="s">
        <v>1</v>
      </c>
      <c r="G4269" s="3">
        <v>0</v>
      </c>
      <c r="H4269" s="3">
        <v>0</v>
      </c>
      <c r="I4269" s="3">
        <v>0</v>
      </c>
      <c r="J4269" s="3">
        <v>0</v>
      </c>
      <c r="K4269" s="3">
        <v>0</v>
      </c>
      <c r="L4269" s="3">
        <v>0</v>
      </c>
      <c r="M4269" s="148" t="s">
        <v>6151</v>
      </c>
      <c r="N4269" s="3">
        <v>0</v>
      </c>
      <c r="O4269" s="3">
        <v>0</v>
      </c>
      <c r="P4269" s="3">
        <v>0</v>
      </c>
      <c r="Q4269" s="132"/>
    </row>
    <row r="4270" spans="1:17">
      <c r="A4270" s="5" t="str">
        <f t="shared" si="67"/>
        <v>7</v>
      </c>
      <c r="B4270" s="1" t="s">
        <v>4748</v>
      </c>
      <c r="C4270" s="2" t="s">
        <v>12916</v>
      </c>
      <c r="D4270" s="2">
        <f>IFERROR(VLOOKUP(B4270,#REF!,4,0),0)</f>
        <v>0</v>
      </c>
      <c r="E4270" s="3">
        <v>0</v>
      </c>
      <c r="F4270" s="147" t="s">
        <v>1</v>
      </c>
      <c r="G4270" s="3">
        <v>0</v>
      </c>
      <c r="H4270" s="3">
        <v>0</v>
      </c>
      <c r="I4270" s="3">
        <v>0</v>
      </c>
      <c r="J4270" s="3">
        <v>0</v>
      </c>
      <c r="K4270" s="3">
        <v>0</v>
      </c>
      <c r="L4270" s="3">
        <v>0</v>
      </c>
      <c r="M4270" s="148" t="s">
        <v>6151</v>
      </c>
      <c r="N4270" s="3">
        <v>0</v>
      </c>
      <c r="O4270" s="3">
        <v>0</v>
      </c>
      <c r="P4270" s="3">
        <v>0</v>
      </c>
      <c r="Q4270" s="132"/>
    </row>
    <row r="4271" spans="1:17">
      <c r="A4271" s="5" t="str">
        <f t="shared" si="67"/>
        <v>7</v>
      </c>
      <c r="B4271" s="1" t="s">
        <v>12917</v>
      </c>
      <c r="C4271" s="2" t="s">
        <v>12918</v>
      </c>
      <c r="D4271" s="2">
        <f>IFERROR(VLOOKUP(B4271,#REF!,4,0),0)</f>
        <v>0</v>
      </c>
      <c r="E4271" s="3">
        <v>0</v>
      </c>
      <c r="F4271" s="147" t="s">
        <v>1</v>
      </c>
      <c r="G4271" s="3">
        <v>0</v>
      </c>
      <c r="H4271" s="3">
        <v>0</v>
      </c>
      <c r="I4271" s="3">
        <v>0</v>
      </c>
      <c r="J4271" s="3">
        <v>0</v>
      </c>
      <c r="K4271" s="3">
        <v>0</v>
      </c>
      <c r="L4271" s="3">
        <v>0</v>
      </c>
      <c r="M4271" s="148" t="s">
        <v>6151</v>
      </c>
      <c r="N4271" s="3">
        <v>0</v>
      </c>
      <c r="O4271" s="3">
        <v>0</v>
      </c>
      <c r="P4271" s="3">
        <v>0</v>
      </c>
      <c r="Q4271" s="132"/>
    </row>
    <row r="4272" spans="1:17">
      <c r="A4272" s="5" t="str">
        <f t="shared" si="67"/>
        <v>7</v>
      </c>
      <c r="B4272" s="1" t="s">
        <v>12919</v>
      </c>
      <c r="C4272" s="2" t="s">
        <v>12537</v>
      </c>
      <c r="D4272" s="2">
        <f>IFERROR(VLOOKUP(B4272,#REF!,4,0),0)</f>
        <v>0</v>
      </c>
      <c r="E4272" s="3">
        <v>0</v>
      </c>
      <c r="F4272" s="147" t="s">
        <v>1</v>
      </c>
      <c r="G4272" s="3">
        <v>0</v>
      </c>
      <c r="H4272" s="3">
        <v>0</v>
      </c>
      <c r="I4272" s="3">
        <v>0</v>
      </c>
      <c r="J4272" s="3">
        <v>0</v>
      </c>
      <c r="K4272" s="3">
        <v>0</v>
      </c>
      <c r="L4272" s="3">
        <v>0</v>
      </c>
      <c r="M4272" s="148" t="s">
        <v>6151</v>
      </c>
      <c r="N4272" s="3">
        <v>0</v>
      </c>
      <c r="O4272" s="3">
        <v>0</v>
      </c>
      <c r="P4272" s="3">
        <v>0</v>
      </c>
      <c r="Q4272" s="132"/>
    </row>
    <row r="4273" spans="1:17">
      <c r="A4273" s="5" t="str">
        <f t="shared" si="67"/>
        <v>7</v>
      </c>
      <c r="B4273" s="1" t="s">
        <v>12920</v>
      </c>
      <c r="C4273" s="2" t="s">
        <v>12535</v>
      </c>
      <c r="D4273" s="2">
        <f>IFERROR(VLOOKUP(B4273,#REF!,4,0),0)</f>
        <v>0</v>
      </c>
      <c r="E4273" s="3">
        <v>0</v>
      </c>
      <c r="F4273" s="147" t="s">
        <v>1</v>
      </c>
      <c r="G4273" s="3">
        <v>0</v>
      </c>
      <c r="H4273" s="3">
        <v>0</v>
      </c>
      <c r="I4273" s="3">
        <v>0</v>
      </c>
      <c r="J4273" s="3">
        <v>0</v>
      </c>
      <c r="K4273" s="3">
        <v>0</v>
      </c>
      <c r="L4273" s="3">
        <v>0</v>
      </c>
      <c r="M4273" s="148" t="s">
        <v>6151</v>
      </c>
      <c r="N4273" s="3">
        <v>0</v>
      </c>
      <c r="O4273" s="3">
        <v>0</v>
      </c>
      <c r="P4273" s="3">
        <v>0</v>
      </c>
      <c r="Q4273" s="132"/>
    </row>
    <row r="4274" spans="1:17">
      <c r="A4274" s="5" t="str">
        <f t="shared" si="67"/>
        <v>7</v>
      </c>
      <c r="B4274" s="1" t="s">
        <v>12921</v>
      </c>
      <c r="C4274" s="2" t="s">
        <v>12922</v>
      </c>
      <c r="D4274" s="2">
        <f>IFERROR(VLOOKUP(B4274,#REF!,4,0),0)</f>
        <v>0</v>
      </c>
      <c r="E4274" s="3">
        <v>0</v>
      </c>
      <c r="F4274" s="147" t="s">
        <v>1</v>
      </c>
      <c r="G4274" s="3">
        <v>0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148" t="s">
        <v>6151</v>
      </c>
      <c r="N4274" s="3">
        <v>0</v>
      </c>
      <c r="O4274" s="3">
        <v>0</v>
      </c>
      <c r="P4274" s="3">
        <v>0</v>
      </c>
      <c r="Q4274" s="132"/>
    </row>
    <row r="4275" spans="1:17">
      <c r="A4275" s="5" t="str">
        <f t="shared" si="67"/>
        <v>7</v>
      </c>
      <c r="B4275" s="1" t="s">
        <v>5930</v>
      </c>
      <c r="C4275" s="2" t="s">
        <v>12923</v>
      </c>
      <c r="D4275" s="2">
        <f>IFERROR(VLOOKUP(B4275,#REF!,4,0),0)</f>
        <v>0</v>
      </c>
      <c r="E4275" s="3">
        <v>733.12</v>
      </c>
      <c r="F4275" s="147" t="s">
        <v>1</v>
      </c>
      <c r="G4275" s="3">
        <v>733.12</v>
      </c>
      <c r="H4275" s="3">
        <v>0</v>
      </c>
      <c r="I4275" s="3">
        <v>0</v>
      </c>
      <c r="J4275" s="3">
        <v>733.12</v>
      </c>
      <c r="K4275" s="3">
        <v>0</v>
      </c>
      <c r="L4275" s="3">
        <v>0</v>
      </c>
      <c r="M4275" s="148" t="s">
        <v>6151</v>
      </c>
      <c r="N4275" s="3">
        <v>0</v>
      </c>
      <c r="O4275" s="3">
        <v>0</v>
      </c>
      <c r="P4275" s="3">
        <v>0</v>
      </c>
      <c r="Q4275" s="132"/>
    </row>
    <row r="4276" spans="1:17">
      <c r="A4276" s="5" t="str">
        <f t="shared" si="67"/>
        <v>7</v>
      </c>
      <c r="B4276" s="1" t="s">
        <v>12924</v>
      </c>
      <c r="C4276" s="2" t="s">
        <v>12925</v>
      </c>
      <c r="D4276" s="2">
        <f>IFERROR(VLOOKUP(B4276,#REF!,4,0),0)</f>
        <v>0</v>
      </c>
      <c r="E4276" s="3">
        <v>0</v>
      </c>
      <c r="F4276" s="147" t="s">
        <v>1</v>
      </c>
      <c r="G4276" s="3">
        <v>0</v>
      </c>
      <c r="H4276" s="3">
        <v>0</v>
      </c>
      <c r="I4276" s="3">
        <v>0</v>
      </c>
      <c r="J4276" s="3">
        <v>0</v>
      </c>
      <c r="K4276" s="3">
        <v>0</v>
      </c>
      <c r="L4276" s="3">
        <v>0</v>
      </c>
      <c r="M4276" s="148" t="s">
        <v>6151</v>
      </c>
      <c r="N4276" s="3">
        <v>0</v>
      </c>
      <c r="O4276" s="3">
        <v>0</v>
      </c>
      <c r="P4276" s="3">
        <v>0</v>
      </c>
      <c r="Q4276" s="132"/>
    </row>
    <row r="4277" spans="1:17">
      <c r="A4277" s="5" t="str">
        <f t="shared" si="67"/>
        <v>7</v>
      </c>
      <c r="B4277" s="1" t="s">
        <v>4751</v>
      </c>
      <c r="C4277" s="2" t="s">
        <v>12926</v>
      </c>
      <c r="D4277" s="2">
        <f>IFERROR(VLOOKUP(B4277,#REF!,4,0),0)</f>
        <v>0</v>
      </c>
      <c r="E4277" s="3">
        <v>0</v>
      </c>
      <c r="F4277" s="147" t="s">
        <v>1</v>
      </c>
      <c r="G4277" s="3">
        <v>0</v>
      </c>
      <c r="H4277" s="3">
        <v>0</v>
      </c>
      <c r="I4277" s="3">
        <v>0</v>
      </c>
      <c r="J4277" s="3">
        <v>0</v>
      </c>
      <c r="K4277" s="3">
        <v>0</v>
      </c>
      <c r="L4277" s="3">
        <v>0</v>
      </c>
      <c r="M4277" s="148" t="s">
        <v>6151</v>
      </c>
      <c r="N4277" s="3">
        <v>0</v>
      </c>
      <c r="O4277" s="3">
        <v>0</v>
      </c>
      <c r="P4277" s="3">
        <v>0</v>
      </c>
      <c r="Q4277" s="132"/>
    </row>
    <row r="4278" spans="1:17">
      <c r="A4278" s="5" t="str">
        <f t="shared" si="67"/>
        <v>7</v>
      </c>
      <c r="B4278" s="1" t="s">
        <v>12927</v>
      </c>
      <c r="C4278" s="2" t="s">
        <v>12928</v>
      </c>
      <c r="D4278" s="2">
        <f>IFERROR(VLOOKUP(B4278,#REF!,4,0),0)</f>
        <v>0</v>
      </c>
      <c r="E4278" s="3">
        <v>0</v>
      </c>
      <c r="F4278" s="147" t="s">
        <v>1</v>
      </c>
      <c r="G4278" s="3">
        <v>0</v>
      </c>
      <c r="H4278" s="3">
        <v>0</v>
      </c>
      <c r="I4278" s="3">
        <v>0</v>
      </c>
      <c r="J4278" s="3">
        <v>0</v>
      </c>
      <c r="K4278" s="3">
        <v>0</v>
      </c>
      <c r="L4278" s="3">
        <v>0</v>
      </c>
      <c r="M4278" s="148" t="s">
        <v>6151</v>
      </c>
      <c r="N4278" s="3">
        <v>0</v>
      </c>
      <c r="O4278" s="3">
        <v>0</v>
      </c>
      <c r="P4278" s="3">
        <v>0</v>
      </c>
      <c r="Q4278" s="132"/>
    </row>
    <row r="4279" spans="1:17">
      <c r="A4279" s="5" t="str">
        <f t="shared" si="67"/>
        <v>7</v>
      </c>
      <c r="B4279" s="1" t="s">
        <v>5865</v>
      </c>
      <c r="C4279" s="2" t="s">
        <v>11219</v>
      </c>
      <c r="D4279" s="2">
        <f>IFERROR(VLOOKUP(B4279,#REF!,4,0),0)</f>
        <v>0</v>
      </c>
      <c r="E4279" s="3">
        <v>157715.53</v>
      </c>
      <c r="F4279" s="147" t="s">
        <v>1</v>
      </c>
      <c r="G4279" s="3">
        <v>157715.53</v>
      </c>
      <c r="H4279" s="3">
        <v>0</v>
      </c>
      <c r="I4279" s="3">
        <v>0</v>
      </c>
      <c r="J4279" s="3">
        <v>157715.53</v>
      </c>
      <c r="K4279" s="3">
        <v>0</v>
      </c>
      <c r="L4279" s="3">
        <v>0</v>
      </c>
      <c r="M4279" s="148" t="s">
        <v>6151</v>
      </c>
      <c r="N4279" s="3">
        <v>0</v>
      </c>
      <c r="O4279" s="3">
        <v>0</v>
      </c>
      <c r="P4279" s="3">
        <v>0</v>
      </c>
      <c r="Q4279" s="132"/>
    </row>
    <row r="4280" spans="1:17">
      <c r="A4280" s="5" t="str">
        <f t="shared" si="67"/>
        <v>7</v>
      </c>
      <c r="B4280" s="1" t="s">
        <v>12929</v>
      </c>
      <c r="C4280" s="2" t="s">
        <v>12930</v>
      </c>
      <c r="D4280" s="2">
        <f>IFERROR(VLOOKUP(B4280,#REF!,4,0),0)</f>
        <v>0</v>
      </c>
      <c r="E4280" s="3">
        <v>0</v>
      </c>
      <c r="F4280" s="147" t="s">
        <v>1</v>
      </c>
      <c r="G4280" s="3">
        <v>0</v>
      </c>
      <c r="H4280" s="3">
        <v>0</v>
      </c>
      <c r="I4280" s="3">
        <v>0</v>
      </c>
      <c r="J4280" s="3">
        <v>0</v>
      </c>
      <c r="K4280" s="3">
        <v>0</v>
      </c>
      <c r="L4280" s="3">
        <v>0</v>
      </c>
      <c r="M4280" s="148" t="s">
        <v>6151</v>
      </c>
      <c r="N4280" s="3">
        <v>0</v>
      </c>
      <c r="O4280" s="3">
        <v>0</v>
      </c>
      <c r="P4280" s="3">
        <v>0</v>
      </c>
      <c r="Q4280" s="132"/>
    </row>
    <row r="4281" spans="1:17">
      <c r="A4281" s="5" t="str">
        <f t="shared" si="67"/>
        <v>7</v>
      </c>
      <c r="B4281" s="1" t="s">
        <v>12931</v>
      </c>
      <c r="C4281" s="2" t="s">
        <v>12932</v>
      </c>
      <c r="D4281" s="2">
        <f>IFERROR(VLOOKUP(B4281,#REF!,4,0),0)</f>
        <v>0</v>
      </c>
      <c r="E4281" s="3">
        <v>0</v>
      </c>
      <c r="F4281" s="147" t="s">
        <v>1</v>
      </c>
      <c r="G4281" s="3">
        <v>0</v>
      </c>
      <c r="H4281" s="3">
        <v>0</v>
      </c>
      <c r="I4281" s="3">
        <v>0</v>
      </c>
      <c r="J4281" s="3">
        <v>0</v>
      </c>
      <c r="K4281" s="3">
        <v>0</v>
      </c>
      <c r="L4281" s="3">
        <v>0</v>
      </c>
      <c r="M4281" s="148" t="s">
        <v>6151</v>
      </c>
      <c r="N4281" s="3">
        <v>0</v>
      </c>
      <c r="O4281" s="3">
        <v>0</v>
      </c>
      <c r="P4281" s="3">
        <v>0</v>
      </c>
      <c r="Q4281" s="132"/>
    </row>
    <row r="4282" spans="1:17">
      <c r="A4282" s="5" t="str">
        <f t="shared" si="67"/>
        <v>7</v>
      </c>
      <c r="B4282" s="1" t="s">
        <v>12933</v>
      </c>
      <c r="C4282" s="2" t="s">
        <v>12934</v>
      </c>
      <c r="D4282" s="2">
        <f>IFERROR(VLOOKUP(B4282,#REF!,4,0),0)</f>
        <v>0</v>
      </c>
      <c r="E4282" s="3">
        <v>0</v>
      </c>
      <c r="F4282" s="147" t="s">
        <v>1</v>
      </c>
      <c r="G4282" s="3">
        <v>0</v>
      </c>
      <c r="H4282" s="3">
        <v>0</v>
      </c>
      <c r="I4282" s="3">
        <v>0</v>
      </c>
      <c r="J4282" s="3">
        <v>0</v>
      </c>
      <c r="K4282" s="3">
        <v>0</v>
      </c>
      <c r="L4282" s="3">
        <v>0</v>
      </c>
      <c r="M4282" s="148" t="s">
        <v>6151</v>
      </c>
      <c r="N4282" s="3">
        <v>0</v>
      </c>
      <c r="O4282" s="3">
        <v>0</v>
      </c>
      <c r="P4282" s="3">
        <v>0</v>
      </c>
      <c r="Q4282" s="132"/>
    </row>
    <row r="4283" spans="1:17" ht="22.5">
      <c r="A4283" s="5" t="str">
        <f t="shared" si="67"/>
        <v>7</v>
      </c>
      <c r="B4283" s="1" t="s">
        <v>12935</v>
      </c>
      <c r="C4283" s="2" t="s">
        <v>12936</v>
      </c>
      <c r="D4283" s="2">
        <f>IFERROR(VLOOKUP(B4283,#REF!,4,0),0)</f>
        <v>0</v>
      </c>
      <c r="E4283" s="3">
        <v>0</v>
      </c>
      <c r="F4283" s="147" t="s">
        <v>1</v>
      </c>
      <c r="G4283" s="3">
        <v>0</v>
      </c>
      <c r="H4283" s="3">
        <v>0</v>
      </c>
      <c r="I4283" s="3">
        <v>0</v>
      </c>
      <c r="J4283" s="3">
        <v>0</v>
      </c>
      <c r="K4283" s="3">
        <v>0</v>
      </c>
      <c r="L4283" s="3">
        <v>0</v>
      </c>
      <c r="M4283" s="148" t="s">
        <v>6151</v>
      </c>
      <c r="N4283" s="3">
        <v>0</v>
      </c>
      <c r="O4283" s="3">
        <v>0</v>
      </c>
      <c r="P4283" s="3">
        <v>0</v>
      </c>
      <c r="Q4283" s="132"/>
    </row>
    <row r="4284" spans="1:17" ht="22.5">
      <c r="A4284" s="5" t="str">
        <f t="shared" si="67"/>
        <v>7</v>
      </c>
      <c r="B4284" s="1" t="s">
        <v>12937</v>
      </c>
      <c r="C4284" s="2" t="s">
        <v>12938</v>
      </c>
      <c r="D4284" s="2">
        <f>IFERROR(VLOOKUP(B4284,#REF!,4,0),0)</f>
        <v>0</v>
      </c>
      <c r="E4284" s="3">
        <v>0</v>
      </c>
      <c r="F4284" s="147" t="s">
        <v>1</v>
      </c>
      <c r="G4284" s="3">
        <v>0</v>
      </c>
      <c r="H4284" s="3">
        <v>0</v>
      </c>
      <c r="I4284" s="3">
        <v>0</v>
      </c>
      <c r="J4284" s="3">
        <v>0</v>
      </c>
      <c r="K4284" s="3">
        <v>0</v>
      </c>
      <c r="L4284" s="3">
        <v>0</v>
      </c>
      <c r="M4284" s="148" t="s">
        <v>6151</v>
      </c>
      <c r="N4284" s="3">
        <v>0</v>
      </c>
      <c r="O4284" s="3">
        <v>0</v>
      </c>
      <c r="P4284" s="3">
        <v>0</v>
      </c>
      <c r="Q4284" s="132"/>
    </row>
    <row r="4285" spans="1:17">
      <c r="A4285" s="5" t="str">
        <f t="shared" si="67"/>
        <v>7</v>
      </c>
      <c r="B4285" s="1" t="s">
        <v>12939</v>
      </c>
      <c r="C4285" s="2" t="s">
        <v>12940</v>
      </c>
      <c r="D4285" s="2">
        <f>IFERROR(VLOOKUP(B4285,#REF!,4,0),0)</f>
        <v>0</v>
      </c>
      <c r="E4285" s="3">
        <v>0</v>
      </c>
      <c r="F4285" s="147" t="s">
        <v>1</v>
      </c>
      <c r="G4285" s="3">
        <v>0</v>
      </c>
      <c r="H4285" s="3">
        <v>0</v>
      </c>
      <c r="I4285" s="3">
        <v>0</v>
      </c>
      <c r="J4285" s="3">
        <v>0</v>
      </c>
      <c r="K4285" s="3">
        <v>0</v>
      </c>
      <c r="L4285" s="3">
        <v>0</v>
      </c>
      <c r="M4285" s="148" t="s">
        <v>6151</v>
      </c>
      <c r="N4285" s="3">
        <v>0</v>
      </c>
      <c r="O4285" s="3">
        <v>0</v>
      </c>
      <c r="P4285" s="3">
        <v>0</v>
      </c>
      <c r="Q4285" s="132"/>
    </row>
    <row r="4286" spans="1:17">
      <c r="A4286" s="5" t="str">
        <f t="shared" si="67"/>
        <v>7</v>
      </c>
      <c r="B4286" s="1" t="s">
        <v>4760</v>
      </c>
      <c r="C4286" s="2" t="s">
        <v>12941</v>
      </c>
      <c r="D4286" s="2">
        <f>IFERROR(VLOOKUP(B4286,#REF!,4,0),0)</f>
        <v>0</v>
      </c>
      <c r="E4286" s="3">
        <v>25000</v>
      </c>
      <c r="F4286" s="147" t="s">
        <v>1</v>
      </c>
      <c r="G4286" s="3">
        <v>25000</v>
      </c>
      <c r="H4286" s="3">
        <v>0</v>
      </c>
      <c r="I4286" s="3">
        <v>0</v>
      </c>
      <c r="J4286" s="3">
        <v>25000</v>
      </c>
      <c r="K4286" s="3">
        <v>0</v>
      </c>
      <c r="L4286" s="3">
        <v>0</v>
      </c>
      <c r="M4286" s="148" t="s">
        <v>6151</v>
      </c>
      <c r="N4286" s="3">
        <v>0</v>
      </c>
      <c r="O4286" s="3">
        <v>0</v>
      </c>
      <c r="P4286" s="3">
        <v>0</v>
      </c>
      <c r="Q4286" s="132"/>
    </row>
    <row r="4287" spans="1:17">
      <c r="A4287" s="5" t="str">
        <f t="shared" si="67"/>
        <v>7</v>
      </c>
      <c r="B4287" s="1" t="s">
        <v>4763</v>
      </c>
      <c r="C4287" s="2" t="s">
        <v>12942</v>
      </c>
      <c r="D4287" s="2">
        <f>IFERROR(VLOOKUP(B4287,#REF!,4,0),0)</f>
        <v>0</v>
      </c>
      <c r="E4287" s="3">
        <v>27099.759999999998</v>
      </c>
      <c r="F4287" s="147" t="s">
        <v>1</v>
      </c>
      <c r="G4287" s="3">
        <v>27099.759999999998</v>
      </c>
      <c r="H4287" s="3">
        <v>0</v>
      </c>
      <c r="I4287" s="3">
        <v>0</v>
      </c>
      <c r="J4287" s="3">
        <v>27099.759999999998</v>
      </c>
      <c r="K4287" s="3">
        <v>0</v>
      </c>
      <c r="L4287" s="3">
        <v>0</v>
      </c>
      <c r="M4287" s="148" t="s">
        <v>6151</v>
      </c>
      <c r="N4287" s="3">
        <v>0</v>
      </c>
      <c r="O4287" s="3">
        <v>0</v>
      </c>
      <c r="P4287" s="3">
        <v>0</v>
      </c>
      <c r="Q4287" s="132"/>
    </row>
    <row r="4288" spans="1:17">
      <c r="A4288" s="5" t="str">
        <f t="shared" si="67"/>
        <v>7</v>
      </c>
      <c r="B4288" s="1" t="s">
        <v>4770</v>
      </c>
      <c r="C4288" s="2" t="s">
        <v>12943</v>
      </c>
      <c r="D4288" s="2">
        <f>IFERROR(VLOOKUP(B4288,#REF!,4,0),0)</f>
        <v>0</v>
      </c>
      <c r="E4288" s="3">
        <v>14113.14</v>
      </c>
      <c r="F4288" s="147" t="s">
        <v>1</v>
      </c>
      <c r="G4288" s="3">
        <v>14113.14</v>
      </c>
      <c r="H4288" s="3">
        <v>0</v>
      </c>
      <c r="I4288" s="3">
        <v>0</v>
      </c>
      <c r="J4288" s="3">
        <v>14113.14</v>
      </c>
      <c r="K4288" s="3">
        <v>0</v>
      </c>
      <c r="L4288" s="3">
        <v>0</v>
      </c>
      <c r="M4288" s="148" t="s">
        <v>6151</v>
      </c>
      <c r="N4288" s="3">
        <v>0</v>
      </c>
      <c r="O4288" s="3">
        <v>0</v>
      </c>
      <c r="P4288" s="3">
        <v>0</v>
      </c>
      <c r="Q4288" s="132"/>
    </row>
    <row r="4289" spans="1:17">
      <c r="A4289" s="5" t="str">
        <f t="shared" si="67"/>
        <v>7</v>
      </c>
      <c r="B4289" s="1" t="s">
        <v>12944</v>
      </c>
      <c r="C4289" s="2" t="s">
        <v>12945</v>
      </c>
      <c r="D4289" s="2">
        <f>IFERROR(VLOOKUP(B4289,#REF!,4,0),0)</f>
        <v>0</v>
      </c>
      <c r="E4289" s="3">
        <v>0</v>
      </c>
      <c r="F4289" s="147" t="s">
        <v>1</v>
      </c>
      <c r="G4289" s="3">
        <v>0</v>
      </c>
      <c r="H4289" s="3">
        <v>0</v>
      </c>
      <c r="I4289" s="3">
        <v>0</v>
      </c>
      <c r="J4289" s="3">
        <v>0</v>
      </c>
      <c r="K4289" s="3">
        <v>0</v>
      </c>
      <c r="L4289" s="3">
        <v>0</v>
      </c>
      <c r="M4289" s="148" t="s">
        <v>6151</v>
      </c>
      <c r="N4289" s="3">
        <v>0</v>
      </c>
      <c r="O4289" s="3">
        <v>0</v>
      </c>
      <c r="P4289" s="3">
        <v>0</v>
      </c>
      <c r="Q4289" s="132"/>
    </row>
    <row r="4290" spans="1:17">
      <c r="A4290" s="5" t="str">
        <f t="shared" si="67"/>
        <v>7</v>
      </c>
      <c r="B4290" s="1" t="s">
        <v>12946</v>
      </c>
      <c r="C4290" s="2" t="s">
        <v>12947</v>
      </c>
      <c r="D4290" s="2">
        <f>IFERROR(VLOOKUP(B4290,#REF!,4,0),0)</f>
        <v>0</v>
      </c>
      <c r="E4290" s="3">
        <v>0</v>
      </c>
      <c r="F4290" s="147" t="s">
        <v>1</v>
      </c>
      <c r="G4290" s="3">
        <v>0</v>
      </c>
      <c r="H4290" s="3">
        <v>0</v>
      </c>
      <c r="I4290" s="3">
        <v>0</v>
      </c>
      <c r="J4290" s="3">
        <v>0</v>
      </c>
      <c r="K4290" s="3">
        <v>0</v>
      </c>
      <c r="L4290" s="3">
        <v>0</v>
      </c>
      <c r="M4290" s="148" t="s">
        <v>6151</v>
      </c>
      <c r="N4290" s="3">
        <v>0</v>
      </c>
      <c r="O4290" s="3">
        <v>0</v>
      </c>
      <c r="P4290" s="3">
        <v>0</v>
      </c>
      <c r="Q4290" s="132"/>
    </row>
    <row r="4291" spans="1:17">
      <c r="A4291" s="5" t="str">
        <f t="shared" si="67"/>
        <v>7</v>
      </c>
      <c r="B4291" s="1" t="s">
        <v>4775</v>
      </c>
      <c r="C4291" s="2" t="s">
        <v>12948</v>
      </c>
      <c r="D4291" s="2">
        <f>IFERROR(VLOOKUP(B4291,#REF!,4,0),0)</f>
        <v>0</v>
      </c>
      <c r="E4291" s="3">
        <v>229.54</v>
      </c>
      <c r="F4291" s="147" t="s">
        <v>1</v>
      </c>
      <c r="G4291" s="3">
        <v>229.54</v>
      </c>
      <c r="H4291" s="3">
        <v>0</v>
      </c>
      <c r="I4291" s="3">
        <v>0</v>
      </c>
      <c r="J4291" s="3">
        <v>229.54</v>
      </c>
      <c r="K4291" s="3">
        <v>0</v>
      </c>
      <c r="L4291" s="3">
        <v>0</v>
      </c>
      <c r="M4291" s="148" t="s">
        <v>6151</v>
      </c>
      <c r="N4291" s="3">
        <v>0</v>
      </c>
      <c r="O4291" s="3">
        <v>0</v>
      </c>
      <c r="P4291" s="3">
        <v>0</v>
      </c>
      <c r="Q4291" s="132"/>
    </row>
    <row r="4292" spans="1:17">
      <c r="A4292" s="5" t="str">
        <f t="shared" si="67"/>
        <v>7</v>
      </c>
      <c r="B4292" s="1" t="s">
        <v>12949</v>
      </c>
      <c r="C4292" s="2" t="s">
        <v>12950</v>
      </c>
      <c r="D4292" s="2">
        <f>IFERROR(VLOOKUP(B4292,#REF!,4,0),0)</f>
        <v>0</v>
      </c>
      <c r="E4292" s="3">
        <v>0</v>
      </c>
      <c r="F4292" s="147" t="s">
        <v>1</v>
      </c>
      <c r="G4292" s="3">
        <v>0</v>
      </c>
      <c r="H4292" s="3">
        <v>0</v>
      </c>
      <c r="I4292" s="3">
        <v>0</v>
      </c>
      <c r="J4292" s="3">
        <v>0</v>
      </c>
      <c r="K4292" s="3">
        <v>0</v>
      </c>
      <c r="L4292" s="3">
        <v>0</v>
      </c>
      <c r="M4292" s="148" t="s">
        <v>6151</v>
      </c>
      <c r="N4292" s="3">
        <v>0</v>
      </c>
      <c r="O4292" s="3">
        <v>0</v>
      </c>
      <c r="P4292" s="3">
        <v>0</v>
      </c>
      <c r="Q4292" s="132"/>
    </row>
    <row r="4293" spans="1:17">
      <c r="A4293" s="5" t="str">
        <f t="shared" si="67"/>
        <v>7</v>
      </c>
      <c r="B4293" s="1" t="s">
        <v>12951</v>
      </c>
      <c r="C4293" s="2" t="s">
        <v>12952</v>
      </c>
      <c r="D4293" s="2">
        <f>IFERROR(VLOOKUP(B4293,#REF!,4,0),0)</f>
        <v>0</v>
      </c>
      <c r="E4293" s="3">
        <v>0</v>
      </c>
      <c r="F4293" s="147" t="s">
        <v>1</v>
      </c>
      <c r="G4293" s="3">
        <v>0</v>
      </c>
      <c r="H4293" s="3">
        <v>0</v>
      </c>
      <c r="I4293" s="3">
        <v>0</v>
      </c>
      <c r="J4293" s="3">
        <v>0</v>
      </c>
      <c r="K4293" s="3">
        <v>0</v>
      </c>
      <c r="L4293" s="3">
        <v>0</v>
      </c>
      <c r="M4293" s="148" t="s">
        <v>6151</v>
      </c>
      <c r="N4293" s="3">
        <v>0</v>
      </c>
      <c r="O4293" s="3">
        <v>0</v>
      </c>
      <c r="P4293" s="3">
        <v>0</v>
      </c>
      <c r="Q4293" s="132"/>
    </row>
    <row r="4294" spans="1:17">
      <c r="A4294" s="5" t="str">
        <f t="shared" si="67"/>
        <v>7</v>
      </c>
      <c r="B4294" s="1" t="s">
        <v>4782</v>
      </c>
      <c r="C4294" s="2" t="s">
        <v>12953</v>
      </c>
      <c r="D4294" s="2">
        <f>IFERROR(VLOOKUP(B4294,#REF!,4,0),0)</f>
        <v>0</v>
      </c>
      <c r="E4294" s="3">
        <v>179500</v>
      </c>
      <c r="F4294" s="147" t="s">
        <v>1</v>
      </c>
      <c r="G4294" s="3">
        <v>179500</v>
      </c>
      <c r="H4294" s="3">
        <v>0</v>
      </c>
      <c r="I4294" s="3">
        <v>0</v>
      </c>
      <c r="J4294" s="3">
        <v>179500</v>
      </c>
      <c r="K4294" s="3">
        <v>0</v>
      </c>
      <c r="L4294" s="3">
        <v>0</v>
      </c>
      <c r="M4294" s="148" t="s">
        <v>6151</v>
      </c>
      <c r="N4294" s="3">
        <v>0</v>
      </c>
      <c r="O4294" s="3">
        <v>0</v>
      </c>
      <c r="P4294" s="3">
        <v>0</v>
      </c>
      <c r="Q4294" s="132"/>
    </row>
    <row r="4295" spans="1:17">
      <c r="A4295" s="5" t="str">
        <f t="shared" si="67"/>
        <v>7</v>
      </c>
      <c r="B4295" s="1" t="s">
        <v>12954</v>
      </c>
      <c r="C4295" s="2" t="s">
        <v>12955</v>
      </c>
      <c r="D4295" s="2">
        <f>IFERROR(VLOOKUP(B4295,#REF!,4,0),0)</f>
        <v>0</v>
      </c>
      <c r="E4295" s="3">
        <v>0</v>
      </c>
      <c r="F4295" s="147" t="s">
        <v>1</v>
      </c>
      <c r="G4295" s="3">
        <v>0</v>
      </c>
      <c r="H4295" s="3">
        <v>0</v>
      </c>
      <c r="I4295" s="3">
        <v>0</v>
      </c>
      <c r="J4295" s="3">
        <v>0</v>
      </c>
      <c r="K4295" s="3">
        <v>0</v>
      </c>
      <c r="L4295" s="3">
        <v>0</v>
      </c>
      <c r="M4295" s="148" t="s">
        <v>6151</v>
      </c>
      <c r="N4295" s="3">
        <v>0</v>
      </c>
      <c r="O4295" s="3">
        <v>0</v>
      </c>
      <c r="P4295" s="3">
        <v>0</v>
      </c>
      <c r="Q4295" s="132"/>
    </row>
    <row r="4296" spans="1:17">
      <c r="A4296" s="5" t="str">
        <f t="shared" si="67"/>
        <v>7</v>
      </c>
      <c r="B4296" s="1" t="s">
        <v>12956</v>
      </c>
      <c r="C4296" s="2" t="s">
        <v>12957</v>
      </c>
      <c r="D4296" s="2">
        <f>IFERROR(VLOOKUP(B4296,#REF!,4,0),0)</f>
        <v>0</v>
      </c>
      <c r="E4296" s="3">
        <v>0</v>
      </c>
      <c r="F4296" s="147" t="s">
        <v>1</v>
      </c>
      <c r="G4296" s="3">
        <v>0</v>
      </c>
      <c r="H4296" s="3">
        <v>0</v>
      </c>
      <c r="I4296" s="3">
        <v>0</v>
      </c>
      <c r="J4296" s="3">
        <v>0</v>
      </c>
      <c r="K4296" s="3">
        <v>0</v>
      </c>
      <c r="L4296" s="3">
        <v>0</v>
      </c>
      <c r="M4296" s="148" t="s">
        <v>6151</v>
      </c>
      <c r="N4296" s="3">
        <v>0</v>
      </c>
      <c r="O4296" s="3">
        <v>0</v>
      </c>
      <c r="P4296" s="3">
        <v>0</v>
      </c>
      <c r="Q4296" s="132"/>
    </row>
    <row r="4297" spans="1:17">
      <c r="A4297" s="5" t="str">
        <f t="shared" si="67"/>
        <v>7</v>
      </c>
      <c r="B4297" s="1" t="s">
        <v>12958</v>
      </c>
      <c r="C4297" s="2" t="s">
        <v>12959</v>
      </c>
      <c r="D4297" s="2">
        <f>IFERROR(VLOOKUP(B4297,#REF!,4,0),0)</f>
        <v>0</v>
      </c>
      <c r="E4297" s="3">
        <v>0</v>
      </c>
      <c r="F4297" s="147" t="s">
        <v>1</v>
      </c>
      <c r="G4297" s="3">
        <v>0</v>
      </c>
      <c r="H4297" s="3">
        <v>0</v>
      </c>
      <c r="I4297" s="3">
        <v>0</v>
      </c>
      <c r="J4297" s="3">
        <v>0</v>
      </c>
      <c r="K4297" s="3">
        <v>0</v>
      </c>
      <c r="L4297" s="3">
        <v>0</v>
      </c>
      <c r="M4297" s="148" t="s">
        <v>6151</v>
      </c>
      <c r="N4297" s="3">
        <v>0</v>
      </c>
      <c r="O4297" s="3">
        <v>0</v>
      </c>
      <c r="P4297" s="3">
        <v>0</v>
      </c>
      <c r="Q4297" s="132"/>
    </row>
    <row r="4298" spans="1:17">
      <c r="A4298" s="5" t="str">
        <f t="shared" si="67"/>
        <v>7</v>
      </c>
      <c r="B4298" s="1" t="s">
        <v>12960</v>
      </c>
      <c r="C4298" s="2" t="s">
        <v>12961</v>
      </c>
      <c r="D4298" s="2">
        <f>IFERROR(VLOOKUP(B4298,#REF!,4,0),0)</f>
        <v>0</v>
      </c>
      <c r="E4298" s="3">
        <v>0</v>
      </c>
      <c r="F4298" s="147" t="s">
        <v>1</v>
      </c>
      <c r="G4298" s="3">
        <v>0</v>
      </c>
      <c r="H4298" s="3">
        <v>0</v>
      </c>
      <c r="I4298" s="3">
        <v>0</v>
      </c>
      <c r="J4298" s="3">
        <v>0</v>
      </c>
      <c r="K4298" s="3">
        <v>0</v>
      </c>
      <c r="L4298" s="3">
        <v>0</v>
      </c>
      <c r="M4298" s="148" t="s">
        <v>6151</v>
      </c>
      <c r="N4298" s="3">
        <v>0</v>
      </c>
      <c r="O4298" s="3">
        <v>0</v>
      </c>
      <c r="P4298" s="3">
        <v>0</v>
      </c>
      <c r="Q4298" s="132"/>
    </row>
    <row r="4299" spans="1:17">
      <c r="A4299" s="5" t="str">
        <f t="shared" ref="A4299:A4362" si="68">LEFT(B4299)</f>
        <v>7</v>
      </c>
      <c r="B4299" s="1" t="s">
        <v>12962</v>
      </c>
      <c r="C4299" s="2" t="s">
        <v>6804</v>
      </c>
      <c r="D4299" s="2">
        <f>IFERROR(VLOOKUP(B4299,#REF!,4,0),0)</f>
        <v>0</v>
      </c>
      <c r="E4299" s="3">
        <v>0</v>
      </c>
      <c r="F4299" s="147" t="s">
        <v>1</v>
      </c>
      <c r="G4299" s="3">
        <v>0</v>
      </c>
      <c r="H4299" s="3">
        <v>0</v>
      </c>
      <c r="I4299" s="3">
        <v>0</v>
      </c>
      <c r="J4299" s="3">
        <v>0</v>
      </c>
      <c r="K4299" s="3">
        <v>0</v>
      </c>
      <c r="L4299" s="3">
        <v>0</v>
      </c>
      <c r="M4299" s="148" t="s">
        <v>6151</v>
      </c>
      <c r="N4299" s="3">
        <v>0</v>
      </c>
      <c r="O4299" s="3">
        <v>0</v>
      </c>
      <c r="P4299" s="3">
        <v>0</v>
      </c>
      <c r="Q4299" s="132"/>
    </row>
    <row r="4300" spans="1:17">
      <c r="A4300" s="5" t="str">
        <f t="shared" si="68"/>
        <v>7</v>
      </c>
      <c r="B4300" s="1" t="s">
        <v>12963</v>
      </c>
      <c r="C4300" s="2" t="s">
        <v>12964</v>
      </c>
      <c r="D4300" s="2">
        <f>IFERROR(VLOOKUP(B4300,#REF!,4,0),0)</f>
        <v>0</v>
      </c>
      <c r="E4300" s="3">
        <v>0</v>
      </c>
      <c r="F4300" s="147" t="s">
        <v>1</v>
      </c>
      <c r="G4300" s="3">
        <v>0</v>
      </c>
      <c r="H4300" s="3">
        <v>0</v>
      </c>
      <c r="I4300" s="3">
        <v>0</v>
      </c>
      <c r="J4300" s="3">
        <v>0</v>
      </c>
      <c r="K4300" s="3">
        <v>0</v>
      </c>
      <c r="L4300" s="3">
        <v>0</v>
      </c>
      <c r="M4300" s="148" t="s">
        <v>6151</v>
      </c>
      <c r="N4300" s="3">
        <v>0</v>
      </c>
      <c r="O4300" s="3">
        <v>0</v>
      </c>
      <c r="P4300" s="3">
        <v>0</v>
      </c>
      <c r="Q4300" s="132"/>
    </row>
    <row r="4301" spans="1:17">
      <c r="A4301" s="5" t="str">
        <f t="shared" si="68"/>
        <v>7</v>
      </c>
      <c r="B4301" s="1" t="s">
        <v>12965</v>
      </c>
      <c r="C4301" s="2" t="s">
        <v>12966</v>
      </c>
      <c r="D4301" s="2">
        <f>IFERROR(VLOOKUP(B4301,#REF!,4,0),0)</f>
        <v>0</v>
      </c>
      <c r="E4301" s="3">
        <v>0</v>
      </c>
      <c r="F4301" s="147" t="s">
        <v>1</v>
      </c>
      <c r="G4301" s="3">
        <v>0</v>
      </c>
      <c r="H4301" s="3">
        <v>0</v>
      </c>
      <c r="I4301" s="3">
        <v>0</v>
      </c>
      <c r="J4301" s="3">
        <v>0</v>
      </c>
      <c r="K4301" s="3">
        <v>0</v>
      </c>
      <c r="L4301" s="3">
        <v>0</v>
      </c>
      <c r="M4301" s="148" t="s">
        <v>6151</v>
      </c>
      <c r="N4301" s="3">
        <v>0</v>
      </c>
      <c r="O4301" s="3">
        <v>0</v>
      </c>
      <c r="P4301" s="3">
        <v>0</v>
      </c>
      <c r="Q4301" s="132"/>
    </row>
    <row r="4302" spans="1:17">
      <c r="A4302" s="5" t="str">
        <f t="shared" si="68"/>
        <v>7</v>
      </c>
      <c r="B4302" s="1" t="s">
        <v>12967</v>
      </c>
      <c r="C4302" s="2" t="s">
        <v>12968</v>
      </c>
      <c r="D4302" s="2">
        <f>IFERROR(VLOOKUP(B4302,#REF!,4,0),0)</f>
        <v>0</v>
      </c>
      <c r="E4302" s="3">
        <v>34.450000000000003</v>
      </c>
      <c r="F4302" s="147" t="s">
        <v>1</v>
      </c>
      <c r="G4302" s="3">
        <v>34.450000000000003</v>
      </c>
      <c r="H4302" s="3">
        <v>0</v>
      </c>
      <c r="I4302" s="3">
        <v>0</v>
      </c>
      <c r="J4302" s="3">
        <v>34.450000000000003</v>
      </c>
      <c r="K4302" s="3">
        <v>0</v>
      </c>
      <c r="L4302" s="3">
        <v>0</v>
      </c>
      <c r="M4302" s="148" t="s">
        <v>6151</v>
      </c>
      <c r="N4302" s="3">
        <v>0</v>
      </c>
      <c r="O4302" s="3">
        <v>0</v>
      </c>
      <c r="P4302" s="3">
        <v>0</v>
      </c>
      <c r="Q4302" s="132"/>
    </row>
    <row r="4303" spans="1:17" ht="22.5">
      <c r="A4303" s="5" t="str">
        <f t="shared" si="68"/>
        <v>7</v>
      </c>
      <c r="B4303" s="1" t="s">
        <v>12969</v>
      </c>
      <c r="C4303" s="2" t="s">
        <v>12970</v>
      </c>
      <c r="D4303" s="2">
        <f>IFERROR(VLOOKUP(B4303,#REF!,4,0),0)</f>
        <v>0</v>
      </c>
      <c r="E4303" s="3">
        <v>0</v>
      </c>
      <c r="F4303" s="147" t="s">
        <v>1</v>
      </c>
      <c r="G4303" s="3">
        <v>0</v>
      </c>
      <c r="H4303" s="3">
        <v>0</v>
      </c>
      <c r="I4303" s="3">
        <v>0</v>
      </c>
      <c r="J4303" s="3">
        <v>0</v>
      </c>
      <c r="K4303" s="3">
        <v>0</v>
      </c>
      <c r="L4303" s="3">
        <v>0</v>
      </c>
      <c r="M4303" s="148" t="s">
        <v>6151</v>
      </c>
      <c r="N4303" s="3">
        <v>0</v>
      </c>
      <c r="O4303" s="3">
        <v>0</v>
      </c>
      <c r="P4303" s="3">
        <v>0</v>
      </c>
      <c r="Q4303" s="132"/>
    </row>
    <row r="4304" spans="1:17" ht="22.5">
      <c r="A4304" s="5" t="str">
        <f t="shared" si="68"/>
        <v>7</v>
      </c>
      <c r="B4304" s="1" t="s">
        <v>12971</v>
      </c>
      <c r="C4304" s="2" t="s">
        <v>12972</v>
      </c>
      <c r="D4304" s="2">
        <f>IFERROR(VLOOKUP(B4304,#REF!,4,0),0)</f>
        <v>0</v>
      </c>
      <c r="E4304" s="3">
        <v>0</v>
      </c>
      <c r="F4304" s="147" t="s">
        <v>1</v>
      </c>
      <c r="G4304" s="3">
        <v>0</v>
      </c>
      <c r="H4304" s="3">
        <v>0</v>
      </c>
      <c r="I4304" s="3">
        <v>0</v>
      </c>
      <c r="J4304" s="3">
        <v>0</v>
      </c>
      <c r="K4304" s="3">
        <v>0</v>
      </c>
      <c r="L4304" s="3">
        <v>0</v>
      </c>
      <c r="M4304" s="148" t="s">
        <v>6151</v>
      </c>
      <c r="N4304" s="3">
        <v>0</v>
      </c>
      <c r="O4304" s="3">
        <v>0</v>
      </c>
      <c r="P4304" s="3">
        <v>0</v>
      </c>
      <c r="Q4304" s="132"/>
    </row>
    <row r="4305" spans="1:17">
      <c r="A4305" s="5" t="str">
        <f t="shared" si="68"/>
        <v>7</v>
      </c>
      <c r="B4305" s="1" t="s">
        <v>12973</v>
      </c>
      <c r="C4305" s="2" t="s">
        <v>12974</v>
      </c>
      <c r="D4305" s="2">
        <f>IFERROR(VLOOKUP(B4305,#REF!,4,0),0)</f>
        <v>0</v>
      </c>
      <c r="E4305" s="3">
        <v>0</v>
      </c>
      <c r="F4305" s="147" t="s">
        <v>1</v>
      </c>
      <c r="G4305" s="3">
        <v>0</v>
      </c>
      <c r="H4305" s="3">
        <v>0</v>
      </c>
      <c r="I4305" s="3">
        <v>0</v>
      </c>
      <c r="J4305" s="3">
        <v>0</v>
      </c>
      <c r="K4305" s="3">
        <v>0</v>
      </c>
      <c r="L4305" s="3">
        <v>0</v>
      </c>
      <c r="M4305" s="148" t="s">
        <v>6151</v>
      </c>
      <c r="N4305" s="3">
        <v>0</v>
      </c>
      <c r="O4305" s="3">
        <v>0</v>
      </c>
      <c r="P4305" s="3">
        <v>0</v>
      </c>
      <c r="Q4305" s="132"/>
    </row>
    <row r="4306" spans="1:17">
      <c r="A4306" s="5" t="str">
        <f t="shared" si="68"/>
        <v>7</v>
      </c>
      <c r="B4306" s="1" t="s">
        <v>12975</v>
      </c>
      <c r="C4306" s="2" t="s">
        <v>12976</v>
      </c>
      <c r="D4306" s="2">
        <f>IFERROR(VLOOKUP(B4306,#REF!,4,0),0)</f>
        <v>0</v>
      </c>
      <c r="E4306" s="3">
        <v>0</v>
      </c>
      <c r="F4306" s="147" t="s">
        <v>1</v>
      </c>
      <c r="G4306" s="3">
        <v>0</v>
      </c>
      <c r="H4306" s="3">
        <v>0</v>
      </c>
      <c r="I4306" s="3">
        <v>0</v>
      </c>
      <c r="J4306" s="3">
        <v>0</v>
      </c>
      <c r="K4306" s="3">
        <v>0</v>
      </c>
      <c r="L4306" s="3">
        <v>0</v>
      </c>
      <c r="M4306" s="148" t="s">
        <v>6151</v>
      </c>
      <c r="N4306" s="3">
        <v>0</v>
      </c>
      <c r="O4306" s="3">
        <v>0</v>
      </c>
      <c r="P4306" s="3">
        <v>0</v>
      </c>
      <c r="Q4306" s="132"/>
    </row>
    <row r="4307" spans="1:17">
      <c r="A4307" s="5" t="str">
        <f t="shared" si="68"/>
        <v>7</v>
      </c>
      <c r="B4307" s="1" t="s">
        <v>12977</v>
      </c>
      <c r="C4307" s="2" t="s">
        <v>12978</v>
      </c>
      <c r="D4307" s="2">
        <f>IFERROR(VLOOKUP(B4307,#REF!,4,0),0)</f>
        <v>0</v>
      </c>
      <c r="E4307" s="3">
        <v>0</v>
      </c>
      <c r="F4307" s="147" t="s">
        <v>1</v>
      </c>
      <c r="G4307" s="3">
        <v>0</v>
      </c>
      <c r="H4307" s="3">
        <v>0</v>
      </c>
      <c r="I4307" s="3">
        <v>0</v>
      </c>
      <c r="J4307" s="3">
        <v>0</v>
      </c>
      <c r="K4307" s="3">
        <v>0</v>
      </c>
      <c r="L4307" s="3">
        <v>0</v>
      </c>
      <c r="M4307" s="148" t="s">
        <v>6151</v>
      </c>
      <c r="N4307" s="3">
        <v>0</v>
      </c>
      <c r="O4307" s="3">
        <v>0</v>
      </c>
      <c r="P4307" s="3">
        <v>0</v>
      </c>
      <c r="Q4307" s="132"/>
    </row>
    <row r="4308" spans="1:17">
      <c r="A4308" s="5" t="str">
        <f t="shared" si="68"/>
        <v>7</v>
      </c>
      <c r="B4308" s="1" t="s">
        <v>12979</v>
      </c>
      <c r="C4308" s="2" t="s">
        <v>12980</v>
      </c>
      <c r="D4308" s="2">
        <f>IFERROR(VLOOKUP(B4308,#REF!,4,0),0)</f>
        <v>0</v>
      </c>
      <c r="E4308" s="3">
        <v>0</v>
      </c>
      <c r="F4308" s="147" t="s">
        <v>1</v>
      </c>
      <c r="G4308" s="3">
        <v>0</v>
      </c>
      <c r="H4308" s="3">
        <v>0</v>
      </c>
      <c r="I4308" s="3">
        <v>0</v>
      </c>
      <c r="J4308" s="3">
        <v>0</v>
      </c>
      <c r="K4308" s="3">
        <v>0</v>
      </c>
      <c r="L4308" s="3">
        <v>0</v>
      </c>
      <c r="M4308" s="148" t="s">
        <v>6151</v>
      </c>
      <c r="N4308" s="3">
        <v>0</v>
      </c>
      <c r="O4308" s="3">
        <v>0</v>
      </c>
      <c r="P4308" s="3">
        <v>0</v>
      </c>
      <c r="Q4308" s="132"/>
    </row>
    <row r="4309" spans="1:17">
      <c r="A4309" s="5" t="str">
        <f t="shared" si="68"/>
        <v>7</v>
      </c>
      <c r="B4309" s="1" t="s">
        <v>12981</v>
      </c>
      <c r="C4309" s="2" t="s">
        <v>10053</v>
      </c>
      <c r="D4309" s="2">
        <f>IFERROR(VLOOKUP(B4309,#REF!,4,0),0)</f>
        <v>0</v>
      </c>
      <c r="E4309" s="3">
        <v>0</v>
      </c>
      <c r="F4309" s="147" t="s">
        <v>1</v>
      </c>
      <c r="G4309" s="3">
        <v>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148" t="s">
        <v>6151</v>
      </c>
      <c r="N4309" s="3">
        <v>0</v>
      </c>
      <c r="O4309" s="3">
        <v>0</v>
      </c>
      <c r="P4309" s="3">
        <v>0</v>
      </c>
      <c r="Q4309" s="132"/>
    </row>
    <row r="4310" spans="1:17">
      <c r="A4310" s="5" t="str">
        <f t="shared" si="68"/>
        <v>7</v>
      </c>
      <c r="B4310" s="1" t="s">
        <v>12982</v>
      </c>
      <c r="C4310" s="2" t="s">
        <v>12983</v>
      </c>
      <c r="D4310" s="2">
        <f>IFERROR(VLOOKUP(B4310,#REF!,4,0),0)</f>
        <v>0</v>
      </c>
      <c r="E4310" s="3">
        <v>0</v>
      </c>
      <c r="F4310" s="147" t="s">
        <v>1</v>
      </c>
      <c r="G4310" s="3">
        <v>0</v>
      </c>
      <c r="H4310" s="3">
        <v>0</v>
      </c>
      <c r="I4310" s="3">
        <v>0</v>
      </c>
      <c r="J4310" s="3">
        <v>0</v>
      </c>
      <c r="K4310" s="3">
        <v>0</v>
      </c>
      <c r="L4310" s="3">
        <v>0</v>
      </c>
      <c r="M4310" s="148" t="s">
        <v>6151</v>
      </c>
      <c r="N4310" s="3">
        <v>0</v>
      </c>
      <c r="O4310" s="3">
        <v>0</v>
      </c>
      <c r="P4310" s="3">
        <v>0</v>
      </c>
      <c r="Q4310" s="132"/>
    </row>
    <row r="4311" spans="1:17">
      <c r="A4311" s="5" t="str">
        <f t="shared" si="68"/>
        <v>7</v>
      </c>
      <c r="B4311" s="1" t="s">
        <v>12984</v>
      </c>
      <c r="C4311" s="2" t="s">
        <v>10063</v>
      </c>
      <c r="D4311" s="2">
        <f>IFERROR(VLOOKUP(B4311,#REF!,4,0),0)</f>
        <v>0</v>
      </c>
      <c r="E4311" s="3">
        <v>0</v>
      </c>
      <c r="F4311" s="147" t="s">
        <v>1</v>
      </c>
      <c r="G4311" s="3">
        <v>0</v>
      </c>
      <c r="H4311" s="3">
        <v>0</v>
      </c>
      <c r="I4311" s="3">
        <v>0</v>
      </c>
      <c r="J4311" s="3">
        <v>0</v>
      </c>
      <c r="K4311" s="3">
        <v>0</v>
      </c>
      <c r="L4311" s="3">
        <v>0</v>
      </c>
      <c r="M4311" s="148" t="s">
        <v>6151</v>
      </c>
      <c r="N4311" s="3">
        <v>0</v>
      </c>
      <c r="O4311" s="3">
        <v>0</v>
      </c>
      <c r="P4311" s="3">
        <v>0</v>
      </c>
      <c r="Q4311" s="132"/>
    </row>
    <row r="4312" spans="1:17">
      <c r="A4312" s="5" t="str">
        <f t="shared" si="68"/>
        <v>7</v>
      </c>
      <c r="B4312" s="1" t="s">
        <v>12985</v>
      </c>
      <c r="C4312" s="2" t="s">
        <v>12986</v>
      </c>
      <c r="D4312" s="2">
        <f>IFERROR(VLOOKUP(B4312,#REF!,4,0),0)</f>
        <v>0</v>
      </c>
      <c r="E4312" s="3">
        <v>0</v>
      </c>
      <c r="F4312" s="147" t="s">
        <v>1</v>
      </c>
      <c r="G4312" s="3">
        <v>0</v>
      </c>
      <c r="H4312" s="3">
        <v>0</v>
      </c>
      <c r="I4312" s="3">
        <v>0</v>
      </c>
      <c r="J4312" s="3">
        <v>0</v>
      </c>
      <c r="K4312" s="3">
        <v>0</v>
      </c>
      <c r="L4312" s="3">
        <v>0</v>
      </c>
      <c r="M4312" s="148" t="s">
        <v>6151</v>
      </c>
      <c r="N4312" s="3">
        <v>0</v>
      </c>
      <c r="O4312" s="3">
        <v>0</v>
      </c>
      <c r="P4312" s="3">
        <v>0</v>
      </c>
      <c r="Q4312" s="132"/>
    </row>
    <row r="4313" spans="1:17">
      <c r="A4313" s="5" t="str">
        <f t="shared" si="68"/>
        <v>7</v>
      </c>
      <c r="B4313" s="1" t="s">
        <v>12987</v>
      </c>
      <c r="C4313" s="2" t="s">
        <v>12988</v>
      </c>
      <c r="D4313" s="2">
        <f>IFERROR(VLOOKUP(B4313,#REF!,4,0),0)</f>
        <v>0</v>
      </c>
      <c r="E4313" s="3">
        <v>0</v>
      </c>
      <c r="F4313" s="147" t="s">
        <v>1</v>
      </c>
      <c r="G4313" s="3">
        <v>0</v>
      </c>
      <c r="H4313" s="3">
        <v>0</v>
      </c>
      <c r="I4313" s="3">
        <v>0</v>
      </c>
      <c r="J4313" s="3">
        <v>0</v>
      </c>
      <c r="K4313" s="3">
        <v>0</v>
      </c>
      <c r="L4313" s="3">
        <v>0</v>
      </c>
      <c r="M4313" s="148" t="s">
        <v>6151</v>
      </c>
      <c r="N4313" s="3">
        <v>0</v>
      </c>
      <c r="O4313" s="3">
        <v>0</v>
      </c>
      <c r="P4313" s="3">
        <v>0</v>
      </c>
      <c r="Q4313" s="132"/>
    </row>
    <row r="4314" spans="1:17">
      <c r="A4314" s="5" t="str">
        <f t="shared" si="68"/>
        <v>8</v>
      </c>
      <c r="B4314" s="1" t="s">
        <v>12989</v>
      </c>
      <c r="C4314" s="2" t="s">
        <v>12043</v>
      </c>
      <c r="D4314" s="2">
        <f>IFERROR(VLOOKUP(B4314,#REF!,4,0),0)</f>
        <v>0</v>
      </c>
      <c r="E4314" s="3">
        <v>0</v>
      </c>
      <c r="F4314" s="147" t="s">
        <v>5961</v>
      </c>
      <c r="G4314" s="3">
        <v>0</v>
      </c>
      <c r="H4314" s="3">
        <v>0</v>
      </c>
      <c r="I4314" s="3">
        <v>0</v>
      </c>
      <c r="J4314" s="3">
        <v>0</v>
      </c>
      <c r="K4314" s="3">
        <v>0</v>
      </c>
      <c r="L4314" s="3">
        <v>0</v>
      </c>
      <c r="M4314" s="148" t="s">
        <v>6151</v>
      </c>
      <c r="N4314" s="3">
        <v>0</v>
      </c>
      <c r="O4314" s="3">
        <v>0</v>
      </c>
      <c r="P4314" s="3">
        <v>0</v>
      </c>
      <c r="Q4314" s="132"/>
    </row>
    <row r="4315" spans="1:17">
      <c r="A4315" s="5" t="str">
        <f t="shared" si="68"/>
        <v>8</v>
      </c>
      <c r="B4315" s="1" t="s">
        <v>12990</v>
      </c>
      <c r="C4315" s="2" t="s">
        <v>12991</v>
      </c>
      <c r="D4315" s="2">
        <f>IFERROR(VLOOKUP(B4315,#REF!,4,0),0)</f>
        <v>0</v>
      </c>
      <c r="E4315" s="3">
        <v>0</v>
      </c>
      <c r="F4315" s="147" t="s">
        <v>5961</v>
      </c>
      <c r="G4315" s="3">
        <v>0</v>
      </c>
      <c r="H4315" s="3">
        <v>0</v>
      </c>
      <c r="I4315" s="3">
        <v>0</v>
      </c>
      <c r="J4315" s="3">
        <v>0</v>
      </c>
      <c r="K4315" s="3">
        <v>0</v>
      </c>
      <c r="L4315" s="3">
        <v>0</v>
      </c>
      <c r="M4315" s="148" t="s">
        <v>6151</v>
      </c>
      <c r="N4315" s="3">
        <v>0</v>
      </c>
      <c r="O4315" s="3">
        <v>0</v>
      </c>
      <c r="P4315" s="3">
        <v>0</v>
      </c>
      <c r="Q4315" s="132"/>
    </row>
    <row r="4316" spans="1:17">
      <c r="A4316" s="5" t="str">
        <f t="shared" si="68"/>
        <v>8</v>
      </c>
      <c r="B4316" s="1" t="s">
        <v>12992</v>
      </c>
      <c r="C4316" s="2" t="s">
        <v>12045</v>
      </c>
      <c r="D4316" s="2">
        <f>IFERROR(VLOOKUP(B4316,#REF!,4,0),0)</f>
        <v>0</v>
      </c>
      <c r="E4316" s="3">
        <v>0</v>
      </c>
      <c r="F4316" s="147" t="s">
        <v>5961</v>
      </c>
      <c r="G4316" s="3">
        <v>0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148" t="s">
        <v>6151</v>
      </c>
      <c r="N4316" s="3">
        <v>0</v>
      </c>
      <c r="O4316" s="3">
        <v>0</v>
      </c>
      <c r="P4316" s="3">
        <v>0</v>
      </c>
      <c r="Q4316" s="132"/>
    </row>
    <row r="4317" spans="1:17">
      <c r="A4317" s="5" t="str">
        <f t="shared" si="68"/>
        <v>8</v>
      </c>
      <c r="B4317" s="1" t="s">
        <v>12993</v>
      </c>
      <c r="C4317" s="2" t="s">
        <v>12043</v>
      </c>
      <c r="D4317" s="2">
        <f>IFERROR(VLOOKUP(B4317,#REF!,4,0),0)</f>
        <v>0</v>
      </c>
      <c r="E4317" s="3">
        <v>0</v>
      </c>
      <c r="F4317" s="147" t="s">
        <v>5961</v>
      </c>
      <c r="G4317" s="3">
        <v>0</v>
      </c>
      <c r="H4317" s="3">
        <v>0</v>
      </c>
      <c r="I4317" s="3">
        <v>0</v>
      </c>
      <c r="J4317" s="3">
        <v>0</v>
      </c>
      <c r="K4317" s="3">
        <v>0</v>
      </c>
      <c r="L4317" s="3">
        <v>0</v>
      </c>
      <c r="M4317" s="148" t="s">
        <v>6151</v>
      </c>
      <c r="N4317" s="3">
        <v>0</v>
      </c>
      <c r="O4317" s="3">
        <v>0</v>
      </c>
      <c r="P4317" s="3">
        <v>0</v>
      </c>
      <c r="Q4317" s="132"/>
    </row>
    <row r="4318" spans="1:17">
      <c r="A4318" s="5" t="str">
        <f t="shared" si="68"/>
        <v>8</v>
      </c>
      <c r="B4318" s="1" t="s">
        <v>12994</v>
      </c>
      <c r="C4318" s="2" t="s">
        <v>12995</v>
      </c>
      <c r="D4318" s="2">
        <f>IFERROR(VLOOKUP(B4318,#REF!,4,0),0)</f>
        <v>0</v>
      </c>
      <c r="E4318" s="3">
        <v>0</v>
      </c>
      <c r="F4318" s="147" t="s">
        <v>5961</v>
      </c>
      <c r="G4318" s="3">
        <v>0</v>
      </c>
      <c r="H4318" s="3">
        <v>0</v>
      </c>
      <c r="I4318" s="3">
        <v>0</v>
      </c>
      <c r="J4318" s="3">
        <v>0</v>
      </c>
      <c r="K4318" s="3">
        <v>0</v>
      </c>
      <c r="L4318" s="3">
        <v>0</v>
      </c>
      <c r="M4318" s="148" t="s">
        <v>6151</v>
      </c>
      <c r="N4318" s="3">
        <v>0</v>
      </c>
      <c r="O4318" s="3">
        <v>0</v>
      </c>
      <c r="P4318" s="3">
        <v>0</v>
      </c>
      <c r="Q4318" s="132"/>
    </row>
    <row r="4319" spans="1:17">
      <c r="A4319" s="5" t="str">
        <f t="shared" si="68"/>
        <v>8</v>
      </c>
      <c r="B4319" s="1" t="s">
        <v>12996</v>
      </c>
      <c r="C4319" s="2" t="s">
        <v>10821</v>
      </c>
      <c r="D4319" s="2">
        <f>IFERROR(VLOOKUP(B4319,#REF!,4,0),0)</f>
        <v>0</v>
      </c>
      <c r="E4319" s="3">
        <v>0</v>
      </c>
      <c r="F4319" s="147" t="s">
        <v>5961</v>
      </c>
      <c r="G4319" s="3">
        <v>0</v>
      </c>
      <c r="H4319" s="3">
        <v>0</v>
      </c>
      <c r="I4319" s="3">
        <v>0</v>
      </c>
      <c r="J4319" s="3">
        <v>0</v>
      </c>
      <c r="K4319" s="3">
        <v>0</v>
      </c>
      <c r="L4319" s="3">
        <v>0</v>
      </c>
      <c r="M4319" s="148" t="s">
        <v>6151</v>
      </c>
      <c r="N4319" s="3">
        <v>0</v>
      </c>
      <c r="O4319" s="3">
        <v>0</v>
      </c>
      <c r="P4319" s="3">
        <v>0</v>
      </c>
      <c r="Q4319" s="132"/>
    </row>
    <row r="4320" spans="1:17">
      <c r="A4320" s="5" t="str">
        <f t="shared" si="68"/>
        <v>8</v>
      </c>
      <c r="B4320" s="1" t="s">
        <v>12997</v>
      </c>
      <c r="C4320" s="2" t="s">
        <v>12998</v>
      </c>
      <c r="D4320" s="2">
        <f>IFERROR(VLOOKUP(B4320,#REF!,4,0),0)</f>
        <v>0</v>
      </c>
      <c r="E4320" s="3">
        <v>0</v>
      </c>
      <c r="F4320" s="147" t="s">
        <v>5961</v>
      </c>
      <c r="G4320" s="3">
        <v>0</v>
      </c>
      <c r="H4320" s="3">
        <v>0</v>
      </c>
      <c r="I4320" s="3">
        <v>0</v>
      </c>
      <c r="J4320" s="3">
        <v>0</v>
      </c>
      <c r="K4320" s="3">
        <v>0</v>
      </c>
      <c r="L4320" s="3">
        <v>0</v>
      </c>
      <c r="M4320" s="148" t="s">
        <v>6151</v>
      </c>
      <c r="N4320" s="3">
        <v>0</v>
      </c>
      <c r="O4320" s="3">
        <v>0</v>
      </c>
      <c r="P4320" s="3">
        <v>0</v>
      </c>
      <c r="Q4320" s="132"/>
    </row>
    <row r="4321" spans="1:17">
      <c r="A4321" s="5" t="str">
        <f t="shared" si="68"/>
        <v>8</v>
      </c>
      <c r="B4321" s="1" t="s">
        <v>4793</v>
      </c>
      <c r="C4321" s="2" t="s">
        <v>12999</v>
      </c>
      <c r="D4321" s="2">
        <f>IFERROR(VLOOKUP(B4321,#REF!,4,0),0)</f>
        <v>0</v>
      </c>
      <c r="E4321" s="3">
        <v>-56793.38</v>
      </c>
      <c r="F4321" s="147" t="s">
        <v>1</v>
      </c>
      <c r="G4321" s="3">
        <v>-56793.38</v>
      </c>
      <c r="H4321" s="3">
        <v>0</v>
      </c>
      <c r="I4321" s="3">
        <v>0</v>
      </c>
      <c r="J4321" s="3">
        <v>-56793.38</v>
      </c>
      <c r="K4321" s="3">
        <v>0</v>
      </c>
      <c r="L4321" s="3">
        <v>0</v>
      </c>
      <c r="M4321" s="148" t="s">
        <v>6151</v>
      </c>
      <c r="N4321" s="3">
        <v>0</v>
      </c>
      <c r="O4321" s="3">
        <v>0</v>
      </c>
      <c r="P4321" s="3">
        <v>0</v>
      </c>
      <c r="Q4321" s="132"/>
    </row>
    <row r="4322" spans="1:17">
      <c r="A4322" s="5" t="str">
        <f t="shared" si="68"/>
        <v>8</v>
      </c>
      <c r="B4322" s="1" t="s">
        <v>13000</v>
      </c>
      <c r="C4322" s="2" t="s">
        <v>13001</v>
      </c>
      <c r="D4322" s="2">
        <f>IFERROR(VLOOKUP(B4322,#REF!,4,0),0)</f>
        <v>0</v>
      </c>
      <c r="E4322" s="3">
        <v>0</v>
      </c>
      <c r="F4322" s="147" t="s">
        <v>5961</v>
      </c>
      <c r="G4322" s="3">
        <v>0</v>
      </c>
      <c r="H4322" s="3">
        <v>0</v>
      </c>
      <c r="I4322" s="3">
        <v>0</v>
      </c>
      <c r="J4322" s="3">
        <v>0</v>
      </c>
      <c r="K4322" s="3">
        <v>0</v>
      </c>
      <c r="L4322" s="3">
        <v>0</v>
      </c>
      <c r="M4322" s="148" t="s">
        <v>6151</v>
      </c>
      <c r="N4322" s="3">
        <v>0</v>
      </c>
      <c r="O4322" s="3">
        <v>0</v>
      </c>
      <c r="P4322" s="3">
        <v>0</v>
      </c>
      <c r="Q4322" s="132"/>
    </row>
    <row r="4323" spans="1:17">
      <c r="A4323" s="5" t="str">
        <f t="shared" si="68"/>
        <v>8</v>
      </c>
      <c r="B4323" s="1" t="s">
        <v>4798</v>
      </c>
      <c r="C4323" s="2" t="s">
        <v>13002</v>
      </c>
      <c r="D4323" s="2">
        <f>IFERROR(VLOOKUP(B4323,#REF!,4,0),0)</f>
        <v>0</v>
      </c>
      <c r="E4323" s="3">
        <v>-3647731.99</v>
      </c>
      <c r="F4323" s="147" t="s">
        <v>1</v>
      </c>
      <c r="G4323" s="3">
        <v>-3647731.99</v>
      </c>
      <c r="H4323" s="3">
        <v>0</v>
      </c>
      <c r="I4323" s="3">
        <v>0</v>
      </c>
      <c r="J4323" s="3">
        <v>-3647731.99</v>
      </c>
      <c r="K4323" s="3">
        <v>0</v>
      </c>
      <c r="L4323" s="3">
        <v>0</v>
      </c>
      <c r="M4323" s="148" t="s">
        <v>6151</v>
      </c>
      <c r="N4323" s="3">
        <v>0</v>
      </c>
      <c r="O4323" s="3">
        <v>0</v>
      </c>
      <c r="P4323" s="3">
        <v>0</v>
      </c>
      <c r="Q4323" s="132"/>
    </row>
    <row r="4324" spans="1:17">
      <c r="A4324" s="5" t="str">
        <f t="shared" si="68"/>
        <v>8</v>
      </c>
      <c r="B4324" s="1" t="s">
        <v>13003</v>
      </c>
      <c r="C4324" s="2" t="s">
        <v>13004</v>
      </c>
      <c r="D4324" s="2">
        <f>IFERROR(VLOOKUP(B4324,#REF!,4,0),0)</f>
        <v>0</v>
      </c>
      <c r="E4324" s="3">
        <v>0</v>
      </c>
      <c r="F4324" s="147" t="s">
        <v>5961</v>
      </c>
      <c r="G4324" s="3">
        <v>0</v>
      </c>
      <c r="H4324" s="3">
        <v>0</v>
      </c>
      <c r="I4324" s="3">
        <v>0</v>
      </c>
      <c r="J4324" s="3">
        <v>0</v>
      </c>
      <c r="K4324" s="3">
        <v>0</v>
      </c>
      <c r="L4324" s="3">
        <v>0</v>
      </c>
      <c r="M4324" s="148" t="s">
        <v>6151</v>
      </c>
      <c r="N4324" s="3">
        <v>0</v>
      </c>
      <c r="O4324" s="3">
        <v>0</v>
      </c>
      <c r="P4324" s="3">
        <v>0</v>
      </c>
      <c r="Q4324" s="132"/>
    </row>
    <row r="4325" spans="1:17">
      <c r="A4325" s="5" t="str">
        <f t="shared" si="68"/>
        <v>8</v>
      </c>
      <c r="B4325" s="1" t="s">
        <v>13005</v>
      </c>
      <c r="C4325" s="2" t="s">
        <v>13006</v>
      </c>
      <c r="D4325" s="2">
        <f>IFERROR(VLOOKUP(B4325,#REF!,4,0),0)</f>
        <v>0</v>
      </c>
      <c r="E4325" s="3">
        <v>0</v>
      </c>
      <c r="F4325" s="147" t="s">
        <v>5961</v>
      </c>
      <c r="G4325" s="3">
        <v>0</v>
      </c>
      <c r="H4325" s="3">
        <v>0</v>
      </c>
      <c r="I4325" s="3">
        <v>0</v>
      </c>
      <c r="J4325" s="3">
        <v>0</v>
      </c>
      <c r="K4325" s="3">
        <v>0</v>
      </c>
      <c r="L4325" s="3">
        <v>0</v>
      </c>
      <c r="M4325" s="148" t="s">
        <v>6151</v>
      </c>
      <c r="N4325" s="3">
        <v>0</v>
      </c>
      <c r="O4325" s="3">
        <v>0</v>
      </c>
      <c r="P4325" s="3">
        <v>0</v>
      </c>
      <c r="Q4325" s="132"/>
    </row>
    <row r="4326" spans="1:17">
      <c r="A4326" s="5" t="str">
        <f t="shared" si="68"/>
        <v>8</v>
      </c>
      <c r="B4326" s="1" t="s">
        <v>13007</v>
      </c>
      <c r="C4326" s="2" t="s">
        <v>13008</v>
      </c>
      <c r="D4326" s="2">
        <f>IFERROR(VLOOKUP(B4326,#REF!,4,0),0)</f>
        <v>0</v>
      </c>
      <c r="E4326" s="3">
        <v>0</v>
      </c>
      <c r="F4326" s="147" t="s">
        <v>5961</v>
      </c>
      <c r="G4326" s="3">
        <v>0</v>
      </c>
      <c r="H4326" s="3">
        <v>0</v>
      </c>
      <c r="I4326" s="3">
        <v>0</v>
      </c>
      <c r="J4326" s="3">
        <v>0</v>
      </c>
      <c r="K4326" s="3">
        <v>0</v>
      </c>
      <c r="L4326" s="3">
        <v>0</v>
      </c>
      <c r="M4326" s="148" t="s">
        <v>6151</v>
      </c>
      <c r="N4326" s="3">
        <v>0</v>
      </c>
      <c r="O4326" s="3">
        <v>0</v>
      </c>
      <c r="P4326" s="3">
        <v>0</v>
      </c>
      <c r="Q4326" s="132"/>
    </row>
    <row r="4327" spans="1:17">
      <c r="A4327" s="5" t="str">
        <f t="shared" si="68"/>
        <v>8</v>
      </c>
      <c r="B4327" s="1" t="s">
        <v>13009</v>
      </c>
      <c r="C4327" s="2" t="s">
        <v>13010</v>
      </c>
      <c r="D4327" s="2">
        <f>IFERROR(VLOOKUP(B4327,#REF!,4,0),0)</f>
        <v>0</v>
      </c>
      <c r="E4327" s="3">
        <v>0</v>
      </c>
      <c r="F4327" s="147" t="s">
        <v>5961</v>
      </c>
      <c r="G4327" s="3">
        <v>0</v>
      </c>
      <c r="H4327" s="3">
        <v>0</v>
      </c>
      <c r="I4327" s="3">
        <v>0</v>
      </c>
      <c r="J4327" s="3">
        <v>0</v>
      </c>
      <c r="K4327" s="3">
        <v>0</v>
      </c>
      <c r="L4327" s="3">
        <v>0</v>
      </c>
      <c r="M4327" s="148" t="s">
        <v>6151</v>
      </c>
      <c r="N4327" s="3">
        <v>0</v>
      </c>
      <c r="O4327" s="3">
        <v>0</v>
      </c>
      <c r="P4327" s="3">
        <v>0</v>
      </c>
      <c r="Q4327" s="132"/>
    </row>
    <row r="4328" spans="1:17">
      <c r="A4328" s="5" t="str">
        <f t="shared" si="68"/>
        <v>8</v>
      </c>
      <c r="B4328" s="1" t="s">
        <v>13011</v>
      </c>
      <c r="C4328" s="2" t="s">
        <v>13012</v>
      </c>
      <c r="D4328" s="2">
        <f>IFERROR(VLOOKUP(B4328,#REF!,4,0),0)</f>
        <v>0</v>
      </c>
      <c r="E4328" s="3">
        <v>0</v>
      </c>
      <c r="F4328" s="147" t="s">
        <v>5961</v>
      </c>
      <c r="G4328" s="3">
        <v>0</v>
      </c>
      <c r="H4328" s="3">
        <v>0</v>
      </c>
      <c r="I4328" s="3">
        <v>0</v>
      </c>
      <c r="J4328" s="3">
        <v>0</v>
      </c>
      <c r="K4328" s="3">
        <v>0</v>
      </c>
      <c r="L4328" s="3">
        <v>0</v>
      </c>
      <c r="M4328" s="148" t="s">
        <v>6151</v>
      </c>
      <c r="N4328" s="3">
        <v>0</v>
      </c>
      <c r="O4328" s="3">
        <v>0</v>
      </c>
      <c r="P4328" s="3">
        <v>0</v>
      </c>
      <c r="Q4328" s="132"/>
    </row>
    <row r="4329" spans="1:17">
      <c r="A4329" s="5" t="str">
        <f t="shared" si="68"/>
        <v>8</v>
      </c>
      <c r="B4329" s="1" t="s">
        <v>13013</v>
      </c>
      <c r="C4329" s="2" t="s">
        <v>13014</v>
      </c>
      <c r="D4329" s="2">
        <f>IFERROR(VLOOKUP(B4329,#REF!,4,0),0)</f>
        <v>0</v>
      </c>
      <c r="E4329" s="3">
        <v>0</v>
      </c>
      <c r="F4329" s="147" t="s">
        <v>5961</v>
      </c>
      <c r="G4329" s="3">
        <v>0</v>
      </c>
      <c r="H4329" s="3">
        <v>0</v>
      </c>
      <c r="I4329" s="3">
        <v>0</v>
      </c>
      <c r="J4329" s="3">
        <v>0</v>
      </c>
      <c r="K4329" s="3">
        <v>0</v>
      </c>
      <c r="L4329" s="3">
        <v>0</v>
      </c>
      <c r="M4329" s="148" t="s">
        <v>6151</v>
      </c>
      <c r="N4329" s="3">
        <v>0</v>
      </c>
      <c r="O4329" s="3">
        <v>0</v>
      </c>
      <c r="P4329" s="3">
        <v>0</v>
      </c>
      <c r="Q4329" s="132"/>
    </row>
    <row r="4330" spans="1:17">
      <c r="A4330" s="5" t="str">
        <f t="shared" si="68"/>
        <v>8</v>
      </c>
      <c r="B4330" s="1" t="s">
        <v>13015</v>
      </c>
      <c r="C4330" s="2" t="s">
        <v>13016</v>
      </c>
      <c r="D4330" s="2">
        <f>IFERROR(VLOOKUP(B4330,#REF!,4,0),0)</f>
        <v>0</v>
      </c>
      <c r="E4330" s="3">
        <v>0</v>
      </c>
      <c r="F4330" s="147" t="s">
        <v>5961</v>
      </c>
      <c r="G4330" s="3">
        <v>0</v>
      </c>
      <c r="H4330" s="3">
        <v>0</v>
      </c>
      <c r="I4330" s="3">
        <v>0</v>
      </c>
      <c r="J4330" s="3">
        <v>0</v>
      </c>
      <c r="K4330" s="3">
        <v>0</v>
      </c>
      <c r="L4330" s="3">
        <v>0</v>
      </c>
      <c r="M4330" s="148" t="s">
        <v>6151</v>
      </c>
      <c r="N4330" s="3">
        <v>0</v>
      </c>
      <c r="O4330" s="3">
        <v>0</v>
      </c>
      <c r="P4330" s="3">
        <v>0</v>
      </c>
      <c r="Q4330" s="132"/>
    </row>
    <row r="4331" spans="1:17">
      <c r="A4331" s="5" t="str">
        <f t="shared" si="68"/>
        <v>8</v>
      </c>
      <c r="B4331" s="1" t="s">
        <v>13017</v>
      </c>
      <c r="C4331" s="2" t="s">
        <v>13018</v>
      </c>
      <c r="D4331" s="2">
        <f>IFERROR(VLOOKUP(B4331,#REF!,4,0),0)</f>
        <v>0</v>
      </c>
      <c r="E4331" s="3">
        <v>0</v>
      </c>
      <c r="F4331" s="147" t="s">
        <v>5961</v>
      </c>
      <c r="G4331" s="3">
        <v>0</v>
      </c>
      <c r="H4331" s="3">
        <v>0</v>
      </c>
      <c r="I4331" s="3">
        <v>0</v>
      </c>
      <c r="J4331" s="3">
        <v>0</v>
      </c>
      <c r="K4331" s="3">
        <v>0</v>
      </c>
      <c r="L4331" s="3">
        <v>0</v>
      </c>
      <c r="M4331" s="148" t="s">
        <v>6151</v>
      </c>
      <c r="N4331" s="3">
        <v>0</v>
      </c>
      <c r="O4331" s="3">
        <v>0</v>
      </c>
      <c r="P4331" s="3">
        <v>0</v>
      </c>
      <c r="Q4331" s="132"/>
    </row>
    <row r="4332" spans="1:17">
      <c r="A4332" s="5" t="str">
        <f t="shared" si="68"/>
        <v>8</v>
      </c>
      <c r="B4332" s="1" t="s">
        <v>4803</v>
      </c>
      <c r="C4332" s="2" t="s">
        <v>13019</v>
      </c>
      <c r="D4332" s="2">
        <f>IFERROR(VLOOKUP(B4332,#REF!,4,0),0)</f>
        <v>0</v>
      </c>
      <c r="E4332" s="3">
        <v>-64084.08</v>
      </c>
      <c r="F4332" s="147" t="s">
        <v>1</v>
      </c>
      <c r="G4332" s="3">
        <v>-64084.08</v>
      </c>
      <c r="H4332" s="3">
        <v>0</v>
      </c>
      <c r="I4332" s="3">
        <v>0</v>
      </c>
      <c r="J4332" s="3">
        <v>-64084.08</v>
      </c>
      <c r="K4332" s="3">
        <v>0</v>
      </c>
      <c r="L4332" s="3">
        <v>0</v>
      </c>
      <c r="M4332" s="148" t="s">
        <v>6151</v>
      </c>
      <c r="N4332" s="3">
        <v>0</v>
      </c>
      <c r="O4332" s="3">
        <v>0</v>
      </c>
      <c r="P4332" s="3">
        <v>0</v>
      </c>
      <c r="Q4332" s="132"/>
    </row>
    <row r="4333" spans="1:17">
      <c r="A4333" s="5" t="str">
        <f t="shared" si="68"/>
        <v>8</v>
      </c>
      <c r="B4333" s="1" t="s">
        <v>13020</v>
      </c>
      <c r="C4333" s="2" t="s">
        <v>13021</v>
      </c>
      <c r="D4333" s="2">
        <f>IFERROR(VLOOKUP(B4333,#REF!,4,0),0)</f>
        <v>0</v>
      </c>
      <c r="E4333" s="3">
        <v>0</v>
      </c>
      <c r="F4333" s="147" t="s">
        <v>5961</v>
      </c>
      <c r="G4333" s="3">
        <v>0</v>
      </c>
      <c r="H4333" s="3">
        <v>0</v>
      </c>
      <c r="I4333" s="3">
        <v>0</v>
      </c>
      <c r="J4333" s="3">
        <v>0</v>
      </c>
      <c r="K4333" s="3">
        <v>0</v>
      </c>
      <c r="L4333" s="3">
        <v>0</v>
      </c>
      <c r="M4333" s="148" t="s">
        <v>6151</v>
      </c>
      <c r="N4333" s="3">
        <v>0</v>
      </c>
      <c r="O4333" s="3">
        <v>0</v>
      </c>
      <c r="P4333" s="3">
        <v>0</v>
      </c>
      <c r="Q4333" s="132"/>
    </row>
    <row r="4334" spans="1:17">
      <c r="A4334" s="5" t="str">
        <f t="shared" si="68"/>
        <v>8</v>
      </c>
      <c r="B4334" s="1" t="s">
        <v>13022</v>
      </c>
      <c r="C4334" s="2" t="s">
        <v>13023</v>
      </c>
      <c r="D4334" s="2">
        <f>IFERROR(VLOOKUP(B4334,#REF!,4,0),0)</f>
        <v>0</v>
      </c>
      <c r="E4334" s="3">
        <v>0</v>
      </c>
      <c r="F4334" s="147" t="s">
        <v>5961</v>
      </c>
      <c r="G4334" s="3">
        <v>0</v>
      </c>
      <c r="H4334" s="3">
        <v>0</v>
      </c>
      <c r="I4334" s="3">
        <v>0</v>
      </c>
      <c r="J4334" s="3">
        <v>0</v>
      </c>
      <c r="K4334" s="3">
        <v>0</v>
      </c>
      <c r="L4334" s="3">
        <v>0</v>
      </c>
      <c r="M4334" s="148" t="s">
        <v>6151</v>
      </c>
      <c r="N4334" s="3">
        <v>0</v>
      </c>
      <c r="O4334" s="3">
        <v>0</v>
      </c>
      <c r="P4334" s="3">
        <v>0</v>
      </c>
      <c r="Q4334" s="132"/>
    </row>
    <row r="4335" spans="1:17">
      <c r="A4335" s="5" t="str">
        <f t="shared" si="68"/>
        <v>8</v>
      </c>
      <c r="B4335" s="1" t="s">
        <v>13024</v>
      </c>
      <c r="C4335" s="2" t="s">
        <v>13025</v>
      </c>
      <c r="D4335" s="2">
        <f>IFERROR(VLOOKUP(B4335,#REF!,4,0),0)</f>
        <v>0</v>
      </c>
      <c r="E4335" s="3">
        <v>0</v>
      </c>
      <c r="F4335" s="147" t="s">
        <v>5961</v>
      </c>
      <c r="G4335" s="3">
        <v>0</v>
      </c>
      <c r="H4335" s="3">
        <v>0</v>
      </c>
      <c r="I4335" s="3">
        <v>0</v>
      </c>
      <c r="J4335" s="3">
        <v>0</v>
      </c>
      <c r="K4335" s="3">
        <v>0</v>
      </c>
      <c r="L4335" s="3">
        <v>0</v>
      </c>
      <c r="M4335" s="148" t="s">
        <v>6151</v>
      </c>
      <c r="N4335" s="3">
        <v>0</v>
      </c>
      <c r="O4335" s="3">
        <v>0</v>
      </c>
      <c r="P4335" s="3">
        <v>0</v>
      </c>
      <c r="Q4335" s="132"/>
    </row>
    <row r="4336" spans="1:17">
      <c r="A4336" s="5" t="str">
        <f t="shared" si="68"/>
        <v>8</v>
      </c>
      <c r="B4336" s="1" t="s">
        <v>4810</v>
      </c>
      <c r="C4336" s="2" t="s">
        <v>13026</v>
      </c>
      <c r="D4336" s="2">
        <f>IFERROR(VLOOKUP(B4336,#REF!,4,0),0)</f>
        <v>0</v>
      </c>
      <c r="E4336" s="3">
        <v>-152463.23000000001</v>
      </c>
      <c r="F4336" s="147" t="s">
        <v>1</v>
      </c>
      <c r="G4336" s="3">
        <v>-152463.23000000001</v>
      </c>
      <c r="H4336" s="3">
        <v>0</v>
      </c>
      <c r="I4336" s="3">
        <v>0</v>
      </c>
      <c r="J4336" s="3">
        <v>-152463.23000000001</v>
      </c>
      <c r="K4336" s="3">
        <v>0</v>
      </c>
      <c r="L4336" s="3">
        <v>0</v>
      </c>
      <c r="M4336" s="148" t="s">
        <v>6151</v>
      </c>
      <c r="N4336" s="3">
        <v>0</v>
      </c>
      <c r="O4336" s="3">
        <v>0</v>
      </c>
      <c r="P4336" s="3">
        <v>0</v>
      </c>
      <c r="Q4336" s="132"/>
    </row>
    <row r="4337" spans="1:17">
      <c r="A4337" s="5" t="str">
        <f t="shared" si="68"/>
        <v>8</v>
      </c>
      <c r="B4337" s="1" t="s">
        <v>13027</v>
      </c>
      <c r="C4337" s="2" t="s">
        <v>13028</v>
      </c>
      <c r="D4337" s="2">
        <f>IFERROR(VLOOKUP(B4337,#REF!,4,0),0)</f>
        <v>0</v>
      </c>
      <c r="E4337" s="3">
        <v>0</v>
      </c>
      <c r="F4337" s="147" t="s">
        <v>5961</v>
      </c>
      <c r="G4337" s="3">
        <v>0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148" t="s">
        <v>6151</v>
      </c>
      <c r="N4337" s="3">
        <v>0</v>
      </c>
      <c r="O4337" s="3">
        <v>0</v>
      </c>
      <c r="P4337" s="3">
        <v>0</v>
      </c>
      <c r="Q4337" s="132"/>
    </row>
    <row r="4338" spans="1:17">
      <c r="A4338" s="5" t="str">
        <f t="shared" si="68"/>
        <v>8</v>
      </c>
      <c r="B4338" s="1" t="s">
        <v>13029</v>
      </c>
      <c r="C4338" s="2" t="s">
        <v>13030</v>
      </c>
      <c r="D4338" s="2">
        <f>IFERROR(VLOOKUP(B4338,#REF!,4,0),0)</f>
        <v>0</v>
      </c>
      <c r="E4338" s="3">
        <v>0</v>
      </c>
      <c r="F4338" s="147" t="s">
        <v>5961</v>
      </c>
      <c r="G4338" s="3">
        <v>0</v>
      </c>
      <c r="H4338" s="3">
        <v>0</v>
      </c>
      <c r="I4338" s="3">
        <v>0</v>
      </c>
      <c r="J4338" s="3">
        <v>0</v>
      </c>
      <c r="K4338" s="3">
        <v>0</v>
      </c>
      <c r="L4338" s="3">
        <v>0</v>
      </c>
      <c r="M4338" s="148" t="s">
        <v>6151</v>
      </c>
      <c r="N4338" s="3">
        <v>0</v>
      </c>
      <c r="O4338" s="3">
        <v>0</v>
      </c>
      <c r="P4338" s="3">
        <v>0</v>
      </c>
      <c r="Q4338" s="132"/>
    </row>
    <row r="4339" spans="1:17">
      <c r="A4339" s="5" t="str">
        <f t="shared" si="68"/>
        <v>8</v>
      </c>
      <c r="B4339" s="1" t="s">
        <v>13031</v>
      </c>
      <c r="C4339" s="2" t="s">
        <v>13032</v>
      </c>
      <c r="D4339" s="2">
        <f>IFERROR(VLOOKUP(B4339,#REF!,4,0),0)</f>
        <v>0</v>
      </c>
      <c r="E4339" s="3">
        <v>0</v>
      </c>
      <c r="F4339" s="147" t="s">
        <v>5961</v>
      </c>
      <c r="G4339" s="3">
        <v>0</v>
      </c>
      <c r="H4339" s="3">
        <v>0</v>
      </c>
      <c r="I4339" s="3">
        <v>0</v>
      </c>
      <c r="J4339" s="3">
        <v>0</v>
      </c>
      <c r="K4339" s="3">
        <v>0</v>
      </c>
      <c r="L4339" s="3">
        <v>0</v>
      </c>
      <c r="M4339" s="148" t="s">
        <v>6151</v>
      </c>
      <c r="N4339" s="3">
        <v>0</v>
      </c>
      <c r="O4339" s="3">
        <v>0</v>
      </c>
      <c r="P4339" s="3">
        <v>0</v>
      </c>
      <c r="Q4339" s="132"/>
    </row>
    <row r="4340" spans="1:17">
      <c r="A4340" s="5" t="str">
        <f t="shared" si="68"/>
        <v>8</v>
      </c>
      <c r="B4340" s="1" t="s">
        <v>13033</v>
      </c>
      <c r="C4340" s="2" t="s">
        <v>13034</v>
      </c>
      <c r="D4340" s="2">
        <f>IFERROR(VLOOKUP(B4340,#REF!,4,0),0)</f>
        <v>0</v>
      </c>
      <c r="E4340" s="3">
        <v>0</v>
      </c>
      <c r="F4340" s="147" t="s">
        <v>5961</v>
      </c>
      <c r="G4340" s="3">
        <v>0</v>
      </c>
      <c r="H4340" s="3">
        <v>0</v>
      </c>
      <c r="I4340" s="3">
        <v>0</v>
      </c>
      <c r="J4340" s="3">
        <v>0</v>
      </c>
      <c r="K4340" s="3">
        <v>0</v>
      </c>
      <c r="L4340" s="3">
        <v>0</v>
      </c>
      <c r="M4340" s="148" t="s">
        <v>6151</v>
      </c>
      <c r="N4340" s="3">
        <v>0</v>
      </c>
      <c r="O4340" s="3">
        <v>0</v>
      </c>
      <c r="P4340" s="3">
        <v>0</v>
      </c>
      <c r="Q4340" s="132"/>
    </row>
    <row r="4341" spans="1:17">
      <c r="A4341" s="5" t="str">
        <f t="shared" si="68"/>
        <v>8</v>
      </c>
      <c r="B4341" s="1" t="s">
        <v>13035</v>
      </c>
      <c r="C4341" s="2" t="s">
        <v>6201</v>
      </c>
      <c r="D4341" s="2">
        <f>IFERROR(VLOOKUP(B4341,#REF!,4,0),0)</f>
        <v>0</v>
      </c>
      <c r="E4341" s="3">
        <v>0</v>
      </c>
      <c r="F4341" s="147" t="s">
        <v>5961</v>
      </c>
      <c r="G4341" s="3">
        <v>0</v>
      </c>
      <c r="H4341" s="3">
        <v>0</v>
      </c>
      <c r="I4341" s="3">
        <v>0</v>
      </c>
      <c r="J4341" s="3">
        <v>0</v>
      </c>
      <c r="K4341" s="3">
        <v>0</v>
      </c>
      <c r="L4341" s="3">
        <v>0</v>
      </c>
      <c r="M4341" s="148" t="s">
        <v>6151</v>
      </c>
      <c r="N4341" s="3">
        <v>0</v>
      </c>
      <c r="O4341" s="3">
        <v>0</v>
      </c>
      <c r="P4341" s="3">
        <v>0</v>
      </c>
      <c r="Q4341" s="132"/>
    </row>
    <row r="4342" spans="1:17">
      <c r="A4342" s="5" t="str">
        <f t="shared" si="68"/>
        <v>8</v>
      </c>
      <c r="B4342" s="1" t="s">
        <v>13036</v>
      </c>
      <c r="C4342" s="2" t="s">
        <v>9175</v>
      </c>
      <c r="D4342" s="2">
        <f>IFERROR(VLOOKUP(B4342,#REF!,4,0),0)</f>
        <v>0</v>
      </c>
      <c r="E4342" s="3">
        <v>0</v>
      </c>
      <c r="F4342" s="147" t="s">
        <v>5961</v>
      </c>
      <c r="G4342" s="3">
        <v>0</v>
      </c>
      <c r="H4342" s="3">
        <v>0</v>
      </c>
      <c r="I4342" s="3">
        <v>0</v>
      </c>
      <c r="J4342" s="3">
        <v>0</v>
      </c>
      <c r="K4342" s="3">
        <v>0</v>
      </c>
      <c r="L4342" s="3">
        <v>0</v>
      </c>
      <c r="M4342" s="148" t="s">
        <v>6151</v>
      </c>
      <c r="N4342" s="3">
        <v>0</v>
      </c>
      <c r="O4342" s="3">
        <v>0</v>
      </c>
      <c r="P4342" s="3">
        <v>0</v>
      </c>
      <c r="Q4342" s="132"/>
    </row>
    <row r="4343" spans="1:17">
      <c r="A4343" s="5" t="str">
        <f t="shared" si="68"/>
        <v>8</v>
      </c>
      <c r="B4343" s="1" t="s">
        <v>13037</v>
      </c>
      <c r="C4343" s="2" t="s">
        <v>13038</v>
      </c>
      <c r="D4343" s="2">
        <f>IFERROR(VLOOKUP(B4343,#REF!,4,0),0)</f>
        <v>0</v>
      </c>
      <c r="E4343" s="3">
        <v>0</v>
      </c>
      <c r="F4343" s="147" t="s">
        <v>5961</v>
      </c>
      <c r="G4343" s="3">
        <v>0</v>
      </c>
      <c r="H4343" s="3">
        <v>0</v>
      </c>
      <c r="I4343" s="3">
        <v>0</v>
      </c>
      <c r="J4343" s="3">
        <v>0</v>
      </c>
      <c r="K4343" s="3">
        <v>0</v>
      </c>
      <c r="L4343" s="3">
        <v>0</v>
      </c>
      <c r="M4343" s="148" t="s">
        <v>6151</v>
      </c>
      <c r="N4343" s="3">
        <v>0</v>
      </c>
      <c r="O4343" s="3">
        <v>0</v>
      </c>
      <c r="P4343" s="3">
        <v>0</v>
      </c>
      <c r="Q4343" s="132"/>
    </row>
    <row r="4344" spans="1:17">
      <c r="A4344" s="5" t="str">
        <f t="shared" si="68"/>
        <v>8</v>
      </c>
      <c r="B4344" s="1" t="s">
        <v>13039</v>
      </c>
      <c r="C4344" s="2" t="s">
        <v>13040</v>
      </c>
      <c r="D4344" s="2">
        <f>IFERROR(VLOOKUP(B4344,#REF!,4,0),0)</f>
        <v>0</v>
      </c>
      <c r="E4344" s="3">
        <v>0</v>
      </c>
      <c r="F4344" s="147" t="s">
        <v>5961</v>
      </c>
      <c r="G4344" s="3">
        <v>0</v>
      </c>
      <c r="H4344" s="3">
        <v>0</v>
      </c>
      <c r="I4344" s="3">
        <v>0</v>
      </c>
      <c r="J4344" s="3">
        <v>0</v>
      </c>
      <c r="K4344" s="3">
        <v>0</v>
      </c>
      <c r="L4344" s="3">
        <v>0</v>
      </c>
      <c r="M4344" s="148" t="s">
        <v>6151</v>
      </c>
      <c r="N4344" s="3">
        <v>0</v>
      </c>
      <c r="O4344" s="3">
        <v>0</v>
      </c>
      <c r="P4344" s="3">
        <v>0</v>
      </c>
      <c r="Q4344" s="132"/>
    </row>
    <row r="4345" spans="1:17">
      <c r="A4345" s="5" t="str">
        <f t="shared" si="68"/>
        <v>8</v>
      </c>
      <c r="B4345" s="1" t="s">
        <v>13041</v>
      </c>
      <c r="C4345" s="2" t="s">
        <v>10071</v>
      </c>
      <c r="D4345" s="2">
        <f>IFERROR(VLOOKUP(B4345,#REF!,4,0),0)</f>
        <v>0</v>
      </c>
      <c r="E4345" s="3">
        <v>0</v>
      </c>
      <c r="F4345" s="147" t="s">
        <v>5961</v>
      </c>
      <c r="G4345" s="3">
        <v>0</v>
      </c>
      <c r="H4345" s="3">
        <v>0</v>
      </c>
      <c r="I4345" s="3">
        <v>0</v>
      </c>
      <c r="J4345" s="3">
        <v>0</v>
      </c>
      <c r="K4345" s="3">
        <v>0</v>
      </c>
      <c r="L4345" s="3">
        <v>0</v>
      </c>
      <c r="M4345" s="148" t="s">
        <v>6151</v>
      </c>
      <c r="N4345" s="3">
        <v>0</v>
      </c>
      <c r="O4345" s="3">
        <v>0</v>
      </c>
      <c r="P4345" s="3">
        <v>0</v>
      </c>
      <c r="Q4345" s="132"/>
    </row>
    <row r="4346" spans="1:17">
      <c r="A4346" s="5" t="str">
        <f t="shared" si="68"/>
        <v>8</v>
      </c>
      <c r="B4346" s="1" t="s">
        <v>13042</v>
      </c>
      <c r="C4346" s="2" t="s">
        <v>10794</v>
      </c>
      <c r="D4346" s="2">
        <f>IFERROR(VLOOKUP(B4346,#REF!,4,0),0)</f>
        <v>0</v>
      </c>
      <c r="E4346" s="3">
        <v>0</v>
      </c>
      <c r="F4346" s="147" t="s">
        <v>5961</v>
      </c>
      <c r="G4346" s="3">
        <v>0</v>
      </c>
      <c r="H4346" s="3">
        <v>0</v>
      </c>
      <c r="I4346" s="3">
        <v>0</v>
      </c>
      <c r="J4346" s="3">
        <v>0</v>
      </c>
      <c r="K4346" s="3">
        <v>0</v>
      </c>
      <c r="L4346" s="3">
        <v>0</v>
      </c>
      <c r="M4346" s="148" t="s">
        <v>6151</v>
      </c>
      <c r="N4346" s="3">
        <v>0</v>
      </c>
      <c r="O4346" s="3">
        <v>0</v>
      </c>
      <c r="P4346" s="3">
        <v>0</v>
      </c>
      <c r="Q4346" s="132"/>
    </row>
    <row r="4347" spans="1:17">
      <c r="A4347" s="5" t="str">
        <f t="shared" si="68"/>
        <v>8</v>
      </c>
      <c r="B4347" s="1" t="s">
        <v>13043</v>
      </c>
      <c r="C4347" s="2" t="s">
        <v>13044</v>
      </c>
      <c r="D4347" s="2">
        <f>IFERROR(VLOOKUP(B4347,#REF!,4,0),0)</f>
        <v>0</v>
      </c>
      <c r="E4347" s="3">
        <v>0</v>
      </c>
      <c r="F4347" s="147" t="s">
        <v>5961</v>
      </c>
      <c r="G4347" s="3">
        <v>0</v>
      </c>
      <c r="H4347" s="3">
        <v>0</v>
      </c>
      <c r="I4347" s="3">
        <v>0</v>
      </c>
      <c r="J4347" s="3">
        <v>0</v>
      </c>
      <c r="K4347" s="3">
        <v>0</v>
      </c>
      <c r="L4347" s="3">
        <v>0</v>
      </c>
      <c r="M4347" s="148" t="s">
        <v>6151</v>
      </c>
      <c r="N4347" s="3">
        <v>0</v>
      </c>
      <c r="O4347" s="3">
        <v>0</v>
      </c>
      <c r="P4347" s="3">
        <v>0</v>
      </c>
      <c r="Q4347" s="132"/>
    </row>
    <row r="4348" spans="1:17">
      <c r="A4348" s="5" t="str">
        <f t="shared" si="68"/>
        <v>8</v>
      </c>
      <c r="B4348" s="1" t="s">
        <v>13045</v>
      </c>
      <c r="C4348" s="2" t="s">
        <v>13046</v>
      </c>
      <c r="D4348" s="2">
        <f>IFERROR(VLOOKUP(B4348,#REF!,4,0),0)</f>
        <v>0</v>
      </c>
      <c r="E4348" s="3">
        <v>0</v>
      </c>
      <c r="F4348" s="147" t="s">
        <v>5961</v>
      </c>
      <c r="G4348" s="3">
        <v>0</v>
      </c>
      <c r="H4348" s="3">
        <v>0</v>
      </c>
      <c r="I4348" s="3">
        <v>0</v>
      </c>
      <c r="J4348" s="3">
        <v>0</v>
      </c>
      <c r="K4348" s="3">
        <v>0</v>
      </c>
      <c r="L4348" s="3">
        <v>0</v>
      </c>
      <c r="M4348" s="148" t="s">
        <v>6151</v>
      </c>
      <c r="N4348" s="3">
        <v>0</v>
      </c>
      <c r="O4348" s="3">
        <v>0</v>
      </c>
      <c r="P4348" s="3">
        <v>0</v>
      </c>
      <c r="Q4348" s="132"/>
    </row>
    <row r="4349" spans="1:17">
      <c r="A4349" s="5" t="str">
        <f t="shared" si="68"/>
        <v>8</v>
      </c>
      <c r="B4349" s="1" t="s">
        <v>13047</v>
      </c>
      <c r="C4349" s="2" t="s">
        <v>13048</v>
      </c>
      <c r="D4349" s="2">
        <f>IFERROR(VLOOKUP(B4349,#REF!,4,0),0)</f>
        <v>0</v>
      </c>
      <c r="E4349" s="3">
        <v>0</v>
      </c>
      <c r="F4349" s="147" t="s">
        <v>5961</v>
      </c>
      <c r="G4349" s="3">
        <v>0</v>
      </c>
      <c r="H4349" s="3">
        <v>0</v>
      </c>
      <c r="I4349" s="3">
        <v>0</v>
      </c>
      <c r="J4349" s="3">
        <v>0</v>
      </c>
      <c r="K4349" s="3">
        <v>0</v>
      </c>
      <c r="L4349" s="3">
        <v>0</v>
      </c>
      <c r="M4349" s="148" t="s">
        <v>6151</v>
      </c>
      <c r="N4349" s="3">
        <v>0</v>
      </c>
      <c r="O4349" s="3">
        <v>0</v>
      </c>
      <c r="P4349" s="3">
        <v>0</v>
      </c>
      <c r="Q4349" s="132"/>
    </row>
    <row r="4350" spans="1:17">
      <c r="A4350" s="5" t="str">
        <f t="shared" si="68"/>
        <v>8</v>
      </c>
      <c r="B4350" s="1" t="s">
        <v>13049</v>
      </c>
      <c r="C4350" s="2" t="s">
        <v>13050</v>
      </c>
      <c r="D4350" s="2">
        <f>IFERROR(VLOOKUP(B4350,#REF!,4,0),0)</f>
        <v>0</v>
      </c>
      <c r="E4350" s="3">
        <v>0</v>
      </c>
      <c r="F4350" s="147" t="s">
        <v>5961</v>
      </c>
      <c r="G4350" s="3">
        <v>0</v>
      </c>
      <c r="H4350" s="3">
        <v>0</v>
      </c>
      <c r="I4350" s="3">
        <v>0</v>
      </c>
      <c r="J4350" s="3">
        <v>0</v>
      </c>
      <c r="K4350" s="3">
        <v>0</v>
      </c>
      <c r="L4350" s="3">
        <v>0</v>
      </c>
      <c r="M4350" s="148" t="s">
        <v>6151</v>
      </c>
      <c r="N4350" s="3">
        <v>0</v>
      </c>
      <c r="O4350" s="3">
        <v>0</v>
      </c>
      <c r="P4350" s="3">
        <v>0</v>
      </c>
      <c r="Q4350" s="132"/>
    </row>
    <row r="4351" spans="1:17">
      <c r="A4351" s="5" t="str">
        <f t="shared" si="68"/>
        <v>8</v>
      </c>
      <c r="B4351" s="1" t="s">
        <v>13051</v>
      </c>
      <c r="C4351" s="2" t="s">
        <v>13052</v>
      </c>
      <c r="D4351" s="2">
        <f>IFERROR(VLOOKUP(B4351,#REF!,4,0),0)</f>
        <v>0</v>
      </c>
      <c r="E4351" s="3">
        <v>0</v>
      </c>
      <c r="F4351" s="147" t="s">
        <v>5961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0</v>
      </c>
      <c r="M4351" s="148" t="s">
        <v>6151</v>
      </c>
      <c r="N4351" s="3">
        <v>0</v>
      </c>
      <c r="O4351" s="3">
        <v>0</v>
      </c>
      <c r="P4351" s="3">
        <v>0</v>
      </c>
      <c r="Q4351" s="132"/>
    </row>
    <row r="4352" spans="1:17">
      <c r="A4352" s="5" t="str">
        <f t="shared" si="68"/>
        <v>8</v>
      </c>
      <c r="B4352" s="1" t="s">
        <v>13053</v>
      </c>
      <c r="C4352" s="2" t="s">
        <v>13054</v>
      </c>
      <c r="D4352" s="2">
        <f>IFERROR(VLOOKUP(B4352,#REF!,4,0),0)</f>
        <v>0</v>
      </c>
      <c r="E4352" s="3">
        <v>0</v>
      </c>
      <c r="F4352" s="147" t="s">
        <v>5961</v>
      </c>
      <c r="G4352" s="3">
        <v>0</v>
      </c>
      <c r="H4352" s="3">
        <v>0</v>
      </c>
      <c r="I4352" s="3">
        <v>0</v>
      </c>
      <c r="J4352" s="3">
        <v>0</v>
      </c>
      <c r="K4352" s="3">
        <v>0</v>
      </c>
      <c r="L4352" s="3">
        <v>0</v>
      </c>
      <c r="M4352" s="148" t="s">
        <v>6151</v>
      </c>
      <c r="N4352" s="3">
        <v>0</v>
      </c>
      <c r="O4352" s="3">
        <v>0</v>
      </c>
      <c r="P4352" s="3">
        <v>0</v>
      </c>
      <c r="Q4352" s="132"/>
    </row>
    <row r="4353" spans="1:17">
      <c r="A4353" s="5" t="str">
        <f t="shared" si="68"/>
        <v>8</v>
      </c>
      <c r="B4353" s="1" t="s">
        <v>13055</v>
      </c>
      <c r="C4353" s="2" t="s">
        <v>13056</v>
      </c>
      <c r="D4353" s="2">
        <f>IFERROR(VLOOKUP(B4353,#REF!,4,0),0)</f>
        <v>0</v>
      </c>
      <c r="E4353" s="3">
        <v>0</v>
      </c>
      <c r="F4353" s="147" t="s">
        <v>5961</v>
      </c>
      <c r="G4353" s="3">
        <v>0</v>
      </c>
      <c r="H4353" s="3">
        <v>0</v>
      </c>
      <c r="I4353" s="3">
        <v>0</v>
      </c>
      <c r="J4353" s="3">
        <v>0</v>
      </c>
      <c r="K4353" s="3">
        <v>0</v>
      </c>
      <c r="L4353" s="3">
        <v>0</v>
      </c>
      <c r="M4353" s="148" t="s">
        <v>6151</v>
      </c>
      <c r="N4353" s="3">
        <v>0</v>
      </c>
      <c r="O4353" s="3">
        <v>0</v>
      </c>
      <c r="P4353" s="3">
        <v>0</v>
      </c>
      <c r="Q4353" s="132"/>
    </row>
    <row r="4354" spans="1:17">
      <c r="A4354" s="5" t="str">
        <f t="shared" si="68"/>
        <v>8</v>
      </c>
      <c r="B4354" s="1" t="s">
        <v>13057</v>
      </c>
      <c r="C4354" s="2" t="s">
        <v>13058</v>
      </c>
      <c r="D4354" s="2">
        <f>IFERROR(VLOOKUP(B4354,#REF!,4,0),0)</f>
        <v>0</v>
      </c>
      <c r="E4354" s="3">
        <v>0</v>
      </c>
      <c r="F4354" s="147" t="s">
        <v>5961</v>
      </c>
      <c r="G4354" s="3">
        <v>0</v>
      </c>
      <c r="H4354" s="3">
        <v>0</v>
      </c>
      <c r="I4354" s="3">
        <v>0</v>
      </c>
      <c r="J4354" s="3">
        <v>0</v>
      </c>
      <c r="K4354" s="3">
        <v>0</v>
      </c>
      <c r="L4354" s="3">
        <v>0</v>
      </c>
      <c r="M4354" s="148" t="s">
        <v>6151</v>
      </c>
      <c r="N4354" s="3">
        <v>0</v>
      </c>
      <c r="O4354" s="3">
        <v>0</v>
      </c>
      <c r="P4354" s="3">
        <v>0</v>
      </c>
      <c r="Q4354" s="132"/>
    </row>
    <row r="4355" spans="1:17">
      <c r="A4355" s="5" t="str">
        <f t="shared" si="68"/>
        <v>8</v>
      </c>
      <c r="B4355" s="1" t="s">
        <v>13059</v>
      </c>
      <c r="C4355" s="2" t="s">
        <v>13060</v>
      </c>
      <c r="D4355" s="2">
        <f>IFERROR(VLOOKUP(B4355,#REF!,4,0),0)</f>
        <v>0</v>
      </c>
      <c r="E4355" s="3">
        <v>0</v>
      </c>
      <c r="F4355" s="147" t="s">
        <v>5961</v>
      </c>
      <c r="G4355" s="3">
        <v>0</v>
      </c>
      <c r="H4355" s="3">
        <v>0</v>
      </c>
      <c r="I4355" s="3">
        <v>0</v>
      </c>
      <c r="J4355" s="3">
        <v>0</v>
      </c>
      <c r="K4355" s="3">
        <v>0</v>
      </c>
      <c r="L4355" s="3">
        <v>0</v>
      </c>
      <c r="M4355" s="148" t="s">
        <v>6151</v>
      </c>
      <c r="N4355" s="3">
        <v>0</v>
      </c>
      <c r="O4355" s="3">
        <v>0</v>
      </c>
      <c r="P4355" s="3">
        <v>0</v>
      </c>
      <c r="Q4355" s="132"/>
    </row>
    <row r="4356" spans="1:17">
      <c r="A4356" s="5" t="str">
        <f t="shared" si="68"/>
        <v>8</v>
      </c>
      <c r="B4356" s="1" t="s">
        <v>13061</v>
      </c>
      <c r="C4356" s="2" t="s">
        <v>13062</v>
      </c>
      <c r="D4356" s="2">
        <f>IFERROR(VLOOKUP(B4356,#REF!,4,0),0)</f>
        <v>0</v>
      </c>
      <c r="E4356" s="3">
        <v>0</v>
      </c>
      <c r="F4356" s="147" t="s">
        <v>5961</v>
      </c>
      <c r="G4356" s="3">
        <v>0</v>
      </c>
      <c r="H4356" s="3">
        <v>0</v>
      </c>
      <c r="I4356" s="3">
        <v>0</v>
      </c>
      <c r="J4356" s="3">
        <v>0</v>
      </c>
      <c r="K4356" s="3">
        <v>0</v>
      </c>
      <c r="L4356" s="3">
        <v>0</v>
      </c>
      <c r="M4356" s="148" t="s">
        <v>6151</v>
      </c>
      <c r="N4356" s="3">
        <v>0</v>
      </c>
      <c r="O4356" s="3">
        <v>0</v>
      </c>
      <c r="P4356" s="3">
        <v>0</v>
      </c>
      <c r="Q4356" s="132"/>
    </row>
    <row r="4357" spans="1:17">
      <c r="A4357" s="5" t="str">
        <f t="shared" si="68"/>
        <v>8</v>
      </c>
      <c r="B4357" s="1" t="s">
        <v>13063</v>
      </c>
      <c r="C4357" s="2" t="s">
        <v>13064</v>
      </c>
      <c r="D4357" s="2">
        <f>IFERROR(VLOOKUP(B4357,#REF!,4,0),0)</f>
        <v>0</v>
      </c>
      <c r="E4357" s="3">
        <v>0</v>
      </c>
      <c r="F4357" s="147" t="s">
        <v>5961</v>
      </c>
      <c r="G4357" s="3">
        <v>0</v>
      </c>
      <c r="H4357" s="3">
        <v>0</v>
      </c>
      <c r="I4357" s="3">
        <v>0</v>
      </c>
      <c r="J4357" s="3">
        <v>0</v>
      </c>
      <c r="K4357" s="3">
        <v>0</v>
      </c>
      <c r="L4357" s="3">
        <v>0</v>
      </c>
      <c r="M4357" s="148" t="s">
        <v>6151</v>
      </c>
      <c r="N4357" s="3">
        <v>0</v>
      </c>
      <c r="O4357" s="3">
        <v>0</v>
      </c>
      <c r="P4357" s="3">
        <v>0</v>
      </c>
      <c r="Q4357" s="132"/>
    </row>
    <row r="4358" spans="1:17">
      <c r="A4358" s="5" t="str">
        <f t="shared" si="68"/>
        <v>8</v>
      </c>
      <c r="B4358" s="1" t="s">
        <v>13065</v>
      </c>
      <c r="C4358" s="2" t="s">
        <v>13066</v>
      </c>
      <c r="D4358" s="2">
        <f>IFERROR(VLOOKUP(B4358,#REF!,4,0),0)</f>
        <v>0</v>
      </c>
      <c r="E4358" s="3">
        <v>0</v>
      </c>
      <c r="F4358" s="147" t="s">
        <v>5961</v>
      </c>
      <c r="G4358" s="3">
        <v>0</v>
      </c>
      <c r="H4358" s="3">
        <v>0</v>
      </c>
      <c r="I4358" s="3">
        <v>0</v>
      </c>
      <c r="J4358" s="3">
        <v>0</v>
      </c>
      <c r="K4358" s="3">
        <v>0</v>
      </c>
      <c r="L4358" s="3">
        <v>0</v>
      </c>
      <c r="M4358" s="148" t="s">
        <v>6151</v>
      </c>
      <c r="N4358" s="3">
        <v>0</v>
      </c>
      <c r="O4358" s="3">
        <v>0</v>
      </c>
      <c r="P4358" s="3">
        <v>0</v>
      </c>
      <c r="Q4358" s="132"/>
    </row>
    <row r="4359" spans="1:17">
      <c r="A4359" s="5" t="str">
        <f t="shared" si="68"/>
        <v>8</v>
      </c>
      <c r="B4359" s="1" t="s">
        <v>13067</v>
      </c>
      <c r="C4359" s="2" t="s">
        <v>13068</v>
      </c>
      <c r="D4359" s="2">
        <f>IFERROR(VLOOKUP(B4359,#REF!,4,0),0)</f>
        <v>0</v>
      </c>
      <c r="E4359" s="3">
        <v>0</v>
      </c>
      <c r="F4359" s="147" t="s">
        <v>5961</v>
      </c>
      <c r="G4359" s="3">
        <v>0</v>
      </c>
      <c r="H4359" s="3">
        <v>0</v>
      </c>
      <c r="I4359" s="3">
        <v>0</v>
      </c>
      <c r="J4359" s="3">
        <v>0</v>
      </c>
      <c r="K4359" s="3">
        <v>0</v>
      </c>
      <c r="L4359" s="3">
        <v>0</v>
      </c>
      <c r="M4359" s="148" t="s">
        <v>6151</v>
      </c>
      <c r="N4359" s="3">
        <v>0</v>
      </c>
      <c r="O4359" s="3">
        <v>0</v>
      </c>
      <c r="P4359" s="3">
        <v>0</v>
      </c>
      <c r="Q4359" s="132"/>
    </row>
    <row r="4360" spans="1:17">
      <c r="A4360" s="5" t="str">
        <f t="shared" si="68"/>
        <v>8</v>
      </c>
      <c r="B4360" s="1" t="s">
        <v>13069</v>
      </c>
      <c r="C4360" s="2" t="s">
        <v>13066</v>
      </c>
      <c r="D4360" s="2">
        <f>IFERROR(VLOOKUP(B4360,#REF!,4,0),0)</f>
        <v>0</v>
      </c>
      <c r="E4360" s="3">
        <v>0</v>
      </c>
      <c r="F4360" s="147" t="s">
        <v>5961</v>
      </c>
      <c r="G4360" s="3">
        <v>0</v>
      </c>
      <c r="H4360" s="3">
        <v>0</v>
      </c>
      <c r="I4360" s="3">
        <v>0</v>
      </c>
      <c r="J4360" s="3">
        <v>0</v>
      </c>
      <c r="K4360" s="3">
        <v>0</v>
      </c>
      <c r="L4360" s="3">
        <v>0</v>
      </c>
      <c r="M4360" s="148" t="s">
        <v>6151</v>
      </c>
      <c r="N4360" s="3">
        <v>0</v>
      </c>
      <c r="O4360" s="3">
        <v>0</v>
      </c>
      <c r="P4360" s="3">
        <v>0</v>
      </c>
      <c r="Q4360" s="132"/>
    </row>
    <row r="4361" spans="1:17">
      <c r="A4361" s="5" t="str">
        <f t="shared" si="68"/>
        <v>8</v>
      </c>
      <c r="B4361" s="1" t="s">
        <v>13070</v>
      </c>
      <c r="C4361" s="2" t="s">
        <v>13071</v>
      </c>
      <c r="D4361" s="2">
        <f>IFERROR(VLOOKUP(B4361,#REF!,4,0),0)</f>
        <v>0</v>
      </c>
      <c r="E4361" s="3">
        <v>0</v>
      </c>
      <c r="F4361" s="147" t="s">
        <v>5961</v>
      </c>
      <c r="G4361" s="3">
        <v>0</v>
      </c>
      <c r="H4361" s="3">
        <v>0</v>
      </c>
      <c r="I4361" s="3">
        <v>0</v>
      </c>
      <c r="J4361" s="3">
        <v>0</v>
      </c>
      <c r="K4361" s="3">
        <v>0</v>
      </c>
      <c r="L4361" s="3">
        <v>0</v>
      </c>
      <c r="M4361" s="148" t="s">
        <v>6151</v>
      </c>
      <c r="N4361" s="3">
        <v>0</v>
      </c>
      <c r="O4361" s="3">
        <v>0</v>
      </c>
      <c r="P4361" s="3">
        <v>0</v>
      </c>
      <c r="Q4361" s="132"/>
    </row>
    <row r="4362" spans="1:17">
      <c r="A4362" s="5" t="str">
        <f t="shared" si="68"/>
        <v>8</v>
      </c>
      <c r="B4362" s="1" t="s">
        <v>13072</v>
      </c>
      <c r="C4362" s="2" t="s">
        <v>13073</v>
      </c>
      <c r="D4362" s="2">
        <f>IFERROR(VLOOKUP(B4362,#REF!,4,0),0)</f>
        <v>0</v>
      </c>
      <c r="E4362" s="3">
        <v>0</v>
      </c>
      <c r="F4362" s="147" t="s">
        <v>5961</v>
      </c>
      <c r="G4362" s="3">
        <v>0</v>
      </c>
      <c r="H4362" s="3">
        <v>0</v>
      </c>
      <c r="I4362" s="3">
        <v>0</v>
      </c>
      <c r="J4362" s="3">
        <v>0</v>
      </c>
      <c r="K4362" s="3">
        <v>0</v>
      </c>
      <c r="L4362" s="3">
        <v>0</v>
      </c>
      <c r="M4362" s="148" t="s">
        <v>6151</v>
      </c>
      <c r="N4362" s="3">
        <v>0</v>
      </c>
      <c r="O4362" s="3">
        <v>0</v>
      </c>
      <c r="P4362" s="3">
        <v>0</v>
      </c>
      <c r="Q4362" s="132"/>
    </row>
    <row r="4363" spans="1:17">
      <c r="A4363" s="5" t="str">
        <f t="shared" ref="A4363:A4426" si="69">LEFT(B4363)</f>
        <v>8</v>
      </c>
      <c r="B4363" s="1" t="s">
        <v>13074</v>
      </c>
      <c r="C4363" s="2" t="s">
        <v>13075</v>
      </c>
      <c r="D4363" s="2">
        <f>IFERROR(VLOOKUP(B4363,#REF!,4,0),0)</f>
        <v>0</v>
      </c>
      <c r="E4363" s="3">
        <v>0</v>
      </c>
      <c r="F4363" s="147" t="s">
        <v>5961</v>
      </c>
      <c r="G4363" s="3">
        <v>0</v>
      </c>
      <c r="H4363" s="3">
        <v>0</v>
      </c>
      <c r="I4363" s="3">
        <v>0</v>
      </c>
      <c r="J4363" s="3">
        <v>0</v>
      </c>
      <c r="K4363" s="3">
        <v>0</v>
      </c>
      <c r="L4363" s="3">
        <v>0</v>
      </c>
      <c r="M4363" s="148" t="s">
        <v>6151</v>
      </c>
      <c r="N4363" s="3">
        <v>0</v>
      </c>
      <c r="O4363" s="3">
        <v>0</v>
      </c>
      <c r="P4363" s="3">
        <v>0</v>
      </c>
      <c r="Q4363" s="132"/>
    </row>
    <row r="4364" spans="1:17">
      <c r="A4364" s="5" t="str">
        <f t="shared" si="69"/>
        <v>8</v>
      </c>
      <c r="B4364" s="1" t="s">
        <v>13076</v>
      </c>
      <c r="C4364" s="2" t="s">
        <v>13077</v>
      </c>
      <c r="D4364" s="2">
        <f>IFERROR(VLOOKUP(B4364,#REF!,4,0),0)</f>
        <v>0</v>
      </c>
      <c r="E4364" s="3">
        <v>0</v>
      </c>
      <c r="F4364" s="147" t="s">
        <v>5961</v>
      </c>
      <c r="G4364" s="3">
        <v>0</v>
      </c>
      <c r="H4364" s="3">
        <v>0</v>
      </c>
      <c r="I4364" s="3">
        <v>0</v>
      </c>
      <c r="J4364" s="3">
        <v>0</v>
      </c>
      <c r="K4364" s="3">
        <v>0</v>
      </c>
      <c r="L4364" s="3">
        <v>0</v>
      </c>
      <c r="M4364" s="148" t="s">
        <v>6151</v>
      </c>
      <c r="N4364" s="3">
        <v>0</v>
      </c>
      <c r="O4364" s="3">
        <v>0</v>
      </c>
      <c r="P4364" s="3">
        <v>0</v>
      </c>
      <c r="Q4364" s="132"/>
    </row>
    <row r="4365" spans="1:17">
      <c r="A4365" s="5" t="str">
        <f t="shared" si="69"/>
        <v>8</v>
      </c>
      <c r="B4365" s="1" t="s">
        <v>13078</v>
      </c>
      <c r="C4365" s="2" t="s">
        <v>13079</v>
      </c>
      <c r="D4365" s="2">
        <f>IFERROR(VLOOKUP(B4365,#REF!,4,0),0)</f>
        <v>0</v>
      </c>
      <c r="E4365" s="3">
        <v>0</v>
      </c>
      <c r="F4365" s="147" t="s">
        <v>5961</v>
      </c>
      <c r="G4365" s="3">
        <v>0</v>
      </c>
      <c r="H4365" s="3">
        <v>0</v>
      </c>
      <c r="I4365" s="3">
        <v>0</v>
      </c>
      <c r="J4365" s="3">
        <v>0</v>
      </c>
      <c r="K4365" s="3">
        <v>0</v>
      </c>
      <c r="L4365" s="3">
        <v>0</v>
      </c>
      <c r="M4365" s="148" t="s">
        <v>6151</v>
      </c>
      <c r="N4365" s="3">
        <v>0</v>
      </c>
      <c r="O4365" s="3">
        <v>0</v>
      </c>
      <c r="P4365" s="3">
        <v>0</v>
      </c>
      <c r="Q4365" s="132"/>
    </row>
    <row r="4366" spans="1:17" ht="22.5">
      <c r="A4366" s="5" t="str">
        <f t="shared" si="69"/>
        <v>8</v>
      </c>
      <c r="B4366" s="1" t="s">
        <v>13080</v>
      </c>
      <c r="C4366" s="2" t="s">
        <v>13081</v>
      </c>
      <c r="D4366" s="2">
        <f>IFERROR(VLOOKUP(B4366,#REF!,4,0),0)</f>
        <v>0</v>
      </c>
      <c r="E4366" s="3">
        <v>0</v>
      </c>
      <c r="F4366" s="147" t="s">
        <v>5961</v>
      </c>
      <c r="G4366" s="3">
        <v>0</v>
      </c>
      <c r="H4366" s="3">
        <v>0</v>
      </c>
      <c r="I4366" s="3">
        <v>0</v>
      </c>
      <c r="J4366" s="3">
        <v>0</v>
      </c>
      <c r="K4366" s="3">
        <v>0</v>
      </c>
      <c r="L4366" s="3">
        <v>0</v>
      </c>
      <c r="M4366" s="148" t="s">
        <v>6151</v>
      </c>
      <c r="N4366" s="3">
        <v>0</v>
      </c>
      <c r="O4366" s="3">
        <v>0</v>
      </c>
      <c r="P4366" s="3">
        <v>0</v>
      </c>
      <c r="Q4366" s="132"/>
    </row>
    <row r="4367" spans="1:17">
      <c r="A4367" s="5" t="str">
        <f t="shared" si="69"/>
        <v>8</v>
      </c>
      <c r="B4367" s="1" t="s">
        <v>13082</v>
      </c>
      <c r="C4367" s="2" t="s">
        <v>13083</v>
      </c>
      <c r="D4367" s="2">
        <f>IFERROR(VLOOKUP(B4367,#REF!,4,0),0)</f>
        <v>0</v>
      </c>
      <c r="E4367" s="3">
        <v>0</v>
      </c>
      <c r="F4367" s="147" t="s">
        <v>5961</v>
      </c>
      <c r="G4367" s="3">
        <v>0</v>
      </c>
      <c r="H4367" s="3">
        <v>0</v>
      </c>
      <c r="I4367" s="3">
        <v>0</v>
      </c>
      <c r="J4367" s="3">
        <v>0</v>
      </c>
      <c r="K4367" s="3">
        <v>0</v>
      </c>
      <c r="L4367" s="3">
        <v>0</v>
      </c>
      <c r="M4367" s="148" t="s">
        <v>6151</v>
      </c>
      <c r="N4367" s="3">
        <v>0</v>
      </c>
      <c r="O4367" s="3">
        <v>0</v>
      </c>
      <c r="P4367" s="3">
        <v>0</v>
      </c>
      <c r="Q4367" s="132"/>
    </row>
    <row r="4368" spans="1:17">
      <c r="A4368" s="5" t="str">
        <f t="shared" si="69"/>
        <v>8</v>
      </c>
      <c r="B4368" s="1" t="s">
        <v>13084</v>
      </c>
      <c r="C4368" s="2" t="s">
        <v>6201</v>
      </c>
      <c r="D4368" s="2">
        <f>IFERROR(VLOOKUP(B4368,#REF!,4,0),0)</f>
        <v>0</v>
      </c>
      <c r="E4368" s="3">
        <v>0</v>
      </c>
      <c r="F4368" s="147" t="s">
        <v>5961</v>
      </c>
      <c r="G4368" s="3">
        <v>0</v>
      </c>
      <c r="H4368" s="3">
        <v>0</v>
      </c>
      <c r="I4368" s="3">
        <v>0</v>
      </c>
      <c r="J4368" s="3">
        <v>0</v>
      </c>
      <c r="K4368" s="3">
        <v>0</v>
      </c>
      <c r="L4368" s="3">
        <v>0</v>
      </c>
      <c r="M4368" s="148" t="s">
        <v>6151</v>
      </c>
      <c r="N4368" s="3">
        <v>0</v>
      </c>
      <c r="O4368" s="3">
        <v>0</v>
      </c>
      <c r="P4368" s="3">
        <v>0</v>
      </c>
      <c r="Q4368" s="132"/>
    </row>
    <row r="4369" spans="1:17">
      <c r="A4369" s="5" t="str">
        <f t="shared" si="69"/>
        <v>8</v>
      </c>
      <c r="B4369" s="1" t="s">
        <v>4817</v>
      </c>
      <c r="C4369" s="2" t="s">
        <v>9175</v>
      </c>
      <c r="D4369" s="2">
        <f>IFERROR(VLOOKUP(B4369,#REF!,4,0),0)</f>
        <v>0</v>
      </c>
      <c r="E4369" s="3">
        <v>-258668.24</v>
      </c>
      <c r="F4369" s="147" t="s">
        <v>1</v>
      </c>
      <c r="G4369" s="3">
        <v>-258668.24</v>
      </c>
      <c r="H4369" s="3">
        <v>0</v>
      </c>
      <c r="I4369" s="3">
        <v>0</v>
      </c>
      <c r="J4369" s="3">
        <v>-258668.24</v>
      </c>
      <c r="K4369" s="3">
        <v>0</v>
      </c>
      <c r="L4369" s="3">
        <v>0</v>
      </c>
      <c r="M4369" s="148" t="s">
        <v>6151</v>
      </c>
      <c r="N4369" s="3">
        <v>0</v>
      </c>
      <c r="O4369" s="3">
        <v>0</v>
      </c>
      <c r="P4369" s="3">
        <v>0</v>
      </c>
      <c r="Q4369" s="132"/>
    </row>
    <row r="4370" spans="1:17">
      <c r="A4370" s="5" t="str">
        <f t="shared" si="69"/>
        <v>8</v>
      </c>
      <c r="B4370" s="1" t="s">
        <v>13085</v>
      </c>
      <c r="C4370" s="2" t="s">
        <v>6396</v>
      </c>
      <c r="D4370" s="2">
        <f>IFERROR(VLOOKUP(B4370,#REF!,4,0),0)</f>
        <v>0</v>
      </c>
      <c r="E4370" s="3">
        <v>0</v>
      </c>
      <c r="F4370" s="147" t="s">
        <v>5961</v>
      </c>
      <c r="G4370" s="3">
        <v>0</v>
      </c>
      <c r="H4370" s="3">
        <v>0</v>
      </c>
      <c r="I4370" s="3">
        <v>0</v>
      </c>
      <c r="J4370" s="3">
        <v>0</v>
      </c>
      <c r="K4370" s="3">
        <v>0</v>
      </c>
      <c r="L4370" s="3">
        <v>0</v>
      </c>
      <c r="M4370" s="148" t="s">
        <v>6151</v>
      </c>
      <c r="N4370" s="3">
        <v>0</v>
      </c>
      <c r="O4370" s="3">
        <v>0</v>
      </c>
      <c r="P4370" s="3">
        <v>0</v>
      </c>
      <c r="Q4370" s="132"/>
    </row>
    <row r="4371" spans="1:17">
      <c r="A4371" s="5" t="str">
        <f t="shared" si="69"/>
        <v>8</v>
      </c>
      <c r="B4371" s="1" t="s">
        <v>13086</v>
      </c>
      <c r="C4371" s="2" t="s">
        <v>13087</v>
      </c>
      <c r="D4371" s="2">
        <f>IFERROR(VLOOKUP(B4371,#REF!,4,0),0)</f>
        <v>0</v>
      </c>
      <c r="E4371" s="3">
        <v>0</v>
      </c>
      <c r="F4371" s="147" t="s">
        <v>5961</v>
      </c>
      <c r="G4371" s="3">
        <v>0</v>
      </c>
      <c r="H4371" s="3">
        <v>0</v>
      </c>
      <c r="I4371" s="3">
        <v>0</v>
      </c>
      <c r="J4371" s="3">
        <v>0</v>
      </c>
      <c r="K4371" s="3">
        <v>0</v>
      </c>
      <c r="L4371" s="3">
        <v>0</v>
      </c>
      <c r="M4371" s="148" t="s">
        <v>6151</v>
      </c>
      <c r="N4371" s="3">
        <v>0</v>
      </c>
      <c r="O4371" s="3">
        <v>0</v>
      </c>
      <c r="P4371" s="3">
        <v>0</v>
      </c>
      <c r="Q4371" s="132"/>
    </row>
    <row r="4372" spans="1:17">
      <c r="A4372" s="5" t="str">
        <f t="shared" si="69"/>
        <v>8</v>
      </c>
      <c r="B4372" s="1" t="s">
        <v>13088</v>
      </c>
      <c r="C4372" s="2" t="s">
        <v>13089</v>
      </c>
      <c r="D4372" s="2">
        <f>IFERROR(VLOOKUP(B4372,#REF!,4,0),0)</f>
        <v>0</v>
      </c>
      <c r="E4372" s="3">
        <v>0</v>
      </c>
      <c r="F4372" s="147" t="s">
        <v>5961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148" t="s">
        <v>6151</v>
      </c>
      <c r="N4372" s="3">
        <v>0</v>
      </c>
      <c r="O4372" s="3">
        <v>0</v>
      </c>
      <c r="P4372" s="3">
        <v>0</v>
      </c>
      <c r="Q4372" s="132"/>
    </row>
    <row r="4373" spans="1:17">
      <c r="A4373" s="5" t="str">
        <f t="shared" si="69"/>
        <v>8</v>
      </c>
      <c r="B4373" s="1" t="s">
        <v>13090</v>
      </c>
      <c r="C4373" s="2" t="s">
        <v>13091</v>
      </c>
      <c r="D4373" s="2">
        <f>IFERROR(VLOOKUP(B4373,#REF!,4,0),0)</f>
        <v>0</v>
      </c>
      <c r="E4373" s="3">
        <v>0</v>
      </c>
      <c r="F4373" s="147" t="s">
        <v>5961</v>
      </c>
      <c r="G4373" s="3">
        <v>0</v>
      </c>
      <c r="H4373" s="3">
        <v>0</v>
      </c>
      <c r="I4373" s="3">
        <v>0</v>
      </c>
      <c r="J4373" s="3">
        <v>0</v>
      </c>
      <c r="K4373" s="3">
        <v>0</v>
      </c>
      <c r="L4373" s="3">
        <v>0</v>
      </c>
      <c r="M4373" s="148" t="s">
        <v>6151</v>
      </c>
      <c r="N4373" s="3">
        <v>0</v>
      </c>
      <c r="O4373" s="3">
        <v>0</v>
      </c>
      <c r="P4373" s="3">
        <v>0</v>
      </c>
      <c r="Q4373" s="132"/>
    </row>
    <row r="4374" spans="1:17">
      <c r="A4374" s="5" t="str">
        <f t="shared" si="69"/>
        <v>8</v>
      </c>
      <c r="B4374" s="1" t="s">
        <v>13092</v>
      </c>
      <c r="C4374" s="2" t="s">
        <v>13093</v>
      </c>
      <c r="D4374" s="2">
        <f>IFERROR(VLOOKUP(B4374,#REF!,4,0),0)</f>
        <v>0</v>
      </c>
      <c r="E4374" s="3">
        <v>0</v>
      </c>
      <c r="F4374" s="147" t="s">
        <v>5961</v>
      </c>
      <c r="G4374" s="3">
        <v>0</v>
      </c>
      <c r="H4374" s="3">
        <v>0</v>
      </c>
      <c r="I4374" s="3">
        <v>0</v>
      </c>
      <c r="J4374" s="3">
        <v>0</v>
      </c>
      <c r="K4374" s="3">
        <v>0</v>
      </c>
      <c r="L4374" s="3">
        <v>0</v>
      </c>
      <c r="M4374" s="148" t="s">
        <v>6151</v>
      </c>
      <c r="N4374" s="3">
        <v>0</v>
      </c>
      <c r="O4374" s="3">
        <v>0</v>
      </c>
      <c r="P4374" s="3">
        <v>0</v>
      </c>
      <c r="Q4374" s="132"/>
    </row>
    <row r="4375" spans="1:17">
      <c r="A4375" s="5" t="str">
        <f t="shared" si="69"/>
        <v>8</v>
      </c>
      <c r="B4375" s="1" t="s">
        <v>13094</v>
      </c>
      <c r="C4375" s="2" t="s">
        <v>13095</v>
      </c>
      <c r="D4375" s="2">
        <f>IFERROR(VLOOKUP(B4375,#REF!,4,0),0)</f>
        <v>0</v>
      </c>
      <c r="E4375" s="3">
        <v>0</v>
      </c>
      <c r="F4375" s="147" t="s">
        <v>5961</v>
      </c>
      <c r="G4375" s="3">
        <v>0</v>
      </c>
      <c r="H4375" s="3">
        <v>0</v>
      </c>
      <c r="I4375" s="3">
        <v>0</v>
      </c>
      <c r="J4375" s="3">
        <v>0</v>
      </c>
      <c r="K4375" s="3">
        <v>0</v>
      </c>
      <c r="L4375" s="3">
        <v>0</v>
      </c>
      <c r="M4375" s="148" t="s">
        <v>6151</v>
      </c>
      <c r="N4375" s="3">
        <v>0</v>
      </c>
      <c r="O4375" s="3">
        <v>0</v>
      </c>
      <c r="P4375" s="3">
        <v>0</v>
      </c>
      <c r="Q4375" s="132"/>
    </row>
    <row r="4376" spans="1:17">
      <c r="A4376" s="5" t="str">
        <f t="shared" si="69"/>
        <v>8</v>
      </c>
      <c r="B4376" s="1" t="s">
        <v>13096</v>
      </c>
      <c r="C4376" s="2" t="s">
        <v>9013</v>
      </c>
      <c r="D4376" s="2">
        <f>IFERROR(VLOOKUP(B4376,#REF!,4,0),0)</f>
        <v>0</v>
      </c>
      <c r="E4376" s="3">
        <v>0</v>
      </c>
      <c r="F4376" s="147" t="s">
        <v>5961</v>
      </c>
      <c r="G4376" s="3">
        <v>0</v>
      </c>
      <c r="H4376" s="3">
        <v>0</v>
      </c>
      <c r="I4376" s="3">
        <v>0</v>
      </c>
      <c r="J4376" s="3">
        <v>0</v>
      </c>
      <c r="K4376" s="3">
        <v>0</v>
      </c>
      <c r="L4376" s="3">
        <v>0</v>
      </c>
      <c r="M4376" s="148" t="s">
        <v>6151</v>
      </c>
      <c r="N4376" s="3">
        <v>0</v>
      </c>
      <c r="O4376" s="3">
        <v>0</v>
      </c>
      <c r="P4376" s="3">
        <v>0</v>
      </c>
      <c r="Q4376" s="132"/>
    </row>
    <row r="4377" spans="1:17">
      <c r="A4377" s="5" t="str">
        <f t="shared" si="69"/>
        <v>8</v>
      </c>
      <c r="B4377" s="1" t="s">
        <v>13097</v>
      </c>
      <c r="C4377" s="2" t="s">
        <v>13098</v>
      </c>
      <c r="D4377" s="2">
        <f>IFERROR(VLOOKUP(B4377,#REF!,4,0),0)</f>
        <v>0</v>
      </c>
      <c r="E4377" s="3">
        <v>0</v>
      </c>
      <c r="F4377" s="147" t="s">
        <v>5961</v>
      </c>
      <c r="G4377" s="3">
        <v>0</v>
      </c>
      <c r="H4377" s="3">
        <v>0</v>
      </c>
      <c r="I4377" s="3">
        <v>0</v>
      </c>
      <c r="J4377" s="3">
        <v>0</v>
      </c>
      <c r="K4377" s="3">
        <v>0</v>
      </c>
      <c r="L4377" s="3">
        <v>0</v>
      </c>
      <c r="M4377" s="148" t="s">
        <v>6151</v>
      </c>
      <c r="N4377" s="3">
        <v>0</v>
      </c>
      <c r="O4377" s="3">
        <v>0</v>
      </c>
      <c r="P4377" s="3">
        <v>0</v>
      </c>
      <c r="Q4377" s="132"/>
    </row>
    <row r="4378" spans="1:17">
      <c r="A4378" s="5" t="str">
        <f t="shared" si="69"/>
        <v>8</v>
      </c>
      <c r="B4378" s="1" t="s">
        <v>13099</v>
      </c>
      <c r="C4378" s="2" t="s">
        <v>13100</v>
      </c>
      <c r="D4378" s="2">
        <f>IFERROR(VLOOKUP(B4378,#REF!,4,0),0)</f>
        <v>0</v>
      </c>
      <c r="E4378" s="3">
        <v>0</v>
      </c>
      <c r="F4378" s="147" t="s">
        <v>5961</v>
      </c>
      <c r="G4378" s="3">
        <v>0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148" t="s">
        <v>6151</v>
      </c>
      <c r="N4378" s="3">
        <v>0</v>
      </c>
      <c r="O4378" s="3">
        <v>0</v>
      </c>
      <c r="P4378" s="3">
        <v>0</v>
      </c>
      <c r="Q4378" s="132"/>
    </row>
    <row r="4379" spans="1:17">
      <c r="A4379" s="5" t="str">
        <f t="shared" si="69"/>
        <v>8</v>
      </c>
      <c r="B4379" s="1" t="s">
        <v>13101</v>
      </c>
      <c r="C4379" s="2" t="s">
        <v>10039</v>
      </c>
      <c r="D4379" s="2">
        <f>IFERROR(VLOOKUP(B4379,#REF!,4,0),0)</f>
        <v>0</v>
      </c>
      <c r="E4379" s="3">
        <v>0</v>
      </c>
      <c r="F4379" s="147" t="s">
        <v>5961</v>
      </c>
      <c r="G4379" s="3">
        <v>0</v>
      </c>
      <c r="H4379" s="3">
        <v>0</v>
      </c>
      <c r="I4379" s="3">
        <v>0</v>
      </c>
      <c r="J4379" s="3">
        <v>0</v>
      </c>
      <c r="K4379" s="3">
        <v>0</v>
      </c>
      <c r="L4379" s="3">
        <v>0</v>
      </c>
      <c r="M4379" s="148" t="s">
        <v>6151</v>
      </c>
      <c r="N4379" s="3">
        <v>0</v>
      </c>
      <c r="O4379" s="3">
        <v>0</v>
      </c>
      <c r="P4379" s="3">
        <v>0</v>
      </c>
      <c r="Q4379" s="132"/>
    </row>
    <row r="4380" spans="1:17">
      <c r="A4380" s="5" t="str">
        <f t="shared" si="69"/>
        <v>8</v>
      </c>
      <c r="B4380" s="1" t="s">
        <v>13102</v>
      </c>
      <c r="C4380" s="2" t="s">
        <v>13103</v>
      </c>
      <c r="D4380" s="2">
        <f>IFERROR(VLOOKUP(B4380,#REF!,4,0),0)</f>
        <v>0</v>
      </c>
      <c r="E4380" s="3">
        <v>0</v>
      </c>
      <c r="F4380" s="147" t="s">
        <v>5961</v>
      </c>
      <c r="G4380" s="3">
        <v>0</v>
      </c>
      <c r="H4380" s="3">
        <v>0</v>
      </c>
      <c r="I4380" s="3">
        <v>0</v>
      </c>
      <c r="J4380" s="3">
        <v>0</v>
      </c>
      <c r="K4380" s="3">
        <v>0</v>
      </c>
      <c r="L4380" s="3">
        <v>0</v>
      </c>
      <c r="M4380" s="148" t="s">
        <v>6151</v>
      </c>
      <c r="N4380" s="3">
        <v>0</v>
      </c>
      <c r="O4380" s="3">
        <v>0</v>
      </c>
      <c r="P4380" s="3">
        <v>0</v>
      </c>
      <c r="Q4380" s="132"/>
    </row>
    <row r="4381" spans="1:17">
      <c r="A4381" s="5" t="str">
        <f t="shared" si="69"/>
        <v>8</v>
      </c>
      <c r="B4381" s="1" t="s">
        <v>13104</v>
      </c>
      <c r="C4381" s="2" t="s">
        <v>13105</v>
      </c>
      <c r="D4381" s="2">
        <f>IFERROR(VLOOKUP(B4381,#REF!,4,0),0)</f>
        <v>0</v>
      </c>
      <c r="E4381" s="3">
        <v>0</v>
      </c>
      <c r="F4381" s="147" t="s">
        <v>5961</v>
      </c>
      <c r="G4381" s="3">
        <v>0</v>
      </c>
      <c r="H4381" s="3">
        <v>0</v>
      </c>
      <c r="I4381" s="3">
        <v>0</v>
      </c>
      <c r="J4381" s="3">
        <v>0</v>
      </c>
      <c r="K4381" s="3">
        <v>0</v>
      </c>
      <c r="L4381" s="3">
        <v>0</v>
      </c>
      <c r="M4381" s="148" t="s">
        <v>6151</v>
      </c>
      <c r="N4381" s="3">
        <v>0</v>
      </c>
      <c r="O4381" s="3">
        <v>0</v>
      </c>
      <c r="P4381" s="3">
        <v>0</v>
      </c>
      <c r="Q4381" s="132"/>
    </row>
    <row r="4382" spans="1:17">
      <c r="A4382" s="5" t="str">
        <f t="shared" si="69"/>
        <v>8</v>
      </c>
      <c r="B4382" s="1" t="s">
        <v>13106</v>
      </c>
      <c r="C4382" s="2" t="s">
        <v>10041</v>
      </c>
      <c r="D4382" s="2">
        <f>IFERROR(VLOOKUP(B4382,#REF!,4,0),0)</f>
        <v>0</v>
      </c>
      <c r="E4382" s="3">
        <v>0</v>
      </c>
      <c r="F4382" s="147" t="s">
        <v>5961</v>
      </c>
      <c r="G4382" s="3">
        <v>0</v>
      </c>
      <c r="H4382" s="3">
        <v>0</v>
      </c>
      <c r="I4382" s="3">
        <v>0</v>
      </c>
      <c r="J4382" s="3">
        <v>0</v>
      </c>
      <c r="K4382" s="3">
        <v>0</v>
      </c>
      <c r="L4382" s="3">
        <v>0</v>
      </c>
      <c r="M4382" s="148" t="s">
        <v>6151</v>
      </c>
      <c r="N4382" s="3">
        <v>0</v>
      </c>
      <c r="O4382" s="3">
        <v>0</v>
      </c>
      <c r="P4382" s="3">
        <v>0</v>
      </c>
      <c r="Q4382" s="132"/>
    </row>
    <row r="4383" spans="1:17">
      <c r="A4383" s="5" t="str">
        <f t="shared" si="69"/>
        <v>8</v>
      </c>
      <c r="B4383" s="1" t="s">
        <v>13107</v>
      </c>
      <c r="C4383" s="2" t="s">
        <v>13108</v>
      </c>
      <c r="D4383" s="2">
        <f>IFERROR(VLOOKUP(B4383,#REF!,4,0),0)</f>
        <v>0</v>
      </c>
      <c r="E4383" s="3">
        <v>0</v>
      </c>
      <c r="F4383" s="147" t="s">
        <v>5961</v>
      </c>
      <c r="G4383" s="3">
        <v>0</v>
      </c>
      <c r="H4383" s="3">
        <v>0</v>
      </c>
      <c r="I4383" s="3">
        <v>0</v>
      </c>
      <c r="J4383" s="3">
        <v>0</v>
      </c>
      <c r="K4383" s="3">
        <v>0</v>
      </c>
      <c r="L4383" s="3">
        <v>0</v>
      </c>
      <c r="M4383" s="148" t="s">
        <v>6151</v>
      </c>
      <c r="N4383" s="3">
        <v>0</v>
      </c>
      <c r="O4383" s="3">
        <v>0</v>
      </c>
      <c r="P4383" s="3">
        <v>0</v>
      </c>
      <c r="Q4383" s="132"/>
    </row>
    <row r="4384" spans="1:17">
      <c r="A4384" s="5" t="str">
        <f t="shared" si="69"/>
        <v>8</v>
      </c>
      <c r="B4384" s="1" t="s">
        <v>13109</v>
      </c>
      <c r="C4384" s="2" t="s">
        <v>9013</v>
      </c>
      <c r="D4384" s="2">
        <f>IFERROR(VLOOKUP(B4384,#REF!,4,0),0)</f>
        <v>0</v>
      </c>
      <c r="E4384" s="3">
        <v>0</v>
      </c>
      <c r="F4384" s="147" t="s">
        <v>5961</v>
      </c>
      <c r="G4384" s="3">
        <v>0</v>
      </c>
      <c r="H4384" s="3">
        <v>0</v>
      </c>
      <c r="I4384" s="3">
        <v>0</v>
      </c>
      <c r="J4384" s="3">
        <v>0</v>
      </c>
      <c r="K4384" s="3">
        <v>0</v>
      </c>
      <c r="L4384" s="3">
        <v>0</v>
      </c>
      <c r="M4384" s="148" t="s">
        <v>6151</v>
      </c>
      <c r="N4384" s="3">
        <v>0</v>
      </c>
      <c r="O4384" s="3">
        <v>0</v>
      </c>
      <c r="P4384" s="3">
        <v>0</v>
      </c>
      <c r="Q4384" s="132"/>
    </row>
    <row r="4385" spans="1:17">
      <c r="A4385" s="5" t="str">
        <f t="shared" si="69"/>
        <v>8</v>
      </c>
      <c r="B4385" s="1" t="s">
        <v>13110</v>
      </c>
      <c r="C4385" s="2" t="s">
        <v>10043</v>
      </c>
      <c r="D4385" s="2">
        <f>IFERROR(VLOOKUP(B4385,#REF!,4,0),0)</f>
        <v>0</v>
      </c>
      <c r="E4385" s="3">
        <v>0</v>
      </c>
      <c r="F4385" s="147" t="s">
        <v>5961</v>
      </c>
      <c r="G4385" s="3">
        <v>0</v>
      </c>
      <c r="H4385" s="3">
        <v>0</v>
      </c>
      <c r="I4385" s="3">
        <v>0</v>
      </c>
      <c r="J4385" s="3">
        <v>0</v>
      </c>
      <c r="K4385" s="3">
        <v>0</v>
      </c>
      <c r="L4385" s="3">
        <v>0</v>
      </c>
      <c r="M4385" s="148" t="s">
        <v>6151</v>
      </c>
      <c r="N4385" s="3">
        <v>0</v>
      </c>
      <c r="O4385" s="3">
        <v>0</v>
      </c>
      <c r="P4385" s="3">
        <v>0</v>
      </c>
      <c r="Q4385" s="132"/>
    </row>
    <row r="4386" spans="1:17">
      <c r="A4386" s="5" t="str">
        <f t="shared" si="69"/>
        <v>8</v>
      </c>
      <c r="B4386" s="1" t="s">
        <v>13111</v>
      </c>
      <c r="C4386" s="2" t="s">
        <v>13112</v>
      </c>
      <c r="D4386" s="2">
        <f>IFERROR(VLOOKUP(B4386,#REF!,4,0),0)</f>
        <v>0</v>
      </c>
      <c r="E4386" s="3">
        <v>0</v>
      </c>
      <c r="F4386" s="147" t="s">
        <v>5961</v>
      </c>
      <c r="G4386" s="3">
        <v>0</v>
      </c>
      <c r="H4386" s="3">
        <v>0</v>
      </c>
      <c r="I4386" s="3">
        <v>0</v>
      </c>
      <c r="J4386" s="3">
        <v>0</v>
      </c>
      <c r="K4386" s="3">
        <v>0</v>
      </c>
      <c r="L4386" s="3">
        <v>0</v>
      </c>
      <c r="M4386" s="148" t="s">
        <v>6151</v>
      </c>
      <c r="N4386" s="3">
        <v>0</v>
      </c>
      <c r="O4386" s="3">
        <v>0</v>
      </c>
      <c r="P4386" s="3">
        <v>0</v>
      </c>
      <c r="Q4386" s="132"/>
    </row>
    <row r="4387" spans="1:17">
      <c r="A4387" s="5" t="str">
        <f t="shared" si="69"/>
        <v>8</v>
      </c>
      <c r="B4387" s="1" t="s">
        <v>13113</v>
      </c>
      <c r="C4387" s="2" t="s">
        <v>6396</v>
      </c>
      <c r="D4387" s="2">
        <f>IFERROR(VLOOKUP(B4387,#REF!,4,0),0)</f>
        <v>0</v>
      </c>
      <c r="E4387" s="3">
        <v>0</v>
      </c>
      <c r="F4387" s="147" t="s">
        <v>5961</v>
      </c>
      <c r="G4387" s="3">
        <v>0</v>
      </c>
      <c r="H4387" s="3">
        <v>0</v>
      </c>
      <c r="I4387" s="3">
        <v>0</v>
      </c>
      <c r="J4387" s="3">
        <v>0</v>
      </c>
      <c r="K4387" s="3">
        <v>0</v>
      </c>
      <c r="L4387" s="3">
        <v>0</v>
      </c>
      <c r="M4387" s="148" t="s">
        <v>6151</v>
      </c>
      <c r="N4387" s="3">
        <v>0</v>
      </c>
      <c r="O4387" s="3">
        <v>0</v>
      </c>
      <c r="P4387" s="3">
        <v>0</v>
      </c>
      <c r="Q4387" s="132"/>
    </row>
    <row r="4388" spans="1:17">
      <c r="A4388" s="5" t="str">
        <f t="shared" si="69"/>
        <v>8</v>
      </c>
      <c r="B4388" s="1" t="s">
        <v>13114</v>
      </c>
      <c r="C4388" s="2" t="s">
        <v>13115</v>
      </c>
      <c r="D4388" s="2">
        <f>IFERROR(VLOOKUP(B4388,#REF!,4,0),0)</f>
        <v>0</v>
      </c>
      <c r="E4388" s="3">
        <v>0</v>
      </c>
      <c r="F4388" s="147" t="s">
        <v>5961</v>
      </c>
      <c r="G4388" s="3">
        <v>0</v>
      </c>
      <c r="H4388" s="3">
        <v>0</v>
      </c>
      <c r="I4388" s="3">
        <v>0</v>
      </c>
      <c r="J4388" s="3">
        <v>0</v>
      </c>
      <c r="K4388" s="3">
        <v>0</v>
      </c>
      <c r="L4388" s="3">
        <v>0</v>
      </c>
      <c r="M4388" s="148" t="s">
        <v>6151</v>
      </c>
      <c r="N4388" s="3">
        <v>0</v>
      </c>
      <c r="O4388" s="3">
        <v>0</v>
      </c>
      <c r="P4388" s="3">
        <v>0</v>
      </c>
      <c r="Q4388" s="132"/>
    </row>
    <row r="4389" spans="1:17">
      <c r="A4389" s="5" t="str">
        <f t="shared" si="69"/>
        <v>8</v>
      </c>
      <c r="B4389" s="1" t="s">
        <v>13116</v>
      </c>
      <c r="C4389" s="2" t="s">
        <v>13117</v>
      </c>
      <c r="D4389" s="2">
        <f>IFERROR(VLOOKUP(B4389,#REF!,4,0),0)</f>
        <v>0</v>
      </c>
      <c r="E4389" s="3">
        <v>0</v>
      </c>
      <c r="F4389" s="147" t="s">
        <v>5961</v>
      </c>
      <c r="G4389" s="3">
        <v>0</v>
      </c>
      <c r="H4389" s="3">
        <v>0</v>
      </c>
      <c r="I4389" s="3">
        <v>0</v>
      </c>
      <c r="J4389" s="3">
        <v>0</v>
      </c>
      <c r="K4389" s="3">
        <v>0</v>
      </c>
      <c r="L4389" s="3">
        <v>0</v>
      </c>
      <c r="M4389" s="148" t="s">
        <v>6151</v>
      </c>
      <c r="N4389" s="3">
        <v>0</v>
      </c>
      <c r="O4389" s="3">
        <v>0</v>
      </c>
      <c r="P4389" s="3">
        <v>0</v>
      </c>
      <c r="Q4389" s="132"/>
    </row>
    <row r="4390" spans="1:17">
      <c r="A4390" s="5" t="str">
        <f t="shared" si="69"/>
        <v>8</v>
      </c>
      <c r="B4390" s="1" t="s">
        <v>4824</v>
      </c>
      <c r="C4390" s="2" t="s">
        <v>13118</v>
      </c>
      <c r="D4390" s="2">
        <f>IFERROR(VLOOKUP(B4390,#REF!,4,0),0)</f>
        <v>0</v>
      </c>
      <c r="E4390" s="3">
        <v>-147994.76</v>
      </c>
      <c r="F4390" s="147" t="s">
        <v>1</v>
      </c>
      <c r="G4390" s="3">
        <v>-147994.76</v>
      </c>
      <c r="H4390" s="3">
        <v>0</v>
      </c>
      <c r="I4390" s="3">
        <v>0</v>
      </c>
      <c r="J4390" s="3">
        <v>-147994.76</v>
      </c>
      <c r="K4390" s="3">
        <v>0</v>
      </c>
      <c r="L4390" s="3">
        <v>0</v>
      </c>
      <c r="M4390" s="148" t="s">
        <v>6151</v>
      </c>
      <c r="N4390" s="3">
        <v>0</v>
      </c>
      <c r="O4390" s="3">
        <v>0</v>
      </c>
      <c r="P4390" s="3">
        <v>0</v>
      </c>
      <c r="Q4390" s="132"/>
    </row>
    <row r="4391" spans="1:17">
      <c r="A4391" s="5" t="str">
        <f t="shared" si="69"/>
        <v>8</v>
      </c>
      <c r="B4391" s="1" t="s">
        <v>4829</v>
      </c>
      <c r="C4391" s="2" t="s">
        <v>13119</v>
      </c>
      <c r="D4391" s="2">
        <f>IFERROR(VLOOKUP(B4391,#REF!,4,0),0)</f>
        <v>0</v>
      </c>
      <c r="E4391" s="3">
        <v>-188592.31</v>
      </c>
      <c r="F4391" s="147" t="s">
        <v>1</v>
      </c>
      <c r="G4391" s="3">
        <v>-188592.31</v>
      </c>
      <c r="H4391" s="3">
        <v>0</v>
      </c>
      <c r="I4391" s="3">
        <v>0</v>
      </c>
      <c r="J4391" s="3">
        <v>-188592.31</v>
      </c>
      <c r="K4391" s="3">
        <v>0</v>
      </c>
      <c r="L4391" s="3">
        <v>0</v>
      </c>
      <c r="M4391" s="148" t="s">
        <v>6151</v>
      </c>
      <c r="N4391" s="3">
        <v>0</v>
      </c>
      <c r="O4391" s="3">
        <v>0</v>
      </c>
      <c r="P4391" s="3">
        <v>0</v>
      </c>
      <c r="Q4391" s="132"/>
    </row>
    <row r="4392" spans="1:17">
      <c r="A4392" s="5" t="str">
        <f t="shared" si="69"/>
        <v>8</v>
      </c>
      <c r="B4392" s="1" t="s">
        <v>13120</v>
      </c>
      <c r="C4392" s="2" t="s">
        <v>13121</v>
      </c>
      <c r="D4392" s="2">
        <f>IFERROR(VLOOKUP(B4392,#REF!,4,0),0)</f>
        <v>0</v>
      </c>
      <c r="E4392" s="3">
        <v>0</v>
      </c>
      <c r="F4392" s="147" t="s">
        <v>5961</v>
      </c>
      <c r="G4392" s="3">
        <v>0</v>
      </c>
      <c r="H4392" s="3">
        <v>0</v>
      </c>
      <c r="I4392" s="3">
        <v>0</v>
      </c>
      <c r="J4392" s="3">
        <v>0</v>
      </c>
      <c r="K4392" s="3">
        <v>0</v>
      </c>
      <c r="L4392" s="3">
        <v>0</v>
      </c>
      <c r="M4392" s="148" t="s">
        <v>6151</v>
      </c>
      <c r="N4392" s="3">
        <v>0</v>
      </c>
      <c r="O4392" s="3">
        <v>0</v>
      </c>
      <c r="P4392" s="3">
        <v>0</v>
      </c>
      <c r="Q4392" s="132"/>
    </row>
    <row r="4393" spans="1:17">
      <c r="A4393" s="5" t="str">
        <f t="shared" si="69"/>
        <v>8</v>
      </c>
      <c r="B4393" s="1" t="s">
        <v>13122</v>
      </c>
      <c r="C4393" s="2" t="s">
        <v>13123</v>
      </c>
      <c r="D4393" s="2">
        <f>IFERROR(VLOOKUP(B4393,#REF!,4,0),0)</f>
        <v>0</v>
      </c>
      <c r="E4393" s="3">
        <v>0</v>
      </c>
      <c r="F4393" s="147" t="s">
        <v>5961</v>
      </c>
      <c r="G4393" s="3">
        <v>0</v>
      </c>
      <c r="H4393" s="3">
        <v>0</v>
      </c>
      <c r="I4393" s="3">
        <v>0</v>
      </c>
      <c r="J4393" s="3">
        <v>0</v>
      </c>
      <c r="K4393" s="3">
        <v>0</v>
      </c>
      <c r="L4393" s="3">
        <v>0</v>
      </c>
      <c r="M4393" s="148" t="s">
        <v>6151</v>
      </c>
      <c r="N4393" s="3">
        <v>0</v>
      </c>
      <c r="O4393" s="3">
        <v>0</v>
      </c>
      <c r="P4393" s="3">
        <v>0</v>
      </c>
      <c r="Q4393" s="132"/>
    </row>
    <row r="4394" spans="1:17">
      <c r="A4394" s="5" t="str">
        <f t="shared" si="69"/>
        <v>8</v>
      </c>
      <c r="B4394" s="1" t="s">
        <v>13124</v>
      </c>
      <c r="C4394" s="2" t="s">
        <v>13125</v>
      </c>
      <c r="D4394" s="2">
        <f>IFERROR(VLOOKUP(B4394,#REF!,4,0),0)</f>
        <v>0</v>
      </c>
      <c r="E4394" s="3">
        <v>0</v>
      </c>
      <c r="F4394" s="147" t="s">
        <v>5961</v>
      </c>
      <c r="G4394" s="3">
        <v>0</v>
      </c>
      <c r="H4394" s="3">
        <v>0</v>
      </c>
      <c r="I4394" s="3">
        <v>0</v>
      </c>
      <c r="J4394" s="3">
        <v>0</v>
      </c>
      <c r="K4394" s="3">
        <v>0</v>
      </c>
      <c r="L4394" s="3">
        <v>0</v>
      </c>
      <c r="M4394" s="148" t="s">
        <v>6151</v>
      </c>
      <c r="N4394" s="3">
        <v>0</v>
      </c>
      <c r="O4394" s="3">
        <v>0</v>
      </c>
      <c r="P4394" s="3">
        <v>0</v>
      </c>
      <c r="Q4394" s="132"/>
    </row>
    <row r="4395" spans="1:17">
      <c r="A4395" s="5" t="str">
        <f t="shared" si="69"/>
        <v>8</v>
      </c>
      <c r="B4395" s="1" t="s">
        <v>13126</v>
      </c>
      <c r="C4395" s="2" t="s">
        <v>13127</v>
      </c>
      <c r="D4395" s="2">
        <f>IFERROR(VLOOKUP(B4395,#REF!,4,0),0)</f>
        <v>0</v>
      </c>
      <c r="E4395" s="3">
        <v>0</v>
      </c>
      <c r="F4395" s="147" t="s">
        <v>5961</v>
      </c>
      <c r="G4395" s="3">
        <v>0</v>
      </c>
      <c r="H4395" s="3">
        <v>0</v>
      </c>
      <c r="I4395" s="3">
        <v>0</v>
      </c>
      <c r="J4395" s="3">
        <v>0</v>
      </c>
      <c r="K4395" s="3">
        <v>0</v>
      </c>
      <c r="L4395" s="3">
        <v>0</v>
      </c>
      <c r="M4395" s="148" t="s">
        <v>6151</v>
      </c>
      <c r="N4395" s="3">
        <v>0</v>
      </c>
      <c r="O4395" s="3">
        <v>0</v>
      </c>
      <c r="P4395" s="3">
        <v>0</v>
      </c>
      <c r="Q4395" s="132"/>
    </row>
    <row r="4396" spans="1:17">
      <c r="A4396" s="5" t="str">
        <f t="shared" si="69"/>
        <v>8</v>
      </c>
      <c r="B4396" s="1" t="s">
        <v>13128</v>
      </c>
      <c r="C4396" s="2" t="s">
        <v>13129</v>
      </c>
      <c r="D4396" s="2">
        <f>IFERROR(VLOOKUP(B4396,#REF!,4,0),0)</f>
        <v>0</v>
      </c>
      <c r="E4396" s="3">
        <v>0</v>
      </c>
      <c r="F4396" s="147" t="s">
        <v>5961</v>
      </c>
      <c r="G4396" s="3">
        <v>0</v>
      </c>
      <c r="H4396" s="3">
        <v>0</v>
      </c>
      <c r="I4396" s="3">
        <v>0</v>
      </c>
      <c r="J4396" s="3">
        <v>0</v>
      </c>
      <c r="K4396" s="3">
        <v>0</v>
      </c>
      <c r="L4396" s="3">
        <v>0</v>
      </c>
      <c r="M4396" s="148" t="s">
        <v>6151</v>
      </c>
      <c r="N4396" s="3">
        <v>0</v>
      </c>
      <c r="O4396" s="3">
        <v>0</v>
      </c>
      <c r="P4396" s="3">
        <v>0</v>
      </c>
      <c r="Q4396" s="132"/>
    </row>
    <row r="4397" spans="1:17">
      <c r="A4397" s="5" t="str">
        <f t="shared" si="69"/>
        <v>8</v>
      </c>
      <c r="B4397" s="1" t="s">
        <v>13130</v>
      </c>
      <c r="C4397" s="2" t="s">
        <v>13131</v>
      </c>
      <c r="D4397" s="2">
        <f>IFERROR(VLOOKUP(B4397,#REF!,4,0),0)</f>
        <v>0</v>
      </c>
      <c r="E4397" s="3">
        <v>0</v>
      </c>
      <c r="F4397" s="147" t="s">
        <v>5961</v>
      </c>
      <c r="G4397" s="3">
        <v>0</v>
      </c>
      <c r="H4397" s="3">
        <v>0</v>
      </c>
      <c r="I4397" s="3">
        <v>0</v>
      </c>
      <c r="J4397" s="3">
        <v>0</v>
      </c>
      <c r="K4397" s="3">
        <v>0</v>
      </c>
      <c r="L4397" s="3">
        <v>0</v>
      </c>
      <c r="M4397" s="148" t="s">
        <v>6151</v>
      </c>
      <c r="N4397" s="3">
        <v>0</v>
      </c>
      <c r="O4397" s="3">
        <v>0</v>
      </c>
      <c r="P4397" s="3">
        <v>0</v>
      </c>
      <c r="Q4397" s="132"/>
    </row>
    <row r="4398" spans="1:17">
      <c r="A4398" s="5" t="str">
        <f t="shared" si="69"/>
        <v>8</v>
      </c>
      <c r="B4398" s="1" t="s">
        <v>4832</v>
      </c>
      <c r="C4398" s="2" t="s">
        <v>13132</v>
      </c>
      <c r="D4398" s="2">
        <f>IFERROR(VLOOKUP(B4398,#REF!,4,0),0)</f>
        <v>0</v>
      </c>
      <c r="E4398" s="3">
        <v>-27448.400000000001</v>
      </c>
      <c r="F4398" s="147" t="s">
        <v>1</v>
      </c>
      <c r="G4398" s="3">
        <v>-27448.400000000001</v>
      </c>
      <c r="H4398" s="3">
        <v>0</v>
      </c>
      <c r="I4398" s="3">
        <v>0</v>
      </c>
      <c r="J4398" s="3">
        <v>-27448.400000000001</v>
      </c>
      <c r="K4398" s="3">
        <v>0</v>
      </c>
      <c r="L4398" s="3">
        <v>0</v>
      </c>
      <c r="M4398" s="148" t="s">
        <v>6151</v>
      </c>
      <c r="N4398" s="3">
        <v>0</v>
      </c>
      <c r="O4398" s="3">
        <v>0</v>
      </c>
      <c r="P4398" s="3">
        <v>0</v>
      </c>
      <c r="Q4398" s="132"/>
    </row>
    <row r="4399" spans="1:17">
      <c r="A4399" s="5" t="str">
        <f t="shared" si="69"/>
        <v>8</v>
      </c>
      <c r="B4399" s="1" t="s">
        <v>13133</v>
      </c>
      <c r="C4399" s="2" t="s">
        <v>13134</v>
      </c>
      <c r="D4399" s="2">
        <f>IFERROR(VLOOKUP(B4399,#REF!,4,0),0)</f>
        <v>0</v>
      </c>
      <c r="E4399" s="3">
        <v>0</v>
      </c>
      <c r="F4399" s="147" t="s">
        <v>5961</v>
      </c>
      <c r="G4399" s="3">
        <v>0</v>
      </c>
      <c r="H4399" s="3">
        <v>0</v>
      </c>
      <c r="I4399" s="3">
        <v>0</v>
      </c>
      <c r="J4399" s="3">
        <v>0</v>
      </c>
      <c r="K4399" s="3">
        <v>0</v>
      </c>
      <c r="L4399" s="3">
        <v>0</v>
      </c>
      <c r="M4399" s="148" t="s">
        <v>6151</v>
      </c>
      <c r="N4399" s="3">
        <v>0</v>
      </c>
      <c r="O4399" s="3">
        <v>0</v>
      </c>
      <c r="P4399" s="3">
        <v>0</v>
      </c>
      <c r="Q4399" s="132"/>
    </row>
    <row r="4400" spans="1:17">
      <c r="A4400" s="5" t="str">
        <f t="shared" si="69"/>
        <v>8</v>
      </c>
      <c r="B4400" s="1" t="s">
        <v>13135</v>
      </c>
      <c r="C4400" s="2" t="s">
        <v>13136</v>
      </c>
      <c r="D4400" s="2">
        <f>IFERROR(VLOOKUP(B4400,#REF!,4,0),0)</f>
        <v>0</v>
      </c>
      <c r="E4400" s="3">
        <v>0</v>
      </c>
      <c r="F4400" s="147" t="s">
        <v>5961</v>
      </c>
      <c r="G4400" s="3">
        <v>0</v>
      </c>
      <c r="H4400" s="3">
        <v>0</v>
      </c>
      <c r="I4400" s="3">
        <v>0</v>
      </c>
      <c r="J4400" s="3">
        <v>0</v>
      </c>
      <c r="K4400" s="3">
        <v>0</v>
      </c>
      <c r="L4400" s="3">
        <v>0</v>
      </c>
      <c r="M4400" s="148" t="s">
        <v>6151</v>
      </c>
      <c r="N4400" s="3">
        <v>0</v>
      </c>
      <c r="O4400" s="3">
        <v>0</v>
      </c>
      <c r="P4400" s="3">
        <v>0</v>
      </c>
      <c r="Q4400" s="132"/>
    </row>
    <row r="4401" spans="1:17">
      <c r="A4401" s="5" t="str">
        <f t="shared" si="69"/>
        <v>8</v>
      </c>
      <c r="B4401" s="1" t="s">
        <v>13137</v>
      </c>
      <c r="C4401" s="2" t="s">
        <v>13138</v>
      </c>
      <c r="D4401" s="2">
        <f>IFERROR(VLOOKUP(B4401,#REF!,4,0),0)</f>
        <v>0</v>
      </c>
      <c r="E4401" s="3">
        <v>0</v>
      </c>
      <c r="F4401" s="147" t="s">
        <v>5961</v>
      </c>
      <c r="G4401" s="3">
        <v>0</v>
      </c>
      <c r="H4401" s="3">
        <v>0</v>
      </c>
      <c r="I4401" s="3">
        <v>0</v>
      </c>
      <c r="J4401" s="3">
        <v>0</v>
      </c>
      <c r="K4401" s="3">
        <v>0</v>
      </c>
      <c r="L4401" s="3">
        <v>0</v>
      </c>
      <c r="M4401" s="148" t="s">
        <v>6151</v>
      </c>
      <c r="N4401" s="3">
        <v>0</v>
      </c>
      <c r="O4401" s="3">
        <v>0</v>
      </c>
      <c r="P4401" s="3">
        <v>0</v>
      </c>
      <c r="Q4401" s="132"/>
    </row>
    <row r="4402" spans="1:17">
      <c r="A4402" s="5" t="str">
        <f t="shared" si="69"/>
        <v>8</v>
      </c>
      <c r="B4402" s="1" t="s">
        <v>4835</v>
      </c>
      <c r="C4402" s="2" t="s">
        <v>13139</v>
      </c>
      <c r="D4402" s="2">
        <f>IFERROR(VLOOKUP(B4402,#REF!,4,0),0)</f>
        <v>0</v>
      </c>
      <c r="E4402" s="3">
        <v>-186053.7</v>
      </c>
      <c r="F4402" s="147" t="s">
        <v>1</v>
      </c>
      <c r="G4402" s="3">
        <v>-186053.7</v>
      </c>
      <c r="H4402" s="3">
        <v>0</v>
      </c>
      <c r="I4402" s="3">
        <v>0</v>
      </c>
      <c r="J4402" s="3">
        <v>-186053.7</v>
      </c>
      <c r="K4402" s="3">
        <v>0</v>
      </c>
      <c r="L4402" s="3">
        <v>0</v>
      </c>
      <c r="M4402" s="148" t="s">
        <v>6151</v>
      </c>
      <c r="N4402" s="3">
        <v>0</v>
      </c>
      <c r="O4402" s="3">
        <v>0</v>
      </c>
      <c r="P4402" s="3">
        <v>0</v>
      </c>
      <c r="Q4402" s="132"/>
    </row>
    <row r="4403" spans="1:17">
      <c r="A4403" s="5" t="str">
        <f t="shared" si="69"/>
        <v>8</v>
      </c>
      <c r="B4403" s="1" t="s">
        <v>13140</v>
      </c>
      <c r="C4403" s="2" t="s">
        <v>13141</v>
      </c>
      <c r="D4403" s="2">
        <f>IFERROR(VLOOKUP(B4403,#REF!,4,0),0)</f>
        <v>0</v>
      </c>
      <c r="E4403" s="3">
        <v>0</v>
      </c>
      <c r="F4403" s="147" t="s">
        <v>5961</v>
      </c>
      <c r="G4403" s="3">
        <v>0</v>
      </c>
      <c r="H4403" s="3">
        <v>0</v>
      </c>
      <c r="I4403" s="3">
        <v>0</v>
      </c>
      <c r="J4403" s="3">
        <v>0</v>
      </c>
      <c r="K4403" s="3">
        <v>0</v>
      </c>
      <c r="L4403" s="3">
        <v>0</v>
      </c>
      <c r="M4403" s="148" t="s">
        <v>6151</v>
      </c>
      <c r="N4403" s="3">
        <v>0</v>
      </c>
      <c r="O4403" s="3">
        <v>0</v>
      </c>
      <c r="P4403" s="3">
        <v>0</v>
      </c>
      <c r="Q4403" s="132"/>
    </row>
    <row r="4404" spans="1:17">
      <c r="A4404" s="5" t="str">
        <f t="shared" si="69"/>
        <v>8</v>
      </c>
      <c r="B4404" s="1" t="s">
        <v>4840</v>
      </c>
      <c r="C4404" s="2" t="s">
        <v>13142</v>
      </c>
      <c r="D4404" s="2">
        <f>IFERROR(VLOOKUP(B4404,#REF!,4,0),0)</f>
        <v>0</v>
      </c>
      <c r="E4404" s="3">
        <v>-126750.29</v>
      </c>
      <c r="F4404" s="147" t="s">
        <v>1</v>
      </c>
      <c r="G4404" s="3">
        <v>-126750.29</v>
      </c>
      <c r="H4404" s="3">
        <v>0</v>
      </c>
      <c r="I4404" s="3">
        <v>0</v>
      </c>
      <c r="J4404" s="3">
        <v>-126750.29</v>
      </c>
      <c r="K4404" s="3">
        <v>0</v>
      </c>
      <c r="L4404" s="3">
        <v>0</v>
      </c>
      <c r="M4404" s="148" t="s">
        <v>6151</v>
      </c>
      <c r="N4404" s="3">
        <v>0</v>
      </c>
      <c r="O4404" s="3">
        <v>0</v>
      </c>
      <c r="P4404" s="3">
        <v>0</v>
      </c>
      <c r="Q4404" s="132"/>
    </row>
    <row r="4405" spans="1:17">
      <c r="A4405" s="5" t="str">
        <f t="shared" si="69"/>
        <v>8</v>
      </c>
      <c r="B4405" s="1" t="s">
        <v>4843</v>
      </c>
      <c r="C4405" s="2" t="s">
        <v>13143</v>
      </c>
      <c r="D4405" s="2">
        <f>IFERROR(VLOOKUP(B4405,#REF!,4,0),0)</f>
        <v>0</v>
      </c>
      <c r="E4405" s="3">
        <v>-36930.67</v>
      </c>
      <c r="F4405" s="147" t="s">
        <v>1</v>
      </c>
      <c r="G4405" s="3">
        <v>-36930.67</v>
      </c>
      <c r="H4405" s="3">
        <v>0</v>
      </c>
      <c r="I4405" s="3">
        <v>0</v>
      </c>
      <c r="J4405" s="3">
        <v>-36930.67</v>
      </c>
      <c r="K4405" s="3">
        <v>0</v>
      </c>
      <c r="L4405" s="3">
        <v>0</v>
      </c>
      <c r="M4405" s="148" t="s">
        <v>6151</v>
      </c>
      <c r="N4405" s="3">
        <v>0</v>
      </c>
      <c r="O4405" s="3">
        <v>0</v>
      </c>
      <c r="P4405" s="3">
        <v>0</v>
      </c>
      <c r="Q4405" s="132"/>
    </row>
    <row r="4406" spans="1:17">
      <c r="A4406" s="5" t="str">
        <f t="shared" si="69"/>
        <v>8</v>
      </c>
      <c r="B4406" s="1" t="s">
        <v>4846</v>
      </c>
      <c r="C4406" s="2" t="s">
        <v>13144</v>
      </c>
      <c r="D4406" s="2">
        <f>IFERROR(VLOOKUP(B4406,#REF!,4,0),0)</f>
        <v>0</v>
      </c>
      <c r="E4406" s="3">
        <v>-29358.86</v>
      </c>
      <c r="F4406" s="147" t="s">
        <v>1</v>
      </c>
      <c r="G4406" s="3">
        <v>-29358.86</v>
      </c>
      <c r="H4406" s="3">
        <v>0</v>
      </c>
      <c r="I4406" s="3">
        <v>0</v>
      </c>
      <c r="J4406" s="3">
        <v>-29358.86</v>
      </c>
      <c r="K4406" s="3">
        <v>0</v>
      </c>
      <c r="L4406" s="3">
        <v>0</v>
      </c>
      <c r="M4406" s="148" t="s">
        <v>6151</v>
      </c>
      <c r="N4406" s="3">
        <v>0</v>
      </c>
      <c r="O4406" s="3">
        <v>0</v>
      </c>
      <c r="P4406" s="3">
        <v>0</v>
      </c>
      <c r="Q4406" s="132"/>
    </row>
    <row r="4407" spans="1:17">
      <c r="A4407" s="5" t="str">
        <f t="shared" si="69"/>
        <v>8</v>
      </c>
      <c r="B4407" s="1" t="s">
        <v>4849</v>
      </c>
      <c r="C4407" s="2" t="s">
        <v>13145</v>
      </c>
      <c r="D4407" s="2">
        <f>IFERROR(VLOOKUP(B4407,#REF!,4,0),0)</f>
        <v>0</v>
      </c>
      <c r="E4407" s="3">
        <v>-249.51</v>
      </c>
      <c r="F4407" s="147" t="s">
        <v>1</v>
      </c>
      <c r="G4407" s="3">
        <v>-249.51</v>
      </c>
      <c r="H4407" s="3">
        <v>0</v>
      </c>
      <c r="I4407" s="3">
        <v>0</v>
      </c>
      <c r="J4407" s="3">
        <v>-249.51</v>
      </c>
      <c r="K4407" s="3">
        <v>0</v>
      </c>
      <c r="L4407" s="3">
        <v>0</v>
      </c>
      <c r="M4407" s="148" t="s">
        <v>6151</v>
      </c>
      <c r="N4407" s="3">
        <v>0</v>
      </c>
      <c r="O4407" s="3">
        <v>0</v>
      </c>
      <c r="P4407" s="3">
        <v>0</v>
      </c>
      <c r="Q4407" s="132"/>
    </row>
    <row r="4408" spans="1:17">
      <c r="A4408" s="5" t="str">
        <f t="shared" si="69"/>
        <v>8</v>
      </c>
      <c r="B4408" s="1" t="s">
        <v>13146</v>
      </c>
      <c r="C4408" s="2" t="s">
        <v>13147</v>
      </c>
      <c r="D4408" s="2">
        <f>IFERROR(VLOOKUP(B4408,#REF!,4,0),0)</f>
        <v>0</v>
      </c>
      <c r="E4408" s="3">
        <v>-9350</v>
      </c>
      <c r="F4408" s="147" t="s">
        <v>1</v>
      </c>
      <c r="G4408" s="3">
        <v>-9350</v>
      </c>
      <c r="H4408" s="3">
        <v>0</v>
      </c>
      <c r="I4408" s="3">
        <v>0</v>
      </c>
      <c r="J4408" s="3">
        <v>-9350</v>
      </c>
      <c r="K4408" s="3">
        <v>0</v>
      </c>
      <c r="L4408" s="3">
        <v>0</v>
      </c>
      <c r="M4408" s="148" t="s">
        <v>6151</v>
      </c>
      <c r="N4408" s="3">
        <v>0</v>
      </c>
      <c r="O4408" s="3">
        <v>0</v>
      </c>
      <c r="P4408" s="3">
        <v>0</v>
      </c>
      <c r="Q4408" s="132"/>
    </row>
    <row r="4409" spans="1:17">
      <c r="A4409" s="5" t="str">
        <f t="shared" si="69"/>
        <v>8</v>
      </c>
      <c r="B4409" s="1" t="s">
        <v>13148</v>
      </c>
      <c r="C4409" s="2" t="s">
        <v>13149</v>
      </c>
      <c r="D4409" s="2">
        <f>IFERROR(VLOOKUP(B4409,#REF!,4,0),0)</f>
        <v>0</v>
      </c>
      <c r="E4409" s="3">
        <v>0</v>
      </c>
      <c r="F4409" s="147" t="s">
        <v>5961</v>
      </c>
      <c r="G4409" s="3">
        <v>0</v>
      </c>
      <c r="H4409" s="3">
        <v>0</v>
      </c>
      <c r="I4409" s="3">
        <v>0</v>
      </c>
      <c r="J4409" s="3">
        <v>0</v>
      </c>
      <c r="K4409" s="3">
        <v>0</v>
      </c>
      <c r="L4409" s="3">
        <v>0</v>
      </c>
      <c r="M4409" s="148" t="s">
        <v>6151</v>
      </c>
      <c r="N4409" s="3">
        <v>0</v>
      </c>
      <c r="O4409" s="3">
        <v>0</v>
      </c>
      <c r="P4409" s="3">
        <v>0</v>
      </c>
      <c r="Q4409" s="132"/>
    </row>
    <row r="4410" spans="1:17">
      <c r="A4410" s="5" t="str">
        <f t="shared" si="69"/>
        <v>8</v>
      </c>
      <c r="B4410" s="1" t="s">
        <v>13150</v>
      </c>
      <c r="C4410" s="2" t="s">
        <v>13151</v>
      </c>
      <c r="D4410" s="2">
        <f>IFERROR(VLOOKUP(B4410,#REF!,4,0),0)</f>
        <v>0</v>
      </c>
      <c r="E4410" s="3">
        <v>0</v>
      </c>
      <c r="F4410" s="147" t="s">
        <v>5961</v>
      </c>
      <c r="G4410" s="3">
        <v>0</v>
      </c>
      <c r="H4410" s="3">
        <v>0</v>
      </c>
      <c r="I4410" s="3">
        <v>0</v>
      </c>
      <c r="J4410" s="3">
        <v>0</v>
      </c>
      <c r="K4410" s="3">
        <v>0</v>
      </c>
      <c r="L4410" s="3">
        <v>0</v>
      </c>
      <c r="M4410" s="148" t="s">
        <v>6151</v>
      </c>
      <c r="N4410" s="3">
        <v>0</v>
      </c>
      <c r="O4410" s="3">
        <v>0</v>
      </c>
      <c r="P4410" s="3">
        <v>0</v>
      </c>
      <c r="Q4410" s="132"/>
    </row>
    <row r="4411" spans="1:17">
      <c r="A4411" s="5" t="str">
        <f t="shared" si="69"/>
        <v>8</v>
      </c>
      <c r="B4411" s="1" t="s">
        <v>13152</v>
      </c>
      <c r="C4411" s="2" t="s">
        <v>13153</v>
      </c>
      <c r="D4411" s="2">
        <f>IFERROR(VLOOKUP(B4411,#REF!,4,0),0)</f>
        <v>0</v>
      </c>
      <c r="E4411" s="3">
        <v>0</v>
      </c>
      <c r="F4411" s="147" t="s">
        <v>5961</v>
      </c>
      <c r="G4411" s="3">
        <v>0</v>
      </c>
      <c r="H4411" s="3">
        <v>0</v>
      </c>
      <c r="I4411" s="3">
        <v>0</v>
      </c>
      <c r="J4411" s="3">
        <v>0</v>
      </c>
      <c r="K4411" s="3">
        <v>0</v>
      </c>
      <c r="L4411" s="3">
        <v>0</v>
      </c>
      <c r="M4411" s="148" t="s">
        <v>6151</v>
      </c>
      <c r="N4411" s="3">
        <v>0</v>
      </c>
      <c r="O4411" s="3">
        <v>0</v>
      </c>
      <c r="P4411" s="3">
        <v>0</v>
      </c>
      <c r="Q4411" s="132"/>
    </row>
    <row r="4412" spans="1:17">
      <c r="A4412" s="5" t="str">
        <f t="shared" si="69"/>
        <v>8</v>
      </c>
      <c r="B4412" s="1" t="s">
        <v>4852</v>
      </c>
      <c r="C4412" s="2" t="s">
        <v>13154</v>
      </c>
      <c r="D4412" s="2">
        <f>IFERROR(VLOOKUP(B4412,#REF!,4,0),0)</f>
        <v>0</v>
      </c>
      <c r="E4412" s="3">
        <v>-35390.629999999997</v>
      </c>
      <c r="F4412" s="147" t="s">
        <v>1</v>
      </c>
      <c r="G4412" s="3">
        <v>-35390.629999999997</v>
      </c>
      <c r="H4412" s="3">
        <v>0</v>
      </c>
      <c r="I4412" s="3">
        <v>0</v>
      </c>
      <c r="J4412" s="3">
        <v>-35390.629999999997</v>
      </c>
      <c r="K4412" s="3">
        <v>0</v>
      </c>
      <c r="L4412" s="3">
        <v>0</v>
      </c>
      <c r="M4412" s="148" t="s">
        <v>6151</v>
      </c>
      <c r="N4412" s="3">
        <v>0</v>
      </c>
      <c r="O4412" s="3">
        <v>0</v>
      </c>
      <c r="P4412" s="3">
        <v>0</v>
      </c>
      <c r="Q4412" s="132"/>
    </row>
    <row r="4413" spans="1:17">
      <c r="A4413" s="5" t="str">
        <f t="shared" si="69"/>
        <v>8</v>
      </c>
      <c r="B4413" s="1" t="s">
        <v>13155</v>
      </c>
      <c r="C4413" s="2" t="s">
        <v>13156</v>
      </c>
      <c r="D4413" s="2">
        <f>IFERROR(VLOOKUP(B4413,#REF!,4,0),0)</f>
        <v>0</v>
      </c>
      <c r="E4413" s="3">
        <v>0</v>
      </c>
      <c r="F4413" s="147" t="s">
        <v>5961</v>
      </c>
      <c r="G4413" s="3">
        <v>0</v>
      </c>
      <c r="H4413" s="3">
        <v>0</v>
      </c>
      <c r="I4413" s="3">
        <v>0</v>
      </c>
      <c r="J4413" s="3">
        <v>0</v>
      </c>
      <c r="K4413" s="3">
        <v>0</v>
      </c>
      <c r="L4413" s="3">
        <v>0</v>
      </c>
      <c r="M4413" s="148" t="s">
        <v>6151</v>
      </c>
      <c r="N4413" s="3">
        <v>0</v>
      </c>
      <c r="O4413" s="3">
        <v>0</v>
      </c>
      <c r="P4413" s="3">
        <v>0</v>
      </c>
      <c r="Q4413" s="132"/>
    </row>
    <row r="4414" spans="1:17">
      <c r="A4414" s="5" t="str">
        <f t="shared" si="69"/>
        <v>8</v>
      </c>
      <c r="B4414" s="1" t="s">
        <v>13157</v>
      </c>
      <c r="C4414" s="2" t="s">
        <v>13158</v>
      </c>
      <c r="D4414" s="2">
        <f>IFERROR(VLOOKUP(B4414,#REF!,4,0),0)</f>
        <v>0</v>
      </c>
      <c r="E4414" s="3">
        <v>0</v>
      </c>
      <c r="F4414" s="147" t="s">
        <v>5961</v>
      </c>
      <c r="G4414" s="3">
        <v>0</v>
      </c>
      <c r="H4414" s="3">
        <v>0</v>
      </c>
      <c r="I4414" s="3">
        <v>0</v>
      </c>
      <c r="J4414" s="3">
        <v>0</v>
      </c>
      <c r="K4414" s="3">
        <v>0</v>
      </c>
      <c r="L4414" s="3">
        <v>0</v>
      </c>
      <c r="M4414" s="148" t="s">
        <v>6151</v>
      </c>
      <c r="N4414" s="3">
        <v>0</v>
      </c>
      <c r="O4414" s="3">
        <v>0</v>
      </c>
      <c r="P4414" s="3">
        <v>0</v>
      </c>
      <c r="Q4414" s="132"/>
    </row>
    <row r="4415" spans="1:17">
      <c r="A4415" s="5" t="str">
        <f t="shared" si="69"/>
        <v>8</v>
      </c>
      <c r="B4415" s="1" t="s">
        <v>4859</v>
      </c>
      <c r="C4415" s="2" t="s">
        <v>13159</v>
      </c>
      <c r="D4415" s="2">
        <f>IFERROR(VLOOKUP(B4415,#REF!,4,0),0)</f>
        <v>0</v>
      </c>
      <c r="E4415" s="3">
        <v>-45403.32</v>
      </c>
      <c r="F4415" s="147" t="s">
        <v>1</v>
      </c>
      <c r="G4415" s="3">
        <v>-45403.32</v>
      </c>
      <c r="H4415" s="3">
        <v>0</v>
      </c>
      <c r="I4415" s="3">
        <v>0</v>
      </c>
      <c r="J4415" s="3">
        <v>-45403.32</v>
      </c>
      <c r="K4415" s="3">
        <v>0</v>
      </c>
      <c r="L4415" s="3">
        <v>0</v>
      </c>
      <c r="M4415" s="148" t="s">
        <v>6151</v>
      </c>
      <c r="N4415" s="3">
        <v>0</v>
      </c>
      <c r="O4415" s="3">
        <v>0</v>
      </c>
      <c r="P4415" s="3">
        <v>0</v>
      </c>
      <c r="Q4415" s="132"/>
    </row>
    <row r="4416" spans="1:17">
      <c r="A4416" s="5" t="str">
        <f t="shared" si="69"/>
        <v>8</v>
      </c>
      <c r="B4416" s="1" t="s">
        <v>4864</v>
      </c>
      <c r="C4416" s="2" t="s">
        <v>13160</v>
      </c>
      <c r="D4416" s="2">
        <f>IFERROR(VLOOKUP(B4416,#REF!,4,0),0)</f>
        <v>0</v>
      </c>
      <c r="E4416" s="3">
        <v>-612586.32999999996</v>
      </c>
      <c r="F4416" s="147" t="s">
        <v>1</v>
      </c>
      <c r="G4416" s="3">
        <v>-612586.32999999996</v>
      </c>
      <c r="H4416" s="3">
        <v>0</v>
      </c>
      <c r="I4416" s="3">
        <v>0</v>
      </c>
      <c r="J4416" s="3">
        <v>-612586.32999999996</v>
      </c>
      <c r="K4416" s="3">
        <v>0</v>
      </c>
      <c r="L4416" s="3">
        <v>0</v>
      </c>
      <c r="M4416" s="148" t="s">
        <v>6151</v>
      </c>
      <c r="N4416" s="3">
        <v>0</v>
      </c>
      <c r="O4416" s="3">
        <v>0</v>
      </c>
      <c r="P4416" s="3">
        <v>0</v>
      </c>
      <c r="Q4416" s="132"/>
    </row>
    <row r="4417" spans="1:17">
      <c r="A4417" s="5" t="str">
        <f t="shared" si="69"/>
        <v>8</v>
      </c>
      <c r="B4417" s="1" t="s">
        <v>13161</v>
      </c>
      <c r="C4417" s="2" t="s">
        <v>13162</v>
      </c>
      <c r="D4417" s="2">
        <f>IFERROR(VLOOKUP(B4417,#REF!,4,0),0)</f>
        <v>0</v>
      </c>
      <c r="E4417" s="3">
        <v>0</v>
      </c>
      <c r="F4417" s="147" t="s">
        <v>5961</v>
      </c>
      <c r="G4417" s="3">
        <v>0</v>
      </c>
      <c r="H4417" s="3">
        <v>0</v>
      </c>
      <c r="I4417" s="3">
        <v>0</v>
      </c>
      <c r="J4417" s="3">
        <v>0</v>
      </c>
      <c r="K4417" s="3">
        <v>0</v>
      </c>
      <c r="L4417" s="3">
        <v>0</v>
      </c>
      <c r="M4417" s="148" t="s">
        <v>6151</v>
      </c>
      <c r="N4417" s="3">
        <v>0</v>
      </c>
      <c r="O4417" s="3">
        <v>0</v>
      </c>
      <c r="P4417" s="3">
        <v>0</v>
      </c>
      <c r="Q4417" s="132"/>
    </row>
    <row r="4418" spans="1:17">
      <c r="A4418" s="5" t="str">
        <f t="shared" si="69"/>
        <v>8</v>
      </c>
      <c r="B4418" s="1" t="s">
        <v>4867</v>
      </c>
      <c r="C4418" s="2" t="s">
        <v>13163</v>
      </c>
      <c r="D4418" s="2">
        <f>IFERROR(VLOOKUP(B4418,#REF!,4,0),0)</f>
        <v>0</v>
      </c>
      <c r="E4418" s="3">
        <v>-45373.38</v>
      </c>
      <c r="F4418" s="147" t="s">
        <v>1</v>
      </c>
      <c r="G4418" s="3">
        <v>-45373.38</v>
      </c>
      <c r="H4418" s="3">
        <v>0</v>
      </c>
      <c r="I4418" s="3">
        <v>0</v>
      </c>
      <c r="J4418" s="3">
        <v>-45373.38</v>
      </c>
      <c r="K4418" s="3">
        <v>0</v>
      </c>
      <c r="L4418" s="3">
        <v>0</v>
      </c>
      <c r="M4418" s="148" t="s">
        <v>6151</v>
      </c>
      <c r="N4418" s="3">
        <v>0</v>
      </c>
      <c r="O4418" s="3">
        <v>0</v>
      </c>
      <c r="P4418" s="3">
        <v>0</v>
      </c>
      <c r="Q4418" s="132"/>
    </row>
    <row r="4419" spans="1:17">
      <c r="A4419" s="5" t="str">
        <f t="shared" si="69"/>
        <v>8</v>
      </c>
      <c r="B4419" s="1" t="s">
        <v>13164</v>
      </c>
      <c r="C4419" s="2" t="s">
        <v>13165</v>
      </c>
      <c r="D4419" s="2">
        <f>IFERROR(VLOOKUP(B4419,#REF!,4,0),0)</f>
        <v>0</v>
      </c>
      <c r="E4419" s="3">
        <v>0</v>
      </c>
      <c r="F4419" s="147" t="s">
        <v>5961</v>
      </c>
      <c r="G4419" s="3">
        <v>0</v>
      </c>
      <c r="H4419" s="3">
        <v>0</v>
      </c>
      <c r="I4419" s="3">
        <v>0</v>
      </c>
      <c r="J4419" s="3">
        <v>0</v>
      </c>
      <c r="K4419" s="3">
        <v>0</v>
      </c>
      <c r="L4419" s="3">
        <v>0</v>
      </c>
      <c r="M4419" s="148" t="s">
        <v>6151</v>
      </c>
      <c r="N4419" s="3">
        <v>0</v>
      </c>
      <c r="O4419" s="3">
        <v>0</v>
      </c>
      <c r="P4419" s="3">
        <v>0</v>
      </c>
      <c r="Q4419" s="132"/>
    </row>
    <row r="4420" spans="1:17">
      <c r="A4420" s="5" t="str">
        <f t="shared" si="69"/>
        <v>8</v>
      </c>
      <c r="B4420" s="1" t="s">
        <v>13166</v>
      </c>
      <c r="C4420" s="2" t="s">
        <v>11381</v>
      </c>
      <c r="D4420" s="2">
        <f>IFERROR(VLOOKUP(B4420,#REF!,4,0),0)</f>
        <v>0</v>
      </c>
      <c r="E4420" s="3">
        <v>0</v>
      </c>
      <c r="F4420" s="147" t="s">
        <v>5961</v>
      </c>
      <c r="G4420" s="3">
        <v>0</v>
      </c>
      <c r="H4420" s="3">
        <v>0</v>
      </c>
      <c r="I4420" s="3">
        <v>0</v>
      </c>
      <c r="J4420" s="3">
        <v>0</v>
      </c>
      <c r="K4420" s="3">
        <v>0</v>
      </c>
      <c r="L4420" s="3">
        <v>0</v>
      </c>
      <c r="M4420" s="148" t="s">
        <v>6151</v>
      </c>
      <c r="N4420" s="3">
        <v>0</v>
      </c>
      <c r="O4420" s="3">
        <v>0</v>
      </c>
      <c r="P4420" s="3">
        <v>0</v>
      </c>
      <c r="Q4420" s="132"/>
    </row>
    <row r="4421" spans="1:17">
      <c r="A4421" s="5" t="str">
        <f t="shared" si="69"/>
        <v>8</v>
      </c>
      <c r="B4421" s="1" t="s">
        <v>4870</v>
      </c>
      <c r="C4421" s="2" t="s">
        <v>13167</v>
      </c>
      <c r="D4421" s="2">
        <f>IFERROR(VLOOKUP(B4421,#REF!,4,0),0)</f>
        <v>0</v>
      </c>
      <c r="E4421" s="3">
        <v>-270264.82</v>
      </c>
      <c r="F4421" s="147" t="s">
        <v>1</v>
      </c>
      <c r="G4421" s="3">
        <v>-270264.82</v>
      </c>
      <c r="H4421" s="3">
        <v>0</v>
      </c>
      <c r="I4421" s="3">
        <v>0</v>
      </c>
      <c r="J4421" s="3">
        <v>-270264.82</v>
      </c>
      <c r="K4421" s="3">
        <v>0</v>
      </c>
      <c r="L4421" s="3">
        <v>0</v>
      </c>
      <c r="M4421" s="148" t="s">
        <v>6151</v>
      </c>
      <c r="N4421" s="3">
        <v>0</v>
      </c>
      <c r="O4421" s="3">
        <v>0</v>
      </c>
      <c r="P4421" s="3">
        <v>0</v>
      </c>
      <c r="Q4421" s="132"/>
    </row>
    <row r="4422" spans="1:17">
      <c r="A4422" s="5" t="str">
        <f t="shared" si="69"/>
        <v>8</v>
      </c>
      <c r="B4422" s="1" t="s">
        <v>13168</v>
      </c>
      <c r="C4422" s="2" t="s">
        <v>13169</v>
      </c>
      <c r="D4422" s="2">
        <f>IFERROR(VLOOKUP(B4422,#REF!,4,0),0)</f>
        <v>0</v>
      </c>
      <c r="E4422" s="3">
        <v>0</v>
      </c>
      <c r="F4422" s="147" t="s">
        <v>5961</v>
      </c>
      <c r="G4422" s="3">
        <v>0</v>
      </c>
      <c r="H4422" s="3">
        <v>0</v>
      </c>
      <c r="I4422" s="3">
        <v>0</v>
      </c>
      <c r="J4422" s="3">
        <v>0</v>
      </c>
      <c r="K4422" s="3">
        <v>0</v>
      </c>
      <c r="L4422" s="3">
        <v>0</v>
      </c>
      <c r="M4422" s="148" t="s">
        <v>6151</v>
      </c>
      <c r="N4422" s="3">
        <v>0</v>
      </c>
      <c r="O4422" s="3">
        <v>0</v>
      </c>
      <c r="P4422" s="3">
        <v>0</v>
      </c>
      <c r="Q4422" s="132"/>
    </row>
    <row r="4423" spans="1:17">
      <c r="A4423" s="5" t="str">
        <f t="shared" si="69"/>
        <v>8</v>
      </c>
      <c r="B4423" s="1" t="s">
        <v>4873</v>
      </c>
      <c r="C4423" s="2" t="s">
        <v>13170</v>
      </c>
      <c r="D4423" s="2">
        <f>IFERROR(VLOOKUP(B4423,#REF!,4,0),0)</f>
        <v>0</v>
      </c>
      <c r="E4423" s="3">
        <v>-6443.55</v>
      </c>
      <c r="F4423" s="147" t="s">
        <v>1</v>
      </c>
      <c r="G4423" s="3">
        <v>-6443.55</v>
      </c>
      <c r="H4423" s="3">
        <v>0</v>
      </c>
      <c r="I4423" s="3">
        <v>0</v>
      </c>
      <c r="J4423" s="3">
        <v>-6443.55</v>
      </c>
      <c r="K4423" s="3">
        <v>0</v>
      </c>
      <c r="L4423" s="3">
        <v>0</v>
      </c>
      <c r="M4423" s="148" t="s">
        <v>6151</v>
      </c>
      <c r="N4423" s="3">
        <v>0</v>
      </c>
      <c r="O4423" s="3">
        <v>0</v>
      </c>
      <c r="P4423" s="3">
        <v>0</v>
      </c>
      <c r="Q4423" s="132"/>
    </row>
    <row r="4424" spans="1:17">
      <c r="A4424" s="5" t="str">
        <f t="shared" si="69"/>
        <v>8</v>
      </c>
      <c r="B4424" s="1" t="s">
        <v>4878</v>
      </c>
      <c r="C4424" s="2" t="s">
        <v>13171</v>
      </c>
      <c r="D4424" s="2">
        <f>IFERROR(VLOOKUP(B4424,#REF!,4,0),0)</f>
        <v>0</v>
      </c>
      <c r="E4424" s="3">
        <v>-153053.1</v>
      </c>
      <c r="F4424" s="147" t="s">
        <v>1</v>
      </c>
      <c r="G4424" s="3">
        <v>-153053.1</v>
      </c>
      <c r="H4424" s="3">
        <v>0</v>
      </c>
      <c r="I4424" s="3">
        <v>0</v>
      </c>
      <c r="J4424" s="3">
        <v>-153053.1</v>
      </c>
      <c r="K4424" s="3">
        <v>0</v>
      </c>
      <c r="L4424" s="3">
        <v>0</v>
      </c>
      <c r="M4424" s="148" t="s">
        <v>6151</v>
      </c>
      <c r="N4424" s="3">
        <v>0</v>
      </c>
      <c r="O4424" s="3">
        <v>0</v>
      </c>
      <c r="P4424" s="3">
        <v>0</v>
      </c>
      <c r="Q4424" s="132"/>
    </row>
    <row r="4425" spans="1:17">
      <c r="A4425" s="5" t="str">
        <f t="shared" si="69"/>
        <v>8</v>
      </c>
      <c r="B4425" s="1" t="s">
        <v>5996</v>
      </c>
      <c r="C4425" s="2" t="s">
        <v>13172</v>
      </c>
      <c r="D4425" s="2">
        <f>IFERROR(VLOOKUP(B4425,#REF!,4,0),0)</f>
        <v>0</v>
      </c>
      <c r="E4425" s="3">
        <v>-2594.62</v>
      </c>
      <c r="F4425" s="147" t="s">
        <v>1</v>
      </c>
      <c r="G4425" s="3">
        <v>-2594.62</v>
      </c>
      <c r="H4425" s="3">
        <v>0</v>
      </c>
      <c r="I4425" s="3">
        <v>0</v>
      </c>
      <c r="J4425" s="3">
        <v>-2594.62</v>
      </c>
      <c r="K4425" s="3">
        <v>0</v>
      </c>
      <c r="L4425" s="3">
        <v>0</v>
      </c>
      <c r="M4425" s="148" t="s">
        <v>6151</v>
      </c>
      <c r="N4425" s="3">
        <v>0</v>
      </c>
      <c r="O4425" s="3">
        <v>0</v>
      </c>
      <c r="P4425" s="3">
        <v>0</v>
      </c>
      <c r="Q4425" s="132"/>
    </row>
    <row r="4426" spans="1:17">
      <c r="A4426" s="5" t="str">
        <f t="shared" si="69"/>
        <v>8</v>
      </c>
      <c r="B4426" s="1" t="s">
        <v>5999</v>
      </c>
      <c r="C4426" s="2" t="s">
        <v>13173</v>
      </c>
      <c r="D4426" s="2">
        <f>IFERROR(VLOOKUP(B4426,#REF!,4,0),0)</f>
        <v>0</v>
      </c>
      <c r="E4426" s="3">
        <v>-51617.56</v>
      </c>
      <c r="F4426" s="147" t="s">
        <v>1</v>
      </c>
      <c r="G4426" s="3">
        <v>-51617.56</v>
      </c>
      <c r="H4426" s="3">
        <v>0</v>
      </c>
      <c r="I4426" s="3">
        <v>0</v>
      </c>
      <c r="J4426" s="3">
        <v>-51617.56</v>
      </c>
      <c r="K4426" s="3">
        <v>0</v>
      </c>
      <c r="L4426" s="3">
        <v>0</v>
      </c>
      <c r="M4426" s="148" t="s">
        <v>6151</v>
      </c>
      <c r="N4426" s="3">
        <v>0</v>
      </c>
      <c r="O4426" s="3">
        <v>0</v>
      </c>
      <c r="P4426" s="3">
        <v>0</v>
      </c>
      <c r="Q4426" s="132"/>
    </row>
    <row r="4427" spans="1:17">
      <c r="A4427" s="5" t="str">
        <f t="shared" ref="A4427:A4490" si="70">LEFT(B4427)</f>
        <v>8</v>
      </c>
      <c r="B4427" s="1" t="s">
        <v>6002</v>
      </c>
      <c r="C4427" s="2" t="s">
        <v>13174</v>
      </c>
      <c r="D4427" s="2">
        <f>IFERROR(VLOOKUP(B4427,#REF!,4,0),0)</f>
        <v>0</v>
      </c>
      <c r="E4427" s="3">
        <v>-4860.3599999999997</v>
      </c>
      <c r="F4427" s="147" t="s">
        <v>1</v>
      </c>
      <c r="G4427" s="3">
        <v>-4860.3599999999997</v>
      </c>
      <c r="H4427" s="3">
        <v>0</v>
      </c>
      <c r="I4427" s="3">
        <v>0</v>
      </c>
      <c r="J4427" s="3">
        <v>-4860.3599999999997</v>
      </c>
      <c r="K4427" s="3">
        <v>0</v>
      </c>
      <c r="L4427" s="3">
        <v>0</v>
      </c>
      <c r="M4427" s="148" t="s">
        <v>6151</v>
      </c>
      <c r="N4427" s="3">
        <v>0</v>
      </c>
      <c r="O4427" s="3">
        <v>0</v>
      </c>
      <c r="P4427" s="3">
        <v>0</v>
      </c>
      <c r="Q4427" s="132"/>
    </row>
    <row r="4428" spans="1:17">
      <c r="A4428" s="5" t="str">
        <f t="shared" si="70"/>
        <v>8</v>
      </c>
      <c r="B4428" s="1" t="s">
        <v>6005</v>
      </c>
      <c r="C4428" s="2" t="s">
        <v>13175</v>
      </c>
      <c r="D4428" s="2">
        <f>IFERROR(VLOOKUP(B4428,#REF!,4,0),0)</f>
        <v>0</v>
      </c>
      <c r="E4428" s="3">
        <v>-53402</v>
      </c>
      <c r="F4428" s="147" t="s">
        <v>1</v>
      </c>
      <c r="G4428" s="3">
        <v>-53402</v>
      </c>
      <c r="H4428" s="3">
        <v>0</v>
      </c>
      <c r="I4428" s="3">
        <v>0</v>
      </c>
      <c r="J4428" s="3">
        <v>-53402</v>
      </c>
      <c r="K4428" s="3">
        <v>0</v>
      </c>
      <c r="L4428" s="3">
        <v>0</v>
      </c>
      <c r="M4428" s="148" t="s">
        <v>6151</v>
      </c>
      <c r="N4428" s="3">
        <v>0</v>
      </c>
      <c r="O4428" s="3">
        <v>0</v>
      </c>
      <c r="P4428" s="3">
        <v>0</v>
      </c>
      <c r="Q4428" s="132"/>
    </row>
    <row r="4429" spans="1:17" ht="22.5">
      <c r="A4429" s="5" t="str">
        <f t="shared" si="70"/>
        <v>8</v>
      </c>
      <c r="B4429" s="1" t="s">
        <v>6008</v>
      </c>
      <c r="C4429" s="2" t="s">
        <v>13176</v>
      </c>
      <c r="D4429" s="2">
        <f>IFERROR(VLOOKUP(B4429,#REF!,4,0),0)</f>
        <v>0</v>
      </c>
      <c r="E4429" s="3">
        <v>-13745.64</v>
      </c>
      <c r="F4429" s="147" t="s">
        <v>1</v>
      </c>
      <c r="G4429" s="3">
        <v>-13745.64</v>
      </c>
      <c r="H4429" s="3">
        <v>0</v>
      </c>
      <c r="I4429" s="3">
        <v>0</v>
      </c>
      <c r="J4429" s="3">
        <v>-13745.64</v>
      </c>
      <c r="K4429" s="3">
        <v>0</v>
      </c>
      <c r="L4429" s="3">
        <v>0</v>
      </c>
      <c r="M4429" s="148" t="s">
        <v>6151</v>
      </c>
      <c r="N4429" s="3">
        <v>0</v>
      </c>
      <c r="O4429" s="3">
        <v>0</v>
      </c>
      <c r="P4429" s="3">
        <v>0</v>
      </c>
      <c r="Q4429" s="132"/>
    </row>
    <row r="4430" spans="1:17">
      <c r="A4430" s="5" t="str">
        <f t="shared" si="70"/>
        <v>8</v>
      </c>
      <c r="B4430" s="1" t="s">
        <v>4883</v>
      </c>
      <c r="C4430" s="2" t="s">
        <v>13177</v>
      </c>
      <c r="D4430" s="2">
        <f>IFERROR(VLOOKUP(B4430,#REF!,4,0),0)</f>
        <v>0</v>
      </c>
      <c r="E4430" s="3">
        <v>-46348.09</v>
      </c>
      <c r="F4430" s="147" t="s">
        <v>1</v>
      </c>
      <c r="G4430" s="3">
        <v>-46348.09</v>
      </c>
      <c r="H4430" s="3">
        <v>0</v>
      </c>
      <c r="I4430" s="3">
        <v>0</v>
      </c>
      <c r="J4430" s="3">
        <v>-46348.09</v>
      </c>
      <c r="K4430" s="3">
        <v>0</v>
      </c>
      <c r="L4430" s="3">
        <v>0</v>
      </c>
      <c r="M4430" s="148" t="s">
        <v>6151</v>
      </c>
      <c r="N4430" s="3">
        <v>0</v>
      </c>
      <c r="O4430" s="3">
        <v>0</v>
      </c>
      <c r="P4430" s="3">
        <v>0</v>
      </c>
      <c r="Q4430" s="132"/>
    </row>
    <row r="4431" spans="1:17">
      <c r="A4431" s="5" t="str">
        <f t="shared" si="70"/>
        <v>8</v>
      </c>
      <c r="B4431" s="1" t="s">
        <v>4886</v>
      </c>
      <c r="C4431" s="2" t="s">
        <v>13178</v>
      </c>
      <c r="D4431" s="2">
        <f>IFERROR(VLOOKUP(B4431,#REF!,4,0),0)</f>
        <v>0</v>
      </c>
      <c r="E4431" s="3">
        <v>-21225.200000000001</v>
      </c>
      <c r="F4431" s="147" t="s">
        <v>1</v>
      </c>
      <c r="G4431" s="3">
        <v>-21225.200000000001</v>
      </c>
      <c r="H4431" s="3">
        <v>0</v>
      </c>
      <c r="I4431" s="3">
        <v>0</v>
      </c>
      <c r="J4431" s="3">
        <v>-21225.200000000001</v>
      </c>
      <c r="K4431" s="3">
        <v>0</v>
      </c>
      <c r="L4431" s="3">
        <v>0</v>
      </c>
      <c r="M4431" s="148" t="s">
        <v>6151</v>
      </c>
      <c r="N4431" s="3">
        <v>0</v>
      </c>
      <c r="O4431" s="3">
        <v>0</v>
      </c>
      <c r="P4431" s="3">
        <v>0</v>
      </c>
      <c r="Q4431" s="132"/>
    </row>
    <row r="4432" spans="1:17">
      <c r="A4432" s="5" t="str">
        <f t="shared" si="70"/>
        <v>8</v>
      </c>
      <c r="B4432" s="1" t="s">
        <v>6011</v>
      </c>
      <c r="C4432" s="2" t="s">
        <v>13179</v>
      </c>
      <c r="D4432" s="2">
        <f>IFERROR(VLOOKUP(B4432,#REF!,4,0),0)</f>
        <v>0</v>
      </c>
      <c r="E4432" s="3">
        <v>-4320.54</v>
      </c>
      <c r="F4432" s="147" t="s">
        <v>1</v>
      </c>
      <c r="G4432" s="3">
        <v>-4320.54</v>
      </c>
      <c r="H4432" s="3">
        <v>0</v>
      </c>
      <c r="I4432" s="3">
        <v>0</v>
      </c>
      <c r="J4432" s="3">
        <v>-4320.54</v>
      </c>
      <c r="K4432" s="3">
        <v>0</v>
      </c>
      <c r="L4432" s="3">
        <v>0</v>
      </c>
      <c r="M4432" s="148" t="s">
        <v>6151</v>
      </c>
      <c r="N4432" s="3">
        <v>0</v>
      </c>
      <c r="O4432" s="3">
        <v>0</v>
      </c>
      <c r="P4432" s="3">
        <v>0</v>
      </c>
      <c r="Q4432" s="132"/>
    </row>
    <row r="4433" spans="1:17">
      <c r="A4433" s="5" t="str">
        <f t="shared" si="70"/>
        <v>8</v>
      </c>
      <c r="B4433" s="1" t="s">
        <v>13180</v>
      </c>
      <c r="C4433" s="2" t="s">
        <v>13181</v>
      </c>
      <c r="D4433" s="2">
        <f>IFERROR(VLOOKUP(B4433,#REF!,4,0),0)</f>
        <v>0</v>
      </c>
      <c r="E4433" s="3">
        <v>0</v>
      </c>
      <c r="F4433" s="147" t="s">
        <v>5961</v>
      </c>
      <c r="G4433" s="3">
        <v>0</v>
      </c>
      <c r="H4433" s="3">
        <v>0</v>
      </c>
      <c r="I4433" s="3">
        <v>0</v>
      </c>
      <c r="J4433" s="3">
        <v>0</v>
      </c>
      <c r="K4433" s="3">
        <v>0</v>
      </c>
      <c r="L4433" s="3">
        <v>0</v>
      </c>
      <c r="M4433" s="148" t="s">
        <v>6151</v>
      </c>
      <c r="N4433" s="3">
        <v>0</v>
      </c>
      <c r="O4433" s="3">
        <v>0</v>
      </c>
      <c r="P4433" s="3">
        <v>0</v>
      </c>
      <c r="Q4433" s="132"/>
    </row>
    <row r="4434" spans="1:17">
      <c r="A4434" s="5" t="str">
        <f t="shared" si="70"/>
        <v>8</v>
      </c>
      <c r="B4434" s="1" t="s">
        <v>13182</v>
      </c>
      <c r="C4434" s="2" t="s">
        <v>13183</v>
      </c>
      <c r="D4434" s="2">
        <f>IFERROR(VLOOKUP(B4434,#REF!,4,0),0)</f>
        <v>0</v>
      </c>
      <c r="E4434" s="3">
        <v>0</v>
      </c>
      <c r="F4434" s="147" t="s">
        <v>5961</v>
      </c>
      <c r="G4434" s="3">
        <v>0</v>
      </c>
      <c r="H4434" s="3">
        <v>0</v>
      </c>
      <c r="I4434" s="3">
        <v>0</v>
      </c>
      <c r="J4434" s="3">
        <v>0</v>
      </c>
      <c r="K4434" s="3">
        <v>0</v>
      </c>
      <c r="L4434" s="3">
        <v>0</v>
      </c>
      <c r="M4434" s="148" t="s">
        <v>6151</v>
      </c>
      <c r="N4434" s="3">
        <v>0</v>
      </c>
      <c r="O4434" s="3">
        <v>0</v>
      </c>
      <c r="P4434" s="3">
        <v>0</v>
      </c>
      <c r="Q4434" s="132"/>
    </row>
    <row r="4435" spans="1:17">
      <c r="A4435" s="5" t="str">
        <f t="shared" si="70"/>
        <v>8</v>
      </c>
      <c r="B4435" s="1" t="s">
        <v>13184</v>
      </c>
      <c r="C4435" s="2" t="s">
        <v>13185</v>
      </c>
      <c r="D4435" s="2">
        <f>IFERROR(VLOOKUP(B4435,#REF!,4,0),0)</f>
        <v>0</v>
      </c>
      <c r="E4435" s="3">
        <v>0</v>
      </c>
      <c r="F4435" s="147" t="s">
        <v>5961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148" t="s">
        <v>6151</v>
      </c>
      <c r="N4435" s="3">
        <v>0</v>
      </c>
      <c r="O4435" s="3">
        <v>0</v>
      </c>
      <c r="P4435" s="3">
        <v>0</v>
      </c>
      <c r="Q4435" s="132"/>
    </row>
    <row r="4436" spans="1:17">
      <c r="A4436" s="5" t="str">
        <f t="shared" si="70"/>
        <v>8</v>
      </c>
      <c r="B4436" s="1" t="s">
        <v>6014</v>
      </c>
      <c r="C4436" s="2" t="s">
        <v>13186</v>
      </c>
      <c r="D4436" s="2">
        <f>IFERROR(VLOOKUP(B4436,#REF!,4,0),0)</f>
        <v>0</v>
      </c>
      <c r="E4436" s="3">
        <v>-115</v>
      </c>
      <c r="F4436" s="147" t="s">
        <v>1</v>
      </c>
      <c r="G4436" s="3">
        <v>-115</v>
      </c>
      <c r="H4436" s="3">
        <v>0</v>
      </c>
      <c r="I4436" s="3">
        <v>0</v>
      </c>
      <c r="J4436" s="3">
        <v>-115</v>
      </c>
      <c r="K4436" s="3">
        <v>0</v>
      </c>
      <c r="L4436" s="3">
        <v>0</v>
      </c>
      <c r="M4436" s="148" t="s">
        <v>6151</v>
      </c>
      <c r="N4436" s="3">
        <v>0</v>
      </c>
      <c r="O4436" s="3">
        <v>0</v>
      </c>
      <c r="P4436" s="3">
        <v>0</v>
      </c>
      <c r="Q4436" s="132"/>
    </row>
    <row r="4437" spans="1:17">
      <c r="A4437" s="5" t="str">
        <f t="shared" si="70"/>
        <v>8</v>
      </c>
      <c r="B4437" s="1" t="s">
        <v>13187</v>
      </c>
      <c r="C4437" s="2" t="s">
        <v>13188</v>
      </c>
      <c r="D4437" s="2">
        <f>IFERROR(VLOOKUP(B4437,#REF!,4,0),0)</f>
        <v>0</v>
      </c>
      <c r="E4437" s="3">
        <v>0</v>
      </c>
      <c r="F4437" s="147" t="s">
        <v>5961</v>
      </c>
      <c r="G4437" s="3">
        <v>0</v>
      </c>
      <c r="H4437" s="3">
        <v>0</v>
      </c>
      <c r="I4437" s="3">
        <v>0</v>
      </c>
      <c r="J4437" s="3">
        <v>0</v>
      </c>
      <c r="K4437" s="3">
        <v>0</v>
      </c>
      <c r="L4437" s="3">
        <v>0</v>
      </c>
      <c r="M4437" s="148" t="s">
        <v>6151</v>
      </c>
      <c r="N4437" s="3">
        <v>0</v>
      </c>
      <c r="O4437" s="3">
        <v>0</v>
      </c>
      <c r="P4437" s="3">
        <v>0</v>
      </c>
      <c r="Q4437" s="132"/>
    </row>
    <row r="4438" spans="1:17">
      <c r="A4438" s="5" t="str">
        <f t="shared" si="70"/>
        <v>8</v>
      </c>
      <c r="B4438" s="1" t="s">
        <v>4891</v>
      </c>
      <c r="C4438" s="2" t="s">
        <v>13189</v>
      </c>
      <c r="D4438" s="2">
        <f>IFERROR(VLOOKUP(B4438,#REF!,4,0),0)</f>
        <v>0</v>
      </c>
      <c r="E4438" s="3">
        <v>-81652.3</v>
      </c>
      <c r="F4438" s="147" t="s">
        <v>1</v>
      </c>
      <c r="G4438" s="3">
        <v>-81652.3</v>
      </c>
      <c r="H4438" s="3">
        <v>0</v>
      </c>
      <c r="I4438" s="3">
        <v>0</v>
      </c>
      <c r="J4438" s="3">
        <v>-81652.3</v>
      </c>
      <c r="K4438" s="3">
        <v>0</v>
      </c>
      <c r="L4438" s="3">
        <v>0</v>
      </c>
      <c r="M4438" s="148" t="s">
        <v>6151</v>
      </c>
      <c r="N4438" s="3">
        <v>0</v>
      </c>
      <c r="O4438" s="3">
        <v>0</v>
      </c>
      <c r="P4438" s="3">
        <v>0</v>
      </c>
      <c r="Q4438" s="132"/>
    </row>
    <row r="4439" spans="1:17">
      <c r="A4439" s="5" t="str">
        <f t="shared" si="70"/>
        <v>8</v>
      </c>
      <c r="B4439" s="1" t="s">
        <v>13190</v>
      </c>
      <c r="C4439" s="2" t="s">
        <v>13191</v>
      </c>
      <c r="D4439" s="2">
        <f>IFERROR(VLOOKUP(B4439,#REF!,4,0),0)</f>
        <v>0</v>
      </c>
      <c r="E4439" s="3">
        <v>0</v>
      </c>
      <c r="F4439" s="147" t="s">
        <v>5961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148" t="s">
        <v>6151</v>
      </c>
      <c r="N4439" s="3">
        <v>0</v>
      </c>
      <c r="O4439" s="3">
        <v>0</v>
      </c>
      <c r="P4439" s="3">
        <v>0</v>
      </c>
      <c r="Q4439" s="132"/>
    </row>
    <row r="4440" spans="1:17">
      <c r="A4440" s="5" t="str">
        <f t="shared" si="70"/>
        <v>8</v>
      </c>
      <c r="B4440" s="1" t="s">
        <v>4894</v>
      </c>
      <c r="C4440" s="2" t="s">
        <v>13192</v>
      </c>
      <c r="D4440" s="2">
        <f>IFERROR(VLOOKUP(B4440,#REF!,4,0),0)</f>
        <v>0</v>
      </c>
      <c r="E4440" s="3">
        <v>-692302.05</v>
      </c>
      <c r="F4440" s="147" t="s">
        <v>1</v>
      </c>
      <c r="G4440" s="3">
        <v>-692302.05</v>
      </c>
      <c r="H4440" s="3">
        <v>0</v>
      </c>
      <c r="I4440" s="3">
        <v>0</v>
      </c>
      <c r="J4440" s="3">
        <v>-692302.05</v>
      </c>
      <c r="K4440" s="3">
        <v>0</v>
      </c>
      <c r="L4440" s="3">
        <v>0</v>
      </c>
      <c r="M4440" s="148" t="s">
        <v>6151</v>
      </c>
      <c r="N4440" s="3">
        <v>0</v>
      </c>
      <c r="O4440" s="3">
        <v>0</v>
      </c>
      <c r="P4440" s="3">
        <v>0</v>
      </c>
      <c r="Q4440" s="132"/>
    </row>
    <row r="4441" spans="1:17">
      <c r="A4441" s="5" t="str">
        <f t="shared" si="70"/>
        <v>8</v>
      </c>
      <c r="B4441" s="1" t="s">
        <v>4897</v>
      </c>
      <c r="C4441" s="2" t="s">
        <v>13193</v>
      </c>
      <c r="D4441" s="2">
        <f>IFERROR(VLOOKUP(B4441,#REF!,4,0),0)</f>
        <v>0</v>
      </c>
      <c r="E4441" s="3">
        <v>-16833.900000000001</v>
      </c>
      <c r="F4441" s="147" t="s">
        <v>1</v>
      </c>
      <c r="G4441" s="3">
        <v>-16833.900000000001</v>
      </c>
      <c r="H4441" s="3">
        <v>0</v>
      </c>
      <c r="I4441" s="3">
        <v>0</v>
      </c>
      <c r="J4441" s="3">
        <v>-16833.900000000001</v>
      </c>
      <c r="K4441" s="3">
        <v>0</v>
      </c>
      <c r="L4441" s="3">
        <v>0</v>
      </c>
      <c r="M4441" s="148" t="s">
        <v>6151</v>
      </c>
      <c r="N4441" s="3">
        <v>0</v>
      </c>
      <c r="O4441" s="3">
        <v>0</v>
      </c>
      <c r="P4441" s="3">
        <v>0</v>
      </c>
      <c r="Q4441" s="132"/>
    </row>
    <row r="4442" spans="1:17">
      <c r="A4442" s="5" t="str">
        <f t="shared" si="70"/>
        <v>8</v>
      </c>
      <c r="B4442" s="1" t="s">
        <v>4900</v>
      </c>
      <c r="C4442" s="2" t="s">
        <v>13194</v>
      </c>
      <c r="D4442" s="2">
        <f>IFERROR(VLOOKUP(B4442,#REF!,4,0),0)</f>
        <v>0</v>
      </c>
      <c r="E4442" s="3">
        <v>-19156.43</v>
      </c>
      <c r="F4442" s="147" t="s">
        <v>1</v>
      </c>
      <c r="G4442" s="3">
        <v>-19156.43</v>
      </c>
      <c r="H4442" s="3">
        <v>0</v>
      </c>
      <c r="I4442" s="3">
        <v>0</v>
      </c>
      <c r="J4442" s="3">
        <v>-19156.43</v>
      </c>
      <c r="K4442" s="3">
        <v>0</v>
      </c>
      <c r="L4442" s="3">
        <v>0</v>
      </c>
      <c r="M4442" s="148" t="s">
        <v>6151</v>
      </c>
      <c r="N4442" s="3">
        <v>0</v>
      </c>
      <c r="O4442" s="3">
        <v>0</v>
      </c>
      <c r="P4442" s="3">
        <v>0</v>
      </c>
      <c r="Q4442" s="132"/>
    </row>
    <row r="4443" spans="1:17">
      <c r="A4443" s="5" t="str">
        <f t="shared" si="70"/>
        <v>8</v>
      </c>
      <c r="B4443" s="1" t="s">
        <v>4903</v>
      </c>
      <c r="C4443" s="2" t="s">
        <v>13195</v>
      </c>
      <c r="D4443" s="2">
        <f>IFERROR(VLOOKUP(B4443,#REF!,4,0),0)</f>
        <v>0</v>
      </c>
      <c r="E4443" s="3">
        <v>-18573.099999999999</v>
      </c>
      <c r="F4443" s="147" t="s">
        <v>1</v>
      </c>
      <c r="G4443" s="3">
        <v>-18573.099999999999</v>
      </c>
      <c r="H4443" s="3">
        <v>0</v>
      </c>
      <c r="I4443" s="3">
        <v>0</v>
      </c>
      <c r="J4443" s="3">
        <v>-18573.099999999999</v>
      </c>
      <c r="K4443" s="3">
        <v>0</v>
      </c>
      <c r="L4443" s="3">
        <v>0</v>
      </c>
      <c r="M4443" s="148" t="s">
        <v>6151</v>
      </c>
      <c r="N4443" s="3">
        <v>0</v>
      </c>
      <c r="O4443" s="3">
        <v>0</v>
      </c>
      <c r="P4443" s="3">
        <v>0</v>
      </c>
      <c r="Q4443" s="132"/>
    </row>
    <row r="4444" spans="1:17">
      <c r="A4444" s="5" t="str">
        <f t="shared" si="70"/>
        <v>8</v>
      </c>
      <c r="B4444" s="1" t="s">
        <v>13196</v>
      </c>
      <c r="C4444" s="2" t="s">
        <v>13197</v>
      </c>
      <c r="D4444" s="2">
        <f>IFERROR(VLOOKUP(B4444,#REF!,4,0),0)</f>
        <v>0</v>
      </c>
      <c r="E4444" s="3">
        <v>0</v>
      </c>
      <c r="F4444" s="147" t="s">
        <v>5961</v>
      </c>
      <c r="G4444" s="3">
        <v>0</v>
      </c>
      <c r="H4444" s="3">
        <v>0</v>
      </c>
      <c r="I4444" s="3">
        <v>0</v>
      </c>
      <c r="J4444" s="3">
        <v>0</v>
      </c>
      <c r="K4444" s="3">
        <v>0</v>
      </c>
      <c r="L4444" s="3">
        <v>0</v>
      </c>
      <c r="M4444" s="148" t="s">
        <v>6151</v>
      </c>
      <c r="N4444" s="3">
        <v>0</v>
      </c>
      <c r="O4444" s="3">
        <v>0</v>
      </c>
      <c r="P4444" s="3">
        <v>0</v>
      </c>
      <c r="Q4444" s="132"/>
    </row>
    <row r="4445" spans="1:17">
      <c r="A4445" s="5" t="str">
        <f t="shared" si="70"/>
        <v>8</v>
      </c>
      <c r="B4445" s="1" t="s">
        <v>13198</v>
      </c>
      <c r="C4445" s="2" t="s">
        <v>13199</v>
      </c>
      <c r="D4445" s="2">
        <f>IFERROR(VLOOKUP(B4445,#REF!,4,0),0)</f>
        <v>0</v>
      </c>
      <c r="E4445" s="3">
        <v>0</v>
      </c>
      <c r="F4445" s="147" t="s">
        <v>5961</v>
      </c>
      <c r="G4445" s="3">
        <v>0</v>
      </c>
      <c r="H4445" s="3">
        <v>0</v>
      </c>
      <c r="I4445" s="3">
        <v>0</v>
      </c>
      <c r="J4445" s="3">
        <v>0</v>
      </c>
      <c r="K4445" s="3">
        <v>0</v>
      </c>
      <c r="L4445" s="3">
        <v>0</v>
      </c>
      <c r="M4445" s="148" t="s">
        <v>6151</v>
      </c>
      <c r="N4445" s="3">
        <v>0</v>
      </c>
      <c r="O4445" s="3">
        <v>0</v>
      </c>
      <c r="P4445" s="3">
        <v>0</v>
      </c>
      <c r="Q4445" s="132"/>
    </row>
    <row r="4446" spans="1:17">
      <c r="A4446" s="5" t="str">
        <f t="shared" si="70"/>
        <v>8</v>
      </c>
      <c r="B4446" s="1" t="s">
        <v>13200</v>
      </c>
      <c r="C4446" s="2" t="s">
        <v>13201</v>
      </c>
      <c r="D4446" s="2">
        <f>IFERROR(VLOOKUP(B4446,#REF!,4,0),0)</f>
        <v>0</v>
      </c>
      <c r="E4446" s="3">
        <v>0</v>
      </c>
      <c r="F4446" s="147" t="s">
        <v>5961</v>
      </c>
      <c r="G4446" s="3">
        <v>0</v>
      </c>
      <c r="H4446" s="3">
        <v>0</v>
      </c>
      <c r="I4446" s="3">
        <v>0</v>
      </c>
      <c r="J4446" s="3">
        <v>0</v>
      </c>
      <c r="K4446" s="3">
        <v>0</v>
      </c>
      <c r="L4446" s="3">
        <v>0</v>
      </c>
      <c r="M4446" s="148" t="s">
        <v>6151</v>
      </c>
      <c r="N4446" s="3">
        <v>0</v>
      </c>
      <c r="O4446" s="3">
        <v>0</v>
      </c>
      <c r="P4446" s="3">
        <v>0</v>
      </c>
      <c r="Q4446" s="132"/>
    </row>
    <row r="4447" spans="1:17">
      <c r="A4447" s="5" t="str">
        <f t="shared" si="70"/>
        <v>8</v>
      </c>
      <c r="B4447" s="1" t="s">
        <v>13202</v>
      </c>
      <c r="C4447" s="2" t="s">
        <v>13203</v>
      </c>
      <c r="D4447" s="2">
        <f>IFERROR(VLOOKUP(B4447,#REF!,4,0),0)</f>
        <v>0</v>
      </c>
      <c r="E4447" s="3">
        <v>0</v>
      </c>
      <c r="F4447" s="147" t="s">
        <v>5961</v>
      </c>
      <c r="G4447" s="3">
        <v>0</v>
      </c>
      <c r="H4447" s="3">
        <v>0</v>
      </c>
      <c r="I4447" s="3">
        <v>0</v>
      </c>
      <c r="J4447" s="3">
        <v>0</v>
      </c>
      <c r="K4447" s="3">
        <v>0</v>
      </c>
      <c r="L4447" s="3">
        <v>0</v>
      </c>
      <c r="M4447" s="148" t="s">
        <v>6151</v>
      </c>
      <c r="N4447" s="3">
        <v>0</v>
      </c>
      <c r="O4447" s="3">
        <v>0</v>
      </c>
      <c r="P4447" s="3">
        <v>0</v>
      </c>
      <c r="Q4447" s="132"/>
    </row>
    <row r="4448" spans="1:17">
      <c r="A4448" s="5" t="str">
        <f t="shared" si="70"/>
        <v>8</v>
      </c>
      <c r="B4448" s="1" t="s">
        <v>13204</v>
      </c>
      <c r="C4448" s="2" t="s">
        <v>13205</v>
      </c>
      <c r="D4448" s="2">
        <f>IFERROR(VLOOKUP(B4448,#REF!,4,0),0)</f>
        <v>0</v>
      </c>
      <c r="E4448" s="3">
        <v>0</v>
      </c>
      <c r="F4448" s="147" t="s">
        <v>5961</v>
      </c>
      <c r="G4448" s="3">
        <v>0</v>
      </c>
      <c r="H4448" s="3">
        <v>0</v>
      </c>
      <c r="I4448" s="3">
        <v>0</v>
      </c>
      <c r="J4448" s="3">
        <v>0</v>
      </c>
      <c r="K4448" s="3">
        <v>0</v>
      </c>
      <c r="L4448" s="3">
        <v>0</v>
      </c>
      <c r="M4448" s="148" t="s">
        <v>6151</v>
      </c>
      <c r="N4448" s="3">
        <v>0</v>
      </c>
      <c r="O4448" s="3">
        <v>0</v>
      </c>
      <c r="P4448" s="3">
        <v>0</v>
      </c>
      <c r="Q4448" s="132"/>
    </row>
    <row r="4449" spans="1:17">
      <c r="A4449" s="5" t="str">
        <f t="shared" si="70"/>
        <v>8</v>
      </c>
      <c r="B4449" s="1" t="s">
        <v>13206</v>
      </c>
      <c r="C4449" s="2" t="s">
        <v>11273</v>
      </c>
      <c r="D4449" s="2">
        <f>IFERROR(VLOOKUP(B4449,#REF!,4,0),0)</f>
        <v>0</v>
      </c>
      <c r="E4449" s="3">
        <v>0</v>
      </c>
      <c r="F4449" s="147" t="s">
        <v>5961</v>
      </c>
      <c r="G4449" s="3">
        <v>0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148" t="s">
        <v>6151</v>
      </c>
      <c r="N4449" s="3">
        <v>0</v>
      </c>
      <c r="O4449" s="3">
        <v>0</v>
      </c>
      <c r="P4449" s="3">
        <v>0</v>
      </c>
      <c r="Q4449" s="132"/>
    </row>
    <row r="4450" spans="1:17">
      <c r="A4450" s="5" t="str">
        <f t="shared" si="70"/>
        <v>8</v>
      </c>
      <c r="B4450" s="1" t="s">
        <v>13207</v>
      </c>
      <c r="C4450" s="2" t="s">
        <v>13208</v>
      </c>
      <c r="D4450" s="2">
        <f>IFERROR(VLOOKUP(B4450,#REF!,4,0),0)</f>
        <v>0</v>
      </c>
      <c r="E4450" s="3">
        <v>-500</v>
      </c>
      <c r="F4450" s="147" t="s">
        <v>1</v>
      </c>
      <c r="G4450" s="3">
        <v>-500</v>
      </c>
      <c r="H4450" s="3">
        <v>0</v>
      </c>
      <c r="I4450" s="3">
        <v>0</v>
      </c>
      <c r="J4450" s="3">
        <v>-500</v>
      </c>
      <c r="K4450" s="3">
        <v>0</v>
      </c>
      <c r="L4450" s="3">
        <v>0</v>
      </c>
      <c r="M4450" s="148" t="s">
        <v>6151</v>
      </c>
      <c r="N4450" s="3">
        <v>0</v>
      </c>
      <c r="O4450" s="3">
        <v>0</v>
      </c>
      <c r="P4450" s="3">
        <v>0</v>
      </c>
      <c r="Q4450" s="132"/>
    </row>
    <row r="4451" spans="1:17">
      <c r="A4451" s="5" t="str">
        <f t="shared" si="70"/>
        <v>8</v>
      </c>
      <c r="B4451" s="1" t="s">
        <v>4910</v>
      </c>
      <c r="C4451" s="2" t="s">
        <v>13209</v>
      </c>
      <c r="D4451" s="2">
        <f>IFERROR(VLOOKUP(B4451,#REF!,4,0),0)</f>
        <v>0</v>
      </c>
      <c r="E4451" s="3">
        <v>-256689.75</v>
      </c>
      <c r="F4451" s="147" t="s">
        <v>1</v>
      </c>
      <c r="G4451" s="3">
        <v>-256689.75</v>
      </c>
      <c r="H4451" s="3">
        <v>0</v>
      </c>
      <c r="I4451" s="3">
        <v>0</v>
      </c>
      <c r="J4451" s="3">
        <v>-256689.75</v>
      </c>
      <c r="K4451" s="3">
        <v>0</v>
      </c>
      <c r="L4451" s="3">
        <v>0</v>
      </c>
      <c r="M4451" s="148" t="s">
        <v>6151</v>
      </c>
      <c r="N4451" s="3">
        <v>0</v>
      </c>
      <c r="O4451" s="3">
        <v>0</v>
      </c>
      <c r="P4451" s="3">
        <v>0</v>
      </c>
      <c r="Q4451" s="132"/>
    </row>
    <row r="4452" spans="1:17">
      <c r="A4452" s="5" t="str">
        <f t="shared" si="70"/>
        <v>8</v>
      </c>
      <c r="B4452" s="1" t="s">
        <v>4913</v>
      </c>
      <c r="C4452" s="2" t="s">
        <v>13210</v>
      </c>
      <c r="D4452" s="2">
        <f>IFERROR(VLOOKUP(B4452,#REF!,4,0),0)</f>
        <v>0</v>
      </c>
      <c r="E4452" s="3">
        <v>-66407.86</v>
      </c>
      <c r="F4452" s="147" t="s">
        <v>1</v>
      </c>
      <c r="G4452" s="3">
        <v>-66407.86</v>
      </c>
      <c r="H4452" s="3">
        <v>0</v>
      </c>
      <c r="I4452" s="3">
        <v>0</v>
      </c>
      <c r="J4452" s="3">
        <v>-66407.86</v>
      </c>
      <c r="K4452" s="3">
        <v>0</v>
      </c>
      <c r="L4452" s="3">
        <v>0</v>
      </c>
      <c r="M4452" s="148" t="s">
        <v>6151</v>
      </c>
      <c r="N4452" s="3">
        <v>0</v>
      </c>
      <c r="O4452" s="3">
        <v>0</v>
      </c>
      <c r="P4452" s="3">
        <v>0</v>
      </c>
      <c r="Q4452" s="132"/>
    </row>
    <row r="4453" spans="1:17">
      <c r="A4453" s="5" t="str">
        <f t="shared" si="70"/>
        <v>8</v>
      </c>
      <c r="B4453" s="1" t="s">
        <v>13211</v>
      </c>
      <c r="C4453" s="2" t="s">
        <v>13212</v>
      </c>
      <c r="D4453" s="2">
        <f>IFERROR(VLOOKUP(B4453,#REF!,4,0),0)</f>
        <v>0</v>
      </c>
      <c r="E4453" s="3">
        <v>0</v>
      </c>
      <c r="F4453" s="147" t="s">
        <v>5961</v>
      </c>
      <c r="G4453" s="3">
        <v>0</v>
      </c>
      <c r="H4453" s="3">
        <v>0</v>
      </c>
      <c r="I4453" s="3">
        <v>0</v>
      </c>
      <c r="J4453" s="3">
        <v>0</v>
      </c>
      <c r="K4453" s="3">
        <v>0</v>
      </c>
      <c r="L4453" s="3">
        <v>0</v>
      </c>
      <c r="M4453" s="148" t="s">
        <v>6151</v>
      </c>
      <c r="N4453" s="3">
        <v>0</v>
      </c>
      <c r="O4453" s="3">
        <v>0</v>
      </c>
      <c r="P4453" s="3">
        <v>0</v>
      </c>
      <c r="Q4453" s="132"/>
    </row>
    <row r="4454" spans="1:17">
      <c r="A4454" s="5" t="str">
        <f t="shared" si="70"/>
        <v>8</v>
      </c>
      <c r="B4454" s="1" t="s">
        <v>4918</v>
      </c>
      <c r="C4454" s="2" t="s">
        <v>13213</v>
      </c>
      <c r="D4454" s="2">
        <f>IFERROR(VLOOKUP(B4454,#REF!,4,0),0)</f>
        <v>0</v>
      </c>
      <c r="E4454" s="3">
        <v>-893381.19</v>
      </c>
      <c r="F4454" s="147" t="s">
        <v>1</v>
      </c>
      <c r="G4454" s="3">
        <v>-893381.19</v>
      </c>
      <c r="H4454" s="3">
        <v>0</v>
      </c>
      <c r="I4454" s="3">
        <v>0</v>
      </c>
      <c r="J4454" s="3">
        <v>-893381.19</v>
      </c>
      <c r="K4454" s="3">
        <v>0</v>
      </c>
      <c r="L4454" s="3">
        <v>0</v>
      </c>
      <c r="M4454" s="148" t="s">
        <v>6151</v>
      </c>
      <c r="N4454" s="3">
        <v>0</v>
      </c>
      <c r="O4454" s="3">
        <v>0</v>
      </c>
      <c r="P4454" s="3">
        <v>0</v>
      </c>
      <c r="Q4454" s="132"/>
    </row>
    <row r="4455" spans="1:17">
      <c r="A4455" s="5" t="str">
        <f t="shared" si="70"/>
        <v>8</v>
      </c>
      <c r="B4455" s="1" t="s">
        <v>4921</v>
      </c>
      <c r="C4455" s="2" t="s">
        <v>13214</v>
      </c>
      <c r="D4455" s="2">
        <f>IFERROR(VLOOKUP(B4455,#REF!,4,0),0)</f>
        <v>0</v>
      </c>
      <c r="E4455" s="3">
        <v>-146883.62</v>
      </c>
      <c r="F4455" s="147" t="s">
        <v>1</v>
      </c>
      <c r="G4455" s="3">
        <v>-146883.62</v>
      </c>
      <c r="H4455" s="3">
        <v>0</v>
      </c>
      <c r="I4455" s="3">
        <v>0</v>
      </c>
      <c r="J4455" s="3">
        <v>-146883.62</v>
      </c>
      <c r="K4455" s="3">
        <v>0</v>
      </c>
      <c r="L4455" s="3">
        <v>0</v>
      </c>
      <c r="M4455" s="148" t="s">
        <v>6151</v>
      </c>
      <c r="N4455" s="3">
        <v>0</v>
      </c>
      <c r="O4455" s="3">
        <v>0</v>
      </c>
      <c r="P4455" s="3">
        <v>0</v>
      </c>
      <c r="Q4455" s="132"/>
    </row>
    <row r="4456" spans="1:17">
      <c r="A4456" s="5" t="str">
        <f t="shared" si="70"/>
        <v>8</v>
      </c>
      <c r="B4456" s="1" t="s">
        <v>13215</v>
      </c>
      <c r="C4456" s="2" t="s">
        <v>13216</v>
      </c>
      <c r="D4456" s="2">
        <f>IFERROR(VLOOKUP(B4456,#REF!,4,0),0)</f>
        <v>0</v>
      </c>
      <c r="E4456" s="3">
        <v>0</v>
      </c>
      <c r="F4456" s="147" t="s">
        <v>5961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148" t="s">
        <v>6151</v>
      </c>
      <c r="N4456" s="3">
        <v>0</v>
      </c>
      <c r="O4456" s="3">
        <v>0</v>
      </c>
      <c r="P4456" s="3">
        <v>0</v>
      </c>
      <c r="Q4456" s="132"/>
    </row>
    <row r="4457" spans="1:17">
      <c r="A4457" s="5" t="str">
        <f t="shared" si="70"/>
        <v>8</v>
      </c>
      <c r="B4457" s="1" t="s">
        <v>13217</v>
      </c>
      <c r="C4457" s="2" t="s">
        <v>13218</v>
      </c>
      <c r="D4457" s="2">
        <f>IFERROR(VLOOKUP(B4457,#REF!,4,0),0)</f>
        <v>0</v>
      </c>
      <c r="E4457" s="3">
        <v>0</v>
      </c>
      <c r="F4457" s="147" t="s">
        <v>5961</v>
      </c>
      <c r="G4457" s="3">
        <v>0</v>
      </c>
      <c r="H4457" s="3">
        <v>0</v>
      </c>
      <c r="I4457" s="3">
        <v>0</v>
      </c>
      <c r="J4457" s="3">
        <v>0</v>
      </c>
      <c r="K4457" s="3">
        <v>0</v>
      </c>
      <c r="L4457" s="3">
        <v>0</v>
      </c>
      <c r="M4457" s="148" t="s">
        <v>6151</v>
      </c>
      <c r="N4457" s="3">
        <v>0</v>
      </c>
      <c r="O4457" s="3">
        <v>0</v>
      </c>
      <c r="P4457" s="3">
        <v>0</v>
      </c>
      <c r="Q4457" s="132"/>
    </row>
    <row r="4458" spans="1:17">
      <c r="A4458" s="5" t="str">
        <f t="shared" si="70"/>
        <v>8</v>
      </c>
      <c r="B4458" s="1" t="s">
        <v>13219</v>
      </c>
      <c r="C4458" s="2" t="s">
        <v>11273</v>
      </c>
      <c r="D4458" s="2">
        <f>IFERROR(VLOOKUP(B4458,#REF!,4,0),0)</f>
        <v>0</v>
      </c>
      <c r="E4458" s="3">
        <v>0</v>
      </c>
      <c r="F4458" s="147" t="s">
        <v>5961</v>
      </c>
      <c r="G4458" s="3">
        <v>0</v>
      </c>
      <c r="H4458" s="3">
        <v>0</v>
      </c>
      <c r="I4458" s="3">
        <v>0</v>
      </c>
      <c r="J4458" s="3">
        <v>0</v>
      </c>
      <c r="K4458" s="3">
        <v>0</v>
      </c>
      <c r="L4458" s="3">
        <v>0</v>
      </c>
      <c r="M4458" s="148" t="s">
        <v>6151</v>
      </c>
      <c r="N4458" s="3">
        <v>0</v>
      </c>
      <c r="O4458" s="3">
        <v>0</v>
      </c>
      <c r="P4458" s="3">
        <v>0</v>
      </c>
      <c r="Q4458" s="132"/>
    </row>
    <row r="4459" spans="1:17">
      <c r="A4459" s="5" t="str">
        <f t="shared" si="70"/>
        <v>8</v>
      </c>
      <c r="B4459" s="1" t="s">
        <v>13220</v>
      </c>
      <c r="C4459" s="2" t="s">
        <v>6804</v>
      </c>
      <c r="D4459" s="2">
        <f>IFERROR(VLOOKUP(B4459,#REF!,4,0),0)</f>
        <v>0</v>
      </c>
      <c r="E4459" s="3">
        <v>0</v>
      </c>
      <c r="F4459" s="147" t="s">
        <v>5961</v>
      </c>
      <c r="G4459" s="3">
        <v>0</v>
      </c>
      <c r="H4459" s="3">
        <v>0</v>
      </c>
      <c r="I4459" s="3">
        <v>0</v>
      </c>
      <c r="J4459" s="3">
        <v>0</v>
      </c>
      <c r="K4459" s="3">
        <v>0</v>
      </c>
      <c r="L4459" s="3">
        <v>0</v>
      </c>
      <c r="M4459" s="148" t="s">
        <v>6151</v>
      </c>
      <c r="N4459" s="3">
        <v>0</v>
      </c>
      <c r="O4459" s="3">
        <v>0</v>
      </c>
      <c r="P4459" s="3">
        <v>0</v>
      </c>
      <c r="Q4459" s="132"/>
    </row>
    <row r="4460" spans="1:17">
      <c r="A4460" s="5" t="str">
        <f t="shared" si="70"/>
        <v>8</v>
      </c>
      <c r="B4460" s="1" t="s">
        <v>4926</v>
      </c>
      <c r="C4460" s="2" t="s">
        <v>11373</v>
      </c>
      <c r="D4460" s="2">
        <f>IFERROR(VLOOKUP(B4460,#REF!,4,0),0)</f>
        <v>0</v>
      </c>
      <c r="E4460" s="3">
        <v>-2092718.03</v>
      </c>
      <c r="F4460" s="147" t="s">
        <v>1</v>
      </c>
      <c r="G4460" s="3">
        <v>-2092718.03</v>
      </c>
      <c r="H4460" s="3">
        <v>0</v>
      </c>
      <c r="I4460" s="3">
        <v>0</v>
      </c>
      <c r="J4460" s="3">
        <v>-2092718.03</v>
      </c>
      <c r="K4460" s="3">
        <v>0</v>
      </c>
      <c r="L4460" s="3">
        <v>0</v>
      </c>
      <c r="M4460" s="148" t="s">
        <v>6151</v>
      </c>
      <c r="N4460" s="3">
        <v>0</v>
      </c>
      <c r="O4460" s="3">
        <v>0</v>
      </c>
      <c r="P4460" s="3">
        <v>0</v>
      </c>
      <c r="Q4460" s="132"/>
    </row>
    <row r="4461" spans="1:17">
      <c r="A4461" s="5" t="str">
        <f t="shared" si="70"/>
        <v>8</v>
      </c>
      <c r="B4461" s="1" t="s">
        <v>4928</v>
      </c>
      <c r="C4461" s="2" t="s">
        <v>13221</v>
      </c>
      <c r="D4461" s="2">
        <f>IFERROR(VLOOKUP(B4461,#REF!,4,0),0)</f>
        <v>0</v>
      </c>
      <c r="E4461" s="3">
        <v>-371483.86</v>
      </c>
      <c r="F4461" s="147" t="s">
        <v>1</v>
      </c>
      <c r="G4461" s="3">
        <v>-371483.86</v>
      </c>
      <c r="H4461" s="3">
        <v>0</v>
      </c>
      <c r="I4461" s="3">
        <v>0</v>
      </c>
      <c r="J4461" s="3">
        <v>-371483.86</v>
      </c>
      <c r="K4461" s="3">
        <v>0</v>
      </c>
      <c r="L4461" s="3">
        <v>0</v>
      </c>
      <c r="M4461" s="148" t="s">
        <v>6151</v>
      </c>
      <c r="N4461" s="3">
        <v>0</v>
      </c>
      <c r="O4461" s="3">
        <v>0</v>
      </c>
      <c r="P4461" s="3">
        <v>0</v>
      </c>
      <c r="Q4461" s="132"/>
    </row>
    <row r="4462" spans="1:17">
      <c r="A4462" s="5" t="str">
        <f t="shared" si="70"/>
        <v>8</v>
      </c>
      <c r="B4462" s="1" t="s">
        <v>4931</v>
      </c>
      <c r="C4462" s="2" t="s">
        <v>13222</v>
      </c>
      <c r="D4462" s="2">
        <f>IFERROR(VLOOKUP(B4462,#REF!,4,0),0)</f>
        <v>0</v>
      </c>
      <c r="E4462" s="3">
        <v>-92607.11</v>
      </c>
      <c r="F4462" s="147" t="s">
        <v>1</v>
      </c>
      <c r="G4462" s="3">
        <v>-92607.11</v>
      </c>
      <c r="H4462" s="3">
        <v>0</v>
      </c>
      <c r="I4462" s="3">
        <v>0</v>
      </c>
      <c r="J4462" s="3">
        <v>-92607.11</v>
      </c>
      <c r="K4462" s="3">
        <v>0</v>
      </c>
      <c r="L4462" s="3">
        <v>0</v>
      </c>
      <c r="M4462" s="148" t="s">
        <v>6151</v>
      </c>
      <c r="N4462" s="3">
        <v>0</v>
      </c>
      <c r="O4462" s="3">
        <v>0</v>
      </c>
      <c r="P4462" s="3">
        <v>0</v>
      </c>
      <c r="Q4462" s="132"/>
    </row>
    <row r="4463" spans="1:17">
      <c r="A4463" s="5" t="str">
        <f t="shared" si="70"/>
        <v>8</v>
      </c>
      <c r="B4463" s="1" t="s">
        <v>4934</v>
      </c>
      <c r="C4463" s="2" t="s">
        <v>13223</v>
      </c>
      <c r="D4463" s="2">
        <f>IFERROR(VLOOKUP(B4463,#REF!,4,0),0)</f>
        <v>0</v>
      </c>
      <c r="E4463" s="3">
        <v>-13439.46</v>
      </c>
      <c r="F4463" s="147" t="s">
        <v>1</v>
      </c>
      <c r="G4463" s="3">
        <v>-13439.46</v>
      </c>
      <c r="H4463" s="3">
        <v>0</v>
      </c>
      <c r="I4463" s="3">
        <v>0</v>
      </c>
      <c r="J4463" s="3">
        <v>-13439.46</v>
      </c>
      <c r="K4463" s="3">
        <v>0</v>
      </c>
      <c r="L4463" s="3">
        <v>0</v>
      </c>
      <c r="M4463" s="148" t="s">
        <v>6151</v>
      </c>
      <c r="N4463" s="3">
        <v>0</v>
      </c>
      <c r="O4463" s="3">
        <v>0</v>
      </c>
      <c r="P4463" s="3">
        <v>0</v>
      </c>
      <c r="Q4463" s="132"/>
    </row>
    <row r="4464" spans="1:17">
      <c r="A4464" s="5" t="str">
        <f t="shared" si="70"/>
        <v>8</v>
      </c>
      <c r="B4464" s="1" t="s">
        <v>13224</v>
      </c>
      <c r="C4464" s="2" t="s">
        <v>13225</v>
      </c>
      <c r="D4464" s="2">
        <f>IFERROR(VLOOKUP(B4464,#REF!,4,0),0)</f>
        <v>0</v>
      </c>
      <c r="E4464" s="3">
        <v>-10360.98</v>
      </c>
      <c r="F4464" s="147" t="s">
        <v>1</v>
      </c>
      <c r="G4464" s="3">
        <v>-10360.98</v>
      </c>
      <c r="H4464" s="3">
        <v>0</v>
      </c>
      <c r="I4464" s="3">
        <v>0</v>
      </c>
      <c r="J4464" s="3">
        <v>-10360.98</v>
      </c>
      <c r="K4464" s="3">
        <v>0</v>
      </c>
      <c r="L4464" s="3">
        <v>0</v>
      </c>
      <c r="M4464" s="148" t="s">
        <v>6151</v>
      </c>
      <c r="N4464" s="3">
        <v>0</v>
      </c>
      <c r="O4464" s="3">
        <v>0</v>
      </c>
      <c r="P4464" s="3">
        <v>0</v>
      </c>
      <c r="Q4464" s="132"/>
    </row>
    <row r="4465" spans="1:17">
      <c r="A4465" s="5" t="str">
        <f t="shared" si="70"/>
        <v>8</v>
      </c>
      <c r="B4465" s="1" t="s">
        <v>4937</v>
      </c>
      <c r="C4465" s="2" t="s">
        <v>13226</v>
      </c>
      <c r="D4465" s="2">
        <f>IFERROR(VLOOKUP(B4465,#REF!,4,0),0)</f>
        <v>0</v>
      </c>
      <c r="E4465" s="3">
        <v>-53904.04</v>
      </c>
      <c r="F4465" s="147" t="s">
        <v>1</v>
      </c>
      <c r="G4465" s="3">
        <v>-53904.04</v>
      </c>
      <c r="H4465" s="3">
        <v>0</v>
      </c>
      <c r="I4465" s="3">
        <v>0</v>
      </c>
      <c r="J4465" s="3">
        <v>-53904.04</v>
      </c>
      <c r="K4465" s="3">
        <v>0</v>
      </c>
      <c r="L4465" s="3">
        <v>0</v>
      </c>
      <c r="M4465" s="148" t="s">
        <v>6151</v>
      </c>
      <c r="N4465" s="3">
        <v>0</v>
      </c>
      <c r="O4465" s="3">
        <v>0</v>
      </c>
      <c r="P4465" s="3">
        <v>0</v>
      </c>
      <c r="Q4465" s="132"/>
    </row>
    <row r="4466" spans="1:17">
      <c r="A4466" s="5" t="str">
        <f t="shared" si="70"/>
        <v>8</v>
      </c>
      <c r="B4466" s="1" t="s">
        <v>13227</v>
      </c>
      <c r="C4466" s="2" t="s">
        <v>13228</v>
      </c>
      <c r="D4466" s="2">
        <f>IFERROR(VLOOKUP(B4466,#REF!,4,0),0)</f>
        <v>0</v>
      </c>
      <c r="E4466" s="3">
        <v>0</v>
      </c>
      <c r="F4466" s="147" t="s">
        <v>5961</v>
      </c>
      <c r="G4466" s="3">
        <v>0</v>
      </c>
      <c r="H4466" s="3">
        <v>0</v>
      </c>
      <c r="I4466" s="3">
        <v>0</v>
      </c>
      <c r="J4466" s="3">
        <v>0</v>
      </c>
      <c r="K4466" s="3">
        <v>0</v>
      </c>
      <c r="L4466" s="3">
        <v>0</v>
      </c>
      <c r="M4466" s="148" t="s">
        <v>6151</v>
      </c>
      <c r="N4466" s="3">
        <v>0</v>
      </c>
      <c r="O4466" s="3">
        <v>0</v>
      </c>
      <c r="P4466" s="3">
        <v>0</v>
      </c>
      <c r="Q4466" s="132"/>
    </row>
    <row r="4467" spans="1:17">
      <c r="A4467" s="5" t="str">
        <f t="shared" si="70"/>
        <v>8</v>
      </c>
      <c r="B4467" s="1" t="s">
        <v>13229</v>
      </c>
      <c r="C4467" s="2" t="s">
        <v>13230</v>
      </c>
      <c r="D4467" s="2">
        <f>IFERROR(VLOOKUP(B4467,#REF!,4,0),0)</f>
        <v>0</v>
      </c>
      <c r="E4467" s="3">
        <v>0</v>
      </c>
      <c r="F4467" s="147" t="s">
        <v>5961</v>
      </c>
      <c r="G4467" s="3">
        <v>0</v>
      </c>
      <c r="H4467" s="3">
        <v>0</v>
      </c>
      <c r="I4467" s="3">
        <v>0</v>
      </c>
      <c r="J4467" s="3">
        <v>0</v>
      </c>
      <c r="K4467" s="3">
        <v>0</v>
      </c>
      <c r="L4467" s="3">
        <v>0</v>
      </c>
      <c r="M4467" s="148" t="s">
        <v>6151</v>
      </c>
      <c r="N4467" s="3">
        <v>0</v>
      </c>
      <c r="O4467" s="3">
        <v>0</v>
      </c>
      <c r="P4467" s="3">
        <v>0</v>
      </c>
      <c r="Q4467" s="132"/>
    </row>
    <row r="4468" spans="1:17">
      <c r="A4468" s="5" t="str">
        <f t="shared" si="70"/>
        <v>8</v>
      </c>
      <c r="B4468" s="1" t="s">
        <v>4940</v>
      </c>
      <c r="C4468" s="2" t="s">
        <v>13231</v>
      </c>
      <c r="D4468" s="2">
        <f>IFERROR(VLOOKUP(B4468,#REF!,4,0),0)</f>
        <v>0</v>
      </c>
      <c r="E4468" s="3">
        <v>-4459.99</v>
      </c>
      <c r="F4468" s="147" t="s">
        <v>1</v>
      </c>
      <c r="G4468" s="3">
        <v>-4459.99</v>
      </c>
      <c r="H4468" s="3">
        <v>0</v>
      </c>
      <c r="I4468" s="3">
        <v>0</v>
      </c>
      <c r="J4468" s="3">
        <v>-4459.99</v>
      </c>
      <c r="K4468" s="3">
        <v>0</v>
      </c>
      <c r="L4468" s="3">
        <v>0</v>
      </c>
      <c r="M4468" s="148" t="s">
        <v>6151</v>
      </c>
      <c r="N4468" s="3">
        <v>0</v>
      </c>
      <c r="O4468" s="3">
        <v>0</v>
      </c>
      <c r="P4468" s="3">
        <v>0</v>
      </c>
      <c r="Q4468" s="132"/>
    </row>
    <row r="4469" spans="1:17">
      <c r="A4469" s="5" t="str">
        <f t="shared" si="70"/>
        <v>8</v>
      </c>
      <c r="B4469" s="1" t="s">
        <v>4943</v>
      </c>
      <c r="C4469" s="2" t="s">
        <v>11381</v>
      </c>
      <c r="D4469" s="2">
        <f>IFERROR(VLOOKUP(B4469,#REF!,4,0),0)</f>
        <v>0</v>
      </c>
      <c r="E4469" s="3">
        <v>-219952.05</v>
      </c>
      <c r="F4469" s="147" t="s">
        <v>1</v>
      </c>
      <c r="G4469" s="3">
        <v>-219952.05</v>
      </c>
      <c r="H4469" s="3">
        <v>0</v>
      </c>
      <c r="I4469" s="3">
        <v>0</v>
      </c>
      <c r="J4469" s="3">
        <v>-219952.05</v>
      </c>
      <c r="K4469" s="3">
        <v>0</v>
      </c>
      <c r="L4469" s="3">
        <v>0</v>
      </c>
      <c r="M4469" s="148" t="s">
        <v>6151</v>
      </c>
      <c r="N4469" s="3">
        <v>0</v>
      </c>
      <c r="O4469" s="3">
        <v>0</v>
      </c>
      <c r="P4469" s="3">
        <v>0</v>
      </c>
      <c r="Q4469" s="132"/>
    </row>
    <row r="4470" spans="1:17">
      <c r="A4470" s="5" t="str">
        <f t="shared" si="70"/>
        <v>8</v>
      </c>
      <c r="B4470" s="1" t="s">
        <v>4945</v>
      </c>
      <c r="C4470" s="2" t="s">
        <v>13232</v>
      </c>
      <c r="D4470" s="2">
        <f>IFERROR(VLOOKUP(B4470,#REF!,4,0),0)</f>
        <v>0</v>
      </c>
      <c r="E4470" s="3">
        <v>-17596.189999999999</v>
      </c>
      <c r="F4470" s="147" t="s">
        <v>1</v>
      </c>
      <c r="G4470" s="3">
        <v>-17596.189999999999</v>
      </c>
      <c r="H4470" s="3">
        <v>0</v>
      </c>
      <c r="I4470" s="3">
        <v>0</v>
      </c>
      <c r="J4470" s="3">
        <v>-17596.189999999999</v>
      </c>
      <c r="K4470" s="3">
        <v>0</v>
      </c>
      <c r="L4470" s="3">
        <v>0</v>
      </c>
      <c r="M4470" s="148" t="s">
        <v>6151</v>
      </c>
      <c r="N4470" s="3">
        <v>0</v>
      </c>
      <c r="O4470" s="3">
        <v>0</v>
      </c>
      <c r="P4470" s="3">
        <v>0</v>
      </c>
      <c r="Q4470" s="132"/>
    </row>
    <row r="4471" spans="1:17">
      <c r="A4471" s="5" t="str">
        <f t="shared" si="70"/>
        <v>8</v>
      </c>
      <c r="B4471" s="1" t="s">
        <v>4948</v>
      </c>
      <c r="C4471" s="2" t="s">
        <v>11377</v>
      </c>
      <c r="D4471" s="2">
        <f>IFERROR(VLOOKUP(B4471,#REF!,4,0),0)</f>
        <v>0</v>
      </c>
      <c r="E4471" s="3">
        <v>-353784.69</v>
      </c>
      <c r="F4471" s="147" t="s">
        <v>1</v>
      </c>
      <c r="G4471" s="3">
        <v>-353784.69</v>
      </c>
      <c r="H4471" s="3">
        <v>0</v>
      </c>
      <c r="I4471" s="3">
        <v>0</v>
      </c>
      <c r="J4471" s="3">
        <v>-353784.69</v>
      </c>
      <c r="K4471" s="3">
        <v>0</v>
      </c>
      <c r="L4471" s="3">
        <v>0</v>
      </c>
      <c r="M4471" s="148" t="s">
        <v>6151</v>
      </c>
      <c r="N4471" s="3">
        <v>0</v>
      </c>
      <c r="O4471" s="3">
        <v>0</v>
      </c>
      <c r="P4471" s="3">
        <v>0</v>
      </c>
      <c r="Q4471" s="132"/>
    </row>
    <row r="4472" spans="1:17">
      <c r="A4472" s="5" t="str">
        <f t="shared" si="70"/>
        <v>8</v>
      </c>
      <c r="B4472" s="1" t="s">
        <v>13233</v>
      </c>
      <c r="C4472" s="2" t="s">
        <v>13234</v>
      </c>
      <c r="D4472" s="2">
        <f>IFERROR(VLOOKUP(B4472,#REF!,4,0),0)</f>
        <v>0</v>
      </c>
      <c r="E4472" s="3">
        <v>0</v>
      </c>
      <c r="F4472" s="147" t="s">
        <v>5961</v>
      </c>
      <c r="G4472" s="3">
        <v>0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148" t="s">
        <v>6151</v>
      </c>
      <c r="N4472" s="3">
        <v>0</v>
      </c>
      <c r="O4472" s="3">
        <v>0</v>
      </c>
      <c r="P4472" s="3">
        <v>0</v>
      </c>
      <c r="Q4472" s="132"/>
    </row>
    <row r="4473" spans="1:17">
      <c r="A4473" s="5" t="str">
        <f t="shared" si="70"/>
        <v>8</v>
      </c>
      <c r="B4473" s="1" t="s">
        <v>13235</v>
      </c>
      <c r="C4473" s="2" t="s">
        <v>13236</v>
      </c>
      <c r="D4473" s="2">
        <f>IFERROR(VLOOKUP(B4473,#REF!,4,0),0)</f>
        <v>0</v>
      </c>
      <c r="E4473" s="3">
        <v>0</v>
      </c>
      <c r="F4473" s="147" t="s">
        <v>5961</v>
      </c>
      <c r="G4473" s="3">
        <v>0</v>
      </c>
      <c r="H4473" s="3">
        <v>0</v>
      </c>
      <c r="I4473" s="3">
        <v>0</v>
      </c>
      <c r="J4473" s="3">
        <v>0</v>
      </c>
      <c r="K4473" s="3">
        <v>0</v>
      </c>
      <c r="L4473" s="3">
        <v>0</v>
      </c>
      <c r="M4473" s="148" t="s">
        <v>6151</v>
      </c>
      <c r="N4473" s="3">
        <v>0</v>
      </c>
      <c r="O4473" s="3">
        <v>0</v>
      </c>
      <c r="P4473" s="3">
        <v>0</v>
      </c>
      <c r="Q4473" s="132"/>
    </row>
    <row r="4474" spans="1:17">
      <c r="A4474" s="5" t="str">
        <f t="shared" si="70"/>
        <v>8</v>
      </c>
      <c r="B4474" s="1" t="s">
        <v>13237</v>
      </c>
      <c r="C4474" s="2" t="s">
        <v>13238</v>
      </c>
      <c r="D4474" s="2">
        <f>IFERROR(VLOOKUP(B4474,#REF!,4,0),0)</f>
        <v>0</v>
      </c>
      <c r="E4474" s="3">
        <v>0</v>
      </c>
      <c r="F4474" s="147" t="s">
        <v>5961</v>
      </c>
      <c r="G4474" s="3">
        <v>0</v>
      </c>
      <c r="H4474" s="3">
        <v>0</v>
      </c>
      <c r="I4474" s="3">
        <v>0</v>
      </c>
      <c r="J4474" s="3">
        <v>0</v>
      </c>
      <c r="K4474" s="3">
        <v>0</v>
      </c>
      <c r="L4474" s="3">
        <v>0</v>
      </c>
      <c r="M4474" s="148" t="s">
        <v>6151</v>
      </c>
      <c r="N4474" s="3">
        <v>0</v>
      </c>
      <c r="O4474" s="3">
        <v>0</v>
      </c>
      <c r="P4474" s="3">
        <v>0</v>
      </c>
      <c r="Q4474" s="132"/>
    </row>
    <row r="4475" spans="1:17">
      <c r="A4475" s="5" t="str">
        <f t="shared" si="70"/>
        <v>8</v>
      </c>
      <c r="B4475" s="1" t="s">
        <v>4950</v>
      </c>
      <c r="C4475" s="2" t="s">
        <v>13239</v>
      </c>
      <c r="D4475" s="2">
        <f>IFERROR(VLOOKUP(B4475,#REF!,4,0),0)</f>
        <v>0</v>
      </c>
      <c r="E4475" s="3">
        <v>-2669.98</v>
      </c>
      <c r="F4475" s="147" t="s">
        <v>1</v>
      </c>
      <c r="G4475" s="3">
        <v>-2669.98</v>
      </c>
      <c r="H4475" s="3">
        <v>0</v>
      </c>
      <c r="I4475" s="3">
        <v>0</v>
      </c>
      <c r="J4475" s="3">
        <v>-2669.98</v>
      </c>
      <c r="K4475" s="3">
        <v>0</v>
      </c>
      <c r="L4475" s="3">
        <v>0</v>
      </c>
      <c r="M4475" s="148" t="s">
        <v>6151</v>
      </c>
      <c r="N4475" s="3">
        <v>0</v>
      </c>
      <c r="O4475" s="3">
        <v>0</v>
      </c>
      <c r="P4475" s="3">
        <v>0</v>
      </c>
      <c r="Q4475" s="132"/>
    </row>
    <row r="4476" spans="1:17">
      <c r="A4476" s="5" t="str">
        <f t="shared" si="70"/>
        <v>8</v>
      </c>
      <c r="B4476" s="1" t="s">
        <v>13240</v>
      </c>
      <c r="C4476" s="2" t="s">
        <v>13241</v>
      </c>
      <c r="D4476" s="2">
        <f>IFERROR(VLOOKUP(B4476,#REF!,4,0),0)</f>
        <v>0</v>
      </c>
      <c r="E4476" s="3">
        <v>0</v>
      </c>
      <c r="F4476" s="147" t="s">
        <v>5961</v>
      </c>
      <c r="G4476" s="3">
        <v>0</v>
      </c>
      <c r="H4476" s="3">
        <v>0</v>
      </c>
      <c r="I4476" s="3">
        <v>0</v>
      </c>
      <c r="J4476" s="3">
        <v>0</v>
      </c>
      <c r="K4476" s="3">
        <v>0</v>
      </c>
      <c r="L4476" s="3">
        <v>0</v>
      </c>
      <c r="M4476" s="148" t="s">
        <v>6151</v>
      </c>
      <c r="N4476" s="3">
        <v>0</v>
      </c>
      <c r="O4476" s="3">
        <v>0</v>
      </c>
      <c r="P4476" s="3">
        <v>0</v>
      </c>
      <c r="Q4476" s="132"/>
    </row>
    <row r="4477" spans="1:17">
      <c r="A4477" s="5" t="str">
        <f t="shared" si="70"/>
        <v>8</v>
      </c>
      <c r="B4477" s="1" t="s">
        <v>13242</v>
      </c>
      <c r="C4477" s="2" t="s">
        <v>13243</v>
      </c>
      <c r="D4477" s="2">
        <f>IFERROR(VLOOKUP(B4477,#REF!,4,0),0)</f>
        <v>0</v>
      </c>
      <c r="E4477" s="3">
        <v>0</v>
      </c>
      <c r="F4477" s="147" t="s">
        <v>5961</v>
      </c>
      <c r="G4477" s="3">
        <v>0</v>
      </c>
      <c r="H4477" s="3">
        <v>0</v>
      </c>
      <c r="I4477" s="3">
        <v>0</v>
      </c>
      <c r="J4477" s="3">
        <v>0</v>
      </c>
      <c r="K4477" s="3">
        <v>0</v>
      </c>
      <c r="L4477" s="3">
        <v>0</v>
      </c>
      <c r="M4477" s="148" t="s">
        <v>6151</v>
      </c>
      <c r="N4477" s="3">
        <v>0</v>
      </c>
      <c r="O4477" s="3">
        <v>0</v>
      </c>
      <c r="P4477" s="3">
        <v>0</v>
      </c>
      <c r="Q4477" s="132"/>
    </row>
    <row r="4478" spans="1:17">
      <c r="A4478" s="5" t="str">
        <f t="shared" si="70"/>
        <v>8</v>
      </c>
      <c r="B4478" s="1" t="s">
        <v>13244</v>
      </c>
      <c r="C4478" s="2" t="s">
        <v>13245</v>
      </c>
      <c r="D4478" s="2">
        <f>IFERROR(VLOOKUP(B4478,#REF!,4,0),0)</f>
        <v>0</v>
      </c>
      <c r="E4478" s="3">
        <v>0</v>
      </c>
      <c r="F4478" s="147" t="s">
        <v>5961</v>
      </c>
      <c r="G4478" s="3">
        <v>0</v>
      </c>
      <c r="H4478" s="3">
        <v>0</v>
      </c>
      <c r="I4478" s="3">
        <v>0</v>
      </c>
      <c r="J4478" s="3">
        <v>0</v>
      </c>
      <c r="K4478" s="3">
        <v>0</v>
      </c>
      <c r="L4478" s="3">
        <v>0</v>
      </c>
      <c r="M4478" s="148" t="s">
        <v>6151</v>
      </c>
      <c r="N4478" s="3">
        <v>0</v>
      </c>
      <c r="O4478" s="3">
        <v>0</v>
      </c>
      <c r="P4478" s="3">
        <v>0</v>
      </c>
      <c r="Q4478" s="132"/>
    </row>
    <row r="4479" spans="1:17">
      <c r="A4479" s="5" t="str">
        <f t="shared" si="70"/>
        <v>8</v>
      </c>
      <c r="B4479" s="1" t="s">
        <v>5868</v>
      </c>
      <c r="C4479" s="2" t="s">
        <v>13246</v>
      </c>
      <c r="D4479" s="2">
        <f>IFERROR(VLOOKUP(B4479,#REF!,4,0),0)</f>
        <v>0</v>
      </c>
      <c r="E4479" s="3">
        <v>-2528.6</v>
      </c>
      <c r="F4479" s="147" t="s">
        <v>1</v>
      </c>
      <c r="G4479" s="3">
        <v>-2528.6</v>
      </c>
      <c r="H4479" s="3">
        <v>0</v>
      </c>
      <c r="I4479" s="3">
        <v>0</v>
      </c>
      <c r="J4479" s="3">
        <v>-2528.6</v>
      </c>
      <c r="K4479" s="3">
        <v>0</v>
      </c>
      <c r="L4479" s="3">
        <v>0</v>
      </c>
      <c r="M4479" s="148" t="s">
        <v>6151</v>
      </c>
      <c r="N4479" s="3">
        <v>0</v>
      </c>
      <c r="O4479" s="3">
        <v>0</v>
      </c>
      <c r="P4479" s="3">
        <v>0</v>
      </c>
      <c r="Q4479" s="132"/>
    </row>
    <row r="4480" spans="1:17">
      <c r="A4480" s="5" t="str">
        <f t="shared" si="70"/>
        <v>8</v>
      </c>
      <c r="B4480" s="1" t="s">
        <v>4953</v>
      </c>
      <c r="C4480" s="2" t="s">
        <v>9039</v>
      </c>
      <c r="D4480" s="2">
        <f>IFERROR(VLOOKUP(B4480,#REF!,4,0),0)</f>
        <v>0</v>
      </c>
      <c r="E4480" s="3">
        <v>0</v>
      </c>
      <c r="F4480" s="147" t="s">
        <v>5961</v>
      </c>
      <c r="G4480" s="3">
        <v>0</v>
      </c>
      <c r="H4480" s="3">
        <v>0</v>
      </c>
      <c r="I4480" s="3">
        <v>0</v>
      </c>
      <c r="J4480" s="3">
        <v>0</v>
      </c>
      <c r="K4480" s="3">
        <v>0</v>
      </c>
      <c r="L4480" s="3">
        <v>0</v>
      </c>
      <c r="M4480" s="148" t="s">
        <v>6151</v>
      </c>
      <c r="N4480" s="3">
        <v>0</v>
      </c>
      <c r="O4480" s="3">
        <v>0</v>
      </c>
      <c r="P4480" s="3">
        <v>0</v>
      </c>
      <c r="Q4480" s="132"/>
    </row>
    <row r="4481" spans="1:17">
      <c r="A4481" s="5" t="str">
        <f t="shared" si="70"/>
        <v>8</v>
      </c>
      <c r="B4481" s="1" t="s">
        <v>4956</v>
      </c>
      <c r="C4481" s="2" t="s">
        <v>13247</v>
      </c>
      <c r="D4481" s="2">
        <f>IFERROR(VLOOKUP(B4481,#REF!,4,0),0)</f>
        <v>0</v>
      </c>
      <c r="E4481" s="3">
        <v>-49681.61</v>
      </c>
      <c r="F4481" s="147" t="s">
        <v>1</v>
      </c>
      <c r="G4481" s="3">
        <v>-49681.61</v>
      </c>
      <c r="H4481" s="3">
        <v>0</v>
      </c>
      <c r="I4481" s="3">
        <v>0</v>
      </c>
      <c r="J4481" s="3">
        <v>-49681.61</v>
      </c>
      <c r="K4481" s="3">
        <v>0</v>
      </c>
      <c r="L4481" s="3">
        <v>0</v>
      </c>
      <c r="M4481" s="148" t="s">
        <v>6151</v>
      </c>
      <c r="N4481" s="3">
        <v>0</v>
      </c>
      <c r="O4481" s="3">
        <v>0</v>
      </c>
      <c r="P4481" s="3">
        <v>0</v>
      </c>
      <c r="Q4481" s="132"/>
    </row>
    <row r="4482" spans="1:17">
      <c r="A4482" s="5" t="str">
        <f t="shared" si="70"/>
        <v>8</v>
      </c>
      <c r="B4482" s="1" t="s">
        <v>4959</v>
      </c>
      <c r="C4482" s="2" t="s">
        <v>13248</v>
      </c>
      <c r="D4482" s="2">
        <f>IFERROR(VLOOKUP(B4482,#REF!,4,0),0)</f>
        <v>0</v>
      </c>
      <c r="E4482" s="3">
        <v>-85091.1</v>
      </c>
      <c r="F4482" s="147" t="s">
        <v>1</v>
      </c>
      <c r="G4482" s="3">
        <v>-85091.1</v>
      </c>
      <c r="H4482" s="3">
        <v>0</v>
      </c>
      <c r="I4482" s="3">
        <v>0</v>
      </c>
      <c r="J4482" s="3">
        <v>-85091.1</v>
      </c>
      <c r="K4482" s="3">
        <v>0</v>
      </c>
      <c r="L4482" s="3">
        <v>0</v>
      </c>
      <c r="M4482" s="148" t="s">
        <v>6151</v>
      </c>
      <c r="N4482" s="3">
        <v>0</v>
      </c>
      <c r="O4482" s="3">
        <v>0</v>
      </c>
      <c r="P4482" s="3">
        <v>0</v>
      </c>
      <c r="Q4482" s="132"/>
    </row>
    <row r="4483" spans="1:17">
      <c r="A4483" s="5" t="str">
        <f t="shared" si="70"/>
        <v>8</v>
      </c>
      <c r="B4483" s="1" t="s">
        <v>13249</v>
      </c>
      <c r="C4483" s="2" t="s">
        <v>13250</v>
      </c>
      <c r="D4483" s="2">
        <f>IFERROR(VLOOKUP(B4483,#REF!,4,0),0)</f>
        <v>0</v>
      </c>
      <c r="E4483" s="3">
        <v>0</v>
      </c>
      <c r="F4483" s="147" t="s">
        <v>5961</v>
      </c>
      <c r="G4483" s="3">
        <v>0</v>
      </c>
      <c r="H4483" s="3">
        <v>0</v>
      </c>
      <c r="I4483" s="3">
        <v>0</v>
      </c>
      <c r="J4483" s="3">
        <v>0</v>
      </c>
      <c r="K4483" s="3">
        <v>0</v>
      </c>
      <c r="L4483" s="3">
        <v>0</v>
      </c>
      <c r="M4483" s="148" t="s">
        <v>6151</v>
      </c>
      <c r="N4483" s="3">
        <v>0</v>
      </c>
      <c r="O4483" s="3">
        <v>0</v>
      </c>
      <c r="P4483" s="3">
        <v>0</v>
      </c>
      <c r="Q4483" s="132"/>
    </row>
    <row r="4484" spans="1:17">
      <c r="A4484" s="5" t="str">
        <f t="shared" si="70"/>
        <v>8</v>
      </c>
      <c r="B4484" s="1" t="s">
        <v>13251</v>
      </c>
      <c r="C4484" s="2" t="s">
        <v>13252</v>
      </c>
      <c r="D4484" s="2">
        <f>IFERROR(VLOOKUP(B4484,#REF!,4,0),0)</f>
        <v>0</v>
      </c>
      <c r="E4484" s="3">
        <v>0</v>
      </c>
      <c r="F4484" s="147" t="s">
        <v>5961</v>
      </c>
      <c r="G4484" s="3">
        <v>0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148" t="s">
        <v>6151</v>
      </c>
      <c r="N4484" s="3">
        <v>0</v>
      </c>
      <c r="O4484" s="3">
        <v>0</v>
      </c>
      <c r="P4484" s="3">
        <v>0</v>
      </c>
      <c r="Q4484" s="132"/>
    </row>
    <row r="4485" spans="1:17">
      <c r="A4485" s="5" t="str">
        <f t="shared" si="70"/>
        <v>8</v>
      </c>
      <c r="B4485" s="1" t="s">
        <v>13253</v>
      </c>
      <c r="C4485" s="2" t="s">
        <v>13254</v>
      </c>
      <c r="D4485" s="2">
        <f>IFERROR(VLOOKUP(B4485,#REF!,4,0),0)</f>
        <v>0</v>
      </c>
      <c r="E4485" s="3">
        <v>0</v>
      </c>
      <c r="F4485" s="147" t="s">
        <v>5961</v>
      </c>
      <c r="G4485" s="3">
        <v>0</v>
      </c>
      <c r="H4485" s="3">
        <v>0</v>
      </c>
      <c r="I4485" s="3">
        <v>0</v>
      </c>
      <c r="J4485" s="3">
        <v>0</v>
      </c>
      <c r="K4485" s="3">
        <v>0</v>
      </c>
      <c r="L4485" s="3">
        <v>0</v>
      </c>
      <c r="M4485" s="148" t="s">
        <v>6151</v>
      </c>
      <c r="N4485" s="3">
        <v>0</v>
      </c>
      <c r="O4485" s="3">
        <v>0</v>
      </c>
      <c r="P4485" s="3">
        <v>0</v>
      </c>
      <c r="Q4485" s="132"/>
    </row>
    <row r="4486" spans="1:17">
      <c r="A4486" s="5" t="str">
        <f t="shared" si="70"/>
        <v>8</v>
      </c>
      <c r="B4486" s="1" t="s">
        <v>13255</v>
      </c>
      <c r="C4486" s="2" t="s">
        <v>13256</v>
      </c>
      <c r="D4486" s="2">
        <f>IFERROR(VLOOKUP(B4486,#REF!,4,0),0)</f>
        <v>0</v>
      </c>
      <c r="E4486" s="3">
        <v>0</v>
      </c>
      <c r="F4486" s="147" t="s">
        <v>5961</v>
      </c>
      <c r="G4486" s="3">
        <v>0</v>
      </c>
      <c r="H4486" s="3">
        <v>0</v>
      </c>
      <c r="I4486" s="3">
        <v>0</v>
      </c>
      <c r="J4486" s="3">
        <v>0</v>
      </c>
      <c r="K4486" s="3">
        <v>0</v>
      </c>
      <c r="L4486" s="3">
        <v>0</v>
      </c>
      <c r="M4486" s="148" t="s">
        <v>6151</v>
      </c>
      <c r="N4486" s="3">
        <v>0</v>
      </c>
      <c r="O4486" s="3">
        <v>0</v>
      </c>
      <c r="P4486" s="3">
        <v>0</v>
      </c>
      <c r="Q4486" s="132"/>
    </row>
    <row r="4487" spans="1:17">
      <c r="A4487" s="5" t="str">
        <f t="shared" si="70"/>
        <v>8</v>
      </c>
      <c r="B4487" s="1" t="s">
        <v>4962</v>
      </c>
      <c r="C4487" s="2" t="s">
        <v>13257</v>
      </c>
      <c r="D4487" s="2">
        <f>IFERROR(VLOOKUP(B4487,#REF!,4,0),0)</f>
        <v>0</v>
      </c>
      <c r="E4487" s="3">
        <v>-79207.7</v>
      </c>
      <c r="F4487" s="147" t="s">
        <v>1</v>
      </c>
      <c r="G4487" s="3">
        <v>-79207.7</v>
      </c>
      <c r="H4487" s="3">
        <v>0</v>
      </c>
      <c r="I4487" s="3">
        <v>0</v>
      </c>
      <c r="J4487" s="3">
        <v>-79207.7</v>
      </c>
      <c r="K4487" s="3">
        <v>0</v>
      </c>
      <c r="L4487" s="3">
        <v>0</v>
      </c>
      <c r="M4487" s="148" t="s">
        <v>6151</v>
      </c>
      <c r="N4487" s="3">
        <v>0</v>
      </c>
      <c r="O4487" s="3">
        <v>0</v>
      </c>
      <c r="P4487" s="3">
        <v>0</v>
      </c>
      <c r="Q4487" s="132"/>
    </row>
    <row r="4488" spans="1:17">
      <c r="A4488" s="5" t="str">
        <f t="shared" si="70"/>
        <v>8</v>
      </c>
      <c r="B4488" s="1" t="s">
        <v>13258</v>
      </c>
      <c r="C4488" s="2" t="s">
        <v>13259</v>
      </c>
      <c r="D4488" s="2">
        <f>IFERROR(VLOOKUP(B4488,#REF!,4,0),0)</f>
        <v>0</v>
      </c>
      <c r="E4488" s="3">
        <v>0</v>
      </c>
      <c r="F4488" s="147" t="s">
        <v>5961</v>
      </c>
      <c r="G4488" s="3">
        <v>0</v>
      </c>
      <c r="H4488" s="3">
        <v>0</v>
      </c>
      <c r="I4488" s="3">
        <v>0</v>
      </c>
      <c r="J4488" s="3">
        <v>0</v>
      </c>
      <c r="K4488" s="3">
        <v>0</v>
      </c>
      <c r="L4488" s="3">
        <v>0</v>
      </c>
      <c r="M4488" s="148" t="s">
        <v>6151</v>
      </c>
      <c r="N4488" s="3">
        <v>0</v>
      </c>
      <c r="O4488" s="3">
        <v>0</v>
      </c>
      <c r="P4488" s="3">
        <v>0</v>
      </c>
      <c r="Q4488" s="132"/>
    </row>
    <row r="4489" spans="1:17">
      <c r="A4489" s="5" t="str">
        <f t="shared" si="70"/>
        <v>8</v>
      </c>
      <c r="B4489" s="1" t="s">
        <v>13260</v>
      </c>
      <c r="C4489" s="2" t="s">
        <v>6396</v>
      </c>
      <c r="D4489" s="2">
        <f>IFERROR(VLOOKUP(B4489,#REF!,4,0),0)</f>
        <v>0</v>
      </c>
      <c r="E4489" s="3">
        <v>0</v>
      </c>
      <c r="F4489" s="147" t="s">
        <v>5961</v>
      </c>
      <c r="G4489" s="3">
        <v>0</v>
      </c>
      <c r="H4489" s="3">
        <v>0</v>
      </c>
      <c r="I4489" s="3">
        <v>0</v>
      </c>
      <c r="J4489" s="3">
        <v>0</v>
      </c>
      <c r="K4489" s="3">
        <v>0</v>
      </c>
      <c r="L4489" s="3">
        <v>0</v>
      </c>
      <c r="M4489" s="148" t="s">
        <v>6151</v>
      </c>
      <c r="N4489" s="3">
        <v>0</v>
      </c>
      <c r="O4489" s="3">
        <v>0</v>
      </c>
      <c r="P4489" s="3">
        <v>0</v>
      </c>
      <c r="Q4489" s="132"/>
    </row>
    <row r="4490" spans="1:17">
      <c r="A4490" s="5" t="str">
        <f t="shared" si="70"/>
        <v>8</v>
      </c>
      <c r="B4490" s="1" t="s">
        <v>13261</v>
      </c>
      <c r="C4490" s="2" t="s">
        <v>13262</v>
      </c>
      <c r="D4490" s="2">
        <f>IFERROR(VLOOKUP(B4490,#REF!,4,0),0)</f>
        <v>0</v>
      </c>
      <c r="E4490" s="3">
        <v>0</v>
      </c>
      <c r="F4490" s="147" t="s">
        <v>5961</v>
      </c>
      <c r="G4490" s="3">
        <v>0</v>
      </c>
      <c r="H4490" s="3">
        <v>0</v>
      </c>
      <c r="I4490" s="3">
        <v>0</v>
      </c>
      <c r="J4490" s="3">
        <v>0</v>
      </c>
      <c r="K4490" s="3">
        <v>0</v>
      </c>
      <c r="L4490" s="3">
        <v>0</v>
      </c>
      <c r="M4490" s="148" t="s">
        <v>6151</v>
      </c>
      <c r="N4490" s="3">
        <v>0</v>
      </c>
      <c r="O4490" s="3">
        <v>0</v>
      </c>
      <c r="P4490" s="3">
        <v>0</v>
      </c>
      <c r="Q4490" s="132"/>
    </row>
    <row r="4491" spans="1:17">
      <c r="A4491" s="5" t="str">
        <f t="shared" ref="A4491:A4554" si="71">LEFT(B4491)</f>
        <v>8</v>
      </c>
      <c r="B4491" s="1" t="s">
        <v>5820</v>
      </c>
      <c r="C4491" s="2" t="s">
        <v>13263</v>
      </c>
      <c r="D4491" s="2">
        <f>IFERROR(VLOOKUP(B4491,#REF!,4,0),0)</f>
        <v>0</v>
      </c>
      <c r="E4491" s="3">
        <v>0</v>
      </c>
      <c r="F4491" s="147" t="s">
        <v>5961</v>
      </c>
      <c r="G4491" s="3">
        <v>0</v>
      </c>
      <c r="H4491" s="3">
        <v>0</v>
      </c>
      <c r="I4491" s="3">
        <v>0</v>
      </c>
      <c r="J4491" s="3">
        <v>0</v>
      </c>
      <c r="K4491" s="3">
        <v>0</v>
      </c>
      <c r="L4491" s="3">
        <v>0</v>
      </c>
      <c r="M4491" s="148" t="s">
        <v>6151</v>
      </c>
      <c r="N4491" s="3">
        <v>0</v>
      </c>
      <c r="O4491" s="3">
        <v>0</v>
      </c>
      <c r="P4491" s="3">
        <v>0</v>
      </c>
      <c r="Q4491" s="132"/>
    </row>
    <row r="4492" spans="1:17">
      <c r="A4492" s="5" t="str">
        <f t="shared" si="71"/>
        <v>8</v>
      </c>
      <c r="B4492" s="1" t="s">
        <v>6017</v>
      </c>
      <c r="C4492" s="2" t="s">
        <v>13264</v>
      </c>
      <c r="D4492" s="2">
        <f>IFERROR(VLOOKUP(B4492,#REF!,4,0),0)</f>
        <v>0</v>
      </c>
      <c r="E4492" s="3">
        <v>0</v>
      </c>
      <c r="F4492" s="147" t="s">
        <v>5961</v>
      </c>
      <c r="G4492" s="3">
        <v>0</v>
      </c>
      <c r="H4492" s="3">
        <v>0</v>
      </c>
      <c r="I4492" s="3">
        <v>0</v>
      </c>
      <c r="J4492" s="3">
        <v>0</v>
      </c>
      <c r="K4492" s="3">
        <v>0</v>
      </c>
      <c r="L4492" s="3">
        <v>0</v>
      </c>
      <c r="M4492" s="148" t="s">
        <v>6151</v>
      </c>
      <c r="N4492" s="3">
        <v>0</v>
      </c>
      <c r="O4492" s="3">
        <v>0</v>
      </c>
      <c r="P4492" s="3">
        <v>0</v>
      </c>
      <c r="Q4492" s="132"/>
    </row>
    <row r="4493" spans="1:17">
      <c r="A4493" s="5" t="str">
        <f t="shared" si="71"/>
        <v>8</v>
      </c>
      <c r="B4493" s="1" t="s">
        <v>13265</v>
      </c>
      <c r="C4493" s="2" t="s">
        <v>9183</v>
      </c>
      <c r="D4493" s="2">
        <f>IFERROR(VLOOKUP(B4493,#REF!,4,0),0)</f>
        <v>0</v>
      </c>
      <c r="E4493" s="3">
        <v>0</v>
      </c>
      <c r="F4493" s="147" t="s">
        <v>5961</v>
      </c>
      <c r="G4493" s="3">
        <v>0</v>
      </c>
      <c r="H4493" s="3">
        <v>0</v>
      </c>
      <c r="I4493" s="3">
        <v>0</v>
      </c>
      <c r="J4493" s="3">
        <v>0</v>
      </c>
      <c r="K4493" s="3">
        <v>0</v>
      </c>
      <c r="L4493" s="3">
        <v>0</v>
      </c>
      <c r="M4493" s="148" t="s">
        <v>6151</v>
      </c>
      <c r="N4493" s="3">
        <v>0</v>
      </c>
      <c r="O4493" s="3">
        <v>0</v>
      </c>
      <c r="P4493" s="3">
        <v>0</v>
      </c>
      <c r="Q4493" s="132"/>
    </row>
    <row r="4494" spans="1:17">
      <c r="A4494" s="5" t="str">
        <f t="shared" si="71"/>
        <v>8</v>
      </c>
      <c r="B4494" s="1" t="s">
        <v>13266</v>
      </c>
      <c r="C4494" s="2" t="s">
        <v>6804</v>
      </c>
      <c r="D4494" s="2">
        <f>IFERROR(VLOOKUP(B4494,#REF!,4,0),0)</f>
        <v>0</v>
      </c>
      <c r="E4494" s="3">
        <v>0</v>
      </c>
      <c r="F4494" s="147" t="s">
        <v>5961</v>
      </c>
      <c r="G4494" s="3">
        <v>0</v>
      </c>
      <c r="H4494" s="3">
        <v>0</v>
      </c>
      <c r="I4494" s="3">
        <v>0</v>
      </c>
      <c r="J4494" s="3">
        <v>0</v>
      </c>
      <c r="K4494" s="3">
        <v>0</v>
      </c>
      <c r="L4494" s="3">
        <v>0</v>
      </c>
      <c r="M4494" s="148" t="s">
        <v>6151</v>
      </c>
      <c r="N4494" s="3">
        <v>0</v>
      </c>
      <c r="O4494" s="3">
        <v>0</v>
      </c>
      <c r="P4494" s="3">
        <v>0</v>
      </c>
      <c r="Q4494" s="132"/>
    </row>
    <row r="4495" spans="1:17">
      <c r="A4495" s="5" t="str">
        <f t="shared" si="71"/>
        <v>8</v>
      </c>
      <c r="B4495" s="1" t="s">
        <v>4967</v>
      </c>
      <c r="C4495" s="2" t="s">
        <v>13267</v>
      </c>
      <c r="D4495" s="2">
        <f>IFERROR(VLOOKUP(B4495,#REF!,4,0),0)</f>
        <v>0</v>
      </c>
      <c r="E4495" s="3">
        <v>-27682.13</v>
      </c>
      <c r="F4495" s="147" t="s">
        <v>1</v>
      </c>
      <c r="G4495" s="3">
        <v>-27682.13</v>
      </c>
      <c r="H4495" s="3">
        <v>0</v>
      </c>
      <c r="I4495" s="3">
        <v>0</v>
      </c>
      <c r="J4495" s="3">
        <v>-27682.13</v>
      </c>
      <c r="K4495" s="3">
        <v>0</v>
      </c>
      <c r="L4495" s="3">
        <v>0</v>
      </c>
      <c r="M4495" s="148" t="s">
        <v>6151</v>
      </c>
      <c r="N4495" s="3">
        <v>0</v>
      </c>
      <c r="O4495" s="3">
        <v>0</v>
      </c>
      <c r="P4495" s="3">
        <v>0</v>
      </c>
      <c r="Q4495" s="132"/>
    </row>
    <row r="4496" spans="1:17">
      <c r="A4496" s="5" t="str">
        <f t="shared" si="71"/>
        <v>8</v>
      </c>
      <c r="B4496" s="1" t="s">
        <v>13268</v>
      </c>
      <c r="C4496" s="2" t="s">
        <v>13269</v>
      </c>
      <c r="D4496" s="2">
        <f>IFERROR(VLOOKUP(B4496,#REF!,4,0),0)</f>
        <v>0</v>
      </c>
      <c r="E4496" s="3">
        <v>0</v>
      </c>
      <c r="F4496" s="147" t="s">
        <v>5961</v>
      </c>
      <c r="G4496" s="3">
        <v>0</v>
      </c>
      <c r="H4496" s="3">
        <v>0</v>
      </c>
      <c r="I4496" s="3">
        <v>0</v>
      </c>
      <c r="J4496" s="3">
        <v>0</v>
      </c>
      <c r="K4496" s="3">
        <v>0</v>
      </c>
      <c r="L4496" s="3">
        <v>0</v>
      </c>
      <c r="M4496" s="148" t="s">
        <v>6151</v>
      </c>
      <c r="N4496" s="3">
        <v>0</v>
      </c>
      <c r="O4496" s="3">
        <v>0</v>
      </c>
      <c r="P4496" s="3">
        <v>0</v>
      </c>
      <c r="Q4496" s="132"/>
    </row>
    <row r="4497" spans="1:17">
      <c r="A4497" s="5" t="str">
        <f t="shared" si="71"/>
        <v>8</v>
      </c>
      <c r="B4497" s="1" t="s">
        <v>13270</v>
      </c>
      <c r="C4497" s="2" t="s">
        <v>13271</v>
      </c>
      <c r="D4497" s="2">
        <f>IFERROR(VLOOKUP(B4497,#REF!,4,0),0)</f>
        <v>0</v>
      </c>
      <c r="E4497" s="3">
        <v>0</v>
      </c>
      <c r="F4497" s="147" t="s">
        <v>5961</v>
      </c>
      <c r="G4497" s="3">
        <v>0</v>
      </c>
      <c r="H4497" s="3">
        <v>0</v>
      </c>
      <c r="I4497" s="3">
        <v>0</v>
      </c>
      <c r="J4497" s="3">
        <v>0</v>
      </c>
      <c r="K4497" s="3">
        <v>0</v>
      </c>
      <c r="L4497" s="3">
        <v>0</v>
      </c>
      <c r="M4497" s="148" t="s">
        <v>6151</v>
      </c>
      <c r="N4497" s="3">
        <v>0</v>
      </c>
      <c r="O4497" s="3">
        <v>0</v>
      </c>
      <c r="P4497" s="3">
        <v>0</v>
      </c>
      <c r="Q4497" s="132"/>
    </row>
    <row r="4498" spans="1:17">
      <c r="A4498" s="5" t="str">
        <f t="shared" si="71"/>
        <v>8</v>
      </c>
      <c r="B4498" s="1" t="s">
        <v>13272</v>
      </c>
      <c r="C4498" s="2" t="s">
        <v>13273</v>
      </c>
      <c r="D4498" s="2">
        <f>IFERROR(VLOOKUP(B4498,#REF!,4,0),0)</f>
        <v>0</v>
      </c>
      <c r="E4498" s="3">
        <v>0</v>
      </c>
      <c r="F4498" s="147" t="s">
        <v>5961</v>
      </c>
      <c r="G4498" s="3">
        <v>0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148" t="s">
        <v>6151</v>
      </c>
      <c r="N4498" s="3">
        <v>0</v>
      </c>
      <c r="O4498" s="3">
        <v>0</v>
      </c>
      <c r="P4498" s="3">
        <v>0</v>
      </c>
      <c r="Q4498" s="132"/>
    </row>
    <row r="4499" spans="1:17">
      <c r="A4499" s="5" t="str">
        <f t="shared" si="71"/>
        <v>8</v>
      </c>
      <c r="B4499" s="1" t="s">
        <v>4972</v>
      </c>
      <c r="C4499" s="2" t="s">
        <v>13274</v>
      </c>
      <c r="D4499" s="2">
        <f>IFERROR(VLOOKUP(B4499,#REF!,4,0),0)</f>
        <v>0</v>
      </c>
      <c r="E4499" s="3">
        <v>-20022.509999999998</v>
      </c>
      <c r="F4499" s="147" t="s">
        <v>1</v>
      </c>
      <c r="G4499" s="3">
        <v>-20022.509999999998</v>
      </c>
      <c r="H4499" s="3">
        <v>0</v>
      </c>
      <c r="I4499" s="3">
        <v>0</v>
      </c>
      <c r="J4499" s="3">
        <v>-20022.509999999998</v>
      </c>
      <c r="K4499" s="3">
        <v>0</v>
      </c>
      <c r="L4499" s="3">
        <v>0</v>
      </c>
      <c r="M4499" s="148" t="s">
        <v>6151</v>
      </c>
      <c r="N4499" s="3">
        <v>0</v>
      </c>
      <c r="O4499" s="3">
        <v>0</v>
      </c>
      <c r="P4499" s="3">
        <v>0</v>
      </c>
      <c r="Q4499" s="132"/>
    </row>
    <row r="4500" spans="1:17">
      <c r="A4500" s="5" t="str">
        <f t="shared" si="71"/>
        <v>8</v>
      </c>
      <c r="B4500" s="1" t="s">
        <v>13275</v>
      </c>
      <c r="C4500" s="2" t="s">
        <v>13276</v>
      </c>
      <c r="D4500" s="2">
        <f>IFERROR(VLOOKUP(B4500,#REF!,4,0),0)</f>
        <v>0</v>
      </c>
      <c r="E4500" s="3">
        <v>0</v>
      </c>
      <c r="F4500" s="147" t="s">
        <v>5961</v>
      </c>
      <c r="G4500" s="3">
        <v>0</v>
      </c>
      <c r="H4500" s="3">
        <v>0</v>
      </c>
      <c r="I4500" s="3">
        <v>0</v>
      </c>
      <c r="J4500" s="3">
        <v>0</v>
      </c>
      <c r="K4500" s="3">
        <v>0</v>
      </c>
      <c r="L4500" s="3">
        <v>0</v>
      </c>
      <c r="M4500" s="148" t="s">
        <v>6151</v>
      </c>
      <c r="N4500" s="3">
        <v>0</v>
      </c>
      <c r="O4500" s="3">
        <v>0</v>
      </c>
      <c r="P4500" s="3">
        <v>0</v>
      </c>
      <c r="Q4500" s="132"/>
    </row>
    <row r="4501" spans="1:17">
      <c r="A4501" s="5" t="str">
        <f t="shared" si="71"/>
        <v>8</v>
      </c>
      <c r="B4501" s="1" t="s">
        <v>13277</v>
      </c>
      <c r="C4501" s="2" t="s">
        <v>13278</v>
      </c>
      <c r="D4501" s="2">
        <f>IFERROR(VLOOKUP(B4501,#REF!,4,0),0)</f>
        <v>0</v>
      </c>
      <c r="E4501" s="3">
        <v>0</v>
      </c>
      <c r="F4501" s="147" t="s">
        <v>5961</v>
      </c>
      <c r="G4501" s="3">
        <v>0</v>
      </c>
      <c r="H4501" s="3">
        <v>0</v>
      </c>
      <c r="I4501" s="3">
        <v>0</v>
      </c>
      <c r="J4501" s="3">
        <v>0</v>
      </c>
      <c r="K4501" s="3">
        <v>0</v>
      </c>
      <c r="L4501" s="3">
        <v>0</v>
      </c>
      <c r="M4501" s="148" t="s">
        <v>6151</v>
      </c>
      <c r="N4501" s="3">
        <v>0</v>
      </c>
      <c r="O4501" s="3">
        <v>0</v>
      </c>
      <c r="P4501" s="3">
        <v>0</v>
      </c>
      <c r="Q4501" s="132"/>
    </row>
    <row r="4502" spans="1:17">
      <c r="A4502" s="5" t="str">
        <f t="shared" si="71"/>
        <v>8</v>
      </c>
      <c r="B4502" s="1" t="s">
        <v>4975</v>
      </c>
      <c r="C4502" s="2" t="s">
        <v>13279</v>
      </c>
      <c r="D4502" s="2">
        <f>IFERROR(VLOOKUP(B4502,#REF!,4,0),0)</f>
        <v>0</v>
      </c>
      <c r="E4502" s="3">
        <v>-58921.04</v>
      </c>
      <c r="F4502" s="147" t="s">
        <v>1</v>
      </c>
      <c r="G4502" s="3">
        <v>-58921.04</v>
      </c>
      <c r="H4502" s="3">
        <v>0</v>
      </c>
      <c r="I4502" s="3">
        <v>0</v>
      </c>
      <c r="J4502" s="3">
        <v>-58921.04</v>
      </c>
      <c r="K4502" s="3">
        <v>0</v>
      </c>
      <c r="L4502" s="3">
        <v>0</v>
      </c>
      <c r="M4502" s="148" t="s">
        <v>6151</v>
      </c>
      <c r="N4502" s="3">
        <v>0</v>
      </c>
      <c r="O4502" s="3">
        <v>0</v>
      </c>
      <c r="P4502" s="3">
        <v>0</v>
      </c>
      <c r="Q4502" s="132"/>
    </row>
    <row r="4503" spans="1:17">
      <c r="A4503" s="5" t="str">
        <f t="shared" si="71"/>
        <v>8</v>
      </c>
      <c r="B4503" s="1" t="s">
        <v>4978</v>
      </c>
      <c r="C4503" s="2" t="s">
        <v>13280</v>
      </c>
      <c r="D4503" s="2">
        <f>IFERROR(VLOOKUP(B4503,#REF!,4,0),0)</f>
        <v>0</v>
      </c>
      <c r="E4503" s="3">
        <v>-780</v>
      </c>
      <c r="F4503" s="147" t="s">
        <v>1</v>
      </c>
      <c r="G4503" s="3">
        <v>-780</v>
      </c>
      <c r="H4503" s="3">
        <v>0</v>
      </c>
      <c r="I4503" s="3">
        <v>0</v>
      </c>
      <c r="J4503" s="3">
        <v>-780</v>
      </c>
      <c r="K4503" s="3">
        <v>0</v>
      </c>
      <c r="L4503" s="3">
        <v>0</v>
      </c>
      <c r="M4503" s="148" t="s">
        <v>6151</v>
      </c>
      <c r="N4503" s="3">
        <v>0</v>
      </c>
      <c r="O4503" s="3">
        <v>0</v>
      </c>
      <c r="P4503" s="3">
        <v>0</v>
      </c>
      <c r="Q4503" s="132"/>
    </row>
    <row r="4504" spans="1:17">
      <c r="A4504" s="5" t="str">
        <f t="shared" si="71"/>
        <v>8</v>
      </c>
      <c r="B4504" s="1" t="s">
        <v>4981</v>
      </c>
      <c r="C4504" s="2" t="s">
        <v>13281</v>
      </c>
      <c r="D4504" s="2">
        <f>IFERROR(VLOOKUP(B4504,#REF!,4,0),0)</f>
        <v>0</v>
      </c>
      <c r="E4504" s="3">
        <v>-569.51</v>
      </c>
      <c r="F4504" s="147" t="s">
        <v>1</v>
      </c>
      <c r="G4504" s="3">
        <v>-569.51</v>
      </c>
      <c r="H4504" s="3">
        <v>0</v>
      </c>
      <c r="I4504" s="3">
        <v>0</v>
      </c>
      <c r="J4504" s="3">
        <v>-569.51</v>
      </c>
      <c r="K4504" s="3">
        <v>0</v>
      </c>
      <c r="L4504" s="3">
        <v>0</v>
      </c>
      <c r="M4504" s="148" t="s">
        <v>6151</v>
      </c>
      <c r="N4504" s="3">
        <v>0</v>
      </c>
      <c r="O4504" s="3">
        <v>0</v>
      </c>
      <c r="P4504" s="3">
        <v>0</v>
      </c>
      <c r="Q4504" s="132"/>
    </row>
    <row r="4505" spans="1:17">
      <c r="A4505" s="5" t="str">
        <f t="shared" si="71"/>
        <v>8</v>
      </c>
      <c r="B4505" s="1" t="s">
        <v>13282</v>
      </c>
      <c r="C4505" s="2" t="s">
        <v>13283</v>
      </c>
      <c r="D4505" s="2">
        <f>IFERROR(VLOOKUP(B4505,#REF!,4,0),0)</f>
        <v>0</v>
      </c>
      <c r="E4505" s="3">
        <v>0</v>
      </c>
      <c r="F4505" s="147" t="s">
        <v>5961</v>
      </c>
      <c r="G4505" s="3">
        <v>0</v>
      </c>
      <c r="H4505" s="3">
        <v>0</v>
      </c>
      <c r="I4505" s="3">
        <v>0</v>
      </c>
      <c r="J4505" s="3">
        <v>0</v>
      </c>
      <c r="K4505" s="3">
        <v>0</v>
      </c>
      <c r="L4505" s="3">
        <v>0</v>
      </c>
      <c r="M4505" s="148" t="s">
        <v>6151</v>
      </c>
      <c r="N4505" s="3">
        <v>0</v>
      </c>
      <c r="O4505" s="3">
        <v>0</v>
      </c>
      <c r="P4505" s="3">
        <v>0</v>
      </c>
      <c r="Q4505" s="132"/>
    </row>
    <row r="4506" spans="1:17">
      <c r="A4506" s="5" t="str">
        <f t="shared" si="71"/>
        <v>8</v>
      </c>
      <c r="B4506" s="1" t="s">
        <v>13284</v>
      </c>
      <c r="C4506" s="2" t="s">
        <v>13285</v>
      </c>
      <c r="D4506" s="2">
        <f>IFERROR(VLOOKUP(B4506,#REF!,4,0),0)</f>
        <v>0</v>
      </c>
      <c r="E4506" s="3">
        <v>0</v>
      </c>
      <c r="F4506" s="147" t="s">
        <v>5961</v>
      </c>
      <c r="G4506" s="3">
        <v>0</v>
      </c>
      <c r="H4506" s="3">
        <v>0</v>
      </c>
      <c r="I4506" s="3">
        <v>0</v>
      </c>
      <c r="J4506" s="3">
        <v>0</v>
      </c>
      <c r="K4506" s="3">
        <v>0</v>
      </c>
      <c r="L4506" s="3">
        <v>0</v>
      </c>
      <c r="M4506" s="148" t="s">
        <v>6151</v>
      </c>
      <c r="N4506" s="3">
        <v>0</v>
      </c>
      <c r="O4506" s="3">
        <v>0</v>
      </c>
      <c r="P4506" s="3">
        <v>0</v>
      </c>
      <c r="Q4506" s="132"/>
    </row>
    <row r="4507" spans="1:17">
      <c r="A4507" s="5" t="str">
        <f t="shared" si="71"/>
        <v>8</v>
      </c>
      <c r="B4507" s="1" t="s">
        <v>13286</v>
      </c>
      <c r="C4507" s="2" t="s">
        <v>13287</v>
      </c>
      <c r="D4507" s="2">
        <f>IFERROR(VLOOKUP(B4507,#REF!,4,0),0)</f>
        <v>0</v>
      </c>
      <c r="E4507" s="3">
        <v>0</v>
      </c>
      <c r="F4507" s="147" t="s">
        <v>5961</v>
      </c>
      <c r="G4507" s="3">
        <v>0</v>
      </c>
      <c r="H4507" s="3">
        <v>0</v>
      </c>
      <c r="I4507" s="3">
        <v>0</v>
      </c>
      <c r="J4507" s="3">
        <v>0</v>
      </c>
      <c r="K4507" s="3">
        <v>0</v>
      </c>
      <c r="L4507" s="3">
        <v>0</v>
      </c>
      <c r="M4507" s="148" t="s">
        <v>6151</v>
      </c>
      <c r="N4507" s="3">
        <v>0</v>
      </c>
      <c r="O4507" s="3">
        <v>0</v>
      </c>
      <c r="P4507" s="3">
        <v>0</v>
      </c>
      <c r="Q4507" s="132"/>
    </row>
    <row r="4508" spans="1:17">
      <c r="A4508" s="5" t="str">
        <f t="shared" si="71"/>
        <v>8</v>
      </c>
      <c r="B4508" s="1" t="s">
        <v>4986</v>
      </c>
      <c r="C4508" s="2" t="s">
        <v>13288</v>
      </c>
      <c r="D4508" s="2">
        <f>IFERROR(VLOOKUP(B4508,#REF!,4,0),0)</f>
        <v>0</v>
      </c>
      <c r="E4508" s="3">
        <v>-22432.53</v>
      </c>
      <c r="F4508" s="147" t="s">
        <v>1</v>
      </c>
      <c r="G4508" s="3">
        <v>-22432.53</v>
      </c>
      <c r="H4508" s="3">
        <v>0</v>
      </c>
      <c r="I4508" s="3">
        <v>0</v>
      </c>
      <c r="J4508" s="3">
        <v>-22432.53</v>
      </c>
      <c r="K4508" s="3">
        <v>0</v>
      </c>
      <c r="L4508" s="3">
        <v>0</v>
      </c>
      <c r="M4508" s="148" t="s">
        <v>6151</v>
      </c>
      <c r="N4508" s="3">
        <v>0</v>
      </c>
      <c r="O4508" s="3">
        <v>0</v>
      </c>
      <c r="P4508" s="3">
        <v>0</v>
      </c>
      <c r="Q4508" s="132"/>
    </row>
    <row r="4509" spans="1:17">
      <c r="A4509" s="5" t="str">
        <f t="shared" si="71"/>
        <v>8</v>
      </c>
      <c r="B4509" s="1" t="s">
        <v>4989</v>
      </c>
      <c r="C4509" s="2" t="s">
        <v>13289</v>
      </c>
      <c r="D4509" s="2">
        <f>IFERROR(VLOOKUP(B4509,#REF!,4,0),0)</f>
        <v>0</v>
      </c>
      <c r="E4509" s="3">
        <v>0</v>
      </c>
      <c r="F4509" s="147" t="s">
        <v>5961</v>
      </c>
      <c r="G4509" s="3">
        <v>0</v>
      </c>
      <c r="H4509" s="3">
        <v>0</v>
      </c>
      <c r="I4509" s="3">
        <v>0</v>
      </c>
      <c r="J4509" s="3">
        <v>0</v>
      </c>
      <c r="K4509" s="3">
        <v>0</v>
      </c>
      <c r="L4509" s="3">
        <v>0</v>
      </c>
      <c r="M4509" s="148" t="s">
        <v>6151</v>
      </c>
      <c r="N4509" s="3">
        <v>0</v>
      </c>
      <c r="O4509" s="3">
        <v>0</v>
      </c>
      <c r="P4509" s="3">
        <v>0</v>
      </c>
      <c r="Q4509" s="132"/>
    </row>
    <row r="4510" spans="1:17">
      <c r="A4510" s="5" t="str">
        <f t="shared" si="71"/>
        <v>8</v>
      </c>
      <c r="B4510" s="1" t="s">
        <v>13290</v>
      </c>
      <c r="C4510" s="2" t="s">
        <v>13291</v>
      </c>
      <c r="D4510" s="2">
        <f>IFERROR(VLOOKUP(B4510,#REF!,4,0),0)</f>
        <v>0</v>
      </c>
      <c r="E4510" s="3">
        <v>0</v>
      </c>
      <c r="F4510" s="147" t="s">
        <v>5961</v>
      </c>
      <c r="G4510" s="3">
        <v>0</v>
      </c>
      <c r="H4510" s="3">
        <v>0</v>
      </c>
      <c r="I4510" s="3">
        <v>0</v>
      </c>
      <c r="J4510" s="3">
        <v>0</v>
      </c>
      <c r="K4510" s="3">
        <v>0</v>
      </c>
      <c r="L4510" s="3">
        <v>0</v>
      </c>
      <c r="M4510" s="148" t="s">
        <v>6151</v>
      </c>
      <c r="N4510" s="3">
        <v>0</v>
      </c>
      <c r="O4510" s="3">
        <v>0</v>
      </c>
      <c r="P4510" s="3">
        <v>0</v>
      </c>
      <c r="Q4510" s="132"/>
    </row>
    <row r="4511" spans="1:17">
      <c r="A4511" s="5" t="str">
        <f t="shared" si="71"/>
        <v>8</v>
      </c>
      <c r="B4511" s="1" t="s">
        <v>13292</v>
      </c>
      <c r="C4511" s="2" t="s">
        <v>11401</v>
      </c>
      <c r="D4511" s="2">
        <f>IFERROR(VLOOKUP(B4511,#REF!,4,0),0)</f>
        <v>0</v>
      </c>
      <c r="E4511" s="3">
        <v>0</v>
      </c>
      <c r="F4511" s="147" t="s">
        <v>5961</v>
      </c>
      <c r="G4511" s="3">
        <v>0</v>
      </c>
      <c r="H4511" s="3">
        <v>0</v>
      </c>
      <c r="I4511" s="3">
        <v>0</v>
      </c>
      <c r="J4511" s="3">
        <v>0</v>
      </c>
      <c r="K4511" s="3">
        <v>0</v>
      </c>
      <c r="L4511" s="3">
        <v>0</v>
      </c>
      <c r="M4511" s="148" t="s">
        <v>6151</v>
      </c>
      <c r="N4511" s="3">
        <v>0</v>
      </c>
      <c r="O4511" s="3">
        <v>0</v>
      </c>
      <c r="P4511" s="3">
        <v>0</v>
      </c>
      <c r="Q4511" s="132"/>
    </row>
    <row r="4512" spans="1:17">
      <c r="A4512" s="5" t="str">
        <f t="shared" si="71"/>
        <v>8</v>
      </c>
      <c r="B4512" s="1" t="s">
        <v>4992</v>
      </c>
      <c r="C4512" s="2" t="s">
        <v>11784</v>
      </c>
      <c r="D4512" s="2">
        <f>IFERROR(VLOOKUP(B4512,#REF!,4,0),0)</f>
        <v>0</v>
      </c>
      <c r="E4512" s="3">
        <v>-128656.69</v>
      </c>
      <c r="F4512" s="147" t="s">
        <v>1</v>
      </c>
      <c r="G4512" s="3">
        <v>-128656.69</v>
      </c>
      <c r="H4512" s="3">
        <v>0</v>
      </c>
      <c r="I4512" s="3">
        <v>0</v>
      </c>
      <c r="J4512" s="3">
        <v>-128656.69</v>
      </c>
      <c r="K4512" s="3">
        <v>0</v>
      </c>
      <c r="L4512" s="3">
        <v>0</v>
      </c>
      <c r="M4512" s="148" t="s">
        <v>6151</v>
      </c>
      <c r="N4512" s="3">
        <v>0</v>
      </c>
      <c r="O4512" s="3">
        <v>0</v>
      </c>
      <c r="P4512" s="3">
        <v>0</v>
      </c>
      <c r="Q4512" s="132"/>
    </row>
    <row r="4513" spans="1:17">
      <c r="A4513" s="5" t="str">
        <f t="shared" si="71"/>
        <v>8</v>
      </c>
      <c r="B4513" s="1" t="s">
        <v>13293</v>
      </c>
      <c r="C4513" s="2" t="s">
        <v>13294</v>
      </c>
      <c r="D4513" s="2">
        <f>IFERROR(VLOOKUP(B4513,#REF!,4,0),0)</f>
        <v>0</v>
      </c>
      <c r="E4513" s="3">
        <v>0</v>
      </c>
      <c r="F4513" s="147" t="s">
        <v>5961</v>
      </c>
      <c r="G4513" s="3">
        <v>0</v>
      </c>
      <c r="H4513" s="3">
        <v>0</v>
      </c>
      <c r="I4513" s="3">
        <v>0</v>
      </c>
      <c r="J4513" s="3">
        <v>0</v>
      </c>
      <c r="K4513" s="3">
        <v>0</v>
      </c>
      <c r="L4513" s="3">
        <v>0</v>
      </c>
      <c r="M4513" s="148" t="s">
        <v>6151</v>
      </c>
      <c r="N4513" s="3">
        <v>0</v>
      </c>
      <c r="O4513" s="3">
        <v>0</v>
      </c>
      <c r="P4513" s="3">
        <v>0</v>
      </c>
      <c r="Q4513" s="132"/>
    </row>
    <row r="4514" spans="1:17">
      <c r="A4514" s="5" t="str">
        <f t="shared" si="71"/>
        <v>8</v>
      </c>
      <c r="B4514" s="1" t="s">
        <v>13295</v>
      </c>
      <c r="C4514" s="2" t="s">
        <v>13296</v>
      </c>
      <c r="D4514" s="2">
        <f>IFERROR(VLOOKUP(B4514,#REF!,4,0),0)</f>
        <v>0</v>
      </c>
      <c r="E4514" s="3">
        <v>0</v>
      </c>
      <c r="F4514" s="147" t="s">
        <v>5961</v>
      </c>
      <c r="G4514" s="3">
        <v>0</v>
      </c>
      <c r="H4514" s="3">
        <v>0</v>
      </c>
      <c r="I4514" s="3">
        <v>0</v>
      </c>
      <c r="J4514" s="3">
        <v>0</v>
      </c>
      <c r="K4514" s="3">
        <v>0</v>
      </c>
      <c r="L4514" s="3">
        <v>0</v>
      </c>
      <c r="M4514" s="148" t="s">
        <v>6151</v>
      </c>
      <c r="N4514" s="3">
        <v>0</v>
      </c>
      <c r="O4514" s="3">
        <v>0</v>
      </c>
      <c r="P4514" s="3">
        <v>0</v>
      </c>
      <c r="Q4514" s="132"/>
    </row>
    <row r="4515" spans="1:17">
      <c r="A4515" s="5" t="str">
        <f t="shared" si="71"/>
        <v>8</v>
      </c>
      <c r="B4515" s="1" t="s">
        <v>13297</v>
      </c>
      <c r="C4515" s="2" t="s">
        <v>13298</v>
      </c>
      <c r="D4515" s="2">
        <f>IFERROR(VLOOKUP(B4515,#REF!,4,0),0)</f>
        <v>0</v>
      </c>
      <c r="E4515" s="3">
        <v>0</v>
      </c>
      <c r="F4515" s="147" t="s">
        <v>5961</v>
      </c>
      <c r="G4515" s="3">
        <v>0</v>
      </c>
      <c r="H4515" s="3">
        <v>0</v>
      </c>
      <c r="I4515" s="3">
        <v>0</v>
      </c>
      <c r="J4515" s="3">
        <v>0</v>
      </c>
      <c r="K4515" s="3">
        <v>0</v>
      </c>
      <c r="L4515" s="3">
        <v>0</v>
      </c>
      <c r="M4515" s="148" t="s">
        <v>6151</v>
      </c>
      <c r="N4515" s="3">
        <v>0</v>
      </c>
      <c r="O4515" s="3">
        <v>0</v>
      </c>
      <c r="P4515" s="3">
        <v>0</v>
      </c>
      <c r="Q4515" s="132"/>
    </row>
    <row r="4516" spans="1:17" ht="22.5">
      <c r="A4516" s="5" t="str">
        <f t="shared" si="71"/>
        <v>8</v>
      </c>
      <c r="B4516" s="1" t="s">
        <v>13299</v>
      </c>
      <c r="C4516" s="2" t="s">
        <v>13300</v>
      </c>
      <c r="D4516" s="2">
        <f>IFERROR(VLOOKUP(B4516,#REF!,4,0),0)</f>
        <v>0</v>
      </c>
      <c r="E4516" s="3">
        <v>0</v>
      </c>
      <c r="F4516" s="147" t="s">
        <v>5961</v>
      </c>
      <c r="G4516" s="3">
        <v>0</v>
      </c>
      <c r="H4516" s="3">
        <v>0</v>
      </c>
      <c r="I4516" s="3">
        <v>0</v>
      </c>
      <c r="J4516" s="3">
        <v>0</v>
      </c>
      <c r="K4516" s="3">
        <v>0</v>
      </c>
      <c r="L4516" s="3">
        <v>0</v>
      </c>
      <c r="M4516" s="148" t="s">
        <v>6151</v>
      </c>
      <c r="N4516" s="3">
        <v>0</v>
      </c>
      <c r="O4516" s="3">
        <v>0</v>
      </c>
      <c r="P4516" s="3">
        <v>0</v>
      </c>
      <c r="Q4516" s="132"/>
    </row>
    <row r="4517" spans="1:17">
      <c r="A4517" s="5" t="str">
        <f t="shared" si="71"/>
        <v>8</v>
      </c>
      <c r="B4517" s="1" t="s">
        <v>4997</v>
      </c>
      <c r="C4517" s="2" t="s">
        <v>9602</v>
      </c>
      <c r="D4517" s="2">
        <f>IFERROR(VLOOKUP(B4517,#REF!,4,0),0)</f>
        <v>0</v>
      </c>
      <c r="E4517" s="3">
        <v>-63265.4</v>
      </c>
      <c r="F4517" s="147" t="s">
        <v>1</v>
      </c>
      <c r="G4517" s="3">
        <v>-63265.4</v>
      </c>
      <c r="H4517" s="3">
        <v>0</v>
      </c>
      <c r="I4517" s="3">
        <v>0</v>
      </c>
      <c r="J4517" s="3">
        <v>-63265.4</v>
      </c>
      <c r="K4517" s="3">
        <v>0</v>
      </c>
      <c r="L4517" s="3">
        <v>0</v>
      </c>
      <c r="M4517" s="148" t="s">
        <v>6151</v>
      </c>
      <c r="N4517" s="3">
        <v>0</v>
      </c>
      <c r="O4517" s="3">
        <v>0</v>
      </c>
      <c r="P4517" s="3">
        <v>0</v>
      </c>
      <c r="Q4517" s="132"/>
    </row>
    <row r="4518" spans="1:17">
      <c r="A4518" s="5" t="str">
        <f t="shared" si="71"/>
        <v>8</v>
      </c>
      <c r="B4518" s="1" t="s">
        <v>6020</v>
      </c>
      <c r="C4518" s="2" t="s">
        <v>13301</v>
      </c>
      <c r="D4518" s="2">
        <f>IFERROR(VLOOKUP(B4518,#REF!,4,0),0)</f>
        <v>0</v>
      </c>
      <c r="E4518" s="3">
        <v>-1568.1</v>
      </c>
      <c r="F4518" s="147" t="s">
        <v>1</v>
      </c>
      <c r="G4518" s="3">
        <v>-1568.1</v>
      </c>
      <c r="H4518" s="3">
        <v>0</v>
      </c>
      <c r="I4518" s="3">
        <v>0</v>
      </c>
      <c r="J4518" s="3">
        <v>-1568.1</v>
      </c>
      <c r="K4518" s="3">
        <v>0</v>
      </c>
      <c r="L4518" s="3">
        <v>0</v>
      </c>
      <c r="M4518" s="148" t="s">
        <v>6151</v>
      </c>
      <c r="N4518" s="3">
        <v>0</v>
      </c>
      <c r="O4518" s="3">
        <v>0</v>
      </c>
      <c r="P4518" s="3">
        <v>0</v>
      </c>
      <c r="Q4518" s="132"/>
    </row>
    <row r="4519" spans="1:17">
      <c r="A4519" s="5" t="str">
        <f t="shared" si="71"/>
        <v>8</v>
      </c>
      <c r="B4519" s="1" t="s">
        <v>13302</v>
      </c>
      <c r="C4519" s="2" t="s">
        <v>13303</v>
      </c>
      <c r="D4519" s="2">
        <f>IFERROR(VLOOKUP(B4519,#REF!,4,0),0)</f>
        <v>0</v>
      </c>
      <c r="E4519" s="3">
        <v>0</v>
      </c>
      <c r="F4519" s="147" t="s">
        <v>5961</v>
      </c>
      <c r="G4519" s="3">
        <v>0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148" t="s">
        <v>6151</v>
      </c>
      <c r="N4519" s="3">
        <v>0</v>
      </c>
      <c r="O4519" s="3">
        <v>0</v>
      </c>
      <c r="P4519" s="3">
        <v>0</v>
      </c>
      <c r="Q4519" s="132"/>
    </row>
    <row r="4520" spans="1:17">
      <c r="A4520" s="5" t="str">
        <f t="shared" si="71"/>
        <v>8</v>
      </c>
      <c r="B4520" s="1" t="s">
        <v>13304</v>
      </c>
      <c r="C4520" s="2" t="s">
        <v>13305</v>
      </c>
      <c r="D4520" s="2">
        <f>IFERROR(VLOOKUP(B4520,#REF!,4,0),0)</f>
        <v>0</v>
      </c>
      <c r="E4520" s="3">
        <v>0</v>
      </c>
      <c r="F4520" s="147" t="s">
        <v>5961</v>
      </c>
      <c r="G4520" s="3">
        <v>0</v>
      </c>
      <c r="H4520" s="3">
        <v>0</v>
      </c>
      <c r="I4520" s="3">
        <v>0</v>
      </c>
      <c r="J4520" s="3">
        <v>0</v>
      </c>
      <c r="K4520" s="3">
        <v>0</v>
      </c>
      <c r="L4520" s="3">
        <v>0</v>
      </c>
      <c r="M4520" s="148" t="s">
        <v>6151</v>
      </c>
      <c r="N4520" s="3">
        <v>0</v>
      </c>
      <c r="O4520" s="3">
        <v>0</v>
      </c>
      <c r="P4520" s="3">
        <v>0</v>
      </c>
      <c r="Q4520" s="132"/>
    </row>
    <row r="4521" spans="1:17">
      <c r="A4521" s="5" t="str">
        <f t="shared" si="71"/>
        <v>8</v>
      </c>
      <c r="B4521" s="1" t="s">
        <v>5002</v>
      </c>
      <c r="C4521" s="2" t="s">
        <v>13306</v>
      </c>
      <c r="D4521" s="2">
        <f>IFERROR(VLOOKUP(B4521,#REF!,4,0),0)</f>
        <v>0</v>
      </c>
      <c r="E4521" s="3">
        <v>-5800</v>
      </c>
      <c r="F4521" s="147" t="s">
        <v>1</v>
      </c>
      <c r="G4521" s="3">
        <v>-5800</v>
      </c>
      <c r="H4521" s="3">
        <v>0</v>
      </c>
      <c r="I4521" s="3">
        <v>0</v>
      </c>
      <c r="J4521" s="3">
        <v>-5800</v>
      </c>
      <c r="K4521" s="3">
        <v>0</v>
      </c>
      <c r="L4521" s="3">
        <v>0</v>
      </c>
      <c r="M4521" s="148" t="s">
        <v>6151</v>
      </c>
      <c r="N4521" s="3">
        <v>0</v>
      </c>
      <c r="O4521" s="3">
        <v>0</v>
      </c>
      <c r="P4521" s="3">
        <v>0</v>
      </c>
      <c r="Q4521" s="132"/>
    </row>
    <row r="4522" spans="1:17">
      <c r="A4522" s="5" t="str">
        <f t="shared" si="71"/>
        <v>8</v>
      </c>
      <c r="B4522" s="1" t="s">
        <v>13307</v>
      </c>
      <c r="C4522" s="2" t="s">
        <v>13308</v>
      </c>
      <c r="D4522" s="2">
        <f>IFERROR(VLOOKUP(B4522,#REF!,4,0),0)</f>
        <v>0</v>
      </c>
      <c r="E4522" s="3">
        <v>0</v>
      </c>
      <c r="F4522" s="147" t="s">
        <v>5961</v>
      </c>
      <c r="G4522" s="3">
        <v>0</v>
      </c>
      <c r="H4522" s="3">
        <v>0</v>
      </c>
      <c r="I4522" s="3">
        <v>0</v>
      </c>
      <c r="J4522" s="3">
        <v>0</v>
      </c>
      <c r="K4522" s="3">
        <v>0</v>
      </c>
      <c r="L4522" s="3">
        <v>0</v>
      </c>
      <c r="M4522" s="148" t="s">
        <v>6151</v>
      </c>
      <c r="N4522" s="3">
        <v>0</v>
      </c>
      <c r="O4522" s="3">
        <v>0</v>
      </c>
      <c r="P4522" s="3">
        <v>0</v>
      </c>
      <c r="Q4522" s="132"/>
    </row>
    <row r="4523" spans="1:17">
      <c r="A4523" s="5" t="str">
        <f t="shared" si="71"/>
        <v>8</v>
      </c>
      <c r="B4523" s="1" t="s">
        <v>5007</v>
      </c>
      <c r="C4523" s="2" t="s">
        <v>13309</v>
      </c>
      <c r="D4523" s="2">
        <f>IFERROR(VLOOKUP(B4523,#REF!,4,0),0)</f>
        <v>0</v>
      </c>
      <c r="E4523" s="3">
        <v>-2198.71</v>
      </c>
      <c r="F4523" s="147" t="s">
        <v>1</v>
      </c>
      <c r="G4523" s="3">
        <v>-2198.71</v>
      </c>
      <c r="H4523" s="3">
        <v>0</v>
      </c>
      <c r="I4523" s="3">
        <v>0</v>
      </c>
      <c r="J4523" s="3">
        <v>-2198.71</v>
      </c>
      <c r="K4523" s="3">
        <v>0</v>
      </c>
      <c r="L4523" s="3">
        <v>0</v>
      </c>
      <c r="M4523" s="148" t="s">
        <v>6151</v>
      </c>
      <c r="N4523" s="3">
        <v>0</v>
      </c>
      <c r="O4523" s="3">
        <v>0</v>
      </c>
      <c r="P4523" s="3">
        <v>0</v>
      </c>
      <c r="Q4523" s="132"/>
    </row>
    <row r="4524" spans="1:17">
      <c r="A4524" s="5" t="str">
        <f t="shared" si="71"/>
        <v>8</v>
      </c>
      <c r="B4524" s="1" t="s">
        <v>5010</v>
      </c>
      <c r="C4524" s="2" t="s">
        <v>13310</v>
      </c>
      <c r="D4524" s="2">
        <f>IFERROR(VLOOKUP(B4524,#REF!,4,0),0)</f>
        <v>0</v>
      </c>
      <c r="E4524" s="3">
        <v>-24475.64</v>
      </c>
      <c r="F4524" s="147" t="s">
        <v>1</v>
      </c>
      <c r="G4524" s="3">
        <v>-24475.64</v>
      </c>
      <c r="H4524" s="3">
        <v>0</v>
      </c>
      <c r="I4524" s="3">
        <v>0</v>
      </c>
      <c r="J4524" s="3">
        <v>-24475.64</v>
      </c>
      <c r="K4524" s="3">
        <v>0</v>
      </c>
      <c r="L4524" s="3">
        <v>0</v>
      </c>
      <c r="M4524" s="148" t="s">
        <v>6151</v>
      </c>
      <c r="N4524" s="3">
        <v>0</v>
      </c>
      <c r="O4524" s="3">
        <v>0</v>
      </c>
      <c r="P4524" s="3">
        <v>0</v>
      </c>
      <c r="Q4524" s="132"/>
    </row>
    <row r="4525" spans="1:17">
      <c r="A4525" s="5" t="str">
        <f t="shared" si="71"/>
        <v>8</v>
      </c>
      <c r="B4525" s="1" t="s">
        <v>5013</v>
      </c>
      <c r="C4525" s="2" t="s">
        <v>13311</v>
      </c>
      <c r="D4525" s="2">
        <f>IFERROR(VLOOKUP(B4525,#REF!,4,0),0)</f>
        <v>0</v>
      </c>
      <c r="E4525" s="3">
        <v>-73387.039999999994</v>
      </c>
      <c r="F4525" s="147" t="s">
        <v>1</v>
      </c>
      <c r="G4525" s="3">
        <v>-73387.039999999994</v>
      </c>
      <c r="H4525" s="3">
        <v>0</v>
      </c>
      <c r="I4525" s="3">
        <v>0</v>
      </c>
      <c r="J4525" s="3">
        <v>-73387.039999999994</v>
      </c>
      <c r="K4525" s="3">
        <v>0</v>
      </c>
      <c r="L4525" s="3">
        <v>0</v>
      </c>
      <c r="M4525" s="148" t="s">
        <v>6151</v>
      </c>
      <c r="N4525" s="3">
        <v>0</v>
      </c>
      <c r="O4525" s="3">
        <v>0</v>
      </c>
      <c r="P4525" s="3">
        <v>0</v>
      </c>
      <c r="Q4525" s="132"/>
    </row>
    <row r="4526" spans="1:17">
      <c r="A4526" s="5" t="str">
        <f t="shared" si="71"/>
        <v>8</v>
      </c>
      <c r="B4526" s="1" t="s">
        <v>5016</v>
      </c>
      <c r="C4526" s="2" t="s">
        <v>13312</v>
      </c>
      <c r="D4526" s="2">
        <f>IFERROR(VLOOKUP(B4526,#REF!,4,0),0)</f>
        <v>0</v>
      </c>
      <c r="E4526" s="3">
        <v>-22057.599999999999</v>
      </c>
      <c r="F4526" s="147" t="s">
        <v>1</v>
      </c>
      <c r="G4526" s="3">
        <v>-22057.599999999999</v>
      </c>
      <c r="H4526" s="3">
        <v>0</v>
      </c>
      <c r="I4526" s="3">
        <v>0</v>
      </c>
      <c r="J4526" s="3">
        <v>-22057.599999999999</v>
      </c>
      <c r="K4526" s="3">
        <v>0</v>
      </c>
      <c r="L4526" s="3">
        <v>0</v>
      </c>
      <c r="M4526" s="148" t="s">
        <v>6151</v>
      </c>
      <c r="N4526" s="3">
        <v>0</v>
      </c>
      <c r="O4526" s="3">
        <v>0</v>
      </c>
      <c r="P4526" s="3">
        <v>0</v>
      </c>
      <c r="Q4526" s="132"/>
    </row>
    <row r="4527" spans="1:17">
      <c r="A4527" s="5" t="str">
        <f t="shared" si="71"/>
        <v>8</v>
      </c>
      <c r="B4527" s="1" t="s">
        <v>13313</v>
      </c>
      <c r="C4527" s="2" t="s">
        <v>13314</v>
      </c>
      <c r="D4527" s="2">
        <f>IFERROR(VLOOKUP(B4527,#REF!,4,0),0)</f>
        <v>0</v>
      </c>
      <c r="E4527" s="3">
        <v>0</v>
      </c>
      <c r="F4527" s="147" t="s">
        <v>5961</v>
      </c>
      <c r="G4527" s="3">
        <v>0</v>
      </c>
      <c r="H4527" s="3">
        <v>0</v>
      </c>
      <c r="I4527" s="3">
        <v>0</v>
      </c>
      <c r="J4527" s="3">
        <v>0</v>
      </c>
      <c r="K4527" s="3">
        <v>0</v>
      </c>
      <c r="L4527" s="3">
        <v>0</v>
      </c>
      <c r="M4527" s="148" t="s">
        <v>6151</v>
      </c>
      <c r="N4527" s="3">
        <v>0</v>
      </c>
      <c r="O4527" s="3">
        <v>0</v>
      </c>
      <c r="P4527" s="3">
        <v>0</v>
      </c>
      <c r="Q4527" s="132"/>
    </row>
    <row r="4528" spans="1:17">
      <c r="A4528" s="5" t="str">
        <f t="shared" si="71"/>
        <v>8</v>
      </c>
      <c r="B4528" s="1" t="s">
        <v>5823</v>
      </c>
      <c r="C4528" s="2" t="s">
        <v>13315</v>
      </c>
      <c r="D4528" s="2">
        <f>IFERROR(VLOOKUP(B4528,#REF!,4,0),0)</f>
        <v>0</v>
      </c>
      <c r="E4528" s="3">
        <v>0</v>
      </c>
      <c r="F4528" s="147" t="s">
        <v>5961</v>
      </c>
      <c r="G4528" s="3">
        <v>0</v>
      </c>
      <c r="H4528" s="3">
        <v>0</v>
      </c>
      <c r="I4528" s="3">
        <v>0</v>
      </c>
      <c r="J4528" s="3">
        <v>0</v>
      </c>
      <c r="K4528" s="3">
        <v>0</v>
      </c>
      <c r="L4528" s="3">
        <v>0</v>
      </c>
      <c r="M4528" s="148" t="s">
        <v>6151</v>
      </c>
      <c r="N4528" s="3">
        <v>0</v>
      </c>
      <c r="O4528" s="3">
        <v>0</v>
      </c>
      <c r="P4528" s="3">
        <v>0</v>
      </c>
      <c r="Q4528" s="132"/>
    </row>
    <row r="4529" spans="1:17">
      <c r="A4529" s="5" t="str">
        <f t="shared" si="71"/>
        <v>8</v>
      </c>
      <c r="B4529" s="1" t="s">
        <v>13316</v>
      </c>
      <c r="C4529" s="2" t="s">
        <v>13317</v>
      </c>
      <c r="D4529" s="2">
        <f>IFERROR(VLOOKUP(B4529,#REF!,4,0),0)</f>
        <v>0</v>
      </c>
      <c r="E4529" s="3">
        <v>0</v>
      </c>
      <c r="F4529" s="147" t="s">
        <v>5961</v>
      </c>
      <c r="G4529" s="3">
        <v>0</v>
      </c>
      <c r="H4529" s="3">
        <v>0</v>
      </c>
      <c r="I4529" s="3">
        <v>0</v>
      </c>
      <c r="J4529" s="3">
        <v>0</v>
      </c>
      <c r="K4529" s="3">
        <v>0</v>
      </c>
      <c r="L4529" s="3">
        <v>0</v>
      </c>
      <c r="M4529" s="148" t="s">
        <v>6151</v>
      </c>
      <c r="N4529" s="3">
        <v>0</v>
      </c>
      <c r="O4529" s="3">
        <v>0</v>
      </c>
      <c r="P4529" s="3">
        <v>0</v>
      </c>
      <c r="Q4529" s="132"/>
    </row>
    <row r="4530" spans="1:17">
      <c r="A4530" s="5" t="str">
        <f t="shared" si="71"/>
        <v>8</v>
      </c>
      <c r="B4530" s="1" t="s">
        <v>5826</v>
      </c>
      <c r="C4530" s="2" t="s">
        <v>13318</v>
      </c>
      <c r="D4530" s="2">
        <f>IFERROR(VLOOKUP(B4530,#REF!,4,0),0)</f>
        <v>0</v>
      </c>
      <c r="E4530" s="3">
        <v>0</v>
      </c>
      <c r="F4530" s="147" t="s">
        <v>5961</v>
      </c>
      <c r="G4530" s="3">
        <v>0</v>
      </c>
      <c r="H4530" s="3">
        <v>0</v>
      </c>
      <c r="I4530" s="3">
        <v>0</v>
      </c>
      <c r="J4530" s="3">
        <v>0</v>
      </c>
      <c r="K4530" s="3">
        <v>0</v>
      </c>
      <c r="L4530" s="3">
        <v>0</v>
      </c>
      <c r="M4530" s="148" t="s">
        <v>6151</v>
      </c>
      <c r="N4530" s="3">
        <v>0</v>
      </c>
      <c r="O4530" s="3">
        <v>0</v>
      </c>
      <c r="P4530" s="3">
        <v>0</v>
      </c>
      <c r="Q4530" s="132"/>
    </row>
    <row r="4531" spans="1:17">
      <c r="A4531" s="5" t="str">
        <f t="shared" si="71"/>
        <v>8</v>
      </c>
      <c r="B4531" s="1" t="s">
        <v>5829</v>
      </c>
      <c r="C4531" s="2" t="s">
        <v>13319</v>
      </c>
      <c r="D4531" s="2">
        <f>IFERROR(VLOOKUP(B4531,#REF!,4,0),0)</f>
        <v>0</v>
      </c>
      <c r="E4531" s="3">
        <v>0</v>
      </c>
      <c r="F4531" s="147" t="s">
        <v>5961</v>
      </c>
      <c r="G4531" s="3">
        <v>0</v>
      </c>
      <c r="H4531" s="3">
        <v>0</v>
      </c>
      <c r="I4531" s="3">
        <v>0</v>
      </c>
      <c r="J4531" s="3">
        <v>0</v>
      </c>
      <c r="K4531" s="3">
        <v>0</v>
      </c>
      <c r="L4531" s="3">
        <v>0</v>
      </c>
      <c r="M4531" s="148" t="s">
        <v>6151</v>
      </c>
      <c r="N4531" s="3">
        <v>0</v>
      </c>
      <c r="O4531" s="3">
        <v>0</v>
      </c>
      <c r="P4531" s="3">
        <v>0</v>
      </c>
      <c r="Q4531" s="132"/>
    </row>
    <row r="4532" spans="1:17">
      <c r="A4532" s="5" t="str">
        <f t="shared" si="71"/>
        <v>8</v>
      </c>
      <c r="B4532" s="1" t="s">
        <v>13320</v>
      </c>
      <c r="C4532" s="2" t="s">
        <v>13321</v>
      </c>
      <c r="D4532" s="2">
        <f>IFERROR(VLOOKUP(B4532,#REF!,4,0),0)</f>
        <v>0</v>
      </c>
      <c r="E4532" s="3">
        <v>0</v>
      </c>
      <c r="F4532" s="147" t="s">
        <v>5961</v>
      </c>
      <c r="G4532" s="3">
        <v>0</v>
      </c>
      <c r="H4532" s="3">
        <v>0</v>
      </c>
      <c r="I4532" s="3">
        <v>0</v>
      </c>
      <c r="J4532" s="3">
        <v>0</v>
      </c>
      <c r="K4532" s="3">
        <v>0</v>
      </c>
      <c r="L4532" s="3">
        <v>0</v>
      </c>
      <c r="M4532" s="148" t="s">
        <v>6151</v>
      </c>
      <c r="N4532" s="3">
        <v>0</v>
      </c>
      <c r="O4532" s="3">
        <v>0</v>
      </c>
      <c r="P4532" s="3">
        <v>0</v>
      </c>
      <c r="Q4532" s="132"/>
    </row>
    <row r="4533" spans="1:17">
      <c r="A4533" s="5" t="str">
        <f t="shared" si="71"/>
        <v>8</v>
      </c>
      <c r="B4533" s="1" t="s">
        <v>5021</v>
      </c>
      <c r="C4533" s="2" t="s">
        <v>13322</v>
      </c>
      <c r="D4533" s="2">
        <f>IFERROR(VLOOKUP(B4533,#REF!,4,0),0)</f>
        <v>0</v>
      </c>
      <c r="E4533" s="3">
        <v>-182034.73</v>
      </c>
      <c r="F4533" s="147" t="s">
        <v>1</v>
      </c>
      <c r="G4533" s="3">
        <v>-182034.73</v>
      </c>
      <c r="H4533" s="3">
        <v>0</v>
      </c>
      <c r="I4533" s="3">
        <v>0</v>
      </c>
      <c r="J4533" s="3">
        <v>-182034.73</v>
      </c>
      <c r="K4533" s="3">
        <v>0</v>
      </c>
      <c r="L4533" s="3">
        <v>0</v>
      </c>
      <c r="M4533" s="148" t="s">
        <v>6151</v>
      </c>
      <c r="N4533" s="3">
        <v>0</v>
      </c>
      <c r="O4533" s="3">
        <v>0</v>
      </c>
      <c r="P4533" s="3">
        <v>0</v>
      </c>
      <c r="Q4533" s="132"/>
    </row>
    <row r="4534" spans="1:17">
      <c r="A4534" s="5" t="str">
        <f t="shared" si="71"/>
        <v>8</v>
      </c>
      <c r="B4534" s="1" t="s">
        <v>5024</v>
      </c>
      <c r="C4534" s="2" t="s">
        <v>13323</v>
      </c>
      <c r="D4534" s="2">
        <f>IFERROR(VLOOKUP(B4534,#REF!,4,0),0)</f>
        <v>0</v>
      </c>
      <c r="E4534" s="3">
        <v>-216699.79</v>
      </c>
      <c r="F4534" s="147" t="s">
        <v>1</v>
      </c>
      <c r="G4534" s="3">
        <v>-216699.79</v>
      </c>
      <c r="H4534" s="3">
        <v>0</v>
      </c>
      <c r="I4534" s="3">
        <v>0</v>
      </c>
      <c r="J4534" s="3">
        <v>-216699.79</v>
      </c>
      <c r="K4534" s="3">
        <v>0</v>
      </c>
      <c r="L4534" s="3">
        <v>0</v>
      </c>
      <c r="M4534" s="148" t="s">
        <v>6151</v>
      </c>
      <c r="N4534" s="3">
        <v>0</v>
      </c>
      <c r="O4534" s="3">
        <v>0</v>
      </c>
      <c r="P4534" s="3">
        <v>0</v>
      </c>
      <c r="Q4534" s="132"/>
    </row>
    <row r="4535" spans="1:17">
      <c r="A4535" s="5" t="str">
        <f t="shared" si="71"/>
        <v>8</v>
      </c>
      <c r="B4535" s="1" t="s">
        <v>5832</v>
      </c>
      <c r="C4535" s="2" t="s">
        <v>13324</v>
      </c>
      <c r="D4535" s="2">
        <f>IFERROR(VLOOKUP(B4535,#REF!,4,0),0)</f>
        <v>0</v>
      </c>
      <c r="E4535" s="3">
        <v>-34288.36</v>
      </c>
      <c r="F4535" s="147" t="s">
        <v>1</v>
      </c>
      <c r="G4535" s="3">
        <v>-34288.36</v>
      </c>
      <c r="H4535" s="3">
        <v>0</v>
      </c>
      <c r="I4535" s="3">
        <v>0</v>
      </c>
      <c r="J4535" s="3">
        <v>-34288.36</v>
      </c>
      <c r="K4535" s="3">
        <v>0</v>
      </c>
      <c r="L4535" s="3">
        <v>0</v>
      </c>
      <c r="M4535" s="148" t="s">
        <v>6151</v>
      </c>
      <c r="N4535" s="3">
        <v>0</v>
      </c>
      <c r="O4535" s="3">
        <v>0</v>
      </c>
      <c r="P4535" s="3">
        <v>0</v>
      </c>
      <c r="Q4535" s="132"/>
    </row>
    <row r="4536" spans="1:17">
      <c r="A4536" s="5" t="str">
        <f t="shared" si="71"/>
        <v>8</v>
      </c>
      <c r="B4536" s="1" t="s">
        <v>13325</v>
      </c>
      <c r="C4536" s="2" t="s">
        <v>12484</v>
      </c>
      <c r="D4536" s="2">
        <f>IFERROR(VLOOKUP(B4536,#REF!,4,0),0)</f>
        <v>0</v>
      </c>
      <c r="E4536" s="3">
        <v>0</v>
      </c>
      <c r="F4536" s="147" t="s">
        <v>5961</v>
      </c>
      <c r="G4536" s="3">
        <v>0</v>
      </c>
      <c r="H4536" s="3">
        <v>0</v>
      </c>
      <c r="I4536" s="3">
        <v>0</v>
      </c>
      <c r="J4536" s="3">
        <v>0</v>
      </c>
      <c r="K4536" s="3">
        <v>0</v>
      </c>
      <c r="L4536" s="3">
        <v>0</v>
      </c>
      <c r="M4536" s="148" t="s">
        <v>6151</v>
      </c>
      <c r="N4536" s="3">
        <v>0</v>
      </c>
      <c r="O4536" s="3">
        <v>0</v>
      </c>
      <c r="P4536" s="3">
        <v>0</v>
      </c>
      <c r="Q4536" s="132"/>
    </row>
    <row r="4537" spans="1:17">
      <c r="A4537" s="5" t="str">
        <f t="shared" si="71"/>
        <v>8</v>
      </c>
      <c r="B4537" s="1" t="s">
        <v>13326</v>
      </c>
      <c r="C4537" s="2" t="s">
        <v>12486</v>
      </c>
      <c r="D4537" s="2">
        <f>IFERROR(VLOOKUP(B4537,#REF!,4,0),0)</f>
        <v>0</v>
      </c>
      <c r="E4537" s="3">
        <v>0</v>
      </c>
      <c r="F4537" s="147" t="s">
        <v>5961</v>
      </c>
      <c r="G4537" s="3">
        <v>0</v>
      </c>
      <c r="H4537" s="3">
        <v>0</v>
      </c>
      <c r="I4537" s="3">
        <v>0</v>
      </c>
      <c r="J4537" s="3">
        <v>0</v>
      </c>
      <c r="K4537" s="3">
        <v>0</v>
      </c>
      <c r="L4537" s="3">
        <v>0</v>
      </c>
      <c r="M4537" s="148" t="s">
        <v>6151</v>
      </c>
      <c r="N4537" s="3">
        <v>0</v>
      </c>
      <c r="O4537" s="3">
        <v>0</v>
      </c>
      <c r="P4537" s="3">
        <v>0</v>
      </c>
      <c r="Q4537" s="132"/>
    </row>
    <row r="4538" spans="1:17">
      <c r="A4538" s="5" t="str">
        <f t="shared" si="71"/>
        <v>8</v>
      </c>
      <c r="B4538" s="1" t="s">
        <v>5027</v>
      </c>
      <c r="C4538" s="2" t="s">
        <v>13327</v>
      </c>
      <c r="D4538" s="2">
        <f>IFERROR(VLOOKUP(B4538,#REF!,4,0),0)</f>
        <v>0</v>
      </c>
      <c r="E4538" s="3">
        <v>-32344.9</v>
      </c>
      <c r="F4538" s="147" t="s">
        <v>1</v>
      </c>
      <c r="G4538" s="3">
        <v>-32344.9</v>
      </c>
      <c r="H4538" s="3">
        <v>0</v>
      </c>
      <c r="I4538" s="3">
        <v>0</v>
      </c>
      <c r="J4538" s="3">
        <v>-32344.9</v>
      </c>
      <c r="K4538" s="3">
        <v>0</v>
      </c>
      <c r="L4538" s="3">
        <v>0</v>
      </c>
      <c r="M4538" s="148" t="s">
        <v>6151</v>
      </c>
      <c r="N4538" s="3">
        <v>0</v>
      </c>
      <c r="O4538" s="3">
        <v>0</v>
      </c>
      <c r="P4538" s="3">
        <v>0</v>
      </c>
      <c r="Q4538" s="132"/>
    </row>
    <row r="4539" spans="1:17">
      <c r="A4539" s="5" t="str">
        <f t="shared" si="71"/>
        <v>8</v>
      </c>
      <c r="B4539" s="1" t="s">
        <v>13328</v>
      </c>
      <c r="C4539" s="2" t="s">
        <v>12442</v>
      </c>
      <c r="D4539" s="2">
        <f>IFERROR(VLOOKUP(B4539,#REF!,4,0),0)</f>
        <v>0</v>
      </c>
      <c r="E4539" s="3">
        <v>0</v>
      </c>
      <c r="F4539" s="147" t="s">
        <v>5961</v>
      </c>
      <c r="G4539" s="3">
        <v>0</v>
      </c>
      <c r="H4539" s="3">
        <v>0</v>
      </c>
      <c r="I4539" s="3">
        <v>0</v>
      </c>
      <c r="J4539" s="3">
        <v>0</v>
      </c>
      <c r="K4539" s="3">
        <v>0</v>
      </c>
      <c r="L4539" s="3">
        <v>0</v>
      </c>
      <c r="M4539" s="148" t="s">
        <v>6151</v>
      </c>
      <c r="N4539" s="3">
        <v>0</v>
      </c>
      <c r="O4539" s="3">
        <v>0</v>
      </c>
      <c r="P4539" s="3">
        <v>0</v>
      </c>
      <c r="Q4539" s="132"/>
    </row>
    <row r="4540" spans="1:17">
      <c r="A4540" s="5" t="str">
        <f t="shared" si="71"/>
        <v>8</v>
      </c>
      <c r="B4540" s="1" t="s">
        <v>13329</v>
      </c>
      <c r="C4540" s="2" t="s">
        <v>12448</v>
      </c>
      <c r="D4540" s="2">
        <f>IFERROR(VLOOKUP(B4540,#REF!,4,0),0)</f>
        <v>0</v>
      </c>
      <c r="E4540" s="3">
        <v>0</v>
      </c>
      <c r="F4540" s="147" t="s">
        <v>5961</v>
      </c>
      <c r="G4540" s="3">
        <v>0</v>
      </c>
      <c r="H4540" s="3">
        <v>0</v>
      </c>
      <c r="I4540" s="3">
        <v>0</v>
      </c>
      <c r="J4540" s="3">
        <v>0</v>
      </c>
      <c r="K4540" s="3">
        <v>0</v>
      </c>
      <c r="L4540" s="3">
        <v>0</v>
      </c>
      <c r="M4540" s="148" t="s">
        <v>6151</v>
      </c>
      <c r="N4540" s="3">
        <v>0</v>
      </c>
      <c r="O4540" s="3">
        <v>0</v>
      </c>
      <c r="P4540" s="3">
        <v>0</v>
      </c>
      <c r="Q4540" s="132"/>
    </row>
    <row r="4541" spans="1:17">
      <c r="A4541" s="5" t="str">
        <f t="shared" si="71"/>
        <v>8</v>
      </c>
      <c r="B4541" s="1" t="s">
        <v>13330</v>
      </c>
      <c r="C4541" s="2" t="s">
        <v>13331</v>
      </c>
      <c r="D4541" s="2">
        <f>IFERROR(VLOOKUP(B4541,#REF!,4,0),0)</f>
        <v>0</v>
      </c>
      <c r="E4541" s="3">
        <v>0</v>
      </c>
      <c r="F4541" s="147" t="s">
        <v>5961</v>
      </c>
      <c r="G4541" s="3">
        <v>0</v>
      </c>
      <c r="H4541" s="3">
        <v>0</v>
      </c>
      <c r="I4541" s="3">
        <v>0</v>
      </c>
      <c r="J4541" s="3">
        <v>0</v>
      </c>
      <c r="K4541" s="3">
        <v>0</v>
      </c>
      <c r="L4541" s="3">
        <v>0</v>
      </c>
      <c r="M4541" s="148" t="s">
        <v>6151</v>
      </c>
      <c r="N4541" s="3">
        <v>0</v>
      </c>
      <c r="O4541" s="3">
        <v>0</v>
      </c>
      <c r="P4541" s="3">
        <v>0</v>
      </c>
      <c r="Q4541" s="132"/>
    </row>
    <row r="4542" spans="1:17">
      <c r="A4542" s="5" t="str">
        <f t="shared" si="71"/>
        <v>8</v>
      </c>
      <c r="B4542" s="1" t="s">
        <v>5871</v>
      </c>
      <c r="C4542" s="2" t="s">
        <v>13332</v>
      </c>
      <c r="D4542" s="2">
        <f>IFERROR(VLOOKUP(B4542,#REF!,4,0),0)</f>
        <v>0</v>
      </c>
      <c r="E4542" s="3">
        <v>-44748.07</v>
      </c>
      <c r="F4542" s="147" t="s">
        <v>1</v>
      </c>
      <c r="G4542" s="3">
        <v>-44748.07</v>
      </c>
      <c r="H4542" s="3">
        <v>0</v>
      </c>
      <c r="I4542" s="3">
        <v>0</v>
      </c>
      <c r="J4542" s="3">
        <v>-44748.07</v>
      </c>
      <c r="K4542" s="3">
        <v>0</v>
      </c>
      <c r="L4542" s="3">
        <v>0</v>
      </c>
      <c r="M4542" s="148" t="s">
        <v>6151</v>
      </c>
      <c r="N4542" s="3">
        <v>0</v>
      </c>
      <c r="O4542" s="3">
        <v>0</v>
      </c>
      <c r="P4542" s="3">
        <v>0</v>
      </c>
      <c r="Q4542" s="132"/>
    </row>
    <row r="4543" spans="1:17">
      <c r="A4543" s="5" t="str">
        <f t="shared" si="71"/>
        <v>8</v>
      </c>
      <c r="B4543" s="1" t="s">
        <v>13333</v>
      </c>
      <c r="C4543" s="2" t="s">
        <v>12490</v>
      </c>
      <c r="D4543" s="2">
        <f>IFERROR(VLOOKUP(B4543,#REF!,4,0),0)</f>
        <v>0</v>
      </c>
      <c r="E4543" s="3">
        <v>0</v>
      </c>
      <c r="F4543" s="147" t="s">
        <v>5961</v>
      </c>
      <c r="G4543" s="3">
        <v>0</v>
      </c>
      <c r="H4543" s="3">
        <v>0</v>
      </c>
      <c r="I4543" s="3">
        <v>0</v>
      </c>
      <c r="J4543" s="3">
        <v>0</v>
      </c>
      <c r="K4543" s="3">
        <v>0</v>
      </c>
      <c r="L4543" s="3">
        <v>0</v>
      </c>
      <c r="M4543" s="148" t="s">
        <v>6151</v>
      </c>
      <c r="N4543" s="3">
        <v>0</v>
      </c>
      <c r="O4543" s="3">
        <v>0</v>
      </c>
      <c r="P4543" s="3">
        <v>0</v>
      </c>
      <c r="Q4543" s="132"/>
    </row>
    <row r="4544" spans="1:17">
      <c r="A4544" s="5" t="str">
        <f t="shared" si="71"/>
        <v>8</v>
      </c>
      <c r="B4544" s="1" t="s">
        <v>13334</v>
      </c>
      <c r="C4544" s="2" t="s">
        <v>13335</v>
      </c>
      <c r="D4544" s="2">
        <f>IFERROR(VLOOKUP(B4544,#REF!,4,0),0)</f>
        <v>0</v>
      </c>
      <c r="E4544" s="3">
        <v>0</v>
      </c>
      <c r="F4544" s="147" t="s">
        <v>5961</v>
      </c>
      <c r="G4544" s="3">
        <v>0</v>
      </c>
      <c r="H4544" s="3">
        <v>0</v>
      </c>
      <c r="I4544" s="3">
        <v>0</v>
      </c>
      <c r="J4544" s="3">
        <v>0</v>
      </c>
      <c r="K4544" s="3">
        <v>0</v>
      </c>
      <c r="L4544" s="3">
        <v>0</v>
      </c>
      <c r="M4544" s="148" t="s">
        <v>6151</v>
      </c>
      <c r="N4544" s="3">
        <v>0</v>
      </c>
      <c r="O4544" s="3">
        <v>0</v>
      </c>
      <c r="P4544" s="3">
        <v>0</v>
      </c>
      <c r="Q4544" s="132"/>
    </row>
    <row r="4545" spans="1:17">
      <c r="A4545" s="5" t="str">
        <f t="shared" si="71"/>
        <v>8</v>
      </c>
      <c r="B4545" s="1" t="s">
        <v>5030</v>
      </c>
      <c r="C4545" s="2" t="s">
        <v>13336</v>
      </c>
      <c r="D4545" s="2">
        <f>IFERROR(VLOOKUP(B4545,#REF!,4,0),0)</f>
        <v>0</v>
      </c>
      <c r="E4545" s="3">
        <v>-103538.66</v>
      </c>
      <c r="F4545" s="147" t="s">
        <v>1</v>
      </c>
      <c r="G4545" s="3">
        <v>-103538.66</v>
      </c>
      <c r="H4545" s="3">
        <v>0</v>
      </c>
      <c r="I4545" s="3">
        <v>0</v>
      </c>
      <c r="J4545" s="3">
        <v>-103538.66</v>
      </c>
      <c r="K4545" s="3">
        <v>0</v>
      </c>
      <c r="L4545" s="3">
        <v>0</v>
      </c>
      <c r="M4545" s="148" t="s">
        <v>6151</v>
      </c>
      <c r="N4545" s="3">
        <v>0</v>
      </c>
      <c r="O4545" s="3">
        <v>0</v>
      </c>
      <c r="P4545" s="3">
        <v>0</v>
      </c>
      <c r="Q4545" s="132"/>
    </row>
    <row r="4546" spans="1:17">
      <c r="A4546" s="5" t="str">
        <f t="shared" si="71"/>
        <v>8</v>
      </c>
      <c r="B4546" s="1" t="s">
        <v>6023</v>
      </c>
      <c r="C4546" s="2" t="s">
        <v>13337</v>
      </c>
      <c r="D4546" s="2">
        <f>IFERROR(VLOOKUP(B4546,#REF!,4,0),0)</f>
        <v>0</v>
      </c>
      <c r="E4546" s="3">
        <v>-2850</v>
      </c>
      <c r="F4546" s="147" t="s">
        <v>1</v>
      </c>
      <c r="G4546" s="3">
        <v>-2850</v>
      </c>
      <c r="H4546" s="3">
        <v>0</v>
      </c>
      <c r="I4546" s="3">
        <v>0</v>
      </c>
      <c r="J4546" s="3">
        <v>-2850</v>
      </c>
      <c r="K4546" s="3">
        <v>0</v>
      </c>
      <c r="L4546" s="3">
        <v>0</v>
      </c>
      <c r="M4546" s="148" t="s">
        <v>6151</v>
      </c>
      <c r="N4546" s="3">
        <v>0</v>
      </c>
      <c r="O4546" s="3">
        <v>0</v>
      </c>
      <c r="P4546" s="3">
        <v>0</v>
      </c>
      <c r="Q4546" s="132"/>
    </row>
    <row r="4547" spans="1:17">
      <c r="A4547" s="5" t="str">
        <f t="shared" si="71"/>
        <v>8</v>
      </c>
      <c r="B4547" s="1" t="s">
        <v>5033</v>
      </c>
      <c r="C4547" s="2" t="s">
        <v>13338</v>
      </c>
      <c r="D4547" s="2">
        <f>IFERROR(VLOOKUP(B4547,#REF!,4,0),0)</f>
        <v>0</v>
      </c>
      <c r="E4547" s="3">
        <v>-9087.4599999999991</v>
      </c>
      <c r="F4547" s="147" t="s">
        <v>1</v>
      </c>
      <c r="G4547" s="3">
        <v>-9087.4599999999991</v>
      </c>
      <c r="H4547" s="3">
        <v>0</v>
      </c>
      <c r="I4547" s="3">
        <v>0</v>
      </c>
      <c r="J4547" s="3">
        <v>-9087.4599999999991</v>
      </c>
      <c r="K4547" s="3">
        <v>0</v>
      </c>
      <c r="L4547" s="3">
        <v>0</v>
      </c>
      <c r="M4547" s="148" t="s">
        <v>6151</v>
      </c>
      <c r="N4547" s="3">
        <v>0</v>
      </c>
      <c r="O4547" s="3">
        <v>0</v>
      </c>
      <c r="P4547" s="3">
        <v>0</v>
      </c>
      <c r="Q4547" s="132"/>
    </row>
    <row r="4548" spans="1:17">
      <c r="A4548" s="5" t="str">
        <f t="shared" si="71"/>
        <v>8</v>
      </c>
      <c r="B4548" s="1" t="s">
        <v>13339</v>
      </c>
      <c r="C4548" s="2" t="s">
        <v>13340</v>
      </c>
      <c r="D4548" s="2">
        <f>IFERROR(VLOOKUP(B4548,#REF!,4,0),0)</f>
        <v>0</v>
      </c>
      <c r="E4548" s="3">
        <v>0</v>
      </c>
      <c r="F4548" s="147" t="s">
        <v>5961</v>
      </c>
      <c r="G4548" s="3">
        <v>0</v>
      </c>
      <c r="H4548" s="3">
        <v>0</v>
      </c>
      <c r="I4548" s="3">
        <v>0</v>
      </c>
      <c r="J4548" s="3">
        <v>0</v>
      </c>
      <c r="K4548" s="3">
        <v>0</v>
      </c>
      <c r="L4548" s="3">
        <v>0</v>
      </c>
      <c r="M4548" s="148" t="s">
        <v>6151</v>
      </c>
      <c r="N4548" s="3">
        <v>0</v>
      </c>
      <c r="O4548" s="3">
        <v>0</v>
      </c>
      <c r="P4548" s="3">
        <v>0</v>
      </c>
      <c r="Q4548" s="132"/>
    </row>
    <row r="4549" spans="1:17">
      <c r="A4549" s="5" t="str">
        <f t="shared" si="71"/>
        <v>8</v>
      </c>
      <c r="B4549" s="1" t="s">
        <v>5036</v>
      </c>
      <c r="C4549" s="2" t="s">
        <v>13341</v>
      </c>
      <c r="D4549" s="2">
        <f>IFERROR(VLOOKUP(B4549,#REF!,4,0),0)</f>
        <v>0</v>
      </c>
      <c r="E4549" s="3">
        <v>-25531.4</v>
      </c>
      <c r="F4549" s="147" t="s">
        <v>1</v>
      </c>
      <c r="G4549" s="3">
        <v>-25531.4</v>
      </c>
      <c r="H4549" s="3">
        <v>0</v>
      </c>
      <c r="I4549" s="3">
        <v>0</v>
      </c>
      <c r="J4549" s="3">
        <v>-25531.4</v>
      </c>
      <c r="K4549" s="3">
        <v>0</v>
      </c>
      <c r="L4549" s="3">
        <v>0</v>
      </c>
      <c r="M4549" s="148" t="s">
        <v>6151</v>
      </c>
      <c r="N4549" s="3">
        <v>0</v>
      </c>
      <c r="O4549" s="3">
        <v>0</v>
      </c>
      <c r="P4549" s="3">
        <v>0</v>
      </c>
      <c r="Q4549" s="132"/>
    </row>
    <row r="4550" spans="1:17">
      <c r="A4550" s="5" t="str">
        <f t="shared" si="71"/>
        <v>8</v>
      </c>
      <c r="B4550" s="1" t="s">
        <v>5039</v>
      </c>
      <c r="C4550" s="2" t="s">
        <v>13342</v>
      </c>
      <c r="D4550" s="2">
        <f>IFERROR(VLOOKUP(B4550,#REF!,4,0),0)</f>
        <v>0</v>
      </c>
      <c r="E4550" s="3">
        <v>-468.58</v>
      </c>
      <c r="F4550" s="147" t="s">
        <v>1</v>
      </c>
      <c r="G4550" s="3">
        <v>-468.58</v>
      </c>
      <c r="H4550" s="3">
        <v>0</v>
      </c>
      <c r="I4550" s="3">
        <v>0</v>
      </c>
      <c r="J4550" s="3">
        <v>-468.58</v>
      </c>
      <c r="K4550" s="3">
        <v>0</v>
      </c>
      <c r="L4550" s="3">
        <v>0</v>
      </c>
      <c r="M4550" s="148" t="s">
        <v>6151</v>
      </c>
      <c r="N4550" s="3">
        <v>0</v>
      </c>
      <c r="O4550" s="3">
        <v>0</v>
      </c>
      <c r="P4550" s="3">
        <v>0</v>
      </c>
      <c r="Q4550" s="132"/>
    </row>
    <row r="4551" spans="1:17">
      <c r="A4551" s="5" t="str">
        <f t="shared" si="71"/>
        <v>8</v>
      </c>
      <c r="B4551" s="1" t="s">
        <v>6026</v>
      </c>
      <c r="C4551" s="2" t="s">
        <v>13343</v>
      </c>
      <c r="D4551" s="2">
        <f>IFERROR(VLOOKUP(B4551,#REF!,4,0),0)</f>
        <v>0</v>
      </c>
      <c r="E4551" s="3">
        <v>-9113.26</v>
      </c>
      <c r="F4551" s="147" t="s">
        <v>1</v>
      </c>
      <c r="G4551" s="3">
        <v>-9113.26</v>
      </c>
      <c r="H4551" s="3">
        <v>0</v>
      </c>
      <c r="I4551" s="3">
        <v>0</v>
      </c>
      <c r="J4551" s="3">
        <v>-9113.26</v>
      </c>
      <c r="K4551" s="3">
        <v>0</v>
      </c>
      <c r="L4551" s="3">
        <v>0</v>
      </c>
      <c r="M4551" s="148" t="s">
        <v>6151</v>
      </c>
      <c r="N4551" s="3">
        <v>0</v>
      </c>
      <c r="O4551" s="3">
        <v>0</v>
      </c>
      <c r="P4551" s="3">
        <v>0</v>
      </c>
      <c r="Q4551" s="132"/>
    </row>
    <row r="4552" spans="1:17">
      <c r="A4552" s="5" t="str">
        <f t="shared" si="71"/>
        <v>8</v>
      </c>
      <c r="B4552" s="1" t="s">
        <v>13344</v>
      </c>
      <c r="C4552" s="2" t="s">
        <v>13345</v>
      </c>
      <c r="D4552" s="2">
        <f>IFERROR(VLOOKUP(B4552,#REF!,4,0),0)</f>
        <v>0</v>
      </c>
      <c r="E4552" s="3">
        <v>0</v>
      </c>
      <c r="F4552" s="147" t="s">
        <v>5961</v>
      </c>
      <c r="G4552" s="3">
        <v>0</v>
      </c>
      <c r="H4552" s="3">
        <v>0</v>
      </c>
      <c r="I4552" s="3">
        <v>0</v>
      </c>
      <c r="J4552" s="3">
        <v>0</v>
      </c>
      <c r="K4552" s="3">
        <v>0</v>
      </c>
      <c r="L4552" s="3">
        <v>0</v>
      </c>
      <c r="M4552" s="148" t="s">
        <v>6151</v>
      </c>
      <c r="N4552" s="3">
        <v>0</v>
      </c>
      <c r="O4552" s="3">
        <v>0</v>
      </c>
      <c r="P4552" s="3">
        <v>0</v>
      </c>
      <c r="Q4552" s="132"/>
    </row>
    <row r="4553" spans="1:17">
      <c r="A4553" s="5" t="str">
        <f t="shared" si="71"/>
        <v>8</v>
      </c>
      <c r="B4553" s="1" t="s">
        <v>13346</v>
      </c>
      <c r="C4553" s="2" t="s">
        <v>13347</v>
      </c>
      <c r="D4553" s="2">
        <f>IFERROR(VLOOKUP(B4553,#REF!,4,0),0)</f>
        <v>0</v>
      </c>
      <c r="E4553" s="3">
        <v>0</v>
      </c>
      <c r="F4553" s="147" t="s">
        <v>5961</v>
      </c>
      <c r="G4553" s="3">
        <v>0</v>
      </c>
      <c r="H4553" s="3">
        <v>0</v>
      </c>
      <c r="I4553" s="3">
        <v>0</v>
      </c>
      <c r="J4553" s="3">
        <v>0</v>
      </c>
      <c r="K4553" s="3">
        <v>0</v>
      </c>
      <c r="L4553" s="3">
        <v>0</v>
      </c>
      <c r="M4553" s="148" t="s">
        <v>6151</v>
      </c>
      <c r="N4553" s="3">
        <v>0</v>
      </c>
      <c r="O4553" s="3">
        <v>0</v>
      </c>
      <c r="P4553" s="3">
        <v>0</v>
      </c>
      <c r="Q4553" s="132"/>
    </row>
    <row r="4554" spans="1:17">
      <c r="A4554" s="5" t="str">
        <f t="shared" si="71"/>
        <v>8</v>
      </c>
      <c r="B4554" s="1" t="s">
        <v>5042</v>
      </c>
      <c r="C4554" s="2" t="s">
        <v>13348</v>
      </c>
      <c r="D4554" s="2">
        <f>IFERROR(VLOOKUP(B4554,#REF!,4,0),0)</f>
        <v>0</v>
      </c>
      <c r="E4554" s="3">
        <v>-12746.09</v>
      </c>
      <c r="F4554" s="147" t="s">
        <v>1</v>
      </c>
      <c r="G4554" s="3">
        <v>-12746.09</v>
      </c>
      <c r="H4554" s="3">
        <v>0</v>
      </c>
      <c r="I4554" s="3">
        <v>0</v>
      </c>
      <c r="J4554" s="3">
        <v>-12746.09</v>
      </c>
      <c r="K4554" s="3">
        <v>0</v>
      </c>
      <c r="L4554" s="3">
        <v>0</v>
      </c>
      <c r="M4554" s="148" t="s">
        <v>6151</v>
      </c>
      <c r="N4554" s="3">
        <v>0</v>
      </c>
      <c r="O4554" s="3">
        <v>0</v>
      </c>
      <c r="P4554" s="3">
        <v>0</v>
      </c>
      <c r="Q4554" s="132"/>
    </row>
    <row r="4555" spans="1:17">
      <c r="A4555" s="5" t="str">
        <f t="shared" ref="A4555:A4618" si="72">LEFT(B4555)</f>
        <v>8</v>
      </c>
      <c r="B4555" s="1" t="s">
        <v>13349</v>
      </c>
      <c r="C4555" s="2" t="s">
        <v>13350</v>
      </c>
      <c r="D4555" s="2">
        <f>IFERROR(VLOOKUP(B4555,#REF!,4,0),0)</f>
        <v>0</v>
      </c>
      <c r="E4555" s="3">
        <v>0</v>
      </c>
      <c r="F4555" s="147" t="s">
        <v>5961</v>
      </c>
      <c r="G4555" s="3">
        <v>0</v>
      </c>
      <c r="H4555" s="3">
        <v>0</v>
      </c>
      <c r="I4555" s="3">
        <v>0</v>
      </c>
      <c r="J4555" s="3">
        <v>0</v>
      </c>
      <c r="K4555" s="3">
        <v>0</v>
      </c>
      <c r="L4555" s="3">
        <v>0</v>
      </c>
      <c r="M4555" s="148" t="s">
        <v>6151</v>
      </c>
      <c r="N4555" s="3">
        <v>0</v>
      </c>
      <c r="O4555" s="3">
        <v>0</v>
      </c>
      <c r="P4555" s="3">
        <v>0</v>
      </c>
      <c r="Q4555" s="132"/>
    </row>
    <row r="4556" spans="1:17">
      <c r="A4556" s="5" t="str">
        <f t="shared" si="72"/>
        <v>8</v>
      </c>
      <c r="B4556" s="1" t="s">
        <v>5045</v>
      </c>
      <c r="C4556" s="2" t="s">
        <v>13351</v>
      </c>
      <c r="D4556" s="2">
        <f>IFERROR(VLOOKUP(B4556,#REF!,4,0),0)</f>
        <v>0</v>
      </c>
      <c r="E4556" s="3">
        <v>-911.09</v>
      </c>
      <c r="F4556" s="147" t="s">
        <v>1</v>
      </c>
      <c r="G4556" s="3">
        <v>-911.09</v>
      </c>
      <c r="H4556" s="3">
        <v>0</v>
      </c>
      <c r="I4556" s="3">
        <v>0</v>
      </c>
      <c r="J4556" s="3">
        <v>-911.09</v>
      </c>
      <c r="K4556" s="3">
        <v>0</v>
      </c>
      <c r="L4556" s="3">
        <v>0</v>
      </c>
      <c r="M4556" s="148" t="s">
        <v>6151</v>
      </c>
      <c r="N4556" s="3">
        <v>0</v>
      </c>
      <c r="O4556" s="3">
        <v>0</v>
      </c>
      <c r="P4556" s="3">
        <v>0</v>
      </c>
      <c r="Q4556" s="132"/>
    </row>
    <row r="4557" spans="1:17">
      <c r="A4557" s="5" t="str">
        <f t="shared" si="72"/>
        <v>8</v>
      </c>
      <c r="B4557" s="1" t="s">
        <v>13352</v>
      </c>
      <c r="C4557" s="2" t="s">
        <v>13353</v>
      </c>
      <c r="D4557" s="2">
        <f>IFERROR(VLOOKUP(B4557,#REF!,4,0),0)</f>
        <v>0</v>
      </c>
      <c r="E4557" s="3">
        <v>0</v>
      </c>
      <c r="F4557" s="147" t="s">
        <v>5961</v>
      </c>
      <c r="G4557" s="3">
        <v>0</v>
      </c>
      <c r="H4557" s="3">
        <v>0</v>
      </c>
      <c r="I4557" s="3">
        <v>0</v>
      </c>
      <c r="J4557" s="3">
        <v>0</v>
      </c>
      <c r="K4557" s="3">
        <v>0</v>
      </c>
      <c r="L4557" s="3">
        <v>0</v>
      </c>
      <c r="M4557" s="148" t="s">
        <v>6151</v>
      </c>
      <c r="N4557" s="3">
        <v>0</v>
      </c>
      <c r="O4557" s="3">
        <v>0</v>
      </c>
      <c r="P4557" s="3">
        <v>0</v>
      </c>
      <c r="Q4557" s="132"/>
    </row>
    <row r="4558" spans="1:17">
      <c r="A4558" s="5" t="str">
        <f t="shared" si="72"/>
        <v>8</v>
      </c>
      <c r="B4558" s="1" t="s">
        <v>13354</v>
      </c>
      <c r="C4558" s="2" t="s">
        <v>13355</v>
      </c>
      <c r="D4558" s="2">
        <f>IFERROR(VLOOKUP(B4558,#REF!,4,0),0)</f>
        <v>0</v>
      </c>
      <c r="E4558" s="3">
        <v>0</v>
      </c>
      <c r="F4558" s="147" t="s">
        <v>5961</v>
      </c>
      <c r="G4558" s="3">
        <v>0</v>
      </c>
      <c r="H4558" s="3">
        <v>0</v>
      </c>
      <c r="I4558" s="3">
        <v>0</v>
      </c>
      <c r="J4558" s="3">
        <v>0</v>
      </c>
      <c r="K4558" s="3">
        <v>0</v>
      </c>
      <c r="L4558" s="3">
        <v>0</v>
      </c>
      <c r="M4558" s="148" t="s">
        <v>6151</v>
      </c>
      <c r="N4558" s="3">
        <v>0</v>
      </c>
      <c r="O4558" s="3">
        <v>0</v>
      </c>
      <c r="P4558" s="3">
        <v>0</v>
      </c>
      <c r="Q4558" s="132"/>
    </row>
    <row r="4559" spans="1:17" ht="22.5">
      <c r="A4559" s="5" t="str">
        <f t="shared" si="72"/>
        <v>8</v>
      </c>
      <c r="B4559" s="1" t="s">
        <v>5048</v>
      </c>
      <c r="C4559" s="2" t="s">
        <v>13356</v>
      </c>
      <c r="D4559" s="2">
        <f>IFERROR(VLOOKUP(B4559,#REF!,4,0),0)</f>
        <v>0</v>
      </c>
      <c r="E4559" s="3">
        <v>-2184.1999999999998</v>
      </c>
      <c r="F4559" s="147" t="s">
        <v>1</v>
      </c>
      <c r="G4559" s="3">
        <v>-2184.1999999999998</v>
      </c>
      <c r="H4559" s="3">
        <v>0</v>
      </c>
      <c r="I4559" s="3">
        <v>0</v>
      </c>
      <c r="J4559" s="3">
        <v>-2184.1999999999998</v>
      </c>
      <c r="K4559" s="3">
        <v>0</v>
      </c>
      <c r="L4559" s="3">
        <v>0</v>
      </c>
      <c r="M4559" s="148" t="s">
        <v>6151</v>
      </c>
      <c r="N4559" s="3">
        <v>0</v>
      </c>
      <c r="O4559" s="3">
        <v>0</v>
      </c>
      <c r="P4559" s="3">
        <v>0</v>
      </c>
      <c r="Q4559" s="132"/>
    </row>
    <row r="4560" spans="1:17">
      <c r="A4560" s="5" t="str">
        <f t="shared" si="72"/>
        <v>8</v>
      </c>
      <c r="B4560" s="1" t="s">
        <v>13357</v>
      </c>
      <c r="C4560" s="2" t="s">
        <v>13358</v>
      </c>
      <c r="D4560" s="2">
        <f>IFERROR(VLOOKUP(B4560,#REF!,4,0),0)</f>
        <v>0</v>
      </c>
      <c r="E4560" s="3">
        <v>0</v>
      </c>
      <c r="F4560" s="147" t="s">
        <v>5961</v>
      </c>
      <c r="G4560" s="3">
        <v>0</v>
      </c>
      <c r="H4560" s="3">
        <v>0</v>
      </c>
      <c r="I4560" s="3">
        <v>0</v>
      </c>
      <c r="J4560" s="3">
        <v>0</v>
      </c>
      <c r="K4560" s="3">
        <v>0</v>
      </c>
      <c r="L4560" s="3">
        <v>0</v>
      </c>
      <c r="M4560" s="148" t="s">
        <v>6151</v>
      </c>
      <c r="N4560" s="3">
        <v>0</v>
      </c>
      <c r="O4560" s="3">
        <v>0</v>
      </c>
      <c r="P4560" s="3">
        <v>0</v>
      </c>
      <c r="Q4560" s="132"/>
    </row>
    <row r="4561" spans="1:17">
      <c r="A4561" s="5" t="str">
        <f t="shared" si="72"/>
        <v>8</v>
      </c>
      <c r="B4561" s="1" t="s">
        <v>5933</v>
      </c>
      <c r="C4561" s="2" t="s">
        <v>13359</v>
      </c>
      <c r="D4561" s="2">
        <f>IFERROR(VLOOKUP(B4561,#REF!,4,0),0)</f>
        <v>0</v>
      </c>
      <c r="E4561" s="3">
        <v>-292.2</v>
      </c>
      <c r="F4561" s="147" t="s">
        <v>1</v>
      </c>
      <c r="G4561" s="3">
        <v>-292.2</v>
      </c>
      <c r="H4561" s="3">
        <v>0</v>
      </c>
      <c r="I4561" s="3">
        <v>0</v>
      </c>
      <c r="J4561" s="3">
        <v>-292.2</v>
      </c>
      <c r="K4561" s="3">
        <v>0</v>
      </c>
      <c r="L4561" s="3">
        <v>0</v>
      </c>
      <c r="M4561" s="148" t="s">
        <v>6151</v>
      </c>
      <c r="N4561" s="3">
        <v>0</v>
      </c>
      <c r="O4561" s="3">
        <v>0</v>
      </c>
      <c r="P4561" s="3">
        <v>0</v>
      </c>
      <c r="Q4561" s="132"/>
    </row>
    <row r="4562" spans="1:17">
      <c r="A4562" s="5" t="str">
        <f t="shared" si="72"/>
        <v>8</v>
      </c>
      <c r="B4562" s="1" t="s">
        <v>13360</v>
      </c>
      <c r="C4562" s="2" t="s">
        <v>13361</v>
      </c>
      <c r="D4562" s="2">
        <f>IFERROR(VLOOKUP(B4562,#REF!,4,0),0)</f>
        <v>0</v>
      </c>
      <c r="E4562" s="3">
        <v>0</v>
      </c>
      <c r="F4562" s="147" t="s">
        <v>5961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0</v>
      </c>
      <c r="M4562" s="148" t="s">
        <v>6151</v>
      </c>
      <c r="N4562" s="3">
        <v>0</v>
      </c>
      <c r="O4562" s="3">
        <v>0</v>
      </c>
      <c r="P4562" s="3">
        <v>0</v>
      </c>
      <c r="Q4562" s="132"/>
    </row>
    <row r="4563" spans="1:17">
      <c r="A4563" s="5" t="str">
        <f t="shared" si="72"/>
        <v>8</v>
      </c>
      <c r="B4563" s="1" t="s">
        <v>6029</v>
      </c>
      <c r="C4563" s="2" t="s">
        <v>9941</v>
      </c>
      <c r="D4563" s="2">
        <f>IFERROR(VLOOKUP(B4563,#REF!,4,0),0)</f>
        <v>0</v>
      </c>
      <c r="E4563" s="3">
        <v>-3724.34</v>
      </c>
      <c r="F4563" s="147" t="s">
        <v>1</v>
      </c>
      <c r="G4563" s="3">
        <v>-3724.34</v>
      </c>
      <c r="H4563" s="3">
        <v>0</v>
      </c>
      <c r="I4563" s="3">
        <v>0</v>
      </c>
      <c r="J4563" s="3">
        <v>-3724.34</v>
      </c>
      <c r="K4563" s="3">
        <v>0</v>
      </c>
      <c r="L4563" s="3">
        <v>0</v>
      </c>
      <c r="M4563" s="148" t="s">
        <v>6151</v>
      </c>
      <c r="N4563" s="3">
        <v>0</v>
      </c>
      <c r="O4563" s="3">
        <v>0</v>
      </c>
      <c r="P4563" s="3">
        <v>0</v>
      </c>
      <c r="Q4563" s="132"/>
    </row>
    <row r="4564" spans="1:17">
      <c r="A4564" s="5" t="str">
        <f t="shared" si="72"/>
        <v>8</v>
      </c>
      <c r="B4564" s="1" t="s">
        <v>5053</v>
      </c>
      <c r="C4564" s="2" t="s">
        <v>13362</v>
      </c>
      <c r="D4564" s="2">
        <f>IFERROR(VLOOKUP(B4564,#REF!,4,0),0)</f>
        <v>0</v>
      </c>
      <c r="E4564" s="3">
        <v>-535.4</v>
      </c>
      <c r="F4564" s="147" t="s">
        <v>1</v>
      </c>
      <c r="G4564" s="3">
        <v>-535.4</v>
      </c>
      <c r="H4564" s="3">
        <v>0</v>
      </c>
      <c r="I4564" s="3">
        <v>0</v>
      </c>
      <c r="J4564" s="3">
        <v>-535.4</v>
      </c>
      <c r="K4564" s="3">
        <v>0</v>
      </c>
      <c r="L4564" s="3">
        <v>0</v>
      </c>
      <c r="M4564" s="148" t="s">
        <v>6151</v>
      </c>
      <c r="N4564" s="3">
        <v>0</v>
      </c>
      <c r="O4564" s="3">
        <v>0</v>
      </c>
      <c r="P4564" s="3">
        <v>0</v>
      </c>
      <c r="Q4564" s="132"/>
    </row>
    <row r="4565" spans="1:17">
      <c r="A4565" s="5" t="str">
        <f t="shared" si="72"/>
        <v>8</v>
      </c>
      <c r="B4565" s="1" t="s">
        <v>5056</v>
      </c>
      <c r="C4565" s="2" t="s">
        <v>13363</v>
      </c>
      <c r="D4565" s="2">
        <f>IFERROR(VLOOKUP(B4565,#REF!,4,0),0)</f>
        <v>0</v>
      </c>
      <c r="E4565" s="3">
        <v>-33511.599999999999</v>
      </c>
      <c r="F4565" s="147" t="s">
        <v>1</v>
      </c>
      <c r="G4565" s="3">
        <v>-33511.599999999999</v>
      </c>
      <c r="H4565" s="3">
        <v>0</v>
      </c>
      <c r="I4565" s="3">
        <v>0</v>
      </c>
      <c r="J4565" s="3">
        <v>-33511.599999999999</v>
      </c>
      <c r="K4565" s="3">
        <v>0</v>
      </c>
      <c r="L4565" s="3">
        <v>0</v>
      </c>
      <c r="M4565" s="148" t="s">
        <v>6151</v>
      </c>
      <c r="N4565" s="3">
        <v>0</v>
      </c>
      <c r="O4565" s="3">
        <v>0</v>
      </c>
      <c r="P4565" s="3">
        <v>0</v>
      </c>
      <c r="Q4565" s="132"/>
    </row>
    <row r="4566" spans="1:17">
      <c r="A4566" s="5" t="str">
        <f t="shared" si="72"/>
        <v>8</v>
      </c>
      <c r="B4566" s="1" t="s">
        <v>5059</v>
      </c>
      <c r="C4566" s="2" t="s">
        <v>13364</v>
      </c>
      <c r="D4566" s="2">
        <f>IFERROR(VLOOKUP(B4566,#REF!,4,0),0)</f>
        <v>0</v>
      </c>
      <c r="E4566" s="3">
        <v>-186544.74</v>
      </c>
      <c r="F4566" s="147" t="s">
        <v>1</v>
      </c>
      <c r="G4566" s="3">
        <v>-186544.74</v>
      </c>
      <c r="H4566" s="3">
        <v>0</v>
      </c>
      <c r="I4566" s="3">
        <v>0</v>
      </c>
      <c r="J4566" s="3">
        <v>-186544.74</v>
      </c>
      <c r="K4566" s="3">
        <v>0</v>
      </c>
      <c r="L4566" s="3">
        <v>0</v>
      </c>
      <c r="M4566" s="148" t="s">
        <v>6151</v>
      </c>
      <c r="N4566" s="3">
        <v>0</v>
      </c>
      <c r="O4566" s="3">
        <v>0</v>
      </c>
      <c r="P4566" s="3">
        <v>0</v>
      </c>
      <c r="Q4566" s="132"/>
    </row>
    <row r="4567" spans="1:17">
      <c r="A4567" s="5" t="str">
        <f t="shared" si="72"/>
        <v>8</v>
      </c>
      <c r="B4567" s="1" t="s">
        <v>13365</v>
      </c>
      <c r="C4567" s="2" t="s">
        <v>13366</v>
      </c>
      <c r="D4567" s="2">
        <f>IFERROR(VLOOKUP(B4567,#REF!,4,0),0)</f>
        <v>0</v>
      </c>
      <c r="E4567" s="3">
        <v>0</v>
      </c>
      <c r="F4567" s="147" t="s">
        <v>5961</v>
      </c>
      <c r="G4567" s="3">
        <v>0</v>
      </c>
      <c r="H4567" s="3">
        <v>0</v>
      </c>
      <c r="I4567" s="3">
        <v>0</v>
      </c>
      <c r="J4567" s="3">
        <v>0</v>
      </c>
      <c r="K4567" s="3">
        <v>0</v>
      </c>
      <c r="L4567" s="3">
        <v>0</v>
      </c>
      <c r="M4567" s="148" t="s">
        <v>6151</v>
      </c>
      <c r="N4567" s="3">
        <v>0</v>
      </c>
      <c r="O4567" s="3">
        <v>0</v>
      </c>
      <c r="P4567" s="3">
        <v>0</v>
      </c>
      <c r="Q4567" s="132"/>
    </row>
    <row r="4568" spans="1:17">
      <c r="A4568" s="5" t="str">
        <f t="shared" si="72"/>
        <v>8</v>
      </c>
      <c r="B4568" s="1" t="s">
        <v>13367</v>
      </c>
      <c r="C4568" s="2" t="s">
        <v>13368</v>
      </c>
      <c r="D4568" s="2">
        <f>IFERROR(VLOOKUP(B4568,#REF!,4,0),0)</f>
        <v>0</v>
      </c>
      <c r="E4568" s="3">
        <v>0</v>
      </c>
      <c r="F4568" s="147" t="s">
        <v>5961</v>
      </c>
      <c r="G4568" s="3">
        <v>0</v>
      </c>
      <c r="H4568" s="3">
        <v>0</v>
      </c>
      <c r="I4568" s="3">
        <v>0</v>
      </c>
      <c r="J4568" s="3">
        <v>0</v>
      </c>
      <c r="K4568" s="3">
        <v>0</v>
      </c>
      <c r="L4568" s="3">
        <v>0</v>
      </c>
      <c r="M4568" s="148" t="s">
        <v>6151</v>
      </c>
      <c r="N4568" s="3">
        <v>0</v>
      </c>
      <c r="O4568" s="3">
        <v>0</v>
      </c>
      <c r="P4568" s="3">
        <v>0</v>
      </c>
      <c r="Q4568" s="132"/>
    </row>
    <row r="4569" spans="1:17">
      <c r="A4569" s="5" t="str">
        <f t="shared" si="72"/>
        <v>8</v>
      </c>
      <c r="B4569" s="1" t="s">
        <v>5062</v>
      </c>
      <c r="C4569" s="2" t="s">
        <v>13369</v>
      </c>
      <c r="D4569" s="2">
        <f>IFERROR(VLOOKUP(B4569,#REF!,4,0),0)</f>
        <v>0</v>
      </c>
      <c r="E4569" s="3">
        <v>-117693.26</v>
      </c>
      <c r="F4569" s="147" t="s">
        <v>1</v>
      </c>
      <c r="G4569" s="3">
        <v>-117693.26</v>
      </c>
      <c r="H4569" s="3">
        <v>0</v>
      </c>
      <c r="I4569" s="3">
        <v>0</v>
      </c>
      <c r="J4569" s="3">
        <v>-117693.26</v>
      </c>
      <c r="K4569" s="3">
        <v>0</v>
      </c>
      <c r="L4569" s="3">
        <v>0</v>
      </c>
      <c r="M4569" s="148" t="s">
        <v>6151</v>
      </c>
      <c r="N4569" s="3">
        <v>0</v>
      </c>
      <c r="O4569" s="3">
        <v>0</v>
      </c>
      <c r="P4569" s="3">
        <v>0</v>
      </c>
      <c r="Q4569" s="132"/>
    </row>
    <row r="4570" spans="1:17">
      <c r="A4570" s="5" t="str">
        <f t="shared" si="72"/>
        <v>8</v>
      </c>
      <c r="B4570" s="1" t="s">
        <v>5065</v>
      </c>
      <c r="C4570" s="2" t="s">
        <v>13370</v>
      </c>
      <c r="D4570" s="2">
        <f>IFERROR(VLOOKUP(B4570,#REF!,4,0),0)</f>
        <v>0</v>
      </c>
      <c r="E4570" s="3">
        <v>-1435</v>
      </c>
      <c r="F4570" s="147" t="s">
        <v>1</v>
      </c>
      <c r="G4570" s="3">
        <v>-1435</v>
      </c>
      <c r="H4570" s="3">
        <v>0</v>
      </c>
      <c r="I4570" s="3">
        <v>0</v>
      </c>
      <c r="J4570" s="3">
        <v>-1435</v>
      </c>
      <c r="K4570" s="3">
        <v>0</v>
      </c>
      <c r="L4570" s="3">
        <v>0</v>
      </c>
      <c r="M4570" s="148" t="s">
        <v>6151</v>
      </c>
      <c r="N4570" s="3">
        <v>0</v>
      </c>
      <c r="O4570" s="3">
        <v>0</v>
      </c>
      <c r="P4570" s="3">
        <v>0</v>
      </c>
      <c r="Q4570" s="132"/>
    </row>
    <row r="4571" spans="1:17">
      <c r="A4571" s="5" t="str">
        <f t="shared" si="72"/>
        <v>8</v>
      </c>
      <c r="B4571" s="1" t="s">
        <v>13371</v>
      </c>
      <c r="C4571" s="2" t="s">
        <v>12465</v>
      </c>
      <c r="D4571" s="2">
        <f>IFERROR(VLOOKUP(B4571,#REF!,4,0),0)</f>
        <v>0</v>
      </c>
      <c r="E4571" s="3">
        <v>0</v>
      </c>
      <c r="F4571" s="147" t="s">
        <v>5961</v>
      </c>
      <c r="G4571" s="3">
        <v>0</v>
      </c>
      <c r="H4571" s="3">
        <v>0</v>
      </c>
      <c r="I4571" s="3">
        <v>0</v>
      </c>
      <c r="J4571" s="3">
        <v>0</v>
      </c>
      <c r="K4571" s="3">
        <v>0</v>
      </c>
      <c r="L4571" s="3">
        <v>0</v>
      </c>
      <c r="M4571" s="148" t="s">
        <v>6151</v>
      </c>
      <c r="N4571" s="3">
        <v>0</v>
      </c>
      <c r="O4571" s="3">
        <v>0</v>
      </c>
      <c r="P4571" s="3">
        <v>0</v>
      </c>
      <c r="Q4571" s="132"/>
    </row>
    <row r="4572" spans="1:17">
      <c r="A4572" s="5" t="str">
        <f t="shared" si="72"/>
        <v>8</v>
      </c>
      <c r="B4572" s="1" t="s">
        <v>6032</v>
      </c>
      <c r="C4572" s="2" t="s">
        <v>13274</v>
      </c>
      <c r="D4572" s="2">
        <f>IFERROR(VLOOKUP(B4572,#REF!,4,0),0)</f>
        <v>0</v>
      </c>
      <c r="E4572" s="3">
        <v>-116</v>
      </c>
      <c r="F4572" s="147" t="s">
        <v>1</v>
      </c>
      <c r="G4572" s="3">
        <v>-116</v>
      </c>
      <c r="H4572" s="3">
        <v>0</v>
      </c>
      <c r="I4572" s="3">
        <v>0</v>
      </c>
      <c r="J4572" s="3">
        <v>-116</v>
      </c>
      <c r="K4572" s="3">
        <v>0</v>
      </c>
      <c r="L4572" s="3">
        <v>0</v>
      </c>
      <c r="M4572" s="148" t="s">
        <v>6151</v>
      </c>
      <c r="N4572" s="3">
        <v>0</v>
      </c>
      <c r="O4572" s="3">
        <v>0</v>
      </c>
      <c r="P4572" s="3">
        <v>0</v>
      </c>
      <c r="Q4572" s="132"/>
    </row>
    <row r="4573" spans="1:17">
      <c r="A4573" s="5" t="str">
        <f t="shared" si="72"/>
        <v>8</v>
      </c>
      <c r="B4573" s="1" t="s">
        <v>13372</v>
      </c>
      <c r="C4573" s="2" t="s">
        <v>13373</v>
      </c>
      <c r="D4573" s="2">
        <f>IFERROR(VLOOKUP(B4573,#REF!,4,0),0)</f>
        <v>0</v>
      </c>
      <c r="E4573" s="3">
        <v>0</v>
      </c>
      <c r="F4573" s="147" t="s">
        <v>5961</v>
      </c>
      <c r="G4573" s="3">
        <v>0</v>
      </c>
      <c r="H4573" s="3">
        <v>0</v>
      </c>
      <c r="I4573" s="3">
        <v>0</v>
      </c>
      <c r="J4573" s="3">
        <v>0</v>
      </c>
      <c r="K4573" s="3">
        <v>0</v>
      </c>
      <c r="L4573" s="3">
        <v>0</v>
      </c>
      <c r="M4573" s="148" t="s">
        <v>6151</v>
      </c>
      <c r="N4573" s="3">
        <v>0</v>
      </c>
      <c r="O4573" s="3">
        <v>0</v>
      </c>
      <c r="P4573" s="3">
        <v>0</v>
      </c>
      <c r="Q4573" s="132"/>
    </row>
    <row r="4574" spans="1:17">
      <c r="A4574" s="5" t="str">
        <f t="shared" si="72"/>
        <v>8</v>
      </c>
      <c r="B4574" s="1" t="s">
        <v>13374</v>
      </c>
      <c r="C4574" s="2" t="s">
        <v>13375</v>
      </c>
      <c r="D4574" s="2">
        <f>IFERROR(VLOOKUP(B4574,#REF!,4,0),0)</f>
        <v>0</v>
      </c>
      <c r="E4574" s="3">
        <v>0</v>
      </c>
      <c r="F4574" s="147" t="s">
        <v>5961</v>
      </c>
      <c r="G4574" s="3">
        <v>0</v>
      </c>
      <c r="H4574" s="3">
        <v>0</v>
      </c>
      <c r="I4574" s="3">
        <v>0</v>
      </c>
      <c r="J4574" s="3">
        <v>0</v>
      </c>
      <c r="K4574" s="3">
        <v>0</v>
      </c>
      <c r="L4574" s="3">
        <v>0</v>
      </c>
      <c r="M4574" s="148" t="s">
        <v>6151</v>
      </c>
      <c r="N4574" s="3">
        <v>0</v>
      </c>
      <c r="O4574" s="3">
        <v>0</v>
      </c>
      <c r="P4574" s="3">
        <v>0</v>
      </c>
      <c r="Q4574" s="132"/>
    </row>
    <row r="4575" spans="1:17">
      <c r="A4575" s="5" t="str">
        <f t="shared" si="72"/>
        <v>8</v>
      </c>
      <c r="B4575" s="1" t="s">
        <v>13376</v>
      </c>
      <c r="C4575" s="2" t="s">
        <v>13377</v>
      </c>
      <c r="D4575" s="2">
        <f>IFERROR(VLOOKUP(B4575,#REF!,4,0),0)</f>
        <v>0</v>
      </c>
      <c r="E4575" s="3">
        <v>0</v>
      </c>
      <c r="F4575" s="147" t="s">
        <v>5961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148" t="s">
        <v>6151</v>
      </c>
      <c r="N4575" s="3">
        <v>0</v>
      </c>
      <c r="O4575" s="3">
        <v>0</v>
      </c>
      <c r="P4575" s="3">
        <v>0</v>
      </c>
      <c r="Q4575" s="132"/>
    </row>
    <row r="4576" spans="1:17">
      <c r="A4576" s="5" t="str">
        <f t="shared" si="72"/>
        <v>8</v>
      </c>
      <c r="B4576" s="1" t="s">
        <v>13378</v>
      </c>
      <c r="C4576" s="2" t="s">
        <v>13379</v>
      </c>
      <c r="D4576" s="2">
        <f>IFERROR(VLOOKUP(B4576,#REF!,4,0),0)</f>
        <v>0</v>
      </c>
      <c r="E4576" s="3">
        <v>0</v>
      </c>
      <c r="F4576" s="147" t="s">
        <v>5961</v>
      </c>
      <c r="G4576" s="3">
        <v>0</v>
      </c>
      <c r="H4576" s="3">
        <v>0</v>
      </c>
      <c r="I4576" s="3">
        <v>0</v>
      </c>
      <c r="J4576" s="3">
        <v>0</v>
      </c>
      <c r="K4576" s="3">
        <v>0</v>
      </c>
      <c r="L4576" s="3">
        <v>0</v>
      </c>
      <c r="M4576" s="148" t="s">
        <v>6151</v>
      </c>
      <c r="N4576" s="3">
        <v>0</v>
      </c>
      <c r="O4576" s="3">
        <v>0</v>
      </c>
      <c r="P4576" s="3">
        <v>0</v>
      </c>
      <c r="Q4576" s="132"/>
    </row>
    <row r="4577" spans="1:17">
      <c r="A4577" s="5" t="str">
        <f t="shared" si="72"/>
        <v>8</v>
      </c>
      <c r="B4577" s="1" t="s">
        <v>13380</v>
      </c>
      <c r="C4577" s="2" t="s">
        <v>13381</v>
      </c>
      <c r="D4577" s="2">
        <f>IFERROR(VLOOKUP(B4577,#REF!,4,0),0)</f>
        <v>0</v>
      </c>
      <c r="E4577" s="3">
        <v>0</v>
      </c>
      <c r="F4577" s="147" t="s">
        <v>5961</v>
      </c>
      <c r="G4577" s="3">
        <v>0</v>
      </c>
      <c r="H4577" s="3">
        <v>0</v>
      </c>
      <c r="I4577" s="3">
        <v>0</v>
      </c>
      <c r="J4577" s="3">
        <v>0</v>
      </c>
      <c r="K4577" s="3">
        <v>0</v>
      </c>
      <c r="L4577" s="3">
        <v>0</v>
      </c>
      <c r="M4577" s="148" t="s">
        <v>6151</v>
      </c>
      <c r="N4577" s="3">
        <v>0</v>
      </c>
      <c r="O4577" s="3">
        <v>0</v>
      </c>
      <c r="P4577" s="3">
        <v>0</v>
      </c>
      <c r="Q4577" s="132"/>
    </row>
    <row r="4578" spans="1:17">
      <c r="A4578" s="5" t="str">
        <f t="shared" si="72"/>
        <v>8</v>
      </c>
      <c r="B4578" s="1" t="s">
        <v>13382</v>
      </c>
      <c r="C4578" s="2" t="s">
        <v>13383</v>
      </c>
      <c r="D4578" s="2">
        <f>IFERROR(VLOOKUP(B4578,#REF!,4,0),0)</f>
        <v>0</v>
      </c>
      <c r="E4578" s="3">
        <v>0</v>
      </c>
      <c r="F4578" s="147" t="s">
        <v>5961</v>
      </c>
      <c r="G4578" s="3">
        <v>0</v>
      </c>
      <c r="H4578" s="3">
        <v>0</v>
      </c>
      <c r="I4578" s="3">
        <v>0</v>
      </c>
      <c r="J4578" s="3">
        <v>0</v>
      </c>
      <c r="K4578" s="3">
        <v>0</v>
      </c>
      <c r="L4578" s="3">
        <v>0</v>
      </c>
      <c r="M4578" s="148" t="s">
        <v>6151</v>
      </c>
      <c r="N4578" s="3">
        <v>0</v>
      </c>
      <c r="O4578" s="3">
        <v>0</v>
      </c>
      <c r="P4578" s="3">
        <v>0</v>
      </c>
      <c r="Q4578" s="132"/>
    </row>
    <row r="4579" spans="1:17">
      <c r="A4579" s="5" t="str">
        <f t="shared" si="72"/>
        <v>8</v>
      </c>
      <c r="B4579" s="1" t="s">
        <v>13384</v>
      </c>
      <c r="C4579" s="2" t="s">
        <v>13385</v>
      </c>
      <c r="D4579" s="2">
        <f>IFERROR(VLOOKUP(B4579,#REF!,4,0),0)</f>
        <v>0</v>
      </c>
      <c r="E4579" s="3">
        <v>0</v>
      </c>
      <c r="F4579" s="147" t="s">
        <v>5961</v>
      </c>
      <c r="G4579" s="3">
        <v>0</v>
      </c>
      <c r="H4579" s="3">
        <v>0</v>
      </c>
      <c r="I4579" s="3">
        <v>0</v>
      </c>
      <c r="J4579" s="3">
        <v>0</v>
      </c>
      <c r="K4579" s="3">
        <v>0</v>
      </c>
      <c r="L4579" s="3">
        <v>0</v>
      </c>
      <c r="M4579" s="148" t="s">
        <v>6151</v>
      </c>
      <c r="N4579" s="3">
        <v>0</v>
      </c>
      <c r="O4579" s="3">
        <v>0</v>
      </c>
      <c r="P4579" s="3">
        <v>0</v>
      </c>
      <c r="Q4579" s="132"/>
    </row>
    <row r="4580" spans="1:17">
      <c r="A4580" s="5" t="str">
        <f t="shared" si="72"/>
        <v>8</v>
      </c>
      <c r="B4580" s="1" t="s">
        <v>13386</v>
      </c>
      <c r="C4580" s="2" t="s">
        <v>13387</v>
      </c>
      <c r="D4580" s="2">
        <f>IFERROR(VLOOKUP(B4580,#REF!,4,0),0)</f>
        <v>0</v>
      </c>
      <c r="E4580" s="3">
        <v>0</v>
      </c>
      <c r="F4580" s="147" t="s">
        <v>5961</v>
      </c>
      <c r="G4580" s="3">
        <v>0</v>
      </c>
      <c r="H4580" s="3">
        <v>0</v>
      </c>
      <c r="I4580" s="3">
        <v>0</v>
      </c>
      <c r="J4580" s="3">
        <v>0</v>
      </c>
      <c r="K4580" s="3">
        <v>0</v>
      </c>
      <c r="L4580" s="3">
        <v>0</v>
      </c>
      <c r="M4580" s="148" t="s">
        <v>6151</v>
      </c>
      <c r="N4580" s="3">
        <v>0</v>
      </c>
      <c r="O4580" s="3">
        <v>0</v>
      </c>
      <c r="P4580" s="3">
        <v>0</v>
      </c>
      <c r="Q4580" s="132"/>
    </row>
    <row r="4581" spans="1:17">
      <c r="A4581" s="5" t="str">
        <f t="shared" si="72"/>
        <v>8</v>
      </c>
      <c r="B4581" s="1" t="s">
        <v>5070</v>
      </c>
      <c r="C4581" s="2" t="s">
        <v>13388</v>
      </c>
      <c r="D4581" s="2">
        <f>IFERROR(VLOOKUP(B4581,#REF!,4,0),0)</f>
        <v>0</v>
      </c>
      <c r="E4581" s="3">
        <v>-538592.13</v>
      </c>
      <c r="F4581" s="147" t="s">
        <v>1</v>
      </c>
      <c r="G4581" s="3">
        <v>-538592.13</v>
      </c>
      <c r="H4581" s="3">
        <v>0</v>
      </c>
      <c r="I4581" s="3">
        <v>0</v>
      </c>
      <c r="J4581" s="3">
        <v>-538592.13</v>
      </c>
      <c r="K4581" s="3">
        <v>0</v>
      </c>
      <c r="L4581" s="3">
        <v>0</v>
      </c>
      <c r="M4581" s="148" t="s">
        <v>6151</v>
      </c>
      <c r="N4581" s="3">
        <v>0</v>
      </c>
      <c r="O4581" s="3">
        <v>0</v>
      </c>
      <c r="P4581" s="3">
        <v>0</v>
      </c>
      <c r="Q4581" s="132"/>
    </row>
    <row r="4582" spans="1:17">
      <c r="A4582" s="5" t="str">
        <f t="shared" si="72"/>
        <v>8</v>
      </c>
      <c r="B4582" s="1" t="s">
        <v>5075</v>
      </c>
      <c r="C4582" s="2" t="s">
        <v>11394</v>
      </c>
      <c r="D4582" s="2">
        <f>IFERROR(VLOOKUP(B4582,#REF!,4,0),0)</f>
        <v>0</v>
      </c>
      <c r="E4582" s="3">
        <v>-4639.9799999999996</v>
      </c>
      <c r="F4582" s="147" t="s">
        <v>1</v>
      </c>
      <c r="G4582" s="3">
        <v>-4639.9799999999996</v>
      </c>
      <c r="H4582" s="3">
        <v>0</v>
      </c>
      <c r="I4582" s="3">
        <v>0</v>
      </c>
      <c r="J4582" s="3">
        <v>-4639.9799999999996</v>
      </c>
      <c r="K4582" s="3">
        <v>0</v>
      </c>
      <c r="L4582" s="3">
        <v>0</v>
      </c>
      <c r="M4582" s="148" t="s">
        <v>6151</v>
      </c>
      <c r="N4582" s="3">
        <v>0</v>
      </c>
      <c r="O4582" s="3">
        <v>0</v>
      </c>
      <c r="P4582" s="3">
        <v>0</v>
      </c>
      <c r="Q4582" s="132"/>
    </row>
    <row r="4583" spans="1:17">
      <c r="A4583" s="5" t="str">
        <f t="shared" si="72"/>
        <v>8</v>
      </c>
      <c r="B4583" s="1" t="s">
        <v>5936</v>
      </c>
      <c r="C4583" s="2" t="s">
        <v>13389</v>
      </c>
      <c r="D4583" s="2">
        <f>IFERROR(VLOOKUP(B4583,#REF!,4,0),0)</f>
        <v>0</v>
      </c>
      <c r="E4583" s="3">
        <v>-3679.41</v>
      </c>
      <c r="F4583" s="147" t="s">
        <v>1</v>
      </c>
      <c r="G4583" s="3">
        <v>-3679.41</v>
      </c>
      <c r="H4583" s="3">
        <v>0</v>
      </c>
      <c r="I4583" s="3">
        <v>0</v>
      </c>
      <c r="J4583" s="3">
        <v>-3679.41</v>
      </c>
      <c r="K4583" s="3">
        <v>0</v>
      </c>
      <c r="L4583" s="3">
        <v>0</v>
      </c>
      <c r="M4583" s="148" t="s">
        <v>6151</v>
      </c>
      <c r="N4583" s="3">
        <v>0</v>
      </c>
      <c r="O4583" s="3">
        <v>0</v>
      </c>
      <c r="P4583" s="3">
        <v>0</v>
      </c>
      <c r="Q4583" s="132"/>
    </row>
    <row r="4584" spans="1:17">
      <c r="A4584" s="5" t="str">
        <f t="shared" si="72"/>
        <v>8</v>
      </c>
      <c r="B4584" s="1" t="s">
        <v>5077</v>
      </c>
      <c r="C4584" s="2" t="s">
        <v>13390</v>
      </c>
      <c r="D4584" s="2">
        <f>IFERROR(VLOOKUP(B4584,#REF!,4,0),0)</f>
        <v>0</v>
      </c>
      <c r="E4584" s="3">
        <v>0</v>
      </c>
      <c r="F4584" s="147" t="s">
        <v>5961</v>
      </c>
      <c r="G4584" s="3">
        <v>0</v>
      </c>
      <c r="H4584" s="3">
        <v>0</v>
      </c>
      <c r="I4584" s="3">
        <v>0</v>
      </c>
      <c r="J4584" s="3">
        <v>0</v>
      </c>
      <c r="K4584" s="3">
        <v>0</v>
      </c>
      <c r="L4584" s="3">
        <v>0</v>
      </c>
      <c r="M4584" s="148" t="s">
        <v>6151</v>
      </c>
      <c r="N4584" s="3">
        <v>0</v>
      </c>
      <c r="O4584" s="3">
        <v>0</v>
      </c>
      <c r="P4584" s="3">
        <v>0</v>
      </c>
      <c r="Q4584" s="132"/>
    </row>
    <row r="4585" spans="1:17">
      <c r="A4585" s="5" t="str">
        <f t="shared" si="72"/>
        <v>8</v>
      </c>
      <c r="B4585" s="1" t="s">
        <v>5080</v>
      </c>
      <c r="C4585" s="2" t="s">
        <v>13391</v>
      </c>
      <c r="D4585" s="2">
        <f>IFERROR(VLOOKUP(B4585,#REF!,4,0),0)</f>
        <v>0</v>
      </c>
      <c r="E4585" s="3">
        <v>-19874.16</v>
      </c>
      <c r="F4585" s="147" t="s">
        <v>1</v>
      </c>
      <c r="G4585" s="3">
        <v>-19874.16</v>
      </c>
      <c r="H4585" s="3">
        <v>0</v>
      </c>
      <c r="I4585" s="3">
        <v>0</v>
      </c>
      <c r="J4585" s="3">
        <v>-19874.16</v>
      </c>
      <c r="K4585" s="3">
        <v>0</v>
      </c>
      <c r="L4585" s="3">
        <v>0</v>
      </c>
      <c r="M4585" s="148" t="s">
        <v>6151</v>
      </c>
      <c r="N4585" s="3">
        <v>0</v>
      </c>
      <c r="O4585" s="3">
        <v>0</v>
      </c>
      <c r="P4585" s="3">
        <v>0</v>
      </c>
      <c r="Q4585" s="132"/>
    </row>
    <row r="4586" spans="1:17">
      <c r="A4586" s="5" t="str">
        <f t="shared" si="72"/>
        <v>8</v>
      </c>
      <c r="B4586" s="1" t="s">
        <v>5083</v>
      </c>
      <c r="C4586" s="2" t="s">
        <v>13392</v>
      </c>
      <c r="D4586" s="2">
        <f>IFERROR(VLOOKUP(B4586,#REF!,4,0),0)</f>
        <v>0</v>
      </c>
      <c r="E4586" s="3">
        <v>-211305.61</v>
      </c>
      <c r="F4586" s="147" t="s">
        <v>1</v>
      </c>
      <c r="G4586" s="3">
        <v>-211305.61</v>
      </c>
      <c r="H4586" s="3">
        <v>0</v>
      </c>
      <c r="I4586" s="3">
        <v>0</v>
      </c>
      <c r="J4586" s="3">
        <v>-211305.61</v>
      </c>
      <c r="K4586" s="3">
        <v>0</v>
      </c>
      <c r="L4586" s="3">
        <v>0</v>
      </c>
      <c r="M4586" s="148" t="s">
        <v>6151</v>
      </c>
      <c r="N4586" s="3">
        <v>0</v>
      </c>
      <c r="O4586" s="3">
        <v>0</v>
      </c>
      <c r="P4586" s="3">
        <v>0</v>
      </c>
      <c r="Q4586" s="132"/>
    </row>
    <row r="4587" spans="1:17">
      <c r="A4587" s="5" t="str">
        <f t="shared" si="72"/>
        <v>8</v>
      </c>
      <c r="B4587" s="1" t="s">
        <v>5835</v>
      </c>
      <c r="C4587" s="2" t="s">
        <v>13393</v>
      </c>
      <c r="D4587" s="2">
        <f>IFERROR(VLOOKUP(B4587,#REF!,4,0),0)</f>
        <v>0</v>
      </c>
      <c r="E4587" s="3">
        <v>0</v>
      </c>
      <c r="F4587" s="147" t="s">
        <v>5961</v>
      </c>
      <c r="G4587" s="3">
        <v>0</v>
      </c>
      <c r="H4587" s="3">
        <v>0</v>
      </c>
      <c r="I4587" s="3">
        <v>0</v>
      </c>
      <c r="J4587" s="3">
        <v>0</v>
      </c>
      <c r="K4587" s="3">
        <v>0</v>
      </c>
      <c r="L4587" s="3">
        <v>0</v>
      </c>
      <c r="M4587" s="148" t="s">
        <v>6151</v>
      </c>
      <c r="N4587" s="3">
        <v>0</v>
      </c>
      <c r="O4587" s="3">
        <v>0</v>
      </c>
      <c r="P4587" s="3">
        <v>0</v>
      </c>
      <c r="Q4587" s="132"/>
    </row>
    <row r="4588" spans="1:17">
      <c r="A4588" s="5" t="str">
        <f t="shared" si="72"/>
        <v>8</v>
      </c>
      <c r="B4588" s="1" t="s">
        <v>5086</v>
      </c>
      <c r="C4588" s="2" t="s">
        <v>13394</v>
      </c>
      <c r="D4588" s="2">
        <f>IFERROR(VLOOKUP(B4588,#REF!,4,0),0)</f>
        <v>0</v>
      </c>
      <c r="E4588" s="3">
        <v>-7762.6</v>
      </c>
      <c r="F4588" s="147" t="s">
        <v>1</v>
      </c>
      <c r="G4588" s="3">
        <v>-7762.6</v>
      </c>
      <c r="H4588" s="3">
        <v>0</v>
      </c>
      <c r="I4588" s="3">
        <v>0</v>
      </c>
      <c r="J4588" s="3">
        <v>-7762.6</v>
      </c>
      <c r="K4588" s="3">
        <v>0</v>
      </c>
      <c r="L4588" s="3">
        <v>0</v>
      </c>
      <c r="M4588" s="148" t="s">
        <v>6151</v>
      </c>
      <c r="N4588" s="3">
        <v>0</v>
      </c>
      <c r="O4588" s="3">
        <v>0</v>
      </c>
      <c r="P4588" s="3">
        <v>0</v>
      </c>
      <c r="Q4588" s="132"/>
    </row>
    <row r="4589" spans="1:17">
      <c r="A4589" s="5" t="str">
        <f t="shared" si="72"/>
        <v>8</v>
      </c>
      <c r="B4589" s="1" t="s">
        <v>13395</v>
      </c>
      <c r="C4589" s="2" t="s">
        <v>13396</v>
      </c>
      <c r="D4589" s="2">
        <f>IFERROR(VLOOKUP(B4589,#REF!,4,0),0)</f>
        <v>0</v>
      </c>
      <c r="E4589" s="3">
        <v>0</v>
      </c>
      <c r="F4589" s="147" t="s">
        <v>5961</v>
      </c>
      <c r="G4589" s="3">
        <v>0</v>
      </c>
      <c r="H4589" s="3">
        <v>0</v>
      </c>
      <c r="I4589" s="3">
        <v>0</v>
      </c>
      <c r="J4589" s="3">
        <v>0</v>
      </c>
      <c r="K4589" s="3">
        <v>0</v>
      </c>
      <c r="L4589" s="3">
        <v>0</v>
      </c>
      <c r="M4589" s="148" t="s">
        <v>6151</v>
      </c>
      <c r="N4589" s="3">
        <v>0</v>
      </c>
      <c r="O4589" s="3">
        <v>0</v>
      </c>
      <c r="P4589" s="3">
        <v>0</v>
      </c>
      <c r="Q4589" s="132"/>
    </row>
    <row r="4590" spans="1:17">
      <c r="A4590" s="5" t="str">
        <f t="shared" si="72"/>
        <v>8</v>
      </c>
      <c r="B4590" s="1" t="s">
        <v>13397</v>
      </c>
      <c r="C4590" s="2" t="s">
        <v>11393</v>
      </c>
      <c r="D4590" s="2">
        <f>IFERROR(VLOOKUP(B4590,#REF!,4,0),0)</f>
        <v>0</v>
      </c>
      <c r="E4590" s="3">
        <v>0</v>
      </c>
      <c r="F4590" s="147" t="s">
        <v>5961</v>
      </c>
      <c r="G4590" s="3">
        <v>0</v>
      </c>
      <c r="H4590" s="3">
        <v>0</v>
      </c>
      <c r="I4590" s="3">
        <v>0</v>
      </c>
      <c r="J4590" s="3">
        <v>0</v>
      </c>
      <c r="K4590" s="3">
        <v>0</v>
      </c>
      <c r="L4590" s="3">
        <v>0</v>
      </c>
      <c r="M4590" s="148" t="s">
        <v>6151</v>
      </c>
      <c r="N4590" s="3">
        <v>0</v>
      </c>
      <c r="O4590" s="3">
        <v>0</v>
      </c>
      <c r="P4590" s="3">
        <v>0</v>
      </c>
      <c r="Q4590" s="132"/>
    </row>
    <row r="4591" spans="1:17">
      <c r="A4591" s="5" t="str">
        <f t="shared" si="72"/>
        <v>8</v>
      </c>
      <c r="B4591" s="1" t="s">
        <v>13398</v>
      </c>
      <c r="C4591" s="2" t="s">
        <v>13399</v>
      </c>
      <c r="D4591" s="2">
        <f>IFERROR(VLOOKUP(B4591,#REF!,4,0),0)</f>
        <v>0</v>
      </c>
      <c r="E4591" s="3">
        <v>0</v>
      </c>
      <c r="F4591" s="147" t="s">
        <v>5961</v>
      </c>
      <c r="G4591" s="3">
        <v>0</v>
      </c>
      <c r="H4591" s="3">
        <v>0</v>
      </c>
      <c r="I4591" s="3">
        <v>0</v>
      </c>
      <c r="J4591" s="3">
        <v>0</v>
      </c>
      <c r="K4591" s="3">
        <v>0</v>
      </c>
      <c r="L4591" s="3">
        <v>0</v>
      </c>
      <c r="M4591" s="148" t="s">
        <v>6151</v>
      </c>
      <c r="N4591" s="3">
        <v>0</v>
      </c>
      <c r="O4591" s="3">
        <v>0</v>
      </c>
      <c r="P4591" s="3">
        <v>0</v>
      </c>
      <c r="Q4591" s="132"/>
    </row>
    <row r="4592" spans="1:17">
      <c r="A4592" s="5" t="str">
        <f t="shared" si="72"/>
        <v>8</v>
      </c>
      <c r="B4592" s="1" t="s">
        <v>5089</v>
      </c>
      <c r="C4592" s="2" t="s">
        <v>13400</v>
      </c>
      <c r="D4592" s="2">
        <f>IFERROR(VLOOKUP(B4592,#REF!,4,0),0)</f>
        <v>0</v>
      </c>
      <c r="E4592" s="3">
        <v>-20800.02</v>
      </c>
      <c r="F4592" s="147" t="s">
        <v>1</v>
      </c>
      <c r="G4592" s="3">
        <v>-20800.02</v>
      </c>
      <c r="H4592" s="3">
        <v>0</v>
      </c>
      <c r="I4592" s="3">
        <v>0</v>
      </c>
      <c r="J4592" s="3">
        <v>-20800.02</v>
      </c>
      <c r="K4592" s="3">
        <v>0</v>
      </c>
      <c r="L4592" s="3">
        <v>0</v>
      </c>
      <c r="M4592" s="148" t="s">
        <v>6151</v>
      </c>
      <c r="N4592" s="3">
        <v>0</v>
      </c>
      <c r="O4592" s="3">
        <v>0</v>
      </c>
      <c r="P4592" s="3">
        <v>0</v>
      </c>
      <c r="Q4592" s="132"/>
    </row>
    <row r="4593" spans="1:17">
      <c r="A4593" s="5" t="str">
        <f t="shared" si="72"/>
        <v>8</v>
      </c>
      <c r="B4593" s="1" t="s">
        <v>5092</v>
      </c>
      <c r="C4593" s="2" t="s">
        <v>13401</v>
      </c>
      <c r="D4593" s="2">
        <f>IFERROR(VLOOKUP(B4593,#REF!,4,0),0)</f>
        <v>0</v>
      </c>
      <c r="E4593" s="3">
        <v>-2249.91</v>
      </c>
      <c r="F4593" s="147" t="s">
        <v>1</v>
      </c>
      <c r="G4593" s="3">
        <v>-2249.91</v>
      </c>
      <c r="H4593" s="3">
        <v>0</v>
      </c>
      <c r="I4593" s="3">
        <v>0</v>
      </c>
      <c r="J4593" s="3">
        <v>-2249.91</v>
      </c>
      <c r="K4593" s="3">
        <v>0</v>
      </c>
      <c r="L4593" s="3">
        <v>0</v>
      </c>
      <c r="M4593" s="148" t="s">
        <v>6151</v>
      </c>
      <c r="N4593" s="3">
        <v>0</v>
      </c>
      <c r="O4593" s="3">
        <v>0</v>
      </c>
      <c r="P4593" s="3">
        <v>0</v>
      </c>
      <c r="Q4593" s="132"/>
    </row>
    <row r="4594" spans="1:17">
      <c r="A4594" s="5" t="str">
        <f t="shared" si="72"/>
        <v>8</v>
      </c>
      <c r="B4594" s="1" t="s">
        <v>5095</v>
      </c>
      <c r="C4594" s="2" t="s">
        <v>13402</v>
      </c>
      <c r="D4594" s="2">
        <f>IFERROR(VLOOKUP(B4594,#REF!,4,0),0)</f>
        <v>0</v>
      </c>
      <c r="E4594" s="3">
        <v>-20872.66</v>
      </c>
      <c r="F4594" s="147" t="s">
        <v>1</v>
      </c>
      <c r="G4594" s="3">
        <v>-20872.66</v>
      </c>
      <c r="H4594" s="3">
        <v>0</v>
      </c>
      <c r="I4594" s="3">
        <v>0</v>
      </c>
      <c r="J4594" s="3">
        <v>-20872.66</v>
      </c>
      <c r="K4594" s="3">
        <v>0</v>
      </c>
      <c r="L4594" s="3">
        <v>0</v>
      </c>
      <c r="M4594" s="148" t="s">
        <v>6151</v>
      </c>
      <c r="N4594" s="3">
        <v>0</v>
      </c>
      <c r="O4594" s="3">
        <v>0</v>
      </c>
      <c r="P4594" s="3">
        <v>0</v>
      </c>
      <c r="Q4594" s="132"/>
    </row>
    <row r="4595" spans="1:17">
      <c r="A4595" s="5" t="str">
        <f t="shared" si="72"/>
        <v>8</v>
      </c>
      <c r="B4595" s="1" t="s">
        <v>5098</v>
      </c>
      <c r="C4595" s="2" t="s">
        <v>13403</v>
      </c>
      <c r="D4595" s="2">
        <f>IFERROR(VLOOKUP(B4595,#REF!,4,0),0)</f>
        <v>0</v>
      </c>
      <c r="E4595" s="3">
        <v>-44079.35</v>
      </c>
      <c r="F4595" s="147" t="s">
        <v>1</v>
      </c>
      <c r="G4595" s="3">
        <v>-44079.35</v>
      </c>
      <c r="H4595" s="3">
        <v>0</v>
      </c>
      <c r="I4595" s="3">
        <v>0</v>
      </c>
      <c r="J4595" s="3">
        <v>-44079.35</v>
      </c>
      <c r="K4595" s="3">
        <v>0</v>
      </c>
      <c r="L4595" s="3">
        <v>0</v>
      </c>
      <c r="M4595" s="148" t="s">
        <v>6151</v>
      </c>
      <c r="N4595" s="3">
        <v>0</v>
      </c>
      <c r="O4595" s="3">
        <v>0</v>
      </c>
      <c r="P4595" s="3">
        <v>0</v>
      </c>
      <c r="Q4595" s="132"/>
    </row>
    <row r="4596" spans="1:17" ht="22.5">
      <c r="A4596" s="5" t="str">
        <f t="shared" si="72"/>
        <v>8</v>
      </c>
      <c r="B4596" s="1" t="s">
        <v>5101</v>
      </c>
      <c r="C4596" s="2" t="s">
        <v>13404</v>
      </c>
      <c r="D4596" s="2">
        <f>IFERROR(VLOOKUP(B4596,#REF!,4,0),0)</f>
        <v>0</v>
      </c>
      <c r="E4596" s="3">
        <v>-120418</v>
      </c>
      <c r="F4596" s="147" t="s">
        <v>1</v>
      </c>
      <c r="G4596" s="3">
        <v>-120418</v>
      </c>
      <c r="H4596" s="3">
        <v>0</v>
      </c>
      <c r="I4596" s="3">
        <v>0</v>
      </c>
      <c r="J4596" s="3">
        <v>-120418</v>
      </c>
      <c r="K4596" s="3">
        <v>0</v>
      </c>
      <c r="L4596" s="3">
        <v>0</v>
      </c>
      <c r="M4596" s="148" t="s">
        <v>6151</v>
      </c>
      <c r="N4596" s="3">
        <v>0</v>
      </c>
      <c r="O4596" s="3">
        <v>0</v>
      </c>
      <c r="P4596" s="3">
        <v>0</v>
      </c>
      <c r="Q4596" s="132"/>
    </row>
    <row r="4597" spans="1:17">
      <c r="A4597" s="5" t="str">
        <f t="shared" si="72"/>
        <v>8</v>
      </c>
      <c r="B4597" s="1" t="s">
        <v>5106</v>
      </c>
      <c r="C4597" s="2" t="s">
        <v>13405</v>
      </c>
      <c r="D4597" s="2">
        <f>IFERROR(VLOOKUP(B4597,#REF!,4,0),0)</f>
        <v>0</v>
      </c>
      <c r="E4597" s="3">
        <v>-5147.66</v>
      </c>
      <c r="F4597" s="147" t="s">
        <v>1</v>
      </c>
      <c r="G4597" s="3">
        <v>-5147.66</v>
      </c>
      <c r="H4597" s="3">
        <v>0</v>
      </c>
      <c r="I4597" s="3">
        <v>0</v>
      </c>
      <c r="J4597" s="3">
        <v>-5147.66</v>
      </c>
      <c r="K4597" s="3">
        <v>0</v>
      </c>
      <c r="L4597" s="3">
        <v>0</v>
      </c>
      <c r="M4597" s="148" t="s">
        <v>6151</v>
      </c>
      <c r="N4597" s="3">
        <v>0</v>
      </c>
      <c r="O4597" s="3">
        <v>0</v>
      </c>
      <c r="P4597" s="3">
        <v>0</v>
      </c>
      <c r="Q4597" s="132"/>
    </row>
    <row r="4598" spans="1:17">
      <c r="A4598" s="5" t="str">
        <f t="shared" si="72"/>
        <v>8</v>
      </c>
      <c r="B4598" s="1" t="s">
        <v>13406</v>
      </c>
      <c r="C4598" s="2" t="s">
        <v>13407</v>
      </c>
      <c r="D4598" s="2">
        <f>IFERROR(VLOOKUP(B4598,#REF!,4,0),0)</f>
        <v>0</v>
      </c>
      <c r="E4598" s="3">
        <v>0</v>
      </c>
      <c r="F4598" s="147" t="s">
        <v>5961</v>
      </c>
      <c r="G4598" s="3">
        <v>0</v>
      </c>
      <c r="H4598" s="3">
        <v>0</v>
      </c>
      <c r="I4598" s="3">
        <v>0</v>
      </c>
      <c r="J4598" s="3">
        <v>0</v>
      </c>
      <c r="K4598" s="3">
        <v>0</v>
      </c>
      <c r="L4598" s="3">
        <v>0</v>
      </c>
      <c r="M4598" s="148" t="s">
        <v>6151</v>
      </c>
      <c r="N4598" s="3">
        <v>0</v>
      </c>
      <c r="O4598" s="3">
        <v>0</v>
      </c>
      <c r="P4598" s="3">
        <v>0</v>
      </c>
      <c r="Q4598" s="132"/>
    </row>
    <row r="4599" spans="1:17">
      <c r="A4599" s="5" t="str">
        <f t="shared" si="72"/>
        <v>8</v>
      </c>
      <c r="B4599" s="1" t="s">
        <v>5109</v>
      </c>
      <c r="C4599" s="2" t="s">
        <v>13408</v>
      </c>
      <c r="D4599" s="2">
        <f>IFERROR(VLOOKUP(B4599,#REF!,4,0),0)</f>
        <v>0</v>
      </c>
      <c r="E4599" s="3">
        <v>-10934</v>
      </c>
      <c r="F4599" s="147" t="s">
        <v>1</v>
      </c>
      <c r="G4599" s="3">
        <v>-10934</v>
      </c>
      <c r="H4599" s="3">
        <v>0</v>
      </c>
      <c r="I4599" s="3">
        <v>0</v>
      </c>
      <c r="J4599" s="3">
        <v>-10934</v>
      </c>
      <c r="K4599" s="3">
        <v>0</v>
      </c>
      <c r="L4599" s="3">
        <v>0</v>
      </c>
      <c r="M4599" s="148" t="s">
        <v>6151</v>
      </c>
      <c r="N4599" s="3">
        <v>0</v>
      </c>
      <c r="O4599" s="3">
        <v>0</v>
      </c>
      <c r="P4599" s="3">
        <v>0</v>
      </c>
      <c r="Q4599" s="132"/>
    </row>
    <row r="4600" spans="1:17">
      <c r="A4600" s="5" t="str">
        <f t="shared" si="72"/>
        <v>8</v>
      </c>
      <c r="B4600" s="1" t="s">
        <v>5112</v>
      </c>
      <c r="C4600" s="2" t="s">
        <v>13409</v>
      </c>
      <c r="D4600" s="2">
        <f>IFERROR(VLOOKUP(B4600,#REF!,4,0),0)</f>
        <v>0</v>
      </c>
      <c r="E4600" s="3">
        <v>-25659.66</v>
      </c>
      <c r="F4600" s="147" t="s">
        <v>1</v>
      </c>
      <c r="G4600" s="3">
        <v>-25659.66</v>
      </c>
      <c r="H4600" s="3">
        <v>0</v>
      </c>
      <c r="I4600" s="3">
        <v>0</v>
      </c>
      <c r="J4600" s="3">
        <v>-25659.66</v>
      </c>
      <c r="K4600" s="3">
        <v>0</v>
      </c>
      <c r="L4600" s="3">
        <v>0</v>
      </c>
      <c r="M4600" s="148" t="s">
        <v>6151</v>
      </c>
      <c r="N4600" s="3">
        <v>0</v>
      </c>
      <c r="O4600" s="3">
        <v>0</v>
      </c>
      <c r="P4600" s="3">
        <v>0</v>
      </c>
      <c r="Q4600" s="132"/>
    </row>
    <row r="4601" spans="1:17">
      <c r="A4601" s="5" t="str">
        <f t="shared" si="72"/>
        <v>8</v>
      </c>
      <c r="B4601" s="1" t="s">
        <v>5115</v>
      </c>
      <c r="C4601" s="2" t="s">
        <v>9574</v>
      </c>
      <c r="D4601" s="2">
        <f>IFERROR(VLOOKUP(B4601,#REF!,4,0),0)</f>
        <v>0</v>
      </c>
      <c r="E4601" s="3">
        <v>-35925.51</v>
      </c>
      <c r="F4601" s="147" t="s">
        <v>1</v>
      </c>
      <c r="G4601" s="3">
        <v>-35925.51</v>
      </c>
      <c r="H4601" s="3">
        <v>0</v>
      </c>
      <c r="I4601" s="3">
        <v>0</v>
      </c>
      <c r="J4601" s="3">
        <v>-35925.51</v>
      </c>
      <c r="K4601" s="3">
        <v>0</v>
      </c>
      <c r="L4601" s="3">
        <v>0</v>
      </c>
      <c r="M4601" s="148" t="s">
        <v>6151</v>
      </c>
      <c r="N4601" s="3">
        <v>0</v>
      </c>
      <c r="O4601" s="3">
        <v>0</v>
      </c>
      <c r="P4601" s="3">
        <v>0</v>
      </c>
      <c r="Q4601" s="132"/>
    </row>
    <row r="4602" spans="1:17">
      <c r="A4602" s="5" t="str">
        <f t="shared" si="72"/>
        <v>8</v>
      </c>
      <c r="B4602" s="1" t="s">
        <v>6034</v>
      </c>
      <c r="C4602" s="2" t="s">
        <v>13410</v>
      </c>
      <c r="D4602" s="2">
        <f>IFERROR(VLOOKUP(B4602,#REF!,4,0),0)</f>
        <v>0</v>
      </c>
      <c r="E4602" s="3">
        <v>-901.88</v>
      </c>
      <c r="F4602" s="147" t="s">
        <v>1</v>
      </c>
      <c r="G4602" s="3">
        <v>-901.88</v>
      </c>
      <c r="H4602" s="3">
        <v>0</v>
      </c>
      <c r="I4602" s="3">
        <v>0</v>
      </c>
      <c r="J4602" s="3">
        <v>-901.88</v>
      </c>
      <c r="K4602" s="3">
        <v>0</v>
      </c>
      <c r="L4602" s="3">
        <v>0</v>
      </c>
      <c r="M4602" s="148" t="s">
        <v>6151</v>
      </c>
      <c r="N4602" s="3">
        <v>0</v>
      </c>
      <c r="O4602" s="3">
        <v>0</v>
      </c>
      <c r="P4602" s="3">
        <v>0</v>
      </c>
      <c r="Q4602" s="132"/>
    </row>
    <row r="4603" spans="1:17">
      <c r="A4603" s="5" t="str">
        <f t="shared" si="72"/>
        <v>8</v>
      </c>
      <c r="B4603" s="1" t="s">
        <v>5118</v>
      </c>
      <c r="C4603" s="2" t="s">
        <v>13411</v>
      </c>
      <c r="D4603" s="2">
        <f>IFERROR(VLOOKUP(B4603,#REF!,4,0),0)</f>
        <v>0</v>
      </c>
      <c r="E4603" s="3">
        <v>-198485.16</v>
      </c>
      <c r="F4603" s="147" t="s">
        <v>1</v>
      </c>
      <c r="G4603" s="3">
        <v>-198485.16</v>
      </c>
      <c r="H4603" s="3">
        <v>0</v>
      </c>
      <c r="I4603" s="3">
        <v>0</v>
      </c>
      <c r="J4603" s="3">
        <v>-198485.16</v>
      </c>
      <c r="K4603" s="3">
        <v>0</v>
      </c>
      <c r="L4603" s="3">
        <v>0</v>
      </c>
      <c r="M4603" s="148" t="s">
        <v>6151</v>
      </c>
      <c r="N4603" s="3">
        <v>0</v>
      </c>
      <c r="O4603" s="3">
        <v>0</v>
      </c>
      <c r="P4603" s="3">
        <v>0</v>
      </c>
      <c r="Q4603" s="132"/>
    </row>
    <row r="4604" spans="1:17">
      <c r="A4604" s="5" t="str">
        <f t="shared" si="72"/>
        <v>8</v>
      </c>
      <c r="B4604" s="1" t="s">
        <v>13412</v>
      </c>
      <c r="C4604" s="2" t="s">
        <v>13413</v>
      </c>
      <c r="D4604" s="2">
        <f>IFERROR(VLOOKUP(B4604,#REF!,4,0),0)</f>
        <v>0</v>
      </c>
      <c r="E4604" s="3">
        <v>0</v>
      </c>
      <c r="F4604" s="147" t="s">
        <v>5961</v>
      </c>
      <c r="G4604" s="3">
        <v>0</v>
      </c>
      <c r="H4604" s="3">
        <v>0</v>
      </c>
      <c r="I4604" s="3">
        <v>0</v>
      </c>
      <c r="J4604" s="3">
        <v>0</v>
      </c>
      <c r="K4604" s="3">
        <v>0</v>
      </c>
      <c r="L4604" s="3">
        <v>0</v>
      </c>
      <c r="M4604" s="148" t="s">
        <v>6151</v>
      </c>
      <c r="N4604" s="3">
        <v>0</v>
      </c>
      <c r="O4604" s="3">
        <v>0</v>
      </c>
      <c r="P4604" s="3">
        <v>0</v>
      </c>
      <c r="Q4604" s="132"/>
    </row>
    <row r="4605" spans="1:17">
      <c r="A4605" s="5" t="str">
        <f t="shared" si="72"/>
        <v>8</v>
      </c>
      <c r="B4605" s="1" t="s">
        <v>13414</v>
      </c>
      <c r="C4605" s="2" t="s">
        <v>13194</v>
      </c>
      <c r="D4605" s="2">
        <f>IFERROR(VLOOKUP(B4605,#REF!,4,0),0)</f>
        <v>0</v>
      </c>
      <c r="E4605" s="3">
        <v>0</v>
      </c>
      <c r="F4605" s="147" t="s">
        <v>5961</v>
      </c>
      <c r="G4605" s="3">
        <v>0</v>
      </c>
      <c r="H4605" s="3">
        <v>0</v>
      </c>
      <c r="I4605" s="3">
        <v>0</v>
      </c>
      <c r="J4605" s="3">
        <v>0</v>
      </c>
      <c r="K4605" s="3">
        <v>0</v>
      </c>
      <c r="L4605" s="3">
        <v>0</v>
      </c>
      <c r="M4605" s="148" t="s">
        <v>6151</v>
      </c>
      <c r="N4605" s="3">
        <v>0</v>
      </c>
      <c r="O4605" s="3">
        <v>0</v>
      </c>
      <c r="P4605" s="3">
        <v>0</v>
      </c>
      <c r="Q4605" s="132"/>
    </row>
    <row r="4606" spans="1:17">
      <c r="A4606" s="5" t="str">
        <f t="shared" si="72"/>
        <v>8</v>
      </c>
      <c r="B4606" s="1" t="s">
        <v>13415</v>
      </c>
      <c r="C4606" s="2" t="s">
        <v>13416</v>
      </c>
      <c r="D4606" s="2">
        <f>IFERROR(VLOOKUP(B4606,#REF!,4,0),0)</f>
        <v>0</v>
      </c>
      <c r="E4606" s="3">
        <v>0</v>
      </c>
      <c r="F4606" s="147" t="s">
        <v>5961</v>
      </c>
      <c r="G4606" s="3">
        <v>0</v>
      </c>
      <c r="H4606" s="3">
        <v>0</v>
      </c>
      <c r="I4606" s="3">
        <v>0</v>
      </c>
      <c r="J4606" s="3">
        <v>0</v>
      </c>
      <c r="K4606" s="3">
        <v>0</v>
      </c>
      <c r="L4606" s="3">
        <v>0</v>
      </c>
      <c r="M4606" s="148" t="s">
        <v>6151</v>
      </c>
      <c r="N4606" s="3">
        <v>0</v>
      </c>
      <c r="O4606" s="3">
        <v>0</v>
      </c>
      <c r="P4606" s="3">
        <v>0</v>
      </c>
      <c r="Q4606" s="132"/>
    </row>
    <row r="4607" spans="1:17">
      <c r="A4607" s="5" t="str">
        <f t="shared" si="72"/>
        <v>8</v>
      </c>
      <c r="B4607" s="1" t="s">
        <v>13417</v>
      </c>
      <c r="C4607" s="2" t="s">
        <v>13418</v>
      </c>
      <c r="D4607" s="2">
        <f>IFERROR(VLOOKUP(B4607,#REF!,4,0),0)</f>
        <v>0</v>
      </c>
      <c r="E4607" s="3">
        <v>0</v>
      </c>
      <c r="F4607" s="147" t="s">
        <v>5961</v>
      </c>
      <c r="G4607" s="3">
        <v>0</v>
      </c>
      <c r="H4607" s="3">
        <v>0</v>
      </c>
      <c r="I4607" s="3">
        <v>0</v>
      </c>
      <c r="J4607" s="3">
        <v>0</v>
      </c>
      <c r="K4607" s="3">
        <v>0</v>
      </c>
      <c r="L4607" s="3">
        <v>0</v>
      </c>
      <c r="M4607" s="148" t="s">
        <v>6151</v>
      </c>
      <c r="N4607" s="3">
        <v>0</v>
      </c>
      <c r="O4607" s="3">
        <v>0</v>
      </c>
      <c r="P4607" s="3">
        <v>0</v>
      </c>
      <c r="Q4607" s="132"/>
    </row>
    <row r="4608" spans="1:17">
      <c r="A4608" s="5" t="str">
        <f t="shared" si="72"/>
        <v>8</v>
      </c>
      <c r="B4608" s="1" t="s">
        <v>13419</v>
      </c>
      <c r="C4608" s="2" t="s">
        <v>13420</v>
      </c>
      <c r="D4608" s="2">
        <f>IFERROR(VLOOKUP(B4608,#REF!,4,0),0)</f>
        <v>0</v>
      </c>
      <c r="E4608" s="3">
        <v>0</v>
      </c>
      <c r="F4608" s="147" t="s">
        <v>5961</v>
      </c>
      <c r="G4608" s="3">
        <v>0</v>
      </c>
      <c r="H4608" s="3">
        <v>0</v>
      </c>
      <c r="I4608" s="3">
        <v>0</v>
      </c>
      <c r="J4608" s="3">
        <v>0</v>
      </c>
      <c r="K4608" s="3">
        <v>0</v>
      </c>
      <c r="L4608" s="3">
        <v>0</v>
      </c>
      <c r="M4608" s="148" t="s">
        <v>6151</v>
      </c>
      <c r="N4608" s="3">
        <v>0</v>
      </c>
      <c r="O4608" s="3">
        <v>0</v>
      </c>
      <c r="P4608" s="3">
        <v>0</v>
      </c>
      <c r="Q4608" s="132"/>
    </row>
    <row r="4609" spans="1:17">
      <c r="A4609" s="5" t="str">
        <f t="shared" si="72"/>
        <v>8</v>
      </c>
      <c r="B4609" s="1" t="s">
        <v>13421</v>
      </c>
      <c r="C4609" s="2" t="s">
        <v>13422</v>
      </c>
      <c r="D4609" s="2">
        <f>IFERROR(VLOOKUP(B4609,#REF!,4,0),0)</f>
        <v>0</v>
      </c>
      <c r="E4609" s="3">
        <v>0</v>
      </c>
      <c r="F4609" s="147" t="s">
        <v>5961</v>
      </c>
      <c r="G4609" s="3">
        <v>0</v>
      </c>
      <c r="H4609" s="3">
        <v>0</v>
      </c>
      <c r="I4609" s="3">
        <v>0</v>
      </c>
      <c r="J4609" s="3">
        <v>0</v>
      </c>
      <c r="K4609" s="3">
        <v>0</v>
      </c>
      <c r="L4609" s="3">
        <v>0</v>
      </c>
      <c r="M4609" s="148" t="s">
        <v>6151</v>
      </c>
      <c r="N4609" s="3">
        <v>0</v>
      </c>
      <c r="O4609" s="3">
        <v>0</v>
      </c>
      <c r="P4609" s="3">
        <v>0</v>
      </c>
      <c r="Q4609" s="132"/>
    </row>
    <row r="4610" spans="1:17">
      <c r="A4610" s="5" t="str">
        <f t="shared" si="72"/>
        <v>8</v>
      </c>
      <c r="B4610" s="1" t="s">
        <v>13423</v>
      </c>
      <c r="C4610" s="2" t="s">
        <v>13424</v>
      </c>
      <c r="D4610" s="2">
        <f>IFERROR(VLOOKUP(B4610,#REF!,4,0),0)</f>
        <v>0</v>
      </c>
      <c r="E4610" s="3">
        <v>0</v>
      </c>
      <c r="F4610" s="147" t="s">
        <v>5961</v>
      </c>
      <c r="G4610" s="3">
        <v>0</v>
      </c>
      <c r="H4610" s="3">
        <v>0</v>
      </c>
      <c r="I4610" s="3">
        <v>0</v>
      </c>
      <c r="J4610" s="3">
        <v>0</v>
      </c>
      <c r="K4610" s="3">
        <v>0</v>
      </c>
      <c r="L4610" s="3">
        <v>0</v>
      </c>
      <c r="M4610" s="148" t="s">
        <v>6151</v>
      </c>
      <c r="N4610" s="3">
        <v>0</v>
      </c>
      <c r="O4610" s="3">
        <v>0</v>
      </c>
      <c r="P4610" s="3">
        <v>0</v>
      </c>
      <c r="Q4610" s="132"/>
    </row>
    <row r="4611" spans="1:17">
      <c r="A4611" s="5" t="str">
        <f t="shared" si="72"/>
        <v>8</v>
      </c>
      <c r="B4611" s="1" t="s">
        <v>13425</v>
      </c>
      <c r="C4611" s="2" t="s">
        <v>9579</v>
      </c>
      <c r="D4611" s="2">
        <f>IFERROR(VLOOKUP(B4611,#REF!,4,0),0)</f>
        <v>0</v>
      </c>
      <c r="E4611" s="3">
        <v>0</v>
      </c>
      <c r="F4611" s="147" t="s">
        <v>5961</v>
      </c>
      <c r="G4611" s="3">
        <v>0</v>
      </c>
      <c r="H4611" s="3">
        <v>0</v>
      </c>
      <c r="I4611" s="3">
        <v>0</v>
      </c>
      <c r="J4611" s="3">
        <v>0</v>
      </c>
      <c r="K4611" s="3">
        <v>0</v>
      </c>
      <c r="L4611" s="3">
        <v>0</v>
      </c>
      <c r="M4611" s="148" t="s">
        <v>6151</v>
      </c>
      <c r="N4611" s="3">
        <v>0</v>
      </c>
      <c r="O4611" s="3">
        <v>0</v>
      </c>
      <c r="P4611" s="3">
        <v>0</v>
      </c>
      <c r="Q4611" s="132"/>
    </row>
    <row r="4612" spans="1:17">
      <c r="A4612" s="5" t="str">
        <f t="shared" si="72"/>
        <v>8</v>
      </c>
      <c r="B4612" s="1" t="s">
        <v>5123</v>
      </c>
      <c r="C4612" s="2" t="s">
        <v>9595</v>
      </c>
      <c r="D4612" s="2">
        <f>IFERROR(VLOOKUP(B4612,#REF!,4,0),0)</f>
        <v>0</v>
      </c>
      <c r="E4612" s="3">
        <v>-540.32000000000005</v>
      </c>
      <c r="F4612" s="147" t="s">
        <v>1</v>
      </c>
      <c r="G4612" s="3">
        <v>-540.32000000000005</v>
      </c>
      <c r="H4612" s="3">
        <v>0</v>
      </c>
      <c r="I4612" s="3">
        <v>0</v>
      </c>
      <c r="J4612" s="3">
        <v>-540.32000000000005</v>
      </c>
      <c r="K4612" s="3">
        <v>0</v>
      </c>
      <c r="L4612" s="3">
        <v>0</v>
      </c>
      <c r="M4612" s="148" t="s">
        <v>6151</v>
      </c>
      <c r="N4612" s="3">
        <v>0</v>
      </c>
      <c r="O4612" s="3">
        <v>0</v>
      </c>
      <c r="P4612" s="3">
        <v>0</v>
      </c>
      <c r="Q4612" s="132"/>
    </row>
    <row r="4613" spans="1:17">
      <c r="A4613" s="5" t="str">
        <f t="shared" si="72"/>
        <v>8</v>
      </c>
      <c r="B4613" s="1" t="s">
        <v>5126</v>
      </c>
      <c r="C4613" s="2" t="s">
        <v>13426</v>
      </c>
      <c r="D4613" s="2">
        <f>IFERROR(VLOOKUP(B4613,#REF!,4,0),0)</f>
        <v>0</v>
      </c>
      <c r="E4613" s="3">
        <v>-3107.51</v>
      </c>
      <c r="F4613" s="147" t="s">
        <v>1</v>
      </c>
      <c r="G4613" s="3">
        <v>-3107.51</v>
      </c>
      <c r="H4613" s="3">
        <v>0</v>
      </c>
      <c r="I4613" s="3">
        <v>0</v>
      </c>
      <c r="J4613" s="3">
        <v>-3107.51</v>
      </c>
      <c r="K4613" s="3">
        <v>0</v>
      </c>
      <c r="L4613" s="3">
        <v>0</v>
      </c>
      <c r="M4613" s="148" t="s">
        <v>6151</v>
      </c>
      <c r="N4613" s="3">
        <v>0</v>
      </c>
      <c r="O4613" s="3">
        <v>0</v>
      </c>
      <c r="P4613" s="3">
        <v>0</v>
      </c>
      <c r="Q4613" s="132"/>
    </row>
    <row r="4614" spans="1:17">
      <c r="A4614" s="5" t="str">
        <f t="shared" si="72"/>
        <v>8</v>
      </c>
      <c r="B4614" s="1" t="s">
        <v>5129</v>
      </c>
      <c r="C4614" s="2" t="s">
        <v>13427</v>
      </c>
      <c r="D4614" s="2">
        <f>IFERROR(VLOOKUP(B4614,#REF!,4,0),0)</f>
        <v>0</v>
      </c>
      <c r="E4614" s="3">
        <v>-3504.55</v>
      </c>
      <c r="F4614" s="147" t="s">
        <v>1</v>
      </c>
      <c r="G4614" s="3">
        <v>-3504.55</v>
      </c>
      <c r="H4614" s="3">
        <v>0</v>
      </c>
      <c r="I4614" s="3">
        <v>0</v>
      </c>
      <c r="J4614" s="3">
        <v>-3504.55</v>
      </c>
      <c r="K4614" s="3">
        <v>0</v>
      </c>
      <c r="L4614" s="3">
        <v>0</v>
      </c>
      <c r="M4614" s="148" t="s">
        <v>6151</v>
      </c>
      <c r="N4614" s="3">
        <v>0</v>
      </c>
      <c r="O4614" s="3">
        <v>0</v>
      </c>
      <c r="P4614" s="3">
        <v>0</v>
      </c>
      <c r="Q4614" s="132"/>
    </row>
    <row r="4615" spans="1:17">
      <c r="A4615" s="5" t="str">
        <f t="shared" si="72"/>
        <v>8</v>
      </c>
      <c r="B4615" s="1" t="s">
        <v>5132</v>
      </c>
      <c r="C4615" s="2" t="s">
        <v>13428</v>
      </c>
      <c r="D4615" s="2">
        <f>IFERROR(VLOOKUP(B4615,#REF!,4,0),0)</f>
        <v>0</v>
      </c>
      <c r="E4615" s="3">
        <v>0</v>
      </c>
      <c r="F4615" s="147" t="s">
        <v>5961</v>
      </c>
      <c r="G4615" s="3">
        <v>0</v>
      </c>
      <c r="H4615" s="3">
        <v>0</v>
      </c>
      <c r="I4615" s="3">
        <v>0</v>
      </c>
      <c r="J4615" s="3">
        <v>0</v>
      </c>
      <c r="K4615" s="3">
        <v>0</v>
      </c>
      <c r="L4615" s="3">
        <v>0</v>
      </c>
      <c r="M4615" s="148" t="s">
        <v>6151</v>
      </c>
      <c r="N4615" s="3">
        <v>0</v>
      </c>
      <c r="O4615" s="3">
        <v>0</v>
      </c>
      <c r="P4615" s="3">
        <v>0</v>
      </c>
      <c r="Q4615" s="132"/>
    </row>
    <row r="4616" spans="1:17">
      <c r="A4616" s="5" t="str">
        <f t="shared" si="72"/>
        <v>8</v>
      </c>
      <c r="B4616" s="1" t="s">
        <v>5135</v>
      </c>
      <c r="C4616" s="2" t="s">
        <v>9579</v>
      </c>
      <c r="D4616" s="2">
        <f>IFERROR(VLOOKUP(B4616,#REF!,4,0),0)</f>
        <v>0</v>
      </c>
      <c r="E4616" s="3">
        <v>-3106.39</v>
      </c>
      <c r="F4616" s="147" t="s">
        <v>1</v>
      </c>
      <c r="G4616" s="3">
        <v>-3106.39</v>
      </c>
      <c r="H4616" s="3">
        <v>0</v>
      </c>
      <c r="I4616" s="3">
        <v>0</v>
      </c>
      <c r="J4616" s="3">
        <v>-3106.39</v>
      </c>
      <c r="K4616" s="3">
        <v>0</v>
      </c>
      <c r="L4616" s="3">
        <v>0</v>
      </c>
      <c r="M4616" s="148" t="s">
        <v>6151</v>
      </c>
      <c r="N4616" s="3">
        <v>0</v>
      </c>
      <c r="O4616" s="3">
        <v>0</v>
      </c>
      <c r="P4616" s="3">
        <v>0</v>
      </c>
      <c r="Q4616" s="132"/>
    </row>
    <row r="4617" spans="1:17">
      <c r="A4617" s="5" t="str">
        <f t="shared" si="72"/>
        <v>8</v>
      </c>
      <c r="B4617" s="1" t="s">
        <v>5138</v>
      </c>
      <c r="C4617" s="2" t="s">
        <v>13429</v>
      </c>
      <c r="D4617" s="2">
        <f>IFERROR(VLOOKUP(B4617,#REF!,4,0),0)</f>
        <v>0</v>
      </c>
      <c r="E4617" s="3">
        <v>-362.56</v>
      </c>
      <c r="F4617" s="147" t="s">
        <v>1</v>
      </c>
      <c r="G4617" s="3">
        <v>-362.56</v>
      </c>
      <c r="H4617" s="3">
        <v>0</v>
      </c>
      <c r="I4617" s="3">
        <v>0</v>
      </c>
      <c r="J4617" s="3">
        <v>-362.56</v>
      </c>
      <c r="K4617" s="3">
        <v>0</v>
      </c>
      <c r="L4617" s="3">
        <v>0</v>
      </c>
      <c r="M4617" s="148" t="s">
        <v>6151</v>
      </c>
      <c r="N4617" s="3">
        <v>0</v>
      </c>
      <c r="O4617" s="3">
        <v>0</v>
      </c>
      <c r="P4617" s="3">
        <v>0</v>
      </c>
      <c r="Q4617" s="132"/>
    </row>
    <row r="4618" spans="1:17">
      <c r="A4618" s="5" t="str">
        <f t="shared" si="72"/>
        <v>8</v>
      </c>
      <c r="B4618" s="1" t="s">
        <v>13430</v>
      </c>
      <c r="C4618" s="2" t="s">
        <v>13431</v>
      </c>
      <c r="D4618" s="2">
        <f>IFERROR(VLOOKUP(B4618,#REF!,4,0),0)</f>
        <v>0</v>
      </c>
      <c r="E4618" s="3">
        <v>0</v>
      </c>
      <c r="F4618" s="147" t="s">
        <v>5961</v>
      </c>
      <c r="G4618" s="3">
        <v>0</v>
      </c>
      <c r="H4618" s="3">
        <v>0</v>
      </c>
      <c r="I4618" s="3">
        <v>0</v>
      </c>
      <c r="J4618" s="3">
        <v>0</v>
      </c>
      <c r="K4618" s="3">
        <v>0</v>
      </c>
      <c r="L4618" s="3">
        <v>0</v>
      </c>
      <c r="M4618" s="148" t="s">
        <v>6151</v>
      </c>
      <c r="N4618" s="3">
        <v>0</v>
      </c>
      <c r="O4618" s="3">
        <v>0</v>
      </c>
      <c r="P4618" s="3">
        <v>0</v>
      </c>
      <c r="Q4618" s="132"/>
    </row>
    <row r="4619" spans="1:17">
      <c r="A4619" s="5" t="str">
        <f t="shared" ref="A4619:A4682" si="73">LEFT(B4619)</f>
        <v>8</v>
      </c>
      <c r="B4619" s="1" t="s">
        <v>13432</v>
      </c>
      <c r="C4619" s="2" t="s">
        <v>13433</v>
      </c>
      <c r="D4619" s="2">
        <f>IFERROR(VLOOKUP(B4619,#REF!,4,0),0)</f>
        <v>0</v>
      </c>
      <c r="E4619" s="3">
        <v>0</v>
      </c>
      <c r="F4619" s="147" t="s">
        <v>5961</v>
      </c>
      <c r="G4619" s="3">
        <v>0</v>
      </c>
      <c r="H4619" s="3">
        <v>0</v>
      </c>
      <c r="I4619" s="3">
        <v>0</v>
      </c>
      <c r="J4619" s="3">
        <v>0</v>
      </c>
      <c r="K4619" s="3">
        <v>0</v>
      </c>
      <c r="L4619" s="3">
        <v>0</v>
      </c>
      <c r="M4619" s="148" t="s">
        <v>6151</v>
      </c>
      <c r="N4619" s="3">
        <v>0</v>
      </c>
      <c r="O4619" s="3">
        <v>0</v>
      </c>
      <c r="P4619" s="3">
        <v>0</v>
      </c>
      <c r="Q4619" s="132"/>
    </row>
    <row r="4620" spans="1:17">
      <c r="A4620" s="5" t="str">
        <f t="shared" si="73"/>
        <v>8</v>
      </c>
      <c r="B4620" s="1" t="s">
        <v>13434</v>
      </c>
      <c r="C4620" s="2" t="s">
        <v>13435</v>
      </c>
      <c r="D4620" s="2">
        <f>IFERROR(VLOOKUP(B4620,#REF!,4,0),0)</f>
        <v>0</v>
      </c>
      <c r="E4620" s="3">
        <v>0</v>
      </c>
      <c r="F4620" s="147" t="s">
        <v>5961</v>
      </c>
      <c r="G4620" s="3">
        <v>0</v>
      </c>
      <c r="H4620" s="3">
        <v>0</v>
      </c>
      <c r="I4620" s="3">
        <v>0</v>
      </c>
      <c r="J4620" s="3">
        <v>0</v>
      </c>
      <c r="K4620" s="3">
        <v>0</v>
      </c>
      <c r="L4620" s="3">
        <v>0</v>
      </c>
      <c r="M4620" s="148" t="s">
        <v>6151</v>
      </c>
      <c r="N4620" s="3">
        <v>0</v>
      </c>
      <c r="O4620" s="3">
        <v>0</v>
      </c>
      <c r="P4620" s="3">
        <v>0</v>
      </c>
      <c r="Q4620" s="132"/>
    </row>
    <row r="4621" spans="1:17">
      <c r="A4621" s="5" t="str">
        <f t="shared" si="73"/>
        <v>8</v>
      </c>
      <c r="B4621" s="1" t="s">
        <v>6038</v>
      </c>
      <c r="C4621" s="2" t="s">
        <v>13436</v>
      </c>
      <c r="D4621" s="2">
        <f>IFERROR(VLOOKUP(B4621,#REF!,4,0),0)</f>
        <v>0</v>
      </c>
      <c r="E4621" s="3">
        <v>-4145.8599999999997</v>
      </c>
      <c r="F4621" s="147" t="s">
        <v>1</v>
      </c>
      <c r="G4621" s="3">
        <v>-4145.8599999999997</v>
      </c>
      <c r="H4621" s="3">
        <v>0</v>
      </c>
      <c r="I4621" s="3">
        <v>0</v>
      </c>
      <c r="J4621" s="3">
        <v>-4145.8599999999997</v>
      </c>
      <c r="K4621" s="3">
        <v>0</v>
      </c>
      <c r="L4621" s="3">
        <v>0</v>
      </c>
      <c r="M4621" s="148" t="s">
        <v>6151</v>
      </c>
      <c r="N4621" s="3">
        <v>0</v>
      </c>
      <c r="O4621" s="3">
        <v>0</v>
      </c>
      <c r="P4621" s="3">
        <v>0</v>
      </c>
      <c r="Q4621" s="132"/>
    </row>
    <row r="4622" spans="1:17">
      <c r="A4622" s="5" t="str">
        <f t="shared" si="73"/>
        <v>8</v>
      </c>
      <c r="B4622" s="1" t="s">
        <v>13437</v>
      </c>
      <c r="C4622" s="2" t="s">
        <v>13438</v>
      </c>
      <c r="D4622" s="2">
        <f>IFERROR(VLOOKUP(B4622,#REF!,4,0),0)</f>
        <v>0</v>
      </c>
      <c r="E4622" s="3">
        <v>0</v>
      </c>
      <c r="F4622" s="147" t="s">
        <v>5961</v>
      </c>
      <c r="G4622" s="3">
        <v>0</v>
      </c>
      <c r="H4622" s="3">
        <v>0</v>
      </c>
      <c r="I4622" s="3">
        <v>0</v>
      </c>
      <c r="J4622" s="3">
        <v>0</v>
      </c>
      <c r="K4622" s="3">
        <v>0</v>
      </c>
      <c r="L4622" s="3">
        <v>0</v>
      </c>
      <c r="M4622" s="148" t="s">
        <v>6151</v>
      </c>
      <c r="N4622" s="3">
        <v>0</v>
      </c>
      <c r="O4622" s="3">
        <v>0</v>
      </c>
      <c r="P4622" s="3">
        <v>0</v>
      </c>
      <c r="Q4622" s="132"/>
    </row>
    <row r="4623" spans="1:17">
      <c r="A4623" s="5" t="str">
        <f t="shared" si="73"/>
        <v>8</v>
      </c>
      <c r="B4623" s="1" t="s">
        <v>13439</v>
      </c>
      <c r="C4623" s="2" t="s">
        <v>13435</v>
      </c>
      <c r="D4623" s="2">
        <f>IFERROR(VLOOKUP(B4623,#REF!,4,0),0)</f>
        <v>0</v>
      </c>
      <c r="E4623" s="3">
        <v>0</v>
      </c>
      <c r="F4623" s="147" t="s">
        <v>5961</v>
      </c>
      <c r="G4623" s="3">
        <v>0</v>
      </c>
      <c r="H4623" s="3">
        <v>0</v>
      </c>
      <c r="I4623" s="3">
        <v>0</v>
      </c>
      <c r="J4623" s="3">
        <v>0</v>
      </c>
      <c r="K4623" s="3">
        <v>0</v>
      </c>
      <c r="L4623" s="3">
        <v>0</v>
      </c>
      <c r="M4623" s="148" t="s">
        <v>6151</v>
      </c>
      <c r="N4623" s="3">
        <v>0</v>
      </c>
      <c r="O4623" s="3">
        <v>0</v>
      </c>
      <c r="P4623" s="3">
        <v>0</v>
      </c>
      <c r="Q4623" s="132"/>
    </row>
    <row r="4624" spans="1:17">
      <c r="A4624" s="5" t="str">
        <f t="shared" si="73"/>
        <v>8</v>
      </c>
      <c r="B4624" s="1" t="s">
        <v>13440</v>
      </c>
      <c r="C4624" s="2" t="s">
        <v>13441</v>
      </c>
      <c r="D4624" s="2">
        <f>IFERROR(VLOOKUP(B4624,#REF!,4,0),0)</f>
        <v>0</v>
      </c>
      <c r="E4624" s="3">
        <v>0</v>
      </c>
      <c r="F4624" s="147" t="s">
        <v>5961</v>
      </c>
      <c r="G4624" s="3">
        <v>0</v>
      </c>
      <c r="H4624" s="3">
        <v>0</v>
      </c>
      <c r="I4624" s="3">
        <v>0</v>
      </c>
      <c r="J4624" s="3">
        <v>0</v>
      </c>
      <c r="K4624" s="3">
        <v>0</v>
      </c>
      <c r="L4624" s="3">
        <v>0</v>
      </c>
      <c r="M4624" s="148" t="s">
        <v>6151</v>
      </c>
      <c r="N4624" s="3">
        <v>0</v>
      </c>
      <c r="O4624" s="3">
        <v>0</v>
      </c>
      <c r="P4624" s="3">
        <v>0</v>
      </c>
      <c r="Q4624" s="132"/>
    </row>
    <row r="4625" spans="1:17">
      <c r="A4625" s="5" t="str">
        <f t="shared" si="73"/>
        <v>8</v>
      </c>
      <c r="B4625" s="1" t="s">
        <v>5143</v>
      </c>
      <c r="C4625" s="2" t="s">
        <v>13436</v>
      </c>
      <c r="D4625" s="2">
        <f>IFERROR(VLOOKUP(B4625,#REF!,4,0),0)</f>
        <v>0</v>
      </c>
      <c r="E4625" s="3">
        <v>-55623.839999999997</v>
      </c>
      <c r="F4625" s="147" t="s">
        <v>1</v>
      </c>
      <c r="G4625" s="3">
        <v>-55623.839999999997</v>
      </c>
      <c r="H4625" s="3">
        <v>0</v>
      </c>
      <c r="I4625" s="3">
        <v>0</v>
      </c>
      <c r="J4625" s="3">
        <v>-55623.839999999997</v>
      </c>
      <c r="K4625" s="3">
        <v>0</v>
      </c>
      <c r="L4625" s="3">
        <v>0</v>
      </c>
      <c r="M4625" s="148" t="s">
        <v>6151</v>
      </c>
      <c r="N4625" s="3">
        <v>0</v>
      </c>
      <c r="O4625" s="3">
        <v>0</v>
      </c>
      <c r="P4625" s="3">
        <v>0</v>
      </c>
      <c r="Q4625" s="132"/>
    </row>
    <row r="4626" spans="1:17">
      <c r="A4626" s="5" t="str">
        <f t="shared" si="73"/>
        <v>8</v>
      </c>
      <c r="B4626" s="1" t="s">
        <v>13442</v>
      </c>
      <c r="C4626" s="2" t="s">
        <v>13443</v>
      </c>
      <c r="D4626" s="2">
        <f>IFERROR(VLOOKUP(B4626,#REF!,4,0),0)</f>
        <v>0</v>
      </c>
      <c r="E4626" s="3">
        <v>0</v>
      </c>
      <c r="F4626" s="147" t="s">
        <v>5961</v>
      </c>
      <c r="G4626" s="3">
        <v>0</v>
      </c>
      <c r="H4626" s="3">
        <v>0</v>
      </c>
      <c r="I4626" s="3">
        <v>0</v>
      </c>
      <c r="J4626" s="3">
        <v>0</v>
      </c>
      <c r="K4626" s="3">
        <v>0</v>
      </c>
      <c r="L4626" s="3">
        <v>0</v>
      </c>
      <c r="M4626" s="148" t="s">
        <v>6151</v>
      </c>
      <c r="N4626" s="3">
        <v>0</v>
      </c>
      <c r="O4626" s="3">
        <v>0</v>
      </c>
      <c r="P4626" s="3">
        <v>0</v>
      </c>
      <c r="Q4626" s="132"/>
    </row>
    <row r="4627" spans="1:17">
      <c r="A4627" s="5" t="str">
        <f t="shared" si="73"/>
        <v>8</v>
      </c>
      <c r="B4627" s="1" t="s">
        <v>13444</v>
      </c>
      <c r="C4627" s="2" t="s">
        <v>13445</v>
      </c>
      <c r="D4627" s="2">
        <f>IFERROR(VLOOKUP(B4627,#REF!,4,0),0)</f>
        <v>0</v>
      </c>
      <c r="E4627" s="3">
        <v>0</v>
      </c>
      <c r="F4627" s="147" t="s">
        <v>5961</v>
      </c>
      <c r="G4627" s="3">
        <v>0</v>
      </c>
      <c r="H4627" s="3">
        <v>0</v>
      </c>
      <c r="I4627" s="3">
        <v>0</v>
      </c>
      <c r="J4627" s="3">
        <v>0</v>
      </c>
      <c r="K4627" s="3">
        <v>0</v>
      </c>
      <c r="L4627" s="3">
        <v>0</v>
      </c>
      <c r="M4627" s="148" t="s">
        <v>6151</v>
      </c>
      <c r="N4627" s="3">
        <v>0</v>
      </c>
      <c r="O4627" s="3">
        <v>0</v>
      </c>
      <c r="P4627" s="3">
        <v>0</v>
      </c>
      <c r="Q4627" s="132"/>
    </row>
    <row r="4628" spans="1:17">
      <c r="A4628" s="5" t="str">
        <f t="shared" si="73"/>
        <v>8</v>
      </c>
      <c r="B4628" s="1" t="s">
        <v>5146</v>
      </c>
      <c r="C4628" s="2" t="s">
        <v>13446</v>
      </c>
      <c r="D4628" s="2">
        <f>IFERROR(VLOOKUP(B4628,#REF!,4,0),0)</f>
        <v>0</v>
      </c>
      <c r="E4628" s="3">
        <v>-2835.02</v>
      </c>
      <c r="F4628" s="147" t="s">
        <v>1</v>
      </c>
      <c r="G4628" s="3">
        <v>-2835.02</v>
      </c>
      <c r="H4628" s="3">
        <v>0</v>
      </c>
      <c r="I4628" s="3">
        <v>0</v>
      </c>
      <c r="J4628" s="3">
        <v>-2835.02</v>
      </c>
      <c r="K4628" s="3">
        <v>0</v>
      </c>
      <c r="L4628" s="3">
        <v>0</v>
      </c>
      <c r="M4628" s="148" t="s">
        <v>6151</v>
      </c>
      <c r="N4628" s="3">
        <v>0</v>
      </c>
      <c r="O4628" s="3">
        <v>0</v>
      </c>
      <c r="P4628" s="3">
        <v>0</v>
      </c>
      <c r="Q4628" s="132"/>
    </row>
    <row r="4629" spans="1:17" ht="22.5">
      <c r="A4629" s="5" t="str">
        <f t="shared" si="73"/>
        <v>8</v>
      </c>
      <c r="B4629" s="1" t="s">
        <v>13447</v>
      </c>
      <c r="C4629" s="2" t="s">
        <v>13448</v>
      </c>
      <c r="D4629" s="2">
        <f>IFERROR(VLOOKUP(B4629,#REF!,4,0),0)</f>
        <v>0</v>
      </c>
      <c r="E4629" s="3">
        <v>0</v>
      </c>
      <c r="F4629" s="147" t="s">
        <v>5961</v>
      </c>
      <c r="G4629" s="3">
        <v>0</v>
      </c>
      <c r="H4629" s="3">
        <v>0</v>
      </c>
      <c r="I4629" s="3">
        <v>0</v>
      </c>
      <c r="J4629" s="3">
        <v>0</v>
      </c>
      <c r="K4629" s="3">
        <v>0</v>
      </c>
      <c r="L4629" s="3">
        <v>0</v>
      </c>
      <c r="M4629" s="148" t="s">
        <v>6151</v>
      </c>
      <c r="N4629" s="3">
        <v>0</v>
      </c>
      <c r="O4629" s="3">
        <v>0</v>
      </c>
      <c r="P4629" s="3">
        <v>0</v>
      </c>
      <c r="Q4629" s="132"/>
    </row>
    <row r="4630" spans="1:17">
      <c r="A4630" s="5" t="str">
        <f t="shared" si="73"/>
        <v>8</v>
      </c>
      <c r="B4630" s="1" t="s">
        <v>5151</v>
      </c>
      <c r="C4630" s="2" t="s">
        <v>13449</v>
      </c>
      <c r="D4630" s="2">
        <f>IFERROR(VLOOKUP(B4630,#REF!,4,0),0)</f>
        <v>0</v>
      </c>
      <c r="E4630" s="3">
        <v>-742.34</v>
      </c>
      <c r="F4630" s="147" t="s">
        <v>1</v>
      </c>
      <c r="G4630" s="3">
        <v>-742.34</v>
      </c>
      <c r="H4630" s="3">
        <v>0</v>
      </c>
      <c r="I4630" s="3">
        <v>0</v>
      </c>
      <c r="J4630" s="3">
        <v>-742.34</v>
      </c>
      <c r="K4630" s="3">
        <v>0</v>
      </c>
      <c r="L4630" s="3">
        <v>0</v>
      </c>
      <c r="M4630" s="148" t="s">
        <v>6151</v>
      </c>
      <c r="N4630" s="3">
        <v>0</v>
      </c>
      <c r="O4630" s="3">
        <v>0</v>
      </c>
      <c r="P4630" s="3">
        <v>0</v>
      </c>
      <c r="Q4630" s="132"/>
    </row>
    <row r="4631" spans="1:17">
      <c r="A4631" s="5" t="str">
        <f t="shared" si="73"/>
        <v>8</v>
      </c>
      <c r="B4631" s="1" t="s">
        <v>5154</v>
      </c>
      <c r="C4631" s="2" t="s">
        <v>11407</v>
      </c>
      <c r="D4631" s="2">
        <f>IFERROR(VLOOKUP(B4631,#REF!,4,0),0)</f>
        <v>0</v>
      </c>
      <c r="E4631" s="3">
        <v>-27827.85</v>
      </c>
      <c r="F4631" s="147" t="s">
        <v>1</v>
      </c>
      <c r="G4631" s="3">
        <v>-27827.85</v>
      </c>
      <c r="H4631" s="3">
        <v>0</v>
      </c>
      <c r="I4631" s="3">
        <v>0</v>
      </c>
      <c r="J4631" s="3">
        <v>-27827.85</v>
      </c>
      <c r="K4631" s="3">
        <v>0</v>
      </c>
      <c r="L4631" s="3">
        <v>0</v>
      </c>
      <c r="M4631" s="148" t="s">
        <v>6151</v>
      </c>
      <c r="N4631" s="3">
        <v>0</v>
      </c>
      <c r="O4631" s="3">
        <v>0</v>
      </c>
      <c r="P4631" s="3">
        <v>0</v>
      </c>
      <c r="Q4631" s="132"/>
    </row>
    <row r="4632" spans="1:17">
      <c r="A4632" s="5" t="str">
        <f t="shared" si="73"/>
        <v>8</v>
      </c>
      <c r="B4632" s="1" t="s">
        <v>5838</v>
      </c>
      <c r="C4632" s="2" t="s">
        <v>9577</v>
      </c>
      <c r="D4632" s="2">
        <f>IFERROR(VLOOKUP(B4632,#REF!,4,0),0)</f>
        <v>0</v>
      </c>
      <c r="E4632" s="3">
        <v>-544.67999999999995</v>
      </c>
      <c r="F4632" s="147" t="s">
        <v>1</v>
      </c>
      <c r="G4632" s="3">
        <v>-544.67999999999995</v>
      </c>
      <c r="H4632" s="3">
        <v>0</v>
      </c>
      <c r="I4632" s="3">
        <v>0</v>
      </c>
      <c r="J4632" s="3">
        <v>-544.67999999999995</v>
      </c>
      <c r="K4632" s="3">
        <v>0</v>
      </c>
      <c r="L4632" s="3">
        <v>0</v>
      </c>
      <c r="M4632" s="148" t="s">
        <v>6151</v>
      </c>
      <c r="N4632" s="3">
        <v>0</v>
      </c>
      <c r="O4632" s="3">
        <v>0</v>
      </c>
      <c r="P4632" s="3">
        <v>0</v>
      </c>
      <c r="Q4632" s="132"/>
    </row>
    <row r="4633" spans="1:17">
      <c r="A4633" s="5" t="str">
        <f t="shared" si="73"/>
        <v>8</v>
      </c>
      <c r="B4633" s="1" t="s">
        <v>5157</v>
      </c>
      <c r="C4633" s="2" t="s">
        <v>13450</v>
      </c>
      <c r="D4633" s="2">
        <f>IFERROR(VLOOKUP(B4633,#REF!,4,0),0)</f>
        <v>0</v>
      </c>
      <c r="E4633" s="3">
        <v>-315813.89</v>
      </c>
      <c r="F4633" s="147" t="s">
        <v>1</v>
      </c>
      <c r="G4633" s="3">
        <v>-315813.89</v>
      </c>
      <c r="H4633" s="3">
        <v>0</v>
      </c>
      <c r="I4633" s="3">
        <v>0</v>
      </c>
      <c r="J4633" s="3">
        <v>-315813.89</v>
      </c>
      <c r="K4633" s="3">
        <v>0</v>
      </c>
      <c r="L4633" s="3">
        <v>0</v>
      </c>
      <c r="M4633" s="148" t="s">
        <v>6151</v>
      </c>
      <c r="N4633" s="3">
        <v>0</v>
      </c>
      <c r="O4633" s="3">
        <v>0</v>
      </c>
      <c r="P4633" s="3">
        <v>0</v>
      </c>
      <c r="Q4633" s="132"/>
    </row>
    <row r="4634" spans="1:17">
      <c r="A4634" s="5" t="str">
        <f t="shared" si="73"/>
        <v>8</v>
      </c>
      <c r="B4634" s="1" t="s">
        <v>5160</v>
      </c>
      <c r="C4634" s="2" t="s">
        <v>13451</v>
      </c>
      <c r="D4634" s="2">
        <f>IFERROR(VLOOKUP(B4634,#REF!,4,0),0)</f>
        <v>0</v>
      </c>
      <c r="E4634" s="3">
        <v>-28136.69</v>
      </c>
      <c r="F4634" s="147" t="s">
        <v>1</v>
      </c>
      <c r="G4634" s="3">
        <v>-28136.69</v>
      </c>
      <c r="H4634" s="3">
        <v>0</v>
      </c>
      <c r="I4634" s="3">
        <v>0</v>
      </c>
      <c r="J4634" s="3">
        <v>-28136.69</v>
      </c>
      <c r="K4634" s="3">
        <v>0</v>
      </c>
      <c r="L4634" s="3">
        <v>0</v>
      </c>
      <c r="M4634" s="148" t="s">
        <v>6151</v>
      </c>
      <c r="N4634" s="3">
        <v>0</v>
      </c>
      <c r="O4634" s="3">
        <v>0</v>
      </c>
      <c r="P4634" s="3">
        <v>0</v>
      </c>
      <c r="Q4634" s="132"/>
    </row>
    <row r="4635" spans="1:17">
      <c r="A4635" s="5" t="str">
        <f t="shared" si="73"/>
        <v>8</v>
      </c>
      <c r="B4635" s="1" t="s">
        <v>5163</v>
      </c>
      <c r="C4635" s="2" t="s">
        <v>13452</v>
      </c>
      <c r="D4635" s="2">
        <f>IFERROR(VLOOKUP(B4635,#REF!,4,0),0)</f>
        <v>0</v>
      </c>
      <c r="E4635" s="3">
        <v>-67669.59</v>
      </c>
      <c r="F4635" s="147" t="s">
        <v>1</v>
      </c>
      <c r="G4635" s="3">
        <v>-67669.59</v>
      </c>
      <c r="H4635" s="3">
        <v>0</v>
      </c>
      <c r="I4635" s="3">
        <v>0</v>
      </c>
      <c r="J4635" s="3">
        <v>-67669.59</v>
      </c>
      <c r="K4635" s="3">
        <v>0</v>
      </c>
      <c r="L4635" s="3">
        <v>0</v>
      </c>
      <c r="M4635" s="148" t="s">
        <v>6151</v>
      </c>
      <c r="N4635" s="3">
        <v>0</v>
      </c>
      <c r="O4635" s="3">
        <v>0</v>
      </c>
      <c r="P4635" s="3">
        <v>0</v>
      </c>
      <c r="Q4635" s="132"/>
    </row>
    <row r="4636" spans="1:17">
      <c r="A4636" s="5" t="str">
        <f t="shared" si="73"/>
        <v>8</v>
      </c>
      <c r="B4636" s="1" t="s">
        <v>5166</v>
      </c>
      <c r="C4636" s="2" t="s">
        <v>13453</v>
      </c>
      <c r="D4636" s="2">
        <f>IFERROR(VLOOKUP(B4636,#REF!,4,0),0)</f>
        <v>0</v>
      </c>
      <c r="E4636" s="3">
        <v>-15988.1</v>
      </c>
      <c r="F4636" s="147" t="s">
        <v>1</v>
      </c>
      <c r="G4636" s="3">
        <v>-15988.1</v>
      </c>
      <c r="H4636" s="3">
        <v>0</v>
      </c>
      <c r="I4636" s="3">
        <v>0</v>
      </c>
      <c r="J4636" s="3">
        <v>-15988.1</v>
      </c>
      <c r="K4636" s="3">
        <v>0</v>
      </c>
      <c r="L4636" s="3">
        <v>0</v>
      </c>
      <c r="M4636" s="148" t="s">
        <v>6151</v>
      </c>
      <c r="N4636" s="3">
        <v>0</v>
      </c>
      <c r="O4636" s="3">
        <v>0</v>
      </c>
      <c r="P4636" s="3">
        <v>0</v>
      </c>
      <c r="Q4636" s="132"/>
    </row>
    <row r="4637" spans="1:17">
      <c r="A4637" s="5" t="str">
        <f t="shared" si="73"/>
        <v>8</v>
      </c>
      <c r="B4637" s="1" t="s">
        <v>13454</v>
      </c>
      <c r="C4637" s="2" t="s">
        <v>13455</v>
      </c>
      <c r="D4637" s="2">
        <f>IFERROR(VLOOKUP(B4637,#REF!,4,0),0)</f>
        <v>0</v>
      </c>
      <c r="E4637" s="3">
        <v>0</v>
      </c>
      <c r="F4637" s="147" t="s">
        <v>5961</v>
      </c>
      <c r="G4637" s="3">
        <v>0</v>
      </c>
      <c r="H4637" s="3">
        <v>0</v>
      </c>
      <c r="I4637" s="3">
        <v>0</v>
      </c>
      <c r="J4637" s="3">
        <v>0</v>
      </c>
      <c r="K4637" s="3">
        <v>0</v>
      </c>
      <c r="L4637" s="3">
        <v>0</v>
      </c>
      <c r="M4637" s="148" t="s">
        <v>6151</v>
      </c>
      <c r="N4637" s="3">
        <v>0</v>
      </c>
      <c r="O4637" s="3">
        <v>0</v>
      </c>
      <c r="P4637" s="3">
        <v>0</v>
      </c>
      <c r="Q4637" s="132"/>
    </row>
    <row r="4638" spans="1:17">
      <c r="A4638" s="5" t="str">
        <f t="shared" si="73"/>
        <v>8</v>
      </c>
      <c r="B4638" s="1" t="s">
        <v>5840</v>
      </c>
      <c r="C4638" s="2" t="s">
        <v>13456</v>
      </c>
      <c r="D4638" s="2">
        <f>IFERROR(VLOOKUP(B4638,#REF!,4,0),0)</f>
        <v>0</v>
      </c>
      <c r="E4638" s="3">
        <v>0</v>
      </c>
      <c r="F4638" s="147" t="s">
        <v>5961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148" t="s">
        <v>6151</v>
      </c>
      <c r="N4638" s="3">
        <v>0</v>
      </c>
      <c r="O4638" s="3">
        <v>0</v>
      </c>
      <c r="P4638" s="3">
        <v>0</v>
      </c>
      <c r="Q4638" s="132"/>
    </row>
    <row r="4639" spans="1:17">
      <c r="A4639" s="5" t="str">
        <f t="shared" si="73"/>
        <v>8</v>
      </c>
      <c r="B4639" s="1" t="s">
        <v>5169</v>
      </c>
      <c r="C4639" s="2" t="s">
        <v>13410</v>
      </c>
      <c r="D4639" s="2">
        <f>IFERROR(VLOOKUP(B4639,#REF!,4,0),0)</f>
        <v>0</v>
      </c>
      <c r="E4639" s="3">
        <v>-4001.39</v>
      </c>
      <c r="F4639" s="147" t="s">
        <v>1</v>
      </c>
      <c r="G4639" s="3">
        <v>-4001.39</v>
      </c>
      <c r="H4639" s="3">
        <v>0</v>
      </c>
      <c r="I4639" s="3">
        <v>0</v>
      </c>
      <c r="J4639" s="3">
        <v>-4001.39</v>
      </c>
      <c r="K4639" s="3">
        <v>0</v>
      </c>
      <c r="L4639" s="3">
        <v>0</v>
      </c>
      <c r="M4639" s="148" t="s">
        <v>6151</v>
      </c>
      <c r="N4639" s="3">
        <v>0</v>
      </c>
      <c r="O4639" s="3">
        <v>0</v>
      </c>
      <c r="P4639" s="3">
        <v>0</v>
      </c>
      <c r="Q4639" s="132"/>
    </row>
    <row r="4640" spans="1:17">
      <c r="A4640" s="5" t="str">
        <f t="shared" si="73"/>
        <v>8</v>
      </c>
      <c r="B4640" s="1" t="s">
        <v>13457</v>
      </c>
      <c r="C4640" s="2" t="s">
        <v>13458</v>
      </c>
      <c r="D4640" s="2">
        <f>IFERROR(VLOOKUP(B4640,#REF!,4,0),0)</f>
        <v>0</v>
      </c>
      <c r="E4640" s="3">
        <v>0</v>
      </c>
      <c r="F4640" s="147" t="s">
        <v>5961</v>
      </c>
      <c r="G4640" s="3">
        <v>0</v>
      </c>
      <c r="H4640" s="3">
        <v>0</v>
      </c>
      <c r="I4640" s="3">
        <v>0</v>
      </c>
      <c r="J4640" s="3">
        <v>0</v>
      </c>
      <c r="K4640" s="3">
        <v>0</v>
      </c>
      <c r="L4640" s="3">
        <v>0</v>
      </c>
      <c r="M4640" s="148" t="s">
        <v>6151</v>
      </c>
      <c r="N4640" s="3">
        <v>0</v>
      </c>
      <c r="O4640" s="3">
        <v>0</v>
      </c>
      <c r="P4640" s="3">
        <v>0</v>
      </c>
      <c r="Q4640" s="132"/>
    </row>
    <row r="4641" spans="1:17">
      <c r="A4641" s="5" t="str">
        <f t="shared" si="73"/>
        <v>8</v>
      </c>
      <c r="B4641" s="1" t="s">
        <v>5843</v>
      </c>
      <c r="C4641" s="2" t="s">
        <v>13459</v>
      </c>
      <c r="D4641" s="2">
        <f>IFERROR(VLOOKUP(B4641,#REF!,4,0),0)</f>
        <v>0</v>
      </c>
      <c r="E4641" s="3">
        <v>-785.46</v>
      </c>
      <c r="F4641" s="147" t="s">
        <v>1</v>
      </c>
      <c r="G4641" s="3">
        <v>-785.46</v>
      </c>
      <c r="H4641" s="3">
        <v>0</v>
      </c>
      <c r="I4641" s="3">
        <v>0</v>
      </c>
      <c r="J4641" s="3">
        <v>-785.46</v>
      </c>
      <c r="K4641" s="3">
        <v>0</v>
      </c>
      <c r="L4641" s="3">
        <v>0</v>
      </c>
      <c r="M4641" s="148" t="s">
        <v>6151</v>
      </c>
      <c r="N4641" s="3">
        <v>0</v>
      </c>
      <c r="O4641" s="3">
        <v>0</v>
      </c>
      <c r="P4641" s="3">
        <v>0</v>
      </c>
      <c r="Q4641" s="132"/>
    </row>
    <row r="4642" spans="1:17">
      <c r="A4642" s="5" t="str">
        <f t="shared" si="73"/>
        <v>8</v>
      </c>
      <c r="B4642" s="1" t="s">
        <v>5172</v>
      </c>
      <c r="C4642" s="2" t="s">
        <v>9709</v>
      </c>
      <c r="D4642" s="2">
        <f>IFERROR(VLOOKUP(B4642,#REF!,4,0),0)</f>
        <v>0</v>
      </c>
      <c r="E4642" s="3">
        <v>0</v>
      </c>
      <c r="F4642" s="147" t="s">
        <v>5961</v>
      </c>
      <c r="G4642" s="3">
        <v>0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148" t="s">
        <v>6151</v>
      </c>
      <c r="N4642" s="3">
        <v>0</v>
      </c>
      <c r="O4642" s="3">
        <v>0</v>
      </c>
      <c r="P4642" s="3">
        <v>0</v>
      </c>
      <c r="Q4642" s="132"/>
    </row>
    <row r="4643" spans="1:17">
      <c r="A4643" s="5" t="str">
        <f t="shared" si="73"/>
        <v>8</v>
      </c>
      <c r="B4643" s="1" t="s">
        <v>13460</v>
      </c>
      <c r="C4643" s="2" t="s">
        <v>13461</v>
      </c>
      <c r="D4643" s="2">
        <f>IFERROR(VLOOKUP(B4643,#REF!,4,0),0)</f>
        <v>0</v>
      </c>
      <c r="E4643" s="3">
        <v>0</v>
      </c>
      <c r="F4643" s="147" t="s">
        <v>5961</v>
      </c>
      <c r="G4643" s="3">
        <v>0</v>
      </c>
      <c r="H4643" s="3">
        <v>0</v>
      </c>
      <c r="I4643" s="3">
        <v>0</v>
      </c>
      <c r="J4643" s="3">
        <v>0</v>
      </c>
      <c r="K4643" s="3">
        <v>0</v>
      </c>
      <c r="L4643" s="3">
        <v>0</v>
      </c>
      <c r="M4643" s="148" t="s">
        <v>6151</v>
      </c>
      <c r="N4643" s="3">
        <v>0</v>
      </c>
      <c r="O4643" s="3">
        <v>0</v>
      </c>
      <c r="P4643" s="3">
        <v>0</v>
      </c>
      <c r="Q4643" s="132"/>
    </row>
    <row r="4644" spans="1:17">
      <c r="A4644" s="5" t="str">
        <f t="shared" si="73"/>
        <v>8</v>
      </c>
      <c r="B4644" s="1" t="s">
        <v>5175</v>
      </c>
      <c r="C4644" s="2" t="s">
        <v>13462</v>
      </c>
      <c r="D4644" s="2">
        <f>IFERROR(VLOOKUP(B4644,#REF!,4,0),0)</f>
        <v>0</v>
      </c>
      <c r="E4644" s="3">
        <v>-29470.9</v>
      </c>
      <c r="F4644" s="147" t="s">
        <v>1</v>
      </c>
      <c r="G4644" s="3">
        <v>-29470.9</v>
      </c>
      <c r="H4644" s="3">
        <v>0</v>
      </c>
      <c r="I4644" s="3">
        <v>0</v>
      </c>
      <c r="J4644" s="3">
        <v>-29470.9</v>
      </c>
      <c r="K4644" s="3">
        <v>0</v>
      </c>
      <c r="L4644" s="3">
        <v>0</v>
      </c>
      <c r="M4644" s="148" t="s">
        <v>6151</v>
      </c>
      <c r="N4644" s="3">
        <v>0</v>
      </c>
      <c r="O4644" s="3">
        <v>0</v>
      </c>
      <c r="P4644" s="3">
        <v>0</v>
      </c>
      <c r="Q4644" s="132"/>
    </row>
    <row r="4645" spans="1:17">
      <c r="A4645" s="5" t="str">
        <f t="shared" si="73"/>
        <v>8</v>
      </c>
      <c r="B4645" s="1" t="s">
        <v>6040</v>
      </c>
      <c r="C4645" s="2" t="s">
        <v>13463</v>
      </c>
      <c r="D4645" s="2">
        <f>IFERROR(VLOOKUP(B4645,#REF!,4,0),0)</f>
        <v>0</v>
      </c>
      <c r="E4645" s="3">
        <v>-143.97999999999999</v>
      </c>
      <c r="F4645" s="147" t="s">
        <v>1</v>
      </c>
      <c r="G4645" s="3">
        <v>-143.97999999999999</v>
      </c>
      <c r="H4645" s="3">
        <v>0</v>
      </c>
      <c r="I4645" s="3">
        <v>0</v>
      </c>
      <c r="J4645" s="3">
        <v>-143.97999999999999</v>
      </c>
      <c r="K4645" s="3">
        <v>0</v>
      </c>
      <c r="L4645" s="3">
        <v>0</v>
      </c>
      <c r="M4645" s="148" t="s">
        <v>6151</v>
      </c>
      <c r="N4645" s="3">
        <v>0</v>
      </c>
      <c r="O4645" s="3">
        <v>0</v>
      </c>
      <c r="P4645" s="3">
        <v>0</v>
      </c>
      <c r="Q4645" s="132"/>
    </row>
    <row r="4646" spans="1:17">
      <c r="A4646" s="5" t="str">
        <f t="shared" si="73"/>
        <v>8</v>
      </c>
      <c r="B4646" s="1" t="s">
        <v>5178</v>
      </c>
      <c r="C4646" s="2" t="s">
        <v>13464</v>
      </c>
      <c r="D4646" s="2">
        <f>IFERROR(VLOOKUP(B4646,#REF!,4,0),0)</f>
        <v>0</v>
      </c>
      <c r="E4646" s="3">
        <v>-3996.12</v>
      </c>
      <c r="F4646" s="147" t="s">
        <v>1</v>
      </c>
      <c r="G4646" s="3">
        <v>-3996.12</v>
      </c>
      <c r="H4646" s="3">
        <v>0</v>
      </c>
      <c r="I4646" s="3">
        <v>0</v>
      </c>
      <c r="J4646" s="3">
        <v>-3996.12</v>
      </c>
      <c r="K4646" s="3">
        <v>0</v>
      </c>
      <c r="L4646" s="3">
        <v>0</v>
      </c>
      <c r="M4646" s="148" t="s">
        <v>6151</v>
      </c>
      <c r="N4646" s="3">
        <v>0</v>
      </c>
      <c r="O4646" s="3">
        <v>0</v>
      </c>
      <c r="P4646" s="3">
        <v>0</v>
      </c>
      <c r="Q4646" s="132"/>
    </row>
    <row r="4647" spans="1:17">
      <c r="A4647" s="5" t="str">
        <f t="shared" si="73"/>
        <v>8</v>
      </c>
      <c r="B4647" s="1" t="s">
        <v>5181</v>
      </c>
      <c r="C4647" s="2" t="s">
        <v>13465</v>
      </c>
      <c r="D4647" s="2">
        <f>IFERROR(VLOOKUP(B4647,#REF!,4,0),0)</f>
        <v>0</v>
      </c>
      <c r="E4647" s="3">
        <v>-283468.3</v>
      </c>
      <c r="F4647" s="147" t="s">
        <v>1</v>
      </c>
      <c r="G4647" s="3">
        <v>-283468.3</v>
      </c>
      <c r="H4647" s="3">
        <v>0</v>
      </c>
      <c r="I4647" s="3">
        <v>0</v>
      </c>
      <c r="J4647" s="3">
        <v>-283468.3</v>
      </c>
      <c r="K4647" s="3">
        <v>0</v>
      </c>
      <c r="L4647" s="3">
        <v>0</v>
      </c>
      <c r="M4647" s="148" t="s">
        <v>6151</v>
      </c>
      <c r="N4647" s="3">
        <v>0</v>
      </c>
      <c r="O4647" s="3">
        <v>0</v>
      </c>
      <c r="P4647" s="3">
        <v>0</v>
      </c>
      <c r="Q4647" s="132"/>
    </row>
    <row r="4648" spans="1:17">
      <c r="A4648" s="5" t="str">
        <f t="shared" si="73"/>
        <v>8</v>
      </c>
      <c r="B4648" s="1" t="s">
        <v>13466</v>
      </c>
      <c r="C4648" s="2" t="s">
        <v>13467</v>
      </c>
      <c r="D4648" s="2">
        <f>IFERROR(VLOOKUP(B4648,#REF!,4,0),0)</f>
        <v>0</v>
      </c>
      <c r="E4648" s="3">
        <v>0</v>
      </c>
      <c r="F4648" s="147" t="s">
        <v>5961</v>
      </c>
      <c r="G4648" s="3">
        <v>0</v>
      </c>
      <c r="H4648" s="3">
        <v>0</v>
      </c>
      <c r="I4648" s="3">
        <v>0</v>
      </c>
      <c r="J4648" s="3">
        <v>0</v>
      </c>
      <c r="K4648" s="3">
        <v>0</v>
      </c>
      <c r="L4648" s="3">
        <v>0</v>
      </c>
      <c r="M4648" s="148" t="s">
        <v>6151</v>
      </c>
      <c r="N4648" s="3">
        <v>0</v>
      </c>
      <c r="O4648" s="3">
        <v>0</v>
      </c>
      <c r="P4648" s="3">
        <v>0</v>
      </c>
      <c r="Q4648" s="132"/>
    </row>
    <row r="4649" spans="1:17">
      <c r="A4649" s="5" t="str">
        <f t="shared" si="73"/>
        <v>8</v>
      </c>
      <c r="B4649" s="1" t="s">
        <v>13468</v>
      </c>
      <c r="C4649" s="2" t="s">
        <v>13469</v>
      </c>
      <c r="D4649" s="2">
        <f>IFERROR(VLOOKUP(B4649,#REF!,4,0),0)</f>
        <v>0</v>
      </c>
      <c r="E4649" s="3">
        <v>0</v>
      </c>
      <c r="F4649" s="147" t="s">
        <v>5961</v>
      </c>
      <c r="G4649" s="3">
        <v>0</v>
      </c>
      <c r="H4649" s="3">
        <v>0</v>
      </c>
      <c r="I4649" s="3">
        <v>0</v>
      </c>
      <c r="J4649" s="3">
        <v>0</v>
      </c>
      <c r="K4649" s="3">
        <v>0</v>
      </c>
      <c r="L4649" s="3">
        <v>0</v>
      </c>
      <c r="M4649" s="148" t="s">
        <v>6151</v>
      </c>
      <c r="N4649" s="3">
        <v>0</v>
      </c>
      <c r="O4649" s="3">
        <v>0</v>
      </c>
      <c r="P4649" s="3">
        <v>0</v>
      </c>
      <c r="Q4649" s="132"/>
    </row>
    <row r="4650" spans="1:17">
      <c r="A4650" s="5" t="str">
        <f t="shared" si="73"/>
        <v>8</v>
      </c>
      <c r="B4650" s="1" t="s">
        <v>13470</v>
      </c>
      <c r="C4650" s="2" t="s">
        <v>13291</v>
      </c>
      <c r="D4650" s="2">
        <f>IFERROR(VLOOKUP(B4650,#REF!,4,0),0)</f>
        <v>0</v>
      </c>
      <c r="E4650" s="3">
        <v>0</v>
      </c>
      <c r="F4650" s="147" t="s">
        <v>5961</v>
      </c>
      <c r="G4650" s="3">
        <v>0</v>
      </c>
      <c r="H4650" s="3">
        <v>0</v>
      </c>
      <c r="I4650" s="3">
        <v>0</v>
      </c>
      <c r="J4650" s="3">
        <v>0</v>
      </c>
      <c r="K4650" s="3">
        <v>0</v>
      </c>
      <c r="L4650" s="3">
        <v>0</v>
      </c>
      <c r="M4650" s="148" t="s">
        <v>6151</v>
      </c>
      <c r="N4650" s="3">
        <v>0</v>
      </c>
      <c r="O4650" s="3">
        <v>0</v>
      </c>
      <c r="P4650" s="3">
        <v>0</v>
      </c>
      <c r="Q4650" s="132"/>
    </row>
    <row r="4651" spans="1:17">
      <c r="A4651" s="5" t="str">
        <f t="shared" si="73"/>
        <v>8</v>
      </c>
      <c r="B4651" s="1" t="s">
        <v>13471</v>
      </c>
      <c r="C4651" s="2" t="s">
        <v>13472</v>
      </c>
      <c r="D4651" s="2">
        <f>IFERROR(VLOOKUP(B4651,#REF!,4,0),0)</f>
        <v>0</v>
      </c>
      <c r="E4651" s="3">
        <v>0</v>
      </c>
      <c r="F4651" s="147" t="s">
        <v>5961</v>
      </c>
      <c r="G4651" s="3">
        <v>0</v>
      </c>
      <c r="H4651" s="3">
        <v>0</v>
      </c>
      <c r="I4651" s="3">
        <v>0</v>
      </c>
      <c r="J4651" s="3">
        <v>0</v>
      </c>
      <c r="K4651" s="3">
        <v>0</v>
      </c>
      <c r="L4651" s="3">
        <v>0</v>
      </c>
      <c r="M4651" s="148" t="s">
        <v>6151</v>
      </c>
      <c r="N4651" s="3">
        <v>0</v>
      </c>
      <c r="O4651" s="3">
        <v>0</v>
      </c>
      <c r="P4651" s="3">
        <v>0</v>
      </c>
      <c r="Q4651" s="132"/>
    </row>
    <row r="4652" spans="1:17">
      <c r="A4652" s="5" t="str">
        <f t="shared" si="73"/>
        <v>8</v>
      </c>
      <c r="B4652" s="1" t="s">
        <v>13473</v>
      </c>
      <c r="C4652" s="2" t="s">
        <v>13474</v>
      </c>
      <c r="D4652" s="2">
        <f>IFERROR(VLOOKUP(B4652,#REF!,4,0),0)</f>
        <v>0</v>
      </c>
      <c r="E4652" s="3">
        <v>-2372.0300000000002</v>
      </c>
      <c r="F4652" s="147" t="s">
        <v>1</v>
      </c>
      <c r="G4652" s="3">
        <v>-2372.0300000000002</v>
      </c>
      <c r="H4652" s="3">
        <v>0</v>
      </c>
      <c r="I4652" s="3">
        <v>0</v>
      </c>
      <c r="J4652" s="3">
        <v>-2372.0300000000002</v>
      </c>
      <c r="K4652" s="3">
        <v>0</v>
      </c>
      <c r="L4652" s="3">
        <v>0</v>
      </c>
      <c r="M4652" s="148" t="s">
        <v>6151</v>
      </c>
      <c r="N4652" s="3">
        <v>0</v>
      </c>
      <c r="O4652" s="3">
        <v>0</v>
      </c>
      <c r="P4652" s="3">
        <v>0</v>
      </c>
      <c r="Q4652" s="132"/>
    </row>
    <row r="4653" spans="1:17">
      <c r="A4653" s="5" t="str">
        <f t="shared" si="73"/>
        <v>8</v>
      </c>
      <c r="B4653" s="1" t="s">
        <v>5184</v>
      </c>
      <c r="C4653" s="2" t="s">
        <v>13475</v>
      </c>
      <c r="D4653" s="2">
        <f>IFERROR(VLOOKUP(B4653,#REF!,4,0),0)</f>
        <v>0</v>
      </c>
      <c r="E4653" s="3">
        <v>-4.04</v>
      </c>
      <c r="F4653" s="147" t="s">
        <v>1</v>
      </c>
      <c r="G4653" s="3">
        <v>-4.04</v>
      </c>
      <c r="H4653" s="3">
        <v>0</v>
      </c>
      <c r="I4653" s="3">
        <v>0</v>
      </c>
      <c r="J4653" s="3">
        <v>-4.04</v>
      </c>
      <c r="K4653" s="3">
        <v>0</v>
      </c>
      <c r="L4653" s="3">
        <v>0</v>
      </c>
      <c r="M4653" s="148" t="s">
        <v>6151</v>
      </c>
      <c r="N4653" s="3">
        <v>0</v>
      </c>
      <c r="O4653" s="3">
        <v>0</v>
      </c>
      <c r="P4653" s="3">
        <v>0</v>
      </c>
      <c r="Q4653" s="132"/>
    </row>
    <row r="4654" spans="1:17">
      <c r="A4654" s="5" t="str">
        <f t="shared" si="73"/>
        <v>8</v>
      </c>
      <c r="B4654" s="1" t="s">
        <v>5187</v>
      </c>
      <c r="C4654" s="2" t="s">
        <v>13476</v>
      </c>
      <c r="D4654" s="2">
        <f>IFERROR(VLOOKUP(B4654,#REF!,4,0),0)</f>
        <v>0</v>
      </c>
      <c r="E4654" s="3">
        <v>-78865.77</v>
      </c>
      <c r="F4654" s="147" t="s">
        <v>1</v>
      </c>
      <c r="G4654" s="3">
        <v>-78865.77</v>
      </c>
      <c r="H4654" s="3">
        <v>0</v>
      </c>
      <c r="I4654" s="3">
        <v>0</v>
      </c>
      <c r="J4654" s="3">
        <v>-78865.77</v>
      </c>
      <c r="K4654" s="3">
        <v>0</v>
      </c>
      <c r="L4654" s="3">
        <v>0</v>
      </c>
      <c r="M4654" s="148" t="s">
        <v>6151</v>
      </c>
      <c r="N4654" s="3">
        <v>0</v>
      </c>
      <c r="O4654" s="3">
        <v>0</v>
      </c>
      <c r="P4654" s="3">
        <v>0</v>
      </c>
      <c r="Q4654" s="132"/>
    </row>
    <row r="4655" spans="1:17">
      <c r="A4655" s="5" t="str">
        <f t="shared" si="73"/>
        <v>8</v>
      </c>
      <c r="B4655" s="1" t="s">
        <v>13477</v>
      </c>
      <c r="C4655" s="2" t="s">
        <v>13478</v>
      </c>
      <c r="D4655" s="2">
        <f>IFERROR(VLOOKUP(B4655,#REF!,4,0),0)</f>
        <v>0</v>
      </c>
      <c r="E4655" s="3">
        <v>0</v>
      </c>
      <c r="F4655" s="147" t="s">
        <v>5961</v>
      </c>
      <c r="G4655" s="3">
        <v>0</v>
      </c>
      <c r="H4655" s="3">
        <v>0</v>
      </c>
      <c r="I4655" s="3">
        <v>0</v>
      </c>
      <c r="J4655" s="3">
        <v>0</v>
      </c>
      <c r="K4655" s="3">
        <v>0</v>
      </c>
      <c r="L4655" s="3">
        <v>0</v>
      </c>
      <c r="M4655" s="148" t="s">
        <v>6151</v>
      </c>
      <c r="N4655" s="3">
        <v>0</v>
      </c>
      <c r="O4655" s="3">
        <v>0</v>
      </c>
      <c r="P4655" s="3">
        <v>0</v>
      </c>
      <c r="Q4655" s="132"/>
    </row>
    <row r="4656" spans="1:17">
      <c r="A4656" s="5" t="str">
        <f t="shared" si="73"/>
        <v>8</v>
      </c>
      <c r="B4656" s="1" t="s">
        <v>5190</v>
      </c>
      <c r="C4656" s="2" t="s">
        <v>9600</v>
      </c>
      <c r="D4656" s="2">
        <f>IFERROR(VLOOKUP(B4656,#REF!,4,0),0)</f>
        <v>0</v>
      </c>
      <c r="E4656" s="3">
        <v>-8981.0400000000009</v>
      </c>
      <c r="F4656" s="147" t="s">
        <v>1</v>
      </c>
      <c r="G4656" s="3">
        <v>-8981.0400000000009</v>
      </c>
      <c r="H4656" s="3">
        <v>0</v>
      </c>
      <c r="I4656" s="3">
        <v>0</v>
      </c>
      <c r="J4656" s="3">
        <v>-8981.0400000000009</v>
      </c>
      <c r="K4656" s="3">
        <v>0</v>
      </c>
      <c r="L4656" s="3">
        <v>0</v>
      </c>
      <c r="M4656" s="148" t="s">
        <v>6151</v>
      </c>
      <c r="N4656" s="3">
        <v>0</v>
      </c>
      <c r="O4656" s="3">
        <v>0</v>
      </c>
      <c r="P4656" s="3">
        <v>0</v>
      </c>
      <c r="Q4656" s="132"/>
    </row>
    <row r="4657" spans="1:17">
      <c r="A4657" s="5" t="str">
        <f t="shared" si="73"/>
        <v>8</v>
      </c>
      <c r="B4657" s="1" t="s">
        <v>5192</v>
      </c>
      <c r="C4657" s="2" t="s">
        <v>11432</v>
      </c>
      <c r="D4657" s="2">
        <f>IFERROR(VLOOKUP(B4657,#REF!,4,0),0)</f>
        <v>0</v>
      </c>
      <c r="E4657" s="3">
        <v>-152242.78</v>
      </c>
      <c r="F4657" s="147" t="s">
        <v>1</v>
      </c>
      <c r="G4657" s="3">
        <v>-152242.78</v>
      </c>
      <c r="H4657" s="3">
        <v>0</v>
      </c>
      <c r="I4657" s="3">
        <v>0</v>
      </c>
      <c r="J4657" s="3">
        <v>-152242.78</v>
      </c>
      <c r="K4657" s="3">
        <v>0</v>
      </c>
      <c r="L4657" s="3">
        <v>0</v>
      </c>
      <c r="M4657" s="148" t="s">
        <v>6151</v>
      </c>
      <c r="N4657" s="3">
        <v>0</v>
      </c>
      <c r="O4657" s="3">
        <v>0</v>
      </c>
      <c r="P4657" s="3">
        <v>0</v>
      </c>
      <c r="Q4657" s="132"/>
    </row>
    <row r="4658" spans="1:17">
      <c r="A4658" s="5" t="str">
        <f t="shared" si="73"/>
        <v>8</v>
      </c>
      <c r="B4658" s="1" t="s">
        <v>13479</v>
      </c>
      <c r="C4658" s="2" t="s">
        <v>13480</v>
      </c>
      <c r="D4658" s="2">
        <f>IFERROR(VLOOKUP(B4658,#REF!,4,0),0)</f>
        <v>0</v>
      </c>
      <c r="E4658" s="3">
        <v>0</v>
      </c>
      <c r="F4658" s="147" t="s">
        <v>5961</v>
      </c>
      <c r="G4658" s="3">
        <v>0</v>
      </c>
      <c r="H4658" s="3">
        <v>0</v>
      </c>
      <c r="I4658" s="3">
        <v>0</v>
      </c>
      <c r="J4658" s="3">
        <v>0</v>
      </c>
      <c r="K4658" s="3">
        <v>0</v>
      </c>
      <c r="L4658" s="3">
        <v>0</v>
      </c>
      <c r="M4658" s="148" t="s">
        <v>6151</v>
      </c>
      <c r="N4658" s="3">
        <v>0</v>
      </c>
      <c r="O4658" s="3">
        <v>0</v>
      </c>
      <c r="P4658" s="3">
        <v>0</v>
      </c>
      <c r="Q4658" s="132"/>
    </row>
    <row r="4659" spans="1:17">
      <c r="A4659" s="5" t="str">
        <f t="shared" si="73"/>
        <v>8</v>
      </c>
      <c r="B4659" s="1" t="s">
        <v>13481</v>
      </c>
      <c r="C4659" s="2" t="s">
        <v>13482</v>
      </c>
      <c r="D4659" s="2">
        <f>IFERROR(VLOOKUP(B4659,#REF!,4,0),0)</f>
        <v>0</v>
      </c>
      <c r="E4659" s="3">
        <v>0</v>
      </c>
      <c r="F4659" s="147" t="s">
        <v>5961</v>
      </c>
      <c r="G4659" s="3">
        <v>0</v>
      </c>
      <c r="H4659" s="3">
        <v>0</v>
      </c>
      <c r="I4659" s="3">
        <v>0</v>
      </c>
      <c r="J4659" s="3">
        <v>0</v>
      </c>
      <c r="K4659" s="3">
        <v>0</v>
      </c>
      <c r="L4659" s="3">
        <v>0</v>
      </c>
      <c r="M4659" s="148" t="s">
        <v>6151</v>
      </c>
      <c r="N4659" s="3">
        <v>0</v>
      </c>
      <c r="O4659" s="3">
        <v>0</v>
      </c>
      <c r="P4659" s="3">
        <v>0</v>
      </c>
      <c r="Q4659" s="132"/>
    </row>
    <row r="4660" spans="1:17">
      <c r="A4660" s="5" t="str">
        <f t="shared" si="73"/>
        <v>8</v>
      </c>
      <c r="B4660" s="1" t="s">
        <v>13483</v>
      </c>
      <c r="C4660" s="2" t="s">
        <v>13484</v>
      </c>
      <c r="D4660" s="2">
        <f>IFERROR(VLOOKUP(B4660,#REF!,4,0),0)</f>
        <v>0</v>
      </c>
      <c r="E4660" s="3">
        <v>0</v>
      </c>
      <c r="F4660" s="147" t="s">
        <v>5961</v>
      </c>
      <c r="G4660" s="3">
        <v>0</v>
      </c>
      <c r="H4660" s="3">
        <v>0</v>
      </c>
      <c r="I4660" s="3">
        <v>0</v>
      </c>
      <c r="J4660" s="3">
        <v>0</v>
      </c>
      <c r="K4660" s="3">
        <v>0</v>
      </c>
      <c r="L4660" s="3">
        <v>0</v>
      </c>
      <c r="M4660" s="148" t="s">
        <v>6151</v>
      </c>
      <c r="N4660" s="3">
        <v>0</v>
      </c>
      <c r="O4660" s="3">
        <v>0</v>
      </c>
      <c r="P4660" s="3">
        <v>0</v>
      </c>
      <c r="Q4660" s="132"/>
    </row>
    <row r="4661" spans="1:17">
      <c r="A4661" s="5" t="str">
        <f t="shared" si="73"/>
        <v>8</v>
      </c>
      <c r="B4661" s="1" t="s">
        <v>5198</v>
      </c>
      <c r="C4661" s="2" t="s">
        <v>13485</v>
      </c>
      <c r="D4661" s="2">
        <f>IFERROR(VLOOKUP(B4661,#REF!,4,0),0)</f>
        <v>0</v>
      </c>
      <c r="E4661" s="3">
        <v>-225071.99</v>
      </c>
      <c r="F4661" s="147" t="s">
        <v>1</v>
      </c>
      <c r="G4661" s="3">
        <v>-225071.99</v>
      </c>
      <c r="H4661" s="3">
        <v>0</v>
      </c>
      <c r="I4661" s="3">
        <v>0</v>
      </c>
      <c r="J4661" s="3">
        <v>-225071.99</v>
      </c>
      <c r="K4661" s="3">
        <v>0</v>
      </c>
      <c r="L4661" s="3">
        <v>0</v>
      </c>
      <c r="M4661" s="148" t="s">
        <v>6151</v>
      </c>
      <c r="N4661" s="3">
        <v>0</v>
      </c>
      <c r="O4661" s="3">
        <v>0</v>
      </c>
      <c r="P4661" s="3">
        <v>0</v>
      </c>
      <c r="Q4661" s="132"/>
    </row>
    <row r="4662" spans="1:17">
      <c r="A4662" s="5" t="str">
        <f t="shared" si="73"/>
        <v>8</v>
      </c>
      <c r="B4662" s="1" t="s">
        <v>13486</v>
      </c>
      <c r="C4662" s="2" t="s">
        <v>12707</v>
      </c>
      <c r="D4662" s="2">
        <f>IFERROR(VLOOKUP(B4662,#REF!,4,0),0)</f>
        <v>0</v>
      </c>
      <c r="E4662" s="3">
        <v>0</v>
      </c>
      <c r="F4662" s="147" t="s">
        <v>5961</v>
      </c>
      <c r="G4662" s="3">
        <v>0</v>
      </c>
      <c r="H4662" s="3">
        <v>0</v>
      </c>
      <c r="I4662" s="3">
        <v>0</v>
      </c>
      <c r="J4662" s="3">
        <v>0</v>
      </c>
      <c r="K4662" s="3">
        <v>0</v>
      </c>
      <c r="L4662" s="3">
        <v>0</v>
      </c>
      <c r="M4662" s="148" t="s">
        <v>6151</v>
      </c>
      <c r="N4662" s="3">
        <v>0</v>
      </c>
      <c r="O4662" s="3">
        <v>0</v>
      </c>
      <c r="P4662" s="3">
        <v>0</v>
      </c>
      <c r="Q4662" s="132"/>
    </row>
    <row r="4663" spans="1:17">
      <c r="A4663" s="5" t="str">
        <f t="shared" si="73"/>
        <v>8</v>
      </c>
      <c r="B4663" s="1" t="s">
        <v>13487</v>
      </c>
      <c r="C4663" s="2" t="s">
        <v>12709</v>
      </c>
      <c r="D4663" s="2">
        <f>IFERROR(VLOOKUP(B4663,#REF!,4,0),0)</f>
        <v>0</v>
      </c>
      <c r="E4663" s="3">
        <v>0</v>
      </c>
      <c r="F4663" s="147" t="s">
        <v>5961</v>
      </c>
      <c r="G4663" s="3">
        <v>0</v>
      </c>
      <c r="H4663" s="3">
        <v>0</v>
      </c>
      <c r="I4663" s="3">
        <v>0</v>
      </c>
      <c r="J4663" s="3">
        <v>0</v>
      </c>
      <c r="K4663" s="3">
        <v>0</v>
      </c>
      <c r="L4663" s="3">
        <v>0</v>
      </c>
      <c r="M4663" s="148" t="s">
        <v>6151</v>
      </c>
      <c r="N4663" s="3">
        <v>0</v>
      </c>
      <c r="O4663" s="3">
        <v>0</v>
      </c>
      <c r="P4663" s="3">
        <v>0</v>
      </c>
      <c r="Q4663" s="132"/>
    </row>
    <row r="4664" spans="1:17">
      <c r="A4664" s="5" t="str">
        <f t="shared" si="73"/>
        <v>8</v>
      </c>
      <c r="B4664" s="1" t="s">
        <v>13488</v>
      </c>
      <c r="C4664" s="2" t="s">
        <v>13489</v>
      </c>
      <c r="D4664" s="2">
        <f>IFERROR(VLOOKUP(B4664,#REF!,4,0),0)</f>
        <v>0</v>
      </c>
      <c r="E4664" s="3">
        <v>0</v>
      </c>
      <c r="F4664" s="147" t="s">
        <v>5961</v>
      </c>
      <c r="G4664" s="3">
        <v>0</v>
      </c>
      <c r="H4664" s="3">
        <v>0</v>
      </c>
      <c r="I4664" s="3">
        <v>0</v>
      </c>
      <c r="J4664" s="3">
        <v>0</v>
      </c>
      <c r="K4664" s="3">
        <v>0</v>
      </c>
      <c r="L4664" s="3">
        <v>0</v>
      </c>
      <c r="M4664" s="148" t="s">
        <v>6151</v>
      </c>
      <c r="N4664" s="3">
        <v>0</v>
      </c>
      <c r="O4664" s="3">
        <v>0</v>
      </c>
      <c r="P4664" s="3">
        <v>0</v>
      </c>
      <c r="Q4664" s="132"/>
    </row>
    <row r="4665" spans="1:17">
      <c r="A4665" s="5" t="str">
        <f t="shared" si="73"/>
        <v>8</v>
      </c>
      <c r="B4665" s="1" t="s">
        <v>5205</v>
      </c>
      <c r="C4665" s="2" t="s">
        <v>12833</v>
      </c>
      <c r="D4665" s="2">
        <f>IFERROR(VLOOKUP(B4665,#REF!,4,0),0)</f>
        <v>0</v>
      </c>
      <c r="E4665" s="3">
        <v>-978211.72</v>
      </c>
      <c r="F4665" s="147" t="s">
        <v>1</v>
      </c>
      <c r="G4665" s="3">
        <v>-978211.72</v>
      </c>
      <c r="H4665" s="3">
        <v>0</v>
      </c>
      <c r="I4665" s="3">
        <v>0</v>
      </c>
      <c r="J4665" s="3">
        <v>-978211.72</v>
      </c>
      <c r="K4665" s="3">
        <v>0</v>
      </c>
      <c r="L4665" s="3">
        <v>0</v>
      </c>
      <c r="M4665" s="148" t="s">
        <v>6151</v>
      </c>
      <c r="N4665" s="3">
        <v>0</v>
      </c>
      <c r="O4665" s="3">
        <v>0</v>
      </c>
      <c r="P4665" s="3">
        <v>0</v>
      </c>
      <c r="Q4665" s="132"/>
    </row>
    <row r="4666" spans="1:17">
      <c r="A4666" s="5" t="str">
        <f t="shared" si="73"/>
        <v>8</v>
      </c>
      <c r="B4666" s="1" t="s">
        <v>13490</v>
      </c>
      <c r="C4666" s="2" t="s">
        <v>13491</v>
      </c>
      <c r="D4666" s="2">
        <f>IFERROR(VLOOKUP(B4666,#REF!,4,0),0)</f>
        <v>0</v>
      </c>
      <c r="E4666" s="3">
        <v>0</v>
      </c>
      <c r="F4666" s="147" t="s">
        <v>5961</v>
      </c>
      <c r="G4666" s="3">
        <v>0</v>
      </c>
      <c r="H4666" s="3">
        <v>0</v>
      </c>
      <c r="I4666" s="3">
        <v>0</v>
      </c>
      <c r="J4666" s="3">
        <v>0</v>
      </c>
      <c r="K4666" s="3">
        <v>0</v>
      </c>
      <c r="L4666" s="3">
        <v>0</v>
      </c>
      <c r="M4666" s="148" t="s">
        <v>6151</v>
      </c>
      <c r="N4666" s="3">
        <v>0</v>
      </c>
      <c r="O4666" s="3">
        <v>0</v>
      </c>
      <c r="P4666" s="3">
        <v>0</v>
      </c>
      <c r="Q4666" s="132"/>
    </row>
    <row r="4667" spans="1:17">
      <c r="A4667" s="5" t="str">
        <f t="shared" si="73"/>
        <v>8</v>
      </c>
      <c r="B4667" s="1" t="s">
        <v>13492</v>
      </c>
      <c r="C4667" s="2" t="s">
        <v>13493</v>
      </c>
      <c r="D4667" s="2">
        <f>IFERROR(VLOOKUP(B4667,#REF!,4,0),0)</f>
        <v>0</v>
      </c>
      <c r="E4667" s="3">
        <v>0</v>
      </c>
      <c r="F4667" s="147" t="s">
        <v>5961</v>
      </c>
      <c r="G4667" s="3">
        <v>0</v>
      </c>
      <c r="H4667" s="3">
        <v>0</v>
      </c>
      <c r="I4667" s="3">
        <v>0</v>
      </c>
      <c r="J4667" s="3">
        <v>0</v>
      </c>
      <c r="K4667" s="3">
        <v>0</v>
      </c>
      <c r="L4667" s="3">
        <v>0</v>
      </c>
      <c r="M4667" s="148" t="s">
        <v>6151</v>
      </c>
      <c r="N4667" s="3">
        <v>0</v>
      </c>
      <c r="O4667" s="3">
        <v>0</v>
      </c>
      <c r="P4667" s="3">
        <v>0</v>
      </c>
      <c r="Q4667" s="132"/>
    </row>
    <row r="4668" spans="1:17">
      <c r="A4668" s="5" t="str">
        <f t="shared" si="73"/>
        <v>8</v>
      </c>
      <c r="B4668" s="1" t="s">
        <v>13494</v>
      </c>
      <c r="C4668" s="2" t="s">
        <v>13495</v>
      </c>
      <c r="D4668" s="2">
        <f>IFERROR(VLOOKUP(B4668,#REF!,4,0),0)</f>
        <v>0</v>
      </c>
      <c r="E4668" s="3">
        <v>0</v>
      </c>
      <c r="F4668" s="147" t="s">
        <v>5961</v>
      </c>
      <c r="G4668" s="3">
        <v>0</v>
      </c>
      <c r="H4668" s="3">
        <v>0</v>
      </c>
      <c r="I4668" s="3">
        <v>0</v>
      </c>
      <c r="J4668" s="3">
        <v>0</v>
      </c>
      <c r="K4668" s="3">
        <v>0</v>
      </c>
      <c r="L4668" s="3">
        <v>0</v>
      </c>
      <c r="M4668" s="148" t="s">
        <v>6151</v>
      </c>
      <c r="N4668" s="3">
        <v>0</v>
      </c>
      <c r="O4668" s="3">
        <v>0</v>
      </c>
      <c r="P4668" s="3">
        <v>0</v>
      </c>
      <c r="Q4668" s="132"/>
    </row>
    <row r="4669" spans="1:17">
      <c r="A4669" s="5" t="str">
        <f t="shared" si="73"/>
        <v>8</v>
      </c>
      <c r="B4669" s="1" t="s">
        <v>13496</v>
      </c>
      <c r="C4669" s="2" t="s">
        <v>13497</v>
      </c>
      <c r="D4669" s="2">
        <f>IFERROR(VLOOKUP(B4669,#REF!,4,0),0)</f>
        <v>0</v>
      </c>
      <c r="E4669" s="3">
        <v>0</v>
      </c>
      <c r="F4669" s="147" t="s">
        <v>5961</v>
      </c>
      <c r="G4669" s="3">
        <v>0</v>
      </c>
      <c r="H4669" s="3">
        <v>0</v>
      </c>
      <c r="I4669" s="3">
        <v>0</v>
      </c>
      <c r="J4669" s="3">
        <v>0</v>
      </c>
      <c r="K4669" s="3">
        <v>0</v>
      </c>
      <c r="L4669" s="3">
        <v>0</v>
      </c>
      <c r="M4669" s="148" t="s">
        <v>6151</v>
      </c>
      <c r="N4669" s="3">
        <v>0</v>
      </c>
      <c r="O4669" s="3">
        <v>0</v>
      </c>
      <c r="P4669" s="3">
        <v>0</v>
      </c>
      <c r="Q4669" s="132"/>
    </row>
    <row r="4670" spans="1:17">
      <c r="A4670" s="5" t="str">
        <f t="shared" si="73"/>
        <v>8</v>
      </c>
      <c r="B4670" s="1" t="s">
        <v>13498</v>
      </c>
      <c r="C4670" s="2" t="s">
        <v>13499</v>
      </c>
      <c r="D4670" s="2">
        <f>IFERROR(VLOOKUP(B4670,#REF!,4,0),0)</f>
        <v>0</v>
      </c>
      <c r="E4670" s="3">
        <v>0</v>
      </c>
      <c r="F4670" s="147" t="s">
        <v>5961</v>
      </c>
      <c r="G4670" s="3">
        <v>0</v>
      </c>
      <c r="H4670" s="3">
        <v>0</v>
      </c>
      <c r="I4670" s="3">
        <v>0</v>
      </c>
      <c r="J4670" s="3">
        <v>0</v>
      </c>
      <c r="K4670" s="3">
        <v>0</v>
      </c>
      <c r="L4670" s="3">
        <v>0</v>
      </c>
      <c r="M4670" s="148" t="s">
        <v>6151</v>
      </c>
      <c r="N4670" s="3">
        <v>0</v>
      </c>
      <c r="O4670" s="3">
        <v>0</v>
      </c>
      <c r="P4670" s="3">
        <v>0</v>
      </c>
      <c r="Q4670" s="132"/>
    </row>
    <row r="4671" spans="1:17">
      <c r="A4671" s="5" t="str">
        <f t="shared" si="73"/>
        <v>8</v>
      </c>
      <c r="B4671" s="1" t="s">
        <v>13500</v>
      </c>
      <c r="C4671" s="2" t="s">
        <v>13501</v>
      </c>
      <c r="D4671" s="2">
        <f>IFERROR(VLOOKUP(B4671,#REF!,4,0),0)</f>
        <v>0</v>
      </c>
      <c r="E4671" s="3">
        <v>0</v>
      </c>
      <c r="F4671" s="147" t="s">
        <v>5961</v>
      </c>
      <c r="G4671" s="3">
        <v>0</v>
      </c>
      <c r="H4671" s="3">
        <v>0</v>
      </c>
      <c r="I4671" s="3">
        <v>0</v>
      </c>
      <c r="J4671" s="3">
        <v>0</v>
      </c>
      <c r="K4671" s="3">
        <v>0</v>
      </c>
      <c r="L4671" s="3">
        <v>0</v>
      </c>
      <c r="M4671" s="148" t="s">
        <v>6151</v>
      </c>
      <c r="N4671" s="3">
        <v>0</v>
      </c>
      <c r="O4671" s="3">
        <v>0</v>
      </c>
      <c r="P4671" s="3">
        <v>0</v>
      </c>
      <c r="Q4671" s="132"/>
    </row>
    <row r="4672" spans="1:17">
      <c r="A4672" s="5" t="str">
        <f t="shared" si="73"/>
        <v>8</v>
      </c>
      <c r="B4672" s="1" t="s">
        <v>13502</v>
      </c>
      <c r="C4672" s="2" t="s">
        <v>13503</v>
      </c>
      <c r="D4672" s="2">
        <f>IFERROR(VLOOKUP(B4672,#REF!,4,0),0)</f>
        <v>0</v>
      </c>
      <c r="E4672" s="3">
        <v>0</v>
      </c>
      <c r="F4672" s="147" t="s">
        <v>5961</v>
      </c>
      <c r="G4672" s="3">
        <v>0</v>
      </c>
      <c r="H4672" s="3">
        <v>0</v>
      </c>
      <c r="I4672" s="3">
        <v>0</v>
      </c>
      <c r="J4672" s="3">
        <v>0</v>
      </c>
      <c r="K4672" s="3">
        <v>0</v>
      </c>
      <c r="L4672" s="3">
        <v>0</v>
      </c>
      <c r="M4672" s="148" t="s">
        <v>6151</v>
      </c>
      <c r="N4672" s="3">
        <v>0</v>
      </c>
      <c r="O4672" s="3">
        <v>0</v>
      </c>
      <c r="P4672" s="3">
        <v>0</v>
      </c>
      <c r="Q4672" s="132"/>
    </row>
    <row r="4673" spans="1:17">
      <c r="A4673" s="5" t="str">
        <f t="shared" si="73"/>
        <v>8</v>
      </c>
      <c r="B4673" s="1" t="s">
        <v>13504</v>
      </c>
      <c r="C4673" s="2" t="s">
        <v>13505</v>
      </c>
      <c r="D4673" s="2">
        <f>IFERROR(VLOOKUP(B4673,#REF!,4,0),0)</f>
        <v>0</v>
      </c>
      <c r="E4673" s="3">
        <v>0</v>
      </c>
      <c r="F4673" s="147" t="s">
        <v>5961</v>
      </c>
      <c r="G4673" s="3">
        <v>0</v>
      </c>
      <c r="H4673" s="3">
        <v>0</v>
      </c>
      <c r="I4673" s="3">
        <v>0</v>
      </c>
      <c r="J4673" s="3">
        <v>0</v>
      </c>
      <c r="K4673" s="3">
        <v>0</v>
      </c>
      <c r="L4673" s="3">
        <v>0</v>
      </c>
      <c r="M4673" s="148" t="s">
        <v>6151</v>
      </c>
      <c r="N4673" s="3">
        <v>0</v>
      </c>
      <c r="O4673" s="3">
        <v>0</v>
      </c>
      <c r="P4673" s="3">
        <v>0</v>
      </c>
      <c r="Q4673" s="132"/>
    </row>
    <row r="4674" spans="1:17">
      <c r="A4674" s="5" t="str">
        <f t="shared" si="73"/>
        <v>8</v>
      </c>
      <c r="B4674" s="1" t="s">
        <v>13506</v>
      </c>
      <c r="C4674" s="2" t="s">
        <v>13507</v>
      </c>
      <c r="D4674" s="2">
        <f>IFERROR(VLOOKUP(B4674,#REF!,4,0),0)</f>
        <v>0</v>
      </c>
      <c r="E4674" s="3">
        <v>0</v>
      </c>
      <c r="F4674" s="147" t="s">
        <v>5961</v>
      </c>
      <c r="G4674" s="3">
        <v>0</v>
      </c>
      <c r="H4674" s="3">
        <v>0</v>
      </c>
      <c r="I4674" s="3">
        <v>0</v>
      </c>
      <c r="J4674" s="3">
        <v>0</v>
      </c>
      <c r="K4674" s="3">
        <v>0</v>
      </c>
      <c r="L4674" s="3">
        <v>0</v>
      </c>
      <c r="M4674" s="148" t="s">
        <v>6151</v>
      </c>
      <c r="N4674" s="3">
        <v>0</v>
      </c>
      <c r="O4674" s="3">
        <v>0</v>
      </c>
      <c r="P4674" s="3">
        <v>0</v>
      </c>
      <c r="Q4674" s="132"/>
    </row>
    <row r="4675" spans="1:17">
      <c r="A4675" s="5" t="str">
        <f t="shared" si="73"/>
        <v>8</v>
      </c>
      <c r="B4675" s="1" t="s">
        <v>13508</v>
      </c>
      <c r="C4675" s="2" t="s">
        <v>13509</v>
      </c>
      <c r="D4675" s="2">
        <f>IFERROR(VLOOKUP(B4675,#REF!,4,0),0)</f>
        <v>0</v>
      </c>
      <c r="E4675" s="3">
        <v>0</v>
      </c>
      <c r="F4675" s="147" t="s">
        <v>5961</v>
      </c>
      <c r="G4675" s="3">
        <v>0</v>
      </c>
      <c r="H4675" s="3">
        <v>0</v>
      </c>
      <c r="I4675" s="3">
        <v>0</v>
      </c>
      <c r="J4675" s="3">
        <v>0</v>
      </c>
      <c r="K4675" s="3">
        <v>0</v>
      </c>
      <c r="L4675" s="3">
        <v>0</v>
      </c>
      <c r="M4675" s="148" t="s">
        <v>6151</v>
      </c>
      <c r="N4675" s="3">
        <v>0</v>
      </c>
      <c r="O4675" s="3">
        <v>0</v>
      </c>
      <c r="P4675" s="3">
        <v>0</v>
      </c>
      <c r="Q4675" s="132"/>
    </row>
    <row r="4676" spans="1:17">
      <c r="A4676" s="5" t="str">
        <f t="shared" si="73"/>
        <v>8</v>
      </c>
      <c r="B4676" s="1" t="s">
        <v>13510</v>
      </c>
      <c r="C4676" s="2" t="s">
        <v>13511</v>
      </c>
      <c r="D4676" s="2">
        <f>IFERROR(VLOOKUP(B4676,#REF!,4,0),0)</f>
        <v>0</v>
      </c>
      <c r="E4676" s="3">
        <v>0</v>
      </c>
      <c r="F4676" s="147" t="s">
        <v>5961</v>
      </c>
      <c r="G4676" s="3">
        <v>0</v>
      </c>
      <c r="H4676" s="3">
        <v>0</v>
      </c>
      <c r="I4676" s="3">
        <v>0</v>
      </c>
      <c r="J4676" s="3">
        <v>0</v>
      </c>
      <c r="K4676" s="3">
        <v>0</v>
      </c>
      <c r="L4676" s="3">
        <v>0</v>
      </c>
      <c r="M4676" s="148" t="s">
        <v>6151</v>
      </c>
      <c r="N4676" s="3">
        <v>0</v>
      </c>
      <c r="O4676" s="3">
        <v>0</v>
      </c>
      <c r="P4676" s="3">
        <v>0</v>
      </c>
      <c r="Q4676" s="132"/>
    </row>
    <row r="4677" spans="1:17">
      <c r="A4677" s="5" t="str">
        <f t="shared" si="73"/>
        <v>8</v>
      </c>
      <c r="B4677" s="1" t="s">
        <v>13512</v>
      </c>
      <c r="C4677" s="2" t="s">
        <v>13513</v>
      </c>
      <c r="D4677" s="2">
        <f>IFERROR(VLOOKUP(B4677,#REF!,4,0),0)</f>
        <v>0</v>
      </c>
      <c r="E4677" s="3">
        <v>0</v>
      </c>
      <c r="F4677" s="147" t="s">
        <v>5961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148" t="s">
        <v>6151</v>
      </c>
      <c r="N4677" s="3">
        <v>0</v>
      </c>
      <c r="O4677" s="3">
        <v>0</v>
      </c>
      <c r="P4677" s="3">
        <v>0</v>
      </c>
      <c r="Q4677" s="132"/>
    </row>
    <row r="4678" spans="1:17">
      <c r="A4678" s="5" t="str">
        <f t="shared" si="73"/>
        <v>8</v>
      </c>
      <c r="B4678" s="1" t="s">
        <v>13514</v>
      </c>
      <c r="C4678" s="2" t="s">
        <v>13515</v>
      </c>
      <c r="D4678" s="2">
        <f>IFERROR(VLOOKUP(B4678,#REF!,4,0),0)</f>
        <v>0</v>
      </c>
      <c r="E4678" s="3">
        <v>0</v>
      </c>
      <c r="F4678" s="147" t="s">
        <v>5961</v>
      </c>
      <c r="G4678" s="3">
        <v>0</v>
      </c>
      <c r="H4678" s="3">
        <v>0</v>
      </c>
      <c r="I4678" s="3">
        <v>0</v>
      </c>
      <c r="J4678" s="3">
        <v>0</v>
      </c>
      <c r="K4678" s="3">
        <v>0</v>
      </c>
      <c r="L4678" s="3">
        <v>0</v>
      </c>
      <c r="M4678" s="148" t="s">
        <v>6151</v>
      </c>
      <c r="N4678" s="3">
        <v>0</v>
      </c>
      <c r="O4678" s="3">
        <v>0</v>
      </c>
      <c r="P4678" s="3">
        <v>0</v>
      </c>
      <c r="Q4678" s="132"/>
    </row>
    <row r="4679" spans="1:17">
      <c r="A4679" s="5" t="str">
        <f t="shared" si="73"/>
        <v>8</v>
      </c>
      <c r="B4679" s="1" t="s">
        <v>13516</v>
      </c>
      <c r="C4679" s="2" t="s">
        <v>13517</v>
      </c>
      <c r="D4679" s="2">
        <f>IFERROR(VLOOKUP(B4679,#REF!,4,0),0)</f>
        <v>0</v>
      </c>
      <c r="E4679" s="3">
        <v>0</v>
      </c>
      <c r="F4679" s="147" t="s">
        <v>5961</v>
      </c>
      <c r="G4679" s="3">
        <v>0</v>
      </c>
      <c r="H4679" s="3">
        <v>0</v>
      </c>
      <c r="I4679" s="3">
        <v>0</v>
      </c>
      <c r="J4679" s="3">
        <v>0</v>
      </c>
      <c r="K4679" s="3">
        <v>0</v>
      </c>
      <c r="L4679" s="3">
        <v>0</v>
      </c>
      <c r="M4679" s="148" t="s">
        <v>6151</v>
      </c>
      <c r="N4679" s="3">
        <v>0</v>
      </c>
      <c r="O4679" s="3">
        <v>0</v>
      </c>
      <c r="P4679" s="3">
        <v>0</v>
      </c>
      <c r="Q4679" s="132"/>
    </row>
    <row r="4680" spans="1:17" ht="22.5">
      <c r="A4680" s="5" t="str">
        <f t="shared" si="73"/>
        <v>8</v>
      </c>
      <c r="B4680" s="1" t="s">
        <v>13518</v>
      </c>
      <c r="C4680" s="2" t="s">
        <v>13519</v>
      </c>
      <c r="D4680" s="2">
        <f>IFERROR(VLOOKUP(B4680,#REF!,4,0),0)</f>
        <v>0</v>
      </c>
      <c r="E4680" s="3">
        <v>0</v>
      </c>
      <c r="F4680" s="147" t="s">
        <v>5961</v>
      </c>
      <c r="G4680" s="3">
        <v>0</v>
      </c>
      <c r="H4680" s="3">
        <v>0</v>
      </c>
      <c r="I4680" s="3">
        <v>0</v>
      </c>
      <c r="J4680" s="3">
        <v>0</v>
      </c>
      <c r="K4680" s="3">
        <v>0</v>
      </c>
      <c r="L4680" s="3">
        <v>0</v>
      </c>
      <c r="M4680" s="148" t="s">
        <v>6151</v>
      </c>
      <c r="N4680" s="3">
        <v>0</v>
      </c>
      <c r="O4680" s="3">
        <v>0</v>
      </c>
      <c r="P4680" s="3">
        <v>0</v>
      </c>
      <c r="Q4680" s="132"/>
    </row>
    <row r="4681" spans="1:17">
      <c r="A4681" s="5" t="str">
        <f t="shared" si="73"/>
        <v>8</v>
      </c>
      <c r="B4681" s="1" t="s">
        <v>13520</v>
      </c>
      <c r="C4681" s="2" t="s">
        <v>13521</v>
      </c>
      <c r="D4681" s="2">
        <f>IFERROR(VLOOKUP(B4681,#REF!,4,0),0)</f>
        <v>0</v>
      </c>
      <c r="E4681" s="3">
        <v>0</v>
      </c>
      <c r="F4681" s="147" t="s">
        <v>5961</v>
      </c>
      <c r="G4681" s="3">
        <v>0</v>
      </c>
      <c r="H4681" s="3">
        <v>0</v>
      </c>
      <c r="I4681" s="3">
        <v>0</v>
      </c>
      <c r="J4681" s="3">
        <v>0</v>
      </c>
      <c r="K4681" s="3">
        <v>0</v>
      </c>
      <c r="L4681" s="3">
        <v>0</v>
      </c>
      <c r="M4681" s="148" t="s">
        <v>6151</v>
      </c>
      <c r="N4681" s="3">
        <v>0</v>
      </c>
      <c r="O4681" s="3">
        <v>0</v>
      </c>
      <c r="P4681" s="3">
        <v>0</v>
      </c>
      <c r="Q4681" s="132"/>
    </row>
    <row r="4682" spans="1:17">
      <c r="A4682" s="5" t="str">
        <f t="shared" si="73"/>
        <v>8</v>
      </c>
      <c r="B4682" s="1" t="s">
        <v>13522</v>
      </c>
      <c r="C4682" s="2" t="s">
        <v>13523</v>
      </c>
      <c r="D4682" s="2">
        <f>IFERROR(VLOOKUP(B4682,#REF!,4,0),0)</f>
        <v>0</v>
      </c>
      <c r="E4682" s="3">
        <v>0</v>
      </c>
      <c r="F4682" s="147" t="s">
        <v>5961</v>
      </c>
      <c r="G4682" s="3">
        <v>0</v>
      </c>
      <c r="H4682" s="3">
        <v>0</v>
      </c>
      <c r="I4682" s="3">
        <v>0</v>
      </c>
      <c r="J4682" s="3">
        <v>0</v>
      </c>
      <c r="K4682" s="3">
        <v>0</v>
      </c>
      <c r="L4682" s="3">
        <v>0</v>
      </c>
      <c r="M4682" s="148" t="s">
        <v>6151</v>
      </c>
      <c r="N4682" s="3">
        <v>0</v>
      </c>
      <c r="O4682" s="3">
        <v>0</v>
      </c>
      <c r="P4682" s="3">
        <v>0</v>
      </c>
      <c r="Q4682" s="132"/>
    </row>
    <row r="4683" spans="1:17">
      <c r="A4683" s="5" t="str">
        <f t="shared" ref="A4683:A4746" si="74">LEFT(B4683)</f>
        <v>8</v>
      </c>
      <c r="B4683" s="1" t="s">
        <v>13524</v>
      </c>
      <c r="C4683" s="2" t="s">
        <v>13525</v>
      </c>
      <c r="D4683" s="2">
        <f>IFERROR(VLOOKUP(B4683,#REF!,4,0),0)</f>
        <v>0</v>
      </c>
      <c r="E4683" s="3">
        <v>0</v>
      </c>
      <c r="F4683" s="147" t="s">
        <v>5961</v>
      </c>
      <c r="G4683" s="3">
        <v>0</v>
      </c>
      <c r="H4683" s="3">
        <v>0</v>
      </c>
      <c r="I4683" s="3">
        <v>0</v>
      </c>
      <c r="J4683" s="3">
        <v>0</v>
      </c>
      <c r="K4683" s="3">
        <v>0</v>
      </c>
      <c r="L4683" s="3">
        <v>0</v>
      </c>
      <c r="M4683" s="148" t="s">
        <v>6151</v>
      </c>
      <c r="N4683" s="3">
        <v>0</v>
      </c>
      <c r="O4683" s="3">
        <v>0</v>
      </c>
      <c r="P4683" s="3">
        <v>0</v>
      </c>
      <c r="Q4683" s="132"/>
    </row>
    <row r="4684" spans="1:17">
      <c r="A4684" s="5" t="str">
        <f t="shared" si="74"/>
        <v>8</v>
      </c>
      <c r="B4684" s="1" t="s">
        <v>13526</v>
      </c>
      <c r="C4684" s="2" t="s">
        <v>13527</v>
      </c>
      <c r="D4684" s="2">
        <f>IFERROR(VLOOKUP(B4684,#REF!,4,0),0)</f>
        <v>0</v>
      </c>
      <c r="E4684" s="3">
        <v>0</v>
      </c>
      <c r="F4684" s="147" t="s">
        <v>5961</v>
      </c>
      <c r="G4684" s="3">
        <v>0</v>
      </c>
      <c r="H4684" s="3">
        <v>0</v>
      </c>
      <c r="I4684" s="3">
        <v>0</v>
      </c>
      <c r="J4684" s="3">
        <v>0</v>
      </c>
      <c r="K4684" s="3">
        <v>0</v>
      </c>
      <c r="L4684" s="3">
        <v>0</v>
      </c>
      <c r="M4684" s="148" t="s">
        <v>6151</v>
      </c>
      <c r="N4684" s="3">
        <v>0</v>
      </c>
      <c r="O4684" s="3">
        <v>0</v>
      </c>
      <c r="P4684" s="3">
        <v>0</v>
      </c>
      <c r="Q4684" s="132"/>
    </row>
    <row r="4685" spans="1:17">
      <c r="A4685" s="5" t="str">
        <f t="shared" si="74"/>
        <v>8</v>
      </c>
      <c r="B4685" s="1" t="s">
        <v>13528</v>
      </c>
      <c r="C4685" s="2" t="s">
        <v>13529</v>
      </c>
      <c r="D4685" s="2">
        <f>IFERROR(VLOOKUP(B4685,#REF!,4,0),0)</f>
        <v>0</v>
      </c>
      <c r="E4685" s="3">
        <v>0</v>
      </c>
      <c r="F4685" s="147" t="s">
        <v>5961</v>
      </c>
      <c r="G4685" s="3">
        <v>0</v>
      </c>
      <c r="H4685" s="3">
        <v>0</v>
      </c>
      <c r="I4685" s="3">
        <v>0</v>
      </c>
      <c r="J4685" s="3">
        <v>0</v>
      </c>
      <c r="K4685" s="3">
        <v>0</v>
      </c>
      <c r="L4685" s="3">
        <v>0</v>
      </c>
      <c r="M4685" s="148" t="s">
        <v>6151</v>
      </c>
      <c r="N4685" s="3">
        <v>0</v>
      </c>
      <c r="O4685" s="3">
        <v>0</v>
      </c>
      <c r="P4685" s="3">
        <v>0</v>
      </c>
      <c r="Q4685" s="132"/>
    </row>
    <row r="4686" spans="1:17">
      <c r="A4686" s="5" t="str">
        <f t="shared" si="74"/>
        <v>8</v>
      </c>
      <c r="B4686" s="1" t="s">
        <v>13530</v>
      </c>
      <c r="C4686" s="2" t="s">
        <v>13531</v>
      </c>
      <c r="D4686" s="2">
        <f>IFERROR(VLOOKUP(B4686,#REF!,4,0),0)</f>
        <v>0</v>
      </c>
      <c r="E4686" s="3">
        <v>0</v>
      </c>
      <c r="F4686" s="147" t="s">
        <v>5961</v>
      </c>
      <c r="G4686" s="3">
        <v>0</v>
      </c>
      <c r="H4686" s="3">
        <v>0</v>
      </c>
      <c r="I4686" s="3">
        <v>0</v>
      </c>
      <c r="J4686" s="3">
        <v>0</v>
      </c>
      <c r="K4686" s="3">
        <v>0</v>
      </c>
      <c r="L4686" s="3">
        <v>0</v>
      </c>
      <c r="M4686" s="148" t="s">
        <v>6151</v>
      </c>
      <c r="N4686" s="3">
        <v>0</v>
      </c>
      <c r="O4686" s="3">
        <v>0</v>
      </c>
      <c r="P4686" s="3">
        <v>0</v>
      </c>
      <c r="Q4686" s="132"/>
    </row>
    <row r="4687" spans="1:17">
      <c r="A4687" s="5" t="str">
        <f t="shared" si="74"/>
        <v>8</v>
      </c>
      <c r="B4687" s="1" t="s">
        <v>13532</v>
      </c>
      <c r="C4687" s="2" t="s">
        <v>13533</v>
      </c>
      <c r="D4687" s="2">
        <f>IFERROR(VLOOKUP(B4687,#REF!,4,0),0)</f>
        <v>0</v>
      </c>
      <c r="E4687" s="3">
        <v>0</v>
      </c>
      <c r="F4687" s="147" t="s">
        <v>5961</v>
      </c>
      <c r="G4687" s="3">
        <v>0</v>
      </c>
      <c r="H4687" s="3">
        <v>0</v>
      </c>
      <c r="I4687" s="3">
        <v>0</v>
      </c>
      <c r="J4687" s="3">
        <v>0</v>
      </c>
      <c r="K4687" s="3">
        <v>0</v>
      </c>
      <c r="L4687" s="3">
        <v>0</v>
      </c>
      <c r="M4687" s="148" t="s">
        <v>6151</v>
      </c>
      <c r="N4687" s="3">
        <v>0</v>
      </c>
      <c r="O4687" s="3">
        <v>0</v>
      </c>
      <c r="P4687" s="3">
        <v>0</v>
      </c>
      <c r="Q4687" s="132"/>
    </row>
    <row r="4688" spans="1:17">
      <c r="A4688" s="5" t="str">
        <f t="shared" si="74"/>
        <v>8</v>
      </c>
      <c r="B4688" s="1" t="s">
        <v>13534</v>
      </c>
      <c r="C4688" s="2" t="s">
        <v>13535</v>
      </c>
      <c r="D4688" s="2">
        <f>IFERROR(VLOOKUP(B4688,#REF!,4,0),0)</f>
        <v>0</v>
      </c>
      <c r="E4688" s="3">
        <v>0</v>
      </c>
      <c r="F4688" s="147" t="s">
        <v>5961</v>
      </c>
      <c r="G4688" s="3">
        <v>0</v>
      </c>
      <c r="H4688" s="3">
        <v>0</v>
      </c>
      <c r="I4688" s="3">
        <v>0</v>
      </c>
      <c r="J4688" s="3">
        <v>0</v>
      </c>
      <c r="K4688" s="3">
        <v>0</v>
      </c>
      <c r="L4688" s="3">
        <v>0</v>
      </c>
      <c r="M4688" s="148" t="s">
        <v>6151</v>
      </c>
      <c r="N4688" s="3">
        <v>0</v>
      </c>
      <c r="O4688" s="3">
        <v>0</v>
      </c>
      <c r="P4688" s="3">
        <v>0</v>
      </c>
      <c r="Q4688" s="132"/>
    </row>
    <row r="4689" spans="1:17">
      <c r="A4689" s="5" t="str">
        <f t="shared" si="74"/>
        <v>8</v>
      </c>
      <c r="B4689" s="1" t="s">
        <v>13536</v>
      </c>
      <c r="C4689" s="2" t="s">
        <v>13537</v>
      </c>
      <c r="D4689" s="2">
        <f>IFERROR(VLOOKUP(B4689,#REF!,4,0),0)</f>
        <v>0</v>
      </c>
      <c r="E4689" s="3">
        <v>0</v>
      </c>
      <c r="F4689" s="147" t="s">
        <v>5961</v>
      </c>
      <c r="G4689" s="3">
        <v>0</v>
      </c>
      <c r="H4689" s="3">
        <v>0</v>
      </c>
      <c r="I4689" s="3">
        <v>0</v>
      </c>
      <c r="J4689" s="3">
        <v>0</v>
      </c>
      <c r="K4689" s="3">
        <v>0</v>
      </c>
      <c r="L4689" s="3">
        <v>0</v>
      </c>
      <c r="M4689" s="148" t="s">
        <v>6151</v>
      </c>
      <c r="N4689" s="3">
        <v>0</v>
      </c>
      <c r="O4689" s="3">
        <v>0</v>
      </c>
      <c r="P4689" s="3">
        <v>0</v>
      </c>
      <c r="Q4689" s="132"/>
    </row>
    <row r="4690" spans="1:17">
      <c r="A4690" s="5" t="str">
        <f t="shared" si="74"/>
        <v>8</v>
      </c>
      <c r="B4690" s="1" t="s">
        <v>13538</v>
      </c>
      <c r="C4690" s="2" t="s">
        <v>13539</v>
      </c>
      <c r="D4690" s="2">
        <f>IFERROR(VLOOKUP(B4690,#REF!,4,0),0)</f>
        <v>0</v>
      </c>
      <c r="E4690" s="3">
        <v>0</v>
      </c>
      <c r="F4690" s="147" t="s">
        <v>5961</v>
      </c>
      <c r="G4690" s="3">
        <v>0</v>
      </c>
      <c r="H4690" s="3">
        <v>0</v>
      </c>
      <c r="I4690" s="3">
        <v>0</v>
      </c>
      <c r="J4690" s="3">
        <v>0</v>
      </c>
      <c r="K4690" s="3">
        <v>0</v>
      </c>
      <c r="L4690" s="3">
        <v>0</v>
      </c>
      <c r="M4690" s="148" t="s">
        <v>6151</v>
      </c>
      <c r="N4690" s="3">
        <v>0</v>
      </c>
      <c r="O4690" s="3">
        <v>0</v>
      </c>
      <c r="P4690" s="3">
        <v>0</v>
      </c>
      <c r="Q4690" s="132"/>
    </row>
    <row r="4691" spans="1:17">
      <c r="A4691" s="5" t="str">
        <f t="shared" si="74"/>
        <v>8</v>
      </c>
      <c r="B4691" s="1" t="s">
        <v>13540</v>
      </c>
      <c r="C4691" s="2" t="s">
        <v>13541</v>
      </c>
      <c r="D4691" s="2">
        <f>IFERROR(VLOOKUP(B4691,#REF!,4,0),0)</f>
        <v>0</v>
      </c>
      <c r="E4691" s="3">
        <v>0</v>
      </c>
      <c r="F4691" s="147" t="s">
        <v>5961</v>
      </c>
      <c r="G4691" s="3">
        <v>0</v>
      </c>
      <c r="H4691" s="3">
        <v>0</v>
      </c>
      <c r="I4691" s="3">
        <v>0</v>
      </c>
      <c r="J4691" s="3">
        <v>0</v>
      </c>
      <c r="K4691" s="3">
        <v>0</v>
      </c>
      <c r="L4691" s="3">
        <v>0</v>
      </c>
      <c r="M4691" s="148" t="s">
        <v>6151</v>
      </c>
      <c r="N4691" s="3">
        <v>0</v>
      </c>
      <c r="O4691" s="3">
        <v>0</v>
      </c>
      <c r="P4691" s="3">
        <v>0</v>
      </c>
      <c r="Q4691" s="132"/>
    </row>
    <row r="4692" spans="1:17">
      <c r="A4692" s="5" t="str">
        <f t="shared" si="74"/>
        <v>8</v>
      </c>
      <c r="B4692" s="1" t="s">
        <v>13542</v>
      </c>
      <c r="C4692" s="2" t="s">
        <v>13543</v>
      </c>
      <c r="D4692" s="2">
        <f>IFERROR(VLOOKUP(B4692,#REF!,4,0),0)</f>
        <v>0</v>
      </c>
      <c r="E4692" s="3">
        <v>0</v>
      </c>
      <c r="F4692" s="147" t="s">
        <v>5961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148" t="s">
        <v>6151</v>
      </c>
      <c r="N4692" s="3">
        <v>0</v>
      </c>
      <c r="O4692" s="3">
        <v>0</v>
      </c>
      <c r="P4692" s="3">
        <v>0</v>
      </c>
      <c r="Q4692" s="132"/>
    </row>
    <row r="4693" spans="1:17">
      <c r="A4693" s="5" t="str">
        <f t="shared" si="74"/>
        <v>8</v>
      </c>
      <c r="B4693" s="1" t="s">
        <v>13544</v>
      </c>
      <c r="C4693" s="2" t="s">
        <v>13545</v>
      </c>
      <c r="D4693" s="2">
        <f>IFERROR(VLOOKUP(B4693,#REF!,4,0),0)</f>
        <v>0</v>
      </c>
      <c r="E4693" s="3">
        <v>0</v>
      </c>
      <c r="F4693" s="147" t="s">
        <v>5961</v>
      </c>
      <c r="G4693" s="3">
        <v>0</v>
      </c>
      <c r="H4693" s="3">
        <v>0</v>
      </c>
      <c r="I4693" s="3">
        <v>0</v>
      </c>
      <c r="J4693" s="3">
        <v>0</v>
      </c>
      <c r="K4693" s="3">
        <v>0</v>
      </c>
      <c r="L4693" s="3">
        <v>0</v>
      </c>
      <c r="M4693" s="148" t="s">
        <v>6151</v>
      </c>
      <c r="N4693" s="3">
        <v>0</v>
      </c>
      <c r="O4693" s="3">
        <v>0</v>
      </c>
      <c r="P4693" s="3">
        <v>0</v>
      </c>
      <c r="Q4693" s="132"/>
    </row>
    <row r="4694" spans="1:17">
      <c r="A4694" s="5" t="str">
        <f t="shared" si="74"/>
        <v>8</v>
      </c>
      <c r="B4694" s="1" t="s">
        <v>13546</v>
      </c>
      <c r="C4694" s="2" t="s">
        <v>13547</v>
      </c>
      <c r="D4694" s="2">
        <f>IFERROR(VLOOKUP(B4694,#REF!,4,0),0)</f>
        <v>0</v>
      </c>
      <c r="E4694" s="3">
        <v>0</v>
      </c>
      <c r="F4694" s="147" t="s">
        <v>5961</v>
      </c>
      <c r="G4694" s="3">
        <v>0</v>
      </c>
      <c r="H4694" s="3">
        <v>0</v>
      </c>
      <c r="I4694" s="3">
        <v>0</v>
      </c>
      <c r="J4694" s="3">
        <v>0</v>
      </c>
      <c r="K4694" s="3">
        <v>0</v>
      </c>
      <c r="L4694" s="3">
        <v>0</v>
      </c>
      <c r="M4694" s="148" t="s">
        <v>6151</v>
      </c>
      <c r="N4694" s="3">
        <v>0</v>
      </c>
      <c r="O4694" s="3">
        <v>0</v>
      </c>
      <c r="P4694" s="3">
        <v>0</v>
      </c>
      <c r="Q4694" s="132"/>
    </row>
    <row r="4695" spans="1:17">
      <c r="A4695" s="5" t="str">
        <f t="shared" si="74"/>
        <v>8</v>
      </c>
      <c r="B4695" s="1" t="s">
        <v>13548</v>
      </c>
      <c r="C4695" s="2" t="s">
        <v>13549</v>
      </c>
      <c r="D4695" s="2">
        <f>IFERROR(VLOOKUP(B4695,#REF!,4,0),0)</f>
        <v>0</v>
      </c>
      <c r="E4695" s="3">
        <v>0</v>
      </c>
      <c r="F4695" s="147" t="s">
        <v>5961</v>
      </c>
      <c r="G4695" s="3">
        <v>0</v>
      </c>
      <c r="H4695" s="3">
        <v>0</v>
      </c>
      <c r="I4695" s="3">
        <v>0</v>
      </c>
      <c r="J4695" s="3">
        <v>0</v>
      </c>
      <c r="K4695" s="3">
        <v>0</v>
      </c>
      <c r="L4695" s="3">
        <v>0</v>
      </c>
      <c r="M4695" s="148" t="s">
        <v>6151</v>
      </c>
      <c r="N4695" s="3">
        <v>0</v>
      </c>
      <c r="O4695" s="3">
        <v>0</v>
      </c>
      <c r="P4695" s="3">
        <v>0</v>
      </c>
      <c r="Q4695" s="132"/>
    </row>
    <row r="4696" spans="1:17">
      <c r="A4696" s="5" t="str">
        <f t="shared" si="74"/>
        <v>8</v>
      </c>
      <c r="B4696" s="1" t="s">
        <v>13550</v>
      </c>
      <c r="C4696" s="2" t="s">
        <v>13551</v>
      </c>
      <c r="D4696" s="2">
        <f>IFERROR(VLOOKUP(B4696,#REF!,4,0),0)</f>
        <v>0</v>
      </c>
      <c r="E4696" s="3">
        <v>0</v>
      </c>
      <c r="F4696" s="147" t="s">
        <v>5961</v>
      </c>
      <c r="G4696" s="3">
        <v>0</v>
      </c>
      <c r="H4696" s="3">
        <v>0</v>
      </c>
      <c r="I4696" s="3">
        <v>0</v>
      </c>
      <c r="J4696" s="3">
        <v>0</v>
      </c>
      <c r="K4696" s="3">
        <v>0</v>
      </c>
      <c r="L4696" s="3">
        <v>0</v>
      </c>
      <c r="M4696" s="148" t="s">
        <v>6151</v>
      </c>
      <c r="N4696" s="3">
        <v>0</v>
      </c>
      <c r="O4696" s="3">
        <v>0</v>
      </c>
      <c r="P4696" s="3">
        <v>0</v>
      </c>
      <c r="Q4696" s="132"/>
    </row>
    <row r="4697" spans="1:17">
      <c r="A4697" s="5" t="str">
        <f t="shared" si="74"/>
        <v>8</v>
      </c>
      <c r="B4697" s="1" t="s">
        <v>13552</v>
      </c>
      <c r="C4697" s="2" t="s">
        <v>13553</v>
      </c>
      <c r="D4697" s="2">
        <f>IFERROR(VLOOKUP(B4697,#REF!,4,0),0)</f>
        <v>0</v>
      </c>
      <c r="E4697" s="3">
        <v>0</v>
      </c>
      <c r="F4697" s="147" t="s">
        <v>5961</v>
      </c>
      <c r="G4697" s="3">
        <v>0</v>
      </c>
      <c r="H4697" s="3">
        <v>0</v>
      </c>
      <c r="I4697" s="3">
        <v>0</v>
      </c>
      <c r="J4697" s="3">
        <v>0</v>
      </c>
      <c r="K4697" s="3">
        <v>0</v>
      </c>
      <c r="L4697" s="3">
        <v>0</v>
      </c>
      <c r="M4697" s="148" t="s">
        <v>6151</v>
      </c>
      <c r="N4697" s="3">
        <v>0</v>
      </c>
      <c r="O4697" s="3">
        <v>0</v>
      </c>
      <c r="P4697" s="3">
        <v>0</v>
      </c>
      <c r="Q4697" s="132"/>
    </row>
    <row r="4698" spans="1:17">
      <c r="A4698" s="5" t="str">
        <f t="shared" si="74"/>
        <v>8</v>
      </c>
      <c r="B4698" s="1" t="s">
        <v>13554</v>
      </c>
      <c r="C4698" s="2" t="s">
        <v>13555</v>
      </c>
      <c r="D4698" s="2">
        <f>IFERROR(VLOOKUP(B4698,#REF!,4,0),0)</f>
        <v>0</v>
      </c>
      <c r="E4698" s="3">
        <v>0</v>
      </c>
      <c r="F4698" s="147" t="s">
        <v>5961</v>
      </c>
      <c r="G4698" s="3">
        <v>0</v>
      </c>
      <c r="H4698" s="3">
        <v>0</v>
      </c>
      <c r="I4698" s="3">
        <v>0</v>
      </c>
      <c r="J4698" s="3">
        <v>0</v>
      </c>
      <c r="K4698" s="3">
        <v>0</v>
      </c>
      <c r="L4698" s="3">
        <v>0</v>
      </c>
      <c r="M4698" s="148" t="s">
        <v>6151</v>
      </c>
      <c r="N4698" s="3">
        <v>0</v>
      </c>
      <c r="O4698" s="3">
        <v>0</v>
      </c>
      <c r="P4698" s="3">
        <v>0</v>
      </c>
      <c r="Q4698" s="132"/>
    </row>
    <row r="4699" spans="1:17">
      <c r="A4699" s="5" t="str">
        <f t="shared" si="74"/>
        <v>8</v>
      </c>
      <c r="B4699" s="1" t="s">
        <v>13556</v>
      </c>
      <c r="C4699" s="2" t="s">
        <v>13557</v>
      </c>
      <c r="D4699" s="2">
        <f>IFERROR(VLOOKUP(B4699,#REF!,4,0),0)</f>
        <v>0</v>
      </c>
      <c r="E4699" s="3">
        <v>0</v>
      </c>
      <c r="F4699" s="147" t="s">
        <v>5961</v>
      </c>
      <c r="G4699" s="3">
        <v>0</v>
      </c>
      <c r="H4699" s="3">
        <v>0</v>
      </c>
      <c r="I4699" s="3">
        <v>0</v>
      </c>
      <c r="J4699" s="3">
        <v>0</v>
      </c>
      <c r="K4699" s="3">
        <v>0</v>
      </c>
      <c r="L4699" s="3">
        <v>0</v>
      </c>
      <c r="M4699" s="148" t="s">
        <v>6151</v>
      </c>
      <c r="N4699" s="3">
        <v>0</v>
      </c>
      <c r="O4699" s="3">
        <v>0</v>
      </c>
      <c r="P4699" s="3">
        <v>0</v>
      </c>
      <c r="Q4699" s="132"/>
    </row>
    <row r="4700" spans="1:17">
      <c r="A4700" s="5" t="str">
        <f t="shared" si="74"/>
        <v>8</v>
      </c>
      <c r="B4700" s="1" t="s">
        <v>13558</v>
      </c>
      <c r="C4700" s="2" t="s">
        <v>13559</v>
      </c>
      <c r="D4700" s="2">
        <f>IFERROR(VLOOKUP(B4700,#REF!,4,0),0)</f>
        <v>0</v>
      </c>
      <c r="E4700" s="3">
        <v>0</v>
      </c>
      <c r="F4700" s="147" t="s">
        <v>5961</v>
      </c>
      <c r="G4700" s="3">
        <v>0</v>
      </c>
      <c r="H4700" s="3">
        <v>0</v>
      </c>
      <c r="I4700" s="3">
        <v>0</v>
      </c>
      <c r="J4700" s="3">
        <v>0</v>
      </c>
      <c r="K4700" s="3">
        <v>0</v>
      </c>
      <c r="L4700" s="3">
        <v>0</v>
      </c>
      <c r="M4700" s="148" t="s">
        <v>6151</v>
      </c>
      <c r="N4700" s="3">
        <v>0</v>
      </c>
      <c r="O4700" s="3">
        <v>0</v>
      </c>
      <c r="P4700" s="3">
        <v>0</v>
      </c>
      <c r="Q4700" s="132"/>
    </row>
    <row r="4701" spans="1:17">
      <c r="A4701" s="5" t="str">
        <f t="shared" si="74"/>
        <v>8</v>
      </c>
      <c r="B4701" s="1" t="s">
        <v>13560</v>
      </c>
      <c r="C4701" s="2" t="s">
        <v>13561</v>
      </c>
      <c r="D4701" s="2">
        <f>IFERROR(VLOOKUP(B4701,#REF!,4,0),0)</f>
        <v>0</v>
      </c>
      <c r="E4701" s="3">
        <v>0</v>
      </c>
      <c r="F4701" s="147" t="s">
        <v>5961</v>
      </c>
      <c r="G4701" s="3">
        <v>0</v>
      </c>
      <c r="H4701" s="3">
        <v>0</v>
      </c>
      <c r="I4701" s="3">
        <v>0</v>
      </c>
      <c r="J4701" s="3">
        <v>0</v>
      </c>
      <c r="K4701" s="3">
        <v>0</v>
      </c>
      <c r="L4701" s="3">
        <v>0</v>
      </c>
      <c r="M4701" s="148" t="s">
        <v>6151</v>
      </c>
      <c r="N4701" s="3">
        <v>0</v>
      </c>
      <c r="O4701" s="3">
        <v>0</v>
      </c>
      <c r="P4701" s="3">
        <v>0</v>
      </c>
      <c r="Q4701" s="132"/>
    </row>
    <row r="4702" spans="1:17">
      <c r="A4702" s="5" t="str">
        <f t="shared" si="74"/>
        <v>8</v>
      </c>
      <c r="B4702" s="1" t="s">
        <v>13562</v>
      </c>
      <c r="C4702" s="2" t="s">
        <v>13563</v>
      </c>
      <c r="D4702" s="2">
        <f>IFERROR(VLOOKUP(B4702,#REF!,4,0),0)</f>
        <v>0</v>
      </c>
      <c r="E4702" s="3">
        <v>0</v>
      </c>
      <c r="F4702" s="147" t="s">
        <v>5961</v>
      </c>
      <c r="G4702" s="3">
        <v>0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148" t="s">
        <v>6151</v>
      </c>
      <c r="N4702" s="3">
        <v>0</v>
      </c>
      <c r="O4702" s="3">
        <v>0</v>
      </c>
      <c r="P4702" s="3">
        <v>0</v>
      </c>
      <c r="Q4702" s="132"/>
    </row>
    <row r="4703" spans="1:17">
      <c r="A4703" s="5" t="str">
        <f t="shared" si="74"/>
        <v>8</v>
      </c>
      <c r="B4703" s="1" t="s">
        <v>13564</v>
      </c>
      <c r="C4703" s="2" t="s">
        <v>13565</v>
      </c>
      <c r="D4703" s="2">
        <f>IFERROR(VLOOKUP(B4703,#REF!,4,0),0)</f>
        <v>0</v>
      </c>
      <c r="E4703" s="3">
        <v>0</v>
      </c>
      <c r="F4703" s="147" t="s">
        <v>5961</v>
      </c>
      <c r="G4703" s="3">
        <v>0</v>
      </c>
      <c r="H4703" s="3">
        <v>0</v>
      </c>
      <c r="I4703" s="3">
        <v>0</v>
      </c>
      <c r="J4703" s="3">
        <v>0</v>
      </c>
      <c r="K4703" s="3">
        <v>0</v>
      </c>
      <c r="L4703" s="3">
        <v>0</v>
      </c>
      <c r="M4703" s="148" t="s">
        <v>6151</v>
      </c>
      <c r="N4703" s="3">
        <v>0</v>
      </c>
      <c r="O4703" s="3">
        <v>0</v>
      </c>
      <c r="P4703" s="3">
        <v>0</v>
      </c>
      <c r="Q4703" s="132"/>
    </row>
    <row r="4704" spans="1:17">
      <c r="A4704" s="5" t="str">
        <f t="shared" si="74"/>
        <v>8</v>
      </c>
      <c r="B4704" s="1" t="s">
        <v>13566</v>
      </c>
      <c r="C4704" s="2" t="s">
        <v>13567</v>
      </c>
      <c r="D4704" s="2">
        <f>IFERROR(VLOOKUP(B4704,#REF!,4,0),0)</f>
        <v>0</v>
      </c>
      <c r="E4704" s="3">
        <v>0</v>
      </c>
      <c r="F4704" s="147" t="s">
        <v>5961</v>
      </c>
      <c r="G4704" s="3">
        <v>0</v>
      </c>
      <c r="H4704" s="3">
        <v>0</v>
      </c>
      <c r="I4704" s="3">
        <v>0</v>
      </c>
      <c r="J4704" s="3">
        <v>0</v>
      </c>
      <c r="K4704" s="3">
        <v>0</v>
      </c>
      <c r="L4704" s="3">
        <v>0</v>
      </c>
      <c r="M4704" s="148" t="s">
        <v>6151</v>
      </c>
      <c r="N4704" s="3">
        <v>0</v>
      </c>
      <c r="O4704" s="3">
        <v>0</v>
      </c>
      <c r="P4704" s="3">
        <v>0</v>
      </c>
      <c r="Q4704" s="132"/>
    </row>
    <row r="4705" spans="1:17">
      <c r="A4705" s="5" t="str">
        <f t="shared" si="74"/>
        <v>8</v>
      </c>
      <c r="B4705" s="1" t="s">
        <v>13568</v>
      </c>
      <c r="C4705" s="2" t="s">
        <v>13569</v>
      </c>
      <c r="D4705" s="2">
        <f>IFERROR(VLOOKUP(B4705,#REF!,4,0),0)</f>
        <v>0</v>
      </c>
      <c r="E4705" s="3">
        <v>0</v>
      </c>
      <c r="F4705" s="147" t="s">
        <v>5961</v>
      </c>
      <c r="G4705" s="3">
        <v>0</v>
      </c>
      <c r="H4705" s="3">
        <v>0</v>
      </c>
      <c r="I4705" s="3">
        <v>0</v>
      </c>
      <c r="J4705" s="3">
        <v>0</v>
      </c>
      <c r="K4705" s="3">
        <v>0</v>
      </c>
      <c r="L4705" s="3">
        <v>0</v>
      </c>
      <c r="M4705" s="148" t="s">
        <v>6151</v>
      </c>
      <c r="N4705" s="3">
        <v>0</v>
      </c>
      <c r="O4705" s="3">
        <v>0</v>
      </c>
      <c r="P4705" s="3">
        <v>0</v>
      </c>
      <c r="Q4705" s="132"/>
    </row>
    <row r="4706" spans="1:17">
      <c r="A4706" s="5" t="str">
        <f t="shared" si="74"/>
        <v>8</v>
      </c>
      <c r="B4706" s="1" t="s">
        <v>13570</v>
      </c>
      <c r="C4706" s="2" t="s">
        <v>13571</v>
      </c>
      <c r="D4706" s="2">
        <f>IFERROR(VLOOKUP(B4706,#REF!,4,0),0)</f>
        <v>0</v>
      </c>
      <c r="E4706" s="3">
        <v>0</v>
      </c>
      <c r="F4706" s="147" t="s">
        <v>5961</v>
      </c>
      <c r="G4706" s="3">
        <v>0</v>
      </c>
      <c r="H4706" s="3">
        <v>0</v>
      </c>
      <c r="I4706" s="3">
        <v>0</v>
      </c>
      <c r="J4706" s="3">
        <v>0</v>
      </c>
      <c r="K4706" s="3">
        <v>0</v>
      </c>
      <c r="L4706" s="3">
        <v>0</v>
      </c>
      <c r="M4706" s="148" t="s">
        <v>6151</v>
      </c>
      <c r="N4706" s="3">
        <v>0</v>
      </c>
      <c r="O4706" s="3">
        <v>0</v>
      </c>
      <c r="P4706" s="3">
        <v>0</v>
      </c>
      <c r="Q4706" s="132"/>
    </row>
    <row r="4707" spans="1:17">
      <c r="A4707" s="5" t="str">
        <f t="shared" si="74"/>
        <v>8</v>
      </c>
      <c r="B4707" s="1" t="s">
        <v>13572</v>
      </c>
      <c r="C4707" s="2" t="s">
        <v>13573</v>
      </c>
      <c r="D4707" s="2">
        <f>IFERROR(VLOOKUP(B4707,#REF!,4,0),0)</f>
        <v>0</v>
      </c>
      <c r="E4707" s="3">
        <v>0</v>
      </c>
      <c r="F4707" s="147" t="s">
        <v>5961</v>
      </c>
      <c r="G4707" s="3">
        <v>0</v>
      </c>
      <c r="H4707" s="3">
        <v>0</v>
      </c>
      <c r="I4707" s="3">
        <v>0</v>
      </c>
      <c r="J4707" s="3">
        <v>0</v>
      </c>
      <c r="K4707" s="3">
        <v>0</v>
      </c>
      <c r="L4707" s="3">
        <v>0</v>
      </c>
      <c r="M4707" s="148" t="s">
        <v>6151</v>
      </c>
      <c r="N4707" s="3">
        <v>0</v>
      </c>
      <c r="O4707" s="3">
        <v>0</v>
      </c>
      <c r="P4707" s="3">
        <v>0</v>
      </c>
      <c r="Q4707" s="132"/>
    </row>
    <row r="4708" spans="1:17">
      <c r="A4708" s="5" t="str">
        <f t="shared" si="74"/>
        <v>8</v>
      </c>
      <c r="B4708" s="1" t="s">
        <v>13574</v>
      </c>
      <c r="C4708" s="2" t="s">
        <v>13575</v>
      </c>
      <c r="D4708" s="2">
        <f>IFERROR(VLOOKUP(B4708,#REF!,4,0),0)</f>
        <v>0</v>
      </c>
      <c r="E4708" s="3">
        <v>0</v>
      </c>
      <c r="F4708" s="147" t="s">
        <v>5961</v>
      </c>
      <c r="G4708" s="3">
        <v>0</v>
      </c>
      <c r="H4708" s="3">
        <v>0</v>
      </c>
      <c r="I4708" s="3">
        <v>0</v>
      </c>
      <c r="J4708" s="3">
        <v>0</v>
      </c>
      <c r="K4708" s="3">
        <v>0</v>
      </c>
      <c r="L4708" s="3">
        <v>0</v>
      </c>
      <c r="M4708" s="148" t="s">
        <v>6151</v>
      </c>
      <c r="N4708" s="3">
        <v>0</v>
      </c>
      <c r="O4708" s="3">
        <v>0</v>
      </c>
      <c r="P4708" s="3">
        <v>0</v>
      </c>
      <c r="Q4708" s="132"/>
    </row>
    <row r="4709" spans="1:17">
      <c r="A4709" s="5" t="str">
        <f t="shared" si="74"/>
        <v>8</v>
      </c>
      <c r="B4709" s="1" t="s">
        <v>13576</v>
      </c>
      <c r="C4709" s="2" t="s">
        <v>13577</v>
      </c>
      <c r="D4709" s="2">
        <f>IFERROR(VLOOKUP(B4709,#REF!,4,0),0)</f>
        <v>0</v>
      </c>
      <c r="E4709" s="3">
        <v>0</v>
      </c>
      <c r="F4709" s="147" t="s">
        <v>5961</v>
      </c>
      <c r="G4709" s="3">
        <v>0</v>
      </c>
      <c r="H4709" s="3">
        <v>0</v>
      </c>
      <c r="I4709" s="3">
        <v>0</v>
      </c>
      <c r="J4709" s="3">
        <v>0</v>
      </c>
      <c r="K4709" s="3">
        <v>0</v>
      </c>
      <c r="L4709" s="3">
        <v>0</v>
      </c>
      <c r="M4709" s="148" t="s">
        <v>6151</v>
      </c>
      <c r="N4709" s="3">
        <v>0</v>
      </c>
      <c r="O4709" s="3">
        <v>0</v>
      </c>
      <c r="P4709" s="3">
        <v>0</v>
      </c>
      <c r="Q4709" s="132"/>
    </row>
    <row r="4710" spans="1:17">
      <c r="A4710" s="5" t="str">
        <f t="shared" si="74"/>
        <v>8</v>
      </c>
      <c r="B4710" s="1" t="s">
        <v>13578</v>
      </c>
      <c r="C4710" s="2" t="s">
        <v>13579</v>
      </c>
      <c r="D4710" s="2">
        <f>IFERROR(VLOOKUP(B4710,#REF!,4,0),0)</f>
        <v>0</v>
      </c>
      <c r="E4710" s="3">
        <v>0</v>
      </c>
      <c r="F4710" s="147" t="s">
        <v>5961</v>
      </c>
      <c r="G4710" s="3">
        <v>0</v>
      </c>
      <c r="H4710" s="3">
        <v>0</v>
      </c>
      <c r="I4710" s="3">
        <v>0</v>
      </c>
      <c r="J4710" s="3">
        <v>0</v>
      </c>
      <c r="K4710" s="3">
        <v>0</v>
      </c>
      <c r="L4710" s="3">
        <v>0</v>
      </c>
      <c r="M4710" s="148" t="s">
        <v>6151</v>
      </c>
      <c r="N4710" s="3">
        <v>0</v>
      </c>
      <c r="O4710" s="3">
        <v>0</v>
      </c>
      <c r="P4710" s="3">
        <v>0</v>
      </c>
      <c r="Q4710" s="132"/>
    </row>
    <row r="4711" spans="1:17">
      <c r="A4711" s="5" t="str">
        <f t="shared" si="74"/>
        <v>8</v>
      </c>
      <c r="B4711" s="1" t="s">
        <v>13580</v>
      </c>
      <c r="C4711" s="2" t="s">
        <v>13581</v>
      </c>
      <c r="D4711" s="2">
        <f>IFERROR(VLOOKUP(B4711,#REF!,4,0),0)</f>
        <v>0</v>
      </c>
      <c r="E4711" s="3">
        <v>0</v>
      </c>
      <c r="F4711" s="147" t="s">
        <v>5961</v>
      </c>
      <c r="G4711" s="3">
        <v>0</v>
      </c>
      <c r="H4711" s="3">
        <v>0</v>
      </c>
      <c r="I4711" s="3">
        <v>0</v>
      </c>
      <c r="J4711" s="3">
        <v>0</v>
      </c>
      <c r="K4711" s="3">
        <v>0</v>
      </c>
      <c r="L4711" s="3">
        <v>0</v>
      </c>
      <c r="M4711" s="148" t="s">
        <v>6151</v>
      </c>
      <c r="N4711" s="3">
        <v>0</v>
      </c>
      <c r="O4711" s="3">
        <v>0</v>
      </c>
      <c r="P4711" s="3">
        <v>0</v>
      </c>
      <c r="Q4711" s="132"/>
    </row>
    <row r="4712" spans="1:17">
      <c r="A4712" s="5" t="str">
        <f t="shared" si="74"/>
        <v>8</v>
      </c>
      <c r="B4712" s="1" t="s">
        <v>13582</v>
      </c>
      <c r="C4712" s="2" t="s">
        <v>13583</v>
      </c>
      <c r="D4712" s="2">
        <f>IFERROR(VLOOKUP(B4712,#REF!,4,0),0)</f>
        <v>0</v>
      </c>
      <c r="E4712" s="3">
        <v>0</v>
      </c>
      <c r="F4712" s="147" t="s">
        <v>5961</v>
      </c>
      <c r="G4712" s="3">
        <v>0</v>
      </c>
      <c r="H4712" s="3">
        <v>0</v>
      </c>
      <c r="I4712" s="3">
        <v>0</v>
      </c>
      <c r="J4712" s="3">
        <v>0</v>
      </c>
      <c r="K4712" s="3">
        <v>0</v>
      </c>
      <c r="L4712" s="3">
        <v>0</v>
      </c>
      <c r="M4712" s="148" t="s">
        <v>6151</v>
      </c>
      <c r="N4712" s="3">
        <v>0</v>
      </c>
      <c r="O4712" s="3">
        <v>0</v>
      </c>
      <c r="P4712" s="3">
        <v>0</v>
      </c>
      <c r="Q4712" s="132"/>
    </row>
    <row r="4713" spans="1:17">
      <c r="A4713" s="5" t="str">
        <f t="shared" si="74"/>
        <v>8</v>
      </c>
      <c r="B4713" s="1" t="s">
        <v>13584</v>
      </c>
      <c r="C4713" s="2" t="s">
        <v>13585</v>
      </c>
      <c r="D4713" s="2">
        <f>IFERROR(VLOOKUP(B4713,#REF!,4,0),0)</f>
        <v>0</v>
      </c>
      <c r="E4713" s="3">
        <v>0</v>
      </c>
      <c r="F4713" s="147" t="s">
        <v>5961</v>
      </c>
      <c r="G4713" s="3">
        <v>0</v>
      </c>
      <c r="H4713" s="3">
        <v>0</v>
      </c>
      <c r="I4713" s="3">
        <v>0</v>
      </c>
      <c r="J4713" s="3">
        <v>0</v>
      </c>
      <c r="K4713" s="3">
        <v>0</v>
      </c>
      <c r="L4713" s="3">
        <v>0</v>
      </c>
      <c r="M4713" s="148" t="s">
        <v>6151</v>
      </c>
      <c r="N4713" s="3">
        <v>0</v>
      </c>
      <c r="O4713" s="3">
        <v>0</v>
      </c>
      <c r="P4713" s="3">
        <v>0</v>
      </c>
      <c r="Q4713" s="132"/>
    </row>
    <row r="4714" spans="1:17">
      <c r="A4714" s="5" t="str">
        <f t="shared" si="74"/>
        <v>8</v>
      </c>
      <c r="B4714" s="1" t="s">
        <v>13586</v>
      </c>
      <c r="C4714" s="2" t="s">
        <v>13587</v>
      </c>
      <c r="D4714" s="2">
        <f>IFERROR(VLOOKUP(B4714,#REF!,4,0),0)</f>
        <v>0</v>
      </c>
      <c r="E4714" s="3">
        <v>0</v>
      </c>
      <c r="F4714" s="147" t="s">
        <v>5961</v>
      </c>
      <c r="G4714" s="3">
        <v>0</v>
      </c>
      <c r="H4714" s="3">
        <v>0</v>
      </c>
      <c r="I4714" s="3">
        <v>0</v>
      </c>
      <c r="J4714" s="3">
        <v>0</v>
      </c>
      <c r="K4714" s="3">
        <v>0</v>
      </c>
      <c r="L4714" s="3">
        <v>0</v>
      </c>
      <c r="M4714" s="148" t="s">
        <v>6151</v>
      </c>
      <c r="N4714" s="3">
        <v>0</v>
      </c>
      <c r="O4714" s="3">
        <v>0</v>
      </c>
      <c r="P4714" s="3">
        <v>0</v>
      </c>
      <c r="Q4714" s="132"/>
    </row>
    <row r="4715" spans="1:17">
      <c r="A4715" s="5" t="str">
        <f t="shared" si="74"/>
        <v>8</v>
      </c>
      <c r="B4715" s="1" t="s">
        <v>13588</v>
      </c>
      <c r="C4715" s="2" t="s">
        <v>13589</v>
      </c>
      <c r="D4715" s="2">
        <f>IFERROR(VLOOKUP(B4715,#REF!,4,0),0)</f>
        <v>0</v>
      </c>
      <c r="E4715" s="3">
        <v>0</v>
      </c>
      <c r="F4715" s="147" t="s">
        <v>5961</v>
      </c>
      <c r="G4715" s="3">
        <v>0</v>
      </c>
      <c r="H4715" s="3">
        <v>0</v>
      </c>
      <c r="I4715" s="3">
        <v>0</v>
      </c>
      <c r="J4715" s="3">
        <v>0</v>
      </c>
      <c r="K4715" s="3">
        <v>0</v>
      </c>
      <c r="L4715" s="3">
        <v>0</v>
      </c>
      <c r="M4715" s="148" t="s">
        <v>6151</v>
      </c>
      <c r="N4715" s="3">
        <v>0</v>
      </c>
      <c r="O4715" s="3">
        <v>0</v>
      </c>
      <c r="P4715" s="3">
        <v>0</v>
      </c>
      <c r="Q4715" s="132"/>
    </row>
    <row r="4716" spans="1:17">
      <c r="A4716" s="5" t="str">
        <f t="shared" si="74"/>
        <v>8</v>
      </c>
      <c r="B4716" s="1" t="s">
        <v>13590</v>
      </c>
      <c r="C4716" s="2" t="s">
        <v>13591</v>
      </c>
      <c r="D4716" s="2">
        <f>IFERROR(VLOOKUP(B4716,#REF!,4,0),0)</f>
        <v>0</v>
      </c>
      <c r="E4716" s="3">
        <v>0</v>
      </c>
      <c r="F4716" s="147" t="s">
        <v>5961</v>
      </c>
      <c r="G4716" s="3">
        <v>0</v>
      </c>
      <c r="H4716" s="3">
        <v>0</v>
      </c>
      <c r="I4716" s="3">
        <v>0</v>
      </c>
      <c r="J4716" s="3">
        <v>0</v>
      </c>
      <c r="K4716" s="3">
        <v>0</v>
      </c>
      <c r="L4716" s="3">
        <v>0</v>
      </c>
      <c r="M4716" s="148" t="s">
        <v>6151</v>
      </c>
      <c r="N4716" s="3">
        <v>0</v>
      </c>
      <c r="O4716" s="3">
        <v>0</v>
      </c>
      <c r="P4716" s="3">
        <v>0</v>
      </c>
      <c r="Q4716" s="132"/>
    </row>
    <row r="4717" spans="1:17">
      <c r="A4717" s="5" t="str">
        <f t="shared" si="74"/>
        <v>8</v>
      </c>
      <c r="B4717" s="1" t="s">
        <v>13592</v>
      </c>
      <c r="C4717" s="2" t="s">
        <v>13593</v>
      </c>
      <c r="D4717" s="2">
        <f>IFERROR(VLOOKUP(B4717,#REF!,4,0),0)</f>
        <v>0</v>
      </c>
      <c r="E4717" s="3">
        <v>0</v>
      </c>
      <c r="F4717" s="147" t="s">
        <v>5961</v>
      </c>
      <c r="G4717" s="3">
        <v>0</v>
      </c>
      <c r="H4717" s="3">
        <v>0</v>
      </c>
      <c r="I4717" s="3">
        <v>0</v>
      </c>
      <c r="J4717" s="3">
        <v>0</v>
      </c>
      <c r="K4717" s="3">
        <v>0</v>
      </c>
      <c r="L4717" s="3">
        <v>0</v>
      </c>
      <c r="M4717" s="148" t="s">
        <v>6151</v>
      </c>
      <c r="N4717" s="3">
        <v>0</v>
      </c>
      <c r="O4717" s="3">
        <v>0</v>
      </c>
      <c r="P4717" s="3">
        <v>0</v>
      </c>
      <c r="Q4717" s="132"/>
    </row>
    <row r="4718" spans="1:17">
      <c r="A4718" s="5" t="str">
        <f t="shared" si="74"/>
        <v>8</v>
      </c>
      <c r="B4718" s="1" t="s">
        <v>13594</v>
      </c>
      <c r="C4718" s="2" t="s">
        <v>13595</v>
      </c>
      <c r="D4718" s="2">
        <f>IFERROR(VLOOKUP(B4718,#REF!,4,0),0)</f>
        <v>0</v>
      </c>
      <c r="E4718" s="3">
        <v>0</v>
      </c>
      <c r="F4718" s="147" t="s">
        <v>5961</v>
      </c>
      <c r="G4718" s="3">
        <v>0</v>
      </c>
      <c r="H4718" s="3">
        <v>0</v>
      </c>
      <c r="I4718" s="3">
        <v>0</v>
      </c>
      <c r="J4718" s="3">
        <v>0</v>
      </c>
      <c r="K4718" s="3">
        <v>0</v>
      </c>
      <c r="L4718" s="3">
        <v>0</v>
      </c>
      <c r="M4718" s="148" t="s">
        <v>6151</v>
      </c>
      <c r="N4718" s="3">
        <v>0</v>
      </c>
      <c r="O4718" s="3">
        <v>0</v>
      </c>
      <c r="P4718" s="3">
        <v>0</v>
      </c>
      <c r="Q4718" s="132"/>
    </row>
    <row r="4719" spans="1:17">
      <c r="A4719" s="5" t="str">
        <f t="shared" si="74"/>
        <v>8</v>
      </c>
      <c r="B4719" s="1" t="s">
        <v>13596</v>
      </c>
      <c r="C4719" s="2" t="s">
        <v>13597</v>
      </c>
      <c r="D4719" s="2">
        <f>IFERROR(VLOOKUP(B4719,#REF!,4,0),0)</f>
        <v>0</v>
      </c>
      <c r="E4719" s="3">
        <v>0</v>
      </c>
      <c r="F4719" s="147" t="s">
        <v>5961</v>
      </c>
      <c r="G4719" s="3">
        <v>0</v>
      </c>
      <c r="H4719" s="3">
        <v>0</v>
      </c>
      <c r="I4719" s="3">
        <v>0</v>
      </c>
      <c r="J4719" s="3">
        <v>0</v>
      </c>
      <c r="K4719" s="3">
        <v>0</v>
      </c>
      <c r="L4719" s="3">
        <v>0</v>
      </c>
      <c r="M4719" s="148" t="s">
        <v>6151</v>
      </c>
      <c r="N4719" s="3">
        <v>0</v>
      </c>
      <c r="O4719" s="3">
        <v>0</v>
      </c>
      <c r="P4719" s="3">
        <v>0</v>
      </c>
      <c r="Q4719" s="132"/>
    </row>
    <row r="4720" spans="1:17">
      <c r="A4720" s="5" t="str">
        <f t="shared" si="74"/>
        <v>8</v>
      </c>
      <c r="B4720" s="1" t="s">
        <v>13598</v>
      </c>
      <c r="C4720" s="2" t="s">
        <v>13599</v>
      </c>
      <c r="D4720" s="2">
        <f>IFERROR(VLOOKUP(B4720,#REF!,4,0),0)</f>
        <v>0</v>
      </c>
      <c r="E4720" s="3">
        <v>0</v>
      </c>
      <c r="F4720" s="147" t="s">
        <v>5961</v>
      </c>
      <c r="G4720" s="3">
        <v>0</v>
      </c>
      <c r="H4720" s="3">
        <v>0</v>
      </c>
      <c r="I4720" s="3">
        <v>0</v>
      </c>
      <c r="J4720" s="3">
        <v>0</v>
      </c>
      <c r="K4720" s="3">
        <v>0</v>
      </c>
      <c r="L4720" s="3">
        <v>0</v>
      </c>
      <c r="M4720" s="148" t="s">
        <v>6151</v>
      </c>
      <c r="N4720" s="3">
        <v>0</v>
      </c>
      <c r="O4720" s="3">
        <v>0</v>
      </c>
      <c r="P4720" s="3">
        <v>0</v>
      </c>
      <c r="Q4720" s="132"/>
    </row>
    <row r="4721" spans="1:17">
      <c r="A4721" s="5" t="str">
        <f t="shared" si="74"/>
        <v>8</v>
      </c>
      <c r="B4721" s="1" t="s">
        <v>13600</v>
      </c>
      <c r="C4721" s="2" t="s">
        <v>13601</v>
      </c>
      <c r="D4721" s="2">
        <f>IFERROR(VLOOKUP(B4721,#REF!,4,0),0)</f>
        <v>0</v>
      </c>
      <c r="E4721" s="3">
        <v>0</v>
      </c>
      <c r="F4721" s="147" t="s">
        <v>5961</v>
      </c>
      <c r="G4721" s="3">
        <v>0</v>
      </c>
      <c r="H4721" s="3">
        <v>0</v>
      </c>
      <c r="I4721" s="3">
        <v>0</v>
      </c>
      <c r="J4721" s="3">
        <v>0</v>
      </c>
      <c r="K4721" s="3">
        <v>0</v>
      </c>
      <c r="L4721" s="3">
        <v>0</v>
      </c>
      <c r="M4721" s="148" t="s">
        <v>6151</v>
      </c>
      <c r="N4721" s="3">
        <v>0</v>
      </c>
      <c r="O4721" s="3">
        <v>0</v>
      </c>
      <c r="P4721" s="3">
        <v>0</v>
      </c>
      <c r="Q4721" s="132"/>
    </row>
    <row r="4722" spans="1:17">
      <c r="A4722" s="5" t="str">
        <f t="shared" si="74"/>
        <v>8</v>
      </c>
      <c r="B4722" s="1" t="s">
        <v>13602</v>
      </c>
      <c r="C4722" s="2" t="s">
        <v>13603</v>
      </c>
      <c r="D4722" s="2">
        <f>IFERROR(VLOOKUP(B4722,#REF!,4,0),0)</f>
        <v>0</v>
      </c>
      <c r="E4722" s="3">
        <v>0</v>
      </c>
      <c r="F4722" s="147" t="s">
        <v>5961</v>
      </c>
      <c r="G4722" s="3">
        <v>0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148" t="s">
        <v>6151</v>
      </c>
      <c r="N4722" s="3">
        <v>0</v>
      </c>
      <c r="O4722" s="3">
        <v>0</v>
      </c>
      <c r="P4722" s="3">
        <v>0</v>
      </c>
      <c r="Q4722" s="132"/>
    </row>
    <row r="4723" spans="1:17">
      <c r="A4723" s="5" t="str">
        <f t="shared" si="74"/>
        <v>8</v>
      </c>
      <c r="B4723" s="1" t="s">
        <v>13604</v>
      </c>
      <c r="C4723" s="2" t="s">
        <v>13605</v>
      </c>
      <c r="D4723" s="2">
        <f>IFERROR(VLOOKUP(B4723,#REF!,4,0),0)</f>
        <v>0</v>
      </c>
      <c r="E4723" s="3">
        <v>0</v>
      </c>
      <c r="F4723" s="147" t="s">
        <v>5961</v>
      </c>
      <c r="G4723" s="3">
        <v>0</v>
      </c>
      <c r="H4723" s="3">
        <v>0</v>
      </c>
      <c r="I4723" s="3">
        <v>0</v>
      </c>
      <c r="J4723" s="3">
        <v>0</v>
      </c>
      <c r="K4723" s="3">
        <v>0</v>
      </c>
      <c r="L4723" s="3">
        <v>0</v>
      </c>
      <c r="M4723" s="148" t="s">
        <v>6151</v>
      </c>
      <c r="N4723" s="3">
        <v>0</v>
      </c>
      <c r="O4723" s="3">
        <v>0</v>
      </c>
      <c r="P4723" s="3">
        <v>0</v>
      </c>
      <c r="Q4723" s="132"/>
    </row>
    <row r="4724" spans="1:17">
      <c r="A4724" s="5" t="str">
        <f t="shared" si="74"/>
        <v>8</v>
      </c>
      <c r="B4724" s="1" t="s">
        <v>13606</v>
      </c>
      <c r="C4724" s="2" t="s">
        <v>13607</v>
      </c>
      <c r="D4724" s="2">
        <f>IFERROR(VLOOKUP(B4724,#REF!,4,0),0)</f>
        <v>0</v>
      </c>
      <c r="E4724" s="3">
        <v>0</v>
      </c>
      <c r="F4724" s="147" t="s">
        <v>5961</v>
      </c>
      <c r="G4724" s="3">
        <v>0</v>
      </c>
      <c r="H4724" s="3">
        <v>0</v>
      </c>
      <c r="I4724" s="3">
        <v>0</v>
      </c>
      <c r="J4724" s="3">
        <v>0</v>
      </c>
      <c r="K4724" s="3">
        <v>0</v>
      </c>
      <c r="L4724" s="3">
        <v>0</v>
      </c>
      <c r="M4724" s="148" t="s">
        <v>6151</v>
      </c>
      <c r="N4724" s="3">
        <v>0</v>
      </c>
      <c r="O4724" s="3">
        <v>0</v>
      </c>
      <c r="P4724" s="3">
        <v>0</v>
      </c>
      <c r="Q4724" s="132"/>
    </row>
    <row r="4725" spans="1:17">
      <c r="A4725" s="5" t="str">
        <f t="shared" si="74"/>
        <v>8</v>
      </c>
      <c r="B4725" s="1" t="s">
        <v>13608</v>
      </c>
      <c r="C4725" s="2" t="s">
        <v>13609</v>
      </c>
      <c r="D4725" s="2">
        <f>IFERROR(VLOOKUP(B4725,#REF!,4,0),0)</f>
        <v>0</v>
      </c>
      <c r="E4725" s="3">
        <v>0</v>
      </c>
      <c r="F4725" s="147" t="s">
        <v>5961</v>
      </c>
      <c r="G4725" s="3">
        <v>0</v>
      </c>
      <c r="H4725" s="3">
        <v>0</v>
      </c>
      <c r="I4725" s="3">
        <v>0</v>
      </c>
      <c r="J4725" s="3">
        <v>0</v>
      </c>
      <c r="K4725" s="3">
        <v>0</v>
      </c>
      <c r="L4725" s="3">
        <v>0</v>
      </c>
      <c r="M4725" s="148" t="s">
        <v>6151</v>
      </c>
      <c r="N4725" s="3">
        <v>0</v>
      </c>
      <c r="O4725" s="3">
        <v>0</v>
      </c>
      <c r="P4725" s="3">
        <v>0</v>
      </c>
      <c r="Q4725" s="132"/>
    </row>
    <row r="4726" spans="1:17">
      <c r="A4726" s="5" t="str">
        <f t="shared" si="74"/>
        <v>8</v>
      </c>
      <c r="B4726" s="1" t="s">
        <v>13610</v>
      </c>
      <c r="C4726" s="2" t="s">
        <v>13611</v>
      </c>
      <c r="D4726" s="2">
        <f>IFERROR(VLOOKUP(B4726,#REF!,4,0),0)</f>
        <v>0</v>
      </c>
      <c r="E4726" s="3">
        <v>0</v>
      </c>
      <c r="F4726" s="147" t="s">
        <v>5961</v>
      </c>
      <c r="G4726" s="3">
        <v>0</v>
      </c>
      <c r="H4726" s="3">
        <v>0</v>
      </c>
      <c r="I4726" s="3">
        <v>0</v>
      </c>
      <c r="J4726" s="3">
        <v>0</v>
      </c>
      <c r="K4726" s="3">
        <v>0</v>
      </c>
      <c r="L4726" s="3">
        <v>0</v>
      </c>
      <c r="M4726" s="148" t="s">
        <v>6151</v>
      </c>
      <c r="N4726" s="3">
        <v>0</v>
      </c>
      <c r="O4726" s="3">
        <v>0</v>
      </c>
      <c r="P4726" s="3">
        <v>0</v>
      </c>
      <c r="Q4726" s="132"/>
    </row>
    <row r="4727" spans="1:17">
      <c r="A4727" s="5" t="str">
        <f t="shared" si="74"/>
        <v>8</v>
      </c>
      <c r="B4727" s="1" t="s">
        <v>13612</v>
      </c>
      <c r="C4727" s="2" t="s">
        <v>13613</v>
      </c>
      <c r="D4727" s="2">
        <f>IFERROR(VLOOKUP(B4727,#REF!,4,0),0)</f>
        <v>0</v>
      </c>
      <c r="E4727" s="3">
        <v>0</v>
      </c>
      <c r="F4727" s="147" t="s">
        <v>5961</v>
      </c>
      <c r="G4727" s="3">
        <v>0</v>
      </c>
      <c r="H4727" s="3">
        <v>0</v>
      </c>
      <c r="I4727" s="3">
        <v>0</v>
      </c>
      <c r="J4727" s="3">
        <v>0</v>
      </c>
      <c r="K4727" s="3">
        <v>0</v>
      </c>
      <c r="L4727" s="3">
        <v>0</v>
      </c>
      <c r="M4727" s="148" t="s">
        <v>6151</v>
      </c>
      <c r="N4727" s="3">
        <v>0</v>
      </c>
      <c r="O4727" s="3">
        <v>0</v>
      </c>
      <c r="P4727" s="3">
        <v>0</v>
      </c>
      <c r="Q4727" s="132"/>
    </row>
    <row r="4728" spans="1:17">
      <c r="A4728" s="5" t="str">
        <f t="shared" si="74"/>
        <v>8</v>
      </c>
      <c r="B4728" s="1" t="s">
        <v>13614</v>
      </c>
      <c r="C4728" s="2" t="s">
        <v>13615</v>
      </c>
      <c r="D4728" s="2">
        <f>IFERROR(VLOOKUP(B4728,#REF!,4,0),0)</f>
        <v>0</v>
      </c>
      <c r="E4728" s="3">
        <v>0</v>
      </c>
      <c r="F4728" s="147" t="s">
        <v>5961</v>
      </c>
      <c r="G4728" s="3">
        <v>0</v>
      </c>
      <c r="H4728" s="3">
        <v>0</v>
      </c>
      <c r="I4728" s="3">
        <v>0</v>
      </c>
      <c r="J4728" s="3">
        <v>0</v>
      </c>
      <c r="K4728" s="3">
        <v>0</v>
      </c>
      <c r="L4728" s="3">
        <v>0</v>
      </c>
      <c r="M4728" s="148" t="s">
        <v>6151</v>
      </c>
      <c r="N4728" s="3">
        <v>0</v>
      </c>
      <c r="O4728" s="3">
        <v>0</v>
      </c>
      <c r="P4728" s="3">
        <v>0</v>
      </c>
      <c r="Q4728" s="132"/>
    </row>
    <row r="4729" spans="1:17">
      <c r="A4729" s="5" t="str">
        <f t="shared" si="74"/>
        <v>8</v>
      </c>
      <c r="B4729" s="1" t="s">
        <v>13616</v>
      </c>
      <c r="C4729" s="2" t="s">
        <v>13617</v>
      </c>
      <c r="D4729" s="2">
        <f>IFERROR(VLOOKUP(B4729,#REF!,4,0),0)</f>
        <v>0</v>
      </c>
      <c r="E4729" s="3">
        <v>0</v>
      </c>
      <c r="F4729" s="147" t="s">
        <v>5961</v>
      </c>
      <c r="G4729" s="3">
        <v>0</v>
      </c>
      <c r="H4729" s="3">
        <v>0</v>
      </c>
      <c r="I4729" s="3">
        <v>0</v>
      </c>
      <c r="J4729" s="3">
        <v>0</v>
      </c>
      <c r="K4729" s="3">
        <v>0</v>
      </c>
      <c r="L4729" s="3">
        <v>0</v>
      </c>
      <c r="M4729" s="148" t="s">
        <v>6151</v>
      </c>
      <c r="N4729" s="3">
        <v>0</v>
      </c>
      <c r="O4729" s="3">
        <v>0</v>
      </c>
      <c r="P4729" s="3">
        <v>0</v>
      </c>
      <c r="Q4729" s="132"/>
    </row>
    <row r="4730" spans="1:17">
      <c r="A4730" s="5" t="str">
        <f t="shared" si="74"/>
        <v>8</v>
      </c>
      <c r="B4730" s="1" t="s">
        <v>13618</v>
      </c>
      <c r="C4730" s="2" t="s">
        <v>13619</v>
      </c>
      <c r="D4730" s="2">
        <f>IFERROR(VLOOKUP(B4730,#REF!,4,0),0)</f>
        <v>0</v>
      </c>
      <c r="E4730" s="3">
        <v>0</v>
      </c>
      <c r="F4730" s="147" t="s">
        <v>5961</v>
      </c>
      <c r="G4730" s="3">
        <v>0</v>
      </c>
      <c r="H4730" s="3">
        <v>0</v>
      </c>
      <c r="I4730" s="3">
        <v>0</v>
      </c>
      <c r="J4730" s="3">
        <v>0</v>
      </c>
      <c r="K4730" s="3">
        <v>0</v>
      </c>
      <c r="L4730" s="3">
        <v>0</v>
      </c>
      <c r="M4730" s="148" t="s">
        <v>6151</v>
      </c>
      <c r="N4730" s="3">
        <v>0</v>
      </c>
      <c r="O4730" s="3">
        <v>0</v>
      </c>
      <c r="P4730" s="3">
        <v>0</v>
      </c>
      <c r="Q4730" s="132"/>
    </row>
    <row r="4731" spans="1:17">
      <c r="A4731" s="5" t="str">
        <f t="shared" si="74"/>
        <v>8</v>
      </c>
      <c r="B4731" s="1" t="s">
        <v>13620</v>
      </c>
      <c r="C4731" s="2" t="s">
        <v>13621</v>
      </c>
      <c r="D4731" s="2">
        <f>IFERROR(VLOOKUP(B4731,#REF!,4,0),0)</f>
        <v>0</v>
      </c>
      <c r="E4731" s="3">
        <v>0</v>
      </c>
      <c r="F4731" s="147" t="s">
        <v>5961</v>
      </c>
      <c r="G4731" s="3">
        <v>0</v>
      </c>
      <c r="H4731" s="3">
        <v>0</v>
      </c>
      <c r="I4731" s="3">
        <v>0</v>
      </c>
      <c r="J4731" s="3">
        <v>0</v>
      </c>
      <c r="K4731" s="3">
        <v>0</v>
      </c>
      <c r="L4731" s="3">
        <v>0</v>
      </c>
      <c r="M4731" s="148" t="s">
        <v>6151</v>
      </c>
      <c r="N4731" s="3">
        <v>0</v>
      </c>
      <c r="O4731" s="3">
        <v>0</v>
      </c>
      <c r="P4731" s="3">
        <v>0</v>
      </c>
      <c r="Q4731" s="132"/>
    </row>
    <row r="4732" spans="1:17">
      <c r="A4732" s="5" t="str">
        <f t="shared" si="74"/>
        <v>8</v>
      </c>
      <c r="B4732" s="1" t="s">
        <v>13622</v>
      </c>
      <c r="C4732" s="2" t="s">
        <v>13623</v>
      </c>
      <c r="D4732" s="2">
        <f>IFERROR(VLOOKUP(B4732,#REF!,4,0),0)</f>
        <v>0</v>
      </c>
      <c r="E4732" s="3">
        <v>0</v>
      </c>
      <c r="F4732" s="147" t="s">
        <v>5961</v>
      </c>
      <c r="G4732" s="3">
        <v>0</v>
      </c>
      <c r="H4732" s="3">
        <v>0</v>
      </c>
      <c r="I4732" s="3">
        <v>0</v>
      </c>
      <c r="J4732" s="3">
        <v>0</v>
      </c>
      <c r="K4732" s="3">
        <v>0</v>
      </c>
      <c r="L4732" s="3">
        <v>0</v>
      </c>
      <c r="M4732" s="148" t="s">
        <v>6151</v>
      </c>
      <c r="N4732" s="3">
        <v>0</v>
      </c>
      <c r="O4732" s="3">
        <v>0</v>
      </c>
      <c r="P4732" s="3">
        <v>0</v>
      </c>
      <c r="Q4732" s="132"/>
    </row>
    <row r="4733" spans="1:17">
      <c r="A4733" s="5" t="str">
        <f t="shared" si="74"/>
        <v>8</v>
      </c>
      <c r="B4733" s="1" t="s">
        <v>13624</v>
      </c>
      <c r="C4733" s="2" t="s">
        <v>13625</v>
      </c>
      <c r="D4733" s="2">
        <f>IFERROR(VLOOKUP(B4733,#REF!,4,0),0)</f>
        <v>0</v>
      </c>
      <c r="E4733" s="3">
        <v>0</v>
      </c>
      <c r="F4733" s="147" t="s">
        <v>5961</v>
      </c>
      <c r="G4733" s="3">
        <v>0</v>
      </c>
      <c r="H4733" s="3">
        <v>0</v>
      </c>
      <c r="I4733" s="3">
        <v>0</v>
      </c>
      <c r="J4733" s="3">
        <v>0</v>
      </c>
      <c r="K4733" s="3">
        <v>0</v>
      </c>
      <c r="L4733" s="3">
        <v>0</v>
      </c>
      <c r="M4733" s="148" t="s">
        <v>6151</v>
      </c>
      <c r="N4733" s="3">
        <v>0</v>
      </c>
      <c r="O4733" s="3">
        <v>0</v>
      </c>
      <c r="P4733" s="3">
        <v>0</v>
      </c>
      <c r="Q4733" s="132"/>
    </row>
    <row r="4734" spans="1:17">
      <c r="A4734" s="5" t="str">
        <f t="shared" si="74"/>
        <v>8</v>
      </c>
      <c r="B4734" s="1" t="s">
        <v>13626</v>
      </c>
      <c r="C4734" s="2" t="s">
        <v>13627</v>
      </c>
      <c r="D4734" s="2">
        <f>IFERROR(VLOOKUP(B4734,#REF!,4,0),0)</f>
        <v>0</v>
      </c>
      <c r="E4734" s="3">
        <v>0</v>
      </c>
      <c r="F4734" s="147" t="s">
        <v>5961</v>
      </c>
      <c r="G4734" s="3">
        <v>0</v>
      </c>
      <c r="H4734" s="3">
        <v>0</v>
      </c>
      <c r="I4734" s="3">
        <v>0</v>
      </c>
      <c r="J4734" s="3">
        <v>0</v>
      </c>
      <c r="K4734" s="3">
        <v>0</v>
      </c>
      <c r="L4734" s="3">
        <v>0</v>
      </c>
      <c r="M4734" s="148" t="s">
        <v>6151</v>
      </c>
      <c r="N4734" s="3">
        <v>0</v>
      </c>
      <c r="O4734" s="3">
        <v>0</v>
      </c>
      <c r="P4734" s="3">
        <v>0</v>
      </c>
      <c r="Q4734" s="132"/>
    </row>
    <row r="4735" spans="1:17">
      <c r="A4735" s="5" t="str">
        <f t="shared" si="74"/>
        <v>8</v>
      </c>
      <c r="B4735" s="1" t="s">
        <v>13628</v>
      </c>
      <c r="C4735" s="2" t="s">
        <v>13629</v>
      </c>
      <c r="D4735" s="2">
        <f>IFERROR(VLOOKUP(B4735,#REF!,4,0),0)</f>
        <v>0</v>
      </c>
      <c r="E4735" s="3">
        <v>0</v>
      </c>
      <c r="F4735" s="147" t="s">
        <v>5961</v>
      </c>
      <c r="G4735" s="3">
        <v>0</v>
      </c>
      <c r="H4735" s="3">
        <v>0</v>
      </c>
      <c r="I4735" s="3">
        <v>0</v>
      </c>
      <c r="J4735" s="3">
        <v>0</v>
      </c>
      <c r="K4735" s="3">
        <v>0</v>
      </c>
      <c r="L4735" s="3">
        <v>0</v>
      </c>
      <c r="M4735" s="148" t="s">
        <v>6151</v>
      </c>
      <c r="N4735" s="3">
        <v>0</v>
      </c>
      <c r="O4735" s="3">
        <v>0</v>
      </c>
      <c r="P4735" s="3">
        <v>0</v>
      </c>
      <c r="Q4735" s="132"/>
    </row>
    <row r="4736" spans="1:17">
      <c r="A4736" s="5" t="str">
        <f t="shared" si="74"/>
        <v>8</v>
      </c>
      <c r="B4736" s="1" t="s">
        <v>13630</v>
      </c>
      <c r="C4736" s="2" t="s">
        <v>13631</v>
      </c>
      <c r="D4736" s="2">
        <f>IFERROR(VLOOKUP(B4736,#REF!,4,0),0)</f>
        <v>0</v>
      </c>
      <c r="E4736" s="3">
        <v>0</v>
      </c>
      <c r="F4736" s="147" t="s">
        <v>5961</v>
      </c>
      <c r="G4736" s="3">
        <v>0</v>
      </c>
      <c r="H4736" s="3">
        <v>0</v>
      </c>
      <c r="I4736" s="3">
        <v>0</v>
      </c>
      <c r="J4736" s="3">
        <v>0</v>
      </c>
      <c r="K4736" s="3">
        <v>0</v>
      </c>
      <c r="L4736" s="3">
        <v>0</v>
      </c>
      <c r="M4736" s="148" t="s">
        <v>6151</v>
      </c>
      <c r="N4736" s="3">
        <v>0</v>
      </c>
      <c r="O4736" s="3">
        <v>0</v>
      </c>
      <c r="P4736" s="3">
        <v>0</v>
      </c>
      <c r="Q4736" s="132"/>
    </row>
    <row r="4737" spans="1:17">
      <c r="A4737" s="5" t="str">
        <f t="shared" si="74"/>
        <v>8</v>
      </c>
      <c r="B4737" s="1" t="s">
        <v>13632</v>
      </c>
      <c r="C4737" s="2" t="s">
        <v>13633</v>
      </c>
      <c r="D4737" s="2">
        <f>IFERROR(VLOOKUP(B4737,#REF!,4,0),0)</f>
        <v>0</v>
      </c>
      <c r="E4737" s="3">
        <v>0</v>
      </c>
      <c r="F4737" s="147" t="s">
        <v>5961</v>
      </c>
      <c r="G4737" s="3">
        <v>0</v>
      </c>
      <c r="H4737" s="3">
        <v>0</v>
      </c>
      <c r="I4737" s="3">
        <v>0</v>
      </c>
      <c r="J4737" s="3">
        <v>0</v>
      </c>
      <c r="K4737" s="3">
        <v>0</v>
      </c>
      <c r="L4737" s="3">
        <v>0</v>
      </c>
      <c r="M4737" s="148" t="s">
        <v>6151</v>
      </c>
      <c r="N4737" s="3">
        <v>0</v>
      </c>
      <c r="O4737" s="3">
        <v>0</v>
      </c>
      <c r="P4737" s="3">
        <v>0</v>
      </c>
      <c r="Q4737" s="132"/>
    </row>
    <row r="4738" spans="1:17">
      <c r="A4738" s="5" t="str">
        <f t="shared" si="74"/>
        <v>8</v>
      </c>
      <c r="B4738" s="1" t="s">
        <v>13634</v>
      </c>
      <c r="C4738" s="2" t="s">
        <v>13635</v>
      </c>
      <c r="D4738" s="2">
        <f>IFERROR(VLOOKUP(B4738,#REF!,4,0),0)</f>
        <v>0</v>
      </c>
      <c r="E4738" s="3">
        <v>0</v>
      </c>
      <c r="F4738" s="147" t="s">
        <v>5961</v>
      </c>
      <c r="G4738" s="3">
        <v>0</v>
      </c>
      <c r="H4738" s="3">
        <v>0</v>
      </c>
      <c r="I4738" s="3">
        <v>0</v>
      </c>
      <c r="J4738" s="3">
        <v>0</v>
      </c>
      <c r="K4738" s="3">
        <v>0</v>
      </c>
      <c r="L4738" s="3">
        <v>0</v>
      </c>
      <c r="M4738" s="148" t="s">
        <v>6151</v>
      </c>
      <c r="N4738" s="3">
        <v>0</v>
      </c>
      <c r="O4738" s="3">
        <v>0</v>
      </c>
      <c r="P4738" s="3">
        <v>0</v>
      </c>
      <c r="Q4738" s="132"/>
    </row>
    <row r="4739" spans="1:17">
      <c r="A4739" s="5" t="str">
        <f t="shared" si="74"/>
        <v>8</v>
      </c>
      <c r="B4739" s="1" t="s">
        <v>13636</v>
      </c>
      <c r="C4739" s="2" t="s">
        <v>13637</v>
      </c>
      <c r="D4739" s="2">
        <f>IFERROR(VLOOKUP(B4739,#REF!,4,0),0)</f>
        <v>0</v>
      </c>
      <c r="E4739" s="3">
        <v>0</v>
      </c>
      <c r="F4739" s="147" t="s">
        <v>5961</v>
      </c>
      <c r="G4739" s="3">
        <v>0</v>
      </c>
      <c r="H4739" s="3">
        <v>0</v>
      </c>
      <c r="I4739" s="3">
        <v>0</v>
      </c>
      <c r="J4739" s="3">
        <v>0</v>
      </c>
      <c r="K4739" s="3">
        <v>0</v>
      </c>
      <c r="L4739" s="3">
        <v>0</v>
      </c>
      <c r="M4739" s="148" t="s">
        <v>6151</v>
      </c>
      <c r="N4739" s="3">
        <v>0</v>
      </c>
      <c r="O4739" s="3">
        <v>0</v>
      </c>
      <c r="P4739" s="3">
        <v>0</v>
      </c>
      <c r="Q4739" s="132"/>
    </row>
    <row r="4740" spans="1:17">
      <c r="A4740" s="5" t="str">
        <f t="shared" si="74"/>
        <v>8</v>
      </c>
      <c r="B4740" s="1" t="s">
        <v>13638</v>
      </c>
      <c r="C4740" s="2" t="s">
        <v>13639</v>
      </c>
      <c r="D4740" s="2">
        <f>IFERROR(VLOOKUP(B4740,#REF!,4,0),0)</f>
        <v>0</v>
      </c>
      <c r="E4740" s="3">
        <v>0</v>
      </c>
      <c r="F4740" s="147" t="s">
        <v>5961</v>
      </c>
      <c r="G4740" s="3">
        <v>0</v>
      </c>
      <c r="H4740" s="3">
        <v>0</v>
      </c>
      <c r="I4740" s="3">
        <v>0</v>
      </c>
      <c r="J4740" s="3">
        <v>0</v>
      </c>
      <c r="K4740" s="3">
        <v>0</v>
      </c>
      <c r="L4740" s="3">
        <v>0</v>
      </c>
      <c r="M4740" s="148" t="s">
        <v>6151</v>
      </c>
      <c r="N4740" s="3">
        <v>0</v>
      </c>
      <c r="O4740" s="3">
        <v>0</v>
      </c>
      <c r="P4740" s="3">
        <v>0</v>
      </c>
      <c r="Q4740" s="132"/>
    </row>
    <row r="4741" spans="1:17">
      <c r="A4741" s="5" t="str">
        <f t="shared" si="74"/>
        <v>8</v>
      </c>
      <c r="B4741" s="1" t="s">
        <v>13640</v>
      </c>
      <c r="C4741" s="2" t="s">
        <v>13641</v>
      </c>
      <c r="D4741" s="2">
        <f>IFERROR(VLOOKUP(B4741,#REF!,4,0),0)</f>
        <v>0</v>
      </c>
      <c r="E4741" s="3">
        <v>0</v>
      </c>
      <c r="F4741" s="147" t="s">
        <v>5961</v>
      </c>
      <c r="G4741" s="3">
        <v>0</v>
      </c>
      <c r="H4741" s="3">
        <v>0</v>
      </c>
      <c r="I4741" s="3">
        <v>0</v>
      </c>
      <c r="J4741" s="3">
        <v>0</v>
      </c>
      <c r="K4741" s="3">
        <v>0</v>
      </c>
      <c r="L4741" s="3">
        <v>0</v>
      </c>
      <c r="M4741" s="148" t="s">
        <v>6151</v>
      </c>
      <c r="N4741" s="3">
        <v>0</v>
      </c>
      <c r="O4741" s="3">
        <v>0</v>
      </c>
      <c r="P4741" s="3">
        <v>0</v>
      </c>
      <c r="Q4741" s="132"/>
    </row>
    <row r="4742" spans="1:17">
      <c r="A4742" s="5" t="str">
        <f t="shared" si="74"/>
        <v>8</v>
      </c>
      <c r="B4742" s="1" t="s">
        <v>13642</v>
      </c>
      <c r="C4742" s="2" t="s">
        <v>13643</v>
      </c>
      <c r="D4742" s="2">
        <f>IFERROR(VLOOKUP(B4742,#REF!,4,0),0)</f>
        <v>0</v>
      </c>
      <c r="E4742" s="3">
        <v>0</v>
      </c>
      <c r="F4742" s="147" t="s">
        <v>5961</v>
      </c>
      <c r="G4742" s="3">
        <v>0</v>
      </c>
      <c r="H4742" s="3">
        <v>0</v>
      </c>
      <c r="I4742" s="3">
        <v>0</v>
      </c>
      <c r="J4742" s="3">
        <v>0</v>
      </c>
      <c r="K4742" s="3">
        <v>0</v>
      </c>
      <c r="L4742" s="3">
        <v>0</v>
      </c>
      <c r="M4742" s="148" t="s">
        <v>6151</v>
      </c>
      <c r="N4742" s="3">
        <v>0</v>
      </c>
      <c r="O4742" s="3">
        <v>0</v>
      </c>
      <c r="P4742" s="3">
        <v>0</v>
      </c>
      <c r="Q4742" s="132"/>
    </row>
    <row r="4743" spans="1:17">
      <c r="A4743" s="5" t="str">
        <f t="shared" si="74"/>
        <v>8</v>
      </c>
      <c r="B4743" s="1" t="s">
        <v>13644</v>
      </c>
      <c r="C4743" s="2" t="s">
        <v>13645</v>
      </c>
      <c r="D4743" s="2">
        <f>IFERROR(VLOOKUP(B4743,#REF!,4,0),0)</f>
        <v>0</v>
      </c>
      <c r="E4743" s="3">
        <v>0</v>
      </c>
      <c r="F4743" s="147" t="s">
        <v>5961</v>
      </c>
      <c r="G4743" s="3">
        <v>0</v>
      </c>
      <c r="H4743" s="3">
        <v>0</v>
      </c>
      <c r="I4743" s="3">
        <v>0</v>
      </c>
      <c r="J4743" s="3">
        <v>0</v>
      </c>
      <c r="K4743" s="3">
        <v>0</v>
      </c>
      <c r="L4743" s="3">
        <v>0</v>
      </c>
      <c r="M4743" s="148" t="s">
        <v>6151</v>
      </c>
      <c r="N4743" s="3">
        <v>0</v>
      </c>
      <c r="O4743" s="3">
        <v>0</v>
      </c>
      <c r="P4743" s="3">
        <v>0</v>
      </c>
      <c r="Q4743" s="132"/>
    </row>
    <row r="4744" spans="1:17">
      <c r="A4744" s="5" t="str">
        <f t="shared" si="74"/>
        <v>8</v>
      </c>
      <c r="B4744" s="1" t="s">
        <v>13646</v>
      </c>
      <c r="C4744" s="2" t="s">
        <v>13647</v>
      </c>
      <c r="D4744" s="2">
        <f>IFERROR(VLOOKUP(B4744,#REF!,4,0),0)</f>
        <v>0</v>
      </c>
      <c r="E4744" s="3">
        <v>0</v>
      </c>
      <c r="F4744" s="147" t="s">
        <v>5961</v>
      </c>
      <c r="G4744" s="3">
        <v>0</v>
      </c>
      <c r="H4744" s="3">
        <v>0</v>
      </c>
      <c r="I4744" s="3">
        <v>0</v>
      </c>
      <c r="J4744" s="3">
        <v>0</v>
      </c>
      <c r="K4744" s="3">
        <v>0</v>
      </c>
      <c r="L4744" s="3">
        <v>0</v>
      </c>
      <c r="M4744" s="148" t="s">
        <v>6151</v>
      </c>
      <c r="N4744" s="3">
        <v>0</v>
      </c>
      <c r="O4744" s="3">
        <v>0</v>
      </c>
      <c r="P4744" s="3">
        <v>0</v>
      </c>
      <c r="Q4744" s="132"/>
    </row>
    <row r="4745" spans="1:17">
      <c r="A4745" s="5" t="str">
        <f t="shared" si="74"/>
        <v>8</v>
      </c>
      <c r="B4745" s="1" t="s">
        <v>13648</v>
      </c>
      <c r="C4745" s="2" t="s">
        <v>13649</v>
      </c>
      <c r="D4745" s="2">
        <f>IFERROR(VLOOKUP(B4745,#REF!,4,0),0)</f>
        <v>0</v>
      </c>
      <c r="E4745" s="3">
        <v>0</v>
      </c>
      <c r="F4745" s="147" t="s">
        <v>5961</v>
      </c>
      <c r="G4745" s="3">
        <v>0</v>
      </c>
      <c r="H4745" s="3">
        <v>0</v>
      </c>
      <c r="I4745" s="3">
        <v>0</v>
      </c>
      <c r="J4745" s="3">
        <v>0</v>
      </c>
      <c r="K4745" s="3">
        <v>0</v>
      </c>
      <c r="L4745" s="3">
        <v>0</v>
      </c>
      <c r="M4745" s="148" t="s">
        <v>6151</v>
      </c>
      <c r="N4745" s="3">
        <v>0</v>
      </c>
      <c r="O4745" s="3">
        <v>0</v>
      </c>
      <c r="P4745" s="3">
        <v>0</v>
      </c>
      <c r="Q4745" s="132"/>
    </row>
    <row r="4746" spans="1:17">
      <c r="A4746" s="5" t="str">
        <f t="shared" si="74"/>
        <v>8</v>
      </c>
      <c r="B4746" s="1" t="s">
        <v>13650</v>
      </c>
      <c r="C4746" s="2" t="s">
        <v>13651</v>
      </c>
      <c r="D4746" s="2">
        <f>IFERROR(VLOOKUP(B4746,#REF!,4,0),0)</f>
        <v>0</v>
      </c>
      <c r="E4746" s="3">
        <v>0</v>
      </c>
      <c r="F4746" s="147" t="s">
        <v>5961</v>
      </c>
      <c r="G4746" s="3">
        <v>0</v>
      </c>
      <c r="H4746" s="3">
        <v>0</v>
      </c>
      <c r="I4746" s="3">
        <v>0</v>
      </c>
      <c r="J4746" s="3">
        <v>0</v>
      </c>
      <c r="K4746" s="3">
        <v>0</v>
      </c>
      <c r="L4746" s="3">
        <v>0</v>
      </c>
      <c r="M4746" s="148" t="s">
        <v>6151</v>
      </c>
      <c r="N4746" s="3">
        <v>0</v>
      </c>
      <c r="O4746" s="3">
        <v>0</v>
      </c>
      <c r="P4746" s="3">
        <v>0</v>
      </c>
      <c r="Q4746" s="132"/>
    </row>
    <row r="4747" spans="1:17">
      <c r="A4747" s="5" t="str">
        <f t="shared" ref="A4747:A4810" si="75">LEFT(B4747)</f>
        <v>8</v>
      </c>
      <c r="B4747" s="1" t="s">
        <v>13652</v>
      </c>
      <c r="C4747" s="2" t="s">
        <v>13653</v>
      </c>
      <c r="D4747" s="2">
        <f>IFERROR(VLOOKUP(B4747,#REF!,4,0),0)</f>
        <v>0</v>
      </c>
      <c r="E4747" s="3">
        <v>0</v>
      </c>
      <c r="F4747" s="147" t="s">
        <v>5961</v>
      </c>
      <c r="G4747" s="3">
        <v>0</v>
      </c>
      <c r="H4747" s="3">
        <v>0</v>
      </c>
      <c r="I4747" s="3">
        <v>0</v>
      </c>
      <c r="J4747" s="3">
        <v>0</v>
      </c>
      <c r="K4747" s="3">
        <v>0</v>
      </c>
      <c r="L4747" s="3">
        <v>0</v>
      </c>
      <c r="M4747" s="148" t="s">
        <v>6151</v>
      </c>
      <c r="N4747" s="3">
        <v>0</v>
      </c>
      <c r="O4747" s="3">
        <v>0</v>
      </c>
      <c r="P4747" s="3">
        <v>0</v>
      </c>
      <c r="Q4747" s="132"/>
    </row>
    <row r="4748" spans="1:17">
      <c r="A4748" s="5" t="str">
        <f t="shared" si="75"/>
        <v>8</v>
      </c>
      <c r="B4748" s="1" t="s">
        <v>13654</v>
      </c>
      <c r="C4748" s="2" t="s">
        <v>13655</v>
      </c>
      <c r="D4748" s="2">
        <f>IFERROR(VLOOKUP(B4748,#REF!,4,0),0)</f>
        <v>0</v>
      </c>
      <c r="E4748" s="3">
        <v>0</v>
      </c>
      <c r="F4748" s="147" t="s">
        <v>5961</v>
      </c>
      <c r="G4748" s="3">
        <v>0</v>
      </c>
      <c r="H4748" s="3">
        <v>0</v>
      </c>
      <c r="I4748" s="3">
        <v>0</v>
      </c>
      <c r="J4748" s="3">
        <v>0</v>
      </c>
      <c r="K4748" s="3">
        <v>0</v>
      </c>
      <c r="L4748" s="3">
        <v>0</v>
      </c>
      <c r="M4748" s="148" t="s">
        <v>6151</v>
      </c>
      <c r="N4748" s="3">
        <v>0</v>
      </c>
      <c r="O4748" s="3">
        <v>0</v>
      </c>
      <c r="P4748" s="3">
        <v>0</v>
      </c>
      <c r="Q4748" s="132"/>
    </row>
    <row r="4749" spans="1:17">
      <c r="A4749" s="5" t="str">
        <f t="shared" si="75"/>
        <v>8</v>
      </c>
      <c r="B4749" s="1" t="s">
        <v>13656</v>
      </c>
      <c r="C4749" s="2" t="s">
        <v>13657</v>
      </c>
      <c r="D4749" s="2">
        <f>IFERROR(VLOOKUP(B4749,#REF!,4,0),0)</f>
        <v>0</v>
      </c>
      <c r="E4749" s="3">
        <v>0</v>
      </c>
      <c r="F4749" s="147" t="s">
        <v>5961</v>
      </c>
      <c r="G4749" s="3">
        <v>0</v>
      </c>
      <c r="H4749" s="3">
        <v>0</v>
      </c>
      <c r="I4749" s="3">
        <v>0</v>
      </c>
      <c r="J4749" s="3">
        <v>0</v>
      </c>
      <c r="K4749" s="3">
        <v>0</v>
      </c>
      <c r="L4749" s="3">
        <v>0</v>
      </c>
      <c r="M4749" s="148" t="s">
        <v>6151</v>
      </c>
      <c r="N4749" s="3">
        <v>0</v>
      </c>
      <c r="O4749" s="3">
        <v>0</v>
      </c>
      <c r="P4749" s="3">
        <v>0</v>
      </c>
      <c r="Q4749" s="132"/>
    </row>
    <row r="4750" spans="1:17">
      <c r="A4750" s="5" t="str">
        <f t="shared" si="75"/>
        <v>8</v>
      </c>
      <c r="B4750" s="1" t="s">
        <v>13658</v>
      </c>
      <c r="C4750" s="2" t="s">
        <v>13659</v>
      </c>
      <c r="D4750" s="2">
        <f>IFERROR(VLOOKUP(B4750,#REF!,4,0),0)</f>
        <v>0</v>
      </c>
      <c r="E4750" s="3">
        <v>0</v>
      </c>
      <c r="F4750" s="147" t="s">
        <v>5961</v>
      </c>
      <c r="G4750" s="3">
        <v>0</v>
      </c>
      <c r="H4750" s="3">
        <v>0</v>
      </c>
      <c r="I4750" s="3">
        <v>0</v>
      </c>
      <c r="J4750" s="3">
        <v>0</v>
      </c>
      <c r="K4750" s="3">
        <v>0</v>
      </c>
      <c r="L4750" s="3">
        <v>0</v>
      </c>
      <c r="M4750" s="148" t="s">
        <v>6151</v>
      </c>
      <c r="N4750" s="3">
        <v>0</v>
      </c>
      <c r="O4750" s="3">
        <v>0</v>
      </c>
      <c r="P4750" s="3">
        <v>0</v>
      </c>
      <c r="Q4750" s="132"/>
    </row>
    <row r="4751" spans="1:17">
      <c r="A4751" s="5" t="str">
        <f t="shared" si="75"/>
        <v>8</v>
      </c>
      <c r="B4751" s="1" t="s">
        <v>13660</v>
      </c>
      <c r="C4751" s="2" t="s">
        <v>13661</v>
      </c>
      <c r="D4751" s="2">
        <f>IFERROR(VLOOKUP(B4751,#REF!,4,0),0)</f>
        <v>0</v>
      </c>
      <c r="E4751" s="3">
        <v>0</v>
      </c>
      <c r="F4751" s="147" t="s">
        <v>5961</v>
      </c>
      <c r="G4751" s="3">
        <v>0</v>
      </c>
      <c r="H4751" s="3">
        <v>0</v>
      </c>
      <c r="I4751" s="3">
        <v>0</v>
      </c>
      <c r="J4751" s="3">
        <v>0</v>
      </c>
      <c r="K4751" s="3">
        <v>0</v>
      </c>
      <c r="L4751" s="3">
        <v>0</v>
      </c>
      <c r="M4751" s="148" t="s">
        <v>6151</v>
      </c>
      <c r="N4751" s="3">
        <v>0</v>
      </c>
      <c r="O4751" s="3">
        <v>0</v>
      </c>
      <c r="P4751" s="3">
        <v>0</v>
      </c>
      <c r="Q4751" s="132"/>
    </row>
    <row r="4752" spans="1:17">
      <c r="A4752" s="5" t="str">
        <f t="shared" si="75"/>
        <v>8</v>
      </c>
      <c r="B4752" s="1" t="s">
        <v>13662</v>
      </c>
      <c r="C4752" s="2" t="s">
        <v>13663</v>
      </c>
      <c r="D4752" s="2">
        <f>IFERROR(VLOOKUP(B4752,#REF!,4,0),0)</f>
        <v>0</v>
      </c>
      <c r="E4752" s="3">
        <v>0</v>
      </c>
      <c r="F4752" s="147" t="s">
        <v>5961</v>
      </c>
      <c r="G4752" s="3">
        <v>0</v>
      </c>
      <c r="H4752" s="3">
        <v>0</v>
      </c>
      <c r="I4752" s="3">
        <v>0</v>
      </c>
      <c r="J4752" s="3">
        <v>0</v>
      </c>
      <c r="K4752" s="3">
        <v>0</v>
      </c>
      <c r="L4752" s="3">
        <v>0</v>
      </c>
      <c r="M4752" s="148" t="s">
        <v>6151</v>
      </c>
      <c r="N4752" s="3">
        <v>0</v>
      </c>
      <c r="O4752" s="3">
        <v>0</v>
      </c>
      <c r="P4752" s="3">
        <v>0</v>
      </c>
      <c r="Q4752" s="132"/>
    </row>
    <row r="4753" spans="1:17">
      <c r="A4753" s="5" t="str">
        <f t="shared" si="75"/>
        <v>8</v>
      </c>
      <c r="B4753" s="1" t="s">
        <v>13664</v>
      </c>
      <c r="C4753" s="2" t="s">
        <v>13665</v>
      </c>
      <c r="D4753" s="2">
        <f>IFERROR(VLOOKUP(B4753,#REF!,4,0),0)</f>
        <v>0</v>
      </c>
      <c r="E4753" s="3">
        <v>0</v>
      </c>
      <c r="F4753" s="147" t="s">
        <v>5961</v>
      </c>
      <c r="G4753" s="3">
        <v>0</v>
      </c>
      <c r="H4753" s="3">
        <v>0</v>
      </c>
      <c r="I4753" s="3">
        <v>0</v>
      </c>
      <c r="J4753" s="3">
        <v>0</v>
      </c>
      <c r="K4753" s="3">
        <v>0</v>
      </c>
      <c r="L4753" s="3">
        <v>0</v>
      </c>
      <c r="M4753" s="148" t="s">
        <v>6151</v>
      </c>
      <c r="N4753" s="3">
        <v>0</v>
      </c>
      <c r="O4753" s="3">
        <v>0</v>
      </c>
      <c r="P4753" s="3">
        <v>0</v>
      </c>
      <c r="Q4753" s="132"/>
    </row>
    <row r="4754" spans="1:17">
      <c r="A4754" s="5" t="str">
        <f t="shared" si="75"/>
        <v>8</v>
      </c>
      <c r="B4754" s="1" t="s">
        <v>13666</v>
      </c>
      <c r="C4754" s="2" t="s">
        <v>13667</v>
      </c>
      <c r="D4754" s="2">
        <f>IFERROR(VLOOKUP(B4754,#REF!,4,0),0)</f>
        <v>0</v>
      </c>
      <c r="E4754" s="3">
        <v>0</v>
      </c>
      <c r="F4754" s="147" t="s">
        <v>5961</v>
      </c>
      <c r="G4754" s="3">
        <v>0</v>
      </c>
      <c r="H4754" s="3">
        <v>0</v>
      </c>
      <c r="I4754" s="3">
        <v>0</v>
      </c>
      <c r="J4754" s="3">
        <v>0</v>
      </c>
      <c r="K4754" s="3">
        <v>0</v>
      </c>
      <c r="L4754" s="3">
        <v>0</v>
      </c>
      <c r="M4754" s="148" t="s">
        <v>6151</v>
      </c>
      <c r="N4754" s="3">
        <v>0</v>
      </c>
      <c r="O4754" s="3">
        <v>0</v>
      </c>
      <c r="P4754" s="3">
        <v>0</v>
      </c>
      <c r="Q4754" s="132"/>
    </row>
    <row r="4755" spans="1:17">
      <c r="A4755" s="5" t="str">
        <f t="shared" si="75"/>
        <v>8</v>
      </c>
      <c r="B4755" s="1" t="s">
        <v>13668</v>
      </c>
      <c r="C4755" s="2" t="s">
        <v>13669</v>
      </c>
      <c r="D4755" s="2">
        <f>IFERROR(VLOOKUP(B4755,#REF!,4,0),0)</f>
        <v>0</v>
      </c>
      <c r="E4755" s="3">
        <v>0</v>
      </c>
      <c r="F4755" s="147" t="s">
        <v>5961</v>
      </c>
      <c r="G4755" s="3">
        <v>0</v>
      </c>
      <c r="H4755" s="3">
        <v>0</v>
      </c>
      <c r="I4755" s="3">
        <v>0</v>
      </c>
      <c r="J4755" s="3">
        <v>0</v>
      </c>
      <c r="K4755" s="3">
        <v>0</v>
      </c>
      <c r="L4755" s="3">
        <v>0</v>
      </c>
      <c r="M4755" s="148" t="s">
        <v>6151</v>
      </c>
      <c r="N4755" s="3">
        <v>0</v>
      </c>
      <c r="O4755" s="3">
        <v>0</v>
      </c>
      <c r="P4755" s="3">
        <v>0</v>
      </c>
      <c r="Q4755" s="132"/>
    </row>
    <row r="4756" spans="1:17">
      <c r="A4756" s="5" t="str">
        <f t="shared" si="75"/>
        <v>8</v>
      </c>
      <c r="B4756" s="1" t="s">
        <v>13670</v>
      </c>
      <c r="C4756" s="2" t="s">
        <v>13671</v>
      </c>
      <c r="D4756" s="2">
        <f>IFERROR(VLOOKUP(B4756,#REF!,4,0),0)</f>
        <v>0</v>
      </c>
      <c r="E4756" s="3">
        <v>0</v>
      </c>
      <c r="F4756" s="147" t="s">
        <v>5961</v>
      </c>
      <c r="G4756" s="3">
        <v>0</v>
      </c>
      <c r="H4756" s="3">
        <v>0</v>
      </c>
      <c r="I4756" s="3">
        <v>0</v>
      </c>
      <c r="J4756" s="3">
        <v>0</v>
      </c>
      <c r="K4756" s="3">
        <v>0</v>
      </c>
      <c r="L4756" s="3">
        <v>0</v>
      </c>
      <c r="M4756" s="148" t="s">
        <v>6151</v>
      </c>
      <c r="N4756" s="3">
        <v>0</v>
      </c>
      <c r="O4756" s="3">
        <v>0</v>
      </c>
      <c r="P4756" s="3">
        <v>0</v>
      </c>
      <c r="Q4756" s="132"/>
    </row>
    <row r="4757" spans="1:17">
      <c r="A4757" s="5" t="str">
        <f t="shared" si="75"/>
        <v>8</v>
      </c>
      <c r="B4757" s="1" t="s">
        <v>13672</v>
      </c>
      <c r="C4757" s="2" t="s">
        <v>13673</v>
      </c>
      <c r="D4757" s="2">
        <f>IFERROR(VLOOKUP(B4757,#REF!,4,0),0)</f>
        <v>0</v>
      </c>
      <c r="E4757" s="3">
        <v>0</v>
      </c>
      <c r="F4757" s="147" t="s">
        <v>5961</v>
      </c>
      <c r="G4757" s="3">
        <v>0</v>
      </c>
      <c r="H4757" s="3">
        <v>0</v>
      </c>
      <c r="I4757" s="3">
        <v>0</v>
      </c>
      <c r="J4757" s="3">
        <v>0</v>
      </c>
      <c r="K4757" s="3">
        <v>0</v>
      </c>
      <c r="L4757" s="3">
        <v>0</v>
      </c>
      <c r="M4757" s="148" t="s">
        <v>6151</v>
      </c>
      <c r="N4757" s="3">
        <v>0</v>
      </c>
      <c r="O4757" s="3">
        <v>0</v>
      </c>
      <c r="P4757" s="3">
        <v>0</v>
      </c>
      <c r="Q4757" s="132"/>
    </row>
    <row r="4758" spans="1:17">
      <c r="A4758" s="5" t="str">
        <f t="shared" si="75"/>
        <v>8</v>
      </c>
      <c r="B4758" s="1" t="s">
        <v>13674</v>
      </c>
      <c r="C4758" s="2" t="s">
        <v>13675</v>
      </c>
      <c r="D4758" s="2">
        <f>IFERROR(VLOOKUP(B4758,#REF!,4,0),0)</f>
        <v>0</v>
      </c>
      <c r="E4758" s="3">
        <v>0</v>
      </c>
      <c r="F4758" s="147" t="s">
        <v>5961</v>
      </c>
      <c r="G4758" s="3">
        <v>0</v>
      </c>
      <c r="H4758" s="3">
        <v>0</v>
      </c>
      <c r="I4758" s="3">
        <v>0</v>
      </c>
      <c r="J4758" s="3">
        <v>0</v>
      </c>
      <c r="K4758" s="3">
        <v>0</v>
      </c>
      <c r="L4758" s="3">
        <v>0</v>
      </c>
      <c r="M4758" s="148" t="s">
        <v>6151</v>
      </c>
      <c r="N4758" s="3">
        <v>0</v>
      </c>
      <c r="O4758" s="3">
        <v>0</v>
      </c>
      <c r="P4758" s="3">
        <v>0</v>
      </c>
      <c r="Q4758" s="132"/>
    </row>
    <row r="4759" spans="1:17">
      <c r="A4759" s="5" t="str">
        <f t="shared" si="75"/>
        <v>8</v>
      </c>
      <c r="B4759" s="1" t="s">
        <v>13676</v>
      </c>
      <c r="C4759" s="2" t="s">
        <v>13677</v>
      </c>
      <c r="D4759" s="2">
        <f>IFERROR(VLOOKUP(B4759,#REF!,4,0),0)</f>
        <v>0</v>
      </c>
      <c r="E4759" s="3">
        <v>0</v>
      </c>
      <c r="F4759" s="147" t="s">
        <v>5961</v>
      </c>
      <c r="G4759" s="3">
        <v>0</v>
      </c>
      <c r="H4759" s="3">
        <v>0</v>
      </c>
      <c r="I4759" s="3">
        <v>0</v>
      </c>
      <c r="J4759" s="3">
        <v>0</v>
      </c>
      <c r="K4759" s="3">
        <v>0</v>
      </c>
      <c r="L4759" s="3">
        <v>0</v>
      </c>
      <c r="M4759" s="148" t="s">
        <v>6151</v>
      </c>
      <c r="N4759" s="3">
        <v>0</v>
      </c>
      <c r="O4759" s="3">
        <v>0</v>
      </c>
      <c r="P4759" s="3">
        <v>0</v>
      </c>
      <c r="Q4759" s="132"/>
    </row>
    <row r="4760" spans="1:17">
      <c r="A4760" s="5" t="str">
        <f t="shared" si="75"/>
        <v>8</v>
      </c>
      <c r="B4760" s="1" t="s">
        <v>13678</v>
      </c>
      <c r="C4760" s="2" t="s">
        <v>13679</v>
      </c>
      <c r="D4760" s="2">
        <f>IFERROR(VLOOKUP(B4760,#REF!,4,0),0)</f>
        <v>0</v>
      </c>
      <c r="E4760" s="3">
        <v>0</v>
      </c>
      <c r="F4760" s="147" t="s">
        <v>5961</v>
      </c>
      <c r="G4760" s="3">
        <v>0</v>
      </c>
      <c r="H4760" s="3">
        <v>0</v>
      </c>
      <c r="I4760" s="3">
        <v>0</v>
      </c>
      <c r="J4760" s="3">
        <v>0</v>
      </c>
      <c r="K4760" s="3">
        <v>0</v>
      </c>
      <c r="L4760" s="3">
        <v>0</v>
      </c>
      <c r="M4760" s="148" t="s">
        <v>6151</v>
      </c>
      <c r="N4760" s="3">
        <v>0</v>
      </c>
      <c r="O4760" s="3">
        <v>0</v>
      </c>
      <c r="P4760" s="3">
        <v>0</v>
      </c>
      <c r="Q4760" s="132"/>
    </row>
    <row r="4761" spans="1:17">
      <c r="A4761" s="5" t="str">
        <f t="shared" si="75"/>
        <v>8</v>
      </c>
      <c r="B4761" s="1" t="s">
        <v>13680</v>
      </c>
      <c r="C4761" s="2" t="s">
        <v>13681</v>
      </c>
      <c r="D4761" s="2">
        <f>IFERROR(VLOOKUP(B4761,#REF!,4,0),0)</f>
        <v>0</v>
      </c>
      <c r="E4761" s="3">
        <v>0</v>
      </c>
      <c r="F4761" s="147" t="s">
        <v>5961</v>
      </c>
      <c r="G4761" s="3">
        <v>0</v>
      </c>
      <c r="H4761" s="3">
        <v>0</v>
      </c>
      <c r="I4761" s="3">
        <v>0</v>
      </c>
      <c r="J4761" s="3">
        <v>0</v>
      </c>
      <c r="K4761" s="3">
        <v>0</v>
      </c>
      <c r="L4761" s="3">
        <v>0</v>
      </c>
      <c r="M4761" s="148" t="s">
        <v>6151</v>
      </c>
      <c r="N4761" s="3">
        <v>0</v>
      </c>
      <c r="O4761" s="3">
        <v>0</v>
      </c>
      <c r="P4761" s="3">
        <v>0</v>
      </c>
      <c r="Q4761" s="132"/>
    </row>
    <row r="4762" spans="1:17">
      <c r="A4762" s="5" t="str">
        <f t="shared" si="75"/>
        <v>8</v>
      </c>
      <c r="B4762" s="1" t="s">
        <v>13682</v>
      </c>
      <c r="C4762" s="2" t="s">
        <v>13683</v>
      </c>
      <c r="D4762" s="2">
        <f>IFERROR(VLOOKUP(B4762,#REF!,4,0),0)</f>
        <v>0</v>
      </c>
      <c r="E4762" s="3">
        <v>0</v>
      </c>
      <c r="F4762" s="147" t="s">
        <v>5961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148" t="s">
        <v>6151</v>
      </c>
      <c r="N4762" s="3">
        <v>0</v>
      </c>
      <c r="O4762" s="3">
        <v>0</v>
      </c>
      <c r="P4762" s="3">
        <v>0</v>
      </c>
      <c r="Q4762" s="132"/>
    </row>
    <row r="4763" spans="1:17">
      <c r="A4763" s="5" t="str">
        <f t="shared" si="75"/>
        <v>8</v>
      </c>
      <c r="B4763" s="1" t="s">
        <v>13684</v>
      </c>
      <c r="C4763" s="2" t="s">
        <v>13685</v>
      </c>
      <c r="D4763" s="2">
        <f>IFERROR(VLOOKUP(B4763,#REF!,4,0),0)</f>
        <v>0</v>
      </c>
      <c r="E4763" s="3">
        <v>0</v>
      </c>
      <c r="F4763" s="147" t="s">
        <v>5961</v>
      </c>
      <c r="G4763" s="3">
        <v>0</v>
      </c>
      <c r="H4763" s="3">
        <v>0</v>
      </c>
      <c r="I4763" s="3">
        <v>0</v>
      </c>
      <c r="J4763" s="3">
        <v>0</v>
      </c>
      <c r="K4763" s="3">
        <v>0</v>
      </c>
      <c r="L4763" s="3">
        <v>0</v>
      </c>
      <c r="M4763" s="148" t="s">
        <v>6151</v>
      </c>
      <c r="N4763" s="3">
        <v>0</v>
      </c>
      <c r="O4763" s="3">
        <v>0</v>
      </c>
      <c r="P4763" s="3">
        <v>0</v>
      </c>
      <c r="Q4763" s="132"/>
    </row>
    <row r="4764" spans="1:17">
      <c r="A4764" s="5" t="str">
        <f t="shared" si="75"/>
        <v>8</v>
      </c>
      <c r="B4764" s="1" t="s">
        <v>13686</v>
      </c>
      <c r="C4764" s="2" t="s">
        <v>13687</v>
      </c>
      <c r="D4764" s="2">
        <f>IFERROR(VLOOKUP(B4764,#REF!,4,0),0)</f>
        <v>0</v>
      </c>
      <c r="E4764" s="3">
        <v>0</v>
      </c>
      <c r="F4764" s="147" t="s">
        <v>5961</v>
      </c>
      <c r="G4764" s="3">
        <v>0</v>
      </c>
      <c r="H4764" s="3">
        <v>0</v>
      </c>
      <c r="I4764" s="3">
        <v>0</v>
      </c>
      <c r="J4764" s="3">
        <v>0</v>
      </c>
      <c r="K4764" s="3">
        <v>0</v>
      </c>
      <c r="L4764" s="3">
        <v>0</v>
      </c>
      <c r="M4764" s="148" t="s">
        <v>6151</v>
      </c>
      <c r="N4764" s="3">
        <v>0</v>
      </c>
      <c r="O4764" s="3">
        <v>0</v>
      </c>
      <c r="P4764" s="3">
        <v>0</v>
      </c>
      <c r="Q4764" s="132"/>
    </row>
    <row r="4765" spans="1:17">
      <c r="A4765" s="5" t="str">
        <f t="shared" si="75"/>
        <v>8</v>
      </c>
      <c r="B4765" s="1" t="s">
        <v>13688</v>
      </c>
      <c r="C4765" s="2" t="s">
        <v>13689</v>
      </c>
      <c r="D4765" s="2">
        <f>IFERROR(VLOOKUP(B4765,#REF!,4,0),0)</f>
        <v>0</v>
      </c>
      <c r="E4765" s="3">
        <v>0</v>
      </c>
      <c r="F4765" s="147" t="s">
        <v>5961</v>
      </c>
      <c r="G4765" s="3">
        <v>0</v>
      </c>
      <c r="H4765" s="3">
        <v>0</v>
      </c>
      <c r="I4765" s="3">
        <v>0</v>
      </c>
      <c r="J4765" s="3">
        <v>0</v>
      </c>
      <c r="K4765" s="3">
        <v>0</v>
      </c>
      <c r="L4765" s="3">
        <v>0</v>
      </c>
      <c r="M4765" s="148" t="s">
        <v>6151</v>
      </c>
      <c r="N4765" s="3">
        <v>0</v>
      </c>
      <c r="O4765" s="3">
        <v>0</v>
      </c>
      <c r="P4765" s="3">
        <v>0</v>
      </c>
      <c r="Q4765" s="132"/>
    </row>
    <row r="4766" spans="1:17">
      <c r="A4766" s="5" t="str">
        <f t="shared" si="75"/>
        <v>8</v>
      </c>
      <c r="B4766" s="1" t="s">
        <v>13690</v>
      </c>
      <c r="C4766" s="2" t="s">
        <v>13691</v>
      </c>
      <c r="D4766" s="2">
        <f>IFERROR(VLOOKUP(B4766,#REF!,4,0),0)</f>
        <v>0</v>
      </c>
      <c r="E4766" s="3">
        <v>0</v>
      </c>
      <c r="F4766" s="147" t="s">
        <v>5961</v>
      </c>
      <c r="G4766" s="3">
        <v>0</v>
      </c>
      <c r="H4766" s="3">
        <v>0</v>
      </c>
      <c r="I4766" s="3">
        <v>0</v>
      </c>
      <c r="J4766" s="3">
        <v>0</v>
      </c>
      <c r="K4766" s="3">
        <v>0</v>
      </c>
      <c r="L4766" s="3">
        <v>0</v>
      </c>
      <c r="M4766" s="148" t="s">
        <v>6151</v>
      </c>
      <c r="N4766" s="3">
        <v>0</v>
      </c>
      <c r="O4766" s="3">
        <v>0</v>
      </c>
      <c r="P4766" s="3">
        <v>0</v>
      </c>
      <c r="Q4766" s="132"/>
    </row>
    <row r="4767" spans="1:17">
      <c r="A4767" s="5" t="str">
        <f t="shared" si="75"/>
        <v>8</v>
      </c>
      <c r="B4767" s="1" t="s">
        <v>13692</v>
      </c>
      <c r="C4767" s="2" t="s">
        <v>13693</v>
      </c>
      <c r="D4767" s="2">
        <f>IFERROR(VLOOKUP(B4767,#REF!,4,0),0)</f>
        <v>0</v>
      </c>
      <c r="E4767" s="3">
        <v>0</v>
      </c>
      <c r="F4767" s="147" t="s">
        <v>5961</v>
      </c>
      <c r="G4767" s="3">
        <v>0</v>
      </c>
      <c r="H4767" s="3">
        <v>0</v>
      </c>
      <c r="I4767" s="3">
        <v>0</v>
      </c>
      <c r="J4767" s="3">
        <v>0</v>
      </c>
      <c r="K4767" s="3">
        <v>0</v>
      </c>
      <c r="L4767" s="3">
        <v>0</v>
      </c>
      <c r="M4767" s="148" t="s">
        <v>6151</v>
      </c>
      <c r="N4767" s="3">
        <v>0</v>
      </c>
      <c r="O4767" s="3">
        <v>0</v>
      </c>
      <c r="P4767" s="3">
        <v>0</v>
      </c>
      <c r="Q4767" s="132"/>
    </row>
    <row r="4768" spans="1:17">
      <c r="A4768" s="5" t="str">
        <f t="shared" si="75"/>
        <v>8</v>
      </c>
      <c r="B4768" s="1" t="s">
        <v>13694</v>
      </c>
      <c r="C4768" s="2" t="s">
        <v>13695</v>
      </c>
      <c r="D4768" s="2">
        <f>IFERROR(VLOOKUP(B4768,#REF!,4,0),0)</f>
        <v>0</v>
      </c>
      <c r="E4768" s="3">
        <v>0</v>
      </c>
      <c r="F4768" s="147" t="s">
        <v>5961</v>
      </c>
      <c r="G4768" s="3">
        <v>0</v>
      </c>
      <c r="H4768" s="3">
        <v>0</v>
      </c>
      <c r="I4768" s="3">
        <v>0</v>
      </c>
      <c r="J4768" s="3">
        <v>0</v>
      </c>
      <c r="K4768" s="3">
        <v>0</v>
      </c>
      <c r="L4768" s="3">
        <v>0</v>
      </c>
      <c r="M4768" s="148" t="s">
        <v>6151</v>
      </c>
      <c r="N4768" s="3">
        <v>0</v>
      </c>
      <c r="O4768" s="3">
        <v>0</v>
      </c>
      <c r="P4768" s="3">
        <v>0</v>
      </c>
      <c r="Q4768" s="132"/>
    </row>
    <row r="4769" spans="1:17">
      <c r="A4769" s="5" t="str">
        <f t="shared" si="75"/>
        <v>8</v>
      </c>
      <c r="B4769" s="1" t="s">
        <v>13696</v>
      </c>
      <c r="C4769" s="2" t="s">
        <v>13697</v>
      </c>
      <c r="D4769" s="2">
        <f>IFERROR(VLOOKUP(B4769,#REF!,4,0),0)</f>
        <v>0</v>
      </c>
      <c r="E4769" s="3">
        <v>0</v>
      </c>
      <c r="F4769" s="147" t="s">
        <v>5961</v>
      </c>
      <c r="G4769" s="3">
        <v>0</v>
      </c>
      <c r="H4769" s="3">
        <v>0</v>
      </c>
      <c r="I4769" s="3">
        <v>0</v>
      </c>
      <c r="J4769" s="3">
        <v>0</v>
      </c>
      <c r="K4769" s="3">
        <v>0</v>
      </c>
      <c r="L4769" s="3">
        <v>0</v>
      </c>
      <c r="M4769" s="148" t="s">
        <v>6151</v>
      </c>
      <c r="N4769" s="3">
        <v>0</v>
      </c>
      <c r="O4769" s="3">
        <v>0</v>
      </c>
      <c r="P4769" s="3">
        <v>0</v>
      </c>
      <c r="Q4769" s="132"/>
    </row>
    <row r="4770" spans="1:17">
      <c r="A4770" s="5" t="str">
        <f t="shared" si="75"/>
        <v>8</v>
      </c>
      <c r="B4770" s="1" t="s">
        <v>13698</v>
      </c>
      <c r="C4770" s="2" t="s">
        <v>13699</v>
      </c>
      <c r="D4770" s="2">
        <f>IFERROR(VLOOKUP(B4770,#REF!,4,0),0)</f>
        <v>0</v>
      </c>
      <c r="E4770" s="3">
        <v>0</v>
      </c>
      <c r="F4770" s="147" t="s">
        <v>5961</v>
      </c>
      <c r="G4770" s="3">
        <v>0</v>
      </c>
      <c r="H4770" s="3">
        <v>0</v>
      </c>
      <c r="I4770" s="3">
        <v>0</v>
      </c>
      <c r="J4770" s="3">
        <v>0</v>
      </c>
      <c r="K4770" s="3">
        <v>0</v>
      </c>
      <c r="L4770" s="3">
        <v>0</v>
      </c>
      <c r="M4770" s="148" t="s">
        <v>6151</v>
      </c>
      <c r="N4770" s="3">
        <v>0</v>
      </c>
      <c r="O4770" s="3">
        <v>0</v>
      </c>
      <c r="P4770" s="3">
        <v>0</v>
      </c>
      <c r="Q4770" s="132"/>
    </row>
    <row r="4771" spans="1:17">
      <c r="A4771" s="5" t="str">
        <f t="shared" si="75"/>
        <v>8</v>
      </c>
      <c r="B4771" s="1" t="s">
        <v>13700</v>
      </c>
      <c r="C4771" s="2" t="s">
        <v>13701</v>
      </c>
      <c r="D4771" s="2">
        <f>IFERROR(VLOOKUP(B4771,#REF!,4,0),0)</f>
        <v>0</v>
      </c>
      <c r="E4771" s="3">
        <v>0</v>
      </c>
      <c r="F4771" s="147" t="s">
        <v>5961</v>
      </c>
      <c r="G4771" s="3">
        <v>0</v>
      </c>
      <c r="H4771" s="3">
        <v>0</v>
      </c>
      <c r="I4771" s="3">
        <v>0</v>
      </c>
      <c r="J4771" s="3">
        <v>0</v>
      </c>
      <c r="K4771" s="3">
        <v>0</v>
      </c>
      <c r="L4771" s="3">
        <v>0</v>
      </c>
      <c r="M4771" s="148" t="s">
        <v>6151</v>
      </c>
      <c r="N4771" s="3">
        <v>0</v>
      </c>
      <c r="O4771" s="3">
        <v>0</v>
      </c>
      <c r="P4771" s="3">
        <v>0</v>
      </c>
      <c r="Q4771" s="132"/>
    </row>
    <row r="4772" spans="1:17">
      <c r="A4772" s="5" t="str">
        <f t="shared" si="75"/>
        <v>8</v>
      </c>
      <c r="B4772" s="1" t="s">
        <v>13702</v>
      </c>
      <c r="C4772" s="2" t="s">
        <v>13703</v>
      </c>
      <c r="D4772" s="2">
        <f>IFERROR(VLOOKUP(B4772,#REF!,4,0),0)</f>
        <v>0</v>
      </c>
      <c r="E4772" s="3">
        <v>0</v>
      </c>
      <c r="F4772" s="147" t="s">
        <v>5961</v>
      </c>
      <c r="G4772" s="3">
        <v>0</v>
      </c>
      <c r="H4772" s="3">
        <v>0</v>
      </c>
      <c r="I4772" s="3">
        <v>0</v>
      </c>
      <c r="J4772" s="3">
        <v>0</v>
      </c>
      <c r="K4772" s="3">
        <v>0</v>
      </c>
      <c r="L4772" s="3">
        <v>0</v>
      </c>
      <c r="M4772" s="148" t="s">
        <v>6151</v>
      </c>
      <c r="N4772" s="3">
        <v>0</v>
      </c>
      <c r="O4772" s="3">
        <v>0</v>
      </c>
      <c r="P4772" s="3">
        <v>0</v>
      </c>
      <c r="Q4772" s="132"/>
    </row>
    <row r="4773" spans="1:17">
      <c r="A4773" s="5" t="str">
        <f t="shared" si="75"/>
        <v>8</v>
      </c>
      <c r="B4773" s="1" t="s">
        <v>13704</v>
      </c>
      <c r="C4773" s="2" t="s">
        <v>13705</v>
      </c>
      <c r="D4773" s="2">
        <f>IFERROR(VLOOKUP(B4773,#REF!,4,0),0)</f>
        <v>0</v>
      </c>
      <c r="E4773" s="3">
        <v>0</v>
      </c>
      <c r="F4773" s="147" t="s">
        <v>5961</v>
      </c>
      <c r="G4773" s="3">
        <v>0</v>
      </c>
      <c r="H4773" s="3">
        <v>0</v>
      </c>
      <c r="I4773" s="3">
        <v>0</v>
      </c>
      <c r="J4773" s="3">
        <v>0</v>
      </c>
      <c r="K4773" s="3">
        <v>0</v>
      </c>
      <c r="L4773" s="3">
        <v>0</v>
      </c>
      <c r="M4773" s="148" t="s">
        <v>6151</v>
      </c>
      <c r="N4773" s="3">
        <v>0</v>
      </c>
      <c r="O4773" s="3">
        <v>0</v>
      </c>
      <c r="P4773" s="3">
        <v>0</v>
      </c>
      <c r="Q4773" s="132"/>
    </row>
    <row r="4774" spans="1:17">
      <c r="A4774" s="5" t="str">
        <f t="shared" si="75"/>
        <v>8</v>
      </c>
      <c r="B4774" s="1" t="s">
        <v>13706</v>
      </c>
      <c r="C4774" s="2" t="s">
        <v>13707</v>
      </c>
      <c r="D4774" s="2">
        <f>IFERROR(VLOOKUP(B4774,#REF!,4,0),0)</f>
        <v>0</v>
      </c>
      <c r="E4774" s="3">
        <v>0</v>
      </c>
      <c r="F4774" s="147" t="s">
        <v>5961</v>
      </c>
      <c r="G4774" s="3">
        <v>0</v>
      </c>
      <c r="H4774" s="3">
        <v>0</v>
      </c>
      <c r="I4774" s="3">
        <v>0</v>
      </c>
      <c r="J4774" s="3">
        <v>0</v>
      </c>
      <c r="K4774" s="3">
        <v>0</v>
      </c>
      <c r="L4774" s="3">
        <v>0</v>
      </c>
      <c r="M4774" s="148" t="s">
        <v>6151</v>
      </c>
      <c r="N4774" s="3">
        <v>0</v>
      </c>
      <c r="O4774" s="3">
        <v>0</v>
      </c>
      <c r="P4774" s="3">
        <v>0</v>
      </c>
      <c r="Q4774" s="132"/>
    </row>
    <row r="4775" spans="1:17">
      <c r="A4775" s="5" t="str">
        <f t="shared" si="75"/>
        <v>8</v>
      </c>
      <c r="B4775" s="1" t="s">
        <v>13708</v>
      </c>
      <c r="C4775" s="2" t="s">
        <v>13709</v>
      </c>
      <c r="D4775" s="2">
        <f>IFERROR(VLOOKUP(B4775,#REF!,4,0),0)</f>
        <v>0</v>
      </c>
      <c r="E4775" s="3">
        <v>0</v>
      </c>
      <c r="F4775" s="147" t="s">
        <v>5961</v>
      </c>
      <c r="G4775" s="3">
        <v>0</v>
      </c>
      <c r="H4775" s="3">
        <v>0</v>
      </c>
      <c r="I4775" s="3">
        <v>0</v>
      </c>
      <c r="J4775" s="3">
        <v>0</v>
      </c>
      <c r="K4775" s="3">
        <v>0</v>
      </c>
      <c r="L4775" s="3">
        <v>0</v>
      </c>
      <c r="M4775" s="148" t="s">
        <v>6151</v>
      </c>
      <c r="N4775" s="3">
        <v>0</v>
      </c>
      <c r="O4775" s="3">
        <v>0</v>
      </c>
      <c r="P4775" s="3">
        <v>0</v>
      </c>
      <c r="Q4775" s="132"/>
    </row>
    <row r="4776" spans="1:17">
      <c r="A4776" s="5" t="str">
        <f t="shared" si="75"/>
        <v>8</v>
      </c>
      <c r="B4776" s="1" t="s">
        <v>13710</v>
      </c>
      <c r="C4776" s="2" t="s">
        <v>13711</v>
      </c>
      <c r="D4776" s="2">
        <f>IFERROR(VLOOKUP(B4776,#REF!,4,0),0)</f>
        <v>0</v>
      </c>
      <c r="E4776" s="3">
        <v>0</v>
      </c>
      <c r="F4776" s="147" t="s">
        <v>5961</v>
      </c>
      <c r="G4776" s="3">
        <v>0</v>
      </c>
      <c r="H4776" s="3">
        <v>0</v>
      </c>
      <c r="I4776" s="3">
        <v>0</v>
      </c>
      <c r="J4776" s="3">
        <v>0</v>
      </c>
      <c r="K4776" s="3">
        <v>0</v>
      </c>
      <c r="L4776" s="3">
        <v>0</v>
      </c>
      <c r="M4776" s="148" t="s">
        <v>6151</v>
      </c>
      <c r="N4776" s="3">
        <v>0</v>
      </c>
      <c r="O4776" s="3">
        <v>0</v>
      </c>
      <c r="P4776" s="3">
        <v>0</v>
      </c>
      <c r="Q4776" s="132"/>
    </row>
    <row r="4777" spans="1:17">
      <c r="A4777" s="5" t="str">
        <f t="shared" si="75"/>
        <v>8</v>
      </c>
      <c r="B4777" s="1" t="s">
        <v>13712</v>
      </c>
      <c r="C4777" s="2" t="s">
        <v>13713</v>
      </c>
      <c r="D4777" s="2">
        <f>IFERROR(VLOOKUP(B4777,#REF!,4,0),0)</f>
        <v>0</v>
      </c>
      <c r="E4777" s="3">
        <v>0</v>
      </c>
      <c r="F4777" s="147" t="s">
        <v>5961</v>
      </c>
      <c r="G4777" s="3">
        <v>0</v>
      </c>
      <c r="H4777" s="3">
        <v>0</v>
      </c>
      <c r="I4777" s="3">
        <v>0</v>
      </c>
      <c r="J4777" s="3">
        <v>0</v>
      </c>
      <c r="K4777" s="3">
        <v>0</v>
      </c>
      <c r="L4777" s="3">
        <v>0</v>
      </c>
      <c r="M4777" s="148" t="s">
        <v>6151</v>
      </c>
      <c r="N4777" s="3">
        <v>0</v>
      </c>
      <c r="O4777" s="3">
        <v>0</v>
      </c>
      <c r="P4777" s="3">
        <v>0</v>
      </c>
      <c r="Q4777" s="132"/>
    </row>
    <row r="4778" spans="1:17">
      <c r="A4778" s="5" t="str">
        <f t="shared" si="75"/>
        <v>8</v>
      </c>
      <c r="B4778" s="1" t="s">
        <v>13714</v>
      </c>
      <c r="C4778" s="2" t="s">
        <v>13715</v>
      </c>
      <c r="D4778" s="2">
        <f>IFERROR(VLOOKUP(B4778,#REF!,4,0),0)</f>
        <v>0</v>
      </c>
      <c r="E4778" s="3">
        <v>0</v>
      </c>
      <c r="F4778" s="147" t="s">
        <v>5961</v>
      </c>
      <c r="G4778" s="3">
        <v>0</v>
      </c>
      <c r="H4778" s="3">
        <v>0</v>
      </c>
      <c r="I4778" s="3">
        <v>0</v>
      </c>
      <c r="J4778" s="3">
        <v>0</v>
      </c>
      <c r="K4778" s="3">
        <v>0</v>
      </c>
      <c r="L4778" s="3">
        <v>0</v>
      </c>
      <c r="M4778" s="148" t="s">
        <v>6151</v>
      </c>
      <c r="N4778" s="3">
        <v>0</v>
      </c>
      <c r="O4778" s="3">
        <v>0</v>
      </c>
      <c r="P4778" s="3">
        <v>0</v>
      </c>
      <c r="Q4778" s="132"/>
    </row>
    <row r="4779" spans="1:17">
      <c r="A4779" s="5" t="str">
        <f t="shared" si="75"/>
        <v>8</v>
      </c>
      <c r="B4779" s="1" t="s">
        <v>13716</v>
      </c>
      <c r="C4779" s="2" t="s">
        <v>13717</v>
      </c>
      <c r="D4779" s="2">
        <f>IFERROR(VLOOKUP(B4779,#REF!,4,0),0)</f>
        <v>0</v>
      </c>
      <c r="E4779" s="3">
        <v>0</v>
      </c>
      <c r="F4779" s="147" t="s">
        <v>5961</v>
      </c>
      <c r="G4779" s="3">
        <v>0</v>
      </c>
      <c r="H4779" s="3">
        <v>0</v>
      </c>
      <c r="I4779" s="3">
        <v>0</v>
      </c>
      <c r="J4779" s="3">
        <v>0</v>
      </c>
      <c r="K4779" s="3">
        <v>0</v>
      </c>
      <c r="L4779" s="3">
        <v>0</v>
      </c>
      <c r="M4779" s="148" t="s">
        <v>6151</v>
      </c>
      <c r="N4779" s="3">
        <v>0</v>
      </c>
      <c r="O4779" s="3">
        <v>0</v>
      </c>
      <c r="P4779" s="3">
        <v>0</v>
      </c>
      <c r="Q4779" s="132"/>
    </row>
    <row r="4780" spans="1:17">
      <c r="A4780" s="5" t="str">
        <f t="shared" si="75"/>
        <v>8</v>
      </c>
      <c r="B4780" s="1" t="s">
        <v>13718</v>
      </c>
      <c r="C4780" s="2" t="s">
        <v>13719</v>
      </c>
      <c r="D4780" s="2">
        <f>IFERROR(VLOOKUP(B4780,#REF!,4,0),0)</f>
        <v>0</v>
      </c>
      <c r="E4780" s="3">
        <v>0</v>
      </c>
      <c r="F4780" s="147" t="s">
        <v>5961</v>
      </c>
      <c r="G4780" s="3">
        <v>0</v>
      </c>
      <c r="H4780" s="3">
        <v>0</v>
      </c>
      <c r="I4780" s="3">
        <v>0</v>
      </c>
      <c r="J4780" s="3">
        <v>0</v>
      </c>
      <c r="K4780" s="3">
        <v>0</v>
      </c>
      <c r="L4780" s="3">
        <v>0</v>
      </c>
      <c r="M4780" s="148" t="s">
        <v>6151</v>
      </c>
      <c r="N4780" s="3">
        <v>0</v>
      </c>
      <c r="O4780" s="3">
        <v>0</v>
      </c>
      <c r="P4780" s="3">
        <v>0</v>
      </c>
      <c r="Q4780" s="132"/>
    </row>
    <row r="4781" spans="1:17">
      <c r="A4781" s="5" t="str">
        <f t="shared" si="75"/>
        <v>8</v>
      </c>
      <c r="B4781" s="1" t="s">
        <v>13720</v>
      </c>
      <c r="C4781" s="2" t="s">
        <v>13721</v>
      </c>
      <c r="D4781" s="2">
        <f>IFERROR(VLOOKUP(B4781,#REF!,4,0),0)</f>
        <v>0</v>
      </c>
      <c r="E4781" s="3">
        <v>0</v>
      </c>
      <c r="F4781" s="147" t="s">
        <v>5961</v>
      </c>
      <c r="G4781" s="3">
        <v>0</v>
      </c>
      <c r="H4781" s="3">
        <v>0</v>
      </c>
      <c r="I4781" s="3">
        <v>0</v>
      </c>
      <c r="J4781" s="3">
        <v>0</v>
      </c>
      <c r="K4781" s="3">
        <v>0</v>
      </c>
      <c r="L4781" s="3">
        <v>0</v>
      </c>
      <c r="M4781" s="148" t="s">
        <v>6151</v>
      </c>
      <c r="N4781" s="3">
        <v>0</v>
      </c>
      <c r="O4781" s="3">
        <v>0</v>
      </c>
      <c r="P4781" s="3">
        <v>0</v>
      </c>
      <c r="Q4781" s="132"/>
    </row>
    <row r="4782" spans="1:17">
      <c r="A4782" s="5" t="str">
        <f t="shared" si="75"/>
        <v>8</v>
      </c>
      <c r="B4782" s="1" t="s">
        <v>13722</v>
      </c>
      <c r="C4782" s="2" t="s">
        <v>13723</v>
      </c>
      <c r="D4782" s="2">
        <f>IFERROR(VLOOKUP(B4782,#REF!,4,0),0)</f>
        <v>0</v>
      </c>
      <c r="E4782" s="3">
        <v>0</v>
      </c>
      <c r="F4782" s="147" t="s">
        <v>5961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148" t="s">
        <v>6151</v>
      </c>
      <c r="N4782" s="3">
        <v>0</v>
      </c>
      <c r="O4782" s="3">
        <v>0</v>
      </c>
      <c r="P4782" s="3">
        <v>0</v>
      </c>
      <c r="Q4782" s="132"/>
    </row>
    <row r="4783" spans="1:17">
      <c r="A4783" s="5" t="str">
        <f t="shared" si="75"/>
        <v>8</v>
      </c>
      <c r="B4783" s="1" t="s">
        <v>5207</v>
      </c>
      <c r="C4783" s="2" t="s">
        <v>13724</v>
      </c>
      <c r="D4783" s="2">
        <f>IFERROR(VLOOKUP(B4783,#REF!,4,0),0)</f>
        <v>0</v>
      </c>
      <c r="E4783" s="3">
        <v>-25785.55</v>
      </c>
      <c r="F4783" s="147" t="s">
        <v>1</v>
      </c>
      <c r="G4783" s="3">
        <v>-25785.55</v>
      </c>
      <c r="H4783" s="3">
        <v>0</v>
      </c>
      <c r="I4783" s="3">
        <v>0</v>
      </c>
      <c r="J4783" s="3">
        <v>-25785.55</v>
      </c>
      <c r="K4783" s="3">
        <v>0</v>
      </c>
      <c r="L4783" s="3">
        <v>0</v>
      </c>
      <c r="M4783" s="148" t="s">
        <v>6151</v>
      </c>
      <c r="N4783" s="3">
        <v>0</v>
      </c>
      <c r="O4783" s="3">
        <v>0</v>
      </c>
      <c r="P4783" s="3">
        <v>0</v>
      </c>
      <c r="Q4783" s="132"/>
    </row>
    <row r="4784" spans="1:17">
      <c r="A4784" s="5" t="str">
        <f t="shared" si="75"/>
        <v>8</v>
      </c>
      <c r="B4784" s="1" t="s">
        <v>5210</v>
      </c>
      <c r="C4784" s="2" t="s">
        <v>13725</v>
      </c>
      <c r="D4784" s="2">
        <f>IFERROR(VLOOKUP(B4784,#REF!,4,0),0)</f>
        <v>0</v>
      </c>
      <c r="E4784" s="3">
        <v>0</v>
      </c>
      <c r="F4784" s="147" t="s">
        <v>5961</v>
      </c>
      <c r="G4784" s="3">
        <v>0</v>
      </c>
      <c r="H4784" s="3">
        <v>0</v>
      </c>
      <c r="I4784" s="3">
        <v>0</v>
      </c>
      <c r="J4784" s="3">
        <v>0</v>
      </c>
      <c r="K4784" s="3">
        <v>0</v>
      </c>
      <c r="L4784" s="3">
        <v>0</v>
      </c>
      <c r="M4784" s="148" t="s">
        <v>6151</v>
      </c>
      <c r="N4784" s="3">
        <v>0</v>
      </c>
      <c r="O4784" s="3">
        <v>0</v>
      </c>
      <c r="P4784" s="3">
        <v>0</v>
      </c>
      <c r="Q4784" s="132"/>
    </row>
    <row r="4785" spans="1:17">
      <c r="A4785" s="5" t="str">
        <f t="shared" si="75"/>
        <v>8</v>
      </c>
      <c r="B4785" s="1" t="s">
        <v>5213</v>
      </c>
      <c r="C4785" s="2" t="s">
        <v>13726</v>
      </c>
      <c r="D4785" s="2">
        <f>IFERROR(VLOOKUP(B4785,#REF!,4,0),0)</f>
        <v>0</v>
      </c>
      <c r="E4785" s="3">
        <v>-106570.66</v>
      </c>
      <c r="F4785" s="147" t="s">
        <v>1</v>
      </c>
      <c r="G4785" s="3">
        <v>-106570.66</v>
      </c>
      <c r="H4785" s="3">
        <v>0</v>
      </c>
      <c r="I4785" s="3">
        <v>0</v>
      </c>
      <c r="J4785" s="3">
        <v>-106570.66</v>
      </c>
      <c r="K4785" s="3">
        <v>0</v>
      </c>
      <c r="L4785" s="3">
        <v>0</v>
      </c>
      <c r="M4785" s="148" t="s">
        <v>6151</v>
      </c>
      <c r="N4785" s="3">
        <v>0</v>
      </c>
      <c r="O4785" s="3">
        <v>0</v>
      </c>
      <c r="P4785" s="3">
        <v>0</v>
      </c>
      <c r="Q4785" s="132"/>
    </row>
    <row r="4786" spans="1:17">
      <c r="A4786" s="5" t="str">
        <f t="shared" si="75"/>
        <v>8</v>
      </c>
      <c r="B4786" s="1" t="s">
        <v>5216</v>
      </c>
      <c r="C4786" s="2" t="s">
        <v>13727</v>
      </c>
      <c r="D4786" s="2">
        <f>IFERROR(VLOOKUP(B4786,#REF!,4,0),0)</f>
        <v>0</v>
      </c>
      <c r="E4786" s="3">
        <v>-3766.63</v>
      </c>
      <c r="F4786" s="147" t="s">
        <v>1</v>
      </c>
      <c r="G4786" s="3">
        <v>-3766.63</v>
      </c>
      <c r="H4786" s="3">
        <v>0</v>
      </c>
      <c r="I4786" s="3">
        <v>0</v>
      </c>
      <c r="J4786" s="3">
        <v>-3766.63</v>
      </c>
      <c r="K4786" s="3">
        <v>0</v>
      </c>
      <c r="L4786" s="3">
        <v>0</v>
      </c>
      <c r="M4786" s="148" t="s">
        <v>6151</v>
      </c>
      <c r="N4786" s="3">
        <v>0</v>
      </c>
      <c r="O4786" s="3">
        <v>0</v>
      </c>
      <c r="P4786" s="3">
        <v>0</v>
      </c>
      <c r="Q4786" s="132"/>
    </row>
    <row r="4787" spans="1:17">
      <c r="A4787" s="5" t="str">
        <f t="shared" si="75"/>
        <v>8</v>
      </c>
      <c r="B4787" s="1" t="s">
        <v>13728</v>
      </c>
      <c r="C4787" s="2" t="s">
        <v>13729</v>
      </c>
      <c r="D4787" s="2">
        <f>IFERROR(VLOOKUP(B4787,#REF!,4,0),0)</f>
        <v>0</v>
      </c>
      <c r="E4787" s="3">
        <v>0</v>
      </c>
      <c r="F4787" s="147" t="s">
        <v>5961</v>
      </c>
      <c r="G4787" s="3">
        <v>0</v>
      </c>
      <c r="H4787" s="3">
        <v>0</v>
      </c>
      <c r="I4787" s="3">
        <v>0</v>
      </c>
      <c r="J4787" s="3">
        <v>0</v>
      </c>
      <c r="K4787" s="3">
        <v>0</v>
      </c>
      <c r="L4787" s="3">
        <v>0</v>
      </c>
      <c r="M4787" s="148" t="s">
        <v>6151</v>
      </c>
      <c r="N4787" s="3">
        <v>0</v>
      </c>
      <c r="O4787" s="3">
        <v>0</v>
      </c>
      <c r="P4787" s="3">
        <v>0</v>
      </c>
      <c r="Q4787" s="132"/>
    </row>
    <row r="4788" spans="1:17">
      <c r="A4788" s="5" t="str">
        <f t="shared" si="75"/>
        <v>8</v>
      </c>
      <c r="B4788" s="1" t="s">
        <v>13730</v>
      </c>
      <c r="C4788" s="2" t="s">
        <v>13731</v>
      </c>
      <c r="D4788" s="2">
        <f>IFERROR(VLOOKUP(B4788,#REF!,4,0),0)</f>
        <v>0</v>
      </c>
      <c r="E4788" s="3">
        <v>0</v>
      </c>
      <c r="F4788" s="147" t="s">
        <v>5961</v>
      </c>
      <c r="G4788" s="3">
        <v>0</v>
      </c>
      <c r="H4788" s="3">
        <v>0</v>
      </c>
      <c r="I4788" s="3">
        <v>0</v>
      </c>
      <c r="J4788" s="3">
        <v>0</v>
      </c>
      <c r="K4788" s="3">
        <v>0</v>
      </c>
      <c r="L4788" s="3">
        <v>0</v>
      </c>
      <c r="M4788" s="148" t="s">
        <v>6151</v>
      </c>
      <c r="N4788" s="3">
        <v>0</v>
      </c>
      <c r="O4788" s="3">
        <v>0</v>
      </c>
      <c r="P4788" s="3">
        <v>0</v>
      </c>
      <c r="Q4788" s="132"/>
    </row>
    <row r="4789" spans="1:17">
      <c r="A4789" s="5" t="str">
        <f t="shared" si="75"/>
        <v>8</v>
      </c>
      <c r="B4789" s="1" t="s">
        <v>13732</v>
      </c>
      <c r="C4789" s="2" t="s">
        <v>13733</v>
      </c>
      <c r="D4789" s="2">
        <f>IFERROR(VLOOKUP(B4789,#REF!,4,0),0)</f>
        <v>0</v>
      </c>
      <c r="E4789" s="3">
        <v>0</v>
      </c>
      <c r="F4789" s="147" t="s">
        <v>5961</v>
      </c>
      <c r="G4789" s="3">
        <v>0</v>
      </c>
      <c r="H4789" s="3">
        <v>0</v>
      </c>
      <c r="I4789" s="3">
        <v>0</v>
      </c>
      <c r="J4789" s="3">
        <v>0</v>
      </c>
      <c r="K4789" s="3">
        <v>0</v>
      </c>
      <c r="L4789" s="3">
        <v>0</v>
      </c>
      <c r="M4789" s="148" t="s">
        <v>6151</v>
      </c>
      <c r="N4789" s="3">
        <v>0</v>
      </c>
      <c r="O4789" s="3">
        <v>0</v>
      </c>
      <c r="P4789" s="3">
        <v>0</v>
      </c>
      <c r="Q4789" s="132"/>
    </row>
    <row r="4790" spans="1:17">
      <c r="A4790" s="5" t="str">
        <f t="shared" si="75"/>
        <v>8</v>
      </c>
      <c r="B4790" s="1" t="s">
        <v>13734</v>
      </c>
      <c r="C4790" s="2" t="s">
        <v>13735</v>
      </c>
      <c r="D4790" s="2">
        <f>IFERROR(VLOOKUP(B4790,#REF!,4,0),0)</f>
        <v>0</v>
      </c>
      <c r="E4790" s="3">
        <v>0</v>
      </c>
      <c r="F4790" s="147" t="s">
        <v>5961</v>
      </c>
      <c r="G4790" s="3">
        <v>0</v>
      </c>
      <c r="H4790" s="3">
        <v>0</v>
      </c>
      <c r="I4790" s="3">
        <v>0</v>
      </c>
      <c r="J4790" s="3">
        <v>0</v>
      </c>
      <c r="K4790" s="3">
        <v>0</v>
      </c>
      <c r="L4790" s="3">
        <v>0</v>
      </c>
      <c r="M4790" s="148" t="s">
        <v>6151</v>
      </c>
      <c r="N4790" s="3">
        <v>0</v>
      </c>
      <c r="O4790" s="3">
        <v>0</v>
      </c>
      <c r="P4790" s="3">
        <v>0</v>
      </c>
      <c r="Q4790" s="132"/>
    </row>
    <row r="4791" spans="1:17">
      <c r="A4791" s="5" t="str">
        <f t="shared" si="75"/>
        <v>8</v>
      </c>
      <c r="B4791" s="1" t="s">
        <v>13736</v>
      </c>
      <c r="C4791" s="2" t="s">
        <v>13737</v>
      </c>
      <c r="D4791" s="2">
        <f>IFERROR(VLOOKUP(B4791,#REF!,4,0),0)</f>
        <v>0</v>
      </c>
      <c r="E4791" s="3">
        <v>0</v>
      </c>
      <c r="F4791" s="147" t="s">
        <v>5961</v>
      </c>
      <c r="G4791" s="3">
        <v>0</v>
      </c>
      <c r="H4791" s="3">
        <v>0</v>
      </c>
      <c r="I4791" s="3">
        <v>0</v>
      </c>
      <c r="J4791" s="3">
        <v>0</v>
      </c>
      <c r="K4791" s="3">
        <v>0</v>
      </c>
      <c r="L4791" s="3">
        <v>0</v>
      </c>
      <c r="M4791" s="148" t="s">
        <v>6151</v>
      </c>
      <c r="N4791" s="3">
        <v>0</v>
      </c>
      <c r="O4791" s="3">
        <v>0</v>
      </c>
      <c r="P4791" s="3">
        <v>0</v>
      </c>
      <c r="Q4791" s="132"/>
    </row>
    <row r="4792" spans="1:17">
      <c r="A4792" s="5" t="str">
        <f t="shared" si="75"/>
        <v>8</v>
      </c>
      <c r="B4792" s="1" t="s">
        <v>13738</v>
      </c>
      <c r="C4792" s="2" t="s">
        <v>13739</v>
      </c>
      <c r="D4792" s="2">
        <f>IFERROR(VLOOKUP(B4792,#REF!,4,0),0)</f>
        <v>0</v>
      </c>
      <c r="E4792" s="3">
        <v>0</v>
      </c>
      <c r="F4792" s="147" t="s">
        <v>5961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0</v>
      </c>
      <c r="M4792" s="148" t="s">
        <v>6151</v>
      </c>
      <c r="N4792" s="3">
        <v>0</v>
      </c>
      <c r="O4792" s="3">
        <v>0</v>
      </c>
      <c r="P4792" s="3">
        <v>0</v>
      </c>
      <c r="Q4792" s="132"/>
    </row>
    <row r="4793" spans="1:17">
      <c r="A4793" s="5" t="str">
        <f t="shared" si="75"/>
        <v>8</v>
      </c>
      <c r="B4793" s="1" t="s">
        <v>13740</v>
      </c>
      <c r="C4793" s="2" t="s">
        <v>13741</v>
      </c>
      <c r="D4793" s="2">
        <f>IFERROR(VLOOKUP(B4793,#REF!,4,0),0)</f>
        <v>0</v>
      </c>
      <c r="E4793" s="3">
        <v>0</v>
      </c>
      <c r="F4793" s="147" t="s">
        <v>5961</v>
      </c>
      <c r="G4793" s="3">
        <v>0</v>
      </c>
      <c r="H4793" s="3">
        <v>0</v>
      </c>
      <c r="I4793" s="3">
        <v>0</v>
      </c>
      <c r="J4793" s="3">
        <v>0</v>
      </c>
      <c r="K4793" s="3">
        <v>0</v>
      </c>
      <c r="L4793" s="3">
        <v>0</v>
      </c>
      <c r="M4793" s="148" t="s">
        <v>6151</v>
      </c>
      <c r="N4793" s="3">
        <v>0</v>
      </c>
      <c r="O4793" s="3">
        <v>0</v>
      </c>
      <c r="P4793" s="3">
        <v>0</v>
      </c>
      <c r="Q4793" s="132"/>
    </row>
    <row r="4794" spans="1:17">
      <c r="A4794" s="5" t="str">
        <f t="shared" si="75"/>
        <v>8</v>
      </c>
      <c r="B4794" s="1" t="s">
        <v>13742</v>
      </c>
      <c r="C4794" s="2" t="s">
        <v>13743</v>
      </c>
      <c r="D4794" s="2">
        <f>IFERROR(VLOOKUP(B4794,#REF!,4,0),0)</f>
        <v>0</v>
      </c>
      <c r="E4794" s="3">
        <v>0</v>
      </c>
      <c r="F4794" s="147" t="s">
        <v>5961</v>
      </c>
      <c r="G4794" s="3">
        <v>0</v>
      </c>
      <c r="H4794" s="3">
        <v>0</v>
      </c>
      <c r="I4794" s="3">
        <v>0</v>
      </c>
      <c r="J4794" s="3">
        <v>0</v>
      </c>
      <c r="K4794" s="3">
        <v>0</v>
      </c>
      <c r="L4794" s="3">
        <v>0</v>
      </c>
      <c r="M4794" s="148" t="s">
        <v>6151</v>
      </c>
      <c r="N4794" s="3">
        <v>0</v>
      </c>
      <c r="O4794" s="3">
        <v>0</v>
      </c>
      <c r="P4794" s="3">
        <v>0</v>
      </c>
      <c r="Q4794" s="132"/>
    </row>
    <row r="4795" spans="1:17">
      <c r="A4795" s="5" t="str">
        <f t="shared" si="75"/>
        <v>8</v>
      </c>
      <c r="B4795" s="1" t="s">
        <v>13744</v>
      </c>
      <c r="C4795" s="2" t="s">
        <v>13745</v>
      </c>
      <c r="D4795" s="2">
        <f>IFERROR(VLOOKUP(B4795,#REF!,4,0),0)</f>
        <v>0</v>
      </c>
      <c r="E4795" s="3">
        <v>0</v>
      </c>
      <c r="F4795" s="147" t="s">
        <v>5961</v>
      </c>
      <c r="G4795" s="3">
        <v>0</v>
      </c>
      <c r="H4795" s="3">
        <v>0</v>
      </c>
      <c r="I4795" s="3">
        <v>0</v>
      </c>
      <c r="J4795" s="3">
        <v>0</v>
      </c>
      <c r="K4795" s="3">
        <v>0</v>
      </c>
      <c r="L4795" s="3">
        <v>0</v>
      </c>
      <c r="M4795" s="148" t="s">
        <v>6151</v>
      </c>
      <c r="N4795" s="3">
        <v>0</v>
      </c>
      <c r="O4795" s="3">
        <v>0</v>
      </c>
      <c r="P4795" s="3">
        <v>0</v>
      </c>
      <c r="Q4795" s="132"/>
    </row>
    <row r="4796" spans="1:17">
      <c r="A4796" s="5" t="str">
        <f t="shared" si="75"/>
        <v>8</v>
      </c>
      <c r="B4796" s="1" t="s">
        <v>5219</v>
      </c>
      <c r="C4796" s="2" t="s">
        <v>13746</v>
      </c>
      <c r="D4796" s="2">
        <f>IFERROR(VLOOKUP(B4796,#REF!,4,0),0)</f>
        <v>0</v>
      </c>
      <c r="E4796" s="3">
        <v>-1697039.57</v>
      </c>
      <c r="F4796" s="147" t="s">
        <v>1</v>
      </c>
      <c r="G4796" s="3">
        <v>-1697039.57</v>
      </c>
      <c r="H4796" s="3">
        <v>0</v>
      </c>
      <c r="I4796" s="3">
        <v>0</v>
      </c>
      <c r="J4796" s="3">
        <v>-1697039.57</v>
      </c>
      <c r="K4796" s="3">
        <v>0</v>
      </c>
      <c r="L4796" s="3">
        <v>0</v>
      </c>
      <c r="M4796" s="148" t="s">
        <v>6151</v>
      </c>
      <c r="N4796" s="3">
        <v>0</v>
      </c>
      <c r="O4796" s="3">
        <v>0</v>
      </c>
      <c r="P4796" s="3">
        <v>0</v>
      </c>
      <c r="Q4796" s="132"/>
    </row>
    <row r="4797" spans="1:17">
      <c r="A4797" s="5" t="str">
        <f t="shared" si="75"/>
        <v>8</v>
      </c>
      <c r="B4797" s="1" t="s">
        <v>13747</v>
      </c>
      <c r="C4797" s="2" t="s">
        <v>13748</v>
      </c>
      <c r="D4797" s="2">
        <f>IFERROR(VLOOKUP(B4797,#REF!,4,0),0)</f>
        <v>0</v>
      </c>
      <c r="E4797" s="3">
        <v>0</v>
      </c>
      <c r="F4797" s="147" t="s">
        <v>5961</v>
      </c>
      <c r="G4797" s="3">
        <v>0</v>
      </c>
      <c r="H4797" s="3">
        <v>0</v>
      </c>
      <c r="I4797" s="3">
        <v>0</v>
      </c>
      <c r="J4797" s="3">
        <v>0</v>
      </c>
      <c r="K4797" s="3">
        <v>0</v>
      </c>
      <c r="L4797" s="3">
        <v>0</v>
      </c>
      <c r="M4797" s="148" t="s">
        <v>6151</v>
      </c>
      <c r="N4797" s="3">
        <v>0</v>
      </c>
      <c r="O4797" s="3">
        <v>0</v>
      </c>
      <c r="P4797" s="3">
        <v>0</v>
      </c>
      <c r="Q4797" s="132"/>
    </row>
    <row r="4798" spans="1:17">
      <c r="A4798" s="5" t="str">
        <f t="shared" si="75"/>
        <v>8</v>
      </c>
      <c r="B4798" s="1" t="s">
        <v>5222</v>
      </c>
      <c r="C4798" s="2" t="s">
        <v>13749</v>
      </c>
      <c r="D4798" s="2">
        <f>IFERROR(VLOOKUP(B4798,#REF!,4,0),0)</f>
        <v>0</v>
      </c>
      <c r="E4798" s="3">
        <v>-1923.75</v>
      </c>
      <c r="F4798" s="147" t="s">
        <v>1</v>
      </c>
      <c r="G4798" s="3">
        <v>-1923.75</v>
      </c>
      <c r="H4798" s="3">
        <v>0</v>
      </c>
      <c r="I4798" s="3">
        <v>0</v>
      </c>
      <c r="J4798" s="3">
        <v>-1923.75</v>
      </c>
      <c r="K4798" s="3">
        <v>0</v>
      </c>
      <c r="L4798" s="3">
        <v>0</v>
      </c>
      <c r="M4798" s="148" t="s">
        <v>6151</v>
      </c>
      <c r="N4798" s="3">
        <v>0</v>
      </c>
      <c r="O4798" s="3">
        <v>0</v>
      </c>
      <c r="P4798" s="3">
        <v>0</v>
      </c>
      <c r="Q4798" s="132"/>
    </row>
    <row r="4799" spans="1:17">
      <c r="A4799" s="5" t="str">
        <f t="shared" si="75"/>
        <v>8</v>
      </c>
      <c r="B4799" s="1" t="s">
        <v>13750</v>
      </c>
      <c r="C4799" s="2" t="s">
        <v>13751</v>
      </c>
      <c r="D4799" s="2">
        <f>IFERROR(VLOOKUP(B4799,#REF!,4,0),0)</f>
        <v>0</v>
      </c>
      <c r="E4799" s="3">
        <v>0</v>
      </c>
      <c r="F4799" s="147" t="s">
        <v>5961</v>
      </c>
      <c r="G4799" s="3">
        <v>0</v>
      </c>
      <c r="H4799" s="3">
        <v>0</v>
      </c>
      <c r="I4799" s="3">
        <v>0</v>
      </c>
      <c r="J4799" s="3">
        <v>0</v>
      </c>
      <c r="K4799" s="3">
        <v>0</v>
      </c>
      <c r="L4799" s="3">
        <v>0</v>
      </c>
      <c r="M4799" s="148" t="s">
        <v>6151</v>
      </c>
      <c r="N4799" s="3">
        <v>0</v>
      </c>
      <c r="O4799" s="3">
        <v>0</v>
      </c>
      <c r="P4799" s="3">
        <v>0</v>
      </c>
      <c r="Q4799" s="132"/>
    </row>
    <row r="4800" spans="1:17">
      <c r="A4800" s="5" t="str">
        <f t="shared" si="75"/>
        <v>8</v>
      </c>
      <c r="B4800" s="1" t="s">
        <v>13752</v>
      </c>
      <c r="C4800" s="2" t="s">
        <v>13753</v>
      </c>
      <c r="D4800" s="2">
        <f>IFERROR(VLOOKUP(B4800,#REF!,4,0),0)</f>
        <v>0</v>
      </c>
      <c r="E4800" s="3">
        <v>0</v>
      </c>
      <c r="F4800" s="147" t="s">
        <v>5961</v>
      </c>
      <c r="G4800" s="3">
        <v>0</v>
      </c>
      <c r="H4800" s="3">
        <v>0</v>
      </c>
      <c r="I4800" s="3">
        <v>0</v>
      </c>
      <c r="J4800" s="3">
        <v>0</v>
      </c>
      <c r="K4800" s="3">
        <v>0</v>
      </c>
      <c r="L4800" s="3">
        <v>0</v>
      </c>
      <c r="M4800" s="148" t="s">
        <v>6151</v>
      </c>
      <c r="N4800" s="3">
        <v>0</v>
      </c>
      <c r="O4800" s="3">
        <v>0</v>
      </c>
      <c r="P4800" s="3">
        <v>0</v>
      </c>
      <c r="Q4800" s="132"/>
    </row>
    <row r="4801" spans="1:17">
      <c r="A4801" s="5" t="str">
        <f t="shared" si="75"/>
        <v>8</v>
      </c>
      <c r="B4801" s="1" t="s">
        <v>13754</v>
      </c>
      <c r="C4801" s="2" t="s">
        <v>13755</v>
      </c>
      <c r="D4801" s="2">
        <f>IFERROR(VLOOKUP(B4801,#REF!,4,0),0)</f>
        <v>0</v>
      </c>
      <c r="E4801" s="3">
        <v>0</v>
      </c>
      <c r="F4801" s="147" t="s">
        <v>5961</v>
      </c>
      <c r="G4801" s="3">
        <v>0</v>
      </c>
      <c r="H4801" s="3">
        <v>0</v>
      </c>
      <c r="I4801" s="3">
        <v>0</v>
      </c>
      <c r="J4801" s="3">
        <v>0</v>
      </c>
      <c r="K4801" s="3">
        <v>0</v>
      </c>
      <c r="L4801" s="3">
        <v>0</v>
      </c>
      <c r="M4801" s="148" t="s">
        <v>6151</v>
      </c>
      <c r="N4801" s="3">
        <v>0</v>
      </c>
      <c r="O4801" s="3">
        <v>0</v>
      </c>
      <c r="P4801" s="3">
        <v>0</v>
      </c>
      <c r="Q4801" s="132"/>
    </row>
    <row r="4802" spans="1:17">
      <c r="A4802" s="5" t="str">
        <f t="shared" si="75"/>
        <v>8</v>
      </c>
      <c r="B4802" s="1" t="s">
        <v>13756</v>
      </c>
      <c r="C4802" s="2" t="s">
        <v>13757</v>
      </c>
      <c r="D4802" s="2">
        <f>IFERROR(VLOOKUP(B4802,#REF!,4,0),0)</f>
        <v>0</v>
      </c>
      <c r="E4802" s="3">
        <v>0</v>
      </c>
      <c r="F4802" s="147" t="s">
        <v>5961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148" t="s">
        <v>6151</v>
      </c>
      <c r="N4802" s="3">
        <v>0</v>
      </c>
      <c r="O4802" s="3">
        <v>0</v>
      </c>
      <c r="P4802" s="3">
        <v>0</v>
      </c>
      <c r="Q4802" s="132"/>
    </row>
    <row r="4803" spans="1:17">
      <c r="A4803" s="5" t="str">
        <f t="shared" si="75"/>
        <v>8</v>
      </c>
      <c r="B4803" s="1" t="s">
        <v>13758</v>
      </c>
      <c r="C4803" s="2" t="s">
        <v>13759</v>
      </c>
      <c r="D4803" s="2">
        <f>IFERROR(VLOOKUP(B4803,#REF!,4,0),0)</f>
        <v>0</v>
      </c>
      <c r="E4803" s="3">
        <v>0</v>
      </c>
      <c r="F4803" s="147" t="s">
        <v>5961</v>
      </c>
      <c r="G4803" s="3">
        <v>0</v>
      </c>
      <c r="H4803" s="3">
        <v>0</v>
      </c>
      <c r="I4803" s="3">
        <v>0</v>
      </c>
      <c r="J4803" s="3">
        <v>0</v>
      </c>
      <c r="K4803" s="3">
        <v>0</v>
      </c>
      <c r="L4803" s="3">
        <v>0</v>
      </c>
      <c r="M4803" s="148" t="s">
        <v>6151</v>
      </c>
      <c r="N4803" s="3">
        <v>0</v>
      </c>
      <c r="O4803" s="3">
        <v>0</v>
      </c>
      <c r="P4803" s="3">
        <v>0</v>
      </c>
      <c r="Q4803" s="132"/>
    </row>
    <row r="4804" spans="1:17">
      <c r="A4804" s="5" t="str">
        <f t="shared" si="75"/>
        <v>8</v>
      </c>
      <c r="B4804" s="1" t="s">
        <v>13760</v>
      </c>
      <c r="C4804" s="2" t="s">
        <v>13761</v>
      </c>
      <c r="D4804" s="2">
        <f>IFERROR(VLOOKUP(B4804,#REF!,4,0),0)</f>
        <v>0</v>
      </c>
      <c r="E4804" s="3">
        <v>0</v>
      </c>
      <c r="F4804" s="147" t="s">
        <v>5961</v>
      </c>
      <c r="G4804" s="3">
        <v>0</v>
      </c>
      <c r="H4804" s="3">
        <v>0</v>
      </c>
      <c r="I4804" s="3">
        <v>0</v>
      </c>
      <c r="J4804" s="3">
        <v>0</v>
      </c>
      <c r="K4804" s="3">
        <v>0</v>
      </c>
      <c r="L4804" s="3">
        <v>0</v>
      </c>
      <c r="M4804" s="148" t="s">
        <v>6151</v>
      </c>
      <c r="N4804" s="3">
        <v>0</v>
      </c>
      <c r="O4804" s="3">
        <v>0</v>
      </c>
      <c r="P4804" s="3">
        <v>0</v>
      </c>
      <c r="Q4804" s="132"/>
    </row>
    <row r="4805" spans="1:17">
      <c r="A4805" s="5" t="str">
        <f t="shared" si="75"/>
        <v>8</v>
      </c>
      <c r="B4805" s="1" t="s">
        <v>13762</v>
      </c>
      <c r="C4805" s="2" t="s">
        <v>13763</v>
      </c>
      <c r="D4805" s="2">
        <f>IFERROR(VLOOKUP(B4805,#REF!,4,0),0)</f>
        <v>0</v>
      </c>
      <c r="E4805" s="3">
        <v>0</v>
      </c>
      <c r="F4805" s="147" t="s">
        <v>5961</v>
      </c>
      <c r="G4805" s="3">
        <v>0</v>
      </c>
      <c r="H4805" s="3">
        <v>0</v>
      </c>
      <c r="I4805" s="3">
        <v>0</v>
      </c>
      <c r="J4805" s="3">
        <v>0</v>
      </c>
      <c r="K4805" s="3">
        <v>0</v>
      </c>
      <c r="L4805" s="3">
        <v>0</v>
      </c>
      <c r="M4805" s="148" t="s">
        <v>6151</v>
      </c>
      <c r="N4805" s="3">
        <v>0</v>
      </c>
      <c r="O4805" s="3">
        <v>0</v>
      </c>
      <c r="P4805" s="3">
        <v>0</v>
      </c>
      <c r="Q4805" s="132"/>
    </row>
    <row r="4806" spans="1:17">
      <c r="A4806" s="5" t="str">
        <f t="shared" si="75"/>
        <v>8</v>
      </c>
      <c r="B4806" s="1" t="s">
        <v>13764</v>
      </c>
      <c r="C4806" s="2" t="s">
        <v>13765</v>
      </c>
      <c r="D4806" s="2">
        <f>IFERROR(VLOOKUP(B4806,#REF!,4,0),0)</f>
        <v>0</v>
      </c>
      <c r="E4806" s="3">
        <v>0</v>
      </c>
      <c r="F4806" s="147" t="s">
        <v>5961</v>
      </c>
      <c r="G4806" s="3">
        <v>0</v>
      </c>
      <c r="H4806" s="3">
        <v>0</v>
      </c>
      <c r="I4806" s="3">
        <v>0</v>
      </c>
      <c r="J4806" s="3">
        <v>0</v>
      </c>
      <c r="K4806" s="3">
        <v>0</v>
      </c>
      <c r="L4806" s="3">
        <v>0</v>
      </c>
      <c r="M4806" s="148" t="s">
        <v>6151</v>
      </c>
      <c r="N4806" s="3">
        <v>0</v>
      </c>
      <c r="O4806" s="3">
        <v>0</v>
      </c>
      <c r="P4806" s="3">
        <v>0</v>
      </c>
      <c r="Q4806" s="132"/>
    </row>
    <row r="4807" spans="1:17">
      <c r="A4807" s="5" t="str">
        <f t="shared" si="75"/>
        <v>8</v>
      </c>
      <c r="B4807" s="1" t="s">
        <v>13766</v>
      </c>
      <c r="C4807" s="2" t="s">
        <v>13767</v>
      </c>
      <c r="D4807" s="2">
        <f>IFERROR(VLOOKUP(B4807,#REF!,4,0),0)</f>
        <v>0</v>
      </c>
      <c r="E4807" s="3">
        <v>0</v>
      </c>
      <c r="F4807" s="147" t="s">
        <v>5961</v>
      </c>
      <c r="G4807" s="3">
        <v>0</v>
      </c>
      <c r="H4807" s="3">
        <v>0</v>
      </c>
      <c r="I4807" s="3">
        <v>0</v>
      </c>
      <c r="J4807" s="3">
        <v>0</v>
      </c>
      <c r="K4807" s="3">
        <v>0</v>
      </c>
      <c r="L4807" s="3">
        <v>0</v>
      </c>
      <c r="M4807" s="148" t="s">
        <v>6151</v>
      </c>
      <c r="N4807" s="3">
        <v>0</v>
      </c>
      <c r="O4807" s="3">
        <v>0</v>
      </c>
      <c r="P4807" s="3">
        <v>0</v>
      </c>
      <c r="Q4807" s="132"/>
    </row>
    <row r="4808" spans="1:17">
      <c r="A4808" s="5" t="str">
        <f t="shared" si="75"/>
        <v>8</v>
      </c>
      <c r="B4808" s="1" t="s">
        <v>13768</v>
      </c>
      <c r="C4808" s="2" t="s">
        <v>13769</v>
      </c>
      <c r="D4808" s="2">
        <f>IFERROR(VLOOKUP(B4808,#REF!,4,0),0)</f>
        <v>0</v>
      </c>
      <c r="E4808" s="3">
        <v>0</v>
      </c>
      <c r="F4808" s="147" t="s">
        <v>5961</v>
      </c>
      <c r="G4808" s="3">
        <v>0</v>
      </c>
      <c r="H4808" s="3">
        <v>0</v>
      </c>
      <c r="I4808" s="3">
        <v>0</v>
      </c>
      <c r="J4808" s="3">
        <v>0</v>
      </c>
      <c r="K4808" s="3">
        <v>0</v>
      </c>
      <c r="L4808" s="3">
        <v>0</v>
      </c>
      <c r="M4808" s="148" t="s">
        <v>6151</v>
      </c>
      <c r="N4808" s="3">
        <v>0</v>
      </c>
      <c r="O4808" s="3">
        <v>0</v>
      </c>
      <c r="P4808" s="3">
        <v>0</v>
      </c>
      <c r="Q4808" s="132"/>
    </row>
    <row r="4809" spans="1:17">
      <c r="A4809" s="5" t="str">
        <f t="shared" si="75"/>
        <v>8</v>
      </c>
      <c r="B4809" s="1" t="s">
        <v>13770</v>
      </c>
      <c r="C4809" s="2" t="s">
        <v>13771</v>
      </c>
      <c r="D4809" s="2">
        <f>IFERROR(VLOOKUP(B4809,#REF!,4,0),0)</f>
        <v>0</v>
      </c>
      <c r="E4809" s="3">
        <v>0</v>
      </c>
      <c r="F4809" s="147" t="s">
        <v>5961</v>
      </c>
      <c r="G4809" s="3">
        <v>0</v>
      </c>
      <c r="H4809" s="3">
        <v>0</v>
      </c>
      <c r="I4809" s="3">
        <v>0</v>
      </c>
      <c r="J4809" s="3">
        <v>0</v>
      </c>
      <c r="K4809" s="3">
        <v>0</v>
      </c>
      <c r="L4809" s="3">
        <v>0</v>
      </c>
      <c r="M4809" s="148" t="s">
        <v>6151</v>
      </c>
      <c r="N4809" s="3">
        <v>0</v>
      </c>
      <c r="O4809" s="3">
        <v>0</v>
      </c>
      <c r="P4809" s="3">
        <v>0</v>
      </c>
      <c r="Q4809" s="132"/>
    </row>
    <row r="4810" spans="1:17">
      <c r="A4810" s="5" t="str">
        <f t="shared" si="75"/>
        <v>8</v>
      </c>
      <c r="B4810" s="1" t="s">
        <v>13772</v>
      </c>
      <c r="C4810" s="2" t="s">
        <v>13773</v>
      </c>
      <c r="D4810" s="2">
        <f>IFERROR(VLOOKUP(B4810,#REF!,4,0),0)</f>
        <v>0</v>
      </c>
      <c r="E4810" s="3">
        <v>0</v>
      </c>
      <c r="F4810" s="147" t="s">
        <v>5961</v>
      </c>
      <c r="G4810" s="3">
        <v>0</v>
      </c>
      <c r="H4810" s="3">
        <v>0</v>
      </c>
      <c r="I4810" s="3">
        <v>0</v>
      </c>
      <c r="J4810" s="3">
        <v>0</v>
      </c>
      <c r="K4810" s="3">
        <v>0</v>
      </c>
      <c r="L4810" s="3">
        <v>0</v>
      </c>
      <c r="M4810" s="148" t="s">
        <v>6151</v>
      </c>
      <c r="N4810" s="3">
        <v>0</v>
      </c>
      <c r="O4810" s="3">
        <v>0</v>
      </c>
      <c r="P4810" s="3">
        <v>0</v>
      </c>
      <c r="Q4810" s="132"/>
    </row>
    <row r="4811" spans="1:17">
      <c r="A4811" s="5" t="str">
        <f t="shared" ref="A4811:A4874" si="76">LEFT(B4811)</f>
        <v>8</v>
      </c>
      <c r="B4811" s="1" t="s">
        <v>13774</v>
      </c>
      <c r="C4811" s="2" t="s">
        <v>13775</v>
      </c>
      <c r="D4811" s="2">
        <f>IFERROR(VLOOKUP(B4811,#REF!,4,0),0)</f>
        <v>0</v>
      </c>
      <c r="E4811" s="3">
        <v>0</v>
      </c>
      <c r="F4811" s="147" t="s">
        <v>5961</v>
      </c>
      <c r="G4811" s="3">
        <v>0</v>
      </c>
      <c r="H4811" s="3">
        <v>0</v>
      </c>
      <c r="I4811" s="3">
        <v>0</v>
      </c>
      <c r="J4811" s="3">
        <v>0</v>
      </c>
      <c r="K4811" s="3">
        <v>0</v>
      </c>
      <c r="L4811" s="3">
        <v>0</v>
      </c>
      <c r="M4811" s="148" t="s">
        <v>6151</v>
      </c>
      <c r="N4811" s="3">
        <v>0</v>
      </c>
      <c r="O4811" s="3">
        <v>0</v>
      </c>
      <c r="P4811" s="3">
        <v>0</v>
      </c>
      <c r="Q4811" s="132"/>
    </row>
    <row r="4812" spans="1:17">
      <c r="A4812" s="5" t="str">
        <f t="shared" si="76"/>
        <v>8</v>
      </c>
      <c r="B4812" s="1" t="s">
        <v>13776</v>
      </c>
      <c r="C4812" s="2" t="s">
        <v>13777</v>
      </c>
      <c r="D4812" s="2">
        <f>IFERROR(VLOOKUP(B4812,#REF!,4,0),0)</f>
        <v>0</v>
      </c>
      <c r="E4812" s="3">
        <v>0</v>
      </c>
      <c r="F4812" s="147" t="s">
        <v>5961</v>
      </c>
      <c r="G4812" s="3">
        <v>0</v>
      </c>
      <c r="H4812" s="3">
        <v>0</v>
      </c>
      <c r="I4812" s="3">
        <v>0</v>
      </c>
      <c r="J4812" s="3">
        <v>0</v>
      </c>
      <c r="K4812" s="3">
        <v>0</v>
      </c>
      <c r="L4812" s="3">
        <v>0</v>
      </c>
      <c r="M4812" s="148" t="s">
        <v>6151</v>
      </c>
      <c r="N4812" s="3">
        <v>0</v>
      </c>
      <c r="O4812" s="3">
        <v>0</v>
      </c>
      <c r="P4812" s="3">
        <v>0</v>
      </c>
      <c r="Q4812" s="132"/>
    </row>
    <row r="4813" spans="1:17">
      <c r="A4813" s="5" t="str">
        <f t="shared" si="76"/>
        <v>8</v>
      </c>
      <c r="B4813" s="1" t="s">
        <v>13778</v>
      </c>
      <c r="C4813" s="2" t="s">
        <v>13779</v>
      </c>
      <c r="D4813" s="2">
        <f>IFERROR(VLOOKUP(B4813,#REF!,4,0),0)</f>
        <v>0</v>
      </c>
      <c r="E4813" s="3">
        <v>0</v>
      </c>
      <c r="F4813" s="147" t="s">
        <v>5961</v>
      </c>
      <c r="G4813" s="3">
        <v>0</v>
      </c>
      <c r="H4813" s="3">
        <v>0</v>
      </c>
      <c r="I4813" s="3">
        <v>0</v>
      </c>
      <c r="J4813" s="3">
        <v>0</v>
      </c>
      <c r="K4813" s="3">
        <v>0</v>
      </c>
      <c r="L4813" s="3">
        <v>0</v>
      </c>
      <c r="M4813" s="148" t="s">
        <v>6151</v>
      </c>
      <c r="N4813" s="3">
        <v>0</v>
      </c>
      <c r="O4813" s="3">
        <v>0</v>
      </c>
      <c r="P4813" s="3">
        <v>0</v>
      </c>
      <c r="Q4813" s="132"/>
    </row>
    <row r="4814" spans="1:17">
      <c r="A4814" s="5" t="str">
        <f t="shared" si="76"/>
        <v>8</v>
      </c>
      <c r="B4814" s="1" t="s">
        <v>13780</v>
      </c>
      <c r="C4814" s="2" t="s">
        <v>13781</v>
      </c>
      <c r="D4814" s="2">
        <f>IFERROR(VLOOKUP(B4814,#REF!,4,0),0)</f>
        <v>0</v>
      </c>
      <c r="E4814" s="3">
        <v>0</v>
      </c>
      <c r="F4814" s="147" t="s">
        <v>5961</v>
      </c>
      <c r="G4814" s="3">
        <v>0</v>
      </c>
      <c r="H4814" s="3">
        <v>0</v>
      </c>
      <c r="I4814" s="3">
        <v>0</v>
      </c>
      <c r="J4814" s="3">
        <v>0</v>
      </c>
      <c r="K4814" s="3">
        <v>0</v>
      </c>
      <c r="L4814" s="3">
        <v>0</v>
      </c>
      <c r="M4814" s="148" t="s">
        <v>6151</v>
      </c>
      <c r="N4814" s="3">
        <v>0</v>
      </c>
      <c r="O4814" s="3">
        <v>0</v>
      </c>
      <c r="P4814" s="3">
        <v>0</v>
      </c>
      <c r="Q4814" s="132"/>
    </row>
    <row r="4815" spans="1:17">
      <c r="A4815" s="5" t="str">
        <f t="shared" si="76"/>
        <v>8</v>
      </c>
      <c r="B4815" s="1" t="s">
        <v>13782</v>
      </c>
      <c r="C4815" s="2" t="s">
        <v>13783</v>
      </c>
      <c r="D4815" s="2">
        <f>IFERROR(VLOOKUP(B4815,#REF!,4,0),0)</f>
        <v>0</v>
      </c>
      <c r="E4815" s="3">
        <v>0</v>
      </c>
      <c r="F4815" s="147" t="s">
        <v>5961</v>
      </c>
      <c r="G4815" s="3">
        <v>0</v>
      </c>
      <c r="H4815" s="3">
        <v>0</v>
      </c>
      <c r="I4815" s="3">
        <v>0</v>
      </c>
      <c r="J4815" s="3">
        <v>0</v>
      </c>
      <c r="K4815" s="3">
        <v>0</v>
      </c>
      <c r="L4815" s="3">
        <v>0</v>
      </c>
      <c r="M4815" s="148" t="s">
        <v>6151</v>
      </c>
      <c r="N4815" s="3">
        <v>0</v>
      </c>
      <c r="O4815" s="3">
        <v>0</v>
      </c>
      <c r="P4815" s="3">
        <v>0</v>
      </c>
      <c r="Q4815" s="132"/>
    </row>
    <row r="4816" spans="1:17">
      <c r="A4816" s="5" t="str">
        <f t="shared" si="76"/>
        <v>8</v>
      </c>
      <c r="B4816" s="1" t="s">
        <v>13784</v>
      </c>
      <c r="C4816" s="2" t="s">
        <v>13785</v>
      </c>
      <c r="D4816" s="2">
        <f>IFERROR(VLOOKUP(B4816,#REF!,4,0),0)</f>
        <v>0</v>
      </c>
      <c r="E4816" s="3">
        <v>0</v>
      </c>
      <c r="F4816" s="147" t="s">
        <v>5961</v>
      </c>
      <c r="G4816" s="3">
        <v>0</v>
      </c>
      <c r="H4816" s="3">
        <v>0</v>
      </c>
      <c r="I4816" s="3">
        <v>0</v>
      </c>
      <c r="J4816" s="3">
        <v>0</v>
      </c>
      <c r="K4816" s="3">
        <v>0</v>
      </c>
      <c r="L4816" s="3">
        <v>0</v>
      </c>
      <c r="M4816" s="148" t="s">
        <v>6151</v>
      </c>
      <c r="N4816" s="3">
        <v>0</v>
      </c>
      <c r="O4816" s="3">
        <v>0</v>
      </c>
      <c r="P4816" s="3">
        <v>0</v>
      </c>
      <c r="Q4816" s="132"/>
    </row>
    <row r="4817" spans="1:17">
      <c r="A4817" s="5" t="str">
        <f t="shared" si="76"/>
        <v>8</v>
      </c>
      <c r="B4817" s="1" t="s">
        <v>13786</v>
      </c>
      <c r="C4817" s="2" t="s">
        <v>13787</v>
      </c>
      <c r="D4817" s="2">
        <f>IFERROR(VLOOKUP(B4817,#REF!,4,0),0)</f>
        <v>0</v>
      </c>
      <c r="E4817" s="3">
        <v>0</v>
      </c>
      <c r="F4817" s="147" t="s">
        <v>5961</v>
      </c>
      <c r="G4817" s="3">
        <v>0</v>
      </c>
      <c r="H4817" s="3">
        <v>0</v>
      </c>
      <c r="I4817" s="3">
        <v>0</v>
      </c>
      <c r="J4817" s="3">
        <v>0</v>
      </c>
      <c r="K4817" s="3">
        <v>0</v>
      </c>
      <c r="L4817" s="3">
        <v>0</v>
      </c>
      <c r="M4817" s="148" t="s">
        <v>6151</v>
      </c>
      <c r="N4817" s="3">
        <v>0</v>
      </c>
      <c r="O4817" s="3">
        <v>0</v>
      </c>
      <c r="P4817" s="3">
        <v>0</v>
      </c>
      <c r="Q4817" s="132"/>
    </row>
    <row r="4818" spans="1:17">
      <c r="A4818" s="5" t="str">
        <f t="shared" si="76"/>
        <v>8</v>
      </c>
      <c r="B4818" s="1" t="s">
        <v>13788</v>
      </c>
      <c r="C4818" s="2" t="s">
        <v>13789</v>
      </c>
      <c r="D4818" s="2">
        <f>IFERROR(VLOOKUP(B4818,#REF!,4,0),0)</f>
        <v>0</v>
      </c>
      <c r="E4818" s="3">
        <v>0</v>
      </c>
      <c r="F4818" s="147" t="s">
        <v>5961</v>
      </c>
      <c r="G4818" s="3">
        <v>0</v>
      </c>
      <c r="H4818" s="3">
        <v>0</v>
      </c>
      <c r="I4818" s="3">
        <v>0</v>
      </c>
      <c r="J4818" s="3">
        <v>0</v>
      </c>
      <c r="K4818" s="3">
        <v>0</v>
      </c>
      <c r="L4818" s="3">
        <v>0</v>
      </c>
      <c r="M4818" s="148" t="s">
        <v>6151</v>
      </c>
      <c r="N4818" s="3">
        <v>0</v>
      </c>
      <c r="O4818" s="3">
        <v>0</v>
      </c>
      <c r="P4818" s="3">
        <v>0</v>
      </c>
      <c r="Q4818" s="132"/>
    </row>
    <row r="4819" spans="1:17">
      <c r="A4819" s="5" t="str">
        <f t="shared" si="76"/>
        <v>8</v>
      </c>
      <c r="B4819" s="1" t="s">
        <v>13790</v>
      </c>
      <c r="C4819" s="2" t="s">
        <v>13791</v>
      </c>
      <c r="D4819" s="2">
        <f>IFERROR(VLOOKUP(B4819,#REF!,4,0),0)</f>
        <v>0</v>
      </c>
      <c r="E4819" s="3">
        <v>0</v>
      </c>
      <c r="F4819" s="147" t="s">
        <v>5961</v>
      </c>
      <c r="G4819" s="3">
        <v>0</v>
      </c>
      <c r="H4819" s="3">
        <v>0</v>
      </c>
      <c r="I4819" s="3">
        <v>0</v>
      </c>
      <c r="J4819" s="3">
        <v>0</v>
      </c>
      <c r="K4819" s="3">
        <v>0</v>
      </c>
      <c r="L4819" s="3">
        <v>0</v>
      </c>
      <c r="M4819" s="148" t="s">
        <v>6151</v>
      </c>
      <c r="N4819" s="3">
        <v>0</v>
      </c>
      <c r="O4819" s="3">
        <v>0</v>
      </c>
      <c r="P4819" s="3">
        <v>0</v>
      </c>
      <c r="Q4819" s="132"/>
    </row>
    <row r="4820" spans="1:17" ht="22.5">
      <c r="A4820" s="5" t="str">
        <f t="shared" si="76"/>
        <v>8</v>
      </c>
      <c r="B4820" s="1" t="s">
        <v>13792</v>
      </c>
      <c r="C4820" s="2" t="s">
        <v>13793</v>
      </c>
      <c r="D4820" s="2">
        <f>IFERROR(VLOOKUP(B4820,#REF!,4,0),0)</f>
        <v>0</v>
      </c>
      <c r="E4820" s="3">
        <v>0</v>
      </c>
      <c r="F4820" s="147" t="s">
        <v>5961</v>
      </c>
      <c r="G4820" s="3">
        <v>0</v>
      </c>
      <c r="H4820" s="3">
        <v>0</v>
      </c>
      <c r="I4820" s="3">
        <v>0</v>
      </c>
      <c r="J4820" s="3">
        <v>0</v>
      </c>
      <c r="K4820" s="3">
        <v>0</v>
      </c>
      <c r="L4820" s="3">
        <v>0</v>
      </c>
      <c r="M4820" s="148" t="s">
        <v>6151</v>
      </c>
      <c r="N4820" s="3">
        <v>0</v>
      </c>
      <c r="O4820" s="3">
        <v>0</v>
      </c>
      <c r="P4820" s="3">
        <v>0</v>
      </c>
      <c r="Q4820" s="132"/>
    </row>
    <row r="4821" spans="1:17" ht="22.5">
      <c r="A4821" s="5" t="str">
        <f t="shared" si="76"/>
        <v>8</v>
      </c>
      <c r="B4821" s="1" t="s">
        <v>13794</v>
      </c>
      <c r="C4821" s="2" t="s">
        <v>13795</v>
      </c>
      <c r="D4821" s="2">
        <f>IFERROR(VLOOKUP(B4821,#REF!,4,0),0)</f>
        <v>0</v>
      </c>
      <c r="E4821" s="3">
        <v>0</v>
      </c>
      <c r="F4821" s="147" t="s">
        <v>5961</v>
      </c>
      <c r="G4821" s="3">
        <v>0</v>
      </c>
      <c r="H4821" s="3">
        <v>0</v>
      </c>
      <c r="I4821" s="3">
        <v>0</v>
      </c>
      <c r="J4821" s="3">
        <v>0</v>
      </c>
      <c r="K4821" s="3">
        <v>0</v>
      </c>
      <c r="L4821" s="3">
        <v>0</v>
      </c>
      <c r="M4821" s="148" t="s">
        <v>6151</v>
      </c>
      <c r="N4821" s="3">
        <v>0</v>
      </c>
      <c r="O4821" s="3">
        <v>0</v>
      </c>
      <c r="P4821" s="3">
        <v>0</v>
      </c>
      <c r="Q4821" s="132"/>
    </row>
    <row r="4822" spans="1:17">
      <c r="A4822" s="5" t="str">
        <f t="shared" si="76"/>
        <v>8</v>
      </c>
      <c r="B4822" s="1" t="s">
        <v>13796</v>
      </c>
      <c r="C4822" s="2" t="s">
        <v>13797</v>
      </c>
      <c r="D4822" s="2">
        <f>IFERROR(VLOOKUP(B4822,#REF!,4,0),0)</f>
        <v>0</v>
      </c>
      <c r="E4822" s="3">
        <v>0</v>
      </c>
      <c r="F4822" s="147" t="s">
        <v>5961</v>
      </c>
      <c r="G4822" s="3">
        <v>0</v>
      </c>
      <c r="H4822" s="3">
        <v>0</v>
      </c>
      <c r="I4822" s="3">
        <v>0</v>
      </c>
      <c r="J4822" s="3">
        <v>0</v>
      </c>
      <c r="K4822" s="3">
        <v>0</v>
      </c>
      <c r="L4822" s="3">
        <v>0</v>
      </c>
      <c r="M4822" s="148" t="s">
        <v>6151</v>
      </c>
      <c r="N4822" s="3">
        <v>0</v>
      </c>
      <c r="O4822" s="3">
        <v>0</v>
      </c>
      <c r="P4822" s="3">
        <v>0</v>
      </c>
      <c r="Q4822" s="132"/>
    </row>
    <row r="4823" spans="1:17">
      <c r="A4823" s="5" t="str">
        <f t="shared" si="76"/>
        <v>8</v>
      </c>
      <c r="B4823" s="1" t="s">
        <v>13798</v>
      </c>
      <c r="C4823" s="2" t="s">
        <v>13799</v>
      </c>
      <c r="D4823" s="2">
        <f>IFERROR(VLOOKUP(B4823,#REF!,4,0),0)</f>
        <v>0</v>
      </c>
      <c r="E4823" s="3">
        <v>0</v>
      </c>
      <c r="F4823" s="147" t="s">
        <v>5961</v>
      </c>
      <c r="G4823" s="3">
        <v>0</v>
      </c>
      <c r="H4823" s="3">
        <v>0</v>
      </c>
      <c r="I4823" s="3">
        <v>0</v>
      </c>
      <c r="J4823" s="3">
        <v>0</v>
      </c>
      <c r="K4823" s="3">
        <v>0</v>
      </c>
      <c r="L4823" s="3">
        <v>0</v>
      </c>
      <c r="M4823" s="148" t="s">
        <v>6151</v>
      </c>
      <c r="N4823" s="3">
        <v>0</v>
      </c>
      <c r="O4823" s="3">
        <v>0</v>
      </c>
      <c r="P4823" s="3">
        <v>0</v>
      </c>
      <c r="Q4823" s="132"/>
    </row>
    <row r="4824" spans="1:17">
      <c r="A4824" s="5" t="str">
        <f t="shared" si="76"/>
        <v>8</v>
      </c>
      <c r="B4824" s="1" t="s">
        <v>13800</v>
      </c>
      <c r="C4824" s="2" t="s">
        <v>13801</v>
      </c>
      <c r="D4824" s="2">
        <f>IFERROR(VLOOKUP(B4824,#REF!,4,0),0)</f>
        <v>0</v>
      </c>
      <c r="E4824" s="3">
        <v>0</v>
      </c>
      <c r="F4824" s="147" t="s">
        <v>5961</v>
      </c>
      <c r="G4824" s="3">
        <v>0</v>
      </c>
      <c r="H4824" s="3">
        <v>0</v>
      </c>
      <c r="I4824" s="3">
        <v>0</v>
      </c>
      <c r="J4824" s="3">
        <v>0</v>
      </c>
      <c r="K4824" s="3">
        <v>0</v>
      </c>
      <c r="L4824" s="3">
        <v>0</v>
      </c>
      <c r="M4824" s="148" t="s">
        <v>6151</v>
      </c>
      <c r="N4824" s="3">
        <v>0</v>
      </c>
      <c r="O4824" s="3">
        <v>0</v>
      </c>
      <c r="P4824" s="3">
        <v>0</v>
      </c>
      <c r="Q4824" s="132"/>
    </row>
    <row r="4825" spans="1:17">
      <c r="A4825" s="5" t="str">
        <f t="shared" si="76"/>
        <v>8</v>
      </c>
      <c r="B4825" s="1" t="s">
        <v>13802</v>
      </c>
      <c r="C4825" s="2" t="s">
        <v>13803</v>
      </c>
      <c r="D4825" s="2">
        <f>IFERROR(VLOOKUP(B4825,#REF!,4,0),0)</f>
        <v>0</v>
      </c>
      <c r="E4825" s="3">
        <v>0</v>
      </c>
      <c r="F4825" s="147" t="s">
        <v>5961</v>
      </c>
      <c r="G4825" s="3">
        <v>0</v>
      </c>
      <c r="H4825" s="3">
        <v>0</v>
      </c>
      <c r="I4825" s="3">
        <v>0</v>
      </c>
      <c r="J4825" s="3">
        <v>0</v>
      </c>
      <c r="K4825" s="3">
        <v>0</v>
      </c>
      <c r="L4825" s="3">
        <v>0</v>
      </c>
      <c r="M4825" s="148" t="s">
        <v>6151</v>
      </c>
      <c r="N4825" s="3">
        <v>0</v>
      </c>
      <c r="O4825" s="3">
        <v>0</v>
      </c>
      <c r="P4825" s="3">
        <v>0</v>
      </c>
      <c r="Q4825" s="132"/>
    </row>
    <row r="4826" spans="1:17">
      <c r="A4826" s="5" t="str">
        <f t="shared" si="76"/>
        <v>8</v>
      </c>
      <c r="B4826" s="1" t="s">
        <v>5225</v>
      </c>
      <c r="C4826" s="2" t="s">
        <v>13804</v>
      </c>
      <c r="D4826" s="2">
        <f>IFERROR(VLOOKUP(B4826,#REF!,4,0),0)</f>
        <v>0</v>
      </c>
      <c r="E4826" s="3">
        <v>-1100513.3999999999</v>
      </c>
      <c r="F4826" s="147" t="s">
        <v>1</v>
      </c>
      <c r="G4826" s="3">
        <v>-1100513.3999999999</v>
      </c>
      <c r="H4826" s="3">
        <v>0</v>
      </c>
      <c r="I4826" s="3">
        <v>0</v>
      </c>
      <c r="J4826" s="3">
        <v>-1100513.3999999999</v>
      </c>
      <c r="K4826" s="3">
        <v>0</v>
      </c>
      <c r="L4826" s="3">
        <v>0</v>
      </c>
      <c r="M4826" s="148" t="s">
        <v>6151</v>
      </c>
      <c r="N4826" s="3">
        <v>0</v>
      </c>
      <c r="O4826" s="3">
        <v>0</v>
      </c>
      <c r="P4826" s="3">
        <v>0</v>
      </c>
      <c r="Q4826" s="132"/>
    </row>
    <row r="4827" spans="1:17">
      <c r="A4827" s="5" t="str">
        <f t="shared" si="76"/>
        <v>8</v>
      </c>
      <c r="B4827" s="1" t="s">
        <v>13805</v>
      </c>
      <c r="C4827" s="2" t="s">
        <v>13806</v>
      </c>
      <c r="D4827" s="2">
        <f>IFERROR(VLOOKUP(B4827,#REF!,4,0),0)</f>
        <v>0</v>
      </c>
      <c r="E4827" s="3">
        <v>0</v>
      </c>
      <c r="F4827" s="147" t="s">
        <v>5961</v>
      </c>
      <c r="G4827" s="3">
        <v>0</v>
      </c>
      <c r="H4827" s="3">
        <v>0</v>
      </c>
      <c r="I4827" s="3">
        <v>0</v>
      </c>
      <c r="J4827" s="3">
        <v>0</v>
      </c>
      <c r="K4827" s="3">
        <v>0</v>
      </c>
      <c r="L4827" s="3">
        <v>0</v>
      </c>
      <c r="M4827" s="148" t="s">
        <v>6151</v>
      </c>
      <c r="N4827" s="3">
        <v>0</v>
      </c>
      <c r="O4827" s="3">
        <v>0</v>
      </c>
      <c r="P4827" s="3">
        <v>0</v>
      </c>
      <c r="Q4827" s="132"/>
    </row>
    <row r="4828" spans="1:17">
      <c r="A4828" s="5" t="str">
        <f t="shared" si="76"/>
        <v>8</v>
      </c>
      <c r="B4828" s="1" t="s">
        <v>13807</v>
      </c>
      <c r="C4828" s="2" t="s">
        <v>13808</v>
      </c>
      <c r="D4828" s="2">
        <f>IFERROR(VLOOKUP(B4828,#REF!,4,0),0)</f>
        <v>0</v>
      </c>
      <c r="E4828" s="3">
        <v>0</v>
      </c>
      <c r="F4828" s="147" t="s">
        <v>5961</v>
      </c>
      <c r="G4828" s="3">
        <v>0</v>
      </c>
      <c r="H4828" s="3">
        <v>0</v>
      </c>
      <c r="I4828" s="3">
        <v>0</v>
      </c>
      <c r="J4828" s="3">
        <v>0</v>
      </c>
      <c r="K4828" s="3">
        <v>0</v>
      </c>
      <c r="L4828" s="3">
        <v>0</v>
      </c>
      <c r="M4828" s="148" t="s">
        <v>6151</v>
      </c>
      <c r="N4828" s="3">
        <v>0</v>
      </c>
      <c r="O4828" s="3">
        <v>0</v>
      </c>
      <c r="P4828" s="3">
        <v>0</v>
      </c>
      <c r="Q4828" s="132"/>
    </row>
    <row r="4829" spans="1:17">
      <c r="A4829" s="5" t="str">
        <f t="shared" si="76"/>
        <v>8</v>
      </c>
      <c r="B4829" s="1" t="s">
        <v>13809</v>
      </c>
      <c r="C4829" s="2" t="s">
        <v>13810</v>
      </c>
      <c r="D4829" s="2">
        <f>IFERROR(VLOOKUP(B4829,#REF!,4,0),0)</f>
        <v>0</v>
      </c>
      <c r="E4829" s="3">
        <v>0</v>
      </c>
      <c r="F4829" s="147" t="s">
        <v>5961</v>
      </c>
      <c r="G4829" s="3">
        <v>0</v>
      </c>
      <c r="H4829" s="3">
        <v>0</v>
      </c>
      <c r="I4829" s="3">
        <v>0</v>
      </c>
      <c r="J4829" s="3">
        <v>0</v>
      </c>
      <c r="K4829" s="3">
        <v>0</v>
      </c>
      <c r="L4829" s="3">
        <v>0</v>
      </c>
      <c r="M4829" s="148" t="s">
        <v>6151</v>
      </c>
      <c r="N4829" s="3">
        <v>0</v>
      </c>
      <c r="O4829" s="3">
        <v>0</v>
      </c>
      <c r="P4829" s="3">
        <v>0</v>
      </c>
      <c r="Q4829" s="132"/>
    </row>
    <row r="4830" spans="1:17">
      <c r="A4830" s="5" t="str">
        <f t="shared" si="76"/>
        <v>8</v>
      </c>
      <c r="B4830" s="1" t="s">
        <v>13811</v>
      </c>
      <c r="C4830" s="2" t="s">
        <v>13812</v>
      </c>
      <c r="D4830" s="2">
        <f>IFERROR(VLOOKUP(B4830,#REF!,4,0),0)</f>
        <v>0</v>
      </c>
      <c r="E4830" s="3">
        <v>0</v>
      </c>
      <c r="F4830" s="147" t="s">
        <v>5961</v>
      </c>
      <c r="G4830" s="3">
        <v>0</v>
      </c>
      <c r="H4830" s="3">
        <v>0</v>
      </c>
      <c r="I4830" s="3">
        <v>0</v>
      </c>
      <c r="J4830" s="3">
        <v>0</v>
      </c>
      <c r="K4830" s="3">
        <v>0</v>
      </c>
      <c r="L4830" s="3">
        <v>0</v>
      </c>
      <c r="M4830" s="148" t="s">
        <v>6151</v>
      </c>
      <c r="N4830" s="3">
        <v>0</v>
      </c>
      <c r="O4830" s="3">
        <v>0</v>
      </c>
      <c r="P4830" s="3">
        <v>0</v>
      </c>
      <c r="Q4830" s="132"/>
    </row>
    <row r="4831" spans="1:17">
      <c r="A4831" s="5" t="str">
        <f t="shared" si="76"/>
        <v>8</v>
      </c>
      <c r="B4831" s="1" t="s">
        <v>13813</v>
      </c>
      <c r="C4831" s="2" t="s">
        <v>12866</v>
      </c>
      <c r="D4831" s="2">
        <f>IFERROR(VLOOKUP(B4831,#REF!,4,0),0)</f>
        <v>0</v>
      </c>
      <c r="E4831" s="3">
        <v>0</v>
      </c>
      <c r="F4831" s="147" t="s">
        <v>5961</v>
      </c>
      <c r="G4831" s="3">
        <v>0</v>
      </c>
      <c r="H4831" s="3">
        <v>0</v>
      </c>
      <c r="I4831" s="3">
        <v>0</v>
      </c>
      <c r="J4831" s="3">
        <v>0</v>
      </c>
      <c r="K4831" s="3">
        <v>0</v>
      </c>
      <c r="L4831" s="3">
        <v>0</v>
      </c>
      <c r="M4831" s="148" t="s">
        <v>6151</v>
      </c>
      <c r="N4831" s="3">
        <v>0</v>
      </c>
      <c r="O4831" s="3">
        <v>0</v>
      </c>
      <c r="P4831" s="3">
        <v>0</v>
      </c>
      <c r="Q4831" s="132"/>
    </row>
    <row r="4832" spans="1:17">
      <c r="A4832" s="5" t="str">
        <f t="shared" si="76"/>
        <v>8</v>
      </c>
      <c r="B4832" s="1" t="s">
        <v>13814</v>
      </c>
      <c r="C4832" s="2" t="s">
        <v>13815</v>
      </c>
      <c r="D4832" s="2">
        <f>IFERROR(VLOOKUP(B4832,#REF!,4,0),0)</f>
        <v>0</v>
      </c>
      <c r="E4832" s="3">
        <v>0</v>
      </c>
      <c r="F4832" s="147" t="s">
        <v>5961</v>
      </c>
      <c r="G4832" s="3">
        <v>0</v>
      </c>
      <c r="H4832" s="3">
        <v>0</v>
      </c>
      <c r="I4832" s="3">
        <v>0</v>
      </c>
      <c r="J4832" s="3">
        <v>0</v>
      </c>
      <c r="K4832" s="3">
        <v>0</v>
      </c>
      <c r="L4832" s="3">
        <v>0</v>
      </c>
      <c r="M4832" s="148" t="s">
        <v>6151</v>
      </c>
      <c r="N4832" s="3">
        <v>0</v>
      </c>
      <c r="O4832" s="3">
        <v>0</v>
      </c>
      <c r="P4832" s="3">
        <v>0</v>
      </c>
      <c r="Q4832" s="132"/>
    </row>
    <row r="4833" spans="1:17">
      <c r="A4833" s="5" t="str">
        <f t="shared" si="76"/>
        <v>8</v>
      </c>
      <c r="B4833" s="1" t="s">
        <v>13816</v>
      </c>
      <c r="C4833" s="2" t="s">
        <v>13817</v>
      </c>
      <c r="D4833" s="2">
        <f>IFERROR(VLOOKUP(B4833,#REF!,4,0),0)</f>
        <v>0</v>
      </c>
      <c r="E4833" s="3">
        <v>0</v>
      </c>
      <c r="F4833" s="147" t="s">
        <v>5961</v>
      </c>
      <c r="G4833" s="3">
        <v>0</v>
      </c>
      <c r="H4833" s="3">
        <v>0</v>
      </c>
      <c r="I4833" s="3">
        <v>0</v>
      </c>
      <c r="J4833" s="3">
        <v>0</v>
      </c>
      <c r="K4833" s="3">
        <v>0</v>
      </c>
      <c r="L4833" s="3">
        <v>0</v>
      </c>
      <c r="M4833" s="148" t="s">
        <v>6151</v>
      </c>
      <c r="N4833" s="3">
        <v>0</v>
      </c>
      <c r="O4833" s="3">
        <v>0</v>
      </c>
      <c r="P4833" s="3">
        <v>0</v>
      </c>
      <c r="Q4833" s="132"/>
    </row>
    <row r="4834" spans="1:17">
      <c r="A4834" s="5" t="str">
        <f t="shared" si="76"/>
        <v>8</v>
      </c>
      <c r="B4834" s="1" t="s">
        <v>13818</v>
      </c>
      <c r="C4834" s="2" t="s">
        <v>13819</v>
      </c>
      <c r="D4834" s="2">
        <f>IFERROR(VLOOKUP(B4834,#REF!,4,0),0)</f>
        <v>0</v>
      </c>
      <c r="E4834" s="3">
        <v>0</v>
      </c>
      <c r="F4834" s="147" t="s">
        <v>5961</v>
      </c>
      <c r="G4834" s="3">
        <v>0</v>
      </c>
      <c r="H4834" s="3">
        <v>0</v>
      </c>
      <c r="I4834" s="3">
        <v>0</v>
      </c>
      <c r="J4834" s="3">
        <v>0</v>
      </c>
      <c r="K4834" s="3">
        <v>0</v>
      </c>
      <c r="L4834" s="3">
        <v>0</v>
      </c>
      <c r="M4834" s="148" t="s">
        <v>6151</v>
      </c>
      <c r="N4834" s="3">
        <v>0</v>
      </c>
      <c r="O4834" s="3">
        <v>0</v>
      </c>
      <c r="P4834" s="3">
        <v>0</v>
      </c>
      <c r="Q4834" s="132"/>
    </row>
    <row r="4835" spans="1:17">
      <c r="A4835" s="5" t="str">
        <f t="shared" si="76"/>
        <v>8</v>
      </c>
      <c r="B4835" s="1" t="s">
        <v>13820</v>
      </c>
      <c r="C4835" s="2" t="s">
        <v>13821</v>
      </c>
      <c r="D4835" s="2">
        <f>IFERROR(VLOOKUP(B4835,#REF!,4,0),0)</f>
        <v>0</v>
      </c>
      <c r="E4835" s="3">
        <v>0</v>
      </c>
      <c r="F4835" s="147" t="s">
        <v>5961</v>
      </c>
      <c r="G4835" s="3">
        <v>0</v>
      </c>
      <c r="H4835" s="3">
        <v>0</v>
      </c>
      <c r="I4835" s="3">
        <v>0</v>
      </c>
      <c r="J4835" s="3">
        <v>0</v>
      </c>
      <c r="K4835" s="3">
        <v>0</v>
      </c>
      <c r="L4835" s="3">
        <v>0</v>
      </c>
      <c r="M4835" s="148" t="s">
        <v>6151</v>
      </c>
      <c r="N4835" s="3">
        <v>0</v>
      </c>
      <c r="O4835" s="3">
        <v>0</v>
      </c>
      <c r="P4835" s="3">
        <v>0</v>
      </c>
      <c r="Q4835" s="132"/>
    </row>
    <row r="4836" spans="1:17">
      <c r="A4836" s="5" t="str">
        <f t="shared" si="76"/>
        <v>8</v>
      </c>
      <c r="B4836" s="1" t="s">
        <v>13822</v>
      </c>
      <c r="C4836" s="2" t="s">
        <v>13823</v>
      </c>
      <c r="D4836" s="2">
        <f>IFERROR(VLOOKUP(B4836,#REF!,4,0),0)</f>
        <v>0</v>
      </c>
      <c r="E4836" s="3">
        <v>0</v>
      </c>
      <c r="F4836" s="147" t="s">
        <v>5961</v>
      </c>
      <c r="G4836" s="3">
        <v>0</v>
      </c>
      <c r="H4836" s="3">
        <v>0</v>
      </c>
      <c r="I4836" s="3">
        <v>0</v>
      </c>
      <c r="J4836" s="3">
        <v>0</v>
      </c>
      <c r="K4836" s="3">
        <v>0</v>
      </c>
      <c r="L4836" s="3">
        <v>0</v>
      </c>
      <c r="M4836" s="148" t="s">
        <v>6151</v>
      </c>
      <c r="N4836" s="3">
        <v>0</v>
      </c>
      <c r="O4836" s="3">
        <v>0</v>
      </c>
      <c r="P4836" s="3">
        <v>0</v>
      </c>
      <c r="Q4836" s="132"/>
    </row>
    <row r="4837" spans="1:17">
      <c r="A4837" s="5" t="str">
        <f t="shared" si="76"/>
        <v>8</v>
      </c>
      <c r="B4837" s="1" t="s">
        <v>13824</v>
      </c>
      <c r="C4837" s="2" t="s">
        <v>13825</v>
      </c>
      <c r="D4837" s="2">
        <f>IFERROR(VLOOKUP(B4837,#REF!,4,0),0)</f>
        <v>0</v>
      </c>
      <c r="E4837" s="3">
        <v>0</v>
      </c>
      <c r="F4837" s="147" t="s">
        <v>5961</v>
      </c>
      <c r="G4837" s="3">
        <v>0</v>
      </c>
      <c r="H4837" s="3">
        <v>0</v>
      </c>
      <c r="I4837" s="3">
        <v>0</v>
      </c>
      <c r="J4837" s="3">
        <v>0</v>
      </c>
      <c r="K4837" s="3">
        <v>0</v>
      </c>
      <c r="L4837" s="3">
        <v>0</v>
      </c>
      <c r="M4837" s="148" t="s">
        <v>6151</v>
      </c>
      <c r="N4837" s="3">
        <v>0</v>
      </c>
      <c r="O4837" s="3">
        <v>0</v>
      </c>
      <c r="P4837" s="3">
        <v>0</v>
      </c>
      <c r="Q4837" s="132"/>
    </row>
    <row r="4838" spans="1:17">
      <c r="A4838" s="5" t="str">
        <f t="shared" si="76"/>
        <v>8</v>
      </c>
      <c r="B4838" s="1" t="s">
        <v>13826</v>
      </c>
      <c r="C4838" s="2" t="s">
        <v>13827</v>
      </c>
      <c r="D4838" s="2">
        <f>IFERROR(VLOOKUP(B4838,#REF!,4,0),0)</f>
        <v>0</v>
      </c>
      <c r="E4838" s="3">
        <v>0</v>
      </c>
      <c r="F4838" s="147" t="s">
        <v>5961</v>
      </c>
      <c r="G4838" s="3">
        <v>0</v>
      </c>
      <c r="H4838" s="3">
        <v>0</v>
      </c>
      <c r="I4838" s="3">
        <v>0</v>
      </c>
      <c r="J4838" s="3">
        <v>0</v>
      </c>
      <c r="K4838" s="3">
        <v>0</v>
      </c>
      <c r="L4838" s="3">
        <v>0</v>
      </c>
      <c r="M4838" s="148" t="s">
        <v>6151</v>
      </c>
      <c r="N4838" s="3">
        <v>0</v>
      </c>
      <c r="O4838" s="3">
        <v>0</v>
      </c>
      <c r="P4838" s="3">
        <v>0</v>
      </c>
      <c r="Q4838" s="132"/>
    </row>
    <row r="4839" spans="1:17">
      <c r="A4839" s="5" t="str">
        <f t="shared" si="76"/>
        <v>8</v>
      </c>
      <c r="B4839" s="1" t="s">
        <v>13828</v>
      </c>
      <c r="C4839" s="2" t="s">
        <v>13829</v>
      </c>
      <c r="D4839" s="2">
        <f>IFERROR(VLOOKUP(B4839,#REF!,4,0),0)</f>
        <v>0</v>
      </c>
      <c r="E4839" s="3">
        <v>0</v>
      </c>
      <c r="F4839" s="147" t="s">
        <v>5961</v>
      </c>
      <c r="G4839" s="3">
        <v>0</v>
      </c>
      <c r="H4839" s="3">
        <v>0</v>
      </c>
      <c r="I4839" s="3">
        <v>0</v>
      </c>
      <c r="J4839" s="3">
        <v>0</v>
      </c>
      <c r="K4839" s="3">
        <v>0</v>
      </c>
      <c r="L4839" s="3">
        <v>0</v>
      </c>
      <c r="M4839" s="148" t="s">
        <v>6151</v>
      </c>
      <c r="N4839" s="3">
        <v>0</v>
      </c>
      <c r="O4839" s="3">
        <v>0</v>
      </c>
      <c r="P4839" s="3">
        <v>0</v>
      </c>
      <c r="Q4839" s="132"/>
    </row>
    <row r="4840" spans="1:17">
      <c r="A4840" s="5" t="str">
        <f t="shared" si="76"/>
        <v>8</v>
      </c>
      <c r="B4840" s="1" t="s">
        <v>13830</v>
      </c>
      <c r="C4840" s="2" t="s">
        <v>13831</v>
      </c>
      <c r="D4840" s="2">
        <f>IFERROR(VLOOKUP(B4840,#REF!,4,0),0)</f>
        <v>0</v>
      </c>
      <c r="E4840" s="3">
        <v>0</v>
      </c>
      <c r="F4840" s="147" t="s">
        <v>5961</v>
      </c>
      <c r="G4840" s="3">
        <v>0</v>
      </c>
      <c r="H4840" s="3">
        <v>0</v>
      </c>
      <c r="I4840" s="3">
        <v>0</v>
      </c>
      <c r="J4840" s="3">
        <v>0</v>
      </c>
      <c r="K4840" s="3">
        <v>0</v>
      </c>
      <c r="L4840" s="3">
        <v>0</v>
      </c>
      <c r="M4840" s="148" t="s">
        <v>6151</v>
      </c>
      <c r="N4840" s="3">
        <v>0</v>
      </c>
      <c r="O4840" s="3">
        <v>0</v>
      </c>
      <c r="P4840" s="3">
        <v>0</v>
      </c>
      <c r="Q4840" s="132"/>
    </row>
    <row r="4841" spans="1:17">
      <c r="A4841" s="5" t="str">
        <f t="shared" si="76"/>
        <v>8</v>
      </c>
      <c r="B4841" s="1" t="s">
        <v>13832</v>
      </c>
      <c r="C4841" s="2" t="s">
        <v>13833</v>
      </c>
      <c r="D4841" s="2">
        <f>IFERROR(VLOOKUP(B4841,#REF!,4,0),0)</f>
        <v>0</v>
      </c>
      <c r="E4841" s="3">
        <v>0</v>
      </c>
      <c r="F4841" s="147" t="s">
        <v>5961</v>
      </c>
      <c r="G4841" s="3">
        <v>0</v>
      </c>
      <c r="H4841" s="3">
        <v>0</v>
      </c>
      <c r="I4841" s="3">
        <v>0</v>
      </c>
      <c r="J4841" s="3">
        <v>0</v>
      </c>
      <c r="K4841" s="3">
        <v>0</v>
      </c>
      <c r="L4841" s="3">
        <v>0</v>
      </c>
      <c r="M4841" s="148" t="s">
        <v>6151</v>
      </c>
      <c r="N4841" s="3">
        <v>0</v>
      </c>
      <c r="O4841" s="3">
        <v>0</v>
      </c>
      <c r="P4841" s="3">
        <v>0</v>
      </c>
      <c r="Q4841" s="132"/>
    </row>
    <row r="4842" spans="1:17">
      <c r="A4842" s="5" t="str">
        <f t="shared" si="76"/>
        <v>8</v>
      </c>
      <c r="B4842" s="1" t="s">
        <v>13834</v>
      </c>
      <c r="C4842" s="2" t="s">
        <v>13835</v>
      </c>
      <c r="D4842" s="2">
        <f>IFERROR(VLOOKUP(B4842,#REF!,4,0),0)</f>
        <v>0</v>
      </c>
      <c r="E4842" s="3">
        <v>0</v>
      </c>
      <c r="F4842" s="147" t="s">
        <v>5961</v>
      </c>
      <c r="G4842" s="3">
        <v>0</v>
      </c>
      <c r="H4842" s="3">
        <v>0</v>
      </c>
      <c r="I4842" s="3">
        <v>0</v>
      </c>
      <c r="J4842" s="3">
        <v>0</v>
      </c>
      <c r="K4842" s="3">
        <v>0</v>
      </c>
      <c r="L4842" s="3">
        <v>0</v>
      </c>
      <c r="M4842" s="148" t="s">
        <v>6151</v>
      </c>
      <c r="N4842" s="3">
        <v>0</v>
      </c>
      <c r="O4842" s="3">
        <v>0</v>
      </c>
      <c r="P4842" s="3">
        <v>0</v>
      </c>
      <c r="Q4842" s="132"/>
    </row>
    <row r="4843" spans="1:17">
      <c r="A4843" s="5" t="str">
        <f t="shared" si="76"/>
        <v>8</v>
      </c>
      <c r="B4843" s="1" t="s">
        <v>13836</v>
      </c>
      <c r="C4843" s="2" t="s">
        <v>13837</v>
      </c>
      <c r="D4843" s="2">
        <f>IFERROR(VLOOKUP(B4843,#REF!,4,0),0)</f>
        <v>0</v>
      </c>
      <c r="E4843" s="3">
        <v>0</v>
      </c>
      <c r="F4843" s="147" t="s">
        <v>5961</v>
      </c>
      <c r="G4843" s="3">
        <v>0</v>
      </c>
      <c r="H4843" s="3">
        <v>0</v>
      </c>
      <c r="I4843" s="3">
        <v>0</v>
      </c>
      <c r="J4843" s="3">
        <v>0</v>
      </c>
      <c r="K4843" s="3">
        <v>0</v>
      </c>
      <c r="L4843" s="3">
        <v>0</v>
      </c>
      <c r="M4843" s="148" t="s">
        <v>6151</v>
      </c>
      <c r="N4843" s="3">
        <v>0</v>
      </c>
      <c r="O4843" s="3">
        <v>0</v>
      </c>
      <c r="P4843" s="3">
        <v>0</v>
      </c>
      <c r="Q4843" s="132"/>
    </row>
    <row r="4844" spans="1:17">
      <c r="A4844" s="5" t="str">
        <f t="shared" si="76"/>
        <v>8</v>
      </c>
      <c r="B4844" s="1" t="s">
        <v>13838</v>
      </c>
      <c r="C4844" s="2" t="s">
        <v>13839</v>
      </c>
      <c r="D4844" s="2">
        <f>IFERROR(VLOOKUP(B4844,#REF!,4,0),0)</f>
        <v>0</v>
      </c>
      <c r="E4844" s="3">
        <v>0</v>
      </c>
      <c r="F4844" s="147" t="s">
        <v>5961</v>
      </c>
      <c r="G4844" s="3">
        <v>0</v>
      </c>
      <c r="H4844" s="3">
        <v>0</v>
      </c>
      <c r="I4844" s="3">
        <v>0</v>
      </c>
      <c r="J4844" s="3">
        <v>0</v>
      </c>
      <c r="K4844" s="3">
        <v>0</v>
      </c>
      <c r="L4844" s="3">
        <v>0</v>
      </c>
      <c r="M4844" s="148" t="s">
        <v>6151</v>
      </c>
      <c r="N4844" s="3">
        <v>0</v>
      </c>
      <c r="O4844" s="3">
        <v>0</v>
      </c>
      <c r="P4844" s="3">
        <v>0</v>
      </c>
      <c r="Q4844" s="132"/>
    </row>
    <row r="4845" spans="1:17">
      <c r="A4845" s="5" t="str">
        <f t="shared" si="76"/>
        <v>8</v>
      </c>
      <c r="B4845" s="1" t="s">
        <v>13840</v>
      </c>
      <c r="C4845" s="2" t="s">
        <v>13841</v>
      </c>
      <c r="D4845" s="2">
        <f>IFERROR(VLOOKUP(B4845,#REF!,4,0),0)</f>
        <v>0</v>
      </c>
      <c r="E4845" s="3">
        <v>0</v>
      </c>
      <c r="F4845" s="147" t="s">
        <v>5961</v>
      </c>
      <c r="G4845" s="3">
        <v>0</v>
      </c>
      <c r="H4845" s="3">
        <v>0</v>
      </c>
      <c r="I4845" s="3">
        <v>0</v>
      </c>
      <c r="J4845" s="3">
        <v>0</v>
      </c>
      <c r="K4845" s="3">
        <v>0</v>
      </c>
      <c r="L4845" s="3">
        <v>0</v>
      </c>
      <c r="M4845" s="148" t="s">
        <v>6151</v>
      </c>
      <c r="N4845" s="3">
        <v>0</v>
      </c>
      <c r="O4845" s="3">
        <v>0</v>
      </c>
      <c r="P4845" s="3">
        <v>0</v>
      </c>
      <c r="Q4845" s="132"/>
    </row>
    <row r="4846" spans="1:17">
      <c r="A4846" s="5" t="str">
        <f t="shared" si="76"/>
        <v>8</v>
      </c>
      <c r="B4846" s="1" t="s">
        <v>5230</v>
      </c>
      <c r="C4846" s="2" t="s">
        <v>12881</v>
      </c>
      <c r="D4846" s="2">
        <f>IFERROR(VLOOKUP(B4846,#REF!,4,0),0)</f>
        <v>0</v>
      </c>
      <c r="E4846" s="3">
        <v>-73998.16</v>
      </c>
      <c r="F4846" s="147" t="s">
        <v>1</v>
      </c>
      <c r="G4846" s="3">
        <v>-73998.16</v>
      </c>
      <c r="H4846" s="3">
        <v>0</v>
      </c>
      <c r="I4846" s="3">
        <v>0</v>
      </c>
      <c r="J4846" s="3">
        <v>-73998.16</v>
      </c>
      <c r="K4846" s="3">
        <v>0</v>
      </c>
      <c r="L4846" s="3">
        <v>0</v>
      </c>
      <c r="M4846" s="148" t="s">
        <v>6151</v>
      </c>
      <c r="N4846" s="3">
        <v>0</v>
      </c>
      <c r="O4846" s="3">
        <v>0</v>
      </c>
      <c r="P4846" s="3">
        <v>0</v>
      </c>
      <c r="Q4846" s="132"/>
    </row>
    <row r="4847" spans="1:17">
      <c r="A4847" s="5" t="str">
        <f t="shared" si="76"/>
        <v>8</v>
      </c>
      <c r="B4847" s="1" t="s">
        <v>13842</v>
      </c>
      <c r="C4847" s="2" t="s">
        <v>13843</v>
      </c>
      <c r="D4847" s="2">
        <f>IFERROR(VLOOKUP(B4847,#REF!,4,0),0)</f>
        <v>0</v>
      </c>
      <c r="E4847" s="3">
        <v>0</v>
      </c>
      <c r="F4847" s="147" t="s">
        <v>5961</v>
      </c>
      <c r="G4847" s="3">
        <v>0</v>
      </c>
      <c r="H4847" s="3">
        <v>0</v>
      </c>
      <c r="I4847" s="3">
        <v>0</v>
      </c>
      <c r="J4847" s="3">
        <v>0</v>
      </c>
      <c r="K4847" s="3">
        <v>0</v>
      </c>
      <c r="L4847" s="3">
        <v>0</v>
      </c>
      <c r="M4847" s="148" t="s">
        <v>6151</v>
      </c>
      <c r="N4847" s="3">
        <v>0</v>
      </c>
      <c r="O4847" s="3">
        <v>0</v>
      </c>
      <c r="P4847" s="3">
        <v>0</v>
      </c>
      <c r="Q4847" s="132"/>
    </row>
    <row r="4848" spans="1:17">
      <c r="A4848" s="5" t="str">
        <f t="shared" si="76"/>
        <v>8</v>
      </c>
      <c r="B4848" s="1" t="s">
        <v>13844</v>
      </c>
      <c r="C4848" s="2" t="s">
        <v>13845</v>
      </c>
      <c r="D4848" s="2">
        <f>IFERROR(VLOOKUP(B4848,#REF!,4,0),0)</f>
        <v>0</v>
      </c>
      <c r="E4848" s="3">
        <v>0</v>
      </c>
      <c r="F4848" s="147" t="s">
        <v>5961</v>
      </c>
      <c r="G4848" s="3">
        <v>0</v>
      </c>
      <c r="H4848" s="3">
        <v>0</v>
      </c>
      <c r="I4848" s="3">
        <v>0</v>
      </c>
      <c r="J4848" s="3">
        <v>0</v>
      </c>
      <c r="K4848" s="3">
        <v>0</v>
      </c>
      <c r="L4848" s="3">
        <v>0</v>
      </c>
      <c r="M4848" s="148" t="s">
        <v>6151</v>
      </c>
      <c r="N4848" s="3">
        <v>0</v>
      </c>
      <c r="O4848" s="3">
        <v>0</v>
      </c>
      <c r="P4848" s="3">
        <v>0</v>
      </c>
      <c r="Q4848" s="132"/>
    </row>
    <row r="4849" spans="1:17">
      <c r="A4849" s="5" t="str">
        <f t="shared" si="76"/>
        <v>8</v>
      </c>
      <c r="B4849" s="1" t="s">
        <v>13846</v>
      </c>
      <c r="C4849" s="2" t="s">
        <v>13661</v>
      </c>
      <c r="D4849" s="2">
        <f>IFERROR(VLOOKUP(B4849,#REF!,4,0),0)</f>
        <v>0</v>
      </c>
      <c r="E4849" s="3">
        <v>0</v>
      </c>
      <c r="F4849" s="147" t="s">
        <v>5961</v>
      </c>
      <c r="G4849" s="3">
        <v>0</v>
      </c>
      <c r="H4849" s="3">
        <v>0</v>
      </c>
      <c r="I4849" s="3">
        <v>0</v>
      </c>
      <c r="J4849" s="3">
        <v>0</v>
      </c>
      <c r="K4849" s="3">
        <v>0</v>
      </c>
      <c r="L4849" s="3">
        <v>0</v>
      </c>
      <c r="M4849" s="148" t="s">
        <v>6151</v>
      </c>
      <c r="N4849" s="3">
        <v>0</v>
      </c>
      <c r="O4849" s="3">
        <v>0</v>
      </c>
      <c r="P4849" s="3">
        <v>0</v>
      </c>
      <c r="Q4849" s="132"/>
    </row>
    <row r="4850" spans="1:17">
      <c r="A4850" s="5" t="str">
        <f t="shared" si="76"/>
        <v>8</v>
      </c>
      <c r="B4850" s="1" t="s">
        <v>5234</v>
      </c>
      <c r="C4850" s="2" t="s">
        <v>13847</v>
      </c>
      <c r="D4850" s="2">
        <f>IFERROR(VLOOKUP(B4850,#REF!,4,0),0)</f>
        <v>0</v>
      </c>
      <c r="E4850" s="3">
        <v>-29577.25</v>
      </c>
      <c r="F4850" s="147" t="s">
        <v>1</v>
      </c>
      <c r="G4850" s="3">
        <v>-29577.25</v>
      </c>
      <c r="H4850" s="3">
        <v>0</v>
      </c>
      <c r="I4850" s="3">
        <v>0</v>
      </c>
      <c r="J4850" s="3">
        <v>-29577.25</v>
      </c>
      <c r="K4850" s="3">
        <v>0</v>
      </c>
      <c r="L4850" s="3">
        <v>0</v>
      </c>
      <c r="M4850" s="148" t="s">
        <v>6151</v>
      </c>
      <c r="N4850" s="3">
        <v>0</v>
      </c>
      <c r="O4850" s="3">
        <v>0</v>
      </c>
      <c r="P4850" s="3">
        <v>0</v>
      </c>
      <c r="Q4850" s="132"/>
    </row>
    <row r="4851" spans="1:17">
      <c r="A4851" s="5" t="str">
        <f t="shared" si="76"/>
        <v>8</v>
      </c>
      <c r="B4851" s="1" t="s">
        <v>5237</v>
      </c>
      <c r="C4851" s="2" t="s">
        <v>13848</v>
      </c>
      <c r="D4851" s="2">
        <f>IFERROR(VLOOKUP(B4851,#REF!,4,0),0)</f>
        <v>0</v>
      </c>
      <c r="E4851" s="3">
        <v>-16038.74</v>
      </c>
      <c r="F4851" s="147" t="s">
        <v>1</v>
      </c>
      <c r="G4851" s="3">
        <v>-16038.74</v>
      </c>
      <c r="H4851" s="3">
        <v>0</v>
      </c>
      <c r="I4851" s="3">
        <v>0</v>
      </c>
      <c r="J4851" s="3">
        <v>-16038.74</v>
      </c>
      <c r="K4851" s="3">
        <v>0</v>
      </c>
      <c r="L4851" s="3">
        <v>0</v>
      </c>
      <c r="M4851" s="148" t="s">
        <v>6151</v>
      </c>
      <c r="N4851" s="3">
        <v>0</v>
      </c>
      <c r="O4851" s="3">
        <v>0</v>
      </c>
      <c r="P4851" s="3">
        <v>0</v>
      </c>
      <c r="Q4851" s="132"/>
    </row>
    <row r="4852" spans="1:17">
      <c r="A4852" s="5" t="str">
        <f t="shared" si="76"/>
        <v>8</v>
      </c>
      <c r="B4852" s="1" t="s">
        <v>13849</v>
      </c>
      <c r="C4852" s="2" t="s">
        <v>13850</v>
      </c>
      <c r="D4852" s="2">
        <f>IFERROR(VLOOKUP(B4852,#REF!,4,0),0)</f>
        <v>0</v>
      </c>
      <c r="E4852" s="3">
        <v>0</v>
      </c>
      <c r="F4852" s="147" t="s">
        <v>5961</v>
      </c>
      <c r="G4852" s="3">
        <v>0</v>
      </c>
      <c r="H4852" s="3">
        <v>0</v>
      </c>
      <c r="I4852" s="3">
        <v>0</v>
      </c>
      <c r="J4852" s="3">
        <v>0</v>
      </c>
      <c r="K4852" s="3">
        <v>0</v>
      </c>
      <c r="L4852" s="3">
        <v>0</v>
      </c>
      <c r="M4852" s="148" t="s">
        <v>6151</v>
      </c>
      <c r="N4852" s="3">
        <v>0</v>
      </c>
      <c r="O4852" s="3">
        <v>0</v>
      </c>
      <c r="P4852" s="3">
        <v>0</v>
      </c>
      <c r="Q4852" s="132"/>
    </row>
    <row r="4853" spans="1:17">
      <c r="A4853" s="5" t="str">
        <f t="shared" si="76"/>
        <v>8</v>
      </c>
      <c r="B4853" s="1" t="s">
        <v>13851</v>
      </c>
      <c r="C4853" s="2" t="s">
        <v>13852</v>
      </c>
      <c r="D4853" s="2">
        <f>IFERROR(VLOOKUP(B4853,#REF!,4,0),0)</f>
        <v>0</v>
      </c>
      <c r="E4853" s="3">
        <v>0</v>
      </c>
      <c r="F4853" s="147" t="s">
        <v>5961</v>
      </c>
      <c r="G4853" s="3">
        <v>0</v>
      </c>
      <c r="H4853" s="3">
        <v>0</v>
      </c>
      <c r="I4853" s="3">
        <v>0</v>
      </c>
      <c r="J4853" s="3">
        <v>0</v>
      </c>
      <c r="K4853" s="3">
        <v>0</v>
      </c>
      <c r="L4853" s="3">
        <v>0</v>
      </c>
      <c r="M4853" s="148" t="s">
        <v>6151</v>
      </c>
      <c r="N4853" s="3">
        <v>0</v>
      </c>
      <c r="O4853" s="3">
        <v>0</v>
      </c>
      <c r="P4853" s="3">
        <v>0</v>
      </c>
      <c r="Q4853" s="132"/>
    </row>
    <row r="4854" spans="1:17">
      <c r="A4854" s="5" t="str">
        <f t="shared" si="76"/>
        <v>8</v>
      </c>
      <c r="B4854" s="1" t="s">
        <v>13853</v>
      </c>
      <c r="C4854" s="2" t="s">
        <v>13854</v>
      </c>
      <c r="D4854" s="2">
        <f>IFERROR(VLOOKUP(B4854,#REF!,4,0),0)</f>
        <v>0</v>
      </c>
      <c r="E4854" s="3">
        <v>0</v>
      </c>
      <c r="F4854" s="147" t="s">
        <v>5961</v>
      </c>
      <c r="G4854" s="3">
        <v>0</v>
      </c>
      <c r="H4854" s="3">
        <v>0</v>
      </c>
      <c r="I4854" s="3">
        <v>0</v>
      </c>
      <c r="J4854" s="3">
        <v>0</v>
      </c>
      <c r="K4854" s="3">
        <v>0</v>
      </c>
      <c r="L4854" s="3">
        <v>0</v>
      </c>
      <c r="M4854" s="148" t="s">
        <v>6151</v>
      </c>
      <c r="N4854" s="3">
        <v>0</v>
      </c>
      <c r="O4854" s="3">
        <v>0</v>
      </c>
      <c r="P4854" s="3">
        <v>0</v>
      </c>
      <c r="Q4854" s="132"/>
    </row>
    <row r="4855" spans="1:17">
      <c r="A4855" s="5" t="str">
        <f t="shared" si="76"/>
        <v>8</v>
      </c>
      <c r="B4855" s="1" t="s">
        <v>13855</v>
      </c>
      <c r="C4855" s="2" t="s">
        <v>11530</v>
      </c>
      <c r="D4855" s="2">
        <f>IFERROR(VLOOKUP(B4855,#REF!,4,0),0)</f>
        <v>0</v>
      </c>
      <c r="E4855" s="3">
        <v>0</v>
      </c>
      <c r="F4855" s="147" t="s">
        <v>5961</v>
      </c>
      <c r="G4855" s="3">
        <v>0</v>
      </c>
      <c r="H4855" s="3">
        <v>0</v>
      </c>
      <c r="I4855" s="3">
        <v>0</v>
      </c>
      <c r="J4855" s="3">
        <v>0</v>
      </c>
      <c r="K4855" s="3">
        <v>0</v>
      </c>
      <c r="L4855" s="3">
        <v>0</v>
      </c>
      <c r="M4855" s="148" t="s">
        <v>6151</v>
      </c>
      <c r="N4855" s="3">
        <v>0</v>
      </c>
      <c r="O4855" s="3">
        <v>0</v>
      </c>
      <c r="P4855" s="3">
        <v>0</v>
      </c>
      <c r="Q4855" s="132"/>
    </row>
    <row r="4856" spans="1:17">
      <c r="A4856" s="5" t="str">
        <f t="shared" si="76"/>
        <v>8</v>
      </c>
      <c r="B4856" s="1" t="s">
        <v>5240</v>
      </c>
      <c r="C4856" s="2" t="s">
        <v>6804</v>
      </c>
      <c r="D4856" s="2">
        <f>IFERROR(VLOOKUP(B4856,#REF!,4,0),0)</f>
        <v>0</v>
      </c>
      <c r="E4856" s="3">
        <v>0</v>
      </c>
      <c r="F4856" s="147" t="s">
        <v>5961</v>
      </c>
      <c r="G4856" s="3">
        <v>0</v>
      </c>
      <c r="H4856" s="3">
        <v>0</v>
      </c>
      <c r="I4856" s="3">
        <v>0</v>
      </c>
      <c r="J4856" s="3">
        <v>0</v>
      </c>
      <c r="K4856" s="3">
        <v>0</v>
      </c>
      <c r="L4856" s="3">
        <v>0</v>
      </c>
      <c r="M4856" s="148" t="s">
        <v>6151</v>
      </c>
      <c r="N4856" s="3">
        <v>0</v>
      </c>
      <c r="O4856" s="3">
        <v>0</v>
      </c>
      <c r="P4856" s="3">
        <v>0</v>
      </c>
      <c r="Q4856" s="132"/>
    </row>
    <row r="4857" spans="1:17">
      <c r="A4857" s="5" t="str">
        <f t="shared" si="76"/>
        <v>8</v>
      </c>
      <c r="B4857" s="1" t="s">
        <v>13856</v>
      </c>
      <c r="C4857" s="2" t="s">
        <v>13857</v>
      </c>
      <c r="D4857" s="2">
        <f>IFERROR(VLOOKUP(B4857,#REF!,4,0),0)</f>
        <v>0</v>
      </c>
      <c r="E4857" s="3">
        <v>-5600</v>
      </c>
      <c r="F4857" s="147" t="s">
        <v>1</v>
      </c>
      <c r="G4857" s="3">
        <v>-5600</v>
      </c>
      <c r="H4857" s="3">
        <v>0</v>
      </c>
      <c r="I4857" s="3">
        <v>0</v>
      </c>
      <c r="J4857" s="3">
        <v>-5600</v>
      </c>
      <c r="K4857" s="3">
        <v>0</v>
      </c>
      <c r="L4857" s="3">
        <v>0</v>
      </c>
      <c r="M4857" s="148" t="s">
        <v>6151</v>
      </c>
      <c r="N4857" s="3">
        <v>0</v>
      </c>
      <c r="O4857" s="3">
        <v>0</v>
      </c>
      <c r="P4857" s="3">
        <v>0</v>
      </c>
      <c r="Q4857" s="132"/>
    </row>
    <row r="4858" spans="1:17">
      <c r="A4858" s="5" t="str">
        <f t="shared" si="76"/>
        <v>8</v>
      </c>
      <c r="B4858" s="1" t="s">
        <v>5246</v>
      </c>
      <c r="C4858" s="2" t="s">
        <v>11496</v>
      </c>
      <c r="D4858" s="2">
        <f>IFERROR(VLOOKUP(B4858,#REF!,4,0),0)</f>
        <v>0</v>
      </c>
      <c r="E4858" s="3">
        <v>-5346.68</v>
      </c>
      <c r="F4858" s="147" t="s">
        <v>1</v>
      </c>
      <c r="G4858" s="3">
        <v>-5346.68</v>
      </c>
      <c r="H4858" s="3">
        <v>0</v>
      </c>
      <c r="I4858" s="3">
        <v>0</v>
      </c>
      <c r="J4858" s="3">
        <v>-5346.68</v>
      </c>
      <c r="K4858" s="3">
        <v>0</v>
      </c>
      <c r="L4858" s="3">
        <v>0</v>
      </c>
      <c r="M4858" s="148" t="s">
        <v>6151</v>
      </c>
      <c r="N4858" s="3">
        <v>0</v>
      </c>
      <c r="O4858" s="3">
        <v>0</v>
      </c>
      <c r="P4858" s="3">
        <v>0</v>
      </c>
      <c r="Q4858" s="132"/>
    </row>
    <row r="4859" spans="1:17">
      <c r="A4859" s="5" t="str">
        <f t="shared" si="76"/>
        <v>8</v>
      </c>
      <c r="B4859" s="1" t="s">
        <v>13858</v>
      </c>
      <c r="C4859" s="2" t="s">
        <v>13859</v>
      </c>
      <c r="D4859" s="2">
        <f>IFERROR(VLOOKUP(B4859,#REF!,4,0),0)</f>
        <v>0</v>
      </c>
      <c r="E4859" s="3">
        <v>0</v>
      </c>
      <c r="F4859" s="147" t="s">
        <v>5961</v>
      </c>
      <c r="G4859" s="3">
        <v>0</v>
      </c>
      <c r="H4859" s="3">
        <v>0</v>
      </c>
      <c r="I4859" s="3">
        <v>0</v>
      </c>
      <c r="J4859" s="3">
        <v>0</v>
      </c>
      <c r="K4859" s="3">
        <v>0</v>
      </c>
      <c r="L4859" s="3">
        <v>0</v>
      </c>
      <c r="M4859" s="148" t="s">
        <v>6151</v>
      </c>
      <c r="N4859" s="3">
        <v>0</v>
      </c>
      <c r="O4859" s="3">
        <v>0</v>
      </c>
      <c r="P4859" s="3">
        <v>0</v>
      </c>
      <c r="Q4859" s="132"/>
    </row>
    <row r="4860" spans="1:17">
      <c r="A4860" s="5" t="str">
        <f t="shared" si="76"/>
        <v>8</v>
      </c>
      <c r="B4860" s="1" t="s">
        <v>13860</v>
      </c>
      <c r="C4860" s="2" t="s">
        <v>13861</v>
      </c>
      <c r="D4860" s="2">
        <f>IFERROR(VLOOKUP(B4860,#REF!,4,0),0)</f>
        <v>0</v>
      </c>
      <c r="E4860" s="3">
        <v>0</v>
      </c>
      <c r="F4860" s="147" t="s">
        <v>5961</v>
      </c>
      <c r="G4860" s="3">
        <v>0</v>
      </c>
      <c r="H4860" s="3">
        <v>0</v>
      </c>
      <c r="I4860" s="3">
        <v>0</v>
      </c>
      <c r="J4860" s="3">
        <v>0</v>
      </c>
      <c r="K4860" s="3">
        <v>0</v>
      </c>
      <c r="L4860" s="3">
        <v>0</v>
      </c>
      <c r="M4860" s="148" t="s">
        <v>6151</v>
      </c>
      <c r="N4860" s="3">
        <v>0</v>
      </c>
      <c r="O4860" s="3">
        <v>0</v>
      </c>
      <c r="P4860" s="3">
        <v>0</v>
      </c>
      <c r="Q4860" s="132"/>
    </row>
    <row r="4861" spans="1:17">
      <c r="A4861" s="5" t="str">
        <f t="shared" si="76"/>
        <v>8</v>
      </c>
      <c r="B4861" s="1" t="s">
        <v>13862</v>
      </c>
      <c r="C4861" s="2" t="s">
        <v>13863</v>
      </c>
      <c r="D4861" s="2">
        <f>IFERROR(VLOOKUP(B4861,#REF!,4,0),0)</f>
        <v>0</v>
      </c>
      <c r="E4861" s="3">
        <v>0</v>
      </c>
      <c r="F4861" s="147" t="s">
        <v>5961</v>
      </c>
      <c r="G4861" s="3">
        <v>0</v>
      </c>
      <c r="H4861" s="3">
        <v>0</v>
      </c>
      <c r="I4861" s="3">
        <v>0</v>
      </c>
      <c r="J4861" s="3">
        <v>0</v>
      </c>
      <c r="K4861" s="3">
        <v>0</v>
      </c>
      <c r="L4861" s="3">
        <v>0</v>
      </c>
      <c r="M4861" s="148" t="s">
        <v>6151</v>
      </c>
      <c r="N4861" s="3">
        <v>0</v>
      </c>
      <c r="O4861" s="3">
        <v>0</v>
      </c>
      <c r="P4861" s="3">
        <v>0</v>
      </c>
      <c r="Q4861" s="132"/>
    </row>
    <row r="4862" spans="1:17">
      <c r="A4862" s="5" t="str">
        <f t="shared" si="76"/>
        <v>8</v>
      </c>
      <c r="B4862" s="1" t="s">
        <v>5250</v>
      </c>
      <c r="C4862" s="2" t="s">
        <v>11530</v>
      </c>
      <c r="D4862" s="2">
        <f>IFERROR(VLOOKUP(B4862,#REF!,4,0),0)</f>
        <v>0</v>
      </c>
      <c r="E4862" s="3">
        <v>-152919.29</v>
      </c>
      <c r="F4862" s="147" t="s">
        <v>1</v>
      </c>
      <c r="G4862" s="3">
        <v>-152919.29</v>
      </c>
      <c r="H4862" s="3">
        <v>0</v>
      </c>
      <c r="I4862" s="3">
        <v>0</v>
      </c>
      <c r="J4862" s="3">
        <v>-152919.29</v>
      </c>
      <c r="K4862" s="3">
        <v>0</v>
      </c>
      <c r="L4862" s="3">
        <v>0</v>
      </c>
      <c r="M4862" s="148" t="s">
        <v>6151</v>
      </c>
      <c r="N4862" s="3">
        <v>0</v>
      </c>
      <c r="O4862" s="3">
        <v>0</v>
      </c>
      <c r="P4862" s="3">
        <v>0</v>
      </c>
      <c r="Q4862" s="132"/>
    </row>
    <row r="4863" spans="1:17" ht="22.5">
      <c r="A4863" s="5" t="str">
        <f t="shared" si="76"/>
        <v>8</v>
      </c>
      <c r="B4863" s="1" t="s">
        <v>13864</v>
      </c>
      <c r="C4863" s="2" t="s">
        <v>13865</v>
      </c>
      <c r="D4863" s="2">
        <f>IFERROR(VLOOKUP(B4863,#REF!,4,0),0)</f>
        <v>0</v>
      </c>
      <c r="E4863" s="3">
        <v>0</v>
      </c>
      <c r="F4863" s="147" t="s">
        <v>5961</v>
      </c>
      <c r="G4863" s="3">
        <v>0</v>
      </c>
      <c r="H4863" s="3">
        <v>0</v>
      </c>
      <c r="I4863" s="3">
        <v>0</v>
      </c>
      <c r="J4863" s="3">
        <v>0</v>
      </c>
      <c r="K4863" s="3">
        <v>0</v>
      </c>
      <c r="L4863" s="3">
        <v>0</v>
      </c>
      <c r="M4863" s="148" t="s">
        <v>6151</v>
      </c>
      <c r="N4863" s="3">
        <v>0</v>
      </c>
      <c r="O4863" s="3">
        <v>0</v>
      </c>
      <c r="P4863" s="3">
        <v>0</v>
      </c>
      <c r="Q4863" s="132"/>
    </row>
    <row r="4864" spans="1:17">
      <c r="A4864" s="5" t="str">
        <f t="shared" si="76"/>
        <v>8</v>
      </c>
      <c r="B4864" s="1" t="s">
        <v>13866</v>
      </c>
      <c r="C4864" s="2" t="s">
        <v>13867</v>
      </c>
      <c r="D4864" s="2">
        <f>IFERROR(VLOOKUP(B4864,#REF!,4,0),0)</f>
        <v>0</v>
      </c>
      <c r="E4864" s="3">
        <v>0</v>
      </c>
      <c r="F4864" s="147" t="s">
        <v>5961</v>
      </c>
      <c r="G4864" s="3">
        <v>0</v>
      </c>
      <c r="H4864" s="3">
        <v>0</v>
      </c>
      <c r="I4864" s="3">
        <v>0</v>
      </c>
      <c r="J4864" s="3">
        <v>0</v>
      </c>
      <c r="K4864" s="3">
        <v>0</v>
      </c>
      <c r="L4864" s="3">
        <v>0</v>
      </c>
      <c r="M4864" s="148" t="s">
        <v>6151</v>
      </c>
      <c r="N4864" s="3">
        <v>0</v>
      </c>
      <c r="O4864" s="3">
        <v>0</v>
      </c>
      <c r="P4864" s="3">
        <v>0</v>
      </c>
      <c r="Q4864" s="132"/>
    </row>
    <row r="4865" spans="1:17">
      <c r="A4865" s="5" t="str">
        <f t="shared" si="76"/>
        <v>8</v>
      </c>
      <c r="B4865" s="1" t="s">
        <v>13868</v>
      </c>
      <c r="C4865" s="2" t="s">
        <v>13869</v>
      </c>
      <c r="D4865" s="2">
        <f>IFERROR(VLOOKUP(B4865,#REF!,4,0),0)</f>
        <v>0</v>
      </c>
      <c r="E4865" s="3">
        <v>0</v>
      </c>
      <c r="F4865" s="147" t="s">
        <v>5961</v>
      </c>
      <c r="G4865" s="3">
        <v>0</v>
      </c>
      <c r="H4865" s="3">
        <v>0</v>
      </c>
      <c r="I4865" s="3">
        <v>0</v>
      </c>
      <c r="J4865" s="3">
        <v>0</v>
      </c>
      <c r="K4865" s="3">
        <v>0</v>
      </c>
      <c r="L4865" s="3">
        <v>0</v>
      </c>
      <c r="M4865" s="148" t="s">
        <v>6151</v>
      </c>
      <c r="N4865" s="3">
        <v>0</v>
      </c>
      <c r="O4865" s="3">
        <v>0</v>
      </c>
      <c r="P4865" s="3">
        <v>0</v>
      </c>
      <c r="Q4865" s="132"/>
    </row>
    <row r="4866" spans="1:17" ht="22.5">
      <c r="A4866" s="5" t="str">
        <f t="shared" si="76"/>
        <v>8</v>
      </c>
      <c r="B4866" s="1" t="s">
        <v>5256</v>
      </c>
      <c r="C4866" s="2" t="s">
        <v>13870</v>
      </c>
      <c r="D4866" s="2">
        <f>IFERROR(VLOOKUP(B4866,#REF!,4,0),0)</f>
        <v>0</v>
      </c>
      <c r="E4866" s="3">
        <v>-69209.48</v>
      </c>
      <c r="F4866" s="147" t="s">
        <v>1</v>
      </c>
      <c r="G4866" s="3">
        <v>-69209.48</v>
      </c>
      <c r="H4866" s="3">
        <v>0</v>
      </c>
      <c r="I4866" s="3">
        <v>0</v>
      </c>
      <c r="J4866" s="3">
        <v>-69209.48</v>
      </c>
      <c r="K4866" s="3">
        <v>0</v>
      </c>
      <c r="L4866" s="3">
        <v>0</v>
      </c>
      <c r="M4866" s="148" t="s">
        <v>6151</v>
      </c>
      <c r="N4866" s="3">
        <v>0</v>
      </c>
      <c r="O4866" s="3">
        <v>0</v>
      </c>
      <c r="P4866" s="3">
        <v>0</v>
      </c>
      <c r="Q4866" s="132"/>
    </row>
    <row r="4867" spans="1:17">
      <c r="A4867" s="5" t="str">
        <f t="shared" si="76"/>
        <v>8</v>
      </c>
      <c r="B4867" s="1" t="s">
        <v>5261</v>
      </c>
      <c r="C4867" s="2" t="s">
        <v>13871</v>
      </c>
      <c r="D4867" s="2">
        <f>IFERROR(VLOOKUP(B4867,#REF!,4,0),0)</f>
        <v>0</v>
      </c>
      <c r="E4867" s="3">
        <v>-64970.52</v>
      </c>
      <c r="F4867" s="147" t="s">
        <v>1</v>
      </c>
      <c r="G4867" s="3">
        <v>-64970.52</v>
      </c>
      <c r="H4867" s="3">
        <v>0</v>
      </c>
      <c r="I4867" s="3">
        <v>0</v>
      </c>
      <c r="J4867" s="3">
        <v>-64970.52</v>
      </c>
      <c r="K4867" s="3">
        <v>0</v>
      </c>
      <c r="L4867" s="3">
        <v>0</v>
      </c>
      <c r="M4867" s="148" t="s">
        <v>6151</v>
      </c>
      <c r="N4867" s="3">
        <v>0</v>
      </c>
      <c r="O4867" s="3">
        <v>0</v>
      </c>
      <c r="P4867" s="3">
        <v>0</v>
      </c>
      <c r="Q4867" s="132"/>
    </row>
    <row r="4868" spans="1:17">
      <c r="A4868" s="5" t="str">
        <f t="shared" si="76"/>
        <v>8</v>
      </c>
      <c r="B4868" s="1" t="s">
        <v>5266</v>
      </c>
      <c r="C4868" s="2" t="s">
        <v>13872</v>
      </c>
      <c r="D4868" s="2">
        <f>IFERROR(VLOOKUP(B4868,#REF!,4,0),0)</f>
        <v>0</v>
      </c>
      <c r="E4868" s="3">
        <v>-4709.9799999999996</v>
      </c>
      <c r="F4868" s="147" t="s">
        <v>1</v>
      </c>
      <c r="G4868" s="3">
        <v>-4709.9799999999996</v>
      </c>
      <c r="H4868" s="3">
        <v>0</v>
      </c>
      <c r="I4868" s="3">
        <v>0</v>
      </c>
      <c r="J4868" s="3">
        <v>-4709.9799999999996</v>
      </c>
      <c r="K4868" s="3">
        <v>0</v>
      </c>
      <c r="L4868" s="3">
        <v>0</v>
      </c>
      <c r="M4868" s="148" t="s">
        <v>6151</v>
      </c>
      <c r="N4868" s="3">
        <v>0</v>
      </c>
      <c r="O4868" s="3">
        <v>0</v>
      </c>
      <c r="P4868" s="3">
        <v>0</v>
      </c>
      <c r="Q4868" s="132"/>
    </row>
    <row r="4869" spans="1:17">
      <c r="A4869" s="5" t="str">
        <f t="shared" si="76"/>
        <v>8</v>
      </c>
      <c r="B4869" s="1" t="s">
        <v>5269</v>
      </c>
      <c r="C4869" s="2" t="s">
        <v>13873</v>
      </c>
      <c r="D4869" s="2">
        <f>IFERROR(VLOOKUP(B4869,#REF!,4,0),0)</f>
        <v>0</v>
      </c>
      <c r="E4869" s="3">
        <v>-10557.71</v>
      </c>
      <c r="F4869" s="147" t="s">
        <v>1</v>
      </c>
      <c r="G4869" s="3">
        <v>-10557.71</v>
      </c>
      <c r="H4869" s="3">
        <v>0</v>
      </c>
      <c r="I4869" s="3">
        <v>0</v>
      </c>
      <c r="J4869" s="3">
        <v>-10557.71</v>
      </c>
      <c r="K4869" s="3">
        <v>0</v>
      </c>
      <c r="L4869" s="3">
        <v>0</v>
      </c>
      <c r="M4869" s="148" t="s">
        <v>6151</v>
      </c>
      <c r="N4869" s="3">
        <v>0</v>
      </c>
      <c r="O4869" s="3">
        <v>0</v>
      </c>
      <c r="P4869" s="3">
        <v>0</v>
      </c>
      <c r="Q4869" s="132"/>
    </row>
    <row r="4870" spans="1:17">
      <c r="A4870" s="5" t="str">
        <f t="shared" si="76"/>
        <v>8</v>
      </c>
      <c r="B4870" s="1" t="s">
        <v>13874</v>
      </c>
      <c r="C4870" s="2" t="s">
        <v>13872</v>
      </c>
      <c r="D4870" s="2">
        <f>IFERROR(VLOOKUP(B4870,#REF!,4,0),0)</f>
        <v>0</v>
      </c>
      <c r="E4870" s="3">
        <v>0</v>
      </c>
      <c r="F4870" s="147" t="s">
        <v>5961</v>
      </c>
      <c r="G4870" s="3">
        <v>0</v>
      </c>
      <c r="H4870" s="3">
        <v>0</v>
      </c>
      <c r="I4870" s="3">
        <v>0</v>
      </c>
      <c r="J4870" s="3">
        <v>0</v>
      </c>
      <c r="K4870" s="3">
        <v>0</v>
      </c>
      <c r="L4870" s="3">
        <v>0</v>
      </c>
      <c r="M4870" s="148" t="s">
        <v>6151</v>
      </c>
      <c r="N4870" s="3">
        <v>0</v>
      </c>
      <c r="O4870" s="3">
        <v>0</v>
      </c>
      <c r="P4870" s="3">
        <v>0</v>
      </c>
      <c r="Q4870" s="132"/>
    </row>
    <row r="4871" spans="1:17">
      <c r="A4871" s="5" t="str">
        <f t="shared" si="76"/>
        <v>8</v>
      </c>
      <c r="B4871" s="1" t="s">
        <v>13875</v>
      </c>
      <c r="C4871" s="2" t="s">
        <v>13876</v>
      </c>
      <c r="D4871" s="2">
        <f>IFERROR(VLOOKUP(B4871,#REF!,4,0),0)</f>
        <v>0</v>
      </c>
      <c r="E4871" s="3">
        <v>0</v>
      </c>
      <c r="F4871" s="147" t="s">
        <v>5961</v>
      </c>
      <c r="G4871" s="3">
        <v>0</v>
      </c>
      <c r="H4871" s="3">
        <v>0</v>
      </c>
      <c r="I4871" s="3">
        <v>0</v>
      </c>
      <c r="J4871" s="3">
        <v>0</v>
      </c>
      <c r="K4871" s="3">
        <v>0</v>
      </c>
      <c r="L4871" s="3">
        <v>0</v>
      </c>
      <c r="M4871" s="148" t="s">
        <v>6151</v>
      </c>
      <c r="N4871" s="3">
        <v>0</v>
      </c>
      <c r="O4871" s="3">
        <v>0</v>
      </c>
      <c r="P4871" s="3">
        <v>0</v>
      </c>
      <c r="Q4871" s="132"/>
    </row>
    <row r="4872" spans="1:17">
      <c r="A4872" s="5" t="str">
        <f t="shared" si="76"/>
        <v>8</v>
      </c>
      <c r="B4872" s="1" t="s">
        <v>13877</v>
      </c>
      <c r="C4872" s="2" t="s">
        <v>13878</v>
      </c>
      <c r="D4872" s="2">
        <f>IFERROR(VLOOKUP(B4872,#REF!,4,0),0)</f>
        <v>0</v>
      </c>
      <c r="E4872" s="3">
        <v>0</v>
      </c>
      <c r="F4872" s="147" t="s">
        <v>5961</v>
      </c>
      <c r="G4872" s="3">
        <v>0</v>
      </c>
      <c r="H4872" s="3">
        <v>0</v>
      </c>
      <c r="I4872" s="3">
        <v>0</v>
      </c>
      <c r="J4872" s="3">
        <v>0</v>
      </c>
      <c r="K4872" s="3">
        <v>0</v>
      </c>
      <c r="L4872" s="3">
        <v>0</v>
      </c>
      <c r="M4872" s="148" t="s">
        <v>6151</v>
      </c>
      <c r="N4872" s="3">
        <v>0</v>
      </c>
      <c r="O4872" s="3">
        <v>0</v>
      </c>
      <c r="P4872" s="3">
        <v>0</v>
      </c>
      <c r="Q4872" s="132"/>
    </row>
    <row r="4873" spans="1:17">
      <c r="A4873" s="5" t="str">
        <f t="shared" si="76"/>
        <v>8</v>
      </c>
      <c r="B4873" s="1" t="s">
        <v>5275</v>
      </c>
      <c r="C4873" s="2" t="s">
        <v>10055</v>
      </c>
      <c r="D4873" s="2">
        <f>IFERROR(VLOOKUP(B4873,#REF!,4,0),0)</f>
        <v>0</v>
      </c>
      <c r="E4873" s="3">
        <v>-40505.480000000003</v>
      </c>
      <c r="F4873" s="147" t="s">
        <v>1</v>
      </c>
      <c r="G4873" s="3">
        <v>-40505.480000000003</v>
      </c>
      <c r="H4873" s="3">
        <v>0</v>
      </c>
      <c r="I4873" s="3">
        <v>0</v>
      </c>
      <c r="J4873" s="3">
        <v>-40505.480000000003</v>
      </c>
      <c r="K4873" s="3">
        <v>0</v>
      </c>
      <c r="L4873" s="3">
        <v>0</v>
      </c>
      <c r="M4873" s="148" t="s">
        <v>6151</v>
      </c>
      <c r="N4873" s="3">
        <v>0</v>
      </c>
      <c r="O4873" s="3">
        <v>0</v>
      </c>
      <c r="P4873" s="3">
        <v>0</v>
      </c>
      <c r="Q4873" s="132"/>
    </row>
    <row r="4874" spans="1:17" ht="22.5">
      <c r="A4874" s="5" t="str">
        <f t="shared" si="76"/>
        <v>8</v>
      </c>
      <c r="B4874" s="1" t="s">
        <v>13879</v>
      </c>
      <c r="C4874" s="2" t="s">
        <v>13880</v>
      </c>
      <c r="D4874" s="2">
        <f>IFERROR(VLOOKUP(B4874,#REF!,4,0),0)</f>
        <v>0</v>
      </c>
      <c r="E4874" s="3">
        <v>0</v>
      </c>
      <c r="F4874" s="147" t="s">
        <v>5961</v>
      </c>
      <c r="G4874" s="3">
        <v>0</v>
      </c>
      <c r="H4874" s="3">
        <v>0</v>
      </c>
      <c r="I4874" s="3">
        <v>0</v>
      </c>
      <c r="J4874" s="3">
        <v>0</v>
      </c>
      <c r="K4874" s="3">
        <v>0</v>
      </c>
      <c r="L4874" s="3">
        <v>0</v>
      </c>
      <c r="M4874" s="148" t="s">
        <v>6151</v>
      </c>
      <c r="N4874" s="3">
        <v>0</v>
      </c>
      <c r="O4874" s="3">
        <v>0</v>
      </c>
      <c r="P4874" s="3">
        <v>0</v>
      </c>
      <c r="Q4874" s="132"/>
    </row>
    <row r="4875" spans="1:17" ht="22.5">
      <c r="A4875" s="5" t="str">
        <f t="shared" ref="A4875:A4938" si="77">LEFT(B4875)</f>
        <v>8</v>
      </c>
      <c r="B4875" s="1" t="s">
        <v>13881</v>
      </c>
      <c r="C4875" s="2" t="s">
        <v>13882</v>
      </c>
      <c r="D4875" s="2">
        <f>IFERROR(VLOOKUP(B4875,#REF!,4,0),0)</f>
        <v>0</v>
      </c>
      <c r="E4875" s="3">
        <v>0</v>
      </c>
      <c r="F4875" s="147" t="s">
        <v>5961</v>
      </c>
      <c r="G4875" s="3">
        <v>0</v>
      </c>
      <c r="H4875" s="3">
        <v>0</v>
      </c>
      <c r="I4875" s="3">
        <v>0</v>
      </c>
      <c r="J4875" s="3">
        <v>0</v>
      </c>
      <c r="K4875" s="3">
        <v>0</v>
      </c>
      <c r="L4875" s="3">
        <v>0</v>
      </c>
      <c r="M4875" s="148" t="s">
        <v>6151</v>
      </c>
      <c r="N4875" s="3">
        <v>0</v>
      </c>
      <c r="O4875" s="3">
        <v>0</v>
      </c>
      <c r="P4875" s="3">
        <v>0</v>
      </c>
      <c r="Q4875" s="132"/>
    </row>
    <row r="4876" spans="1:17" ht="22.5">
      <c r="A4876" s="5" t="str">
        <f t="shared" si="77"/>
        <v>8</v>
      </c>
      <c r="B4876" s="1" t="s">
        <v>13883</v>
      </c>
      <c r="C4876" s="2" t="s">
        <v>13884</v>
      </c>
      <c r="D4876" s="2">
        <f>IFERROR(VLOOKUP(B4876,#REF!,4,0),0)</f>
        <v>0</v>
      </c>
      <c r="E4876" s="3">
        <v>0</v>
      </c>
      <c r="F4876" s="147" t="s">
        <v>5961</v>
      </c>
      <c r="G4876" s="3">
        <v>0</v>
      </c>
      <c r="H4876" s="3">
        <v>0</v>
      </c>
      <c r="I4876" s="3">
        <v>0</v>
      </c>
      <c r="J4876" s="3">
        <v>0</v>
      </c>
      <c r="K4876" s="3">
        <v>0</v>
      </c>
      <c r="L4876" s="3">
        <v>0</v>
      </c>
      <c r="M4876" s="148" t="s">
        <v>6151</v>
      </c>
      <c r="N4876" s="3">
        <v>0</v>
      </c>
      <c r="O4876" s="3">
        <v>0</v>
      </c>
      <c r="P4876" s="3">
        <v>0</v>
      </c>
      <c r="Q4876" s="132"/>
    </row>
    <row r="4877" spans="1:17">
      <c r="A4877" s="5" t="str">
        <f t="shared" si="77"/>
        <v>8</v>
      </c>
      <c r="B4877" s="1" t="s">
        <v>13885</v>
      </c>
      <c r="C4877" s="2" t="s">
        <v>13886</v>
      </c>
      <c r="D4877" s="2">
        <f>IFERROR(VLOOKUP(B4877,#REF!,4,0),0)</f>
        <v>0</v>
      </c>
      <c r="E4877" s="3">
        <v>0</v>
      </c>
      <c r="F4877" s="147" t="s">
        <v>5961</v>
      </c>
      <c r="G4877" s="3">
        <v>0</v>
      </c>
      <c r="H4877" s="3">
        <v>0</v>
      </c>
      <c r="I4877" s="3">
        <v>0</v>
      </c>
      <c r="J4877" s="3">
        <v>0</v>
      </c>
      <c r="K4877" s="3">
        <v>0</v>
      </c>
      <c r="L4877" s="3">
        <v>0</v>
      </c>
      <c r="M4877" s="148" t="s">
        <v>6151</v>
      </c>
      <c r="N4877" s="3">
        <v>0</v>
      </c>
      <c r="O4877" s="3">
        <v>0</v>
      </c>
      <c r="P4877" s="3">
        <v>0</v>
      </c>
      <c r="Q4877" s="132"/>
    </row>
    <row r="4878" spans="1:17">
      <c r="A4878" s="5" t="str">
        <f t="shared" si="77"/>
        <v>8</v>
      </c>
      <c r="B4878" s="1" t="s">
        <v>13887</v>
      </c>
      <c r="C4878" s="2" t="s">
        <v>13888</v>
      </c>
      <c r="D4878" s="2">
        <f>IFERROR(VLOOKUP(B4878,#REF!,4,0),0)</f>
        <v>0</v>
      </c>
      <c r="E4878" s="3">
        <v>0</v>
      </c>
      <c r="F4878" s="147" t="s">
        <v>5961</v>
      </c>
      <c r="G4878" s="3">
        <v>0</v>
      </c>
      <c r="H4878" s="3">
        <v>0</v>
      </c>
      <c r="I4878" s="3">
        <v>0</v>
      </c>
      <c r="J4878" s="3">
        <v>0</v>
      </c>
      <c r="K4878" s="3">
        <v>0</v>
      </c>
      <c r="L4878" s="3">
        <v>0</v>
      </c>
      <c r="M4878" s="148" t="s">
        <v>6151</v>
      </c>
      <c r="N4878" s="3">
        <v>0</v>
      </c>
      <c r="O4878" s="3">
        <v>0</v>
      </c>
      <c r="P4878" s="3">
        <v>0</v>
      </c>
      <c r="Q4878" s="132"/>
    </row>
    <row r="4879" spans="1:17">
      <c r="A4879" s="5" t="str">
        <f t="shared" si="77"/>
        <v>8</v>
      </c>
      <c r="B4879" s="1" t="s">
        <v>13889</v>
      </c>
      <c r="C4879" s="2" t="s">
        <v>13886</v>
      </c>
      <c r="D4879" s="2">
        <f>IFERROR(VLOOKUP(B4879,#REF!,4,0),0)</f>
        <v>0</v>
      </c>
      <c r="E4879" s="3">
        <v>0</v>
      </c>
      <c r="F4879" s="147" t="s">
        <v>5961</v>
      </c>
      <c r="G4879" s="3">
        <v>0</v>
      </c>
      <c r="H4879" s="3">
        <v>0</v>
      </c>
      <c r="I4879" s="3">
        <v>0</v>
      </c>
      <c r="J4879" s="3">
        <v>0</v>
      </c>
      <c r="K4879" s="3">
        <v>0</v>
      </c>
      <c r="L4879" s="3">
        <v>0</v>
      </c>
      <c r="M4879" s="148" t="s">
        <v>6151</v>
      </c>
      <c r="N4879" s="3">
        <v>0</v>
      </c>
      <c r="O4879" s="3">
        <v>0</v>
      </c>
      <c r="P4879" s="3">
        <v>0</v>
      </c>
      <c r="Q4879" s="132"/>
    </row>
    <row r="4880" spans="1:17">
      <c r="A4880" s="5" t="str">
        <f t="shared" si="77"/>
        <v>8</v>
      </c>
      <c r="B4880" s="1" t="s">
        <v>13890</v>
      </c>
      <c r="C4880" s="2" t="s">
        <v>13888</v>
      </c>
      <c r="D4880" s="2">
        <f>IFERROR(VLOOKUP(B4880,#REF!,4,0),0)</f>
        <v>0</v>
      </c>
      <c r="E4880" s="3">
        <v>0</v>
      </c>
      <c r="F4880" s="147" t="s">
        <v>5961</v>
      </c>
      <c r="G4880" s="3">
        <v>0</v>
      </c>
      <c r="H4880" s="3">
        <v>0</v>
      </c>
      <c r="I4880" s="3">
        <v>0</v>
      </c>
      <c r="J4880" s="3">
        <v>0</v>
      </c>
      <c r="K4880" s="3">
        <v>0</v>
      </c>
      <c r="L4880" s="3">
        <v>0</v>
      </c>
      <c r="M4880" s="148" t="s">
        <v>6151</v>
      </c>
      <c r="N4880" s="3">
        <v>0</v>
      </c>
      <c r="O4880" s="3">
        <v>0</v>
      </c>
      <c r="P4880" s="3">
        <v>0</v>
      </c>
      <c r="Q4880" s="132"/>
    </row>
    <row r="4881" spans="1:17">
      <c r="A4881" s="5" t="str">
        <f t="shared" si="77"/>
        <v>8</v>
      </c>
      <c r="B4881" s="1" t="s">
        <v>13891</v>
      </c>
      <c r="C4881" s="2" t="s">
        <v>13892</v>
      </c>
      <c r="D4881" s="2">
        <f>IFERROR(VLOOKUP(B4881,#REF!,4,0),0)</f>
        <v>0</v>
      </c>
      <c r="E4881" s="3">
        <v>0</v>
      </c>
      <c r="F4881" s="147" t="s">
        <v>5961</v>
      </c>
      <c r="G4881" s="3">
        <v>0</v>
      </c>
      <c r="H4881" s="3">
        <v>0</v>
      </c>
      <c r="I4881" s="3">
        <v>0</v>
      </c>
      <c r="J4881" s="3">
        <v>0</v>
      </c>
      <c r="K4881" s="3">
        <v>0</v>
      </c>
      <c r="L4881" s="3">
        <v>0</v>
      </c>
      <c r="M4881" s="148" t="s">
        <v>6151</v>
      </c>
      <c r="N4881" s="3">
        <v>0</v>
      </c>
      <c r="O4881" s="3">
        <v>0</v>
      </c>
      <c r="P4881" s="3">
        <v>0</v>
      </c>
      <c r="Q4881" s="132"/>
    </row>
    <row r="4882" spans="1:17">
      <c r="A4882" s="5" t="str">
        <f t="shared" si="77"/>
        <v>8</v>
      </c>
      <c r="B4882" s="1" t="s">
        <v>13893</v>
      </c>
      <c r="C4882" s="2" t="s">
        <v>13894</v>
      </c>
      <c r="D4882" s="2">
        <f>IFERROR(VLOOKUP(B4882,#REF!,4,0),0)</f>
        <v>0</v>
      </c>
      <c r="E4882" s="3">
        <v>0</v>
      </c>
      <c r="F4882" s="147" t="s">
        <v>5961</v>
      </c>
      <c r="G4882" s="3">
        <v>0</v>
      </c>
      <c r="H4882" s="3">
        <v>0</v>
      </c>
      <c r="I4882" s="3">
        <v>0</v>
      </c>
      <c r="J4882" s="3">
        <v>0</v>
      </c>
      <c r="K4882" s="3">
        <v>0</v>
      </c>
      <c r="L4882" s="3">
        <v>0</v>
      </c>
      <c r="M4882" s="148" t="s">
        <v>6151</v>
      </c>
      <c r="N4882" s="3">
        <v>0</v>
      </c>
      <c r="O4882" s="3">
        <v>0</v>
      </c>
      <c r="P4882" s="3">
        <v>0</v>
      </c>
      <c r="Q4882" s="132"/>
    </row>
    <row r="4883" spans="1:17">
      <c r="A4883" s="5" t="str">
        <f t="shared" si="77"/>
        <v>8</v>
      </c>
      <c r="B4883" s="1" t="s">
        <v>13895</v>
      </c>
      <c r="C4883" s="2" t="s">
        <v>13896</v>
      </c>
      <c r="D4883" s="2">
        <f>IFERROR(VLOOKUP(B4883,#REF!,4,0),0)</f>
        <v>0</v>
      </c>
      <c r="E4883" s="3">
        <v>0</v>
      </c>
      <c r="F4883" s="147" t="s">
        <v>5961</v>
      </c>
      <c r="G4883" s="3">
        <v>0</v>
      </c>
      <c r="H4883" s="3">
        <v>0</v>
      </c>
      <c r="I4883" s="3">
        <v>0</v>
      </c>
      <c r="J4883" s="3">
        <v>0</v>
      </c>
      <c r="K4883" s="3">
        <v>0</v>
      </c>
      <c r="L4883" s="3">
        <v>0</v>
      </c>
      <c r="M4883" s="148" t="s">
        <v>6151</v>
      </c>
      <c r="N4883" s="3">
        <v>0</v>
      </c>
      <c r="O4883" s="3">
        <v>0</v>
      </c>
      <c r="P4883" s="3">
        <v>0</v>
      </c>
      <c r="Q4883" s="132"/>
    </row>
    <row r="4884" spans="1:17">
      <c r="A4884" s="5" t="str">
        <f t="shared" si="77"/>
        <v>8</v>
      </c>
      <c r="B4884" s="1" t="s">
        <v>13897</v>
      </c>
      <c r="C4884" s="2" t="s">
        <v>11290</v>
      </c>
      <c r="D4884" s="2">
        <f>IFERROR(VLOOKUP(B4884,#REF!,4,0),0)</f>
        <v>0</v>
      </c>
      <c r="E4884" s="3">
        <v>0</v>
      </c>
      <c r="F4884" s="147" t="s">
        <v>5961</v>
      </c>
      <c r="G4884" s="3">
        <v>0</v>
      </c>
      <c r="H4884" s="3">
        <v>0</v>
      </c>
      <c r="I4884" s="3">
        <v>0</v>
      </c>
      <c r="J4884" s="3">
        <v>0</v>
      </c>
      <c r="K4884" s="3">
        <v>0</v>
      </c>
      <c r="L4884" s="3">
        <v>0</v>
      </c>
      <c r="M4884" s="148" t="s">
        <v>6151</v>
      </c>
      <c r="N4884" s="3">
        <v>0</v>
      </c>
      <c r="O4884" s="3">
        <v>0</v>
      </c>
      <c r="P4884" s="3">
        <v>0</v>
      </c>
      <c r="Q4884" s="132"/>
    </row>
    <row r="4885" spans="1:17">
      <c r="A4885" s="5" t="str">
        <f t="shared" si="77"/>
        <v>8</v>
      </c>
      <c r="B4885" s="1" t="s">
        <v>13898</v>
      </c>
      <c r="C4885" s="2" t="s">
        <v>13899</v>
      </c>
      <c r="D4885" s="2">
        <f>IFERROR(VLOOKUP(B4885,#REF!,4,0),0)</f>
        <v>0</v>
      </c>
      <c r="E4885" s="3">
        <v>0</v>
      </c>
      <c r="F4885" s="147" t="s">
        <v>5961</v>
      </c>
      <c r="G4885" s="3">
        <v>0</v>
      </c>
      <c r="H4885" s="3">
        <v>0</v>
      </c>
      <c r="I4885" s="3">
        <v>0</v>
      </c>
      <c r="J4885" s="3">
        <v>0</v>
      </c>
      <c r="K4885" s="3">
        <v>0</v>
      </c>
      <c r="L4885" s="3">
        <v>0</v>
      </c>
      <c r="M4885" s="148" t="s">
        <v>6151</v>
      </c>
      <c r="N4885" s="3">
        <v>0</v>
      </c>
      <c r="O4885" s="3">
        <v>0</v>
      </c>
      <c r="P4885" s="3">
        <v>0</v>
      </c>
      <c r="Q4885" s="132"/>
    </row>
    <row r="4886" spans="1:17">
      <c r="A4886" s="5" t="str">
        <f t="shared" si="77"/>
        <v>8</v>
      </c>
      <c r="B4886" s="1" t="s">
        <v>13900</v>
      </c>
      <c r="C4886" s="2" t="s">
        <v>6396</v>
      </c>
      <c r="D4886" s="2">
        <f>IFERROR(VLOOKUP(B4886,#REF!,4,0),0)</f>
        <v>0</v>
      </c>
      <c r="E4886" s="3">
        <v>0</v>
      </c>
      <c r="F4886" s="147" t="s">
        <v>5961</v>
      </c>
      <c r="G4886" s="3">
        <v>0</v>
      </c>
      <c r="H4886" s="3">
        <v>0</v>
      </c>
      <c r="I4886" s="3">
        <v>0</v>
      </c>
      <c r="J4886" s="3">
        <v>0</v>
      </c>
      <c r="K4886" s="3">
        <v>0</v>
      </c>
      <c r="L4886" s="3">
        <v>0</v>
      </c>
      <c r="M4886" s="148" t="s">
        <v>6151</v>
      </c>
      <c r="N4886" s="3">
        <v>0</v>
      </c>
      <c r="O4886" s="3">
        <v>0</v>
      </c>
      <c r="P4886" s="3">
        <v>0</v>
      </c>
      <c r="Q4886" s="132"/>
    </row>
    <row r="4887" spans="1:17">
      <c r="A4887" s="5" t="str">
        <f t="shared" si="77"/>
        <v>8</v>
      </c>
      <c r="B4887" s="1" t="s">
        <v>13901</v>
      </c>
      <c r="C4887" s="2" t="s">
        <v>13902</v>
      </c>
      <c r="D4887" s="2">
        <f>IFERROR(VLOOKUP(B4887,#REF!,4,0),0)</f>
        <v>0</v>
      </c>
      <c r="E4887" s="3">
        <v>0</v>
      </c>
      <c r="F4887" s="147" t="s">
        <v>5961</v>
      </c>
      <c r="G4887" s="3">
        <v>0</v>
      </c>
      <c r="H4887" s="3">
        <v>0</v>
      </c>
      <c r="I4887" s="3">
        <v>0</v>
      </c>
      <c r="J4887" s="3">
        <v>0</v>
      </c>
      <c r="K4887" s="3">
        <v>0</v>
      </c>
      <c r="L4887" s="3">
        <v>0</v>
      </c>
      <c r="M4887" s="148" t="s">
        <v>6151</v>
      </c>
      <c r="N4887" s="3">
        <v>0</v>
      </c>
      <c r="O4887" s="3">
        <v>0</v>
      </c>
      <c r="P4887" s="3">
        <v>0</v>
      </c>
      <c r="Q4887" s="132"/>
    </row>
    <row r="4888" spans="1:17">
      <c r="A4888" s="5" t="str">
        <f t="shared" si="77"/>
        <v>8</v>
      </c>
      <c r="B4888" s="1" t="s">
        <v>13903</v>
      </c>
      <c r="C4888" s="2" t="s">
        <v>13904</v>
      </c>
      <c r="D4888" s="2">
        <f>IFERROR(VLOOKUP(B4888,#REF!,4,0),0)</f>
        <v>0</v>
      </c>
      <c r="E4888" s="3">
        <v>0</v>
      </c>
      <c r="F4888" s="147" t="s">
        <v>5961</v>
      </c>
      <c r="G4888" s="3">
        <v>0</v>
      </c>
      <c r="H4888" s="3">
        <v>0</v>
      </c>
      <c r="I4888" s="3">
        <v>0</v>
      </c>
      <c r="J4888" s="3">
        <v>0</v>
      </c>
      <c r="K4888" s="3">
        <v>0</v>
      </c>
      <c r="L4888" s="3">
        <v>0</v>
      </c>
      <c r="M4888" s="148" t="s">
        <v>6151</v>
      </c>
      <c r="N4888" s="3">
        <v>0</v>
      </c>
      <c r="O4888" s="3">
        <v>0</v>
      </c>
      <c r="P4888" s="3">
        <v>0</v>
      </c>
      <c r="Q4888" s="132"/>
    </row>
    <row r="4889" spans="1:17">
      <c r="A4889" s="5" t="str">
        <f t="shared" si="77"/>
        <v>8</v>
      </c>
      <c r="B4889" s="1" t="s">
        <v>13905</v>
      </c>
      <c r="C4889" s="2" t="s">
        <v>13906</v>
      </c>
      <c r="D4889" s="2">
        <f>IFERROR(VLOOKUP(B4889,#REF!,4,0),0)</f>
        <v>0</v>
      </c>
      <c r="E4889" s="3">
        <v>0</v>
      </c>
      <c r="F4889" s="147" t="s">
        <v>5961</v>
      </c>
      <c r="G4889" s="3">
        <v>0</v>
      </c>
      <c r="H4889" s="3">
        <v>0</v>
      </c>
      <c r="I4889" s="3">
        <v>0</v>
      </c>
      <c r="J4889" s="3">
        <v>0</v>
      </c>
      <c r="K4889" s="3">
        <v>0</v>
      </c>
      <c r="L4889" s="3">
        <v>0</v>
      </c>
      <c r="M4889" s="148" t="s">
        <v>6151</v>
      </c>
      <c r="N4889" s="3">
        <v>0</v>
      </c>
      <c r="O4889" s="3">
        <v>0</v>
      </c>
      <c r="P4889" s="3">
        <v>0</v>
      </c>
      <c r="Q4889" s="132"/>
    </row>
    <row r="4890" spans="1:17">
      <c r="A4890" s="5" t="str">
        <f t="shared" si="77"/>
        <v>8</v>
      </c>
      <c r="B4890" s="1" t="s">
        <v>13907</v>
      </c>
      <c r="C4890" s="2" t="s">
        <v>13908</v>
      </c>
      <c r="D4890" s="2">
        <f>IFERROR(VLOOKUP(B4890,#REF!,4,0),0)</f>
        <v>0</v>
      </c>
      <c r="E4890" s="3">
        <v>0</v>
      </c>
      <c r="F4890" s="147" t="s">
        <v>5961</v>
      </c>
      <c r="G4890" s="3">
        <v>0</v>
      </c>
      <c r="H4890" s="3">
        <v>0</v>
      </c>
      <c r="I4890" s="3">
        <v>0</v>
      </c>
      <c r="J4890" s="3">
        <v>0</v>
      </c>
      <c r="K4890" s="3">
        <v>0</v>
      </c>
      <c r="L4890" s="3">
        <v>0</v>
      </c>
      <c r="M4890" s="148" t="s">
        <v>6151</v>
      </c>
      <c r="N4890" s="3">
        <v>0</v>
      </c>
      <c r="O4890" s="3">
        <v>0</v>
      </c>
      <c r="P4890" s="3">
        <v>0</v>
      </c>
      <c r="Q4890" s="132"/>
    </row>
    <row r="4891" spans="1:17">
      <c r="A4891" s="5" t="str">
        <f t="shared" si="77"/>
        <v>8</v>
      </c>
      <c r="B4891" s="1" t="s">
        <v>13909</v>
      </c>
      <c r="C4891" s="2" t="s">
        <v>13902</v>
      </c>
      <c r="D4891" s="2">
        <f>IFERROR(VLOOKUP(B4891,#REF!,4,0),0)</f>
        <v>0</v>
      </c>
      <c r="E4891" s="3">
        <v>0</v>
      </c>
      <c r="F4891" s="147" t="s">
        <v>5961</v>
      </c>
      <c r="G4891" s="3">
        <v>0</v>
      </c>
      <c r="H4891" s="3">
        <v>0</v>
      </c>
      <c r="I4891" s="3">
        <v>0</v>
      </c>
      <c r="J4891" s="3">
        <v>0</v>
      </c>
      <c r="K4891" s="3">
        <v>0</v>
      </c>
      <c r="L4891" s="3">
        <v>0</v>
      </c>
      <c r="M4891" s="148" t="s">
        <v>6151</v>
      </c>
      <c r="N4891" s="3">
        <v>0</v>
      </c>
      <c r="O4891" s="3">
        <v>0</v>
      </c>
      <c r="P4891" s="3">
        <v>0</v>
      </c>
      <c r="Q4891" s="132"/>
    </row>
    <row r="4892" spans="1:17">
      <c r="A4892" s="5" t="str">
        <f t="shared" si="77"/>
        <v>8</v>
      </c>
      <c r="B4892" s="1" t="s">
        <v>13910</v>
      </c>
      <c r="C4892" s="2" t="s">
        <v>13911</v>
      </c>
      <c r="D4892" s="2">
        <f>IFERROR(VLOOKUP(B4892,#REF!,4,0),0)</f>
        <v>0</v>
      </c>
      <c r="E4892" s="3">
        <v>0</v>
      </c>
      <c r="F4892" s="147" t="s">
        <v>5961</v>
      </c>
      <c r="G4892" s="3">
        <v>0</v>
      </c>
      <c r="H4892" s="3">
        <v>0</v>
      </c>
      <c r="I4892" s="3">
        <v>0</v>
      </c>
      <c r="J4892" s="3">
        <v>0</v>
      </c>
      <c r="K4892" s="3">
        <v>0</v>
      </c>
      <c r="L4892" s="3">
        <v>0</v>
      </c>
      <c r="M4892" s="148" t="s">
        <v>6151</v>
      </c>
      <c r="N4892" s="3">
        <v>0</v>
      </c>
      <c r="O4892" s="3">
        <v>0</v>
      </c>
      <c r="P4892" s="3">
        <v>0</v>
      </c>
      <c r="Q4892" s="132"/>
    </row>
    <row r="4893" spans="1:17">
      <c r="A4893" s="5" t="str">
        <f t="shared" si="77"/>
        <v>8</v>
      </c>
      <c r="B4893" s="1" t="s">
        <v>13912</v>
      </c>
      <c r="C4893" s="2" t="s">
        <v>12296</v>
      </c>
      <c r="D4893" s="2">
        <f>IFERROR(VLOOKUP(B4893,#REF!,4,0),0)</f>
        <v>0</v>
      </c>
      <c r="E4893" s="3">
        <v>0</v>
      </c>
      <c r="F4893" s="147" t="s">
        <v>5961</v>
      </c>
      <c r="G4893" s="3">
        <v>0</v>
      </c>
      <c r="H4893" s="3">
        <v>0</v>
      </c>
      <c r="I4893" s="3">
        <v>0</v>
      </c>
      <c r="J4893" s="3">
        <v>0</v>
      </c>
      <c r="K4893" s="3">
        <v>0</v>
      </c>
      <c r="L4893" s="3">
        <v>0</v>
      </c>
      <c r="M4893" s="148" t="s">
        <v>6151</v>
      </c>
      <c r="N4893" s="3">
        <v>0</v>
      </c>
      <c r="O4893" s="3">
        <v>0</v>
      </c>
      <c r="P4893" s="3">
        <v>0</v>
      </c>
      <c r="Q4893" s="132"/>
    </row>
    <row r="4894" spans="1:17">
      <c r="A4894" s="5" t="str">
        <f t="shared" si="77"/>
        <v>8</v>
      </c>
      <c r="B4894" s="1" t="s">
        <v>13913</v>
      </c>
      <c r="C4894" s="2" t="s">
        <v>13914</v>
      </c>
      <c r="D4894" s="2">
        <f>IFERROR(VLOOKUP(B4894,#REF!,4,0),0)</f>
        <v>0</v>
      </c>
      <c r="E4894" s="3">
        <v>0</v>
      </c>
      <c r="F4894" s="147" t="s">
        <v>5961</v>
      </c>
      <c r="G4894" s="3">
        <v>0</v>
      </c>
      <c r="H4894" s="3">
        <v>0</v>
      </c>
      <c r="I4894" s="3">
        <v>0</v>
      </c>
      <c r="J4894" s="3">
        <v>0</v>
      </c>
      <c r="K4894" s="3">
        <v>0</v>
      </c>
      <c r="L4894" s="3">
        <v>0</v>
      </c>
      <c r="M4894" s="148" t="s">
        <v>6151</v>
      </c>
      <c r="N4894" s="3">
        <v>0</v>
      </c>
      <c r="O4894" s="3">
        <v>0</v>
      </c>
      <c r="P4894" s="3">
        <v>0</v>
      </c>
      <c r="Q4894" s="132"/>
    </row>
    <row r="4895" spans="1:17">
      <c r="A4895" s="5" t="str">
        <f t="shared" si="77"/>
        <v>8</v>
      </c>
      <c r="B4895" s="1" t="s">
        <v>13915</v>
      </c>
      <c r="C4895" s="2" t="s">
        <v>13916</v>
      </c>
      <c r="D4895" s="2">
        <f>IFERROR(VLOOKUP(B4895,#REF!,4,0),0)</f>
        <v>0</v>
      </c>
      <c r="E4895" s="3">
        <v>0</v>
      </c>
      <c r="F4895" s="147" t="s">
        <v>5961</v>
      </c>
      <c r="G4895" s="3">
        <v>0</v>
      </c>
      <c r="H4895" s="3">
        <v>0</v>
      </c>
      <c r="I4895" s="3">
        <v>0</v>
      </c>
      <c r="J4895" s="3">
        <v>0</v>
      </c>
      <c r="K4895" s="3">
        <v>0</v>
      </c>
      <c r="L4895" s="3">
        <v>0</v>
      </c>
      <c r="M4895" s="148" t="s">
        <v>6151</v>
      </c>
      <c r="N4895" s="3">
        <v>0</v>
      </c>
      <c r="O4895" s="3">
        <v>0</v>
      </c>
      <c r="P4895" s="3">
        <v>0</v>
      </c>
      <c r="Q4895" s="132"/>
    </row>
    <row r="4896" spans="1:17">
      <c r="A4896" s="5" t="str">
        <f t="shared" si="77"/>
        <v>8</v>
      </c>
      <c r="B4896" s="1" t="s">
        <v>13917</v>
      </c>
      <c r="C4896" s="2" t="s">
        <v>13918</v>
      </c>
      <c r="D4896" s="2">
        <f>IFERROR(VLOOKUP(B4896,#REF!,4,0),0)</f>
        <v>0</v>
      </c>
      <c r="E4896" s="3">
        <v>0</v>
      </c>
      <c r="F4896" s="147" t="s">
        <v>5961</v>
      </c>
      <c r="G4896" s="3">
        <v>0</v>
      </c>
      <c r="H4896" s="3">
        <v>0</v>
      </c>
      <c r="I4896" s="3">
        <v>0</v>
      </c>
      <c r="J4896" s="3">
        <v>0</v>
      </c>
      <c r="K4896" s="3">
        <v>0</v>
      </c>
      <c r="L4896" s="3">
        <v>0</v>
      </c>
      <c r="M4896" s="148" t="s">
        <v>6151</v>
      </c>
      <c r="N4896" s="3">
        <v>0</v>
      </c>
      <c r="O4896" s="3">
        <v>0</v>
      </c>
      <c r="P4896" s="3">
        <v>0</v>
      </c>
      <c r="Q4896" s="132"/>
    </row>
    <row r="4897" spans="1:17">
      <c r="A4897" s="5" t="str">
        <f t="shared" si="77"/>
        <v>8</v>
      </c>
      <c r="B4897" s="1" t="s">
        <v>13919</v>
      </c>
      <c r="C4897" s="2" t="s">
        <v>13906</v>
      </c>
      <c r="D4897" s="2">
        <f>IFERROR(VLOOKUP(B4897,#REF!,4,0),0)</f>
        <v>0</v>
      </c>
      <c r="E4897" s="3">
        <v>0</v>
      </c>
      <c r="F4897" s="147" t="s">
        <v>5961</v>
      </c>
      <c r="G4897" s="3">
        <v>0</v>
      </c>
      <c r="H4897" s="3">
        <v>0</v>
      </c>
      <c r="I4897" s="3">
        <v>0</v>
      </c>
      <c r="J4897" s="3">
        <v>0</v>
      </c>
      <c r="K4897" s="3">
        <v>0</v>
      </c>
      <c r="L4897" s="3">
        <v>0</v>
      </c>
      <c r="M4897" s="148" t="s">
        <v>6151</v>
      </c>
      <c r="N4897" s="3">
        <v>0</v>
      </c>
      <c r="O4897" s="3">
        <v>0</v>
      </c>
      <c r="P4897" s="3">
        <v>0</v>
      </c>
      <c r="Q4897" s="132"/>
    </row>
    <row r="4898" spans="1:17">
      <c r="A4898" s="5" t="str">
        <f t="shared" si="77"/>
        <v>8</v>
      </c>
      <c r="B4898" s="1" t="s">
        <v>13920</v>
      </c>
      <c r="C4898" s="2" t="s">
        <v>13322</v>
      </c>
      <c r="D4898" s="2">
        <f>IFERROR(VLOOKUP(B4898,#REF!,4,0),0)</f>
        <v>0</v>
      </c>
      <c r="E4898" s="3">
        <v>0</v>
      </c>
      <c r="F4898" s="147" t="s">
        <v>5961</v>
      </c>
      <c r="G4898" s="3">
        <v>0</v>
      </c>
      <c r="H4898" s="3">
        <v>0</v>
      </c>
      <c r="I4898" s="3">
        <v>0</v>
      </c>
      <c r="J4898" s="3">
        <v>0</v>
      </c>
      <c r="K4898" s="3">
        <v>0</v>
      </c>
      <c r="L4898" s="3">
        <v>0</v>
      </c>
      <c r="M4898" s="148" t="s">
        <v>6151</v>
      </c>
      <c r="N4898" s="3">
        <v>0</v>
      </c>
      <c r="O4898" s="3">
        <v>0</v>
      </c>
      <c r="P4898" s="3">
        <v>0</v>
      </c>
      <c r="Q4898" s="132"/>
    </row>
    <row r="4899" spans="1:17">
      <c r="A4899" s="5" t="str">
        <f t="shared" si="77"/>
        <v>8</v>
      </c>
      <c r="B4899" s="1" t="s">
        <v>13921</v>
      </c>
      <c r="C4899" s="2" t="s">
        <v>13323</v>
      </c>
      <c r="D4899" s="2">
        <f>IFERROR(VLOOKUP(B4899,#REF!,4,0),0)</f>
        <v>0</v>
      </c>
      <c r="E4899" s="3">
        <v>0</v>
      </c>
      <c r="F4899" s="147" t="s">
        <v>5961</v>
      </c>
      <c r="G4899" s="3">
        <v>0</v>
      </c>
      <c r="H4899" s="3">
        <v>0</v>
      </c>
      <c r="I4899" s="3">
        <v>0</v>
      </c>
      <c r="J4899" s="3">
        <v>0</v>
      </c>
      <c r="K4899" s="3">
        <v>0</v>
      </c>
      <c r="L4899" s="3">
        <v>0</v>
      </c>
      <c r="M4899" s="148" t="s">
        <v>6151</v>
      </c>
      <c r="N4899" s="3">
        <v>0</v>
      </c>
      <c r="O4899" s="3">
        <v>0</v>
      </c>
      <c r="P4899" s="3">
        <v>0</v>
      </c>
      <c r="Q4899" s="132"/>
    </row>
    <row r="4900" spans="1:17">
      <c r="A4900" s="5" t="str">
        <f t="shared" si="77"/>
        <v>8</v>
      </c>
      <c r="B4900" s="1" t="s">
        <v>13922</v>
      </c>
      <c r="C4900" s="2" t="s">
        <v>13923</v>
      </c>
      <c r="D4900" s="2">
        <f>IFERROR(VLOOKUP(B4900,#REF!,4,0),0)</f>
        <v>0</v>
      </c>
      <c r="E4900" s="3">
        <v>0</v>
      </c>
      <c r="F4900" s="147" t="s">
        <v>5961</v>
      </c>
      <c r="G4900" s="3">
        <v>0</v>
      </c>
      <c r="H4900" s="3">
        <v>0</v>
      </c>
      <c r="I4900" s="3">
        <v>0</v>
      </c>
      <c r="J4900" s="3">
        <v>0</v>
      </c>
      <c r="K4900" s="3">
        <v>0</v>
      </c>
      <c r="L4900" s="3">
        <v>0</v>
      </c>
      <c r="M4900" s="148" t="s">
        <v>6151</v>
      </c>
      <c r="N4900" s="3">
        <v>0</v>
      </c>
      <c r="O4900" s="3">
        <v>0</v>
      </c>
      <c r="P4900" s="3">
        <v>0</v>
      </c>
      <c r="Q4900" s="132"/>
    </row>
    <row r="4901" spans="1:17">
      <c r="A4901" s="5" t="str">
        <f t="shared" si="77"/>
        <v>8</v>
      </c>
      <c r="B4901" s="1" t="s">
        <v>13924</v>
      </c>
      <c r="C4901" s="2" t="s">
        <v>12446</v>
      </c>
      <c r="D4901" s="2">
        <f>IFERROR(VLOOKUP(B4901,#REF!,4,0),0)</f>
        <v>0</v>
      </c>
      <c r="E4901" s="3">
        <v>0</v>
      </c>
      <c r="F4901" s="147" t="s">
        <v>5961</v>
      </c>
      <c r="G4901" s="3">
        <v>0</v>
      </c>
      <c r="H4901" s="3">
        <v>0</v>
      </c>
      <c r="I4901" s="3">
        <v>0</v>
      </c>
      <c r="J4901" s="3">
        <v>0</v>
      </c>
      <c r="K4901" s="3">
        <v>0</v>
      </c>
      <c r="L4901" s="3">
        <v>0</v>
      </c>
      <c r="M4901" s="148" t="s">
        <v>6151</v>
      </c>
      <c r="N4901" s="3">
        <v>0</v>
      </c>
      <c r="O4901" s="3">
        <v>0</v>
      </c>
      <c r="P4901" s="3">
        <v>0</v>
      </c>
      <c r="Q4901" s="132"/>
    </row>
    <row r="4902" spans="1:17">
      <c r="A4902" s="5" t="str">
        <f t="shared" si="77"/>
        <v>8</v>
      </c>
      <c r="B4902" s="1" t="s">
        <v>13925</v>
      </c>
      <c r="C4902" s="2" t="s">
        <v>13926</v>
      </c>
      <c r="D4902" s="2">
        <f>IFERROR(VLOOKUP(B4902,#REF!,4,0),0)</f>
        <v>0</v>
      </c>
      <c r="E4902" s="3">
        <v>0</v>
      </c>
      <c r="F4902" s="147" t="s">
        <v>5961</v>
      </c>
      <c r="G4902" s="3">
        <v>0</v>
      </c>
      <c r="H4902" s="3">
        <v>0</v>
      </c>
      <c r="I4902" s="3">
        <v>0</v>
      </c>
      <c r="J4902" s="3">
        <v>0</v>
      </c>
      <c r="K4902" s="3">
        <v>0</v>
      </c>
      <c r="L4902" s="3">
        <v>0</v>
      </c>
      <c r="M4902" s="148" t="s">
        <v>6151</v>
      </c>
      <c r="N4902" s="3">
        <v>0</v>
      </c>
      <c r="O4902" s="3">
        <v>0</v>
      </c>
      <c r="P4902" s="3">
        <v>0</v>
      </c>
      <c r="Q4902" s="132"/>
    </row>
    <row r="4903" spans="1:17">
      <c r="A4903" s="5" t="str">
        <f t="shared" si="77"/>
        <v>8</v>
      </c>
      <c r="B4903" s="1" t="s">
        <v>5280</v>
      </c>
      <c r="C4903" s="2" t="s">
        <v>13927</v>
      </c>
      <c r="D4903" s="2">
        <f>IFERROR(VLOOKUP(B4903,#REF!,4,0),0)</f>
        <v>0</v>
      </c>
      <c r="E4903" s="3">
        <v>-3760.8</v>
      </c>
      <c r="F4903" s="147" t="s">
        <v>1</v>
      </c>
      <c r="G4903" s="3">
        <v>-3760.8</v>
      </c>
      <c r="H4903" s="3">
        <v>0</v>
      </c>
      <c r="I4903" s="3">
        <v>0</v>
      </c>
      <c r="J4903" s="3">
        <v>-3760.8</v>
      </c>
      <c r="K4903" s="3">
        <v>0</v>
      </c>
      <c r="L4903" s="3">
        <v>0</v>
      </c>
      <c r="M4903" s="148" t="s">
        <v>6151</v>
      </c>
      <c r="N4903" s="3">
        <v>0</v>
      </c>
      <c r="O4903" s="3">
        <v>0</v>
      </c>
      <c r="P4903" s="3">
        <v>0</v>
      </c>
      <c r="Q4903" s="132"/>
    </row>
    <row r="4904" spans="1:17">
      <c r="A4904" s="5" t="str">
        <f t="shared" si="77"/>
        <v>8</v>
      </c>
      <c r="B4904" s="1" t="s">
        <v>13928</v>
      </c>
      <c r="C4904" s="2" t="s">
        <v>12899</v>
      </c>
      <c r="D4904" s="2">
        <f>IFERROR(VLOOKUP(B4904,#REF!,4,0),0)</f>
        <v>0</v>
      </c>
      <c r="E4904" s="3">
        <v>0</v>
      </c>
      <c r="F4904" s="147" t="s">
        <v>5961</v>
      </c>
      <c r="G4904" s="3">
        <v>0</v>
      </c>
      <c r="H4904" s="3">
        <v>0</v>
      </c>
      <c r="I4904" s="3">
        <v>0</v>
      </c>
      <c r="J4904" s="3">
        <v>0</v>
      </c>
      <c r="K4904" s="3">
        <v>0</v>
      </c>
      <c r="L4904" s="3">
        <v>0</v>
      </c>
      <c r="M4904" s="148" t="s">
        <v>6151</v>
      </c>
      <c r="N4904" s="3">
        <v>0</v>
      </c>
      <c r="O4904" s="3">
        <v>0</v>
      </c>
      <c r="P4904" s="3">
        <v>0</v>
      </c>
      <c r="Q4904" s="132"/>
    </row>
    <row r="4905" spans="1:17">
      <c r="A4905" s="5" t="str">
        <f t="shared" si="77"/>
        <v>8</v>
      </c>
      <c r="B4905" s="1" t="s">
        <v>13929</v>
      </c>
      <c r="C4905" s="2" t="s">
        <v>13930</v>
      </c>
      <c r="D4905" s="2">
        <f>IFERROR(VLOOKUP(B4905,#REF!,4,0),0)</f>
        <v>0</v>
      </c>
      <c r="E4905" s="3">
        <v>0</v>
      </c>
      <c r="F4905" s="147" t="s">
        <v>5961</v>
      </c>
      <c r="G4905" s="3">
        <v>0</v>
      </c>
      <c r="H4905" s="3">
        <v>0</v>
      </c>
      <c r="I4905" s="3">
        <v>0</v>
      </c>
      <c r="J4905" s="3">
        <v>0</v>
      </c>
      <c r="K4905" s="3">
        <v>0</v>
      </c>
      <c r="L4905" s="3">
        <v>0</v>
      </c>
      <c r="M4905" s="148" t="s">
        <v>6151</v>
      </c>
      <c r="N4905" s="3">
        <v>0</v>
      </c>
      <c r="O4905" s="3">
        <v>0</v>
      </c>
      <c r="P4905" s="3">
        <v>0</v>
      </c>
      <c r="Q4905" s="132"/>
    </row>
    <row r="4906" spans="1:17" ht="22.5">
      <c r="A4906" s="5" t="str">
        <f t="shared" si="77"/>
        <v>8</v>
      </c>
      <c r="B4906" s="1" t="s">
        <v>13931</v>
      </c>
      <c r="C4906" s="2" t="s">
        <v>13932</v>
      </c>
      <c r="D4906" s="2">
        <f>IFERROR(VLOOKUP(B4906,#REF!,4,0),0)</f>
        <v>0</v>
      </c>
      <c r="E4906" s="3">
        <v>0</v>
      </c>
      <c r="F4906" s="147" t="s">
        <v>5961</v>
      </c>
      <c r="G4906" s="3">
        <v>0</v>
      </c>
      <c r="H4906" s="3">
        <v>0</v>
      </c>
      <c r="I4906" s="3">
        <v>0</v>
      </c>
      <c r="J4906" s="3">
        <v>0</v>
      </c>
      <c r="K4906" s="3">
        <v>0</v>
      </c>
      <c r="L4906" s="3">
        <v>0</v>
      </c>
      <c r="M4906" s="148" t="s">
        <v>6151</v>
      </c>
      <c r="N4906" s="3">
        <v>0</v>
      </c>
      <c r="O4906" s="3">
        <v>0</v>
      </c>
      <c r="P4906" s="3">
        <v>0</v>
      </c>
      <c r="Q4906" s="132"/>
    </row>
    <row r="4907" spans="1:17">
      <c r="A4907" s="5" t="str">
        <f t="shared" si="77"/>
        <v>8</v>
      </c>
      <c r="B4907" s="1" t="s">
        <v>13933</v>
      </c>
      <c r="C4907" s="2" t="s">
        <v>13934</v>
      </c>
      <c r="D4907" s="2">
        <f>IFERROR(VLOOKUP(B4907,#REF!,4,0),0)</f>
        <v>0</v>
      </c>
      <c r="E4907" s="3">
        <v>0</v>
      </c>
      <c r="F4907" s="147" t="s">
        <v>5961</v>
      </c>
      <c r="G4907" s="3">
        <v>0</v>
      </c>
      <c r="H4907" s="3">
        <v>0</v>
      </c>
      <c r="I4907" s="3">
        <v>0</v>
      </c>
      <c r="J4907" s="3">
        <v>0</v>
      </c>
      <c r="K4907" s="3">
        <v>0</v>
      </c>
      <c r="L4907" s="3">
        <v>0</v>
      </c>
      <c r="M4907" s="148" t="s">
        <v>6151</v>
      </c>
      <c r="N4907" s="3">
        <v>0</v>
      </c>
      <c r="O4907" s="3">
        <v>0</v>
      </c>
      <c r="P4907" s="3">
        <v>0</v>
      </c>
      <c r="Q4907" s="132"/>
    </row>
    <row r="4908" spans="1:17">
      <c r="A4908" s="5" t="str">
        <f t="shared" si="77"/>
        <v>8</v>
      </c>
      <c r="B4908" s="1" t="s">
        <v>13935</v>
      </c>
      <c r="C4908" s="2" t="s">
        <v>13936</v>
      </c>
      <c r="D4908" s="2">
        <f>IFERROR(VLOOKUP(B4908,#REF!,4,0),0)</f>
        <v>0</v>
      </c>
      <c r="E4908" s="3">
        <v>0</v>
      </c>
      <c r="F4908" s="147" t="s">
        <v>5961</v>
      </c>
      <c r="G4908" s="3">
        <v>0</v>
      </c>
      <c r="H4908" s="3">
        <v>0</v>
      </c>
      <c r="I4908" s="3">
        <v>0</v>
      </c>
      <c r="J4908" s="3">
        <v>0</v>
      </c>
      <c r="K4908" s="3">
        <v>0</v>
      </c>
      <c r="L4908" s="3">
        <v>0</v>
      </c>
      <c r="M4908" s="148" t="s">
        <v>6151</v>
      </c>
      <c r="N4908" s="3">
        <v>0</v>
      </c>
      <c r="O4908" s="3">
        <v>0</v>
      </c>
      <c r="P4908" s="3">
        <v>0</v>
      </c>
      <c r="Q4908" s="132"/>
    </row>
    <row r="4909" spans="1:17">
      <c r="A4909" s="5" t="str">
        <f t="shared" si="77"/>
        <v>8</v>
      </c>
      <c r="B4909" s="1" t="s">
        <v>13937</v>
      </c>
      <c r="C4909" s="2" t="s">
        <v>13938</v>
      </c>
      <c r="D4909" s="2">
        <f>IFERROR(VLOOKUP(B4909,#REF!,4,0),0)</f>
        <v>0</v>
      </c>
      <c r="E4909" s="3">
        <v>0</v>
      </c>
      <c r="F4909" s="147" t="s">
        <v>5961</v>
      </c>
      <c r="G4909" s="3">
        <v>0</v>
      </c>
      <c r="H4909" s="3">
        <v>0</v>
      </c>
      <c r="I4909" s="3">
        <v>0</v>
      </c>
      <c r="J4909" s="3">
        <v>0</v>
      </c>
      <c r="K4909" s="3">
        <v>0</v>
      </c>
      <c r="L4909" s="3">
        <v>0</v>
      </c>
      <c r="M4909" s="148" t="s">
        <v>6151</v>
      </c>
      <c r="N4909" s="3">
        <v>0</v>
      </c>
      <c r="O4909" s="3">
        <v>0</v>
      </c>
      <c r="P4909" s="3">
        <v>0</v>
      </c>
      <c r="Q4909" s="132"/>
    </row>
    <row r="4910" spans="1:17">
      <c r="A4910" s="5" t="str">
        <f t="shared" si="77"/>
        <v>8</v>
      </c>
      <c r="B4910" s="1" t="s">
        <v>13939</v>
      </c>
      <c r="C4910" s="2" t="s">
        <v>13318</v>
      </c>
      <c r="D4910" s="2">
        <f>IFERROR(VLOOKUP(B4910,#REF!,4,0),0)</f>
        <v>0</v>
      </c>
      <c r="E4910" s="3">
        <v>0</v>
      </c>
      <c r="F4910" s="147" t="s">
        <v>5961</v>
      </c>
      <c r="G4910" s="3">
        <v>0</v>
      </c>
      <c r="H4910" s="3">
        <v>0</v>
      </c>
      <c r="I4910" s="3">
        <v>0</v>
      </c>
      <c r="J4910" s="3">
        <v>0</v>
      </c>
      <c r="K4910" s="3">
        <v>0</v>
      </c>
      <c r="L4910" s="3">
        <v>0</v>
      </c>
      <c r="M4910" s="148" t="s">
        <v>6151</v>
      </c>
      <c r="N4910" s="3">
        <v>0</v>
      </c>
      <c r="O4910" s="3">
        <v>0</v>
      </c>
      <c r="P4910" s="3">
        <v>0</v>
      </c>
      <c r="Q4910" s="132"/>
    </row>
    <row r="4911" spans="1:17">
      <c r="A4911" s="5" t="str">
        <f t="shared" si="77"/>
        <v>8</v>
      </c>
      <c r="B4911" s="1" t="s">
        <v>5283</v>
      </c>
      <c r="C4911" s="2" t="s">
        <v>13940</v>
      </c>
      <c r="D4911" s="2">
        <f>IFERROR(VLOOKUP(B4911,#REF!,4,0),0)</f>
        <v>0</v>
      </c>
      <c r="E4911" s="3">
        <v>-2839.14</v>
      </c>
      <c r="F4911" s="147" t="s">
        <v>1</v>
      </c>
      <c r="G4911" s="3">
        <v>-2839.14</v>
      </c>
      <c r="H4911" s="3">
        <v>0</v>
      </c>
      <c r="I4911" s="3">
        <v>0</v>
      </c>
      <c r="J4911" s="3">
        <v>-2839.14</v>
      </c>
      <c r="K4911" s="3">
        <v>0</v>
      </c>
      <c r="L4911" s="3">
        <v>0</v>
      </c>
      <c r="M4911" s="148" t="s">
        <v>6151</v>
      </c>
      <c r="N4911" s="3">
        <v>0</v>
      </c>
      <c r="O4911" s="3">
        <v>0</v>
      </c>
      <c r="P4911" s="3">
        <v>0</v>
      </c>
      <c r="Q4911" s="132"/>
    </row>
    <row r="4912" spans="1:17" ht="22.5">
      <c r="A4912" s="5" t="str">
        <f t="shared" si="77"/>
        <v>8</v>
      </c>
      <c r="B4912" s="1" t="s">
        <v>13941</v>
      </c>
      <c r="C4912" s="2" t="s">
        <v>11463</v>
      </c>
      <c r="D4912" s="2">
        <f>IFERROR(VLOOKUP(B4912,#REF!,4,0),0)</f>
        <v>0</v>
      </c>
      <c r="E4912" s="3">
        <v>0</v>
      </c>
      <c r="F4912" s="147" t="s">
        <v>5961</v>
      </c>
      <c r="G4912" s="3">
        <v>0</v>
      </c>
      <c r="H4912" s="3">
        <v>0</v>
      </c>
      <c r="I4912" s="3">
        <v>0</v>
      </c>
      <c r="J4912" s="3">
        <v>0</v>
      </c>
      <c r="K4912" s="3">
        <v>0</v>
      </c>
      <c r="L4912" s="3">
        <v>0</v>
      </c>
      <c r="M4912" s="148" t="s">
        <v>6151</v>
      </c>
      <c r="N4912" s="3">
        <v>0</v>
      </c>
      <c r="O4912" s="3">
        <v>0</v>
      </c>
      <c r="P4912" s="3">
        <v>0</v>
      </c>
      <c r="Q4912" s="132"/>
    </row>
    <row r="4913" spans="1:17">
      <c r="A4913" s="5" t="str">
        <f t="shared" si="77"/>
        <v>8</v>
      </c>
      <c r="B4913" s="1" t="s">
        <v>13942</v>
      </c>
      <c r="C4913" s="2" t="s">
        <v>13943</v>
      </c>
      <c r="D4913" s="2">
        <f>IFERROR(VLOOKUP(B4913,#REF!,4,0),0)</f>
        <v>0</v>
      </c>
      <c r="E4913" s="3">
        <v>0</v>
      </c>
      <c r="F4913" s="147" t="s">
        <v>5961</v>
      </c>
      <c r="G4913" s="3">
        <v>0</v>
      </c>
      <c r="H4913" s="3">
        <v>0</v>
      </c>
      <c r="I4913" s="3">
        <v>0</v>
      </c>
      <c r="J4913" s="3">
        <v>0</v>
      </c>
      <c r="K4913" s="3">
        <v>0</v>
      </c>
      <c r="L4913" s="3">
        <v>0</v>
      </c>
      <c r="M4913" s="148" t="s">
        <v>6151</v>
      </c>
      <c r="N4913" s="3">
        <v>0</v>
      </c>
      <c r="O4913" s="3">
        <v>0</v>
      </c>
      <c r="P4913" s="3">
        <v>0</v>
      </c>
      <c r="Q4913" s="132"/>
    </row>
    <row r="4914" spans="1:17">
      <c r="A4914" s="5" t="str">
        <f t="shared" si="77"/>
        <v>8</v>
      </c>
      <c r="B4914" s="1" t="s">
        <v>5286</v>
      </c>
      <c r="C4914" s="2" t="s">
        <v>13944</v>
      </c>
      <c r="D4914" s="2">
        <f>IFERROR(VLOOKUP(B4914,#REF!,4,0),0)</f>
        <v>0</v>
      </c>
      <c r="E4914" s="3">
        <v>-3647.87</v>
      </c>
      <c r="F4914" s="147" t="s">
        <v>1</v>
      </c>
      <c r="G4914" s="3">
        <v>-3647.87</v>
      </c>
      <c r="H4914" s="3">
        <v>0</v>
      </c>
      <c r="I4914" s="3">
        <v>0</v>
      </c>
      <c r="J4914" s="3">
        <v>-3647.87</v>
      </c>
      <c r="K4914" s="3">
        <v>0</v>
      </c>
      <c r="L4914" s="3">
        <v>0</v>
      </c>
      <c r="M4914" s="148" t="s">
        <v>6151</v>
      </c>
      <c r="N4914" s="3">
        <v>0</v>
      </c>
      <c r="O4914" s="3">
        <v>0</v>
      </c>
      <c r="P4914" s="3">
        <v>0</v>
      </c>
      <c r="Q4914" s="132"/>
    </row>
    <row r="4915" spans="1:17">
      <c r="A4915" s="5" t="str">
        <f t="shared" si="77"/>
        <v>8</v>
      </c>
      <c r="B4915" s="1" t="s">
        <v>5939</v>
      </c>
      <c r="C4915" s="2" t="s">
        <v>11469</v>
      </c>
      <c r="D4915" s="2">
        <f>IFERROR(VLOOKUP(B4915,#REF!,4,0),0)</f>
        <v>0</v>
      </c>
      <c r="E4915" s="3">
        <v>-368.58</v>
      </c>
      <c r="F4915" s="147" t="s">
        <v>1</v>
      </c>
      <c r="G4915" s="3">
        <v>-368.58</v>
      </c>
      <c r="H4915" s="3">
        <v>0</v>
      </c>
      <c r="I4915" s="3">
        <v>0</v>
      </c>
      <c r="J4915" s="3">
        <v>-368.58</v>
      </c>
      <c r="K4915" s="3">
        <v>0</v>
      </c>
      <c r="L4915" s="3">
        <v>0</v>
      </c>
      <c r="M4915" s="148" t="s">
        <v>6151</v>
      </c>
      <c r="N4915" s="3">
        <v>0</v>
      </c>
      <c r="O4915" s="3">
        <v>0</v>
      </c>
      <c r="P4915" s="3">
        <v>0</v>
      </c>
      <c r="Q4915" s="132"/>
    </row>
    <row r="4916" spans="1:17">
      <c r="A4916" s="5" t="str">
        <f t="shared" si="77"/>
        <v>8</v>
      </c>
      <c r="B4916" s="1" t="s">
        <v>13945</v>
      </c>
      <c r="C4916" s="2" t="s">
        <v>11413</v>
      </c>
      <c r="D4916" s="2">
        <f>IFERROR(VLOOKUP(B4916,#REF!,4,0),0)</f>
        <v>0</v>
      </c>
      <c r="E4916" s="3">
        <v>0</v>
      </c>
      <c r="F4916" s="147" t="s">
        <v>5961</v>
      </c>
      <c r="G4916" s="3">
        <v>0</v>
      </c>
      <c r="H4916" s="3">
        <v>0</v>
      </c>
      <c r="I4916" s="3">
        <v>0</v>
      </c>
      <c r="J4916" s="3">
        <v>0</v>
      </c>
      <c r="K4916" s="3">
        <v>0</v>
      </c>
      <c r="L4916" s="3">
        <v>0</v>
      </c>
      <c r="M4916" s="148" t="s">
        <v>6151</v>
      </c>
      <c r="N4916" s="3">
        <v>0</v>
      </c>
      <c r="O4916" s="3">
        <v>0</v>
      </c>
      <c r="P4916" s="3">
        <v>0</v>
      </c>
      <c r="Q4916" s="132"/>
    </row>
    <row r="4917" spans="1:17">
      <c r="A4917" s="5" t="str">
        <f t="shared" si="77"/>
        <v>8</v>
      </c>
      <c r="B4917" s="1" t="s">
        <v>13946</v>
      </c>
      <c r="C4917" s="2" t="s">
        <v>12903</v>
      </c>
      <c r="D4917" s="2">
        <f>IFERROR(VLOOKUP(B4917,#REF!,4,0),0)</f>
        <v>0</v>
      </c>
      <c r="E4917" s="3">
        <v>0</v>
      </c>
      <c r="F4917" s="147" t="s">
        <v>5961</v>
      </c>
      <c r="G4917" s="3">
        <v>0</v>
      </c>
      <c r="H4917" s="3">
        <v>0</v>
      </c>
      <c r="I4917" s="3">
        <v>0</v>
      </c>
      <c r="J4917" s="3">
        <v>0</v>
      </c>
      <c r="K4917" s="3">
        <v>0</v>
      </c>
      <c r="L4917" s="3">
        <v>0</v>
      </c>
      <c r="M4917" s="148" t="s">
        <v>6151</v>
      </c>
      <c r="N4917" s="3">
        <v>0</v>
      </c>
      <c r="O4917" s="3">
        <v>0</v>
      </c>
      <c r="P4917" s="3">
        <v>0</v>
      </c>
      <c r="Q4917" s="132"/>
    </row>
    <row r="4918" spans="1:17">
      <c r="A4918" s="5" t="str">
        <f t="shared" si="77"/>
        <v>8</v>
      </c>
      <c r="B4918" s="1" t="s">
        <v>13947</v>
      </c>
      <c r="C4918" s="2" t="s">
        <v>13948</v>
      </c>
      <c r="D4918" s="2">
        <f>IFERROR(VLOOKUP(B4918,#REF!,4,0),0)</f>
        <v>0</v>
      </c>
      <c r="E4918" s="3">
        <v>0</v>
      </c>
      <c r="F4918" s="147" t="s">
        <v>5961</v>
      </c>
      <c r="G4918" s="3">
        <v>0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148" t="s">
        <v>6151</v>
      </c>
      <c r="N4918" s="3">
        <v>0</v>
      </c>
      <c r="O4918" s="3">
        <v>0</v>
      </c>
      <c r="P4918" s="3">
        <v>0</v>
      </c>
      <c r="Q4918" s="132"/>
    </row>
    <row r="4919" spans="1:17">
      <c r="A4919" s="5" t="str">
        <f t="shared" si="77"/>
        <v>8</v>
      </c>
      <c r="B4919" s="1" t="s">
        <v>5289</v>
      </c>
      <c r="C4919" s="2" t="s">
        <v>13949</v>
      </c>
      <c r="D4919" s="2">
        <f>IFERROR(VLOOKUP(B4919,#REF!,4,0),0)</f>
        <v>0</v>
      </c>
      <c r="E4919" s="3">
        <v>-23.5</v>
      </c>
      <c r="F4919" s="147" t="s">
        <v>1</v>
      </c>
      <c r="G4919" s="3">
        <v>-23.5</v>
      </c>
      <c r="H4919" s="3">
        <v>0</v>
      </c>
      <c r="I4919" s="3">
        <v>0</v>
      </c>
      <c r="J4919" s="3">
        <v>-23.5</v>
      </c>
      <c r="K4919" s="3">
        <v>0</v>
      </c>
      <c r="L4919" s="3">
        <v>0</v>
      </c>
      <c r="M4919" s="148" t="s">
        <v>6151</v>
      </c>
      <c r="N4919" s="3">
        <v>0</v>
      </c>
      <c r="O4919" s="3">
        <v>0</v>
      </c>
      <c r="P4919" s="3">
        <v>0</v>
      </c>
      <c r="Q4919" s="132"/>
    </row>
    <row r="4920" spans="1:17">
      <c r="A4920" s="5" t="str">
        <f t="shared" si="77"/>
        <v>8</v>
      </c>
      <c r="B4920" s="1" t="s">
        <v>13950</v>
      </c>
      <c r="C4920" s="2" t="s">
        <v>13852</v>
      </c>
      <c r="D4920" s="2">
        <f>IFERROR(VLOOKUP(B4920,#REF!,4,0),0)</f>
        <v>0</v>
      </c>
      <c r="E4920" s="3">
        <v>0</v>
      </c>
      <c r="F4920" s="147" t="s">
        <v>5961</v>
      </c>
      <c r="G4920" s="3">
        <v>0</v>
      </c>
      <c r="H4920" s="3">
        <v>0</v>
      </c>
      <c r="I4920" s="3">
        <v>0</v>
      </c>
      <c r="J4920" s="3">
        <v>0</v>
      </c>
      <c r="K4920" s="3">
        <v>0</v>
      </c>
      <c r="L4920" s="3">
        <v>0</v>
      </c>
      <c r="M4920" s="148" t="s">
        <v>6151</v>
      </c>
      <c r="N4920" s="3">
        <v>0</v>
      </c>
      <c r="O4920" s="3">
        <v>0</v>
      </c>
      <c r="P4920" s="3">
        <v>0</v>
      </c>
      <c r="Q4920" s="132"/>
    </row>
    <row r="4921" spans="1:17">
      <c r="A4921" s="5" t="str">
        <f t="shared" si="77"/>
        <v>8</v>
      </c>
      <c r="B4921" s="1" t="s">
        <v>13951</v>
      </c>
      <c r="C4921" s="2" t="s">
        <v>13854</v>
      </c>
      <c r="D4921" s="2">
        <f>IFERROR(VLOOKUP(B4921,#REF!,4,0),0)</f>
        <v>0</v>
      </c>
      <c r="E4921" s="3">
        <v>0</v>
      </c>
      <c r="F4921" s="147" t="s">
        <v>5961</v>
      </c>
      <c r="G4921" s="3">
        <v>0</v>
      </c>
      <c r="H4921" s="3">
        <v>0</v>
      </c>
      <c r="I4921" s="3">
        <v>0</v>
      </c>
      <c r="J4921" s="3">
        <v>0</v>
      </c>
      <c r="K4921" s="3">
        <v>0</v>
      </c>
      <c r="L4921" s="3">
        <v>0</v>
      </c>
      <c r="M4921" s="148" t="s">
        <v>6151</v>
      </c>
      <c r="N4921" s="3">
        <v>0</v>
      </c>
      <c r="O4921" s="3">
        <v>0</v>
      </c>
      <c r="P4921" s="3">
        <v>0</v>
      </c>
      <c r="Q4921" s="132"/>
    </row>
    <row r="4922" spans="1:17">
      <c r="A4922" s="5" t="str">
        <f t="shared" si="77"/>
        <v>8</v>
      </c>
      <c r="B4922" s="1" t="s">
        <v>5292</v>
      </c>
      <c r="C4922" s="2" t="s">
        <v>13952</v>
      </c>
      <c r="D4922" s="2">
        <f>IFERROR(VLOOKUP(B4922,#REF!,4,0),0)</f>
        <v>0</v>
      </c>
      <c r="E4922" s="3">
        <v>-269247.39</v>
      </c>
      <c r="F4922" s="147" t="s">
        <v>1</v>
      </c>
      <c r="G4922" s="3">
        <v>-269247.39</v>
      </c>
      <c r="H4922" s="3">
        <v>0</v>
      </c>
      <c r="I4922" s="3">
        <v>0</v>
      </c>
      <c r="J4922" s="3">
        <v>-269247.39</v>
      </c>
      <c r="K4922" s="3">
        <v>0</v>
      </c>
      <c r="L4922" s="3">
        <v>0</v>
      </c>
      <c r="M4922" s="148" t="s">
        <v>6151</v>
      </c>
      <c r="N4922" s="3">
        <v>0</v>
      </c>
      <c r="O4922" s="3">
        <v>0</v>
      </c>
      <c r="P4922" s="3">
        <v>0</v>
      </c>
      <c r="Q4922" s="132"/>
    </row>
    <row r="4923" spans="1:17">
      <c r="A4923" s="5" t="str">
        <f t="shared" si="77"/>
        <v>8</v>
      </c>
      <c r="B4923" s="1" t="s">
        <v>13953</v>
      </c>
      <c r="C4923" s="2" t="s">
        <v>13954</v>
      </c>
      <c r="D4923" s="2">
        <f>IFERROR(VLOOKUP(B4923,#REF!,4,0),0)</f>
        <v>0</v>
      </c>
      <c r="E4923" s="3">
        <v>0</v>
      </c>
      <c r="F4923" s="147" t="s">
        <v>5961</v>
      </c>
      <c r="G4923" s="3">
        <v>0</v>
      </c>
      <c r="H4923" s="3">
        <v>0</v>
      </c>
      <c r="I4923" s="3">
        <v>0</v>
      </c>
      <c r="J4923" s="3">
        <v>0</v>
      </c>
      <c r="K4923" s="3">
        <v>0</v>
      </c>
      <c r="L4923" s="3">
        <v>0</v>
      </c>
      <c r="M4923" s="148" t="s">
        <v>6151</v>
      </c>
      <c r="N4923" s="3">
        <v>0</v>
      </c>
      <c r="O4923" s="3">
        <v>0</v>
      </c>
      <c r="P4923" s="3">
        <v>0</v>
      </c>
      <c r="Q4923" s="132"/>
    </row>
    <row r="4924" spans="1:17">
      <c r="A4924" s="5" t="str">
        <f t="shared" si="77"/>
        <v>8</v>
      </c>
      <c r="B4924" s="1" t="s">
        <v>13955</v>
      </c>
      <c r="C4924" s="2" t="s">
        <v>13956</v>
      </c>
      <c r="D4924" s="2">
        <f>IFERROR(VLOOKUP(B4924,#REF!,4,0),0)</f>
        <v>0</v>
      </c>
      <c r="E4924" s="3">
        <v>0</v>
      </c>
      <c r="F4924" s="147" t="s">
        <v>5961</v>
      </c>
      <c r="G4924" s="3">
        <v>0</v>
      </c>
      <c r="H4924" s="3">
        <v>0</v>
      </c>
      <c r="I4924" s="3">
        <v>0</v>
      </c>
      <c r="J4924" s="3">
        <v>0</v>
      </c>
      <c r="K4924" s="3">
        <v>0</v>
      </c>
      <c r="L4924" s="3">
        <v>0</v>
      </c>
      <c r="M4924" s="148" t="s">
        <v>6151</v>
      </c>
      <c r="N4924" s="3">
        <v>0</v>
      </c>
      <c r="O4924" s="3">
        <v>0</v>
      </c>
      <c r="P4924" s="3">
        <v>0</v>
      </c>
      <c r="Q4924" s="132"/>
    </row>
    <row r="4925" spans="1:17">
      <c r="A4925" s="5" t="str">
        <f t="shared" si="77"/>
        <v>8</v>
      </c>
      <c r="B4925" s="1" t="s">
        <v>13957</v>
      </c>
      <c r="C4925" s="2" t="s">
        <v>13958</v>
      </c>
      <c r="D4925" s="2">
        <f>IFERROR(VLOOKUP(B4925,#REF!,4,0),0)</f>
        <v>0</v>
      </c>
      <c r="E4925" s="3">
        <v>0</v>
      </c>
      <c r="F4925" s="147" t="s">
        <v>5961</v>
      </c>
      <c r="G4925" s="3">
        <v>0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148" t="s">
        <v>6151</v>
      </c>
      <c r="N4925" s="3">
        <v>0</v>
      </c>
      <c r="O4925" s="3">
        <v>0</v>
      </c>
      <c r="P4925" s="3">
        <v>0</v>
      </c>
      <c r="Q4925" s="132"/>
    </row>
    <row r="4926" spans="1:17">
      <c r="A4926" s="5" t="str">
        <f t="shared" si="77"/>
        <v>8</v>
      </c>
      <c r="B4926" s="1" t="s">
        <v>13959</v>
      </c>
      <c r="C4926" s="2" t="s">
        <v>13960</v>
      </c>
      <c r="D4926" s="2">
        <f>IFERROR(VLOOKUP(B4926,#REF!,4,0),0)</f>
        <v>0</v>
      </c>
      <c r="E4926" s="3">
        <v>0</v>
      </c>
      <c r="F4926" s="147" t="s">
        <v>5961</v>
      </c>
      <c r="G4926" s="3">
        <v>0</v>
      </c>
      <c r="H4926" s="3">
        <v>0</v>
      </c>
      <c r="I4926" s="3">
        <v>0</v>
      </c>
      <c r="J4926" s="3">
        <v>0</v>
      </c>
      <c r="K4926" s="3">
        <v>0</v>
      </c>
      <c r="L4926" s="3">
        <v>0</v>
      </c>
      <c r="M4926" s="148" t="s">
        <v>6151</v>
      </c>
      <c r="N4926" s="3">
        <v>0</v>
      </c>
      <c r="O4926" s="3">
        <v>0</v>
      </c>
      <c r="P4926" s="3">
        <v>0</v>
      </c>
      <c r="Q4926" s="132"/>
    </row>
    <row r="4927" spans="1:17">
      <c r="A4927" s="5" t="str">
        <f t="shared" si="77"/>
        <v>8</v>
      </c>
      <c r="B4927" s="1" t="s">
        <v>13961</v>
      </c>
      <c r="C4927" s="2" t="s">
        <v>13962</v>
      </c>
      <c r="D4927" s="2">
        <f>IFERROR(VLOOKUP(B4927,#REF!,4,0),0)</f>
        <v>0</v>
      </c>
      <c r="E4927" s="3">
        <v>0</v>
      </c>
      <c r="F4927" s="147" t="s">
        <v>5961</v>
      </c>
      <c r="G4927" s="3">
        <v>0</v>
      </c>
      <c r="H4927" s="3">
        <v>0</v>
      </c>
      <c r="I4927" s="3">
        <v>0</v>
      </c>
      <c r="J4927" s="3">
        <v>0</v>
      </c>
      <c r="K4927" s="3">
        <v>0</v>
      </c>
      <c r="L4927" s="3">
        <v>0</v>
      </c>
      <c r="M4927" s="148" t="s">
        <v>6151</v>
      </c>
      <c r="N4927" s="3">
        <v>0</v>
      </c>
      <c r="O4927" s="3">
        <v>0</v>
      </c>
      <c r="P4927" s="3">
        <v>0</v>
      </c>
      <c r="Q4927" s="132"/>
    </row>
    <row r="4928" spans="1:17">
      <c r="A4928" s="5" t="str">
        <f t="shared" si="77"/>
        <v>8</v>
      </c>
      <c r="B4928" s="1" t="s">
        <v>13963</v>
      </c>
      <c r="C4928" s="2" t="s">
        <v>13964</v>
      </c>
      <c r="D4928" s="2">
        <f>IFERROR(VLOOKUP(B4928,#REF!,4,0),0)</f>
        <v>0</v>
      </c>
      <c r="E4928" s="3">
        <v>0</v>
      </c>
      <c r="F4928" s="147" t="s">
        <v>5961</v>
      </c>
      <c r="G4928" s="3">
        <v>0</v>
      </c>
      <c r="H4928" s="3">
        <v>0</v>
      </c>
      <c r="I4928" s="3">
        <v>0</v>
      </c>
      <c r="J4928" s="3">
        <v>0</v>
      </c>
      <c r="K4928" s="3">
        <v>0</v>
      </c>
      <c r="L4928" s="3">
        <v>0</v>
      </c>
      <c r="M4928" s="148" t="s">
        <v>6151</v>
      </c>
      <c r="N4928" s="3">
        <v>0</v>
      </c>
      <c r="O4928" s="3">
        <v>0</v>
      </c>
      <c r="P4928" s="3">
        <v>0</v>
      </c>
      <c r="Q4928" s="132"/>
    </row>
    <row r="4929" spans="1:17">
      <c r="A4929" s="5" t="str">
        <f t="shared" si="77"/>
        <v>8</v>
      </c>
      <c r="B4929" s="1" t="s">
        <v>13965</v>
      </c>
      <c r="C4929" s="2" t="s">
        <v>13966</v>
      </c>
      <c r="D4929" s="2">
        <f>IFERROR(VLOOKUP(B4929,#REF!,4,0),0)</f>
        <v>0</v>
      </c>
      <c r="E4929" s="3">
        <v>0</v>
      </c>
      <c r="F4929" s="147" t="s">
        <v>5961</v>
      </c>
      <c r="G4929" s="3">
        <v>0</v>
      </c>
      <c r="H4929" s="3">
        <v>0</v>
      </c>
      <c r="I4929" s="3">
        <v>0</v>
      </c>
      <c r="J4929" s="3">
        <v>0</v>
      </c>
      <c r="K4929" s="3">
        <v>0</v>
      </c>
      <c r="L4929" s="3">
        <v>0</v>
      </c>
      <c r="M4929" s="148" t="s">
        <v>6151</v>
      </c>
      <c r="N4929" s="3">
        <v>0</v>
      </c>
      <c r="O4929" s="3">
        <v>0</v>
      </c>
      <c r="P4929" s="3">
        <v>0</v>
      </c>
      <c r="Q4929" s="132"/>
    </row>
    <row r="4930" spans="1:17">
      <c r="A4930" s="5" t="str">
        <f t="shared" si="77"/>
        <v>8</v>
      </c>
      <c r="B4930" s="1" t="s">
        <v>13967</v>
      </c>
      <c r="C4930" s="2" t="s">
        <v>13968</v>
      </c>
      <c r="D4930" s="2">
        <f>IFERROR(VLOOKUP(B4930,#REF!,4,0),0)</f>
        <v>0</v>
      </c>
      <c r="E4930" s="3">
        <v>0</v>
      </c>
      <c r="F4930" s="147" t="s">
        <v>5961</v>
      </c>
      <c r="G4930" s="3">
        <v>0</v>
      </c>
      <c r="H4930" s="3">
        <v>0</v>
      </c>
      <c r="I4930" s="3">
        <v>0</v>
      </c>
      <c r="J4930" s="3">
        <v>0</v>
      </c>
      <c r="K4930" s="3">
        <v>0</v>
      </c>
      <c r="L4930" s="3">
        <v>0</v>
      </c>
      <c r="M4930" s="148" t="s">
        <v>6151</v>
      </c>
      <c r="N4930" s="3">
        <v>0</v>
      </c>
      <c r="O4930" s="3">
        <v>0</v>
      </c>
      <c r="P4930" s="3">
        <v>0</v>
      </c>
      <c r="Q4930" s="132"/>
    </row>
    <row r="4931" spans="1:17">
      <c r="A4931" s="5" t="str">
        <f t="shared" si="77"/>
        <v>8</v>
      </c>
      <c r="B4931" s="1" t="s">
        <v>13969</v>
      </c>
      <c r="C4931" s="2" t="s">
        <v>13970</v>
      </c>
      <c r="D4931" s="2">
        <f>IFERROR(VLOOKUP(B4931,#REF!,4,0),0)</f>
        <v>0</v>
      </c>
      <c r="E4931" s="3">
        <v>0</v>
      </c>
      <c r="F4931" s="147" t="s">
        <v>5961</v>
      </c>
      <c r="G4931" s="3">
        <v>0</v>
      </c>
      <c r="H4931" s="3">
        <v>0</v>
      </c>
      <c r="I4931" s="3">
        <v>0</v>
      </c>
      <c r="J4931" s="3">
        <v>0</v>
      </c>
      <c r="K4931" s="3">
        <v>0</v>
      </c>
      <c r="L4931" s="3">
        <v>0</v>
      </c>
      <c r="M4931" s="148" t="s">
        <v>6151</v>
      </c>
      <c r="N4931" s="3">
        <v>0</v>
      </c>
      <c r="O4931" s="3">
        <v>0</v>
      </c>
      <c r="P4931" s="3">
        <v>0</v>
      </c>
      <c r="Q4931" s="132"/>
    </row>
    <row r="4932" spans="1:17">
      <c r="A4932" s="5" t="str">
        <f t="shared" si="77"/>
        <v>8</v>
      </c>
      <c r="B4932" s="1" t="s">
        <v>13971</v>
      </c>
      <c r="C4932" s="2" t="s">
        <v>13972</v>
      </c>
      <c r="D4932" s="2">
        <f>IFERROR(VLOOKUP(B4932,#REF!,4,0),0)</f>
        <v>0</v>
      </c>
      <c r="E4932" s="3">
        <v>0</v>
      </c>
      <c r="F4932" s="147" t="s">
        <v>5961</v>
      </c>
      <c r="G4932" s="3">
        <v>0</v>
      </c>
      <c r="H4932" s="3">
        <v>0</v>
      </c>
      <c r="I4932" s="3">
        <v>0</v>
      </c>
      <c r="J4932" s="3">
        <v>0</v>
      </c>
      <c r="K4932" s="3">
        <v>0</v>
      </c>
      <c r="L4932" s="3">
        <v>0</v>
      </c>
      <c r="M4932" s="148" t="s">
        <v>6151</v>
      </c>
      <c r="N4932" s="3">
        <v>0</v>
      </c>
      <c r="O4932" s="3">
        <v>0</v>
      </c>
      <c r="P4932" s="3">
        <v>0</v>
      </c>
      <c r="Q4932" s="132"/>
    </row>
    <row r="4933" spans="1:17">
      <c r="A4933" s="5" t="str">
        <f t="shared" si="77"/>
        <v>8</v>
      </c>
      <c r="B4933" s="1" t="s">
        <v>5942</v>
      </c>
      <c r="C4933" s="2" t="s">
        <v>13973</v>
      </c>
      <c r="D4933" s="2">
        <f>IFERROR(VLOOKUP(B4933,#REF!,4,0),0)</f>
        <v>0</v>
      </c>
      <c r="E4933" s="3">
        <v>-167.2</v>
      </c>
      <c r="F4933" s="147" t="s">
        <v>1</v>
      </c>
      <c r="G4933" s="3">
        <v>-167.2</v>
      </c>
      <c r="H4933" s="3">
        <v>0</v>
      </c>
      <c r="I4933" s="3">
        <v>0</v>
      </c>
      <c r="J4933" s="3">
        <v>-167.2</v>
      </c>
      <c r="K4933" s="3">
        <v>0</v>
      </c>
      <c r="L4933" s="3">
        <v>0</v>
      </c>
      <c r="M4933" s="148" t="s">
        <v>6151</v>
      </c>
      <c r="N4933" s="3">
        <v>0</v>
      </c>
      <c r="O4933" s="3">
        <v>0</v>
      </c>
      <c r="P4933" s="3">
        <v>0</v>
      </c>
      <c r="Q4933" s="132"/>
    </row>
    <row r="4934" spans="1:17">
      <c r="A4934" s="5" t="str">
        <f t="shared" si="77"/>
        <v>8</v>
      </c>
      <c r="B4934" s="1" t="s">
        <v>13974</v>
      </c>
      <c r="C4934" s="2" t="s">
        <v>13975</v>
      </c>
      <c r="D4934" s="2">
        <f>IFERROR(VLOOKUP(B4934,#REF!,4,0),0)</f>
        <v>0</v>
      </c>
      <c r="E4934" s="3">
        <v>0</v>
      </c>
      <c r="F4934" s="147" t="s">
        <v>5961</v>
      </c>
      <c r="G4934" s="3">
        <v>0</v>
      </c>
      <c r="H4934" s="3">
        <v>0</v>
      </c>
      <c r="I4934" s="3">
        <v>0</v>
      </c>
      <c r="J4934" s="3">
        <v>0</v>
      </c>
      <c r="K4934" s="3">
        <v>0</v>
      </c>
      <c r="L4934" s="3">
        <v>0</v>
      </c>
      <c r="M4934" s="148" t="s">
        <v>6151</v>
      </c>
      <c r="N4934" s="3">
        <v>0</v>
      </c>
      <c r="O4934" s="3">
        <v>0</v>
      </c>
      <c r="P4934" s="3">
        <v>0</v>
      </c>
      <c r="Q4934" s="132"/>
    </row>
    <row r="4935" spans="1:17">
      <c r="A4935" s="5" t="str">
        <f t="shared" si="77"/>
        <v>8</v>
      </c>
      <c r="B4935" s="1" t="s">
        <v>13976</v>
      </c>
      <c r="C4935" s="2" t="s">
        <v>13977</v>
      </c>
      <c r="D4935" s="2">
        <f>IFERROR(VLOOKUP(B4935,#REF!,4,0),0)</f>
        <v>0</v>
      </c>
      <c r="E4935" s="3">
        <v>0</v>
      </c>
      <c r="F4935" s="147" t="s">
        <v>5961</v>
      </c>
      <c r="G4935" s="3">
        <v>0</v>
      </c>
      <c r="H4935" s="3">
        <v>0</v>
      </c>
      <c r="I4935" s="3">
        <v>0</v>
      </c>
      <c r="J4935" s="3">
        <v>0</v>
      </c>
      <c r="K4935" s="3">
        <v>0</v>
      </c>
      <c r="L4935" s="3">
        <v>0</v>
      </c>
      <c r="M4935" s="148" t="s">
        <v>6151</v>
      </c>
      <c r="N4935" s="3">
        <v>0</v>
      </c>
      <c r="O4935" s="3">
        <v>0</v>
      </c>
      <c r="P4935" s="3">
        <v>0</v>
      </c>
      <c r="Q4935" s="132"/>
    </row>
    <row r="4936" spans="1:17">
      <c r="A4936" s="5" t="str">
        <f t="shared" si="77"/>
        <v>8</v>
      </c>
      <c r="B4936" s="1" t="s">
        <v>13978</v>
      </c>
      <c r="C4936" s="2" t="s">
        <v>13979</v>
      </c>
      <c r="D4936" s="2">
        <f>IFERROR(VLOOKUP(B4936,#REF!,4,0),0)</f>
        <v>0</v>
      </c>
      <c r="E4936" s="3">
        <v>0</v>
      </c>
      <c r="F4936" s="147" t="s">
        <v>5961</v>
      </c>
      <c r="G4936" s="3">
        <v>0</v>
      </c>
      <c r="H4936" s="3">
        <v>0</v>
      </c>
      <c r="I4936" s="3">
        <v>0</v>
      </c>
      <c r="J4936" s="3">
        <v>0</v>
      </c>
      <c r="K4936" s="3">
        <v>0</v>
      </c>
      <c r="L4936" s="3">
        <v>0</v>
      </c>
      <c r="M4936" s="148" t="s">
        <v>6151</v>
      </c>
      <c r="N4936" s="3">
        <v>0</v>
      </c>
      <c r="O4936" s="3">
        <v>0</v>
      </c>
      <c r="P4936" s="3">
        <v>0</v>
      </c>
      <c r="Q4936" s="132"/>
    </row>
    <row r="4937" spans="1:17">
      <c r="A4937" s="5" t="str">
        <f t="shared" si="77"/>
        <v>8</v>
      </c>
      <c r="B4937" s="1" t="s">
        <v>13980</v>
      </c>
      <c r="C4937" s="2" t="s">
        <v>13981</v>
      </c>
      <c r="D4937" s="2">
        <f>IFERROR(VLOOKUP(B4937,#REF!,4,0),0)</f>
        <v>0</v>
      </c>
      <c r="E4937" s="3">
        <v>0</v>
      </c>
      <c r="F4937" s="147" t="s">
        <v>5961</v>
      </c>
      <c r="G4937" s="3">
        <v>0</v>
      </c>
      <c r="H4937" s="3">
        <v>0</v>
      </c>
      <c r="I4937" s="3">
        <v>0</v>
      </c>
      <c r="J4937" s="3">
        <v>0</v>
      </c>
      <c r="K4937" s="3">
        <v>0</v>
      </c>
      <c r="L4937" s="3">
        <v>0</v>
      </c>
      <c r="M4937" s="148" t="s">
        <v>6151</v>
      </c>
      <c r="N4937" s="3">
        <v>0</v>
      </c>
      <c r="O4937" s="3">
        <v>0</v>
      </c>
      <c r="P4937" s="3">
        <v>0</v>
      </c>
      <c r="Q4937" s="132"/>
    </row>
    <row r="4938" spans="1:17">
      <c r="A4938" s="5" t="str">
        <f t="shared" si="77"/>
        <v>8</v>
      </c>
      <c r="B4938" s="1" t="s">
        <v>13982</v>
      </c>
      <c r="C4938" s="2" t="s">
        <v>11447</v>
      </c>
      <c r="D4938" s="2">
        <f>IFERROR(VLOOKUP(B4938,#REF!,4,0),0)</f>
        <v>0</v>
      </c>
      <c r="E4938" s="3">
        <v>0</v>
      </c>
      <c r="F4938" s="147" t="s">
        <v>5961</v>
      </c>
      <c r="G4938" s="3">
        <v>0</v>
      </c>
      <c r="H4938" s="3">
        <v>0</v>
      </c>
      <c r="I4938" s="3">
        <v>0</v>
      </c>
      <c r="J4938" s="3">
        <v>0</v>
      </c>
      <c r="K4938" s="3">
        <v>0</v>
      </c>
      <c r="L4938" s="3">
        <v>0</v>
      </c>
      <c r="M4938" s="148" t="s">
        <v>6151</v>
      </c>
      <c r="N4938" s="3">
        <v>0</v>
      </c>
      <c r="O4938" s="3">
        <v>0</v>
      </c>
      <c r="P4938" s="3">
        <v>0</v>
      </c>
      <c r="Q4938" s="132"/>
    </row>
    <row r="4939" spans="1:17">
      <c r="A4939" s="5" t="str">
        <f t="shared" ref="A4939:A5002" si="78">LEFT(B4939)</f>
        <v>8</v>
      </c>
      <c r="B4939" s="1" t="s">
        <v>13983</v>
      </c>
      <c r="C4939" s="2" t="s">
        <v>11449</v>
      </c>
      <c r="D4939" s="2">
        <f>IFERROR(VLOOKUP(B4939,#REF!,4,0),0)</f>
        <v>0</v>
      </c>
      <c r="E4939" s="3">
        <v>0</v>
      </c>
      <c r="F4939" s="147" t="s">
        <v>5961</v>
      </c>
      <c r="G4939" s="3">
        <v>0</v>
      </c>
      <c r="H4939" s="3">
        <v>0</v>
      </c>
      <c r="I4939" s="3">
        <v>0</v>
      </c>
      <c r="J4939" s="3">
        <v>0</v>
      </c>
      <c r="K4939" s="3">
        <v>0</v>
      </c>
      <c r="L4939" s="3">
        <v>0</v>
      </c>
      <c r="M4939" s="148" t="s">
        <v>6151</v>
      </c>
      <c r="N4939" s="3">
        <v>0</v>
      </c>
      <c r="O4939" s="3">
        <v>0</v>
      </c>
      <c r="P4939" s="3">
        <v>0</v>
      </c>
      <c r="Q4939" s="132"/>
    </row>
    <row r="4940" spans="1:17">
      <c r="A4940" s="5" t="str">
        <f t="shared" si="78"/>
        <v>8</v>
      </c>
      <c r="B4940" s="1" t="s">
        <v>13984</v>
      </c>
      <c r="C4940" s="2" t="s">
        <v>11451</v>
      </c>
      <c r="D4940" s="2">
        <f>IFERROR(VLOOKUP(B4940,#REF!,4,0),0)</f>
        <v>0</v>
      </c>
      <c r="E4940" s="3">
        <v>0</v>
      </c>
      <c r="F4940" s="147" t="s">
        <v>5961</v>
      </c>
      <c r="G4940" s="3">
        <v>0</v>
      </c>
      <c r="H4940" s="3">
        <v>0</v>
      </c>
      <c r="I4940" s="3">
        <v>0</v>
      </c>
      <c r="J4940" s="3">
        <v>0</v>
      </c>
      <c r="K4940" s="3">
        <v>0</v>
      </c>
      <c r="L4940" s="3">
        <v>0</v>
      </c>
      <c r="M4940" s="148" t="s">
        <v>6151</v>
      </c>
      <c r="N4940" s="3">
        <v>0</v>
      </c>
      <c r="O4940" s="3">
        <v>0</v>
      </c>
      <c r="P4940" s="3">
        <v>0</v>
      </c>
      <c r="Q4940" s="132"/>
    </row>
    <row r="4941" spans="1:17" ht="22.5">
      <c r="A4941" s="5" t="str">
        <f t="shared" si="78"/>
        <v>8</v>
      </c>
      <c r="B4941" s="1" t="s">
        <v>13985</v>
      </c>
      <c r="C4941" s="2" t="s">
        <v>11453</v>
      </c>
      <c r="D4941" s="2">
        <f>IFERROR(VLOOKUP(B4941,#REF!,4,0),0)</f>
        <v>0</v>
      </c>
      <c r="E4941" s="3">
        <v>0</v>
      </c>
      <c r="F4941" s="147" t="s">
        <v>5961</v>
      </c>
      <c r="G4941" s="3">
        <v>0</v>
      </c>
      <c r="H4941" s="3">
        <v>0</v>
      </c>
      <c r="I4941" s="3">
        <v>0</v>
      </c>
      <c r="J4941" s="3">
        <v>0</v>
      </c>
      <c r="K4941" s="3">
        <v>0</v>
      </c>
      <c r="L4941" s="3">
        <v>0</v>
      </c>
      <c r="M4941" s="148" t="s">
        <v>6151</v>
      </c>
      <c r="N4941" s="3">
        <v>0</v>
      </c>
      <c r="O4941" s="3">
        <v>0</v>
      </c>
      <c r="P4941" s="3">
        <v>0</v>
      </c>
      <c r="Q4941" s="132"/>
    </row>
    <row r="4942" spans="1:17">
      <c r="A4942" s="5" t="str">
        <f t="shared" si="78"/>
        <v>8</v>
      </c>
      <c r="B4942" s="1" t="s">
        <v>13986</v>
      </c>
      <c r="C4942" s="2" t="s">
        <v>11455</v>
      </c>
      <c r="D4942" s="2">
        <f>IFERROR(VLOOKUP(B4942,#REF!,4,0),0)</f>
        <v>0</v>
      </c>
      <c r="E4942" s="3">
        <v>0</v>
      </c>
      <c r="F4942" s="147" t="s">
        <v>5961</v>
      </c>
      <c r="G4942" s="3">
        <v>0</v>
      </c>
      <c r="H4942" s="3">
        <v>0</v>
      </c>
      <c r="I4942" s="3">
        <v>0</v>
      </c>
      <c r="J4942" s="3">
        <v>0</v>
      </c>
      <c r="K4942" s="3">
        <v>0</v>
      </c>
      <c r="L4942" s="3">
        <v>0</v>
      </c>
      <c r="M4942" s="148" t="s">
        <v>6151</v>
      </c>
      <c r="N4942" s="3">
        <v>0</v>
      </c>
      <c r="O4942" s="3">
        <v>0</v>
      </c>
      <c r="P4942" s="3">
        <v>0</v>
      </c>
      <c r="Q4942" s="132"/>
    </row>
    <row r="4943" spans="1:17">
      <c r="A4943" s="5" t="str">
        <f t="shared" si="78"/>
        <v>8</v>
      </c>
      <c r="B4943" s="1" t="s">
        <v>13987</v>
      </c>
      <c r="C4943" s="2" t="s">
        <v>11457</v>
      </c>
      <c r="D4943" s="2">
        <f>IFERROR(VLOOKUP(B4943,#REF!,4,0),0)</f>
        <v>0</v>
      </c>
      <c r="E4943" s="3">
        <v>0</v>
      </c>
      <c r="F4943" s="147" t="s">
        <v>5961</v>
      </c>
      <c r="G4943" s="3">
        <v>0</v>
      </c>
      <c r="H4943" s="3">
        <v>0</v>
      </c>
      <c r="I4943" s="3">
        <v>0</v>
      </c>
      <c r="J4943" s="3">
        <v>0</v>
      </c>
      <c r="K4943" s="3">
        <v>0</v>
      </c>
      <c r="L4943" s="3">
        <v>0</v>
      </c>
      <c r="M4943" s="148" t="s">
        <v>6151</v>
      </c>
      <c r="N4943" s="3">
        <v>0</v>
      </c>
      <c r="O4943" s="3">
        <v>0</v>
      </c>
      <c r="P4943" s="3">
        <v>0</v>
      </c>
      <c r="Q4943" s="132"/>
    </row>
    <row r="4944" spans="1:17">
      <c r="A4944" s="5" t="str">
        <f t="shared" si="78"/>
        <v>8</v>
      </c>
      <c r="B4944" s="1" t="s">
        <v>13988</v>
      </c>
      <c r="C4944" s="2" t="s">
        <v>11459</v>
      </c>
      <c r="D4944" s="2">
        <f>IFERROR(VLOOKUP(B4944,#REF!,4,0),0)</f>
        <v>0</v>
      </c>
      <c r="E4944" s="3">
        <v>0</v>
      </c>
      <c r="F4944" s="147" t="s">
        <v>5961</v>
      </c>
      <c r="G4944" s="3">
        <v>0</v>
      </c>
      <c r="H4944" s="3">
        <v>0</v>
      </c>
      <c r="I4944" s="3">
        <v>0</v>
      </c>
      <c r="J4944" s="3">
        <v>0</v>
      </c>
      <c r="K4944" s="3">
        <v>0</v>
      </c>
      <c r="L4944" s="3">
        <v>0</v>
      </c>
      <c r="M4944" s="148" t="s">
        <v>6151</v>
      </c>
      <c r="N4944" s="3">
        <v>0</v>
      </c>
      <c r="O4944" s="3">
        <v>0</v>
      </c>
      <c r="P4944" s="3">
        <v>0</v>
      </c>
      <c r="Q4944" s="132"/>
    </row>
    <row r="4945" spans="1:17" ht="22.5">
      <c r="A4945" s="5" t="str">
        <f t="shared" si="78"/>
        <v>8</v>
      </c>
      <c r="B4945" s="1" t="s">
        <v>13989</v>
      </c>
      <c r="C4945" s="2" t="s">
        <v>11461</v>
      </c>
      <c r="D4945" s="2">
        <f>IFERROR(VLOOKUP(B4945,#REF!,4,0),0)</f>
        <v>0</v>
      </c>
      <c r="E4945" s="3">
        <v>0</v>
      </c>
      <c r="F4945" s="147" t="s">
        <v>5961</v>
      </c>
      <c r="G4945" s="3">
        <v>0</v>
      </c>
      <c r="H4945" s="3">
        <v>0</v>
      </c>
      <c r="I4945" s="3">
        <v>0</v>
      </c>
      <c r="J4945" s="3">
        <v>0</v>
      </c>
      <c r="K4945" s="3">
        <v>0</v>
      </c>
      <c r="L4945" s="3">
        <v>0</v>
      </c>
      <c r="M4945" s="148" t="s">
        <v>6151</v>
      </c>
      <c r="N4945" s="3">
        <v>0</v>
      </c>
      <c r="O4945" s="3">
        <v>0</v>
      </c>
      <c r="P4945" s="3">
        <v>0</v>
      </c>
      <c r="Q4945" s="132"/>
    </row>
    <row r="4946" spans="1:17">
      <c r="A4946" s="5" t="str">
        <f t="shared" si="78"/>
        <v>8</v>
      </c>
      <c r="B4946" s="1" t="s">
        <v>13990</v>
      </c>
      <c r="C4946" s="2" t="s">
        <v>11465</v>
      </c>
      <c r="D4946" s="2">
        <f>IFERROR(VLOOKUP(B4946,#REF!,4,0),0)</f>
        <v>0</v>
      </c>
      <c r="E4946" s="3">
        <v>0</v>
      </c>
      <c r="F4946" s="147" t="s">
        <v>5961</v>
      </c>
      <c r="G4946" s="3">
        <v>0</v>
      </c>
      <c r="H4946" s="3">
        <v>0</v>
      </c>
      <c r="I4946" s="3">
        <v>0</v>
      </c>
      <c r="J4946" s="3">
        <v>0</v>
      </c>
      <c r="K4946" s="3">
        <v>0</v>
      </c>
      <c r="L4946" s="3">
        <v>0</v>
      </c>
      <c r="M4946" s="148" t="s">
        <v>6151</v>
      </c>
      <c r="N4946" s="3">
        <v>0</v>
      </c>
      <c r="O4946" s="3">
        <v>0</v>
      </c>
      <c r="P4946" s="3">
        <v>0</v>
      </c>
      <c r="Q4946" s="132"/>
    </row>
    <row r="4947" spans="1:17">
      <c r="A4947" s="5" t="str">
        <f t="shared" si="78"/>
        <v>8</v>
      </c>
      <c r="B4947" s="1" t="s">
        <v>13991</v>
      </c>
      <c r="C4947" s="2" t="s">
        <v>11467</v>
      </c>
      <c r="D4947" s="2">
        <f>IFERROR(VLOOKUP(B4947,#REF!,4,0),0)</f>
        <v>0</v>
      </c>
      <c r="E4947" s="3">
        <v>0</v>
      </c>
      <c r="F4947" s="147" t="s">
        <v>5961</v>
      </c>
      <c r="G4947" s="3">
        <v>0</v>
      </c>
      <c r="H4947" s="3">
        <v>0</v>
      </c>
      <c r="I4947" s="3">
        <v>0</v>
      </c>
      <c r="J4947" s="3">
        <v>0</v>
      </c>
      <c r="K4947" s="3">
        <v>0</v>
      </c>
      <c r="L4947" s="3">
        <v>0</v>
      </c>
      <c r="M4947" s="148" t="s">
        <v>6151</v>
      </c>
      <c r="N4947" s="3">
        <v>0</v>
      </c>
      <c r="O4947" s="3">
        <v>0</v>
      </c>
      <c r="P4947" s="3">
        <v>0</v>
      </c>
      <c r="Q4947" s="132"/>
    </row>
    <row r="4948" spans="1:17" ht="22.5">
      <c r="A4948" s="5" t="str">
        <f t="shared" si="78"/>
        <v>8</v>
      </c>
      <c r="B4948" s="1" t="s">
        <v>13992</v>
      </c>
      <c r="C4948" s="2" t="s">
        <v>13993</v>
      </c>
      <c r="D4948" s="2">
        <f>IFERROR(VLOOKUP(B4948,#REF!,4,0),0)</f>
        <v>0</v>
      </c>
      <c r="E4948" s="3">
        <v>0</v>
      </c>
      <c r="F4948" s="147" t="s">
        <v>5961</v>
      </c>
      <c r="G4948" s="3">
        <v>0</v>
      </c>
      <c r="H4948" s="3">
        <v>0</v>
      </c>
      <c r="I4948" s="3">
        <v>0</v>
      </c>
      <c r="J4948" s="3">
        <v>0</v>
      </c>
      <c r="K4948" s="3">
        <v>0</v>
      </c>
      <c r="L4948" s="3">
        <v>0</v>
      </c>
      <c r="M4948" s="148" t="s">
        <v>6151</v>
      </c>
      <c r="N4948" s="3">
        <v>0</v>
      </c>
      <c r="O4948" s="3">
        <v>0</v>
      </c>
      <c r="P4948" s="3">
        <v>0</v>
      </c>
      <c r="Q4948" s="132"/>
    </row>
    <row r="4949" spans="1:17" ht="22.5">
      <c r="A4949" s="5" t="str">
        <f t="shared" si="78"/>
        <v>8</v>
      </c>
      <c r="B4949" s="1" t="s">
        <v>13994</v>
      </c>
      <c r="C4949" s="2" t="s">
        <v>13995</v>
      </c>
      <c r="D4949" s="2">
        <f>IFERROR(VLOOKUP(B4949,#REF!,4,0),0)</f>
        <v>0</v>
      </c>
      <c r="E4949" s="3">
        <v>0</v>
      </c>
      <c r="F4949" s="147" t="s">
        <v>5961</v>
      </c>
      <c r="G4949" s="3">
        <v>0</v>
      </c>
      <c r="H4949" s="3">
        <v>0</v>
      </c>
      <c r="I4949" s="3">
        <v>0</v>
      </c>
      <c r="J4949" s="3">
        <v>0</v>
      </c>
      <c r="K4949" s="3">
        <v>0</v>
      </c>
      <c r="L4949" s="3">
        <v>0</v>
      </c>
      <c r="M4949" s="148" t="s">
        <v>6151</v>
      </c>
      <c r="N4949" s="3">
        <v>0</v>
      </c>
      <c r="O4949" s="3">
        <v>0</v>
      </c>
      <c r="P4949" s="3">
        <v>0</v>
      </c>
      <c r="Q4949" s="132"/>
    </row>
    <row r="4950" spans="1:17">
      <c r="A4950" s="5" t="str">
        <f t="shared" si="78"/>
        <v>8</v>
      </c>
      <c r="B4950" s="1" t="s">
        <v>13996</v>
      </c>
      <c r="C4950" s="2" t="s">
        <v>13997</v>
      </c>
      <c r="D4950" s="2">
        <f>IFERROR(VLOOKUP(B4950,#REF!,4,0),0)</f>
        <v>0</v>
      </c>
      <c r="E4950" s="3">
        <v>0</v>
      </c>
      <c r="F4950" s="147" t="s">
        <v>5961</v>
      </c>
      <c r="G4950" s="3">
        <v>0</v>
      </c>
      <c r="H4950" s="3">
        <v>0</v>
      </c>
      <c r="I4950" s="3">
        <v>0</v>
      </c>
      <c r="J4950" s="3">
        <v>0</v>
      </c>
      <c r="K4950" s="3">
        <v>0</v>
      </c>
      <c r="L4950" s="3">
        <v>0</v>
      </c>
      <c r="M4950" s="148" t="s">
        <v>6151</v>
      </c>
      <c r="N4950" s="3">
        <v>0</v>
      </c>
      <c r="O4950" s="3">
        <v>0</v>
      </c>
      <c r="P4950" s="3">
        <v>0</v>
      </c>
      <c r="Q4950" s="132"/>
    </row>
    <row r="4951" spans="1:17">
      <c r="A4951" s="5" t="str">
        <f t="shared" si="78"/>
        <v>8</v>
      </c>
      <c r="B4951" s="1" t="s">
        <v>5295</v>
      </c>
      <c r="C4951" s="2" t="s">
        <v>13998</v>
      </c>
      <c r="D4951" s="2">
        <f>IFERROR(VLOOKUP(B4951,#REF!,4,0),0)</f>
        <v>0</v>
      </c>
      <c r="E4951" s="3">
        <v>-24801.78</v>
      </c>
      <c r="F4951" s="147" t="s">
        <v>1</v>
      </c>
      <c r="G4951" s="3">
        <v>-24801.78</v>
      </c>
      <c r="H4951" s="3">
        <v>0</v>
      </c>
      <c r="I4951" s="3">
        <v>0</v>
      </c>
      <c r="J4951" s="3">
        <v>-24801.78</v>
      </c>
      <c r="K4951" s="3">
        <v>0</v>
      </c>
      <c r="L4951" s="3">
        <v>0</v>
      </c>
      <c r="M4951" s="148" t="s">
        <v>6151</v>
      </c>
      <c r="N4951" s="3">
        <v>0</v>
      </c>
      <c r="O4951" s="3">
        <v>0</v>
      </c>
      <c r="P4951" s="3">
        <v>0</v>
      </c>
      <c r="Q4951" s="132"/>
    </row>
    <row r="4952" spans="1:17">
      <c r="A4952" s="5" t="str">
        <f t="shared" si="78"/>
        <v>8</v>
      </c>
      <c r="B4952" s="1" t="s">
        <v>5298</v>
      </c>
      <c r="C4952" s="2" t="s">
        <v>13999</v>
      </c>
      <c r="D4952" s="2">
        <f>IFERROR(VLOOKUP(B4952,#REF!,4,0),0)</f>
        <v>0</v>
      </c>
      <c r="E4952" s="3">
        <v>0</v>
      </c>
      <c r="F4952" s="147" t="s">
        <v>5961</v>
      </c>
      <c r="G4952" s="3">
        <v>0</v>
      </c>
      <c r="H4952" s="3">
        <v>0</v>
      </c>
      <c r="I4952" s="3">
        <v>0</v>
      </c>
      <c r="J4952" s="3">
        <v>0</v>
      </c>
      <c r="K4952" s="3">
        <v>0</v>
      </c>
      <c r="L4952" s="3">
        <v>0</v>
      </c>
      <c r="M4952" s="148" t="s">
        <v>6151</v>
      </c>
      <c r="N4952" s="3">
        <v>0</v>
      </c>
      <c r="O4952" s="3">
        <v>0</v>
      </c>
      <c r="P4952" s="3">
        <v>0</v>
      </c>
      <c r="Q4952" s="132"/>
    </row>
    <row r="4953" spans="1:17">
      <c r="A4953" s="5" t="str">
        <f t="shared" si="78"/>
        <v>8</v>
      </c>
      <c r="B4953" s="1" t="s">
        <v>14000</v>
      </c>
      <c r="C4953" s="2" t="s">
        <v>14001</v>
      </c>
      <c r="D4953" s="2">
        <f>IFERROR(VLOOKUP(B4953,#REF!,4,0),0)</f>
        <v>0</v>
      </c>
      <c r="E4953" s="3">
        <v>0</v>
      </c>
      <c r="F4953" s="147" t="s">
        <v>5961</v>
      </c>
      <c r="G4953" s="3">
        <v>0</v>
      </c>
      <c r="H4953" s="3">
        <v>0</v>
      </c>
      <c r="I4953" s="3">
        <v>0</v>
      </c>
      <c r="J4953" s="3">
        <v>0</v>
      </c>
      <c r="K4953" s="3">
        <v>0</v>
      </c>
      <c r="L4953" s="3">
        <v>0</v>
      </c>
      <c r="M4953" s="148" t="s">
        <v>6151</v>
      </c>
      <c r="N4953" s="3">
        <v>0</v>
      </c>
      <c r="O4953" s="3">
        <v>0</v>
      </c>
      <c r="P4953" s="3">
        <v>0</v>
      </c>
      <c r="Q4953" s="132"/>
    </row>
    <row r="4954" spans="1:17" ht="22.5">
      <c r="A4954" s="5" t="str">
        <f t="shared" si="78"/>
        <v>8</v>
      </c>
      <c r="B4954" s="1" t="s">
        <v>14002</v>
      </c>
      <c r="C4954" s="2" t="s">
        <v>14003</v>
      </c>
      <c r="D4954" s="2">
        <f>IFERROR(VLOOKUP(B4954,#REF!,4,0),0)</f>
        <v>0</v>
      </c>
      <c r="E4954" s="3">
        <v>0</v>
      </c>
      <c r="F4954" s="147" t="s">
        <v>5961</v>
      </c>
      <c r="G4954" s="3">
        <v>0</v>
      </c>
      <c r="H4954" s="3">
        <v>0</v>
      </c>
      <c r="I4954" s="3">
        <v>0</v>
      </c>
      <c r="J4954" s="3">
        <v>0</v>
      </c>
      <c r="K4954" s="3">
        <v>0</v>
      </c>
      <c r="L4954" s="3">
        <v>0</v>
      </c>
      <c r="M4954" s="148" t="s">
        <v>6151</v>
      </c>
      <c r="N4954" s="3">
        <v>0</v>
      </c>
      <c r="O4954" s="3">
        <v>0</v>
      </c>
      <c r="P4954" s="3">
        <v>0</v>
      </c>
      <c r="Q4954" s="132"/>
    </row>
    <row r="4955" spans="1:17">
      <c r="A4955" s="5" t="str">
        <f t="shared" si="78"/>
        <v>8</v>
      </c>
      <c r="B4955" s="1" t="s">
        <v>14004</v>
      </c>
      <c r="C4955" s="2" t="s">
        <v>11471</v>
      </c>
      <c r="D4955" s="2">
        <f>IFERROR(VLOOKUP(B4955,#REF!,4,0),0)</f>
        <v>0</v>
      </c>
      <c r="E4955" s="3">
        <v>0</v>
      </c>
      <c r="F4955" s="147" t="s">
        <v>5961</v>
      </c>
      <c r="G4955" s="3">
        <v>0</v>
      </c>
      <c r="H4955" s="3">
        <v>0</v>
      </c>
      <c r="I4955" s="3">
        <v>0</v>
      </c>
      <c r="J4955" s="3">
        <v>0</v>
      </c>
      <c r="K4955" s="3">
        <v>0</v>
      </c>
      <c r="L4955" s="3">
        <v>0</v>
      </c>
      <c r="M4955" s="148" t="s">
        <v>6151</v>
      </c>
      <c r="N4955" s="3">
        <v>0</v>
      </c>
      <c r="O4955" s="3">
        <v>0</v>
      </c>
      <c r="P4955" s="3">
        <v>0</v>
      </c>
      <c r="Q4955" s="132"/>
    </row>
    <row r="4956" spans="1:17">
      <c r="A4956" s="5" t="str">
        <f t="shared" si="78"/>
        <v>8</v>
      </c>
      <c r="B4956" s="1" t="s">
        <v>5301</v>
      </c>
      <c r="C4956" s="2" t="s">
        <v>14005</v>
      </c>
      <c r="D4956" s="2">
        <f>IFERROR(VLOOKUP(B4956,#REF!,4,0),0)</f>
        <v>0</v>
      </c>
      <c r="E4956" s="3">
        <v>-1192.5</v>
      </c>
      <c r="F4956" s="147" t="s">
        <v>1</v>
      </c>
      <c r="G4956" s="3">
        <v>-1192.5</v>
      </c>
      <c r="H4956" s="3">
        <v>0</v>
      </c>
      <c r="I4956" s="3">
        <v>0</v>
      </c>
      <c r="J4956" s="3">
        <v>-1192.5</v>
      </c>
      <c r="K4956" s="3">
        <v>0</v>
      </c>
      <c r="L4956" s="3">
        <v>0</v>
      </c>
      <c r="M4956" s="148" t="s">
        <v>6151</v>
      </c>
      <c r="N4956" s="3">
        <v>0</v>
      </c>
      <c r="O4956" s="3">
        <v>0</v>
      </c>
      <c r="P4956" s="3">
        <v>0</v>
      </c>
      <c r="Q4956" s="132"/>
    </row>
    <row r="4957" spans="1:17">
      <c r="A4957" s="5" t="str">
        <f t="shared" si="78"/>
        <v>8</v>
      </c>
      <c r="B4957" s="1" t="s">
        <v>14006</v>
      </c>
      <c r="C4957" s="2" t="s">
        <v>14007</v>
      </c>
      <c r="D4957" s="2">
        <f>IFERROR(VLOOKUP(B4957,#REF!,4,0),0)</f>
        <v>0</v>
      </c>
      <c r="E4957" s="3">
        <v>0</v>
      </c>
      <c r="F4957" s="147" t="s">
        <v>5961</v>
      </c>
      <c r="G4957" s="3">
        <v>0</v>
      </c>
      <c r="H4957" s="3">
        <v>0</v>
      </c>
      <c r="I4957" s="3">
        <v>0</v>
      </c>
      <c r="J4957" s="3">
        <v>0</v>
      </c>
      <c r="K4957" s="3">
        <v>0</v>
      </c>
      <c r="L4957" s="3">
        <v>0</v>
      </c>
      <c r="M4957" s="148" t="s">
        <v>6151</v>
      </c>
      <c r="N4957" s="3">
        <v>0</v>
      </c>
      <c r="O4957" s="3">
        <v>0</v>
      </c>
      <c r="P4957" s="3">
        <v>0</v>
      </c>
      <c r="Q4957" s="132"/>
    </row>
    <row r="4958" spans="1:17" ht="22.5">
      <c r="A4958" s="5" t="str">
        <f t="shared" si="78"/>
        <v>8</v>
      </c>
      <c r="B4958" s="1" t="s">
        <v>14008</v>
      </c>
      <c r="C4958" s="2" t="s">
        <v>14009</v>
      </c>
      <c r="D4958" s="2">
        <f>IFERROR(VLOOKUP(B4958,#REF!,4,0),0)</f>
        <v>0</v>
      </c>
      <c r="E4958" s="3">
        <v>0</v>
      </c>
      <c r="F4958" s="147" t="s">
        <v>5961</v>
      </c>
      <c r="G4958" s="3">
        <v>0</v>
      </c>
      <c r="H4958" s="3">
        <v>0</v>
      </c>
      <c r="I4958" s="3">
        <v>0</v>
      </c>
      <c r="J4958" s="3">
        <v>0</v>
      </c>
      <c r="K4958" s="3">
        <v>0</v>
      </c>
      <c r="L4958" s="3">
        <v>0</v>
      </c>
      <c r="M4958" s="148" t="s">
        <v>6151</v>
      </c>
      <c r="N4958" s="3">
        <v>0</v>
      </c>
      <c r="O4958" s="3">
        <v>0</v>
      </c>
      <c r="P4958" s="3">
        <v>0</v>
      </c>
      <c r="Q4958" s="132"/>
    </row>
    <row r="4959" spans="1:17" ht="22.5">
      <c r="A4959" s="5" t="str">
        <f t="shared" si="78"/>
        <v>8</v>
      </c>
      <c r="B4959" s="1" t="s">
        <v>14010</v>
      </c>
      <c r="C4959" s="2" t="s">
        <v>14011</v>
      </c>
      <c r="D4959" s="2">
        <f>IFERROR(VLOOKUP(B4959,#REF!,4,0),0)</f>
        <v>0</v>
      </c>
      <c r="E4959" s="3">
        <v>0</v>
      </c>
      <c r="F4959" s="147" t="s">
        <v>5961</v>
      </c>
      <c r="G4959" s="3">
        <v>0</v>
      </c>
      <c r="H4959" s="3">
        <v>0</v>
      </c>
      <c r="I4959" s="3">
        <v>0</v>
      </c>
      <c r="J4959" s="3">
        <v>0</v>
      </c>
      <c r="K4959" s="3">
        <v>0</v>
      </c>
      <c r="L4959" s="3">
        <v>0</v>
      </c>
      <c r="M4959" s="148" t="s">
        <v>6151</v>
      </c>
      <c r="N4959" s="3">
        <v>0</v>
      </c>
      <c r="O4959" s="3">
        <v>0</v>
      </c>
      <c r="P4959" s="3">
        <v>0</v>
      </c>
      <c r="Q4959" s="132"/>
    </row>
    <row r="4960" spans="1:17" ht="22.5">
      <c r="A4960" s="5" t="str">
        <f t="shared" si="78"/>
        <v>8</v>
      </c>
      <c r="B4960" s="1" t="s">
        <v>14012</v>
      </c>
      <c r="C4960" s="2" t="s">
        <v>14013</v>
      </c>
      <c r="D4960" s="2">
        <f>IFERROR(VLOOKUP(B4960,#REF!,4,0),0)</f>
        <v>0</v>
      </c>
      <c r="E4960" s="3">
        <v>0</v>
      </c>
      <c r="F4960" s="147" t="s">
        <v>5961</v>
      </c>
      <c r="G4960" s="3">
        <v>0</v>
      </c>
      <c r="H4960" s="3">
        <v>0</v>
      </c>
      <c r="I4960" s="3">
        <v>0</v>
      </c>
      <c r="J4960" s="3">
        <v>0</v>
      </c>
      <c r="K4960" s="3">
        <v>0</v>
      </c>
      <c r="L4960" s="3">
        <v>0</v>
      </c>
      <c r="M4960" s="148" t="s">
        <v>6151</v>
      </c>
      <c r="N4960" s="3">
        <v>0</v>
      </c>
      <c r="O4960" s="3">
        <v>0</v>
      </c>
      <c r="P4960" s="3">
        <v>0</v>
      </c>
      <c r="Q4960" s="132"/>
    </row>
    <row r="4961" spans="1:17">
      <c r="A4961" s="5" t="str">
        <f t="shared" si="78"/>
        <v>8</v>
      </c>
      <c r="B4961" s="1" t="s">
        <v>14014</v>
      </c>
      <c r="C4961" s="2" t="s">
        <v>14015</v>
      </c>
      <c r="D4961" s="2">
        <f>IFERROR(VLOOKUP(B4961,#REF!,4,0),0)</f>
        <v>0</v>
      </c>
      <c r="E4961" s="3">
        <v>0</v>
      </c>
      <c r="F4961" s="147" t="s">
        <v>5961</v>
      </c>
      <c r="G4961" s="3">
        <v>0</v>
      </c>
      <c r="H4961" s="3">
        <v>0</v>
      </c>
      <c r="I4961" s="3">
        <v>0</v>
      </c>
      <c r="J4961" s="3">
        <v>0</v>
      </c>
      <c r="K4961" s="3">
        <v>0</v>
      </c>
      <c r="L4961" s="3">
        <v>0</v>
      </c>
      <c r="M4961" s="148" t="s">
        <v>6151</v>
      </c>
      <c r="N4961" s="3">
        <v>0</v>
      </c>
      <c r="O4961" s="3">
        <v>0</v>
      </c>
      <c r="P4961" s="3">
        <v>0</v>
      </c>
      <c r="Q4961" s="132"/>
    </row>
    <row r="4962" spans="1:17">
      <c r="A4962" s="5" t="str">
        <f t="shared" si="78"/>
        <v>8</v>
      </c>
      <c r="B4962" s="1" t="s">
        <v>14016</v>
      </c>
      <c r="C4962" s="2" t="s">
        <v>14017</v>
      </c>
      <c r="D4962" s="2">
        <f>IFERROR(VLOOKUP(B4962,#REF!,4,0),0)</f>
        <v>0</v>
      </c>
      <c r="E4962" s="3">
        <v>0</v>
      </c>
      <c r="F4962" s="147" t="s">
        <v>5961</v>
      </c>
      <c r="G4962" s="3">
        <v>0</v>
      </c>
      <c r="H4962" s="3">
        <v>0</v>
      </c>
      <c r="I4962" s="3">
        <v>0</v>
      </c>
      <c r="J4962" s="3">
        <v>0</v>
      </c>
      <c r="K4962" s="3">
        <v>0</v>
      </c>
      <c r="L4962" s="3">
        <v>0</v>
      </c>
      <c r="M4962" s="148" t="s">
        <v>6151</v>
      </c>
      <c r="N4962" s="3">
        <v>0</v>
      </c>
      <c r="O4962" s="3">
        <v>0</v>
      </c>
      <c r="P4962" s="3">
        <v>0</v>
      </c>
      <c r="Q4962" s="132"/>
    </row>
    <row r="4963" spans="1:17">
      <c r="A4963" s="5" t="str">
        <f t="shared" si="78"/>
        <v>8</v>
      </c>
      <c r="B4963" s="1" t="s">
        <v>5846</v>
      </c>
      <c r="C4963" s="2" t="s">
        <v>14018</v>
      </c>
      <c r="D4963" s="2">
        <f>IFERROR(VLOOKUP(B4963,#REF!,4,0),0)</f>
        <v>0</v>
      </c>
      <c r="E4963" s="3">
        <v>0</v>
      </c>
      <c r="F4963" s="147" t="s">
        <v>5961</v>
      </c>
      <c r="G4963" s="3">
        <v>0</v>
      </c>
      <c r="H4963" s="3">
        <v>0</v>
      </c>
      <c r="I4963" s="3">
        <v>0</v>
      </c>
      <c r="J4963" s="3">
        <v>0</v>
      </c>
      <c r="K4963" s="3">
        <v>0</v>
      </c>
      <c r="L4963" s="3">
        <v>0</v>
      </c>
      <c r="M4963" s="148" t="s">
        <v>6151</v>
      </c>
      <c r="N4963" s="3">
        <v>0</v>
      </c>
      <c r="O4963" s="3">
        <v>0</v>
      </c>
      <c r="P4963" s="3">
        <v>0</v>
      </c>
      <c r="Q4963" s="132"/>
    </row>
    <row r="4964" spans="1:17">
      <c r="A4964" s="5" t="str">
        <f t="shared" si="78"/>
        <v>8</v>
      </c>
      <c r="B4964" s="1" t="s">
        <v>5849</v>
      </c>
      <c r="C4964" s="2" t="s">
        <v>14019</v>
      </c>
      <c r="D4964" s="2">
        <f>IFERROR(VLOOKUP(B4964,#REF!,4,0),0)</f>
        <v>0</v>
      </c>
      <c r="E4964" s="3">
        <v>0</v>
      </c>
      <c r="F4964" s="147" t="s">
        <v>5961</v>
      </c>
      <c r="G4964" s="3">
        <v>0</v>
      </c>
      <c r="H4964" s="3">
        <v>0</v>
      </c>
      <c r="I4964" s="3">
        <v>0</v>
      </c>
      <c r="J4964" s="3">
        <v>0</v>
      </c>
      <c r="K4964" s="3">
        <v>0</v>
      </c>
      <c r="L4964" s="3">
        <v>0</v>
      </c>
      <c r="M4964" s="148" t="s">
        <v>6151</v>
      </c>
      <c r="N4964" s="3">
        <v>0</v>
      </c>
      <c r="O4964" s="3">
        <v>0</v>
      </c>
      <c r="P4964" s="3">
        <v>0</v>
      </c>
      <c r="Q4964" s="132"/>
    </row>
    <row r="4965" spans="1:17">
      <c r="A4965" s="5" t="str">
        <f t="shared" si="78"/>
        <v>8</v>
      </c>
      <c r="B4965" s="1" t="s">
        <v>14020</v>
      </c>
      <c r="C4965" s="2" t="s">
        <v>10335</v>
      </c>
      <c r="D4965" s="2">
        <f>IFERROR(VLOOKUP(B4965,#REF!,4,0),0)</f>
        <v>0</v>
      </c>
      <c r="E4965" s="3">
        <v>0</v>
      </c>
      <c r="F4965" s="147" t="s">
        <v>5961</v>
      </c>
      <c r="G4965" s="3">
        <v>0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148" t="s">
        <v>6151</v>
      </c>
      <c r="N4965" s="3">
        <v>0</v>
      </c>
      <c r="O4965" s="3">
        <v>0</v>
      </c>
      <c r="P4965" s="3">
        <v>0</v>
      </c>
      <c r="Q4965" s="132"/>
    </row>
    <row r="4966" spans="1:17">
      <c r="A4966" s="5" t="str">
        <f t="shared" si="78"/>
        <v>8</v>
      </c>
      <c r="B4966" s="1" t="s">
        <v>5304</v>
      </c>
      <c r="C4966" s="2" t="s">
        <v>10337</v>
      </c>
      <c r="D4966" s="2">
        <f>IFERROR(VLOOKUP(B4966,#REF!,4,0),0)</f>
        <v>0</v>
      </c>
      <c r="E4966" s="3">
        <v>0</v>
      </c>
      <c r="F4966" s="147" t="s">
        <v>5961</v>
      </c>
      <c r="G4966" s="3">
        <v>0</v>
      </c>
      <c r="H4966" s="3">
        <v>0</v>
      </c>
      <c r="I4966" s="3">
        <v>0</v>
      </c>
      <c r="J4966" s="3">
        <v>0</v>
      </c>
      <c r="K4966" s="3">
        <v>0</v>
      </c>
      <c r="L4966" s="3">
        <v>0</v>
      </c>
      <c r="M4966" s="148" t="s">
        <v>6151</v>
      </c>
      <c r="N4966" s="3">
        <v>0</v>
      </c>
      <c r="O4966" s="3">
        <v>0</v>
      </c>
      <c r="P4966" s="3">
        <v>0</v>
      </c>
      <c r="Q4966" s="132"/>
    </row>
    <row r="4967" spans="1:17">
      <c r="A4967" s="5" t="str">
        <f t="shared" si="78"/>
        <v>8</v>
      </c>
      <c r="B4967" s="1" t="s">
        <v>5852</v>
      </c>
      <c r="C4967" s="2" t="s">
        <v>10339</v>
      </c>
      <c r="D4967" s="2">
        <f>IFERROR(VLOOKUP(B4967,#REF!,4,0),0)</f>
        <v>0</v>
      </c>
      <c r="E4967" s="3">
        <v>0</v>
      </c>
      <c r="F4967" s="147" t="s">
        <v>5961</v>
      </c>
      <c r="G4967" s="3">
        <v>0</v>
      </c>
      <c r="H4967" s="3">
        <v>0</v>
      </c>
      <c r="I4967" s="3">
        <v>0</v>
      </c>
      <c r="J4967" s="3">
        <v>0</v>
      </c>
      <c r="K4967" s="3">
        <v>0</v>
      </c>
      <c r="L4967" s="3">
        <v>0</v>
      </c>
      <c r="M4967" s="148" t="s">
        <v>6151</v>
      </c>
      <c r="N4967" s="3">
        <v>0</v>
      </c>
      <c r="O4967" s="3">
        <v>0</v>
      </c>
      <c r="P4967" s="3">
        <v>0</v>
      </c>
      <c r="Q4967" s="132"/>
    </row>
    <row r="4968" spans="1:17">
      <c r="A4968" s="5" t="str">
        <f t="shared" si="78"/>
        <v>8</v>
      </c>
      <c r="B4968" s="1" t="s">
        <v>14021</v>
      </c>
      <c r="C4968" s="2" t="s">
        <v>10341</v>
      </c>
      <c r="D4968" s="2">
        <f>IFERROR(VLOOKUP(B4968,#REF!,4,0),0)</f>
        <v>0</v>
      </c>
      <c r="E4968" s="3">
        <v>0</v>
      </c>
      <c r="F4968" s="147" t="s">
        <v>5961</v>
      </c>
      <c r="G4968" s="3">
        <v>0</v>
      </c>
      <c r="H4968" s="3">
        <v>0</v>
      </c>
      <c r="I4968" s="3">
        <v>0</v>
      </c>
      <c r="J4968" s="3">
        <v>0</v>
      </c>
      <c r="K4968" s="3">
        <v>0</v>
      </c>
      <c r="L4968" s="3">
        <v>0</v>
      </c>
      <c r="M4968" s="148" t="s">
        <v>6151</v>
      </c>
      <c r="N4968" s="3">
        <v>0</v>
      </c>
      <c r="O4968" s="3">
        <v>0</v>
      </c>
      <c r="P4968" s="3">
        <v>0</v>
      </c>
      <c r="Q4968" s="132"/>
    </row>
    <row r="4969" spans="1:17">
      <c r="A4969" s="5" t="str">
        <f t="shared" si="78"/>
        <v>8</v>
      </c>
      <c r="B4969" s="1" t="s">
        <v>14022</v>
      </c>
      <c r="C4969" s="2" t="s">
        <v>10343</v>
      </c>
      <c r="D4969" s="2">
        <f>IFERROR(VLOOKUP(B4969,#REF!,4,0),0)</f>
        <v>0</v>
      </c>
      <c r="E4969" s="3">
        <v>0</v>
      </c>
      <c r="F4969" s="147" t="s">
        <v>5961</v>
      </c>
      <c r="G4969" s="3">
        <v>0</v>
      </c>
      <c r="H4969" s="3">
        <v>0</v>
      </c>
      <c r="I4969" s="3">
        <v>0</v>
      </c>
      <c r="J4969" s="3">
        <v>0</v>
      </c>
      <c r="K4969" s="3">
        <v>0</v>
      </c>
      <c r="L4969" s="3">
        <v>0</v>
      </c>
      <c r="M4969" s="148" t="s">
        <v>6151</v>
      </c>
      <c r="N4969" s="3">
        <v>0</v>
      </c>
      <c r="O4969" s="3">
        <v>0</v>
      </c>
      <c r="P4969" s="3">
        <v>0</v>
      </c>
      <c r="Q4969" s="132"/>
    </row>
    <row r="4970" spans="1:17">
      <c r="A4970" s="5" t="str">
        <f t="shared" si="78"/>
        <v>8</v>
      </c>
      <c r="B4970" s="1" t="s">
        <v>14023</v>
      </c>
      <c r="C4970" s="2" t="s">
        <v>10345</v>
      </c>
      <c r="D4970" s="2">
        <f>IFERROR(VLOOKUP(B4970,#REF!,4,0),0)</f>
        <v>0</v>
      </c>
      <c r="E4970" s="3">
        <v>0</v>
      </c>
      <c r="F4970" s="147" t="s">
        <v>5961</v>
      </c>
      <c r="G4970" s="3">
        <v>0</v>
      </c>
      <c r="H4970" s="3">
        <v>0</v>
      </c>
      <c r="I4970" s="3">
        <v>0</v>
      </c>
      <c r="J4970" s="3">
        <v>0</v>
      </c>
      <c r="K4970" s="3">
        <v>0</v>
      </c>
      <c r="L4970" s="3">
        <v>0</v>
      </c>
      <c r="M4970" s="148" t="s">
        <v>6151</v>
      </c>
      <c r="N4970" s="3">
        <v>0</v>
      </c>
      <c r="O4970" s="3">
        <v>0</v>
      </c>
      <c r="P4970" s="3">
        <v>0</v>
      </c>
      <c r="Q4970" s="132"/>
    </row>
    <row r="4971" spans="1:17">
      <c r="A4971" s="5" t="str">
        <f t="shared" si="78"/>
        <v>8</v>
      </c>
      <c r="B4971" s="1" t="s">
        <v>14024</v>
      </c>
      <c r="C4971" s="2" t="s">
        <v>10347</v>
      </c>
      <c r="D4971" s="2">
        <f>IFERROR(VLOOKUP(B4971,#REF!,4,0),0)</f>
        <v>0</v>
      </c>
      <c r="E4971" s="3">
        <v>0</v>
      </c>
      <c r="F4971" s="147" t="s">
        <v>5961</v>
      </c>
      <c r="G4971" s="3">
        <v>0</v>
      </c>
      <c r="H4971" s="3">
        <v>0</v>
      </c>
      <c r="I4971" s="3">
        <v>0</v>
      </c>
      <c r="J4971" s="3">
        <v>0</v>
      </c>
      <c r="K4971" s="3">
        <v>0</v>
      </c>
      <c r="L4971" s="3">
        <v>0</v>
      </c>
      <c r="M4971" s="148" t="s">
        <v>6151</v>
      </c>
      <c r="N4971" s="3">
        <v>0</v>
      </c>
      <c r="O4971" s="3">
        <v>0</v>
      </c>
      <c r="P4971" s="3">
        <v>0</v>
      </c>
      <c r="Q4971" s="132"/>
    </row>
    <row r="4972" spans="1:17">
      <c r="A4972" s="5" t="str">
        <f t="shared" si="78"/>
        <v>8</v>
      </c>
      <c r="B4972" s="1" t="s">
        <v>5307</v>
      </c>
      <c r="C4972" s="2" t="s">
        <v>10349</v>
      </c>
      <c r="D4972" s="2">
        <f>IFERROR(VLOOKUP(B4972,#REF!,4,0),0)</f>
        <v>0</v>
      </c>
      <c r="E4972" s="3">
        <v>0</v>
      </c>
      <c r="F4972" s="147" t="s">
        <v>5961</v>
      </c>
      <c r="G4972" s="3">
        <v>0</v>
      </c>
      <c r="H4972" s="3">
        <v>0</v>
      </c>
      <c r="I4972" s="3">
        <v>0</v>
      </c>
      <c r="J4972" s="3">
        <v>0</v>
      </c>
      <c r="K4972" s="3">
        <v>0</v>
      </c>
      <c r="L4972" s="3">
        <v>0</v>
      </c>
      <c r="M4972" s="148" t="s">
        <v>6151</v>
      </c>
      <c r="N4972" s="3">
        <v>0</v>
      </c>
      <c r="O4972" s="3">
        <v>0</v>
      </c>
      <c r="P4972" s="3">
        <v>0</v>
      </c>
      <c r="Q4972" s="132"/>
    </row>
    <row r="4973" spans="1:17">
      <c r="A4973" s="5" t="str">
        <f t="shared" si="78"/>
        <v>8</v>
      </c>
      <c r="B4973" s="1" t="s">
        <v>14025</v>
      </c>
      <c r="C4973" s="2" t="s">
        <v>11473</v>
      </c>
      <c r="D4973" s="2">
        <f>IFERROR(VLOOKUP(B4973,#REF!,4,0),0)</f>
        <v>0</v>
      </c>
      <c r="E4973" s="3">
        <v>0</v>
      </c>
      <c r="F4973" s="147" t="s">
        <v>5961</v>
      </c>
      <c r="G4973" s="3">
        <v>0</v>
      </c>
      <c r="H4973" s="3">
        <v>0</v>
      </c>
      <c r="I4973" s="3">
        <v>0</v>
      </c>
      <c r="J4973" s="3">
        <v>0</v>
      </c>
      <c r="K4973" s="3">
        <v>0</v>
      </c>
      <c r="L4973" s="3">
        <v>0</v>
      </c>
      <c r="M4973" s="148" t="s">
        <v>6151</v>
      </c>
      <c r="N4973" s="3">
        <v>0</v>
      </c>
      <c r="O4973" s="3">
        <v>0</v>
      </c>
      <c r="P4973" s="3">
        <v>0</v>
      </c>
      <c r="Q4973" s="132"/>
    </row>
    <row r="4974" spans="1:17" ht="22.5">
      <c r="A4974" s="5" t="str">
        <f t="shared" si="78"/>
        <v>8</v>
      </c>
      <c r="B4974" s="1" t="s">
        <v>14026</v>
      </c>
      <c r="C4974" s="2" t="s">
        <v>14027</v>
      </c>
      <c r="D4974" s="2">
        <f>IFERROR(VLOOKUP(B4974,#REF!,4,0),0)</f>
        <v>0</v>
      </c>
      <c r="E4974" s="3">
        <v>0</v>
      </c>
      <c r="F4974" s="147" t="s">
        <v>5961</v>
      </c>
      <c r="G4974" s="3">
        <v>0</v>
      </c>
      <c r="H4974" s="3">
        <v>0</v>
      </c>
      <c r="I4974" s="3">
        <v>0</v>
      </c>
      <c r="J4974" s="3">
        <v>0</v>
      </c>
      <c r="K4974" s="3">
        <v>0</v>
      </c>
      <c r="L4974" s="3">
        <v>0</v>
      </c>
      <c r="M4974" s="148" t="s">
        <v>6151</v>
      </c>
      <c r="N4974" s="3">
        <v>0</v>
      </c>
      <c r="O4974" s="3">
        <v>0</v>
      </c>
      <c r="P4974" s="3">
        <v>0</v>
      </c>
      <c r="Q4974" s="132"/>
    </row>
    <row r="4975" spans="1:17">
      <c r="A4975" s="5" t="str">
        <f t="shared" si="78"/>
        <v>8</v>
      </c>
      <c r="B4975" s="1" t="s">
        <v>14028</v>
      </c>
      <c r="C4975" s="2" t="s">
        <v>14029</v>
      </c>
      <c r="D4975" s="2">
        <f>IFERROR(VLOOKUP(B4975,#REF!,4,0),0)</f>
        <v>0</v>
      </c>
      <c r="E4975" s="3">
        <v>0</v>
      </c>
      <c r="F4975" s="147" t="s">
        <v>5961</v>
      </c>
      <c r="G4975" s="3">
        <v>0</v>
      </c>
      <c r="H4975" s="3">
        <v>0</v>
      </c>
      <c r="I4975" s="3">
        <v>0</v>
      </c>
      <c r="J4975" s="3">
        <v>0</v>
      </c>
      <c r="K4975" s="3">
        <v>0</v>
      </c>
      <c r="L4975" s="3">
        <v>0</v>
      </c>
      <c r="M4975" s="148" t="s">
        <v>6151</v>
      </c>
      <c r="N4975" s="3">
        <v>0</v>
      </c>
      <c r="O4975" s="3">
        <v>0</v>
      </c>
      <c r="P4975" s="3">
        <v>0</v>
      </c>
      <c r="Q4975" s="132"/>
    </row>
    <row r="4976" spans="1:17">
      <c r="A4976" s="5" t="str">
        <f t="shared" si="78"/>
        <v>8</v>
      </c>
      <c r="B4976" s="1" t="s">
        <v>14030</v>
      </c>
      <c r="C4976" s="2" t="s">
        <v>14031</v>
      </c>
      <c r="D4976" s="2">
        <f>IFERROR(VLOOKUP(B4976,#REF!,4,0),0)</f>
        <v>0</v>
      </c>
      <c r="E4976" s="3">
        <v>0</v>
      </c>
      <c r="F4976" s="147" t="s">
        <v>5961</v>
      </c>
      <c r="G4976" s="3">
        <v>0</v>
      </c>
      <c r="H4976" s="3">
        <v>0</v>
      </c>
      <c r="I4976" s="3">
        <v>0</v>
      </c>
      <c r="J4976" s="3">
        <v>0</v>
      </c>
      <c r="K4976" s="3">
        <v>0</v>
      </c>
      <c r="L4976" s="3">
        <v>0</v>
      </c>
      <c r="M4976" s="148" t="s">
        <v>6151</v>
      </c>
      <c r="N4976" s="3">
        <v>0</v>
      </c>
      <c r="O4976" s="3">
        <v>0</v>
      </c>
      <c r="P4976" s="3">
        <v>0</v>
      </c>
      <c r="Q4976" s="132"/>
    </row>
    <row r="4977" spans="1:17">
      <c r="A4977" s="5" t="str">
        <f t="shared" si="78"/>
        <v>8</v>
      </c>
      <c r="B4977" s="1" t="s">
        <v>14032</v>
      </c>
      <c r="C4977" s="2" t="s">
        <v>14033</v>
      </c>
      <c r="D4977" s="2">
        <f>IFERROR(VLOOKUP(B4977,#REF!,4,0),0)</f>
        <v>0</v>
      </c>
      <c r="E4977" s="3">
        <v>0</v>
      </c>
      <c r="F4977" s="147" t="s">
        <v>5961</v>
      </c>
      <c r="G4977" s="3">
        <v>0</v>
      </c>
      <c r="H4977" s="3">
        <v>0</v>
      </c>
      <c r="I4977" s="3">
        <v>0</v>
      </c>
      <c r="J4977" s="3">
        <v>0</v>
      </c>
      <c r="K4977" s="3">
        <v>0</v>
      </c>
      <c r="L4977" s="3">
        <v>0</v>
      </c>
      <c r="M4977" s="148" t="s">
        <v>6151</v>
      </c>
      <c r="N4977" s="3">
        <v>0</v>
      </c>
      <c r="O4977" s="3">
        <v>0</v>
      </c>
      <c r="P4977" s="3">
        <v>0</v>
      </c>
      <c r="Q4977" s="132"/>
    </row>
    <row r="4978" spans="1:17">
      <c r="A4978" s="5" t="str">
        <f t="shared" si="78"/>
        <v>8</v>
      </c>
      <c r="B4978" s="1" t="s">
        <v>5310</v>
      </c>
      <c r="C4978" s="2" t="s">
        <v>14034</v>
      </c>
      <c r="D4978" s="2">
        <f>IFERROR(VLOOKUP(B4978,#REF!,4,0),0)</f>
        <v>0</v>
      </c>
      <c r="E4978" s="3">
        <v>-507056.25</v>
      </c>
      <c r="F4978" s="147" t="s">
        <v>1</v>
      </c>
      <c r="G4978" s="3">
        <v>-507056.25</v>
      </c>
      <c r="H4978" s="3">
        <v>0</v>
      </c>
      <c r="I4978" s="3">
        <v>0</v>
      </c>
      <c r="J4978" s="3">
        <v>-507056.25</v>
      </c>
      <c r="K4978" s="3">
        <v>0</v>
      </c>
      <c r="L4978" s="3">
        <v>0</v>
      </c>
      <c r="M4978" s="148" t="s">
        <v>6151</v>
      </c>
      <c r="N4978" s="3">
        <v>0</v>
      </c>
      <c r="O4978" s="3">
        <v>0</v>
      </c>
      <c r="P4978" s="3">
        <v>0</v>
      </c>
      <c r="Q4978" s="132"/>
    </row>
    <row r="4979" spans="1:17">
      <c r="A4979" s="5" t="str">
        <f t="shared" si="78"/>
        <v>8</v>
      </c>
      <c r="B4979" s="1" t="s">
        <v>14035</v>
      </c>
      <c r="C4979" s="2" t="s">
        <v>14036</v>
      </c>
      <c r="D4979" s="2">
        <f>IFERROR(VLOOKUP(B4979,#REF!,4,0),0)</f>
        <v>0</v>
      </c>
      <c r="E4979" s="3">
        <v>0</v>
      </c>
      <c r="F4979" s="147" t="s">
        <v>5961</v>
      </c>
      <c r="G4979" s="3">
        <v>0</v>
      </c>
      <c r="H4979" s="3">
        <v>0</v>
      </c>
      <c r="I4979" s="3">
        <v>0</v>
      </c>
      <c r="J4979" s="3">
        <v>0</v>
      </c>
      <c r="K4979" s="3">
        <v>0</v>
      </c>
      <c r="L4979" s="3">
        <v>0</v>
      </c>
      <c r="M4979" s="148" t="s">
        <v>6151</v>
      </c>
      <c r="N4979" s="3">
        <v>0</v>
      </c>
      <c r="O4979" s="3">
        <v>0</v>
      </c>
      <c r="P4979" s="3">
        <v>0</v>
      </c>
      <c r="Q4979" s="132"/>
    </row>
    <row r="4980" spans="1:17">
      <c r="A4980" s="5" t="str">
        <f t="shared" si="78"/>
        <v>8</v>
      </c>
      <c r="B4980" s="1" t="s">
        <v>5874</v>
      </c>
      <c r="C4980" s="2" t="s">
        <v>14037</v>
      </c>
      <c r="D4980" s="2">
        <f>IFERROR(VLOOKUP(B4980,#REF!,4,0),0)</f>
        <v>0</v>
      </c>
      <c r="E4980" s="3">
        <v>0</v>
      </c>
      <c r="F4980" s="147" t="s">
        <v>5961</v>
      </c>
      <c r="G4980" s="3">
        <v>0</v>
      </c>
      <c r="H4980" s="3">
        <v>0</v>
      </c>
      <c r="I4980" s="3">
        <v>0</v>
      </c>
      <c r="J4980" s="3">
        <v>0</v>
      </c>
      <c r="K4980" s="3">
        <v>0</v>
      </c>
      <c r="L4980" s="3">
        <v>0</v>
      </c>
      <c r="M4980" s="148" t="s">
        <v>6151</v>
      </c>
      <c r="N4980" s="3">
        <v>0</v>
      </c>
      <c r="O4980" s="3">
        <v>0</v>
      </c>
      <c r="P4980" s="3">
        <v>0</v>
      </c>
      <c r="Q4980" s="132"/>
    </row>
    <row r="4981" spans="1:17">
      <c r="A4981" s="5" t="str">
        <f t="shared" si="78"/>
        <v>8</v>
      </c>
      <c r="B4981" s="1" t="s">
        <v>14038</v>
      </c>
      <c r="C4981" s="2" t="s">
        <v>14039</v>
      </c>
      <c r="D4981" s="2">
        <f>IFERROR(VLOOKUP(B4981,#REF!,4,0),0)</f>
        <v>0</v>
      </c>
      <c r="E4981" s="3">
        <v>0</v>
      </c>
      <c r="F4981" s="147" t="s">
        <v>5961</v>
      </c>
      <c r="G4981" s="3">
        <v>0</v>
      </c>
      <c r="H4981" s="3">
        <v>0</v>
      </c>
      <c r="I4981" s="3">
        <v>0</v>
      </c>
      <c r="J4981" s="3">
        <v>0</v>
      </c>
      <c r="K4981" s="3">
        <v>0</v>
      </c>
      <c r="L4981" s="3">
        <v>0</v>
      </c>
      <c r="M4981" s="148" t="s">
        <v>6151</v>
      </c>
      <c r="N4981" s="3">
        <v>0</v>
      </c>
      <c r="O4981" s="3">
        <v>0</v>
      </c>
      <c r="P4981" s="3">
        <v>0</v>
      </c>
      <c r="Q4981" s="132"/>
    </row>
    <row r="4982" spans="1:17">
      <c r="A4982" s="5" t="str">
        <f t="shared" si="78"/>
        <v>8</v>
      </c>
      <c r="B4982" s="1" t="s">
        <v>14040</v>
      </c>
      <c r="C4982" s="2" t="s">
        <v>14041</v>
      </c>
      <c r="D4982" s="2">
        <f>IFERROR(VLOOKUP(B4982,#REF!,4,0),0)</f>
        <v>0</v>
      </c>
      <c r="E4982" s="3">
        <v>0</v>
      </c>
      <c r="F4982" s="147" t="s">
        <v>5961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148" t="s">
        <v>6151</v>
      </c>
      <c r="N4982" s="3">
        <v>0</v>
      </c>
      <c r="O4982" s="3">
        <v>0</v>
      </c>
      <c r="P4982" s="3">
        <v>0</v>
      </c>
      <c r="Q4982" s="132"/>
    </row>
    <row r="4983" spans="1:17">
      <c r="A4983" s="5" t="str">
        <f t="shared" si="78"/>
        <v>8</v>
      </c>
      <c r="B4983" s="1" t="s">
        <v>14042</v>
      </c>
      <c r="C4983" s="2" t="s">
        <v>14043</v>
      </c>
      <c r="D4983" s="2">
        <f>IFERROR(VLOOKUP(B4983,#REF!,4,0),0)</f>
        <v>0</v>
      </c>
      <c r="E4983" s="3">
        <v>0</v>
      </c>
      <c r="F4983" s="147" t="s">
        <v>5961</v>
      </c>
      <c r="G4983" s="3">
        <v>0</v>
      </c>
      <c r="H4983" s="3">
        <v>0</v>
      </c>
      <c r="I4983" s="3">
        <v>0</v>
      </c>
      <c r="J4983" s="3">
        <v>0</v>
      </c>
      <c r="K4983" s="3">
        <v>0</v>
      </c>
      <c r="L4983" s="3">
        <v>0</v>
      </c>
      <c r="M4983" s="148" t="s">
        <v>6151</v>
      </c>
      <c r="N4983" s="3">
        <v>0</v>
      </c>
      <c r="O4983" s="3">
        <v>0</v>
      </c>
      <c r="P4983" s="3">
        <v>0</v>
      </c>
      <c r="Q4983" s="132"/>
    </row>
    <row r="4984" spans="1:17">
      <c r="A4984" s="5" t="str">
        <f t="shared" si="78"/>
        <v>8</v>
      </c>
      <c r="B4984" s="1" t="s">
        <v>14044</v>
      </c>
      <c r="C4984" s="2" t="s">
        <v>14045</v>
      </c>
      <c r="D4984" s="2">
        <f>IFERROR(VLOOKUP(B4984,#REF!,4,0),0)</f>
        <v>0</v>
      </c>
      <c r="E4984" s="3">
        <v>0</v>
      </c>
      <c r="F4984" s="147" t="s">
        <v>5961</v>
      </c>
      <c r="G4984" s="3">
        <v>0</v>
      </c>
      <c r="H4984" s="3">
        <v>0</v>
      </c>
      <c r="I4984" s="3">
        <v>0</v>
      </c>
      <c r="J4984" s="3">
        <v>0</v>
      </c>
      <c r="K4984" s="3">
        <v>0</v>
      </c>
      <c r="L4984" s="3">
        <v>0</v>
      </c>
      <c r="M4984" s="148" t="s">
        <v>6151</v>
      </c>
      <c r="N4984" s="3">
        <v>0</v>
      </c>
      <c r="O4984" s="3">
        <v>0</v>
      </c>
      <c r="P4984" s="3">
        <v>0</v>
      </c>
      <c r="Q4984" s="132"/>
    </row>
    <row r="4985" spans="1:17">
      <c r="A4985" s="5" t="str">
        <f t="shared" si="78"/>
        <v>8</v>
      </c>
      <c r="B4985" s="1" t="s">
        <v>14046</v>
      </c>
      <c r="C4985" s="2" t="s">
        <v>14047</v>
      </c>
      <c r="D4985" s="2">
        <f>IFERROR(VLOOKUP(B4985,#REF!,4,0),0)</f>
        <v>0</v>
      </c>
      <c r="E4985" s="3">
        <v>0</v>
      </c>
      <c r="F4985" s="147" t="s">
        <v>5961</v>
      </c>
      <c r="G4985" s="3">
        <v>0</v>
      </c>
      <c r="H4985" s="3">
        <v>0</v>
      </c>
      <c r="I4985" s="3">
        <v>0</v>
      </c>
      <c r="J4985" s="3">
        <v>0</v>
      </c>
      <c r="K4985" s="3">
        <v>0</v>
      </c>
      <c r="L4985" s="3">
        <v>0</v>
      </c>
      <c r="M4985" s="148" t="s">
        <v>6151</v>
      </c>
      <c r="N4985" s="3">
        <v>0</v>
      </c>
      <c r="O4985" s="3">
        <v>0</v>
      </c>
      <c r="P4985" s="3">
        <v>0</v>
      </c>
      <c r="Q4985" s="132"/>
    </row>
    <row r="4986" spans="1:17">
      <c r="A4986" s="5" t="str">
        <f t="shared" si="78"/>
        <v>8</v>
      </c>
      <c r="B4986" s="1" t="s">
        <v>14048</v>
      </c>
      <c r="C4986" s="2" t="s">
        <v>14049</v>
      </c>
      <c r="D4986" s="2">
        <f>IFERROR(VLOOKUP(B4986,#REF!,4,0),0)</f>
        <v>0</v>
      </c>
      <c r="E4986" s="3">
        <v>0</v>
      </c>
      <c r="F4986" s="147" t="s">
        <v>5961</v>
      </c>
      <c r="G4986" s="3">
        <v>0</v>
      </c>
      <c r="H4986" s="3">
        <v>0</v>
      </c>
      <c r="I4986" s="3">
        <v>0</v>
      </c>
      <c r="J4986" s="3">
        <v>0</v>
      </c>
      <c r="K4986" s="3">
        <v>0</v>
      </c>
      <c r="L4986" s="3">
        <v>0</v>
      </c>
      <c r="M4986" s="148" t="s">
        <v>6151</v>
      </c>
      <c r="N4986" s="3">
        <v>0</v>
      </c>
      <c r="O4986" s="3">
        <v>0</v>
      </c>
      <c r="P4986" s="3">
        <v>0</v>
      </c>
      <c r="Q4986" s="132"/>
    </row>
    <row r="4987" spans="1:17">
      <c r="A4987" s="5" t="str">
        <f t="shared" si="78"/>
        <v>8</v>
      </c>
      <c r="B4987" s="1" t="s">
        <v>14050</v>
      </c>
      <c r="C4987" s="2" t="s">
        <v>14051</v>
      </c>
      <c r="D4987" s="2">
        <f>IFERROR(VLOOKUP(B4987,#REF!,4,0),0)</f>
        <v>0</v>
      </c>
      <c r="E4987" s="3">
        <v>0</v>
      </c>
      <c r="F4987" s="147" t="s">
        <v>5961</v>
      </c>
      <c r="G4987" s="3">
        <v>0</v>
      </c>
      <c r="H4987" s="3">
        <v>0</v>
      </c>
      <c r="I4987" s="3">
        <v>0</v>
      </c>
      <c r="J4987" s="3">
        <v>0</v>
      </c>
      <c r="K4987" s="3">
        <v>0</v>
      </c>
      <c r="L4987" s="3">
        <v>0</v>
      </c>
      <c r="M4987" s="148" t="s">
        <v>6151</v>
      </c>
      <c r="N4987" s="3">
        <v>0</v>
      </c>
      <c r="O4987" s="3">
        <v>0</v>
      </c>
      <c r="P4987" s="3">
        <v>0</v>
      </c>
      <c r="Q4987" s="132"/>
    </row>
    <row r="4988" spans="1:17">
      <c r="A4988" s="5" t="str">
        <f t="shared" si="78"/>
        <v>8</v>
      </c>
      <c r="B4988" s="1" t="s">
        <v>14052</v>
      </c>
      <c r="C4988" s="2" t="s">
        <v>14053</v>
      </c>
      <c r="D4988" s="2">
        <f>IFERROR(VLOOKUP(B4988,#REF!,4,0),0)</f>
        <v>0</v>
      </c>
      <c r="E4988" s="3">
        <v>0</v>
      </c>
      <c r="F4988" s="147" t="s">
        <v>5961</v>
      </c>
      <c r="G4988" s="3">
        <v>0</v>
      </c>
      <c r="H4988" s="3">
        <v>0</v>
      </c>
      <c r="I4988" s="3">
        <v>0</v>
      </c>
      <c r="J4988" s="3">
        <v>0</v>
      </c>
      <c r="K4988" s="3">
        <v>0</v>
      </c>
      <c r="L4988" s="3">
        <v>0</v>
      </c>
      <c r="M4988" s="148" t="s">
        <v>6151</v>
      </c>
      <c r="N4988" s="3">
        <v>0</v>
      </c>
      <c r="O4988" s="3">
        <v>0</v>
      </c>
      <c r="P4988" s="3">
        <v>0</v>
      </c>
      <c r="Q4988" s="132"/>
    </row>
    <row r="4989" spans="1:17">
      <c r="A4989" s="5" t="str">
        <f t="shared" si="78"/>
        <v>8</v>
      </c>
      <c r="B4989" s="1" t="s">
        <v>14054</v>
      </c>
      <c r="C4989" s="2" t="s">
        <v>14055</v>
      </c>
      <c r="D4989" s="2">
        <f>IFERROR(VLOOKUP(B4989,#REF!,4,0),0)</f>
        <v>0</v>
      </c>
      <c r="E4989" s="3">
        <v>0</v>
      </c>
      <c r="F4989" s="147" t="s">
        <v>5961</v>
      </c>
      <c r="G4989" s="3">
        <v>0</v>
      </c>
      <c r="H4989" s="3">
        <v>0</v>
      </c>
      <c r="I4989" s="3">
        <v>0</v>
      </c>
      <c r="J4989" s="3">
        <v>0</v>
      </c>
      <c r="K4989" s="3">
        <v>0</v>
      </c>
      <c r="L4989" s="3">
        <v>0</v>
      </c>
      <c r="M4989" s="148" t="s">
        <v>6151</v>
      </c>
      <c r="N4989" s="3">
        <v>0</v>
      </c>
      <c r="O4989" s="3">
        <v>0</v>
      </c>
      <c r="P4989" s="3">
        <v>0</v>
      </c>
      <c r="Q4989" s="132"/>
    </row>
    <row r="4990" spans="1:17">
      <c r="A4990" s="5" t="str">
        <f t="shared" si="78"/>
        <v>8</v>
      </c>
      <c r="B4990" s="1" t="s">
        <v>14056</v>
      </c>
      <c r="C4990" s="2" t="s">
        <v>14057</v>
      </c>
      <c r="D4990" s="2">
        <f>IFERROR(VLOOKUP(B4990,#REF!,4,0),0)</f>
        <v>0</v>
      </c>
      <c r="E4990" s="3">
        <v>0</v>
      </c>
      <c r="F4990" s="147" t="s">
        <v>5961</v>
      </c>
      <c r="G4990" s="3">
        <v>0</v>
      </c>
      <c r="H4990" s="3">
        <v>0</v>
      </c>
      <c r="I4990" s="3">
        <v>0</v>
      </c>
      <c r="J4990" s="3">
        <v>0</v>
      </c>
      <c r="K4990" s="3">
        <v>0</v>
      </c>
      <c r="L4990" s="3">
        <v>0</v>
      </c>
      <c r="M4990" s="148" t="s">
        <v>6151</v>
      </c>
      <c r="N4990" s="3">
        <v>0</v>
      </c>
      <c r="O4990" s="3">
        <v>0</v>
      </c>
      <c r="P4990" s="3">
        <v>0</v>
      </c>
      <c r="Q4990" s="132"/>
    </row>
    <row r="4991" spans="1:17">
      <c r="A4991" s="5" t="str">
        <f t="shared" si="78"/>
        <v>8</v>
      </c>
      <c r="B4991" s="1" t="s">
        <v>14058</v>
      </c>
      <c r="C4991" s="2" t="s">
        <v>14059</v>
      </c>
      <c r="D4991" s="2">
        <f>IFERROR(VLOOKUP(B4991,#REF!,4,0),0)</f>
        <v>0</v>
      </c>
      <c r="E4991" s="3">
        <v>0</v>
      </c>
      <c r="F4991" s="147" t="s">
        <v>5961</v>
      </c>
      <c r="G4991" s="3">
        <v>0</v>
      </c>
      <c r="H4991" s="3">
        <v>0</v>
      </c>
      <c r="I4991" s="3">
        <v>0</v>
      </c>
      <c r="J4991" s="3">
        <v>0</v>
      </c>
      <c r="K4991" s="3">
        <v>0</v>
      </c>
      <c r="L4991" s="3">
        <v>0</v>
      </c>
      <c r="M4991" s="148" t="s">
        <v>6151</v>
      </c>
      <c r="N4991" s="3">
        <v>0</v>
      </c>
      <c r="O4991" s="3">
        <v>0</v>
      </c>
      <c r="P4991" s="3">
        <v>0</v>
      </c>
      <c r="Q4991" s="132"/>
    </row>
    <row r="4992" spans="1:17">
      <c r="A4992" s="5" t="str">
        <f t="shared" si="78"/>
        <v>8</v>
      </c>
      <c r="B4992" s="1" t="s">
        <v>14060</v>
      </c>
      <c r="C4992" s="2" t="s">
        <v>14061</v>
      </c>
      <c r="D4992" s="2">
        <f>IFERROR(VLOOKUP(B4992,#REF!,4,0),0)</f>
        <v>0</v>
      </c>
      <c r="E4992" s="3">
        <v>0</v>
      </c>
      <c r="F4992" s="147" t="s">
        <v>5961</v>
      </c>
      <c r="G4992" s="3">
        <v>0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148" t="s">
        <v>6151</v>
      </c>
      <c r="N4992" s="3">
        <v>0</v>
      </c>
      <c r="O4992" s="3">
        <v>0</v>
      </c>
      <c r="P4992" s="3">
        <v>0</v>
      </c>
      <c r="Q4992" s="132"/>
    </row>
    <row r="4993" spans="1:17">
      <c r="A4993" s="5" t="str">
        <f t="shared" si="78"/>
        <v>8</v>
      </c>
      <c r="B4993" s="1" t="s">
        <v>14062</v>
      </c>
      <c r="C4993" s="2" t="s">
        <v>14063</v>
      </c>
      <c r="D4993" s="2">
        <f>IFERROR(VLOOKUP(B4993,#REF!,4,0),0)</f>
        <v>0</v>
      </c>
      <c r="E4993" s="3">
        <v>0</v>
      </c>
      <c r="F4993" s="147" t="s">
        <v>5961</v>
      </c>
      <c r="G4993" s="3">
        <v>0</v>
      </c>
      <c r="H4993" s="3">
        <v>0</v>
      </c>
      <c r="I4993" s="3">
        <v>0</v>
      </c>
      <c r="J4993" s="3">
        <v>0</v>
      </c>
      <c r="K4993" s="3">
        <v>0</v>
      </c>
      <c r="L4993" s="3">
        <v>0</v>
      </c>
      <c r="M4993" s="148" t="s">
        <v>6151</v>
      </c>
      <c r="N4993" s="3">
        <v>0</v>
      </c>
      <c r="O4993" s="3">
        <v>0</v>
      </c>
      <c r="P4993" s="3">
        <v>0</v>
      </c>
      <c r="Q4993" s="132"/>
    </row>
    <row r="4994" spans="1:17">
      <c r="A4994" s="5" t="str">
        <f t="shared" si="78"/>
        <v>8</v>
      </c>
      <c r="B4994" s="1" t="s">
        <v>14064</v>
      </c>
      <c r="C4994" s="2" t="s">
        <v>14065</v>
      </c>
      <c r="D4994" s="2">
        <f>IFERROR(VLOOKUP(B4994,#REF!,4,0),0)</f>
        <v>0</v>
      </c>
      <c r="E4994" s="3">
        <v>0</v>
      </c>
      <c r="F4994" s="147" t="s">
        <v>5961</v>
      </c>
      <c r="G4994" s="3">
        <v>0</v>
      </c>
      <c r="H4994" s="3">
        <v>0</v>
      </c>
      <c r="I4994" s="3">
        <v>0</v>
      </c>
      <c r="J4994" s="3">
        <v>0</v>
      </c>
      <c r="K4994" s="3">
        <v>0</v>
      </c>
      <c r="L4994" s="3">
        <v>0</v>
      </c>
      <c r="M4994" s="148" t="s">
        <v>6151</v>
      </c>
      <c r="N4994" s="3">
        <v>0</v>
      </c>
      <c r="O4994" s="3">
        <v>0</v>
      </c>
      <c r="P4994" s="3">
        <v>0</v>
      </c>
      <c r="Q4994" s="132"/>
    </row>
    <row r="4995" spans="1:17">
      <c r="A4995" s="5" t="str">
        <f t="shared" si="78"/>
        <v>8</v>
      </c>
      <c r="B4995" s="1" t="s">
        <v>14066</v>
      </c>
      <c r="C4995" s="2" t="s">
        <v>14067</v>
      </c>
      <c r="D4995" s="2">
        <f>IFERROR(VLOOKUP(B4995,#REF!,4,0),0)</f>
        <v>0</v>
      </c>
      <c r="E4995" s="3">
        <v>0</v>
      </c>
      <c r="F4995" s="147" t="s">
        <v>5961</v>
      </c>
      <c r="G4995" s="3">
        <v>0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148" t="s">
        <v>6151</v>
      </c>
      <c r="N4995" s="3">
        <v>0</v>
      </c>
      <c r="O4995" s="3">
        <v>0</v>
      </c>
      <c r="P4995" s="3">
        <v>0</v>
      </c>
      <c r="Q4995" s="132"/>
    </row>
    <row r="4996" spans="1:17" ht="22.5">
      <c r="A4996" s="5" t="str">
        <f t="shared" si="78"/>
        <v>8</v>
      </c>
      <c r="B4996" s="1" t="s">
        <v>6043</v>
      </c>
      <c r="C4996" s="2" t="s">
        <v>14068</v>
      </c>
      <c r="D4996" s="2">
        <f>IFERROR(VLOOKUP(B4996,#REF!,4,0),0)</f>
        <v>0</v>
      </c>
      <c r="E4996" s="3">
        <v>-48.35</v>
      </c>
      <c r="F4996" s="147" t="s">
        <v>1</v>
      </c>
      <c r="G4996" s="3">
        <v>-48.35</v>
      </c>
      <c r="H4996" s="3">
        <v>0</v>
      </c>
      <c r="I4996" s="3">
        <v>0</v>
      </c>
      <c r="J4996" s="3">
        <v>-48.35</v>
      </c>
      <c r="K4996" s="3">
        <v>0</v>
      </c>
      <c r="L4996" s="3">
        <v>0</v>
      </c>
      <c r="M4996" s="148" t="s">
        <v>6151</v>
      </c>
      <c r="N4996" s="3">
        <v>0</v>
      </c>
      <c r="O4996" s="3">
        <v>0</v>
      </c>
      <c r="P4996" s="3">
        <v>0</v>
      </c>
      <c r="Q4996" s="132"/>
    </row>
    <row r="4997" spans="1:17">
      <c r="A4997" s="5" t="str">
        <f t="shared" si="78"/>
        <v>8</v>
      </c>
      <c r="B4997" s="1" t="s">
        <v>14069</v>
      </c>
      <c r="C4997" s="2" t="s">
        <v>14070</v>
      </c>
      <c r="D4997" s="2">
        <f>IFERROR(VLOOKUP(B4997,#REF!,4,0),0)</f>
        <v>0</v>
      </c>
      <c r="E4997" s="3">
        <v>0</v>
      </c>
      <c r="F4997" s="147" t="s">
        <v>5961</v>
      </c>
      <c r="G4997" s="3">
        <v>0</v>
      </c>
      <c r="H4997" s="3">
        <v>0</v>
      </c>
      <c r="I4997" s="3">
        <v>0</v>
      </c>
      <c r="J4997" s="3">
        <v>0</v>
      </c>
      <c r="K4997" s="3">
        <v>0</v>
      </c>
      <c r="L4997" s="3">
        <v>0</v>
      </c>
      <c r="M4997" s="148" t="s">
        <v>6151</v>
      </c>
      <c r="N4997" s="3">
        <v>0</v>
      </c>
      <c r="O4997" s="3">
        <v>0</v>
      </c>
      <c r="P4997" s="3">
        <v>0</v>
      </c>
      <c r="Q4997" s="132"/>
    </row>
    <row r="4998" spans="1:17">
      <c r="A4998" s="5" t="str">
        <f t="shared" si="78"/>
        <v>8</v>
      </c>
      <c r="B4998" s="1" t="s">
        <v>14071</v>
      </c>
      <c r="C4998" s="2" t="s">
        <v>14072</v>
      </c>
      <c r="D4998" s="2">
        <f>IFERROR(VLOOKUP(B4998,#REF!,4,0),0)</f>
        <v>0</v>
      </c>
      <c r="E4998" s="3">
        <v>0</v>
      </c>
      <c r="F4998" s="147" t="s">
        <v>5961</v>
      </c>
      <c r="G4998" s="3">
        <v>0</v>
      </c>
      <c r="H4998" s="3">
        <v>0</v>
      </c>
      <c r="I4998" s="3">
        <v>0</v>
      </c>
      <c r="J4998" s="3">
        <v>0</v>
      </c>
      <c r="K4998" s="3">
        <v>0</v>
      </c>
      <c r="L4998" s="3">
        <v>0</v>
      </c>
      <c r="M4998" s="148" t="s">
        <v>6151</v>
      </c>
      <c r="N4998" s="3">
        <v>0</v>
      </c>
      <c r="O4998" s="3">
        <v>0</v>
      </c>
      <c r="P4998" s="3">
        <v>0</v>
      </c>
      <c r="Q4998" s="132"/>
    </row>
    <row r="4999" spans="1:17" ht="22.5">
      <c r="A4999" s="5" t="str">
        <f t="shared" si="78"/>
        <v>8</v>
      </c>
      <c r="B4999" s="1" t="s">
        <v>14073</v>
      </c>
      <c r="C4999" s="2" t="s">
        <v>14074</v>
      </c>
      <c r="D4999" s="2">
        <f>IFERROR(VLOOKUP(B4999,#REF!,4,0),0)</f>
        <v>0</v>
      </c>
      <c r="E4999" s="3">
        <v>0</v>
      </c>
      <c r="F4999" s="147" t="s">
        <v>5961</v>
      </c>
      <c r="G4999" s="3">
        <v>0</v>
      </c>
      <c r="H4999" s="3">
        <v>0</v>
      </c>
      <c r="I4999" s="3">
        <v>0</v>
      </c>
      <c r="J4999" s="3">
        <v>0</v>
      </c>
      <c r="K4999" s="3">
        <v>0</v>
      </c>
      <c r="L4999" s="3">
        <v>0</v>
      </c>
      <c r="M4999" s="148" t="s">
        <v>6151</v>
      </c>
      <c r="N4999" s="3">
        <v>0</v>
      </c>
      <c r="O4999" s="3">
        <v>0</v>
      </c>
      <c r="P4999" s="3">
        <v>0</v>
      </c>
      <c r="Q4999" s="132"/>
    </row>
    <row r="5000" spans="1:17">
      <c r="A5000" s="5" t="str">
        <f t="shared" si="78"/>
        <v>8</v>
      </c>
      <c r="B5000" s="1" t="s">
        <v>14075</v>
      </c>
      <c r="C5000" s="2" t="s">
        <v>14076</v>
      </c>
      <c r="D5000" s="2">
        <f>IFERROR(VLOOKUP(B5000,#REF!,4,0),0)</f>
        <v>0</v>
      </c>
      <c r="E5000" s="3">
        <v>0</v>
      </c>
      <c r="F5000" s="147" t="s">
        <v>5961</v>
      </c>
      <c r="G5000" s="3">
        <v>0</v>
      </c>
      <c r="H5000" s="3">
        <v>0</v>
      </c>
      <c r="I5000" s="3">
        <v>0</v>
      </c>
      <c r="J5000" s="3">
        <v>0</v>
      </c>
      <c r="K5000" s="3">
        <v>0</v>
      </c>
      <c r="L5000" s="3">
        <v>0</v>
      </c>
      <c r="M5000" s="148" t="s">
        <v>6151</v>
      </c>
      <c r="N5000" s="3">
        <v>0</v>
      </c>
      <c r="O5000" s="3">
        <v>0</v>
      </c>
      <c r="P5000" s="3">
        <v>0</v>
      </c>
      <c r="Q5000" s="132"/>
    </row>
    <row r="5001" spans="1:17">
      <c r="A5001" s="5" t="str">
        <f t="shared" si="78"/>
        <v>8</v>
      </c>
      <c r="B5001" s="1" t="s">
        <v>14077</v>
      </c>
      <c r="C5001" s="2" t="s">
        <v>14078</v>
      </c>
      <c r="D5001" s="2">
        <f>IFERROR(VLOOKUP(B5001,#REF!,4,0),0)</f>
        <v>0</v>
      </c>
      <c r="E5001" s="3">
        <v>0</v>
      </c>
      <c r="F5001" s="147" t="s">
        <v>5961</v>
      </c>
      <c r="G5001" s="3">
        <v>0</v>
      </c>
      <c r="H5001" s="3">
        <v>0</v>
      </c>
      <c r="I5001" s="3">
        <v>0</v>
      </c>
      <c r="J5001" s="3">
        <v>0</v>
      </c>
      <c r="K5001" s="3">
        <v>0</v>
      </c>
      <c r="L5001" s="3">
        <v>0</v>
      </c>
      <c r="M5001" s="148" t="s">
        <v>6151</v>
      </c>
      <c r="N5001" s="3">
        <v>0</v>
      </c>
      <c r="O5001" s="3">
        <v>0</v>
      </c>
      <c r="P5001" s="3">
        <v>0</v>
      </c>
      <c r="Q5001" s="132"/>
    </row>
    <row r="5002" spans="1:17">
      <c r="A5002" s="5" t="str">
        <f t="shared" si="78"/>
        <v>8</v>
      </c>
      <c r="B5002" s="1" t="s">
        <v>14079</v>
      </c>
      <c r="C5002" s="2" t="s">
        <v>14080</v>
      </c>
      <c r="D5002" s="2">
        <f>IFERROR(VLOOKUP(B5002,#REF!,4,0),0)</f>
        <v>0</v>
      </c>
      <c r="E5002" s="3">
        <v>0</v>
      </c>
      <c r="F5002" s="147" t="s">
        <v>5961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0</v>
      </c>
      <c r="M5002" s="148" t="s">
        <v>6151</v>
      </c>
      <c r="N5002" s="3">
        <v>0</v>
      </c>
      <c r="O5002" s="3">
        <v>0</v>
      </c>
      <c r="P5002" s="3">
        <v>0</v>
      </c>
      <c r="Q5002" s="132"/>
    </row>
    <row r="5003" spans="1:17">
      <c r="A5003" s="5" t="str">
        <f t="shared" ref="A5003:A5066" si="79">LEFT(B5003)</f>
        <v>8</v>
      </c>
      <c r="B5003" s="1" t="s">
        <v>14081</v>
      </c>
      <c r="C5003" s="2" t="s">
        <v>14082</v>
      </c>
      <c r="D5003" s="2">
        <f>IFERROR(VLOOKUP(B5003,#REF!,4,0),0)</f>
        <v>0</v>
      </c>
      <c r="E5003" s="3">
        <v>0</v>
      </c>
      <c r="F5003" s="147" t="s">
        <v>5961</v>
      </c>
      <c r="G5003" s="3">
        <v>0</v>
      </c>
      <c r="H5003" s="3">
        <v>0</v>
      </c>
      <c r="I5003" s="3">
        <v>0</v>
      </c>
      <c r="J5003" s="3">
        <v>0</v>
      </c>
      <c r="K5003" s="3">
        <v>0</v>
      </c>
      <c r="L5003" s="3">
        <v>0</v>
      </c>
      <c r="M5003" s="148" t="s">
        <v>6151</v>
      </c>
      <c r="N5003" s="3">
        <v>0</v>
      </c>
      <c r="O5003" s="3">
        <v>0</v>
      </c>
      <c r="P5003" s="3">
        <v>0</v>
      </c>
      <c r="Q5003" s="132"/>
    </row>
    <row r="5004" spans="1:17" ht="22.5">
      <c r="A5004" s="5" t="str">
        <f t="shared" si="79"/>
        <v>8</v>
      </c>
      <c r="B5004" s="1" t="s">
        <v>14083</v>
      </c>
      <c r="C5004" s="2" t="s">
        <v>14084</v>
      </c>
      <c r="D5004" s="2">
        <f>IFERROR(VLOOKUP(B5004,#REF!,4,0),0)</f>
        <v>0</v>
      </c>
      <c r="E5004" s="3">
        <v>0</v>
      </c>
      <c r="F5004" s="147" t="s">
        <v>5961</v>
      </c>
      <c r="G5004" s="3">
        <v>0</v>
      </c>
      <c r="H5004" s="3">
        <v>0</v>
      </c>
      <c r="I5004" s="3">
        <v>0</v>
      </c>
      <c r="J5004" s="3">
        <v>0</v>
      </c>
      <c r="K5004" s="3">
        <v>0</v>
      </c>
      <c r="L5004" s="3">
        <v>0</v>
      </c>
      <c r="M5004" s="148" t="s">
        <v>6151</v>
      </c>
      <c r="N5004" s="3">
        <v>0</v>
      </c>
      <c r="O5004" s="3">
        <v>0</v>
      </c>
      <c r="P5004" s="3">
        <v>0</v>
      </c>
      <c r="Q5004" s="132"/>
    </row>
    <row r="5005" spans="1:17">
      <c r="A5005" s="5" t="str">
        <f t="shared" si="79"/>
        <v>8</v>
      </c>
      <c r="B5005" s="1" t="s">
        <v>5855</v>
      </c>
      <c r="C5005" s="2" t="s">
        <v>14085</v>
      </c>
      <c r="D5005" s="2">
        <f>IFERROR(VLOOKUP(B5005,#REF!,4,0),0)</f>
        <v>0</v>
      </c>
      <c r="E5005" s="3">
        <v>-12606.55</v>
      </c>
      <c r="F5005" s="147" t="s">
        <v>1</v>
      </c>
      <c r="G5005" s="3">
        <v>-12606.55</v>
      </c>
      <c r="H5005" s="3">
        <v>0</v>
      </c>
      <c r="I5005" s="3">
        <v>0</v>
      </c>
      <c r="J5005" s="3">
        <v>-12606.55</v>
      </c>
      <c r="K5005" s="3">
        <v>0</v>
      </c>
      <c r="L5005" s="3">
        <v>0</v>
      </c>
      <c r="M5005" s="148" t="s">
        <v>6151</v>
      </c>
      <c r="N5005" s="3">
        <v>0</v>
      </c>
      <c r="O5005" s="3">
        <v>0</v>
      </c>
      <c r="P5005" s="3">
        <v>0</v>
      </c>
      <c r="Q5005" s="132"/>
    </row>
    <row r="5006" spans="1:17" ht="22.5">
      <c r="A5006" s="5" t="str">
        <f t="shared" si="79"/>
        <v>8</v>
      </c>
      <c r="B5006" s="1" t="s">
        <v>14086</v>
      </c>
      <c r="C5006" s="2" t="s">
        <v>14087</v>
      </c>
      <c r="D5006" s="2">
        <f>IFERROR(VLOOKUP(B5006,#REF!,4,0),0)</f>
        <v>0</v>
      </c>
      <c r="E5006" s="3">
        <v>0</v>
      </c>
      <c r="F5006" s="147" t="s">
        <v>5961</v>
      </c>
      <c r="G5006" s="3">
        <v>0</v>
      </c>
      <c r="H5006" s="3">
        <v>0</v>
      </c>
      <c r="I5006" s="3">
        <v>0</v>
      </c>
      <c r="J5006" s="3">
        <v>0</v>
      </c>
      <c r="K5006" s="3">
        <v>0</v>
      </c>
      <c r="L5006" s="3">
        <v>0</v>
      </c>
      <c r="M5006" s="148" t="s">
        <v>6151</v>
      </c>
      <c r="N5006" s="3">
        <v>0</v>
      </c>
      <c r="O5006" s="3">
        <v>0</v>
      </c>
      <c r="P5006" s="3">
        <v>0</v>
      </c>
      <c r="Q5006" s="132"/>
    </row>
    <row r="5007" spans="1:17">
      <c r="A5007" s="5" t="str">
        <f t="shared" si="79"/>
        <v>8</v>
      </c>
      <c r="B5007" s="1" t="s">
        <v>14088</v>
      </c>
      <c r="C5007" s="2" t="s">
        <v>14089</v>
      </c>
      <c r="D5007" s="2">
        <f>IFERROR(VLOOKUP(B5007,#REF!,4,0),0)</f>
        <v>0</v>
      </c>
      <c r="E5007" s="3">
        <v>0</v>
      </c>
      <c r="F5007" s="147" t="s">
        <v>5961</v>
      </c>
      <c r="G5007" s="3">
        <v>0</v>
      </c>
      <c r="H5007" s="3">
        <v>0</v>
      </c>
      <c r="I5007" s="3">
        <v>0</v>
      </c>
      <c r="J5007" s="3">
        <v>0</v>
      </c>
      <c r="K5007" s="3">
        <v>0</v>
      </c>
      <c r="L5007" s="3">
        <v>0</v>
      </c>
      <c r="M5007" s="148" t="s">
        <v>6151</v>
      </c>
      <c r="N5007" s="3">
        <v>0</v>
      </c>
      <c r="O5007" s="3">
        <v>0</v>
      </c>
      <c r="P5007" s="3">
        <v>0</v>
      </c>
      <c r="Q5007" s="132"/>
    </row>
    <row r="5008" spans="1:17">
      <c r="A5008" s="5" t="str">
        <f t="shared" si="79"/>
        <v>8</v>
      </c>
      <c r="B5008" s="1" t="s">
        <v>14090</v>
      </c>
      <c r="C5008" s="2" t="s">
        <v>14091</v>
      </c>
      <c r="D5008" s="2">
        <f>IFERROR(VLOOKUP(B5008,#REF!,4,0),0)</f>
        <v>0</v>
      </c>
      <c r="E5008" s="3">
        <v>0</v>
      </c>
      <c r="F5008" s="147" t="s">
        <v>5961</v>
      </c>
      <c r="G5008" s="3">
        <v>0</v>
      </c>
      <c r="H5008" s="3">
        <v>0</v>
      </c>
      <c r="I5008" s="3">
        <v>0</v>
      </c>
      <c r="J5008" s="3">
        <v>0</v>
      </c>
      <c r="K5008" s="3">
        <v>0</v>
      </c>
      <c r="L5008" s="3">
        <v>0</v>
      </c>
      <c r="M5008" s="148" t="s">
        <v>6151</v>
      </c>
      <c r="N5008" s="3">
        <v>0</v>
      </c>
      <c r="O5008" s="3">
        <v>0</v>
      </c>
      <c r="P5008" s="3">
        <v>0</v>
      </c>
      <c r="Q5008" s="132"/>
    </row>
    <row r="5009" spans="1:17">
      <c r="A5009" s="5" t="str">
        <f t="shared" si="79"/>
        <v>8</v>
      </c>
      <c r="B5009" s="1" t="s">
        <v>5313</v>
      </c>
      <c r="C5009" s="2" t="s">
        <v>14092</v>
      </c>
      <c r="D5009" s="2">
        <f>IFERROR(VLOOKUP(B5009,#REF!,4,0),0)</f>
        <v>0</v>
      </c>
      <c r="E5009" s="3">
        <v>-4483.1099999999997</v>
      </c>
      <c r="F5009" s="147" t="s">
        <v>1</v>
      </c>
      <c r="G5009" s="3">
        <v>-4483.1099999999997</v>
      </c>
      <c r="H5009" s="3">
        <v>0</v>
      </c>
      <c r="I5009" s="3">
        <v>0</v>
      </c>
      <c r="J5009" s="3">
        <v>-4483.1099999999997</v>
      </c>
      <c r="K5009" s="3">
        <v>0</v>
      </c>
      <c r="L5009" s="3">
        <v>0</v>
      </c>
      <c r="M5009" s="148" t="s">
        <v>6151</v>
      </c>
      <c r="N5009" s="3">
        <v>0</v>
      </c>
      <c r="O5009" s="3">
        <v>0</v>
      </c>
      <c r="P5009" s="3">
        <v>0</v>
      </c>
      <c r="Q5009" s="132"/>
    </row>
    <row r="5010" spans="1:17">
      <c r="A5010" s="5" t="str">
        <f t="shared" si="79"/>
        <v>8</v>
      </c>
      <c r="B5010" s="1" t="s">
        <v>14093</v>
      </c>
      <c r="C5010" s="2" t="s">
        <v>14094</v>
      </c>
      <c r="D5010" s="2">
        <f>IFERROR(VLOOKUP(B5010,#REF!,4,0),0)</f>
        <v>0</v>
      </c>
      <c r="E5010" s="3">
        <v>0</v>
      </c>
      <c r="F5010" s="147" t="s">
        <v>5961</v>
      </c>
      <c r="G5010" s="3">
        <v>0</v>
      </c>
      <c r="H5010" s="3">
        <v>0</v>
      </c>
      <c r="I5010" s="3">
        <v>0</v>
      </c>
      <c r="J5010" s="3">
        <v>0</v>
      </c>
      <c r="K5010" s="3">
        <v>0</v>
      </c>
      <c r="L5010" s="3">
        <v>0</v>
      </c>
      <c r="M5010" s="148" t="s">
        <v>6151</v>
      </c>
      <c r="N5010" s="3">
        <v>0</v>
      </c>
      <c r="O5010" s="3">
        <v>0</v>
      </c>
      <c r="P5010" s="3">
        <v>0</v>
      </c>
      <c r="Q5010" s="132"/>
    </row>
    <row r="5011" spans="1:17">
      <c r="A5011" s="5" t="str">
        <f t="shared" si="79"/>
        <v>8</v>
      </c>
      <c r="B5011" s="1" t="s">
        <v>14095</v>
      </c>
      <c r="C5011" s="2" t="s">
        <v>14096</v>
      </c>
      <c r="D5011" s="2">
        <f>IFERROR(VLOOKUP(B5011,#REF!,4,0),0)</f>
        <v>0</v>
      </c>
      <c r="E5011" s="3">
        <v>0</v>
      </c>
      <c r="F5011" s="147" t="s">
        <v>5961</v>
      </c>
      <c r="G5011" s="3">
        <v>0</v>
      </c>
      <c r="H5011" s="3">
        <v>0</v>
      </c>
      <c r="I5011" s="3">
        <v>0</v>
      </c>
      <c r="J5011" s="3">
        <v>0</v>
      </c>
      <c r="K5011" s="3">
        <v>0</v>
      </c>
      <c r="L5011" s="3">
        <v>0</v>
      </c>
      <c r="M5011" s="148" t="s">
        <v>6151</v>
      </c>
      <c r="N5011" s="3">
        <v>0</v>
      </c>
      <c r="O5011" s="3">
        <v>0</v>
      </c>
      <c r="P5011" s="3">
        <v>0</v>
      </c>
      <c r="Q5011" s="132"/>
    </row>
    <row r="5012" spans="1:17">
      <c r="A5012" s="5" t="str">
        <f t="shared" si="79"/>
        <v>8</v>
      </c>
      <c r="B5012" s="1" t="s">
        <v>14097</v>
      </c>
      <c r="C5012" s="2" t="s">
        <v>14098</v>
      </c>
      <c r="D5012" s="2">
        <f>IFERROR(VLOOKUP(B5012,#REF!,4,0),0)</f>
        <v>0</v>
      </c>
      <c r="E5012" s="3">
        <v>0</v>
      </c>
      <c r="F5012" s="147" t="s">
        <v>5961</v>
      </c>
      <c r="G5012" s="3">
        <v>0</v>
      </c>
      <c r="H5012" s="3">
        <v>0</v>
      </c>
      <c r="I5012" s="3">
        <v>0</v>
      </c>
      <c r="J5012" s="3">
        <v>0</v>
      </c>
      <c r="K5012" s="3">
        <v>0</v>
      </c>
      <c r="L5012" s="3">
        <v>0</v>
      </c>
      <c r="M5012" s="148" t="s">
        <v>6151</v>
      </c>
      <c r="N5012" s="3">
        <v>0</v>
      </c>
      <c r="O5012" s="3">
        <v>0</v>
      </c>
      <c r="P5012" s="3">
        <v>0</v>
      </c>
      <c r="Q5012" s="132"/>
    </row>
    <row r="5013" spans="1:17">
      <c r="A5013" s="5" t="str">
        <f t="shared" si="79"/>
        <v>8</v>
      </c>
      <c r="B5013" s="1" t="s">
        <v>5316</v>
      </c>
      <c r="C5013" s="2" t="s">
        <v>14099</v>
      </c>
      <c r="D5013" s="2">
        <f>IFERROR(VLOOKUP(B5013,#REF!,4,0),0)</f>
        <v>0</v>
      </c>
      <c r="E5013" s="3">
        <v>-9757.2000000000007</v>
      </c>
      <c r="F5013" s="147" t="s">
        <v>1</v>
      </c>
      <c r="G5013" s="3">
        <v>-9757.2000000000007</v>
      </c>
      <c r="H5013" s="3">
        <v>0</v>
      </c>
      <c r="I5013" s="3">
        <v>0</v>
      </c>
      <c r="J5013" s="3">
        <v>-9757.2000000000007</v>
      </c>
      <c r="K5013" s="3">
        <v>0</v>
      </c>
      <c r="L5013" s="3">
        <v>0</v>
      </c>
      <c r="M5013" s="148" t="s">
        <v>6151</v>
      </c>
      <c r="N5013" s="3">
        <v>0</v>
      </c>
      <c r="O5013" s="3">
        <v>0</v>
      </c>
      <c r="P5013" s="3">
        <v>0</v>
      </c>
      <c r="Q5013" s="132"/>
    </row>
    <row r="5014" spans="1:17">
      <c r="A5014" s="5" t="str">
        <f t="shared" si="79"/>
        <v>8</v>
      </c>
      <c r="B5014" s="1" t="s">
        <v>5319</v>
      </c>
      <c r="C5014" s="2" t="s">
        <v>14100</v>
      </c>
      <c r="D5014" s="2">
        <f>IFERROR(VLOOKUP(B5014,#REF!,4,0),0)</f>
        <v>0</v>
      </c>
      <c r="E5014" s="3">
        <v>0</v>
      </c>
      <c r="F5014" s="147" t="s">
        <v>5961</v>
      </c>
      <c r="G5014" s="3">
        <v>0</v>
      </c>
      <c r="H5014" s="3">
        <v>0</v>
      </c>
      <c r="I5014" s="3">
        <v>0</v>
      </c>
      <c r="J5014" s="3">
        <v>0</v>
      </c>
      <c r="K5014" s="3">
        <v>0</v>
      </c>
      <c r="L5014" s="3">
        <v>0</v>
      </c>
      <c r="M5014" s="148" t="s">
        <v>6151</v>
      </c>
      <c r="N5014" s="3">
        <v>0</v>
      </c>
      <c r="O5014" s="3">
        <v>0</v>
      </c>
      <c r="P5014" s="3">
        <v>0</v>
      </c>
      <c r="Q5014" s="132"/>
    </row>
    <row r="5015" spans="1:17">
      <c r="A5015" s="5" t="str">
        <f t="shared" si="79"/>
        <v>8</v>
      </c>
      <c r="B5015" s="1" t="s">
        <v>14101</v>
      </c>
      <c r="C5015" s="2" t="s">
        <v>14102</v>
      </c>
      <c r="D5015" s="2">
        <f>IFERROR(VLOOKUP(B5015,#REF!,4,0),0)</f>
        <v>0</v>
      </c>
      <c r="E5015" s="3">
        <v>0</v>
      </c>
      <c r="F5015" s="147" t="s">
        <v>5961</v>
      </c>
      <c r="G5015" s="3">
        <v>0</v>
      </c>
      <c r="H5015" s="3">
        <v>0</v>
      </c>
      <c r="I5015" s="3">
        <v>0</v>
      </c>
      <c r="J5015" s="3">
        <v>0</v>
      </c>
      <c r="K5015" s="3">
        <v>0</v>
      </c>
      <c r="L5015" s="3">
        <v>0</v>
      </c>
      <c r="M5015" s="148" t="s">
        <v>6151</v>
      </c>
      <c r="N5015" s="3">
        <v>0</v>
      </c>
      <c r="O5015" s="3">
        <v>0</v>
      </c>
      <c r="P5015" s="3">
        <v>0</v>
      </c>
      <c r="Q5015" s="132"/>
    </row>
    <row r="5016" spans="1:17">
      <c r="A5016" s="5" t="str">
        <f t="shared" si="79"/>
        <v>8</v>
      </c>
      <c r="B5016" s="1" t="s">
        <v>14103</v>
      </c>
      <c r="C5016" s="2" t="s">
        <v>14104</v>
      </c>
      <c r="D5016" s="2">
        <f>IFERROR(VLOOKUP(B5016,#REF!,4,0),0)</f>
        <v>0</v>
      </c>
      <c r="E5016" s="3">
        <v>0</v>
      </c>
      <c r="F5016" s="147" t="s">
        <v>5961</v>
      </c>
      <c r="G5016" s="3">
        <v>0</v>
      </c>
      <c r="H5016" s="3">
        <v>0</v>
      </c>
      <c r="I5016" s="3">
        <v>0</v>
      </c>
      <c r="J5016" s="3">
        <v>0</v>
      </c>
      <c r="K5016" s="3">
        <v>0</v>
      </c>
      <c r="L5016" s="3">
        <v>0</v>
      </c>
      <c r="M5016" s="148" t="s">
        <v>6151</v>
      </c>
      <c r="N5016" s="3">
        <v>0</v>
      </c>
      <c r="O5016" s="3">
        <v>0</v>
      </c>
      <c r="P5016" s="3">
        <v>0</v>
      </c>
      <c r="Q5016" s="132"/>
    </row>
    <row r="5017" spans="1:17">
      <c r="A5017" s="5" t="str">
        <f t="shared" si="79"/>
        <v>8</v>
      </c>
      <c r="B5017" s="1" t="s">
        <v>14105</v>
      </c>
      <c r="C5017" s="2" t="s">
        <v>14106</v>
      </c>
      <c r="D5017" s="2">
        <f>IFERROR(VLOOKUP(B5017,#REF!,4,0),0)</f>
        <v>0</v>
      </c>
      <c r="E5017" s="3">
        <v>0</v>
      </c>
      <c r="F5017" s="147" t="s">
        <v>5961</v>
      </c>
      <c r="G5017" s="3">
        <v>0</v>
      </c>
      <c r="H5017" s="3">
        <v>0</v>
      </c>
      <c r="I5017" s="3">
        <v>0</v>
      </c>
      <c r="J5017" s="3">
        <v>0</v>
      </c>
      <c r="K5017" s="3">
        <v>0</v>
      </c>
      <c r="L5017" s="3">
        <v>0</v>
      </c>
      <c r="M5017" s="148" t="s">
        <v>6151</v>
      </c>
      <c r="N5017" s="3">
        <v>0</v>
      </c>
      <c r="O5017" s="3">
        <v>0</v>
      </c>
      <c r="P5017" s="3">
        <v>0</v>
      </c>
      <c r="Q5017" s="132"/>
    </row>
    <row r="5018" spans="1:17">
      <c r="A5018" s="5" t="str">
        <f t="shared" si="79"/>
        <v>8</v>
      </c>
      <c r="B5018" s="1" t="s">
        <v>14107</v>
      </c>
      <c r="C5018" s="2" t="s">
        <v>14108</v>
      </c>
      <c r="D5018" s="2">
        <f>IFERROR(VLOOKUP(B5018,#REF!,4,0),0)</f>
        <v>0</v>
      </c>
      <c r="E5018" s="3">
        <v>0</v>
      </c>
      <c r="F5018" s="147" t="s">
        <v>5961</v>
      </c>
      <c r="G5018" s="3">
        <v>0</v>
      </c>
      <c r="H5018" s="3">
        <v>0</v>
      </c>
      <c r="I5018" s="3">
        <v>0</v>
      </c>
      <c r="J5018" s="3">
        <v>0</v>
      </c>
      <c r="K5018" s="3">
        <v>0</v>
      </c>
      <c r="L5018" s="3">
        <v>0</v>
      </c>
      <c r="M5018" s="148" t="s">
        <v>6151</v>
      </c>
      <c r="N5018" s="3">
        <v>0</v>
      </c>
      <c r="O5018" s="3">
        <v>0</v>
      </c>
      <c r="P5018" s="3">
        <v>0</v>
      </c>
      <c r="Q5018" s="132"/>
    </row>
    <row r="5019" spans="1:17">
      <c r="A5019" s="5" t="str">
        <f t="shared" si="79"/>
        <v>8</v>
      </c>
      <c r="B5019" s="1" t="s">
        <v>14109</v>
      </c>
      <c r="C5019" s="2" t="s">
        <v>14106</v>
      </c>
      <c r="D5019" s="2">
        <f>IFERROR(VLOOKUP(B5019,#REF!,4,0),0)</f>
        <v>0</v>
      </c>
      <c r="E5019" s="3">
        <v>0</v>
      </c>
      <c r="F5019" s="147" t="s">
        <v>5961</v>
      </c>
      <c r="G5019" s="3">
        <v>0</v>
      </c>
      <c r="H5019" s="3">
        <v>0</v>
      </c>
      <c r="I5019" s="3">
        <v>0</v>
      </c>
      <c r="J5019" s="3">
        <v>0</v>
      </c>
      <c r="K5019" s="3">
        <v>0</v>
      </c>
      <c r="L5019" s="3">
        <v>0</v>
      </c>
      <c r="M5019" s="148" t="s">
        <v>6151</v>
      </c>
      <c r="N5019" s="3">
        <v>0</v>
      </c>
      <c r="O5019" s="3">
        <v>0</v>
      </c>
      <c r="P5019" s="3">
        <v>0</v>
      </c>
      <c r="Q5019" s="132"/>
    </row>
    <row r="5020" spans="1:17">
      <c r="A5020" s="5" t="str">
        <f t="shared" si="79"/>
        <v>8</v>
      </c>
      <c r="B5020" s="1" t="s">
        <v>14110</v>
      </c>
      <c r="C5020" s="2" t="s">
        <v>14111</v>
      </c>
      <c r="D5020" s="2">
        <f>IFERROR(VLOOKUP(B5020,#REF!,4,0),0)</f>
        <v>0</v>
      </c>
      <c r="E5020" s="3">
        <v>0</v>
      </c>
      <c r="F5020" s="147" t="s">
        <v>5961</v>
      </c>
      <c r="G5020" s="3">
        <v>0</v>
      </c>
      <c r="H5020" s="3">
        <v>0</v>
      </c>
      <c r="I5020" s="3">
        <v>0</v>
      </c>
      <c r="J5020" s="3">
        <v>0</v>
      </c>
      <c r="K5020" s="3">
        <v>0</v>
      </c>
      <c r="L5020" s="3">
        <v>0</v>
      </c>
      <c r="M5020" s="148" t="s">
        <v>6151</v>
      </c>
      <c r="N5020" s="3">
        <v>0</v>
      </c>
      <c r="O5020" s="3">
        <v>0</v>
      </c>
      <c r="P5020" s="3">
        <v>0</v>
      </c>
      <c r="Q5020" s="132"/>
    </row>
    <row r="5021" spans="1:17">
      <c r="A5021" s="5" t="str">
        <f t="shared" si="79"/>
        <v>8</v>
      </c>
      <c r="B5021" s="1" t="s">
        <v>14112</v>
      </c>
      <c r="C5021" s="2" t="s">
        <v>14113</v>
      </c>
      <c r="D5021" s="2">
        <f>IFERROR(VLOOKUP(B5021,#REF!,4,0),0)</f>
        <v>0</v>
      </c>
      <c r="E5021" s="3">
        <v>0</v>
      </c>
      <c r="F5021" s="147" t="s">
        <v>5961</v>
      </c>
      <c r="G5021" s="3">
        <v>0</v>
      </c>
      <c r="H5021" s="3">
        <v>0</v>
      </c>
      <c r="I5021" s="3">
        <v>0</v>
      </c>
      <c r="J5021" s="3">
        <v>0</v>
      </c>
      <c r="K5021" s="3">
        <v>0</v>
      </c>
      <c r="L5021" s="3">
        <v>0</v>
      </c>
      <c r="M5021" s="148" t="s">
        <v>6151</v>
      </c>
      <c r="N5021" s="3">
        <v>0</v>
      </c>
      <c r="O5021" s="3">
        <v>0</v>
      </c>
      <c r="P5021" s="3">
        <v>0</v>
      </c>
      <c r="Q5021" s="132"/>
    </row>
    <row r="5022" spans="1:17">
      <c r="A5022" s="5" t="str">
        <f t="shared" si="79"/>
        <v>8</v>
      </c>
      <c r="B5022" s="1" t="s">
        <v>14114</v>
      </c>
      <c r="C5022" s="2" t="s">
        <v>11480</v>
      </c>
      <c r="D5022" s="2">
        <f>IFERROR(VLOOKUP(B5022,#REF!,4,0),0)</f>
        <v>0</v>
      </c>
      <c r="E5022" s="3">
        <v>0</v>
      </c>
      <c r="F5022" s="147" t="s">
        <v>5961</v>
      </c>
      <c r="G5022" s="3">
        <v>0</v>
      </c>
      <c r="H5022" s="3">
        <v>0</v>
      </c>
      <c r="I5022" s="3">
        <v>0</v>
      </c>
      <c r="J5022" s="3">
        <v>0</v>
      </c>
      <c r="K5022" s="3">
        <v>0</v>
      </c>
      <c r="L5022" s="3">
        <v>0</v>
      </c>
      <c r="M5022" s="148" t="s">
        <v>6151</v>
      </c>
      <c r="N5022" s="3">
        <v>0</v>
      </c>
      <c r="O5022" s="3">
        <v>0</v>
      </c>
      <c r="P5022" s="3">
        <v>0</v>
      </c>
      <c r="Q5022" s="132"/>
    </row>
    <row r="5023" spans="1:17" ht="22.5">
      <c r="A5023" s="5" t="str">
        <f t="shared" si="79"/>
        <v>8</v>
      </c>
      <c r="B5023" s="1" t="s">
        <v>14115</v>
      </c>
      <c r="C5023" s="2" t="s">
        <v>14116</v>
      </c>
      <c r="D5023" s="2">
        <f>IFERROR(VLOOKUP(B5023,#REF!,4,0),0)</f>
        <v>0</v>
      </c>
      <c r="E5023" s="3">
        <v>0</v>
      </c>
      <c r="F5023" s="147" t="s">
        <v>5961</v>
      </c>
      <c r="G5023" s="3">
        <v>0</v>
      </c>
      <c r="H5023" s="3">
        <v>0</v>
      </c>
      <c r="I5023" s="3">
        <v>0</v>
      </c>
      <c r="J5023" s="3">
        <v>0</v>
      </c>
      <c r="K5023" s="3">
        <v>0</v>
      </c>
      <c r="L5023" s="3">
        <v>0</v>
      </c>
      <c r="M5023" s="148" t="s">
        <v>6151</v>
      </c>
      <c r="N5023" s="3">
        <v>0</v>
      </c>
      <c r="O5023" s="3">
        <v>0</v>
      </c>
      <c r="P5023" s="3">
        <v>0</v>
      </c>
      <c r="Q5023" s="132"/>
    </row>
    <row r="5024" spans="1:17">
      <c r="A5024" s="5" t="str">
        <f t="shared" si="79"/>
        <v>8</v>
      </c>
      <c r="B5024" s="1" t="s">
        <v>14117</v>
      </c>
      <c r="C5024" s="2" t="s">
        <v>14118</v>
      </c>
      <c r="D5024" s="2">
        <f>IFERROR(VLOOKUP(B5024,#REF!,4,0),0)</f>
        <v>0</v>
      </c>
      <c r="E5024" s="3">
        <v>0</v>
      </c>
      <c r="F5024" s="147" t="s">
        <v>5961</v>
      </c>
      <c r="G5024" s="3">
        <v>0</v>
      </c>
      <c r="H5024" s="3">
        <v>0</v>
      </c>
      <c r="I5024" s="3">
        <v>0</v>
      </c>
      <c r="J5024" s="3">
        <v>0</v>
      </c>
      <c r="K5024" s="3">
        <v>0</v>
      </c>
      <c r="L5024" s="3">
        <v>0</v>
      </c>
      <c r="M5024" s="148" t="s">
        <v>6151</v>
      </c>
      <c r="N5024" s="3">
        <v>0</v>
      </c>
      <c r="O5024" s="3">
        <v>0</v>
      </c>
      <c r="P5024" s="3">
        <v>0</v>
      </c>
      <c r="Q5024" s="132"/>
    </row>
    <row r="5025" spans="1:17">
      <c r="A5025" s="5" t="str">
        <f t="shared" si="79"/>
        <v>8</v>
      </c>
      <c r="B5025" s="1" t="s">
        <v>14119</v>
      </c>
      <c r="C5025" s="2" t="s">
        <v>14120</v>
      </c>
      <c r="D5025" s="2">
        <f>IFERROR(VLOOKUP(B5025,#REF!,4,0),0)</f>
        <v>0</v>
      </c>
      <c r="E5025" s="3">
        <v>0</v>
      </c>
      <c r="F5025" s="147" t="s">
        <v>5961</v>
      </c>
      <c r="G5025" s="3">
        <v>0</v>
      </c>
      <c r="H5025" s="3">
        <v>0</v>
      </c>
      <c r="I5025" s="3">
        <v>0</v>
      </c>
      <c r="J5025" s="3">
        <v>0</v>
      </c>
      <c r="K5025" s="3">
        <v>0</v>
      </c>
      <c r="L5025" s="3">
        <v>0</v>
      </c>
      <c r="M5025" s="148" t="s">
        <v>6151</v>
      </c>
      <c r="N5025" s="3">
        <v>0</v>
      </c>
      <c r="O5025" s="3">
        <v>0</v>
      </c>
      <c r="P5025" s="3">
        <v>0</v>
      </c>
      <c r="Q5025" s="132"/>
    </row>
    <row r="5026" spans="1:17">
      <c r="A5026" s="5" t="str">
        <f t="shared" si="79"/>
        <v>8</v>
      </c>
      <c r="B5026" s="1" t="s">
        <v>14121</v>
      </c>
      <c r="C5026" s="2" t="s">
        <v>14122</v>
      </c>
      <c r="D5026" s="2">
        <f>IFERROR(VLOOKUP(B5026,#REF!,4,0),0)</f>
        <v>0</v>
      </c>
      <c r="E5026" s="3">
        <v>0</v>
      </c>
      <c r="F5026" s="147" t="s">
        <v>5961</v>
      </c>
      <c r="G5026" s="3">
        <v>0</v>
      </c>
      <c r="H5026" s="3">
        <v>0</v>
      </c>
      <c r="I5026" s="3">
        <v>0</v>
      </c>
      <c r="J5026" s="3">
        <v>0</v>
      </c>
      <c r="K5026" s="3">
        <v>0</v>
      </c>
      <c r="L5026" s="3">
        <v>0</v>
      </c>
      <c r="M5026" s="148" t="s">
        <v>6151</v>
      </c>
      <c r="N5026" s="3">
        <v>0</v>
      </c>
      <c r="O5026" s="3">
        <v>0</v>
      </c>
      <c r="P5026" s="3">
        <v>0</v>
      </c>
      <c r="Q5026" s="132"/>
    </row>
    <row r="5027" spans="1:17">
      <c r="A5027" s="5" t="str">
        <f t="shared" si="79"/>
        <v>8</v>
      </c>
      <c r="B5027" s="1" t="s">
        <v>14123</v>
      </c>
      <c r="C5027" s="2" t="s">
        <v>11482</v>
      </c>
      <c r="D5027" s="2">
        <f>IFERROR(VLOOKUP(B5027,#REF!,4,0),0)</f>
        <v>0</v>
      </c>
      <c r="E5027" s="3">
        <v>0</v>
      </c>
      <c r="F5027" s="147" t="s">
        <v>5961</v>
      </c>
      <c r="G5027" s="3">
        <v>0</v>
      </c>
      <c r="H5027" s="3">
        <v>0</v>
      </c>
      <c r="I5027" s="3">
        <v>0</v>
      </c>
      <c r="J5027" s="3">
        <v>0</v>
      </c>
      <c r="K5027" s="3">
        <v>0</v>
      </c>
      <c r="L5027" s="3">
        <v>0</v>
      </c>
      <c r="M5027" s="148" t="s">
        <v>6151</v>
      </c>
      <c r="N5027" s="3">
        <v>0</v>
      </c>
      <c r="O5027" s="3">
        <v>0</v>
      </c>
      <c r="P5027" s="3">
        <v>0</v>
      </c>
      <c r="Q5027" s="132"/>
    </row>
    <row r="5028" spans="1:17" ht="22.5">
      <c r="A5028" s="5" t="str">
        <f t="shared" si="79"/>
        <v>8</v>
      </c>
      <c r="B5028" s="1" t="s">
        <v>14124</v>
      </c>
      <c r="C5028" s="2" t="s">
        <v>14125</v>
      </c>
      <c r="D5028" s="2">
        <f>IFERROR(VLOOKUP(B5028,#REF!,4,0),0)</f>
        <v>0</v>
      </c>
      <c r="E5028" s="3">
        <v>0</v>
      </c>
      <c r="F5028" s="147" t="s">
        <v>5961</v>
      </c>
      <c r="G5028" s="3">
        <v>0</v>
      </c>
      <c r="H5028" s="3">
        <v>0</v>
      </c>
      <c r="I5028" s="3">
        <v>0</v>
      </c>
      <c r="J5028" s="3">
        <v>0</v>
      </c>
      <c r="K5028" s="3">
        <v>0</v>
      </c>
      <c r="L5028" s="3">
        <v>0</v>
      </c>
      <c r="M5028" s="148" t="s">
        <v>6151</v>
      </c>
      <c r="N5028" s="3">
        <v>0</v>
      </c>
      <c r="O5028" s="3">
        <v>0</v>
      </c>
      <c r="P5028" s="3">
        <v>0</v>
      </c>
      <c r="Q5028" s="132"/>
    </row>
    <row r="5029" spans="1:17" ht="22.5">
      <c r="A5029" s="5" t="str">
        <f t="shared" si="79"/>
        <v>8</v>
      </c>
      <c r="B5029" s="1" t="s">
        <v>14126</v>
      </c>
      <c r="C5029" s="2" t="s">
        <v>14127</v>
      </c>
      <c r="D5029" s="2">
        <f>IFERROR(VLOOKUP(B5029,#REF!,4,0),0)</f>
        <v>0</v>
      </c>
      <c r="E5029" s="3">
        <v>0</v>
      </c>
      <c r="F5029" s="147" t="s">
        <v>5961</v>
      </c>
      <c r="G5029" s="3">
        <v>0</v>
      </c>
      <c r="H5029" s="3">
        <v>0</v>
      </c>
      <c r="I5029" s="3">
        <v>0</v>
      </c>
      <c r="J5029" s="3">
        <v>0</v>
      </c>
      <c r="K5029" s="3">
        <v>0</v>
      </c>
      <c r="L5029" s="3">
        <v>0</v>
      </c>
      <c r="M5029" s="148" t="s">
        <v>6151</v>
      </c>
      <c r="N5029" s="3">
        <v>0</v>
      </c>
      <c r="O5029" s="3">
        <v>0</v>
      </c>
      <c r="P5029" s="3">
        <v>0</v>
      </c>
      <c r="Q5029" s="132"/>
    </row>
    <row r="5030" spans="1:17">
      <c r="A5030" s="5" t="str">
        <f t="shared" si="79"/>
        <v>8</v>
      </c>
      <c r="B5030" s="1" t="s">
        <v>14128</v>
      </c>
      <c r="C5030" s="2" t="s">
        <v>14129</v>
      </c>
      <c r="D5030" s="2">
        <f>IFERROR(VLOOKUP(B5030,#REF!,4,0),0)</f>
        <v>0</v>
      </c>
      <c r="E5030" s="3">
        <v>0</v>
      </c>
      <c r="F5030" s="147" t="s">
        <v>5961</v>
      </c>
      <c r="G5030" s="3">
        <v>0</v>
      </c>
      <c r="H5030" s="3">
        <v>0</v>
      </c>
      <c r="I5030" s="3">
        <v>0</v>
      </c>
      <c r="J5030" s="3">
        <v>0</v>
      </c>
      <c r="K5030" s="3">
        <v>0</v>
      </c>
      <c r="L5030" s="3">
        <v>0</v>
      </c>
      <c r="M5030" s="148" t="s">
        <v>6151</v>
      </c>
      <c r="N5030" s="3">
        <v>0</v>
      </c>
      <c r="O5030" s="3">
        <v>0</v>
      </c>
      <c r="P5030" s="3">
        <v>0</v>
      </c>
      <c r="Q5030" s="132"/>
    </row>
    <row r="5031" spans="1:17">
      <c r="A5031" s="5" t="str">
        <f t="shared" si="79"/>
        <v>8</v>
      </c>
      <c r="B5031" s="1" t="s">
        <v>14130</v>
      </c>
      <c r="C5031" s="2" t="s">
        <v>14131</v>
      </c>
      <c r="D5031" s="2">
        <f>IFERROR(VLOOKUP(B5031,#REF!,4,0),0)</f>
        <v>0</v>
      </c>
      <c r="E5031" s="3">
        <v>0</v>
      </c>
      <c r="F5031" s="147" t="s">
        <v>5961</v>
      </c>
      <c r="G5031" s="3">
        <v>0</v>
      </c>
      <c r="H5031" s="3">
        <v>0</v>
      </c>
      <c r="I5031" s="3">
        <v>0</v>
      </c>
      <c r="J5031" s="3">
        <v>0</v>
      </c>
      <c r="K5031" s="3">
        <v>0</v>
      </c>
      <c r="L5031" s="3">
        <v>0</v>
      </c>
      <c r="M5031" s="148" t="s">
        <v>6151</v>
      </c>
      <c r="N5031" s="3">
        <v>0</v>
      </c>
      <c r="O5031" s="3">
        <v>0</v>
      </c>
      <c r="P5031" s="3">
        <v>0</v>
      </c>
      <c r="Q5031" s="132"/>
    </row>
    <row r="5032" spans="1:17">
      <c r="A5032" s="5" t="str">
        <f t="shared" si="79"/>
        <v>8</v>
      </c>
      <c r="B5032" s="1" t="s">
        <v>14132</v>
      </c>
      <c r="C5032" s="2" t="s">
        <v>11484</v>
      </c>
      <c r="D5032" s="2">
        <f>IFERROR(VLOOKUP(B5032,#REF!,4,0),0)</f>
        <v>0</v>
      </c>
      <c r="E5032" s="3">
        <v>0</v>
      </c>
      <c r="F5032" s="147" t="s">
        <v>5961</v>
      </c>
      <c r="G5032" s="3">
        <v>0</v>
      </c>
      <c r="H5032" s="3">
        <v>0</v>
      </c>
      <c r="I5032" s="3">
        <v>0</v>
      </c>
      <c r="J5032" s="3">
        <v>0</v>
      </c>
      <c r="K5032" s="3">
        <v>0</v>
      </c>
      <c r="L5032" s="3">
        <v>0</v>
      </c>
      <c r="M5032" s="148" t="s">
        <v>6151</v>
      </c>
      <c r="N5032" s="3">
        <v>0</v>
      </c>
      <c r="O5032" s="3">
        <v>0</v>
      </c>
      <c r="P5032" s="3">
        <v>0</v>
      </c>
      <c r="Q5032" s="132"/>
    </row>
    <row r="5033" spans="1:17" ht="22.5">
      <c r="A5033" s="5" t="str">
        <f t="shared" si="79"/>
        <v>8</v>
      </c>
      <c r="B5033" s="1" t="s">
        <v>14133</v>
      </c>
      <c r="C5033" s="2" t="s">
        <v>14134</v>
      </c>
      <c r="D5033" s="2">
        <f>IFERROR(VLOOKUP(B5033,#REF!,4,0),0)</f>
        <v>0</v>
      </c>
      <c r="E5033" s="3">
        <v>0</v>
      </c>
      <c r="F5033" s="147" t="s">
        <v>5961</v>
      </c>
      <c r="G5033" s="3">
        <v>0</v>
      </c>
      <c r="H5033" s="3">
        <v>0</v>
      </c>
      <c r="I5033" s="3">
        <v>0</v>
      </c>
      <c r="J5033" s="3">
        <v>0</v>
      </c>
      <c r="K5033" s="3">
        <v>0</v>
      </c>
      <c r="L5033" s="3">
        <v>0</v>
      </c>
      <c r="M5033" s="148" t="s">
        <v>6151</v>
      </c>
      <c r="N5033" s="3">
        <v>0</v>
      </c>
      <c r="O5033" s="3">
        <v>0</v>
      </c>
      <c r="P5033" s="3">
        <v>0</v>
      </c>
      <c r="Q5033" s="132"/>
    </row>
    <row r="5034" spans="1:17">
      <c r="A5034" s="5" t="str">
        <f t="shared" si="79"/>
        <v>8</v>
      </c>
      <c r="B5034" s="1" t="s">
        <v>14135</v>
      </c>
      <c r="C5034" s="2" t="s">
        <v>14136</v>
      </c>
      <c r="D5034" s="2">
        <f>IFERROR(VLOOKUP(B5034,#REF!,4,0),0)</f>
        <v>0</v>
      </c>
      <c r="E5034" s="3">
        <v>0</v>
      </c>
      <c r="F5034" s="147" t="s">
        <v>5961</v>
      </c>
      <c r="G5034" s="3">
        <v>0</v>
      </c>
      <c r="H5034" s="3">
        <v>0</v>
      </c>
      <c r="I5034" s="3">
        <v>0</v>
      </c>
      <c r="J5034" s="3">
        <v>0</v>
      </c>
      <c r="K5034" s="3">
        <v>0</v>
      </c>
      <c r="L5034" s="3">
        <v>0</v>
      </c>
      <c r="M5034" s="148" t="s">
        <v>6151</v>
      </c>
      <c r="N5034" s="3">
        <v>0</v>
      </c>
      <c r="O5034" s="3">
        <v>0</v>
      </c>
      <c r="P5034" s="3">
        <v>0</v>
      </c>
      <c r="Q5034" s="132"/>
    </row>
    <row r="5035" spans="1:17">
      <c r="A5035" s="5" t="str">
        <f t="shared" si="79"/>
        <v>8</v>
      </c>
      <c r="B5035" s="1" t="s">
        <v>14137</v>
      </c>
      <c r="C5035" s="2" t="s">
        <v>14138</v>
      </c>
      <c r="D5035" s="2">
        <f>IFERROR(VLOOKUP(B5035,#REF!,4,0),0)</f>
        <v>0</v>
      </c>
      <c r="E5035" s="3">
        <v>0</v>
      </c>
      <c r="F5035" s="147" t="s">
        <v>5961</v>
      </c>
      <c r="G5035" s="3">
        <v>0</v>
      </c>
      <c r="H5035" s="3">
        <v>0</v>
      </c>
      <c r="I5035" s="3">
        <v>0</v>
      </c>
      <c r="J5035" s="3">
        <v>0</v>
      </c>
      <c r="K5035" s="3">
        <v>0</v>
      </c>
      <c r="L5035" s="3">
        <v>0</v>
      </c>
      <c r="M5035" s="148" t="s">
        <v>6151</v>
      </c>
      <c r="N5035" s="3">
        <v>0</v>
      </c>
      <c r="O5035" s="3">
        <v>0</v>
      </c>
      <c r="P5035" s="3">
        <v>0</v>
      </c>
      <c r="Q5035" s="132"/>
    </row>
    <row r="5036" spans="1:17">
      <c r="A5036" s="5" t="str">
        <f t="shared" si="79"/>
        <v>8</v>
      </c>
      <c r="B5036" s="1" t="s">
        <v>14139</v>
      </c>
      <c r="C5036" s="2" t="s">
        <v>14140</v>
      </c>
      <c r="D5036" s="2">
        <f>IFERROR(VLOOKUP(B5036,#REF!,4,0),0)</f>
        <v>0</v>
      </c>
      <c r="E5036" s="3">
        <v>0</v>
      </c>
      <c r="F5036" s="147" t="s">
        <v>5961</v>
      </c>
      <c r="G5036" s="3">
        <v>0</v>
      </c>
      <c r="H5036" s="3">
        <v>0</v>
      </c>
      <c r="I5036" s="3">
        <v>0</v>
      </c>
      <c r="J5036" s="3">
        <v>0</v>
      </c>
      <c r="K5036" s="3">
        <v>0</v>
      </c>
      <c r="L5036" s="3">
        <v>0</v>
      </c>
      <c r="M5036" s="148" t="s">
        <v>6151</v>
      </c>
      <c r="N5036" s="3">
        <v>0</v>
      </c>
      <c r="O5036" s="3">
        <v>0</v>
      </c>
      <c r="P5036" s="3">
        <v>0</v>
      </c>
      <c r="Q5036" s="132"/>
    </row>
    <row r="5037" spans="1:17">
      <c r="A5037" s="5" t="str">
        <f t="shared" si="79"/>
        <v>8</v>
      </c>
      <c r="B5037" s="1" t="s">
        <v>14141</v>
      </c>
      <c r="C5037" s="2" t="s">
        <v>11486</v>
      </c>
      <c r="D5037" s="2">
        <f>IFERROR(VLOOKUP(B5037,#REF!,4,0),0)</f>
        <v>0</v>
      </c>
      <c r="E5037" s="3">
        <v>0</v>
      </c>
      <c r="F5037" s="147" t="s">
        <v>5961</v>
      </c>
      <c r="G5037" s="3">
        <v>0</v>
      </c>
      <c r="H5037" s="3">
        <v>0</v>
      </c>
      <c r="I5037" s="3">
        <v>0</v>
      </c>
      <c r="J5037" s="3">
        <v>0</v>
      </c>
      <c r="K5037" s="3">
        <v>0</v>
      </c>
      <c r="L5037" s="3">
        <v>0</v>
      </c>
      <c r="M5037" s="148" t="s">
        <v>6151</v>
      </c>
      <c r="N5037" s="3">
        <v>0</v>
      </c>
      <c r="O5037" s="3">
        <v>0</v>
      </c>
      <c r="P5037" s="3">
        <v>0</v>
      </c>
      <c r="Q5037" s="132"/>
    </row>
    <row r="5038" spans="1:17">
      <c r="A5038" s="5" t="str">
        <f t="shared" si="79"/>
        <v>8</v>
      </c>
      <c r="B5038" s="1" t="s">
        <v>14142</v>
      </c>
      <c r="C5038" s="2" t="s">
        <v>14143</v>
      </c>
      <c r="D5038" s="2">
        <f>IFERROR(VLOOKUP(B5038,#REF!,4,0),0)</f>
        <v>0</v>
      </c>
      <c r="E5038" s="3">
        <v>0</v>
      </c>
      <c r="F5038" s="147" t="s">
        <v>5961</v>
      </c>
      <c r="G5038" s="3">
        <v>0</v>
      </c>
      <c r="H5038" s="3">
        <v>0</v>
      </c>
      <c r="I5038" s="3">
        <v>0</v>
      </c>
      <c r="J5038" s="3">
        <v>0</v>
      </c>
      <c r="K5038" s="3">
        <v>0</v>
      </c>
      <c r="L5038" s="3">
        <v>0</v>
      </c>
      <c r="M5038" s="148" t="s">
        <v>6151</v>
      </c>
      <c r="N5038" s="3">
        <v>0</v>
      </c>
      <c r="O5038" s="3">
        <v>0</v>
      </c>
      <c r="P5038" s="3">
        <v>0</v>
      </c>
      <c r="Q5038" s="132"/>
    </row>
    <row r="5039" spans="1:17">
      <c r="A5039" s="5" t="str">
        <f t="shared" si="79"/>
        <v>8</v>
      </c>
      <c r="B5039" s="1" t="s">
        <v>14144</v>
      </c>
      <c r="C5039" s="2" t="s">
        <v>14145</v>
      </c>
      <c r="D5039" s="2">
        <f>IFERROR(VLOOKUP(B5039,#REF!,4,0),0)</f>
        <v>0</v>
      </c>
      <c r="E5039" s="3">
        <v>0</v>
      </c>
      <c r="F5039" s="147" t="s">
        <v>5961</v>
      </c>
      <c r="G5039" s="3">
        <v>0</v>
      </c>
      <c r="H5039" s="3">
        <v>0</v>
      </c>
      <c r="I5039" s="3">
        <v>0</v>
      </c>
      <c r="J5039" s="3">
        <v>0</v>
      </c>
      <c r="K5039" s="3">
        <v>0</v>
      </c>
      <c r="L5039" s="3">
        <v>0</v>
      </c>
      <c r="M5039" s="148" t="s">
        <v>6151</v>
      </c>
      <c r="N5039" s="3">
        <v>0</v>
      </c>
      <c r="O5039" s="3">
        <v>0</v>
      </c>
      <c r="P5039" s="3">
        <v>0</v>
      </c>
      <c r="Q5039" s="132"/>
    </row>
    <row r="5040" spans="1:17">
      <c r="A5040" s="5" t="str">
        <f t="shared" si="79"/>
        <v>8</v>
      </c>
      <c r="B5040" s="1" t="s">
        <v>14146</v>
      </c>
      <c r="C5040" s="2" t="s">
        <v>14147</v>
      </c>
      <c r="D5040" s="2">
        <f>IFERROR(VLOOKUP(B5040,#REF!,4,0),0)</f>
        <v>0</v>
      </c>
      <c r="E5040" s="3">
        <v>0</v>
      </c>
      <c r="F5040" s="147" t="s">
        <v>5961</v>
      </c>
      <c r="G5040" s="3">
        <v>0</v>
      </c>
      <c r="H5040" s="3">
        <v>0</v>
      </c>
      <c r="I5040" s="3">
        <v>0</v>
      </c>
      <c r="J5040" s="3">
        <v>0</v>
      </c>
      <c r="K5040" s="3">
        <v>0</v>
      </c>
      <c r="L5040" s="3">
        <v>0</v>
      </c>
      <c r="M5040" s="148" t="s">
        <v>6151</v>
      </c>
      <c r="N5040" s="3">
        <v>0</v>
      </c>
      <c r="O5040" s="3">
        <v>0</v>
      </c>
      <c r="P5040" s="3">
        <v>0</v>
      </c>
      <c r="Q5040" s="132"/>
    </row>
    <row r="5041" spans="1:17">
      <c r="A5041" s="5" t="str">
        <f t="shared" si="79"/>
        <v>8</v>
      </c>
      <c r="B5041" s="1" t="s">
        <v>14148</v>
      </c>
      <c r="C5041" s="2" t="s">
        <v>14149</v>
      </c>
      <c r="D5041" s="2">
        <f>IFERROR(VLOOKUP(B5041,#REF!,4,0),0)</f>
        <v>0</v>
      </c>
      <c r="E5041" s="3">
        <v>0</v>
      </c>
      <c r="F5041" s="147" t="s">
        <v>5961</v>
      </c>
      <c r="G5041" s="3">
        <v>0</v>
      </c>
      <c r="H5041" s="3">
        <v>0</v>
      </c>
      <c r="I5041" s="3">
        <v>0</v>
      </c>
      <c r="J5041" s="3">
        <v>0</v>
      </c>
      <c r="K5041" s="3">
        <v>0</v>
      </c>
      <c r="L5041" s="3">
        <v>0</v>
      </c>
      <c r="M5041" s="148" t="s">
        <v>6151</v>
      </c>
      <c r="N5041" s="3">
        <v>0</v>
      </c>
      <c r="O5041" s="3">
        <v>0</v>
      </c>
      <c r="P5041" s="3">
        <v>0</v>
      </c>
      <c r="Q5041" s="132"/>
    </row>
    <row r="5042" spans="1:17">
      <c r="A5042" s="5" t="str">
        <f t="shared" si="79"/>
        <v>8</v>
      </c>
      <c r="B5042" s="1" t="s">
        <v>14150</v>
      </c>
      <c r="C5042" s="2" t="s">
        <v>11488</v>
      </c>
      <c r="D5042" s="2">
        <f>IFERROR(VLOOKUP(B5042,#REF!,4,0),0)</f>
        <v>0</v>
      </c>
      <c r="E5042" s="3">
        <v>0</v>
      </c>
      <c r="F5042" s="147" t="s">
        <v>5961</v>
      </c>
      <c r="G5042" s="3">
        <v>0</v>
      </c>
      <c r="H5042" s="3">
        <v>0</v>
      </c>
      <c r="I5042" s="3">
        <v>0</v>
      </c>
      <c r="J5042" s="3">
        <v>0</v>
      </c>
      <c r="K5042" s="3">
        <v>0</v>
      </c>
      <c r="L5042" s="3">
        <v>0</v>
      </c>
      <c r="M5042" s="148" t="s">
        <v>6151</v>
      </c>
      <c r="N5042" s="3">
        <v>0</v>
      </c>
      <c r="O5042" s="3">
        <v>0</v>
      </c>
      <c r="P5042" s="3">
        <v>0</v>
      </c>
      <c r="Q5042" s="132"/>
    </row>
    <row r="5043" spans="1:17">
      <c r="A5043" s="5" t="str">
        <f t="shared" si="79"/>
        <v>8</v>
      </c>
      <c r="B5043" s="1" t="s">
        <v>14151</v>
      </c>
      <c r="C5043" s="2" t="s">
        <v>14152</v>
      </c>
      <c r="D5043" s="2">
        <f>IFERROR(VLOOKUP(B5043,#REF!,4,0),0)</f>
        <v>0</v>
      </c>
      <c r="E5043" s="3">
        <v>0</v>
      </c>
      <c r="F5043" s="147" t="s">
        <v>5961</v>
      </c>
      <c r="G5043" s="3">
        <v>0</v>
      </c>
      <c r="H5043" s="3">
        <v>0</v>
      </c>
      <c r="I5043" s="3">
        <v>0</v>
      </c>
      <c r="J5043" s="3">
        <v>0</v>
      </c>
      <c r="K5043" s="3">
        <v>0</v>
      </c>
      <c r="L5043" s="3">
        <v>0</v>
      </c>
      <c r="M5043" s="148" t="s">
        <v>6151</v>
      </c>
      <c r="N5043" s="3">
        <v>0</v>
      </c>
      <c r="O5043" s="3">
        <v>0</v>
      </c>
      <c r="P5043" s="3">
        <v>0</v>
      </c>
      <c r="Q5043" s="132"/>
    </row>
    <row r="5044" spans="1:17">
      <c r="A5044" s="5" t="str">
        <f t="shared" si="79"/>
        <v>8</v>
      </c>
      <c r="B5044" s="1" t="s">
        <v>14153</v>
      </c>
      <c r="C5044" s="2" t="s">
        <v>14154</v>
      </c>
      <c r="D5044" s="2">
        <f>IFERROR(VLOOKUP(B5044,#REF!,4,0),0)</f>
        <v>0</v>
      </c>
      <c r="E5044" s="3">
        <v>0</v>
      </c>
      <c r="F5044" s="147" t="s">
        <v>5961</v>
      </c>
      <c r="G5044" s="3">
        <v>0</v>
      </c>
      <c r="H5044" s="3">
        <v>0</v>
      </c>
      <c r="I5044" s="3">
        <v>0</v>
      </c>
      <c r="J5044" s="3">
        <v>0</v>
      </c>
      <c r="K5044" s="3">
        <v>0</v>
      </c>
      <c r="L5044" s="3">
        <v>0</v>
      </c>
      <c r="M5044" s="148" t="s">
        <v>6151</v>
      </c>
      <c r="N5044" s="3">
        <v>0</v>
      </c>
      <c r="O5044" s="3">
        <v>0</v>
      </c>
      <c r="P5044" s="3">
        <v>0</v>
      </c>
      <c r="Q5044" s="132"/>
    </row>
    <row r="5045" spans="1:17">
      <c r="A5045" s="5" t="str">
        <f t="shared" si="79"/>
        <v>8</v>
      </c>
      <c r="B5045" s="1" t="s">
        <v>14155</v>
      </c>
      <c r="C5045" s="2" t="s">
        <v>14156</v>
      </c>
      <c r="D5045" s="2">
        <f>IFERROR(VLOOKUP(B5045,#REF!,4,0),0)</f>
        <v>0</v>
      </c>
      <c r="E5045" s="3">
        <v>0</v>
      </c>
      <c r="F5045" s="147" t="s">
        <v>5961</v>
      </c>
      <c r="G5045" s="3">
        <v>0</v>
      </c>
      <c r="H5045" s="3">
        <v>0</v>
      </c>
      <c r="I5045" s="3">
        <v>0</v>
      </c>
      <c r="J5045" s="3">
        <v>0</v>
      </c>
      <c r="K5045" s="3">
        <v>0</v>
      </c>
      <c r="L5045" s="3">
        <v>0</v>
      </c>
      <c r="M5045" s="148" t="s">
        <v>6151</v>
      </c>
      <c r="N5045" s="3">
        <v>0</v>
      </c>
      <c r="O5045" s="3">
        <v>0</v>
      </c>
      <c r="P5045" s="3">
        <v>0</v>
      </c>
      <c r="Q5045" s="132"/>
    </row>
    <row r="5046" spans="1:17">
      <c r="A5046" s="5" t="str">
        <f t="shared" si="79"/>
        <v>8</v>
      </c>
      <c r="B5046" s="1" t="s">
        <v>14157</v>
      </c>
      <c r="C5046" s="2" t="s">
        <v>14158</v>
      </c>
      <c r="D5046" s="2">
        <f>IFERROR(VLOOKUP(B5046,#REF!,4,0),0)</f>
        <v>0</v>
      </c>
      <c r="E5046" s="3">
        <v>0</v>
      </c>
      <c r="F5046" s="147" t="s">
        <v>5961</v>
      </c>
      <c r="G5046" s="3">
        <v>0</v>
      </c>
      <c r="H5046" s="3">
        <v>0</v>
      </c>
      <c r="I5046" s="3">
        <v>0</v>
      </c>
      <c r="J5046" s="3">
        <v>0</v>
      </c>
      <c r="K5046" s="3">
        <v>0</v>
      </c>
      <c r="L5046" s="3">
        <v>0</v>
      </c>
      <c r="M5046" s="148" t="s">
        <v>6151</v>
      </c>
      <c r="N5046" s="3">
        <v>0</v>
      </c>
      <c r="O5046" s="3">
        <v>0</v>
      </c>
      <c r="P5046" s="3">
        <v>0</v>
      </c>
      <c r="Q5046" s="132"/>
    </row>
    <row r="5047" spans="1:17">
      <c r="A5047" s="5" t="str">
        <f t="shared" si="79"/>
        <v>8</v>
      </c>
      <c r="B5047" s="1" t="s">
        <v>14159</v>
      </c>
      <c r="C5047" s="2" t="s">
        <v>11490</v>
      </c>
      <c r="D5047" s="2">
        <f>IFERROR(VLOOKUP(B5047,#REF!,4,0),0)</f>
        <v>0</v>
      </c>
      <c r="E5047" s="3">
        <v>0</v>
      </c>
      <c r="F5047" s="147" t="s">
        <v>5961</v>
      </c>
      <c r="G5047" s="3">
        <v>0</v>
      </c>
      <c r="H5047" s="3">
        <v>0</v>
      </c>
      <c r="I5047" s="3">
        <v>0</v>
      </c>
      <c r="J5047" s="3">
        <v>0</v>
      </c>
      <c r="K5047" s="3">
        <v>0</v>
      </c>
      <c r="L5047" s="3">
        <v>0</v>
      </c>
      <c r="M5047" s="148" t="s">
        <v>6151</v>
      </c>
      <c r="N5047" s="3">
        <v>0</v>
      </c>
      <c r="O5047" s="3">
        <v>0</v>
      </c>
      <c r="P5047" s="3">
        <v>0</v>
      </c>
      <c r="Q5047" s="132"/>
    </row>
    <row r="5048" spans="1:17">
      <c r="A5048" s="5" t="str">
        <f t="shared" si="79"/>
        <v>8</v>
      </c>
      <c r="B5048" s="1" t="s">
        <v>14160</v>
      </c>
      <c r="C5048" s="2" t="s">
        <v>14161</v>
      </c>
      <c r="D5048" s="2">
        <f>IFERROR(VLOOKUP(B5048,#REF!,4,0),0)</f>
        <v>0</v>
      </c>
      <c r="E5048" s="3">
        <v>0</v>
      </c>
      <c r="F5048" s="147" t="s">
        <v>5961</v>
      </c>
      <c r="G5048" s="3">
        <v>0</v>
      </c>
      <c r="H5048" s="3">
        <v>0</v>
      </c>
      <c r="I5048" s="3">
        <v>0</v>
      </c>
      <c r="J5048" s="3">
        <v>0</v>
      </c>
      <c r="K5048" s="3">
        <v>0</v>
      </c>
      <c r="L5048" s="3">
        <v>0</v>
      </c>
      <c r="M5048" s="148" t="s">
        <v>6151</v>
      </c>
      <c r="N5048" s="3">
        <v>0</v>
      </c>
      <c r="O5048" s="3">
        <v>0</v>
      </c>
      <c r="P5048" s="3">
        <v>0</v>
      </c>
      <c r="Q5048" s="132"/>
    </row>
    <row r="5049" spans="1:17">
      <c r="A5049" s="5" t="str">
        <f t="shared" si="79"/>
        <v>8</v>
      </c>
      <c r="B5049" s="1" t="s">
        <v>14162</v>
      </c>
      <c r="C5049" s="2" t="s">
        <v>14163</v>
      </c>
      <c r="D5049" s="2">
        <f>IFERROR(VLOOKUP(B5049,#REF!,4,0),0)</f>
        <v>0</v>
      </c>
      <c r="E5049" s="3">
        <v>0</v>
      </c>
      <c r="F5049" s="147" t="s">
        <v>5961</v>
      </c>
      <c r="G5049" s="3">
        <v>0</v>
      </c>
      <c r="H5049" s="3">
        <v>0</v>
      </c>
      <c r="I5049" s="3">
        <v>0</v>
      </c>
      <c r="J5049" s="3">
        <v>0</v>
      </c>
      <c r="K5049" s="3">
        <v>0</v>
      </c>
      <c r="L5049" s="3">
        <v>0</v>
      </c>
      <c r="M5049" s="148" t="s">
        <v>6151</v>
      </c>
      <c r="N5049" s="3">
        <v>0</v>
      </c>
      <c r="O5049" s="3">
        <v>0</v>
      </c>
      <c r="P5049" s="3">
        <v>0</v>
      </c>
      <c r="Q5049" s="132"/>
    </row>
    <row r="5050" spans="1:17">
      <c r="A5050" s="5" t="str">
        <f t="shared" si="79"/>
        <v>8</v>
      </c>
      <c r="B5050" s="1" t="s">
        <v>14164</v>
      </c>
      <c r="C5050" s="2" t="s">
        <v>14165</v>
      </c>
      <c r="D5050" s="2">
        <f>IFERROR(VLOOKUP(B5050,#REF!,4,0),0)</f>
        <v>0</v>
      </c>
      <c r="E5050" s="3">
        <v>0</v>
      </c>
      <c r="F5050" s="147" t="s">
        <v>5961</v>
      </c>
      <c r="G5050" s="3">
        <v>0</v>
      </c>
      <c r="H5050" s="3">
        <v>0</v>
      </c>
      <c r="I5050" s="3">
        <v>0</v>
      </c>
      <c r="J5050" s="3">
        <v>0</v>
      </c>
      <c r="K5050" s="3">
        <v>0</v>
      </c>
      <c r="L5050" s="3">
        <v>0</v>
      </c>
      <c r="M5050" s="148" t="s">
        <v>6151</v>
      </c>
      <c r="N5050" s="3">
        <v>0</v>
      </c>
      <c r="O5050" s="3">
        <v>0</v>
      </c>
      <c r="P5050" s="3">
        <v>0</v>
      </c>
      <c r="Q5050" s="132"/>
    </row>
    <row r="5051" spans="1:17">
      <c r="A5051" s="5" t="str">
        <f t="shared" si="79"/>
        <v>8</v>
      </c>
      <c r="B5051" s="1" t="s">
        <v>14166</v>
      </c>
      <c r="C5051" s="2" t="s">
        <v>14167</v>
      </c>
      <c r="D5051" s="2">
        <f>IFERROR(VLOOKUP(B5051,#REF!,4,0),0)</f>
        <v>0</v>
      </c>
      <c r="E5051" s="3">
        <v>0</v>
      </c>
      <c r="F5051" s="147" t="s">
        <v>5961</v>
      </c>
      <c r="G5051" s="3">
        <v>0</v>
      </c>
      <c r="H5051" s="3">
        <v>0</v>
      </c>
      <c r="I5051" s="3">
        <v>0</v>
      </c>
      <c r="J5051" s="3">
        <v>0</v>
      </c>
      <c r="K5051" s="3">
        <v>0</v>
      </c>
      <c r="L5051" s="3">
        <v>0</v>
      </c>
      <c r="M5051" s="148" t="s">
        <v>6151</v>
      </c>
      <c r="N5051" s="3">
        <v>0</v>
      </c>
      <c r="O5051" s="3">
        <v>0</v>
      </c>
      <c r="P5051" s="3">
        <v>0</v>
      </c>
      <c r="Q5051" s="132"/>
    </row>
    <row r="5052" spans="1:17">
      <c r="A5052" s="5" t="str">
        <f t="shared" si="79"/>
        <v>8</v>
      </c>
      <c r="B5052" s="1" t="s">
        <v>14168</v>
      </c>
      <c r="C5052" s="2" t="s">
        <v>11492</v>
      </c>
      <c r="D5052" s="2">
        <f>IFERROR(VLOOKUP(B5052,#REF!,4,0),0)</f>
        <v>0</v>
      </c>
      <c r="E5052" s="3">
        <v>0</v>
      </c>
      <c r="F5052" s="147" t="s">
        <v>5961</v>
      </c>
      <c r="G5052" s="3">
        <v>0</v>
      </c>
      <c r="H5052" s="3">
        <v>0</v>
      </c>
      <c r="I5052" s="3">
        <v>0</v>
      </c>
      <c r="J5052" s="3">
        <v>0</v>
      </c>
      <c r="K5052" s="3">
        <v>0</v>
      </c>
      <c r="L5052" s="3">
        <v>0</v>
      </c>
      <c r="M5052" s="148" t="s">
        <v>6151</v>
      </c>
      <c r="N5052" s="3">
        <v>0</v>
      </c>
      <c r="O5052" s="3">
        <v>0</v>
      </c>
      <c r="P5052" s="3">
        <v>0</v>
      </c>
      <c r="Q5052" s="132"/>
    </row>
    <row r="5053" spans="1:17" ht="22.5">
      <c r="A5053" s="5" t="str">
        <f t="shared" si="79"/>
        <v>8</v>
      </c>
      <c r="B5053" s="1" t="s">
        <v>14169</v>
      </c>
      <c r="C5053" s="2" t="s">
        <v>14170</v>
      </c>
      <c r="D5053" s="2">
        <f>IFERROR(VLOOKUP(B5053,#REF!,4,0),0)</f>
        <v>0</v>
      </c>
      <c r="E5053" s="3">
        <v>0</v>
      </c>
      <c r="F5053" s="147" t="s">
        <v>5961</v>
      </c>
      <c r="G5053" s="3">
        <v>0</v>
      </c>
      <c r="H5053" s="3">
        <v>0</v>
      </c>
      <c r="I5053" s="3">
        <v>0</v>
      </c>
      <c r="J5053" s="3">
        <v>0</v>
      </c>
      <c r="K5053" s="3">
        <v>0</v>
      </c>
      <c r="L5053" s="3">
        <v>0</v>
      </c>
      <c r="M5053" s="148" t="s">
        <v>6151</v>
      </c>
      <c r="N5053" s="3">
        <v>0</v>
      </c>
      <c r="O5053" s="3">
        <v>0</v>
      </c>
      <c r="P5053" s="3">
        <v>0</v>
      </c>
      <c r="Q5053" s="132"/>
    </row>
    <row r="5054" spans="1:17">
      <c r="A5054" s="5" t="str">
        <f t="shared" si="79"/>
        <v>8</v>
      </c>
      <c r="B5054" s="1" t="s">
        <v>14171</v>
      </c>
      <c r="C5054" s="2" t="s">
        <v>14172</v>
      </c>
      <c r="D5054" s="2">
        <f>IFERROR(VLOOKUP(B5054,#REF!,4,0),0)</f>
        <v>0</v>
      </c>
      <c r="E5054" s="3">
        <v>0</v>
      </c>
      <c r="F5054" s="147" t="s">
        <v>5961</v>
      </c>
      <c r="G5054" s="3">
        <v>0</v>
      </c>
      <c r="H5054" s="3">
        <v>0</v>
      </c>
      <c r="I5054" s="3">
        <v>0</v>
      </c>
      <c r="J5054" s="3">
        <v>0</v>
      </c>
      <c r="K5054" s="3">
        <v>0</v>
      </c>
      <c r="L5054" s="3">
        <v>0</v>
      </c>
      <c r="M5054" s="148" t="s">
        <v>6151</v>
      </c>
      <c r="N5054" s="3">
        <v>0</v>
      </c>
      <c r="O5054" s="3">
        <v>0</v>
      </c>
      <c r="P5054" s="3">
        <v>0</v>
      </c>
      <c r="Q5054" s="132"/>
    </row>
    <row r="5055" spans="1:17">
      <c r="A5055" s="5" t="str">
        <f t="shared" si="79"/>
        <v>8</v>
      </c>
      <c r="B5055" s="1" t="s">
        <v>14173</v>
      </c>
      <c r="C5055" s="2" t="s">
        <v>14174</v>
      </c>
      <c r="D5055" s="2">
        <f>IFERROR(VLOOKUP(B5055,#REF!,4,0),0)</f>
        <v>0</v>
      </c>
      <c r="E5055" s="3">
        <v>0</v>
      </c>
      <c r="F5055" s="147" t="s">
        <v>5961</v>
      </c>
      <c r="G5055" s="3">
        <v>0</v>
      </c>
      <c r="H5055" s="3">
        <v>0</v>
      </c>
      <c r="I5055" s="3">
        <v>0</v>
      </c>
      <c r="J5055" s="3">
        <v>0</v>
      </c>
      <c r="K5055" s="3">
        <v>0</v>
      </c>
      <c r="L5055" s="3">
        <v>0</v>
      </c>
      <c r="M5055" s="148" t="s">
        <v>6151</v>
      </c>
      <c r="N5055" s="3">
        <v>0</v>
      </c>
      <c r="O5055" s="3">
        <v>0</v>
      </c>
      <c r="P5055" s="3">
        <v>0</v>
      </c>
      <c r="Q5055" s="132"/>
    </row>
    <row r="5056" spans="1:17">
      <c r="A5056" s="5" t="str">
        <f t="shared" si="79"/>
        <v>8</v>
      </c>
      <c r="B5056" s="1" t="s">
        <v>14175</v>
      </c>
      <c r="C5056" s="2" t="s">
        <v>14176</v>
      </c>
      <c r="D5056" s="2">
        <f>IFERROR(VLOOKUP(B5056,#REF!,4,0),0)</f>
        <v>0</v>
      </c>
      <c r="E5056" s="3">
        <v>0</v>
      </c>
      <c r="F5056" s="147" t="s">
        <v>5961</v>
      </c>
      <c r="G5056" s="3">
        <v>0</v>
      </c>
      <c r="H5056" s="3">
        <v>0</v>
      </c>
      <c r="I5056" s="3">
        <v>0</v>
      </c>
      <c r="J5056" s="3">
        <v>0</v>
      </c>
      <c r="K5056" s="3">
        <v>0</v>
      </c>
      <c r="L5056" s="3">
        <v>0</v>
      </c>
      <c r="M5056" s="148" t="s">
        <v>6151</v>
      </c>
      <c r="N5056" s="3">
        <v>0</v>
      </c>
      <c r="O5056" s="3">
        <v>0</v>
      </c>
      <c r="P5056" s="3">
        <v>0</v>
      </c>
      <c r="Q5056" s="132"/>
    </row>
    <row r="5057" spans="1:17">
      <c r="A5057" s="5" t="str">
        <f t="shared" si="79"/>
        <v>8</v>
      </c>
      <c r="B5057" s="1" t="s">
        <v>14177</v>
      </c>
      <c r="C5057" s="2" t="s">
        <v>11494</v>
      </c>
      <c r="D5057" s="2">
        <f>IFERROR(VLOOKUP(B5057,#REF!,4,0),0)</f>
        <v>0</v>
      </c>
      <c r="E5057" s="3">
        <v>0</v>
      </c>
      <c r="F5057" s="147" t="s">
        <v>5961</v>
      </c>
      <c r="G5057" s="3">
        <v>0</v>
      </c>
      <c r="H5057" s="3">
        <v>0</v>
      </c>
      <c r="I5057" s="3">
        <v>0</v>
      </c>
      <c r="J5057" s="3">
        <v>0</v>
      </c>
      <c r="K5057" s="3">
        <v>0</v>
      </c>
      <c r="L5057" s="3">
        <v>0</v>
      </c>
      <c r="M5057" s="148" t="s">
        <v>6151</v>
      </c>
      <c r="N5057" s="3">
        <v>0</v>
      </c>
      <c r="O5057" s="3">
        <v>0</v>
      </c>
      <c r="P5057" s="3">
        <v>0</v>
      </c>
      <c r="Q5057" s="132"/>
    </row>
    <row r="5058" spans="1:17">
      <c r="A5058" s="5" t="str">
        <f t="shared" si="79"/>
        <v>8</v>
      </c>
      <c r="B5058" s="1" t="s">
        <v>14178</v>
      </c>
      <c r="C5058" s="2" t="s">
        <v>14179</v>
      </c>
      <c r="D5058" s="2">
        <f>IFERROR(VLOOKUP(B5058,#REF!,4,0),0)</f>
        <v>0</v>
      </c>
      <c r="E5058" s="3">
        <v>0</v>
      </c>
      <c r="F5058" s="147" t="s">
        <v>5961</v>
      </c>
      <c r="G5058" s="3">
        <v>0</v>
      </c>
      <c r="H5058" s="3">
        <v>0</v>
      </c>
      <c r="I5058" s="3">
        <v>0</v>
      </c>
      <c r="J5058" s="3">
        <v>0</v>
      </c>
      <c r="K5058" s="3">
        <v>0</v>
      </c>
      <c r="L5058" s="3">
        <v>0</v>
      </c>
      <c r="M5058" s="148" t="s">
        <v>6151</v>
      </c>
      <c r="N5058" s="3">
        <v>0</v>
      </c>
      <c r="O5058" s="3">
        <v>0</v>
      </c>
      <c r="P5058" s="3">
        <v>0</v>
      </c>
      <c r="Q5058" s="132"/>
    </row>
    <row r="5059" spans="1:17">
      <c r="A5059" s="5" t="str">
        <f t="shared" si="79"/>
        <v>8</v>
      </c>
      <c r="B5059" s="1" t="s">
        <v>14180</v>
      </c>
      <c r="C5059" s="2" t="s">
        <v>14181</v>
      </c>
      <c r="D5059" s="2">
        <f>IFERROR(VLOOKUP(B5059,#REF!,4,0),0)</f>
        <v>0</v>
      </c>
      <c r="E5059" s="3">
        <v>0</v>
      </c>
      <c r="F5059" s="147" t="s">
        <v>5961</v>
      </c>
      <c r="G5059" s="3">
        <v>0</v>
      </c>
      <c r="H5059" s="3">
        <v>0</v>
      </c>
      <c r="I5059" s="3">
        <v>0</v>
      </c>
      <c r="J5059" s="3">
        <v>0</v>
      </c>
      <c r="K5059" s="3">
        <v>0</v>
      </c>
      <c r="L5059" s="3">
        <v>0</v>
      </c>
      <c r="M5059" s="148" t="s">
        <v>6151</v>
      </c>
      <c r="N5059" s="3">
        <v>0</v>
      </c>
      <c r="O5059" s="3">
        <v>0</v>
      </c>
      <c r="P5059" s="3">
        <v>0</v>
      </c>
      <c r="Q5059" s="132"/>
    </row>
    <row r="5060" spans="1:17">
      <c r="A5060" s="5" t="str">
        <f t="shared" si="79"/>
        <v>8</v>
      </c>
      <c r="B5060" s="1" t="s">
        <v>14182</v>
      </c>
      <c r="C5060" s="2" t="s">
        <v>14183</v>
      </c>
      <c r="D5060" s="2">
        <f>IFERROR(VLOOKUP(B5060,#REF!,4,0),0)</f>
        <v>0</v>
      </c>
      <c r="E5060" s="3">
        <v>0</v>
      </c>
      <c r="F5060" s="147" t="s">
        <v>5961</v>
      </c>
      <c r="G5060" s="3">
        <v>0</v>
      </c>
      <c r="H5060" s="3">
        <v>0</v>
      </c>
      <c r="I5060" s="3">
        <v>0</v>
      </c>
      <c r="J5060" s="3">
        <v>0</v>
      </c>
      <c r="K5060" s="3">
        <v>0</v>
      </c>
      <c r="L5060" s="3">
        <v>0</v>
      </c>
      <c r="M5060" s="148" t="s">
        <v>6151</v>
      </c>
      <c r="N5060" s="3">
        <v>0</v>
      </c>
      <c r="O5060" s="3">
        <v>0</v>
      </c>
      <c r="P5060" s="3">
        <v>0</v>
      </c>
      <c r="Q5060" s="132"/>
    </row>
    <row r="5061" spans="1:17">
      <c r="A5061" s="5" t="str">
        <f t="shared" si="79"/>
        <v>8</v>
      </c>
      <c r="B5061" s="1" t="s">
        <v>5322</v>
      </c>
      <c r="C5061" s="2" t="s">
        <v>14184</v>
      </c>
      <c r="D5061" s="2">
        <f>IFERROR(VLOOKUP(B5061,#REF!,4,0),0)</f>
        <v>0</v>
      </c>
      <c r="E5061" s="3">
        <v>-35266.44</v>
      </c>
      <c r="F5061" s="147" t="s">
        <v>1</v>
      </c>
      <c r="G5061" s="3">
        <v>-35266.44</v>
      </c>
      <c r="H5061" s="3">
        <v>0</v>
      </c>
      <c r="I5061" s="3">
        <v>0</v>
      </c>
      <c r="J5061" s="3">
        <v>-35266.44</v>
      </c>
      <c r="K5061" s="3">
        <v>0</v>
      </c>
      <c r="L5061" s="3">
        <v>0</v>
      </c>
      <c r="M5061" s="148" t="s">
        <v>6151</v>
      </c>
      <c r="N5061" s="3">
        <v>0</v>
      </c>
      <c r="O5061" s="3">
        <v>0</v>
      </c>
      <c r="P5061" s="3">
        <v>0</v>
      </c>
      <c r="Q5061" s="132"/>
    </row>
    <row r="5062" spans="1:17">
      <c r="A5062" s="5" t="str">
        <f t="shared" si="79"/>
        <v>8</v>
      </c>
      <c r="B5062" s="1" t="s">
        <v>14185</v>
      </c>
      <c r="C5062" s="2" t="s">
        <v>14186</v>
      </c>
      <c r="D5062" s="2">
        <f>IFERROR(VLOOKUP(B5062,#REF!,4,0),0)</f>
        <v>0</v>
      </c>
      <c r="E5062" s="3">
        <v>0</v>
      </c>
      <c r="F5062" s="147" t="s">
        <v>5961</v>
      </c>
      <c r="G5062" s="3">
        <v>0</v>
      </c>
      <c r="H5062" s="3">
        <v>0</v>
      </c>
      <c r="I5062" s="3">
        <v>0</v>
      </c>
      <c r="J5062" s="3">
        <v>0</v>
      </c>
      <c r="K5062" s="3">
        <v>0</v>
      </c>
      <c r="L5062" s="3">
        <v>0</v>
      </c>
      <c r="M5062" s="148" t="s">
        <v>6151</v>
      </c>
      <c r="N5062" s="3">
        <v>0</v>
      </c>
      <c r="O5062" s="3">
        <v>0</v>
      </c>
      <c r="P5062" s="3">
        <v>0</v>
      </c>
      <c r="Q5062" s="132"/>
    </row>
    <row r="5063" spans="1:17">
      <c r="A5063" s="5" t="str">
        <f t="shared" si="79"/>
        <v>8</v>
      </c>
      <c r="B5063" s="1" t="s">
        <v>5331</v>
      </c>
      <c r="C5063" s="2" t="s">
        <v>14187</v>
      </c>
      <c r="D5063" s="2">
        <f>IFERROR(VLOOKUP(B5063,#REF!,4,0),0)</f>
        <v>0</v>
      </c>
      <c r="E5063" s="3">
        <v>-541410.41</v>
      </c>
      <c r="F5063" s="147" t="s">
        <v>1</v>
      </c>
      <c r="G5063" s="3">
        <v>-541410.41</v>
      </c>
      <c r="H5063" s="3">
        <v>0</v>
      </c>
      <c r="I5063" s="3">
        <v>0</v>
      </c>
      <c r="J5063" s="3">
        <v>-541410.41</v>
      </c>
      <c r="K5063" s="3">
        <v>0</v>
      </c>
      <c r="L5063" s="3">
        <v>0</v>
      </c>
      <c r="M5063" s="148" t="s">
        <v>6151</v>
      </c>
      <c r="N5063" s="3">
        <v>0</v>
      </c>
      <c r="O5063" s="3">
        <v>0</v>
      </c>
      <c r="P5063" s="3">
        <v>0</v>
      </c>
      <c r="Q5063" s="132"/>
    </row>
    <row r="5064" spans="1:17">
      <c r="A5064" s="5" t="str">
        <f t="shared" si="79"/>
        <v>8</v>
      </c>
      <c r="B5064" s="1" t="s">
        <v>5338</v>
      </c>
      <c r="C5064" s="2" t="s">
        <v>14188</v>
      </c>
      <c r="D5064" s="2">
        <f>IFERROR(VLOOKUP(B5064,#REF!,4,0),0)</f>
        <v>0</v>
      </c>
      <c r="E5064" s="3">
        <v>-2210.09</v>
      </c>
      <c r="F5064" s="147" t="s">
        <v>1</v>
      </c>
      <c r="G5064" s="3">
        <v>-2210.09</v>
      </c>
      <c r="H5064" s="3">
        <v>0</v>
      </c>
      <c r="I5064" s="3">
        <v>0</v>
      </c>
      <c r="J5064" s="3">
        <v>-2210.09</v>
      </c>
      <c r="K5064" s="3">
        <v>0</v>
      </c>
      <c r="L5064" s="3">
        <v>0</v>
      </c>
      <c r="M5064" s="148" t="s">
        <v>6151</v>
      </c>
      <c r="N5064" s="3">
        <v>0</v>
      </c>
      <c r="O5064" s="3">
        <v>0</v>
      </c>
      <c r="P5064" s="3">
        <v>0</v>
      </c>
      <c r="Q5064" s="132"/>
    </row>
    <row r="5065" spans="1:17">
      <c r="A5065" s="5" t="str">
        <f t="shared" si="79"/>
        <v>8</v>
      </c>
      <c r="B5065" s="1" t="s">
        <v>5881</v>
      </c>
      <c r="C5065" s="2" t="s">
        <v>12953</v>
      </c>
      <c r="D5065" s="2">
        <f>IFERROR(VLOOKUP(B5065,#REF!,4,0),0)</f>
        <v>0</v>
      </c>
      <c r="E5065" s="3">
        <v>-300000</v>
      </c>
      <c r="F5065" s="147" t="s">
        <v>1</v>
      </c>
      <c r="G5065" s="3">
        <v>-300000</v>
      </c>
      <c r="H5065" s="3">
        <v>0</v>
      </c>
      <c r="I5065" s="3">
        <v>0</v>
      </c>
      <c r="J5065" s="3">
        <v>-300000</v>
      </c>
      <c r="K5065" s="3">
        <v>0</v>
      </c>
      <c r="L5065" s="3">
        <v>0</v>
      </c>
      <c r="M5065" s="148" t="s">
        <v>6151</v>
      </c>
      <c r="N5065" s="3">
        <v>0</v>
      </c>
      <c r="O5065" s="3">
        <v>0</v>
      </c>
      <c r="P5065" s="3">
        <v>0</v>
      </c>
      <c r="Q5065" s="132"/>
    </row>
    <row r="5066" spans="1:17">
      <c r="A5066" s="5" t="str">
        <f t="shared" si="79"/>
        <v>8</v>
      </c>
      <c r="B5066" s="1" t="s">
        <v>14189</v>
      </c>
      <c r="C5066" s="2" t="s">
        <v>12955</v>
      </c>
      <c r="D5066" s="2">
        <f>IFERROR(VLOOKUP(B5066,#REF!,4,0),0)</f>
        <v>0</v>
      </c>
      <c r="E5066" s="3">
        <v>0</v>
      </c>
      <c r="F5066" s="147" t="s">
        <v>5961</v>
      </c>
      <c r="G5066" s="3">
        <v>0</v>
      </c>
      <c r="H5066" s="3">
        <v>0</v>
      </c>
      <c r="I5066" s="3">
        <v>0</v>
      </c>
      <c r="J5066" s="3">
        <v>0</v>
      </c>
      <c r="K5066" s="3">
        <v>0</v>
      </c>
      <c r="L5066" s="3">
        <v>0</v>
      </c>
      <c r="M5066" s="148" t="s">
        <v>6151</v>
      </c>
      <c r="N5066" s="3">
        <v>0</v>
      </c>
      <c r="O5066" s="3">
        <v>0</v>
      </c>
      <c r="P5066" s="3">
        <v>0</v>
      </c>
      <c r="Q5066" s="132"/>
    </row>
    <row r="5067" spans="1:17">
      <c r="A5067" s="5" t="str">
        <f t="shared" ref="A5067:A5130" si="80">LEFT(B5067)</f>
        <v>8</v>
      </c>
      <c r="B5067" s="1" t="s">
        <v>14190</v>
      </c>
      <c r="C5067" s="2" t="s">
        <v>12957</v>
      </c>
      <c r="D5067" s="2">
        <f>IFERROR(VLOOKUP(B5067,#REF!,4,0),0)</f>
        <v>0</v>
      </c>
      <c r="E5067" s="3">
        <v>0</v>
      </c>
      <c r="F5067" s="147" t="s">
        <v>5961</v>
      </c>
      <c r="G5067" s="3">
        <v>0</v>
      </c>
      <c r="H5067" s="3">
        <v>0</v>
      </c>
      <c r="I5067" s="3">
        <v>0</v>
      </c>
      <c r="J5067" s="3">
        <v>0</v>
      </c>
      <c r="K5067" s="3">
        <v>0</v>
      </c>
      <c r="L5067" s="3">
        <v>0</v>
      </c>
      <c r="M5067" s="148" t="s">
        <v>6151</v>
      </c>
      <c r="N5067" s="3">
        <v>0</v>
      </c>
      <c r="O5067" s="3">
        <v>0</v>
      </c>
      <c r="P5067" s="3">
        <v>0</v>
      </c>
      <c r="Q5067" s="132"/>
    </row>
    <row r="5068" spans="1:17">
      <c r="A5068" s="5" t="str">
        <f t="shared" si="80"/>
        <v>8</v>
      </c>
      <c r="B5068" s="1" t="s">
        <v>14191</v>
      </c>
      <c r="C5068" s="2" t="s">
        <v>12959</v>
      </c>
      <c r="D5068" s="2">
        <f>IFERROR(VLOOKUP(B5068,#REF!,4,0),0)</f>
        <v>0</v>
      </c>
      <c r="E5068" s="3">
        <v>0</v>
      </c>
      <c r="F5068" s="147" t="s">
        <v>5961</v>
      </c>
      <c r="G5068" s="3">
        <v>0</v>
      </c>
      <c r="H5068" s="3">
        <v>0</v>
      </c>
      <c r="I5068" s="3">
        <v>0</v>
      </c>
      <c r="J5068" s="3">
        <v>0</v>
      </c>
      <c r="K5068" s="3">
        <v>0</v>
      </c>
      <c r="L5068" s="3">
        <v>0</v>
      </c>
      <c r="M5068" s="148" t="s">
        <v>6151</v>
      </c>
      <c r="N5068" s="3">
        <v>0</v>
      </c>
      <c r="O5068" s="3">
        <v>0</v>
      </c>
      <c r="P5068" s="3">
        <v>0</v>
      </c>
      <c r="Q5068" s="132"/>
    </row>
    <row r="5069" spans="1:17">
      <c r="A5069" s="5" t="str">
        <f t="shared" si="80"/>
        <v>8</v>
      </c>
      <c r="B5069" s="1" t="s">
        <v>14192</v>
      </c>
      <c r="C5069" s="2" t="s">
        <v>12961</v>
      </c>
      <c r="D5069" s="2">
        <f>IFERROR(VLOOKUP(B5069,#REF!,4,0),0)</f>
        <v>0</v>
      </c>
      <c r="E5069" s="3">
        <v>0</v>
      </c>
      <c r="F5069" s="147" t="s">
        <v>5961</v>
      </c>
      <c r="G5069" s="3">
        <v>0</v>
      </c>
      <c r="H5069" s="3">
        <v>0</v>
      </c>
      <c r="I5069" s="3">
        <v>0</v>
      </c>
      <c r="J5069" s="3">
        <v>0</v>
      </c>
      <c r="K5069" s="3">
        <v>0</v>
      </c>
      <c r="L5069" s="3">
        <v>0</v>
      </c>
      <c r="M5069" s="148" t="s">
        <v>6151</v>
      </c>
      <c r="N5069" s="3">
        <v>0</v>
      </c>
      <c r="O5069" s="3">
        <v>0</v>
      </c>
      <c r="P5069" s="3">
        <v>0</v>
      </c>
      <c r="Q5069" s="132"/>
    </row>
    <row r="5070" spans="1:17" ht="22.5">
      <c r="A5070" s="5" t="str">
        <f t="shared" si="80"/>
        <v>8</v>
      </c>
      <c r="B5070" s="1" t="s">
        <v>14193</v>
      </c>
      <c r="C5070" s="2" t="s">
        <v>14194</v>
      </c>
      <c r="D5070" s="2">
        <f>IFERROR(VLOOKUP(B5070,#REF!,4,0),0)</f>
        <v>0</v>
      </c>
      <c r="E5070" s="3">
        <v>0</v>
      </c>
      <c r="F5070" s="147" t="s">
        <v>5961</v>
      </c>
      <c r="G5070" s="3">
        <v>0</v>
      </c>
      <c r="H5070" s="3">
        <v>0</v>
      </c>
      <c r="I5070" s="3">
        <v>0</v>
      </c>
      <c r="J5070" s="3">
        <v>0</v>
      </c>
      <c r="K5070" s="3">
        <v>0</v>
      </c>
      <c r="L5070" s="3">
        <v>0</v>
      </c>
      <c r="M5070" s="148" t="s">
        <v>6151</v>
      </c>
      <c r="N5070" s="3">
        <v>0</v>
      </c>
      <c r="O5070" s="3">
        <v>0</v>
      </c>
      <c r="P5070" s="3">
        <v>0</v>
      </c>
      <c r="Q5070" s="132"/>
    </row>
    <row r="5071" spans="1:17">
      <c r="A5071" s="5" t="str">
        <f t="shared" si="80"/>
        <v>8</v>
      </c>
      <c r="B5071" s="1" t="s">
        <v>14195</v>
      </c>
      <c r="C5071" s="2" t="s">
        <v>6804</v>
      </c>
      <c r="D5071" s="2">
        <f>IFERROR(VLOOKUP(B5071,#REF!,4,0),0)</f>
        <v>0</v>
      </c>
      <c r="E5071" s="3">
        <v>0</v>
      </c>
      <c r="F5071" s="147" t="s">
        <v>5961</v>
      </c>
      <c r="G5071" s="3">
        <v>0</v>
      </c>
      <c r="H5071" s="3">
        <v>0</v>
      </c>
      <c r="I5071" s="3">
        <v>0</v>
      </c>
      <c r="J5071" s="3">
        <v>0</v>
      </c>
      <c r="K5071" s="3">
        <v>0</v>
      </c>
      <c r="L5071" s="3">
        <v>0</v>
      </c>
      <c r="M5071" s="148" t="s">
        <v>6151</v>
      </c>
      <c r="N5071" s="3">
        <v>0</v>
      </c>
      <c r="O5071" s="3">
        <v>0</v>
      </c>
      <c r="P5071" s="3">
        <v>0</v>
      </c>
      <c r="Q5071" s="132"/>
    </row>
    <row r="5072" spans="1:17">
      <c r="A5072" s="5" t="str">
        <f t="shared" si="80"/>
        <v>8</v>
      </c>
      <c r="B5072" s="1" t="s">
        <v>14196</v>
      </c>
      <c r="C5072" s="2" t="s">
        <v>10335</v>
      </c>
      <c r="D5072" s="2">
        <f>IFERROR(VLOOKUP(B5072,#REF!,4,0),0)</f>
        <v>0</v>
      </c>
      <c r="E5072" s="3">
        <v>0</v>
      </c>
      <c r="F5072" s="147" t="s">
        <v>5961</v>
      </c>
      <c r="G5072" s="3">
        <v>0</v>
      </c>
      <c r="H5072" s="3">
        <v>0</v>
      </c>
      <c r="I5072" s="3">
        <v>0</v>
      </c>
      <c r="J5072" s="3">
        <v>0</v>
      </c>
      <c r="K5072" s="3">
        <v>0</v>
      </c>
      <c r="L5072" s="3">
        <v>0</v>
      </c>
      <c r="M5072" s="148" t="s">
        <v>6151</v>
      </c>
      <c r="N5072" s="3">
        <v>0</v>
      </c>
      <c r="O5072" s="3">
        <v>0</v>
      </c>
      <c r="P5072" s="3">
        <v>0</v>
      </c>
      <c r="Q5072" s="132"/>
    </row>
    <row r="5073" spans="1:17">
      <c r="A5073" s="5" t="str">
        <f t="shared" si="80"/>
        <v>8</v>
      </c>
      <c r="B5073" s="1" t="s">
        <v>14197</v>
      </c>
      <c r="C5073" s="2" t="s">
        <v>10337</v>
      </c>
      <c r="D5073" s="2">
        <f>IFERROR(VLOOKUP(B5073,#REF!,4,0),0)</f>
        <v>0</v>
      </c>
      <c r="E5073" s="3">
        <v>0</v>
      </c>
      <c r="F5073" s="147" t="s">
        <v>5961</v>
      </c>
      <c r="G5073" s="3">
        <v>0</v>
      </c>
      <c r="H5073" s="3">
        <v>0</v>
      </c>
      <c r="I5073" s="3">
        <v>0</v>
      </c>
      <c r="J5073" s="3">
        <v>0</v>
      </c>
      <c r="K5073" s="3">
        <v>0</v>
      </c>
      <c r="L5073" s="3">
        <v>0</v>
      </c>
      <c r="M5073" s="148" t="s">
        <v>6151</v>
      </c>
      <c r="N5073" s="3">
        <v>0</v>
      </c>
      <c r="O5073" s="3">
        <v>0</v>
      </c>
      <c r="P5073" s="3">
        <v>0</v>
      </c>
      <c r="Q5073" s="132"/>
    </row>
    <row r="5074" spans="1:17">
      <c r="A5074" s="5" t="str">
        <f t="shared" si="80"/>
        <v>8</v>
      </c>
      <c r="B5074" s="1" t="s">
        <v>14198</v>
      </c>
      <c r="C5074" s="2" t="s">
        <v>10339</v>
      </c>
      <c r="D5074" s="2">
        <f>IFERROR(VLOOKUP(B5074,#REF!,4,0),0)</f>
        <v>0</v>
      </c>
      <c r="E5074" s="3">
        <v>0</v>
      </c>
      <c r="F5074" s="147" t="s">
        <v>5961</v>
      </c>
      <c r="G5074" s="3">
        <v>0</v>
      </c>
      <c r="H5074" s="3">
        <v>0</v>
      </c>
      <c r="I5074" s="3">
        <v>0</v>
      </c>
      <c r="J5074" s="3">
        <v>0</v>
      </c>
      <c r="K5074" s="3">
        <v>0</v>
      </c>
      <c r="L5074" s="3">
        <v>0</v>
      </c>
      <c r="M5074" s="148" t="s">
        <v>6151</v>
      </c>
      <c r="N5074" s="3">
        <v>0</v>
      </c>
      <c r="O5074" s="3">
        <v>0</v>
      </c>
      <c r="P5074" s="3">
        <v>0</v>
      </c>
      <c r="Q5074" s="132"/>
    </row>
    <row r="5075" spans="1:17">
      <c r="A5075" s="5" t="str">
        <f t="shared" si="80"/>
        <v>8</v>
      </c>
      <c r="B5075" s="1" t="s">
        <v>14199</v>
      </c>
      <c r="C5075" s="2" t="s">
        <v>10341</v>
      </c>
      <c r="D5075" s="2">
        <f>IFERROR(VLOOKUP(B5075,#REF!,4,0),0)</f>
        <v>0</v>
      </c>
      <c r="E5075" s="3">
        <v>0</v>
      </c>
      <c r="F5075" s="147" t="s">
        <v>5961</v>
      </c>
      <c r="G5075" s="3">
        <v>0</v>
      </c>
      <c r="H5075" s="3">
        <v>0</v>
      </c>
      <c r="I5075" s="3">
        <v>0</v>
      </c>
      <c r="J5075" s="3">
        <v>0</v>
      </c>
      <c r="K5075" s="3">
        <v>0</v>
      </c>
      <c r="L5075" s="3">
        <v>0</v>
      </c>
      <c r="M5075" s="148" t="s">
        <v>6151</v>
      </c>
      <c r="N5075" s="3">
        <v>0</v>
      </c>
      <c r="O5075" s="3">
        <v>0</v>
      </c>
      <c r="P5075" s="3">
        <v>0</v>
      </c>
      <c r="Q5075" s="132"/>
    </row>
    <row r="5076" spans="1:17">
      <c r="A5076" s="5" t="str">
        <f t="shared" si="80"/>
        <v>8</v>
      </c>
      <c r="B5076" s="1" t="s">
        <v>14200</v>
      </c>
      <c r="C5076" s="2" t="s">
        <v>10343</v>
      </c>
      <c r="D5076" s="2">
        <f>IFERROR(VLOOKUP(B5076,#REF!,4,0),0)</f>
        <v>0</v>
      </c>
      <c r="E5076" s="3">
        <v>0</v>
      </c>
      <c r="F5076" s="147" t="s">
        <v>5961</v>
      </c>
      <c r="G5076" s="3">
        <v>0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148" t="s">
        <v>6151</v>
      </c>
      <c r="N5076" s="3">
        <v>0</v>
      </c>
      <c r="O5076" s="3">
        <v>0</v>
      </c>
      <c r="P5076" s="3">
        <v>0</v>
      </c>
      <c r="Q5076" s="132"/>
    </row>
    <row r="5077" spans="1:17">
      <c r="A5077" s="5" t="str">
        <f t="shared" si="80"/>
        <v>8</v>
      </c>
      <c r="B5077" s="1" t="s">
        <v>14201</v>
      </c>
      <c r="C5077" s="2" t="s">
        <v>10345</v>
      </c>
      <c r="D5077" s="2">
        <f>IFERROR(VLOOKUP(B5077,#REF!,4,0),0)</f>
        <v>0</v>
      </c>
      <c r="E5077" s="3">
        <v>0</v>
      </c>
      <c r="F5077" s="147" t="s">
        <v>5961</v>
      </c>
      <c r="G5077" s="3">
        <v>0</v>
      </c>
      <c r="H5077" s="3">
        <v>0</v>
      </c>
      <c r="I5077" s="3">
        <v>0</v>
      </c>
      <c r="J5077" s="3">
        <v>0</v>
      </c>
      <c r="K5077" s="3">
        <v>0</v>
      </c>
      <c r="L5077" s="3">
        <v>0</v>
      </c>
      <c r="M5077" s="148" t="s">
        <v>6151</v>
      </c>
      <c r="N5077" s="3">
        <v>0</v>
      </c>
      <c r="O5077" s="3">
        <v>0</v>
      </c>
      <c r="P5077" s="3">
        <v>0</v>
      </c>
      <c r="Q5077" s="132"/>
    </row>
    <row r="5078" spans="1:17">
      <c r="A5078" s="5" t="str">
        <f t="shared" si="80"/>
        <v>8</v>
      </c>
      <c r="B5078" s="1" t="s">
        <v>14202</v>
      </c>
      <c r="C5078" s="2" t="s">
        <v>10347</v>
      </c>
      <c r="D5078" s="2">
        <f>IFERROR(VLOOKUP(B5078,#REF!,4,0),0)</f>
        <v>0</v>
      </c>
      <c r="E5078" s="3">
        <v>0</v>
      </c>
      <c r="F5078" s="147" t="s">
        <v>5961</v>
      </c>
      <c r="G5078" s="3">
        <v>0</v>
      </c>
      <c r="H5078" s="3">
        <v>0</v>
      </c>
      <c r="I5078" s="3">
        <v>0</v>
      </c>
      <c r="J5078" s="3">
        <v>0</v>
      </c>
      <c r="K5078" s="3">
        <v>0</v>
      </c>
      <c r="L5078" s="3">
        <v>0</v>
      </c>
      <c r="M5078" s="148" t="s">
        <v>6151</v>
      </c>
      <c r="N5078" s="3">
        <v>0</v>
      </c>
      <c r="O5078" s="3">
        <v>0</v>
      </c>
      <c r="P5078" s="3">
        <v>0</v>
      </c>
      <c r="Q5078" s="132"/>
    </row>
    <row r="5079" spans="1:17">
      <c r="A5079" s="5" t="str">
        <f t="shared" si="80"/>
        <v>8</v>
      </c>
      <c r="B5079" s="1" t="s">
        <v>14203</v>
      </c>
      <c r="C5079" s="2" t="s">
        <v>10349</v>
      </c>
      <c r="D5079" s="2">
        <f>IFERROR(VLOOKUP(B5079,#REF!,4,0),0)</f>
        <v>0</v>
      </c>
      <c r="E5079" s="3">
        <v>0</v>
      </c>
      <c r="F5079" s="147" t="s">
        <v>5961</v>
      </c>
      <c r="G5079" s="3">
        <v>0</v>
      </c>
      <c r="H5079" s="3">
        <v>0</v>
      </c>
      <c r="I5079" s="3">
        <v>0</v>
      </c>
      <c r="J5079" s="3">
        <v>0</v>
      </c>
      <c r="K5079" s="3">
        <v>0</v>
      </c>
      <c r="L5079" s="3">
        <v>0</v>
      </c>
      <c r="M5079" s="148" t="s">
        <v>6151</v>
      </c>
      <c r="N5079" s="3">
        <v>0</v>
      </c>
      <c r="O5079" s="3">
        <v>0</v>
      </c>
      <c r="P5079" s="3">
        <v>0</v>
      </c>
      <c r="Q5079" s="132"/>
    </row>
    <row r="5080" spans="1:17">
      <c r="A5080" s="5" t="str">
        <f t="shared" si="80"/>
        <v>8</v>
      </c>
      <c r="B5080" s="1" t="s">
        <v>14204</v>
      </c>
      <c r="C5080" s="2" t="s">
        <v>13936</v>
      </c>
      <c r="D5080" s="2">
        <f>IFERROR(VLOOKUP(B5080,#REF!,4,0),0)</f>
        <v>0</v>
      </c>
      <c r="E5080" s="3">
        <v>0</v>
      </c>
      <c r="F5080" s="147" t="s">
        <v>5961</v>
      </c>
      <c r="G5080" s="3">
        <v>0</v>
      </c>
      <c r="H5080" s="3">
        <v>0</v>
      </c>
      <c r="I5080" s="3">
        <v>0</v>
      </c>
      <c r="J5080" s="3">
        <v>0</v>
      </c>
      <c r="K5080" s="3">
        <v>0</v>
      </c>
      <c r="L5080" s="3">
        <v>0</v>
      </c>
      <c r="M5080" s="148" t="s">
        <v>6151</v>
      </c>
      <c r="N5080" s="3">
        <v>0</v>
      </c>
      <c r="O5080" s="3">
        <v>0</v>
      </c>
      <c r="P5080" s="3">
        <v>0</v>
      </c>
      <c r="Q5080" s="132"/>
    </row>
    <row r="5081" spans="1:17">
      <c r="A5081" s="5" t="str">
        <f t="shared" si="80"/>
        <v>8</v>
      </c>
      <c r="B5081" s="1" t="s">
        <v>14205</v>
      </c>
      <c r="C5081" s="2" t="s">
        <v>14206</v>
      </c>
      <c r="D5081" s="2">
        <f>IFERROR(VLOOKUP(B5081,#REF!,4,0),0)</f>
        <v>0</v>
      </c>
      <c r="E5081" s="3">
        <v>0</v>
      </c>
      <c r="F5081" s="147" t="s">
        <v>5961</v>
      </c>
      <c r="G5081" s="3">
        <v>0</v>
      </c>
      <c r="H5081" s="3">
        <v>0</v>
      </c>
      <c r="I5081" s="3">
        <v>0</v>
      </c>
      <c r="J5081" s="3">
        <v>0</v>
      </c>
      <c r="K5081" s="3">
        <v>0</v>
      </c>
      <c r="L5081" s="3">
        <v>0</v>
      </c>
      <c r="M5081" s="148" t="s">
        <v>6151</v>
      </c>
      <c r="N5081" s="3">
        <v>0</v>
      </c>
      <c r="O5081" s="3">
        <v>0</v>
      </c>
      <c r="P5081" s="3">
        <v>0</v>
      </c>
      <c r="Q5081" s="132"/>
    </row>
    <row r="5082" spans="1:17">
      <c r="A5082" s="5" t="str">
        <f t="shared" si="80"/>
        <v>8</v>
      </c>
      <c r="B5082" s="1" t="s">
        <v>14207</v>
      </c>
      <c r="C5082" s="2" t="s">
        <v>13852</v>
      </c>
      <c r="D5082" s="2">
        <f>IFERROR(VLOOKUP(B5082,#REF!,4,0),0)</f>
        <v>0</v>
      </c>
      <c r="E5082" s="3">
        <v>0</v>
      </c>
      <c r="F5082" s="147" t="s">
        <v>5961</v>
      </c>
      <c r="G5082" s="3">
        <v>0</v>
      </c>
      <c r="H5082" s="3">
        <v>0</v>
      </c>
      <c r="I5082" s="3">
        <v>0</v>
      </c>
      <c r="J5082" s="3">
        <v>0</v>
      </c>
      <c r="K5082" s="3">
        <v>0</v>
      </c>
      <c r="L5082" s="3">
        <v>0</v>
      </c>
      <c r="M5082" s="148" t="s">
        <v>6151</v>
      </c>
      <c r="N5082" s="3">
        <v>0</v>
      </c>
      <c r="O5082" s="3">
        <v>0</v>
      </c>
      <c r="P5082" s="3">
        <v>0</v>
      </c>
      <c r="Q5082" s="132"/>
    </row>
    <row r="5083" spans="1:17">
      <c r="A5083" s="5" t="str">
        <f t="shared" si="80"/>
        <v>8</v>
      </c>
      <c r="B5083" s="1" t="s">
        <v>14208</v>
      </c>
      <c r="C5083" s="2" t="s">
        <v>13854</v>
      </c>
      <c r="D5083" s="2">
        <f>IFERROR(VLOOKUP(B5083,#REF!,4,0),0)</f>
        <v>0</v>
      </c>
      <c r="E5083" s="3">
        <v>0</v>
      </c>
      <c r="F5083" s="147" t="s">
        <v>5961</v>
      </c>
      <c r="G5083" s="3">
        <v>0</v>
      </c>
      <c r="H5083" s="3">
        <v>0</v>
      </c>
      <c r="I5083" s="3">
        <v>0</v>
      </c>
      <c r="J5083" s="3">
        <v>0</v>
      </c>
      <c r="K5083" s="3">
        <v>0</v>
      </c>
      <c r="L5083" s="3">
        <v>0</v>
      </c>
      <c r="M5083" s="148" t="s">
        <v>6151</v>
      </c>
      <c r="N5083" s="3">
        <v>0</v>
      </c>
      <c r="O5083" s="3">
        <v>0</v>
      </c>
      <c r="P5083" s="3">
        <v>0</v>
      </c>
      <c r="Q5083" s="132"/>
    </row>
    <row r="5084" spans="1:17">
      <c r="A5084" s="5" t="str">
        <f t="shared" si="80"/>
        <v>8</v>
      </c>
      <c r="B5084" s="1" t="s">
        <v>14209</v>
      </c>
      <c r="C5084" s="2" t="s">
        <v>14210</v>
      </c>
      <c r="D5084" s="2">
        <f>IFERROR(VLOOKUP(B5084,#REF!,4,0),0)</f>
        <v>0</v>
      </c>
      <c r="E5084" s="3">
        <v>0</v>
      </c>
      <c r="F5084" s="147" t="s">
        <v>5961</v>
      </c>
      <c r="G5084" s="3">
        <v>0</v>
      </c>
      <c r="H5084" s="3">
        <v>0</v>
      </c>
      <c r="I5084" s="3">
        <v>0</v>
      </c>
      <c r="J5084" s="3">
        <v>0</v>
      </c>
      <c r="K5084" s="3">
        <v>0</v>
      </c>
      <c r="L5084" s="3">
        <v>0</v>
      </c>
      <c r="M5084" s="148" t="s">
        <v>6151</v>
      </c>
      <c r="N5084" s="3">
        <v>0</v>
      </c>
      <c r="O5084" s="3">
        <v>0</v>
      </c>
      <c r="P5084" s="3">
        <v>0</v>
      </c>
      <c r="Q5084" s="132"/>
    </row>
    <row r="5085" spans="1:17">
      <c r="A5085" s="5" t="str">
        <f t="shared" si="80"/>
        <v>8</v>
      </c>
      <c r="B5085" s="1" t="s">
        <v>14211</v>
      </c>
      <c r="C5085" s="2" t="s">
        <v>14212</v>
      </c>
      <c r="D5085" s="2">
        <f>IFERROR(VLOOKUP(B5085,#REF!,4,0),0)</f>
        <v>0</v>
      </c>
      <c r="E5085" s="3">
        <v>0</v>
      </c>
      <c r="F5085" s="147" t="s">
        <v>5961</v>
      </c>
      <c r="G5085" s="3">
        <v>0</v>
      </c>
      <c r="H5085" s="3">
        <v>0</v>
      </c>
      <c r="I5085" s="3">
        <v>0</v>
      </c>
      <c r="J5085" s="3">
        <v>0</v>
      </c>
      <c r="K5085" s="3">
        <v>0</v>
      </c>
      <c r="L5085" s="3">
        <v>0</v>
      </c>
      <c r="M5085" s="148" t="s">
        <v>6151</v>
      </c>
      <c r="N5085" s="3">
        <v>0</v>
      </c>
      <c r="O5085" s="3">
        <v>0</v>
      </c>
      <c r="P5085" s="3">
        <v>0</v>
      </c>
      <c r="Q5085" s="132"/>
    </row>
    <row r="5086" spans="1:17">
      <c r="A5086" s="5" t="str">
        <f t="shared" si="80"/>
        <v>8</v>
      </c>
      <c r="B5086" s="1" t="s">
        <v>14213</v>
      </c>
      <c r="C5086" s="2" t="s">
        <v>14214</v>
      </c>
      <c r="D5086" s="2">
        <f>IFERROR(VLOOKUP(B5086,#REF!,4,0),0)</f>
        <v>0</v>
      </c>
      <c r="E5086" s="3">
        <v>0</v>
      </c>
      <c r="F5086" s="147" t="s">
        <v>5961</v>
      </c>
      <c r="G5086" s="3">
        <v>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148" t="s">
        <v>6151</v>
      </c>
      <c r="N5086" s="3">
        <v>0</v>
      </c>
      <c r="O5086" s="3">
        <v>0</v>
      </c>
      <c r="P5086" s="3">
        <v>0</v>
      </c>
      <c r="Q5086" s="132"/>
    </row>
    <row r="5087" spans="1:17">
      <c r="A5087" s="5" t="str">
        <f t="shared" si="80"/>
        <v>8</v>
      </c>
      <c r="B5087" s="1" t="s">
        <v>14215</v>
      </c>
      <c r="C5087" s="2" t="s">
        <v>14214</v>
      </c>
      <c r="D5087" s="2">
        <f>IFERROR(VLOOKUP(B5087,#REF!,4,0),0)</f>
        <v>0</v>
      </c>
      <c r="E5087" s="3">
        <v>0</v>
      </c>
      <c r="F5087" s="147" t="s">
        <v>5961</v>
      </c>
      <c r="G5087" s="3">
        <v>0</v>
      </c>
      <c r="H5087" s="3">
        <v>0</v>
      </c>
      <c r="I5087" s="3">
        <v>0</v>
      </c>
      <c r="J5087" s="3">
        <v>0</v>
      </c>
      <c r="K5087" s="3">
        <v>0</v>
      </c>
      <c r="L5087" s="3">
        <v>0</v>
      </c>
      <c r="M5087" s="148" t="s">
        <v>6151</v>
      </c>
      <c r="N5087" s="3">
        <v>0</v>
      </c>
      <c r="O5087" s="3">
        <v>0</v>
      </c>
      <c r="P5087" s="3">
        <v>0</v>
      </c>
      <c r="Q5087" s="132"/>
    </row>
    <row r="5088" spans="1:17">
      <c r="A5088" s="5" t="str">
        <f t="shared" si="80"/>
        <v>8</v>
      </c>
      <c r="B5088" s="1" t="s">
        <v>14216</v>
      </c>
      <c r="C5088" s="2" t="s">
        <v>14217</v>
      </c>
      <c r="D5088" s="2">
        <f>IFERROR(VLOOKUP(B5088,#REF!,4,0),0)</f>
        <v>0</v>
      </c>
      <c r="E5088" s="3">
        <v>0</v>
      </c>
      <c r="F5088" s="147" t="s">
        <v>5961</v>
      </c>
      <c r="G5088" s="3">
        <v>0</v>
      </c>
      <c r="H5088" s="3">
        <v>0</v>
      </c>
      <c r="I5088" s="3">
        <v>0</v>
      </c>
      <c r="J5088" s="3">
        <v>0</v>
      </c>
      <c r="K5088" s="3">
        <v>0</v>
      </c>
      <c r="L5088" s="3">
        <v>0</v>
      </c>
      <c r="M5088" s="148" t="s">
        <v>6151</v>
      </c>
      <c r="N5088" s="3">
        <v>0</v>
      </c>
      <c r="O5088" s="3">
        <v>0</v>
      </c>
      <c r="P5088" s="3">
        <v>0</v>
      </c>
      <c r="Q5088" s="132"/>
    </row>
    <row r="5089" spans="1:17">
      <c r="A5089" s="5" t="str">
        <f t="shared" si="80"/>
        <v>8</v>
      </c>
      <c r="B5089" s="1" t="s">
        <v>14218</v>
      </c>
      <c r="C5089" s="2" t="s">
        <v>14219</v>
      </c>
      <c r="D5089" s="2">
        <f>IFERROR(VLOOKUP(B5089,#REF!,4,0),0)</f>
        <v>0</v>
      </c>
      <c r="E5089" s="3">
        <v>0</v>
      </c>
      <c r="F5089" s="147" t="s">
        <v>5961</v>
      </c>
      <c r="G5089" s="3">
        <v>0</v>
      </c>
      <c r="H5089" s="3">
        <v>0</v>
      </c>
      <c r="I5089" s="3">
        <v>0</v>
      </c>
      <c r="J5089" s="3">
        <v>0</v>
      </c>
      <c r="K5089" s="3">
        <v>0</v>
      </c>
      <c r="L5089" s="3">
        <v>0</v>
      </c>
      <c r="M5089" s="148" t="s">
        <v>6151</v>
      </c>
      <c r="N5089" s="3">
        <v>0</v>
      </c>
      <c r="O5089" s="3">
        <v>0</v>
      </c>
      <c r="P5089" s="3">
        <v>0</v>
      </c>
      <c r="Q5089" s="132"/>
    </row>
    <row r="5090" spans="1:17">
      <c r="A5090" s="5" t="str">
        <f t="shared" si="80"/>
        <v>8</v>
      </c>
      <c r="B5090" s="1" t="s">
        <v>14220</v>
      </c>
      <c r="C5090" s="2" t="s">
        <v>14221</v>
      </c>
      <c r="D5090" s="2">
        <f>IFERROR(VLOOKUP(B5090,#REF!,4,0),0)</f>
        <v>0</v>
      </c>
      <c r="E5090" s="3">
        <v>0</v>
      </c>
      <c r="F5090" s="147" t="s">
        <v>5961</v>
      </c>
      <c r="G5090" s="3">
        <v>0</v>
      </c>
      <c r="H5090" s="3">
        <v>0</v>
      </c>
      <c r="I5090" s="3">
        <v>0</v>
      </c>
      <c r="J5090" s="3">
        <v>0</v>
      </c>
      <c r="K5090" s="3">
        <v>0</v>
      </c>
      <c r="L5090" s="3">
        <v>0</v>
      </c>
      <c r="M5090" s="148" t="s">
        <v>6151</v>
      </c>
      <c r="N5090" s="3">
        <v>0</v>
      </c>
      <c r="O5090" s="3">
        <v>0</v>
      </c>
      <c r="P5090" s="3">
        <v>0</v>
      </c>
      <c r="Q5090" s="132"/>
    </row>
    <row r="5091" spans="1:17">
      <c r="A5091" s="5" t="str">
        <f t="shared" si="80"/>
        <v>8</v>
      </c>
      <c r="B5091" s="1" t="s">
        <v>14222</v>
      </c>
      <c r="C5091" s="2" t="s">
        <v>6804</v>
      </c>
      <c r="D5091" s="2">
        <f>IFERROR(VLOOKUP(B5091,#REF!,4,0),0)</f>
        <v>0</v>
      </c>
      <c r="E5091" s="3">
        <v>0</v>
      </c>
      <c r="F5091" s="147" t="s">
        <v>5961</v>
      </c>
      <c r="G5091" s="3">
        <v>0</v>
      </c>
      <c r="H5091" s="3">
        <v>0</v>
      </c>
      <c r="I5091" s="3">
        <v>0</v>
      </c>
      <c r="J5091" s="3">
        <v>0</v>
      </c>
      <c r="K5091" s="3">
        <v>0</v>
      </c>
      <c r="L5091" s="3">
        <v>0</v>
      </c>
      <c r="M5091" s="148" t="s">
        <v>6151</v>
      </c>
      <c r="N5091" s="3">
        <v>0</v>
      </c>
      <c r="O5091" s="3">
        <v>0</v>
      </c>
      <c r="P5091" s="3">
        <v>0</v>
      </c>
      <c r="Q5091" s="132"/>
    </row>
    <row r="5092" spans="1:17">
      <c r="A5092" s="5" t="str">
        <f t="shared" si="80"/>
        <v>8</v>
      </c>
      <c r="B5092" s="1" t="s">
        <v>14223</v>
      </c>
      <c r="C5092" s="2" t="s">
        <v>14224</v>
      </c>
      <c r="D5092" s="2">
        <f>IFERROR(VLOOKUP(B5092,#REF!,4,0),0)</f>
        <v>0</v>
      </c>
      <c r="E5092" s="3">
        <v>0</v>
      </c>
      <c r="F5092" s="147" t="s">
        <v>5961</v>
      </c>
      <c r="G5092" s="3">
        <v>0</v>
      </c>
      <c r="H5092" s="3">
        <v>0</v>
      </c>
      <c r="I5092" s="3">
        <v>0</v>
      </c>
      <c r="J5092" s="3">
        <v>0</v>
      </c>
      <c r="K5092" s="3">
        <v>0</v>
      </c>
      <c r="L5092" s="3">
        <v>0</v>
      </c>
      <c r="M5092" s="148" t="s">
        <v>6151</v>
      </c>
      <c r="N5092" s="3">
        <v>0</v>
      </c>
      <c r="O5092" s="3">
        <v>0</v>
      </c>
      <c r="P5092" s="3">
        <v>0</v>
      </c>
      <c r="Q5092" s="132"/>
    </row>
    <row r="5093" spans="1:17">
      <c r="A5093" s="5" t="str">
        <f t="shared" si="80"/>
        <v>8</v>
      </c>
      <c r="B5093" s="1" t="s">
        <v>14225</v>
      </c>
      <c r="C5093" s="2" t="s">
        <v>12988</v>
      </c>
      <c r="D5093" s="2">
        <f>IFERROR(VLOOKUP(B5093,#REF!,4,0),0)</f>
        <v>0</v>
      </c>
      <c r="E5093" s="3">
        <v>0</v>
      </c>
      <c r="F5093" s="147" t="s">
        <v>5961</v>
      </c>
      <c r="G5093" s="3">
        <v>0</v>
      </c>
      <c r="H5093" s="3">
        <v>0</v>
      </c>
      <c r="I5093" s="3">
        <v>0</v>
      </c>
      <c r="J5093" s="3">
        <v>0</v>
      </c>
      <c r="K5093" s="3">
        <v>0</v>
      </c>
      <c r="L5093" s="3">
        <v>0</v>
      </c>
      <c r="M5093" s="148" t="s">
        <v>6151</v>
      </c>
      <c r="N5093" s="3">
        <v>0</v>
      </c>
      <c r="O5093" s="3">
        <v>0</v>
      </c>
      <c r="P5093" s="3">
        <v>0</v>
      </c>
      <c r="Q5093" s="132"/>
    </row>
    <row r="5094" spans="1:17">
      <c r="A5094" s="5" t="str">
        <f t="shared" si="80"/>
        <v>8</v>
      </c>
      <c r="B5094" s="1" t="s">
        <v>14226</v>
      </c>
      <c r="C5094" s="2" t="s">
        <v>11246</v>
      </c>
      <c r="D5094" s="2">
        <f>IFERROR(VLOOKUP(B5094,#REF!,4,0),0)</f>
        <v>0</v>
      </c>
      <c r="E5094" s="3">
        <v>0</v>
      </c>
      <c r="F5094" s="147" t="s">
        <v>5961</v>
      </c>
      <c r="G5094" s="3">
        <v>0</v>
      </c>
      <c r="H5094" s="3">
        <v>0</v>
      </c>
      <c r="I5094" s="3">
        <v>0</v>
      </c>
      <c r="J5094" s="3">
        <v>0</v>
      </c>
      <c r="K5094" s="3">
        <v>0</v>
      </c>
      <c r="L5094" s="3">
        <v>0</v>
      </c>
      <c r="M5094" s="148" t="s">
        <v>6151</v>
      </c>
      <c r="N5094" s="3">
        <v>0</v>
      </c>
      <c r="O5094" s="3">
        <v>0</v>
      </c>
      <c r="P5094" s="3">
        <v>0</v>
      </c>
      <c r="Q5094" s="132"/>
    </row>
    <row r="5095" spans="1:17" ht="22.5">
      <c r="A5095" s="5" t="str">
        <f t="shared" si="80"/>
        <v>8</v>
      </c>
      <c r="B5095" s="1" t="s">
        <v>5349</v>
      </c>
      <c r="C5095" s="2" t="s">
        <v>14227</v>
      </c>
      <c r="D5095" s="2">
        <f>IFERROR(VLOOKUP(B5095,#REF!,4,0),0)</f>
        <v>0</v>
      </c>
      <c r="E5095" s="3">
        <v>-42253.38</v>
      </c>
      <c r="F5095" s="147" t="s">
        <v>1</v>
      </c>
      <c r="G5095" s="3">
        <v>-42253.38</v>
      </c>
      <c r="H5095" s="3">
        <v>0</v>
      </c>
      <c r="I5095" s="3">
        <v>0</v>
      </c>
      <c r="J5095" s="3">
        <v>-42253.38</v>
      </c>
      <c r="K5095" s="3">
        <v>0</v>
      </c>
      <c r="L5095" s="3">
        <v>0</v>
      </c>
      <c r="M5095" s="148" t="s">
        <v>6151</v>
      </c>
      <c r="N5095" s="3">
        <v>0</v>
      </c>
      <c r="O5095" s="3">
        <v>0</v>
      </c>
      <c r="P5095" s="3">
        <v>0</v>
      </c>
      <c r="Q5095" s="132"/>
    </row>
    <row r="5096" spans="1:17" ht="22.5">
      <c r="A5096" s="5" t="str">
        <f t="shared" si="80"/>
        <v>8</v>
      </c>
      <c r="B5096" s="1" t="s">
        <v>14228</v>
      </c>
      <c r="C5096" s="2" t="s">
        <v>14229</v>
      </c>
      <c r="D5096" s="2">
        <f>IFERROR(VLOOKUP(B5096,#REF!,4,0),0)</f>
        <v>0</v>
      </c>
      <c r="E5096" s="3">
        <v>0</v>
      </c>
      <c r="F5096" s="147" t="s">
        <v>5961</v>
      </c>
      <c r="G5096" s="3">
        <v>0</v>
      </c>
      <c r="H5096" s="3">
        <v>0</v>
      </c>
      <c r="I5096" s="3">
        <v>0</v>
      </c>
      <c r="J5096" s="3">
        <v>0</v>
      </c>
      <c r="K5096" s="3">
        <v>0</v>
      </c>
      <c r="L5096" s="3">
        <v>0</v>
      </c>
      <c r="M5096" s="148" t="s">
        <v>6151</v>
      </c>
      <c r="N5096" s="3">
        <v>0</v>
      </c>
      <c r="O5096" s="3">
        <v>0</v>
      </c>
      <c r="P5096" s="3">
        <v>0</v>
      </c>
      <c r="Q5096" s="132"/>
    </row>
    <row r="5097" spans="1:17">
      <c r="A5097" s="5" t="str">
        <f t="shared" si="80"/>
        <v>8</v>
      </c>
      <c r="B5097" s="1" t="s">
        <v>14230</v>
      </c>
      <c r="C5097" s="2" t="s">
        <v>14231</v>
      </c>
      <c r="D5097" s="2">
        <f>IFERROR(VLOOKUP(B5097,#REF!,4,0),0)</f>
        <v>0</v>
      </c>
      <c r="E5097" s="3">
        <v>0</v>
      </c>
      <c r="F5097" s="147" t="s">
        <v>5961</v>
      </c>
      <c r="G5097" s="3">
        <v>0</v>
      </c>
      <c r="H5097" s="3">
        <v>0</v>
      </c>
      <c r="I5097" s="3">
        <v>0</v>
      </c>
      <c r="J5097" s="3">
        <v>0</v>
      </c>
      <c r="K5097" s="3">
        <v>0</v>
      </c>
      <c r="L5097" s="3">
        <v>0</v>
      </c>
      <c r="M5097" s="148" t="s">
        <v>6151</v>
      </c>
      <c r="N5097" s="3">
        <v>0</v>
      </c>
      <c r="O5097" s="3">
        <v>0</v>
      </c>
      <c r="P5097" s="3">
        <v>0</v>
      </c>
      <c r="Q5097" s="132"/>
    </row>
    <row r="5098" spans="1:17">
      <c r="A5098" s="5" t="str">
        <f t="shared" si="80"/>
        <v>8</v>
      </c>
      <c r="B5098" s="1" t="s">
        <v>14232</v>
      </c>
      <c r="C5098" s="2" t="s">
        <v>9159</v>
      </c>
      <c r="D5098" s="2">
        <f>IFERROR(VLOOKUP(B5098,#REF!,4,0),0)</f>
        <v>0</v>
      </c>
      <c r="E5098" s="3">
        <v>0</v>
      </c>
      <c r="F5098" s="147" t="s">
        <v>5961</v>
      </c>
      <c r="G5098" s="3">
        <v>0</v>
      </c>
      <c r="H5098" s="3">
        <v>0</v>
      </c>
      <c r="I5098" s="3">
        <v>0</v>
      </c>
      <c r="J5098" s="3">
        <v>0</v>
      </c>
      <c r="K5098" s="3">
        <v>0</v>
      </c>
      <c r="L5098" s="3">
        <v>0</v>
      </c>
      <c r="M5098" s="148" t="s">
        <v>6151</v>
      </c>
      <c r="N5098" s="3">
        <v>0</v>
      </c>
      <c r="O5098" s="3">
        <v>0</v>
      </c>
      <c r="P5098" s="3">
        <v>0</v>
      </c>
      <c r="Q5098" s="132"/>
    </row>
    <row r="5099" spans="1:17" ht="22.5">
      <c r="A5099" s="5" t="str">
        <f t="shared" si="80"/>
        <v>8</v>
      </c>
      <c r="B5099" s="1" t="s">
        <v>5356</v>
      </c>
      <c r="C5099" s="2" t="s">
        <v>14233</v>
      </c>
      <c r="D5099" s="2">
        <f>IFERROR(VLOOKUP(B5099,#REF!,4,0),0)</f>
        <v>0</v>
      </c>
      <c r="E5099" s="3">
        <v>-28952.03</v>
      </c>
      <c r="F5099" s="147" t="s">
        <v>1</v>
      </c>
      <c r="G5099" s="3">
        <v>-28952.03</v>
      </c>
      <c r="H5099" s="3">
        <v>0</v>
      </c>
      <c r="I5099" s="3">
        <v>0</v>
      </c>
      <c r="J5099" s="3">
        <v>-28952.03</v>
      </c>
      <c r="K5099" s="3">
        <v>0</v>
      </c>
      <c r="L5099" s="3">
        <v>0</v>
      </c>
      <c r="M5099" s="148" t="s">
        <v>6151</v>
      </c>
      <c r="N5099" s="3">
        <v>0</v>
      </c>
      <c r="O5099" s="3">
        <v>0</v>
      </c>
      <c r="P5099" s="3">
        <v>0</v>
      </c>
      <c r="Q5099" s="132"/>
    </row>
    <row r="5100" spans="1:17">
      <c r="A5100" s="5" t="str">
        <f t="shared" si="80"/>
        <v>8</v>
      </c>
      <c r="B5100" s="1" t="s">
        <v>14234</v>
      </c>
      <c r="C5100" s="2" t="s">
        <v>14235</v>
      </c>
      <c r="D5100" s="2">
        <f>IFERROR(VLOOKUP(B5100,#REF!,4,0),0)</f>
        <v>0</v>
      </c>
      <c r="E5100" s="3">
        <v>0</v>
      </c>
      <c r="F5100" s="147" t="s">
        <v>5961</v>
      </c>
      <c r="G5100" s="3">
        <v>0</v>
      </c>
      <c r="H5100" s="3">
        <v>0</v>
      </c>
      <c r="I5100" s="3">
        <v>0</v>
      </c>
      <c r="J5100" s="3">
        <v>0</v>
      </c>
      <c r="K5100" s="3">
        <v>0</v>
      </c>
      <c r="L5100" s="3">
        <v>0</v>
      </c>
      <c r="M5100" s="148" t="s">
        <v>6151</v>
      </c>
      <c r="N5100" s="3">
        <v>0</v>
      </c>
      <c r="O5100" s="3">
        <v>0</v>
      </c>
      <c r="P5100" s="3">
        <v>0</v>
      </c>
      <c r="Q5100" s="132"/>
    </row>
    <row r="5101" spans="1:17">
      <c r="A5101" s="5" t="str">
        <f t="shared" si="80"/>
        <v>8</v>
      </c>
      <c r="B5101" s="1" t="s">
        <v>14236</v>
      </c>
      <c r="C5101" s="2" t="s">
        <v>14231</v>
      </c>
      <c r="D5101" s="2">
        <f>IFERROR(VLOOKUP(B5101,#REF!,4,0),0)</f>
        <v>0</v>
      </c>
      <c r="E5101" s="3">
        <v>0</v>
      </c>
      <c r="F5101" s="147" t="s">
        <v>5961</v>
      </c>
      <c r="G5101" s="3">
        <v>0</v>
      </c>
      <c r="H5101" s="3">
        <v>0</v>
      </c>
      <c r="I5101" s="3">
        <v>0</v>
      </c>
      <c r="J5101" s="3">
        <v>0</v>
      </c>
      <c r="K5101" s="3">
        <v>0</v>
      </c>
      <c r="L5101" s="3">
        <v>0</v>
      </c>
      <c r="M5101" s="148" t="s">
        <v>6151</v>
      </c>
      <c r="N5101" s="3">
        <v>0</v>
      </c>
      <c r="O5101" s="3">
        <v>0</v>
      </c>
      <c r="P5101" s="3">
        <v>0</v>
      </c>
      <c r="Q5101" s="132"/>
    </row>
    <row r="5102" spans="1:17">
      <c r="A5102" s="5" t="str">
        <f t="shared" si="80"/>
        <v>8</v>
      </c>
      <c r="B5102" s="1" t="s">
        <v>14237</v>
      </c>
      <c r="C5102" s="2" t="s">
        <v>14238</v>
      </c>
      <c r="D5102" s="2">
        <f>IFERROR(VLOOKUP(B5102,#REF!,4,0),0)</f>
        <v>0</v>
      </c>
      <c r="E5102" s="3">
        <v>0</v>
      </c>
      <c r="F5102" s="147" t="s">
        <v>5961</v>
      </c>
      <c r="G5102" s="3">
        <v>0</v>
      </c>
      <c r="H5102" s="3">
        <v>0</v>
      </c>
      <c r="I5102" s="3">
        <v>0</v>
      </c>
      <c r="J5102" s="3">
        <v>0</v>
      </c>
      <c r="K5102" s="3">
        <v>0</v>
      </c>
      <c r="L5102" s="3">
        <v>0</v>
      </c>
      <c r="M5102" s="148" t="s">
        <v>6151</v>
      </c>
      <c r="N5102" s="3">
        <v>0</v>
      </c>
      <c r="O5102" s="3">
        <v>0</v>
      </c>
      <c r="P5102" s="3">
        <v>0</v>
      </c>
      <c r="Q5102" s="132"/>
    </row>
    <row r="5103" spans="1:17">
      <c r="A5103" s="5" t="str">
        <f t="shared" si="80"/>
        <v>8</v>
      </c>
      <c r="B5103" s="1" t="s">
        <v>5365</v>
      </c>
      <c r="C5103" s="2" t="s">
        <v>14239</v>
      </c>
      <c r="D5103" s="2">
        <f>IFERROR(VLOOKUP(B5103,#REF!,4,0),0)</f>
        <v>0</v>
      </c>
      <c r="E5103" s="3">
        <v>-260175.73</v>
      </c>
      <c r="F5103" s="147" t="s">
        <v>1</v>
      </c>
      <c r="G5103" s="3">
        <v>-260175.73</v>
      </c>
      <c r="H5103" s="3">
        <v>0</v>
      </c>
      <c r="I5103" s="3">
        <v>0</v>
      </c>
      <c r="J5103" s="3">
        <v>-260175.73</v>
      </c>
      <c r="K5103" s="3">
        <v>0</v>
      </c>
      <c r="L5103" s="3">
        <v>0</v>
      </c>
      <c r="M5103" s="148" t="s">
        <v>6151</v>
      </c>
      <c r="N5103" s="3">
        <v>0</v>
      </c>
      <c r="O5103" s="3">
        <v>0</v>
      </c>
      <c r="P5103" s="3">
        <v>0</v>
      </c>
      <c r="Q5103" s="132"/>
    </row>
    <row r="5104" spans="1:17">
      <c r="A5104" s="5" t="str">
        <f t="shared" si="80"/>
        <v>8</v>
      </c>
      <c r="B5104" s="1" t="s">
        <v>14240</v>
      </c>
      <c r="C5104" s="2" t="s">
        <v>14241</v>
      </c>
      <c r="D5104" s="2">
        <f>IFERROR(VLOOKUP(B5104,#REF!,4,0),0)</f>
        <v>0</v>
      </c>
      <c r="E5104" s="3">
        <v>0</v>
      </c>
      <c r="F5104" s="147" t="s">
        <v>5961</v>
      </c>
      <c r="G5104" s="3">
        <v>0</v>
      </c>
      <c r="H5104" s="3">
        <v>0</v>
      </c>
      <c r="I5104" s="3">
        <v>0</v>
      </c>
      <c r="J5104" s="3">
        <v>0</v>
      </c>
      <c r="K5104" s="3">
        <v>0</v>
      </c>
      <c r="L5104" s="3">
        <v>0</v>
      </c>
      <c r="M5104" s="148" t="s">
        <v>6151</v>
      </c>
      <c r="N5104" s="3">
        <v>0</v>
      </c>
      <c r="O5104" s="3">
        <v>0</v>
      </c>
      <c r="P5104" s="3">
        <v>0</v>
      </c>
      <c r="Q5104" s="132"/>
    </row>
    <row r="5105" spans="1:17">
      <c r="A5105" s="5" t="str">
        <f t="shared" si="80"/>
        <v>8</v>
      </c>
      <c r="B5105" s="1" t="s">
        <v>14242</v>
      </c>
      <c r="C5105" s="2" t="s">
        <v>6804</v>
      </c>
      <c r="D5105" s="2">
        <f>IFERROR(VLOOKUP(B5105,#REF!,4,0),0)</f>
        <v>0</v>
      </c>
      <c r="E5105" s="3">
        <v>0</v>
      </c>
      <c r="F5105" s="147" t="s">
        <v>5961</v>
      </c>
      <c r="G5105" s="3">
        <v>0</v>
      </c>
      <c r="H5105" s="3">
        <v>0</v>
      </c>
      <c r="I5105" s="3">
        <v>0</v>
      </c>
      <c r="J5105" s="3">
        <v>0</v>
      </c>
      <c r="K5105" s="3">
        <v>0</v>
      </c>
      <c r="L5105" s="3">
        <v>0</v>
      </c>
      <c r="M5105" s="148" t="s">
        <v>6151</v>
      </c>
      <c r="N5105" s="3">
        <v>0</v>
      </c>
      <c r="O5105" s="3">
        <v>0</v>
      </c>
      <c r="P5105" s="3">
        <v>0</v>
      </c>
      <c r="Q5105" s="132"/>
    </row>
    <row r="5106" spans="1:17">
      <c r="A5106" s="5" t="str">
        <f t="shared" si="80"/>
        <v>9</v>
      </c>
      <c r="B5106" s="1" t="s">
        <v>5374</v>
      </c>
      <c r="C5106" s="2" t="s">
        <v>14243</v>
      </c>
      <c r="D5106" s="2">
        <f>IFERROR(VLOOKUP(B5106,#REF!,4,0),0)</f>
        <v>0</v>
      </c>
      <c r="E5106" s="3">
        <v>7745563.5</v>
      </c>
      <c r="F5106" s="147" t="s">
        <v>1</v>
      </c>
      <c r="G5106" s="3">
        <v>7745563.5</v>
      </c>
      <c r="H5106" s="3">
        <v>0</v>
      </c>
      <c r="I5106" s="3">
        <v>0</v>
      </c>
      <c r="J5106" s="3">
        <v>7745563.5</v>
      </c>
      <c r="K5106" s="3">
        <v>0</v>
      </c>
      <c r="L5106" s="3">
        <v>0</v>
      </c>
      <c r="M5106" s="148" t="s">
        <v>6151</v>
      </c>
      <c r="N5106" s="3">
        <v>0</v>
      </c>
      <c r="O5106" s="3">
        <v>0</v>
      </c>
      <c r="P5106" s="3">
        <v>0</v>
      </c>
      <c r="Q5106" s="132"/>
    </row>
    <row r="5107" spans="1:17">
      <c r="A5107" s="5" t="str">
        <f t="shared" si="80"/>
        <v>9</v>
      </c>
      <c r="B5107" s="1" t="s">
        <v>14244</v>
      </c>
      <c r="C5107" s="2" t="s">
        <v>9175</v>
      </c>
      <c r="D5107" s="2">
        <f>IFERROR(VLOOKUP(B5107,#REF!,4,0),0)</f>
        <v>0</v>
      </c>
      <c r="E5107" s="3">
        <v>0</v>
      </c>
      <c r="F5107" s="147" t="s">
        <v>1</v>
      </c>
      <c r="G5107" s="3">
        <v>0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148" t="s">
        <v>6151</v>
      </c>
      <c r="N5107" s="3">
        <v>0</v>
      </c>
      <c r="O5107" s="3">
        <v>0</v>
      </c>
      <c r="P5107" s="3">
        <v>0</v>
      </c>
      <c r="Q5107" s="132"/>
    </row>
    <row r="5108" spans="1:17">
      <c r="A5108" s="5" t="str">
        <f t="shared" si="80"/>
        <v>9</v>
      </c>
      <c r="B5108" s="1" t="s">
        <v>14245</v>
      </c>
      <c r="C5108" s="2" t="s">
        <v>9189</v>
      </c>
      <c r="D5108" s="2">
        <f>IFERROR(VLOOKUP(B5108,#REF!,4,0),0)</f>
        <v>0</v>
      </c>
      <c r="E5108" s="3">
        <v>0</v>
      </c>
      <c r="F5108" s="147" t="s">
        <v>1</v>
      </c>
      <c r="G5108" s="3">
        <v>0</v>
      </c>
      <c r="H5108" s="3">
        <v>0</v>
      </c>
      <c r="I5108" s="3">
        <v>0</v>
      </c>
      <c r="J5108" s="3">
        <v>0</v>
      </c>
      <c r="K5108" s="3">
        <v>0</v>
      </c>
      <c r="L5108" s="3">
        <v>0</v>
      </c>
      <c r="M5108" s="148" t="s">
        <v>6151</v>
      </c>
      <c r="N5108" s="3">
        <v>0</v>
      </c>
      <c r="O5108" s="3">
        <v>0</v>
      </c>
      <c r="P5108" s="3">
        <v>0</v>
      </c>
      <c r="Q5108" s="132"/>
    </row>
    <row r="5109" spans="1:17">
      <c r="A5109" s="5" t="str">
        <f t="shared" si="80"/>
        <v>9</v>
      </c>
      <c r="B5109" s="1" t="s">
        <v>14246</v>
      </c>
      <c r="C5109" s="2" t="s">
        <v>9907</v>
      </c>
      <c r="D5109" s="2">
        <f>IFERROR(VLOOKUP(B5109,#REF!,4,0),0)</f>
        <v>0</v>
      </c>
      <c r="E5109" s="3">
        <v>0</v>
      </c>
      <c r="F5109" s="147" t="s">
        <v>1</v>
      </c>
      <c r="G5109" s="3">
        <v>0</v>
      </c>
      <c r="H5109" s="3">
        <v>0</v>
      </c>
      <c r="I5109" s="3">
        <v>0</v>
      </c>
      <c r="J5109" s="3">
        <v>0</v>
      </c>
      <c r="K5109" s="3">
        <v>0</v>
      </c>
      <c r="L5109" s="3">
        <v>0</v>
      </c>
      <c r="M5109" s="148" t="s">
        <v>6151</v>
      </c>
      <c r="N5109" s="3">
        <v>0</v>
      </c>
      <c r="O5109" s="3">
        <v>0</v>
      </c>
      <c r="P5109" s="3">
        <v>0</v>
      </c>
      <c r="Q5109" s="132"/>
    </row>
    <row r="5110" spans="1:17">
      <c r="A5110" s="5" t="str">
        <f t="shared" si="80"/>
        <v>9</v>
      </c>
      <c r="B5110" s="1" t="s">
        <v>14247</v>
      </c>
      <c r="C5110" s="2" t="s">
        <v>12639</v>
      </c>
      <c r="D5110" s="2">
        <f>IFERROR(VLOOKUP(B5110,#REF!,4,0),0)</f>
        <v>0</v>
      </c>
      <c r="E5110" s="3">
        <v>0</v>
      </c>
      <c r="F5110" s="147" t="s">
        <v>1</v>
      </c>
      <c r="G5110" s="3">
        <v>0</v>
      </c>
      <c r="H5110" s="3">
        <v>0</v>
      </c>
      <c r="I5110" s="3">
        <v>0</v>
      </c>
      <c r="J5110" s="3">
        <v>0</v>
      </c>
      <c r="K5110" s="3">
        <v>0</v>
      </c>
      <c r="L5110" s="3">
        <v>0</v>
      </c>
      <c r="M5110" s="148" t="s">
        <v>6151</v>
      </c>
      <c r="N5110" s="3">
        <v>0</v>
      </c>
      <c r="O5110" s="3">
        <v>0</v>
      </c>
      <c r="P5110" s="3">
        <v>0</v>
      </c>
      <c r="Q5110" s="132"/>
    </row>
    <row r="5111" spans="1:17">
      <c r="A5111" s="5" t="str">
        <f t="shared" si="80"/>
        <v>9</v>
      </c>
      <c r="B5111" s="1" t="s">
        <v>14248</v>
      </c>
      <c r="C5111" s="2" t="s">
        <v>9027</v>
      </c>
      <c r="D5111" s="2">
        <f>IFERROR(VLOOKUP(B5111,#REF!,4,0),0)</f>
        <v>0</v>
      </c>
      <c r="E5111" s="3">
        <v>0</v>
      </c>
      <c r="F5111" s="147" t="s">
        <v>1</v>
      </c>
      <c r="G5111" s="3">
        <v>0</v>
      </c>
      <c r="H5111" s="3">
        <v>0</v>
      </c>
      <c r="I5111" s="3">
        <v>0</v>
      </c>
      <c r="J5111" s="3">
        <v>0</v>
      </c>
      <c r="K5111" s="3">
        <v>0</v>
      </c>
      <c r="L5111" s="3">
        <v>0</v>
      </c>
      <c r="M5111" s="148" t="s">
        <v>6151</v>
      </c>
      <c r="N5111" s="3">
        <v>0</v>
      </c>
      <c r="O5111" s="3">
        <v>0</v>
      </c>
      <c r="P5111" s="3">
        <v>0</v>
      </c>
      <c r="Q5111" s="132"/>
    </row>
    <row r="5112" spans="1:17">
      <c r="A5112" s="5" t="str">
        <f t="shared" si="80"/>
        <v>9</v>
      </c>
      <c r="B5112" s="1" t="s">
        <v>14249</v>
      </c>
      <c r="C5112" s="2" t="s">
        <v>14250</v>
      </c>
      <c r="D5112" s="2">
        <f>IFERROR(VLOOKUP(B5112,#REF!,4,0),0)</f>
        <v>0</v>
      </c>
      <c r="E5112" s="3">
        <v>0</v>
      </c>
      <c r="F5112" s="147" t="s">
        <v>1</v>
      </c>
      <c r="G5112" s="3">
        <v>0</v>
      </c>
      <c r="H5112" s="3">
        <v>0</v>
      </c>
      <c r="I5112" s="3">
        <v>0</v>
      </c>
      <c r="J5112" s="3">
        <v>0</v>
      </c>
      <c r="K5112" s="3">
        <v>0</v>
      </c>
      <c r="L5112" s="3">
        <v>0</v>
      </c>
      <c r="M5112" s="148" t="s">
        <v>6151</v>
      </c>
      <c r="N5112" s="3">
        <v>0</v>
      </c>
      <c r="O5112" s="3">
        <v>0</v>
      </c>
      <c r="P5112" s="3">
        <v>0</v>
      </c>
      <c r="Q5112" s="132"/>
    </row>
    <row r="5113" spans="1:17">
      <c r="A5113" s="5" t="str">
        <f t="shared" si="80"/>
        <v>9</v>
      </c>
      <c r="B5113" s="1" t="s">
        <v>14251</v>
      </c>
      <c r="C5113" s="2" t="s">
        <v>14252</v>
      </c>
      <c r="D5113" s="2">
        <f>IFERROR(VLOOKUP(B5113,#REF!,4,0),0)</f>
        <v>0</v>
      </c>
      <c r="E5113" s="3">
        <v>0</v>
      </c>
      <c r="F5113" s="147" t="s">
        <v>1</v>
      </c>
      <c r="G5113" s="3">
        <v>0</v>
      </c>
      <c r="H5113" s="3">
        <v>0</v>
      </c>
      <c r="I5113" s="3">
        <v>0</v>
      </c>
      <c r="J5113" s="3">
        <v>0</v>
      </c>
      <c r="K5113" s="3">
        <v>0</v>
      </c>
      <c r="L5113" s="3">
        <v>0</v>
      </c>
      <c r="M5113" s="148" t="s">
        <v>6151</v>
      </c>
      <c r="N5113" s="3">
        <v>0</v>
      </c>
      <c r="O5113" s="3">
        <v>0</v>
      </c>
      <c r="P5113" s="3">
        <v>0</v>
      </c>
      <c r="Q5113" s="132"/>
    </row>
    <row r="5114" spans="1:17">
      <c r="A5114" s="5" t="str">
        <f t="shared" si="80"/>
        <v>9</v>
      </c>
      <c r="B5114" s="1" t="s">
        <v>14253</v>
      </c>
      <c r="C5114" s="2" t="s">
        <v>14250</v>
      </c>
      <c r="D5114" s="2">
        <f>IFERROR(VLOOKUP(B5114,#REF!,4,0),0)</f>
        <v>0</v>
      </c>
      <c r="E5114" s="3">
        <v>0</v>
      </c>
      <c r="F5114" s="147" t="s">
        <v>1</v>
      </c>
      <c r="G5114" s="3">
        <v>0</v>
      </c>
      <c r="H5114" s="3">
        <v>0</v>
      </c>
      <c r="I5114" s="3">
        <v>0</v>
      </c>
      <c r="J5114" s="3">
        <v>0</v>
      </c>
      <c r="K5114" s="3">
        <v>0</v>
      </c>
      <c r="L5114" s="3">
        <v>0</v>
      </c>
      <c r="M5114" s="148" t="s">
        <v>6151</v>
      </c>
      <c r="N5114" s="3">
        <v>0</v>
      </c>
      <c r="O5114" s="3">
        <v>0</v>
      </c>
      <c r="P5114" s="3">
        <v>0</v>
      </c>
      <c r="Q5114" s="132"/>
    </row>
    <row r="5115" spans="1:17">
      <c r="A5115" s="5" t="str">
        <f t="shared" si="80"/>
        <v>9</v>
      </c>
      <c r="B5115" s="1" t="s">
        <v>14254</v>
      </c>
      <c r="C5115" s="2" t="s">
        <v>9912</v>
      </c>
      <c r="D5115" s="2">
        <f>IFERROR(VLOOKUP(B5115,#REF!,4,0),0)</f>
        <v>0</v>
      </c>
      <c r="E5115" s="3">
        <v>0</v>
      </c>
      <c r="F5115" s="147" t="s">
        <v>1</v>
      </c>
      <c r="G5115" s="3">
        <v>0</v>
      </c>
      <c r="H5115" s="3">
        <v>0</v>
      </c>
      <c r="I5115" s="3">
        <v>0</v>
      </c>
      <c r="J5115" s="3">
        <v>0</v>
      </c>
      <c r="K5115" s="3">
        <v>0</v>
      </c>
      <c r="L5115" s="3">
        <v>0</v>
      </c>
      <c r="M5115" s="148" t="s">
        <v>6151</v>
      </c>
      <c r="N5115" s="3">
        <v>0</v>
      </c>
      <c r="O5115" s="3">
        <v>0</v>
      </c>
      <c r="P5115" s="3">
        <v>0</v>
      </c>
      <c r="Q5115" s="132"/>
    </row>
    <row r="5116" spans="1:17">
      <c r="A5116" s="5" t="str">
        <f t="shared" si="80"/>
        <v>9</v>
      </c>
      <c r="B5116" s="1" t="s">
        <v>14255</v>
      </c>
      <c r="C5116" s="2" t="s">
        <v>7743</v>
      </c>
      <c r="D5116" s="2">
        <f>IFERROR(VLOOKUP(B5116,#REF!,4,0),0)</f>
        <v>0</v>
      </c>
      <c r="E5116" s="3">
        <v>0</v>
      </c>
      <c r="F5116" s="147" t="s">
        <v>1</v>
      </c>
      <c r="G5116" s="3">
        <v>0</v>
      </c>
      <c r="H5116" s="3">
        <v>0</v>
      </c>
      <c r="I5116" s="3">
        <v>0</v>
      </c>
      <c r="J5116" s="3">
        <v>0</v>
      </c>
      <c r="K5116" s="3">
        <v>0</v>
      </c>
      <c r="L5116" s="3">
        <v>0</v>
      </c>
      <c r="M5116" s="148" t="s">
        <v>6151</v>
      </c>
      <c r="N5116" s="3">
        <v>0</v>
      </c>
      <c r="O5116" s="3">
        <v>0</v>
      </c>
      <c r="P5116" s="3">
        <v>0</v>
      </c>
      <c r="Q5116" s="132"/>
    </row>
    <row r="5117" spans="1:17">
      <c r="A5117" s="5" t="str">
        <f t="shared" si="80"/>
        <v>9</v>
      </c>
      <c r="B5117" s="1" t="s">
        <v>14256</v>
      </c>
      <c r="C5117" s="2" t="s">
        <v>14257</v>
      </c>
      <c r="D5117" s="2">
        <f>IFERROR(VLOOKUP(B5117,#REF!,4,0),0)</f>
        <v>0</v>
      </c>
      <c r="E5117" s="3">
        <v>0</v>
      </c>
      <c r="F5117" s="147" t="s">
        <v>1</v>
      </c>
      <c r="G5117" s="3">
        <v>0</v>
      </c>
      <c r="H5117" s="3">
        <v>0</v>
      </c>
      <c r="I5117" s="3">
        <v>0</v>
      </c>
      <c r="J5117" s="3">
        <v>0</v>
      </c>
      <c r="K5117" s="3">
        <v>0</v>
      </c>
      <c r="L5117" s="3">
        <v>0</v>
      </c>
      <c r="M5117" s="148" t="s">
        <v>6151</v>
      </c>
      <c r="N5117" s="3">
        <v>0</v>
      </c>
      <c r="O5117" s="3">
        <v>0</v>
      </c>
      <c r="P5117" s="3">
        <v>0</v>
      </c>
      <c r="Q5117" s="132"/>
    </row>
    <row r="5118" spans="1:17">
      <c r="A5118" s="5" t="str">
        <f t="shared" si="80"/>
        <v>9</v>
      </c>
      <c r="B5118" s="1" t="s">
        <v>14258</v>
      </c>
      <c r="C5118" s="2" t="s">
        <v>14259</v>
      </c>
      <c r="D5118" s="2">
        <f>IFERROR(VLOOKUP(B5118,#REF!,4,0),0)</f>
        <v>0</v>
      </c>
      <c r="E5118" s="3">
        <v>0</v>
      </c>
      <c r="F5118" s="147" t="s">
        <v>1</v>
      </c>
      <c r="G5118" s="3">
        <v>0</v>
      </c>
      <c r="H5118" s="3">
        <v>0</v>
      </c>
      <c r="I5118" s="3">
        <v>0</v>
      </c>
      <c r="J5118" s="3">
        <v>0</v>
      </c>
      <c r="K5118" s="3">
        <v>0</v>
      </c>
      <c r="L5118" s="3">
        <v>0</v>
      </c>
      <c r="M5118" s="148" t="s">
        <v>6151</v>
      </c>
      <c r="N5118" s="3">
        <v>0</v>
      </c>
      <c r="O5118" s="3">
        <v>0</v>
      </c>
      <c r="P5118" s="3">
        <v>0</v>
      </c>
      <c r="Q5118" s="132"/>
    </row>
    <row r="5119" spans="1:17">
      <c r="A5119" s="5" t="str">
        <f t="shared" si="80"/>
        <v>9</v>
      </c>
      <c r="B5119" s="1" t="s">
        <v>14260</v>
      </c>
      <c r="C5119" s="2" t="s">
        <v>10148</v>
      </c>
      <c r="D5119" s="2">
        <f>IFERROR(VLOOKUP(B5119,#REF!,4,0),0)</f>
        <v>0</v>
      </c>
      <c r="E5119" s="3">
        <v>0</v>
      </c>
      <c r="F5119" s="147" t="s">
        <v>1</v>
      </c>
      <c r="G5119" s="3">
        <v>0</v>
      </c>
      <c r="H5119" s="3">
        <v>0</v>
      </c>
      <c r="I5119" s="3">
        <v>0</v>
      </c>
      <c r="J5119" s="3">
        <v>0</v>
      </c>
      <c r="K5119" s="3">
        <v>0</v>
      </c>
      <c r="L5119" s="3">
        <v>0</v>
      </c>
      <c r="M5119" s="148" t="s">
        <v>6151</v>
      </c>
      <c r="N5119" s="3">
        <v>0</v>
      </c>
      <c r="O5119" s="3">
        <v>0</v>
      </c>
      <c r="P5119" s="3">
        <v>0</v>
      </c>
      <c r="Q5119" s="132"/>
    </row>
    <row r="5120" spans="1:17">
      <c r="A5120" s="5" t="str">
        <f t="shared" si="80"/>
        <v>9</v>
      </c>
      <c r="B5120" s="1" t="s">
        <v>14261</v>
      </c>
      <c r="C5120" s="2" t="s">
        <v>10053</v>
      </c>
      <c r="D5120" s="2">
        <f>IFERROR(VLOOKUP(B5120,#REF!,4,0),0)</f>
        <v>0</v>
      </c>
      <c r="E5120" s="3">
        <v>0</v>
      </c>
      <c r="F5120" s="147" t="s">
        <v>1</v>
      </c>
      <c r="G5120" s="3">
        <v>0</v>
      </c>
      <c r="H5120" s="3">
        <v>0</v>
      </c>
      <c r="I5120" s="3">
        <v>0</v>
      </c>
      <c r="J5120" s="3">
        <v>0</v>
      </c>
      <c r="K5120" s="3">
        <v>0</v>
      </c>
      <c r="L5120" s="3">
        <v>0</v>
      </c>
      <c r="M5120" s="148" t="s">
        <v>6151</v>
      </c>
      <c r="N5120" s="3">
        <v>0</v>
      </c>
      <c r="O5120" s="3">
        <v>0</v>
      </c>
      <c r="P5120" s="3">
        <v>0</v>
      </c>
      <c r="Q5120" s="132"/>
    </row>
    <row r="5121" spans="1:17">
      <c r="A5121" s="5" t="str">
        <f t="shared" si="80"/>
        <v>9</v>
      </c>
      <c r="B5121" s="1" t="s">
        <v>14262</v>
      </c>
      <c r="C5121" s="2" t="s">
        <v>14263</v>
      </c>
      <c r="D5121" s="2">
        <f>IFERROR(VLOOKUP(B5121,#REF!,4,0),0)</f>
        <v>0</v>
      </c>
      <c r="E5121" s="3">
        <v>0</v>
      </c>
      <c r="F5121" s="147" t="s">
        <v>1</v>
      </c>
      <c r="G5121" s="3">
        <v>0</v>
      </c>
      <c r="H5121" s="3">
        <v>0</v>
      </c>
      <c r="I5121" s="3">
        <v>0</v>
      </c>
      <c r="J5121" s="3">
        <v>0</v>
      </c>
      <c r="K5121" s="3">
        <v>0</v>
      </c>
      <c r="L5121" s="3">
        <v>0</v>
      </c>
      <c r="M5121" s="148" t="s">
        <v>6151</v>
      </c>
      <c r="N5121" s="3">
        <v>0</v>
      </c>
      <c r="O5121" s="3">
        <v>0</v>
      </c>
      <c r="P5121" s="3">
        <v>0</v>
      </c>
      <c r="Q5121" s="132"/>
    </row>
    <row r="5122" spans="1:17">
      <c r="A5122" s="5" t="str">
        <f t="shared" si="80"/>
        <v>9</v>
      </c>
      <c r="B5122" s="1" t="s">
        <v>14264</v>
      </c>
      <c r="C5122" s="2" t="s">
        <v>14265</v>
      </c>
      <c r="D5122" s="2">
        <f>IFERROR(VLOOKUP(B5122,#REF!,4,0),0)</f>
        <v>0</v>
      </c>
      <c r="E5122" s="3">
        <v>0</v>
      </c>
      <c r="F5122" s="147" t="s">
        <v>1</v>
      </c>
      <c r="G5122" s="3">
        <v>0</v>
      </c>
      <c r="H5122" s="3">
        <v>0</v>
      </c>
      <c r="I5122" s="3">
        <v>0</v>
      </c>
      <c r="J5122" s="3">
        <v>0</v>
      </c>
      <c r="K5122" s="3">
        <v>0</v>
      </c>
      <c r="L5122" s="3">
        <v>0</v>
      </c>
      <c r="M5122" s="148" t="s">
        <v>6151</v>
      </c>
      <c r="N5122" s="3">
        <v>0</v>
      </c>
      <c r="O5122" s="3">
        <v>0</v>
      </c>
      <c r="P5122" s="3">
        <v>0</v>
      </c>
      <c r="Q5122" s="132"/>
    </row>
    <row r="5123" spans="1:17">
      <c r="A5123" s="5" t="str">
        <f t="shared" si="80"/>
        <v>9</v>
      </c>
      <c r="B5123" s="1" t="s">
        <v>14266</v>
      </c>
      <c r="C5123" s="2" t="s">
        <v>10906</v>
      </c>
      <c r="D5123" s="2">
        <f>IFERROR(VLOOKUP(B5123,#REF!,4,0),0)</f>
        <v>0</v>
      </c>
      <c r="E5123" s="3">
        <v>0</v>
      </c>
      <c r="F5123" s="147" t="s">
        <v>1</v>
      </c>
      <c r="G5123" s="3">
        <v>0</v>
      </c>
      <c r="H5123" s="3">
        <v>0</v>
      </c>
      <c r="I5123" s="3">
        <v>0</v>
      </c>
      <c r="J5123" s="3">
        <v>0</v>
      </c>
      <c r="K5123" s="3">
        <v>0</v>
      </c>
      <c r="L5123" s="3">
        <v>0</v>
      </c>
      <c r="M5123" s="148" t="s">
        <v>6151</v>
      </c>
      <c r="N5123" s="3">
        <v>0</v>
      </c>
      <c r="O5123" s="3">
        <v>0</v>
      </c>
      <c r="P5123" s="3">
        <v>0</v>
      </c>
      <c r="Q5123" s="132"/>
    </row>
    <row r="5124" spans="1:17">
      <c r="A5124" s="5" t="str">
        <f t="shared" si="80"/>
        <v>9</v>
      </c>
      <c r="B5124" s="1" t="s">
        <v>5380</v>
      </c>
      <c r="C5124" s="2" t="s">
        <v>14267</v>
      </c>
      <c r="D5124" s="2">
        <f>IFERROR(VLOOKUP(B5124,#REF!,4,0),0)</f>
        <v>0</v>
      </c>
      <c r="E5124" s="3">
        <v>10</v>
      </c>
      <c r="F5124" s="147" t="s">
        <v>1</v>
      </c>
      <c r="G5124" s="3">
        <v>10</v>
      </c>
      <c r="H5124" s="3">
        <v>0</v>
      </c>
      <c r="I5124" s="3">
        <v>0</v>
      </c>
      <c r="J5124" s="3">
        <v>10</v>
      </c>
      <c r="K5124" s="3">
        <v>0</v>
      </c>
      <c r="L5124" s="3">
        <v>0</v>
      </c>
      <c r="M5124" s="148" t="s">
        <v>6151</v>
      </c>
      <c r="N5124" s="3">
        <v>0</v>
      </c>
      <c r="O5124" s="3">
        <v>0</v>
      </c>
      <c r="P5124" s="3">
        <v>0</v>
      </c>
      <c r="Q5124" s="132"/>
    </row>
    <row r="5125" spans="1:17">
      <c r="A5125" s="5" t="str">
        <f t="shared" si="80"/>
        <v>9</v>
      </c>
      <c r="B5125" s="1" t="s">
        <v>14268</v>
      </c>
      <c r="C5125" s="2" t="s">
        <v>9941</v>
      </c>
      <c r="D5125" s="2">
        <f>IFERROR(VLOOKUP(B5125,#REF!,4,0),0)</f>
        <v>0</v>
      </c>
      <c r="E5125" s="3">
        <v>0</v>
      </c>
      <c r="F5125" s="147" t="s">
        <v>1</v>
      </c>
      <c r="G5125" s="3">
        <v>0</v>
      </c>
      <c r="H5125" s="3">
        <v>0</v>
      </c>
      <c r="I5125" s="3">
        <v>0</v>
      </c>
      <c r="J5125" s="3">
        <v>0</v>
      </c>
      <c r="K5125" s="3">
        <v>0</v>
      </c>
      <c r="L5125" s="3">
        <v>0</v>
      </c>
      <c r="M5125" s="148" t="s">
        <v>6151</v>
      </c>
      <c r="N5125" s="3">
        <v>0</v>
      </c>
      <c r="O5125" s="3">
        <v>0</v>
      </c>
      <c r="P5125" s="3">
        <v>0</v>
      </c>
      <c r="Q5125" s="132"/>
    </row>
    <row r="5126" spans="1:17">
      <c r="A5126" s="5" t="str">
        <f t="shared" si="80"/>
        <v>9</v>
      </c>
      <c r="B5126" s="1" t="s">
        <v>5383</v>
      </c>
      <c r="C5126" s="2" t="s">
        <v>9989</v>
      </c>
      <c r="D5126" s="2">
        <f>IFERROR(VLOOKUP(B5126,#REF!,4,0),0)</f>
        <v>0</v>
      </c>
      <c r="E5126" s="3">
        <v>6793211.9000000004</v>
      </c>
      <c r="F5126" s="147" t="s">
        <v>1</v>
      </c>
      <c r="G5126" s="3">
        <v>6793211.9000000004</v>
      </c>
      <c r="H5126" s="3">
        <v>0</v>
      </c>
      <c r="I5126" s="3">
        <v>0</v>
      </c>
      <c r="J5126" s="3">
        <v>6793211.9000000004</v>
      </c>
      <c r="K5126" s="3">
        <v>0</v>
      </c>
      <c r="L5126" s="3">
        <v>0</v>
      </c>
      <c r="M5126" s="148" t="s">
        <v>6151</v>
      </c>
      <c r="N5126" s="3">
        <v>0</v>
      </c>
      <c r="O5126" s="3">
        <v>0</v>
      </c>
      <c r="P5126" s="3">
        <v>0</v>
      </c>
      <c r="Q5126" s="132"/>
    </row>
    <row r="5127" spans="1:17">
      <c r="A5127" s="5" t="str">
        <f t="shared" si="80"/>
        <v>9</v>
      </c>
      <c r="B5127" s="1" t="s">
        <v>14269</v>
      </c>
      <c r="C5127" s="2" t="s">
        <v>9175</v>
      </c>
      <c r="D5127" s="2">
        <f>IFERROR(VLOOKUP(B5127,#REF!,4,0),0)</f>
        <v>0</v>
      </c>
      <c r="E5127" s="3">
        <v>0</v>
      </c>
      <c r="F5127" s="147" t="s">
        <v>1</v>
      </c>
      <c r="G5127" s="3">
        <v>0</v>
      </c>
      <c r="H5127" s="3">
        <v>0</v>
      </c>
      <c r="I5127" s="3">
        <v>0</v>
      </c>
      <c r="J5127" s="3">
        <v>0</v>
      </c>
      <c r="K5127" s="3">
        <v>0</v>
      </c>
      <c r="L5127" s="3">
        <v>0</v>
      </c>
      <c r="M5127" s="148" t="s">
        <v>6151</v>
      </c>
      <c r="N5127" s="3">
        <v>0</v>
      </c>
      <c r="O5127" s="3">
        <v>0</v>
      </c>
      <c r="P5127" s="3">
        <v>0</v>
      </c>
      <c r="Q5127" s="132"/>
    </row>
    <row r="5128" spans="1:17">
      <c r="A5128" s="5" t="str">
        <f t="shared" si="80"/>
        <v>9</v>
      </c>
      <c r="B5128" s="1" t="s">
        <v>5386</v>
      </c>
      <c r="C5128" s="2" t="s">
        <v>9945</v>
      </c>
      <c r="D5128" s="2">
        <f>IFERROR(VLOOKUP(B5128,#REF!,4,0),0)</f>
        <v>0</v>
      </c>
      <c r="E5128" s="3">
        <v>0</v>
      </c>
      <c r="F5128" s="147" t="s">
        <v>1</v>
      </c>
      <c r="G5128" s="3">
        <v>0</v>
      </c>
      <c r="H5128" s="3">
        <v>0</v>
      </c>
      <c r="I5128" s="3">
        <v>0</v>
      </c>
      <c r="J5128" s="3">
        <v>0</v>
      </c>
      <c r="K5128" s="3">
        <v>0</v>
      </c>
      <c r="L5128" s="3">
        <v>0</v>
      </c>
      <c r="M5128" s="148" t="s">
        <v>6151</v>
      </c>
      <c r="N5128" s="3">
        <v>0</v>
      </c>
      <c r="O5128" s="3">
        <v>0</v>
      </c>
      <c r="P5128" s="3">
        <v>0</v>
      </c>
      <c r="Q5128" s="132"/>
    </row>
    <row r="5129" spans="1:17">
      <c r="A5129" s="5" t="str">
        <f t="shared" si="80"/>
        <v>9</v>
      </c>
      <c r="B5129" s="1" t="s">
        <v>14270</v>
      </c>
      <c r="C5129" s="2" t="s">
        <v>10005</v>
      </c>
      <c r="D5129" s="2">
        <f>IFERROR(VLOOKUP(B5129,#REF!,4,0),0)</f>
        <v>0</v>
      </c>
      <c r="E5129" s="3">
        <v>0</v>
      </c>
      <c r="F5129" s="147" t="s">
        <v>1</v>
      </c>
      <c r="G5129" s="3">
        <v>0</v>
      </c>
      <c r="H5129" s="3">
        <v>0</v>
      </c>
      <c r="I5129" s="3">
        <v>0</v>
      </c>
      <c r="J5129" s="3">
        <v>0</v>
      </c>
      <c r="K5129" s="3">
        <v>0</v>
      </c>
      <c r="L5129" s="3">
        <v>0</v>
      </c>
      <c r="M5129" s="148" t="s">
        <v>6151</v>
      </c>
      <c r="N5129" s="3">
        <v>0</v>
      </c>
      <c r="O5129" s="3">
        <v>0</v>
      </c>
      <c r="P5129" s="3">
        <v>0</v>
      </c>
      <c r="Q5129" s="132"/>
    </row>
    <row r="5130" spans="1:17">
      <c r="A5130" s="5" t="str">
        <f t="shared" si="80"/>
        <v>9</v>
      </c>
      <c r="B5130" s="1" t="s">
        <v>14271</v>
      </c>
      <c r="C5130" s="2" t="s">
        <v>9989</v>
      </c>
      <c r="D5130" s="2">
        <f>IFERROR(VLOOKUP(B5130,#REF!,4,0),0)</f>
        <v>0</v>
      </c>
      <c r="E5130" s="3">
        <v>0</v>
      </c>
      <c r="F5130" s="147" t="s">
        <v>1</v>
      </c>
      <c r="G5130" s="3">
        <v>0</v>
      </c>
      <c r="H5130" s="3">
        <v>0</v>
      </c>
      <c r="I5130" s="3">
        <v>0</v>
      </c>
      <c r="J5130" s="3">
        <v>0</v>
      </c>
      <c r="K5130" s="3">
        <v>0</v>
      </c>
      <c r="L5130" s="3">
        <v>0</v>
      </c>
      <c r="M5130" s="148" t="s">
        <v>6151</v>
      </c>
      <c r="N5130" s="3">
        <v>0</v>
      </c>
      <c r="O5130" s="3">
        <v>0</v>
      </c>
      <c r="P5130" s="3">
        <v>0</v>
      </c>
      <c r="Q5130" s="132"/>
    </row>
    <row r="5131" spans="1:17">
      <c r="A5131" s="5" t="str">
        <f t="shared" ref="A5131:A5194" si="81">LEFT(B5131)</f>
        <v>9</v>
      </c>
      <c r="B5131" s="1" t="s">
        <v>14272</v>
      </c>
      <c r="C5131" s="2" t="s">
        <v>6396</v>
      </c>
      <c r="D5131" s="2">
        <f>IFERROR(VLOOKUP(B5131,#REF!,4,0),0)</f>
        <v>0</v>
      </c>
      <c r="E5131" s="3">
        <v>0</v>
      </c>
      <c r="F5131" s="147" t="s">
        <v>1</v>
      </c>
      <c r="G5131" s="3">
        <v>0</v>
      </c>
      <c r="H5131" s="3">
        <v>0</v>
      </c>
      <c r="I5131" s="3">
        <v>0</v>
      </c>
      <c r="J5131" s="3">
        <v>0</v>
      </c>
      <c r="K5131" s="3">
        <v>0</v>
      </c>
      <c r="L5131" s="3">
        <v>0</v>
      </c>
      <c r="M5131" s="148" t="s">
        <v>6151</v>
      </c>
      <c r="N5131" s="3">
        <v>0</v>
      </c>
      <c r="O5131" s="3">
        <v>0</v>
      </c>
      <c r="P5131" s="3">
        <v>0</v>
      </c>
      <c r="Q5131" s="132"/>
    </row>
    <row r="5132" spans="1:17">
      <c r="A5132" s="5" t="str">
        <f t="shared" si="81"/>
        <v>9</v>
      </c>
      <c r="B5132" s="1" t="s">
        <v>5388</v>
      </c>
      <c r="C5132" s="2" t="s">
        <v>9946</v>
      </c>
      <c r="D5132" s="2">
        <f>IFERROR(VLOOKUP(B5132,#REF!,4,0),0)</f>
        <v>0</v>
      </c>
      <c r="E5132" s="3">
        <v>3163898.88</v>
      </c>
      <c r="F5132" s="147" t="s">
        <v>1</v>
      </c>
      <c r="G5132" s="3">
        <v>3163898.88</v>
      </c>
      <c r="H5132" s="3">
        <v>0</v>
      </c>
      <c r="I5132" s="3">
        <v>0</v>
      </c>
      <c r="J5132" s="3">
        <v>3163898.88</v>
      </c>
      <c r="K5132" s="3">
        <v>0</v>
      </c>
      <c r="L5132" s="3">
        <v>0</v>
      </c>
      <c r="M5132" s="148" t="s">
        <v>6151</v>
      </c>
      <c r="N5132" s="3">
        <v>0</v>
      </c>
      <c r="O5132" s="3">
        <v>0</v>
      </c>
      <c r="P5132" s="3">
        <v>0</v>
      </c>
      <c r="Q5132" s="132"/>
    </row>
    <row r="5133" spans="1:17">
      <c r="A5133" s="5" t="str">
        <f t="shared" si="81"/>
        <v>9</v>
      </c>
      <c r="B5133" s="1" t="s">
        <v>14273</v>
      </c>
      <c r="C5133" s="2" t="s">
        <v>14274</v>
      </c>
      <c r="D5133" s="2">
        <f>IFERROR(VLOOKUP(B5133,#REF!,4,0),0)</f>
        <v>0</v>
      </c>
      <c r="E5133" s="3">
        <v>0</v>
      </c>
      <c r="F5133" s="147" t="s">
        <v>1</v>
      </c>
      <c r="G5133" s="3">
        <v>0</v>
      </c>
      <c r="H5133" s="3">
        <v>0</v>
      </c>
      <c r="I5133" s="3">
        <v>0</v>
      </c>
      <c r="J5133" s="3">
        <v>0</v>
      </c>
      <c r="K5133" s="3">
        <v>0</v>
      </c>
      <c r="L5133" s="3">
        <v>0</v>
      </c>
      <c r="M5133" s="148" t="s">
        <v>6151</v>
      </c>
      <c r="N5133" s="3">
        <v>0</v>
      </c>
      <c r="O5133" s="3">
        <v>0</v>
      </c>
      <c r="P5133" s="3">
        <v>0</v>
      </c>
      <c r="Q5133" s="132"/>
    </row>
    <row r="5134" spans="1:17" ht="22.5">
      <c r="A5134" s="5" t="str">
        <f t="shared" si="81"/>
        <v>9</v>
      </c>
      <c r="B5134" s="1" t="s">
        <v>14275</v>
      </c>
      <c r="C5134" s="2" t="s">
        <v>14276</v>
      </c>
      <c r="D5134" s="2">
        <f>IFERROR(VLOOKUP(B5134,#REF!,4,0),0)</f>
        <v>0</v>
      </c>
      <c r="E5134" s="3">
        <v>0</v>
      </c>
      <c r="F5134" s="147" t="s">
        <v>1</v>
      </c>
      <c r="G5134" s="3">
        <v>0</v>
      </c>
      <c r="H5134" s="3">
        <v>0</v>
      </c>
      <c r="I5134" s="3">
        <v>0</v>
      </c>
      <c r="J5134" s="3">
        <v>0</v>
      </c>
      <c r="K5134" s="3">
        <v>0</v>
      </c>
      <c r="L5134" s="3">
        <v>0</v>
      </c>
      <c r="M5134" s="148" t="s">
        <v>6151</v>
      </c>
      <c r="N5134" s="3">
        <v>0</v>
      </c>
      <c r="O5134" s="3">
        <v>0</v>
      </c>
      <c r="P5134" s="3">
        <v>0</v>
      </c>
      <c r="Q5134" s="132"/>
    </row>
    <row r="5135" spans="1:17">
      <c r="A5135" s="5" t="str">
        <f t="shared" si="81"/>
        <v>9</v>
      </c>
      <c r="B5135" s="1" t="s">
        <v>14277</v>
      </c>
      <c r="C5135" s="2" t="s">
        <v>14278</v>
      </c>
      <c r="D5135" s="2">
        <f>IFERROR(VLOOKUP(B5135,#REF!,4,0),0)</f>
        <v>0</v>
      </c>
      <c r="E5135" s="3">
        <v>0</v>
      </c>
      <c r="F5135" s="147" t="s">
        <v>1</v>
      </c>
      <c r="G5135" s="3">
        <v>0</v>
      </c>
      <c r="H5135" s="3">
        <v>0</v>
      </c>
      <c r="I5135" s="3">
        <v>0</v>
      </c>
      <c r="J5135" s="3">
        <v>0</v>
      </c>
      <c r="K5135" s="3">
        <v>0</v>
      </c>
      <c r="L5135" s="3">
        <v>0</v>
      </c>
      <c r="M5135" s="148" t="s">
        <v>6151</v>
      </c>
      <c r="N5135" s="3">
        <v>0</v>
      </c>
      <c r="O5135" s="3">
        <v>0</v>
      </c>
      <c r="P5135" s="3">
        <v>0</v>
      </c>
      <c r="Q5135" s="132"/>
    </row>
    <row r="5136" spans="1:17" ht="22.5">
      <c r="A5136" s="5" t="str">
        <f t="shared" si="81"/>
        <v>9</v>
      </c>
      <c r="B5136" s="1" t="s">
        <v>14279</v>
      </c>
      <c r="C5136" s="2" t="s">
        <v>14280</v>
      </c>
      <c r="D5136" s="2">
        <f>IFERROR(VLOOKUP(B5136,#REF!,4,0),0)</f>
        <v>0</v>
      </c>
      <c r="E5136" s="3">
        <v>0</v>
      </c>
      <c r="F5136" s="147" t="s">
        <v>1</v>
      </c>
      <c r="G5136" s="3">
        <v>0</v>
      </c>
      <c r="H5136" s="3">
        <v>0</v>
      </c>
      <c r="I5136" s="3">
        <v>0</v>
      </c>
      <c r="J5136" s="3">
        <v>0</v>
      </c>
      <c r="K5136" s="3">
        <v>0</v>
      </c>
      <c r="L5136" s="3">
        <v>0</v>
      </c>
      <c r="M5136" s="148" t="s">
        <v>6151</v>
      </c>
      <c r="N5136" s="3">
        <v>0</v>
      </c>
      <c r="O5136" s="3">
        <v>0</v>
      </c>
      <c r="P5136" s="3">
        <v>0</v>
      </c>
      <c r="Q5136" s="132"/>
    </row>
    <row r="5137" spans="1:17">
      <c r="A5137" s="5" t="str">
        <f t="shared" si="81"/>
        <v>9</v>
      </c>
      <c r="B5137" s="1" t="s">
        <v>14281</v>
      </c>
      <c r="C5137" s="2" t="s">
        <v>14282</v>
      </c>
      <c r="D5137" s="2">
        <f>IFERROR(VLOOKUP(B5137,#REF!,4,0),0)</f>
        <v>0</v>
      </c>
      <c r="E5137" s="3">
        <v>0</v>
      </c>
      <c r="F5137" s="147" t="s">
        <v>1</v>
      </c>
      <c r="G5137" s="3">
        <v>0</v>
      </c>
      <c r="H5137" s="3">
        <v>0</v>
      </c>
      <c r="I5137" s="3">
        <v>0</v>
      </c>
      <c r="J5137" s="3">
        <v>0</v>
      </c>
      <c r="K5137" s="3">
        <v>0</v>
      </c>
      <c r="L5137" s="3">
        <v>0</v>
      </c>
      <c r="M5137" s="148" t="s">
        <v>6151</v>
      </c>
      <c r="N5137" s="3">
        <v>0</v>
      </c>
      <c r="O5137" s="3">
        <v>0</v>
      </c>
      <c r="P5137" s="3">
        <v>0</v>
      </c>
      <c r="Q5137" s="132"/>
    </row>
    <row r="5138" spans="1:17">
      <c r="A5138" s="5" t="str">
        <f t="shared" si="81"/>
        <v>9</v>
      </c>
      <c r="B5138" s="1" t="s">
        <v>14283</v>
      </c>
      <c r="C5138" s="2" t="s">
        <v>14284</v>
      </c>
      <c r="D5138" s="2">
        <f>IFERROR(VLOOKUP(B5138,#REF!,4,0),0)</f>
        <v>0</v>
      </c>
      <c r="E5138" s="3">
        <v>0</v>
      </c>
      <c r="F5138" s="147" t="s">
        <v>1</v>
      </c>
      <c r="G5138" s="3">
        <v>0</v>
      </c>
      <c r="H5138" s="3">
        <v>0</v>
      </c>
      <c r="I5138" s="3">
        <v>0</v>
      </c>
      <c r="J5138" s="3">
        <v>0</v>
      </c>
      <c r="K5138" s="3">
        <v>0</v>
      </c>
      <c r="L5138" s="3">
        <v>0</v>
      </c>
      <c r="M5138" s="148" t="s">
        <v>6151</v>
      </c>
      <c r="N5138" s="3">
        <v>0</v>
      </c>
      <c r="O5138" s="3">
        <v>0</v>
      </c>
      <c r="P5138" s="3">
        <v>0</v>
      </c>
      <c r="Q5138" s="132"/>
    </row>
    <row r="5139" spans="1:17">
      <c r="A5139" s="5" t="str">
        <f t="shared" si="81"/>
        <v>9</v>
      </c>
      <c r="B5139" s="1" t="s">
        <v>14285</v>
      </c>
      <c r="C5139" s="2" t="s">
        <v>9175</v>
      </c>
      <c r="D5139" s="2">
        <f>IFERROR(VLOOKUP(B5139,#REF!,4,0),0)</f>
        <v>0</v>
      </c>
      <c r="E5139" s="3">
        <v>0</v>
      </c>
      <c r="F5139" s="147" t="s">
        <v>1</v>
      </c>
      <c r="G5139" s="3">
        <v>0</v>
      </c>
      <c r="H5139" s="3">
        <v>0</v>
      </c>
      <c r="I5139" s="3">
        <v>0</v>
      </c>
      <c r="J5139" s="3">
        <v>0</v>
      </c>
      <c r="K5139" s="3">
        <v>0</v>
      </c>
      <c r="L5139" s="3">
        <v>0</v>
      </c>
      <c r="M5139" s="148" t="s">
        <v>6151</v>
      </c>
      <c r="N5139" s="3">
        <v>0</v>
      </c>
      <c r="O5139" s="3">
        <v>0</v>
      </c>
      <c r="P5139" s="3">
        <v>0</v>
      </c>
      <c r="Q5139" s="132"/>
    </row>
    <row r="5140" spans="1:17">
      <c r="A5140" s="5" t="str">
        <f t="shared" si="81"/>
        <v>9</v>
      </c>
      <c r="B5140" s="1" t="s">
        <v>14286</v>
      </c>
      <c r="C5140" s="2" t="s">
        <v>6396</v>
      </c>
      <c r="D5140" s="2">
        <f>IFERROR(VLOOKUP(B5140,#REF!,4,0),0)</f>
        <v>0</v>
      </c>
      <c r="E5140" s="3">
        <v>0</v>
      </c>
      <c r="F5140" s="147" t="s">
        <v>1</v>
      </c>
      <c r="G5140" s="3">
        <v>0</v>
      </c>
      <c r="H5140" s="3">
        <v>0</v>
      </c>
      <c r="I5140" s="3">
        <v>0</v>
      </c>
      <c r="J5140" s="3">
        <v>0</v>
      </c>
      <c r="K5140" s="3">
        <v>0</v>
      </c>
      <c r="L5140" s="3">
        <v>0</v>
      </c>
      <c r="M5140" s="148" t="s">
        <v>6151</v>
      </c>
      <c r="N5140" s="3">
        <v>0</v>
      </c>
      <c r="O5140" s="3">
        <v>0</v>
      </c>
      <c r="P5140" s="3">
        <v>0</v>
      </c>
      <c r="Q5140" s="132"/>
    </row>
    <row r="5141" spans="1:17">
      <c r="A5141" s="5" t="str">
        <f t="shared" si="81"/>
        <v>9</v>
      </c>
      <c r="B5141" s="1" t="s">
        <v>14287</v>
      </c>
      <c r="C5141" s="2" t="s">
        <v>14288</v>
      </c>
      <c r="D5141" s="2">
        <f>IFERROR(VLOOKUP(B5141,#REF!,4,0),0)</f>
        <v>0</v>
      </c>
      <c r="E5141" s="3">
        <v>0</v>
      </c>
      <c r="F5141" s="147" t="s">
        <v>1</v>
      </c>
      <c r="G5141" s="3">
        <v>0</v>
      </c>
      <c r="H5141" s="3">
        <v>0</v>
      </c>
      <c r="I5141" s="3">
        <v>0</v>
      </c>
      <c r="J5141" s="3">
        <v>0</v>
      </c>
      <c r="K5141" s="3">
        <v>0</v>
      </c>
      <c r="L5141" s="3">
        <v>0</v>
      </c>
      <c r="M5141" s="148" t="s">
        <v>6151</v>
      </c>
      <c r="N5141" s="3">
        <v>0</v>
      </c>
      <c r="O5141" s="3">
        <v>0</v>
      </c>
      <c r="P5141" s="3">
        <v>0</v>
      </c>
      <c r="Q5141" s="132"/>
    </row>
    <row r="5142" spans="1:17">
      <c r="A5142" s="5" t="str">
        <f t="shared" si="81"/>
        <v>9</v>
      </c>
      <c r="B5142" s="1" t="s">
        <v>14289</v>
      </c>
      <c r="C5142" s="2" t="s">
        <v>10005</v>
      </c>
      <c r="D5142" s="2">
        <f>IFERROR(VLOOKUP(B5142,#REF!,4,0),0)</f>
        <v>0</v>
      </c>
      <c r="E5142" s="3">
        <v>0</v>
      </c>
      <c r="F5142" s="147" t="s">
        <v>1</v>
      </c>
      <c r="G5142" s="3">
        <v>0</v>
      </c>
      <c r="H5142" s="3">
        <v>0</v>
      </c>
      <c r="I5142" s="3">
        <v>0</v>
      </c>
      <c r="J5142" s="3">
        <v>0</v>
      </c>
      <c r="K5142" s="3">
        <v>0</v>
      </c>
      <c r="L5142" s="3">
        <v>0</v>
      </c>
      <c r="M5142" s="148" t="s">
        <v>6151</v>
      </c>
      <c r="N5142" s="3">
        <v>0</v>
      </c>
      <c r="O5142" s="3">
        <v>0</v>
      </c>
      <c r="P5142" s="3">
        <v>0</v>
      </c>
      <c r="Q5142" s="132"/>
    </row>
    <row r="5143" spans="1:17">
      <c r="A5143" s="5" t="str">
        <f t="shared" si="81"/>
        <v>9</v>
      </c>
      <c r="B5143" s="1" t="s">
        <v>14290</v>
      </c>
      <c r="C5143" s="2" t="s">
        <v>9974</v>
      </c>
      <c r="D5143" s="2">
        <f>IFERROR(VLOOKUP(B5143,#REF!,4,0),0)</f>
        <v>0</v>
      </c>
      <c r="E5143" s="3">
        <v>0</v>
      </c>
      <c r="F5143" s="147" t="s">
        <v>1</v>
      </c>
      <c r="G5143" s="3">
        <v>0</v>
      </c>
      <c r="H5143" s="3">
        <v>0</v>
      </c>
      <c r="I5143" s="3">
        <v>0</v>
      </c>
      <c r="J5143" s="3">
        <v>0</v>
      </c>
      <c r="K5143" s="3">
        <v>0</v>
      </c>
      <c r="L5143" s="3">
        <v>0</v>
      </c>
      <c r="M5143" s="148" t="s">
        <v>6151</v>
      </c>
      <c r="N5143" s="3">
        <v>0</v>
      </c>
      <c r="O5143" s="3">
        <v>0</v>
      </c>
      <c r="P5143" s="3">
        <v>0</v>
      </c>
      <c r="Q5143" s="132"/>
    </row>
    <row r="5144" spans="1:17">
      <c r="A5144" s="5" t="str">
        <f t="shared" si="81"/>
        <v>9</v>
      </c>
      <c r="B5144" s="1" t="s">
        <v>14291</v>
      </c>
      <c r="C5144" s="2" t="s">
        <v>9993</v>
      </c>
      <c r="D5144" s="2">
        <f>IFERROR(VLOOKUP(B5144,#REF!,4,0),0)</f>
        <v>0</v>
      </c>
      <c r="E5144" s="3">
        <v>0</v>
      </c>
      <c r="F5144" s="147" t="s">
        <v>1</v>
      </c>
      <c r="G5144" s="3">
        <v>0</v>
      </c>
      <c r="H5144" s="3">
        <v>0</v>
      </c>
      <c r="I5144" s="3">
        <v>0</v>
      </c>
      <c r="J5144" s="3">
        <v>0</v>
      </c>
      <c r="K5144" s="3">
        <v>0</v>
      </c>
      <c r="L5144" s="3">
        <v>0</v>
      </c>
      <c r="M5144" s="148" t="s">
        <v>6151</v>
      </c>
      <c r="N5144" s="3">
        <v>0</v>
      </c>
      <c r="O5144" s="3">
        <v>0</v>
      </c>
      <c r="P5144" s="3">
        <v>0</v>
      </c>
      <c r="Q5144" s="132"/>
    </row>
    <row r="5145" spans="1:17">
      <c r="A5145" s="5" t="str">
        <f t="shared" si="81"/>
        <v>9</v>
      </c>
      <c r="B5145" s="1" t="s">
        <v>14292</v>
      </c>
      <c r="C5145" s="2" t="s">
        <v>9995</v>
      </c>
      <c r="D5145" s="2">
        <f>IFERROR(VLOOKUP(B5145,#REF!,4,0),0)</f>
        <v>0</v>
      </c>
      <c r="E5145" s="3">
        <v>0</v>
      </c>
      <c r="F5145" s="147" t="s">
        <v>1</v>
      </c>
      <c r="G5145" s="3">
        <v>0</v>
      </c>
      <c r="H5145" s="3">
        <v>0</v>
      </c>
      <c r="I5145" s="3">
        <v>0</v>
      </c>
      <c r="J5145" s="3">
        <v>0</v>
      </c>
      <c r="K5145" s="3">
        <v>0</v>
      </c>
      <c r="L5145" s="3">
        <v>0</v>
      </c>
      <c r="M5145" s="148" t="s">
        <v>6151</v>
      </c>
      <c r="N5145" s="3">
        <v>0</v>
      </c>
      <c r="O5145" s="3">
        <v>0</v>
      </c>
      <c r="P5145" s="3">
        <v>0</v>
      </c>
      <c r="Q5145" s="132"/>
    </row>
    <row r="5146" spans="1:17">
      <c r="A5146" s="5" t="str">
        <f t="shared" si="81"/>
        <v>9</v>
      </c>
      <c r="B5146" s="1" t="s">
        <v>14293</v>
      </c>
      <c r="C5146" s="2" t="s">
        <v>9997</v>
      </c>
      <c r="D5146" s="2">
        <f>IFERROR(VLOOKUP(B5146,#REF!,4,0),0)</f>
        <v>0</v>
      </c>
      <c r="E5146" s="3">
        <v>0</v>
      </c>
      <c r="F5146" s="147" t="s">
        <v>1</v>
      </c>
      <c r="G5146" s="3">
        <v>0</v>
      </c>
      <c r="H5146" s="3">
        <v>0</v>
      </c>
      <c r="I5146" s="3">
        <v>0</v>
      </c>
      <c r="J5146" s="3">
        <v>0</v>
      </c>
      <c r="K5146" s="3">
        <v>0</v>
      </c>
      <c r="L5146" s="3">
        <v>0</v>
      </c>
      <c r="M5146" s="148" t="s">
        <v>6151</v>
      </c>
      <c r="N5146" s="3">
        <v>0</v>
      </c>
      <c r="O5146" s="3">
        <v>0</v>
      </c>
      <c r="P5146" s="3">
        <v>0</v>
      </c>
      <c r="Q5146" s="132"/>
    </row>
    <row r="5147" spans="1:17">
      <c r="A5147" s="5" t="str">
        <f t="shared" si="81"/>
        <v>9</v>
      </c>
      <c r="B5147" s="1" t="s">
        <v>14294</v>
      </c>
      <c r="C5147" s="2" t="s">
        <v>7745</v>
      </c>
      <c r="D5147" s="2">
        <f>IFERROR(VLOOKUP(B5147,#REF!,4,0),0)</f>
        <v>0</v>
      </c>
      <c r="E5147" s="3">
        <v>0</v>
      </c>
      <c r="F5147" s="147" t="s">
        <v>1</v>
      </c>
      <c r="G5147" s="3">
        <v>0</v>
      </c>
      <c r="H5147" s="3">
        <v>0</v>
      </c>
      <c r="I5147" s="3">
        <v>0</v>
      </c>
      <c r="J5147" s="3">
        <v>0</v>
      </c>
      <c r="K5147" s="3">
        <v>0</v>
      </c>
      <c r="L5147" s="3">
        <v>0</v>
      </c>
      <c r="M5147" s="148" t="s">
        <v>6151</v>
      </c>
      <c r="N5147" s="3">
        <v>0</v>
      </c>
      <c r="O5147" s="3">
        <v>0</v>
      </c>
      <c r="P5147" s="3">
        <v>0</v>
      </c>
      <c r="Q5147" s="132"/>
    </row>
    <row r="5148" spans="1:17">
      <c r="A5148" s="5" t="str">
        <f t="shared" si="81"/>
        <v>9</v>
      </c>
      <c r="B5148" s="1" t="s">
        <v>14295</v>
      </c>
      <c r="C5148" s="2" t="s">
        <v>7748</v>
      </c>
      <c r="D5148" s="2">
        <f>IFERROR(VLOOKUP(B5148,#REF!,4,0),0)</f>
        <v>0</v>
      </c>
      <c r="E5148" s="3">
        <v>0</v>
      </c>
      <c r="F5148" s="147" t="s">
        <v>1</v>
      </c>
      <c r="G5148" s="3">
        <v>0</v>
      </c>
      <c r="H5148" s="3">
        <v>0</v>
      </c>
      <c r="I5148" s="3">
        <v>0</v>
      </c>
      <c r="J5148" s="3">
        <v>0</v>
      </c>
      <c r="K5148" s="3">
        <v>0</v>
      </c>
      <c r="L5148" s="3">
        <v>0</v>
      </c>
      <c r="M5148" s="148" t="s">
        <v>6151</v>
      </c>
      <c r="N5148" s="3">
        <v>0</v>
      </c>
      <c r="O5148" s="3">
        <v>0</v>
      </c>
      <c r="P5148" s="3">
        <v>0</v>
      </c>
      <c r="Q5148" s="132"/>
    </row>
    <row r="5149" spans="1:17">
      <c r="A5149" s="5" t="str">
        <f t="shared" si="81"/>
        <v>9</v>
      </c>
      <c r="B5149" s="1" t="s">
        <v>14296</v>
      </c>
      <c r="C5149" s="2" t="s">
        <v>14297</v>
      </c>
      <c r="D5149" s="2">
        <f>IFERROR(VLOOKUP(B5149,#REF!,4,0),0)</f>
        <v>0</v>
      </c>
      <c r="E5149" s="3">
        <v>0</v>
      </c>
      <c r="F5149" s="147" t="s">
        <v>1</v>
      </c>
      <c r="G5149" s="3">
        <v>0</v>
      </c>
      <c r="H5149" s="3">
        <v>0</v>
      </c>
      <c r="I5149" s="3">
        <v>0</v>
      </c>
      <c r="J5149" s="3">
        <v>0</v>
      </c>
      <c r="K5149" s="3">
        <v>0</v>
      </c>
      <c r="L5149" s="3">
        <v>0</v>
      </c>
      <c r="M5149" s="148" t="s">
        <v>6151</v>
      </c>
      <c r="N5149" s="3">
        <v>0</v>
      </c>
      <c r="O5149" s="3">
        <v>0</v>
      </c>
      <c r="P5149" s="3">
        <v>0</v>
      </c>
      <c r="Q5149" s="132"/>
    </row>
    <row r="5150" spans="1:17">
      <c r="A5150" s="5" t="str">
        <f t="shared" si="81"/>
        <v>9</v>
      </c>
      <c r="B5150" s="1" t="s">
        <v>14298</v>
      </c>
      <c r="C5150" s="2" t="s">
        <v>14299</v>
      </c>
      <c r="D5150" s="2">
        <f>IFERROR(VLOOKUP(B5150,#REF!,4,0),0)</f>
        <v>0</v>
      </c>
      <c r="E5150" s="3">
        <v>0</v>
      </c>
      <c r="F5150" s="147" t="s">
        <v>1</v>
      </c>
      <c r="G5150" s="3">
        <v>0</v>
      </c>
      <c r="H5150" s="3">
        <v>0</v>
      </c>
      <c r="I5150" s="3">
        <v>0</v>
      </c>
      <c r="J5150" s="3">
        <v>0</v>
      </c>
      <c r="K5150" s="3">
        <v>0</v>
      </c>
      <c r="L5150" s="3">
        <v>0</v>
      </c>
      <c r="M5150" s="148" t="s">
        <v>6151</v>
      </c>
      <c r="N5150" s="3">
        <v>0</v>
      </c>
      <c r="O5150" s="3">
        <v>0</v>
      </c>
      <c r="P5150" s="3">
        <v>0</v>
      </c>
      <c r="Q5150" s="132"/>
    </row>
    <row r="5151" spans="1:17">
      <c r="A5151" s="5" t="str">
        <f t="shared" si="81"/>
        <v>9</v>
      </c>
      <c r="B5151" s="1" t="s">
        <v>14300</v>
      </c>
      <c r="C5151" s="2" t="s">
        <v>9212</v>
      </c>
      <c r="D5151" s="2">
        <f>IFERROR(VLOOKUP(B5151,#REF!,4,0),0)</f>
        <v>0</v>
      </c>
      <c r="E5151" s="3">
        <v>0</v>
      </c>
      <c r="F5151" s="147" t="s">
        <v>1</v>
      </c>
      <c r="G5151" s="3">
        <v>0</v>
      </c>
      <c r="H5151" s="3">
        <v>0</v>
      </c>
      <c r="I5151" s="3">
        <v>0</v>
      </c>
      <c r="J5151" s="3">
        <v>0</v>
      </c>
      <c r="K5151" s="3">
        <v>0</v>
      </c>
      <c r="L5151" s="3">
        <v>0</v>
      </c>
      <c r="M5151" s="148" t="s">
        <v>6151</v>
      </c>
      <c r="N5151" s="3">
        <v>0</v>
      </c>
      <c r="O5151" s="3">
        <v>0</v>
      </c>
      <c r="P5151" s="3">
        <v>0</v>
      </c>
      <c r="Q5151" s="132"/>
    </row>
    <row r="5152" spans="1:17">
      <c r="A5152" s="5" t="str">
        <f t="shared" si="81"/>
        <v>9</v>
      </c>
      <c r="B5152" s="1" t="s">
        <v>14301</v>
      </c>
      <c r="C5152" s="2" t="s">
        <v>6396</v>
      </c>
      <c r="D5152" s="2">
        <f>IFERROR(VLOOKUP(B5152,#REF!,4,0),0)</f>
        <v>0</v>
      </c>
      <c r="E5152" s="3">
        <v>0</v>
      </c>
      <c r="F5152" s="147" t="s">
        <v>1</v>
      </c>
      <c r="G5152" s="3">
        <v>0</v>
      </c>
      <c r="H5152" s="3">
        <v>0</v>
      </c>
      <c r="I5152" s="3">
        <v>0</v>
      </c>
      <c r="J5152" s="3">
        <v>0</v>
      </c>
      <c r="K5152" s="3">
        <v>0</v>
      </c>
      <c r="L5152" s="3">
        <v>0</v>
      </c>
      <c r="M5152" s="148" t="s">
        <v>6151</v>
      </c>
      <c r="N5152" s="3">
        <v>0</v>
      </c>
      <c r="O5152" s="3">
        <v>0</v>
      </c>
      <c r="P5152" s="3">
        <v>0</v>
      </c>
      <c r="Q5152" s="132"/>
    </row>
    <row r="5153" spans="1:17">
      <c r="A5153" s="5" t="str">
        <f t="shared" si="81"/>
        <v>9</v>
      </c>
      <c r="B5153" s="1" t="s">
        <v>14302</v>
      </c>
      <c r="C5153" s="2" t="s">
        <v>9958</v>
      </c>
      <c r="D5153" s="2">
        <f>IFERROR(VLOOKUP(B5153,#REF!,4,0),0)</f>
        <v>0</v>
      </c>
      <c r="E5153" s="3">
        <v>0</v>
      </c>
      <c r="F5153" s="147" t="s">
        <v>1</v>
      </c>
      <c r="G5153" s="3">
        <v>0</v>
      </c>
      <c r="H5153" s="3">
        <v>0</v>
      </c>
      <c r="I5153" s="3">
        <v>0</v>
      </c>
      <c r="J5153" s="3">
        <v>0</v>
      </c>
      <c r="K5153" s="3">
        <v>0</v>
      </c>
      <c r="L5153" s="3">
        <v>0</v>
      </c>
      <c r="M5153" s="148" t="s">
        <v>6151</v>
      </c>
      <c r="N5153" s="3">
        <v>0</v>
      </c>
      <c r="O5153" s="3">
        <v>0</v>
      </c>
      <c r="P5153" s="3">
        <v>0</v>
      </c>
      <c r="Q5153" s="132"/>
    </row>
    <row r="5154" spans="1:17">
      <c r="A5154" s="5" t="str">
        <f t="shared" si="81"/>
        <v>9</v>
      </c>
      <c r="B5154" s="1" t="s">
        <v>14303</v>
      </c>
      <c r="C5154" s="2" t="s">
        <v>9960</v>
      </c>
      <c r="D5154" s="2">
        <f>IFERROR(VLOOKUP(B5154,#REF!,4,0),0)</f>
        <v>0</v>
      </c>
      <c r="E5154" s="3">
        <v>0</v>
      </c>
      <c r="F5154" s="147" t="s">
        <v>1</v>
      </c>
      <c r="G5154" s="3">
        <v>0</v>
      </c>
      <c r="H5154" s="3">
        <v>0</v>
      </c>
      <c r="I5154" s="3">
        <v>0</v>
      </c>
      <c r="J5154" s="3">
        <v>0</v>
      </c>
      <c r="K5154" s="3">
        <v>0</v>
      </c>
      <c r="L5154" s="3">
        <v>0</v>
      </c>
      <c r="M5154" s="148" t="s">
        <v>6151</v>
      </c>
      <c r="N5154" s="3">
        <v>0</v>
      </c>
      <c r="O5154" s="3">
        <v>0</v>
      </c>
      <c r="P5154" s="3">
        <v>0</v>
      </c>
      <c r="Q5154" s="132"/>
    </row>
    <row r="5155" spans="1:17">
      <c r="A5155" s="5" t="str">
        <f t="shared" si="81"/>
        <v>9</v>
      </c>
      <c r="B5155" s="1" t="s">
        <v>14304</v>
      </c>
      <c r="C5155" s="2" t="s">
        <v>9962</v>
      </c>
      <c r="D5155" s="2">
        <f>IFERROR(VLOOKUP(B5155,#REF!,4,0),0)</f>
        <v>0</v>
      </c>
      <c r="E5155" s="3">
        <v>0</v>
      </c>
      <c r="F5155" s="147" t="s">
        <v>1</v>
      </c>
      <c r="G5155" s="3">
        <v>0</v>
      </c>
      <c r="H5155" s="3">
        <v>0</v>
      </c>
      <c r="I5155" s="3">
        <v>0</v>
      </c>
      <c r="J5155" s="3">
        <v>0</v>
      </c>
      <c r="K5155" s="3">
        <v>0</v>
      </c>
      <c r="L5155" s="3">
        <v>0</v>
      </c>
      <c r="M5155" s="148" t="s">
        <v>6151</v>
      </c>
      <c r="N5155" s="3">
        <v>0</v>
      </c>
      <c r="O5155" s="3">
        <v>0</v>
      </c>
      <c r="P5155" s="3">
        <v>0</v>
      </c>
      <c r="Q5155" s="132"/>
    </row>
    <row r="5156" spans="1:17">
      <c r="A5156" s="5" t="str">
        <f t="shared" si="81"/>
        <v>9</v>
      </c>
      <c r="B5156" s="1" t="s">
        <v>14305</v>
      </c>
      <c r="C5156" s="2" t="s">
        <v>9964</v>
      </c>
      <c r="D5156" s="2">
        <f>IFERROR(VLOOKUP(B5156,#REF!,4,0),0)</f>
        <v>0</v>
      </c>
      <c r="E5156" s="3">
        <v>0</v>
      </c>
      <c r="F5156" s="147" t="s">
        <v>1</v>
      </c>
      <c r="G5156" s="3">
        <v>0</v>
      </c>
      <c r="H5156" s="3">
        <v>0</v>
      </c>
      <c r="I5156" s="3">
        <v>0</v>
      </c>
      <c r="J5156" s="3">
        <v>0</v>
      </c>
      <c r="K5156" s="3">
        <v>0</v>
      </c>
      <c r="L5156" s="3">
        <v>0</v>
      </c>
      <c r="M5156" s="148" t="s">
        <v>6151</v>
      </c>
      <c r="N5156" s="3">
        <v>0</v>
      </c>
      <c r="O5156" s="3">
        <v>0</v>
      </c>
      <c r="P5156" s="3">
        <v>0</v>
      </c>
      <c r="Q5156" s="132"/>
    </row>
    <row r="5157" spans="1:17">
      <c r="A5157" s="5" t="str">
        <f t="shared" si="81"/>
        <v>9</v>
      </c>
      <c r="B5157" s="1" t="s">
        <v>14306</v>
      </c>
      <c r="C5157" s="2" t="s">
        <v>9968</v>
      </c>
      <c r="D5157" s="2">
        <f>IFERROR(VLOOKUP(B5157,#REF!,4,0),0)</f>
        <v>0</v>
      </c>
      <c r="E5157" s="3">
        <v>0</v>
      </c>
      <c r="F5157" s="147" t="s">
        <v>1</v>
      </c>
      <c r="G5157" s="3">
        <v>0</v>
      </c>
      <c r="H5157" s="3">
        <v>0</v>
      </c>
      <c r="I5157" s="3">
        <v>0</v>
      </c>
      <c r="J5157" s="3">
        <v>0</v>
      </c>
      <c r="K5157" s="3">
        <v>0</v>
      </c>
      <c r="L5157" s="3">
        <v>0</v>
      </c>
      <c r="M5157" s="148" t="s">
        <v>6151</v>
      </c>
      <c r="N5157" s="3">
        <v>0</v>
      </c>
      <c r="O5157" s="3">
        <v>0</v>
      </c>
      <c r="P5157" s="3">
        <v>0</v>
      </c>
      <c r="Q5157" s="132"/>
    </row>
    <row r="5158" spans="1:17">
      <c r="A5158" s="5" t="str">
        <f t="shared" si="81"/>
        <v>9</v>
      </c>
      <c r="B5158" s="1" t="s">
        <v>14307</v>
      </c>
      <c r="C5158" s="2" t="s">
        <v>9966</v>
      </c>
      <c r="D5158" s="2">
        <f>IFERROR(VLOOKUP(B5158,#REF!,4,0),0)</f>
        <v>0</v>
      </c>
      <c r="E5158" s="3">
        <v>0</v>
      </c>
      <c r="F5158" s="147" t="s">
        <v>1</v>
      </c>
      <c r="G5158" s="3">
        <v>0</v>
      </c>
      <c r="H5158" s="3">
        <v>0</v>
      </c>
      <c r="I5158" s="3">
        <v>0</v>
      </c>
      <c r="J5158" s="3">
        <v>0</v>
      </c>
      <c r="K5158" s="3">
        <v>0</v>
      </c>
      <c r="L5158" s="3">
        <v>0</v>
      </c>
      <c r="M5158" s="148" t="s">
        <v>6151</v>
      </c>
      <c r="N5158" s="3">
        <v>0</v>
      </c>
      <c r="O5158" s="3">
        <v>0</v>
      </c>
      <c r="P5158" s="3">
        <v>0</v>
      </c>
      <c r="Q5158" s="132"/>
    </row>
    <row r="5159" spans="1:17">
      <c r="A5159" s="5" t="str">
        <f t="shared" si="81"/>
        <v>9</v>
      </c>
      <c r="B5159" s="1" t="s">
        <v>14308</v>
      </c>
      <c r="C5159" s="2" t="s">
        <v>9999</v>
      </c>
      <c r="D5159" s="2">
        <f>IFERROR(VLOOKUP(B5159,#REF!,4,0),0)</f>
        <v>0</v>
      </c>
      <c r="E5159" s="3">
        <v>0</v>
      </c>
      <c r="F5159" s="147" t="s">
        <v>1</v>
      </c>
      <c r="G5159" s="3">
        <v>0</v>
      </c>
      <c r="H5159" s="3">
        <v>0</v>
      </c>
      <c r="I5159" s="3">
        <v>0</v>
      </c>
      <c r="J5159" s="3">
        <v>0</v>
      </c>
      <c r="K5159" s="3">
        <v>0</v>
      </c>
      <c r="L5159" s="3">
        <v>0</v>
      </c>
      <c r="M5159" s="148" t="s">
        <v>6151</v>
      </c>
      <c r="N5159" s="3">
        <v>0</v>
      </c>
      <c r="O5159" s="3">
        <v>0</v>
      </c>
      <c r="P5159" s="3">
        <v>0</v>
      </c>
      <c r="Q5159" s="132"/>
    </row>
    <row r="5160" spans="1:17">
      <c r="A5160" s="5" t="str">
        <f t="shared" si="81"/>
        <v>9</v>
      </c>
      <c r="B5160" s="1" t="s">
        <v>14309</v>
      </c>
      <c r="C5160" s="2" t="s">
        <v>10003</v>
      </c>
      <c r="D5160" s="2">
        <f>IFERROR(VLOOKUP(B5160,#REF!,4,0),0)</f>
        <v>0</v>
      </c>
      <c r="E5160" s="3">
        <v>0</v>
      </c>
      <c r="F5160" s="147" t="s">
        <v>1</v>
      </c>
      <c r="G5160" s="3">
        <v>0</v>
      </c>
      <c r="H5160" s="3">
        <v>0</v>
      </c>
      <c r="I5160" s="3">
        <v>0</v>
      </c>
      <c r="J5160" s="3">
        <v>0</v>
      </c>
      <c r="K5160" s="3">
        <v>0</v>
      </c>
      <c r="L5160" s="3">
        <v>0</v>
      </c>
      <c r="M5160" s="148" t="s">
        <v>6151</v>
      </c>
      <c r="N5160" s="3">
        <v>0</v>
      </c>
      <c r="O5160" s="3">
        <v>0</v>
      </c>
      <c r="P5160" s="3">
        <v>0</v>
      </c>
      <c r="Q5160" s="132"/>
    </row>
    <row r="5161" spans="1:17">
      <c r="A5161" s="5" t="str">
        <f t="shared" si="81"/>
        <v>9</v>
      </c>
      <c r="B5161" s="1" t="s">
        <v>14310</v>
      </c>
      <c r="C5161" s="2" t="s">
        <v>10005</v>
      </c>
      <c r="D5161" s="2">
        <f>IFERROR(VLOOKUP(B5161,#REF!,4,0),0)</f>
        <v>0</v>
      </c>
      <c r="E5161" s="3">
        <v>0</v>
      </c>
      <c r="F5161" s="147" t="s">
        <v>1</v>
      </c>
      <c r="G5161" s="3">
        <v>0</v>
      </c>
      <c r="H5161" s="3">
        <v>0</v>
      </c>
      <c r="I5161" s="3">
        <v>0</v>
      </c>
      <c r="J5161" s="3">
        <v>0</v>
      </c>
      <c r="K5161" s="3">
        <v>0</v>
      </c>
      <c r="L5161" s="3">
        <v>0</v>
      </c>
      <c r="M5161" s="148" t="s">
        <v>6151</v>
      </c>
      <c r="N5161" s="3">
        <v>0</v>
      </c>
      <c r="O5161" s="3">
        <v>0</v>
      </c>
      <c r="P5161" s="3">
        <v>0</v>
      </c>
      <c r="Q5161" s="132"/>
    </row>
    <row r="5162" spans="1:17">
      <c r="A5162" s="5" t="str">
        <f t="shared" si="81"/>
        <v>9</v>
      </c>
      <c r="B5162" s="1" t="s">
        <v>14311</v>
      </c>
      <c r="C5162" s="2" t="s">
        <v>14312</v>
      </c>
      <c r="D5162" s="2">
        <f>IFERROR(VLOOKUP(B5162,#REF!,4,0),0)</f>
        <v>0</v>
      </c>
      <c r="E5162" s="3">
        <v>0</v>
      </c>
      <c r="F5162" s="147" t="s">
        <v>1</v>
      </c>
      <c r="G5162" s="3">
        <v>0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148" t="s">
        <v>6151</v>
      </c>
      <c r="N5162" s="3">
        <v>0</v>
      </c>
      <c r="O5162" s="3">
        <v>0</v>
      </c>
      <c r="P5162" s="3">
        <v>0</v>
      </c>
      <c r="Q5162" s="132"/>
    </row>
    <row r="5163" spans="1:17">
      <c r="A5163" s="5" t="str">
        <f t="shared" si="81"/>
        <v>9</v>
      </c>
      <c r="B5163" s="1" t="s">
        <v>14313</v>
      </c>
      <c r="C5163" s="2" t="s">
        <v>14314</v>
      </c>
      <c r="D5163" s="2">
        <f>IFERROR(VLOOKUP(B5163,#REF!,4,0),0)</f>
        <v>0</v>
      </c>
      <c r="E5163" s="3">
        <v>0</v>
      </c>
      <c r="F5163" s="147" t="s">
        <v>1</v>
      </c>
      <c r="G5163" s="3">
        <v>0</v>
      </c>
      <c r="H5163" s="3">
        <v>0</v>
      </c>
      <c r="I5163" s="3">
        <v>0</v>
      </c>
      <c r="J5163" s="3">
        <v>0</v>
      </c>
      <c r="K5163" s="3">
        <v>0</v>
      </c>
      <c r="L5163" s="3">
        <v>0</v>
      </c>
      <c r="M5163" s="148" t="s">
        <v>6151</v>
      </c>
      <c r="N5163" s="3">
        <v>0</v>
      </c>
      <c r="O5163" s="3">
        <v>0</v>
      </c>
      <c r="P5163" s="3">
        <v>0</v>
      </c>
      <c r="Q5163" s="132"/>
    </row>
    <row r="5164" spans="1:17">
      <c r="A5164" s="5" t="str">
        <f t="shared" si="81"/>
        <v>9</v>
      </c>
      <c r="B5164" s="1" t="s">
        <v>14315</v>
      </c>
      <c r="C5164" s="2" t="s">
        <v>10009</v>
      </c>
      <c r="D5164" s="2">
        <f>IFERROR(VLOOKUP(B5164,#REF!,4,0),0)</f>
        <v>0</v>
      </c>
      <c r="E5164" s="3">
        <v>0</v>
      </c>
      <c r="F5164" s="147" t="s">
        <v>1</v>
      </c>
      <c r="G5164" s="3">
        <v>0</v>
      </c>
      <c r="H5164" s="3">
        <v>0</v>
      </c>
      <c r="I5164" s="3">
        <v>0</v>
      </c>
      <c r="J5164" s="3">
        <v>0</v>
      </c>
      <c r="K5164" s="3">
        <v>0</v>
      </c>
      <c r="L5164" s="3">
        <v>0</v>
      </c>
      <c r="M5164" s="148" t="s">
        <v>6151</v>
      </c>
      <c r="N5164" s="3">
        <v>0</v>
      </c>
      <c r="O5164" s="3">
        <v>0</v>
      </c>
      <c r="P5164" s="3">
        <v>0</v>
      </c>
      <c r="Q5164" s="132"/>
    </row>
    <row r="5165" spans="1:17">
      <c r="A5165" s="5" t="str">
        <f t="shared" si="81"/>
        <v>9</v>
      </c>
      <c r="B5165" s="1" t="s">
        <v>14316</v>
      </c>
      <c r="C5165" s="2" t="s">
        <v>10014</v>
      </c>
      <c r="D5165" s="2">
        <f>IFERROR(VLOOKUP(B5165,#REF!,4,0),0)</f>
        <v>0</v>
      </c>
      <c r="E5165" s="3">
        <v>0</v>
      </c>
      <c r="F5165" s="147" t="s">
        <v>1</v>
      </c>
      <c r="G5165" s="3">
        <v>0</v>
      </c>
      <c r="H5165" s="3">
        <v>0</v>
      </c>
      <c r="I5165" s="3">
        <v>0</v>
      </c>
      <c r="J5165" s="3">
        <v>0</v>
      </c>
      <c r="K5165" s="3">
        <v>0</v>
      </c>
      <c r="L5165" s="3">
        <v>0</v>
      </c>
      <c r="M5165" s="148" t="s">
        <v>6151</v>
      </c>
      <c r="N5165" s="3">
        <v>0</v>
      </c>
      <c r="O5165" s="3">
        <v>0</v>
      </c>
      <c r="P5165" s="3">
        <v>0</v>
      </c>
      <c r="Q5165" s="132"/>
    </row>
    <row r="5166" spans="1:17">
      <c r="A5166" s="5" t="str">
        <f t="shared" si="81"/>
        <v>9</v>
      </c>
      <c r="B5166" s="1" t="s">
        <v>5395</v>
      </c>
      <c r="C5166" s="2" t="s">
        <v>14317</v>
      </c>
      <c r="D5166" s="2">
        <f>IFERROR(VLOOKUP(B5166,#REF!,4,0),0)</f>
        <v>0</v>
      </c>
      <c r="E5166" s="3">
        <v>104579355.56</v>
      </c>
      <c r="F5166" s="147" t="s">
        <v>1</v>
      </c>
      <c r="G5166" s="3">
        <v>104579355.56</v>
      </c>
      <c r="H5166" s="3">
        <v>0</v>
      </c>
      <c r="I5166" s="3">
        <v>0</v>
      </c>
      <c r="J5166" s="3">
        <v>104579355.56</v>
      </c>
      <c r="K5166" s="3">
        <v>0</v>
      </c>
      <c r="L5166" s="3">
        <v>0</v>
      </c>
      <c r="M5166" s="148" t="s">
        <v>6151</v>
      </c>
      <c r="N5166" s="3">
        <v>0</v>
      </c>
      <c r="O5166" s="3">
        <v>0</v>
      </c>
      <c r="P5166" s="3">
        <v>0</v>
      </c>
      <c r="Q5166" s="132"/>
    </row>
    <row r="5167" spans="1:17">
      <c r="A5167" s="5" t="str">
        <f t="shared" si="81"/>
        <v>9</v>
      </c>
      <c r="B5167" s="1" t="s">
        <v>14318</v>
      </c>
      <c r="C5167" s="2" t="s">
        <v>14319</v>
      </c>
      <c r="D5167" s="2">
        <f>IFERROR(VLOOKUP(B5167,#REF!,4,0),0)</f>
        <v>0</v>
      </c>
      <c r="E5167" s="3">
        <v>0</v>
      </c>
      <c r="F5167" s="147" t="s">
        <v>1</v>
      </c>
      <c r="G5167" s="3">
        <v>0</v>
      </c>
      <c r="H5167" s="3">
        <v>0</v>
      </c>
      <c r="I5167" s="3">
        <v>0</v>
      </c>
      <c r="J5167" s="3">
        <v>0</v>
      </c>
      <c r="K5167" s="3">
        <v>0</v>
      </c>
      <c r="L5167" s="3">
        <v>0</v>
      </c>
      <c r="M5167" s="148" t="s">
        <v>6151</v>
      </c>
      <c r="N5167" s="3">
        <v>0</v>
      </c>
      <c r="O5167" s="3">
        <v>0</v>
      </c>
      <c r="P5167" s="3">
        <v>0</v>
      </c>
      <c r="Q5167" s="132"/>
    </row>
    <row r="5168" spans="1:17">
      <c r="A5168" s="5" t="str">
        <f t="shared" si="81"/>
        <v>9</v>
      </c>
      <c r="B5168" s="1" t="s">
        <v>14320</v>
      </c>
      <c r="C5168" s="2" t="s">
        <v>14321</v>
      </c>
      <c r="D5168" s="2">
        <f>IFERROR(VLOOKUP(B5168,#REF!,4,0),0)</f>
        <v>0</v>
      </c>
      <c r="E5168" s="3">
        <v>0</v>
      </c>
      <c r="F5168" s="147" t="s">
        <v>1</v>
      </c>
      <c r="G5168" s="3">
        <v>0</v>
      </c>
      <c r="H5168" s="3">
        <v>0</v>
      </c>
      <c r="I5168" s="3">
        <v>0</v>
      </c>
      <c r="J5168" s="3">
        <v>0</v>
      </c>
      <c r="K5168" s="3">
        <v>0</v>
      </c>
      <c r="L5168" s="3">
        <v>0</v>
      </c>
      <c r="M5168" s="148" t="s">
        <v>6151</v>
      </c>
      <c r="N5168" s="3">
        <v>0</v>
      </c>
      <c r="O5168" s="3">
        <v>0</v>
      </c>
      <c r="P5168" s="3">
        <v>0</v>
      </c>
      <c r="Q5168" s="132"/>
    </row>
    <row r="5169" spans="1:17">
      <c r="A5169" s="5" t="str">
        <f t="shared" si="81"/>
        <v>9</v>
      </c>
      <c r="B5169" s="1" t="s">
        <v>14322</v>
      </c>
      <c r="C5169" s="2" t="s">
        <v>14323</v>
      </c>
      <c r="D5169" s="2">
        <f>IFERROR(VLOOKUP(B5169,#REF!,4,0),0)</f>
        <v>0</v>
      </c>
      <c r="E5169" s="3">
        <v>0</v>
      </c>
      <c r="F5169" s="147" t="s">
        <v>1</v>
      </c>
      <c r="G5169" s="3">
        <v>0</v>
      </c>
      <c r="H5169" s="3">
        <v>0</v>
      </c>
      <c r="I5169" s="3">
        <v>0</v>
      </c>
      <c r="J5169" s="3">
        <v>0</v>
      </c>
      <c r="K5169" s="3">
        <v>0</v>
      </c>
      <c r="L5169" s="3">
        <v>0</v>
      </c>
      <c r="M5169" s="148" t="s">
        <v>6151</v>
      </c>
      <c r="N5169" s="3">
        <v>0</v>
      </c>
      <c r="O5169" s="3">
        <v>0</v>
      </c>
      <c r="P5169" s="3">
        <v>0</v>
      </c>
      <c r="Q5169" s="132"/>
    </row>
    <row r="5170" spans="1:17">
      <c r="A5170" s="5" t="str">
        <f t="shared" si="81"/>
        <v>9</v>
      </c>
      <c r="B5170" s="1" t="s">
        <v>14324</v>
      </c>
      <c r="C5170" s="2" t="s">
        <v>14325</v>
      </c>
      <c r="D5170" s="2">
        <f>IFERROR(VLOOKUP(B5170,#REF!,4,0),0)</f>
        <v>0</v>
      </c>
      <c r="E5170" s="3">
        <v>0</v>
      </c>
      <c r="F5170" s="147" t="s">
        <v>1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148" t="s">
        <v>6151</v>
      </c>
      <c r="N5170" s="3">
        <v>0</v>
      </c>
      <c r="O5170" s="3">
        <v>0</v>
      </c>
      <c r="P5170" s="3">
        <v>0</v>
      </c>
      <c r="Q5170" s="132"/>
    </row>
    <row r="5171" spans="1:17">
      <c r="A5171" s="5" t="str">
        <f t="shared" si="81"/>
        <v>9</v>
      </c>
      <c r="B5171" s="1" t="s">
        <v>14326</v>
      </c>
      <c r="C5171" s="2" t="s">
        <v>14327</v>
      </c>
      <c r="D5171" s="2">
        <f>IFERROR(VLOOKUP(B5171,#REF!,4,0),0)</f>
        <v>0</v>
      </c>
      <c r="E5171" s="3">
        <v>0</v>
      </c>
      <c r="F5171" s="147" t="s">
        <v>1</v>
      </c>
      <c r="G5171" s="3">
        <v>0</v>
      </c>
      <c r="H5171" s="3">
        <v>0</v>
      </c>
      <c r="I5171" s="3">
        <v>0</v>
      </c>
      <c r="J5171" s="3">
        <v>0</v>
      </c>
      <c r="K5171" s="3">
        <v>0</v>
      </c>
      <c r="L5171" s="3">
        <v>0</v>
      </c>
      <c r="M5171" s="148" t="s">
        <v>6151</v>
      </c>
      <c r="N5171" s="3">
        <v>0</v>
      </c>
      <c r="O5171" s="3">
        <v>0</v>
      </c>
      <c r="P5171" s="3">
        <v>0</v>
      </c>
      <c r="Q5171" s="132"/>
    </row>
    <row r="5172" spans="1:17">
      <c r="A5172" s="5" t="str">
        <f t="shared" si="81"/>
        <v>9</v>
      </c>
      <c r="B5172" s="1" t="s">
        <v>14328</v>
      </c>
      <c r="C5172" s="2" t="s">
        <v>14329</v>
      </c>
      <c r="D5172" s="2">
        <f>IFERROR(VLOOKUP(B5172,#REF!,4,0),0)</f>
        <v>0</v>
      </c>
      <c r="E5172" s="3">
        <v>0</v>
      </c>
      <c r="F5172" s="147" t="s">
        <v>1</v>
      </c>
      <c r="G5172" s="3">
        <v>0</v>
      </c>
      <c r="H5172" s="3">
        <v>0</v>
      </c>
      <c r="I5172" s="3">
        <v>0</v>
      </c>
      <c r="J5172" s="3">
        <v>0</v>
      </c>
      <c r="K5172" s="3">
        <v>0</v>
      </c>
      <c r="L5172" s="3">
        <v>0</v>
      </c>
      <c r="M5172" s="148" t="s">
        <v>6151</v>
      </c>
      <c r="N5172" s="3">
        <v>0</v>
      </c>
      <c r="O5172" s="3">
        <v>0</v>
      </c>
      <c r="P5172" s="3">
        <v>0</v>
      </c>
      <c r="Q5172" s="132"/>
    </row>
    <row r="5173" spans="1:17">
      <c r="A5173" s="5" t="str">
        <f t="shared" si="81"/>
        <v>9</v>
      </c>
      <c r="B5173" s="1" t="s">
        <v>14330</v>
      </c>
      <c r="C5173" s="2" t="s">
        <v>14331</v>
      </c>
      <c r="D5173" s="2">
        <f>IFERROR(VLOOKUP(B5173,#REF!,4,0),0)</f>
        <v>0</v>
      </c>
      <c r="E5173" s="3">
        <v>0</v>
      </c>
      <c r="F5173" s="147" t="s">
        <v>1</v>
      </c>
      <c r="G5173" s="3">
        <v>0</v>
      </c>
      <c r="H5173" s="3">
        <v>0</v>
      </c>
      <c r="I5173" s="3">
        <v>0</v>
      </c>
      <c r="J5173" s="3">
        <v>0</v>
      </c>
      <c r="K5173" s="3">
        <v>0</v>
      </c>
      <c r="L5173" s="3">
        <v>0</v>
      </c>
      <c r="M5173" s="148" t="s">
        <v>6151</v>
      </c>
      <c r="N5173" s="3">
        <v>0</v>
      </c>
      <c r="O5173" s="3">
        <v>0</v>
      </c>
      <c r="P5173" s="3">
        <v>0</v>
      </c>
      <c r="Q5173" s="132"/>
    </row>
    <row r="5174" spans="1:17">
      <c r="A5174" s="5" t="str">
        <f t="shared" si="81"/>
        <v>9</v>
      </c>
      <c r="B5174" s="1" t="s">
        <v>14332</v>
      </c>
      <c r="C5174" s="2" t="s">
        <v>6396</v>
      </c>
      <c r="D5174" s="2">
        <f>IFERROR(VLOOKUP(B5174,#REF!,4,0),0)</f>
        <v>0</v>
      </c>
      <c r="E5174" s="3">
        <v>0</v>
      </c>
      <c r="F5174" s="147" t="s">
        <v>1</v>
      </c>
      <c r="G5174" s="3">
        <v>0</v>
      </c>
      <c r="H5174" s="3">
        <v>0</v>
      </c>
      <c r="I5174" s="3">
        <v>0</v>
      </c>
      <c r="J5174" s="3">
        <v>0</v>
      </c>
      <c r="K5174" s="3">
        <v>0</v>
      </c>
      <c r="L5174" s="3">
        <v>0</v>
      </c>
      <c r="M5174" s="148" t="s">
        <v>6151</v>
      </c>
      <c r="N5174" s="3">
        <v>0</v>
      </c>
      <c r="O5174" s="3">
        <v>0</v>
      </c>
      <c r="P5174" s="3">
        <v>0</v>
      </c>
      <c r="Q5174" s="132"/>
    </row>
    <row r="5175" spans="1:17">
      <c r="A5175" s="5" t="str">
        <f t="shared" si="81"/>
        <v>9</v>
      </c>
      <c r="B5175" s="1" t="s">
        <v>14333</v>
      </c>
      <c r="C5175" s="2" t="s">
        <v>9013</v>
      </c>
      <c r="D5175" s="2">
        <f>IFERROR(VLOOKUP(B5175,#REF!,4,0),0)</f>
        <v>0</v>
      </c>
      <c r="E5175" s="3">
        <v>0</v>
      </c>
      <c r="F5175" s="147" t="s">
        <v>1</v>
      </c>
      <c r="G5175" s="3">
        <v>0</v>
      </c>
      <c r="H5175" s="3">
        <v>0</v>
      </c>
      <c r="I5175" s="3">
        <v>0</v>
      </c>
      <c r="J5175" s="3">
        <v>0</v>
      </c>
      <c r="K5175" s="3">
        <v>0</v>
      </c>
      <c r="L5175" s="3">
        <v>0</v>
      </c>
      <c r="M5175" s="148" t="s">
        <v>6151</v>
      </c>
      <c r="N5175" s="3">
        <v>0</v>
      </c>
      <c r="O5175" s="3">
        <v>0</v>
      </c>
      <c r="P5175" s="3">
        <v>0</v>
      </c>
      <c r="Q5175" s="132"/>
    </row>
    <row r="5176" spans="1:17">
      <c r="A5176" s="5" t="str">
        <f t="shared" si="81"/>
        <v>9</v>
      </c>
      <c r="B5176" s="1" t="s">
        <v>14334</v>
      </c>
      <c r="C5176" s="2" t="s">
        <v>10039</v>
      </c>
      <c r="D5176" s="2">
        <f>IFERROR(VLOOKUP(B5176,#REF!,4,0),0)</f>
        <v>0</v>
      </c>
      <c r="E5176" s="3">
        <v>0</v>
      </c>
      <c r="F5176" s="147" t="s">
        <v>1</v>
      </c>
      <c r="G5176" s="3">
        <v>0</v>
      </c>
      <c r="H5176" s="3">
        <v>0</v>
      </c>
      <c r="I5176" s="3">
        <v>0</v>
      </c>
      <c r="J5176" s="3">
        <v>0</v>
      </c>
      <c r="K5176" s="3">
        <v>0</v>
      </c>
      <c r="L5176" s="3">
        <v>0</v>
      </c>
      <c r="M5176" s="148" t="s">
        <v>6151</v>
      </c>
      <c r="N5176" s="3">
        <v>0</v>
      </c>
      <c r="O5176" s="3">
        <v>0</v>
      </c>
      <c r="P5176" s="3">
        <v>0</v>
      </c>
      <c r="Q5176" s="132"/>
    </row>
    <row r="5177" spans="1:17">
      <c r="A5177" s="5" t="str">
        <f t="shared" si="81"/>
        <v>9</v>
      </c>
      <c r="B5177" s="1" t="s">
        <v>14335</v>
      </c>
      <c r="C5177" s="2" t="s">
        <v>10041</v>
      </c>
      <c r="D5177" s="2">
        <f>IFERROR(VLOOKUP(B5177,#REF!,4,0),0)</f>
        <v>0</v>
      </c>
      <c r="E5177" s="3">
        <v>0</v>
      </c>
      <c r="F5177" s="147" t="s">
        <v>1</v>
      </c>
      <c r="G5177" s="3">
        <v>0</v>
      </c>
      <c r="H5177" s="3">
        <v>0</v>
      </c>
      <c r="I5177" s="3">
        <v>0</v>
      </c>
      <c r="J5177" s="3">
        <v>0</v>
      </c>
      <c r="K5177" s="3">
        <v>0</v>
      </c>
      <c r="L5177" s="3">
        <v>0</v>
      </c>
      <c r="M5177" s="148" t="s">
        <v>6151</v>
      </c>
      <c r="N5177" s="3">
        <v>0</v>
      </c>
      <c r="O5177" s="3">
        <v>0</v>
      </c>
      <c r="P5177" s="3">
        <v>0</v>
      </c>
      <c r="Q5177" s="132"/>
    </row>
    <row r="5178" spans="1:17">
      <c r="A5178" s="5" t="str">
        <f t="shared" si="81"/>
        <v>9</v>
      </c>
      <c r="B5178" s="1" t="s">
        <v>14336</v>
      </c>
      <c r="C5178" s="2" t="s">
        <v>10043</v>
      </c>
      <c r="D5178" s="2">
        <f>IFERROR(VLOOKUP(B5178,#REF!,4,0),0)</f>
        <v>0</v>
      </c>
      <c r="E5178" s="3">
        <v>0</v>
      </c>
      <c r="F5178" s="147" t="s">
        <v>1</v>
      </c>
      <c r="G5178" s="3">
        <v>0</v>
      </c>
      <c r="H5178" s="3">
        <v>0</v>
      </c>
      <c r="I5178" s="3">
        <v>0</v>
      </c>
      <c r="J5178" s="3">
        <v>0</v>
      </c>
      <c r="K5178" s="3">
        <v>0</v>
      </c>
      <c r="L5178" s="3">
        <v>0</v>
      </c>
      <c r="M5178" s="148" t="s">
        <v>6151</v>
      </c>
      <c r="N5178" s="3">
        <v>0</v>
      </c>
      <c r="O5178" s="3">
        <v>0</v>
      </c>
      <c r="P5178" s="3">
        <v>0</v>
      </c>
      <c r="Q5178" s="132"/>
    </row>
    <row r="5179" spans="1:17">
      <c r="A5179" s="5" t="str">
        <f t="shared" si="81"/>
        <v>9</v>
      </c>
      <c r="B5179" s="1" t="s">
        <v>14337</v>
      </c>
      <c r="C5179" s="2" t="s">
        <v>6396</v>
      </c>
      <c r="D5179" s="2">
        <f>IFERROR(VLOOKUP(B5179,#REF!,4,0),0)</f>
        <v>0</v>
      </c>
      <c r="E5179" s="3">
        <v>0</v>
      </c>
      <c r="F5179" s="147" t="s">
        <v>1</v>
      </c>
      <c r="G5179" s="3">
        <v>0</v>
      </c>
      <c r="H5179" s="3">
        <v>0</v>
      </c>
      <c r="I5179" s="3">
        <v>0</v>
      </c>
      <c r="J5179" s="3">
        <v>0</v>
      </c>
      <c r="K5179" s="3">
        <v>0</v>
      </c>
      <c r="L5179" s="3">
        <v>0</v>
      </c>
      <c r="M5179" s="148" t="s">
        <v>6151</v>
      </c>
      <c r="N5179" s="3">
        <v>0</v>
      </c>
      <c r="O5179" s="3">
        <v>0</v>
      </c>
      <c r="P5179" s="3">
        <v>0</v>
      </c>
      <c r="Q5179" s="132"/>
    </row>
    <row r="5180" spans="1:17">
      <c r="A5180" s="5" t="str">
        <f t="shared" si="81"/>
        <v>9</v>
      </c>
      <c r="B5180" s="1" t="s">
        <v>14338</v>
      </c>
      <c r="C5180" s="2" t="s">
        <v>9013</v>
      </c>
      <c r="D5180" s="2">
        <f>IFERROR(VLOOKUP(B5180,#REF!,4,0),0)</f>
        <v>0</v>
      </c>
      <c r="E5180" s="3">
        <v>0</v>
      </c>
      <c r="F5180" s="147" t="s">
        <v>1</v>
      </c>
      <c r="G5180" s="3">
        <v>0</v>
      </c>
      <c r="H5180" s="3">
        <v>0</v>
      </c>
      <c r="I5180" s="3">
        <v>0</v>
      </c>
      <c r="J5180" s="3">
        <v>0</v>
      </c>
      <c r="K5180" s="3">
        <v>0</v>
      </c>
      <c r="L5180" s="3">
        <v>0</v>
      </c>
      <c r="M5180" s="148" t="s">
        <v>6151</v>
      </c>
      <c r="N5180" s="3">
        <v>0</v>
      </c>
      <c r="O5180" s="3">
        <v>0</v>
      </c>
      <c r="P5180" s="3">
        <v>0</v>
      </c>
      <c r="Q5180" s="132"/>
    </row>
    <row r="5181" spans="1:17">
      <c r="A5181" s="5" t="str">
        <f t="shared" si="81"/>
        <v>9</v>
      </c>
      <c r="B5181" s="1" t="s">
        <v>14339</v>
      </c>
      <c r="C5181" s="2" t="s">
        <v>10039</v>
      </c>
      <c r="D5181" s="2">
        <f>IFERROR(VLOOKUP(B5181,#REF!,4,0),0)</f>
        <v>0</v>
      </c>
      <c r="E5181" s="3">
        <v>0</v>
      </c>
      <c r="F5181" s="147" t="s">
        <v>1</v>
      </c>
      <c r="G5181" s="3">
        <v>0</v>
      </c>
      <c r="H5181" s="3">
        <v>0</v>
      </c>
      <c r="I5181" s="3">
        <v>0</v>
      </c>
      <c r="J5181" s="3">
        <v>0</v>
      </c>
      <c r="K5181" s="3">
        <v>0</v>
      </c>
      <c r="L5181" s="3">
        <v>0</v>
      </c>
      <c r="M5181" s="148" t="s">
        <v>6151</v>
      </c>
      <c r="N5181" s="3">
        <v>0</v>
      </c>
      <c r="O5181" s="3">
        <v>0</v>
      </c>
      <c r="P5181" s="3">
        <v>0</v>
      </c>
      <c r="Q5181" s="132"/>
    </row>
    <row r="5182" spans="1:17">
      <c r="A5182" s="5" t="str">
        <f t="shared" si="81"/>
        <v>9</v>
      </c>
      <c r="B5182" s="1" t="s">
        <v>14340</v>
      </c>
      <c r="C5182" s="2" t="s">
        <v>10041</v>
      </c>
      <c r="D5182" s="2">
        <f>IFERROR(VLOOKUP(B5182,#REF!,4,0),0)</f>
        <v>0</v>
      </c>
      <c r="E5182" s="3">
        <v>0</v>
      </c>
      <c r="F5182" s="147" t="s">
        <v>1</v>
      </c>
      <c r="G5182" s="3">
        <v>0</v>
      </c>
      <c r="H5182" s="3">
        <v>0</v>
      </c>
      <c r="I5182" s="3">
        <v>0</v>
      </c>
      <c r="J5182" s="3">
        <v>0</v>
      </c>
      <c r="K5182" s="3">
        <v>0</v>
      </c>
      <c r="L5182" s="3">
        <v>0</v>
      </c>
      <c r="M5182" s="148" t="s">
        <v>6151</v>
      </c>
      <c r="N5182" s="3">
        <v>0</v>
      </c>
      <c r="O5182" s="3">
        <v>0</v>
      </c>
      <c r="P5182" s="3">
        <v>0</v>
      </c>
      <c r="Q5182" s="132"/>
    </row>
    <row r="5183" spans="1:17">
      <c r="A5183" s="5" t="str">
        <f t="shared" si="81"/>
        <v>9</v>
      </c>
      <c r="B5183" s="1" t="s">
        <v>14341</v>
      </c>
      <c r="C5183" s="2" t="s">
        <v>10043</v>
      </c>
      <c r="D5183" s="2">
        <f>IFERROR(VLOOKUP(B5183,#REF!,4,0),0)</f>
        <v>0</v>
      </c>
      <c r="E5183" s="3">
        <v>0</v>
      </c>
      <c r="F5183" s="147" t="s">
        <v>1</v>
      </c>
      <c r="G5183" s="3">
        <v>0</v>
      </c>
      <c r="H5183" s="3">
        <v>0</v>
      </c>
      <c r="I5183" s="3">
        <v>0</v>
      </c>
      <c r="J5183" s="3">
        <v>0</v>
      </c>
      <c r="K5183" s="3">
        <v>0</v>
      </c>
      <c r="L5183" s="3">
        <v>0</v>
      </c>
      <c r="M5183" s="148" t="s">
        <v>6151</v>
      </c>
      <c r="N5183" s="3">
        <v>0</v>
      </c>
      <c r="O5183" s="3">
        <v>0</v>
      </c>
      <c r="P5183" s="3">
        <v>0</v>
      </c>
      <c r="Q5183" s="132"/>
    </row>
    <row r="5184" spans="1:17">
      <c r="A5184" s="5" t="str">
        <f t="shared" si="81"/>
        <v>9</v>
      </c>
      <c r="B5184" s="1" t="s">
        <v>14342</v>
      </c>
      <c r="C5184" s="2" t="s">
        <v>6396</v>
      </c>
      <c r="D5184" s="2">
        <f>IFERROR(VLOOKUP(B5184,#REF!,4,0),0)</f>
        <v>0</v>
      </c>
      <c r="E5184" s="3">
        <v>0</v>
      </c>
      <c r="F5184" s="147" t="s">
        <v>1</v>
      </c>
      <c r="G5184" s="3">
        <v>0</v>
      </c>
      <c r="H5184" s="3">
        <v>0</v>
      </c>
      <c r="I5184" s="3">
        <v>0</v>
      </c>
      <c r="J5184" s="3">
        <v>0</v>
      </c>
      <c r="K5184" s="3">
        <v>0</v>
      </c>
      <c r="L5184" s="3">
        <v>0</v>
      </c>
      <c r="M5184" s="148" t="s">
        <v>6151</v>
      </c>
      <c r="N5184" s="3">
        <v>0</v>
      </c>
      <c r="O5184" s="3">
        <v>0</v>
      </c>
      <c r="P5184" s="3">
        <v>0</v>
      </c>
      <c r="Q5184" s="132"/>
    </row>
    <row r="5185" spans="1:17" ht="22.5">
      <c r="A5185" s="5" t="str">
        <f t="shared" si="81"/>
        <v>9</v>
      </c>
      <c r="B5185" s="1" t="s">
        <v>14343</v>
      </c>
      <c r="C5185" s="2" t="s">
        <v>14344</v>
      </c>
      <c r="D5185" s="2">
        <f>IFERROR(VLOOKUP(B5185,#REF!,4,0),0)</f>
        <v>0</v>
      </c>
      <c r="E5185" s="3">
        <v>0</v>
      </c>
      <c r="F5185" s="147" t="s">
        <v>1</v>
      </c>
      <c r="G5185" s="3">
        <v>0</v>
      </c>
      <c r="H5185" s="3">
        <v>0</v>
      </c>
      <c r="I5185" s="3">
        <v>0</v>
      </c>
      <c r="J5185" s="3">
        <v>0</v>
      </c>
      <c r="K5185" s="3">
        <v>0</v>
      </c>
      <c r="L5185" s="3">
        <v>0</v>
      </c>
      <c r="M5185" s="148" t="s">
        <v>6151</v>
      </c>
      <c r="N5185" s="3">
        <v>0</v>
      </c>
      <c r="O5185" s="3">
        <v>0</v>
      </c>
      <c r="P5185" s="3">
        <v>0</v>
      </c>
      <c r="Q5185" s="132"/>
    </row>
    <row r="5186" spans="1:17">
      <c r="A5186" s="5" t="str">
        <f t="shared" si="81"/>
        <v>9</v>
      </c>
      <c r="B5186" s="1" t="s">
        <v>14345</v>
      </c>
      <c r="C5186" s="2" t="s">
        <v>14346</v>
      </c>
      <c r="D5186" s="2">
        <f>IFERROR(VLOOKUP(B5186,#REF!,4,0),0)</f>
        <v>0</v>
      </c>
      <c r="E5186" s="3">
        <v>0</v>
      </c>
      <c r="F5186" s="147" t="s">
        <v>1</v>
      </c>
      <c r="G5186" s="3">
        <v>0</v>
      </c>
      <c r="H5186" s="3">
        <v>0</v>
      </c>
      <c r="I5186" s="3">
        <v>0</v>
      </c>
      <c r="J5186" s="3">
        <v>0</v>
      </c>
      <c r="K5186" s="3">
        <v>0</v>
      </c>
      <c r="L5186" s="3">
        <v>0</v>
      </c>
      <c r="M5186" s="148" t="s">
        <v>6151</v>
      </c>
      <c r="N5186" s="3">
        <v>0</v>
      </c>
      <c r="O5186" s="3">
        <v>0</v>
      </c>
      <c r="P5186" s="3">
        <v>0</v>
      </c>
      <c r="Q5186" s="132"/>
    </row>
    <row r="5187" spans="1:17">
      <c r="A5187" s="5" t="str">
        <f t="shared" si="81"/>
        <v>9</v>
      </c>
      <c r="B5187" s="1" t="s">
        <v>14347</v>
      </c>
      <c r="C5187" s="2" t="s">
        <v>14348</v>
      </c>
      <c r="D5187" s="2">
        <f>IFERROR(VLOOKUP(B5187,#REF!,4,0),0)</f>
        <v>0</v>
      </c>
      <c r="E5187" s="3">
        <v>0</v>
      </c>
      <c r="F5187" s="147" t="s">
        <v>1</v>
      </c>
      <c r="G5187" s="3">
        <v>0</v>
      </c>
      <c r="H5187" s="3">
        <v>0</v>
      </c>
      <c r="I5187" s="3">
        <v>0</v>
      </c>
      <c r="J5187" s="3">
        <v>0</v>
      </c>
      <c r="K5187" s="3">
        <v>0</v>
      </c>
      <c r="L5187" s="3">
        <v>0</v>
      </c>
      <c r="M5187" s="148" t="s">
        <v>6151</v>
      </c>
      <c r="N5187" s="3">
        <v>0</v>
      </c>
      <c r="O5187" s="3">
        <v>0</v>
      </c>
      <c r="P5187" s="3">
        <v>0</v>
      </c>
      <c r="Q5187" s="132"/>
    </row>
    <row r="5188" spans="1:17">
      <c r="A5188" s="5" t="str">
        <f t="shared" si="81"/>
        <v>9</v>
      </c>
      <c r="B5188" s="1" t="s">
        <v>14349</v>
      </c>
      <c r="C5188" s="2" t="s">
        <v>14350</v>
      </c>
      <c r="D5188" s="2">
        <f>IFERROR(VLOOKUP(B5188,#REF!,4,0),0)</f>
        <v>0</v>
      </c>
      <c r="E5188" s="3">
        <v>0</v>
      </c>
      <c r="F5188" s="147" t="s">
        <v>1</v>
      </c>
      <c r="G5188" s="3">
        <v>0</v>
      </c>
      <c r="H5188" s="3">
        <v>0</v>
      </c>
      <c r="I5188" s="3">
        <v>0</v>
      </c>
      <c r="J5188" s="3">
        <v>0</v>
      </c>
      <c r="K5188" s="3">
        <v>0</v>
      </c>
      <c r="L5188" s="3">
        <v>0</v>
      </c>
      <c r="M5188" s="148" t="s">
        <v>6151</v>
      </c>
      <c r="N5188" s="3">
        <v>0</v>
      </c>
      <c r="O5188" s="3">
        <v>0</v>
      </c>
      <c r="P5188" s="3">
        <v>0</v>
      </c>
      <c r="Q5188" s="132"/>
    </row>
    <row r="5189" spans="1:17">
      <c r="A5189" s="5" t="str">
        <f t="shared" si="81"/>
        <v>9</v>
      </c>
      <c r="B5189" s="1" t="s">
        <v>14351</v>
      </c>
      <c r="C5189" s="2" t="s">
        <v>14352</v>
      </c>
      <c r="D5189" s="2">
        <f>IFERROR(VLOOKUP(B5189,#REF!,4,0),0)</f>
        <v>0</v>
      </c>
      <c r="E5189" s="3">
        <v>0</v>
      </c>
      <c r="F5189" s="147" t="s">
        <v>1</v>
      </c>
      <c r="G5189" s="3">
        <v>0</v>
      </c>
      <c r="H5189" s="3">
        <v>0</v>
      </c>
      <c r="I5189" s="3">
        <v>0</v>
      </c>
      <c r="J5189" s="3">
        <v>0</v>
      </c>
      <c r="K5189" s="3">
        <v>0</v>
      </c>
      <c r="L5189" s="3">
        <v>0</v>
      </c>
      <c r="M5189" s="148" t="s">
        <v>6151</v>
      </c>
      <c r="N5189" s="3">
        <v>0</v>
      </c>
      <c r="O5189" s="3">
        <v>0</v>
      </c>
      <c r="P5189" s="3">
        <v>0</v>
      </c>
      <c r="Q5189" s="132"/>
    </row>
    <row r="5190" spans="1:17">
      <c r="A5190" s="5" t="str">
        <f t="shared" si="81"/>
        <v>9</v>
      </c>
      <c r="B5190" s="1" t="s">
        <v>14353</v>
      </c>
      <c r="C5190" s="2" t="s">
        <v>14354</v>
      </c>
      <c r="D5190" s="2">
        <f>IFERROR(VLOOKUP(B5190,#REF!,4,0),0)</f>
        <v>0</v>
      </c>
      <c r="E5190" s="3">
        <v>0</v>
      </c>
      <c r="F5190" s="147" t="s">
        <v>1</v>
      </c>
      <c r="G5190" s="3">
        <v>0</v>
      </c>
      <c r="H5190" s="3">
        <v>0</v>
      </c>
      <c r="I5190" s="3">
        <v>0</v>
      </c>
      <c r="J5190" s="3">
        <v>0</v>
      </c>
      <c r="K5190" s="3">
        <v>0</v>
      </c>
      <c r="L5190" s="3">
        <v>0</v>
      </c>
      <c r="M5190" s="148" t="s">
        <v>6151</v>
      </c>
      <c r="N5190" s="3">
        <v>0</v>
      </c>
      <c r="O5190" s="3">
        <v>0</v>
      </c>
      <c r="P5190" s="3">
        <v>0</v>
      </c>
      <c r="Q5190" s="132"/>
    </row>
    <row r="5191" spans="1:17">
      <c r="A5191" s="5" t="str">
        <f t="shared" si="81"/>
        <v>9</v>
      </c>
      <c r="B5191" s="1" t="s">
        <v>14355</v>
      </c>
      <c r="C5191" s="2" t="s">
        <v>10067</v>
      </c>
      <c r="D5191" s="2">
        <f>IFERROR(VLOOKUP(B5191,#REF!,4,0),0)</f>
        <v>0</v>
      </c>
      <c r="E5191" s="3">
        <v>0</v>
      </c>
      <c r="F5191" s="147" t="s">
        <v>1</v>
      </c>
      <c r="G5191" s="3">
        <v>0</v>
      </c>
      <c r="H5191" s="3">
        <v>0</v>
      </c>
      <c r="I5191" s="3">
        <v>0</v>
      </c>
      <c r="J5191" s="3">
        <v>0</v>
      </c>
      <c r="K5191" s="3">
        <v>0</v>
      </c>
      <c r="L5191" s="3">
        <v>0</v>
      </c>
      <c r="M5191" s="148" t="s">
        <v>6151</v>
      </c>
      <c r="N5191" s="3">
        <v>0</v>
      </c>
      <c r="O5191" s="3">
        <v>0</v>
      </c>
      <c r="P5191" s="3">
        <v>0</v>
      </c>
      <c r="Q5191" s="132"/>
    </row>
    <row r="5192" spans="1:17">
      <c r="A5192" s="5" t="str">
        <f t="shared" si="81"/>
        <v>9</v>
      </c>
      <c r="B5192" s="1" t="s">
        <v>14356</v>
      </c>
      <c r="C5192" s="2" t="s">
        <v>9175</v>
      </c>
      <c r="D5192" s="2">
        <f>IFERROR(VLOOKUP(B5192,#REF!,4,0),0)</f>
        <v>0</v>
      </c>
      <c r="E5192" s="3">
        <v>0</v>
      </c>
      <c r="F5192" s="147" t="s">
        <v>1</v>
      </c>
      <c r="G5192" s="3">
        <v>0</v>
      </c>
      <c r="H5192" s="3">
        <v>0</v>
      </c>
      <c r="I5192" s="3">
        <v>0</v>
      </c>
      <c r="J5192" s="3">
        <v>0</v>
      </c>
      <c r="K5192" s="3">
        <v>0</v>
      </c>
      <c r="L5192" s="3">
        <v>0</v>
      </c>
      <c r="M5192" s="148" t="s">
        <v>6151</v>
      </c>
      <c r="N5192" s="3">
        <v>0</v>
      </c>
      <c r="O5192" s="3">
        <v>0</v>
      </c>
      <c r="P5192" s="3">
        <v>0</v>
      </c>
      <c r="Q5192" s="132"/>
    </row>
    <row r="5193" spans="1:17">
      <c r="A5193" s="5" t="str">
        <f t="shared" si="81"/>
        <v>9</v>
      </c>
      <c r="B5193" s="1" t="s">
        <v>14357</v>
      </c>
      <c r="C5193" s="2" t="s">
        <v>6201</v>
      </c>
      <c r="D5193" s="2">
        <f>IFERROR(VLOOKUP(B5193,#REF!,4,0),0)</f>
        <v>0</v>
      </c>
      <c r="E5193" s="3">
        <v>0</v>
      </c>
      <c r="F5193" s="147" t="s">
        <v>1</v>
      </c>
      <c r="G5193" s="3">
        <v>0</v>
      </c>
      <c r="H5193" s="3">
        <v>0</v>
      </c>
      <c r="I5193" s="3">
        <v>0</v>
      </c>
      <c r="J5193" s="3">
        <v>0</v>
      </c>
      <c r="K5193" s="3">
        <v>0</v>
      </c>
      <c r="L5193" s="3">
        <v>0</v>
      </c>
      <c r="M5193" s="148" t="s">
        <v>6151</v>
      </c>
      <c r="N5193" s="3">
        <v>0</v>
      </c>
      <c r="O5193" s="3">
        <v>0</v>
      </c>
      <c r="P5193" s="3">
        <v>0</v>
      </c>
      <c r="Q5193" s="132"/>
    </row>
    <row r="5194" spans="1:17">
      <c r="A5194" s="5" t="str">
        <f t="shared" si="81"/>
        <v>9</v>
      </c>
      <c r="B5194" s="1" t="s">
        <v>14358</v>
      </c>
      <c r="C5194" s="2" t="s">
        <v>10071</v>
      </c>
      <c r="D5194" s="2">
        <f>IFERROR(VLOOKUP(B5194,#REF!,4,0),0)</f>
        <v>0</v>
      </c>
      <c r="E5194" s="3">
        <v>0</v>
      </c>
      <c r="F5194" s="147" t="s">
        <v>1</v>
      </c>
      <c r="G5194" s="3">
        <v>0</v>
      </c>
      <c r="H5194" s="3">
        <v>0</v>
      </c>
      <c r="I5194" s="3">
        <v>0</v>
      </c>
      <c r="J5194" s="3">
        <v>0</v>
      </c>
      <c r="K5194" s="3">
        <v>0</v>
      </c>
      <c r="L5194" s="3">
        <v>0</v>
      </c>
      <c r="M5194" s="148" t="s">
        <v>6151</v>
      </c>
      <c r="N5194" s="3">
        <v>0</v>
      </c>
      <c r="O5194" s="3">
        <v>0</v>
      </c>
      <c r="P5194" s="3">
        <v>0</v>
      </c>
      <c r="Q5194" s="132"/>
    </row>
    <row r="5195" spans="1:17">
      <c r="A5195" s="5" t="str">
        <f t="shared" ref="A5195:A5258" si="82">LEFT(B5195)</f>
        <v>9</v>
      </c>
      <c r="B5195" s="1" t="s">
        <v>14359</v>
      </c>
      <c r="C5195" s="2" t="s">
        <v>10073</v>
      </c>
      <c r="D5195" s="2">
        <f>IFERROR(VLOOKUP(B5195,#REF!,4,0),0)</f>
        <v>0</v>
      </c>
      <c r="E5195" s="3">
        <v>0</v>
      </c>
      <c r="F5195" s="147" t="s">
        <v>1</v>
      </c>
      <c r="G5195" s="3">
        <v>0</v>
      </c>
      <c r="H5195" s="3">
        <v>0</v>
      </c>
      <c r="I5195" s="3">
        <v>0</v>
      </c>
      <c r="J5195" s="3">
        <v>0</v>
      </c>
      <c r="K5195" s="3">
        <v>0</v>
      </c>
      <c r="L5195" s="3">
        <v>0</v>
      </c>
      <c r="M5195" s="148" t="s">
        <v>6151</v>
      </c>
      <c r="N5195" s="3">
        <v>0</v>
      </c>
      <c r="O5195" s="3">
        <v>0</v>
      </c>
      <c r="P5195" s="3">
        <v>0</v>
      </c>
      <c r="Q5195" s="132"/>
    </row>
    <row r="5196" spans="1:17">
      <c r="A5196" s="5" t="str">
        <f t="shared" si="82"/>
        <v>9</v>
      </c>
      <c r="B5196" s="1" t="s">
        <v>14360</v>
      </c>
      <c r="C5196" s="2" t="s">
        <v>6396</v>
      </c>
      <c r="D5196" s="2">
        <f>IFERROR(VLOOKUP(B5196,#REF!,4,0),0)</f>
        <v>0</v>
      </c>
      <c r="E5196" s="3">
        <v>0</v>
      </c>
      <c r="F5196" s="147" t="s">
        <v>1</v>
      </c>
      <c r="G5196" s="3">
        <v>0</v>
      </c>
      <c r="H5196" s="3">
        <v>0</v>
      </c>
      <c r="I5196" s="3">
        <v>0</v>
      </c>
      <c r="J5196" s="3">
        <v>0</v>
      </c>
      <c r="K5196" s="3">
        <v>0</v>
      </c>
      <c r="L5196" s="3">
        <v>0</v>
      </c>
      <c r="M5196" s="148" t="s">
        <v>6151</v>
      </c>
      <c r="N5196" s="3">
        <v>0</v>
      </c>
      <c r="O5196" s="3">
        <v>0</v>
      </c>
      <c r="P5196" s="3">
        <v>0</v>
      </c>
      <c r="Q5196" s="132"/>
    </row>
    <row r="5197" spans="1:17" ht="22.5">
      <c r="A5197" s="5" t="str">
        <f t="shared" si="82"/>
        <v>9</v>
      </c>
      <c r="B5197" s="1" t="s">
        <v>14361</v>
      </c>
      <c r="C5197" s="2" t="s">
        <v>14362</v>
      </c>
      <c r="D5197" s="2">
        <f>IFERROR(VLOOKUP(B5197,#REF!,4,0),0)</f>
        <v>0</v>
      </c>
      <c r="E5197" s="3">
        <v>0</v>
      </c>
      <c r="F5197" s="147" t="s">
        <v>1</v>
      </c>
      <c r="G5197" s="3">
        <v>0</v>
      </c>
      <c r="H5197" s="3">
        <v>0</v>
      </c>
      <c r="I5197" s="3">
        <v>0</v>
      </c>
      <c r="J5197" s="3">
        <v>0</v>
      </c>
      <c r="K5197" s="3">
        <v>0</v>
      </c>
      <c r="L5197" s="3">
        <v>0</v>
      </c>
      <c r="M5197" s="148" t="s">
        <v>6151</v>
      </c>
      <c r="N5197" s="3">
        <v>0</v>
      </c>
      <c r="O5197" s="3">
        <v>0</v>
      </c>
      <c r="P5197" s="3">
        <v>0</v>
      </c>
      <c r="Q5197" s="132"/>
    </row>
    <row r="5198" spans="1:17">
      <c r="A5198" s="5" t="str">
        <f t="shared" si="82"/>
        <v>9</v>
      </c>
      <c r="B5198" s="1" t="s">
        <v>5401</v>
      </c>
      <c r="C5198" s="2" t="s">
        <v>10077</v>
      </c>
      <c r="D5198" s="2">
        <f>IFERROR(VLOOKUP(B5198,#REF!,4,0),0)</f>
        <v>0</v>
      </c>
      <c r="E5198" s="3">
        <v>5200000</v>
      </c>
      <c r="F5198" s="147" t="s">
        <v>1</v>
      </c>
      <c r="G5198" s="3">
        <v>5200000</v>
      </c>
      <c r="H5198" s="3">
        <v>0</v>
      </c>
      <c r="I5198" s="3">
        <v>0</v>
      </c>
      <c r="J5198" s="3">
        <v>5200000</v>
      </c>
      <c r="K5198" s="3">
        <v>0</v>
      </c>
      <c r="L5198" s="3">
        <v>0</v>
      </c>
      <c r="M5198" s="148" t="s">
        <v>6151</v>
      </c>
      <c r="N5198" s="3">
        <v>0</v>
      </c>
      <c r="O5198" s="3">
        <v>0</v>
      </c>
      <c r="P5198" s="3">
        <v>0</v>
      </c>
      <c r="Q5198" s="132"/>
    </row>
    <row r="5199" spans="1:17">
      <c r="A5199" s="5" t="str">
        <f t="shared" si="82"/>
        <v>9</v>
      </c>
      <c r="B5199" s="1" t="s">
        <v>5403</v>
      </c>
      <c r="C5199" s="2" t="s">
        <v>9783</v>
      </c>
      <c r="D5199" s="2">
        <f>IFERROR(VLOOKUP(B5199,#REF!,4,0),0)</f>
        <v>0</v>
      </c>
      <c r="E5199" s="3">
        <v>1980000</v>
      </c>
      <c r="F5199" s="147" t="s">
        <v>1</v>
      </c>
      <c r="G5199" s="3">
        <v>1980000</v>
      </c>
      <c r="H5199" s="3">
        <v>0</v>
      </c>
      <c r="I5199" s="3">
        <v>0</v>
      </c>
      <c r="J5199" s="3">
        <v>1980000</v>
      </c>
      <c r="K5199" s="3">
        <v>0</v>
      </c>
      <c r="L5199" s="3">
        <v>0</v>
      </c>
      <c r="M5199" s="148" t="s">
        <v>6151</v>
      </c>
      <c r="N5199" s="3">
        <v>0</v>
      </c>
      <c r="O5199" s="3">
        <v>0</v>
      </c>
      <c r="P5199" s="3">
        <v>0</v>
      </c>
      <c r="Q5199" s="132"/>
    </row>
    <row r="5200" spans="1:17">
      <c r="A5200" s="5" t="str">
        <f t="shared" si="82"/>
        <v>9</v>
      </c>
      <c r="B5200" s="1" t="s">
        <v>5405</v>
      </c>
      <c r="C5200" s="2" t="s">
        <v>10078</v>
      </c>
      <c r="D5200" s="2">
        <f>IFERROR(VLOOKUP(B5200,#REF!,4,0),0)</f>
        <v>0</v>
      </c>
      <c r="E5200" s="3">
        <v>3747000</v>
      </c>
      <c r="F5200" s="147" t="s">
        <v>1</v>
      </c>
      <c r="G5200" s="3">
        <v>3747000</v>
      </c>
      <c r="H5200" s="3">
        <v>0</v>
      </c>
      <c r="I5200" s="3">
        <v>0</v>
      </c>
      <c r="J5200" s="3">
        <v>3747000</v>
      </c>
      <c r="K5200" s="3">
        <v>0</v>
      </c>
      <c r="L5200" s="3">
        <v>0</v>
      </c>
      <c r="M5200" s="148" t="s">
        <v>6151</v>
      </c>
      <c r="N5200" s="3">
        <v>0</v>
      </c>
      <c r="O5200" s="3">
        <v>0</v>
      </c>
      <c r="P5200" s="3">
        <v>0</v>
      </c>
      <c r="Q5200" s="132"/>
    </row>
    <row r="5201" spans="1:17">
      <c r="A5201" s="5" t="str">
        <f t="shared" si="82"/>
        <v>9</v>
      </c>
      <c r="B5201" s="1" t="s">
        <v>5407</v>
      </c>
      <c r="C5201" s="2" t="s">
        <v>10079</v>
      </c>
      <c r="D5201" s="2">
        <f>IFERROR(VLOOKUP(B5201,#REF!,4,0),0)</f>
        <v>0</v>
      </c>
      <c r="E5201" s="3">
        <v>15567143.42</v>
      </c>
      <c r="F5201" s="147" t="s">
        <v>1</v>
      </c>
      <c r="G5201" s="3">
        <v>15567143.42</v>
      </c>
      <c r="H5201" s="3">
        <v>0</v>
      </c>
      <c r="I5201" s="3">
        <v>0</v>
      </c>
      <c r="J5201" s="3">
        <v>15567143.42</v>
      </c>
      <c r="K5201" s="3">
        <v>0</v>
      </c>
      <c r="L5201" s="3">
        <v>0</v>
      </c>
      <c r="M5201" s="148" t="s">
        <v>6151</v>
      </c>
      <c r="N5201" s="3">
        <v>0</v>
      </c>
      <c r="O5201" s="3">
        <v>0</v>
      </c>
      <c r="P5201" s="3">
        <v>0</v>
      </c>
      <c r="Q5201" s="132"/>
    </row>
    <row r="5202" spans="1:17">
      <c r="A5202" s="5" t="str">
        <f t="shared" si="82"/>
        <v>9</v>
      </c>
      <c r="B5202" s="1" t="s">
        <v>14363</v>
      </c>
      <c r="C5202" s="2" t="s">
        <v>6396</v>
      </c>
      <c r="D5202" s="2">
        <f>IFERROR(VLOOKUP(B5202,#REF!,4,0),0)</f>
        <v>0</v>
      </c>
      <c r="E5202" s="3">
        <v>5000000</v>
      </c>
      <c r="F5202" s="147" t="s">
        <v>1</v>
      </c>
      <c r="G5202" s="3">
        <v>5000000</v>
      </c>
      <c r="H5202" s="3">
        <v>0</v>
      </c>
      <c r="I5202" s="3">
        <v>0</v>
      </c>
      <c r="J5202" s="3">
        <v>5000000</v>
      </c>
      <c r="K5202" s="3">
        <v>0</v>
      </c>
      <c r="L5202" s="3">
        <v>0</v>
      </c>
      <c r="M5202" s="148" t="s">
        <v>6151</v>
      </c>
      <c r="N5202" s="3">
        <v>0</v>
      </c>
      <c r="O5202" s="3">
        <v>0</v>
      </c>
      <c r="P5202" s="3">
        <v>0</v>
      </c>
      <c r="Q5202" s="132"/>
    </row>
    <row r="5203" spans="1:17">
      <c r="A5203" s="5" t="str">
        <f t="shared" si="82"/>
        <v>9</v>
      </c>
      <c r="B5203" s="1" t="s">
        <v>5412</v>
      </c>
      <c r="C5203" s="2" t="s">
        <v>14364</v>
      </c>
      <c r="D5203" s="2">
        <f>IFERROR(VLOOKUP(B5203,#REF!,4,0),0)</f>
        <v>0</v>
      </c>
      <c r="E5203" s="3">
        <v>196448996.50999999</v>
      </c>
      <c r="F5203" s="147" t="s">
        <v>1</v>
      </c>
      <c r="G5203" s="3">
        <v>196448996.50999999</v>
      </c>
      <c r="H5203" s="3">
        <v>0</v>
      </c>
      <c r="I5203" s="3">
        <v>0</v>
      </c>
      <c r="J5203" s="3">
        <v>196448996.50999999</v>
      </c>
      <c r="K5203" s="3">
        <v>0</v>
      </c>
      <c r="L5203" s="3">
        <v>0</v>
      </c>
      <c r="M5203" s="148" t="s">
        <v>6151</v>
      </c>
      <c r="N5203" s="3">
        <v>0</v>
      </c>
      <c r="O5203" s="3">
        <v>0</v>
      </c>
      <c r="P5203" s="3">
        <v>0</v>
      </c>
      <c r="Q5203" s="132"/>
    </row>
    <row r="5204" spans="1:17">
      <c r="A5204" s="5" t="str">
        <f t="shared" si="82"/>
        <v>9</v>
      </c>
      <c r="B5204" s="1" t="s">
        <v>14365</v>
      </c>
      <c r="C5204" s="2" t="s">
        <v>14364</v>
      </c>
      <c r="D5204" s="2">
        <f>IFERROR(VLOOKUP(B5204,#REF!,4,0),0)</f>
        <v>0</v>
      </c>
      <c r="E5204" s="3">
        <v>0</v>
      </c>
      <c r="F5204" s="147" t="s">
        <v>1</v>
      </c>
      <c r="G5204" s="3">
        <v>0</v>
      </c>
      <c r="H5204" s="3">
        <v>0</v>
      </c>
      <c r="I5204" s="3">
        <v>0</v>
      </c>
      <c r="J5204" s="3">
        <v>0</v>
      </c>
      <c r="K5204" s="3">
        <v>0</v>
      </c>
      <c r="L5204" s="3">
        <v>0</v>
      </c>
      <c r="M5204" s="148" t="s">
        <v>6151</v>
      </c>
      <c r="N5204" s="3">
        <v>0</v>
      </c>
      <c r="O5204" s="3">
        <v>0</v>
      </c>
      <c r="P5204" s="3">
        <v>0</v>
      </c>
      <c r="Q5204" s="132"/>
    </row>
    <row r="5205" spans="1:17">
      <c r="A5205" s="5" t="str">
        <f t="shared" si="82"/>
        <v>9</v>
      </c>
      <c r="B5205" s="1" t="s">
        <v>14366</v>
      </c>
      <c r="C5205" s="2" t="s">
        <v>10108</v>
      </c>
      <c r="D5205" s="2">
        <f>IFERROR(VLOOKUP(B5205,#REF!,4,0),0)</f>
        <v>0</v>
      </c>
      <c r="E5205" s="3">
        <v>0</v>
      </c>
      <c r="F5205" s="147" t="s">
        <v>1</v>
      </c>
      <c r="G5205" s="3">
        <v>0</v>
      </c>
      <c r="H5205" s="3">
        <v>0</v>
      </c>
      <c r="I5205" s="3">
        <v>0</v>
      </c>
      <c r="J5205" s="3">
        <v>0</v>
      </c>
      <c r="K5205" s="3">
        <v>0</v>
      </c>
      <c r="L5205" s="3">
        <v>0</v>
      </c>
      <c r="M5205" s="148" t="s">
        <v>6151</v>
      </c>
      <c r="N5205" s="3">
        <v>0</v>
      </c>
      <c r="O5205" s="3">
        <v>0</v>
      </c>
      <c r="P5205" s="3">
        <v>0</v>
      </c>
      <c r="Q5205" s="132"/>
    </row>
    <row r="5206" spans="1:17">
      <c r="A5206" s="5" t="str">
        <f t="shared" si="82"/>
        <v>9</v>
      </c>
      <c r="B5206" s="1" t="s">
        <v>14367</v>
      </c>
      <c r="C5206" s="2" t="s">
        <v>8987</v>
      </c>
      <c r="D5206" s="2">
        <f>IFERROR(VLOOKUP(B5206,#REF!,4,0),0)</f>
        <v>0</v>
      </c>
      <c r="E5206" s="3">
        <v>0</v>
      </c>
      <c r="F5206" s="147" t="s">
        <v>1</v>
      </c>
      <c r="G5206" s="3">
        <v>0</v>
      </c>
      <c r="H5206" s="3">
        <v>0</v>
      </c>
      <c r="I5206" s="3">
        <v>0</v>
      </c>
      <c r="J5206" s="3">
        <v>0</v>
      </c>
      <c r="K5206" s="3">
        <v>0</v>
      </c>
      <c r="L5206" s="3">
        <v>0</v>
      </c>
      <c r="M5206" s="148" t="s">
        <v>6151</v>
      </c>
      <c r="N5206" s="3">
        <v>0</v>
      </c>
      <c r="O5206" s="3">
        <v>0</v>
      </c>
      <c r="P5206" s="3">
        <v>0</v>
      </c>
      <c r="Q5206" s="132"/>
    </row>
    <row r="5207" spans="1:17">
      <c r="A5207" s="5" t="str">
        <f t="shared" si="82"/>
        <v>9</v>
      </c>
      <c r="B5207" s="1" t="s">
        <v>14368</v>
      </c>
      <c r="C5207" s="2" t="s">
        <v>14369</v>
      </c>
      <c r="D5207" s="2">
        <f>IFERROR(VLOOKUP(B5207,#REF!,4,0),0)</f>
        <v>0</v>
      </c>
      <c r="E5207" s="3">
        <v>0</v>
      </c>
      <c r="F5207" s="147" t="s">
        <v>1</v>
      </c>
      <c r="G5207" s="3">
        <v>0</v>
      </c>
      <c r="H5207" s="3">
        <v>0</v>
      </c>
      <c r="I5207" s="3">
        <v>0</v>
      </c>
      <c r="J5207" s="3">
        <v>0</v>
      </c>
      <c r="K5207" s="3">
        <v>0</v>
      </c>
      <c r="L5207" s="3">
        <v>0</v>
      </c>
      <c r="M5207" s="148" t="s">
        <v>6151</v>
      </c>
      <c r="N5207" s="3">
        <v>0</v>
      </c>
      <c r="O5207" s="3">
        <v>0</v>
      </c>
      <c r="P5207" s="3">
        <v>0</v>
      </c>
      <c r="Q5207" s="132"/>
    </row>
    <row r="5208" spans="1:17">
      <c r="A5208" s="5" t="str">
        <f t="shared" si="82"/>
        <v>9</v>
      </c>
      <c r="B5208" s="1" t="s">
        <v>5417</v>
      </c>
      <c r="C5208" s="2" t="s">
        <v>14370</v>
      </c>
      <c r="D5208" s="2">
        <f>IFERROR(VLOOKUP(B5208,#REF!,4,0),0)</f>
        <v>0</v>
      </c>
      <c r="E5208" s="3">
        <v>3106551.59</v>
      </c>
      <c r="F5208" s="147" t="s">
        <v>1</v>
      </c>
      <c r="G5208" s="3">
        <v>3106551.59</v>
      </c>
      <c r="H5208" s="3">
        <v>0</v>
      </c>
      <c r="I5208" s="3">
        <v>0</v>
      </c>
      <c r="J5208" s="3">
        <v>3106551.59</v>
      </c>
      <c r="K5208" s="3">
        <v>0</v>
      </c>
      <c r="L5208" s="3">
        <v>0</v>
      </c>
      <c r="M5208" s="148" t="s">
        <v>6151</v>
      </c>
      <c r="N5208" s="3">
        <v>0</v>
      </c>
      <c r="O5208" s="3">
        <v>0</v>
      </c>
      <c r="P5208" s="3">
        <v>0</v>
      </c>
      <c r="Q5208" s="132"/>
    </row>
    <row r="5209" spans="1:17" ht="22.5">
      <c r="A5209" s="5" t="str">
        <f t="shared" si="82"/>
        <v>9</v>
      </c>
      <c r="B5209" s="1" t="s">
        <v>5422</v>
      </c>
      <c r="C5209" s="2" t="s">
        <v>14371</v>
      </c>
      <c r="D5209" s="2">
        <f>IFERROR(VLOOKUP(B5209,#REF!,4,0),0)</f>
        <v>0</v>
      </c>
      <c r="E5209" s="3">
        <v>10606569.41</v>
      </c>
      <c r="F5209" s="147" t="s">
        <v>1</v>
      </c>
      <c r="G5209" s="3">
        <v>10606569.41</v>
      </c>
      <c r="H5209" s="3">
        <v>0</v>
      </c>
      <c r="I5209" s="3">
        <v>0</v>
      </c>
      <c r="J5209" s="3">
        <v>10606569.41</v>
      </c>
      <c r="K5209" s="3">
        <v>0</v>
      </c>
      <c r="L5209" s="3">
        <v>0</v>
      </c>
      <c r="M5209" s="148" t="s">
        <v>6151</v>
      </c>
      <c r="N5209" s="3">
        <v>0</v>
      </c>
      <c r="O5209" s="3">
        <v>0</v>
      </c>
      <c r="P5209" s="3">
        <v>0</v>
      </c>
      <c r="Q5209" s="132"/>
    </row>
    <row r="5210" spans="1:17">
      <c r="A5210" s="5" t="str">
        <f t="shared" si="82"/>
        <v>9</v>
      </c>
      <c r="B5210" s="1" t="s">
        <v>14372</v>
      </c>
      <c r="C5210" s="2" t="s">
        <v>14373</v>
      </c>
      <c r="D5210" s="2">
        <f>IFERROR(VLOOKUP(B5210,#REF!,4,0),0)</f>
        <v>0</v>
      </c>
      <c r="E5210" s="3">
        <v>0</v>
      </c>
      <c r="F5210" s="147" t="s">
        <v>1</v>
      </c>
      <c r="G5210" s="3">
        <v>0</v>
      </c>
      <c r="H5210" s="3">
        <v>0</v>
      </c>
      <c r="I5210" s="3">
        <v>0</v>
      </c>
      <c r="J5210" s="3">
        <v>0</v>
      </c>
      <c r="K5210" s="3">
        <v>0</v>
      </c>
      <c r="L5210" s="3">
        <v>0</v>
      </c>
      <c r="M5210" s="148" t="s">
        <v>6151</v>
      </c>
      <c r="N5210" s="3">
        <v>0</v>
      </c>
      <c r="O5210" s="3">
        <v>0</v>
      </c>
      <c r="P5210" s="3">
        <v>0</v>
      </c>
      <c r="Q5210" s="132"/>
    </row>
    <row r="5211" spans="1:17">
      <c r="A5211" s="5" t="str">
        <f t="shared" si="82"/>
        <v>9</v>
      </c>
      <c r="B5211" s="1" t="s">
        <v>5427</v>
      </c>
      <c r="C5211" s="2" t="s">
        <v>14374</v>
      </c>
      <c r="D5211" s="2">
        <f>IFERROR(VLOOKUP(B5211,#REF!,4,0),0)</f>
        <v>0</v>
      </c>
      <c r="E5211" s="3">
        <v>-3921072.68</v>
      </c>
      <c r="F5211" s="147" t="s">
        <v>1</v>
      </c>
      <c r="G5211" s="3">
        <v>-3921072.68</v>
      </c>
      <c r="H5211" s="3">
        <v>0</v>
      </c>
      <c r="I5211" s="3">
        <v>0</v>
      </c>
      <c r="J5211" s="3">
        <v>-3921072.68</v>
      </c>
      <c r="K5211" s="3">
        <v>0</v>
      </c>
      <c r="L5211" s="3">
        <v>0</v>
      </c>
      <c r="M5211" s="148" t="s">
        <v>6151</v>
      </c>
      <c r="N5211" s="3">
        <v>0</v>
      </c>
      <c r="O5211" s="3">
        <v>0</v>
      </c>
      <c r="P5211" s="3">
        <v>0</v>
      </c>
      <c r="Q5211" s="132"/>
    </row>
    <row r="5212" spans="1:17" ht="22.5">
      <c r="A5212" s="5" t="str">
        <f t="shared" si="82"/>
        <v>9</v>
      </c>
      <c r="B5212" s="1" t="s">
        <v>5432</v>
      </c>
      <c r="C5212" s="2" t="s">
        <v>14375</v>
      </c>
      <c r="D5212" s="2">
        <f>IFERROR(VLOOKUP(B5212,#REF!,4,0),0)</f>
        <v>0</v>
      </c>
      <c r="E5212" s="3">
        <v>-258668.24</v>
      </c>
      <c r="F5212" s="147" t="s">
        <v>1</v>
      </c>
      <c r="G5212" s="3">
        <v>-258668.24</v>
      </c>
      <c r="H5212" s="3">
        <v>0</v>
      </c>
      <c r="I5212" s="3">
        <v>0</v>
      </c>
      <c r="J5212" s="3">
        <v>-258668.24</v>
      </c>
      <c r="K5212" s="3">
        <v>0</v>
      </c>
      <c r="L5212" s="3">
        <v>0</v>
      </c>
      <c r="M5212" s="148" t="s">
        <v>6151</v>
      </c>
      <c r="N5212" s="3">
        <v>0</v>
      </c>
      <c r="O5212" s="3">
        <v>0</v>
      </c>
      <c r="P5212" s="3">
        <v>0</v>
      </c>
      <c r="Q5212" s="132"/>
    </row>
    <row r="5213" spans="1:17">
      <c r="A5213" s="5" t="str">
        <f t="shared" si="82"/>
        <v>9</v>
      </c>
      <c r="B5213" s="1" t="s">
        <v>14376</v>
      </c>
      <c r="C5213" s="2" t="s">
        <v>14377</v>
      </c>
      <c r="D5213" s="2">
        <f>IFERROR(VLOOKUP(B5213,#REF!,4,0),0)</f>
        <v>0</v>
      </c>
      <c r="E5213" s="3">
        <v>0</v>
      </c>
      <c r="F5213" s="147" t="s">
        <v>5961</v>
      </c>
      <c r="G5213" s="3">
        <v>0</v>
      </c>
      <c r="H5213" s="3">
        <v>0</v>
      </c>
      <c r="I5213" s="3">
        <v>0</v>
      </c>
      <c r="J5213" s="3">
        <v>0</v>
      </c>
      <c r="K5213" s="3">
        <v>0</v>
      </c>
      <c r="L5213" s="3">
        <v>0</v>
      </c>
      <c r="M5213" s="148" t="s">
        <v>6151</v>
      </c>
      <c r="N5213" s="3">
        <v>0</v>
      </c>
      <c r="O5213" s="3">
        <v>0</v>
      </c>
      <c r="P5213" s="3">
        <v>0</v>
      </c>
      <c r="Q5213" s="132"/>
    </row>
    <row r="5214" spans="1:17" ht="22.5">
      <c r="A5214" s="5" t="str">
        <f t="shared" si="82"/>
        <v>9</v>
      </c>
      <c r="B5214" s="1" t="s">
        <v>14378</v>
      </c>
      <c r="C5214" s="2" t="s">
        <v>14379</v>
      </c>
      <c r="D5214" s="2">
        <f>IFERROR(VLOOKUP(B5214,#REF!,4,0),0)</f>
        <v>0</v>
      </c>
      <c r="E5214" s="3">
        <v>0</v>
      </c>
      <c r="F5214" s="147" t="s">
        <v>1</v>
      </c>
      <c r="G5214" s="3">
        <v>0</v>
      </c>
      <c r="H5214" s="3">
        <v>0</v>
      </c>
      <c r="I5214" s="3">
        <v>0</v>
      </c>
      <c r="J5214" s="3">
        <v>0</v>
      </c>
      <c r="K5214" s="3">
        <v>0</v>
      </c>
      <c r="L5214" s="3">
        <v>0</v>
      </c>
      <c r="M5214" s="148" t="s">
        <v>6151</v>
      </c>
      <c r="N5214" s="3">
        <v>0</v>
      </c>
      <c r="O5214" s="3">
        <v>0</v>
      </c>
      <c r="P5214" s="3">
        <v>0</v>
      </c>
      <c r="Q5214" s="132"/>
    </row>
    <row r="5215" spans="1:17">
      <c r="A5215" s="5" t="str">
        <f t="shared" si="82"/>
        <v>9</v>
      </c>
      <c r="B5215" s="1" t="s">
        <v>14380</v>
      </c>
      <c r="C5215" s="2" t="s">
        <v>14381</v>
      </c>
      <c r="D5215" s="2">
        <f>IFERROR(VLOOKUP(B5215,#REF!,4,0),0)</f>
        <v>0</v>
      </c>
      <c r="E5215" s="3">
        <v>0</v>
      </c>
      <c r="F5215" s="147" t="s">
        <v>1</v>
      </c>
      <c r="G5215" s="3">
        <v>0</v>
      </c>
      <c r="H5215" s="3">
        <v>0</v>
      </c>
      <c r="I5215" s="3">
        <v>0</v>
      </c>
      <c r="J5215" s="3">
        <v>0</v>
      </c>
      <c r="K5215" s="3">
        <v>0</v>
      </c>
      <c r="L5215" s="3">
        <v>0</v>
      </c>
      <c r="M5215" s="148" t="s">
        <v>6151</v>
      </c>
      <c r="N5215" s="3">
        <v>0</v>
      </c>
      <c r="O5215" s="3">
        <v>0</v>
      </c>
      <c r="P5215" s="3">
        <v>0</v>
      </c>
      <c r="Q5215" s="132"/>
    </row>
    <row r="5216" spans="1:17">
      <c r="A5216" s="5" t="str">
        <f t="shared" si="82"/>
        <v>9</v>
      </c>
      <c r="B5216" s="1" t="s">
        <v>14382</v>
      </c>
      <c r="C5216" s="2" t="s">
        <v>14383</v>
      </c>
      <c r="D5216" s="2">
        <f>IFERROR(VLOOKUP(B5216,#REF!,4,0),0)</f>
        <v>0</v>
      </c>
      <c r="E5216" s="3">
        <v>0</v>
      </c>
      <c r="F5216" s="147" t="s">
        <v>1</v>
      </c>
      <c r="G5216" s="3">
        <v>0</v>
      </c>
      <c r="H5216" s="3">
        <v>0</v>
      </c>
      <c r="I5216" s="3">
        <v>0</v>
      </c>
      <c r="J5216" s="3">
        <v>0</v>
      </c>
      <c r="K5216" s="3">
        <v>0</v>
      </c>
      <c r="L5216" s="3">
        <v>0</v>
      </c>
      <c r="M5216" s="148" t="s">
        <v>6151</v>
      </c>
      <c r="N5216" s="3">
        <v>0</v>
      </c>
      <c r="O5216" s="3">
        <v>0</v>
      </c>
      <c r="P5216" s="3">
        <v>0</v>
      </c>
      <c r="Q5216" s="132"/>
    </row>
    <row r="5217" spans="1:17">
      <c r="A5217" s="5" t="str">
        <f t="shared" si="82"/>
        <v>9</v>
      </c>
      <c r="B5217" s="1" t="s">
        <v>14384</v>
      </c>
      <c r="C5217" s="2" t="s">
        <v>14385</v>
      </c>
      <c r="D5217" s="2">
        <f>IFERROR(VLOOKUP(B5217,#REF!,4,0),0)</f>
        <v>0</v>
      </c>
      <c r="E5217" s="3">
        <v>0</v>
      </c>
      <c r="F5217" s="147" t="s">
        <v>1</v>
      </c>
      <c r="G5217" s="3">
        <v>0</v>
      </c>
      <c r="H5217" s="3">
        <v>0</v>
      </c>
      <c r="I5217" s="3">
        <v>0</v>
      </c>
      <c r="J5217" s="3">
        <v>0</v>
      </c>
      <c r="K5217" s="3">
        <v>0</v>
      </c>
      <c r="L5217" s="3">
        <v>0</v>
      </c>
      <c r="M5217" s="148" t="s">
        <v>6151</v>
      </c>
      <c r="N5217" s="3">
        <v>0</v>
      </c>
      <c r="O5217" s="3">
        <v>0</v>
      </c>
      <c r="P5217" s="3">
        <v>0</v>
      </c>
      <c r="Q5217" s="132"/>
    </row>
    <row r="5218" spans="1:17">
      <c r="A5218" s="5" t="str">
        <f t="shared" si="82"/>
        <v>9</v>
      </c>
      <c r="B5218" s="1" t="s">
        <v>14386</v>
      </c>
      <c r="C5218" s="2" t="s">
        <v>14387</v>
      </c>
      <c r="D5218" s="2">
        <f>IFERROR(VLOOKUP(B5218,#REF!,4,0),0)</f>
        <v>0</v>
      </c>
      <c r="E5218" s="3">
        <v>0</v>
      </c>
      <c r="F5218" s="147" t="s">
        <v>1</v>
      </c>
      <c r="G5218" s="3">
        <v>0</v>
      </c>
      <c r="H5218" s="3">
        <v>0</v>
      </c>
      <c r="I5218" s="3">
        <v>0</v>
      </c>
      <c r="J5218" s="3">
        <v>0</v>
      </c>
      <c r="K5218" s="3">
        <v>0</v>
      </c>
      <c r="L5218" s="3">
        <v>0</v>
      </c>
      <c r="M5218" s="148" t="s">
        <v>6151</v>
      </c>
      <c r="N5218" s="3">
        <v>0</v>
      </c>
      <c r="O5218" s="3">
        <v>0</v>
      </c>
      <c r="P5218" s="3">
        <v>0</v>
      </c>
      <c r="Q5218" s="132"/>
    </row>
    <row r="5219" spans="1:17">
      <c r="A5219" s="5" t="str">
        <f t="shared" si="82"/>
        <v>9</v>
      </c>
      <c r="B5219" s="1" t="s">
        <v>14388</v>
      </c>
      <c r="C5219" s="2" t="s">
        <v>14389</v>
      </c>
      <c r="D5219" s="2">
        <f>IFERROR(VLOOKUP(B5219,#REF!,4,0),0)</f>
        <v>0</v>
      </c>
      <c r="E5219" s="3">
        <v>0</v>
      </c>
      <c r="F5219" s="147" t="s">
        <v>1</v>
      </c>
      <c r="G5219" s="3">
        <v>0</v>
      </c>
      <c r="H5219" s="3">
        <v>0</v>
      </c>
      <c r="I5219" s="3">
        <v>0</v>
      </c>
      <c r="J5219" s="3">
        <v>0</v>
      </c>
      <c r="K5219" s="3">
        <v>0</v>
      </c>
      <c r="L5219" s="3">
        <v>0</v>
      </c>
      <c r="M5219" s="148" t="s">
        <v>6151</v>
      </c>
      <c r="N5219" s="3">
        <v>0</v>
      </c>
      <c r="O5219" s="3">
        <v>0</v>
      </c>
      <c r="P5219" s="3">
        <v>0</v>
      </c>
      <c r="Q5219" s="132"/>
    </row>
    <row r="5220" spans="1:17">
      <c r="A5220" s="5" t="str">
        <f t="shared" si="82"/>
        <v>9</v>
      </c>
      <c r="B5220" s="1" t="s">
        <v>14390</v>
      </c>
      <c r="C5220" s="2" t="s">
        <v>6396</v>
      </c>
      <c r="D5220" s="2">
        <f>IFERROR(VLOOKUP(B5220,#REF!,4,0),0)</f>
        <v>0</v>
      </c>
      <c r="E5220" s="3">
        <v>0</v>
      </c>
      <c r="F5220" s="147" t="s">
        <v>1</v>
      </c>
      <c r="G5220" s="3">
        <v>0</v>
      </c>
      <c r="H5220" s="3">
        <v>0</v>
      </c>
      <c r="I5220" s="3">
        <v>0</v>
      </c>
      <c r="J5220" s="3">
        <v>0</v>
      </c>
      <c r="K5220" s="3">
        <v>0</v>
      </c>
      <c r="L5220" s="3">
        <v>0</v>
      </c>
      <c r="M5220" s="148" t="s">
        <v>6151</v>
      </c>
      <c r="N5220" s="3">
        <v>0</v>
      </c>
      <c r="O5220" s="3">
        <v>0</v>
      </c>
      <c r="P5220" s="3">
        <v>0</v>
      </c>
      <c r="Q5220" s="132"/>
    </row>
    <row r="5221" spans="1:17">
      <c r="A5221" s="5" t="str">
        <f t="shared" si="82"/>
        <v>9</v>
      </c>
      <c r="B5221" s="1" t="s">
        <v>14391</v>
      </c>
      <c r="C5221" s="2" t="s">
        <v>14257</v>
      </c>
      <c r="D5221" s="2">
        <f>IFERROR(VLOOKUP(B5221,#REF!,4,0),0)</f>
        <v>0</v>
      </c>
      <c r="E5221" s="3">
        <v>0</v>
      </c>
      <c r="F5221" s="147" t="s">
        <v>1</v>
      </c>
      <c r="G5221" s="3">
        <v>0</v>
      </c>
      <c r="H5221" s="3">
        <v>0</v>
      </c>
      <c r="I5221" s="3">
        <v>0</v>
      </c>
      <c r="J5221" s="3">
        <v>0</v>
      </c>
      <c r="K5221" s="3">
        <v>0</v>
      </c>
      <c r="L5221" s="3">
        <v>0</v>
      </c>
      <c r="M5221" s="148" t="s">
        <v>6151</v>
      </c>
      <c r="N5221" s="3">
        <v>0</v>
      </c>
      <c r="O5221" s="3">
        <v>0</v>
      </c>
      <c r="P5221" s="3">
        <v>0</v>
      </c>
      <c r="Q5221" s="132"/>
    </row>
    <row r="5222" spans="1:17">
      <c r="A5222" s="5" t="str">
        <f t="shared" si="82"/>
        <v>9</v>
      </c>
      <c r="B5222" s="1" t="s">
        <v>14392</v>
      </c>
      <c r="C5222" s="2" t="s">
        <v>14393</v>
      </c>
      <c r="D5222" s="2">
        <f>IFERROR(VLOOKUP(B5222,#REF!,4,0),0)</f>
        <v>0</v>
      </c>
      <c r="E5222" s="3">
        <v>0</v>
      </c>
      <c r="F5222" s="147" t="s">
        <v>1</v>
      </c>
      <c r="G5222" s="3">
        <v>0</v>
      </c>
      <c r="H5222" s="3">
        <v>0</v>
      </c>
      <c r="I5222" s="3">
        <v>0</v>
      </c>
      <c r="J5222" s="3">
        <v>0</v>
      </c>
      <c r="K5222" s="3">
        <v>0</v>
      </c>
      <c r="L5222" s="3">
        <v>0</v>
      </c>
      <c r="M5222" s="148" t="s">
        <v>6151</v>
      </c>
      <c r="N5222" s="3">
        <v>0</v>
      </c>
      <c r="O5222" s="3">
        <v>0</v>
      </c>
      <c r="P5222" s="3">
        <v>0</v>
      </c>
      <c r="Q5222" s="132"/>
    </row>
    <row r="5223" spans="1:17">
      <c r="A5223" s="5" t="str">
        <f t="shared" si="82"/>
        <v>9</v>
      </c>
      <c r="B5223" s="1" t="s">
        <v>5439</v>
      </c>
      <c r="C5223" s="2" t="s">
        <v>10149</v>
      </c>
      <c r="D5223" s="2">
        <f>IFERROR(VLOOKUP(B5223,#REF!,4,0),0)</f>
        <v>0</v>
      </c>
      <c r="E5223" s="3">
        <v>4548096.45</v>
      </c>
      <c r="F5223" s="147" t="s">
        <v>1</v>
      </c>
      <c r="G5223" s="3">
        <v>4548096.45</v>
      </c>
      <c r="H5223" s="3">
        <v>0</v>
      </c>
      <c r="I5223" s="3">
        <v>0</v>
      </c>
      <c r="J5223" s="3">
        <v>4548096.45</v>
      </c>
      <c r="K5223" s="3">
        <v>0</v>
      </c>
      <c r="L5223" s="3">
        <v>0</v>
      </c>
      <c r="M5223" s="148" t="s">
        <v>6151</v>
      </c>
      <c r="N5223" s="3">
        <v>0</v>
      </c>
      <c r="O5223" s="3">
        <v>0</v>
      </c>
      <c r="P5223" s="3">
        <v>0</v>
      </c>
      <c r="Q5223" s="132"/>
    </row>
    <row r="5224" spans="1:17">
      <c r="A5224" s="5" t="str">
        <f t="shared" si="82"/>
        <v>9</v>
      </c>
      <c r="B5224" s="1" t="s">
        <v>5443</v>
      </c>
      <c r="C5224" s="2" t="s">
        <v>10150</v>
      </c>
      <c r="D5224" s="2">
        <f>IFERROR(VLOOKUP(B5224,#REF!,4,0),0)</f>
        <v>0</v>
      </c>
      <c r="E5224" s="3">
        <v>16721757.9</v>
      </c>
      <c r="F5224" s="147" t="s">
        <v>1</v>
      </c>
      <c r="G5224" s="3">
        <v>16721757.9</v>
      </c>
      <c r="H5224" s="3">
        <v>0</v>
      </c>
      <c r="I5224" s="3">
        <v>0</v>
      </c>
      <c r="J5224" s="3">
        <v>16721757.9</v>
      </c>
      <c r="K5224" s="3">
        <v>0</v>
      </c>
      <c r="L5224" s="3">
        <v>0</v>
      </c>
      <c r="M5224" s="148" t="s">
        <v>6151</v>
      </c>
      <c r="N5224" s="3">
        <v>0</v>
      </c>
      <c r="O5224" s="3">
        <v>0</v>
      </c>
      <c r="P5224" s="3">
        <v>0</v>
      </c>
      <c r="Q5224" s="132"/>
    </row>
    <row r="5225" spans="1:17">
      <c r="A5225" s="5" t="str">
        <f t="shared" si="82"/>
        <v>9</v>
      </c>
      <c r="B5225" s="1" t="s">
        <v>5447</v>
      </c>
      <c r="C5225" s="2" t="s">
        <v>10151</v>
      </c>
      <c r="D5225" s="2">
        <f>IFERROR(VLOOKUP(B5225,#REF!,4,0),0)</f>
        <v>0</v>
      </c>
      <c r="E5225" s="3">
        <v>4997989.97</v>
      </c>
      <c r="F5225" s="147" t="s">
        <v>1</v>
      </c>
      <c r="G5225" s="3">
        <v>4997989.97</v>
      </c>
      <c r="H5225" s="3">
        <v>0</v>
      </c>
      <c r="I5225" s="3">
        <v>0</v>
      </c>
      <c r="J5225" s="3">
        <v>4997989.97</v>
      </c>
      <c r="K5225" s="3">
        <v>0</v>
      </c>
      <c r="L5225" s="3">
        <v>0</v>
      </c>
      <c r="M5225" s="148" t="s">
        <v>6151</v>
      </c>
      <c r="N5225" s="3">
        <v>0</v>
      </c>
      <c r="O5225" s="3">
        <v>0</v>
      </c>
      <c r="P5225" s="3">
        <v>0</v>
      </c>
      <c r="Q5225" s="132"/>
    </row>
    <row r="5226" spans="1:17" ht="22.5">
      <c r="A5226" s="5" t="str">
        <f t="shared" si="82"/>
        <v>9</v>
      </c>
      <c r="B5226" s="1" t="s">
        <v>14394</v>
      </c>
      <c r="C5226" s="2" t="s">
        <v>14395</v>
      </c>
      <c r="D5226" s="2">
        <f>IFERROR(VLOOKUP(B5226,#REF!,4,0),0)</f>
        <v>0</v>
      </c>
      <c r="E5226" s="3">
        <v>0</v>
      </c>
      <c r="F5226" s="147" t="s">
        <v>1</v>
      </c>
      <c r="G5226" s="3">
        <v>0</v>
      </c>
      <c r="H5226" s="3">
        <v>0</v>
      </c>
      <c r="I5226" s="3">
        <v>0</v>
      </c>
      <c r="J5226" s="3">
        <v>0</v>
      </c>
      <c r="K5226" s="3">
        <v>0</v>
      </c>
      <c r="L5226" s="3">
        <v>0</v>
      </c>
      <c r="M5226" s="148" t="s">
        <v>6151</v>
      </c>
      <c r="N5226" s="3">
        <v>0</v>
      </c>
      <c r="O5226" s="3">
        <v>0</v>
      </c>
      <c r="P5226" s="3">
        <v>0</v>
      </c>
      <c r="Q5226" s="132"/>
    </row>
    <row r="5227" spans="1:17">
      <c r="A5227" s="5" t="str">
        <f t="shared" si="82"/>
        <v>9</v>
      </c>
      <c r="B5227" s="1" t="s">
        <v>5451</v>
      </c>
      <c r="C5227" s="2" t="s">
        <v>14396</v>
      </c>
      <c r="D5227" s="2">
        <f>IFERROR(VLOOKUP(B5227,#REF!,4,0),0)</f>
        <v>0</v>
      </c>
      <c r="E5227" s="3">
        <v>2656488.9</v>
      </c>
      <c r="F5227" s="147" t="s">
        <v>1</v>
      </c>
      <c r="G5227" s="3">
        <v>2656488.9</v>
      </c>
      <c r="H5227" s="3">
        <v>0</v>
      </c>
      <c r="I5227" s="3">
        <v>0</v>
      </c>
      <c r="J5227" s="3">
        <v>2656488.9</v>
      </c>
      <c r="K5227" s="3">
        <v>0</v>
      </c>
      <c r="L5227" s="3">
        <v>0</v>
      </c>
      <c r="M5227" s="148" t="s">
        <v>6151</v>
      </c>
      <c r="N5227" s="3">
        <v>0</v>
      </c>
      <c r="O5227" s="3">
        <v>0</v>
      </c>
      <c r="P5227" s="3">
        <v>0</v>
      </c>
      <c r="Q5227" s="132"/>
    </row>
    <row r="5228" spans="1:17">
      <c r="A5228" s="5" t="str">
        <f t="shared" si="82"/>
        <v>9</v>
      </c>
      <c r="B5228" s="1" t="s">
        <v>14397</v>
      </c>
      <c r="C5228" s="2" t="s">
        <v>14398</v>
      </c>
      <c r="D5228" s="2">
        <f>IFERROR(VLOOKUP(B5228,#REF!,4,0),0)</f>
        <v>0</v>
      </c>
      <c r="E5228" s="3">
        <v>0</v>
      </c>
      <c r="F5228" s="147" t="s">
        <v>1</v>
      </c>
      <c r="G5228" s="3">
        <v>0</v>
      </c>
      <c r="H5228" s="3">
        <v>0</v>
      </c>
      <c r="I5228" s="3">
        <v>0</v>
      </c>
      <c r="J5228" s="3">
        <v>0</v>
      </c>
      <c r="K5228" s="3">
        <v>0</v>
      </c>
      <c r="L5228" s="3">
        <v>0</v>
      </c>
      <c r="M5228" s="148" t="s">
        <v>6151</v>
      </c>
      <c r="N5228" s="3">
        <v>0</v>
      </c>
      <c r="O5228" s="3">
        <v>0</v>
      </c>
      <c r="P5228" s="3">
        <v>0</v>
      </c>
      <c r="Q5228" s="132"/>
    </row>
    <row r="5229" spans="1:17" ht="22.5">
      <c r="A5229" s="5" t="str">
        <f t="shared" si="82"/>
        <v>9</v>
      </c>
      <c r="B5229" s="1" t="s">
        <v>14399</v>
      </c>
      <c r="C5229" s="2" t="s">
        <v>14400</v>
      </c>
      <c r="D5229" s="2">
        <f>IFERROR(VLOOKUP(B5229,#REF!,4,0),0)</f>
        <v>0</v>
      </c>
      <c r="E5229" s="3">
        <v>0</v>
      </c>
      <c r="F5229" s="147" t="s">
        <v>1</v>
      </c>
      <c r="G5229" s="3">
        <v>0</v>
      </c>
      <c r="H5229" s="3">
        <v>0</v>
      </c>
      <c r="I5229" s="3">
        <v>0</v>
      </c>
      <c r="J5229" s="3">
        <v>0</v>
      </c>
      <c r="K5229" s="3">
        <v>0</v>
      </c>
      <c r="L5229" s="3">
        <v>0</v>
      </c>
      <c r="M5229" s="148" t="s">
        <v>6151</v>
      </c>
      <c r="N5229" s="3">
        <v>0</v>
      </c>
      <c r="O5229" s="3">
        <v>0</v>
      </c>
      <c r="P5229" s="3">
        <v>0</v>
      </c>
      <c r="Q5229" s="132"/>
    </row>
    <row r="5230" spans="1:17">
      <c r="A5230" s="5" t="str">
        <f t="shared" si="82"/>
        <v>9</v>
      </c>
      <c r="B5230" s="1" t="s">
        <v>14401</v>
      </c>
      <c r="C5230" s="2" t="s">
        <v>7199</v>
      </c>
      <c r="D5230" s="2">
        <f>IFERROR(VLOOKUP(B5230,#REF!,4,0),0)</f>
        <v>0</v>
      </c>
      <c r="E5230" s="3">
        <v>0</v>
      </c>
      <c r="F5230" s="147" t="s">
        <v>1</v>
      </c>
      <c r="G5230" s="3">
        <v>0</v>
      </c>
      <c r="H5230" s="3">
        <v>0</v>
      </c>
      <c r="I5230" s="3">
        <v>0</v>
      </c>
      <c r="J5230" s="3">
        <v>0</v>
      </c>
      <c r="K5230" s="3">
        <v>0</v>
      </c>
      <c r="L5230" s="3">
        <v>0</v>
      </c>
      <c r="M5230" s="148" t="s">
        <v>6151</v>
      </c>
      <c r="N5230" s="3">
        <v>0</v>
      </c>
      <c r="O5230" s="3">
        <v>0</v>
      </c>
      <c r="P5230" s="3">
        <v>0</v>
      </c>
      <c r="Q5230" s="132"/>
    </row>
    <row r="5231" spans="1:17">
      <c r="A5231" s="5" t="str">
        <f t="shared" si="82"/>
        <v>9</v>
      </c>
      <c r="B5231" s="1" t="s">
        <v>14402</v>
      </c>
      <c r="C5231" s="2" t="s">
        <v>10230</v>
      </c>
      <c r="D5231" s="2">
        <f>IFERROR(VLOOKUP(B5231,#REF!,4,0),0)</f>
        <v>0</v>
      </c>
      <c r="E5231" s="3">
        <v>0</v>
      </c>
      <c r="F5231" s="147" t="s">
        <v>1</v>
      </c>
      <c r="G5231" s="3">
        <v>0</v>
      </c>
      <c r="H5231" s="3">
        <v>0</v>
      </c>
      <c r="I5231" s="3">
        <v>0</v>
      </c>
      <c r="J5231" s="3">
        <v>0</v>
      </c>
      <c r="K5231" s="3">
        <v>0</v>
      </c>
      <c r="L5231" s="3">
        <v>0</v>
      </c>
      <c r="M5231" s="148" t="s">
        <v>6151</v>
      </c>
      <c r="N5231" s="3">
        <v>0</v>
      </c>
      <c r="O5231" s="3">
        <v>0</v>
      </c>
      <c r="P5231" s="3">
        <v>0</v>
      </c>
      <c r="Q5231" s="132"/>
    </row>
    <row r="5232" spans="1:17">
      <c r="A5232" s="5" t="str">
        <f t="shared" si="82"/>
        <v>9</v>
      </c>
      <c r="B5232" s="1" t="s">
        <v>14403</v>
      </c>
      <c r="C5232" s="2" t="s">
        <v>14404</v>
      </c>
      <c r="D5232" s="2">
        <f>IFERROR(VLOOKUP(B5232,#REF!,4,0),0)</f>
        <v>0</v>
      </c>
      <c r="E5232" s="3">
        <v>0</v>
      </c>
      <c r="F5232" s="147" t="s">
        <v>1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148" t="s">
        <v>6151</v>
      </c>
      <c r="N5232" s="3">
        <v>0</v>
      </c>
      <c r="O5232" s="3">
        <v>0</v>
      </c>
      <c r="P5232" s="3">
        <v>0</v>
      </c>
      <c r="Q5232" s="132"/>
    </row>
    <row r="5233" spans="1:17">
      <c r="A5233" s="5" t="str">
        <f t="shared" si="82"/>
        <v>9</v>
      </c>
      <c r="B5233" s="1" t="s">
        <v>14405</v>
      </c>
      <c r="C5233" s="2" t="s">
        <v>14406</v>
      </c>
      <c r="D5233" s="2">
        <f>IFERROR(VLOOKUP(B5233,#REF!,4,0),0)</f>
        <v>0</v>
      </c>
      <c r="E5233" s="3">
        <v>0</v>
      </c>
      <c r="F5233" s="147" t="s">
        <v>1</v>
      </c>
      <c r="G5233" s="3">
        <v>0</v>
      </c>
      <c r="H5233" s="3">
        <v>0</v>
      </c>
      <c r="I5233" s="3">
        <v>0</v>
      </c>
      <c r="J5233" s="3">
        <v>0</v>
      </c>
      <c r="K5233" s="3">
        <v>0</v>
      </c>
      <c r="L5233" s="3">
        <v>0</v>
      </c>
      <c r="M5233" s="148" t="s">
        <v>6151</v>
      </c>
      <c r="N5233" s="3">
        <v>0</v>
      </c>
      <c r="O5233" s="3">
        <v>0</v>
      </c>
      <c r="P5233" s="3">
        <v>0</v>
      </c>
      <c r="Q5233" s="132"/>
    </row>
    <row r="5234" spans="1:17">
      <c r="A5234" s="5" t="str">
        <f t="shared" si="82"/>
        <v>9</v>
      </c>
      <c r="B5234" s="1" t="s">
        <v>14407</v>
      </c>
      <c r="C5234" s="2" t="s">
        <v>14408</v>
      </c>
      <c r="D5234" s="2">
        <f>IFERROR(VLOOKUP(B5234,#REF!,4,0),0)</f>
        <v>0</v>
      </c>
      <c r="E5234" s="3">
        <v>0</v>
      </c>
      <c r="F5234" s="147" t="s">
        <v>1</v>
      </c>
      <c r="G5234" s="3">
        <v>0</v>
      </c>
      <c r="H5234" s="3">
        <v>0</v>
      </c>
      <c r="I5234" s="3">
        <v>0</v>
      </c>
      <c r="J5234" s="3">
        <v>0</v>
      </c>
      <c r="K5234" s="3">
        <v>0</v>
      </c>
      <c r="L5234" s="3">
        <v>0</v>
      </c>
      <c r="M5234" s="148" t="s">
        <v>6151</v>
      </c>
      <c r="N5234" s="3">
        <v>0</v>
      </c>
      <c r="O5234" s="3">
        <v>0</v>
      </c>
      <c r="P5234" s="3">
        <v>0</v>
      </c>
      <c r="Q5234" s="132"/>
    </row>
    <row r="5235" spans="1:17">
      <c r="A5235" s="5" t="str">
        <f t="shared" si="82"/>
        <v>9</v>
      </c>
      <c r="B5235" s="1" t="s">
        <v>14409</v>
      </c>
      <c r="C5235" s="2" t="s">
        <v>14410</v>
      </c>
      <c r="D5235" s="2">
        <f>IFERROR(VLOOKUP(B5235,#REF!,4,0),0)</f>
        <v>0</v>
      </c>
      <c r="E5235" s="3">
        <v>0</v>
      </c>
      <c r="F5235" s="147" t="s">
        <v>1</v>
      </c>
      <c r="G5235" s="3">
        <v>0</v>
      </c>
      <c r="H5235" s="3">
        <v>0</v>
      </c>
      <c r="I5235" s="3">
        <v>0</v>
      </c>
      <c r="J5235" s="3">
        <v>0</v>
      </c>
      <c r="K5235" s="3">
        <v>0</v>
      </c>
      <c r="L5235" s="3">
        <v>0</v>
      </c>
      <c r="M5235" s="148" t="s">
        <v>6151</v>
      </c>
      <c r="N5235" s="3">
        <v>0</v>
      </c>
      <c r="O5235" s="3">
        <v>0</v>
      </c>
      <c r="P5235" s="3">
        <v>0</v>
      </c>
      <c r="Q5235" s="132"/>
    </row>
    <row r="5236" spans="1:17">
      <c r="A5236" s="5" t="str">
        <f t="shared" si="82"/>
        <v>9</v>
      </c>
      <c r="B5236" s="1" t="s">
        <v>14411</v>
      </c>
      <c r="C5236" s="2" t="s">
        <v>14412</v>
      </c>
      <c r="D5236" s="2">
        <f>IFERROR(VLOOKUP(B5236,#REF!,4,0),0)</f>
        <v>0</v>
      </c>
      <c r="E5236" s="3">
        <v>0</v>
      </c>
      <c r="F5236" s="147" t="s">
        <v>1</v>
      </c>
      <c r="G5236" s="3">
        <v>0</v>
      </c>
      <c r="H5236" s="3">
        <v>0</v>
      </c>
      <c r="I5236" s="3">
        <v>0</v>
      </c>
      <c r="J5236" s="3">
        <v>0</v>
      </c>
      <c r="K5236" s="3">
        <v>0</v>
      </c>
      <c r="L5236" s="3">
        <v>0</v>
      </c>
      <c r="M5236" s="148" t="s">
        <v>6151</v>
      </c>
      <c r="N5236" s="3">
        <v>0</v>
      </c>
      <c r="O5236" s="3">
        <v>0</v>
      </c>
      <c r="P5236" s="3">
        <v>0</v>
      </c>
      <c r="Q5236" s="132"/>
    </row>
    <row r="5237" spans="1:17">
      <c r="A5237" s="5" t="str">
        <f t="shared" si="82"/>
        <v>9</v>
      </c>
      <c r="B5237" s="1" t="s">
        <v>14413</v>
      </c>
      <c r="C5237" s="2" t="s">
        <v>14414</v>
      </c>
      <c r="D5237" s="2">
        <f>IFERROR(VLOOKUP(B5237,#REF!,4,0),0)</f>
        <v>0</v>
      </c>
      <c r="E5237" s="3">
        <v>0</v>
      </c>
      <c r="F5237" s="147" t="s">
        <v>1</v>
      </c>
      <c r="G5237" s="3">
        <v>0</v>
      </c>
      <c r="H5237" s="3">
        <v>0</v>
      </c>
      <c r="I5237" s="3">
        <v>0</v>
      </c>
      <c r="J5237" s="3">
        <v>0</v>
      </c>
      <c r="K5237" s="3">
        <v>0</v>
      </c>
      <c r="L5237" s="3">
        <v>0</v>
      </c>
      <c r="M5237" s="148" t="s">
        <v>6151</v>
      </c>
      <c r="N5237" s="3">
        <v>0</v>
      </c>
      <c r="O5237" s="3">
        <v>0</v>
      </c>
      <c r="P5237" s="3">
        <v>0</v>
      </c>
      <c r="Q5237" s="132"/>
    </row>
    <row r="5238" spans="1:17">
      <c r="A5238" s="5" t="str">
        <f t="shared" si="82"/>
        <v>9</v>
      </c>
      <c r="B5238" s="1" t="s">
        <v>14415</v>
      </c>
      <c r="C5238" s="2" t="s">
        <v>14416</v>
      </c>
      <c r="D5238" s="2">
        <f>IFERROR(VLOOKUP(B5238,#REF!,4,0),0)</f>
        <v>0</v>
      </c>
      <c r="E5238" s="3">
        <v>0</v>
      </c>
      <c r="F5238" s="147" t="s">
        <v>1</v>
      </c>
      <c r="G5238" s="3">
        <v>0</v>
      </c>
      <c r="H5238" s="3">
        <v>0</v>
      </c>
      <c r="I5238" s="3">
        <v>0</v>
      </c>
      <c r="J5238" s="3">
        <v>0</v>
      </c>
      <c r="K5238" s="3">
        <v>0</v>
      </c>
      <c r="L5238" s="3">
        <v>0</v>
      </c>
      <c r="M5238" s="148" t="s">
        <v>6151</v>
      </c>
      <c r="N5238" s="3">
        <v>0</v>
      </c>
      <c r="O5238" s="3">
        <v>0</v>
      </c>
      <c r="P5238" s="3">
        <v>0</v>
      </c>
      <c r="Q5238" s="132"/>
    </row>
    <row r="5239" spans="1:17">
      <c r="A5239" s="5" t="str">
        <f t="shared" si="82"/>
        <v>9</v>
      </c>
      <c r="B5239" s="1" t="s">
        <v>14417</v>
      </c>
      <c r="C5239" s="2" t="s">
        <v>14418</v>
      </c>
      <c r="D5239" s="2">
        <f>IFERROR(VLOOKUP(B5239,#REF!,4,0),0)</f>
        <v>0</v>
      </c>
      <c r="E5239" s="3">
        <v>0</v>
      </c>
      <c r="F5239" s="147" t="s">
        <v>1</v>
      </c>
      <c r="G5239" s="3">
        <v>0</v>
      </c>
      <c r="H5239" s="3">
        <v>0</v>
      </c>
      <c r="I5239" s="3">
        <v>0</v>
      </c>
      <c r="J5239" s="3">
        <v>0</v>
      </c>
      <c r="K5239" s="3">
        <v>0</v>
      </c>
      <c r="L5239" s="3">
        <v>0</v>
      </c>
      <c r="M5239" s="148" t="s">
        <v>6151</v>
      </c>
      <c r="N5239" s="3">
        <v>0</v>
      </c>
      <c r="O5239" s="3">
        <v>0</v>
      </c>
      <c r="P5239" s="3">
        <v>0</v>
      </c>
      <c r="Q5239" s="132"/>
    </row>
    <row r="5240" spans="1:17">
      <c r="A5240" s="5" t="str">
        <f t="shared" si="82"/>
        <v>9</v>
      </c>
      <c r="B5240" s="1" t="s">
        <v>14419</v>
      </c>
      <c r="C5240" s="2" t="s">
        <v>14418</v>
      </c>
      <c r="D5240" s="2">
        <f>IFERROR(VLOOKUP(B5240,#REF!,4,0),0)</f>
        <v>0</v>
      </c>
      <c r="E5240" s="3">
        <v>0</v>
      </c>
      <c r="F5240" s="147" t="s">
        <v>1</v>
      </c>
      <c r="G5240" s="3">
        <v>0</v>
      </c>
      <c r="H5240" s="3">
        <v>0</v>
      </c>
      <c r="I5240" s="3">
        <v>0</v>
      </c>
      <c r="J5240" s="3">
        <v>0</v>
      </c>
      <c r="K5240" s="3">
        <v>0</v>
      </c>
      <c r="L5240" s="3">
        <v>0</v>
      </c>
      <c r="M5240" s="148" t="s">
        <v>6151</v>
      </c>
      <c r="N5240" s="3">
        <v>0</v>
      </c>
      <c r="O5240" s="3">
        <v>0</v>
      </c>
      <c r="P5240" s="3">
        <v>0</v>
      </c>
      <c r="Q5240" s="132"/>
    </row>
    <row r="5241" spans="1:17">
      <c r="A5241" s="5" t="str">
        <f t="shared" si="82"/>
        <v>9</v>
      </c>
      <c r="B5241" s="1" t="s">
        <v>14420</v>
      </c>
      <c r="C5241" s="2" t="s">
        <v>14418</v>
      </c>
      <c r="D5241" s="2">
        <f>IFERROR(VLOOKUP(B5241,#REF!,4,0),0)</f>
        <v>0</v>
      </c>
      <c r="E5241" s="3">
        <v>0</v>
      </c>
      <c r="F5241" s="147" t="s">
        <v>1</v>
      </c>
      <c r="G5241" s="3">
        <v>0</v>
      </c>
      <c r="H5241" s="3">
        <v>0</v>
      </c>
      <c r="I5241" s="3">
        <v>0</v>
      </c>
      <c r="J5241" s="3">
        <v>0</v>
      </c>
      <c r="K5241" s="3">
        <v>0</v>
      </c>
      <c r="L5241" s="3">
        <v>0</v>
      </c>
      <c r="M5241" s="148" t="s">
        <v>6151</v>
      </c>
      <c r="N5241" s="3">
        <v>0</v>
      </c>
      <c r="O5241" s="3">
        <v>0</v>
      </c>
      <c r="P5241" s="3">
        <v>0</v>
      </c>
      <c r="Q5241" s="132"/>
    </row>
    <row r="5242" spans="1:17">
      <c r="A5242" s="5" t="str">
        <f t="shared" si="82"/>
        <v>9</v>
      </c>
      <c r="B5242" s="1" t="s">
        <v>14421</v>
      </c>
      <c r="C5242" s="2" t="s">
        <v>14418</v>
      </c>
      <c r="D5242" s="2">
        <f>IFERROR(VLOOKUP(B5242,#REF!,4,0),0)</f>
        <v>0</v>
      </c>
      <c r="E5242" s="3">
        <v>0</v>
      </c>
      <c r="F5242" s="147" t="s">
        <v>1</v>
      </c>
      <c r="G5242" s="3">
        <v>0</v>
      </c>
      <c r="H5242" s="3">
        <v>0</v>
      </c>
      <c r="I5242" s="3">
        <v>0</v>
      </c>
      <c r="J5242" s="3">
        <v>0</v>
      </c>
      <c r="K5242" s="3">
        <v>0</v>
      </c>
      <c r="L5242" s="3">
        <v>0</v>
      </c>
      <c r="M5242" s="148" t="s">
        <v>6151</v>
      </c>
      <c r="N5242" s="3">
        <v>0</v>
      </c>
      <c r="O5242" s="3">
        <v>0</v>
      </c>
      <c r="P5242" s="3">
        <v>0</v>
      </c>
      <c r="Q5242" s="132"/>
    </row>
    <row r="5243" spans="1:17">
      <c r="A5243" s="5" t="str">
        <f t="shared" si="82"/>
        <v>9</v>
      </c>
      <c r="B5243" s="1" t="s">
        <v>14422</v>
      </c>
      <c r="C5243" s="2" t="s">
        <v>14418</v>
      </c>
      <c r="D5243" s="2">
        <f>IFERROR(VLOOKUP(B5243,#REF!,4,0),0)</f>
        <v>0</v>
      </c>
      <c r="E5243" s="3">
        <v>0</v>
      </c>
      <c r="F5243" s="147" t="s">
        <v>1</v>
      </c>
      <c r="G5243" s="3">
        <v>0</v>
      </c>
      <c r="H5243" s="3">
        <v>0</v>
      </c>
      <c r="I5243" s="3">
        <v>0</v>
      </c>
      <c r="J5243" s="3">
        <v>0</v>
      </c>
      <c r="K5243" s="3">
        <v>0</v>
      </c>
      <c r="L5243" s="3">
        <v>0</v>
      </c>
      <c r="M5243" s="148" t="s">
        <v>6151</v>
      </c>
      <c r="N5243" s="3">
        <v>0</v>
      </c>
      <c r="O5243" s="3">
        <v>0</v>
      </c>
      <c r="P5243" s="3">
        <v>0</v>
      </c>
      <c r="Q5243" s="132"/>
    </row>
    <row r="5244" spans="1:17">
      <c r="A5244" s="5" t="str">
        <f t="shared" si="82"/>
        <v>9</v>
      </c>
      <c r="B5244" s="1" t="s">
        <v>14423</v>
      </c>
      <c r="C5244" s="2" t="s">
        <v>14418</v>
      </c>
      <c r="D5244" s="2">
        <f>IFERROR(VLOOKUP(B5244,#REF!,4,0),0)</f>
        <v>0</v>
      </c>
      <c r="E5244" s="3">
        <v>0</v>
      </c>
      <c r="F5244" s="147" t="s">
        <v>1</v>
      </c>
      <c r="G5244" s="3">
        <v>0</v>
      </c>
      <c r="H5244" s="3">
        <v>0</v>
      </c>
      <c r="I5244" s="3">
        <v>0</v>
      </c>
      <c r="J5244" s="3">
        <v>0</v>
      </c>
      <c r="K5244" s="3">
        <v>0</v>
      </c>
      <c r="L5244" s="3">
        <v>0</v>
      </c>
      <c r="M5244" s="148" t="s">
        <v>6151</v>
      </c>
      <c r="N5244" s="3">
        <v>0</v>
      </c>
      <c r="O5244" s="3">
        <v>0</v>
      </c>
      <c r="P5244" s="3">
        <v>0</v>
      </c>
      <c r="Q5244" s="132"/>
    </row>
    <row r="5245" spans="1:17">
      <c r="A5245" s="5" t="str">
        <f t="shared" si="82"/>
        <v>9</v>
      </c>
      <c r="B5245" s="1" t="s">
        <v>14424</v>
      </c>
      <c r="C5245" s="2" t="s">
        <v>9065</v>
      </c>
      <c r="D5245" s="2">
        <f>IFERROR(VLOOKUP(B5245,#REF!,4,0),0)</f>
        <v>0</v>
      </c>
      <c r="E5245" s="3">
        <v>0</v>
      </c>
      <c r="F5245" s="147" t="s">
        <v>1</v>
      </c>
      <c r="G5245" s="3">
        <v>0</v>
      </c>
      <c r="H5245" s="3">
        <v>0</v>
      </c>
      <c r="I5245" s="3">
        <v>0</v>
      </c>
      <c r="J5245" s="3">
        <v>0</v>
      </c>
      <c r="K5245" s="3">
        <v>0</v>
      </c>
      <c r="L5245" s="3">
        <v>0</v>
      </c>
      <c r="M5245" s="148" t="s">
        <v>6151</v>
      </c>
      <c r="N5245" s="3">
        <v>0</v>
      </c>
      <c r="O5245" s="3">
        <v>0</v>
      </c>
      <c r="P5245" s="3">
        <v>0</v>
      </c>
      <c r="Q5245" s="132"/>
    </row>
    <row r="5246" spans="1:17">
      <c r="A5246" s="5" t="str">
        <f t="shared" si="82"/>
        <v>9</v>
      </c>
      <c r="B5246" s="1" t="s">
        <v>5456</v>
      </c>
      <c r="C5246" s="2" t="s">
        <v>14425</v>
      </c>
      <c r="D5246" s="2">
        <f>IFERROR(VLOOKUP(B5246,#REF!,4,0),0)</f>
        <v>0</v>
      </c>
      <c r="E5246" s="3">
        <v>16468045.77</v>
      </c>
      <c r="F5246" s="147" t="s">
        <v>1</v>
      </c>
      <c r="G5246" s="3">
        <v>16468045.77</v>
      </c>
      <c r="H5246" s="3">
        <v>0</v>
      </c>
      <c r="I5246" s="3">
        <v>0</v>
      </c>
      <c r="J5246" s="3">
        <v>16468045.77</v>
      </c>
      <c r="K5246" s="3">
        <v>0</v>
      </c>
      <c r="L5246" s="3">
        <v>0</v>
      </c>
      <c r="M5246" s="148" t="s">
        <v>6151</v>
      </c>
      <c r="N5246" s="3">
        <v>0</v>
      </c>
      <c r="O5246" s="3">
        <v>0</v>
      </c>
      <c r="P5246" s="3">
        <v>0</v>
      </c>
      <c r="Q5246" s="132"/>
    </row>
    <row r="5247" spans="1:17">
      <c r="A5247" s="5" t="str">
        <f t="shared" si="82"/>
        <v>9</v>
      </c>
      <c r="B5247" s="1" t="s">
        <v>14426</v>
      </c>
      <c r="C5247" s="2" t="s">
        <v>14427</v>
      </c>
      <c r="D5247" s="2">
        <f>IFERROR(VLOOKUP(B5247,#REF!,4,0),0)</f>
        <v>0</v>
      </c>
      <c r="E5247" s="3">
        <v>0</v>
      </c>
      <c r="F5247" s="147" t="s">
        <v>1</v>
      </c>
      <c r="G5247" s="3">
        <v>0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148" t="s">
        <v>6151</v>
      </c>
      <c r="N5247" s="3">
        <v>0</v>
      </c>
      <c r="O5247" s="3">
        <v>0</v>
      </c>
      <c r="P5247" s="3">
        <v>0</v>
      </c>
      <c r="Q5247" s="132"/>
    </row>
    <row r="5248" spans="1:17">
      <c r="A5248" s="5" t="str">
        <f t="shared" si="82"/>
        <v>9</v>
      </c>
      <c r="B5248" s="1" t="s">
        <v>14428</v>
      </c>
      <c r="C5248" s="2" t="s">
        <v>14429</v>
      </c>
      <c r="D5248" s="2">
        <f>IFERROR(VLOOKUP(B5248,#REF!,4,0),0)</f>
        <v>0</v>
      </c>
      <c r="E5248" s="3">
        <v>0</v>
      </c>
      <c r="F5248" s="147" t="s">
        <v>1</v>
      </c>
      <c r="G5248" s="3">
        <v>0</v>
      </c>
      <c r="H5248" s="3">
        <v>0</v>
      </c>
      <c r="I5248" s="3">
        <v>0</v>
      </c>
      <c r="J5248" s="3">
        <v>0</v>
      </c>
      <c r="K5248" s="3">
        <v>0</v>
      </c>
      <c r="L5248" s="3">
        <v>0</v>
      </c>
      <c r="M5248" s="148" t="s">
        <v>6151</v>
      </c>
      <c r="N5248" s="3">
        <v>0</v>
      </c>
      <c r="O5248" s="3">
        <v>0</v>
      </c>
      <c r="P5248" s="3">
        <v>0</v>
      </c>
      <c r="Q5248" s="132"/>
    </row>
    <row r="5249" spans="1:17">
      <c r="A5249" s="5" t="str">
        <f t="shared" si="82"/>
        <v>9</v>
      </c>
      <c r="B5249" s="1" t="s">
        <v>14430</v>
      </c>
      <c r="C5249" s="2" t="s">
        <v>14431</v>
      </c>
      <c r="D5249" s="2">
        <f>IFERROR(VLOOKUP(B5249,#REF!,4,0),0)</f>
        <v>0</v>
      </c>
      <c r="E5249" s="3">
        <v>0</v>
      </c>
      <c r="F5249" s="147" t="s">
        <v>1</v>
      </c>
      <c r="G5249" s="3">
        <v>0</v>
      </c>
      <c r="H5249" s="3">
        <v>0</v>
      </c>
      <c r="I5249" s="3">
        <v>0</v>
      </c>
      <c r="J5249" s="3">
        <v>0</v>
      </c>
      <c r="K5249" s="3">
        <v>0</v>
      </c>
      <c r="L5249" s="3">
        <v>0</v>
      </c>
      <c r="M5249" s="148" t="s">
        <v>6151</v>
      </c>
      <c r="N5249" s="3">
        <v>0</v>
      </c>
      <c r="O5249" s="3">
        <v>0</v>
      </c>
      <c r="P5249" s="3">
        <v>0</v>
      </c>
      <c r="Q5249" s="132"/>
    </row>
    <row r="5250" spans="1:17">
      <c r="A5250" s="5" t="str">
        <f t="shared" si="82"/>
        <v>9</v>
      </c>
      <c r="B5250" s="1" t="s">
        <v>14432</v>
      </c>
      <c r="C5250" s="2" t="s">
        <v>14433</v>
      </c>
      <c r="D5250" s="2">
        <f>IFERROR(VLOOKUP(B5250,#REF!,4,0),0)</f>
        <v>0</v>
      </c>
      <c r="E5250" s="3">
        <v>0</v>
      </c>
      <c r="F5250" s="147" t="s">
        <v>1</v>
      </c>
      <c r="G5250" s="3">
        <v>0</v>
      </c>
      <c r="H5250" s="3">
        <v>0</v>
      </c>
      <c r="I5250" s="3">
        <v>0</v>
      </c>
      <c r="J5250" s="3">
        <v>0</v>
      </c>
      <c r="K5250" s="3">
        <v>0</v>
      </c>
      <c r="L5250" s="3">
        <v>0</v>
      </c>
      <c r="M5250" s="148" t="s">
        <v>6151</v>
      </c>
      <c r="N5250" s="3">
        <v>0</v>
      </c>
      <c r="O5250" s="3">
        <v>0</v>
      </c>
      <c r="P5250" s="3">
        <v>0</v>
      </c>
      <c r="Q5250" s="132"/>
    </row>
    <row r="5251" spans="1:17" ht="22.5">
      <c r="A5251" s="5" t="str">
        <f t="shared" si="82"/>
        <v>9</v>
      </c>
      <c r="B5251" s="1" t="s">
        <v>14434</v>
      </c>
      <c r="C5251" s="2" t="s">
        <v>14435</v>
      </c>
      <c r="D5251" s="2">
        <f>IFERROR(VLOOKUP(B5251,#REF!,4,0),0)</f>
        <v>0</v>
      </c>
      <c r="E5251" s="3">
        <v>0</v>
      </c>
      <c r="F5251" s="147" t="s">
        <v>1</v>
      </c>
      <c r="G5251" s="3">
        <v>0</v>
      </c>
      <c r="H5251" s="3">
        <v>0</v>
      </c>
      <c r="I5251" s="3">
        <v>0</v>
      </c>
      <c r="J5251" s="3">
        <v>0</v>
      </c>
      <c r="K5251" s="3">
        <v>0</v>
      </c>
      <c r="L5251" s="3">
        <v>0</v>
      </c>
      <c r="M5251" s="148" t="s">
        <v>6151</v>
      </c>
      <c r="N5251" s="3">
        <v>0</v>
      </c>
      <c r="O5251" s="3">
        <v>0</v>
      </c>
      <c r="P5251" s="3">
        <v>0</v>
      </c>
      <c r="Q5251" s="132"/>
    </row>
    <row r="5252" spans="1:17" ht="22.5">
      <c r="A5252" s="5" t="str">
        <f t="shared" si="82"/>
        <v>9</v>
      </c>
      <c r="B5252" s="1" t="s">
        <v>14436</v>
      </c>
      <c r="C5252" s="2" t="s">
        <v>14437</v>
      </c>
      <c r="D5252" s="2">
        <f>IFERROR(VLOOKUP(B5252,#REF!,4,0),0)</f>
        <v>0</v>
      </c>
      <c r="E5252" s="3">
        <v>0</v>
      </c>
      <c r="F5252" s="147" t="s">
        <v>1</v>
      </c>
      <c r="G5252" s="3">
        <v>0</v>
      </c>
      <c r="H5252" s="3">
        <v>0</v>
      </c>
      <c r="I5252" s="3">
        <v>0</v>
      </c>
      <c r="J5252" s="3">
        <v>0</v>
      </c>
      <c r="K5252" s="3">
        <v>0</v>
      </c>
      <c r="L5252" s="3">
        <v>0</v>
      </c>
      <c r="M5252" s="148" t="s">
        <v>6151</v>
      </c>
      <c r="N5252" s="3">
        <v>0</v>
      </c>
      <c r="O5252" s="3">
        <v>0</v>
      </c>
      <c r="P5252" s="3">
        <v>0</v>
      </c>
      <c r="Q5252" s="132"/>
    </row>
    <row r="5253" spans="1:17">
      <c r="A5253" s="5" t="str">
        <f t="shared" si="82"/>
        <v>9</v>
      </c>
      <c r="B5253" s="1" t="s">
        <v>14438</v>
      </c>
      <c r="C5253" s="2" t="s">
        <v>14439</v>
      </c>
      <c r="D5253" s="2">
        <f>IFERROR(VLOOKUP(B5253,#REF!,4,0),0)</f>
        <v>0</v>
      </c>
      <c r="E5253" s="3">
        <v>0</v>
      </c>
      <c r="F5253" s="147" t="s">
        <v>1</v>
      </c>
      <c r="G5253" s="3">
        <v>0</v>
      </c>
      <c r="H5253" s="3">
        <v>0</v>
      </c>
      <c r="I5253" s="3">
        <v>0</v>
      </c>
      <c r="J5253" s="3">
        <v>0</v>
      </c>
      <c r="K5253" s="3">
        <v>0</v>
      </c>
      <c r="L5253" s="3">
        <v>0</v>
      </c>
      <c r="M5253" s="148" t="s">
        <v>6151</v>
      </c>
      <c r="N5253" s="3">
        <v>0</v>
      </c>
      <c r="O5253" s="3">
        <v>0</v>
      </c>
      <c r="P5253" s="3">
        <v>0</v>
      </c>
      <c r="Q5253" s="132"/>
    </row>
    <row r="5254" spans="1:17">
      <c r="A5254" s="5" t="str">
        <f t="shared" si="82"/>
        <v>9</v>
      </c>
      <c r="B5254" s="1" t="s">
        <v>14440</v>
      </c>
      <c r="C5254" s="2" t="s">
        <v>14441</v>
      </c>
      <c r="D5254" s="2">
        <f>IFERROR(VLOOKUP(B5254,#REF!,4,0),0)</f>
        <v>0</v>
      </c>
      <c r="E5254" s="3">
        <v>0</v>
      </c>
      <c r="F5254" s="147" t="s">
        <v>1</v>
      </c>
      <c r="G5254" s="3">
        <v>0</v>
      </c>
      <c r="H5254" s="3">
        <v>0</v>
      </c>
      <c r="I5254" s="3">
        <v>0</v>
      </c>
      <c r="J5254" s="3">
        <v>0</v>
      </c>
      <c r="K5254" s="3">
        <v>0</v>
      </c>
      <c r="L5254" s="3">
        <v>0</v>
      </c>
      <c r="M5254" s="148" t="s">
        <v>6151</v>
      </c>
      <c r="N5254" s="3">
        <v>0</v>
      </c>
      <c r="O5254" s="3">
        <v>0</v>
      </c>
      <c r="P5254" s="3">
        <v>0</v>
      </c>
      <c r="Q5254" s="132"/>
    </row>
    <row r="5255" spans="1:17">
      <c r="A5255" s="5" t="str">
        <f t="shared" si="82"/>
        <v>9</v>
      </c>
      <c r="B5255" s="1" t="s">
        <v>5461</v>
      </c>
      <c r="C5255" s="2" t="s">
        <v>14442</v>
      </c>
      <c r="D5255" s="2">
        <f>IFERROR(VLOOKUP(B5255,#REF!,4,0),0)</f>
        <v>0</v>
      </c>
      <c r="E5255" s="3">
        <v>3516.6</v>
      </c>
      <c r="F5255" s="147" t="s">
        <v>1</v>
      </c>
      <c r="G5255" s="3">
        <v>3516.6</v>
      </c>
      <c r="H5255" s="3">
        <v>0</v>
      </c>
      <c r="I5255" s="3">
        <v>0</v>
      </c>
      <c r="J5255" s="3">
        <v>3516.6</v>
      </c>
      <c r="K5255" s="3">
        <v>0</v>
      </c>
      <c r="L5255" s="3">
        <v>0</v>
      </c>
      <c r="M5255" s="148" t="s">
        <v>6151</v>
      </c>
      <c r="N5255" s="3">
        <v>0</v>
      </c>
      <c r="O5255" s="3">
        <v>0</v>
      </c>
      <c r="P5255" s="3">
        <v>0</v>
      </c>
      <c r="Q5255" s="132"/>
    </row>
    <row r="5256" spans="1:17" ht="22.5">
      <c r="A5256" s="5" t="str">
        <f t="shared" si="82"/>
        <v>9</v>
      </c>
      <c r="B5256" s="1" t="s">
        <v>14443</v>
      </c>
      <c r="C5256" s="2" t="s">
        <v>14444</v>
      </c>
      <c r="D5256" s="2">
        <f>IFERROR(VLOOKUP(B5256,#REF!,4,0),0)</f>
        <v>0</v>
      </c>
      <c r="E5256" s="3">
        <v>0</v>
      </c>
      <c r="F5256" s="147" t="s">
        <v>1</v>
      </c>
      <c r="G5256" s="3">
        <v>0</v>
      </c>
      <c r="H5256" s="3">
        <v>0</v>
      </c>
      <c r="I5256" s="3">
        <v>0</v>
      </c>
      <c r="J5256" s="3">
        <v>0</v>
      </c>
      <c r="K5256" s="3">
        <v>0</v>
      </c>
      <c r="L5256" s="3">
        <v>0</v>
      </c>
      <c r="M5256" s="148" t="s">
        <v>6151</v>
      </c>
      <c r="N5256" s="3">
        <v>0</v>
      </c>
      <c r="O5256" s="3">
        <v>0</v>
      </c>
      <c r="P5256" s="3">
        <v>0</v>
      </c>
      <c r="Q5256" s="132"/>
    </row>
    <row r="5257" spans="1:17">
      <c r="A5257" s="5" t="str">
        <f t="shared" si="82"/>
        <v>9</v>
      </c>
      <c r="B5257" s="1" t="s">
        <v>5466</v>
      </c>
      <c r="C5257" s="2" t="s">
        <v>6744</v>
      </c>
      <c r="D5257" s="2">
        <f>IFERROR(VLOOKUP(B5257,#REF!,4,0),0)</f>
        <v>0</v>
      </c>
      <c r="E5257" s="3">
        <v>2613969.4500000002</v>
      </c>
      <c r="F5257" s="147" t="s">
        <v>1</v>
      </c>
      <c r="G5257" s="3">
        <v>2613969.4500000002</v>
      </c>
      <c r="H5257" s="3">
        <v>0</v>
      </c>
      <c r="I5257" s="3">
        <v>0</v>
      </c>
      <c r="J5257" s="3">
        <v>2613969.4500000002</v>
      </c>
      <c r="K5257" s="3">
        <v>0</v>
      </c>
      <c r="L5257" s="3">
        <v>0</v>
      </c>
      <c r="M5257" s="148" t="s">
        <v>6151</v>
      </c>
      <c r="N5257" s="3">
        <v>0</v>
      </c>
      <c r="O5257" s="3">
        <v>0</v>
      </c>
      <c r="P5257" s="3">
        <v>0</v>
      </c>
      <c r="Q5257" s="132"/>
    </row>
    <row r="5258" spans="1:17">
      <c r="A5258" s="5" t="str">
        <f t="shared" si="82"/>
        <v>9</v>
      </c>
      <c r="B5258" s="1" t="s">
        <v>14445</v>
      </c>
      <c r="C5258" s="2" t="s">
        <v>14446</v>
      </c>
      <c r="D5258" s="2">
        <f>IFERROR(VLOOKUP(B5258,#REF!,4,0),0)</f>
        <v>0</v>
      </c>
      <c r="E5258" s="3">
        <v>0</v>
      </c>
      <c r="F5258" s="147" t="s">
        <v>1</v>
      </c>
      <c r="G5258" s="3">
        <v>0</v>
      </c>
      <c r="H5258" s="3">
        <v>0</v>
      </c>
      <c r="I5258" s="3">
        <v>0</v>
      </c>
      <c r="J5258" s="3">
        <v>0</v>
      </c>
      <c r="K5258" s="3">
        <v>0</v>
      </c>
      <c r="L5258" s="3">
        <v>0</v>
      </c>
      <c r="M5258" s="148" t="s">
        <v>6151</v>
      </c>
      <c r="N5258" s="3">
        <v>0</v>
      </c>
      <c r="O5258" s="3">
        <v>0</v>
      </c>
      <c r="P5258" s="3">
        <v>0</v>
      </c>
      <c r="Q5258" s="132"/>
    </row>
    <row r="5259" spans="1:17">
      <c r="A5259" s="5" t="str">
        <f t="shared" ref="A5259:A5277" si="83">LEFT(B5259)</f>
        <v>9</v>
      </c>
      <c r="B5259" s="1" t="s">
        <v>14447</v>
      </c>
      <c r="C5259" s="2" t="s">
        <v>10300</v>
      </c>
      <c r="D5259" s="2">
        <f>IFERROR(VLOOKUP(B5259,#REF!,4,0),0)</f>
        <v>0</v>
      </c>
      <c r="E5259" s="3">
        <v>0</v>
      </c>
      <c r="F5259" s="147" t="s">
        <v>1</v>
      </c>
      <c r="G5259" s="3">
        <v>0</v>
      </c>
      <c r="H5259" s="3">
        <v>0</v>
      </c>
      <c r="I5259" s="3">
        <v>0</v>
      </c>
      <c r="J5259" s="3">
        <v>0</v>
      </c>
      <c r="K5259" s="3">
        <v>0</v>
      </c>
      <c r="L5259" s="3">
        <v>0</v>
      </c>
      <c r="M5259" s="148" t="s">
        <v>6151</v>
      </c>
      <c r="N5259" s="3">
        <v>0</v>
      </c>
      <c r="O5259" s="3">
        <v>0</v>
      </c>
      <c r="P5259" s="3">
        <v>0</v>
      </c>
      <c r="Q5259" s="132"/>
    </row>
    <row r="5260" spans="1:17">
      <c r="A5260" s="5" t="str">
        <f t="shared" si="83"/>
        <v>9</v>
      </c>
      <c r="B5260" s="1" t="s">
        <v>14448</v>
      </c>
      <c r="C5260" s="2" t="s">
        <v>14449</v>
      </c>
      <c r="D5260" s="2">
        <f>IFERROR(VLOOKUP(B5260,#REF!,4,0),0)</f>
        <v>0</v>
      </c>
      <c r="E5260" s="3">
        <v>0</v>
      </c>
      <c r="F5260" s="147" t="s">
        <v>1</v>
      </c>
      <c r="G5260" s="3">
        <v>0</v>
      </c>
      <c r="H5260" s="3">
        <v>0</v>
      </c>
      <c r="I5260" s="3">
        <v>0</v>
      </c>
      <c r="J5260" s="3">
        <v>0</v>
      </c>
      <c r="K5260" s="3">
        <v>0</v>
      </c>
      <c r="L5260" s="3">
        <v>0</v>
      </c>
      <c r="M5260" s="148" t="s">
        <v>6151</v>
      </c>
      <c r="N5260" s="3">
        <v>0</v>
      </c>
      <c r="O5260" s="3">
        <v>0</v>
      </c>
      <c r="P5260" s="3">
        <v>0</v>
      </c>
      <c r="Q5260" s="132"/>
    </row>
    <row r="5261" spans="1:17">
      <c r="A5261" s="5" t="str">
        <f t="shared" si="83"/>
        <v>9</v>
      </c>
      <c r="B5261" s="1" t="s">
        <v>14450</v>
      </c>
      <c r="C5261" s="2" t="s">
        <v>14451</v>
      </c>
      <c r="D5261" s="2">
        <f>IFERROR(VLOOKUP(B5261,#REF!,4,0),0)</f>
        <v>0</v>
      </c>
      <c r="E5261" s="3">
        <v>0</v>
      </c>
      <c r="F5261" s="147" t="s">
        <v>1</v>
      </c>
      <c r="G5261" s="3">
        <v>0</v>
      </c>
      <c r="H5261" s="3">
        <v>0</v>
      </c>
      <c r="I5261" s="3">
        <v>0</v>
      </c>
      <c r="J5261" s="3">
        <v>0</v>
      </c>
      <c r="K5261" s="3">
        <v>0</v>
      </c>
      <c r="L5261" s="3">
        <v>0</v>
      </c>
      <c r="M5261" s="148" t="s">
        <v>6151</v>
      </c>
      <c r="N5261" s="3">
        <v>0</v>
      </c>
      <c r="O5261" s="3">
        <v>0</v>
      </c>
      <c r="P5261" s="3">
        <v>0</v>
      </c>
      <c r="Q5261" s="132"/>
    </row>
    <row r="5262" spans="1:17">
      <c r="A5262" s="5" t="str">
        <f t="shared" si="83"/>
        <v>9</v>
      </c>
      <c r="B5262" s="1" t="s">
        <v>14452</v>
      </c>
      <c r="C5262" s="2" t="s">
        <v>14453</v>
      </c>
      <c r="D5262" s="2">
        <f>IFERROR(VLOOKUP(B5262,#REF!,4,0),0)</f>
        <v>0</v>
      </c>
      <c r="E5262" s="3">
        <v>0</v>
      </c>
      <c r="F5262" s="147" t="s">
        <v>1</v>
      </c>
      <c r="G5262" s="3">
        <v>0</v>
      </c>
      <c r="H5262" s="3">
        <v>0</v>
      </c>
      <c r="I5262" s="3">
        <v>0</v>
      </c>
      <c r="J5262" s="3">
        <v>0</v>
      </c>
      <c r="K5262" s="3">
        <v>0</v>
      </c>
      <c r="L5262" s="3">
        <v>0</v>
      </c>
      <c r="M5262" s="148" t="s">
        <v>6151</v>
      </c>
      <c r="N5262" s="3">
        <v>0</v>
      </c>
      <c r="O5262" s="3">
        <v>0</v>
      </c>
      <c r="P5262" s="3">
        <v>0</v>
      </c>
      <c r="Q5262" s="132"/>
    </row>
    <row r="5263" spans="1:17">
      <c r="A5263" s="5" t="str">
        <f t="shared" si="83"/>
        <v>9</v>
      </c>
      <c r="B5263" s="1" t="s">
        <v>14454</v>
      </c>
      <c r="C5263" s="2" t="s">
        <v>14455</v>
      </c>
      <c r="D5263" s="2">
        <f>IFERROR(VLOOKUP(B5263,#REF!,4,0),0)</f>
        <v>0</v>
      </c>
      <c r="E5263" s="3">
        <v>0</v>
      </c>
      <c r="F5263" s="147" t="s">
        <v>1</v>
      </c>
      <c r="G5263" s="3">
        <v>0</v>
      </c>
      <c r="H5263" s="3">
        <v>0</v>
      </c>
      <c r="I5263" s="3">
        <v>0</v>
      </c>
      <c r="J5263" s="3">
        <v>0</v>
      </c>
      <c r="K5263" s="3">
        <v>0</v>
      </c>
      <c r="L5263" s="3">
        <v>0</v>
      </c>
      <c r="M5263" s="148" t="s">
        <v>6151</v>
      </c>
      <c r="N5263" s="3">
        <v>0</v>
      </c>
      <c r="O5263" s="3">
        <v>0</v>
      </c>
      <c r="P5263" s="3">
        <v>0</v>
      </c>
      <c r="Q5263" s="132"/>
    </row>
    <row r="5264" spans="1:17" ht="22.5">
      <c r="A5264" s="5" t="str">
        <f t="shared" si="83"/>
        <v>9</v>
      </c>
      <c r="B5264" s="1" t="s">
        <v>14456</v>
      </c>
      <c r="C5264" s="2" t="s">
        <v>14457</v>
      </c>
      <c r="D5264" s="2">
        <f>IFERROR(VLOOKUP(B5264,#REF!,4,0),0)</f>
        <v>0</v>
      </c>
      <c r="E5264" s="3">
        <v>0</v>
      </c>
      <c r="F5264" s="147" t="s">
        <v>1</v>
      </c>
      <c r="G5264" s="3">
        <v>0</v>
      </c>
      <c r="H5264" s="3">
        <v>0</v>
      </c>
      <c r="I5264" s="3">
        <v>0</v>
      </c>
      <c r="J5264" s="3">
        <v>0</v>
      </c>
      <c r="K5264" s="3">
        <v>0</v>
      </c>
      <c r="L5264" s="3">
        <v>0</v>
      </c>
      <c r="M5264" s="148" t="s">
        <v>6151</v>
      </c>
      <c r="N5264" s="3">
        <v>0</v>
      </c>
      <c r="O5264" s="3">
        <v>0</v>
      </c>
      <c r="P5264" s="3">
        <v>0</v>
      </c>
      <c r="Q5264" s="132"/>
    </row>
    <row r="5265" spans="1:17">
      <c r="A5265" s="5" t="str">
        <f t="shared" si="83"/>
        <v>9</v>
      </c>
      <c r="B5265" s="1" t="s">
        <v>5469</v>
      </c>
      <c r="C5265" s="2" t="s">
        <v>10325</v>
      </c>
      <c r="D5265" s="2">
        <f>IFERROR(VLOOKUP(B5265,#REF!,4,0),0)</f>
        <v>0</v>
      </c>
      <c r="E5265" s="3">
        <v>3136763.33</v>
      </c>
      <c r="F5265" s="147" t="s">
        <v>1</v>
      </c>
      <c r="G5265" s="3">
        <v>3136763.33</v>
      </c>
      <c r="H5265" s="3">
        <v>0</v>
      </c>
      <c r="I5265" s="3">
        <v>0</v>
      </c>
      <c r="J5265" s="3">
        <v>3136763.33</v>
      </c>
      <c r="K5265" s="3">
        <v>0</v>
      </c>
      <c r="L5265" s="3">
        <v>0</v>
      </c>
      <c r="M5265" s="148" t="s">
        <v>6151</v>
      </c>
      <c r="N5265" s="3">
        <v>0</v>
      </c>
      <c r="O5265" s="3">
        <v>0</v>
      </c>
      <c r="P5265" s="3">
        <v>0</v>
      </c>
      <c r="Q5265" s="132"/>
    </row>
    <row r="5266" spans="1:17">
      <c r="A5266" s="5" t="str">
        <f t="shared" si="83"/>
        <v>9</v>
      </c>
      <c r="B5266" s="1" t="s">
        <v>14458</v>
      </c>
      <c r="C5266" s="2" t="s">
        <v>10327</v>
      </c>
      <c r="D5266" s="2">
        <f>IFERROR(VLOOKUP(B5266,#REF!,4,0),0)</f>
        <v>0</v>
      </c>
      <c r="E5266" s="3">
        <v>0</v>
      </c>
      <c r="F5266" s="147" t="s">
        <v>1</v>
      </c>
      <c r="G5266" s="3">
        <v>0</v>
      </c>
      <c r="H5266" s="3">
        <v>0</v>
      </c>
      <c r="I5266" s="3">
        <v>0</v>
      </c>
      <c r="J5266" s="3">
        <v>0</v>
      </c>
      <c r="K5266" s="3">
        <v>0</v>
      </c>
      <c r="L5266" s="3">
        <v>0</v>
      </c>
      <c r="M5266" s="148" t="s">
        <v>6151</v>
      </c>
      <c r="N5266" s="3">
        <v>0</v>
      </c>
      <c r="O5266" s="3">
        <v>0</v>
      </c>
      <c r="P5266" s="3">
        <v>0</v>
      </c>
      <c r="Q5266" s="132"/>
    </row>
    <row r="5267" spans="1:17">
      <c r="A5267" s="5" t="str">
        <f t="shared" si="83"/>
        <v>9</v>
      </c>
      <c r="B5267" s="1" t="s">
        <v>14459</v>
      </c>
      <c r="C5267" s="2" t="s">
        <v>10329</v>
      </c>
      <c r="D5267" s="2">
        <f>IFERROR(VLOOKUP(B5267,#REF!,4,0),0)</f>
        <v>0</v>
      </c>
      <c r="E5267" s="3">
        <v>0</v>
      </c>
      <c r="F5267" s="147" t="s">
        <v>1</v>
      </c>
      <c r="G5267" s="3">
        <v>0</v>
      </c>
      <c r="H5267" s="3">
        <v>0</v>
      </c>
      <c r="I5267" s="3">
        <v>0</v>
      </c>
      <c r="J5267" s="3">
        <v>0</v>
      </c>
      <c r="K5267" s="3">
        <v>0</v>
      </c>
      <c r="L5267" s="3">
        <v>0</v>
      </c>
      <c r="M5267" s="148" t="s">
        <v>6151</v>
      </c>
      <c r="N5267" s="3">
        <v>0</v>
      </c>
      <c r="O5267" s="3">
        <v>0</v>
      </c>
      <c r="P5267" s="3">
        <v>0</v>
      </c>
      <c r="Q5267" s="132"/>
    </row>
    <row r="5268" spans="1:17">
      <c r="A5268" s="5" t="str">
        <f t="shared" si="83"/>
        <v>9</v>
      </c>
      <c r="B5268" s="1" t="s">
        <v>5471</v>
      </c>
      <c r="C5268" s="2" t="s">
        <v>14460</v>
      </c>
      <c r="D5268" s="2">
        <f>IFERROR(VLOOKUP(B5268,#REF!,4,0),0)</f>
        <v>0</v>
      </c>
      <c r="E5268" s="3">
        <v>4954536.5999999996</v>
      </c>
      <c r="F5268" s="147" t="s">
        <v>1</v>
      </c>
      <c r="G5268" s="3">
        <v>4954536.5999999996</v>
      </c>
      <c r="H5268" s="3">
        <v>0</v>
      </c>
      <c r="I5268" s="3">
        <v>0</v>
      </c>
      <c r="J5268" s="3">
        <v>4954536.5999999996</v>
      </c>
      <c r="K5268" s="3">
        <v>0</v>
      </c>
      <c r="L5268" s="3">
        <v>0</v>
      </c>
      <c r="M5268" s="148" t="s">
        <v>6151</v>
      </c>
      <c r="N5268" s="3">
        <v>0</v>
      </c>
      <c r="O5268" s="3">
        <v>0</v>
      </c>
      <c r="P5268" s="3">
        <v>0</v>
      </c>
      <c r="Q5268" s="132"/>
    </row>
    <row r="5269" spans="1:17">
      <c r="A5269" s="5" t="str">
        <f t="shared" si="83"/>
        <v>9</v>
      </c>
      <c r="B5269" s="1" t="s">
        <v>5474</v>
      </c>
      <c r="C5269" s="2" t="s">
        <v>14461</v>
      </c>
      <c r="D5269" s="2">
        <f>IFERROR(VLOOKUP(B5269,#REF!,4,0),0)</f>
        <v>0</v>
      </c>
      <c r="E5269" s="3">
        <v>3418905</v>
      </c>
      <c r="F5269" s="147" t="s">
        <v>1</v>
      </c>
      <c r="G5269" s="3">
        <v>3418905</v>
      </c>
      <c r="H5269" s="3">
        <v>0</v>
      </c>
      <c r="I5269" s="3">
        <v>0</v>
      </c>
      <c r="J5269" s="3">
        <v>3418905</v>
      </c>
      <c r="K5269" s="3">
        <v>0</v>
      </c>
      <c r="L5269" s="3">
        <v>0</v>
      </c>
      <c r="M5269" s="148" t="s">
        <v>6151</v>
      </c>
      <c r="N5269" s="3">
        <v>0</v>
      </c>
      <c r="O5269" s="3">
        <v>0</v>
      </c>
      <c r="P5269" s="3">
        <v>0</v>
      </c>
      <c r="Q5269" s="132"/>
    </row>
    <row r="5270" spans="1:17">
      <c r="A5270" s="5" t="str">
        <f t="shared" si="83"/>
        <v>9</v>
      </c>
      <c r="B5270" s="1" t="s">
        <v>5477</v>
      </c>
      <c r="C5270" s="2" t="s">
        <v>14462</v>
      </c>
      <c r="D5270" s="2">
        <f>IFERROR(VLOOKUP(B5270,#REF!,4,0),0)</f>
        <v>0</v>
      </c>
      <c r="E5270" s="3">
        <v>14574000</v>
      </c>
      <c r="F5270" s="147" t="s">
        <v>1</v>
      </c>
      <c r="G5270" s="3">
        <v>14574000</v>
      </c>
      <c r="H5270" s="3">
        <v>0</v>
      </c>
      <c r="I5270" s="3">
        <v>0</v>
      </c>
      <c r="J5270" s="3">
        <v>14574000</v>
      </c>
      <c r="K5270" s="3">
        <v>0</v>
      </c>
      <c r="L5270" s="3">
        <v>0</v>
      </c>
      <c r="M5270" s="148" t="s">
        <v>6151</v>
      </c>
      <c r="N5270" s="3">
        <v>0</v>
      </c>
      <c r="O5270" s="3">
        <v>0</v>
      </c>
      <c r="P5270" s="3">
        <v>0</v>
      </c>
      <c r="Q5270" s="132"/>
    </row>
    <row r="5271" spans="1:17">
      <c r="A5271" s="5" t="str">
        <f t="shared" si="83"/>
        <v>9</v>
      </c>
      <c r="B5271" s="1" t="s">
        <v>14463</v>
      </c>
      <c r="C5271" s="2" t="s">
        <v>14464</v>
      </c>
      <c r="D5271" s="2">
        <f>IFERROR(VLOOKUP(B5271,#REF!,4,0),0)</f>
        <v>0</v>
      </c>
      <c r="E5271" s="3">
        <v>0</v>
      </c>
      <c r="F5271" s="147" t="s">
        <v>1</v>
      </c>
      <c r="G5271" s="3">
        <v>0</v>
      </c>
      <c r="H5271" s="3">
        <v>0</v>
      </c>
      <c r="I5271" s="3">
        <v>0</v>
      </c>
      <c r="J5271" s="3">
        <v>0</v>
      </c>
      <c r="K5271" s="3">
        <v>0</v>
      </c>
      <c r="L5271" s="3">
        <v>0</v>
      </c>
      <c r="M5271" s="148" t="s">
        <v>6151</v>
      </c>
      <c r="N5271" s="3">
        <v>0</v>
      </c>
      <c r="O5271" s="3">
        <v>0</v>
      </c>
      <c r="P5271" s="3">
        <v>0</v>
      </c>
      <c r="Q5271" s="132"/>
    </row>
    <row r="5272" spans="1:17">
      <c r="A5272" s="5" t="str">
        <f t="shared" si="83"/>
        <v>9</v>
      </c>
      <c r="B5272" s="1" t="s">
        <v>14465</v>
      </c>
      <c r="C5272" s="2" t="s">
        <v>14466</v>
      </c>
      <c r="D5272" s="2">
        <f>IFERROR(VLOOKUP(B5272,#REF!,4,0),0)</f>
        <v>0</v>
      </c>
      <c r="E5272" s="3">
        <v>0</v>
      </c>
      <c r="F5272" s="147" t="s">
        <v>1</v>
      </c>
      <c r="G5272" s="3">
        <v>0</v>
      </c>
      <c r="H5272" s="3">
        <v>0</v>
      </c>
      <c r="I5272" s="3">
        <v>0</v>
      </c>
      <c r="J5272" s="3">
        <v>0</v>
      </c>
      <c r="K5272" s="3">
        <v>0</v>
      </c>
      <c r="L5272" s="3">
        <v>0</v>
      </c>
      <c r="M5272" s="148" t="s">
        <v>6151</v>
      </c>
      <c r="N5272" s="3">
        <v>0</v>
      </c>
      <c r="O5272" s="3">
        <v>0</v>
      </c>
      <c r="P5272" s="3">
        <v>0</v>
      </c>
      <c r="Q5272" s="132"/>
    </row>
    <row r="5273" spans="1:17">
      <c r="A5273" s="5" t="str">
        <f t="shared" si="83"/>
        <v>9</v>
      </c>
      <c r="B5273" s="1" t="s">
        <v>14467</v>
      </c>
      <c r="C5273" s="2" t="s">
        <v>14468</v>
      </c>
      <c r="D5273" s="2">
        <f>IFERROR(VLOOKUP(B5273,#REF!,4,0),0)</f>
        <v>0</v>
      </c>
      <c r="E5273" s="3">
        <v>0</v>
      </c>
      <c r="F5273" s="147" t="s">
        <v>1</v>
      </c>
      <c r="G5273" s="3">
        <v>0</v>
      </c>
      <c r="H5273" s="3">
        <v>0</v>
      </c>
      <c r="I5273" s="3">
        <v>0</v>
      </c>
      <c r="J5273" s="3">
        <v>0</v>
      </c>
      <c r="K5273" s="3">
        <v>0</v>
      </c>
      <c r="L5273" s="3">
        <v>0</v>
      </c>
      <c r="M5273" s="148" t="s">
        <v>6151</v>
      </c>
      <c r="N5273" s="3">
        <v>0</v>
      </c>
      <c r="O5273" s="3">
        <v>0</v>
      </c>
      <c r="P5273" s="3">
        <v>0</v>
      </c>
      <c r="Q5273" s="132"/>
    </row>
    <row r="5274" spans="1:17">
      <c r="A5274" s="5" t="str">
        <f t="shared" si="83"/>
        <v>9</v>
      </c>
      <c r="B5274" s="1" t="s">
        <v>14469</v>
      </c>
      <c r="C5274" s="2" t="s">
        <v>10378</v>
      </c>
      <c r="D5274" s="2">
        <f>IFERROR(VLOOKUP(B5274,#REF!,4,0),0)</f>
        <v>0</v>
      </c>
      <c r="E5274" s="3">
        <v>0</v>
      </c>
      <c r="F5274" s="147" t="s">
        <v>1</v>
      </c>
      <c r="G5274" s="3">
        <v>0</v>
      </c>
      <c r="H5274" s="3">
        <v>0</v>
      </c>
      <c r="I5274" s="3">
        <v>0</v>
      </c>
      <c r="J5274" s="3">
        <v>0</v>
      </c>
      <c r="K5274" s="3">
        <v>0</v>
      </c>
      <c r="L5274" s="3">
        <v>0</v>
      </c>
      <c r="M5274" s="148" t="s">
        <v>6151</v>
      </c>
      <c r="N5274" s="3">
        <v>0</v>
      </c>
      <c r="O5274" s="3">
        <v>0</v>
      </c>
      <c r="P5274" s="3">
        <v>0</v>
      </c>
      <c r="Q5274" s="132"/>
    </row>
    <row r="5275" spans="1:17">
      <c r="A5275" s="5" t="str">
        <f t="shared" si="83"/>
        <v>9</v>
      </c>
      <c r="B5275" s="1" t="s">
        <v>14470</v>
      </c>
      <c r="C5275" s="2" t="s">
        <v>6804</v>
      </c>
      <c r="D5275" s="2">
        <f>IFERROR(VLOOKUP(B5275,#REF!,4,0),0)</f>
        <v>0</v>
      </c>
      <c r="E5275" s="3">
        <v>0</v>
      </c>
      <c r="F5275" s="147" t="s">
        <v>1</v>
      </c>
      <c r="G5275" s="3">
        <v>0</v>
      </c>
      <c r="H5275" s="3">
        <v>0</v>
      </c>
      <c r="I5275" s="3">
        <v>0</v>
      </c>
      <c r="J5275" s="3">
        <v>0</v>
      </c>
      <c r="K5275" s="3">
        <v>0</v>
      </c>
      <c r="L5275" s="3">
        <v>0</v>
      </c>
      <c r="M5275" s="148" t="s">
        <v>6151</v>
      </c>
      <c r="N5275" s="3">
        <v>0</v>
      </c>
      <c r="O5275" s="3">
        <v>0</v>
      </c>
      <c r="P5275" s="3">
        <v>0</v>
      </c>
      <c r="Q5275" s="132"/>
    </row>
    <row r="5276" spans="1:17" ht="22.5">
      <c r="A5276" s="5" t="str">
        <f t="shared" si="83"/>
        <v>9</v>
      </c>
      <c r="B5276" s="1" t="s">
        <v>5480</v>
      </c>
      <c r="C5276" s="2" t="s">
        <v>14471</v>
      </c>
      <c r="D5276" s="2">
        <f>IFERROR(VLOOKUP(B5276,#REF!,4,0),0)</f>
        <v>0</v>
      </c>
      <c r="E5276" s="3">
        <v>19507500</v>
      </c>
      <c r="F5276" s="147" t="s">
        <v>1</v>
      </c>
      <c r="G5276" s="3">
        <v>19507500</v>
      </c>
      <c r="H5276" s="3">
        <v>0</v>
      </c>
      <c r="I5276" s="3">
        <v>0</v>
      </c>
      <c r="J5276" s="3">
        <v>19507500</v>
      </c>
      <c r="K5276" s="3">
        <v>0</v>
      </c>
      <c r="L5276" s="3">
        <v>0</v>
      </c>
      <c r="M5276" s="148" t="s">
        <v>6151</v>
      </c>
      <c r="N5276" s="3">
        <v>0</v>
      </c>
      <c r="O5276" s="3">
        <v>0</v>
      </c>
      <c r="P5276" s="3">
        <v>0</v>
      </c>
      <c r="Q5276" s="132"/>
    </row>
    <row r="5277" spans="1:17">
      <c r="A5277" s="5" t="str">
        <f t="shared" si="83"/>
        <v>9</v>
      </c>
      <c r="B5277" s="1" t="s">
        <v>5488</v>
      </c>
      <c r="C5277" s="2" t="s">
        <v>14472</v>
      </c>
      <c r="D5277" s="2">
        <f>IFERROR(VLOOKUP(B5277,#REF!,4,0),0)</f>
        <v>0</v>
      </c>
      <c r="E5277" s="3">
        <v>108588977.69</v>
      </c>
      <c r="F5277" s="147" t="s">
        <v>1</v>
      </c>
      <c r="G5277" s="3">
        <v>108588977.69</v>
      </c>
      <c r="H5277" s="3">
        <v>0</v>
      </c>
      <c r="I5277" s="3">
        <v>0</v>
      </c>
      <c r="J5277" s="3">
        <v>108588977.69</v>
      </c>
      <c r="K5277" s="3">
        <v>0</v>
      </c>
      <c r="L5277" s="3">
        <v>0</v>
      </c>
      <c r="M5277" s="148" t="s">
        <v>6151</v>
      </c>
      <c r="N5277" s="3">
        <v>0</v>
      </c>
      <c r="O5277" s="3">
        <v>0</v>
      </c>
      <c r="P5277" s="3">
        <v>0</v>
      </c>
      <c r="Q5277" s="132"/>
    </row>
    <row r="5278" spans="1:17" s="133" customFormat="1">
      <c r="E5278" s="134">
        <f>SUBTOTAL(9,E10:E5277)</f>
        <v>1659728468.2600012</v>
      </c>
      <c r="I5278" s="134">
        <f>SUBTOTAL(9,I10:I5277)</f>
        <v>0</v>
      </c>
      <c r="J5278" s="134">
        <f>SUBTOTAL(9,J10:J5277)</f>
        <v>1606820128.7600007</v>
      </c>
      <c r="K5278" s="134">
        <f>SUBTOTAL(9,K10:K5277)</f>
        <v>52908339.500000007</v>
      </c>
      <c r="N5278" s="134">
        <f>SUBTOTAL(9,N10:N5277)</f>
        <v>172203859.29999998</v>
      </c>
      <c r="O5278" s="134">
        <f>SUBTOTAL(9,O10:O5277)</f>
        <v>29824360.379999999</v>
      </c>
      <c r="P5278" s="134">
        <f>SUBTOTAL(9,P10:P5277)</f>
        <v>52908339.500000007</v>
      </c>
      <c r="Q5278" s="29"/>
    </row>
  </sheetData>
  <autoFilter ref="A9:R5277" xr:uid="{D0A5463D-380D-463E-94AA-0C7C0DC8490B}"/>
  <mergeCells count="1">
    <mergeCell ref="C7:I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19EF7-71A6-41E4-8BD8-51EA9358533A}">
  <sheetPr filterMode="1"/>
  <dimension ref="A1:O1130"/>
  <sheetViews>
    <sheetView showGridLines="0" topLeftCell="A3" zoomScale="80" zoomScaleNormal="80" workbookViewId="0">
      <selection activeCell="B910" sqref="B910:E910"/>
    </sheetView>
  </sheetViews>
  <sheetFormatPr defaultColWidth="9.140625" defaultRowHeight="11.25"/>
  <cols>
    <col min="1" max="1" width="3.85546875" style="5" customWidth="1"/>
    <col min="2" max="2" width="15.140625" style="5" customWidth="1"/>
    <col min="3" max="3" width="14.85546875" style="5" customWidth="1"/>
    <col min="4" max="4" width="81.28515625" style="5" bestFit="1" customWidth="1"/>
    <col min="5" max="5" width="19" style="5" hidden="1" customWidth="1"/>
    <col min="6" max="6" width="1" style="5" hidden="1" customWidth="1"/>
    <col min="7" max="8" width="20" style="5" hidden="1" customWidth="1"/>
    <col min="9" max="9" width="19" style="5" customWidth="1"/>
    <col min="10" max="10" width="1.140625" style="5" hidden="1" customWidth="1"/>
    <col min="11" max="11" width="2.7109375" style="5" hidden="1" customWidth="1"/>
    <col min="12" max="12" width="1.85546875" style="5" hidden="1" customWidth="1"/>
    <col min="13" max="13" width="14.85546875" style="5" hidden="1" customWidth="1"/>
    <col min="14" max="14" width="33.5703125" style="5" bestFit="1" customWidth="1"/>
    <col min="15" max="16384" width="9.140625" style="5"/>
  </cols>
  <sheetData>
    <row r="1" spans="1:13">
      <c r="A1" s="23"/>
      <c r="B1" s="23"/>
      <c r="C1" s="4"/>
      <c r="D1" s="24" t="s">
        <v>2463</v>
      </c>
      <c r="E1" s="4"/>
      <c r="F1" s="4"/>
      <c r="G1" s="4"/>
      <c r="H1" s="4"/>
      <c r="I1" s="4"/>
      <c r="J1" s="4"/>
    </row>
    <row r="2" spans="1:13">
      <c r="A2" s="23"/>
      <c r="B2" s="23"/>
      <c r="C2" s="4"/>
      <c r="D2" s="25"/>
      <c r="E2" s="4"/>
      <c r="F2" s="4"/>
      <c r="G2" s="4"/>
      <c r="H2" s="18" t="s">
        <v>2464</v>
      </c>
      <c r="I2" s="19"/>
      <c r="J2" s="19"/>
    </row>
    <row r="3" spans="1:13">
      <c r="A3" s="23"/>
      <c r="B3" s="23"/>
      <c r="C3" s="4"/>
      <c r="D3" s="14" t="s">
        <v>2465</v>
      </c>
      <c r="E3" s="4"/>
      <c r="F3" s="4"/>
      <c r="G3" s="4"/>
      <c r="H3" s="19"/>
      <c r="I3" s="19"/>
      <c r="J3" s="19"/>
    </row>
    <row r="4" spans="1:13">
      <c r="A4" s="23"/>
      <c r="B4" s="23"/>
      <c r="C4" s="4"/>
      <c r="D4" s="15"/>
      <c r="E4" s="4"/>
      <c r="F4" s="4"/>
      <c r="G4" s="4"/>
      <c r="H4" s="26">
        <v>43703.476574074011</v>
      </c>
      <c r="I4" s="21"/>
      <c r="J4" s="21"/>
    </row>
    <row r="5" spans="1:13">
      <c r="A5" s="4"/>
      <c r="B5" s="4"/>
      <c r="C5" s="4"/>
      <c r="D5" s="15"/>
      <c r="E5" s="4"/>
      <c r="F5" s="4"/>
      <c r="G5" s="4"/>
      <c r="H5" s="21"/>
      <c r="I5" s="21"/>
      <c r="J5" s="21"/>
    </row>
    <row r="6" spans="1:13" ht="11.25" customHeight="1">
      <c r="A6" s="14" t="s">
        <v>2466</v>
      </c>
      <c r="B6" s="15"/>
      <c r="C6" s="15"/>
      <c r="D6" s="15"/>
      <c r="E6" s="15"/>
      <c r="F6" s="15"/>
      <c r="G6" s="15"/>
      <c r="H6" s="18" t="s">
        <v>2467</v>
      </c>
      <c r="I6" s="19"/>
      <c r="J6" s="19"/>
    </row>
    <row r="7" spans="1:13">
      <c r="A7" s="4"/>
      <c r="B7" s="4"/>
      <c r="C7" s="4"/>
      <c r="D7" s="4"/>
      <c r="E7" s="4"/>
      <c r="F7" s="4"/>
      <c r="G7" s="4"/>
      <c r="H7" s="22">
        <v>43703.476574074011</v>
      </c>
      <c r="I7" s="21"/>
      <c r="J7" s="21"/>
    </row>
    <row r="8" spans="1:13" ht="11.25" customHeight="1">
      <c r="A8" s="14" t="s">
        <v>2468</v>
      </c>
      <c r="B8" s="15"/>
      <c r="C8" s="16" t="s">
        <v>2469</v>
      </c>
      <c r="D8" s="17"/>
      <c r="E8" s="18" t="s">
        <v>2470</v>
      </c>
      <c r="F8" s="19"/>
      <c r="G8" s="20" t="s">
        <v>2471</v>
      </c>
      <c r="H8" s="21"/>
      <c r="I8" s="21"/>
      <c r="J8" s="21"/>
    </row>
    <row r="9" spans="1:13" ht="11.25" customHeight="1">
      <c r="A9" s="14" t="s">
        <v>2472</v>
      </c>
      <c r="B9" s="15"/>
      <c r="C9" s="16" t="s">
        <v>2473</v>
      </c>
      <c r="D9" s="17"/>
      <c r="E9" s="18" t="s">
        <v>2474</v>
      </c>
      <c r="F9" s="19"/>
      <c r="G9" s="20" t="s">
        <v>2475</v>
      </c>
      <c r="H9" s="21"/>
      <c r="I9" s="21"/>
      <c r="J9" s="21"/>
    </row>
    <row r="10" spans="1:13" ht="11.25" customHeight="1">
      <c r="A10" s="14" t="s">
        <v>2476</v>
      </c>
      <c r="B10" s="15"/>
      <c r="C10" s="16" t="s">
        <v>2477</v>
      </c>
      <c r="D10" s="17"/>
      <c r="E10" s="18" t="s">
        <v>2478</v>
      </c>
      <c r="F10" s="19"/>
      <c r="G10" s="20" t="s">
        <v>2479</v>
      </c>
      <c r="H10" s="21"/>
      <c r="I10" s="71">
        <f>I692+I11</f>
        <v>3091914.5199999996</v>
      </c>
      <c r="J10" s="21"/>
    </row>
    <row r="11" spans="1:13" ht="11.25" customHeight="1">
      <c r="A11" s="14" t="s">
        <v>2480</v>
      </c>
      <c r="B11" s="15"/>
      <c r="C11" s="20" t="s">
        <v>2481</v>
      </c>
      <c r="D11" s="21"/>
      <c r="E11" s="4"/>
      <c r="F11" s="4"/>
      <c r="G11" s="4"/>
      <c r="H11" s="4"/>
      <c r="I11" s="70">
        <f>I853</f>
        <v>-22274621.890000001</v>
      </c>
      <c r="J11" s="4"/>
    </row>
    <row r="12" spans="1:13">
      <c r="A12" s="6" t="s">
        <v>2482</v>
      </c>
      <c r="B12" s="7" t="s">
        <v>2483</v>
      </c>
      <c r="C12" s="6" t="s">
        <v>2484</v>
      </c>
      <c r="D12" s="7" t="s">
        <v>2485</v>
      </c>
      <c r="E12" s="12" t="s">
        <v>2486</v>
      </c>
      <c r="F12" s="13"/>
      <c r="G12" s="6" t="s">
        <v>2487</v>
      </c>
      <c r="H12" s="6" t="s">
        <v>2488</v>
      </c>
      <c r="I12" s="12" t="s">
        <v>2489</v>
      </c>
      <c r="J12" s="13"/>
    </row>
    <row r="13" spans="1:13" hidden="1">
      <c r="A13" s="55">
        <v>1</v>
      </c>
      <c r="B13" s="56" t="s">
        <v>0</v>
      </c>
      <c r="C13" s="55" t="s">
        <v>1</v>
      </c>
      <c r="D13" s="56" t="s">
        <v>2</v>
      </c>
      <c r="E13" s="57">
        <v>217635008.75999999</v>
      </c>
      <c r="F13" s="58"/>
      <c r="G13" s="57">
        <v>5300501464.46</v>
      </c>
      <c r="H13" s="57">
        <v>5287770838.2700005</v>
      </c>
      <c r="I13" s="57">
        <v>230365634.94999999</v>
      </c>
      <c r="J13" s="4"/>
      <c r="K13" s="5">
        <f>LEN(B13)</f>
        <v>13</v>
      </c>
      <c r="L13" s="5" t="str">
        <f>LEFT(B13,1)</f>
        <v>1</v>
      </c>
      <c r="M13" s="5" t="s">
        <v>2490</v>
      </c>
    </row>
    <row r="14" spans="1:13" hidden="1">
      <c r="A14" s="59">
        <v>2</v>
      </c>
      <c r="B14" s="60" t="s">
        <v>3</v>
      </c>
      <c r="C14" s="59" t="s">
        <v>1</v>
      </c>
      <c r="D14" s="60" t="s">
        <v>4</v>
      </c>
      <c r="E14" s="61">
        <v>3784241.86</v>
      </c>
      <c r="F14" s="62"/>
      <c r="G14" s="61">
        <v>2439233670.27</v>
      </c>
      <c r="H14" s="61">
        <v>2440091104.6700001</v>
      </c>
      <c r="I14" s="61">
        <v>2926807.46</v>
      </c>
      <c r="J14" s="4"/>
      <c r="K14" s="5">
        <f t="shared" ref="K14:K77" si="0">LEN(B14)</f>
        <v>13</v>
      </c>
      <c r="L14" s="5" t="str">
        <f t="shared" ref="L14:L77" si="1">LEFT(B14,1)</f>
        <v>1</v>
      </c>
      <c r="M14" s="5" t="s">
        <v>2490</v>
      </c>
    </row>
    <row r="15" spans="1:13" hidden="1">
      <c r="A15" s="63">
        <v>3</v>
      </c>
      <c r="B15" s="64" t="s">
        <v>5</v>
      </c>
      <c r="C15" s="63" t="s">
        <v>1</v>
      </c>
      <c r="D15" s="64" t="s">
        <v>6</v>
      </c>
      <c r="E15" s="65">
        <v>3784241.86</v>
      </c>
      <c r="F15" s="66"/>
      <c r="G15" s="65">
        <v>1003445846.03</v>
      </c>
      <c r="H15" s="65">
        <v>1004303280.4299999</v>
      </c>
      <c r="I15" s="65">
        <v>2926807.46</v>
      </c>
      <c r="J15" s="4"/>
      <c r="K15" s="5">
        <f t="shared" si="0"/>
        <v>13</v>
      </c>
      <c r="L15" s="5" t="str">
        <f t="shared" si="1"/>
        <v>1</v>
      </c>
      <c r="M15" s="5" t="s">
        <v>2490</v>
      </c>
    </row>
    <row r="16" spans="1:13" hidden="1">
      <c r="A16" s="1">
        <v>4</v>
      </c>
      <c r="B16" s="2" t="s">
        <v>7</v>
      </c>
      <c r="C16" s="1" t="s">
        <v>1</v>
      </c>
      <c r="D16" s="2" t="s">
        <v>8</v>
      </c>
      <c r="E16" s="3">
        <v>3784241.86</v>
      </c>
      <c r="F16" s="4"/>
      <c r="G16" s="3">
        <v>1003445846.03</v>
      </c>
      <c r="H16" s="3">
        <v>1004303280.4299999</v>
      </c>
      <c r="I16" s="3">
        <v>2926807.46</v>
      </c>
      <c r="J16" s="4"/>
      <c r="K16" s="5">
        <f t="shared" si="0"/>
        <v>13</v>
      </c>
      <c r="L16" s="5" t="str">
        <f t="shared" si="1"/>
        <v>1</v>
      </c>
      <c r="M16" s="5" t="s">
        <v>2490</v>
      </c>
    </row>
    <row r="17" spans="1:14" hidden="1">
      <c r="A17" s="1">
        <v>6</v>
      </c>
      <c r="B17" s="2" t="s">
        <v>9</v>
      </c>
      <c r="C17" s="1" t="s">
        <v>10</v>
      </c>
      <c r="D17" s="2" t="s">
        <v>11</v>
      </c>
      <c r="E17" s="3">
        <v>2307147.86</v>
      </c>
      <c r="F17" s="4"/>
      <c r="G17" s="3">
        <v>943586986.72000003</v>
      </c>
      <c r="H17" s="3">
        <v>943663823.42999995</v>
      </c>
      <c r="I17" s="3">
        <v>2230311.15</v>
      </c>
      <c r="J17" s="4"/>
      <c r="K17" s="5">
        <f t="shared" si="0"/>
        <v>18</v>
      </c>
      <c r="L17" s="5" t="str">
        <f t="shared" si="1"/>
        <v>1</v>
      </c>
      <c r="M17" s="5" t="s">
        <v>2490</v>
      </c>
      <c r="N17" s="5" t="str">
        <f>[1]Ativo!$B$7</f>
        <v xml:space="preserve">     Disponibilidades</v>
      </c>
    </row>
    <row r="18" spans="1:14" hidden="1">
      <c r="A18" s="1">
        <v>6</v>
      </c>
      <c r="B18" s="2" t="s">
        <v>12</v>
      </c>
      <c r="C18" s="1" t="s">
        <v>13</v>
      </c>
      <c r="D18" s="2" t="s">
        <v>14</v>
      </c>
      <c r="E18" s="3">
        <v>1477094</v>
      </c>
      <c r="F18" s="4"/>
      <c r="G18" s="3">
        <v>59858859.310000002</v>
      </c>
      <c r="H18" s="3">
        <v>60639457</v>
      </c>
      <c r="I18" s="3">
        <v>696496.31</v>
      </c>
      <c r="J18" s="4"/>
      <c r="K18" s="5">
        <f t="shared" si="0"/>
        <v>18</v>
      </c>
      <c r="L18" s="5" t="str">
        <f t="shared" si="1"/>
        <v>1</v>
      </c>
      <c r="M18" s="5" t="s">
        <v>2490</v>
      </c>
      <c r="N18" s="5" t="str">
        <f>[1]Ativo!$B$7</f>
        <v xml:space="preserve">     Disponibilidades</v>
      </c>
    </row>
    <row r="19" spans="1:14" hidden="1">
      <c r="A19" s="63">
        <v>3</v>
      </c>
      <c r="B19" s="64" t="s">
        <v>2491</v>
      </c>
      <c r="C19" s="63" t="s">
        <v>1</v>
      </c>
      <c r="D19" s="64" t="s">
        <v>2492</v>
      </c>
      <c r="E19" s="65">
        <v>0</v>
      </c>
      <c r="F19" s="66"/>
      <c r="G19" s="65">
        <v>1435787824.24</v>
      </c>
      <c r="H19" s="65">
        <v>1435787824.24</v>
      </c>
      <c r="I19" s="65">
        <v>0</v>
      </c>
      <c r="J19" s="4"/>
      <c r="K19" s="5">
        <f t="shared" si="0"/>
        <v>13</v>
      </c>
      <c r="L19" s="5" t="str">
        <f t="shared" si="1"/>
        <v>1</v>
      </c>
      <c r="M19" s="5" t="s">
        <v>2490</v>
      </c>
    </row>
    <row r="20" spans="1:14" hidden="1">
      <c r="A20" s="1">
        <v>4</v>
      </c>
      <c r="B20" s="2" t="s">
        <v>2493</v>
      </c>
      <c r="C20" s="1" t="s">
        <v>1</v>
      </c>
      <c r="D20" s="2" t="s">
        <v>2494</v>
      </c>
      <c r="E20" s="3">
        <v>0</v>
      </c>
      <c r="F20" s="4"/>
      <c r="G20" s="3">
        <v>1435787824.24</v>
      </c>
      <c r="H20" s="3">
        <v>1435787824.24</v>
      </c>
      <c r="I20" s="3">
        <v>0</v>
      </c>
      <c r="J20" s="4"/>
      <c r="K20" s="5">
        <f t="shared" si="0"/>
        <v>13</v>
      </c>
      <c r="L20" s="5" t="str">
        <f t="shared" si="1"/>
        <v>1</v>
      </c>
      <c r="M20" s="5" t="s">
        <v>2490</v>
      </c>
    </row>
    <row r="21" spans="1:14" hidden="1">
      <c r="A21" s="1">
        <v>6</v>
      </c>
      <c r="B21" s="2" t="s">
        <v>2495</v>
      </c>
      <c r="C21" s="1" t="s">
        <v>2496</v>
      </c>
      <c r="D21" s="2" t="s">
        <v>2497</v>
      </c>
      <c r="E21" s="3">
        <v>0</v>
      </c>
      <c r="F21" s="4"/>
      <c r="G21" s="3">
        <v>1430500778.6099999</v>
      </c>
      <c r="H21" s="3">
        <v>1430500778.6099999</v>
      </c>
      <c r="I21" s="3">
        <v>0</v>
      </c>
      <c r="J21" s="4"/>
      <c r="K21" s="5">
        <f t="shared" si="0"/>
        <v>18</v>
      </c>
      <c r="L21" s="5" t="str">
        <f t="shared" si="1"/>
        <v>1</v>
      </c>
      <c r="M21" s="5" t="s">
        <v>2490</v>
      </c>
      <c r="N21" s="5" t="str">
        <f>[1]Ativo!$B$7</f>
        <v xml:space="preserve">     Disponibilidades</v>
      </c>
    </row>
    <row r="22" spans="1:14" hidden="1">
      <c r="A22" s="1">
        <v>6</v>
      </c>
      <c r="B22" s="2" t="s">
        <v>2498</v>
      </c>
      <c r="C22" s="1" t="s">
        <v>2499</v>
      </c>
      <c r="D22" s="2" t="s">
        <v>2500</v>
      </c>
      <c r="E22" s="3">
        <v>0</v>
      </c>
      <c r="F22" s="4"/>
      <c r="G22" s="3">
        <v>5287045.63</v>
      </c>
      <c r="H22" s="3">
        <v>5287045.63</v>
      </c>
      <c r="I22" s="3">
        <v>0</v>
      </c>
      <c r="J22" s="4"/>
      <c r="K22" s="5">
        <f t="shared" si="0"/>
        <v>18</v>
      </c>
      <c r="L22" s="5" t="str">
        <f t="shared" si="1"/>
        <v>1</v>
      </c>
      <c r="M22" s="5" t="s">
        <v>2490</v>
      </c>
      <c r="N22" s="5" t="str">
        <f>[1]Ativo!$B$7</f>
        <v xml:space="preserve">     Disponibilidades</v>
      </c>
    </row>
    <row r="23" spans="1:14" hidden="1">
      <c r="A23" s="59">
        <v>2</v>
      </c>
      <c r="B23" s="60" t="s">
        <v>15</v>
      </c>
      <c r="C23" s="59" t="s">
        <v>1</v>
      </c>
      <c r="D23" s="60" t="s">
        <v>16</v>
      </c>
      <c r="E23" s="61">
        <v>141095758.13</v>
      </c>
      <c r="F23" s="62"/>
      <c r="G23" s="61">
        <v>115677756.67</v>
      </c>
      <c r="H23" s="61">
        <v>109671885.75</v>
      </c>
      <c r="I23" s="61">
        <v>147101629.05000001</v>
      </c>
      <c r="J23" s="4"/>
      <c r="K23" s="5">
        <f t="shared" si="0"/>
        <v>13</v>
      </c>
      <c r="L23" s="5" t="str">
        <f t="shared" si="1"/>
        <v>1</v>
      </c>
      <c r="M23" s="5" t="s">
        <v>2490</v>
      </c>
    </row>
    <row r="24" spans="1:14" hidden="1">
      <c r="A24" s="63">
        <v>3</v>
      </c>
      <c r="B24" s="64" t="s">
        <v>17</v>
      </c>
      <c r="C24" s="63" t="s">
        <v>1</v>
      </c>
      <c r="D24" s="64" t="s">
        <v>18</v>
      </c>
      <c r="E24" s="65">
        <v>141095758.13</v>
      </c>
      <c r="F24" s="66"/>
      <c r="G24" s="65">
        <v>115677756.67</v>
      </c>
      <c r="H24" s="65">
        <v>109671885.75</v>
      </c>
      <c r="I24" s="65">
        <v>147101629.05000001</v>
      </c>
      <c r="J24" s="4"/>
      <c r="K24" s="5">
        <f t="shared" si="0"/>
        <v>13</v>
      </c>
      <c r="L24" s="5" t="str">
        <f t="shared" si="1"/>
        <v>1</v>
      </c>
      <c r="M24" s="5" t="s">
        <v>2490</v>
      </c>
    </row>
    <row r="25" spans="1:14" hidden="1">
      <c r="A25" s="1">
        <v>4</v>
      </c>
      <c r="B25" s="2" t="s">
        <v>19</v>
      </c>
      <c r="C25" s="1" t="s">
        <v>1</v>
      </c>
      <c r="D25" s="2" t="s">
        <v>20</v>
      </c>
      <c r="E25" s="3">
        <v>141095758.13</v>
      </c>
      <c r="F25" s="4"/>
      <c r="G25" s="3">
        <v>115677756.67</v>
      </c>
      <c r="H25" s="3">
        <v>109671885.75</v>
      </c>
      <c r="I25" s="3">
        <v>147101629.05000001</v>
      </c>
      <c r="J25" s="4"/>
      <c r="K25" s="5">
        <f t="shared" si="0"/>
        <v>13</v>
      </c>
      <c r="L25" s="5" t="str">
        <f t="shared" si="1"/>
        <v>1</v>
      </c>
      <c r="M25" s="5" t="s">
        <v>2490</v>
      </c>
    </row>
    <row r="26" spans="1:14" hidden="1">
      <c r="A26" s="1">
        <v>6</v>
      </c>
      <c r="B26" s="2" t="s">
        <v>21</v>
      </c>
      <c r="C26" s="1" t="s">
        <v>22</v>
      </c>
      <c r="D26" s="2" t="s">
        <v>23</v>
      </c>
      <c r="E26" s="3">
        <v>141095758.13</v>
      </c>
      <c r="F26" s="4"/>
      <c r="G26" s="3">
        <v>115677756.67</v>
      </c>
      <c r="H26" s="3">
        <v>109671885.75</v>
      </c>
      <c r="I26" s="3">
        <v>147101629.05000001</v>
      </c>
      <c r="J26" s="4"/>
      <c r="K26" s="5">
        <f t="shared" si="0"/>
        <v>18</v>
      </c>
      <c r="L26" s="5" t="str">
        <f t="shared" si="1"/>
        <v>1</v>
      </c>
      <c r="M26" s="5" t="s">
        <v>2490</v>
      </c>
      <c r="N26" s="5" t="str">
        <f>[1]Ativo!$B$26</f>
        <v xml:space="preserve">          Centralização Financeira - Cooperativas</v>
      </c>
    </row>
    <row r="27" spans="1:14" hidden="1">
      <c r="A27" s="59">
        <v>2</v>
      </c>
      <c r="B27" s="60" t="s">
        <v>24</v>
      </c>
      <c r="C27" s="59" t="s">
        <v>1</v>
      </c>
      <c r="D27" s="60" t="s">
        <v>25</v>
      </c>
      <c r="E27" s="61">
        <v>63287604.32</v>
      </c>
      <c r="F27" s="62"/>
      <c r="G27" s="61">
        <v>238527531.69</v>
      </c>
      <c r="H27" s="61">
        <v>231973280.46000001</v>
      </c>
      <c r="I27" s="61">
        <v>69841855.549999997</v>
      </c>
      <c r="J27" s="4"/>
      <c r="K27" s="5">
        <f t="shared" si="0"/>
        <v>13</v>
      </c>
      <c r="L27" s="5" t="str">
        <f t="shared" si="1"/>
        <v>1</v>
      </c>
      <c r="M27" s="5" t="s">
        <v>2490</v>
      </c>
    </row>
    <row r="28" spans="1:14" hidden="1">
      <c r="A28" s="63">
        <v>3</v>
      </c>
      <c r="B28" s="64" t="s">
        <v>26</v>
      </c>
      <c r="C28" s="63" t="s">
        <v>1</v>
      </c>
      <c r="D28" s="64" t="s">
        <v>27</v>
      </c>
      <c r="E28" s="65">
        <v>61670784.350000001</v>
      </c>
      <c r="F28" s="66"/>
      <c r="G28" s="65">
        <v>215272007.22999999</v>
      </c>
      <c r="H28" s="65">
        <v>215099409.40000001</v>
      </c>
      <c r="I28" s="65">
        <v>61843382.18</v>
      </c>
      <c r="J28" s="4"/>
      <c r="K28" s="5">
        <f t="shared" si="0"/>
        <v>13</v>
      </c>
      <c r="L28" s="5" t="str">
        <f t="shared" si="1"/>
        <v>1</v>
      </c>
      <c r="M28" s="5" t="s">
        <v>2490</v>
      </c>
    </row>
    <row r="29" spans="1:14" hidden="1">
      <c r="A29" s="1">
        <v>4</v>
      </c>
      <c r="B29" s="2" t="s">
        <v>28</v>
      </c>
      <c r="C29" s="1" t="s">
        <v>1</v>
      </c>
      <c r="D29" s="2" t="s">
        <v>29</v>
      </c>
      <c r="E29" s="3">
        <v>215024.85</v>
      </c>
      <c r="F29" s="4"/>
      <c r="G29" s="3">
        <v>16806275.399999999</v>
      </c>
      <c r="H29" s="3">
        <v>16702895.789999999</v>
      </c>
      <c r="I29" s="3">
        <v>318404.46000000002</v>
      </c>
      <c r="J29" s="4"/>
      <c r="K29" s="5">
        <f t="shared" si="0"/>
        <v>13</v>
      </c>
      <c r="L29" s="5" t="str">
        <f t="shared" si="1"/>
        <v>1</v>
      </c>
      <c r="M29" s="5" t="s">
        <v>2490</v>
      </c>
    </row>
    <row r="30" spans="1:14" hidden="1">
      <c r="A30" s="1">
        <v>6</v>
      </c>
      <c r="B30" s="2" t="s">
        <v>30</v>
      </c>
      <c r="C30" s="1" t="s">
        <v>31</v>
      </c>
      <c r="D30" s="2" t="s">
        <v>32</v>
      </c>
      <c r="E30" s="3">
        <v>233187.84</v>
      </c>
      <c r="F30" s="4"/>
      <c r="G30" s="3">
        <v>16752380.07</v>
      </c>
      <c r="H30" s="3">
        <v>16636309.880000001</v>
      </c>
      <c r="I30" s="3">
        <v>349258.03</v>
      </c>
      <c r="J30" s="4"/>
      <c r="K30" s="5">
        <f t="shared" si="0"/>
        <v>18</v>
      </c>
      <c r="L30" s="5" t="str">
        <f t="shared" si="1"/>
        <v>1</v>
      </c>
      <c r="M30" s="5" t="s">
        <v>2490</v>
      </c>
      <c r="N30" s="5" t="s">
        <v>6086</v>
      </c>
    </row>
    <row r="31" spans="1:14" hidden="1">
      <c r="A31" s="1">
        <v>6</v>
      </c>
      <c r="B31" s="2" t="s">
        <v>33</v>
      </c>
      <c r="C31" s="1" t="s">
        <v>34</v>
      </c>
      <c r="D31" s="2" t="s">
        <v>35</v>
      </c>
      <c r="E31" s="3">
        <v>-18162.990000000002</v>
      </c>
      <c r="F31" s="4"/>
      <c r="G31" s="3">
        <v>53895.33</v>
      </c>
      <c r="H31" s="3">
        <v>66585.91</v>
      </c>
      <c r="I31" s="3">
        <v>-30853.57</v>
      </c>
      <c r="J31" s="4"/>
      <c r="K31" s="5">
        <f t="shared" si="0"/>
        <v>18</v>
      </c>
      <c r="L31" s="5" t="str">
        <f t="shared" si="1"/>
        <v>1</v>
      </c>
      <c r="M31" s="5" t="s">
        <v>2490</v>
      </c>
      <c r="N31" s="5" t="s">
        <v>6086</v>
      </c>
    </row>
    <row r="32" spans="1:14" hidden="1">
      <c r="A32" s="1">
        <v>4</v>
      </c>
      <c r="B32" s="2" t="s">
        <v>36</v>
      </c>
      <c r="C32" s="1" t="s">
        <v>1</v>
      </c>
      <c r="D32" s="2" t="s">
        <v>37</v>
      </c>
      <c r="E32" s="3">
        <v>57090332.5</v>
      </c>
      <c r="F32" s="4"/>
      <c r="G32" s="3">
        <v>183013651.50999999</v>
      </c>
      <c r="H32" s="3">
        <v>182972301.86000001</v>
      </c>
      <c r="I32" s="3">
        <v>57131682.149999999</v>
      </c>
      <c r="J32" s="4"/>
      <c r="K32" s="5">
        <f t="shared" si="0"/>
        <v>13</v>
      </c>
      <c r="L32" s="5" t="str">
        <f t="shared" si="1"/>
        <v>1</v>
      </c>
      <c r="M32" s="5" t="s">
        <v>2490</v>
      </c>
    </row>
    <row r="33" spans="1:14" hidden="1">
      <c r="A33" s="1">
        <v>6</v>
      </c>
      <c r="B33" s="2" t="s">
        <v>38</v>
      </c>
      <c r="C33" s="1" t="s">
        <v>39</v>
      </c>
      <c r="D33" s="2" t="s">
        <v>40</v>
      </c>
      <c r="E33" s="3">
        <v>56347260.079999998</v>
      </c>
      <c r="F33" s="4"/>
      <c r="G33" s="3">
        <v>0</v>
      </c>
      <c r="H33" s="3">
        <v>56347260.079999998</v>
      </c>
      <c r="I33" s="3">
        <v>0</v>
      </c>
      <c r="J33" s="4"/>
      <c r="K33" s="5">
        <f t="shared" si="0"/>
        <v>18</v>
      </c>
      <c r="L33" s="5" t="str">
        <f t="shared" si="1"/>
        <v>1</v>
      </c>
      <c r="M33" s="5" t="s">
        <v>2490</v>
      </c>
      <c r="N33" s="5" t="s">
        <v>6086</v>
      </c>
    </row>
    <row r="34" spans="1:14" hidden="1">
      <c r="A34" s="1">
        <v>6</v>
      </c>
      <c r="B34" s="2" t="s">
        <v>41</v>
      </c>
      <c r="C34" s="1" t="s">
        <v>42</v>
      </c>
      <c r="D34" s="2" t="s">
        <v>43</v>
      </c>
      <c r="E34" s="3">
        <v>-10985227.119999999</v>
      </c>
      <c r="F34" s="4"/>
      <c r="G34" s="3">
        <v>10985227.119999999</v>
      </c>
      <c r="H34" s="3">
        <v>0</v>
      </c>
      <c r="I34" s="3">
        <v>0</v>
      </c>
      <c r="J34" s="4"/>
      <c r="K34" s="5">
        <f t="shared" si="0"/>
        <v>18</v>
      </c>
      <c r="L34" s="5" t="str">
        <f t="shared" si="1"/>
        <v>1</v>
      </c>
      <c r="M34" s="5" t="s">
        <v>2490</v>
      </c>
      <c r="N34" s="5" t="s">
        <v>6086</v>
      </c>
    </row>
    <row r="35" spans="1:14" hidden="1">
      <c r="A35" s="1">
        <v>6</v>
      </c>
      <c r="B35" s="2" t="s">
        <v>44</v>
      </c>
      <c r="C35" s="1" t="s">
        <v>45</v>
      </c>
      <c r="D35" s="2" t="s">
        <v>46</v>
      </c>
      <c r="E35" s="3">
        <v>1064281.78</v>
      </c>
      <c r="F35" s="4"/>
      <c r="G35" s="3">
        <v>116619.84</v>
      </c>
      <c r="H35" s="3">
        <v>1180901.6200000001</v>
      </c>
      <c r="I35" s="3">
        <v>0</v>
      </c>
      <c r="J35" s="4"/>
      <c r="K35" s="5">
        <f t="shared" si="0"/>
        <v>18</v>
      </c>
      <c r="L35" s="5" t="str">
        <f t="shared" si="1"/>
        <v>1</v>
      </c>
      <c r="M35" s="5" t="s">
        <v>2490</v>
      </c>
      <c r="N35" s="5" t="s">
        <v>6086</v>
      </c>
    </row>
    <row r="36" spans="1:14" hidden="1">
      <c r="A36" s="1">
        <v>6</v>
      </c>
      <c r="B36" s="2" t="s">
        <v>2259</v>
      </c>
      <c r="C36" s="1" t="s">
        <v>2260</v>
      </c>
      <c r="D36" s="2" t="s">
        <v>2261</v>
      </c>
      <c r="E36" s="3">
        <v>-4138.9799999999996</v>
      </c>
      <c r="F36" s="4"/>
      <c r="G36" s="3">
        <v>4138.9799999999996</v>
      </c>
      <c r="H36" s="3">
        <v>0</v>
      </c>
      <c r="I36" s="3">
        <v>0</v>
      </c>
      <c r="J36" s="4"/>
      <c r="K36" s="5">
        <f t="shared" si="0"/>
        <v>18</v>
      </c>
      <c r="L36" s="5" t="str">
        <f t="shared" si="1"/>
        <v>1</v>
      </c>
      <c r="M36" s="5" t="s">
        <v>2490</v>
      </c>
      <c r="N36" s="5" t="s">
        <v>6086</v>
      </c>
    </row>
    <row r="37" spans="1:14" hidden="1">
      <c r="A37" s="1">
        <v>6</v>
      </c>
      <c r="B37" s="2" t="s">
        <v>47</v>
      </c>
      <c r="C37" s="1" t="s">
        <v>48</v>
      </c>
      <c r="D37" s="2" t="s">
        <v>49</v>
      </c>
      <c r="E37" s="3">
        <v>-456435.02</v>
      </c>
      <c r="F37" s="4"/>
      <c r="G37" s="3">
        <v>456435.02</v>
      </c>
      <c r="H37" s="3">
        <v>0</v>
      </c>
      <c r="I37" s="3">
        <v>0</v>
      </c>
      <c r="J37" s="4"/>
      <c r="K37" s="5">
        <f t="shared" si="0"/>
        <v>18</v>
      </c>
      <c r="L37" s="5" t="str">
        <f t="shared" si="1"/>
        <v>1</v>
      </c>
      <c r="M37" s="5" t="s">
        <v>2490</v>
      </c>
      <c r="N37" s="5" t="s">
        <v>6086</v>
      </c>
    </row>
    <row r="38" spans="1:14" hidden="1">
      <c r="A38" s="1">
        <v>6</v>
      </c>
      <c r="B38" s="2" t="s">
        <v>50</v>
      </c>
      <c r="C38" s="1" t="s">
        <v>51</v>
      </c>
      <c r="D38" s="2" t="s">
        <v>52</v>
      </c>
      <c r="E38" s="3">
        <v>2760042.32</v>
      </c>
      <c r="F38" s="4"/>
      <c r="G38" s="3">
        <v>313269.3</v>
      </c>
      <c r="H38" s="3">
        <v>3073311.62</v>
      </c>
      <c r="I38" s="3">
        <v>0</v>
      </c>
      <c r="J38" s="4"/>
      <c r="K38" s="5">
        <f t="shared" si="0"/>
        <v>18</v>
      </c>
      <c r="L38" s="5" t="str">
        <f t="shared" si="1"/>
        <v>1</v>
      </c>
      <c r="M38" s="5" t="s">
        <v>2490</v>
      </c>
      <c r="N38" s="5" t="s">
        <v>6086</v>
      </c>
    </row>
    <row r="39" spans="1:14" hidden="1">
      <c r="A39" s="1">
        <v>6</v>
      </c>
      <c r="B39" s="2" t="s">
        <v>2262</v>
      </c>
      <c r="C39" s="1" t="s">
        <v>2263</v>
      </c>
      <c r="D39" s="2" t="s">
        <v>2264</v>
      </c>
      <c r="E39" s="3">
        <v>-11210.4</v>
      </c>
      <c r="F39" s="4"/>
      <c r="G39" s="3">
        <v>11210.4</v>
      </c>
      <c r="H39" s="3">
        <v>0</v>
      </c>
      <c r="I39" s="3">
        <v>0</v>
      </c>
      <c r="J39" s="4"/>
      <c r="K39" s="5">
        <f t="shared" si="0"/>
        <v>18</v>
      </c>
      <c r="L39" s="5" t="str">
        <f t="shared" si="1"/>
        <v>1</v>
      </c>
      <c r="M39" s="5" t="s">
        <v>2490</v>
      </c>
      <c r="N39" s="5" t="s">
        <v>6086</v>
      </c>
    </row>
    <row r="40" spans="1:14" hidden="1">
      <c r="A40" s="1">
        <v>6</v>
      </c>
      <c r="B40" s="2" t="s">
        <v>53</v>
      </c>
      <c r="C40" s="1" t="s">
        <v>54</v>
      </c>
      <c r="D40" s="2" t="s">
        <v>55</v>
      </c>
      <c r="E40" s="3">
        <v>-457301.75</v>
      </c>
      <c r="F40" s="4"/>
      <c r="G40" s="3">
        <v>457301.75</v>
      </c>
      <c r="H40" s="3">
        <v>0</v>
      </c>
      <c r="I40" s="3">
        <v>0</v>
      </c>
      <c r="J40" s="4"/>
      <c r="K40" s="5">
        <f t="shared" si="0"/>
        <v>18</v>
      </c>
      <c r="L40" s="5" t="str">
        <f t="shared" si="1"/>
        <v>1</v>
      </c>
      <c r="M40" s="5" t="s">
        <v>2490</v>
      </c>
      <c r="N40" s="5" t="s">
        <v>6086</v>
      </c>
    </row>
    <row r="41" spans="1:14" hidden="1">
      <c r="A41" s="1">
        <v>6</v>
      </c>
      <c r="B41" s="2" t="s">
        <v>2265</v>
      </c>
      <c r="C41" s="1" t="s">
        <v>2266</v>
      </c>
      <c r="D41" s="2" t="s">
        <v>2267</v>
      </c>
      <c r="E41" s="3">
        <v>529968.53</v>
      </c>
      <c r="F41" s="4"/>
      <c r="G41" s="3">
        <v>0</v>
      </c>
      <c r="H41" s="3">
        <v>529968.53</v>
      </c>
      <c r="I41" s="3">
        <v>0</v>
      </c>
      <c r="J41" s="4"/>
      <c r="K41" s="5">
        <f t="shared" si="0"/>
        <v>18</v>
      </c>
      <c r="L41" s="5" t="str">
        <f t="shared" si="1"/>
        <v>1</v>
      </c>
      <c r="M41" s="5" t="s">
        <v>2490</v>
      </c>
      <c r="N41" s="5" t="s">
        <v>6086</v>
      </c>
    </row>
    <row r="42" spans="1:14" hidden="1">
      <c r="A42" s="1">
        <v>6</v>
      </c>
      <c r="B42" s="2" t="s">
        <v>2268</v>
      </c>
      <c r="C42" s="1" t="s">
        <v>2269</v>
      </c>
      <c r="D42" s="2" t="s">
        <v>2270</v>
      </c>
      <c r="E42" s="3">
        <v>-118895.4</v>
      </c>
      <c r="F42" s="4"/>
      <c r="G42" s="3">
        <v>118895.4</v>
      </c>
      <c r="H42" s="3">
        <v>0</v>
      </c>
      <c r="I42" s="3">
        <v>0</v>
      </c>
      <c r="J42" s="4"/>
      <c r="K42" s="5">
        <f t="shared" si="0"/>
        <v>18</v>
      </c>
      <c r="L42" s="5" t="str">
        <f t="shared" si="1"/>
        <v>1</v>
      </c>
      <c r="M42" s="5" t="s">
        <v>2490</v>
      </c>
      <c r="N42" s="5" t="s">
        <v>6086</v>
      </c>
    </row>
    <row r="43" spans="1:14" hidden="1">
      <c r="A43" s="1">
        <v>6</v>
      </c>
      <c r="B43" s="2" t="s">
        <v>56</v>
      </c>
      <c r="C43" s="1" t="s">
        <v>57</v>
      </c>
      <c r="D43" s="2" t="s">
        <v>58</v>
      </c>
      <c r="E43" s="3">
        <v>9210295.4100000001</v>
      </c>
      <c r="F43" s="4"/>
      <c r="G43" s="3">
        <v>0</v>
      </c>
      <c r="H43" s="3">
        <v>9210295.4100000001</v>
      </c>
      <c r="I43" s="3">
        <v>0</v>
      </c>
      <c r="J43" s="4"/>
      <c r="K43" s="5">
        <f t="shared" si="0"/>
        <v>18</v>
      </c>
      <c r="L43" s="5" t="str">
        <f t="shared" si="1"/>
        <v>1</v>
      </c>
      <c r="M43" s="5" t="s">
        <v>2490</v>
      </c>
      <c r="N43" s="5" t="s">
        <v>6086</v>
      </c>
    </row>
    <row r="44" spans="1:14" hidden="1">
      <c r="A44" s="1">
        <v>6</v>
      </c>
      <c r="B44" s="2" t="s">
        <v>59</v>
      </c>
      <c r="C44" s="1" t="s">
        <v>60</v>
      </c>
      <c r="D44" s="2" t="s">
        <v>61</v>
      </c>
      <c r="E44" s="3">
        <v>-644377.59999999998</v>
      </c>
      <c r="F44" s="4"/>
      <c r="G44" s="3">
        <v>644377.59999999998</v>
      </c>
      <c r="H44" s="3">
        <v>0</v>
      </c>
      <c r="I44" s="3">
        <v>0</v>
      </c>
      <c r="J44" s="4"/>
      <c r="K44" s="5">
        <f t="shared" si="0"/>
        <v>18</v>
      </c>
      <c r="L44" s="5" t="str">
        <f t="shared" si="1"/>
        <v>1</v>
      </c>
      <c r="M44" s="5" t="s">
        <v>2490</v>
      </c>
      <c r="N44" s="5" t="s">
        <v>6086</v>
      </c>
    </row>
    <row r="45" spans="1:14" hidden="1">
      <c r="A45" s="1">
        <v>6</v>
      </c>
      <c r="B45" s="2" t="s">
        <v>62</v>
      </c>
      <c r="C45" s="1" t="s">
        <v>63</v>
      </c>
      <c r="D45" s="2" t="s">
        <v>64</v>
      </c>
      <c r="E45" s="3">
        <v>-48724.7</v>
      </c>
      <c r="F45" s="4"/>
      <c r="G45" s="3">
        <v>48724.7</v>
      </c>
      <c r="H45" s="3">
        <v>0</v>
      </c>
      <c r="I45" s="3">
        <v>0</v>
      </c>
      <c r="J45" s="4"/>
      <c r="K45" s="5">
        <f t="shared" si="0"/>
        <v>18</v>
      </c>
      <c r="L45" s="5" t="str">
        <f t="shared" si="1"/>
        <v>1</v>
      </c>
      <c r="M45" s="5" t="s">
        <v>2490</v>
      </c>
      <c r="N45" s="5" t="s">
        <v>6086</v>
      </c>
    </row>
    <row r="46" spans="1:14" hidden="1">
      <c r="A46" s="1">
        <v>6</v>
      </c>
      <c r="B46" s="2" t="s">
        <v>65</v>
      </c>
      <c r="C46" s="1" t="s">
        <v>66</v>
      </c>
      <c r="D46" s="2" t="s">
        <v>67</v>
      </c>
      <c r="E46" s="3">
        <v>-62993.91</v>
      </c>
      <c r="F46" s="4"/>
      <c r="G46" s="3">
        <v>62993.91</v>
      </c>
      <c r="H46" s="3">
        <v>0</v>
      </c>
      <c r="I46" s="3">
        <v>0</v>
      </c>
      <c r="J46" s="4"/>
      <c r="K46" s="5">
        <f t="shared" si="0"/>
        <v>18</v>
      </c>
      <c r="L46" s="5" t="str">
        <f t="shared" si="1"/>
        <v>1</v>
      </c>
      <c r="M46" s="5" t="s">
        <v>2490</v>
      </c>
      <c r="N46" s="5" t="s">
        <v>6086</v>
      </c>
    </row>
    <row r="47" spans="1:14" hidden="1">
      <c r="A47" s="1">
        <v>6</v>
      </c>
      <c r="B47" s="2" t="s">
        <v>68</v>
      </c>
      <c r="C47" s="1" t="s">
        <v>69</v>
      </c>
      <c r="D47" s="2" t="s">
        <v>70</v>
      </c>
      <c r="E47" s="3">
        <v>-32210.74</v>
      </c>
      <c r="F47" s="4"/>
      <c r="G47" s="3">
        <v>32210.74</v>
      </c>
      <c r="H47" s="3">
        <v>0</v>
      </c>
      <c r="I47" s="3">
        <v>0</v>
      </c>
      <c r="J47" s="4"/>
      <c r="K47" s="5">
        <f t="shared" si="0"/>
        <v>18</v>
      </c>
      <c r="L47" s="5" t="str">
        <f t="shared" si="1"/>
        <v>1</v>
      </c>
      <c r="M47" s="5" t="s">
        <v>2490</v>
      </c>
      <c r="N47" s="5" t="s">
        <v>6086</v>
      </c>
    </row>
    <row r="48" spans="1:14" hidden="1">
      <c r="A48" s="1">
        <v>5</v>
      </c>
      <c r="B48" s="2" t="s">
        <v>2501</v>
      </c>
      <c r="C48" s="1" t="s">
        <v>1</v>
      </c>
      <c r="D48" s="2" t="s">
        <v>1111</v>
      </c>
      <c r="E48" s="3">
        <v>0</v>
      </c>
      <c r="F48" s="4"/>
      <c r="G48" s="3">
        <v>169762246.75</v>
      </c>
      <c r="H48" s="3">
        <v>112630564.59999999</v>
      </c>
      <c r="I48" s="3">
        <v>57131682.149999999</v>
      </c>
      <c r="J48" s="4"/>
      <c r="K48" s="5">
        <f t="shared" si="0"/>
        <v>13</v>
      </c>
      <c r="L48" s="5" t="str">
        <f t="shared" si="1"/>
        <v>1</v>
      </c>
      <c r="M48" s="5" t="s">
        <v>2490</v>
      </c>
    </row>
    <row r="49" spans="1:14" hidden="1">
      <c r="A49" s="1">
        <v>6</v>
      </c>
      <c r="B49" s="2" t="s">
        <v>2502</v>
      </c>
      <c r="C49" s="1" t="s">
        <v>2503</v>
      </c>
      <c r="D49" s="2" t="s">
        <v>2267</v>
      </c>
      <c r="E49" s="3">
        <v>0</v>
      </c>
      <c r="F49" s="4"/>
      <c r="G49" s="3">
        <v>23015826.609999999</v>
      </c>
      <c r="H49" s="3">
        <v>8246120.79</v>
      </c>
      <c r="I49" s="3">
        <v>14769705.82</v>
      </c>
      <c r="J49" s="4"/>
      <c r="K49" s="5">
        <f t="shared" si="0"/>
        <v>18</v>
      </c>
      <c r="L49" s="5" t="str">
        <f t="shared" si="1"/>
        <v>1</v>
      </c>
      <c r="M49" s="5" t="s">
        <v>2490</v>
      </c>
      <c r="N49" s="5" t="s">
        <v>6086</v>
      </c>
    </row>
    <row r="50" spans="1:14" hidden="1">
      <c r="A50" s="1">
        <v>6</v>
      </c>
      <c r="B50" s="2" t="s">
        <v>2504</v>
      </c>
      <c r="C50" s="1" t="s">
        <v>2505</v>
      </c>
      <c r="D50" s="2" t="s">
        <v>2506</v>
      </c>
      <c r="E50" s="3">
        <v>0</v>
      </c>
      <c r="F50" s="4"/>
      <c r="G50" s="3">
        <v>1635651.13</v>
      </c>
      <c r="H50" s="3">
        <v>4284886.7300000004</v>
      </c>
      <c r="I50" s="3">
        <v>-2649235.6</v>
      </c>
      <c r="J50" s="4"/>
      <c r="K50" s="5">
        <f t="shared" si="0"/>
        <v>18</v>
      </c>
      <c r="L50" s="5" t="str">
        <f t="shared" si="1"/>
        <v>1</v>
      </c>
      <c r="M50" s="5" t="s">
        <v>2490</v>
      </c>
      <c r="N50" s="5" t="s">
        <v>6086</v>
      </c>
    </row>
    <row r="51" spans="1:14" hidden="1">
      <c r="A51" s="1">
        <v>6</v>
      </c>
      <c r="B51" s="2" t="s">
        <v>2507</v>
      </c>
      <c r="C51" s="1" t="s">
        <v>2508</v>
      </c>
      <c r="D51" s="2" t="s">
        <v>2509</v>
      </c>
      <c r="E51" s="3">
        <v>0</v>
      </c>
      <c r="F51" s="4"/>
      <c r="G51" s="3">
        <v>71472.460000000006</v>
      </c>
      <c r="H51" s="3">
        <v>111512.95</v>
      </c>
      <c r="I51" s="3">
        <v>-40040.49</v>
      </c>
      <c r="J51" s="4"/>
      <c r="K51" s="5">
        <f t="shared" si="0"/>
        <v>18</v>
      </c>
      <c r="L51" s="5" t="str">
        <f t="shared" si="1"/>
        <v>1</v>
      </c>
      <c r="M51" s="5" t="s">
        <v>2490</v>
      </c>
      <c r="N51" s="5" t="s">
        <v>6086</v>
      </c>
    </row>
    <row r="52" spans="1:14" hidden="1">
      <c r="A52" s="1">
        <v>6</v>
      </c>
      <c r="B52" s="2" t="s">
        <v>2510</v>
      </c>
      <c r="C52" s="1" t="s">
        <v>2511</v>
      </c>
      <c r="D52" s="2" t="s">
        <v>2512</v>
      </c>
      <c r="E52" s="3">
        <v>0</v>
      </c>
      <c r="F52" s="4"/>
      <c r="G52" s="3">
        <v>109946.94</v>
      </c>
      <c r="H52" s="3">
        <v>159282.95000000001</v>
      </c>
      <c r="I52" s="3">
        <v>-49336.01</v>
      </c>
      <c r="J52" s="4"/>
      <c r="K52" s="5">
        <f t="shared" si="0"/>
        <v>18</v>
      </c>
      <c r="L52" s="5" t="str">
        <f t="shared" si="1"/>
        <v>1</v>
      </c>
      <c r="M52" s="5" t="s">
        <v>2490</v>
      </c>
      <c r="N52" s="5" t="s">
        <v>6086</v>
      </c>
    </row>
    <row r="53" spans="1:14" hidden="1">
      <c r="A53" s="1">
        <v>6</v>
      </c>
      <c r="B53" s="2" t="s">
        <v>2513</v>
      </c>
      <c r="C53" s="1" t="s">
        <v>2514</v>
      </c>
      <c r="D53" s="2" t="s">
        <v>2515</v>
      </c>
      <c r="E53" s="3">
        <v>0</v>
      </c>
      <c r="F53" s="4"/>
      <c r="G53" s="3">
        <v>5291.04</v>
      </c>
      <c r="H53" s="3">
        <v>21444.68</v>
      </c>
      <c r="I53" s="3">
        <v>-16153.64</v>
      </c>
      <c r="J53" s="4"/>
      <c r="K53" s="5">
        <f t="shared" si="0"/>
        <v>18</v>
      </c>
      <c r="L53" s="5" t="str">
        <f t="shared" si="1"/>
        <v>1</v>
      </c>
      <c r="M53" s="5" t="s">
        <v>2490</v>
      </c>
      <c r="N53" s="5" t="s">
        <v>6086</v>
      </c>
    </row>
    <row r="54" spans="1:14" hidden="1">
      <c r="A54" s="1">
        <v>6</v>
      </c>
      <c r="B54" s="2" t="s">
        <v>2516</v>
      </c>
      <c r="C54" s="1" t="s">
        <v>2517</v>
      </c>
      <c r="D54" s="2" t="s">
        <v>46</v>
      </c>
      <c r="E54" s="3">
        <v>0</v>
      </c>
      <c r="F54" s="4"/>
      <c r="G54" s="3">
        <v>14182030.210000001</v>
      </c>
      <c r="H54" s="3">
        <v>13008356.02</v>
      </c>
      <c r="I54" s="3">
        <v>1173674.19</v>
      </c>
      <c r="J54" s="4"/>
      <c r="K54" s="5">
        <f t="shared" si="0"/>
        <v>18</v>
      </c>
      <c r="L54" s="5" t="str">
        <f t="shared" si="1"/>
        <v>1</v>
      </c>
      <c r="M54" s="5" t="s">
        <v>2490</v>
      </c>
      <c r="N54" s="5" t="s">
        <v>6086</v>
      </c>
    </row>
    <row r="55" spans="1:14" hidden="1">
      <c r="A55" s="1">
        <v>6</v>
      </c>
      <c r="B55" s="2" t="s">
        <v>2518</v>
      </c>
      <c r="C55" s="1" t="s">
        <v>2519</v>
      </c>
      <c r="D55" s="2" t="s">
        <v>2520</v>
      </c>
      <c r="E55" s="3">
        <v>0</v>
      </c>
      <c r="F55" s="4"/>
      <c r="G55" s="3">
        <v>11431.04</v>
      </c>
      <c r="H55" s="3">
        <v>22299.25</v>
      </c>
      <c r="I55" s="3">
        <v>-10868.21</v>
      </c>
      <c r="J55" s="4"/>
      <c r="K55" s="5">
        <f t="shared" si="0"/>
        <v>18</v>
      </c>
      <c r="L55" s="5" t="str">
        <f t="shared" si="1"/>
        <v>1</v>
      </c>
      <c r="M55" s="5" t="s">
        <v>2490</v>
      </c>
      <c r="N55" s="5" t="s">
        <v>6086</v>
      </c>
    </row>
    <row r="56" spans="1:14" hidden="1">
      <c r="A56" s="1">
        <v>6</v>
      </c>
      <c r="B56" s="2" t="s">
        <v>2521</v>
      </c>
      <c r="C56" s="1" t="s">
        <v>2522</v>
      </c>
      <c r="D56" s="2" t="s">
        <v>2523</v>
      </c>
      <c r="E56" s="3">
        <v>0</v>
      </c>
      <c r="F56" s="4"/>
      <c r="G56" s="3">
        <v>72139455.650000006</v>
      </c>
      <c r="H56" s="3">
        <v>23930403</v>
      </c>
      <c r="I56" s="3">
        <v>48209052.649999999</v>
      </c>
      <c r="J56" s="4"/>
      <c r="K56" s="5">
        <f t="shared" si="0"/>
        <v>18</v>
      </c>
      <c r="L56" s="5" t="str">
        <f t="shared" si="1"/>
        <v>1</v>
      </c>
      <c r="M56" s="5" t="s">
        <v>2490</v>
      </c>
      <c r="N56" s="5" t="s">
        <v>6086</v>
      </c>
    </row>
    <row r="57" spans="1:14" hidden="1">
      <c r="A57" s="1">
        <v>6</v>
      </c>
      <c r="B57" s="2" t="s">
        <v>2524</v>
      </c>
      <c r="C57" s="1" t="s">
        <v>2525</v>
      </c>
      <c r="D57" s="2" t="s">
        <v>2526</v>
      </c>
      <c r="E57" s="3">
        <v>0</v>
      </c>
      <c r="F57" s="4"/>
      <c r="G57" s="3">
        <v>5001665.16</v>
      </c>
      <c r="H57" s="3">
        <v>13191518.609999999</v>
      </c>
      <c r="I57" s="3">
        <v>-8189853.4500000002</v>
      </c>
      <c r="J57" s="4"/>
      <c r="K57" s="5">
        <f t="shared" si="0"/>
        <v>18</v>
      </c>
      <c r="L57" s="5" t="str">
        <f t="shared" si="1"/>
        <v>1</v>
      </c>
      <c r="M57" s="5" t="s">
        <v>2490</v>
      </c>
      <c r="N57" s="5" t="s">
        <v>6086</v>
      </c>
    </row>
    <row r="58" spans="1:14" hidden="1">
      <c r="A58" s="1">
        <v>6</v>
      </c>
      <c r="B58" s="2" t="s">
        <v>2527</v>
      </c>
      <c r="C58" s="1" t="s">
        <v>2528</v>
      </c>
      <c r="D58" s="2" t="s">
        <v>2529</v>
      </c>
      <c r="E58" s="3">
        <v>0</v>
      </c>
      <c r="F58" s="4"/>
      <c r="G58" s="3">
        <v>487016.92</v>
      </c>
      <c r="H58" s="3">
        <v>601129.31000000006</v>
      </c>
      <c r="I58" s="3">
        <v>-114112.39</v>
      </c>
      <c r="J58" s="4"/>
      <c r="K58" s="5">
        <f t="shared" si="0"/>
        <v>18</v>
      </c>
      <c r="L58" s="5" t="str">
        <f t="shared" si="1"/>
        <v>1</v>
      </c>
      <c r="M58" s="5" t="s">
        <v>2490</v>
      </c>
      <c r="N58" s="5" t="s">
        <v>6086</v>
      </c>
    </row>
    <row r="59" spans="1:14" hidden="1">
      <c r="A59" s="1">
        <v>6</v>
      </c>
      <c r="B59" s="2" t="s">
        <v>2530</v>
      </c>
      <c r="C59" s="1" t="s">
        <v>2531</v>
      </c>
      <c r="D59" s="2" t="s">
        <v>2532</v>
      </c>
      <c r="E59" s="3">
        <v>0</v>
      </c>
      <c r="F59" s="4"/>
      <c r="G59" s="3">
        <v>506094.98</v>
      </c>
      <c r="H59" s="3">
        <v>573186</v>
      </c>
      <c r="I59" s="3">
        <v>-67091.02</v>
      </c>
      <c r="J59" s="4"/>
      <c r="K59" s="5">
        <f t="shared" si="0"/>
        <v>18</v>
      </c>
      <c r="L59" s="5" t="str">
        <f t="shared" si="1"/>
        <v>1</v>
      </c>
      <c r="M59" s="5" t="s">
        <v>2490</v>
      </c>
      <c r="N59" s="5" t="s">
        <v>6086</v>
      </c>
    </row>
    <row r="60" spans="1:14" hidden="1">
      <c r="A60" s="1">
        <v>6</v>
      </c>
      <c r="B60" s="2" t="s">
        <v>2533</v>
      </c>
      <c r="C60" s="1" t="s">
        <v>2534</v>
      </c>
      <c r="D60" s="2" t="s">
        <v>2535</v>
      </c>
      <c r="E60" s="3">
        <v>0</v>
      </c>
      <c r="F60" s="4"/>
      <c r="G60" s="3">
        <v>16764.18</v>
      </c>
      <c r="H60" s="3">
        <v>67580.399999999994</v>
      </c>
      <c r="I60" s="3">
        <v>-50816.22</v>
      </c>
      <c r="J60" s="4"/>
      <c r="K60" s="5">
        <f t="shared" si="0"/>
        <v>18</v>
      </c>
      <c r="L60" s="5" t="str">
        <f t="shared" si="1"/>
        <v>1</v>
      </c>
      <c r="M60" s="5" t="s">
        <v>2490</v>
      </c>
      <c r="N60" s="5" t="s">
        <v>6086</v>
      </c>
    </row>
    <row r="61" spans="1:14" hidden="1">
      <c r="A61" s="1">
        <v>6</v>
      </c>
      <c r="B61" s="2" t="s">
        <v>2536</v>
      </c>
      <c r="C61" s="1" t="s">
        <v>2537</v>
      </c>
      <c r="D61" s="2" t="s">
        <v>52</v>
      </c>
      <c r="E61" s="3">
        <v>0</v>
      </c>
      <c r="F61" s="4"/>
      <c r="G61" s="3">
        <v>51882943.329999998</v>
      </c>
      <c r="H61" s="3">
        <v>48029905.850000001</v>
      </c>
      <c r="I61" s="3">
        <v>3853037.48</v>
      </c>
      <c r="J61" s="4"/>
      <c r="K61" s="5">
        <f t="shared" si="0"/>
        <v>18</v>
      </c>
      <c r="L61" s="5" t="str">
        <f t="shared" si="1"/>
        <v>1</v>
      </c>
      <c r="M61" s="5" t="s">
        <v>2490</v>
      </c>
      <c r="N61" s="5" t="s">
        <v>6086</v>
      </c>
    </row>
    <row r="62" spans="1:14" hidden="1">
      <c r="A62" s="1">
        <v>6</v>
      </c>
      <c r="B62" s="2" t="s">
        <v>2538</v>
      </c>
      <c r="C62" s="1" t="s">
        <v>2539</v>
      </c>
      <c r="D62" s="2" t="s">
        <v>2540</v>
      </c>
      <c r="E62" s="3">
        <v>0</v>
      </c>
      <c r="F62" s="4"/>
      <c r="G62" s="3">
        <v>17695.830000000002</v>
      </c>
      <c r="H62" s="3">
        <v>46665.93</v>
      </c>
      <c r="I62" s="3">
        <v>-28970.1</v>
      </c>
      <c r="J62" s="4"/>
      <c r="K62" s="5">
        <f t="shared" si="0"/>
        <v>18</v>
      </c>
      <c r="L62" s="5" t="str">
        <f t="shared" si="1"/>
        <v>1</v>
      </c>
      <c r="M62" s="5" t="s">
        <v>2490</v>
      </c>
      <c r="N62" s="5" t="s">
        <v>6086</v>
      </c>
    </row>
    <row r="63" spans="1:14" hidden="1">
      <c r="A63" s="1">
        <v>6</v>
      </c>
      <c r="B63" s="2" t="s">
        <v>2541</v>
      </c>
      <c r="C63" s="1" t="s">
        <v>2542</v>
      </c>
      <c r="D63" s="2" t="s">
        <v>2543</v>
      </c>
      <c r="E63" s="3">
        <v>0</v>
      </c>
      <c r="F63" s="4"/>
      <c r="G63" s="3">
        <v>634554.89</v>
      </c>
      <c r="H63" s="3">
        <v>232167.34</v>
      </c>
      <c r="I63" s="3">
        <v>402387.55</v>
      </c>
      <c r="J63" s="4"/>
      <c r="K63" s="5">
        <f t="shared" si="0"/>
        <v>18</v>
      </c>
      <c r="L63" s="5" t="str">
        <f t="shared" si="1"/>
        <v>1</v>
      </c>
      <c r="M63" s="5" t="s">
        <v>2490</v>
      </c>
      <c r="N63" s="5" t="s">
        <v>6086</v>
      </c>
    </row>
    <row r="64" spans="1:14" hidden="1">
      <c r="A64" s="1">
        <v>6</v>
      </c>
      <c r="B64" s="2" t="s">
        <v>2544</v>
      </c>
      <c r="C64" s="1" t="s">
        <v>2545</v>
      </c>
      <c r="D64" s="2" t="s">
        <v>2546</v>
      </c>
      <c r="E64" s="3">
        <v>0</v>
      </c>
      <c r="F64" s="4"/>
      <c r="G64" s="3">
        <v>44406.38</v>
      </c>
      <c r="H64" s="3">
        <v>104104.79</v>
      </c>
      <c r="I64" s="3">
        <v>-59698.41</v>
      </c>
      <c r="J64" s="4"/>
      <c r="K64" s="5">
        <f t="shared" si="0"/>
        <v>18</v>
      </c>
      <c r="L64" s="5" t="str">
        <f t="shared" si="1"/>
        <v>1</v>
      </c>
      <c r="M64" s="5" t="s">
        <v>2490</v>
      </c>
      <c r="N64" s="5" t="s">
        <v>6086</v>
      </c>
    </row>
    <row r="65" spans="1:14" hidden="1">
      <c r="A65" s="1">
        <v>4</v>
      </c>
      <c r="B65" s="2" t="s">
        <v>71</v>
      </c>
      <c r="C65" s="1" t="s">
        <v>1</v>
      </c>
      <c r="D65" s="2" t="s">
        <v>72</v>
      </c>
      <c r="E65" s="3">
        <v>4365427</v>
      </c>
      <c r="F65" s="4"/>
      <c r="G65" s="3">
        <v>15452080.32</v>
      </c>
      <c r="H65" s="3">
        <v>15424211.75</v>
      </c>
      <c r="I65" s="3">
        <v>4393295.57</v>
      </c>
      <c r="J65" s="4"/>
      <c r="K65" s="5">
        <f t="shared" si="0"/>
        <v>13</v>
      </c>
      <c r="L65" s="5" t="str">
        <f t="shared" si="1"/>
        <v>1</v>
      </c>
      <c r="M65" s="5" t="s">
        <v>2490</v>
      </c>
    </row>
    <row r="66" spans="1:14" hidden="1">
      <c r="A66" s="1">
        <v>5</v>
      </c>
      <c r="B66" s="2" t="s">
        <v>73</v>
      </c>
      <c r="C66" s="1" t="s">
        <v>1</v>
      </c>
      <c r="D66" s="2" t="s">
        <v>74</v>
      </c>
      <c r="E66" s="3">
        <v>4365427</v>
      </c>
      <c r="F66" s="4"/>
      <c r="G66" s="3">
        <v>15452080.32</v>
      </c>
      <c r="H66" s="3">
        <v>15424211.75</v>
      </c>
      <c r="I66" s="3">
        <v>4393295.57</v>
      </c>
      <c r="J66" s="4"/>
      <c r="K66" s="5">
        <f t="shared" si="0"/>
        <v>13</v>
      </c>
      <c r="L66" s="5" t="str">
        <f t="shared" si="1"/>
        <v>1</v>
      </c>
      <c r="M66" s="5" t="s">
        <v>2490</v>
      </c>
    </row>
    <row r="67" spans="1:14" hidden="1">
      <c r="A67" s="1">
        <v>6</v>
      </c>
      <c r="B67" s="2" t="s">
        <v>75</v>
      </c>
      <c r="C67" s="1" t="s">
        <v>76</v>
      </c>
      <c r="D67" s="2" t="s">
        <v>77</v>
      </c>
      <c r="E67" s="3">
        <v>534280.75</v>
      </c>
      <c r="F67" s="4"/>
      <c r="G67" s="3">
        <v>2605056.59</v>
      </c>
      <c r="H67" s="3">
        <v>2652391.92</v>
      </c>
      <c r="I67" s="3">
        <v>486945.42</v>
      </c>
      <c r="J67" s="4"/>
      <c r="K67" s="5">
        <f t="shared" si="0"/>
        <v>18</v>
      </c>
      <c r="L67" s="5" t="str">
        <f t="shared" si="1"/>
        <v>1</v>
      </c>
      <c r="M67" s="5" t="s">
        <v>2490</v>
      </c>
      <c r="N67" s="5" t="s">
        <v>6086</v>
      </c>
    </row>
    <row r="68" spans="1:14" hidden="1">
      <c r="A68" s="1">
        <v>6</v>
      </c>
      <c r="B68" s="2" t="s">
        <v>78</v>
      </c>
      <c r="C68" s="1" t="s">
        <v>79</v>
      </c>
      <c r="D68" s="2" t="s">
        <v>80</v>
      </c>
      <c r="E68" s="3">
        <v>-13403.21</v>
      </c>
      <c r="F68" s="4"/>
      <c r="G68" s="3">
        <v>79909.06</v>
      </c>
      <c r="H68" s="3">
        <v>78468.83</v>
      </c>
      <c r="I68" s="3">
        <v>-11962.98</v>
      </c>
      <c r="J68" s="4"/>
      <c r="K68" s="5">
        <f t="shared" si="0"/>
        <v>18</v>
      </c>
      <c r="L68" s="5" t="str">
        <f t="shared" si="1"/>
        <v>1</v>
      </c>
      <c r="M68" s="5" t="s">
        <v>2490</v>
      </c>
      <c r="N68" s="5" t="s">
        <v>6086</v>
      </c>
    </row>
    <row r="69" spans="1:14" hidden="1">
      <c r="A69" s="1">
        <v>6</v>
      </c>
      <c r="B69" s="2" t="s">
        <v>83</v>
      </c>
      <c r="C69" s="1" t="s">
        <v>84</v>
      </c>
      <c r="D69" s="2" t="s">
        <v>85</v>
      </c>
      <c r="E69" s="3">
        <v>4001899.84</v>
      </c>
      <c r="F69" s="4"/>
      <c r="G69" s="3">
        <v>12144334.18</v>
      </c>
      <c r="H69" s="3">
        <v>12083967.619999999</v>
      </c>
      <c r="I69" s="3">
        <v>4062266.4</v>
      </c>
      <c r="J69" s="4"/>
      <c r="K69" s="5">
        <f t="shared" si="0"/>
        <v>18</v>
      </c>
      <c r="L69" s="5" t="str">
        <f t="shared" si="1"/>
        <v>1</v>
      </c>
      <c r="M69" s="5" t="s">
        <v>2490</v>
      </c>
      <c r="N69" s="5" t="s">
        <v>6086</v>
      </c>
    </row>
    <row r="70" spans="1:14" hidden="1">
      <c r="A70" s="1">
        <v>6</v>
      </c>
      <c r="B70" s="2" t="s">
        <v>86</v>
      </c>
      <c r="C70" s="1" t="s">
        <v>87</v>
      </c>
      <c r="D70" s="2" t="s">
        <v>88</v>
      </c>
      <c r="E70" s="3">
        <v>-131702.85</v>
      </c>
      <c r="F70" s="4"/>
      <c r="G70" s="3">
        <v>586743.13</v>
      </c>
      <c r="H70" s="3">
        <v>581198.27</v>
      </c>
      <c r="I70" s="3">
        <v>-126157.99</v>
      </c>
      <c r="J70" s="4"/>
      <c r="K70" s="5">
        <f t="shared" si="0"/>
        <v>18</v>
      </c>
      <c r="L70" s="5" t="str">
        <f t="shared" si="1"/>
        <v>1</v>
      </c>
      <c r="M70" s="5" t="s">
        <v>2490</v>
      </c>
      <c r="N70" s="5" t="s">
        <v>6086</v>
      </c>
    </row>
    <row r="71" spans="1:14" hidden="1">
      <c r="A71" s="1">
        <v>6</v>
      </c>
      <c r="B71" s="2" t="s">
        <v>89</v>
      </c>
      <c r="C71" s="1" t="s">
        <v>90</v>
      </c>
      <c r="D71" s="2" t="s">
        <v>64</v>
      </c>
      <c r="E71" s="3">
        <v>-25647.53</v>
      </c>
      <c r="F71" s="4"/>
      <c r="G71" s="3">
        <v>36037.360000000001</v>
      </c>
      <c r="H71" s="3">
        <v>28185.11</v>
      </c>
      <c r="I71" s="3">
        <v>-17795.28</v>
      </c>
      <c r="J71" s="4"/>
      <c r="K71" s="5">
        <f t="shared" si="0"/>
        <v>18</v>
      </c>
      <c r="L71" s="5" t="str">
        <f t="shared" si="1"/>
        <v>1</v>
      </c>
      <c r="M71" s="5" t="s">
        <v>2490</v>
      </c>
      <c r="N71" s="5" t="s">
        <v>6086</v>
      </c>
    </row>
    <row r="72" spans="1:14" hidden="1">
      <c r="A72" s="63">
        <v>3</v>
      </c>
      <c r="B72" s="64" t="s">
        <v>91</v>
      </c>
      <c r="C72" s="63" t="s">
        <v>1</v>
      </c>
      <c r="D72" s="64" t="s">
        <v>92</v>
      </c>
      <c r="E72" s="65">
        <v>8996783.7200000007</v>
      </c>
      <c r="F72" s="66"/>
      <c r="G72" s="65">
        <v>10390313.109999999</v>
      </c>
      <c r="H72" s="65">
        <v>6080716.1299999999</v>
      </c>
      <c r="I72" s="65">
        <v>13306380.699999999</v>
      </c>
      <c r="J72" s="4"/>
      <c r="K72" s="5">
        <f t="shared" si="0"/>
        <v>13</v>
      </c>
      <c r="L72" s="5" t="str">
        <f t="shared" si="1"/>
        <v>1</v>
      </c>
      <c r="M72" s="5" t="s">
        <v>2490</v>
      </c>
    </row>
    <row r="73" spans="1:14" hidden="1">
      <c r="A73" s="1">
        <v>4</v>
      </c>
      <c r="B73" s="2" t="s">
        <v>93</v>
      </c>
      <c r="C73" s="1" t="s">
        <v>1</v>
      </c>
      <c r="D73" s="2" t="s">
        <v>94</v>
      </c>
      <c r="E73" s="3">
        <v>8996783.7200000007</v>
      </c>
      <c r="F73" s="4"/>
      <c r="G73" s="3">
        <v>10390313.109999999</v>
      </c>
      <c r="H73" s="3">
        <v>6080716.1299999999</v>
      </c>
      <c r="I73" s="3">
        <v>13306380.699999999</v>
      </c>
      <c r="J73" s="4"/>
      <c r="K73" s="5">
        <f t="shared" si="0"/>
        <v>13</v>
      </c>
      <c r="L73" s="5" t="str">
        <f t="shared" si="1"/>
        <v>1</v>
      </c>
      <c r="M73" s="5" t="s">
        <v>2490</v>
      </c>
    </row>
    <row r="74" spans="1:14" hidden="1">
      <c r="A74" s="1">
        <v>6</v>
      </c>
      <c r="B74" s="2" t="s">
        <v>95</v>
      </c>
      <c r="C74" s="1" t="s">
        <v>96</v>
      </c>
      <c r="D74" s="2" t="s">
        <v>97</v>
      </c>
      <c r="E74" s="3">
        <v>11044679.199999999</v>
      </c>
      <c r="F74" s="4"/>
      <c r="G74" s="3">
        <v>9362325.0099999998</v>
      </c>
      <c r="H74" s="3">
        <v>4021430.32</v>
      </c>
      <c r="I74" s="3">
        <v>16385573.890000001</v>
      </c>
      <c r="J74" s="4"/>
      <c r="K74" s="5">
        <f t="shared" si="0"/>
        <v>18</v>
      </c>
      <c r="L74" s="5" t="str">
        <f t="shared" si="1"/>
        <v>1</v>
      </c>
      <c r="M74" s="5" t="s">
        <v>2490</v>
      </c>
      <c r="N74" s="5" t="s">
        <v>6086</v>
      </c>
    </row>
    <row r="75" spans="1:14" hidden="1">
      <c r="A75" s="1">
        <v>6</v>
      </c>
      <c r="B75" s="2" t="s">
        <v>98</v>
      </c>
      <c r="C75" s="1" t="s">
        <v>99</v>
      </c>
      <c r="D75" s="2" t="s">
        <v>100</v>
      </c>
      <c r="E75" s="3">
        <v>-2042390.16</v>
      </c>
      <c r="F75" s="4"/>
      <c r="G75" s="3">
        <v>1019724.26</v>
      </c>
      <c r="H75" s="3">
        <v>2051652.43</v>
      </c>
      <c r="I75" s="3">
        <v>-3074318.33</v>
      </c>
      <c r="J75" s="4"/>
      <c r="K75" s="5">
        <f t="shared" si="0"/>
        <v>18</v>
      </c>
      <c r="L75" s="5" t="str">
        <f t="shared" si="1"/>
        <v>1</v>
      </c>
      <c r="M75" s="5" t="s">
        <v>2490</v>
      </c>
      <c r="N75" s="5" t="s">
        <v>6086</v>
      </c>
    </row>
    <row r="76" spans="1:14" hidden="1">
      <c r="A76" s="1">
        <v>6</v>
      </c>
      <c r="B76" s="2" t="s">
        <v>101</v>
      </c>
      <c r="C76" s="1" t="s">
        <v>102</v>
      </c>
      <c r="D76" s="2" t="s">
        <v>103</v>
      </c>
      <c r="E76" s="3">
        <v>-4266.6899999999996</v>
      </c>
      <c r="F76" s="4"/>
      <c r="G76" s="3">
        <v>5341.09</v>
      </c>
      <c r="H76" s="3">
        <v>3150.79</v>
      </c>
      <c r="I76" s="3">
        <v>-2076.39</v>
      </c>
      <c r="J76" s="4"/>
      <c r="K76" s="5">
        <f t="shared" si="0"/>
        <v>18</v>
      </c>
      <c r="L76" s="5" t="str">
        <f t="shared" si="1"/>
        <v>1</v>
      </c>
      <c r="M76" s="5" t="s">
        <v>2490</v>
      </c>
      <c r="N76" s="5" t="s">
        <v>6086</v>
      </c>
    </row>
    <row r="77" spans="1:14" hidden="1">
      <c r="A77" s="1">
        <v>6</v>
      </c>
      <c r="B77" s="2" t="s">
        <v>104</v>
      </c>
      <c r="C77" s="1" t="s">
        <v>105</v>
      </c>
      <c r="D77" s="2" t="s">
        <v>106</v>
      </c>
      <c r="E77" s="3">
        <v>-1238.6300000000001</v>
      </c>
      <c r="F77" s="4"/>
      <c r="G77" s="3">
        <v>2922.75</v>
      </c>
      <c r="H77" s="3">
        <v>4482.59</v>
      </c>
      <c r="I77" s="3">
        <v>-2798.47</v>
      </c>
      <c r="J77" s="4"/>
      <c r="K77" s="5">
        <f t="shared" si="0"/>
        <v>18</v>
      </c>
      <c r="L77" s="5" t="str">
        <f t="shared" si="1"/>
        <v>1</v>
      </c>
      <c r="M77" s="5" t="s">
        <v>2490</v>
      </c>
      <c r="N77" s="5" t="s">
        <v>6086</v>
      </c>
    </row>
    <row r="78" spans="1:14" hidden="1">
      <c r="A78" s="63">
        <v>3</v>
      </c>
      <c r="B78" s="64" t="s">
        <v>107</v>
      </c>
      <c r="C78" s="63" t="s">
        <v>1</v>
      </c>
      <c r="D78" s="64" t="s">
        <v>108</v>
      </c>
      <c r="E78" s="65">
        <v>6728295.2199999997</v>
      </c>
      <c r="F78" s="66"/>
      <c r="G78" s="65">
        <v>3294333.11</v>
      </c>
      <c r="H78" s="65">
        <v>2308795.3199999998</v>
      </c>
      <c r="I78" s="65">
        <v>7713833.0099999998</v>
      </c>
      <c r="J78" s="4"/>
      <c r="K78" s="5">
        <f t="shared" ref="K78:K141" si="2">LEN(B78)</f>
        <v>13</v>
      </c>
      <c r="L78" s="5" t="str">
        <f t="shared" ref="L78:L141" si="3">LEFT(B78,1)</f>
        <v>1</v>
      </c>
      <c r="M78" s="5" t="s">
        <v>2490</v>
      </c>
    </row>
    <row r="79" spans="1:14" hidden="1">
      <c r="A79" s="1">
        <v>4</v>
      </c>
      <c r="B79" s="2" t="s">
        <v>109</v>
      </c>
      <c r="C79" s="1" t="s">
        <v>1</v>
      </c>
      <c r="D79" s="2" t="s">
        <v>110</v>
      </c>
      <c r="E79" s="3">
        <v>1226865.96</v>
      </c>
      <c r="F79" s="4"/>
      <c r="G79" s="3">
        <v>2457432.6</v>
      </c>
      <c r="H79" s="3">
        <v>1184712.3400000001</v>
      </c>
      <c r="I79" s="3">
        <v>2499586.2200000002</v>
      </c>
      <c r="J79" s="4"/>
      <c r="K79" s="5">
        <f t="shared" si="2"/>
        <v>13</v>
      </c>
      <c r="L79" s="5" t="str">
        <f t="shared" si="3"/>
        <v>1</v>
      </c>
      <c r="M79" s="5" t="s">
        <v>2490</v>
      </c>
    </row>
    <row r="80" spans="1:14" hidden="1">
      <c r="A80" s="1">
        <v>5</v>
      </c>
      <c r="B80" s="2" t="s">
        <v>111</v>
      </c>
      <c r="C80" s="1" t="s">
        <v>1</v>
      </c>
      <c r="D80" s="2" t="s">
        <v>112</v>
      </c>
      <c r="E80" s="3">
        <v>163382.57</v>
      </c>
      <c r="F80" s="4"/>
      <c r="G80" s="3">
        <v>180562.42</v>
      </c>
      <c r="H80" s="3">
        <v>159423.85</v>
      </c>
      <c r="I80" s="3">
        <v>184521.14</v>
      </c>
      <c r="J80" s="4"/>
      <c r="K80" s="5">
        <f t="shared" si="2"/>
        <v>13</v>
      </c>
      <c r="L80" s="5" t="str">
        <f t="shared" si="3"/>
        <v>1</v>
      </c>
      <c r="M80" s="5" t="s">
        <v>2490</v>
      </c>
    </row>
    <row r="81" spans="1:14" hidden="1">
      <c r="A81" s="1">
        <v>6</v>
      </c>
      <c r="B81" s="2" t="s">
        <v>113</v>
      </c>
      <c r="C81" s="1" t="s">
        <v>114</v>
      </c>
      <c r="D81" s="2" t="s">
        <v>115</v>
      </c>
      <c r="E81" s="3">
        <v>171885.78</v>
      </c>
      <c r="F81" s="4"/>
      <c r="G81" s="3">
        <v>168724.51</v>
      </c>
      <c r="H81" s="3">
        <v>141112.57</v>
      </c>
      <c r="I81" s="3">
        <v>199497.72</v>
      </c>
      <c r="J81" s="4"/>
      <c r="K81" s="5">
        <f t="shared" si="2"/>
        <v>18</v>
      </c>
      <c r="L81" s="5" t="str">
        <f t="shared" si="3"/>
        <v>1</v>
      </c>
      <c r="M81" s="5" t="s">
        <v>2490</v>
      </c>
      <c r="N81" s="5" t="s">
        <v>6086</v>
      </c>
    </row>
    <row r="82" spans="1:14" hidden="1">
      <c r="A82" s="1">
        <v>6</v>
      </c>
      <c r="B82" s="2" t="s">
        <v>116</v>
      </c>
      <c r="C82" s="1" t="s">
        <v>117</v>
      </c>
      <c r="D82" s="2" t="s">
        <v>118</v>
      </c>
      <c r="E82" s="3">
        <v>-8503.2099999999991</v>
      </c>
      <c r="F82" s="4"/>
      <c r="G82" s="3">
        <v>11837.91</v>
      </c>
      <c r="H82" s="3">
        <v>18311.28</v>
      </c>
      <c r="I82" s="3">
        <v>-14976.58</v>
      </c>
      <c r="J82" s="4"/>
      <c r="K82" s="5">
        <f t="shared" si="2"/>
        <v>18</v>
      </c>
      <c r="L82" s="5" t="str">
        <f t="shared" si="3"/>
        <v>1</v>
      </c>
      <c r="M82" s="5" t="s">
        <v>2490</v>
      </c>
      <c r="N82" s="5" t="s">
        <v>6086</v>
      </c>
    </row>
    <row r="83" spans="1:14" hidden="1">
      <c r="A83" s="1">
        <v>5</v>
      </c>
      <c r="B83" s="2" t="s">
        <v>119</v>
      </c>
      <c r="C83" s="1" t="s">
        <v>1</v>
      </c>
      <c r="D83" s="2" t="s">
        <v>120</v>
      </c>
      <c r="E83" s="3">
        <v>1063483.3899999999</v>
      </c>
      <c r="F83" s="4"/>
      <c r="G83" s="3">
        <v>2276870.1800000002</v>
      </c>
      <c r="H83" s="3">
        <v>1025288.49</v>
      </c>
      <c r="I83" s="3">
        <v>2315065.08</v>
      </c>
      <c r="J83" s="4"/>
      <c r="K83" s="5">
        <f t="shared" si="2"/>
        <v>13</v>
      </c>
      <c r="L83" s="5" t="str">
        <f t="shared" si="3"/>
        <v>1</v>
      </c>
      <c r="M83" s="5" t="s">
        <v>2490</v>
      </c>
    </row>
    <row r="84" spans="1:14" hidden="1">
      <c r="A84" s="1">
        <v>6</v>
      </c>
      <c r="B84" s="2" t="s">
        <v>121</v>
      </c>
      <c r="C84" s="1" t="s">
        <v>122</v>
      </c>
      <c r="D84" s="2" t="s">
        <v>123</v>
      </c>
      <c r="E84" s="3">
        <v>1214857.8500000001</v>
      </c>
      <c r="F84" s="4"/>
      <c r="G84" s="3">
        <v>2162762.14</v>
      </c>
      <c r="H84" s="3">
        <v>565579.18000000005</v>
      </c>
      <c r="I84" s="3">
        <v>2812040.81</v>
      </c>
      <c r="J84" s="4"/>
      <c r="K84" s="5">
        <f t="shared" si="2"/>
        <v>18</v>
      </c>
      <c r="L84" s="5" t="str">
        <f t="shared" si="3"/>
        <v>1</v>
      </c>
      <c r="M84" s="5" t="s">
        <v>2490</v>
      </c>
      <c r="N84" s="5" t="s">
        <v>6086</v>
      </c>
    </row>
    <row r="85" spans="1:14" hidden="1">
      <c r="A85" s="1">
        <v>6</v>
      </c>
      <c r="B85" s="2" t="s">
        <v>124</v>
      </c>
      <c r="C85" s="1" t="s">
        <v>125</v>
      </c>
      <c r="D85" s="2" t="s">
        <v>126</v>
      </c>
      <c r="E85" s="3">
        <v>-150867.48000000001</v>
      </c>
      <c r="F85" s="4"/>
      <c r="G85" s="3">
        <v>111365.33</v>
      </c>
      <c r="H85" s="3">
        <v>457111.75</v>
      </c>
      <c r="I85" s="3">
        <v>-496613.9</v>
      </c>
      <c r="J85" s="4"/>
      <c r="K85" s="5">
        <f t="shared" si="2"/>
        <v>18</v>
      </c>
      <c r="L85" s="5" t="str">
        <f t="shared" si="3"/>
        <v>1</v>
      </c>
      <c r="M85" s="5" t="s">
        <v>2490</v>
      </c>
      <c r="N85" s="5" t="s">
        <v>6086</v>
      </c>
    </row>
    <row r="86" spans="1:14" hidden="1">
      <c r="A86" s="1">
        <v>6</v>
      </c>
      <c r="B86" s="2" t="s">
        <v>127</v>
      </c>
      <c r="C86" s="1" t="s">
        <v>128</v>
      </c>
      <c r="D86" s="2" t="s">
        <v>129</v>
      </c>
      <c r="E86" s="3">
        <v>-118.05</v>
      </c>
      <c r="F86" s="4"/>
      <c r="G86" s="3">
        <v>738.61</v>
      </c>
      <c r="H86" s="3">
        <v>926.66</v>
      </c>
      <c r="I86" s="3">
        <v>-306.10000000000002</v>
      </c>
      <c r="J86" s="4"/>
      <c r="K86" s="5">
        <f t="shared" si="2"/>
        <v>18</v>
      </c>
      <c r="L86" s="5" t="str">
        <f t="shared" si="3"/>
        <v>1</v>
      </c>
      <c r="M86" s="5" t="s">
        <v>2490</v>
      </c>
      <c r="N86" s="5" t="s">
        <v>6086</v>
      </c>
    </row>
    <row r="87" spans="1:14" hidden="1">
      <c r="A87" s="1">
        <v>6</v>
      </c>
      <c r="B87" s="2" t="s">
        <v>130</v>
      </c>
      <c r="C87" s="1" t="s">
        <v>131</v>
      </c>
      <c r="D87" s="2" t="s">
        <v>132</v>
      </c>
      <c r="E87" s="3">
        <v>-388.93</v>
      </c>
      <c r="F87" s="4"/>
      <c r="G87" s="3">
        <v>2004.1</v>
      </c>
      <c r="H87" s="3">
        <v>1670.9</v>
      </c>
      <c r="I87" s="3">
        <v>-55.73</v>
      </c>
      <c r="J87" s="4"/>
      <c r="K87" s="5">
        <f t="shared" si="2"/>
        <v>18</v>
      </c>
      <c r="L87" s="5" t="str">
        <f t="shared" si="3"/>
        <v>1</v>
      </c>
      <c r="M87" s="5" t="s">
        <v>2490</v>
      </c>
      <c r="N87" s="5" t="s">
        <v>6086</v>
      </c>
    </row>
    <row r="88" spans="1:14" hidden="1">
      <c r="A88" s="1">
        <v>4</v>
      </c>
      <c r="B88" s="2" t="s">
        <v>133</v>
      </c>
      <c r="C88" s="1" t="s">
        <v>1</v>
      </c>
      <c r="D88" s="2" t="s">
        <v>134</v>
      </c>
      <c r="E88" s="3">
        <v>1056974.1100000001</v>
      </c>
      <c r="F88" s="4"/>
      <c r="G88" s="3">
        <v>34569.800000000003</v>
      </c>
      <c r="H88" s="3">
        <v>1005227.31</v>
      </c>
      <c r="I88" s="3">
        <v>86316.6</v>
      </c>
      <c r="J88" s="4"/>
      <c r="K88" s="5">
        <f t="shared" si="2"/>
        <v>13</v>
      </c>
      <c r="L88" s="5" t="str">
        <f t="shared" si="3"/>
        <v>1</v>
      </c>
      <c r="M88" s="5" t="s">
        <v>2490</v>
      </c>
    </row>
    <row r="89" spans="1:14" hidden="1">
      <c r="A89" s="1">
        <v>5</v>
      </c>
      <c r="B89" s="2" t="s">
        <v>142</v>
      </c>
      <c r="C89" s="1" t="s">
        <v>1</v>
      </c>
      <c r="D89" s="2" t="s">
        <v>120</v>
      </c>
      <c r="E89" s="3">
        <v>1056974.1100000001</v>
      </c>
      <c r="F89" s="4"/>
      <c r="G89" s="3">
        <v>34569.800000000003</v>
      </c>
      <c r="H89" s="3">
        <v>1005227.31</v>
      </c>
      <c r="I89" s="3">
        <v>86316.6</v>
      </c>
      <c r="J89" s="4"/>
      <c r="K89" s="5">
        <f t="shared" si="2"/>
        <v>13</v>
      </c>
      <c r="L89" s="5" t="str">
        <f t="shared" si="3"/>
        <v>1</v>
      </c>
      <c r="M89" s="5" t="s">
        <v>2490</v>
      </c>
    </row>
    <row r="90" spans="1:14" hidden="1">
      <c r="A90" s="1">
        <v>6</v>
      </c>
      <c r="B90" s="2" t="s">
        <v>143</v>
      </c>
      <c r="C90" s="1" t="s">
        <v>144</v>
      </c>
      <c r="D90" s="2" t="s">
        <v>145</v>
      </c>
      <c r="E90" s="3">
        <v>1084787.19</v>
      </c>
      <c r="F90" s="4"/>
      <c r="G90" s="3">
        <v>5343.27</v>
      </c>
      <c r="H90" s="3">
        <v>1003558.26</v>
      </c>
      <c r="I90" s="3">
        <v>86572.2</v>
      </c>
      <c r="J90" s="4"/>
      <c r="K90" s="5">
        <f t="shared" si="2"/>
        <v>18</v>
      </c>
      <c r="L90" s="5" t="str">
        <f t="shared" si="3"/>
        <v>1</v>
      </c>
      <c r="M90" s="5" t="s">
        <v>2490</v>
      </c>
      <c r="N90" s="5" t="s">
        <v>6086</v>
      </c>
    </row>
    <row r="91" spans="1:14" hidden="1">
      <c r="A91" s="1">
        <v>6</v>
      </c>
      <c r="B91" s="2" t="s">
        <v>146</v>
      </c>
      <c r="C91" s="1" t="s">
        <v>147</v>
      </c>
      <c r="D91" s="2" t="s">
        <v>148</v>
      </c>
      <c r="E91" s="3">
        <v>-27813.08</v>
      </c>
      <c r="F91" s="4"/>
      <c r="G91" s="3">
        <v>27813.08</v>
      </c>
      <c r="H91" s="3">
        <v>0</v>
      </c>
      <c r="I91" s="3">
        <v>0</v>
      </c>
      <c r="J91" s="4"/>
      <c r="K91" s="5">
        <f t="shared" si="2"/>
        <v>18</v>
      </c>
      <c r="L91" s="5" t="str">
        <f t="shared" si="3"/>
        <v>1</v>
      </c>
      <c r="M91" s="5" t="s">
        <v>2490</v>
      </c>
      <c r="N91" s="5" t="s">
        <v>6086</v>
      </c>
    </row>
    <row r="92" spans="1:14" hidden="1">
      <c r="A92" s="1">
        <v>6</v>
      </c>
      <c r="B92" s="2" t="s">
        <v>149</v>
      </c>
      <c r="C92" s="1" t="s">
        <v>150</v>
      </c>
      <c r="D92" s="2" t="s">
        <v>151</v>
      </c>
      <c r="E92" s="3">
        <v>0</v>
      </c>
      <c r="F92" s="4"/>
      <c r="G92" s="3">
        <v>1413.45</v>
      </c>
      <c r="H92" s="3">
        <v>1669.05</v>
      </c>
      <c r="I92" s="3">
        <v>-255.6</v>
      </c>
      <c r="J92" s="4"/>
      <c r="K92" s="5">
        <f t="shared" si="2"/>
        <v>18</v>
      </c>
      <c r="L92" s="5" t="str">
        <f t="shared" si="3"/>
        <v>1</v>
      </c>
      <c r="M92" s="5" t="s">
        <v>2490</v>
      </c>
      <c r="N92" s="5" t="s">
        <v>6086</v>
      </c>
    </row>
    <row r="93" spans="1:14" hidden="1">
      <c r="A93" s="1">
        <v>4</v>
      </c>
      <c r="B93" s="2" t="s">
        <v>152</v>
      </c>
      <c r="C93" s="1" t="s">
        <v>1</v>
      </c>
      <c r="D93" s="2" t="s">
        <v>153</v>
      </c>
      <c r="E93" s="3">
        <v>3298504.09</v>
      </c>
      <c r="F93" s="4"/>
      <c r="G93" s="3">
        <v>576694.49</v>
      </c>
      <c r="H93" s="3">
        <v>34532.519999999997</v>
      </c>
      <c r="I93" s="3">
        <v>3840666.06</v>
      </c>
      <c r="J93" s="4"/>
      <c r="K93" s="5">
        <f t="shared" si="2"/>
        <v>13</v>
      </c>
      <c r="L93" s="5" t="str">
        <f t="shared" si="3"/>
        <v>1</v>
      </c>
      <c r="M93" s="5" t="s">
        <v>2490</v>
      </c>
    </row>
    <row r="94" spans="1:14" hidden="1">
      <c r="A94" s="1">
        <v>5</v>
      </c>
      <c r="B94" s="2" t="s">
        <v>154</v>
      </c>
      <c r="C94" s="1" t="s">
        <v>1</v>
      </c>
      <c r="D94" s="2" t="s">
        <v>112</v>
      </c>
      <c r="E94" s="3">
        <v>0</v>
      </c>
      <c r="F94" s="4"/>
      <c r="G94" s="3">
        <v>428463.65</v>
      </c>
      <c r="H94" s="3">
        <v>34532.519999999997</v>
      </c>
      <c r="I94" s="3">
        <v>393931.13</v>
      </c>
      <c r="J94" s="4"/>
      <c r="K94" s="5">
        <f t="shared" si="2"/>
        <v>13</v>
      </c>
      <c r="L94" s="5" t="str">
        <f t="shared" si="3"/>
        <v>1</v>
      </c>
      <c r="M94" s="5" t="s">
        <v>2490</v>
      </c>
    </row>
    <row r="95" spans="1:14" hidden="1">
      <c r="A95" s="1">
        <v>6</v>
      </c>
      <c r="B95" s="2" t="s">
        <v>155</v>
      </c>
      <c r="C95" s="1" t="s">
        <v>156</v>
      </c>
      <c r="D95" s="2" t="s">
        <v>157</v>
      </c>
      <c r="E95" s="3">
        <v>0</v>
      </c>
      <c r="F95" s="4"/>
      <c r="G95" s="3">
        <v>419612.09</v>
      </c>
      <c r="H95" s="3">
        <v>0</v>
      </c>
      <c r="I95" s="3">
        <v>419612.09</v>
      </c>
      <c r="J95" s="4"/>
      <c r="K95" s="5">
        <f t="shared" si="2"/>
        <v>18</v>
      </c>
      <c r="L95" s="5" t="str">
        <f t="shared" si="3"/>
        <v>1</v>
      </c>
      <c r="M95" s="5" t="s">
        <v>2490</v>
      </c>
      <c r="N95" s="5" t="s">
        <v>6086</v>
      </c>
    </row>
    <row r="96" spans="1:14" hidden="1">
      <c r="A96" s="1">
        <v>6</v>
      </c>
      <c r="B96" s="2" t="s">
        <v>158</v>
      </c>
      <c r="C96" s="1" t="s">
        <v>159</v>
      </c>
      <c r="D96" s="2" t="s">
        <v>160</v>
      </c>
      <c r="E96" s="3">
        <v>0</v>
      </c>
      <c r="F96" s="4"/>
      <c r="G96" s="3">
        <v>8851.56</v>
      </c>
      <c r="H96" s="3">
        <v>34532.519999999997</v>
      </c>
      <c r="I96" s="3">
        <v>-25680.959999999999</v>
      </c>
      <c r="J96" s="4"/>
      <c r="K96" s="5">
        <f t="shared" si="2"/>
        <v>18</v>
      </c>
      <c r="L96" s="5" t="str">
        <f t="shared" si="3"/>
        <v>1</v>
      </c>
      <c r="M96" s="5" t="s">
        <v>2490</v>
      </c>
      <c r="N96" s="5" t="s">
        <v>6086</v>
      </c>
    </row>
    <row r="97" spans="1:14" hidden="1">
      <c r="A97" s="1">
        <v>5</v>
      </c>
      <c r="B97" s="2" t="s">
        <v>161</v>
      </c>
      <c r="C97" s="1" t="s">
        <v>1</v>
      </c>
      <c r="D97" s="2" t="s">
        <v>120</v>
      </c>
      <c r="E97" s="3">
        <v>3298504.09</v>
      </c>
      <c r="F97" s="4"/>
      <c r="G97" s="3">
        <v>148230.84</v>
      </c>
      <c r="H97" s="3">
        <v>0</v>
      </c>
      <c r="I97" s="3">
        <v>3446734.93</v>
      </c>
      <c r="J97" s="4"/>
      <c r="K97" s="5">
        <f t="shared" si="2"/>
        <v>13</v>
      </c>
      <c r="L97" s="5" t="str">
        <f t="shared" si="3"/>
        <v>1</v>
      </c>
      <c r="M97" s="5" t="s">
        <v>2490</v>
      </c>
    </row>
    <row r="98" spans="1:14" hidden="1">
      <c r="A98" s="1">
        <v>6</v>
      </c>
      <c r="B98" s="2" t="s">
        <v>162</v>
      </c>
      <c r="C98" s="1" t="s">
        <v>163</v>
      </c>
      <c r="D98" s="2" t="s">
        <v>164</v>
      </c>
      <c r="E98" s="3">
        <v>3800119.42</v>
      </c>
      <c r="F98" s="4"/>
      <c r="G98" s="3">
        <v>0</v>
      </c>
      <c r="H98" s="3">
        <v>0</v>
      </c>
      <c r="I98" s="3">
        <v>3800119.42</v>
      </c>
      <c r="J98" s="4"/>
      <c r="K98" s="5">
        <f t="shared" si="2"/>
        <v>18</v>
      </c>
      <c r="L98" s="5" t="str">
        <f t="shared" si="3"/>
        <v>1</v>
      </c>
      <c r="M98" s="5" t="s">
        <v>2490</v>
      </c>
      <c r="N98" s="5" t="s">
        <v>6086</v>
      </c>
    </row>
    <row r="99" spans="1:14" hidden="1">
      <c r="A99" s="1">
        <v>6</v>
      </c>
      <c r="B99" s="2" t="s">
        <v>165</v>
      </c>
      <c r="C99" s="1" t="s">
        <v>166</v>
      </c>
      <c r="D99" s="2" t="s">
        <v>167</v>
      </c>
      <c r="E99" s="3">
        <v>-501615.33</v>
      </c>
      <c r="F99" s="4"/>
      <c r="G99" s="3">
        <v>148230.84</v>
      </c>
      <c r="H99" s="3">
        <v>0</v>
      </c>
      <c r="I99" s="3">
        <v>-353384.49</v>
      </c>
      <c r="J99" s="4"/>
      <c r="K99" s="5">
        <f t="shared" si="2"/>
        <v>18</v>
      </c>
      <c r="L99" s="5" t="str">
        <f t="shared" si="3"/>
        <v>1</v>
      </c>
      <c r="M99" s="5" t="s">
        <v>2490</v>
      </c>
      <c r="N99" s="5" t="s">
        <v>6086</v>
      </c>
    </row>
    <row r="100" spans="1:14" hidden="1">
      <c r="A100" s="1">
        <v>4</v>
      </c>
      <c r="B100" s="2" t="s">
        <v>2271</v>
      </c>
      <c r="C100" s="1" t="s">
        <v>1</v>
      </c>
      <c r="D100" s="2" t="s">
        <v>2272</v>
      </c>
      <c r="E100" s="3">
        <v>1145951.06</v>
      </c>
      <c r="F100" s="4"/>
      <c r="G100" s="3">
        <v>225636.22</v>
      </c>
      <c r="H100" s="3">
        <v>84323.15</v>
      </c>
      <c r="I100" s="3">
        <v>1287264.1299999999</v>
      </c>
      <c r="J100" s="4"/>
      <c r="K100" s="5">
        <f t="shared" si="2"/>
        <v>13</v>
      </c>
      <c r="L100" s="5" t="str">
        <f t="shared" si="3"/>
        <v>1</v>
      </c>
      <c r="M100" s="5" t="s">
        <v>2490</v>
      </c>
    </row>
    <row r="101" spans="1:14" hidden="1">
      <c r="A101" s="1">
        <v>5</v>
      </c>
      <c r="B101" s="2" t="s">
        <v>2273</v>
      </c>
      <c r="C101" s="1" t="s">
        <v>1</v>
      </c>
      <c r="D101" s="2" t="s">
        <v>112</v>
      </c>
      <c r="E101" s="3">
        <v>1145951.06</v>
      </c>
      <c r="F101" s="4"/>
      <c r="G101" s="3">
        <v>225636.22</v>
      </c>
      <c r="H101" s="3">
        <v>84323.15</v>
      </c>
      <c r="I101" s="3">
        <v>1287264.1299999999</v>
      </c>
      <c r="J101" s="4"/>
      <c r="K101" s="5">
        <f t="shared" si="2"/>
        <v>13</v>
      </c>
      <c r="L101" s="5" t="str">
        <f t="shared" si="3"/>
        <v>1</v>
      </c>
      <c r="M101" s="5" t="s">
        <v>2490</v>
      </c>
    </row>
    <row r="102" spans="1:14" hidden="1">
      <c r="A102" s="1">
        <v>6</v>
      </c>
      <c r="B102" s="2" t="s">
        <v>2274</v>
      </c>
      <c r="C102" s="1" t="s">
        <v>2275</v>
      </c>
      <c r="D102" s="2" t="s">
        <v>2276</v>
      </c>
      <c r="E102" s="3">
        <v>1224643.3799999999</v>
      </c>
      <c r="F102" s="4"/>
      <c r="G102" s="3">
        <v>168659.6</v>
      </c>
      <c r="H102" s="3">
        <v>70663.55</v>
      </c>
      <c r="I102" s="3">
        <v>1322639.43</v>
      </c>
      <c r="J102" s="4"/>
      <c r="K102" s="5">
        <f t="shared" si="2"/>
        <v>18</v>
      </c>
      <c r="L102" s="5" t="str">
        <f t="shared" si="3"/>
        <v>1</v>
      </c>
      <c r="M102" s="5" t="s">
        <v>2490</v>
      </c>
      <c r="N102" s="5" t="s">
        <v>6086</v>
      </c>
    </row>
    <row r="103" spans="1:14" hidden="1">
      <c r="A103" s="1">
        <v>6</v>
      </c>
      <c r="B103" s="2" t="s">
        <v>2277</v>
      </c>
      <c r="C103" s="1" t="s">
        <v>2278</v>
      </c>
      <c r="D103" s="2" t="s">
        <v>2279</v>
      </c>
      <c r="E103" s="3">
        <v>-78692.320000000007</v>
      </c>
      <c r="F103" s="4"/>
      <c r="G103" s="3">
        <v>56976.62</v>
      </c>
      <c r="H103" s="3">
        <v>13659.6</v>
      </c>
      <c r="I103" s="3">
        <v>-35375.300000000003</v>
      </c>
      <c r="J103" s="4"/>
      <c r="K103" s="5">
        <f t="shared" si="2"/>
        <v>18</v>
      </c>
      <c r="L103" s="5" t="str">
        <f t="shared" si="3"/>
        <v>1</v>
      </c>
      <c r="M103" s="5" t="s">
        <v>2490</v>
      </c>
      <c r="N103" s="5" t="s">
        <v>6086</v>
      </c>
    </row>
    <row r="104" spans="1:14" hidden="1">
      <c r="A104" s="63">
        <v>3</v>
      </c>
      <c r="B104" s="64" t="s">
        <v>168</v>
      </c>
      <c r="C104" s="63" t="s">
        <v>1</v>
      </c>
      <c r="D104" s="64" t="s">
        <v>169</v>
      </c>
      <c r="E104" s="65">
        <v>-14108258.970000001</v>
      </c>
      <c r="F104" s="66"/>
      <c r="G104" s="65">
        <v>9570878.2400000002</v>
      </c>
      <c r="H104" s="65">
        <v>8484359.6099999994</v>
      </c>
      <c r="I104" s="65">
        <v>-13021740.34</v>
      </c>
      <c r="J104" s="4"/>
      <c r="K104" s="5">
        <f t="shared" si="2"/>
        <v>13</v>
      </c>
      <c r="L104" s="5" t="str">
        <f t="shared" si="3"/>
        <v>1</v>
      </c>
      <c r="M104" s="5" t="s">
        <v>2490</v>
      </c>
    </row>
    <row r="105" spans="1:14" hidden="1">
      <c r="A105" s="1">
        <v>4</v>
      </c>
      <c r="B105" s="2" t="s">
        <v>170</v>
      </c>
      <c r="C105" s="1" t="s">
        <v>1</v>
      </c>
      <c r="D105" s="2" t="s">
        <v>171</v>
      </c>
      <c r="E105" s="3">
        <v>-13773923.060000001</v>
      </c>
      <c r="F105" s="4"/>
      <c r="G105" s="3">
        <v>9304914.6600000001</v>
      </c>
      <c r="H105" s="3">
        <v>7954628.2800000003</v>
      </c>
      <c r="I105" s="3">
        <v>-12423636.68</v>
      </c>
      <c r="J105" s="4"/>
      <c r="K105" s="5">
        <f t="shared" si="2"/>
        <v>13</v>
      </c>
      <c r="L105" s="5" t="str">
        <f t="shared" si="3"/>
        <v>1</v>
      </c>
      <c r="M105" s="5" t="s">
        <v>2490</v>
      </c>
    </row>
    <row r="106" spans="1:14" hidden="1">
      <c r="A106" s="1">
        <v>6</v>
      </c>
      <c r="B106" s="2" t="s">
        <v>172</v>
      </c>
      <c r="C106" s="1" t="s">
        <v>173</v>
      </c>
      <c r="D106" s="2" t="s">
        <v>174</v>
      </c>
      <c r="E106" s="3">
        <v>-40212.19</v>
      </c>
      <c r="F106" s="4"/>
      <c r="G106" s="3">
        <v>214060.62</v>
      </c>
      <c r="H106" s="3">
        <v>237654.53</v>
      </c>
      <c r="I106" s="3">
        <v>-63806.1</v>
      </c>
      <c r="J106" s="4"/>
      <c r="K106" s="5">
        <f t="shared" si="2"/>
        <v>18</v>
      </c>
      <c r="L106" s="5" t="str">
        <f t="shared" si="3"/>
        <v>1</v>
      </c>
      <c r="M106" s="5" t="s">
        <v>2490</v>
      </c>
      <c r="N106" s="5" t="s">
        <v>6086</v>
      </c>
    </row>
    <row r="107" spans="1:14" hidden="1">
      <c r="A107" s="1">
        <v>6</v>
      </c>
      <c r="B107" s="2" t="s">
        <v>175</v>
      </c>
      <c r="C107" s="1" t="s">
        <v>176</v>
      </c>
      <c r="D107" s="2" t="s">
        <v>177</v>
      </c>
      <c r="E107" s="3">
        <v>-13330337.67</v>
      </c>
      <c r="F107" s="4"/>
      <c r="G107" s="3">
        <v>5725290.5499999998</v>
      </c>
      <c r="H107" s="3">
        <v>4281392.13</v>
      </c>
      <c r="I107" s="3">
        <v>-11886439.25</v>
      </c>
      <c r="J107" s="4"/>
      <c r="K107" s="5">
        <f t="shared" si="2"/>
        <v>18</v>
      </c>
      <c r="L107" s="5" t="str">
        <f t="shared" si="3"/>
        <v>1</v>
      </c>
      <c r="M107" s="5" t="s">
        <v>2490</v>
      </c>
      <c r="N107" s="5" t="s">
        <v>6086</v>
      </c>
    </row>
    <row r="108" spans="1:14" hidden="1">
      <c r="A108" s="1">
        <v>6</v>
      </c>
      <c r="B108" s="2" t="s">
        <v>178</v>
      </c>
      <c r="C108" s="1" t="s">
        <v>179</v>
      </c>
      <c r="D108" s="2" t="s">
        <v>180</v>
      </c>
      <c r="E108" s="3">
        <v>-98584.45</v>
      </c>
      <c r="F108" s="4"/>
      <c r="G108" s="3">
        <v>111640.35</v>
      </c>
      <c r="H108" s="3">
        <v>143411.54</v>
      </c>
      <c r="I108" s="3">
        <v>-130355.64</v>
      </c>
      <c r="J108" s="4"/>
      <c r="K108" s="5">
        <f t="shared" si="2"/>
        <v>18</v>
      </c>
      <c r="L108" s="5" t="str">
        <f t="shared" si="3"/>
        <v>1</v>
      </c>
      <c r="M108" s="5" t="s">
        <v>2490</v>
      </c>
      <c r="N108" s="5" t="s">
        <v>6086</v>
      </c>
    </row>
    <row r="109" spans="1:14" hidden="1">
      <c r="A109" s="1">
        <v>6</v>
      </c>
      <c r="B109" s="2" t="s">
        <v>181</v>
      </c>
      <c r="C109" s="1" t="s">
        <v>182</v>
      </c>
      <c r="D109" s="2" t="s">
        <v>183</v>
      </c>
      <c r="E109" s="3">
        <v>-118124.04</v>
      </c>
      <c r="F109" s="4"/>
      <c r="G109" s="3">
        <v>185635.34</v>
      </c>
      <c r="H109" s="3">
        <v>167184.73000000001</v>
      </c>
      <c r="I109" s="3">
        <v>-99673.43</v>
      </c>
      <c r="J109" s="4"/>
      <c r="K109" s="5">
        <f t="shared" si="2"/>
        <v>18</v>
      </c>
      <c r="L109" s="5" t="str">
        <f t="shared" si="3"/>
        <v>1</v>
      </c>
      <c r="M109" s="5" t="s">
        <v>2490</v>
      </c>
      <c r="N109" s="5" t="s">
        <v>6086</v>
      </c>
    </row>
    <row r="110" spans="1:14" hidden="1">
      <c r="A110" s="1">
        <v>6</v>
      </c>
      <c r="B110" s="2" t="s">
        <v>184</v>
      </c>
      <c r="C110" s="1" t="s">
        <v>185</v>
      </c>
      <c r="D110" s="2" t="s">
        <v>186</v>
      </c>
      <c r="E110" s="3">
        <v>-175650.22</v>
      </c>
      <c r="F110" s="4"/>
      <c r="G110" s="3">
        <v>231042.3</v>
      </c>
      <c r="H110" s="3">
        <v>298754.34000000003</v>
      </c>
      <c r="I110" s="3">
        <v>-243362.26</v>
      </c>
      <c r="J110" s="4"/>
      <c r="K110" s="5">
        <f t="shared" si="2"/>
        <v>18</v>
      </c>
      <c r="L110" s="5" t="str">
        <f t="shared" si="3"/>
        <v>1</v>
      </c>
      <c r="M110" s="5" t="s">
        <v>2490</v>
      </c>
      <c r="N110" s="5" t="s">
        <v>6086</v>
      </c>
    </row>
    <row r="111" spans="1:14" hidden="1">
      <c r="A111" s="1">
        <v>6</v>
      </c>
      <c r="B111" s="2" t="s">
        <v>2280</v>
      </c>
      <c r="C111" s="1" t="s">
        <v>2281</v>
      </c>
      <c r="D111" s="2" t="s">
        <v>2282</v>
      </c>
      <c r="E111" s="3">
        <v>-11014.49</v>
      </c>
      <c r="F111" s="4"/>
      <c r="G111" s="3">
        <v>11014.49</v>
      </c>
      <c r="H111" s="3">
        <v>0</v>
      </c>
      <c r="I111" s="3">
        <v>0</v>
      </c>
      <c r="J111" s="4"/>
      <c r="K111" s="5">
        <f t="shared" si="2"/>
        <v>18</v>
      </c>
      <c r="L111" s="5" t="str">
        <f t="shared" si="3"/>
        <v>1</v>
      </c>
      <c r="M111" s="5" t="s">
        <v>2490</v>
      </c>
      <c r="N111" s="5" t="s">
        <v>6086</v>
      </c>
    </row>
    <row r="112" spans="1:14" hidden="1">
      <c r="A112" s="1">
        <v>6</v>
      </c>
      <c r="B112" s="2" t="s">
        <v>2547</v>
      </c>
      <c r="C112" s="1" t="s">
        <v>2548</v>
      </c>
      <c r="D112" s="2" t="s">
        <v>2282</v>
      </c>
      <c r="E112" s="3">
        <v>0</v>
      </c>
      <c r="F112" s="4"/>
      <c r="G112" s="3">
        <v>86184.44</v>
      </c>
      <c r="H112" s="3">
        <v>86184.44</v>
      </c>
      <c r="I112" s="3">
        <v>0</v>
      </c>
      <c r="J112" s="4"/>
      <c r="K112" s="5">
        <f t="shared" si="2"/>
        <v>18</v>
      </c>
      <c r="L112" s="5" t="str">
        <f t="shared" si="3"/>
        <v>1</v>
      </c>
      <c r="M112" s="5" t="s">
        <v>2490</v>
      </c>
      <c r="N112" s="5" t="s">
        <v>6086</v>
      </c>
    </row>
    <row r="113" spans="1:14" hidden="1">
      <c r="A113" s="1">
        <v>6</v>
      </c>
      <c r="B113" s="2" t="s">
        <v>2549</v>
      </c>
      <c r="C113" s="1" t="s">
        <v>2550</v>
      </c>
      <c r="D113" s="2" t="s">
        <v>2551</v>
      </c>
      <c r="E113" s="3">
        <v>0</v>
      </c>
      <c r="F113" s="4"/>
      <c r="G113" s="3">
        <v>2740046.57</v>
      </c>
      <c r="H113" s="3">
        <v>2740046.57</v>
      </c>
      <c r="I113" s="3">
        <v>0</v>
      </c>
      <c r="J113" s="4"/>
      <c r="K113" s="5">
        <f t="shared" si="2"/>
        <v>18</v>
      </c>
      <c r="L113" s="5" t="str">
        <f t="shared" si="3"/>
        <v>1</v>
      </c>
      <c r="M113" s="5" t="s">
        <v>2490</v>
      </c>
      <c r="N113" s="5" t="s">
        <v>6086</v>
      </c>
    </row>
    <row r="114" spans="1:14" hidden="1">
      <c r="A114" s="1">
        <v>4</v>
      </c>
      <c r="B114" s="2" t="s">
        <v>187</v>
      </c>
      <c r="C114" s="1" t="s">
        <v>1</v>
      </c>
      <c r="D114" s="2" t="s">
        <v>188</v>
      </c>
      <c r="E114" s="3">
        <v>-176325.04</v>
      </c>
      <c r="F114" s="4"/>
      <c r="G114" s="3">
        <v>132553.53</v>
      </c>
      <c r="H114" s="3">
        <v>323776.96000000002</v>
      </c>
      <c r="I114" s="3">
        <v>-367548.47</v>
      </c>
      <c r="J114" s="4"/>
      <c r="K114" s="5">
        <f t="shared" si="2"/>
        <v>13</v>
      </c>
      <c r="L114" s="5" t="str">
        <f t="shared" si="3"/>
        <v>1</v>
      </c>
      <c r="M114" s="5" t="s">
        <v>2490</v>
      </c>
    </row>
    <row r="115" spans="1:14" hidden="1">
      <c r="A115" s="1">
        <v>6</v>
      </c>
      <c r="B115" s="2" t="s">
        <v>189</v>
      </c>
      <c r="C115" s="1" t="s">
        <v>190</v>
      </c>
      <c r="D115" s="2" t="s">
        <v>191</v>
      </c>
      <c r="E115" s="3">
        <v>-176325.04</v>
      </c>
      <c r="F115" s="4"/>
      <c r="G115" s="3">
        <v>132553.53</v>
      </c>
      <c r="H115" s="3">
        <v>323776.96000000002</v>
      </c>
      <c r="I115" s="3">
        <v>-367548.47</v>
      </c>
      <c r="J115" s="4"/>
      <c r="K115" s="5">
        <f t="shared" si="2"/>
        <v>18</v>
      </c>
      <c r="L115" s="5" t="str">
        <f t="shared" si="3"/>
        <v>1</v>
      </c>
      <c r="M115" s="5" t="s">
        <v>2490</v>
      </c>
      <c r="N115" s="5" t="s">
        <v>6086</v>
      </c>
    </row>
    <row r="116" spans="1:14" hidden="1">
      <c r="A116" s="1">
        <v>4</v>
      </c>
      <c r="B116" s="2" t="s">
        <v>192</v>
      </c>
      <c r="C116" s="1" t="s">
        <v>1</v>
      </c>
      <c r="D116" s="2" t="s">
        <v>193</v>
      </c>
      <c r="E116" s="3">
        <v>-158010.87</v>
      </c>
      <c r="F116" s="4"/>
      <c r="G116" s="3">
        <v>133410.04999999999</v>
      </c>
      <c r="H116" s="3">
        <v>205954.37</v>
      </c>
      <c r="I116" s="3">
        <v>-230555.19</v>
      </c>
      <c r="J116" s="4"/>
      <c r="K116" s="5">
        <f t="shared" si="2"/>
        <v>13</v>
      </c>
      <c r="L116" s="5" t="str">
        <f t="shared" si="3"/>
        <v>1</v>
      </c>
      <c r="M116" s="5" t="s">
        <v>2490</v>
      </c>
    </row>
    <row r="117" spans="1:14" hidden="1">
      <c r="A117" s="1">
        <v>6</v>
      </c>
      <c r="B117" s="2" t="s">
        <v>194</v>
      </c>
      <c r="C117" s="1" t="s">
        <v>195</v>
      </c>
      <c r="D117" s="2" t="s">
        <v>196</v>
      </c>
      <c r="E117" s="3">
        <v>-28320.23</v>
      </c>
      <c r="F117" s="4"/>
      <c r="G117" s="3">
        <v>33323.440000000002</v>
      </c>
      <c r="H117" s="3">
        <v>44823.79</v>
      </c>
      <c r="I117" s="3">
        <v>-39820.58</v>
      </c>
      <c r="J117" s="4"/>
      <c r="K117" s="5">
        <f t="shared" si="2"/>
        <v>18</v>
      </c>
      <c r="L117" s="5" t="str">
        <f t="shared" si="3"/>
        <v>1</v>
      </c>
      <c r="M117" s="5" t="s">
        <v>2490</v>
      </c>
      <c r="N117" s="5" t="s">
        <v>6086</v>
      </c>
    </row>
    <row r="118" spans="1:14" hidden="1">
      <c r="A118" s="1">
        <v>6</v>
      </c>
      <c r="B118" s="2" t="s">
        <v>197</v>
      </c>
      <c r="C118" s="1" t="s">
        <v>198</v>
      </c>
      <c r="D118" s="2" t="s">
        <v>199</v>
      </c>
      <c r="E118" s="3">
        <v>-75418.539999999994</v>
      </c>
      <c r="F118" s="4"/>
      <c r="G118" s="3">
        <v>77776.28</v>
      </c>
      <c r="H118" s="3">
        <v>9373.59</v>
      </c>
      <c r="I118" s="3">
        <v>-7015.85</v>
      </c>
      <c r="J118" s="4"/>
      <c r="K118" s="5">
        <f t="shared" si="2"/>
        <v>18</v>
      </c>
      <c r="L118" s="5" t="str">
        <f t="shared" si="3"/>
        <v>1</v>
      </c>
      <c r="M118" s="5" t="s">
        <v>2490</v>
      </c>
      <c r="N118" s="5" t="s">
        <v>6086</v>
      </c>
    </row>
    <row r="119" spans="1:14" hidden="1">
      <c r="A119" s="1">
        <v>6</v>
      </c>
      <c r="B119" s="2" t="s">
        <v>200</v>
      </c>
      <c r="C119" s="1" t="s">
        <v>201</v>
      </c>
      <c r="D119" s="2" t="s">
        <v>202</v>
      </c>
      <c r="E119" s="3">
        <v>-39950.32</v>
      </c>
      <c r="F119" s="4"/>
      <c r="G119" s="3">
        <v>16703.47</v>
      </c>
      <c r="H119" s="3">
        <v>136061.97</v>
      </c>
      <c r="I119" s="3">
        <v>-159308.82</v>
      </c>
      <c r="J119" s="4"/>
      <c r="K119" s="5">
        <f t="shared" si="2"/>
        <v>18</v>
      </c>
      <c r="L119" s="5" t="str">
        <f t="shared" si="3"/>
        <v>1</v>
      </c>
      <c r="M119" s="5" t="s">
        <v>2490</v>
      </c>
      <c r="N119" s="5" t="s">
        <v>6086</v>
      </c>
    </row>
    <row r="120" spans="1:14" hidden="1">
      <c r="A120" s="1">
        <v>6</v>
      </c>
      <c r="B120" s="2" t="s">
        <v>2283</v>
      </c>
      <c r="C120" s="1" t="s">
        <v>2284</v>
      </c>
      <c r="D120" s="2" t="s">
        <v>2285</v>
      </c>
      <c r="E120" s="3">
        <v>-14321.78</v>
      </c>
      <c r="F120" s="4"/>
      <c r="G120" s="3">
        <v>5606.86</v>
      </c>
      <c r="H120" s="3">
        <v>15695.02</v>
      </c>
      <c r="I120" s="3">
        <v>-24409.94</v>
      </c>
      <c r="J120" s="4"/>
      <c r="K120" s="5">
        <f t="shared" si="2"/>
        <v>18</v>
      </c>
      <c r="L120" s="5" t="str">
        <f t="shared" si="3"/>
        <v>1</v>
      </c>
      <c r="M120" s="5" t="s">
        <v>2490</v>
      </c>
      <c r="N120" s="5" t="s">
        <v>6086</v>
      </c>
    </row>
    <row r="121" spans="1:14" hidden="1">
      <c r="A121" s="59">
        <v>2</v>
      </c>
      <c r="B121" s="60" t="s">
        <v>203</v>
      </c>
      <c r="C121" s="59" t="s">
        <v>1</v>
      </c>
      <c r="D121" s="60" t="s">
        <v>204</v>
      </c>
      <c r="E121" s="61">
        <v>3248685.06</v>
      </c>
      <c r="F121" s="62"/>
      <c r="G121" s="61">
        <v>2505821888.9000001</v>
      </c>
      <c r="H121" s="61">
        <v>2504795760.75</v>
      </c>
      <c r="I121" s="61">
        <v>4274813.21</v>
      </c>
      <c r="J121" s="4"/>
      <c r="K121" s="5">
        <f t="shared" si="2"/>
        <v>13</v>
      </c>
      <c r="L121" s="5" t="str">
        <f t="shared" si="3"/>
        <v>1</v>
      </c>
      <c r="M121" s="5" t="s">
        <v>2490</v>
      </c>
    </row>
    <row r="122" spans="1:14" hidden="1">
      <c r="A122" s="63">
        <v>3</v>
      </c>
      <c r="B122" s="64" t="s">
        <v>205</v>
      </c>
      <c r="C122" s="63" t="s">
        <v>1</v>
      </c>
      <c r="D122" s="64" t="s">
        <v>206</v>
      </c>
      <c r="E122" s="65">
        <v>83657.490000000005</v>
      </c>
      <c r="F122" s="66"/>
      <c r="G122" s="65">
        <v>345744.67</v>
      </c>
      <c r="H122" s="65">
        <v>260786.64</v>
      </c>
      <c r="I122" s="65">
        <v>168615.52</v>
      </c>
      <c r="J122" s="4"/>
      <c r="K122" s="5">
        <f t="shared" si="2"/>
        <v>13</v>
      </c>
      <c r="L122" s="5" t="str">
        <f t="shared" si="3"/>
        <v>1</v>
      </c>
      <c r="M122" s="5" t="s">
        <v>2490</v>
      </c>
    </row>
    <row r="123" spans="1:14" hidden="1">
      <c r="A123" s="1">
        <v>4</v>
      </c>
      <c r="B123" s="2" t="s">
        <v>207</v>
      </c>
      <c r="C123" s="1" t="s">
        <v>1</v>
      </c>
      <c r="D123" s="2" t="s">
        <v>208</v>
      </c>
      <c r="E123" s="3">
        <v>83657.490000000005</v>
      </c>
      <c r="F123" s="4"/>
      <c r="G123" s="3">
        <v>345744.67</v>
      </c>
      <c r="H123" s="3">
        <v>260786.64</v>
      </c>
      <c r="I123" s="3">
        <v>168615.52</v>
      </c>
      <c r="J123" s="4"/>
      <c r="K123" s="5">
        <f t="shared" si="2"/>
        <v>13</v>
      </c>
      <c r="L123" s="5" t="str">
        <f t="shared" si="3"/>
        <v>1</v>
      </c>
      <c r="M123" s="5" t="s">
        <v>2490</v>
      </c>
    </row>
    <row r="124" spans="1:14" hidden="1">
      <c r="A124" s="1">
        <v>6</v>
      </c>
      <c r="B124" s="2" t="s">
        <v>209</v>
      </c>
      <c r="C124" s="1" t="s">
        <v>210</v>
      </c>
      <c r="D124" s="2" t="s">
        <v>211</v>
      </c>
      <c r="E124" s="3">
        <v>83657.490000000005</v>
      </c>
      <c r="F124" s="4"/>
      <c r="G124" s="3">
        <v>345744.67</v>
      </c>
      <c r="H124" s="3">
        <v>260786.64</v>
      </c>
      <c r="I124" s="3">
        <v>168615.52</v>
      </c>
      <c r="J124" s="4"/>
      <c r="K124" s="5">
        <f t="shared" si="2"/>
        <v>18</v>
      </c>
      <c r="L124" s="5" t="str">
        <f t="shared" si="3"/>
        <v>1</v>
      </c>
      <c r="M124" s="5" t="s">
        <v>2490</v>
      </c>
      <c r="N124" s="5" t="s">
        <v>6088</v>
      </c>
    </row>
    <row r="125" spans="1:14" hidden="1">
      <c r="A125" s="63">
        <v>3</v>
      </c>
      <c r="B125" s="64" t="s">
        <v>212</v>
      </c>
      <c r="C125" s="63" t="s">
        <v>1</v>
      </c>
      <c r="D125" s="64" t="s">
        <v>213</v>
      </c>
      <c r="E125" s="65">
        <v>749754.68</v>
      </c>
      <c r="F125" s="66"/>
      <c r="G125" s="65">
        <v>3005073.4</v>
      </c>
      <c r="H125" s="65">
        <v>2991631.19</v>
      </c>
      <c r="I125" s="65">
        <v>763196.89</v>
      </c>
      <c r="J125" s="4"/>
      <c r="K125" s="5">
        <f t="shared" si="2"/>
        <v>13</v>
      </c>
      <c r="L125" s="5" t="str">
        <f t="shared" si="3"/>
        <v>1</v>
      </c>
      <c r="M125" s="5" t="s">
        <v>2490</v>
      </c>
    </row>
    <row r="126" spans="1:14" hidden="1">
      <c r="A126" s="1">
        <v>4</v>
      </c>
      <c r="B126" s="2" t="s">
        <v>214</v>
      </c>
      <c r="C126" s="1" t="s">
        <v>1</v>
      </c>
      <c r="D126" s="2" t="s">
        <v>215</v>
      </c>
      <c r="E126" s="3">
        <v>31702.47</v>
      </c>
      <c r="F126" s="4"/>
      <c r="G126" s="3">
        <v>1198441.72</v>
      </c>
      <c r="H126" s="3">
        <v>1192987.8999999999</v>
      </c>
      <c r="I126" s="3">
        <v>37156.29</v>
      </c>
      <c r="J126" s="4"/>
      <c r="K126" s="5">
        <f t="shared" si="2"/>
        <v>13</v>
      </c>
      <c r="L126" s="5" t="str">
        <f t="shared" si="3"/>
        <v>1</v>
      </c>
      <c r="M126" s="5" t="s">
        <v>2490</v>
      </c>
    </row>
    <row r="127" spans="1:14" hidden="1">
      <c r="A127" s="1">
        <v>6</v>
      </c>
      <c r="B127" s="2" t="s">
        <v>216</v>
      </c>
      <c r="C127" s="1" t="s">
        <v>217</v>
      </c>
      <c r="D127" s="2" t="s">
        <v>218</v>
      </c>
      <c r="E127" s="3">
        <v>1827.32</v>
      </c>
      <c r="F127" s="4"/>
      <c r="G127" s="3">
        <v>11887.65</v>
      </c>
      <c r="H127" s="3">
        <v>11740.72</v>
      </c>
      <c r="I127" s="3">
        <v>1974.25</v>
      </c>
      <c r="J127" s="4"/>
      <c r="K127" s="5">
        <f t="shared" si="2"/>
        <v>18</v>
      </c>
      <c r="L127" s="5" t="str">
        <f t="shared" si="3"/>
        <v>1</v>
      </c>
      <c r="M127" s="5" t="s">
        <v>2490</v>
      </c>
      <c r="N127" s="5" t="s">
        <v>6089</v>
      </c>
    </row>
    <row r="128" spans="1:14" hidden="1">
      <c r="A128" s="1">
        <v>6</v>
      </c>
      <c r="B128" s="2" t="s">
        <v>219</v>
      </c>
      <c r="C128" s="1" t="s">
        <v>220</v>
      </c>
      <c r="D128" s="2" t="s">
        <v>221</v>
      </c>
      <c r="E128" s="3">
        <v>24327.3</v>
      </c>
      <c r="F128" s="4"/>
      <c r="G128" s="3">
        <v>24100.6</v>
      </c>
      <c r="H128" s="3">
        <v>19846.939999999999</v>
      </c>
      <c r="I128" s="3">
        <v>28580.959999999999</v>
      </c>
      <c r="J128" s="4"/>
      <c r="K128" s="5">
        <f t="shared" si="2"/>
        <v>18</v>
      </c>
      <c r="L128" s="5" t="str">
        <f t="shared" si="3"/>
        <v>1</v>
      </c>
      <c r="M128" s="5" t="s">
        <v>2490</v>
      </c>
      <c r="N128" s="5" t="s">
        <v>6089</v>
      </c>
    </row>
    <row r="129" spans="1:14" hidden="1">
      <c r="A129" s="1">
        <v>6</v>
      </c>
      <c r="B129" s="2" t="s">
        <v>222</v>
      </c>
      <c r="C129" s="1" t="s">
        <v>223</v>
      </c>
      <c r="D129" s="2" t="s">
        <v>224</v>
      </c>
      <c r="E129" s="3">
        <v>112.71</v>
      </c>
      <c r="F129" s="4"/>
      <c r="G129" s="3">
        <v>3493.37</v>
      </c>
      <c r="H129" s="3">
        <v>3472.3</v>
      </c>
      <c r="I129" s="3">
        <v>133.78</v>
      </c>
      <c r="J129" s="4"/>
      <c r="K129" s="5">
        <f t="shared" si="2"/>
        <v>18</v>
      </c>
      <c r="L129" s="5" t="str">
        <f t="shared" si="3"/>
        <v>1</v>
      </c>
      <c r="M129" s="5" t="s">
        <v>2490</v>
      </c>
      <c r="N129" s="5" t="s">
        <v>6089</v>
      </c>
    </row>
    <row r="130" spans="1:14" hidden="1">
      <c r="A130" s="1">
        <v>6</v>
      </c>
      <c r="B130" s="2" t="s">
        <v>2552</v>
      </c>
      <c r="C130" s="1" t="s">
        <v>2553</v>
      </c>
      <c r="D130" s="2" t="s">
        <v>2554</v>
      </c>
      <c r="E130" s="3">
        <v>0</v>
      </c>
      <c r="F130" s="4"/>
      <c r="G130" s="3">
        <v>11178.29</v>
      </c>
      <c r="H130" s="3">
        <v>11178.29</v>
      </c>
      <c r="I130" s="3">
        <v>0</v>
      </c>
      <c r="J130" s="4"/>
      <c r="K130" s="5">
        <f t="shared" si="2"/>
        <v>18</v>
      </c>
      <c r="L130" s="5" t="str">
        <f t="shared" si="3"/>
        <v>1</v>
      </c>
      <c r="M130" s="5" t="s">
        <v>2490</v>
      </c>
      <c r="N130" s="5" t="s">
        <v>6089</v>
      </c>
    </row>
    <row r="131" spans="1:14" hidden="1">
      <c r="A131" s="1">
        <v>6</v>
      </c>
      <c r="B131" s="2" t="s">
        <v>2555</v>
      </c>
      <c r="C131" s="1" t="s">
        <v>2556</v>
      </c>
      <c r="D131" s="2" t="s">
        <v>2557</v>
      </c>
      <c r="E131" s="3">
        <v>0</v>
      </c>
      <c r="F131" s="4"/>
      <c r="G131" s="3">
        <v>15361.73</v>
      </c>
      <c r="H131" s="3">
        <v>15361.73</v>
      </c>
      <c r="I131" s="3">
        <v>0</v>
      </c>
      <c r="J131" s="4"/>
      <c r="K131" s="5">
        <f t="shared" si="2"/>
        <v>18</v>
      </c>
      <c r="L131" s="5" t="str">
        <f t="shared" si="3"/>
        <v>1</v>
      </c>
      <c r="M131" s="5" t="s">
        <v>2490</v>
      </c>
      <c r="N131" s="5" t="s">
        <v>6089</v>
      </c>
    </row>
    <row r="132" spans="1:14" hidden="1">
      <c r="A132" s="1">
        <v>6</v>
      </c>
      <c r="B132" s="2" t="s">
        <v>2558</v>
      </c>
      <c r="C132" s="1" t="s">
        <v>2559</v>
      </c>
      <c r="D132" s="2" t="s">
        <v>2560</v>
      </c>
      <c r="E132" s="3">
        <v>0</v>
      </c>
      <c r="F132" s="4"/>
      <c r="G132" s="3">
        <v>9264.44</v>
      </c>
      <c r="H132" s="3">
        <v>9264.44</v>
      </c>
      <c r="I132" s="3">
        <v>0</v>
      </c>
      <c r="J132" s="4"/>
      <c r="K132" s="5">
        <f t="shared" si="2"/>
        <v>18</v>
      </c>
      <c r="L132" s="5" t="str">
        <f t="shared" si="3"/>
        <v>1</v>
      </c>
      <c r="M132" s="5" t="s">
        <v>2490</v>
      </c>
      <c r="N132" s="5" t="s">
        <v>6089</v>
      </c>
    </row>
    <row r="133" spans="1:14" hidden="1">
      <c r="A133" s="1">
        <v>6</v>
      </c>
      <c r="B133" s="2" t="s">
        <v>2561</v>
      </c>
      <c r="C133" s="1" t="s">
        <v>2562</v>
      </c>
      <c r="D133" s="2" t="s">
        <v>2563</v>
      </c>
      <c r="E133" s="3">
        <v>0</v>
      </c>
      <c r="F133" s="4"/>
      <c r="G133" s="3">
        <v>7495.08</v>
      </c>
      <c r="H133" s="3">
        <v>7495.08</v>
      </c>
      <c r="I133" s="3">
        <v>0</v>
      </c>
      <c r="J133" s="4"/>
      <c r="K133" s="5">
        <f t="shared" si="2"/>
        <v>18</v>
      </c>
      <c r="L133" s="5" t="str">
        <f t="shared" si="3"/>
        <v>1</v>
      </c>
      <c r="M133" s="5" t="s">
        <v>2490</v>
      </c>
      <c r="N133" s="5" t="s">
        <v>6089</v>
      </c>
    </row>
    <row r="134" spans="1:14" hidden="1">
      <c r="A134" s="1">
        <v>6</v>
      </c>
      <c r="B134" s="2" t="s">
        <v>2564</v>
      </c>
      <c r="C134" s="1" t="s">
        <v>2565</v>
      </c>
      <c r="D134" s="2" t="s">
        <v>2566</v>
      </c>
      <c r="E134" s="3">
        <v>0</v>
      </c>
      <c r="F134" s="4"/>
      <c r="G134" s="3">
        <v>1.71</v>
      </c>
      <c r="H134" s="3">
        <v>1.71</v>
      </c>
      <c r="I134" s="3">
        <v>0</v>
      </c>
      <c r="J134" s="4"/>
      <c r="K134" s="5">
        <f t="shared" si="2"/>
        <v>18</v>
      </c>
      <c r="L134" s="5" t="str">
        <f t="shared" si="3"/>
        <v>1</v>
      </c>
      <c r="M134" s="5" t="s">
        <v>2490</v>
      </c>
      <c r="N134" s="5" t="s">
        <v>6089</v>
      </c>
    </row>
    <row r="135" spans="1:14" hidden="1">
      <c r="A135" s="1">
        <v>6</v>
      </c>
      <c r="B135" s="2" t="s">
        <v>225</v>
      </c>
      <c r="C135" s="1" t="s">
        <v>226</v>
      </c>
      <c r="D135" s="2" t="s">
        <v>227</v>
      </c>
      <c r="E135" s="3">
        <v>2887.74</v>
      </c>
      <c r="F135" s="4"/>
      <c r="G135" s="3">
        <v>18548.88</v>
      </c>
      <c r="H135" s="3">
        <v>18592.8</v>
      </c>
      <c r="I135" s="3">
        <v>2843.82</v>
      </c>
      <c r="J135" s="4"/>
      <c r="K135" s="5">
        <f t="shared" si="2"/>
        <v>18</v>
      </c>
      <c r="L135" s="5" t="str">
        <f t="shared" si="3"/>
        <v>1</v>
      </c>
      <c r="M135" s="5" t="s">
        <v>2490</v>
      </c>
      <c r="N135" s="5" t="s">
        <v>6089</v>
      </c>
    </row>
    <row r="136" spans="1:14" hidden="1">
      <c r="A136" s="1">
        <v>6</v>
      </c>
      <c r="B136" s="2" t="s">
        <v>2567</v>
      </c>
      <c r="C136" s="1" t="s">
        <v>2568</v>
      </c>
      <c r="D136" s="2" t="s">
        <v>2569</v>
      </c>
      <c r="E136" s="3">
        <v>0</v>
      </c>
      <c r="F136" s="4"/>
      <c r="G136" s="3">
        <v>3139.14</v>
      </c>
      <c r="H136" s="3">
        <v>3139.14</v>
      </c>
      <c r="I136" s="3">
        <v>0</v>
      </c>
      <c r="J136" s="4"/>
      <c r="K136" s="5">
        <f t="shared" si="2"/>
        <v>18</v>
      </c>
      <c r="L136" s="5" t="str">
        <f t="shared" si="3"/>
        <v>1</v>
      </c>
      <c r="M136" s="5" t="s">
        <v>2490</v>
      </c>
      <c r="N136" s="5" t="s">
        <v>6089</v>
      </c>
    </row>
    <row r="137" spans="1:14" hidden="1">
      <c r="A137" s="1">
        <v>6</v>
      </c>
      <c r="B137" s="2" t="s">
        <v>228</v>
      </c>
      <c r="C137" s="1" t="s">
        <v>229</v>
      </c>
      <c r="D137" s="2" t="s">
        <v>230</v>
      </c>
      <c r="E137" s="3">
        <v>2547.4</v>
      </c>
      <c r="F137" s="4"/>
      <c r="G137" s="3">
        <v>1087.3599999999999</v>
      </c>
      <c r="H137" s="3">
        <v>11.28</v>
      </c>
      <c r="I137" s="3">
        <v>3623.48</v>
      </c>
      <c r="J137" s="4"/>
      <c r="K137" s="5">
        <f t="shared" si="2"/>
        <v>18</v>
      </c>
      <c r="L137" s="5" t="str">
        <f t="shared" si="3"/>
        <v>1</v>
      </c>
      <c r="M137" s="5" t="s">
        <v>2490</v>
      </c>
      <c r="N137" s="5" t="s">
        <v>6089</v>
      </c>
    </row>
    <row r="138" spans="1:14" hidden="1">
      <c r="A138" s="1">
        <v>6</v>
      </c>
      <c r="B138" s="2" t="s">
        <v>2570</v>
      </c>
      <c r="C138" s="1" t="s">
        <v>2571</v>
      </c>
      <c r="D138" s="2" t="s">
        <v>2572</v>
      </c>
      <c r="E138" s="3">
        <v>0</v>
      </c>
      <c r="F138" s="4"/>
      <c r="G138" s="3">
        <v>1078.46</v>
      </c>
      <c r="H138" s="3">
        <v>1078.46</v>
      </c>
      <c r="I138" s="3">
        <v>0</v>
      </c>
      <c r="J138" s="4"/>
      <c r="K138" s="5">
        <f t="shared" si="2"/>
        <v>18</v>
      </c>
      <c r="L138" s="5" t="str">
        <f t="shared" si="3"/>
        <v>1</v>
      </c>
      <c r="M138" s="5" t="s">
        <v>2490</v>
      </c>
      <c r="N138" s="5" t="s">
        <v>6089</v>
      </c>
    </row>
    <row r="139" spans="1:14" hidden="1">
      <c r="A139" s="1">
        <v>6</v>
      </c>
      <c r="B139" s="2" t="s">
        <v>2573</v>
      </c>
      <c r="C139" s="1" t="s">
        <v>2574</v>
      </c>
      <c r="D139" s="2" t="s">
        <v>2575</v>
      </c>
      <c r="E139" s="3">
        <v>0</v>
      </c>
      <c r="F139" s="4"/>
      <c r="G139" s="3">
        <v>527887.69999999995</v>
      </c>
      <c r="H139" s="3">
        <v>527887.69999999995</v>
      </c>
      <c r="I139" s="3">
        <v>0</v>
      </c>
      <c r="J139" s="4"/>
      <c r="K139" s="5">
        <f t="shared" si="2"/>
        <v>18</v>
      </c>
      <c r="L139" s="5" t="str">
        <f t="shared" si="3"/>
        <v>1</v>
      </c>
      <c r="M139" s="5" t="s">
        <v>2490</v>
      </c>
      <c r="N139" s="5" t="s">
        <v>6089</v>
      </c>
    </row>
    <row r="140" spans="1:14" hidden="1">
      <c r="A140" s="1">
        <v>6</v>
      </c>
      <c r="B140" s="2" t="s">
        <v>2576</v>
      </c>
      <c r="C140" s="1" t="s">
        <v>2577</v>
      </c>
      <c r="D140" s="2" t="s">
        <v>2578</v>
      </c>
      <c r="E140" s="3">
        <v>0</v>
      </c>
      <c r="F140" s="4"/>
      <c r="G140" s="3">
        <v>563917.31000000006</v>
      </c>
      <c r="H140" s="3">
        <v>563917.31000000006</v>
      </c>
      <c r="I140" s="3">
        <v>0</v>
      </c>
      <c r="J140" s="4"/>
      <c r="K140" s="5">
        <f t="shared" si="2"/>
        <v>18</v>
      </c>
      <c r="L140" s="5" t="str">
        <f t="shared" si="3"/>
        <v>1</v>
      </c>
      <c r="M140" s="5" t="s">
        <v>2490</v>
      </c>
      <c r="N140" s="5" t="s">
        <v>6089</v>
      </c>
    </row>
    <row r="141" spans="1:14" hidden="1">
      <c r="A141" s="1">
        <v>4</v>
      </c>
      <c r="B141" s="2" t="s">
        <v>231</v>
      </c>
      <c r="C141" s="1" t="s">
        <v>1</v>
      </c>
      <c r="D141" s="2" t="s">
        <v>232</v>
      </c>
      <c r="E141" s="3">
        <v>718052.21</v>
      </c>
      <c r="F141" s="4"/>
      <c r="G141" s="3">
        <v>1806631.68</v>
      </c>
      <c r="H141" s="3">
        <v>1798643.29</v>
      </c>
      <c r="I141" s="3">
        <v>726040.6</v>
      </c>
      <c r="J141" s="4"/>
      <c r="K141" s="5">
        <f t="shared" si="2"/>
        <v>13</v>
      </c>
      <c r="L141" s="5" t="str">
        <f t="shared" si="3"/>
        <v>1</v>
      </c>
      <c r="M141" s="5" t="s">
        <v>2490</v>
      </c>
    </row>
    <row r="142" spans="1:14" hidden="1">
      <c r="A142" s="1">
        <v>6</v>
      </c>
      <c r="B142" s="2" t="s">
        <v>233</v>
      </c>
      <c r="C142" s="1" t="s">
        <v>234</v>
      </c>
      <c r="D142" s="2" t="s">
        <v>235</v>
      </c>
      <c r="E142" s="3">
        <v>716360.12</v>
      </c>
      <c r="F142" s="4"/>
      <c r="G142" s="3">
        <v>1164029.95</v>
      </c>
      <c r="H142" s="3">
        <v>1154745.42</v>
      </c>
      <c r="I142" s="3">
        <v>725644.65</v>
      </c>
      <c r="J142" s="4"/>
      <c r="K142" s="5">
        <f t="shared" ref="K142:K205" si="4">LEN(B142)</f>
        <v>18</v>
      </c>
      <c r="L142" s="5" t="str">
        <f t="shared" ref="L142:L205" si="5">LEFT(B142,1)</f>
        <v>1</v>
      </c>
      <c r="M142" s="5" t="s">
        <v>2490</v>
      </c>
      <c r="N142" s="5" t="s">
        <v>6089</v>
      </c>
    </row>
    <row r="143" spans="1:14" hidden="1">
      <c r="A143" s="1">
        <v>6</v>
      </c>
      <c r="B143" s="2" t="s">
        <v>236</v>
      </c>
      <c r="C143" s="1" t="s">
        <v>237</v>
      </c>
      <c r="D143" s="2" t="s">
        <v>238</v>
      </c>
      <c r="E143" s="3">
        <v>1692.09</v>
      </c>
      <c r="F143" s="4"/>
      <c r="G143" s="3">
        <v>6788.68</v>
      </c>
      <c r="H143" s="3">
        <v>8084.82</v>
      </c>
      <c r="I143" s="3">
        <v>395.95</v>
      </c>
      <c r="J143" s="4"/>
      <c r="K143" s="5">
        <f t="shared" si="4"/>
        <v>18</v>
      </c>
      <c r="L143" s="5" t="str">
        <f t="shared" si="5"/>
        <v>1</v>
      </c>
      <c r="M143" s="5" t="s">
        <v>2490</v>
      </c>
      <c r="N143" s="5" t="s">
        <v>6089</v>
      </c>
    </row>
    <row r="144" spans="1:14" hidden="1">
      <c r="A144" s="1">
        <v>6</v>
      </c>
      <c r="B144" s="2" t="s">
        <v>2579</v>
      </c>
      <c r="C144" s="1" t="s">
        <v>2580</v>
      </c>
      <c r="D144" s="2" t="s">
        <v>2581</v>
      </c>
      <c r="E144" s="3">
        <v>0</v>
      </c>
      <c r="F144" s="4"/>
      <c r="G144" s="3">
        <v>635813.05000000005</v>
      </c>
      <c r="H144" s="3">
        <v>635813.05000000005</v>
      </c>
      <c r="I144" s="3">
        <v>0</v>
      </c>
      <c r="J144" s="4"/>
      <c r="K144" s="5">
        <f t="shared" si="4"/>
        <v>18</v>
      </c>
      <c r="L144" s="5" t="str">
        <f t="shared" si="5"/>
        <v>1</v>
      </c>
      <c r="M144" s="5" t="s">
        <v>2490</v>
      </c>
    </row>
    <row r="145" spans="1:15" hidden="1">
      <c r="A145" s="63">
        <v>3</v>
      </c>
      <c r="B145" s="64" t="s">
        <v>239</v>
      </c>
      <c r="C145" s="63" t="s">
        <v>1</v>
      </c>
      <c r="D145" s="64" t="s">
        <v>240</v>
      </c>
      <c r="E145" s="65">
        <v>2476520.42</v>
      </c>
      <c r="F145" s="66"/>
      <c r="G145" s="65">
        <v>2502394793.96</v>
      </c>
      <c r="H145" s="65">
        <v>2501416476.0100002</v>
      </c>
      <c r="I145" s="65">
        <v>3454838.37</v>
      </c>
      <c r="J145" s="4"/>
      <c r="K145" s="5">
        <f t="shared" si="4"/>
        <v>13</v>
      </c>
      <c r="L145" s="5" t="str">
        <f t="shared" si="5"/>
        <v>1</v>
      </c>
      <c r="M145" s="5" t="s">
        <v>2490</v>
      </c>
    </row>
    <row r="146" spans="1:15" hidden="1">
      <c r="A146" s="1">
        <v>4</v>
      </c>
      <c r="B146" s="2" t="s">
        <v>241</v>
      </c>
      <c r="C146" s="1" t="s">
        <v>1</v>
      </c>
      <c r="D146" s="2" t="s">
        <v>242</v>
      </c>
      <c r="E146" s="3">
        <v>0</v>
      </c>
      <c r="F146" s="4"/>
      <c r="G146" s="3">
        <v>1394018.22</v>
      </c>
      <c r="H146" s="3">
        <v>1394018.22</v>
      </c>
      <c r="I146" s="3">
        <v>0</v>
      </c>
      <c r="J146" s="4"/>
      <c r="K146" s="5">
        <f t="shared" si="4"/>
        <v>13</v>
      </c>
      <c r="L146" s="5" t="str">
        <f t="shared" si="5"/>
        <v>1</v>
      </c>
      <c r="M146" s="5" t="s">
        <v>2490</v>
      </c>
    </row>
    <row r="147" spans="1:15" hidden="1">
      <c r="A147" s="1">
        <v>6</v>
      </c>
      <c r="B147" s="2" t="s">
        <v>2582</v>
      </c>
      <c r="C147" s="1" t="s">
        <v>2583</v>
      </c>
      <c r="D147" s="2" t="s">
        <v>2584</v>
      </c>
      <c r="E147" s="3">
        <v>0</v>
      </c>
      <c r="F147" s="4"/>
      <c r="G147" s="3">
        <v>936008.8</v>
      </c>
      <c r="H147" s="3">
        <v>936008.8</v>
      </c>
      <c r="I147" s="3">
        <v>0</v>
      </c>
      <c r="J147" s="4"/>
      <c r="K147" s="5">
        <f t="shared" si="4"/>
        <v>18</v>
      </c>
      <c r="L147" s="5" t="str">
        <f t="shared" si="5"/>
        <v>1</v>
      </c>
      <c r="M147" s="5" t="s">
        <v>2490</v>
      </c>
    </row>
    <row r="148" spans="1:15" hidden="1">
      <c r="A148" s="1">
        <v>6</v>
      </c>
      <c r="B148" s="2" t="s">
        <v>243</v>
      </c>
      <c r="C148" s="1" t="s">
        <v>244</v>
      </c>
      <c r="D148" s="2" t="s">
        <v>245</v>
      </c>
      <c r="E148" s="3">
        <v>0</v>
      </c>
      <c r="F148" s="4"/>
      <c r="G148" s="3">
        <v>299274</v>
      </c>
      <c r="H148" s="3">
        <v>299274</v>
      </c>
      <c r="I148" s="3">
        <v>0</v>
      </c>
      <c r="J148" s="4"/>
      <c r="K148" s="5">
        <f t="shared" si="4"/>
        <v>18</v>
      </c>
      <c r="L148" s="5" t="str">
        <f t="shared" si="5"/>
        <v>1</v>
      </c>
      <c r="M148" s="5" t="s">
        <v>2490</v>
      </c>
    </row>
    <row r="149" spans="1:15" hidden="1">
      <c r="A149" s="1">
        <v>6</v>
      </c>
      <c r="B149" s="2" t="s">
        <v>2585</v>
      </c>
      <c r="C149" s="1" t="s">
        <v>2586</v>
      </c>
      <c r="D149" s="2" t="s">
        <v>2587</v>
      </c>
      <c r="E149" s="3">
        <v>0</v>
      </c>
      <c r="F149" s="4"/>
      <c r="G149" s="3">
        <v>152990.25</v>
      </c>
      <c r="H149" s="3">
        <v>152990.25</v>
      </c>
      <c r="I149" s="3">
        <v>0</v>
      </c>
      <c r="J149" s="4"/>
      <c r="K149" s="5">
        <f t="shared" si="4"/>
        <v>18</v>
      </c>
      <c r="L149" s="5" t="str">
        <f t="shared" si="5"/>
        <v>1</v>
      </c>
      <c r="M149" s="5" t="s">
        <v>2490</v>
      </c>
    </row>
    <row r="150" spans="1:15" hidden="1">
      <c r="A150" s="1">
        <v>6</v>
      </c>
      <c r="B150" s="2" t="s">
        <v>2588</v>
      </c>
      <c r="C150" s="1" t="s">
        <v>2589</v>
      </c>
      <c r="D150" s="2" t="s">
        <v>2590</v>
      </c>
      <c r="E150" s="3">
        <v>0</v>
      </c>
      <c r="F150" s="4"/>
      <c r="G150" s="3">
        <v>4577.72</v>
      </c>
      <c r="H150" s="3">
        <v>4577.72</v>
      </c>
      <c r="I150" s="3">
        <v>0</v>
      </c>
      <c r="J150" s="4"/>
      <c r="K150" s="5">
        <f t="shared" si="4"/>
        <v>18</v>
      </c>
      <c r="L150" s="5" t="str">
        <f t="shared" si="5"/>
        <v>1</v>
      </c>
      <c r="M150" s="5" t="s">
        <v>2490</v>
      </c>
    </row>
    <row r="151" spans="1:15" hidden="1">
      <c r="A151" s="1">
        <v>6</v>
      </c>
      <c r="B151" s="2" t="s">
        <v>2591</v>
      </c>
      <c r="C151" s="1" t="s">
        <v>2592</v>
      </c>
      <c r="D151" s="2" t="s">
        <v>2593</v>
      </c>
      <c r="E151" s="3">
        <v>0</v>
      </c>
      <c r="F151" s="4"/>
      <c r="G151" s="3">
        <v>1167.45</v>
      </c>
      <c r="H151" s="3">
        <v>1167.45</v>
      </c>
      <c r="I151" s="3">
        <v>0</v>
      </c>
      <c r="J151" s="4"/>
      <c r="K151" s="5">
        <f t="shared" si="4"/>
        <v>18</v>
      </c>
      <c r="L151" s="5" t="str">
        <f t="shared" si="5"/>
        <v>1</v>
      </c>
      <c r="M151" s="5" t="s">
        <v>2490</v>
      </c>
    </row>
    <row r="152" spans="1:15" hidden="1">
      <c r="A152" s="1">
        <v>4</v>
      </c>
      <c r="B152" s="2" t="s">
        <v>246</v>
      </c>
      <c r="C152" s="1" t="s">
        <v>1</v>
      </c>
      <c r="D152" s="2" t="s">
        <v>247</v>
      </c>
      <c r="E152" s="3">
        <v>0</v>
      </c>
      <c r="F152" s="4"/>
      <c r="G152" s="3">
        <v>339398.97</v>
      </c>
      <c r="H152" s="3">
        <v>251398.17</v>
      </c>
      <c r="I152" s="3">
        <v>88000.8</v>
      </c>
      <c r="J152" s="4"/>
      <c r="K152" s="5">
        <f t="shared" si="4"/>
        <v>13</v>
      </c>
      <c r="L152" s="5" t="str">
        <f t="shared" si="5"/>
        <v>1</v>
      </c>
      <c r="M152" s="5" t="s">
        <v>2490</v>
      </c>
    </row>
    <row r="153" spans="1:15">
      <c r="A153" s="1">
        <v>6</v>
      </c>
      <c r="B153" s="2" t="s">
        <v>248</v>
      </c>
      <c r="C153" s="1" t="s">
        <v>249</v>
      </c>
      <c r="D153" s="2" t="s">
        <v>250</v>
      </c>
      <c r="E153" s="3">
        <v>0</v>
      </c>
      <c r="F153" s="4"/>
      <c r="G153" s="3">
        <v>59030.97</v>
      </c>
      <c r="H153" s="3">
        <v>53016.07</v>
      </c>
      <c r="I153" s="3">
        <v>6014.9</v>
      </c>
      <c r="J153" s="4"/>
      <c r="K153" s="5">
        <f t="shared" si="4"/>
        <v>18</v>
      </c>
      <c r="L153" s="5" t="str">
        <f t="shared" si="5"/>
        <v>1</v>
      </c>
      <c r="M153" s="5" t="s">
        <v>2490</v>
      </c>
      <c r="N153" s="5" t="s">
        <v>6090</v>
      </c>
      <c r="O153" s="5" t="e">
        <f>VLOOKUP(B153,#REF!,1,0)</f>
        <v>#REF!</v>
      </c>
    </row>
    <row r="154" spans="1:15">
      <c r="A154" s="1">
        <v>6</v>
      </c>
      <c r="B154" s="2" t="s">
        <v>2594</v>
      </c>
      <c r="C154" s="1" t="s">
        <v>2595</v>
      </c>
      <c r="D154" s="2" t="s">
        <v>2596</v>
      </c>
      <c r="E154" s="3">
        <v>0</v>
      </c>
      <c r="F154" s="4"/>
      <c r="G154" s="3">
        <v>198382.1</v>
      </c>
      <c r="H154" s="3">
        <v>198382.1</v>
      </c>
      <c r="I154" s="3">
        <v>0</v>
      </c>
      <c r="J154" s="4"/>
      <c r="K154" s="5">
        <f t="shared" si="4"/>
        <v>18</v>
      </c>
      <c r="L154" s="5" t="str">
        <f t="shared" si="5"/>
        <v>1</v>
      </c>
      <c r="M154" s="5" t="s">
        <v>2490</v>
      </c>
      <c r="N154" s="5" t="s">
        <v>6090</v>
      </c>
      <c r="O154" s="5" t="e">
        <f>VLOOKUP(B154,#REF!,1,0)</f>
        <v>#REF!</v>
      </c>
    </row>
    <row r="155" spans="1:15">
      <c r="A155" s="1">
        <v>6</v>
      </c>
      <c r="B155" s="2" t="s">
        <v>2597</v>
      </c>
      <c r="C155" s="1" t="s">
        <v>2598</v>
      </c>
      <c r="D155" s="2" t="s">
        <v>2599</v>
      </c>
      <c r="E155" s="3">
        <v>0</v>
      </c>
      <c r="F155" s="4"/>
      <c r="G155" s="3">
        <v>3400</v>
      </c>
      <c r="H155" s="3">
        <v>0</v>
      </c>
      <c r="I155" s="3">
        <v>3400</v>
      </c>
      <c r="J155" s="4"/>
      <c r="K155" s="5">
        <f t="shared" si="4"/>
        <v>18</v>
      </c>
      <c r="L155" s="5" t="str">
        <f t="shared" si="5"/>
        <v>1</v>
      </c>
      <c r="M155" s="5" t="s">
        <v>2490</v>
      </c>
      <c r="N155" s="5" t="s">
        <v>6090</v>
      </c>
      <c r="O155" s="5" t="e">
        <f>VLOOKUP(B155,#REF!,1,0)</f>
        <v>#REF!</v>
      </c>
    </row>
    <row r="156" spans="1:15">
      <c r="A156" s="1">
        <v>6</v>
      </c>
      <c r="B156" s="2" t="s">
        <v>2600</v>
      </c>
      <c r="C156" s="1" t="s">
        <v>2601</v>
      </c>
      <c r="D156" s="2" t="s">
        <v>1592</v>
      </c>
      <c r="E156" s="3">
        <v>0</v>
      </c>
      <c r="F156" s="4"/>
      <c r="G156" s="3">
        <v>78585.899999999994</v>
      </c>
      <c r="H156" s="3">
        <v>0</v>
      </c>
      <c r="I156" s="3">
        <v>78585.899999999994</v>
      </c>
      <c r="J156" s="4"/>
      <c r="K156" s="5">
        <f t="shared" si="4"/>
        <v>18</v>
      </c>
      <c r="L156" s="5" t="str">
        <f t="shared" si="5"/>
        <v>1</v>
      </c>
      <c r="M156" s="5" t="s">
        <v>2490</v>
      </c>
      <c r="N156" s="5" t="s">
        <v>6090</v>
      </c>
      <c r="O156" s="5" t="e">
        <f>VLOOKUP(B156,#REF!,1,0)</f>
        <v>#REF!</v>
      </c>
    </row>
    <row r="157" spans="1:15" hidden="1">
      <c r="A157" s="1">
        <v>4</v>
      </c>
      <c r="B157" s="2" t="s">
        <v>251</v>
      </c>
      <c r="C157" s="1" t="s">
        <v>1</v>
      </c>
      <c r="D157" s="2" t="s">
        <v>252</v>
      </c>
      <c r="E157" s="3">
        <v>224210.14</v>
      </c>
      <c r="F157" s="4"/>
      <c r="G157" s="3">
        <v>451505.98</v>
      </c>
      <c r="H157" s="3">
        <v>116381.04</v>
      </c>
      <c r="I157" s="3">
        <v>559335.07999999996</v>
      </c>
      <c r="J157" s="4"/>
      <c r="K157" s="5">
        <f t="shared" si="4"/>
        <v>13</v>
      </c>
      <c r="L157" s="5" t="str">
        <f t="shared" si="5"/>
        <v>1</v>
      </c>
      <c r="M157" s="5" t="s">
        <v>2490</v>
      </c>
    </row>
    <row r="158" spans="1:15">
      <c r="A158" s="1">
        <v>6</v>
      </c>
      <c r="B158" s="2" t="s">
        <v>253</v>
      </c>
      <c r="C158" s="1" t="s">
        <v>254</v>
      </c>
      <c r="D158" s="2" t="s">
        <v>255</v>
      </c>
      <c r="E158" s="3">
        <v>224210.14</v>
      </c>
      <c r="F158" s="4"/>
      <c r="G158" s="3">
        <v>451505.98</v>
      </c>
      <c r="H158" s="3">
        <v>116381.04</v>
      </c>
      <c r="I158" s="3">
        <v>559335.07999999996</v>
      </c>
      <c r="J158" s="4"/>
      <c r="K158" s="5">
        <f t="shared" si="4"/>
        <v>18</v>
      </c>
      <c r="L158" s="5" t="str">
        <f t="shared" si="5"/>
        <v>1</v>
      </c>
      <c r="M158" s="5" t="s">
        <v>2490</v>
      </c>
      <c r="N158" s="5" t="s">
        <v>6090</v>
      </c>
      <c r="O158" s="5" t="e">
        <f>VLOOKUP(B158,#REF!,1,0)</f>
        <v>#REF!</v>
      </c>
    </row>
    <row r="159" spans="1:15" hidden="1">
      <c r="A159" s="1">
        <v>4</v>
      </c>
      <c r="B159" s="2" t="s">
        <v>256</v>
      </c>
      <c r="C159" s="1" t="s">
        <v>1</v>
      </c>
      <c r="D159" s="2" t="s">
        <v>257</v>
      </c>
      <c r="E159" s="3">
        <v>2012013.65</v>
      </c>
      <c r="F159" s="4"/>
      <c r="G159" s="3">
        <v>101124.08</v>
      </c>
      <c r="H159" s="3">
        <v>78585.899999999994</v>
      </c>
      <c r="I159" s="3">
        <v>2034551.83</v>
      </c>
      <c r="J159" s="4"/>
      <c r="K159" s="5">
        <f t="shared" si="4"/>
        <v>13</v>
      </c>
      <c r="L159" s="5" t="str">
        <f t="shared" si="5"/>
        <v>1</v>
      </c>
      <c r="M159" s="5" t="s">
        <v>2490</v>
      </c>
    </row>
    <row r="160" spans="1:15" hidden="1">
      <c r="A160" s="1">
        <v>5</v>
      </c>
      <c r="B160" s="2" t="s">
        <v>258</v>
      </c>
      <c r="C160" s="1" t="s">
        <v>1</v>
      </c>
      <c r="D160" s="2" t="s">
        <v>259</v>
      </c>
      <c r="E160" s="3">
        <v>1999465.2</v>
      </c>
      <c r="F160" s="4"/>
      <c r="G160" s="3">
        <v>22097.54</v>
      </c>
      <c r="H160" s="3">
        <v>0</v>
      </c>
      <c r="I160" s="3">
        <v>2021562.74</v>
      </c>
      <c r="J160" s="4"/>
      <c r="K160" s="5">
        <f t="shared" si="4"/>
        <v>13</v>
      </c>
      <c r="L160" s="5" t="str">
        <f t="shared" si="5"/>
        <v>1</v>
      </c>
      <c r="M160" s="5" t="s">
        <v>2490</v>
      </c>
    </row>
    <row r="161" spans="1:15" hidden="1">
      <c r="A161" s="1">
        <v>6</v>
      </c>
      <c r="B161" s="2" t="s">
        <v>260</v>
      </c>
      <c r="C161" s="1" t="s">
        <v>261</v>
      </c>
      <c r="D161" s="2" t="s">
        <v>262</v>
      </c>
      <c r="E161" s="3">
        <v>433452.82</v>
      </c>
      <c r="F161" s="4"/>
      <c r="G161" s="3">
        <v>4489.8100000000004</v>
      </c>
      <c r="H161" s="3">
        <v>0</v>
      </c>
      <c r="I161" s="3">
        <v>437942.63</v>
      </c>
      <c r="J161" s="4"/>
      <c r="K161" s="5">
        <f t="shared" si="4"/>
        <v>18</v>
      </c>
      <c r="L161" s="5" t="str">
        <f t="shared" si="5"/>
        <v>1</v>
      </c>
      <c r="M161" s="5" t="s">
        <v>2490</v>
      </c>
      <c r="N161" s="5" t="s">
        <v>6105</v>
      </c>
    </row>
    <row r="162" spans="1:15" hidden="1">
      <c r="A162" s="1">
        <v>6</v>
      </c>
      <c r="B162" s="2" t="s">
        <v>263</v>
      </c>
      <c r="C162" s="1" t="s">
        <v>264</v>
      </c>
      <c r="D162" s="2" t="s">
        <v>265</v>
      </c>
      <c r="E162" s="3">
        <v>1566012.38</v>
      </c>
      <c r="F162" s="4"/>
      <c r="G162" s="3">
        <v>17607.73</v>
      </c>
      <c r="H162" s="3">
        <v>0</v>
      </c>
      <c r="I162" s="3">
        <v>1583620.11</v>
      </c>
      <c r="J162" s="4"/>
      <c r="K162" s="5">
        <f t="shared" si="4"/>
        <v>18</v>
      </c>
      <c r="L162" s="5" t="str">
        <f t="shared" si="5"/>
        <v>1</v>
      </c>
      <c r="M162" s="5" t="s">
        <v>2490</v>
      </c>
      <c r="N162" s="5" t="s">
        <v>6105</v>
      </c>
    </row>
    <row r="163" spans="1:15" hidden="1">
      <c r="A163" s="1">
        <v>5</v>
      </c>
      <c r="B163" s="2" t="s">
        <v>266</v>
      </c>
      <c r="C163" s="1" t="s">
        <v>1</v>
      </c>
      <c r="D163" s="2" t="s">
        <v>267</v>
      </c>
      <c r="E163" s="3">
        <v>12548.45</v>
      </c>
      <c r="F163" s="4"/>
      <c r="G163" s="3">
        <v>440.64</v>
      </c>
      <c r="H163" s="3">
        <v>0</v>
      </c>
      <c r="I163" s="3">
        <v>12989.09</v>
      </c>
      <c r="J163" s="4"/>
      <c r="K163" s="5">
        <f t="shared" si="4"/>
        <v>13</v>
      </c>
      <c r="L163" s="5" t="str">
        <f t="shared" si="5"/>
        <v>1</v>
      </c>
      <c r="M163" s="5" t="s">
        <v>2490</v>
      </c>
    </row>
    <row r="164" spans="1:15">
      <c r="A164" s="1">
        <v>6</v>
      </c>
      <c r="B164" s="2" t="s">
        <v>268</v>
      </c>
      <c r="C164" s="1" t="s">
        <v>269</v>
      </c>
      <c r="D164" s="2" t="s">
        <v>270</v>
      </c>
      <c r="E164" s="3">
        <v>12548.45</v>
      </c>
      <c r="F164" s="4"/>
      <c r="G164" s="3">
        <v>440.64</v>
      </c>
      <c r="H164" s="3">
        <v>0</v>
      </c>
      <c r="I164" s="3">
        <v>12989.09</v>
      </c>
      <c r="J164" s="4"/>
      <c r="K164" s="5">
        <f t="shared" si="4"/>
        <v>18</v>
      </c>
      <c r="L164" s="5" t="str">
        <f t="shared" si="5"/>
        <v>1</v>
      </c>
      <c r="M164" s="5" t="s">
        <v>2490</v>
      </c>
      <c r="N164" s="5" t="s">
        <v>6090</v>
      </c>
      <c r="O164" s="5" t="e">
        <f>VLOOKUP(B164,#REF!,1,0)</f>
        <v>#REF!</v>
      </c>
    </row>
    <row r="165" spans="1:15" hidden="1">
      <c r="A165" s="1">
        <v>5</v>
      </c>
      <c r="B165" s="2" t="s">
        <v>2602</v>
      </c>
      <c r="C165" s="1" t="s">
        <v>1</v>
      </c>
      <c r="D165" s="2" t="s">
        <v>1111</v>
      </c>
      <c r="E165" s="3">
        <v>0</v>
      </c>
      <c r="F165" s="4"/>
      <c r="G165" s="3">
        <v>78585.899999999994</v>
      </c>
      <c r="H165" s="3">
        <v>78585.899999999994</v>
      </c>
      <c r="I165" s="3">
        <v>0</v>
      </c>
      <c r="J165" s="4"/>
      <c r="K165" s="5">
        <f t="shared" si="4"/>
        <v>13</v>
      </c>
      <c r="L165" s="5" t="str">
        <f t="shared" si="5"/>
        <v>1</v>
      </c>
      <c r="M165" s="5" t="s">
        <v>2490</v>
      </c>
    </row>
    <row r="166" spans="1:15">
      <c r="A166" s="1">
        <v>6</v>
      </c>
      <c r="B166" s="2" t="s">
        <v>2603</v>
      </c>
      <c r="C166" s="1" t="s">
        <v>2604</v>
      </c>
      <c r="D166" s="2" t="s">
        <v>337</v>
      </c>
      <c r="E166" s="3">
        <v>0</v>
      </c>
      <c r="F166" s="4"/>
      <c r="G166" s="3">
        <v>78585.899999999994</v>
      </c>
      <c r="H166" s="3">
        <v>78585.899999999994</v>
      </c>
      <c r="I166" s="3">
        <v>0</v>
      </c>
      <c r="J166" s="4"/>
      <c r="K166" s="5">
        <f t="shared" si="4"/>
        <v>18</v>
      </c>
      <c r="L166" s="5" t="str">
        <f t="shared" si="5"/>
        <v>1</v>
      </c>
      <c r="M166" s="5" t="s">
        <v>2490</v>
      </c>
      <c r="N166" s="5" t="s">
        <v>6090</v>
      </c>
      <c r="O166" s="5" t="e">
        <f>VLOOKUP(B166,#REF!,1,0)</f>
        <v>#REF!</v>
      </c>
    </row>
    <row r="167" spans="1:15" hidden="1">
      <c r="A167" s="1">
        <v>4</v>
      </c>
      <c r="B167" s="2" t="s">
        <v>2605</v>
      </c>
      <c r="C167" s="1" t="s">
        <v>1</v>
      </c>
      <c r="D167" s="2" t="s">
        <v>2606</v>
      </c>
      <c r="E167" s="3">
        <v>0</v>
      </c>
      <c r="F167" s="4"/>
      <c r="G167" s="3">
        <v>15328.53</v>
      </c>
      <c r="H167" s="3">
        <v>15328.53</v>
      </c>
      <c r="I167" s="3">
        <v>0</v>
      </c>
      <c r="J167" s="4"/>
      <c r="K167" s="5">
        <f t="shared" si="4"/>
        <v>13</v>
      </c>
      <c r="L167" s="5" t="str">
        <f t="shared" si="5"/>
        <v>1</v>
      </c>
      <c r="M167" s="5" t="s">
        <v>2490</v>
      </c>
    </row>
    <row r="168" spans="1:15">
      <c r="A168" s="1">
        <v>6</v>
      </c>
      <c r="B168" s="2" t="s">
        <v>2607</v>
      </c>
      <c r="C168" s="1" t="s">
        <v>2608</v>
      </c>
      <c r="D168" s="2" t="s">
        <v>2609</v>
      </c>
      <c r="E168" s="3">
        <v>0</v>
      </c>
      <c r="F168" s="4"/>
      <c r="G168" s="3">
        <v>15328.53</v>
      </c>
      <c r="H168" s="3">
        <v>15328.53</v>
      </c>
      <c r="I168" s="3">
        <v>0</v>
      </c>
      <c r="J168" s="4"/>
      <c r="K168" s="5">
        <f t="shared" si="4"/>
        <v>18</v>
      </c>
      <c r="L168" s="5" t="str">
        <f t="shared" si="5"/>
        <v>1</v>
      </c>
      <c r="M168" s="5" t="s">
        <v>2490</v>
      </c>
      <c r="N168" s="5" t="s">
        <v>6090</v>
      </c>
      <c r="O168" s="5" t="e">
        <f>VLOOKUP(B168,#REF!,1,0)</f>
        <v>#REF!</v>
      </c>
    </row>
    <row r="169" spans="1:15" hidden="1">
      <c r="A169" s="1">
        <v>4</v>
      </c>
      <c r="B169" s="2" t="s">
        <v>271</v>
      </c>
      <c r="C169" s="1" t="s">
        <v>1</v>
      </c>
      <c r="D169" s="2" t="s">
        <v>272</v>
      </c>
      <c r="E169" s="3">
        <v>219426.1</v>
      </c>
      <c r="F169" s="4"/>
      <c r="G169" s="3">
        <v>2913549.1</v>
      </c>
      <c r="H169" s="3">
        <v>2378200.0499999998</v>
      </c>
      <c r="I169" s="3">
        <v>754775.15</v>
      </c>
      <c r="J169" s="4"/>
      <c r="K169" s="5">
        <f t="shared" si="4"/>
        <v>13</v>
      </c>
      <c r="L169" s="5" t="str">
        <f t="shared" si="5"/>
        <v>1</v>
      </c>
      <c r="M169" s="5" t="s">
        <v>2490</v>
      </c>
    </row>
    <row r="170" spans="1:15" hidden="1">
      <c r="A170" s="1">
        <v>5</v>
      </c>
      <c r="B170" s="2" t="s">
        <v>273</v>
      </c>
      <c r="C170" s="1" t="s">
        <v>1</v>
      </c>
      <c r="D170" s="2" t="s">
        <v>274</v>
      </c>
      <c r="E170" s="3">
        <v>219426.1</v>
      </c>
      <c r="F170" s="4"/>
      <c r="G170" s="3">
        <v>2913549.1</v>
      </c>
      <c r="H170" s="3">
        <v>2378200.0499999998</v>
      </c>
      <c r="I170" s="3">
        <v>754775.15</v>
      </c>
      <c r="J170" s="4"/>
      <c r="K170" s="5">
        <f t="shared" si="4"/>
        <v>13</v>
      </c>
      <c r="L170" s="5" t="str">
        <f t="shared" si="5"/>
        <v>1</v>
      </c>
      <c r="M170" s="5" t="s">
        <v>2490</v>
      </c>
    </row>
    <row r="171" spans="1:15">
      <c r="A171" s="1">
        <v>6</v>
      </c>
      <c r="B171" s="2" t="s">
        <v>2610</v>
      </c>
      <c r="C171" s="1" t="s">
        <v>2611</v>
      </c>
      <c r="D171" s="2" t="s">
        <v>2612</v>
      </c>
      <c r="E171" s="3">
        <v>0</v>
      </c>
      <c r="F171" s="4"/>
      <c r="G171" s="3">
        <v>650000</v>
      </c>
      <c r="H171" s="3">
        <v>164500</v>
      </c>
      <c r="I171" s="3">
        <v>485500</v>
      </c>
      <c r="J171" s="4"/>
      <c r="K171" s="5">
        <f t="shared" si="4"/>
        <v>18</v>
      </c>
      <c r="L171" s="5" t="str">
        <f t="shared" si="5"/>
        <v>1</v>
      </c>
      <c r="M171" s="5" t="s">
        <v>2490</v>
      </c>
      <c r="N171" s="5" t="s">
        <v>6090</v>
      </c>
      <c r="O171" s="5" t="e">
        <f>VLOOKUP(B171,#REF!,1,0)</f>
        <v>#REF!</v>
      </c>
    </row>
    <row r="172" spans="1:15">
      <c r="A172" s="1">
        <v>6</v>
      </c>
      <c r="B172" s="2" t="s">
        <v>275</v>
      </c>
      <c r="C172" s="1" t="s">
        <v>276</v>
      </c>
      <c r="D172" s="2" t="s">
        <v>277</v>
      </c>
      <c r="E172" s="3">
        <v>219426.1</v>
      </c>
      <c r="F172" s="4"/>
      <c r="G172" s="3">
        <v>2263549.1</v>
      </c>
      <c r="H172" s="3">
        <v>2213700.0499999998</v>
      </c>
      <c r="I172" s="3">
        <v>269275.15000000002</v>
      </c>
      <c r="J172" s="4"/>
      <c r="K172" s="5">
        <f t="shared" si="4"/>
        <v>18</v>
      </c>
      <c r="L172" s="5" t="str">
        <f t="shared" si="5"/>
        <v>1</v>
      </c>
      <c r="M172" s="5" t="s">
        <v>2490</v>
      </c>
      <c r="N172" s="5" t="s">
        <v>6090</v>
      </c>
      <c r="O172" s="5" t="e">
        <f>VLOOKUP(B172,#REF!,1,0)</f>
        <v>#REF!</v>
      </c>
    </row>
    <row r="173" spans="1:15" hidden="1">
      <c r="A173" s="1">
        <v>4</v>
      </c>
      <c r="B173" s="2" t="s">
        <v>278</v>
      </c>
      <c r="C173" s="1" t="s">
        <v>1</v>
      </c>
      <c r="D173" s="2" t="s">
        <v>279</v>
      </c>
      <c r="E173" s="3">
        <v>20870.53</v>
      </c>
      <c r="F173" s="4"/>
      <c r="G173" s="3">
        <v>2497179869.0799999</v>
      </c>
      <c r="H173" s="3">
        <v>2497182564.0999999</v>
      </c>
      <c r="I173" s="3">
        <v>18175.509999999998</v>
      </c>
      <c r="J173" s="4"/>
      <c r="K173" s="5">
        <f t="shared" si="4"/>
        <v>13</v>
      </c>
      <c r="L173" s="5" t="str">
        <f t="shared" si="5"/>
        <v>1</v>
      </c>
      <c r="M173" s="5" t="s">
        <v>2490</v>
      </c>
    </row>
    <row r="174" spans="1:15">
      <c r="A174" s="1">
        <v>6</v>
      </c>
      <c r="B174" s="2" t="s">
        <v>280</v>
      </c>
      <c r="C174" s="1" t="s">
        <v>281</v>
      </c>
      <c r="D174" s="2" t="s">
        <v>282</v>
      </c>
      <c r="E174" s="3">
        <v>857.55</v>
      </c>
      <c r="F174" s="4"/>
      <c r="G174" s="3">
        <v>25954.400000000001</v>
      </c>
      <c r="H174" s="3">
        <v>24891</v>
      </c>
      <c r="I174" s="3">
        <v>1920.95</v>
      </c>
      <c r="J174" s="4"/>
      <c r="K174" s="5">
        <f t="shared" si="4"/>
        <v>18</v>
      </c>
      <c r="L174" s="5" t="str">
        <f t="shared" si="5"/>
        <v>1</v>
      </c>
      <c r="M174" s="5" t="s">
        <v>2490</v>
      </c>
      <c r="N174" s="5" t="s">
        <v>6090</v>
      </c>
      <c r="O174" s="5" t="e">
        <f>VLOOKUP(B174,#REF!,1,0)</f>
        <v>#REF!</v>
      </c>
    </row>
    <row r="175" spans="1:15">
      <c r="A175" s="1">
        <v>6</v>
      </c>
      <c r="B175" s="2" t="s">
        <v>283</v>
      </c>
      <c r="C175" s="1" t="s">
        <v>284</v>
      </c>
      <c r="D175" s="2" t="s">
        <v>285</v>
      </c>
      <c r="E175" s="3">
        <v>0</v>
      </c>
      <c r="F175" s="4"/>
      <c r="G175" s="3">
        <v>177122.97</v>
      </c>
      <c r="H175" s="3">
        <v>176567.19</v>
      </c>
      <c r="I175" s="3">
        <v>555.78</v>
      </c>
      <c r="J175" s="4"/>
      <c r="K175" s="5">
        <f t="shared" si="4"/>
        <v>18</v>
      </c>
      <c r="L175" s="5" t="str">
        <f t="shared" si="5"/>
        <v>1</v>
      </c>
      <c r="M175" s="5" t="s">
        <v>2490</v>
      </c>
      <c r="N175" s="5" t="s">
        <v>6090</v>
      </c>
      <c r="O175" s="5" t="e">
        <f>VLOOKUP(B175,#REF!,1,0)</f>
        <v>#REF!</v>
      </c>
    </row>
    <row r="176" spans="1:15">
      <c r="A176" s="1">
        <v>6</v>
      </c>
      <c r="B176" s="2" t="s">
        <v>2613</v>
      </c>
      <c r="C176" s="1" t="s">
        <v>2614</v>
      </c>
      <c r="D176" s="2" t="s">
        <v>2615</v>
      </c>
      <c r="E176" s="3">
        <v>0</v>
      </c>
      <c r="F176" s="4"/>
      <c r="G176" s="3">
        <v>1451.34</v>
      </c>
      <c r="H176" s="3">
        <v>1451.34</v>
      </c>
      <c r="I176" s="3">
        <v>0</v>
      </c>
      <c r="J176" s="4"/>
      <c r="K176" s="5">
        <f t="shared" si="4"/>
        <v>18</v>
      </c>
      <c r="L176" s="5" t="str">
        <f t="shared" si="5"/>
        <v>1</v>
      </c>
      <c r="M176" s="5" t="s">
        <v>2490</v>
      </c>
      <c r="N176" s="5" t="s">
        <v>6090</v>
      </c>
      <c r="O176" s="5" t="e">
        <f>VLOOKUP(B176,#REF!,1,0)</f>
        <v>#REF!</v>
      </c>
    </row>
    <row r="177" spans="1:15">
      <c r="A177" s="1">
        <v>6</v>
      </c>
      <c r="B177" s="2" t="s">
        <v>286</v>
      </c>
      <c r="C177" s="1" t="s">
        <v>287</v>
      </c>
      <c r="D177" s="2" t="s">
        <v>288</v>
      </c>
      <c r="E177" s="3">
        <v>20012.98</v>
      </c>
      <c r="F177" s="4"/>
      <c r="G177" s="3">
        <v>1263055.68</v>
      </c>
      <c r="H177" s="3">
        <v>1267369.8799999999</v>
      </c>
      <c r="I177" s="3">
        <v>15698.78</v>
      </c>
      <c r="J177" s="4"/>
      <c r="K177" s="5">
        <f t="shared" si="4"/>
        <v>18</v>
      </c>
      <c r="L177" s="5" t="str">
        <f t="shared" si="5"/>
        <v>1</v>
      </c>
      <c r="M177" s="5" t="s">
        <v>2490</v>
      </c>
      <c r="N177" s="5" t="s">
        <v>6090</v>
      </c>
      <c r="O177" s="5" t="e">
        <f>VLOOKUP(B177,#REF!,1,0)</f>
        <v>#REF!</v>
      </c>
    </row>
    <row r="178" spans="1:15">
      <c r="A178" s="1">
        <v>6</v>
      </c>
      <c r="B178" s="2" t="s">
        <v>2616</v>
      </c>
      <c r="C178" s="1" t="s">
        <v>2617</v>
      </c>
      <c r="D178" s="2" t="s">
        <v>2618</v>
      </c>
      <c r="E178" s="3">
        <v>0</v>
      </c>
      <c r="F178" s="4"/>
      <c r="G178" s="3">
        <v>5728549.9000000004</v>
      </c>
      <c r="H178" s="3">
        <v>5728549.9000000004</v>
      </c>
      <c r="I178" s="3">
        <v>0</v>
      </c>
      <c r="J178" s="4"/>
      <c r="K178" s="5">
        <f t="shared" si="4"/>
        <v>18</v>
      </c>
      <c r="L178" s="5" t="str">
        <f t="shared" si="5"/>
        <v>1</v>
      </c>
      <c r="M178" s="5" t="s">
        <v>2490</v>
      </c>
      <c r="N178" s="5" t="s">
        <v>6090</v>
      </c>
      <c r="O178" s="5" t="e">
        <f>VLOOKUP(B178,#REF!,1,0)</f>
        <v>#REF!</v>
      </c>
    </row>
    <row r="179" spans="1:15">
      <c r="A179" s="1">
        <v>6</v>
      </c>
      <c r="B179" s="2" t="s">
        <v>2619</v>
      </c>
      <c r="C179" s="1" t="s">
        <v>2620</v>
      </c>
      <c r="D179" s="2" t="s">
        <v>2621</v>
      </c>
      <c r="E179" s="3">
        <v>0</v>
      </c>
      <c r="F179" s="4"/>
      <c r="G179" s="3">
        <v>9702362</v>
      </c>
      <c r="H179" s="3">
        <v>9702362</v>
      </c>
      <c r="I179" s="3">
        <v>0</v>
      </c>
      <c r="J179" s="4"/>
      <c r="K179" s="5">
        <f t="shared" si="4"/>
        <v>18</v>
      </c>
      <c r="L179" s="5" t="str">
        <f t="shared" si="5"/>
        <v>1</v>
      </c>
      <c r="M179" s="5" t="s">
        <v>2490</v>
      </c>
      <c r="N179" s="5" t="s">
        <v>6090</v>
      </c>
      <c r="O179" s="5" t="e">
        <f>VLOOKUP(B179,#REF!,1,0)</f>
        <v>#REF!</v>
      </c>
    </row>
    <row r="180" spans="1:15">
      <c r="A180" s="1">
        <v>6</v>
      </c>
      <c r="B180" s="2" t="s">
        <v>2622</v>
      </c>
      <c r="C180" s="1" t="s">
        <v>2623</v>
      </c>
      <c r="D180" s="2" t="s">
        <v>2624</v>
      </c>
      <c r="E180" s="3">
        <v>0</v>
      </c>
      <c r="F180" s="4"/>
      <c r="G180" s="3">
        <v>57512787.960000001</v>
      </c>
      <c r="H180" s="3">
        <v>57512787.960000001</v>
      </c>
      <c r="I180" s="3">
        <v>0</v>
      </c>
      <c r="J180" s="4"/>
      <c r="K180" s="5">
        <f t="shared" si="4"/>
        <v>18</v>
      </c>
      <c r="L180" s="5" t="str">
        <f t="shared" si="5"/>
        <v>1</v>
      </c>
      <c r="M180" s="5" t="s">
        <v>2490</v>
      </c>
      <c r="N180" s="5" t="s">
        <v>6090</v>
      </c>
      <c r="O180" s="5" t="e">
        <f>VLOOKUP(B180,#REF!,1,0)</f>
        <v>#REF!</v>
      </c>
    </row>
    <row r="181" spans="1:15">
      <c r="A181" s="1">
        <v>6</v>
      </c>
      <c r="B181" s="2" t="s">
        <v>2625</v>
      </c>
      <c r="C181" s="1" t="s">
        <v>2626</v>
      </c>
      <c r="D181" s="2" t="s">
        <v>2627</v>
      </c>
      <c r="E181" s="3">
        <v>0</v>
      </c>
      <c r="F181" s="4"/>
      <c r="G181" s="3">
        <v>1064503499.85</v>
      </c>
      <c r="H181" s="3">
        <v>1064503499.85</v>
      </c>
      <c r="I181" s="3">
        <v>0</v>
      </c>
      <c r="J181" s="4"/>
      <c r="K181" s="5">
        <f t="shared" si="4"/>
        <v>18</v>
      </c>
      <c r="L181" s="5" t="str">
        <f t="shared" si="5"/>
        <v>1</v>
      </c>
      <c r="M181" s="5" t="s">
        <v>2490</v>
      </c>
      <c r="N181" s="5" t="s">
        <v>6090</v>
      </c>
      <c r="O181" s="5" t="e">
        <f>VLOOKUP(B181,#REF!,1,0)</f>
        <v>#REF!</v>
      </c>
    </row>
    <row r="182" spans="1:15">
      <c r="A182" s="1">
        <v>6</v>
      </c>
      <c r="B182" s="2" t="s">
        <v>2628</v>
      </c>
      <c r="C182" s="1" t="s">
        <v>2629</v>
      </c>
      <c r="D182" s="2" t="s">
        <v>2630</v>
      </c>
      <c r="E182" s="3">
        <v>0</v>
      </c>
      <c r="F182" s="4"/>
      <c r="G182" s="3">
        <v>1065201.43</v>
      </c>
      <c r="H182" s="3">
        <v>1065201.43</v>
      </c>
      <c r="I182" s="3">
        <v>0</v>
      </c>
      <c r="J182" s="4"/>
      <c r="K182" s="5">
        <f t="shared" si="4"/>
        <v>18</v>
      </c>
      <c r="L182" s="5" t="str">
        <f t="shared" si="5"/>
        <v>1</v>
      </c>
      <c r="M182" s="5" t="s">
        <v>2490</v>
      </c>
      <c r="N182" s="5" t="s">
        <v>6090</v>
      </c>
      <c r="O182" s="5" t="e">
        <f>VLOOKUP(B182,#REF!,1,0)</f>
        <v>#REF!</v>
      </c>
    </row>
    <row r="183" spans="1:15">
      <c r="A183" s="1">
        <v>6</v>
      </c>
      <c r="B183" s="2" t="s">
        <v>2631</v>
      </c>
      <c r="C183" s="1" t="s">
        <v>2632</v>
      </c>
      <c r="D183" s="2" t="s">
        <v>2633</v>
      </c>
      <c r="E183" s="3">
        <v>0</v>
      </c>
      <c r="F183" s="4"/>
      <c r="G183" s="3">
        <v>1468096.67</v>
      </c>
      <c r="H183" s="3">
        <v>1468096.67</v>
      </c>
      <c r="I183" s="3">
        <v>0</v>
      </c>
      <c r="J183" s="4"/>
      <c r="K183" s="5">
        <f t="shared" si="4"/>
        <v>18</v>
      </c>
      <c r="L183" s="5" t="str">
        <f t="shared" si="5"/>
        <v>1</v>
      </c>
      <c r="M183" s="5" t="s">
        <v>2490</v>
      </c>
      <c r="N183" s="5" t="s">
        <v>6090</v>
      </c>
      <c r="O183" s="5" t="e">
        <f>VLOOKUP(B183,#REF!,1,0)</f>
        <v>#REF!</v>
      </c>
    </row>
    <row r="184" spans="1:15">
      <c r="A184" s="1">
        <v>6</v>
      </c>
      <c r="B184" s="2" t="s">
        <v>2634</v>
      </c>
      <c r="C184" s="1" t="s">
        <v>2635</v>
      </c>
      <c r="D184" s="2" t="s">
        <v>2636</v>
      </c>
      <c r="E184" s="3">
        <v>0</v>
      </c>
      <c r="F184" s="4"/>
      <c r="G184" s="3">
        <v>12549.01</v>
      </c>
      <c r="H184" s="3">
        <v>12549.01</v>
      </c>
      <c r="I184" s="3">
        <v>0</v>
      </c>
      <c r="J184" s="4"/>
      <c r="K184" s="5">
        <f t="shared" si="4"/>
        <v>18</v>
      </c>
      <c r="L184" s="5" t="str">
        <f t="shared" si="5"/>
        <v>1</v>
      </c>
      <c r="M184" s="5" t="s">
        <v>2490</v>
      </c>
      <c r="N184" s="5" t="s">
        <v>6090</v>
      </c>
      <c r="O184" s="5" t="e">
        <f>VLOOKUP(B184,#REF!,1,0)</f>
        <v>#REF!</v>
      </c>
    </row>
    <row r="185" spans="1:15">
      <c r="A185" s="1">
        <v>6</v>
      </c>
      <c r="B185" s="2" t="s">
        <v>2637</v>
      </c>
      <c r="C185" s="1" t="s">
        <v>2638</v>
      </c>
      <c r="D185" s="2" t="s">
        <v>2639</v>
      </c>
      <c r="E185" s="3">
        <v>0</v>
      </c>
      <c r="F185" s="4"/>
      <c r="G185" s="3">
        <v>505908.95</v>
      </c>
      <c r="H185" s="3">
        <v>505908.95</v>
      </c>
      <c r="I185" s="3">
        <v>0</v>
      </c>
      <c r="J185" s="4"/>
      <c r="K185" s="5">
        <f t="shared" si="4"/>
        <v>18</v>
      </c>
      <c r="L185" s="5" t="str">
        <f t="shared" si="5"/>
        <v>1</v>
      </c>
      <c r="M185" s="5" t="s">
        <v>2490</v>
      </c>
      <c r="N185" s="5" t="s">
        <v>6090</v>
      </c>
      <c r="O185" s="5" t="e">
        <f>VLOOKUP(B185,#REF!,1,0)</f>
        <v>#REF!</v>
      </c>
    </row>
    <row r="186" spans="1:15">
      <c r="A186" s="1">
        <v>6</v>
      </c>
      <c r="B186" s="2" t="s">
        <v>2640</v>
      </c>
      <c r="C186" s="1" t="s">
        <v>2641</v>
      </c>
      <c r="D186" s="2" t="s">
        <v>2642</v>
      </c>
      <c r="E186" s="3">
        <v>0</v>
      </c>
      <c r="F186" s="4"/>
      <c r="G186" s="3">
        <v>172459190.03</v>
      </c>
      <c r="H186" s="3">
        <v>172459190.03</v>
      </c>
      <c r="I186" s="3">
        <v>0</v>
      </c>
      <c r="J186" s="4"/>
      <c r="K186" s="5">
        <f t="shared" si="4"/>
        <v>18</v>
      </c>
      <c r="L186" s="5" t="str">
        <f t="shared" si="5"/>
        <v>1</v>
      </c>
      <c r="M186" s="5" t="s">
        <v>2490</v>
      </c>
      <c r="N186" s="5" t="s">
        <v>6090</v>
      </c>
      <c r="O186" s="5" t="e">
        <f>VLOOKUP(B186,#REF!,1,0)</f>
        <v>#REF!</v>
      </c>
    </row>
    <row r="187" spans="1:15">
      <c r="A187" s="1">
        <v>6</v>
      </c>
      <c r="B187" s="2" t="s">
        <v>2643</v>
      </c>
      <c r="C187" s="1" t="s">
        <v>2644</v>
      </c>
      <c r="D187" s="2" t="s">
        <v>2645</v>
      </c>
      <c r="E187" s="3">
        <v>0</v>
      </c>
      <c r="F187" s="4"/>
      <c r="G187" s="3">
        <v>5937439.8300000001</v>
      </c>
      <c r="H187" s="3">
        <v>5937439.8300000001</v>
      </c>
      <c r="I187" s="3">
        <v>0</v>
      </c>
      <c r="J187" s="4"/>
      <c r="K187" s="5">
        <f t="shared" si="4"/>
        <v>18</v>
      </c>
      <c r="L187" s="5" t="str">
        <f t="shared" si="5"/>
        <v>1</v>
      </c>
      <c r="M187" s="5" t="s">
        <v>2490</v>
      </c>
      <c r="N187" s="5" t="s">
        <v>6090</v>
      </c>
      <c r="O187" s="5" t="e">
        <f>VLOOKUP(B187,#REF!,1,0)</f>
        <v>#REF!</v>
      </c>
    </row>
    <row r="188" spans="1:15">
      <c r="A188" s="1">
        <v>6</v>
      </c>
      <c r="B188" s="2" t="s">
        <v>2646</v>
      </c>
      <c r="C188" s="1" t="s">
        <v>2647</v>
      </c>
      <c r="D188" s="2" t="s">
        <v>2648</v>
      </c>
      <c r="E188" s="3">
        <v>0</v>
      </c>
      <c r="F188" s="4"/>
      <c r="G188" s="3">
        <v>181485785.81</v>
      </c>
      <c r="H188" s="3">
        <v>181485785.81</v>
      </c>
      <c r="I188" s="3">
        <v>0</v>
      </c>
      <c r="J188" s="4"/>
      <c r="K188" s="5">
        <f t="shared" si="4"/>
        <v>18</v>
      </c>
      <c r="L188" s="5" t="str">
        <f t="shared" si="5"/>
        <v>1</v>
      </c>
      <c r="M188" s="5" t="s">
        <v>2490</v>
      </c>
      <c r="N188" s="5" t="s">
        <v>6090</v>
      </c>
      <c r="O188" s="5" t="e">
        <f>VLOOKUP(B188,#REF!,1,0)</f>
        <v>#REF!</v>
      </c>
    </row>
    <row r="189" spans="1:15">
      <c r="A189" s="1">
        <v>6</v>
      </c>
      <c r="B189" s="2" t="s">
        <v>2649</v>
      </c>
      <c r="C189" s="1" t="s">
        <v>2650</v>
      </c>
      <c r="D189" s="2" t="s">
        <v>2651</v>
      </c>
      <c r="E189" s="3">
        <v>0</v>
      </c>
      <c r="F189" s="4"/>
      <c r="G189" s="3">
        <v>52018585.109999999</v>
      </c>
      <c r="H189" s="3">
        <v>52018585.109999999</v>
      </c>
      <c r="I189" s="3">
        <v>0</v>
      </c>
      <c r="J189" s="4"/>
      <c r="K189" s="5">
        <f t="shared" si="4"/>
        <v>18</v>
      </c>
      <c r="L189" s="5" t="str">
        <f t="shared" si="5"/>
        <v>1</v>
      </c>
      <c r="M189" s="5" t="s">
        <v>2490</v>
      </c>
      <c r="N189" s="5" t="s">
        <v>6090</v>
      </c>
      <c r="O189" s="5" t="e">
        <f>VLOOKUP(B189,#REF!,1,0)</f>
        <v>#REF!</v>
      </c>
    </row>
    <row r="190" spans="1:15">
      <c r="A190" s="1">
        <v>6</v>
      </c>
      <c r="B190" s="2" t="s">
        <v>2652</v>
      </c>
      <c r="C190" s="1" t="s">
        <v>2653</v>
      </c>
      <c r="D190" s="2" t="s">
        <v>2654</v>
      </c>
      <c r="E190" s="3">
        <v>0</v>
      </c>
      <c r="F190" s="4"/>
      <c r="G190" s="3">
        <v>147688445.94</v>
      </c>
      <c r="H190" s="3">
        <v>147688445.94</v>
      </c>
      <c r="I190" s="3">
        <v>0</v>
      </c>
      <c r="J190" s="4"/>
      <c r="K190" s="5">
        <f t="shared" si="4"/>
        <v>18</v>
      </c>
      <c r="L190" s="5" t="str">
        <f t="shared" si="5"/>
        <v>1</v>
      </c>
      <c r="M190" s="5" t="s">
        <v>2490</v>
      </c>
      <c r="N190" s="5" t="s">
        <v>6090</v>
      </c>
      <c r="O190" s="5" t="e">
        <f>VLOOKUP(B190,#REF!,1,0)</f>
        <v>#REF!</v>
      </c>
    </row>
    <row r="191" spans="1:15">
      <c r="A191" s="1">
        <v>6</v>
      </c>
      <c r="B191" s="2" t="s">
        <v>2655</v>
      </c>
      <c r="C191" s="1" t="s">
        <v>2656</v>
      </c>
      <c r="D191" s="2" t="s">
        <v>2657</v>
      </c>
      <c r="E191" s="3">
        <v>0</v>
      </c>
      <c r="F191" s="4"/>
      <c r="G191" s="3">
        <v>31659681.329999998</v>
      </c>
      <c r="H191" s="3">
        <v>31659681.329999998</v>
      </c>
      <c r="I191" s="3">
        <v>0</v>
      </c>
      <c r="J191" s="4"/>
      <c r="K191" s="5">
        <f t="shared" si="4"/>
        <v>18</v>
      </c>
      <c r="L191" s="5" t="str">
        <f t="shared" si="5"/>
        <v>1</v>
      </c>
      <c r="M191" s="5" t="s">
        <v>2490</v>
      </c>
      <c r="N191" s="5" t="s">
        <v>6090</v>
      </c>
      <c r="O191" s="5" t="e">
        <f>VLOOKUP(B191,#REF!,1,0)</f>
        <v>#REF!</v>
      </c>
    </row>
    <row r="192" spans="1:15">
      <c r="A192" s="1">
        <v>6</v>
      </c>
      <c r="B192" s="2" t="s">
        <v>2658</v>
      </c>
      <c r="C192" s="1" t="s">
        <v>2659</v>
      </c>
      <c r="D192" s="2" t="s">
        <v>2660</v>
      </c>
      <c r="E192" s="3">
        <v>0</v>
      </c>
      <c r="F192" s="4"/>
      <c r="G192" s="3">
        <v>675330.56000000006</v>
      </c>
      <c r="H192" s="3">
        <v>675330.56000000006</v>
      </c>
      <c r="I192" s="3">
        <v>0</v>
      </c>
      <c r="J192" s="4"/>
      <c r="K192" s="5">
        <f t="shared" si="4"/>
        <v>18</v>
      </c>
      <c r="L192" s="5" t="str">
        <f t="shared" si="5"/>
        <v>1</v>
      </c>
      <c r="M192" s="5" t="s">
        <v>2490</v>
      </c>
      <c r="N192" s="5" t="s">
        <v>6090</v>
      </c>
      <c r="O192" s="5" t="e">
        <f>VLOOKUP(B192,#REF!,1,0)</f>
        <v>#REF!</v>
      </c>
    </row>
    <row r="193" spans="1:15">
      <c r="A193" s="1">
        <v>6</v>
      </c>
      <c r="B193" s="2" t="s">
        <v>2661</v>
      </c>
      <c r="C193" s="1" t="s">
        <v>2662</v>
      </c>
      <c r="D193" s="2" t="s">
        <v>2663</v>
      </c>
      <c r="E193" s="3">
        <v>0</v>
      </c>
      <c r="F193" s="4"/>
      <c r="G193" s="3">
        <v>118054770.22</v>
      </c>
      <c r="H193" s="3">
        <v>118054770.22</v>
      </c>
      <c r="I193" s="3">
        <v>0</v>
      </c>
      <c r="J193" s="4"/>
      <c r="K193" s="5">
        <f t="shared" si="4"/>
        <v>18</v>
      </c>
      <c r="L193" s="5" t="str">
        <f t="shared" si="5"/>
        <v>1</v>
      </c>
      <c r="M193" s="5" t="s">
        <v>2490</v>
      </c>
      <c r="N193" s="5" t="s">
        <v>6090</v>
      </c>
      <c r="O193" s="5" t="e">
        <f>VLOOKUP(B193,#REF!,1,0)</f>
        <v>#REF!</v>
      </c>
    </row>
    <row r="194" spans="1:15">
      <c r="A194" s="1">
        <v>6</v>
      </c>
      <c r="B194" s="2" t="s">
        <v>2664</v>
      </c>
      <c r="C194" s="1" t="s">
        <v>2665</v>
      </c>
      <c r="D194" s="2" t="s">
        <v>2666</v>
      </c>
      <c r="E194" s="3">
        <v>0</v>
      </c>
      <c r="F194" s="4"/>
      <c r="G194" s="3">
        <v>4039428.51</v>
      </c>
      <c r="H194" s="3">
        <v>4039428.51</v>
      </c>
      <c r="I194" s="3">
        <v>0</v>
      </c>
      <c r="J194" s="4"/>
      <c r="K194" s="5">
        <f t="shared" si="4"/>
        <v>18</v>
      </c>
      <c r="L194" s="5" t="str">
        <f t="shared" si="5"/>
        <v>1</v>
      </c>
      <c r="M194" s="5" t="s">
        <v>2490</v>
      </c>
      <c r="N194" s="5" t="s">
        <v>6090</v>
      </c>
      <c r="O194" s="5" t="e">
        <f>VLOOKUP(B194,#REF!,1,0)</f>
        <v>#REF!</v>
      </c>
    </row>
    <row r="195" spans="1:15">
      <c r="A195" s="1">
        <v>6</v>
      </c>
      <c r="B195" s="2" t="s">
        <v>2667</v>
      </c>
      <c r="C195" s="1" t="s">
        <v>2668</v>
      </c>
      <c r="D195" s="2" t="s">
        <v>2669</v>
      </c>
      <c r="E195" s="3">
        <v>0</v>
      </c>
      <c r="F195" s="4"/>
      <c r="G195" s="3">
        <v>219030417.84999999</v>
      </c>
      <c r="H195" s="3">
        <v>219030417.84999999</v>
      </c>
      <c r="I195" s="3">
        <v>0</v>
      </c>
      <c r="J195" s="4"/>
      <c r="K195" s="5">
        <f t="shared" si="4"/>
        <v>18</v>
      </c>
      <c r="L195" s="5" t="str">
        <f t="shared" si="5"/>
        <v>1</v>
      </c>
      <c r="M195" s="5" t="s">
        <v>2490</v>
      </c>
      <c r="N195" s="5" t="s">
        <v>6090</v>
      </c>
      <c r="O195" s="5" t="e">
        <f>VLOOKUP(B195,#REF!,1,0)</f>
        <v>#REF!</v>
      </c>
    </row>
    <row r="196" spans="1:15">
      <c r="A196" s="1">
        <v>6</v>
      </c>
      <c r="B196" s="2" t="s">
        <v>2670</v>
      </c>
      <c r="C196" s="1" t="s">
        <v>2671</v>
      </c>
      <c r="D196" s="2" t="s">
        <v>2672</v>
      </c>
      <c r="E196" s="3">
        <v>0</v>
      </c>
      <c r="F196" s="4"/>
      <c r="G196" s="3">
        <v>361734.15</v>
      </c>
      <c r="H196" s="3">
        <v>361734.15</v>
      </c>
      <c r="I196" s="3">
        <v>0</v>
      </c>
      <c r="J196" s="4"/>
      <c r="K196" s="5">
        <f t="shared" si="4"/>
        <v>18</v>
      </c>
      <c r="L196" s="5" t="str">
        <f t="shared" si="5"/>
        <v>1</v>
      </c>
      <c r="M196" s="5" t="s">
        <v>2490</v>
      </c>
      <c r="N196" s="5" t="s">
        <v>6090</v>
      </c>
      <c r="O196" s="5" t="e">
        <f>VLOOKUP(B196,#REF!,1,0)</f>
        <v>#REF!</v>
      </c>
    </row>
    <row r="197" spans="1:15">
      <c r="A197" s="1">
        <v>6</v>
      </c>
      <c r="B197" s="2" t="s">
        <v>2673</v>
      </c>
      <c r="C197" s="1" t="s">
        <v>2674</v>
      </c>
      <c r="D197" s="2" t="s">
        <v>2675</v>
      </c>
      <c r="E197" s="3">
        <v>0</v>
      </c>
      <c r="F197" s="4"/>
      <c r="G197" s="3">
        <v>112998.24</v>
      </c>
      <c r="H197" s="3">
        <v>112998.24</v>
      </c>
      <c r="I197" s="3">
        <v>0</v>
      </c>
      <c r="J197" s="4"/>
      <c r="K197" s="5">
        <f t="shared" si="4"/>
        <v>18</v>
      </c>
      <c r="L197" s="5" t="str">
        <f t="shared" si="5"/>
        <v>1</v>
      </c>
      <c r="M197" s="5" t="s">
        <v>2490</v>
      </c>
      <c r="N197" s="5" t="s">
        <v>6090</v>
      </c>
      <c r="O197" s="5" t="e">
        <f>VLOOKUP(B197,#REF!,1,0)</f>
        <v>#REF!</v>
      </c>
    </row>
    <row r="198" spans="1:15">
      <c r="A198" s="1">
        <v>6</v>
      </c>
      <c r="B198" s="2" t="s">
        <v>2676</v>
      </c>
      <c r="C198" s="1" t="s">
        <v>2677</v>
      </c>
      <c r="D198" s="2" t="s">
        <v>2678</v>
      </c>
      <c r="E198" s="3">
        <v>0</v>
      </c>
      <c r="F198" s="4"/>
      <c r="G198" s="3">
        <v>33546186.32</v>
      </c>
      <c r="H198" s="3">
        <v>33546186.32</v>
      </c>
      <c r="I198" s="3">
        <v>0</v>
      </c>
      <c r="J198" s="4"/>
      <c r="K198" s="5">
        <f t="shared" si="4"/>
        <v>18</v>
      </c>
      <c r="L198" s="5" t="str">
        <f t="shared" si="5"/>
        <v>1</v>
      </c>
      <c r="M198" s="5" t="s">
        <v>2490</v>
      </c>
      <c r="N198" s="5" t="s">
        <v>6090</v>
      </c>
      <c r="O198" s="5" t="e">
        <f>VLOOKUP(B198,#REF!,1,0)</f>
        <v>#REF!</v>
      </c>
    </row>
    <row r="199" spans="1:15">
      <c r="A199" s="1">
        <v>6</v>
      </c>
      <c r="B199" s="2" t="s">
        <v>2679</v>
      </c>
      <c r="C199" s="1" t="s">
        <v>2680</v>
      </c>
      <c r="D199" s="2" t="s">
        <v>2681</v>
      </c>
      <c r="E199" s="3">
        <v>0</v>
      </c>
      <c r="F199" s="4"/>
      <c r="G199" s="3">
        <v>158122413.81</v>
      </c>
      <c r="H199" s="3">
        <v>158122413.81</v>
      </c>
      <c r="I199" s="3">
        <v>0</v>
      </c>
      <c r="J199" s="4"/>
      <c r="K199" s="5">
        <f t="shared" si="4"/>
        <v>18</v>
      </c>
      <c r="L199" s="5" t="str">
        <f t="shared" si="5"/>
        <v>1</v>
      </c>
      <c r="M199" s="5" t="s">
        <v>2490</v>
      </c>
      <c r="N199" s="5" t="s">
        <v>6090</v>
      </c>
      <c r="O199" s="5" t="e">
        <f>VLOOKUP(B199,#REF!,1,0)</f>
        <v>#REF!</v>
      </c>
    </row>
    <row r="200" spans="1:15">
      <c r="A200" s="1">
        <v>6</v>
      </c>
      <c r="B200" s="2" t="s">
        <v>2682</v>
      </c>
      <c r="C200" s="1" t="s">
        <v>2683</v>
      </c>
      <c r="D200" s="2" t="s">
        <v>2684</v>
      </c>
      <c r="E200" s="3">
        <v>0</v>
      </c>
      <c r="F200" s="4"/>
      <c r="G200" s="3">
        <v>55560.800000000003</v>
      </c>
      <c r="H200" s="3">
        <v>55560.800000000003</v>
      </c>
      <c r="I200" s="3">
        <v>0</v>
      </c>
      <c r="J200" s="4"/>
      <c r="K200" s="5">
        <f t="shared" si="4"/>
        <v>18</v>
      </c>
      <c r="L200" s="5" t="str">
        <f t="shared" si="5"/>
        <v>1</v>
      </c>
      <c r="M200" s="5" t="s">
        <v>2490</v>
      </c>
      <c r="N200" s="5" t="s">
        <v>6090</v>
      </c>
      <c r="O200" s="5" t="e">
        <f>VLOOKUP(B200,#REF!,1,0)</f>
        <v>#REF!</v>
      </c>
    </row>
    <row r="201" spans="1:15">
      <c r="A201" s="1">
        <v>6</v>
      </c>
      <c r="B201" s="2" t="s">
        <v>2685</v>
      </c>
      <c r="C201" s="1" t="s">
        <v>2686</v>
      </c>
      <c r="D201" s="2" t="s">
        <v>2687</v>
      </c>
      <c r="E201" s="3">
        <v>0</v>
      </c>
      <c r="F201" s="4"/>
      <c r="G201" s="3">
        <v>215055846.22999999</v>
      </c>
      <c r="H201" s="3">
        <v>215055846.22999999</v>
      </c>
      <c r="I201" s="3">
        <v>0</v>
      </c>
      <c r="J201" s="4"/>
      <c r="K201" s="5">
        <f t="shared" si="4"/>
        <v>18</v>
      </c>
      <c r="L201" s="5" t="str">
        <f t="shared" si="5"/>
        <v>1</v>
      </c>
      <c r="M201" s="5" t="s">
        <v>2490</v>
      </c>
      <c r="N201" s="5" t="s">
        <v>6090</v>
      </c>
      <c r="O201" s="5" t="e">
        <f>VLOOKUP(B201,#REF!,1,0)</f>
        <v>#REF!</v>
      </c>
    </row>
    <row r="202" spans="1:15">
      <c r="A202" s="1">
        <v>6</v>
      </c>
      <c r="B202" s="2" t="s">
        <v>2688</v>
      </c>
      <c r="C202" s="1" t="s">
        <v>2689</v>
      </c>
      <c r="D202" s="2" t="s">
        <v>2690</v>
      </c>
      <c r="E202" s="3">
        <v>0</v>
      </c>
      <c r="F202" s="4"/>
      <c r="G202" s="3">
        <v>14905011.789999999</v>
      </c>
      <c r="H202" s="3">
        <v>14905011.789999999</v>
      </c>
      <c r="I202" s="3">
        <v>0</v>
      </c>
      <c r="J202" s="4"/>
      <c r="K202" s="5">
        <f t="shared" si="4"/>
        <v>18</v>
      </c>
      <c r="L202" s="5" t="str">
        <f t="shared" si="5"/>
        <v>1</v>
      </c>
      <c r="M202" s="5" t="s">
        <v>2490</v>
      </c>
      <c r="N202" s="5" t="s">
        <v>6090</v>
      </c>
      <c r="O202" s="5" t="e">
        <f>VLOOKUP(B202,#REF!,1,0)</f>
        <v>#REF!</v>
      </c>
    </row>
    <row r="203" spans="1:15">
      <c r="A203" s="1">
        <v>6</v>
      </c>
      <c r="B203" s="2" t="s">
        <v>2691</v>
      </c>
      <c r="C203" s="1" t="s">
        <v>2692</v>
      </c>
      <c r="D203" s="2" t="s">
        <v>2693</v>
      </c>
      <c r="E203" s="3">
        <v>0</v>
      </c>
      <c r="F203" s="4"/>
      <c r="G203" s="3">
        <v>377.06</v>
      </c>
      <c r="H203" s="3">
        <v>377.06</v>
      </c>
      <c r="I203" s="3">
        <v>0</v>
      </c>
      <c r="J203" s="4"/>
      <c r="K203" s="5">
        <f t="shared" si="4"/>
        <v>18</v>
      </c>
      <c r="L203" s="5" t="str">
        <f t="shared" si="5"/>
        <v>1</v>
      </c>
      <c r="M203" s="5" t="s">
        <v>2490</v>
      </c>
      <c r="N203" s="5" t="s">
        <v>6090</v>
      </c>
      <c r="O203" s="5" t="e">
        <f>VLOOKUP(B203,#REF!,1,0)</f>
        <v>#REF!</v>
      </c>
    </row>
    <row r="204" spans="1:15">
      <c r="A204" s="1">
        <v>6</v>
      </c>
      <c r="B204" s="2" t="s">
        <v>2694</v>
      </c>
      <c r="C204" s="1" t="s">
        <v>2695</v>
      </c>
      <c r="D204" s="2" t="s">
        <v>2696</v>
      </c>
      <c r="E204" s="3">
        <v>0</v>
      </c>
      <c r="F204" s="4"/>
      <c r="G204" s="3">
        <v>4125.33</v>
      </c>
      <c r="H204" s="3">
        <v>4125.33</v>
      </c>
      <c r="I204" s="3">
        <v>0</v>
      </c>
      <c r="J204" s="4"/>
      <c r="K204" s="5">
        <f t="shared" si="4"/>
        <v>18</v>
      </c>
      <c r="L204" s="5" t="str">
        <f t="shared" si="5"/>
        <v>1</v>
      </c>
      <c r="M204" s="5" t="s">
        <v>2490</v>
      </c>
      <c r="N204" s="5" t="s">
        <v>6090</v>
      </c>
      <c r="O204" s="5" t="e">
        <f>VLOOKUP(B204,#REF!,1,0)</f>
        <v>#REF!</v>
      </c>
    </row>
    <row r="205" spans="1:15" hidden="1">
      <c r="A205" s="63">
        <v>3</v>
      </c>
      <c r="B205" s="64" t="s">
        <v>289</v>
      </c>
      <c r="C205" s="63" t="s">
        <v>1</v>
      </c>
      <c r="D205" s="64" t="s">
        <v>290</v>
      </c>
      <c r="E205" s="65">
        <v>-61247.53</v>
      </c>
      <c r="F205" s="66"/>
      <c r="G205" s="65">
        <v>76276.87</v>
      </c>
      <c r="H205" s="65">
        <v>126866.91</v>
      </c>
      <c r="I205" s="65">
        <v>-111837.57</v>
      </c>
      <c r="J205" s="4"/>
      <c r="K205" s="5">
        <f t="shared" si="4"/>
        <v>13</v>
      </c>
      <c r="L205" s="5" t="str">
        <f t="shared" si="5"/>
        <v>1</v>
      </c>
      <c r="M205" s="5" t="s">
        <v>2490</v>
      </c>
    </row>
    <row r="206" spans="1:15" hidden="1">
      <c r="A206" s="1">
        <v>4</v>
      </c>
      <c r="B206" s="2" t="s">
        <v>291</v>
      </c>
      <c r="C206" s="1" t="s">
        <v>1</v>
      </c>
      <c r="D206" s="2" t="s">
        <v>292</v>
      </c>
      <c r="E206" s="3">
        <v>-61247.53</v>
      </c>
      <c r="F206" s="4"/>
      <c r="G206" s="3">
        <v>76276.87</v>
      </c>
      <c r="H206" s="3">
        <v>126866.91</v>
      </c>
      <c r="I206" s="3">
        <v>-111837.57</v>
      </c>
      <c r="J206" s="4"/>
      <c r="K206" s="5">
        <f t="shared" ref="K206:K269" si="6">LEN(B206)</f>
        <v>13</v>
      </c>
      <c r="L206" s="5" t="str">
        <f t="shared" ref="L206:L269" si="7">LEFT(B206,1)</f>
        <v>1</v>
      </c>
      <c r="M206" s="5" t="s">
        <v>2490</v>
      </c>
    </row>
    <row r="207" spans="1:15" hidden="1">
      <c r="A207" s="1">
        <v>5</v>
      </c>
      <c r="B207" s="2" t="s">
        <v>293</v>
      </c>
      <c r="C207" s="1" t="s">
        <v>1</v>
      </c>
      <c r="D207" s="2" t="s">
        <v>294</v>
      </c>
      <c r="E207" s="3">
        <v>-61247.53</v>
      </c>
      <c r="F207" s="4"/>
      <c r="G207" s="3">
        <v>76276.87</v>
      </c>
      <c r="H207" s="3">
        <v>126866.91</v>
      </c>
      <c r="I207" s="3">
        <v>-111837.57</v>
      </c>
      <c r="J207" s="4"/>
      <c r="K207" s="5">
        <f t="shared" si="6"/>
        <v>13</v>
      </c>
      <c r="L207" s="5" t="str">
        <f t="shared" si="7"/>
        <v>1</v>
      </c>
      <c r="M207" s="5" t="s">
        <v>2490</v>
      </c>
    </row>
    <row r="208" spans="1:15" hidden="1">
      <c r="A208" s="1">
        <v>6</v>
      </c>
      <c r="B208" s="2" t="s">
        <v>295</v>
      </c>
      <c r="C208" s="1" t="s">
        <v>296</v>
      </c>
      <c r="D208" s="2" t="s">
        <v>297</v>
      </c>
      <c r="E208" s="3">
        <v>-61247.53</v>
      </c>
      <c r="F208" s="4"/>
      <c r="G208" s="3">
        <v>76276.87</v>
      </c>
      <c r="H208" s="3">
        <v>126866.91</v>
      </c>
      <c r="I208" s="3">
        <v>-111837.57</v>
      </c>
      <c r="J208" s="4"/>
      <c r="K208" s="5">
        <f t="shared" si="6"/>
        <v>18</v>
      </c>
      <c r="L208" s="5" t="str">
        <f t="shared" si="7"/>
        <v>1</v>
      </c>
      <c r="M208" s="5" t="s">
        <v>2490</v>
      </c>
      <c r="N208" s="5" t="s">
        <v>6102</v>
      </c>
    </row>
    <row r="209" spans="1:14" hidden="1">
      <c r="A209" s="59">
        <v>2</v>
      </c>
      <c r="B209" s="60" t="s">
        <v>298</v>
      </c>
      <c r="C209" s="59" t="s">
        <v>1</v>
      </c>
      <c r="D209" s="60" t="s">
        <v>299</v>
      </c>
      <c r="E209" s="61">
        <v>6218719.3899999997</v>
      </c>
      <c r="F209" s="62"/>
      <c r="G209" s="61">
        <v>1240616.93</v>
      </c>
      <c r="H209" s="61">
        <v>1238806.6399999999</v>
      </c>
      <c r="I209" s="61">
        <v>6220529.6799999997</v>
      </c>
      <c r="J209" s="4"/>
      <c r="K209" s="5">
        <f t="shared" si="6"/>
        <v>13</v>
      </c>
      <c r="L209" s="5" t="str">
        <f t="shared" si="7"/>
        <v>1</v>
      </c>
      <c r="M209" s="5" t="s">
        <v>2490</v>
      </c>
    </row>
    <row r="210" spans="1:14" hidden="1">
      <c r="A210" s="63">
        <v>3</v>
      </c>
      <c r="B210" s="64" t="s">
        <v>300</v>
      </c>
      <c r="C210" s="63" t="s">
        <v>1</v>
      </c>
      <c r="D210" s="64" t="s">
        <v>301</v>
      </c>
      <c r="E210" s="65">
        <v>6138603.8499999996</v>
      </c>
      <c r="F210" s="66"/>
      <c r="G210" s="65">
        <v>946530.07</v>
      </c>
      <c r="H210" s="65">
        <v>1062043.93</v>
      </c>
      <c r="I210" s="65">
        <v>6023089.9900000002</v>
      </c>
      <c r="J210" s="4"/>
      <c r="K210" s="5">
        <f t="shared" si="6"/>
        <v>13</v>
      </c>
      <c r="L210" s="5" t="str">
        <f t="shared" si="7"/>
        <v>1</v>
      </c>
      <c r="M210" s="5" t="s">
        <v>2490</v>
      </c>
    </row>
    <row r="211" spans="1:14" hidden="1">
      <c r="A211" s="1">
        <v>4</v>
      </c>
      <c r="B211" s="2" t="s">
        <v>302</v>
      </c>
      <c r="C211" s="1" t="s">
        <v>1</v>
      </c>
      <c r="D211" s="2" t="s">
        <v>303</v>
      </c>
      <c r="E211" s="3">
        <v>6138603.8499999996</v>
      </c>
      <c r="F211" s="4"/>
      <c r="G211" s="3">
        <v>946446.07</v>
      </c>
      <c r="H211" s="3">
        <v>1061959.93</v>
      </c>
      <c r="I211" s="3">
        <v>6023089.9900000002</v>
      </c>
      <c r="J211" s="4"/>
      <c r="K211" s="5">
        <f t="shared" si="6"/>
        <v>13</v>
      </c>
      <c r="L211" s="5" t="str">
        <f t="shared" si="7"/>
        <v>1</v>
      </c>
      <c r="M211" s="5" t="s">
        <v>2490</v>
      </c>
    </row>
    <row r="212" spans="1:14" hidden="1">
      <c r="A212" s="1">
        <v>5</v>
      </c>
      <c r="B212" s="2" t="s">
        <v>304</v>
      </c>
      <c r="C212" s="1" t="s">
        <v>1</v>
      </c>
      <c r="D212" s="2" t="s">
        <v>305</v>
      </c>
      <c r="E212" s="3">
        <v>5588603.8499999996</v>
      </c>
      <c r="F212" s="4"/>
      <c r="G212" s="3">
        <v>828355.66</v>
      </c>
      <c r="H212" s="3">
        <v>964959.93</v>
      </c>
      <c r="I212" s="3">
        <v>5451999.5800000001</v>
      </c>
      <c r="J212" s="4"/>
      <c r="K212" s="5">
        <f t="shared" si="6"/>
        <v>13</v>
      </c>
      <c r="L212" s="5" t="str">
        <f t="shared" si="7"/>
        <v>1</v>
      </c>
      <c r="M212" s="5" t="s">
        <v>2490</v>
      </c>
    </row>
    <row r="213" spans="1:14" hidden="1">
      <c r="A213" s="1">
        <v>6</v>
      </c>
      <c r="B213" s="2" t="s">
        <v>306</v>
      </c>
      <c r="C213" s="1" t="s">
        <v>307</v>
      </c>
      <c r="D213" s="2" t="s">
        <v>308</v>
      </c>
      <c r="E213" s="3">
        <v>5805264.8099999996</v>
      </c>
      <c r="F213" s="4"/>
      <c r="G213" s="3">
        <v>828355.66</v>
      </c>
      <c r="H213" s="3">
        <v>964959.93</v>
      </c>
      <c r="I213" s="3">
        <v>5668660.54</v>
      </c>
      <c r="J213" s="4"/>
      <c r="K213" s="5">
        <f t="shared" si="6"/>
        <v>18</v>
      </c>
      <c r="L213" s="5" t="str">
        <f t="shared" si="7"/>
        <v>1</v>
      </c>
      <c r="M213" s="5" t="s">
        <v>2490</v>
      </c>
      <c r="N213" s="5" t="s">
        <v>6092</v>
      </c>
    </row>
    <row r="214" spans="1:14" hidden="1">
      <c r="A214" s="1">
        <v>6</v>
      </c>
      <c r="B214" s="2" t="s">
        <v>309</v>
      </c>
      <c r="C214" s="1" t="s">
        <v>310</v>
      </c>
      <c r="D214" s="2" t="s">
        <v>311</v>
      </c>
      <c r="E214" s="3">
        <v>-216660.96</v>
      </c>
      <c r="F214" s="4"/>
      <c r="G214" s="3">
        <v>0</v>
      </c>
      <c r="H214" s="3">
        <v>0</v>
      </c>
      <c r="I214" s="3">
        <v>-216660.96</v>
      </c>
      <c r="J214" s="4"/>
      <c r="K214" s="5">
        <f t="shared" si="6"/>
        <v>18</v>
      </c>
      <c r="L214" s="5" t="str">
        <f t="shared" si="7"/>
        <v>1</v>
      </c>
      <c r="M214" s="5" t="s">
        <v>2490</v>
      </c>
      <c r="N214" s="5" t="s">
        <v>6092</v>
      </c>
    </row>
    <row r="215" spans="1:14" hidden="1">
      <c r="A215" s="1">
        <v>5</v>
      </c>
      <c r="B215" s="2" t="s">
        <v>312</v>
      </c>
      <c r="C215" s="1" t="s">
        <v>1</v>
      </c>
      <c r="D215" s="2" t="s">
        <v>313</v>
      </c>
      <c r="E215" s="3">
        <v>35000</v>
      </c>
      <c r="F215" s="4"/>
      <c r="G215" s="3">
        <v>118090.41</v>
      </c>
      <c r="H215" s="3">
        <v>97000</v>
      </c>
      <c r="I215" s="3">
        <v>56090.41</v>
      </c>
      <c r="J215" s="4"/>
      <c r="K215" s="5">
        <f t="shared" si="6"/>
        <v>13</v>
      </c>
      <c r="L215" s="5" t="str">
        <f t="shared" si="7"/>
        <v>1</v>
      </c>
      <c r="M215" s="5" t="s">
        <v>2490</v>
      </c>
    </row>
    <row r="216" spans="1:14" hidden="1">
      <c r="A216" s="1">
        <v>6</v>
      </c>
      <c r="B216" s="2" t="s">
        <v>314</v>
      </c>
      <c r="C216" s="1" t="s">
        <v>315</v>
      </c>
      <c r="D216" s="2" t="s">
        <v>316</v>
      </c>
      <c r="E216" s="3">
        <v>36090.410000000003</v>
      </c>
      <c r="F216" s="4"/>
      <c r="G216" s="3">
        <v>117000</v>
      </c>
      <c r="H216" s="3">
        <v>97000</v>
      </c>
      <c r="I216" s="3">
        <v>56090.41</v>
      </c>
      <c r="J216" s="4"/>
      <c r="K216" s="5">
        <f t="shared" si="6"/>
        <v>18</v>
      </c>
      <c r="L216" s="5" t="str">
        <f t="shared" si="7"/>
        <v>1</v>
      </c>
      <c r="M216" s="5" t="s">
        <v>2490</v>
      </c>
      <c r="N216" s="5" t="s">
        <v>6092</v>
      </c>
    </row>
    <row r="217" spans="1:14" hidden="1">
      <c r="A217" s="1">
        <v>6</v>
      </c>
      <c r="B217" s="2" t="s">
        <v>2286</v>
      </c>
      <c r="C217" s="1" t="s">
        <v>2287</v>
      </c>
      <c r="D217" s="2" t="s">
        <v>2288</v>
      </c>
      <c r="E217" s="3">
        <v>-1090.4100000000001</v>
      </c>
      <c r="F217" s="4"/>
      <c r="G217" s="3">
        <v>1090.4100000000001</v>
      </c>
      <c r="H217" s="3">
        <v>0</v>
      </c>
      <c r="I217" s="3">
        <v>0</v>
      </c>
      <c r="J217" s="4"/>
      <c r="K217" s="5">
        <f t="shared" si="6"/>
        <v>18</v>
      </c>
      <c r="L217" s="5" t="str">
        <f t="shared" si="7"/>
        <v>1</v>
      </c>
      <c r="M217" s="5" t="s">
        <v>2490</v>
      </c>
      <c r="N217" s="5" t="s">
        <v>6092</v>
      </c>
    </row>
    <row r="218" spans="1:14" hidden="1">
      <c r="A218" s="1">
        <v>5</v>
      </c>
      <c r="B218" s="2" t="s">
        <v>317</v>
      </c>
      <c r="C218" s="1" t="s">
        <v>1</v>
      </c>
      <c r="D218" s="2" t="s">
        <v>318</v>
      </c>
      <c r="E218" s="3">
        <v>515000</v>
      </c>
      <c r="F218" s="4"/>
      <c r="G218" s="3">
        <v>0</v>
      </c>
      <c r="H218" s="3">
        <v>0</v>
      </c>
      <c r="I218" s="3">
        <v>515000</v>
      </c>
      <c r="J218" s="4"/>
      <c r="K218" s="5">
        <f t="shared" si="6"/>
        <v>13</v>
      </c>
      <c r="L218" s="5" t="str">
        <f t="shared" si="7"/>
        <v>1</v>
      </c>
      <c r="M218" s="5" t="s">
        <v>2490</v>
      </c>
    </row>
    <row r="219" spans="1:14" hidden="1">
      <c r="A219" s="1">
        <v>6</v>
      </c>
      <c r="B219" s="2" t="s">
        <v>319</v>
      </c>
      <c r="C219" s="1" t="s">
        <v>320</v>
      </c>
      <c r="D219" s="2" t="s">
        <v>321</v>
      </c>
      <c r="E219" s="3">
        <v>584000</v>
      </c>
      <c r="F219" s="4"/>
      <c r="G219" s="3">
        <v>0</v>
      </c>
      <c r="H219" s="3">
        <v>0</v>
      </c>
      <c r="I219" s="3">
        <v>584000</v>
      </c>
      <c r="J219" s="4"/>
      <c r="K219" s="5">
        <f t="shared" si="6"/>
        <v>18</v>
      </c>
      <c r="L219" s="5" t="str">
        <f t="shared" si="7"/>
        <v>1</v>
      </c>
      <c r="M219" s="5" t="s">
        <v>2490</v>
      </c>
      <c r="N219" s="5" t="s">
        <v>6092</v>
      </c>
    </row>
    <row r="220" spans="1:14" hidden="1">
      <c r="A220" s="1">
        <v>6</v>
      </c>
      <c r="B220" s="2" t="s">
        <v>322</v>
      </c>
      <c r="C220" s="1" t="s">
        <v>323</v>
      </c>
      <c r="D220" s="2" t="s">
        <v>324</v>
      </c>
      <c r="E220" s="3">
        <v>-69000</v>
      </c>
      <c r="F220" s="4"/>
      <c r="G220" s="3">
        <v>0</v>
      </c>
      <c r="H220" s="3">
        <v>0</v>
      </c>
      <c r="I220" s="3">
        <v>-69000</v>
      </c>
      <c r="J220" s="4"/>
      <c r="K220" s="5">
        <f t="shared" si="6"/>
        <v>18</v>
      </c>
      <c r="L220" s="5" t="str">
        <f t="shared" si="7"/>
        <v>1</v>
      </c>
      <c r="M220" s="5" t="s">
        <v>2490</v>
      </c>
      <c r="N220" s="5" t="s">
        <v>6092</v>
      </c>
    </row>
    <row r="221" spans="1:14" hidden="1">
      <c r="A221" s="1">
        <v>4</v>
      </c>
      <c r="B221" s="2" t="s">
        <v>2697</v>
      </c>
      <c r="C221" s="1" t="s">
        <v>1</v>
      </c>
      <c r="D221" s="2" t="s">
        <v>2698</v>
      </c>
      <c r="E221" s="3">
        <v>0</v>
      </c>
      <c r="F221" s="4"/>
      <c r="G221" s="3">
        <v>84</v>
      </c>
      <c r="H221" s="3">
        <v>84</v>
      </c>
      <c r="I221" s="3">
        <v>0</v>
      </c>
      <c r="J221" s="4"/>
      <c r="K221" s="5">
        <f t="shared" si="6"/>
        <v>13</v>
      </c>
      <c r="L221" s="5" t="str">
        <f t="shared" si="7"/>
        <v>1</v>
      </c>
      <c r="M221" s="5" t="s">
        <v>2490</v>
      </c>
    </row>
    <row r="222" spans="1:14" hidden="1">
      <c r="A222" s="1">
        <v>6</v>
      </c>
      <c r="B222" s="2" t="s">
        <v>2699</v>
      </c>
      <c r="C222" s="1" t="s">
        <v>2700</v>
      </c>
      <c r="D222" s="2" t="s">
        <v>2701</v>
      </c>
      <c r="E222" s="3">
        <v>0</v>
      </c>
      <c r="F222" s="4"/>
      <c r="G222" s="3">
        <v>84</v>
      </c>
      <c r="H222" s="3">
        <v>84</v>
      </c>
      <c r="I222" s="3">
        <v>0</v>
      </c>
      <c r="J222" s="4"/>
      <c r="K222" s="5">
        <f t="shared" si="6"/>
        <v>18</v>
      </c>
      <c r="L222" s="5" t="str">
        <f t="shared" si="7"/>
        <v>1</v>
      </c>
      <c r="M222" s="5" t="s">
        <v>2490</v>
      </c>
      <c r="N222" s="5" t="s">
        <v>6092</v>
      </c>
    </row>
    <row r="223" spans="1:14" hidden="1">
      <c r="A223" s="63">
        <v>3</v>
      </c>
      <c r="B223" s="64" t="s">
        <v>325</v>
      </c>
      <c r="C223" s="63" t="s">
        <v>1</v>
      </c>
      <c r="D223" s="64" t="s">
        <v>326</v>
      </c>
      <c r="E223" s="65">
        <v>80115.539999999994</v>
      </c>
      <c r="F223" s="66"/>
      <c r="G223" s="65">
        <v>294086.86</v>
      </c>
      <c r="H223" s="65">
        <v>176762.71</v>
      </c>
      <c r="I223" s="65">
        <v>197439.69</v>
      </c>
      <c r="J223" s="4"/>
      <c r="K223" s="5">
        <f t="shared" si="6"/>
        <v>13</v>
      </c>
      <c r="L223" s="5" t="str">
        <f t="shared" si="7"/>
        <v>1</v>
      </c>
      <c r="M223" s="5" t="s">
        <v>2490</v>
      </c>
    </row>
    <row r="224" spans="1:14" hidden="1">
      <c r="A224" s="1">
        <v>4</v>
      </c>
      <c r="B224" s="2" t="s">
        <v>327</v>
      </c>
      <c r="C224" s="1" t="s">
        <v>1</v>
      </c>
      <c r="D224" s="2" t="s">
        <v>328</v>
      </c>
      <c r="E224" s="3">
        <v>80115.539999999994</v>
      </c>
      <c r="F224" s="4"/>
      <c r="G224" s="3">
        <v>294086.86</v>
      </c>
      <c r="H224" s="3">
        <v>176762.71</v>
      </c>
      <c r="I224" s="3">
        <v>197439.69</v>
      </c>
      <c r="J224" s="4"/>
      <c r="K224" s="5">
        <f t="shared" si="6"/>
        <v>13</v>
      </c>
      <c r="L224" s="5" t="str">
        <f t="shared" si="7"/>
        <v>1</v>
      </c>
      <c r="M224" s="5" t="s">
        <v>2490</v>
      </c>
    </row>
    <row r="225" spans="1:14" hidden="1">
      <c r="A225" s="1">
        <v>6</v>
      </c>
      <c r="B225" s="2" t="s">
        <v>329</v>
      </c>
      <c r="C225" s="1" t="s">
        <v>330</v>
      </c>
      <c r="D225" s="2" t="s">
        <v>331</v>
      </c>
      <c r="E225" s="3">
        <v>62755.49</v>
      </c>
      <c r="F225" s="4"/>
      <c r="G225" s="3">
        <v>168176.98</v>
      </c>
      <c r="H225" s="3">
        <v>113407.72</v>
      </c>
      <c r="I225" s="3">
        <v>117524.75</v>
      </c>
      <c r="J225" s="4"/>
      <c r="K225" s="5">
        <f t="shared" si="6"/>
        <v>18</v>
      </c>
      <c r="L225" s="5" t="str">
        <f t="shared" si="7"/>
        <v>1</v>
      </c>
      <c r="M225" s="5" t="s">
        <v>2490</v>
      </c>
      <c r="N225" s="5" t="s">
        <v>6093</v>
      </c>
    </row>
    <row r="226" spans="1:14" hidden="1">
      <c r="A226" s="1">
        <v>6</v>
      </c>
      <c r="B226" s="2" t="s">
        <v>2702</v>
      </c>
      <c r="C226" s="1" t="s">
        <v>2703</v>
      </c>
      <c r="D226" s="2" t="s">
        <v>2704</v>
      </c>
      <c r="E226" s="3">
        <v>0</v>
      </c>
      <c r="F226" s="4"/>
      <c r="G226" s="3">
        <v>17962.080000000002</v>
      </c>
      <c r="H226" s="3">
        <v>8981.0400000000009</v>
      </c>
      <c r="I226" s="3">
        <v>8981.0400000000009</v>
      </c>
      <c r="J226" s="4"/>
      <c r="K226" s="5">
        <f t="shared" si="6"/>
        <v>18</v>
      </c>
      <c r="L226" s="5" t="str">
        <f t="shared" si="7"/>
        <v>1</v>
      </c>
      <c r="M226" s="5" t="s">
        <v>2490</v>
      </c>
      <c r="N226" s="5" t="s">
        <v>6093</v>
      </c>
    </row>
    <row r="227" spans="1:14" hidden="1">
      <c r="A227" s="1">
        <v>6</v>
      </c>
      <c r="B227" s="2" t="s">
        <v>335</v>
      </c>
      <c r="C227" s="1" t="s">
        <v>336</v>
      </c>
      <c r="D227" s="2" t="s">
        <v>337</v>
      </c>
      <c r="E227" s="3">
        <v>17360.05</v>
      </c>
      <c r="F227" s="4"/>
      <c r="G227" s="3">
        <v>107947.8</v>
      </c>
      <c r="H227" s="3">
        <v>54373.95</v>
      </c>
      <c r="I227" s="3">
        <v>70933.899999999994</v>
      </c>
      <c r="J227" s="4"/>
      <c r="K227" s="5">
        <f t="shared" si="6"/>
        <v>18</v>
      </c>
      <c r="L227" s="5" t="str">
        <f t="shared" si="7"/>
        <v>1</v>
      </c>
      <c r="M227" s="5" t="s">
        <v>2490</v>
      </c>
      <c r="N227" s="5" t="s">
        <v>6093</v>
      </c>
    </row>
    <row r="228" spans="1:14" hidden="1">
      <c r="A228" s="55">
        <v>1</v>
      </c>
      <c r="B228" s="56" t="s">
        <v>338</v>
      </c>
      <c r="C228" s="55" t="s">
        <v>1</v>
      </c>
      <c r="D228" s="56" t="s">
        <v>339</v>
      </c>
      <c r="E228" s="57">
        <v>15815318.220000001</v>
      </c>
      <c r="F228" s="58"/>
      <c r="G228" s="57">
        <v>3334879.11</v>
      </c>
      <c r="H228" s="57">
        <v>429249.54</v>
      </c>
      <c r="I228" s="57">
        <v>18720947.789999999</v>
      </c>
      <c r="J228" s="4"/>
      <c r="K228" s="5">
        <f t="shared" si="6"/>
        <v>13</v>
      </c>
      <c r="L228" s="5" t="str">
        <f t="shared" si="7"/>
        <v>2</v>
      </c>
      <c r="M228" s="5" t="s">
        <v>2705</v>
      </c>
    </row>
    <row r="229" spans="1:14" hidden="1">
      <c r="A229" s="59">
        <v>2</v>
      </c>
      <c r="B229" s="60" t="s">
        <v>340</v>
      </c>
      <c r="C229" s="59" t="s">
        <v>1</v>
      </c>
      <c r="D229" s="60" t="s">
        <v>341</v>
      </c>
      <c r="E229" s="61">
        <v>4276463</v>
      </c>
      <c r="F229" s="62"/>
      <c r="G229" s="61">
        <v>306863.18</v>
      </c>
      <c r="H229" s="61">
        <v>0</v>
      </c>
      <c r="I229" s="61">
        <v>4583326.18</v>
      </c>
      <c r="J229" s="4"/>
      <c r="K229" s="5">
        <f t="shared" si="6"/>
        <v>13</v>
      </c>
      <c r="L229" s="5" t="str">
        <f t="shared" si="7"/>
        <v>2</v>
      </c>
      <c r="M229" s="5" t="s">
        <v>2705</v>
      </c>
    </row>
    <row r="230" spans="1:14" hidden="1">
      <c r="A230" s="63">
        <v>3</v>
      </c>
      <c r="B230" s="64" t="s">
        <v>342</v>
      </c>
      <c r="C230" s="63" t="s">
        <v>1</v>
      </c>
      <c r="D230" s="64" t="s">
        <v>343</v>
      </c>
      <c r="E230" s="65">
        <v>4276463</v>
      </c>
      <c r="F230" s="66"/>
      <c r="G230" s="65">
        <v>306863.18</v>
      </c>
      <c r="H230" s="65">
        <v>0</v>
      </c>
      <c r="I230" s="65">
        <v>4583326.18</v>
      </c>
      <c r="J230" s="4"/>
      <c r="K230" s="5">
        <f t="shared" si="6"/>
        <v>13</v>
      </c>
      <c r="L230" s="5" t="str">
        <f t="shared" si="7"/>
        <v>2</v>
      </c>
      <c r="M230" s="5" t="s">
        <v>2705</v>
      </c>
    </row>
    <row r="231" spans="1:14" hidden="1">
      <c r="A231" s="1">
        <v>4</v>
      </c>
      <c r="B231" s="2" t="s">
        <v>344</v>
      </c>
      <c r="C231" s="1" t="s">
        <v>1</v>
      </c>
      <c r="D231" s="2" t="s">
        <v>345</v>
      </c>
      <c r="E231" s="3">
        <v>4276463</v>
      </c>
      <c r="F231" s="4"/>
      <c r="G231" s="3">
        <v>306863.18</v>
      </c>
      <c r="H231" s="3">
        <v>0</v>
      </c>
      <c r="I231" s="3">
        <v>4583326.18</v>
      </c>
      <c r="J231" s="4"/>
      <c r="K231" s="5">
        <f t="shared" si="6"/>
        <v>13</v>
      </c>
      <c r="L231" s="5" t="str">
        <f t="shared" si="7"/>
        <v>2</v>
      </c>
      <c r="M231" s="5" t="s">
        <v>2705</v>
      </c>
    </row>
    <row r="232" spans="1:14" hidden="1">
      <c r="A232" s="1">
        <v>5</v>
      </c>
      <c r="B232" s="2" t="s">
        <v>346</v>
      </c>
      <c r="C232" s="1" t="s">
        <v>1</v>
      </c>
      <c r="D232" s="2" t="s">
        <v>347</v>
      </c>
      <c r="E232" s="3">
        <v>4202396.45</v>
      </c>
      <c r="F232" s="4"/>
      <c r="G232" s="3">
        <v>306863.18</v>
      </c>
      <c r="H232" s="3">
        <v>0</v>
      </c>
      <c r="I232" s="3">
        <v>4509259.63</v>
      </c>
      <c r="J232" s="4"/>
      <c r="K232" s="5">
        <f t="shared" si="6"/>
        <v>13</v>
      </c>
      <c r="L232" s="5" t="str">
        <f t="shared" si="7"/>
        <v>2</v>
      </c>
      <c r="M232" s="5" t="s">
        <v>2705</v>
      </c>
    </row>
    <row r="233" spans="1:14" hidden="1">
      <c r="A233" s="1">
        <v>6</v>
      </c>
      <c r="B233" s="2" t="s">
        <v>348</v>
      </c>
      <c r="C233" s="1" t="s">
        <v>349</v>
      </c>
      <c r="D233" s="2" t="s">
        <v>350</v>
      </c>
      <c r="E233" s="3">
        <v>4202396.45</v>
      </c>
      <c r="F233" s="4"/>
      <c r="G233" s="3">
        <v>306863.18</v>
      </c>
      <c r="H233" s="3">
        <v>0</v>
      </c>
      <c r="I233" s="3">
        <v>4509259.63</v>
      </c>
      <c r="J233" s="4"/>
      <c r="K233" s="5">
        <f t="shared" si="6"/>
        <v>18</v>
      </c>
      <c r="L233" s="5" t="str">
        <f t="shared" si="7"/>
        <v>2</v>
      </c>
      <c r="M233" s="5" t="s">
        <v>2705</v>
      </c>
      <c r="N233" s="5" t="s">
        <v>6096</v>
      </c>
    </row>
    <row r="234" spans="1:14" hidden="1">
      <c r="A234" s="1">
        <v>5</v>
      </c>
      <c r="B234" s="2" t="s">
        <v>351</v>
      </c>
      <c r="C234" s="1" t="s">
        <v>1</v>
      </c>
      <c r="D234" s="2" t="s">
        <v>352</v>
      </c>
      <c r="E234" s="3">
        <v>74066.55</v>
      </c>
      <c r="F234" s="4"/>
      <c r="G234" s="3">
        <v>0</v>
      </c>
      <c r="H234" s="3">
        <v>0</v>
      </c>
      <c r="I234" s="3">
        <v>74066.55</v>
      </c>
      <c r="J234" s="4"/>
      <c r="K234" s="5">
        <f t="shared" si="6"/>
        <v>13</v>
      </c>
      <c r="L234" s="5" t="str">
        <f t="shared" si="7"/>
        <v>2</v>
      </c>
      <c r="M234" s="5" t="s">
        <v>2705</v>
      </c>
    </row>
    <row r="235" spans="1:14" hidden="1">
      <c r="A235" s="1">
        <v>6</v>
      </c>
      <c r="B235" s="2" t="s">
        <v>353</v>
      </c>
      <c r="C235" s="1" t="s">
        <v>354</v>
      </c>
      <c r="D235" s="2" t="s">
        <v>355</v>
      </c>
      <c r="E235" s="3">
        <v>74066.55</v>
      </c>
      <c r="F235" s="4"/>
      <c r="G235" s="3">
        <v>0</v>
      </c>
      <c r="H235" s="3">
        <v>0</v>
      </c>
      <c r="I235" s="3">
        <v>74066.55</v>
      </c>
      <c r="J235" s="4"/>
      <c r="K235" s="5">
        <f t="shared" si="6"/>
        <v>18</v>
      </c>
      <c r="L235" s="5" t="str">
        <f t="shared" si="7"/>
        <v>2</v>
      </c>
      <c r="M235" s="5" t="s">
        <v>2705</v>
      </c>
      <c r="N235" s="5" t="s">
        <v>6096</v>
      </c>
    </row>
    <row r="236" spans="1:14" hidden="1">
      <c r="A236" s="59">
        <v>2</v>
      </c>
      <c r="B236" s="60" t="s">
        <v>356</v>
      </c>
      <c r="C236" s="59" t="s">
        <v>1</v>
      </c>
      <c r="D236" s="60" t="s">
        <v>357</v>
      </c>
      <c r="E236" s="61">
        <v>11538855.220000001</v>
      </c>
      <c r="F236" s="62"/>
      <c r="G236" s="61">
        <v>3028015.93</v>
      </c>
      <c r="H236" s="61">
        <v>429249.54</v>
      </c>
      <c r="I236" s="61">
        <v>14137621.609999999</v>
      </c>
      <c r="J236" s="4"/>
      <c r="K236" s="5">
        <f t="shared" si="6"/>
        <v>13</v>
      </c>
      <c r="L236" s="5" t="str">
        <f t="shared" si="7"/>
        <v>2</v>
      </c>
      <c r="M236" s="5" t="s">
        <v>2705</v>
      </c>
    </row>
    <row r="237" spans="1:14" hidden="1">
      <c r="A237" s="63">
        <v>3</v>
      </c>
      <c r="B237" s="64" t="s">
        <v>358</v>
      </c>
      <c r="C237" s="63" t="s">
        <v>1</v>
      </c>
      <c r="D237" s="64" t="s">
        <v>359</v>
      </c>
      <c r="E237" s="65">
        <v>9777304.7300000004</v>
      </c>
      <c r="F237" s="66"/>
      <c r="G237" s="65">
        <v>2654696.59</v>
      </c>
      <c r="H237" s="65">
        <v>183619.62</v>
      </c>
      <c r="I237" s="65">
        <v>12248381.699999999</v>
      </c>
      <c r="J237" s="4"/>
      <c r="K237" s="5">
        <f t="shared" si="6"/>
        <v>13</v>
      </c>
      <c r="L237" s="5" t="str">
        <f t="shared" si="7"/>
        <v>2</v>
      </c>
      <c r="M237" s="5" t="s">
        <v>2705</v>
      </c>
    </row>
    <row r="238" spans="1:14" hidden="1">
      <c r="A238" s="1">
        <v>4</v>
      </c>
      <c r="B238" s="2" t="s">
        <v>360</v>
      </c>
      <c r="C238" s="1" t="s">
        <v>1</v>
      </c>
      <c r="D238" s="2" t="s">
        <v>361</v>
      </c>
      <c r="E238" s="3">
        <v>9777304.7300000004</v>
      </c>
      <c r="F238" s="4"/>
      <c r="G238" s="3">
        <v>2654696.59</v>
      </c>
      <c r="H238" s="3">
        <v>183619.62</v>
      </c>
      <c r="I238" s="3">
        <v>12248381.699999999</v>
      </c>
      <c r="J238" s="4"/>
      <c r="K238" s="5">
        <f t="shared" si="6"/>
        <v>13</v>
      </c>
      <c r="L238" s="5" t="str">
        <f t="shared" si="7"/>
        <v>2</v>
      </c>
      <c r="M238" s="5" t="s">
        <v>2705</v>
      </c>
    </row>
    <row r="239" spans="1:14" hidden="1">
      <c r="A239" s="1">
        <v>5</v>
      </c>
      <c r="B239" s="2" t="s">
        <v>362</v>
      </c>
      <c r="C239" s="1" t="s">
        <v>1</v>
      </c>
      <c r="D239" s="2" t="s">
        <v>305</v>
      </c>
      <c r="E239" s="3">
        <v>9777304.7300000004</v>
      </c>
      <c r="F239" s="4"/>
      <c r="G239" s="3">
        <v>2654696.59</v>
      </c>
      <c r="H239" s="3">
        <v>183619.62</v>
      </c>
      <c r="I239" s="3">
        <v>12248381.699999999</v>
      </c>
      <c r="J239" s="4"/>
      <c r="K239" s="5">
        <f t="shared" si="6"/>
        <v>13</v>
      </c>
      <c r="L239" s="5" t="str">
        <f t="shared" si="7"/>
        <v>2</v>
      </c>
      <c r="M239" s="5" t="s">
        <v>2705</v>
      </c>
    </row>
    <row r="240" spans="1:14" hidden="1">
      <c r="A240" s="1">
        <v>6</v>
      </c>
      <c r="B240" s="2" t="s">
        <v>363</v>
      </c>
      <c r="C240" s="1" t="s">
        <v>364</v>
      </c>
      <c r="D240" s="2" t="s">
        <v>308</v>
      </c>
      <c r="E240" s="3">
        <v>9777304.7300000004</v>
      </c>
      <c r="F240" s="4"/>
      <c r="G240" s="3">
        <v>2654696.59</v>
      </c>
      <c r="H240" s="3">
        <v>183619.62</v>
      </c>
      <c r="I240" s="3">
        <v>12248381.699999999</v>
      </c>
      <c r="J240" s="4"/>
      <c r="K240" s="5">
        <f t="shared" si="6"/>
        <v>18</v>
      </c>
      <c r="L240" s="5" t="str">
        <f t="shared" si="7"/>
        <v>2</v>
      </c>
      <c r="M240" s="5" t="s">
        <v>2705</v>
      </c>
      <c r="N240" s="5" t="s">
        <v>6098</v>
      </c>
    </row>
    <row r="241" spans="1:14" hidden="1">
      <c r="A241" s="63">
        <v>3</v>
      </c>
      <c r="B241" s="64" t="s">
        <v>365</v>
      </c>
      <c r="C241" s="63" t="s">
        <v>1</v>
      </c>
      <c r="D241" s="64" t="s">
        <v>366</v>
      </c>
      <c r="E241" s="65">
        <v>137070.06</v>
      </c>
      <c r="F241" s="66"/>
      <c r="G241" s="65">
        <v>0</v>
      </c>
      <c r="H241" s="65">
        <v>350.52</v>
      </c>
      <c r="I241" s="65">
        <v>136719.54</v>
      </c>
      <c r="J241" s="4"/>
      <c r="K241" s="5">
        <f t="shared" si="6"/>
        <v>13</v>
      </c>
      <c r="L241" s="5" t="str">
        <f t="shared" si="7"/>
        <v>2</v>
      </c>
      <c r="M241" s="5" t="s">
        <v>2705</v>
      </c>
    </row>
    <row r="242" spans="1:14" hidden="1">
      <c r="A242" s="1">
        <v>4</v>
      </c>
      <c r="B242" s="2" t="s">
        <v>367</v>
      </c>
      <c r="C242" s="1" t="s">
        <v>1</v>
      </c>
      <c r="D242" s="2" t="s">
        <v>368</v>
      </c>
      <c r="E242" s="3">
        <v>1364501.2</v>
      </c>
      <c r="F242" s="4"/>
      <c r="G242" s="3">
        <v>0</v>
      </c>
      <c r="H242" s="3">
        <v>0</v>
      </c>
      <c r="I242" s="3">
        <v>1364501.2</v>
      </c>
      <c r="J242" s="4"/>
      <c r="K242" s="5">
        <f t="shared" si="6"/>
        <v>13</v>
      </c>
      <c r="L242" s="5" t="str">
        <f t="shared" si="7"/>
        <v>2</v>
      </c>
      <c r="M242" s="5" t="s">
        <v>2705</v>
      </c>
    </row>
    <row r="243" spans="1:14" hidden="1">
      <c r="A243" s="1">
        <v>5</v>
      </c>
      <c r="B243" s="2" t="s">
        <v>369</v>
      </c>
      <c r="C243" s="1" t="s">
        <v>1</v>
      </c>
      <c r="D243" s="2" t="s">
        <v>370</v>
      </c>
      <c r="E243" s="3">
        <v>130000</v>
      </c>
      <c r="F243" s="4"/>
      <c r="G243" s="3">
        <v>0</v>
      </c>
      <c r="H243" s="3">
        <v>0</v>
      </c>
      <c r="I243" s="3">
        <v>130000</v>
      </c>
      <c r="J243" s="4"/>
      <c r="K243" s="5">
        <f t="shared" si="6"/>
        <v>13</v>
      </c>
      <c r="L243" s="5" t="str">
        <f t="shared" si="7"/>
        <v>2</v>
      </c>
      <c r="M243" s="5" t="s">
        <v>2705</v>
      </c>
    </row>
    <row r="244" spans="1:14" hidden="1">
      <c r="A244" s="1">
        <v>6</v>
      </c>
      <c r="B244" s="2" t="s">
        <v>371</v>
      </c>
      <c r="C244" s="1" t="s">
        <v>372</v>
      </c>
      <c r="D244" s="2" t="s">
        <v>373</v>
      </c>
      <c r="E244" s="3">
        <v>130000</v>
      </c>
      <c r="F244" s="4"/>
      <c r="G244" s="3">
        <v>0</v>
      </c>
      <c r="H244" s="3">
        <v>0</v>
      </c>
      <c r="I244" s="3">
        <v>130000</v>
      </c>
      <c r="J244" s="4"/>
      <c r="K244" s="5">
        <f t="shared" si="6"/>
        <v>18</v>
      </c>
      <c r="L244" s="5" t="str">
        <f t="shared" si="7"/>
        <v>2</v>
      </c>
      <c r="M244" s="5" t="s">
        <v>2705</v>
      </c>
      <c r="N244" s="5" t="s">
        <v>6097</v>
      </c>
    </row>
    <row r="245" spans="1:14" hidden="1">
      <c r="A245" s="1">
        <v>5</v>
      </c>
      <c r="B245" s="2" t="s">
        <v>374</v>
      </c>
      <c r="C245" s="1" t="s">
        <v>1</v>
      </c>
      <c r="D245" s="2" t="s">
        <v>375</v>
      </c>
      <c r="E245" s="3">
        <v>1234501.2</v>
      </c>
      <c r="F245" s="4"/>
      <c r="G245" s="3">
        <v>0</v>
      </c>
      <c r="H245" s="3">
        <v>0</v>
      </c>
      <c r="I245" s="3">
        <v>1234501.2</v>
      </c>
      <c r="J245" s="4"/>
      <c r="K245" s="5">
        <f t="shared" si="6"/>
        <v>13</v>
      </c>
      <c r="L245" s="5" t="str">
        <f t="shared" si="7"/>
        <v>2</v>
      </c>
      <c r="M245" s="5" t="s">
        <v>2705</v>
      </c>
    </row>
    <row r="246" spans="1:14" hidden="1">
      <c r="A246" s="1">
        <v>6</v>
      </c>
      <c r="B246" s="2" t="s">
        <v>376</v>
      </c>
      <c r="C246" s="1" t="s">
        <v>377</v>
      </c>
      <c r="D246" s="2" t="s">
        <v>378</v>
      </c>
      <c r="E246" s="3">
        <v>1234501.2</v>
      </c>
      <c r="F246" s="4"/>
      <c r="G246" s="3">
        <v>0</v>
      </c>
      <c r="H246" s="3">
        <v>0</v>
      </c>
      <c r="I246" s="3">
        <v>1234501.2</v>
      </c>
      <c r="J246" s="4"/>
      <c r="K246" s="5">
        <f t="shared" si="6"/>
        <v>18</v>
      </c>
      <c r="L246" s="5" t="str">
        <f t="shared" si="7"/>
        <v>2</v>
      </c>
      <c r="M246" s="5" t="s">
        <v>2705</v>
      </c>
      <c r="N246" s="5" t="s">
        <v>6097</v>
      </c>
    </row>
    <row r="247" spans="1:14" hidden="1">
      <c r="A247" s="1">
        <v>4</v>
      </c>
      <c r="B247" s="2" t="s">
        <v>379</v>
      </c>
      <c r="C247" s="1" t="s">
        <v>1</v>
      </c>
      <c r="D247" s="2" t="s">
        <v>380</v>
      </c>
      <c r="E247" s="3">
        <v>-1227431.1399999999</v>
      </c>
      <c r="F247" s="4"/>
      <c r="G247" s="3">
        <v>0</v>
      </c>
      <c r="H247" s="3">
        <v>350.52</v>
      </c>
      <c r="I247" s="3">
        <v>-1227781.6599999999</v>
      </c>
      <c r="J247" s="4"/>
      <c r="K247" s="5">
        <f t="shared" si="6"/>
        <v>13</v>
      </c>
      <c r="L247" s="5" t="str">
        <f t="shared" si="7"/>
        <v>2</v>
      </c>
      <c r="M247" s="5" t="s">
        <v>2705</v>
      </c>
    </row>
    <row r="248" spans="1:14" hidden="1">
      <c r="A248" s="1">
        <v>6</v>
      </c>
      <c r="B248" s="2" t="s">
        <v>381</v>
      </c>
      <c r="C248" s="1" t="s">
        <v>382</v>
      </c>
      <c r="D248" s="2" t="s">
        <v>383</v>
      </c>
      <c r="E248" s="3">
        <v>-1227431.1399999999</v>
      </c>
      <c r="F248" s="4"/>
      <c r="G248" s="3">
        <v>0</v>
      </c>
      <c r="H248" s="3">
        <v>350.52</v>
      </c>
      <c r="I248" s="3">
        <v>-1227781.6599999999</v>
      </c>
      <c r="J248" s="4"/>
      <c r="K248" s="5">
        <f t="shared" si="6"/>
        <v>18</v>
      </c>
      <c r="L248" s="5" t="str">
        <f t="shared" si="7"/>
        <v>2</v>
      </c>
      <c r="M248" s="5" t="s">
        <v>2705</v>
      </c>
      <c r="N248" s="120" t="s">
        <v>6104</v>
      </c>
    </row>
    <row r="249" spans="1:14" hidden="1">
      <c r="A249" s="63">
        <v>3</v>
      </c>
      <c r="B249" s="64" t="s">
        <v>384</v>
      </c>
      <c r="C249" s="63" t="s">
        <v>1</v>
      </c>
      <c r="D249" s="64" t="s">
        <v>385</v>
      </c>
      <c r="E249" s="65">
        <v>910459.54</v>
      </c>
      <c r="F249" s="66"/>
      <c r="G249" s="65">
        <v>324976.25</v>
      </c>
      <c r="H249" s="65">
        <v>118066.11</v>
      </c>
      <c r="I249" s="65">
        <v>1117369.68</v>
      </c>
      <c r="J249" s="4"/>
      <c r="K249" s="5">
        <f t="shared" si="6"/>
        <v>13</v>
      </c>
      <c r="L249" s="5" t="str">
        <f t="shared" si="7"/>
        <v>2</v>
      </c>
      <c r="M249" s="5" t="s">
        <v>2705</v>
      </c>
    </row>
    <row r="250" spans="1:14" hidden="1">
      <c r="A250" s="1">
        <v>4</v>
      </c>
      <c r="B250" s="2" t="s">
        <v>386</v>
      </c>
      <c r="C250" s="1" t="s">
        <v>1</v>
      </c>
      <c r="D250" s="2" t="s">
        <v>387</v>
      </c>
      <c r="E250" s="3">
        <v>963384.91</v>
      </c>
      <c r="F250" s="4"/>
      <c r="G250" s="3">
        <v>186967.12</v>
      </c>
      <c r="H250" s="3">
        <v>0</v>
      </c>
      <c r="I250" s="3">
        <v>1150352.03</v>
      </c>
      <c r="J250" s="4"/>
      <c r="K250" s="5">
        <f t="shared" si="6"/>
        <v>13</v>
      </c>
      <c r="L250" s="5" t="str">
        <f t="shared" si="7"/>
        <v>2</v>
      </c>
      <c r="M250" s="5" t="s">
        <v>2705</v>
      </c>
    </row>
    <row r="251" spans="1:14" hidden="1">
      <c r="A251" s="1">
        <v>6</v>
      </c>
      <c r="B251" s="2" t="s">
        <v>388</v>
      </c>
      <c r="C251" s="1" t="s">
        <v>389</v>
      </c>
      <c r="D251" s="2" t="s">
        <v>390</v>
      </c>
      <c r="E251" s="3">
        <v>963384.91</v>
      </c>
      <c r="F251" s="4"/>
      <c r="G251" s="3">
        <v>186967.12</v>
      </c>
      <c r="H251" s="3">
        <v>0</v>
      </c>
      <c r="I251" s="3">
        <v>1150352.03</v>
      </c>
      <c r="J251" s="4"/>
      <c r="K251" s="5">
        <f t="shared" si="6"/>
        <v>18</v>
      </c>
      <c r="L251" s="5" t="str">
        <f t="shared" si="7"/>
        <v>2</v>
      </c>
      <c r="M251" s="5" t="s">
        <v>2705</v>
      </c>
      <c r="N251" s="5" t="s">
        <v>6099</v>
      </c>
    </row>
    <row r="252" spans="1:14" hidden="1">
      <c r="A252" s="1">
        <v>4</v>
      </c>
      <c r="B252" s="2" t="s">
        <v>391</v>
      </c>
      <c r="C252" s="1" t="s">
        <v>1</v>
      </c>
      <c r="D252" s="2" t="s">
        <v>392</v>
      </c>
      <c r="E252" s="3">
        <v>1165377.1299999999</v>
      </c>
      <c r="F252" s="4"/>
      <c r="G252" s="3">
        <v>138009.13</v>
      </c>
      <c r="H252" s="3">
        <v>0</v>
      </c>
      <c r="I252" s="3">
        <v>1303386.26</v>
      </c>
      <c r="J252" s="4"/>
      <c r="K252" s="5">
        <f t="shared" si="6"/>
        <v>13</v>
      </c>
      <c r="L252" s="5" t="str">
        <f t="shared" si="7"/>
        <v>2</v>
      </c>
      <c r="M252" s="5" t="s">
        <v>2705</v>
      </c>
    </row>
    <row r="253" spans="1:14" hidden="1">
      <c r="A253" s="1">
        <v>6</v>
      </c>
      <c r="B253" s="2" t="s">
        <v>393</v>
      </c>
      <c r="C253" s="1" t="s">
        <v>394</v>
      </c>
      <c r="D253" s="2" t="s">
        <v>395</v>
      </c>
      <c r="E253" s="3">
        <v>147963.62</v>
      </c>
      <c r="F253" s="4"/>
      <c r="G253" s="3">
        <v>9817.07</v>
      </c>
      <c r="H253" s="3">
        <v>0</v>
      </c>
      <c r="I253" s="3">
        <v>157780.69</v>
      </c>
      <c r="J253" s="4"/>
      <c r="K253" s="5">
        <f t="shared" si="6"/>
        <v>18</v>
      </c>
      <c r="L253" s="5" t="str">
        <f t="shared" si="7"/>
        <v>2</v>
      </c>
      <c r="M253" s="5" t="s">
        <v>2705</v>
      </c>
      <c r="N253" s="5" t="s">
        <v>6099</v>
      </c>
    </row>
    <row r="254" spans="1:14" hidden="1">
      <c r="A254" s="1">
        <v>6</v>
      </c>
      <c r="B254" s="2" t="s">
        <v>396</v>
      </c>
      <c r="C254" s="1" t="s">
        <v>397</v>
      </c>
      <c r="D254" s="2" t="s">
        <v>398</v>
      </c>
      <c r="E254" s="3">
        <v>148861.01999999999</v>
      </c>
      <c r="F254" s="4"/>
      <c r="G254" s="3">
        <v>102358.06</v>
      </c>
      <c r="H254" s="3">
        <v>0</v>
      </c>
      <c r="I254" s="3">
        <v>251219.08</v>
      </c>
      <c r="J254" s="4"/>
      <c r="K254" s="5">
        <f t="shared" si="6"/>
        <v>18</v>
      </c>
      <c r="L254" s="5" t="str">
        <f t="shared" si="7"/>
        <v>2</v>
      </c>
      <c r="M254" s="5" t="s">
        <v>2705</v>
      </c>
      <c r="N254" s="5" t="s">
        <v>6099</v>
      </c>
    </row>
    <row r="255" spans="1:14" hidden="1">
      <c r="A255" s="1">
        <v>6</v>
      </c>
      <c r="B255" s="2" t="s">
        <v>399</v>
      </c>
      <c r="C255" s="1" t="s">
        <v>400</v>
      </c>
      <c r="D255" s="2" t="s">
        <v>401</v>
      </c>
      <c r="E255" s="3">
        <v>868552.49</v>
      </c>
      <c r="F255" s="4"/>
      <c r="G255" s="3">
        <v>25834</v>
      </c>
      <c r="H255" s="3">
        <v>0</v>
      </c>
      <c r="I255" s="3">
        <v>894386.49</v>
      </c>
      <c r="J255" s="4"/>
      <c r="K255" s="5">
        <f t="shared" si="6"/>
        <v>18</v>
      </c>
      <c r="L255" s="5" t="str">
        <f t="shared" si="7"/>
        <v>2</v>
      </c>
      <c r="M255" s="5" t="s">
        <v>2705</v>
      </c>
      <c r="N255" s="5" t="s">
        <v>6099</v>
      </c>
    </row>
    <row r="256" spans="1:14" hidden="1">
      <c r="A256" s="1">
        <v>4</v>
      </c>
      <c r="B256" s="2" t="s">
        <v>402</v>
      </c>
      <c r="C256" s="1" t="s">
        <v>1</v>
      </c>
      <c r="D256" s="2" t="s">
        <v>403</v>
      </c>
      <c r="E256" s="3">
        <v>-656723</v>
      </c>
      <c r="F256" s="4"/>
      <c r="G256" s="3">
        <v>0</v>
      </c>
      <c r="H256" s="3">
        <v>60975.64</v>
      </c>
      <c r="I256" s="3">
        <v>-717698.64</v>
      </c>
      <c r="J256" s="4"/>
      <c r="K256" s="5">
        <f t="shared" si="6"/>
        <v>13</v>
      </c>
      <c r="L256" s="5" t="str">
        <f t="shared" si="7"/>
        <v>2</v>
      </c>
      <c r="M256" s="5" t="s">
        <v>2705</v>
      </c>
    </row>
    <row r="257" spans="1:14" hidden="1">
      <c r="A257" s="1">
        <v>6</v>
      </c>
      <c r="B257" s="2" t="s">
        <v>404</v>
      </c>
      <c r="C257" s="1" t="s">
        <v>405</v>
      </c>
      <c r="D257" s="2" t="s">
        <v>406</v>
      </c>
      <c r="E257" s="3">
        <v>-656723</v>
      </c>
      <c r="F257" s="4"/>
      <c r="G257" s="3">
        <v>0</v>
      </c>
      <c r="H257" s="3">
        <v>60975.64</v>
      </c>
      <c r="I257" s="3">
        <v>-717698.64</v>
      </c>
      <c r="J257" s="4"/>
      <c r="K257" s="5">
        <f t="shared" si="6"/>
        <v>18</v>
      </c>
      <c r="L257" s="5" t="str">
        <f t="shared" si="7"/>
        <v>2</v>
      </c>
      <c r="M257" s="5" t="s">
        <v>2705</v>
      </c>
      <c r="N257" s="120" t="s">
        <v>6104</v>
      </c>
    </row>
    <row r="258" spans="1:14" hidden="1">
      <c r="A258" s="1">
        <v>4</v>
      </c>
      <c r="B258" s="2" t="s">
        <v>407</v>
      </c>
      <c r="C258" s="1" t="s">
        <v>1</v>
      </c>
      <c r="D258" s="2" t="s">
        <v>408</v>
      </c>
      <c r="E258" s="3">
        <v>-561579.5</v>
      </c>
      <c r="F258" s="4"/>
      <c r="G258" s="3">
        <v>0</v>
      </c>
      <c r="H258" s="3">
        <v>57090.47</v>
      </c>
      <c r="I258" s="3">
        <v>-618669.97</v>
      </c>
      <c r="J258" s="4"/>
      <c r="K258" s="5">
        <f t="shared" si="6"/>
        <v>13</v>
      </c>
      <c r="L258" s="5" t="str">
        <f t="shared" si="7"/>
        <v>2</v>
      </c>
      <c r="M258" s="5" t="s">
        <v>2705</v>
      </c>
    </row>
    <row r="259" spans="1:14" hidden="1">
      <c r="A259" s="1">
        <v>6</v>
      </c>
      <c r="B259" s="2" t="s">
        <v>409</v>
      </c>
      <c r="C259" s="1" t="s">
        <v>410</v>
      </c>
      <c r="D259" s="2" t="s">
        <v>411</v>
      </c>
      <c r="E259" s="3">
        <v>-74761.179999999993</v>
      </c>
      <c r="F259" s="4"/>
      <c r="G259" s="3">
        <v>0</v>
      </c>
      <c r="H259" s="3">
        <v>6783.99</v>
      </c>
      <c r="I259" s="3">
        <v>-81545.17</v>
      </c>
      <c r="J259" s="4"/>
      <c r="K259" s="5">
        <f t="shared" si="6"/>
        <v>18</v>
      </c>
      <c r="L259" s="5" t="str">
        <f t="shared" si="7"/>
        <v>2</v>
      </c>
      <c r="M259" s="5" t="s">
        <v>2705</v>
      </c>
      <c r="N259" s="120" t="s">
        <v>6104</v>
      </c>
    </row>
    <row r="260" spans="1:14" hidden="1">
      <c r="A260" s="1">
        <v>6</v>
      </c>
      <c r="B260" s="2" t="s">
        <v>412</v>
      </c>
      <c r="C260" s="1" t="s">
        <v>413</v>
      </c>
      <c r="D260" s="2" t="s">
        <v>414</v>
      </c>
      <c r="E260" s="3">
        <v>-80720.91</v>
      </c>
      <c r="F260" s="4"/>
      <c r="G260" s="3">
        <v>0</v>
      </c>
      <c r="H260" s="3">
        <v>8998.98</v>
      </c>
      <c r="I260" s="3">
        <v>-89719.89</v>
      </c>
      <c r="J260" s="4"/>
      <c r="K260" s="5">
        <f t="shared" si="6"/>
        <v>18</v>
      </c>
      <c r="L260" s="5" t="str">
        <f t="shared" si="7"/>
        <v>2</v>
      </c>
      <c r="M260" s="5" t="s">
        <v>2705</v>
      </c>
      <c r="N260" s="120" t="s">
        <v>6104</v>
      </c>
    </row>
    <row r="261" spans="1:14" hidden="1">
      <c r="A261" s="1">
        <v>6</v>
      </c>
      <c r="B261" s="2" t="s">
        <v>415</v>
      </c>
      <c r="C261" s="1" t="s">
        <v>416</v>
      </c>
      <c r="D261" s="2" t="s">
        <v>417</v>
      </c>
      <c r="E261" s="3">
        <v>-406097.41</v>
      </c>
      <c r="F261" s="4"/>
      <c r="G261" s="3">
        <v>0</v>
      </c>
      <c r="H261" s="3">
        <v>41307.5</v>
      </c>
      <c r="I261" s="3">
        <v>-447404.91</v>
      </c>
      <c r="J261" s="4"/>
      <c r="K261" s="5">
        <f t="shared" si="6"/>
        <v>18</v>
      </c>
      <c r="L261" s="5" t="str">
        <f t="shared" si="7"/>
        <v>2</v>
      </c>
      <c r="M261" s="5" t="s">
        <v>2705</v>
      </c>
      <c r="N261" s="120" t="s">
        <v>6104</v>
      </c>
    </row>
    <row r="262" spans="1:14" hidden="1">
      <c r="A262" s="63">
        <v>3</v>
      </c>
      <c r="B262" s="64" t="s">
        <v>418</v>
      </c>
      <c r="C262" s="63" t="s">
        <v>1</v>
      </c>
      <c r="D262" s="64" t="s">
        <v>419</v>
      </c>
      <c r="E262" s="65">
        <v>714020.89</v>
      </c>
      <c r="F262" s="66"/>
      <c r="G262" s="65">
        <v>48343.09</v>
      </c>
      <c r="H262" s="65">
        <v>127213.29</v>
      </c>
      <c r="I262" s="65">
        <v>635150.68999999994</v>
      </c>
      <c r="J262" s="4"/>
      <c r="K262" s="5">
        <f t="shared" si="6"/>
        <v>13</v>
      </c>
      <c r="L262" s="5" t="str">
        <f t="shared" si="7"/>
        <v>2</v>
      </c>
      <c r="M262" s="5" t="s">
        <v>2705</v>
      </c>
    </row>
    <row r="263" spans="1:14" hidden="1">
      <c r="A263" s="1">
        <v>4</v>
      </c>
      <c r="B263" s="2" t="s">
        <v>420</v>
      </c>
      <c r="C263" s="1" t="s">
        <v>1</v>
      </c>
      <c r="D263" s="2" t="s">
        <v>421</v>
      </c>
      <c r="E263" s="3">
        <v>25206.7</v>
      </c>
      <c r="F263" s="4"/>
      <c r="G263" s="3">
        <v>0</v>
      </c>
      <c r="H263" s="3">
        <v>0</v>
      </c>
      <c r="I263" s="3">
        <v>25206.7</v>
      </c>
      <c r="J263" s="4"/>
      <c r="K263" s="5">
        <f t="shared" si="6"/>
        <v>13</v>
      </c>
      <c r="L263" s="5" t="str">
        <f t="shared" si="7"/>
        <v>2</v>
      </c>
      <c r="M263" s="5" t="s">
        <v>2705</v>
      </c>
    </row>
    <row r="264" spans="1:14" hidden="1">
      <c r="A264" s="1">
        <v>5</v>
      </c>
      <c r="B264" s="2" t="s">
        <v>422</v>
      </c>
      <c r="C264" s="1" t="s">
        <v>1</v>
      </c>
      <c r="D264" s="2" t="s">
        <v>423</v>
      </c>
      <c r="E264" s="3">
        <v>25206.7</v>
      </c>
      <c r="F264" s="4"/>
      <c r="G264" s="3">
        <v>0</v>
      </c>
      <c r="H264" s="3">
        <v>0</v>
      </c>
      <c r="I264" s="3">
        <v>25206.7</v>
      </c>
      <c r="J264" s="4"/>
      <c r="K264" s="5">
        <f t="shared" si="6"/>
        <v>13</v>
      </c>
      <c r="L264" s="5" t="str">
        <f t="shared" si="7"/>
        <v>2</v>
      </c>
      <c r="M264" s="5" t="s">
        <v>2705</v>
      </c>
    </row>
    <row r="265" spans="1:14" hidden="1">
      <c r="A265" s="1">
        <v>6</v>
      </c>
      <c r="B265" s="2" t="s">
        <v>424</v>
      </c>
      <c r="C265" s="1" t="s">
        <v>425</v>
      </c>
      <c r="D265" s="2" t="s">
        <v>426</v>
      </c>
      <c r="E265" s="3">
        <v>25206.7</v>
      </c>
      <c r="F265" s="4"/>
      <c r="G265" s="3">
        <v>0</v>
      </c>
      <c r="H265" s="3">
        <v>0</v>
      </c>
      <c r="I265" s="3">
        <v>25206.7</v>
      </c>
      <c r="J265" s="4"/>
      <c r="K265" s="5">
        <f t="shared" si="6"/>
        <v>18</v>
      </c>
      <c r="L265" s="5" t="str">
        <f t="shared" si="7"/>
        <v>2</v>
      </c>
      <c r="M265" s="5" t="s">
        <v>2705</v>
      </c>
      <c r="N265" s="5" t="s">
        <v>6099</v>
      </c>
    </row>
    <row r="266" spans="1:14" hidden="1">
      <c r="A266" s="1">
        <v>4</v>
      </c>
      <c r="B266" s="2" t="s">
        <v>427</v>
      </c>
      <c r="C266" s="1" t="s">
        <v>1</v>
      </c>
      <c r="D266" s="2" t="s">
        <v>428</v>
      </c>
      <c r="E266" s="3">
        <v>925152.61</v>
      </c>
      <c r="F266" s="4"/>
      <c r="G266" s="3">
        <v>8833.94</v>
      </c>
      <c r="H266" s="3">
        <v>0</v>
      </c>
      <c r="I266" s="3">
        <v>933986.55</v>
      </c>
      <c r="J266" s="4"/>
      <c r="K266" s="5">
        <f t="shared" si="6"/>
        <v>13</v>
      </c>
      <c r="L266" s="5" t="str">
        <f t="shared" si="7"/>
        <v>2</v>
      </c>
      <c r="M266" s="5" t="s">
        <v>2705</v>
      </c>
    </row>
    <row r="267" spans="1:14" hidden="1">
      <c r="A267" s="1">
        <v>6</v>
      </c>
      <c r="B267" s="2" t="s">
        <v>429</v>
      </c>
      <c r="C267" s="1" t="s">
        <v>430</v>
      </c>
      <c r="D267" s="2" t="s">
        <v>426</v>
      </c>
      <c r="E267" s="3">
        <v>925152.61</v>
      </c>
      <c r="F267" s="4"/>
      <c r="G267" s="3">
        <v>8833.94</v>
      </c>
      <c r="H267" s="3">
        <v>0</v>
      </c>
      <c r="I267" s="3">
        <v>933986.55</v>
      </c>
      <c r="J267" s="4"/>
      <c r="K267" s="5">
        <f t="shared" si="6"/>
        <v>18</v>
      </c>
      <c r="L267" s="5" t="str">
        <f t="shared" si="7"/>
        <v>2</v>
      </c>
      <c r="M267" s="5" t="s">
        <v>2705</v>
      </c>
      <c r="N267" s="5" t="s">
        <v>6099</v>
      </c>
    </row>
    <row r="268" spans="1:14" hidden="1">
      <c r="A268" s="1">
        <v>4</v>
      </c>
      <c r="B268" s="2" t="s">
        <v>431</v>
      </c>
      <c r="C268" s="1" t="s">
        <v>1</v>
      </c>
      <c r="D268" s="2" t="s">
        <v>432</v>
      </c>
      <c r="E268" s="3">
        <v>258151.49</v>
      </c>
      <c r="F268" s="4"/>
      <c r="G268" s="3">
        <v>24769.75</v>
      </c>
      <c r="H268" s="3">
        <v>0</v>
      </c>
      <c r="I268" s="3">
        <v>282921.24</v>
      </c>
      <c r="J268" s="4"/>
      <c r="K268" s="5">
        <f t="shared" si="6"/>
        <v>13</v>
      </c>
      <c r="L268" s="5" t="str">
        <f t="shared" si="7"/>
        <v>2</v>
      </c>
      <c r="M268" s="5" t="s">
        <v>2705</v>
      </c>
    </row>
    <row r="269" spans="1:14" hidden="1">
      <c r="A269" s="1">
        <v>6</v>
      </c>
      <c r="B269" s="2" t="s">
        <v>433</v>
      </c>
      <c r="C269" s="1" t="s">
        <v>434</v>
      </c>
      <c r="D269" s="2" t="s">
        <v>435</v>
      </c>
      <c r="E269" s="3">
        <v>50841.37</v>
      </c>
      <c r="F269" s="4"/>
      <c r="G269" s="3">
        <v>0</v>
      </c>
      <c r="H269" s="3">
        <v>0</v>
      </c>
      <c r="I269" s="3">
        <v>50841.37</v>
      </c>
      <c r="J269" s="4"/>
      <c r="K269" s="5">
        <f t="shared" si="6"/>
        <v>18</v>
      </c>
      <c r="L269" s="5" t="str">
        <f t="shared" si="7"/>
        <v>2</v>
      </c>
      <c r="M269" s="5" t="s">
        <v>2705</v>
      </c>
      <c r="N269" s="5" t="s">
        <v>6099</v>
      </c>
    </row>
    <row r="270" spans="1:14" hidden="1">
      <c r="A270" s="1">
        <v>6</v>
      </c>
      <c r="B270" s="2" t="s">
        <v>436</v>
      </c>
      <c r="C270" s="1" t="s">
        <v>437</v>
      </c>
      <c r="D270" s="2" t="s">
        <v>438</v>
      </c>
      <c r="E270" s="3">
        <v>6200</v>
      </c>
      <c r="F270" s="4"/>
      <c r="G270" s="3">
        <v>0</v>
      </c>
      <c r="H270" s="3">
        <v>0</v>
      </c>
      <c r="I270" s="3">
        <v>6200</v>
      </c>
      <c r="J270" s="4"/>
      <c r="K270" s="5">
        <f t="shared" ref="K270:K333" si="8">LEN(B270)</f>
        <v>18</v>
      </c>
      <c r="L270" s="5" t="str">
        <f t="shared" ref="L270:L333" si="9">LEFT(B270,1)</f>
        <v>2</v>
      </c>
      <c r="M270" s="5" t="s">
        <v>2705</v>
      </c>
      <c r="N270" s="5" t="s">
        <v>6099</v>
      </c>
    </row>
    <row r="271" spans="1:14" hidden="1">
      <c r="A271" s="1">
        <v>6</v>
      </c>
      <c r="B271" s="2" t="s">
        <v>439</v>
      </c>
      <c r="C271" s="1" t="s">
        <v>440</v>
      </c>
      <c r="D271" s="2" t="s">
        <v>441</v>
      </c>
      <c r="E271" s="3">
        <v>81466.880000000005</v>
      </c>
      <c r="F271" s="4"/>
      <c r="G271" s="3">
        <v>0</v>
      </c>
      <c r="H271" s="3">
        <v>0</v>
      </c>
      <c r="I271" s="3">
        <v>81466.880000000005</v>
      </c>
      <c r="J271" s="4"/>
      <c r="K271" s="5">
        <f t="shared" si="8"/>
        <v>18</v>
      </c>
      <c r="L271" s="5" t="str">
        <f t="shared" si="9"/>
        <v>2</v>
      </c>
      <c r="M271" s="5" t="s">
        <v>2705</v>
      </c>
      <c r="N271" s="5" t="s">
        <v>6099</v>
      </c>
    </row>
    <row r="272" spans="1:14" hidden="1">
      <c r="A272" s="1">
        <v>6</v>
      </c>
      <c r="B272" s="2" t="s">
        <v>442</v>
      </c>
      <c r="C272" s="1" t="s">
        <v>443</v>
      </c>
      <c r="D272" s="2" t="s">
        <v>444</v>
      </c>
      <c r="E272" s="3">
        <v>68005.240000000005</v>
      </c>
      <c r="F272" s="4"/>
      <c r="G272" s="3">
        <v>0</v>
      </c>
      <c r="H272" s="3">
        <v>0</v>
      </c>
      <c r="I272" s="3">
        <v>68005.240000000005</v>
      </c>
      <c r="J272" s="4"/>
      <c r="K272" s="5">
        <f t="shared" si="8"/>
        <v>18</v>
      </c>
      <c r="L272" s="5" t="str">
        <f t="shared" si="9"/>
        <v>2</v>
      </c>
      <c r="M272" s="5" t="s">
        <v>2705</v>
      </c>
      <c r="N272" s="5" t="s">
        <v>6099</v>
      </c>
    </row>
    <row r="273" spans="1:14" hidden="1">
      <c r="A273" s="1">
        <v>6</v>
      </c>
      <c r="B273" s="2" t="s">
        <v>445</v>
      </c>
      <c r="C273" s="1" t="s">
        <v>446</v>
      </c>
      <c r="D273" s="2" t="s">
        <v>447</v>
      </c>
      <c r="E273" s="3">
        <v>51638</v>
      </c>
      <c r="F273" s="4"/>
      <c r="G273" s="3">
        <v>24769.75</v>
      </c>
      <c r="H273" s="3">
        <v>0</v>
      </c>
      <c r="I273" s="3">
        <v>76407.75</v>
      </c>
      <c r="J273" s="4"/>
      <c r="K273" s="5">
        <f t="shared" si="8"/>
        <v>18</v>
      </c>
      <c r="L273" s="5" t="str">
        <f t="shared" si="9"/>
        <v>2</v>
      </c>
      <c r="M273" s="5" t="s">
        <v>2705</v>
      </c>
      <c r="N273" s="5" t="s">
        <v>6099</v>
      </c>
    </row>
    <row r="274" spans="1:14" hidden="1">
      <c r="A274" s="1">
        <v>4</v>
      </c>
      <c r="B274" s="2" t="s">
        <v>448</v>
      </c>
      <c r="C274" s="1" t="s">
        <v>1</v>
      </c>
      <c r="D274" s="2" t="s">
        <v>449</v>
      </c>
      <c r="E274" s="3">
        <v>423831.96</v>
      </c>
      <c r="F274" s="4"/>
      <c r="G274" s="3">
        <v>1154.22</v>
      </c>
      <c r="H274" s="3">
        <v>32585.18</v>
      </c>
      <c r="I274" s="3">
        <v>392401</v>
      </c>
      <c r="J274" s="4"/>
      <c r="K274" s="5">
        <f t="shared" si="8"/>
        <v>13</v>
      </c>
      <c r="L274" s="5" t="str">
        <f t="shared" si="9"/>
        <v>2</v>
      </c>
      <c r="M274" s="5" t="s">
        <v>2705</v>
      </c>
    </row>
    <row r="275" spans="1:14" hidden="1">
      <c r="A275" s="1">
        <v>6</v>
      </c>
      <c r="B275" s="2" t="s">
        <v>450</v>
      </c>
      <c r="C275" s="1" t="s">
        <v>451</v>
      </c>
      <c r="D275" s="2" t="s">
        <v>452</v>
      </c>
      <c r="E275" s="3">
        <v>423831.96</v>
      </c>
      <c r="F275" s="4"/>
      <c r="G275" s="3">
        <v>1154.22</v>
      </c>
      <c r="H275" s="3">
        <v>32585.18</v>
      </c>
      <c r="I275" s="3">
        <v>392401</v>
      </c>
      <c r="J275" s="4"/>
      <c r="K275" s="5">
        <f t="shared" si="8"/>
        <v>18</v>
      </c>
      <c r="L275" s="5" t="str">
        <f t="shared" si="9"/>
        <v>2</v>
      </c>
      <c r="M275" s="5" t="s">
        <v>2705</v>
      </c>
      <c r="N275" s="5" t="s">
        <v>6099</v>
      </c>
    </row>
    <row r="276" spans="1:14" hidden="1">
      <c r="A276" s="1">
        <v>4</v>
      </c>
      <c r="B276" s="2" t="s">
        <v>453</v>
      </c>
      <c r="C276" s="1" t="s">
        <v>1</v>
      </c>
      <c r="D276" s="2" t="s">
        <v>454</v>
      </c>
      <c r="E276" s="3">
        <v>-918321.87</v>
      </c>
      <c r="F276" s="4"/>
      <c r="G276" s="3">
        <v>13585.18</v>
      </c>
      <c r="H276" s="3">
        <v>94628.11</v>
      </c>
      <c r="I276" s="3">
        <v>-999364.8</v>
      </c>
      <c r="J276" s="4"/>
      <c r="K276" s="5">
        <f t="shared" si="8"/>
        <v>13</v>
      </c>
      <c r="L276" s="5" t="str">
        <f t="shared" si="9"/>
        <v>2</v>
      </c>
      <c r="M276" s="5" t="s">
        <v>2705</v>
      </c>
    </row>
    <row r="277" spans="1:14" hidden="1">
      <c r="A277" s="1">
        <v>5</v>
      </c>
      <c r="B277" s="2" t="s">
        <v>455</v>
      </c>
      <c r="C277" s="1" t="s">
        <v>1</v>
      </c>
      <c r="D277" s="2" t="s">
        <v>456</v>
      </c>
      <c r="E277" s="3">
        <v>-19711.8</v>
      </c>
      <c r="F277" s="4"/>
      <c r="G277" s="3">
        <v>0</v>
      </c>
      <c r="H277" s="3">
        <v>805.5</v>
      </c>
      <c r="I277" s="3">
        <v>-20517.3</v>
      </c>
      <c r="J277" s="4"/>
      <c r="K277" s="5">
        <f t="shared" si="8"/>
        <v>13</v>
      </c>
      <c r="L277" s="5" t="str">
        <f t="shared" si="9"/>
        <v>2</v>
      </c>
      <c r="M277" s="5" t="s">
        <v>2705</v>
      </c>
    </row>
    <row r="278" spans="1:14" hidden="1">
      <c r="A278" s="1">
        <v>6</v>
      </c>
      <c r="B278" s="2" t="s">
        <v>457</v>
      </c>
      <c r="C278" s="1" t="s">
        <v>458</v>
      </c>
      <c r="D278" s="2" t="s">
        <v>459</v>
      </c>
      <c r="E278" s="3">
        <v>-19711.8</v>
      </c>
      <c r="F278" s="4"/>
      <c r="G278" s="3">
        <v>0</v>
      </c>
      <c r="H278" s="3">
        <v>805.5</v>
      </c>
      <c r="I278" s="3">
        <v>-20517.3</v>
      </c>
      <c r="J278" s="4"/>
      <c r="K278" s="5">
        <f t="shared" si="8"/>
        <v>18</v>
      </c>
      <c r="L278" s="5" t="str">
        <f t="shared" si="9"/>
        <v>2</v>
      </c>
      <c r="M278" s="5" t="s">
        <v>2705</v>
      </c>
      <c r="N278" s="120" t="s">
        <v>6104</v>
      </c>
    </row>
    <row r="279" spans="1:14" hidden="1">
      <c r="A279" s="1">
        <v>5</v>
      </c>
      <c r="B279" s="2" t="s">
        <v>460</v>
      </c>
      <c r="C279" s="1" t="s">
        <v>1</v>
      </c>
      <c r="D279" s="2" t="s">
        <v>461</v>
      </c>
      <c r="E279" s="3">
        <v>-683735.75</v>
      </c>
      <c r="F279" s="4"/>
      <c r="G279" s="3">
        <v>0</v>
      </c>
      <c r="H279" s="3">
        <v>43462.51</v>
      </c>
      <c r="I279" s="3">
        <v>-727198.26</v>
      </c>
      <c r="J279" s="4"/>
      <c r="K279" s="5">
        <f t="shared" si="8"/>
        <v>13</v>
      </c>
      <c r="L279" s="5" t="str">
        <f t="shared" si="9"/>
        <v>2</v>
      </c>
      <c r="M279" s="5" t="s">
        <v>2705</v>
      </c>
    </row>
    <row r="280" spans="1:14" hidden="1">
      <c r="A280" s="1">
        <v>6</v>
      </c>
      <c r="B280" s="2" t="s">
        <v>462</v>
      </c>
      <c r="C280" s="1" t="s">
        <v>463</v>
      </c>
      <c r="D280" s="2" t="s">
        <v>464</v>
      </c>
      <c r="E280" s="3">
        <v>-683735.75</v>
      </c>
      <c r="F280" s="4"/>
      <c r="G280" s="3">
        <v>0</v>
      </c>
      <c r="H280" s="3">
        <v>43462.51</v>
      </c>
      <c r="I280" s="3">
        <v>-727198.26</v>
      </c>
      <c r="J280" s="4"/>
      <c r="K280" s="5">
        <f t="shared" si="8"/>
        <v>18</v>
      </c>
      <c r="L280" s="5" t="str">
        <f t="shared" si="9"/>
        <v>2</v>
      </c>
      <c r="M280" s="5" t="s">
        <v>2705</v>
      </c>
      <c r="N280" s="120" t="s">
        <v>6104</v>
      </c>
    </row>
    <row r="281" spans="1:14" hidden="1">
      <c r="A281" s="1">
        <v>5</v>
      </c>
      <c r="B281" s="2" t="s">
        <v>465</v>
      </c>
      <c r="C281" s="1" t="s">
        <v>1</v>
      </c>
      <c r="D281" s="2" t="s">
        <v>466</v>
      </c>
      <c r="E281" s="3">
        <v>-95082.57</v>
      </c>
      <c r="F281" s="4"/>
      <c r="G281" s="3">
        <v>0</v>
      </c>
      <c r="H281" s="3">
        <v>11588.81</v>
      </c>
      <c r="I281" s="3">
        <v>-106671.38</v>
      </c>
      <c r="J281" s="4"/>
      <c r="K281" s="5">
        <f t="shared" si="8"/>
        <v>13</v>
      </c>
      <c r="L281" s="5" t="str">
        <f t="shared" si="9"/>
        <v>2</v>
      </c>
      <c r="M281" s="5" t="s">
        <v>2705</v>
      </c>
    </row>
    <row r="282" spans="1:14" hidden="1">
      <c r="A282" s="1">
        <v>6</v>
      </c>
      <c r="B282" s="2" t="s">
        <v>467</v>
      </c>
      <c r="C282" s="1" t="s">
        <v>468</v>
      </c>
      <c r="D282" s="2" t="s">
        <v>469</v>
      </c>
      <c r="E282" s="3">
        <v>-43650.13</v>
      </c>
      <c r="F282" s="4"/>
      <c r="G282" s="3">
        <v>0</v>
      </c>
      <c r="H282" s="3">
        <v>1443.6</v>
      </c>
      <c r="I282" s="3">
        <v>-45093.73</v>
      </c>
      <c r="J282" s="4"/>
      <c r="K282" s="5">
        <f t="shared" si="8"/>
        <v>18</v>
      </c>
      <c r="L282" s="5" t="str">
        <f t="shared" si="9"/>
        <v>2</v>
      </c>
      <c r="M282" s="5" t="s">
        <v>2705</v>
      </c>
      <c r="N282" s="120" t="s">
        <v>6104</v>
      </c>
    </row>
    <row r="283" spans="1:14" hidden="1">
      <c r="A283" s="1">
        <v>6</v>
      </c>
      <c r="B283" s="2" t="s">
        <v>470</v>
      </c>
      <c r="C283" s="1" t="s">
        <v>471</v>
      </c>
      <c r="D283" s="2" t="s">
        <v>472</v>
      </c>
      <c r="E283" s="3">
        <v>-6200</v>
      </c>
      <c r="F283" s="4"/>
      <c r="G283" s="3">
        <v>0</v>
      </c>
      <c r="H283" s="3">
        <v>0</v>
      </c>
      <c r="I283" s="3">
        <v>-6200</v>
      </c>
      <c r="J283" s="4"/>
      <c r="K283" s="5">
        <f t="shared" si="8"/>
        <v>18</v>
      </c>
      <c r="L283" s="5" t="str">
        <f t="shared" si="9"/>
        <v>2</v>
      </c>
      <c r="M283" s="5" t="s">
        <v>2705</v>
      </c>
      <c r="N283" s="120" t="s">
        <v>6104</v>
      </c>
    </row>
    <row r="284" spans="1:14" hidden="1">
      <c r="A284" s="1">
        <v>6</v>
      </c>
      <c r="B284" s="2" t="s">
        <v>473</v>
      </c>
      <c r="C284" s="1" t="s">
        <v>474</v>
      </c>
      <c r="D284" s="2" t="s">
        <v>475</v>
      </c>
      <c r="E284" s="3">
        <v>-11464.72</v>
      </c>
      <c r="F284" s="4"/>
      <c r="G284" s="3">
        <v>0</v>
      </c>
      <c r="H284" s="3">
        <v>4073.28</v>
      </c>
      <c r="I284" s="3">
        <v>-15538</v>
      </c>
      <c r="J284" s="4"/>
      <c r="K284" s="5">
        <f t="shared" si="8"/>
        <v>18</v>
      </c>
      <c r="L284" s="5" t="str">
        <f t="shared" si="9"/>
        <v>2</v>
      </c>
      <c r="M284" s="5" t="s">
        <v>2705</v>
      </c>
      <c r="N284" s="120" t="s">
        <v>6104</v>
      </c>
    </row>
    <row r="285" spans="1:14" hidden="1">
      <c r="A285" s="1">
        <v>6</v>
      </c>
      <c r="B285" s="2" t="s">
        <v>476</v>
      </c>
      <c r="C285" s="1" t="s">
        <v>477</v>
      </c>
      <c r="D285" s="2" t="s">
        <v>478</v>
      </c>
      <c r="E285" s="3">
        <v>-27510.19</v>
      </c>
      <c r="F285" s="4"/>
      <c r="G285" s="3">
        <v>0</v>
      </c>
      <c r="H285" s="3">
        <v>3400.56</v>
      </c>
      <c r="I285" s="3">
        <v>-30910.75</v>
      </c>
      <c r="J285" s="4"/>
      <c r="K285" s="5">
        <f t="shared" si="8"/>
        <v>18</v>
      </c>
      <c r="L285" s="5" t="str">
        <f t="shared" si="9"/>
        <v>2</v>
      </c>
      <c r="M285" s="5" t="s">
        <v>2705</v>
      </c>
      <c r="N285" s="120" t="s">
        <v>6104</v>
      </c>
    </row>
    <row r="286" spans="1:14" hidden="1">
      <c r="A286" s="1">
        <v>6</v>
      </c>
      <c r="B286" s="2" t="s">
        <v>479</v>
      </c>
      <c r="C286" s="1" t="s">
        <v>480</v>
      </c>
      <c r="D286" s="2" t="s">
        <v>481</v>
      </c>
      <c r="E286" s="3">
        <v>-6257.53</v>
      </c>
      <c r="F286" s="4"/>
      <c r="G286" s="3">
        <v>0</v>
      </c>
      <c r="H286" s="3">
        <v>2671.37</v>
      </c>
      <c r="I286" s="3">
        <v>-8928.9</v>
      </c>
      <c r="J286" s="4"/>
      <c r="K286" s="5">
        <f t="shared" si="8"/>
        <v>18</v>
      </c>
      <c r="L286" s="5" t="str">
        <f t="shared" si="9"/>
        <v>2</v>
      </c>
      <c r="M286" s="5" t="s">
        <v>2705</v>
      </c>
      <c r="N286" s="120" t="s">
        <v>6104</v>
      </c>
    </row>
    <row r="287" spans="1:14" hidden="1">
      <c r="A287" s="1">
        <v>5</v>
      </c>
      <c r="B287" s="2" t="s">
        <v>482</v>
      </c>
      <c r="C287" s="1" t="s">
        <v>1</v>
      </c>
      <c r="D287" s="2" t="s">
        <v>483</v>
      </c>
      <c r="E287" s="3">
        <v>-119791.75</v>
      </c>
      <c r="F287" s="4"/>
      <c r="G287" s="3">
        <v>13585.18</v>
      </c>
      <c r="H287" s="3">
        <v>38771.29</v>
      </c>
      <c r="I287" s="3">
        <v>-144977.85999999999</v>
      </c>
      <c r="J287" s="4"/>
      <c r="K287" s="5">
        <f t="shared" si="8"/>
        <v>13</v>
      </c>
      <c r="L287" s="5" t="str">
        <f t="shared" si="9"/>
        <v>2</v>
      </c>
      <c r="M287" s="5" t="s">
        <v>2705</v>
      </c>
    </row>
    <row r="288" spans="1:14" hidden="1">
      <c r="A288" s="1">
        <v>6</v>
      </c>
      <c r="B288" s="2" t="s">
        <v>484</v>
      </c>
      <c r="C288" s="1" t="s">
        <v>485</v>
      </c>
      <c r="D288" s="2" t="s">
        <v>486</v>
      </c>
      <c r="E288" s="3">
        <v>-119791.75</v>
      </c>
      <c r="F288" s="4"/>
      <c r="G288" s="3">
        <v>13585.18</v>
      </c>
      <c r="H288" s="3">
        <v>38771.29</v>
      </c>
      <c r="I288" s="3">
        <v>-144977.85999999999</v>
      </c>
      <c r="J288" s="4"/>
      <c r="K288" s="5">
        <f t="shared" si="8"/>
        <v>18</v>
      </c>
      <c r="L288" s="5" t="str">
        <f t="shared" si="9"/>
        <v>2</v>
      </c>
      <c r="M288" s="5" t="s">
        <v>2705</v>
      </c>
      <c r="N288" s="120" t="s">
        <v>6104</v>
      </c>
    </row>
    <row r="289" spans="1:13" hidden="1">
      <c r="A289" s="55">
        <v>1</v>
      </c>
      <c r="B289" s="56" t="s">
        <v>487</v>
      </c>
      <c r="C289" s="55" t="s">
        <v>1</v>
      </c>
      <c r="D289" s="56" t="s">
        <v>488</v>
      </c>
      <c r="E289" s="57">
        <v>444897209.42000002</v>
      </c>
      <c r="F289" s="58"/>
      <c r="G289" s="57">
        <v>1711232853.8599999</v>
      </c>
      <c r="H289" s="57">
        <v>1678581903.99</v>
      </c>
      <c r="I289" s="57">
        <v>477548159.29000002</v>
      </c>
      <c r="J289" s="4"/>
      <c r="K289" s="5">
        <f t="shared" si="8"/>
        <v>13</v>
      </c>
      <c r="L289" s="5" t="str">
        <f t="shared" si="9"/>
        <v>3</v>
      </c>
      <c r="M289" s="5" t="s">
        <v>2706</v>
      </c>
    </row>
    <row r="290" spans="1:13" hidden="1">
      <c r="A290" s="63">
        <v>3</v>
      </c>
      <c r="B290" s="64" t="s">
        <v>489</v>
      </c>
      <c r="C290" s="63" t="s">
        <v>1</v>
      </c>
      <c r="D290" s="64" t="s">
        <v>490</v>
      </c>
      <c r="E290" s="65">
        <v>4924349.91</v>
      </c>
      <c r="F290" s="66"/>
      <c r="G290" s="65">
        <v>41008159.200000003</v>
      </c>
      <c r="H290" s="65">
        <v>40202141.240000002</v>
      </c>
      <c r="I290" s="65">
        <v>5730367.8700000001</v>
      </c>
      <c r="J290" s="4"/>
      <c r="K290" s="5">
        <f t="shared" si="8"/>
        <v>13</v>
      </c>
      <c r="L290" s="5" t="str">
        <f t="shared" si="9"/>
        <v>3</v>
      </c>
      <c r="M290" s="5" t="s">
        <v>2706</v>
      </c>
    </row>
    <row r="291" spans="1:13" hidden="1">
      <c r="A291" s="1">
        <v>4</v>
      </c>
      <c r="B291" s="2" t="s">
        <v>491</v>
      </c>
      <c r="C291" s="1" t="s">
        <v>1</v>
      </c>
      <c r="D291" s="2" t="s">
        <v>492</v>
      </c>
      <c r="E291" s="3">
        <v>4924349.91</v>
      </c>
      <c r="F291" s="4"/>
      <c r="G291" s="3">
        <v>41008159.200000003</v>
      </c>
      <c r="H291" s="3">
        <v>40202141.240000002</v>
      </c>
      <c r="I291" s="3">
        <v>5730367.8700000001</v>
      </c>
      <c r="J291" s="4"/>
      <c r="K291" s="5">
        <f t="shared" si="8"/>
        <v>13</v>
      </c>
      <c r="L291" s="5" t="str">
        <f t="shared" si="9"/>
        <v>3</v>
      </c>
      <c r="M291" s="5" t="s">
        <v>2706</v>
      </c>
    </row>
    <row r="292" spans="1:13" hidden="1">
      <c r="A292" s="1">
        <v>5</v>
      </c>
      <c r="B292" s="2" t="s">
        <v>493</v>
      </c>
      <c r="C292" s="1" t="s">
        <v>1</v>
      </c>
      <c r="D292" s="2" t="s">
        <v>494</v>
      </c>
      <c r="E292" s="3">
        <v>4924349.91</v>
      </c>
      <c r="F292" s="4"/>
      <c r="G292" s="3">
        <v>41008159.200000003</v>
      </c>
      <c r="H292" s="3">
        <v>40202141.240000002</v>
      </c>
      <c r="I292" s="3">
        <v>5730367.8700000001</v>
      </c>
      <c r="J292" s="4"/>
      <c r="K292" s="5">
        <f t="shared" si="8"/>
        <v>13</v>
      </c>
      <c r="L292" s="5" t="str">
        <f t="shared" si="9"/>
        <v>3</v>
      </c>
      <c r="M292" s="5" t="s">
        <v>2706</v>
      </c>
    </row>
    <row r="293" spans="1:13" hidden="1">
      <c r="A293" s="1">
        <v>6</v>
      </c>
      <c r="B293" s="2" t="s">
        <v>495</v>
      </c>
      <c r="C293" s="1" t="s">
        <v>496</v>
      </c>
      <c r="D293" s="2" t="s">
        <v>497</v>
      </c>
      <c r="E293" s="3">
        <v>4924349.91</v>
      </c>
      <c r="F293" s="4"/>
      <c r="G293" s="3">
        <v>41008159.200000003</v>
      </c>
      <c r="H293" s="3">
        <v>40202141.240000002</v>
      </c>
      <c r="I293" s="3">
        <v>5730367.8700000001</v>
      </c>
      <c r="J293" s="4"/>
      <c r="K293" s="5">
        <f t="shared" si="8"/>
        <v>18</v>
      </c>
      <c r="L293" s="5" t="str">
        <f t="shared" si="9"/>
        <v>3</v>
      </c>
      <c r="M293" s="5" t="s">
        <v>2706</v>
      </c>
    </row>
    <row r="294" spans="1:13" hidden="1">
      <c r="A294" s="63">
        <v>3</v>
      </c>
      <c r="B294" s="64" t="s">
        <v>498</v>
      </c>
      <c r="C294" s="63" t="s">
        <v>1</v>
      </c>
      <c r="D294" s="64" t="s">
        <v>499</v>
      </c>
      <c r="E294" s="65">
        <v>10198800.369999999</v>
      </c>
      <c r="F294" s="66"/>
      <c r="G294" s="65">
        <v>562024897.13999999</v>
      </c>
      <c r="H294" s="65">
        <v>562397461.66999996</v>
      </c>
      <c r="I294" s="65">
        <v>9826235.8399999999</v>
      </c>
      <c r="J294" s="4"/>
      <c r="K294" s="5">
        <f t="shared" si="8"/>
        <v>13</v>
      </c>
      <c r="L294" s="5" t="str">
        <f t="shared" si="9"/>
        <v>3</v>
      </c>
      <c r="M294" s="5" t="s">
        <v>2706</v>
      </c>
    </row>
    <row r="295" spans="1:13" hidden="1">
      <c r="A295" s="1">
        <v>4</v>
      </c>
      <c r="B295" s="2" t="s">
        <v>500</v>
      </c>
      <c r="C295" s="1" t="s">
        <v>1</v>
      </c>
      <c r="D295" s="2" t="s">
        <v>501</v>
      </c>
      <c r="E295" s="3">
        <v>10198800.369999999</v>
      </c>
      <c r="F295" s="4"/>
      <c r="G295" s="3">
        <v>562024897.13999999</v>
      </c>
      <c r="H295" s="3">
        <v>562397461.66999996</v>
      </c>
      <c r="I295" s="3">
        <v>9826235.8399999999</v>
      </c>
      <c r="J295" s="4"/>
      <c r="K295" s="5">
        <f t="shared" si="8"/>
        <v>13</v>
      </c>
      <c r="L295" s="5" t="str">
        <f t="shared" si="9"/>
        <v>3</v>
      </c>
      <c r="M295" s="5" t="s">
        <v>2706</v>
      </c>
    </row>
    <row r="296" spans="1:13" hidden="1">
      <c r="A296" s="1">
        <v>5</v>
      </c>
      <c r="B296" s="2" t="s">
        <v>502</v>
      </c>
      <c r="C296" s="1" t="s">
        <v>1</v>
      </c>
      <c r="D296" s="2" t="s">
        <v>503</v>
      </c>
      <c r="E296" s="3">
        <v>10198800.369999999</v>
      </c>
      <c r="F296" s="4"/>
      <c r="G296" s="3">
        <v>562024897.13999999</v>
      </c>
      <c r="H296" s="3">
        <v>562397461.66999996</v>
      </c>
      <c r="I296" s="3">
        <v>9826235.8399999999</v>
      </c>
      <c r="J296" s="4"/>
      <c r="K296" s="5">
        <f t="shared" si="8"/>
        <v>13</v>
      </c>
      <c r="L296" s="5" t="str">
        <f t="shared" si="9"/>
        <v>3</v>
      </c>
      <c r="M296" s="5" t="s">
        <v>2706</v>
      </c>
    </row>
    <row r="297" spans="1:13" hidden="1">
      <c r="A297" s="1">
        <v>6</v>
      </c>
      <c r="B297" s="2" t="s">
        <v>504</v>
      </c>
      <c r="C297" s="1" t="s">
        <v>505</v>
      </c>
      <c r="D297" s="2" t="s">
        <v>506</v>
      </c>
      <c r="E297" s="3">
        <v>10</v>
      </c>
      <c r="F297" s="4"/>
      <c r="G297" s="3">
        <v>0</v>
      </c>
      <c r="H297" s="3">
        <v>0</v>
      </c>
      <c r="I297" s="3">
        <v>10</v>
      </c>
      <c r="J297" s="4"/>
      <c r="K297" s="5">
        <f t="shared" si="8"/>
        <v>18</v>
      </c>
      <c r="L297" s="5" t="str">
        <f t="shared" si="9"/>
        <v>3</v>
      </c>
      <c r="M297" s="5" t="s">
        <v>2706</v>
      </c>
    </row>
    <row r="298" spans="1:13" hidden="1">
      <c r="A298" s="1">
        <v>6</v>
      </c>
      <c r="B298" s="2" t="s">
        <v>507</v>
      </c>
      <c r="C298" s="1" t="s">
        <v>508</v>
      </c>
      <c r="D298" s="2" t="s">
        <v>509</v>
      </c>
      <c r="E298" s="3">
        <v>5552827.25</v>
      </c>
      <c r="F298" s="4"/>
      <c r="G298" s="3">
        <v>28728251.16</v>
      </c>
      <c r="H298" s="3">
        <v>28289072.530000001</v>
      </c>
      <c r="I298" s="3">
        <v>5992005.8799999999</v>
      </c>
      <c r="J298" s="4"/>
      <c r="K298" s="5">
        <f t="shared" si="8"/>
        <v>18</v>
      </c>
      <c r="L298" s="5" t="str">
        <f t="shared" si="9"/>
        <v>3</v>
      </c>
      <c r="M298" s="5" t="s">
        <v>2706</v>
      </c>
    </row>
    <row r="299" spans="1:13" hidden="1">
      <c r="A299" s="1">
        <v>6</v>
      </c>
      <c r="B299" s="2" t="s">
        <v>2707</v>
      </c>
      <c r="C299" s="1" t="s">
        <v>2708</v>
      </c>
      <c r="D299" s="2" t="s">
        <v>2709</v>
      </c>
      <c r="E299" s="3">
        <v>0</v>
      </c>
      <c r="F299" s="4"/>
      <c r="G299" s="3">
        <v>199794.66</v>
      </c>
      <c r="H299" s="3">
        <v>159294.66</v>
      </c>
      <c r="I299" s="3">
        <v>40500</v>
      </c>
      <c r="J299" s="4"/>
      <c r="K299" s="5">
        <f t="shared" si="8"/>
        <v>18</v>
      </c>
      <c r="L299" s="5" t="str">
        <f t="shared" si="9"/>
        <v>3</v>
      </c>
      <c r="M299" s="5" t="s">
        <v>2706</v>
      </c>
    </row>
    <row r="300" spans="1:13" hidden="1">
      <c r="A300" s="1">
        <v>6</v>
      </c>
      <c r="B300" s="2" t="s">
        <v>2289</v>
      </c>
      <c r="C300" s="1" t="s">
        <v>2290</v>
      </c>
      <c r="D300" s="2" t="s">
        <v>2291</v>
      </c>
      <c r="E300" s="3">
        <v>4645963.12</v>
      </c>
      <c r="F300" s="4"/>
      <c r="G300" s="3">
        <v>533096851.31999999</v>
      </c>
      <c r="H300" s="3">
        <v>533949094.48000002</v>
      </c>
      <c r="I300" s="3">
        <v>3793719.96</v>
      </c>
      <c r="J300" s="4"/>
      <c r="K300" s="5">
        <f t="shared" si="8"/>
        <v>18</v>
      </c>
      <c r="L300" s="5" t="str">
        <f t="shared" si="9"/>
        <v>3</v>
      </c>
      <c r="M300" s="5" t="s">
        <v>2706</v>
      </c>
    </row>
    <row r="301" spans="1:13" hidden="1">
      <c r="A301" s="63">
        <v>3</v>
      </c>
      <c r="B301" s="64" t="s">
        <v>510</v>
      </c>
      <c r="C301" s="63" t="s">
        <v>1</v>
      </c>
      <c r="D301" s="64" t="s">
        <v>511</v>
      </c>
      <c r="E301" s="65">
        <v>84921463.989999995</v>
      </c>
      <c r="F301" s="66"/>
      <c r="G301" s="65">
        <v>302612273.89999998</v>
      </c>
      <c r="H301" s="65">
        <v>288505378.68000001</v>
      </c>
      <c r="I301" s="65">
        <v>99028359.209999993</v>
      </c>
      <c r="J301" s="4"/>
      <c r="K301" s="5">
        <f t="shared" si="8"/>
        <v>13</v>
      </c>
      <c r="L301" s="5" t="str">
        <f t="shared" si="9"/>
        <v>3</v>
      </c>
      <c r="M301" s="5" t="s">
        <v>2706</v>
      </c>
    </row>
    <row r="302" spans="1:13" hidden="1">
      <c r="A302" s="1">
        <v>4</v>
      </c>
      <c r="B302" s="2" t="s">
        <v>512</v>
      </c>
      <c r="C302" s="1" t="s">
        <v>1</v>
      </c>
      <c r="D302" s="2" t="s">
        <v>513</v>
      </c>
      <c r="E302" s="3">
        <v>84921463.989999995</v>
      </c>
      <c r="F302" s="4"/>
      <c r="G302" s="3">
        <v>302612273.89999998</v>
      </c>
      <c r="H302" s="3">
        <v>288505378.68000001</v>
      </c>
      <c r="I302" s="3">
        <v>99028359.209999993</v>
      </c>
      <c r="J302" s="4"/>
      <c r="K302" s="5">
        <f t="shared" si="8"/>
        <v>13</v>
      </c>
      <c r="L302" s="5" t="str">
        <f t="shared" si="9"/>
        <v>3</v>
      </c>
      <c r="M302" s="5" t="s">
        <v>2706</v>
      </c>
    </row>
    <row r="303" spans="1:13" hidden="1">
      <c r="A303" s="1">
        <v>5</v>
      </c>
      <c r="B303" s="2" t="s">
        <v>514</v>
      </c>
      <c r="C303" s="1" t="s">
        <v>1</v>
      </c>
      <c r="D303" s="2" t="s">
        <v>515</v>
      </c>
      <c r="E303" s="3">
        <v>84921463.989999995</v>
      </c>
      <c r="F303" s="4"/>
      <c r="G303" s="3">
        <v>302612273.89999998</v>
      </c>
      <c r="H303" s="3">
        <v>288505378.68000001</v>
      </c>
      <c r="I303" s="3">
        <v>99028359.209999993</v>
      </c>
      <c r="J303" s="4"/>
      <c r="K303" s="5">
        <f t="shared" si="8"/>
        <v>13</v>
      </c>
      <c r="L303" s="5" t="str">
        <f t="shared" si="9"/>
        <v>3</v>
      </c>
      <c r="M303" s="5" t="s">
        <v>2706</v>
      </c>
    </row>
    <row r="304" spans="1:13" hidden="1">
      <c r="A304" s="1">
        <v>6</v>
      </c>
      <c r="B304" s="2" t="s">
        <v>516</v>
      </c>
      <c r="C304" s="1" t="s">
        <v>517</v>
      </c>
      <c r="D304" s="2" t="s">
        <v>518</v>
      </c>
      <c r="E304" s="3">
        <v>84921463.989999995</v>
      </c>
      <c r="F304" s="4"/>
      <c r="G304" s="3">
        <v>302612273.89999998</v>
      </c>
      <c r="H304" s="3">
        <v>288505378.68000001</v>
      </c>
      <c r="I304" s="3">
        <v>99028359.209999993</v>
      </c>
      <c r="J304" s="4"/>
      <c r="K304" s="5">
        <f t="shared" si="8"/>
        <v>18</v>
      </c>
      <c r="L304" s="5" t="str">
        <f t="shared" si="9"/>
        <v>3</v>
      </c>
      <c r="M304" s="5" t="s">
        <v>2706</v>
      </c>
    </row>
    <row r="305" spans="1:13" hidden="1">
      <c r="A305" s="63">
        <v>3</v>
      </c>
      <c r="B305" s="64" t="s">
        <v>519</v>
      </c>
      <c r="C305" s="63" t="s">
        <v>1</v>
      </c>
      <c r="D305" s="64" t="s">
        <v>520</v>
      </c>
      <c r="E305" s="65">
        <v>24246277.280000001</v>
      </c>
      <c r="F305" s="66"/>
      <c r="G305" s="65">
        <v>524814.93999999994</v>
      </c>
      <c r="H305" s="65">
        <v>214209.96</v>
      </c>
      <c r="I305" s="65">
        <v>24556882.260000002</v>
      </c>
      <c r="J305" s="4"/>
      <c r="K305" s="5">
        <f t="shared" si="8"/>
        <v>13</v>
      </c>
      <c r="L305" s="5" t="str">
        <f t="shared" si="9"/>
        <v>3</v>
      </c>
      <c r="M305" s="5" t="s">
        <v>2706</v>
      </c>
    </row>
    <row r="306" spans="1:13" hidden="1">
      <c r="A306" s="1">
        <v>4</v>
      </c>
      <c r="B306" s="2" t="s">
        <v>521</v>
      </c>
      <c r="C306" s="1" t="s">
        <v>1</v>
      </c>
      <c r="D306" s="2" t="s">
        <v>522</v>
      </c>
      <c r="E306" s="3">
        <v>24246277.280000001</v>
      </c>
      <c r="F306" s="4"/>
      <c r="G306" s="3">
        <v>524814.93999999994</v>
      </c>
      <c r="H306" s="3">
        <v>214209.96</v>
      </c>
      <c r="I306" s="3">
        <v>24556882.260000002</v>
      </c>
      <c r="J306" s="4"/>
      <c r="K306" s="5">
        <f t="shared" si="8"/>
        <v>13</v>
      </c>
      <c r="L306" s="5" t="str">
        <f t="shared" si="9"/>
        <v>3</v>
      </c>
      <c r="M306" s="5" t="s">
        <v>2706</v>
      </c>
    </row>
    <row r="307" spans="1:13" hidden="1">
      <c r="A307" s="1">
        <v>6</v>
      </c>
      <c r="B307" s="2" t="s">
        <v>523</v>
      </c>
      <c r="C307" s="1" t="s">
        <v>524</v>
      </c>
      <c r="D307" s="2" t="s">
        <v>525</v>
      </c>
      <c r="E307" s="3">
        <v>5200000</v>
      </c>
      <c r="F307" s="4"/>
      <c r="G307" s="3">
        <v>0</v>
      </c>
      <c r="H307" s="3">
        <v>0</v>
      </c>
      <c r="I307" s="3">
        <v>5200000</v>
      </c>
      <c r="J307" s="4"/>
      <c r="K307" s="5">
        <f t="shared" si="8"/>
        <v>18</v>
      </c>
      <c r="L307" s="5" t="str">
        <f t="shared" si="9"/>
        <v>3</v>
      </c>
      <c r="M307" s="5" t="s">
        <v>2706</v>
      </c>
    </row>
    <row r="308" spans="1:13" hidden="1">
      <c r="A308" s="1">
        <v>6</v>
      </c>
      <c r="B308" s="2" t="s">
        <v>526</v>
      </c>
      <c r="C308" s="1" t="s">
        <v>527</v>
      </c>
      <c r="D308" s="2" t="s">
        <v>452</v>
      </c>
      <c r="E308" s="3">
        <v>1760000</v>
      </c>
      <c r="F308" s="4"/>
      <c r="G308" s="3">
        <v>220000</v>
      </c>
      <c r="H308" s="3">
        <v>0</v>
      </c>
      <c r="I308" s="3">
        <v>1980000</v>
      </c>
      <c r="J308" s="4"/>
      <c r="K308" s="5">
        <f t="shared" si="8"/>
        <v>18</v>
      </c>
      <c r="L308" s="5" t="str">
        <f t="shared" si="9"/>
        <v>3</v>
      </c>
      <c r="M308" s="5" t="s">
        <v>2706</v>
      </c>
    </row>
    <row r="309" spans="1:13" hidden="1">
      <c r="A309" s="1">
        <v>6</v>
      </c>
      <c r="B309" s="2" t="s">
        <v>528</v>
      </c>
      <c r="C309" s="1" t="s">
        <v>529</v>
      </c>
      <c r="D309" s="2" t="s">
        <v>530</v>
      </c>
      <c r="E309" s="3">
        <v>3468000</v>
      </c>
      <c r="F309" s="4"/>
      <c r="G309" s="3">
        <v>0</v>
      </c>
      <c r="H309" s="3">
        <v>11000</v>
      </c>
      <c r="I309" s="3">
        <v>3457000</v>
      </c>
      <c r="J309" s="4"/>
      <c r="K309" s="5">
        <f t="shared" si="8"/>
        <v>18</v>
      </c>
      <c r="L309" s="5" t="str">
        <f t="shared" si="9"/>
        <v>3</v>
      </c>
      <c r="M309" s="5" t="s">
        <v>2706</v>
      </c>
    </row>
    <row r="310" spans="1:13" hidden="1">
      <c r="A310" s="1">
        <v>6</v>
      </c>
      <c r="B310" s="2" t="s">
        <v>531</v>
      </c>
      <c r="C310" s="1" t="s">
        <v>532</v>
      </c>
      <c r="D310" s="2" t="s">
        <v>533</v>
      </c>
      <c r="E310" s="3">
        <v>13818277.279999999</v>
      </c>
      <c r="F310" s="4"/>
      <c r="G310" s="3">
        <v>304814.94</v>
      </c>
      <c r="H310" s="3">
        <v>203209.96</v>
      </c>
      <c r="I310" s="3">
        <v>13919882.26</v>
      </c>
      <c r="J310" s="4"/>
      <c r="K310" s="5">
        <f t="shared" si="8"/>
        <v>18</v>
      </c>
      <c r="L310" s="5" t="str">
        <f t="shared" si="9"/>
        <v>3</v>
      </c>
      <c r="M310" s="5" t="s">
        <v>2706</v>
      </c>
    </row>
    <row r="311" spans="1:13" hidden="1">
      <c r="A311" s="63">
        <v>3</v>
      </c>
      <c r="B311" s="64" t="s">
        <v>534</v>
      </c>
      <c r="C311" s="63" t="s">
        <v>1</v>
      </c>
      <c r="D311" s="64" t="s">
        <v>535</v>
      </c>
      <c r="E311" s="65">
        <v>243126797.09</v>
      </c>
      <c r="F311" s="66"/>
      <c r="G311" s="65">
        <v>696577749.88999999</v>
      </c>
      <c r="H311" s="65">
        <v>684330444.27999997</v>
      </c>
      <c r="I311" s="65">
        <v>255374102.69999999</v>
      </c>
      <c r="J311" s="4"/>
      <c r="K311" s="5">
        <f t="shared" si="8"/>
        <v>13</v>
      </c>
      <c r="L311" s="5" t="str">
        <f t="shared" si="9"/>
        <v>3</v>
      </c>
      <c r="M311" s="5" t="s">
        <v>2706</v>
      </c>
    </row>
    <row r="312" spans="1:13" hidden="1">
      <c r="A312" s="1">
        <v>4</v>
      </c>
      <c r="B312" s="2" t="s">
        <v>536</v>
      </c>
      <c r="C312" s="1" t="s">
        <v>1</v>
      </c>
      <c r="D312" s="2" t="s">
        <v>537</v>
      </c>
      <c r="E312" s="3">
        <v>153724542.93000001</v>
      </c>
      <c r="F312" s="4"/>
      <c r="G312" s="3">
        <v>51833007.740000002</v>
      </c>
      <c r="H312" s="3">
        <v>50371414.399999999</v>
      </c>
      <c r="I312" s="3">
        <v>155186136.27000001</v>
      </c>
      <c r="J312" s="4"/>
      <c r="K312" s="5">
        <f t="shared" si="8"/>
        <v>13</v>
      </c>
      <c r="L312" s="5" t="str">
        <f t="shared" si="9"/>
        <v>3</v>
      </c>
      <c r="M312" s="5" t="s">
        <v>2706</v>
      </c>
    </row>
    <row r="313" spans="1:13" hidden="1">
      <c r="A313" s="1">
        <v>6</v>
      </c>
      <c r="B313" s="2" t="s">
        <v>538</v>
      </c>
      <c r="C313" s="1" t="s">
        <v>539</v>
      </c>
      <c r="D313" s="2" t="s">
        <v>540</v>
      </c>
      <c r="E313" s="3">
        <v>47678492.229999997</v>
      </c>
      <c r="F313" s="4"/>
      <c r="G313" s="3">
        <v>17302272.59</v>
      </c>
      <c r="H313" s="3">
        <v>18760783.300000001</v>
      </c>
      <c r="I313" s="3">
        <v>46219981.520000003</v>
      </c>
      <c r="J313" s="4"/>
      <c r="K313" s="5">
        <f t="shared" si="8"/>
        <v>18</v>
      </c>
      <c r="L313" s="5" t="str">
        <f t="shared" si="9"/>
        <v>3</v>
      </c>
      <c r="M313" s="5" t="s">
        <v>2706</v>
      </c>
    </row>
    <row r="314" spans="1:13" hidden="1">
      <c r="A314" s="1">
        <v>6</v>
      </c>
      <c r="B314" s="2" t="s">
        <v>541</v>
      </c>
      <c r="C314" s="1" t="s">
        <v>542</v>
      </c>
      <c r="D314" s="2" t="s">
        <v>543</v>
      </c>
      <c r="E314" s="3">
        <v>106046050.7</v>
      </c>
      <c r="F314" s="4"/>
      <c r="G314" s="3">
        <v>34530735.149999999</v>
      </c>
      <c r="H314" s="3">
        <v>31610631.100000001</v>
      </c>
      <c r="I314" s="3">
        <v>108966154.75</v>
      </c>
      <c r="J314" s="4"/>
      <c r="K314" s="5">
        <f t="shared" si="8"/>
        <v>18</v>
      </c>
      <c r="L314" s="5" t="str">
        <f t="shared" si="9"/>
        <v>3</v>
      </c>
      <c r="M314" s="5" t="s">
        <v>2706</v>
      </c>
    </row>
    <row r="315" spans="1:13" hidden="1">
      <c r="A315" s="1">
        <v>4</v>
      </c>
      <c r="B315" s="2" t="s">
        <v>2710</v>
      </c>
      <c r="C315" s="1" t="s">
        <v>1</v>
      </c>
      <c r="D315" s="2" t="s">
        <v>2711</v>
      </c>
      <c r="E315" s="3">
        <v>0</v>
      </c>
      <c r="F315" s="4"/>
      <c r="G315" s="3">
        <v>7253557.1799999997</v>
      </c>
      <c r="H315" s="3">
        <v>3795725.1</v>
      </c>
      <c r="I315" s="3">
        <v>3457832.08</v>
      </c>
      <c r="J315" s="4"/>
      <c r="K315" s="5">
        <f t="shared" si="8"/>
        <v>13</v>
      </c>
      <c r="L315" s="5" t="str">
        <f t="shared" si="9"/>
        <v>3</v>
      </c>
      <c r="M315" s="5" t="s">
        <v>2706</v>
      </c>
    </row>
    <row r="316" spans="1:13" hidden="1">
      <c r="A316" s="1">
        <v>5</v>
      </c>
      <c r="B316" s="2" t="s">
        <v>2712</v>
      </c>
      <c r="C316" s="1" t="s">
        <v>1</v>
      </c>
      <c r="D316" s="2" t="s">
        <v>2713</v>
      </c>
      <c r="E316" s="3">
        <v>0</v>
      </c>
      <c r="F316" s="4"/>
      <c r="G316" s="3">
        <v>3220214.85</v>
      </c>
      <c r="H316" s="3">
        <v>1602833.31</v>
      </c>
      <c r="I316" s="3">
        <v>1617381.54</v>
      </c>
      <c r="J316" s="4"/>
      <c r="K316" s="5">
        <f t="shared" si="8"/>
        <v>13</v>
      </c>
      <c r="L316" s="5" t="str">
        <f t="shared" si="9"/>
        <v>3</v>
      </c>
      <c r="M316" s="5" t="s">
        <v>2706</v>
      </c>
    </row>
    <row r="317" spans="1:13" hidden="1">
      <c r="A317" s="1">
        <v>6</v>
      </c>
      <c r="B317" s="2" t="s">
        <v>2714</v>
      </c>
      <c r="C317" s="1" t="s">
        <v>2715</v>
      </c>
      <c r="D317" s="2" t="s">
        <v>2716</v>
      </c>
      <c r="E317" s="3">
        <v>0</v>
      </c>
      <c r="F317" s="4"/>
      <c r="G317" s="3">
        <v>3220214.85</v>
      </c>
      <c r="H317" s="3">
        <v>1602833.31</v>
      </c>
      <c r="I317" s="3">
        <v>1617381.54</v>
      </c>
      <c r="J317" s="4"/>
      <c r="K317" s="5">
        <f t="shared" si="8"/>
        <v>18</v>
      </c>
      <c r="L317" s="5" t="str">
        <f t="shared" si="9"/>
        <v>3</v>
      </c>
      <c r="M317" s="5" t="s">
        <v>2706</v>
      </c>
    </row>
    <row r="318" spans="1:13" hidden="1">
      <c r="A318" s="1">
        <v>5</v>
      </c>
      <c r="B318" s="2" t="s">
        <v>2717</v>
      </c>
      <c r="C318" s="1" t="s">
        <v>1</v>
      </c>
      <c r="D318" s="2" t="s">
        <v>2718</v>
      </c>
      <c r="E318" s="3">
        <v>0</v>
      </c>
      <c r="F318" s="4"/>
      <c r="G318" s="3">
        <v>4033342.33</v>
      </c>
      <c r="H318" s="3">
        <v>2192891.79</v>
      </c>
      <c r="I318" s="3">
        <v>1840450.54</v>
      </c>
      <c r="J318" s="4"/>
      <c r="K318" s="5">
        <f t="shared" si="8"/>
        <v>13</v>
      </c>
      <c r="L318" s="5" t="str">
        <f t="shared" si="9"/>
        <v>3</v>
      </c>
      <c r="M318" s="5" t="s">
        <v>2706</v>
      </c>
    </row>
    <row r="319" spans="1:13" hidden="1">
      <c r="A319" s="1">
        <v>6</v>
      </c>
      <c r="B319" s="2" t="s">
        <v>2719</v>
      </c>
      <c r="C319" s="1" t="s">
        <v>2720</v>
      </c>
      <c r="D319" s="2" t="s">
        <v>2721</v>
      </c>
      <c r="E319" s="3">
        <v>0</v>
      </c>
      <c r="F319" s="4"/>
      <c r="G319" s="3">
        <v>4033342.33</v>
      </c>
      <c r="H319" s="3">
        <v>2192891.79</v>
      </c>
      <c r="I319" s="3">
        <v>1840450.54</v>
      </c>
      <c r="J319" s="4"/>
      <c r="K319" s="5">
        <f t="shared" si="8"/>
        <v>18</v>
      </c>
      <c r="L319" s="5" t="str">
        <f t="shared" si="9"/>
        <v>3</v>
      </c>
      <c r="M319" s="5" t="s">
        <v>2706</v>
      </c>
    </row>
    <row r="320" spans="1:13" hidden="1">
      <c r="A320" s="1">
        <v>4</v>
      </c>
      <c r="B320" s="2" t="s">
        <v>544</v>
      </c>
      <c r="C320" s="1" t="s">
        <v>1</v>
      </c>
      <c r="D320" s="2" t="s">
        <v>545</v>
      </c>
      <c r="E320" s="3">
        <v>0</v>
      </c>
      <c r="F320" s="4"/>
      <c r="G320" s="3">
        <v>9811835.8599999994</v>
      </c>
      <c r="H320" s="3">
        <v>48710.54</v>
      </c>
      <c r="I320" s="3">
        <v>9763125.3200000003</v>
      </c>
      <c r="J320" s="4"/>
      <c r="K320" s="5">
        <f t="shared" si="8"/>
        <v>13</v>
      </c>
      <c r="L320" s="5" t="str">
        <f t="shared" si="9"/>
        <v>3</v>
      </c>
      <c r="M320" s="5" t="s">
        <v>2706</v>
      </c>
    </row>
    <row r="321" spans="1:13" hidden="1">
      <c r="A321" s="1">
        <v>5</v>
      </c>
      <c r="B321" s="2" t="s">
        <v>546</v>
      </c>
      <c r="C321" s="1" t="s">
        <v>1</v>
      </c>
      <c r="D321" s="2" t="s">
        <v>547</v>
      </c>
      <c r="E321" s="3">
        <v>0</v>
      </c>
      <c r="F321" s="4"/>
      <c r="G321" s="3">
        <v>9811835.8599999994</v>
      </c>
      <c r="H321" s="3">
        <v>48710.54</v>
      </c>
      <c r="I321" s="3">
        <v>9763125.3200000003</v>
      </c>
      <c r="J321" s="4"/>
      <c r="K321" s="5">
        <f t="shared" si="8"/>
        <v>13</v>
      </c>
      <c r="L321" s="5" t="str">
        <f t="shared" si="9"/>
        <v>3</v>
      </c>
      <c r="M321" s="5" t="s">
        <v>2706</v>
      </c>
    </row>
    <row r="322" spans="1:13" hidden="1">
      <c r="A322" s="1">
        <v>6</v>
      </c>
      <c r="B322" s="2" t="s">
        <v>548</v>
      </c>
      <c r="C322" s="1" t="s">
        <v>549</v>
      </c>
      <c r="D322" s="2" t="s">
        <v>550</v>
      </c>
      <c r="E322" s="3">
        <v>0</v>
      </c>
      <c r="F322" s="4"/>
      <c r="G322" s="3">
        <v>9811835.8599999994</v>
      </c>
      <c r="H322" s="3">
        <v>48710.54</v>
      </c>
      <c r="I322" s="3">
        <v>9763125.3200000003</v>
      </c>
      <c r="J322" s="4"/>
      <c r="K322" s="5">
        <f t="shared" si="8"/>
        <v>18</v>
      </c>
      <c r="L322" s="5" t="str">
        <f t="shared" si="9"/>
        <v>3</v>
      </c>
      <c r="M322" s="5" t="s">
        <v>2706</v>
      </c>
    </row>
    <row r="323" spans="1:13" hidden="1">
      <c r="A323" s="1">
        <v>4</v>
      </c>
      <c r="B323" s="2" t="s">
        <v>551</v>
      </c>
      <c r="C323" s="1" t="s">
        <v>1</v>
      </c>
      <c r="D323" s="2" t="s">
        <v>552</v>
      </c>
      <c r="E323" s="3">
        <v>0</v>
      </c>
      <c r="F323" s="4"/>
      <c r="G323" s="3">
        <v>1381.26</v>
      </c>
      <c r="H323" s="3">
        <v>4127740.68</v>
      </c>
      <c r="I323" s="3">
        <v>-4126359.42</v>
      </c>
      <c r="J323" s="4"/>
      <c r="K323" s="5">
        <f t="shared" si="8"/>
        <v>13</v>
      </c>
      <c r="L323" s="5" t="str">
        <f t="shared" si="9"/>
        <v>3</v>
      </c>
      <c r="M323" s="5" t="s">
        <v>2706</v>
      </c>
    </row>
    <row r="324" spans="1:13" hidden="1">
      <c r="A324" s="1">
        <v>5</v>
      </c>
      <c r="B324" s="2" t="s">
        <v>553</v>
      </c>
      <c r="C324" s="1" t="s">
        <v>1</v>
      </c>
      <c r="D324" s="2" t="s">
        <v>554</v>
      </c>
      <c r="E324" s="3">
        <v>0</v>
      </c>
      <c r="F324" s="4"/>
      <c r="G324" s="3">
        <v>1381.26</v>
      </c>
      <c r="H324" s="3">
        <v>4127740.68</v>
      </c>
      <c r="I324" s="3">
        <v>-4126359.42</v>
      </c>
      <c r="J324" s="4"/>
      <c r="K324" s="5">
        <f t="shared" si="8"/>
        <v>13</v>
      </c>
      <c r="L324" s="5" t="str">
        <f t="shared" si="9"/>
        <v>3</v>
      </c>
      <c r="M324" s="5" t="s">
        <v>2706</v>
      </c>
    </row>
    <row r="325" spans="1:13" hidden="1">
      <c r="A325" s="1">
        <v>6</v>
      </c>
      <c r="B325" s="2" t="s">
        <v>555</v>
      </c>
      <c r="C325" s="1" t="s">
        <v>556</v>
      </c>
      <c r="D325" s="2" t="s">
        <v>557</v>
      </c>
      <c r="E325" s="3">
        <v>0</v>
      </c>
      <c r="F325" s="4"/>
      <c r="G325" s="3">
        <v>1381.26</v>
      </c>
      <c r="H325" s="3">
        <v>4127740.68</v>
      </c>
      <c r="I325" s="3">
        <v>-4126359.42</v>
      </c>
      <c r="J325" s="4"/>
      <c r="K325" s="5">
        <f t="shared" si="8"/>
        <v>18</v>
      </c>
      <c r="L325" s="5" t="str">
        <f t="shared" si="9"/>
        <v>3</v>
      </c>
      <c r="M325" s="5" t="s">
        <v>2706</v>
      </c>
    </row>
    <row r="326" spans="1:13" hidden="1">
      <c r="A326" s="1">
        <v>5</v>
      </c>
      <c r="B326" s="2" t="s">
        <v>558</v>
      </c>
      <c r="C326" s="1" t="s">
        <v>1</v>
      </c>
      <c r="D326" s="2" t="s">
        <v>559</v>
      </c>
      <c r="E326" s="3">
        <v>0</v>
      </c>
      <c r="F326" s="4"/>
      <c r="G326" s="3">
        <v>0</v>
      </c>
      <c r="H326" s="3">
        <v>247225.13</v>
      </c>
      <c r="I326" s="3">
        <v>-247225.13</v>
      </c>
      <c r="J326" s="4"/>
      <c r="K326" s="5">
        <f t="shared" si="8"/>
        <v>13</v>
      </c>
      <c r="L326" s="5" t="str">
        <f t="shared" si="9"/>
        <v>3</v>
      </c>
      <c r="M326" s="5" t="s">
        <v>2706</v>
      </c>
    </row>
    <row r="327" spans="1:13" hidden="1">
      <c r="A327" s="1">
        <v>6</v>
      </c>
      <c r="B327" s="2" t="s">
        <v>560</v>
      </c>
      <c r="C327" s="1" t="s">
        <v>561</v>
      </c>
      <c r="D327" s="2" t="s">
        <v>562</v>
      </c>
      <c r="E327" s="3">
        <v>0</v>
      </c>
      <c r="F327" s="4"/>
      <c r="G327" s="3">
        <v>0</v>
      </c>
      <c r="H327" s="3">
        <v>247225.13</v>
      </c>
      <c r="I327" s="3">
        <v>-247225.13</v>
      </c>
      <c r="J327" s="4"/>
      <c r="K327" s="5">
        <f t="shared" si="8"/>
        <v>18</v>
      </c>
      <c r="L327" s="5" t="str">
        <f t="shared" si="9"/>
        <v>3</v>
      </c>
      <c r="M327" s="5" t="s">
        <v>2706</v>
      </c>
    </row>
    <row r="328" spans="1:13" hidden="1">
      <c r="A328" s="1">
        <v>4</v>
      </c>
      <c r="B328" s="2" t="s">
        <v>563</v>
      </c>
      <c r="C328" s="1" t="s">
        <v>1</v>
      </c>
      <c r="D328" s="2" t="s">
        <v>564</v>
      </c>
      <c r="E328" s="3">
        <v>27907789.780000001</v>
      </c>
      <c r="F328" s="4"/>
      <c r="G328" s="3">
        <v>5355783.95</v>
      </c>
      <c r="H328" s="3">
        <v>4488094.7699999996</v>
      </c>
      <c r="I328" s="3">
        <v>28775478.960000001</v>
      </c>
      <c r="J328" s="4"/>
      <c r="K328" s="5">
        <f t="shared" si="8"/>
        <v>13</v>
      </c>
      <c r="L328" s="5" t="str">
        <f t="shared" si="9"/>
        <v>3</v>
      </c>
      <c r="M328" s="5" t="s">
        <v>2706</v>
      </c>
    </row>
    <row r="329" spans="1:13" hidden="1">
      <c r="A329" s="1">
        <v>5</v>
      </c>
      <c r="B329" s="2" t="s">
        <v>565</v>
      </c>
      <c r="C329" s="1" t="s">
        <v>1</v>
      </c>
      <c r="D329" s="2" t="s">
        <v>566</v>
      </c>
      <c r="E329" s="3">
        <v>27907789.780000001</v>
      </c>
      <c r="F329" s="4"/>
      <c r="G329" s="3">
        <v>5355783.95</v>
      </c>
      <c r="H329" s="3">
        <v>4488094.7699999996</v>
      </c>
      <c r="I329" s="3">
        <v>28775478.960000001</v>
      </c>
      <c r="J329" s="4"/>
      <c r="K329" s="5">
        <f t="shared" si="8"/>
        <v>13</v>
      </c>
      <c r="L329" s="5" t="str">
        <f t="shared" si="9"/>
        <v>3</v>
      </c>
      <c r="M329" s="5" t="s">
        <v>2706</v>
      </c>
    </row>
    <row r="330" spans="1:13" hidden="1">
      <c r="A330" s="1">
        <v>6</v>
      </c>
      <c r="B330" s="2" t="s">
        <v>567</v>
      </c>
      <c r="C330" s="1" t="s">
        <v>568</v>
      </c>
      <c r="D330" s="2" t="s">
        <v>569</v>
      </c>
      <c r="E330" s="3">
        <v>6023369.2999999998</v>
      </c>
      <c r="F330" s="4"/>
      <c r="G330" s="3">
        <v>3588348.85</v>
      </c>
      <c r="H330" s="3">
        <v>3027230.81</v>
      </c>
      <c r="I330" s="3">
        <v>6584487.3399999999</v>
      </c>
      <c r="J330" s="4"/>
      <c r="K330" s="5">
        <f t="shared" si="8"/>
        <v>18</v>
      </c>
      <c r="L330" s="5" t="str">
        <f t="shared" si="9"/>
        <v>3</v>
      </c>
      <c r="M330" s="5" t="s">
        <v>2706</v>
      </c>
    </row>
    <row r="331" spans="1:13" hidden="1">
      <c r="A331" s="1">
        <v>6</v>
      </c>
      <c r="B331" s="2" t="s">
        <v>570</v>
      </c>
      <c r="C331" s="1" t="s">
        <v>571</v>
      </c>
      <c r="D331" s="2" t="s">
        <v>572</v>
      </c>
      <c r="E331" s="3">
        <v>16688675.99</v>
      </c>
      <c r="F331" s="4"/>
      <c r="G331" s="3">
        <v>1376108.62</v>
      </c>
      <c r="H331" s="3">
        <v>1155286.72</v>
      </c>
      <c r="I331" s="3">
        <v>16909497.890000001</v>
      </c>
      <c r="J331" s="4"/>
      <c r="K331" s="5">
        <f t="shared" si="8"/>
        <v>18</v>
      </c>
      <c r="L331" s="5" t="str">
        <f t="shared" si="9"/>
        <v>3</v>
      </c>
      <c r="M331" s="5" t="s">
        <v>2706</v>
      </c>
    </row>
    <row r="332" spans="1:13" hidden="1">
      <c r="A332" s="1">
        <v>6</v>
      </c>
      <c r="B332" s="2" t="s">
        <v>573</v>
      </c>
      <c r="C332" s="1" t="s">
        <v>574</v>
      </c>
      <c r="D332" s="2" t="s">
        <v>575</v>
      </c>
      <c r="E332" s="3">
        <v>5195744.49</v>
      </c>
      <c r="F332" s="4"/>
      <c r="G332" s="3">
        <v>391326.48</v>
      </c>
      <c r="H332" s="3">
        <v>305577.24</v>
      </c>
      <c r="I332" s="3">
        <v>5281493.7300000004</v>
      </c>
      <c r="J332" s="4"/>
      <c r="K332" s="5">
        <f t="shared" si="8"/>
        <v>18</v>
      </c>
      <c r="L332" s="5" t="str">
        <f t="shared" si="9"/>
        <v>3</v>
      </c>
      <c r="M332" s="5" t="s">
        <v>2706</v>
      </c>
    </row>
    <row r="333" spans="1:13" hidden="1">
      <c r="A333" s="1">
        <v>4</v>
      </c>
      <c r="B333" s="2" t="s">
        <v>576</v>
      </c>
      <c r="C333" s="1" t="s">
        <v>1</v>
      </c>
      <c r="D333" s="2" t="s">
        <v>577</v>
      </c>
      <c r="E333" s="3">
        <v>2403687.2599999998</v>
      </c>
      <c r="F333" s="4"/>
      <c r="G333" s="3">
        <v>14195259.42</v>
      </c>
      <c r="H333" s="3">
        <v>14012906.74</v>
      </c>
      <c r="I333" s="3">
        <v>2586039.94</v>
      </c>
      <c r="J333" s="4"/>
      <c r="K333" s="5">
        <f t="shared" si="8"/>
        <v>13</v>
      </c>
      <c r="L333" s="5" t="str">
        <f t="shared" si="9"/>
        <v>3</v>
      </c>
      <c r="M333" s="5" t="s">
        <v>2706</v>
      </c>
    </row>
    <row r="334" spans="1:13" hidden="1">
      <c r="A334" s="1">
        <v>5</v>
      </c>
      <c r="B334" s="2" t="s">
        <v>578</v>
      </c>
      <c r="C334" s="1" t="s">
        <v>1</v>
      </c>
      <c r="D334" s="2" t="s">
        <v>579</v>
      </c>
      <c r="E334" s="3">
        <v>2403687.2599999998</v>
      </c>
      <c r="F334" s="4"/>
      <c r="G334" s="3">
        <v>14195259.42</v>
      </c>
      <c r="H334" s="3">
        <v>14012906.74</v>
      </c>
      <c r="I334" s="3">
        <v>2586039.94</v>
      </c>
      <c r="J334" s="4"/>
      <c r="K334" s="5">
        <f t="shared" ref="K334:K397" si="10">LEN(B334)</f>
        <v>13</v>
      </c>
      <c r="L334" s="5" t="str">
        <f t="shared" ref="L334:L397" si="11">LEFT(B334,1)</f>
        <v>3</v>
      </c>
      <c r="M334" s="5" t="s">
        <v>2706</v>
      </c>
    </row>
    <row r="335" spans="1:13" hidden="1">
      <c r="A335" s="1">
        <v>6</v>
      </c>
      <c r="B335" s="2" t="s">
        <v>580</v>
      </c>
      <c r="C335" s="1" t="s">
        <v>581</v>
      </c>
      <c r="D335" s="2" t="s">
        <v>582</v>
      </c>
      <c r="E335" s="3">
        <v>2403687.2599999998</v>
      </c>
      <c r="F335" s="4"/>
      <c r="G335" s="3">
        <v>14195259.42</v>
      </c>
      <c r="H335" s="3">
        <v>14012906.74</v>
      </c>
      <c r="I335" s="3">
        <v>2586039.94</v>
      </c>
      <c r="J335" s="4"/>
      <c r="K335" s="5">
        <f t="shared" si="10"/>
        <v>18</v>
      </c>
      <c r="L335" s="5" t="str">
        <f t="shared" si="11"/>
        <v>3</v>
      </c>
      <c r="M335" s="5" t="s">
        <v>2706</v>
      </c>
    </row>
    <row r="336" spans="1:13" hidden="1">
      <c r="A336" s="1">
        <v>4</v>
      </c>
      <c r="B336" s="2" t="s">
        <v>583</v>
      </c>
      <c r="C336" s="1" t="s">
        <v>1</v>
      </c>
      <c r="D336" s="2" t="s">
        <v>584</v>
      </c>
      <c r="E336" s="3">
        <v>13303366.380000001</v>
      </c>
      <c r="F336" s="4"/>
      <c r="G336" s="3">
        <v>78470716.239999995</v>
      </c>
      <c r="H336" s="3">
        <v>77942039.560000002</v>
      </c>
      <c r="I336" s="3">
        <v>13832043.060000001</v>
      </c>
      <c r="J336" s="4"/>
      <c r="K336" s="5">
        <f t="shared" si="10"/>
        <v>13</v>
      </c>
      <c r="L336" s="5" t="str">
        <f t="shared" si="11"/>
        <v>3</v>
      </c>
      <c r="M336" s="5" t="s">
        <v>2706</v>
      </c>
    </row>
    <row r="337" spans="1:13" hidden="1">
      <c r="A337" s="1">
        <v>5</v>
      </c>
      <c r="B337" s="2" t="s">
        <v>585</v>
      </c>
      <c r="C337" s="1" t="s">
        <v>1</v>
      </c>
      <c r="D337" s="2" t="s">
        <v>586</v>
      </c>
      <c r="E337" s="3">
        <v>10398899.18</v>
      </c>
      <c r="F337" s="4"/>
      <c r="G337" s="3">
        <v>65637386.450000003</v>
      </c>
      <c r="H337" s="3">
        <v>65450692.350000001</v>
      </c>
      <c r="I337" s="3">
        <v>10585593.279999999</v>
      </c>
      <c r="J337" s="4"/>
      <c r="K337" s="5">
        <f t="shared" si="10"/>
        <v>13</v>
      </c>
      <c r="L337" s="5" t="str">
        <f t="shared" si="11"/>
        <v>3</v>
      </c>
      <c r="M337" s="5" t="s">
        <v>2706</v>
      </c>
    </row>
    <row r="338" spans="1:13" hidden="1">
      <c r="A338" s="1">
        <v>6</v>
      </c>
      <c r="B338" s="2" t="s">
        <v>587</v>
      </c>
      <c r="C338" s="1" t="s">
        <v>588</v>
      </c>
      <c r="D338" s="2" t="s">
        <v>589</v>
      </c>
      <c r="E338" s="3">
        <v>1021331.1</v>
      </c>
      <c r="F338" s="4"/>
      <c r="G338" s="3">
        <v>17933565.98</v>
      </c>
      <c r="H338" s="3">
        <v>17336236.420000002</v>
      </c>
      <c r="I338" s="3">
        <v>1618660.66</v>
      </c>
      <c r="J338" s="4"/>
      <c r="K338" s="5">
        <f t="shared" si="10"/>
        <v>18</v>
      </c>
      <c r="L338" s="5" t="str">
        <f t="shared" si="11"/>
        <v>3</v>
      </c>
      <c r="M338" s="5" t="s">
        <v>2706</v>
      </c>
    </row>
    <row r="339" spans="1:13" hidden="1">
      <c r="A339" s="1">
        <v>6</v>
      </c>
      <c r="B339" s="2" t="s">
        <v>590</v>
      </c>
      <c r="C339" s="1" t="s">
        <v>591</v>
      </c>
      <c r="D339" s="2" t="s">
        <v>52</v>
      </c>
      <c r="E339" s="3">
        <v>9377568.0800000001</v>
      </c>
      <c r="F339" s="4"/>
      <c r="G339" s="3">
        <v>47703820.469999999</v>
      </c>
      <c r="H339" s="3">
        <v>48114455.93</v>
      </c>
      <c r="I339" s="3">
        <v>8966932.6199999992</v>
      </c>
      <c r="J339" s="4"/>
      <c r="K339" s="5">
        <f t="shared" si="10"/>
        <v>18</v>
      </c>
      <c r="L339" s="5" t="str">
        <f t="shared" si="11"/>
        <v>3</v>
      </c>
      <c r="M339" s="5" t="s">
        <v>2706</v>
      </c>
    </row>
    <row r="340" spans="1:13" hidden="1">
      <c r="A340" s="1">
        <v>5</v>
      </c>
      <c r="B340" s="2" t="s">
        <v>592</v>
      </c>
      <c r="C340" s="1" t="s">
        <v>1</v>
      </c>
      <c r="D340" s="2" t="s">
        <v>593</v>
      </c>
      <c r="E340" s="3">
        <v>2904467.2</v>
      </c>
      <c r="F340" s="4"/>
      <c r="G340" s="3">
        <v>12833329.789999999</v>
      </c>
      <c r="H340" s="3">
        <v>12491347.210000001</v>
      </c>
      <c r="I340" s="3">
        <v>3246449.78</v>
      </c>
      <c r="J340" s="4"/>
      <c r="K340" s="5">
        <f t="shared" si="10"/>
        <v>13</v>
      </c>
      <c r="L340" s="5" t="str">
        <f t="shared" si="11"/>
        <v>3</v>
      </c>
      <c r="M340" s="5" t="s">
        <v>2706</v>
      </c>
    </row>
    <row r="341" spans="1:13" hidden="1">
      <c r="A341" s="1">
        <v>6</v>
      </c>
      <c r="B341" s="2" t="s">
        <v>594</v>
      </c>
      <c r="C341" s="1" t="s">
        <v>595</v>
      </c>
      <c r="D341" s="2" t="s">
        <v>46</v>
      </c>
      <c r="E341" s="3">
        <v>2904467.2</v>
      </c>
      <c r="F341" s="4"/>
      <c r="G341" s="3">
        <v>12833329.789999999</v>
      </c>
      <c r="H341" s="3">
        <v>12491347.210000001</v>
      </c>
      <c r="I341" s="3">
        <v>3246449.78</v>
      </c>
      <c r="J341" s="4"/>
      <c r="K341" s="5">
        <f t="shared" si="10"/>
        <v>18</v>
      </c>
      <c r="L341" s="5" t="str">
        <f t="shared" si="11"/>
        <v>3</v>
      </c>
      <c r="M341" s="5" t="s">
        <v>2706</v>
      </c>
    </row>
    <row r="342" spans="1:13" hidden="1">
      <c r="A342" s="1">
        <v>4</v>
      </c>
      <c r="B342" s="2" t="s">
        <v>596</v>
      </c>
      <c r="C342" s="1" t="s">
        <v>1</v>
      </c>
      <c r="D342" s="2" t="s">
        <v>597</v>
      </c>
      <c r="E342" s="3">
        <v>3427.8</v>
      </c>
      <c r="F342" s="4"/>
      <c r="G342" s="3">
        <v>2423.94</v>
      </c>
      <c r="H342" s="3">
        <v>2345.04</v>
      </c>
      <c r="I342" s="3">
        <v>3506.7</v>
      </c>
      <c r="J342" s="4"/>
      <c r="K342" s="5">
        <f t="shared" si="10"/>
        <v>13</v>
      </c>
      <c r="L342" s="5" t="str">
        <f t="shared" si="11"/>
        <v>3</v>
      </c>
      <c r="M342" s="5" t="s">
        <v>2706</v>
      </c>
    </row>
    <row r="343" spans="1:13" hidden="1">
      <c r="A343" s="1">
        <v>6</v>
      </c>
      <c r="B343" s="2" t="s">
        <v>598</v>
      </c>
      <c r="C343" s="1" t="s">
        <v>599</v>
      </c>
      <c r="D343" s="2" t="s">
        <v>600</v>
      </c>
      <c r="E343" s="3">
        <v>3427.8</v>
      </c>
      <c r="F343" s="4"/>
      <c r="G343" s="3">
        <v>2423.94</v>
      </c>
      <c r="H343" s="3">
        <v>2345.04</v>
      </c>
      <c r="I343" s="3">
        <v>3506.7</v>
      </c>
      <c r="J343" s="4"/>
      <c r="K343" s="5">
        <f t="shared" si="10"/>
        <v>18</v>
      </c>
      <c r="L343" s="5" t="str">
        <f t="shared" si="11"/>
        <v>3</v>
      </c>
      <c r="M343" s="5" t="s">
        <v>2706</v>
      </c>
    </row>
    <row r="344" spans="1:13" hidden="1">
      <c r="A344" s="1">
        <v>4</v>
      </c>
      <c r="B344" s="2" t="s">
        <v>601</v>
      </c>
      <c r="C344" s="1" t="s">
        <v>1</v>
      </c>
      <c r="D344" s="2" t="s">
        <v>602</v>
      </c>
      <c r="E344" s="3">
        <v>45783982.939999998</v>
      </c>
      <c r="F344" s="4"/>
      <c r="G344" s="3">
        <v>529653784.30000001</v>
      </c>
      <c r="H344" s="3">
        <v>529294242.31999999</v>
      </c>
      <c r="I344" s="3">
        <v>46143524.920000002</v>
      </c>
      <c r="J344" s="4"/>
      <c r="K344" s="5">
        <f t="shared" si="10"/>
        <v>13</v>
      </c>
      <c r="L344" s="5" t="str">
        <f t="shared" si="11"/>
        <v>3</v>
      </c>
      <c r="M344" s="5" t="s">
        <v>2706</v>
      </c>
    </row>
    <row r="345" spans="1:13" hidden="1">
      <c r="A345" s="1">
        <v>6</v>
      </c>
      <c r="B345" s="2" t="s">
        <v>2292</v>
      </c>
      <c r="C345" s="1" t="s">
        <v>2293</v>
      </c>
      <c r="D345" s="2" t="s">
        <v>2294</v>
      </c>
      <c r="E345" s="3">
        <v>3826020.66</v>
      </c>
      <c r="F345" s="4"/>
      <c r="G345" s="3">
        <v>293113.24</v>
      </c>
      <c r="H345" s="3">
        <v>1044074.84</v>
      </c>
      <c r="I345" s="3">
        <v>3075059.06</v>
      </c>
      <c r="J345" s="4"/>
      <c r="K345" s="5">
        <f t="shared" si="10"/>
        <v>18</v>
      </c>
      <c r="L345" s="5" t="str">
        <f t="shared" si="11"/>
        <v>3</v>
      </c>
      <c r="M345" s="5" t="s">
        <v>2706</v>
      </c>
    </row>
    <row r="346" spans="1:13" hidden="1">
      <c r="A346" s="1">
        <v>6</v>
      </c>
      <c r="B346" s="2" t="s">
        <v>2295</v>
      </c>
      <c r="C346" s="1" t="s">
        <v>2296</v>
      </c>
      <c r="D346" s="2" t="s">
        <v>2297</v>
      </c>
      <c r="E346" s="3">
        <v>4591224.78</v>
      </c>
      <c r="F346" s="4"/>
      <c r="G346" s="3">
        <v>524570328.55000001</v>
      </c>
      <c r="H346" s="3">
        <v>525473139.98000002</v>
      </c>
      <c r="I346" s="3">
        <v>3688413.35</v>
      </c>
      <c r="J346" s="4"/>
      <c r="K346" s="5">
        <f t="shared" si="10"/>
        <v>18</v>
      </c>
      <c r="L346" s="5" t="str">
        <f t="shared" si="11"/>
        <v>3</v>
      </c>
      <c r="M346" s="5" t="s">
        <v>2706</v>
      </c>
    </row>
    <row r="347" spans="1:13" hidden="1">
      <c r="A347" s="1">
        <v>6</v>
      </c>
      <c r="B347" s="2" t="s">
        <v>603</v>
      </c>
      <c r="C347" s="1" t="s">
        <v>604</v>
      </c>
      <c r="D347" s="2" t="s">
        <v>605</v>
      </c>
      <c r="E347" s="3">
        <v>3964610</v>
      </c>
      <c r="F347" s="4"/>
      <c r="G347" s="3">
        <v>533945.76</v>
      </c>
      <c r="H347" s="3">
        <v>89300</v>
      </c>
      <c r="I347" s="3">
        <v>4409255.76</v>
      </c>
      <c r="J347" s="4"/>
      <c r="K347" s="5">
        <f t="shared" si="10"/>
        <v>18</v>
      </c>
      <c r="L347" s="5" t="str">
        <f t="shared" si="11"/>
        <v>3</v>
      </c>
      <c r="M347" s="5" t="s">
        <v>2706</v>
      </c>
    </row>
    <row r="348" spans="1:13" hidden="1">
      <c r="A348" s="1">
        <v>6</v>
      </c>
      <c r="B348" s="2" t="s">
        <v>606</v>
      </c>
      <c r="C348" s="1" t="s">
        <v>607</v>
      </c>
      <c r="D348" s="2" t="s">
        <v>608</v>
      </c>
      <c r="E348" s="3">
        <v>1768227.5</v>
      </c>
      <c r="F348" s="4"/>
      <c r="G348" s="3">
        <v>2927796.75</v>
      </c>
      <c r="H348" s="3">
        <v>2023727.5</v>
      </c>
      <c r="I348" s="3">
        <v>2672296.75</v>
      </c>
      <c r="J348" s="4"/>
      <c r="K348" s="5">
        <f t="shared" si="10"/>
        <v>18</v>
      </c>
      <c r="L348" s="5" t="str">
        <f t="shared" si="11"/>
        <v>3</v>
      </c>
      <c r="M348" s="5" t="s">
        <v>2706</v>
      </c>
    </row>
    <row r="349" spans="1:13" hidden="1">
      <c r="A349" s="1">
        <v>6</v>
      </c>
      <c r="B349" s="2" t="s">
        <v>609</v>
      </c>
      <c r="C349" s="1" t="s">
        <v>610</v>
      </c>
      <c r="D349" s="2" t="s">
        <v>611</v>
      </c>
      <c r="E349" s="3">
        <v>12126400</v>
      </c>
      <c r="F349" s="4"/>
      <c r="G349" s="3">
        <v>1328600</v>
      </c>
      <c r="H349" s="3">
        <v>664000</v>
      </c>
      <c r="I349" s="3">
        <v>12791000</v>
      </c>
      <c r="J349" s="4"/>
      <c r="K349" s="5">
        <f t="shared" si="10"/>
        <v>18</v>
      </c>
      <c r="L349" s="5" t="str">
        <f t="shared" si="11"/>
        <v>3</v>
      </c>
      <c r="M349" s="5" t="s">
        <v>2706</v>
      </c>
    </row>
    <row r="350" spans="1:13" hidden="1">
      <c r="A350" s="1">
        <v>6</v>
      </c>
      <c r="B350" s="2" t="s">
        <v>612</v>
      </c>
      <c r="C350" s="1" t="s">
        <v>613</v>
      </c>
      <c r="D350" s="2" t="s">
        <v>614</v>
      </c>
      <c r="E350" s="3">
        <v>19507500</v>
      </c>
      <c r="F350" s="4"/>
      <c r="G350" s="3">
        <v>0</v>
      </c>
      <c r="H350" s="3">
        <v>0</v>
      </c>
      <c r="I350" s="3">
        <v>19507500</v>
      </c>
      <c r="J350" s="4"/>
      <c r="K350" s="5">
        <f t="shared" si="10"/>
        <v>18</v>
      </c>
      <c r="L350" s="5" t="str">
        <f t="shared" si="11"/>
        <v>3</v>
      </c>
      <c r="M350" s="5" t="s">
        <v>2706</v>
      </c>
    </row>
    <row r="351" spans="1:13" hidden="1">
      <c r="A351" s="59">
        <v>2</v>
      </c>
      <c r="B351" s="60" t="s">
        <v>615</v>
      </c>
      <c r="C351" s="59" t="s">
        <v>1</v>
      </c>
      <c r="D351" s="60" t="s">
        <v>616</v>
      </c>
      <c r="E351" s="61">
        <v>77479520.780000001</v>
      </c>
      <c r="F351" s="62"/>
      <c r="G351" s="61">
        <v>108484958.79000001</v>
      </c>
      <c r="H351" s="61">
        <v>102932268.16</v>
      </c>
      <c r="I351" s="61">
        <v>83032211.409999996</v>
      </c>
      <c r="J351" s="4"/>
      <c r="K351" s="5">
        <f t="shared" si="10"/>
        <v>13</v>
      </c>
      <c r="L351" s="5" t="str">
        <f t="shared" si="11"/>
        <v>3</v>
      </c>
      <c r="M351" s="5" t="s">
        <v>2706</v>
      </c>
    </row>
    <row r="352" spans="1:13" hidden="1">
      <c r="A352" s="63">
        <v>3</v>
      </c>
      <c r="B352" s="64" t="s">
        <v>617</v>
      </c>
      <c r="C352" s="63" t="s">
        <v>1</v>
      </c>
      <c r="D352" s="64" t="s">
        <v>618</v>
      </c>
      <c r="E352" s="65">
        <v>614032.1</v>
      </c>
      <c r="F352" s="66"/>
      <c r="G352" s="65">
        <v>1033820.56</v>
      </c>
      <c r="H352" s="65">
        <v>1063372.19</v>
      </c>
      <c r="I352" s="65">
        <v>584480.47</v>
      </c>
      <c r="J352" s="4"/>
      <c r="K352" s="5">
        <f t="shared" si="10"/>
        <v>13</v>
      </c>
      <c r="L352" s="5" t="str">
        <f t="shared" si="11"/>
        <v>3</v>
      </c>
      <c r="M352" s="5" t="s">
        <v>2706</v>
      </c>
    </row>
    <row r="353" spans="1:13" hidden="1">
      <c r="A353" s="1">
        <v>4</v>
      </c>
      <c r="B353" s="2" t="s">
        <v>619</v>
      </c>
      <c r="C353" s="1" t="s">
        <v>1</v>
      </c>
      <c r="D353" s="2" t="s">
        <v>620</v>
      </c>
      <c r="E353" s="3">
        <v>614032.1</v>
      </c>
      <c r="F353" s="4"/>
      <c r="G353" s="3">
        <v>1033820.56</v>
      </c>
      <c r="H353" s="3">
        <v>1063372.19</v>
      </c>
      <c r="I353" s="3">
        <v>584480.47</v>
      </c>
      <c r="J353" s="4"/>
      <c r="K353" s="5">
        <f t="shared" si="10"/>
        <v>13</v>
      </c>
      <c r="L353" s="5" t="str">
        <f t="shared" si="11"/>
        <v>3</v>
      </c>
      <c r="M353" s="5" t="s">
        <v>2706</v>
      </c>
    </row>
    <row r="354" spans="1:13" hidden="1">
      <c r="A354" s="1">
        <v>6</v>
      </c>
      <c r="B354" s="2" t="s">
        <v>621</v>
      </c>
      <c r="C354" s="1" t="s">
        <v>622</v>
      </c>
      <c r="D354" s="2" t="s">
        <v>623</v>
      </c>
      <c r="E354" s="3">
        <v>411462.42</v>
      </c>
      <c r="F354" s="4"/>
      <c r="G354" s="3">
        <v>125456.05</v>
      </c>
      <c r="H354" s="3">
        <v>354866.01</v>
      </c>
      <c r="I354" s="3">
        <v>182052.46</v>
      </c>
      <c r="J354" s="4"/>
      <c r="K354" s="5">
        <f t="shared" si="10"/>
        <v>18</v>
      </c>
      <c r="L354" s="5" t="str">
        <f t="shared" si="11"/>
        <v>3</v>
      </c>
      <c r="M354" s="5" t="s">
        <v>2706</v>
      </c>
    </row>
    <row r="355" spans="1:13" hidden="1">
      <c r="A355" s="1">
        <v>6</v>
      </c>
      <c r="B355" s="2" t="s">
        <v>2722</v>
      </c>
      <c r="C355" s="1" t="s">
        <v>2723</v>
      </c>
      <c r="D355" s="2" t="s">
        <v>2724</v>
      </c>
      <c r="E355" s="3">
        <v>0</v>
      </c>
      <c r="F355" s="4"/>
      <c r="G355" s="3">
        <v>44378.720000000001</v>
      </c>
      <c r="H355" s="3">
        <v>2477.7199999999998</v>
      </c>
      <c r="I355" s="3">
        <v>41901</v>
      </c>
      <c r="J355" s="4"/>
      <c r="K355" s="5">
        <f t="shared" si="10"/>
        <v>18</v>
      </c>
      <c r="L355" s="5" t="str">
        <f t="shared" si="11"/>
        <v>3</v>
      </c>
      <c r="M355" s="5" t="s">
        <v>2706</v>
      </c>
    </row>
    <row r="356" spans="1:13" hidden="1">
      <c r="A356" s="1">
        <v>6</v>
      </c>
      <c r="B356" s="2" t="s">
        <v>624</v>
      </c>
      <c r="C356" s="1" t="s">
        <v>625</v>
      </c>
      <c r="D356" s="2" t="s">
        <v>626</v>
      </c>
      <c r="E356" s="3">
        <v>202569.68</v>
      </c>
      <c r="F356" s="4"/>
      <c r="G356" s="3">
        <v>700618.47</v>
      </c>
      <c r="H356" s="3">
        <v>706028.46</v>
      </c>
      <c r="I356" s="3">
        <v>197159.69</v>
      </c>
      <c r="J356" s="4"/>
      <c r="K356" s="5">
        <f t="shared" si="10"/>
        <v>18</v>
      </c>
      <c r="L356" s="5" t="str">
        <f t="shared" si="11"/>
        <v>3</v>
      </c>
      <c r="M356" s="5" t="s">
        <v>2706</v>
      </c>
    </row>
    <row r="357" spans="1:13" hidden="1">
      <c r="A357" s="1">
        <v>6</v>
      </c>
      <c r="B357" s="2" t="s">
        <v>2725</v>
      </c>
      <c r="C357" s="1" t="s">
        <v>2726</v>
      </c>
      <c r="D357" s="2" t="s">
        <v>2727</v>
      </c>
      <c r="E357" s="3">
        <v>0</v>
      </c>
      <c r="F357" s="4"/>
      <c r="G357" s="3">
        <v>163367.32</v>
      </c>
      <c r="H357" s="3">
        <v>0</v>
      </c>
      <c r="I357" s="3">
        <v>163367.32</v>
      </c>
      <c r="J357" s="4"/>
      <c r="K357" s="5">
        <f t="shared" si="10"/>
        <v>18</v>
      </c>
      <c r="L357" s="5" t="str">
        <f t="shared" si="11"/>
        <v>3</v>
      </c>
      <c r="M357" s="5" t="s">
        <v>2706</v>
      </c>
    </row>
    <row r="358" spans="1:13" hidden="1">
      <c r="A358" s="63">
        <v>3</v>
      </c>
      <c r="B358" s="64" t="s">
        <v>627</v>
      </c>
      <c r="C358" s="63" t="s">
        <v>1</v>
      </c>
      <c r="D358" s="64" t="s">
        <v>628</v>
      </c>
      <c r="E358" s="65">
        <v>13487114.18</v>
      </c>
      <c r="F358" s="66"/>
      <c r="G358" s="65">
        <v>20454976.25</v>
      </c>
      <c r="H358" s="65">
        <v>18574352.27</v>
      </c>
      <c r="I358" s="65">
        <v>15367738.16</v>
      </c>
      <c r="J358" s="4"/>
      <c r="K358" s="5">
        <f t="shared" si="10"/>
        <v>13</v>
      </c>
      <c r="L358" s="5" t="str">
        <f t="shared" si="11"/>
        <v>3</v>
      </c>
      <c r="M358" s="5" t="s">
        <v>2706</v>
      </c>
    </row>
    <row r="359" spans="1:13" hidden="1">
      <c r="A359" s="1">
        <v>4</v>
      </c>
      <c r="B359" s="2" t="s">
        <v>629</v>
      </c>
      <c r="C359" s="1" t="s">
        <v>1</v>
      </c>
      <c r="D359" s="2" t="s">
        <v>630</v>
      </c>
      <c r="E359" s="3">
        <v>13487114.18</v>
      </c>
      <c r="F359" s="4"/>
      <c r="G359" s="3">
        <v>20454976.25</v>
      </c>
      <c r="H359" s="3">
        <v>18574352.27</v>
      </c>
      <c r="I359" s="3">
        <v>15367738.16</v>
      </c>
      <c r="J359" s="4"/>
      <c r="K359" s="5">
        <f t="shared" si="10"/>
        <v>13</v>
      </c>
      <c r="L359" s="5" t="str">
        <f t="shared" si="11"/>
        <v>3</v>
      </c>
      <c r="M359" s="5" t="s">
        <v>2706</v>
      </c>
    </row>
    <row r="360" spans="1:13" hidden="1">
      <c r="A360" s="1">
        <v>6</v>
      </c>
      <c r="B360" s="2" t="s">
        <v>631</v>
      </c>
      <c r="C360" s="1" t="s">
        <v>632</v>
      </c>
      <c r="D360" s="2" t="s">
        <v>633</v>
      </c>
      <c r="E360" s="3">
        <v>5096.75</v>
      </c>
      <c r="F360" s="4"/>
      <c r="G360" s="3">
        <v>51882.48</v>
      </c>
      <c r="H360" s="3">
        <v>46535.519999999997</v>
      </c>
      <c r="I360" s="3">
        <v>10443.709999999999</v>
      </c>
      <c r="J360" s="4"/>
      <c r="K360" s="5">
        <f t="shared" si="10"/>
        <v>18</v>
      </c>
      <c r="L360" s="5" t="str">
        <f t="shared" si="11"/>
        <v>3</v>
      </c>
      <c r="M360" s="5" t="s">
        <v>2706</v>
      </c>
    </row>
    <row r="361" spans="1:13" hidden="1">
      <c r="A361" s="1">
        <v>6</v>
      </c>
      <c r="B361" s="2" t="s">
        <v>634</v>
      </c>
      <c r="C361" s="1" t="s">
        <v>635</v>
      </c>
      <c r="D361" s="2" t="s">
        <v>636</v>
      </c>
      <c r="E361" s="3">
        <v>6991461</v>
      </c>
      <c r="F361" s="4"/>
      <c r="G361" s="3">
        <v>6135680.5499999998</v>
      </c>
      <c r="H361" s="3">
        <v>5131305.0999999996</v>
      </c>
      <c r="I361" s="3">
        <v>7995836.4500000002</v>
      </c>
      <c r="J361" s="4"/>
      <c r="K361" s="5">
        <f t="shared" si="10"/>
        <v>18</v>
      </c>
      <c r="L361" s="5" t="str">
        <f t="shared" si="11"/>
        <v>3</v>
      </c>
      <c r="M361" s="5" t="s">
        <v>2706</v>
      </c>
    </row>
    <row r="362" spans="1:13" hidden="1">
      <c r="A362" s="1">
        <v>6</v>
      </c>
      <c r="B362" s="2" t="s">
        <v>637</v>
      </c>
      <c r="C362" s="1" t="s">
        <v>638</v>
      </c>
      <c r="D362" s="2" t="s">
        <v>639</v>
      </c>
      <c r="E362" s="3">
        <v>2475513.79</v>
      </c>
      <c r="F362" s="4"/>
      <c r="G362" s="3">
        <v>2592127.4700000002</v>
      </c>
      <c r="H362" s="3">
        <v>2124687.85</v>
      </c>
      <c r="I362" s="3">
        <v>2942953.41</v>
      </c>
      <c r="J362" s="4"/>
      <c r="K362" s="5">
        <f t="shared" si="10"/>
        <v>18</v>
      </c>
      <c r="L362" s="5" t="str">
        <f t="shared" si="11"/>
        <v>3</v>
      </c>
      <c r="M362" s="5" t="s">
        <v>2706</v>
      </c>
    </row>
    <row r="363" spans="1:13" hidden="1">
      <c r="A363" s="1">
        <v>6</v>
      </c>
      <c r="B363" s="2" t="s">
        <v>640</v>
      </c>
      <c r="C363" s="1" t="s">
        <v>641</v>
      </c>
      <c r="D363" s="2" t="s">
        <v>642</v>
      </c>
      <c r="E363" s="3">
        <v>2856421.16</v>
      </c>
      <c r="F363" s="4"/>
      <c r="G363" s="3">
        <v>9028844.5700000003</v>
      </c>
      <c r="H363" s="3">
        <v>9305460.7200000007</v>
      </c>
      <c r="I363" s="3">
        <v>2579805.0099999998</v>
      </c>
      <c r="J363" s="4"/>
      <c r="K363" s="5">
        <f t="shared" si="10"/>
        <v>18</v>
      </c>
      <c r="L363" s="5" t="str">
        <f t="shared" si="11"/>
        <v>3</v>
      </c>
      <c r="M363" s="5" t="s">
        <v>2706</v>
      </c>
    </row>
    <row r="364" spans="1:13" hidden="1">
      <c r="A364" s="1">
        <v>6</v>
      </c>
      <c r="B364" s="2" t="s">
        <v>643</v>
      </c>
      <c r="C364" s="1" t="s">
        <v>644</v>
      </c>
      <c r="D364" s="2" t="s">
        <v>645</v>
      </c>
      <c r="E364" s="3">
        <v>113605.17</v>
      </c>
      <c r="F364" s="4"/>
      <c r="G364" s="3">
        <v>213028.52</v>
      </c>
      <c r="H364" s="3">
        <v>243983.47</v>
      </c>
      <c r="I364" s="3">
        <v>82650.22</v>
      </c>
      <c r="J364" s="4"/>
      <c r="K364" s="5">
        <f t="shared" si="10"/>
        <v>18</v>
      </c>
      <c r="L364" s="5" t="str">
        <f t="shared" si="11"/>
        <v>3</v>
      </c>
      <c r="M364" s="5" t="s">
        <v>2706</v>
      </c>
    </row>
    <row r="365" spans="1:13" hidden="1">
      <c r="A365" s="1">
        <v>6</v>
      </c>
      <c r="B365" s="2" t="s">
        <v>646</v>
      </c>
      <c r="C365" s="1" t="s">
        <v>647</v>
      </c>
      <c r="D365" s="2" t="s">
        <v>648</v>
      </c>
      <c r="E365" s="3">
        <v>247262.49</v>
      </c>
      <c r="F365" s="4"/>
      <c r="G365" s="3">
        <v>936583.41</v>
      </c>
      <c r="H365" s="3">
        <v>706293.77</v>
      </c>
      <c r="I365" s="3">
        <v>477552.13</v>
      </c>
      <c r="J365" s="4"/>
      <c r="K365" s="5">
        <f t="shared" si="10"/>
        <v>18</v>
      </c>
      <c r="L365" s="5" t="str">
        <f t="shared" si="11"/>
        <v>3</v>
      </c>
      <c r="M365" s="5" t="s">
        <v>2706</v>
      </c>
    </row>
    <row r="366" spans="1:13" hidden="1">
      <c r="A366" s="1">
        <v>6</v>
      </c>
      <c r="B366" s="2" t="s">
        <v>649</v>
      </c>
      <c r="C366" s="1" t="s">
        <v>650</v>
      </c>
      <c r="D366" s="2" t="s">
        <v>651</v>
      </c>
      <c r="E366" s="3">
        <v>797753.82</v>
      </c>
      <c r="F366" s="4"/>
      <c r="G366" s="3">
        <v>1496829.25</v>
      </c>
      <c r="H366" s="3">
        <v>1016085.84</v>
      </c>
      <c r="I366" s="3">
        <v>1278497.23</v>
      </c>
      <c r="J366" s="4"/>
      <c r="K366" s="5">
        <f t="shared" si="10"/>
        <v>18</v>
      </c>
      <c r="L366" s="5" t="str">
        <f t="shared" si="11"/>
        <v>3</v>
      </c>
      <c r="M366" s="5" t="s">
        <v>2706</v>
      </c>
    </row>
    <row r="367" spans="1:13" hidden="1">
      <c r="A367" s="63">
        <v>3</v>
      </c>
      <c r="B367" s="64" t="s">
        <v>652</v>
      </c>
      <c r="C367" s="63" t="s">
        <v>1</v>
      </c>
      <c r="D367" s="64" t="s">
        <v>653</v>
      </c>
      <c r="E367" s="65">
        <v>29160491.399999999</v>
      </c>
      <c r="F367" s="66"/>
      <c r="G367" s="65">
        <v>29971797.989999998</v>
      </c>
      <c r="H367" s="65">
        <v>30616814.719999999</v>
      </c>
      <c r="I367" s="65">
        <v>28515474.670000002</v>
      </c>
      <c r="J367" s="4"/>
      <c r="K367" s="5">
        <f t="shared" si="10"/>
        <v>13</v>
      </c>
      <c r="L367" s="5" t="str">
        <f t="shared" si="11"/>
        <v>3</v>
      </c>
      <c r="M367" s="5" t="s">
        <v>2706</v>
      </c>
    </row>
    <row r="368" spans="1:13" hidden="1">
      <c r="A368" s="1">
        <v>4</v>
      </c>
      <c r="B368" s="2" t="s">
        <v>654</v>
      </c>
      <c r="C368" s="1" t="s">
        <v>1</v>
      </c>
      <c r="D368" s="2" t="s">
        <v>655</v>
      </c>
      <c r="E368" s="3">
        <v>29160491.399999999</v>
      </c>
      <c r="F368" s="4"/>
      <c r="G368" s="3">
        <v>29971797.989999998</v>
      </c>
      <c r="H368" s="3">
        <v>30616814.719999999</v>
      </c>
      <c r="I368" s="3">
        <v>28515474.670000002</v>
      </c>
      <c r="J368" s="4"/>
      <c r="K368" s="5">
        <f t="shared" si="10"/>
        <v>13</v>
      </c>
      <c r="L368" s="5" t="str">
        <f t="shared" si="11"/>
        <v>3</v>
      </c>
      <c r="M368" s="5" t="s">
        <v>2706</v>
      </c>
    </row>
    <row r="369" spans="1:13" hidden="1">
      <c r="A369" s="1">
        <v>5</v>
      </c>
      <c r="B369" s="2" t="s">
        <v>656</v>
      </c>
      <c r="C369" s="1" t="s">
        <v>1</v>
      </c>
      <c r="D369" s="2" t="s">
        <v>657</v>
      </c>
      <c r="E369" s="3">
        <v>8454900.8499999996</v>
      </c>
      <c r="F369" s="4"/>
      <c r="G369" s="3">
        <v>29216214.940000001</v>
      </c>
      <c r="H369" s="3">
        <v>29472333.23</v>
      </c>
      <c r="I369" s="3">
        <v>8198782.5599999996</v>
      </c>
      <c r="J369" s="4"/>
      <c r="K369" s="5">
        <f t="shared" si="10"/>
        <v>13</v>
      </c>
      <c r="L369" s="5" t="str">
        <f t="shared" si="11"/>
        <v>3</v>
      </c>
      <c r="M369" s="5" t="s">
        <v>2706</v>
      </c>
    </row>
    <row r="370" spans="1:13" hidden="1">
      <c r="A370" s="1">
        <v>6</v>
      </c>
      <c r="B370" s="2" t="s">
        <v>658</v>
      </c>
      <c r="C370" s="1" t="s">
        <v>659</v>
      </c>
      <c r="D370" s="2" t="s">
        <v>660</v>
      </c>
      <c r="E370" s="3">
        <v>15665.9</v>
      </c>
      <c r="F370" s="4"/>
      <c r="G370" s="3">
        <v>285438.62</v>
      </c>
      <c r="H370" s="3">
        <v>285744.71999999997</v>
      </c>
      <c r="I370" s="3">
        <v>15359.8</v>
      </c>
      <c r="J370" s="4"/>
      <c r="K370" s="5">
        <f t="shared" si="10"/>
        <v>18</v>
      </c>
      <c r="L370" s="5" t="str">
        <f t="shared" si="11"/>
        <v>3</v>
      </c>
      <c r="M370" s="5" t="s">
        <v>2706</v>
      </c>
    </row>
    <row r="371" spans="1:13" hidden="1">
      <c r="A371" s="1">
        <v>6</v>
      </c>
      <c r="B371" s="2" t="s">
        <v>661</v>
      </c>
      <c r="C371" s="1" t="s">
        <v>662</v>
      </c>
      <c r="D371" s="2" t="s">
        <v>663</v>
      </c>
      <c r="E371" s="3">
        <v>600345.07999999996</v>
      </c>
      <c r="F371" s="4"/>
      <c r="G371" s="3">
        <v>15176287.18</v>
      </c>
      <c r="H371" s="3">
        <v>15776632.26</v>
      </c>
      <c r="I371" s="3">
        <v>0</v>
      </c>
      <c r="J371" s="4"/>
      <c r="K371" s="5">
        <f t="shared" si="10"/>
        <v>18</v>
      </c>
      <c r="L371" s="5" t="str">
        <f t="shared" si="11"/>
        <v>3</v>
      </c>
      <c r="M371" s="5" t="s">
        <v>2706</v>
      </c>
    </row>
    <row r="372" spans="1:13" hidden="1">
      <c r="A372" s="1">
        <v>6</v>
      </c>
      <c r="B372" s="2" t="s">
        <v>664</v>
      </c>
      <c r="C372" s="1" t="s">
        <v>665</v>
      </c>
      <c r="D372" s="2" t="s">
        <v>666</v>
      </c>
      <c r="E372" s="3">
        <v>2935924.77</v>
      </c>
      <c r="F372" s="4"/>
      <c r="G372" s="3">
        <v>4870668.16</v>
      </c>
      <c r="H372" s="3">
        <v>3841250.96</v>
      </c>
      <c r="I372" s="3">
        <v>3965341.97</v>
      </c>
      <c r="J372" s="4"/>
      <c r="K372" s="5">
        <f t="shared" si="10"/>
        <v>18</v>
      </c>
      <c r="L372" s="5" t="str">
        <f t="shared" si="11"/>
        <v>3</v>
      </c>
      <c r="M372" s="5" t="s">
        <v>2706</v>
      </c>
    </row>
    <row r="373" spans="1:13" hidden="1">
      <c r="A373" s="1">
        <v>6</v>
      </c>
      <c r="B373" s="2" t="s">
        <v>667</v>
      </c>
      <c r="C373" s="1" t="s">
        <v>668</v>
      </c>
      <c r="D373" s="2" t="s">
        <v>669</v>
      </c>
      <c r="E373" s="3">
        <v>685152.93</v>
      </c>
      <c r="F373" s="4"/>
      <c r="G373" s="3">
        <v>2386020.7999999998</v>
      </c>
      <c r="H373" s="3">
        <v>2328943.2799999998</v>
      </c>
      <c r="I373" s="3">
        <v>742230.45</v>
      </c>
      <c r="J373" s="4"/>
      <c r="K373" s="5">
        <f t="shared" si="10"/>
        <v>18</v>
      </c>
      <c r="L373" s="5" t="str">
        <f t="shared" si="11"/>
        <v>3</v>
      </c>
      <c r="M373" s="5" t="s">
        <v>2706</v>
      </c>
    </row>
    <row r="374" spans="1:13" hidden="1">
      <c r="A374" s="1">
        <v>6</v>
      </c>
      <c r="B374" s="2" t="s">
        <v>670</v>
      </c>
      <c r="C374" s="1" t="s">
        <v>671</v>
      </c>
      <c r="D374" s="2" t="s">
        <v>672</v>
      </c>
      <c r="E374" s="3">
        <v>2314673.56</v>
      </c>
      <c r="F374" s="4"/>
      <c r="G374" s="3">
        <v>2718386.93</v>
      </c>
      <c r="H374" s="3">
        <v>3374740.12</v>
      </c>
      <c r="I374" s="3">
        <v>1658320.37</v>
      </c>
      <c r="J374" s="4"/>
      <c r="K374" s="5">
        <f t="shared" si="10"/>
        <v>18</v>
      </c>
      <c r="L374" s="5" t="str">
        <f t="shared" si="11"/>
        <v>3</v>
      </c>
      <c r="M374" s="5" t="s">
        <v>2706</v>
      </c>
    </row>
    <row r="375" spans="1:13" hidden="1">
      <c r="A375" s="1">
        <v>6</v>
      </c>
      <c r="B375" s="2" t="s">
        <v>673</v>
      </c>
      <c r="C375" s="1" t="s">
        <v>674</v>
      </c>
      <c r="D375" s="2" t="s">
        <v>675</v>
      </c>
      <c r="E375" s="3">
        <v>526474.80000000005</v>
      </c>
      <c r="F375" s="4"/>
      <c r="G375" s="3">
        <v>1111551.99</v>
      </c>
      <c r="H375" s="3">
        <v>1009160.68</v>
      </c>
      <c r="I375" s="3">
        <v>628866.11</v>
      </c>
      <c r="J375" s="4"/>
      <c r="K375" s="5">
        <f t="shared" si="10"/>
        <v>18</v>
      </c>
      <c r="L375" s="5" t="str">
        <f t="shared" si="11"/>
        <v>3</v>
      </c>
      <c r="M375" s="5" t="s">
        <v>2706</v>
      </c>
    </row>
    <row r="376" spans="1:13" hidden="1">
      <c r="A376" s="1">
        <v>6</v>
      </c>
      <c r="B376" s="2" t="s">
        <v>676</v>
      </c>
      <c r="C376" s="1" t="s">
        <v>677</v>
      </c>
      <c r="D376" s="2" t="s">
        <v>678</v>
      </c>
      <c r="E376" s="3">
        <v>1376663.81</v>
      </c>
      <c r="F376" s="4"/>
      <c r="G376" s="3">
        <v>2667861.2599999998</v>
      </c>
      <c r="H376" s="3">
        <v>2855861.21</v>
      </c>
      <c r="I376" s="3">
        <v>1188663.8600000001</v>
      </c>
      <c r="J376" s="4"/>
      <c r="K376" s="5">
        <f t="shared" si="10"/>
        <v>18</v>
      </c>
      <c r="L376" s="5" t="str">
        <f t="shared" si="11"/>
        <v>3</v>
      </c>
      <c r="M376" s="5" t="s">
        <v>2706</v>
      </c>
    </row>
    <row r="377" spans="1:13" hidden="1">
      <c r="A377" s="1">
        <v>5</v>
      </c>
      <c r="B377" s="2" t="s">
        <v>679</v>
      </c>
      <c r="C377" s="1" t="s">
        <v>1</v>
      </c>
      <c r="D377" s="2" t="s">
        <v>680</v>
      </c>
      <c r="E377" s="3">
        <v>20705590.550000001</v>
      </c>
      <c r="F377" s="4"/>
      <c r="G377" s="3">
        <v>755583.05</v>
      </c>
      <c r="H377" s="3">
        <v>1144481.49</v>
      </c>
      <c r="I377" s="3">
        <v>20316692.109999999</v>
      </c>
      <c r="J377" s="4"/>
      <c r="K377" s="5">
        <f t="shared" si="10"/>
        <v>13</v>
      </c>
      <c r="L377" s="5" t="str">
        <f t="shared" si="11"/>
        <v>3</v>
      </c>
      <c r="M377" s="5" t="s">
        <v>2706</v>
      </c>
    </row>
    <row r="378" spans="1:13" hidden="1">
      <c r="A378" s="1">
        <v>6</v>
      </c>
      <c r="B378" s="2" t="s">
        <v>681</v>
      </c>
      <c r="C378" s="1" t="s">
        <v>682</v>
      </c>
      <c r="D378" s="2" t="s">
        <v>683</v>
      </c>
      <c r="E378" s="3">
        <v>479.18</v>
      </c>
      <c r="F378" s="4"/>
      <c r="G378" s="3">
        <v>16234.93</v>
      </c>
      <c r="H378" s="3">
        <v>15888.67</v>
      </c>
      <c r="I378" s="3">
        <v>825.44</v>
      </c>
      <c r="J378" s="4"/>
      <c r="K378" s="5">
        <f t="shared" si="10"/>
        <v>18</v>
      </c>
      <c r="L378" s="5" t="str">
        <f t="shared" si="11"/>
        <v>3</v>
      </c>
      <c r="M378" s="5" t="s">
        <v>2706</v>
      </c>
    </row>
    <row r="379" spans="1:13" hidden="1">
      <c r="A379" s="1">
        <v>6</v>
      </c>
      <c r="B379" s="2" t="s">
        <v>684</v>
      </c>
      <c r="C379" s="1" t="s">
        <v>685</v>
      </c>
      <c r="D379" s="2" t="s">
        <v>663</v>
      </c>
      <c r="E379" s="3">
        <v>16494573.52</v>
      </c>
      <c r="F379" s="4"/>
      <c r="G379" s="3">
        <v>399732.25</v>
      </c>
      <c r="H379" s="3">
        <v>871357.61</v>
      </c>
      <c r="I379" s="3">
        <v>16022948.16</v>
      </c>
      <c r="J379" s="4"/>
      <c r="K379" s="5">
        <f t="shared" si="10"/>
        <v>18</v>
      </c>
      <c r="L379" s="5" t="str">
        <f t="shared" si="11"/>
        <v>3</v>
      </c>
      <c r="M379" s="5" t="s">
        <v>2706</v>
      </c>
    </row>
    <row r="380" spans="1:13" hidden="1">
      <c r="A380" s="1">
        <v>6</v>
      </c>
      <c r="B380" s="2" t="s">
        <v>686</v>
      </c>
      <c r="C380" s="1" t="s">
        <v>687</v>
      </c>
      <c r="D380" s="2" t="s">
        <v>688</v>
      </c>
      <c r="E380" s="3">
        <v>1720434.51</v>
      </c>
      <c r="F380" s="4"/>
      <c r="G380" s="3">
        <v>57987.85</v>
      </c>
      <c r="H380" s="3">
        <v>57987.85</v>
      </c>
      <c r="I380" s="3">
        <v>1720434.51</v>
      </c>
      <c r="J380" s="4"/>
      <c r="K380" s="5">
        <f t="shared" si="10"/>
        <v>18</v>
      </c>
      <c r="L380" s="5" t="str">
        <f t="shared" si="11"/>
        <v>3</v>
      </c>
      <c r="M380" s="5" t="s">
        <v>2706</v>
      </c>
    </row>
    <row r="381" spans="1:13" hidden="1">
      <c r="A381" s="1">
        <v>6</v>
      </c>
      <c r="B381" s="2" t="s">
        <v>689</v>
      </c>
      <c r="C381" s="1" t="s">
        <v>690</v>
      </c>
      <c r="D381" s="2" t="s">
        <v>669</v>
      </c>
      <c r="E381" s="3">
        <v>112104.79</v>
      </c>
      <c r="F381" s="4"/>
      <c r="G381" s="3">
        <v>35407.519999999997</v>
      </c>
      <c r="H381" s="3">
        <v>33123.919999999998</v>
      </c>
      <c r="I381" s="3">
        <v>114388.39</v>
      </c>
      <c r="J381" s="4"/>
      <c r="K381" s="5">
        <f t="shared" si="10"/>
        <v>18</v>
      </c>
      <c r="L381" s="5" t="str">
        <f t="shared" si="11"/>
        <v>3</v>
      </c>
      <c r="M381" s="5" t="s">
        <v>2706</v>
      </c>
    </row>
    <row r="382" spans="1:13" hidden="1">
      <c r="A382" s="1">
        <v>6</v>
      </c>
      <c r="B382" s="2" t="s">
        <v>2298</v>
      </c>
      <c r="C382" s="1" t="s">
        <v>2299</v>
      </c>
      <c r="D382" s="2" t="s">
        <v>675</v>
      </c>
      <c r="E382" s="3">
        <v>960.21</v>
      </c>
      <c r="F382" s="4"/>
      <c r="G382" s="3">
        <v>41642.1</v>
      </c>
      <c r="H382" s="3">
        <v>41646.81</v>
      </c>
      <c r="I382" s="3">
        <v>955.5</v>
      </c>
      <c r="J382" s="4"/>
      <c r="K382" s="5">
        <f t="shared" si="10"/>
        <v>18</v>
      </c>
      <c r="L382" s="5" t="str">
        <f t="shared" si="11"/>
        <v>3</v>
      </c>
      <c r="M382" s="5" t="s">
        <v>2706</v>
      </c>
    </row>
    <row r="383" spans="1:13" hidden="1">
      <c r="A383" s="1">
        <v>6</v>
      </c>
      <c r="B383" s="2" t="s">
        <v>2728</v>
      </c>
      <c r="C383" s="1" t="s">
        <v>2729</v>
      </c>
      <c r="D383" s="2" t="s">
        <v>678</v>
      </c>
      <c r="E383" s="3">
        <v>0</v>
      </c>
      <c r="F383" s="4"/>
      <c r="G383" s="3">
        <v>112124.68</v>
      </c>
      <c r="H383" s="3">
        <v>112124.68</v>
      </c>
      <c r="I383" s="3">
        <v>0</v>
      </c>
      <c r="J383" s="4"/>
      <c r="K383" s="5">
        <f t="shared" si="10"/>
        <v>18</v>
      </c>
      <c r="L383" s="5" t="str">
        <f t="shared" si="11"/>
        <v>3</v>
      </c>
      <c r="M383" s="5" t="s">
        <v>2706</v>
      </c>
    </row>
    <row r="384" spans="1:13" hidden="1">
      <c r="A384" s="1">
        <v>6</v>
      </c>
      <c r="B384" s="2" t="s">
        <v>691</v>
      </c>
      <c r="C384" s="1" t="s">
        <v>692</v>
      </c>
      <c r="D384" s="2" t="s">
        <v>693</v>
      </c>
      <c r="E384" s="3">
        <v>2377038.34</v>
      </c>
      <c r="F384" s="4"/>
      <c r="G384" s="3">
        <v>0</v>
      </c>
      <c r="H384" s="3">
        <v>0</v>
      </c>
      <c r="I384" s="3">
        <v>2377038.34</v>
      </c>
      <c r="J384" s="4"/>
      <c r="K384" s="5">
        <f t="shared" si="10"/>
        <v>18</v>
      </c>
      <c r="L384" s="5" t="str">
        <f t="shared" si="11"/>
        <v>3</v>
      </c>
      <c r="M384" s="5" t="s">
        <v>2706</v>
      </c>
    </row>
    <row r="385" spans="1:13" hidden="1">
      <c r="A385" s="1">
        <v>6</v>
      </c>
      <c r="B385" s="2" t="s">
        <v>2730</v>
      </c>
      <c r="C385" s="1" t="s">
        <v>2731</v>
      </c>
      <c r="D385" s="2" t="s">
        <v>672</v>
      </c>
      <c r="E385" s="3">
        <v>0</v>
      </c>
      <c r="F385" s="4"/>
      <c r="G385" s="3">
        <v>92453.72</v>
      </c>
      <c r="H385" s="3">
        <v>12351.95</v>
      </c>
      <c r="I385" s="3">
        <v>80101.77</v>
      </c>
      <c r="J385" s="4"/>
      <c r="K385" s="5">
        <f t="shared" si="10"/>
        <v>18</v>
      </c>
      <c r="L385" s="5" t="str">
        <f t="shared" si="11"/>
        <v>3</v>
      </c>
      <c r="M385" s="5" t="s">
        <v>2706</v>
      </c>
    </row>
    <row r="386" spans="1:13" hidden="1">
      <c r="A386" s="63">
        <v>3</v>
      </c>
      <c r="B386" s="64" t="s">
        <v>694</v>
      </c>
      <c r="C386" s="63" t="s">
        <v>1</v>
      </c>
      <c r="D386" s="64" t="s">
        <v>695</v>
      </c>
      <c r="E386" s="65">
        <v>16955313.530000001</v>
      </c>
      <c r="F386" s="66"/>
      <c r="G386" s="65">
        <v>27569974.07</v>
      </c>
      <c r="H386" s="65">
        <v>23972380.829999998</v>
      </c>
      <c r="I386" s="65">
        <v>20552906.77</v>
      </c>
      <c r="J386" s="4"/>
      <c r="K386" s="5">
        <f t="shared" si="10"/>
        <v>13</v>
      </c>
      <c r="L386" s="5" t="str">
        <f t="shared" si="11"/>
        <v>3</v>
      </c>
      <c r="M386" s="5" t="s">
        <v>2706</v>
      </c>
    </row>
    <row r="387" spans="1:13" hidden="1">
      <c r="A387" s="1">
        <v>4</v>
      </c>
      <c r="B387" s="2" t="s">
        <v>696</v>
      </c>
      <c r="C387" s="1" t="s">
        <v>1</v>
      </c>
      <c r="D387" s="2" t="s">
        <v>697</v>
      </c>
      <c r="E387" s="3">
        <v>16955313.530000001</v>
      </c>
      <c r="F387" s="4"/>
      <c r="G387" s="3">
        <v>27569974.07</v>
      </c>
      <c r="H387" s="3">
        <v>23972380.829999998</v>
      </c>
      <c r="I387" s="3">
        <v>20552906.77</v>
      </c>
      <c r="J387" s="4"/>
      <c r="K387" s="5">
        <f t="shared" si="10"/>
        <v>13</v>
      </c>
      <c r="L387" s="5" t="str">
        <f t="shared" si="11"/>
        <v>3</v>
      </c>
      <c r="M387" s="5" t="s">
        <v>2706</v>
      </c>
    </row>
    <row r="388" spans="1:13" hidden="1">
      <c r="A388" s="1">
        <v>5</v>
      </c>
      <c r="B388" s="2" t="s">
        <v>698</v>
      </c>
      <c r="C388" s="1" t="s">
        <v>1</v>
      </c>
      <c r="D388" s="2" t="s">
        <v>657</v>
      </c>
      <c r="E388" s="3">
        <v>14127500.02</v>
      </c>
      <c r="F388" s="4"/>
      <c r="G388" s="3">
        <v>23908915.739999998</v>
      </c>
      <c r="H388" s="3">
        <v>19461802.52</v>
      </c>
      <c r="I388" s="3">
        <v>18574613.239999998</v>
      </c>
      <c r="J388" s="4"/>
      <c r="K388" s="5">
        <f t="shared" si="10"/>
        <v>13</v>
      </c>
      <c r="L388" s="5" t="str">
        <f t="shared" si="11"/>
        <v>3</v>
      </c>
      <c r="M388" s="5" t="s">
        <v>2706</v>
      </c>
    </row>
    <row r="389" spans="1:13" hidden="1">
      <c r="A389" s="1">
        <v>6</v>
      </c>
      <c r="B389" s="2" t="s">
        <v>699</v>
      </c>
      <c r="C389" s="1" t="s">
        <v>700</v>
      </c>
      <c r="D389" s="2" t="s">
        <v>701</v>
      </c>
      <c r="E389" s="3">
        <v>58585.2</v>
      </c>
      <c r="F389" s="4"/>
      <c r="G389" s="3">
        <v>614262.27</v>
      </c>
      <c r="H389" s="3">
        <v>546681.86</v>
      </c>
      <c r="I389" s="3">
        <v>126165.61</v>
      </c>
      <c r="J389" s="4"/>
      <c r="K389" s="5">
        <f t="shared" si="10"/>
        <v>18</v>
      </c>
      <c r="L389" s="5" t="str">
        <f t="shared" si="11"/>
        <v>3</v>
      </c>
      <c r="M389" s="5" t="s">
        <v>2706</v>
      </c>
    </row>
    <row r="390" spans="1:13" hidden="1">
      <c r="A390" s="1">
        <v>6</v>
      </c>
      <c r="B390" s="2" t="s">
        <v>702</v>
      </c>
      <c r="C390" s="1" t="s">
        <v>703</v>
      </c>
      <c r="D390" s="2" t="s">
        <v>704</v>
      </c>
      <c r="E390" s="3">
        <v>10477543.289999999</v>
      </c>
      <c r="F390" s="4"/>
      <c r="G390" s="3">
        <v>11973817.75</v>
      </c>
      <c r="H390" s="3">
        <v>11566084.83</v>
      </c>
      <c r="I390" s="3">
        <v>10885276.210000001</v>
      </c>
      <c r="J390" s="4"/>
      <c r="K390" s="5">
        <f t="shared" si="10"/>
        <v>18</v>
      </c>
      <c r="L390" s="5" t="str">
        <f t="shared" si="11"/>
        <v>3</v>
      </c>
      <c r="M390" s="5" t="s">
        <v>2706</v>
      </c>
    </row>
    <row r="391" spans="1:13" hidden="1">
      <c r="A391" s="1">
        <v>6</v>
      </c>
      <c r="B391" s="2" t="s">
        <v>705</v>
      </c>
      <c r="C391" s="1" t="s">
        <v>706</v>
      </c>
      <c r="D391" s="2" t="s">
        <v>707</v>
      </c>
      <c r="E391" s="3">
        <v>1357563.57</v>
      </c>
      <c r="F391" s="4"/>
      <c r="G391" s="3">
        <v>3973549.96</v>
      </c>
      <c r="H391" s="3">
        <v>1565828.88</v>
      </c>
      <c r="I391" s="3">
        <v>3765284.65</v>
      </c>
      <c r="J391" s="4"/>
      <c r="K391" s="5">
        <f t="shared" si="10"/>
        <v>18</v>
      </c>
      <c r="L391" s="5" t="str">
        <f t="shared" si="11"/>
        <v>3</v>
      </c>
      <c r="M391" s="5" t="s">
        <v>2706</v>
      </c>
    </row>
    <row r="392" spans="1:13" hidden="1">
      <c r="A392" s="1">
        <v>6</v>
      </c>
      <c r="B392" s="2" t="s">
        <v>708</v>
      </c>
      <c r="C392" s="1" t="s">
        <v>709</v>
      </c>
      <c r="D392" s="2" t="s">
        <v>710</v>
      </c>
      <c r="E392" s="3">
        <v>281167.88</v>
      </c>
      <c r="F392" s="4"/>
      <c r="G392" s="3">
        <v>1693104.23</v>
      </c>
      <c r="H392" s="3">
        <v>1513882.21</v>
      </c>
      <c r="I392" s="3">
        <v>460389.9</v>
      </c>
      <c r="J392" s="4"/>
      <c r="K392" s="5">
        <f t="shared" si="10"/>
        <v>18</v>
      </c>
      <c r="L392" s="5" t="str">
        <f t="shared" si="11"/>
        <v>3</v>
      </c>
      <c r="M392" s="5" t="s">
        <v>2706</v>
      </c>
    </row>
    <row r="393" spans="1:13" hidden="1">
      <c r="A393" s="1">
        <v>6</v>
      </c>
      <c r="B393" s="2" t="s">
        <v>711</v>
      </c>
      <c r="C393" s="1" t="s">
        <v>712</v>
      </c>
      <c r="D393" s="2" t="s">
        <v>713</v>
      </c>
      <c r="E393" s="3">
        <v>889912.61</v>
      </c>
      <c r="F393" s="4"/>
      <c r="G393" s="3">
        <v>1934220.58</v>
      </c>
      <c r="H393" s="3">
        <v>1219739.4099999999</v>
      </c>
      <c r="I393" s="3">
        <v>1604393.78</v>
      </c>
      <c r="J393" s="4"/>
      <c r="K393" s="5">
        <f t="shared" si="10"/>
        <v>18</v>
      </c>
      <c r="L393" s="5" t="str">
        <f t="shared" si="11"/>
        <v>3</v>
      </c>
      <c r="M393" s="5" t="s">
        <v>2706</v>
      </c>
    </row>
    <row r="394" spans="1:13" hidden="1">
      <c r="A394" s="1">
        <v>6</v>
      </c>
      <c r="B394" s="2" t="s">
        <v>714</v>
      </c>
      <c r="C394" s="1" t="s">
        <v>715</v>
      </c>
      <c r="D394" s="2" t="s">
        <v>716</v>
      </c>
      <c r="E394" s="3">
        <v>434448.1</v>
      </c>
      <c r="F394" s="4"/>
      <c r="G394" s="3">
        <v>904135.06</v>
      </c>
      <c r="H394" s="3">
        <v>931593.7</v>
      </c>
      <c r="I394" s="3">
        <v>406989.46</v>
      </c>
      <c r="J394" s="4"/>
      <c r="K394" s="5">
        <f t="shared" si="10"/>
        <v>18</v>
      </c>
      <c r="L394" s="5" t="str">
        <f t="shared" si="11"/>
        <v>3</v>
      </c>
      <c r="M394" s="5" t="s">
        <v>2706</v>
      </c>
    </row>
    <row r="395" spans="1:13" hidden="1">
      <c r="A395" s="1">
        <v>6</v>
      </c>
      <c r="B395" s="2" t="s">
        <v>717</v>
      </c>
      <c r="C395" s="1" t="s">
        <v>718</v>
      </c>
      <c r="D395" s="2" t="s">
        <v>719</v>
      </c>
      <c r="E395" s="3">
        <v>628279.37</v>
      </c>
      <c r="F395" s="4"/>
      <c r="G395" s="3">
        <v>2815825.89</v>
      </c>
      <c r="H395" s="3">
        <v>2117991.63</v>
      </c>
      <c r="I395" s="3">
        <v>1326113.6299999999</v>
      </c>
      <c r="J395" s="4"/>
      <c r="K395" s="5">
        <f t="shared" si="10"/>
        <v>18</v>
      </c>
      <c r="L395" s="5" t="str">
        <f t="shared" si="11"/>
        <v>3</v>
      </c>
      <c r="M395" s="5" t="s">
        <v>2706</v>
      </c>
    </row>
    <row r="396" spans="1:13" hidden="1">
      <c r="A396" s="1">
        <v>5</v>
      </c>
      <c r="B396" s="2" t="s">
        <v>720</v>
      </c>
      <c r="C396" s="1" t="s">
        <v>1</v>
      </c>
      <c r="D396" s="2" t="s">
        <v>680</v>
      </c>
      <c r="E396" s="3">
        <v>2827813.51</v>
      </c>
      <c r="F396" s="4"/>
      <c r="G396" s="3">
        <v>3661058.33</v>
      </c>
      <c r="H396" s="3">
        <v>4510578.3099999996</v>
      </c>
      <c r="I396" s="3">
        <v>1978293.53</v>
      </c>
      <c r="J396" s="4"/>
      <c r="K396" s="5">
        <f t="shared" si="10"/>
        <v>13</v>
      </c>
      <c r="L396" s="5" t="str">
        <f t="shared" si="11"/>
        <v>3</v>
      </c>
      <c r="M396" s="5" t="s">
        <v>2706</v>
      </c>
    </row>
    <row r="397" spans="1:13" hidden="1">
      <c r="A397" s="1">
        <v>6</v>
      </c>
      <c r="B397" s="2" t="s">
        <v>721</v>
      </c>
      <c r="C397" s="1" t="s">
        <v>722</v>
      </c>
      <c r="D397" s="2" t="s">
        <v>701</v>
      </c>
      <c r="E397" s="3">
        <v>40684.89</v>
      </c>
      <c r="F397" s="4"/>
      <c r="G397" s="3">
        <v>111518.81</v>
      </c>
      <c r="H397" s="3">
        <v>133536.19</v>
      </c>
      <c r="I397" s="3">
        <v>18667.509999999998</v>
      </c>
      <c r="J397" s="4"/>
      <c r="K397" s="5">
        <f t="shared" si="10"/>
        <v>18</v>
      </c>
      <c r="L397" s="5" t="str">
        <f t="shared" si="11"/>
        <v>3</v>
      </c>
      <c r="M397" s="5" t="s">
        <v>2706</v>
      </c>
    </row>
    <row r="398" spans="1:13" hidden="1">
      <c r="A398" s="1">
        <v>6</v>
      </c>
      <c r="B398" s="2" t="s">
        <v>723</v>
      </c>
      <c r="C398" s="1" t="s">
        <v>724</v>
      </c>
      <c r="D398" s="2" t="s">
        <v>725</v>
      </c>
      <c r="E398" s="3">
        <v>2250855.0099999998</v>
      </c>
      <c r="F398" s="4"/>
      <c r="G398" s="3">
        <v>2725047.52</v>
      </c>
      <c r="H398" s="3">
        <v>3573634.99</v>
      </c>
      <c r="I398" s="3">
        <v>1402267.54</v>
      </c>
      <c r="J398" s="4"/>
      <c r="K398" s="5">
        <f t="shared" ref="K398:K461" si="12">LEN(B398)</f>
        <v>18</v>
      </c>
      <c r="L398" s="5" t="str">
        <f t="shared" ref="L398:L461" si="13">LEFT(B398,1)</f>
        <v>3</v>
      </c>
      <c r="M398" s="5" t="s">
        <v>2706</v>
      </c>
    </row>
    <row r="399" spans="1:13" hidden="1">
      <c r="A399" s="1">
        <v>6</v>
      </c>
      <c r="B399" s="2" t="s">
        <v>726</v>
      </c>
      <c r="C399" s="1" t="s">
        <v>727</v>
      </c>
      <c r="D399" s="2" t="s">
        <v>728</v>
      </c>
      <c r="E399" s="3">
        <v>154976.18</v>
      </c>
      <c r="F399" s="4"/>
      <c r="G399" s="3">
        <v>182925.94</v>
      </c>
      <c r="H399" s="3">
        <v>182655.74</v>
      </c>
      <c r="I399" s="3">
        <v>155246.38</v>
      </c>
      <c r="J399" s="4"/>
      <c r="K399" s="5">
        <f t="shared" si="12"/>
        <v>18</v>
      </c>
      <c r="L399" s="5" t="str">
        <f t="shared" si="13"/>
        <v>3</v>
      </c>
      <c r="M399" s="5" t="s">
        <v>2706</v>
      </c>
    </row>
    <row r="400" spans="1:13" hidden="1">
      <c r="A400" s="1">
        <v>6</v>
      </c>
      <c r="B400" s="2" t="s">
        <v>729</v>
      </c>
      <c r="C400" s="1" t="s">
        <v>730</v>
      </c>
      <c r="D400" s="2" t="s">
        <v>710</v>
      </c>
      <c r="E400" s="3">
        <v>116399.43</v>
      </c>
      <c r="F400" s="4"/>
      <c r="G400" s="3">
        <v>143495.04000000001</v>
      </c>
      <c r="H400" s="3">
        <v>157654.44</v>
      </c>
      <c r="I400" s="3">
        <v>102240.03</v>
      </c>
      <c r="J400" s="4"/>
      <c r="K400" s="5">
        <f t="shared" si="12"/>
        <v>18</v>
      </c>
      <c r="L400" s="5" t="str">
        <f t="shared" si="13"/>
        <v>3</v>
      </c>
      <c r="M400" s="5" t="s">
        <v>2706</v>
      </c>
    </row>
    <row r="401" spans="1:13" hidden="1">
      <c r="A401" s="1">
        <v>6</v>
      </c>
      <c r="B401" s="2" t="s">
        <v>2300</v>
      </c>
      <c r="C401" s="1" t="s">
        <v>2301</v>
      </c>
      <c r="D401" s="2" t="s">
        <v>716</v>
      </c>
      <c r="E401" s="3">
        <v>31517.99</v>
      </c>
      <c r="F401" s="4"/>
      <c r="G401" s="3">
        <v>112326.73</v>
      </c>
      <c r="H401" s="3">
        <v>128981.42</v>
      </c>
      <c r="I401" s="3">
        <v>14863.3</v>
      </c>
      <c r="J401" s="4"/>
      <c r="K401" s="5">
        <f t="shared" si="12"/>
        <v>18</v>
      </c>
      <c r="L401" s="5" t="str">
        <f t="shared" si="13"/>
        <v>3</v>
      </c>
      <c r="M401" s="5" t="s">
        <v>2706</v>
      </c>
    </row>
    <row r="402" spans="1:13" hidden="1">
      <c r="A402" s="1">
        <v>6</v>
      </c>
      <c r="B402" s="2" t="s">
        <v>2302</v>
      </c>
      <c r="C402" s="1" t="s">
        <v>2303</v>
      </c>
      <c r="D402" s="2" t="s">
        <v>719</v>
      </c>
      <c r="E402" s="3">
        <v>27287.99</v>
      </c>
      <c r="F402" s="4"/>
      <c r="G402" s="3">
        <v>355920.42</v>
      </c>
      <c r="H402" s="3">
        <v>260970.65</v>
      </c>
      <c r="I402" s="3">
        <v>122237.75999999999</v>
      </c>
      <c r="J402" s="4"/>
      <c r="K402" s="5">
        <f t="shared" si="12"/>
        <v>18</v>
      </c>
      <c r="L402" s="5" t="str">
        <f t="shared" si="13"/>
        <v>3</v>
      </c>
      <c r="M402" s="5" t="s">
        <v>2706</v>
      </c>
    </row>
    <row r="403" spans="1:13" hidden="1">
      <c r="A403" s="1">
        <v>6</v>
      </c>
      <c r="B403" s="2" t="s">
        <v>731</v>
      </c>
      <c r="C403" s="1" t="s">
        <v>732</v>
      </c>
      <c r="D403" s="2" t="s">
        <v>733</v>
      </c>
      <c r="E403" s="3">
        <v>162771.01</v>
      </c>
      <c r="F403" s="4"/>
      <c r="G403" s="3">
        <v>0</v>
      </c>
      <c r="H403" s="3">
        <v>0</v>
      </c>
      <c r="I403" s="3">
        <v>162771.01</v>
      </c>
      <c r="J403" s="4"/>
      <c r="K403" s="5">
        <f t="shared" si="12"/>
        <v>18</v>
      </c>
      <c r="L403" s="5" t="str">
        <f t="shared" si="13"/>
        <v>3</v>
      </c>
      <c r="M403" s="5" t="s">
        <v>2706</v>
      </c>
    </row>
    <row r="404" spans="1:13" hidden="1">
      <c r="A404" s="1">
        <v>6</v>
      </c>
      <c r="B404" s="2" t="s">
        <v>734</v>
      </c>
      <c r="C404" s="1" t="s">
        <v>735</v>
      </c>
      <c r="D404" s="2" t="s">
        <v>713</v>
      </c>
      <c r="E404" s="3">
        <v>43321.01</v>
      </c>
      <c r="F404" s="4"/>
      <c r="G404" s="3">
        <v>29823.87</v>
      </c>
      <c r="H404" s="3">
        <v>73144.88</v>
      </c>
      <c r="I404" s="3">
        <v>0</v>
      </c>
      <c r="J404" s="4"/>
      <c r="K404" s="5">
        <f t="shared" si="12"/>
        <v>18</v>
      </c>
      <c r="L404" s="5" t="str">
        <f t="shared" si="13"/>
        <v>3</v>
      </c>
      <c r="M404" s="5" t="s">
        <v>2706</v>
      </c>
    </row>
    <row r="405" spans="1:13" hidden="1">
      <c r="A405" s="63">
        <v>3</v>
      </c>
      <c r="B405" s="64" t="s">
        <v>736</v>
      </c>
      <c r="C405" s="63" t="s">
        <v>1</v>
      </c>
      <c r="D405" s="64" t="s">
        <v>737</v>
      </c>
      <c r="E405" s="65">
        <v>2423588.88</v>
      </c>
      <c r="F405" s="66"/>
      <c r="G405" s="65">
        <v>7662320.79</v>
      </c>
      <c r="H405" s="65">
        <v>7017780.1900000004</v>
      </c>
      <c r="I405" s="65">
        <v>3068129.48</v>
      </c>
      <c r="J405" s="4"/>
      <c r="K405" s="5">
        <f t="shared" si="12"/>
        <v>13</v>
      </c>
      <c r="L405" s="5" t="str">
        <f t="shared" si="13"/>
        <v>3</v>
      </c>
      <c r="M405" s="5" t="s">
        <v>2706</v>
      </c>
    </row>
    <row r="406" spans="1:13" hidden="1">
      <c r="A406" s="1">
        <v>4</v>
      </c>
      <c r="B406" s="2" t="s">
        <v>738</v>
      </c>
      <c r="C406" s="1" t="s">
        <v>1</v>
      </c>
      <c r="D406" s="2" t="s">
        <v>739</v>
      </c>
      <c r="E406" s="3">
        <v>2423588.88</v>
      </c>
      <c r="F406" s="4"/>
      <c r="G406" s="3">
        <v>7662320.79</v>
      </c>
      <c r="H406" s="3">
        <v>7017780.1900000004</v>
      </c>
      <c r="I406" s="3">
        <v>3068129.48</v>
      </c>
      <c r="J406" s="4"/>
      <c r="K406" s="5">
        <f t="shared" si="12"/>
        <v>13</v>
      </c>
      <c r="L406" s="5" t="str">
        <f t="shared" si="13"/>
        <v>3</v>
      </c>
      <c r="M406" s="5" t="s">
        <v>2706</v>
      </c>
    </row>
    <row r="407" spans="1:13" hidden="1">
      <c r="A407" s="1">
        <v>5</v>
      </c>
      <c r="B407" s="2" t="s">
        <v>740</v>
      </c>
      <c r="C407" s="1" t="s">
        <v>1</v>
      </c>
      <c r="D407" s="2" t="s">
        <v>657</v>
      </c>
      <c r="E407" s="3">
        <v>1480358.86</v>
      </c>
      <c r="F407" s="4"/>
      <c r="G407" s="3">
        <v>4809700.7300000004</v>
      </c>
      <c r="H407" s="3">
        <v>3779607.84</v>
      </c>
      <c r="I407" s="3">
        <v>2510451.75</v>
      </c>
      <c r="J407" s="4"/>
      <c r="K407" s="5">
        <f t="shared" si="12"/>
        <v>13</v>
      </c>
      <c r="L407" s="5" t="str">
        <f t="shared" si="13"/>
        <v>3</v>
      </c>
      <c r="M407" s="5" t="s">
        <v>2706</v>
      </c>
    </row>
    <row r="408" spans="1:13" hidden="1">
      <c r="A408" s="1">
        <v>6</v>
      </c>
      <c r="B408" s="2" t="s">
        <v>741</v>
      </c>
      <c r="C408" s="1" t="s">
        <v>742</v>
      </c>
      <c r="D408" s="2" t="s">
        <v>743</v>
      </c>
      <c r="E408" s="3">
        <v>15625.58</v>
      </c>
      <c r="F408" s="4"/>
      <c r="G408" s="3">
        <v>223759.87</v>
      </c>
      <c r="H408" s="3">
        <v>172367.48</v>
      </c>
      <c r="I408" s="3">
        <v>67017.97</v>
      </c>
      <c r="J408" s="4"/>
      <c r="K408" s="5">
        <f t="shared" si="12"/>
        <v>18</v>
      </c>
      <c r="L408" s="5" t="str">
        <f t="shared" si="13"/>
        <v>3</v>
      </c>
      <c r="M408" s="5" t="s">
        <v>2706</v>
      </c>
    </row>
    <row r="409" spans="1:13" hidden="1">
      <c r="A409" s="1">
        <v>6</v>
      </c>
      <c r="B409" s="2" t="s">
        <v>744</v>
      </c>
      <c r="C409" s="1" t="s">
        <v>745</v>
      </c>
      <c r="D409" s="2" t="s">
        <v>746</v>
      </c>
      <c r="E409" s="3">
        <v>906659.57</v>
      </c>
      <c r="F409" s="4"/>
      <c r="G409" s="3">
        <v>2533074.35</v>
      </c>
      <c r="H409" s="3">
        <v>2148010.84</v>
      </c>
      <c r="I409" s="3">
        <v>1291723.08</v>
      </c>
      <c r="J409" s="4"/>
      <c r="K409" s="5">
        <f t="shared" si="12"/>
        <v>18</v>
      </c>
      <c r="L409" s="5" t="str">
        <f t="shared" si="13"/>
        <v>3</v>
      </c>
      <c r="M409" s="5" t="s">
        <v>2706</v>
      </c>
    </row>
    <row r="410" spans="1:13" hidden="1">
      <c r="A410" s="1">
        <v>6</v>
      </c>
      <c r="B410" s="2" t="s">
        <v>747</v>
      </c>
      <c r="C410" s="1" t="s">
        <v>748</v>
      </c>
      <c r="D410" s="2" t="s">
        <v>749</v>
      </c>
      <c r="E410" s="3">
        <v>230626.1</v>
      </c>
      <c r="F410" s="4"/>
      <c r="G410" s="3">
        <v>713706.27</v>
      </c>
      <c r="H410" s="3">
        <v>514989.91</v>
      </c>
      <c r="I410" s="3">
        <v>429342.46</v>
      </c>
      <c r="J410" s="4"/>
      <c r="K410" s="5">
        <f t="shared" si="12"/>
        <v>18</v>
      </c>
      <c r="L410" s="5" t="str">
        <f t="shared" si="13"/>
        <v>3</v>
      </c>
      <c r="M410" s="5" t="s">
        <v>2706</v>
      </c>
    </row>
    <row r="411" spans="1:13" hidden="1">
      <c r="A411" s="1">
        <v>6</v>
      </c>
      <c r="B411" s="2" t="s">
        <v>750</v>
      </c>
      <c r="C411" s="1" t="s">
        <v>751</v>
      </c>
      <c r="D411" s="2" t="s">
        <v>752</v>
      </c>
      <c r="E411" s="3">
        <v>19109.77</v>
      </c>
      <c r="F411" s="4"/>
      <c r="G411" s="3">
        <v>105690.82</v>
      </c>
      <c r="H411" s="3">
        <v>47686.29</v>
      </c>
      <c r="I411" s="3">
        <v>77114.3</v>
      </c>
      <c r="J411" s="4"/>
      <c r="K411" s="5">
        <f t="shared" si="12"/>
        <v>18</v>
      </c>
      <c r="L411" s="5" t="str">
        <f t="shared" si="13"/>
        <v>3</v>
      </c>
      <c r="M411" s="5" t="s">
        <v>2706</v>
      </c>
    </row>
    <row r="412" spans="1:13" hidden="1">
      <c r="A412" s="1">
        <v>6</v>
      </c>
      <c r="B412" s="2" t="s">
        <v>2304</v>
      </c>
      <c r="C412" s="1" t="s">
        <v>2305</v>
      </c>
      <c r="D412" s="2" t="s">
        <v>770</v>
      </c>
      <c r="E412" s="3">
        <v>40740.39</v>
      </c>
      <c r="F412" s="4"/>
      <c r="G412" s="3">
        <v>354112.71</v>
      </c>
      <c r="H412" s="3">
        <v>235288.79</v>
      </c>
      <c r="I412" s="3">
        <v>159564.31</v>
      </c>
      <c r="J412" s="4"/>
      <c r="K412" s="5">
        <f t="shared" si="12"/>
        <v>18</v>
      </c>
      <c r="L412" s="5" t="str">
        <f t="shared" si="13"/>
        <v>3</v>
      </c>
      <c r="M412" s="5" t="s">
        <v>2706</v>
      </c>
    </row>
    <row r="413" spans="1:13" hidden="1">
      <c r="A413" s="1">
        <v>6</v>
      </c>
      <c r="B413" s="2" t="s">
        <v>753</v>
      </c>
      <c r="C413" s="1" t="s">
        <v>754</v>
      </c>
      <c r="D413" s="2" t="s">
        <v>755</v>
      </c>
      <c r="E413" s="3">
        <v>95033.71</v>
      </c>
      <c r="F413" s="4"/>
      <c r="G413" s="3">
        <v>269146.63</v>
      </c>
      <c r="H413" s="3">
        <v>221316.46</v>
      </c>
      <c r="I413" s="3">
        <v>142863.88</v>
      </c>
      <c r="J413" s="4"/>
      <c r="K413" s="5">
        <f t="shared" si="12"/>
        <v>18</v>
      </c>
      <c r="L413" s="5" t="str">
        <f t="shared" si="13"/>
        <v>3</v>
      </c>
      <c r="M413" s="5" t="s">
        <v>2706</v>
      </c>
    </row>
    <row r="414" spans="1:13" hidden="1">
      <c r="A414" s="1">
        <v>6</v>
      </c>
      <c r="B414" s="2" t="s">
        <v>756</v>
      </c>
      <c r="C414" s="1" t="s">
        <v>757</v>
      </c>
      <c r="D414" s="2" t="s">
        <v>758</v>
      </c>
      <c r="E414" s="3">
        <v>172563.74</v>
      </c>
      <c r="F414" s="4"/>
      <c r="G414" s="3">
        <v>610210.07999999996</v>
      </c>
      <c r="H414" s="3">
        <v>439948.07</v>
      </c>
      <c r="I414" s="3">
        <v>342825.75</v>
      </c>
      <c r="J414" s="4"/>
      <c r="K414" s="5">
        <f t="shared" si="12"/>
        <v>18</v>
      </c>
      <c r="L414" s="5" t="str">
        <f t="shared" si="13"/>
        <v>3</v>
      </c>
      <c r="M414" s="5" t="s">
        <v>2706</v>
      </c>
    </row>
    <row r="415" spans="1:13" hidden="1">
      <c r="A415" s="1">
        <v>5</v>
      </c>
      <c r="B415" s="2" t="s">
        <v>759</v>
      </c>
      <c r="C415" s="1" t="s">
        <v>1</v>
      </c>
      <c r="D415" s="2" t="s">
        <v>680</v>
      </c>
      <c r="E415" s="3">
        <v>943230.02</v>
      </c>
      <c r="F415" s="4"/>
      <c r="G415" s="3">
        <v>2852620.06</v>
      </c>
      <c r="H415" s="3">
        <v>3238172.35</v>
      </c>
      <c r="I415" s="3">
        <v>557677.73</v>
      </c>
      <c r="J415" s="4"/>
      <c r="K415" s="5">
        <f t="shared" si="12"/>
        <v>13</v>
      </c>
      <c r="L415" s="5" t="str">
        <f t="shared" si="13"/>
        <v>3</v>
      </c>
      <c r="M415" s="5" t="s">
        <v>2706</v>
      </c>
    </row>
    <row r="416" spans="1:13" hidden="1">
      <c r="A416" s="1">
        <v>6</v>
      </c>
      <c r="B416" s="2" t="s">
        <v>760</v>
      </c>
      <c r="C416" s="1" t="s">
        <v>761</v>
      </c>
      <c r="D416" s="2" t="s">
        <v>762</v>
      </c>
      <c r="E416" s="3">
        <v>29925.439999999999</v>
      </c>
      <c r="F416" s="4"/>
      <c r="G416" s="3">
        <v>81189.77</v>
      </c>
      <c r="H416" s="3">
        <v>99605.95</v>
      </c>
      <c r="I416" s="3">
        <v>11509.26</v>
      </c>
      <c r="J416" s="4"/>
      <c r="K416" s="5">
        <f t="shared" si="12"/>
        <v>18</v>
      </c>
      <c r="L416" s="5" t="str">
        <f t="shared" si="13"/>
        <v>3</v>
      </c>
      <c r="M416" s="5" t="s">
        <v>2706</v>
      </c>
    </row>
    <row r="417" spans="1:13" hidden="1">
      <c r="A417" s="1">
        <v>6</v>
      </c>
      <c r="B417" s="2" t="s">
        <v>763</v>
      </c>
      <c r="C417" s="1" t="s">
        <v>764</v>
      </c>
      <c r="D417" s="2" t="s">
        <v>765</v>
      </c>
      <c r="E417" s="3">
        <v>814746.63</v>
      </c>
      <c r="F417" s="4"/>
      <c r="G417" s="3">
        <v>2323614.46</v>
      </c>
      <c r="H417" s="3">
        <v>2667059.38</v>
      </c>
      <c r="I417" s="3">
        <v>471301.71</v>
      </c>
      <c r="J417" s="4"/>
      <c r="K417" s="5">
        <f t="shared" si="12"/>
        <v>18</v>
      </c>
      <c r="L417" s="5" t="str">
        <f t="shared" si="13"/>
        <v>3</v>
      </c>
      <c r="M417" s="5" t="s">
        <v>2706</v>
      </c>
    </row>
    <row r="418" spans="1:13" hidden="1">
      <c r="A418" s="1">
        <v>6</v>
      </c>
      <c r="B418" s="2" t="s">
        <v>2306</v>
      </c>
      <c r="C418" s="1" t="s">
        <v>2307</v>
      </c>
      <c r="D418" s="2" t="s">
        <v>2308</v>
      </c>
      <c r="E418" s="3">
        <v>4263.0200000000004</v>
      </c>
      <c r="F418" s="4"/>
      <c r="G418" s="3">
        <v>105220.06</v>
      </c>
      <c r="H418" s="3">
        <v>100703.4</v>
      </c>
      <c r="I418" s="3">
        <v>8779.68</v>
      </c>
      <c r="J418" s="4"/>
      <c r="K418" s="5">
        <f t="shared" si="12"/>
        <v>18</v>
      </c>
      <c r="L418" s="5" t="str">
        <f t="shared" si="13"/>
        <v>3</v>
      </c>
      <c r="M418" s="5" t="s">
        <v>2706</v>
      </c>
    </row>
    <row r="419" spans="1:13" hidden="1">
      <c r="A419" s="1">
        <v>6</v>
      </c>
      <c r="B419" s="2" t="s">
        <v>766</v>
      </c>
      <c r="C419" s="1" t="s">
        <v>767</v>
      </c>
      <c r="D419" s="2" t="s">
        <v>752</v>
      </c>
      <c r="E419" s="3">
        <v>3074.96</v>
      </c>
      <c r="F419" s="4"/>
      <c r="G419" s="3">
        <v>126189.2</v>
      </c>
      <c r="H419" s="3">
        <v>88164.160000000003</v>
      </c>
      <c r="I419" s="3">
        <v>41100</v>
      </c>
      <c r="J419" s="4"/>
      <c r="K419" s="5">
        <f t="shared" si="12"/>
        <v>18</v>
      </c>
      <c r="L419" s="5" t="str">
        <f t="shared" si="13"/>
        <v>3</v>
      </c>
      <c r="M419" s="5" t="s">
        <v>2706</v>
      </c>
    </row>
    <row r="420" spans="1:13" hidden="1">
      <c r="A420" s="1">
        <v>6</v>
      </c>
      <c r="B420" s="2" t="s">
        <v>2309</v>
      </c>
      <c r="C420" s="1" t="s">
        <v>2310</v>
      </c>
      <c r="D420" s="2" t="s">
        <v>755</v>
      </c>
      <c r="E420" s="3">
        <v>35382.410000000003</v>
      </c>
      <c r="F420" s="4"/>
      <c r="G420" s="3">
        <v>69177.42</v>
      </c>
      <c r="H420" s="3">
        <v>90572.75</v>
      </c>
      <c r="I420" s="3">
        <v>13987.08</v>
      </c>
      <c r="J420" s="4"/>
      <c r="K420" s="5">
        <f t="shared" si="12"/>
        <v>18</v>
      </c>
      <c r="L420" s="5" t="str">
        <f t="shared" si="13"/>
        <v>3</v>
      </c>
      <c r="M420" s="5" t="s">
        <v>2706</v>
      </c>
    </row>
    <row r="421" spans="1:13" hidden="1">
      <c r="A421" s="1">
        <v>6</v>
      </c>
      <c r="B421" s="2" t="s">
        <v>2311</v>
      </c>
      <c r="C421" s="1" t="s">
        <v>2312</v>
      </c>
      <c r="D421" s="2" t="s">
        <v>758</v>
      </c>
      <c r="E421" s="3">
        <v>39504</v>
      </c>
      <c r="F421" s="4"/>
      <c r="G421" s="3">
        <v>96006.01</v>
      </c>
      <c r="H421" s="3">
        <v>124510.01</v>
      </c>
      <c r="I421" s="3">
        <v>11000</v>
      </c>
      <c r="J421" s="4"/>
      <c r="K421" s="5">
        <f t="shared" si="12"/>
        <v>18</v>
      </c>
      <c r="L421" s="5" t="str">
        <f t="shared" si="13"/>
        <v>3</v>
      </c>
      <c r="M421" s="5" t="s">
        <v>2706</v>
      </c>
    </row>
    <row r="422" spans="1:13" hidden="1">
      <c r="A422" s="1">
        <v>6</v>
      </c>
      <c r="B422" s="2" t="s">
        <v>768</v>
      </c>
      <c r="C422" s="1" t="s">
        <v>769</v>
      </c>
      <c r="D422" s="2" t="s">
        <v>770</v>
      </c>
      <c r="E422" s="3">
        <v>16333.56</v>
      </c>
      <c r="F422" s="4"/>
      <c r="G422" s="3">
        <v>51223.14</v>
      </c>
      <c r="H422" s="3">
        <v>67556.7</v>
      </c>
      <c r="I422" s="3">
        <v>0</v>
      </c>
      <c r="J422" s="4"/>
      <c r="K422" s="5">
        <f t="shared" si="12"/>
        <v>18</v>
      </c>
      <c r="L422" s="5" t="str">
        <f t="shared" si="13"/>
        <v>3</v>
      </c>
      <c r="M422" s="5" t="s">
        <v>2706</v>
      </c>
    </row>
    <row r="423" spans="1:13" hidden="1">
      <c r="A423" s="63">
        <v>3</v>
      </c>
      <c r="B423" s="64" t="s">
        <v>771</v>
      </c>
      <c r="C423" s="63" t="s">
        <v>1</v>
      </c>
      <c r="D423" s="64" t="s">
        <v>772</v>
      </c>
      <c r="E423" s="65">
        <v>2000772.31</v>
      </c>
      <c r="F423" s="66"/>
      <c r="G423" s="65">
        <v>5496398.4500000002</v>
      </c>
      <c r="H423" s="65">
        <v>4732106.3899999997</v>
      </c>
      <c r="I423" s="65">
        <v>2765064.37</v>
      </c>
      <c r="J423" s="4"/>
      <c r="K423" s="5">
        <f t="shared" si="12"/>
        <v>13</v>
      </c>
      <c r="L423" s="5" t="str">
        <f t="shared" si="13"/>
        <v>3</v>
      </c>
      <c r="M423" s="5" t="s">
        <v>2706</v>
      </c>
    </row>
    <row r="424" spans="1:13" hidden="1">
      <c r="A424" s="1">
        <v>4</v>
      </c>
      <c r="B424" s="2" t="s">
        <v>773</v>
      </c>
      <c r="C424" s="1" t="s">
        <v>1</v>
      </c>
      <c r="D424" s="2" t="s">
        <v>774</v>
      </c>
      <c r="E424" s="3">
        <v>1976684.28</v>
      </c>
      <c r="F424" s="4"/>
      <c r="G424" s="3">
        <v>5440399.4299999997</v>
      </c>
      <c r="H424" s="3">
        <v>4666720.57</v>
      </c>
      <c r="I424" s="3">
        <v>2750363.14</v>
      </c>
      <c r="J424" s="4"/>
      <c r="K424" s="5">
        <f t="shared" si="12"/>
        <v>13</v>
      </c>
      <c r="L424" s="5" t="str">
        <f t="shared" si="13"/>
        <v>3</v>
      </c>
      <c r="M424" s="5" t="s">
        <v>2706</v>
      </c>
    </row>
    <row r="425" spans="1:13" hidden="1">
      <c r="A425" s="1">
        <v>5</v>
      </c>
      <c r="B425" s="2" t="s">
        <v>775</v>
      </c>
      <c r="C425" s="1" t="s">
        <v>1</v>
      </c>
      <c r="D425" s="2" t="s">
        <v>657</v>
      </c>
      <c r="E425" s="3">
        <v>1077374.48</v>
      </c>
      <c r="F425" s="4"/>
      <c r="G425" s="3">
        <v>2455975.04</v>
      </c>
      <c r="H425" s="3">
        <v>1880452.13</v>
      </c>
      <c r="I425" s="3">
        <v>1652897.39</v>
      </c>
      <c r="J425" s="4"/>
      <c r="K425" s="5">
        <f t="shared" si="12"/>
        <v>13</v>
      </c>
      <c r="L425" s="5" t="str">
        <f t="shared" si="13"/>
        <v>3</v>
      </c>
      <c r="M425" s="5" t="s">
        <v>2706</v>
      </c>
    </row>
    <row r="426" spans="1:13" hidden="1">
      <c r="A426" s="1">
        <v>6</v>
      </c>
      <c r="B426" s="2" t="s">
        <v>776</v>
      </c>
      <c r="C426" s="1" t="s">
        <v>777</v>
      </c>
      <c r="D426" s="2" t="s">
        <v>778</v>
      </c>
      <c r="E426" s="3">
        <v>9342.44</v>
      </c>
      <c r="F426" s="4"/>
      <c r="G426" s="3">
        <v>42459.23</v>
      </c>
      <c r="H426" s="3">
        <v>47412.54</v>
      </c>
      <c r="I426" s="3">
        <v>4389.13</v>
      </c>
      <c r="J426" s="4"/>
      <c r="K426" s="5">
        <f t="shared" si="12"/>
        <v>18</v>
      </c>
      <c r="L426" s="5" t="str">
        <f t="shared" si="13"/>
        <v>3</v>
      </c>
      <c r="M426" s="5" t="s">
        <v>2706</v>
      </c>
    </row>
    <row r="427" spans="1:13" hidden="1">
      <c r="A427" s="1">
        <v>6</v>
      </c>
      <c r="B427" s="2" t="s">
        <v>779</v>
      </c>
      <c r="C427" s="1" t="s">
        <v>780</v>
      </c>
      <c r="D427" s="2" t="s">
        <v>781</v>
      </c>
      <c r="E427" s="3">
        <v>875002.16</v>
      </c>
      <c r="F427" s="4"/>
      <c r="G427" s="3">
        <v>1818451.62</v>
      </c>
      <c r="H427" s="3">
        <v>1379068.08</v>
      </c>
      <c r="I427" s="3">
        <v>1314385.7</v>
      </c>
      <c r="J427" s="4"/>
      <c r="K427" s="5">
        <f t="shared" si="12"/>
        <v>18</v>
      </c>
      <c r="L427" s="5" t="str">
        <f t="shared" si="13"/>
        <v>3</v>
      </c>
      <c r="M427" s="5" t="s">
        <v>2706</v>
      </c>
    </row>
    <row r="428" spans="1:13" hidden="1">
      <c r="A428" s="1">
        <v>6</v>
      </c>
      <c r="B428" s="2" t="s">
        <v>2313</v>
      </c>
      <c r="C428" s="1" t="s">
        <v>2314</v>
      </c>
      <c r="D428" s="2" t="s">
        <v>2315</v>
      </c>
      <c r="E428" s="3">
        <v>72670.31</v>
      </c>
      <c r="F428" s="4"/>
      <c r="G428" s="3">
        <v>183621.54</v>
      </c>
      <c r="H428" s="3">
        <v>130489.41</v>
      </c>
      <c r="I428" s="3">
        <v>125802.44</v>
      </c>
      <c r="J428" s="4"/>
      <c r="K428" s="5">
        <f t="shared" si="12"/>
        <v>18</v>
      </c>
      <c r="L428" s="5" t="str">
        <f t="shared" si="13"/>
        <v>3</v>
      </c>
      <c r="M428" s="5" t="s">
        <v>2706</v>
      </c>
    </row>
    <row r="429" spans="1:13" hidden="1">
      <c r="A429" s="1">
        <v>6</v>
      </c>
      <c r="B429" s="2" t="s">
        <v>2732</v>
      </c>
      <c r="C429" s="1" t="s">
        <v>2733</v>
      </c>
      <c r="D429" s="2" t="s">
        <v>2322</v>
      </c>
      <c r="E429" s="3">
        <v>0</v>
      </c>
      <c r="F429" s="4"/>
      <c r="G429" s="3">
        <v>134093.99</v>
      </c>
      <c r="H429" s="3">
        <v>106890.51</v>
      </c>
      <c r="I429" s="3">
        <v>27203.48</v>
      </c>
      <c r="J429" s="4"/>
      <c r="K429" s="5">
        <f t="shared" si="12"/>
        <v>18</v>
      </c>
      <c r="L429" s="5" t="str">
        <f t="shared" si="13"/>
        <v>3</v>
      </c>
      <c r="M429" s="5" t="s">
        <v>2706</v>
      </c>
    </row>
    <row r="430" spans="1:13" hidden="1">
      <c r="A430" s="1">
        <v>6</v>
      </c>
      <c r="B430" s="2" t="s">
        <v>782</v>
      </c>
      <c r="C430" s="1" t="s">
        <v>783</v>
      </c>
      <c r="D430" s="2" t="s">
        <v>784</v>
      </c>
      <c r="E430" s="3">
        <v>77748.850000000006</v>
      </c>
      <c r="F430" s="4"/>
      <c r="G430" s="3">
        <v>127451.32</v>
      </c>
      <c r="H430" s="3">
        <v>133843.20000000001</v>
      </c>
      <c r="I430" s="3">
        <v>71356.97</v>
      </c>
      <c r="J430" s="4"/>
      <c r="K430" s="5">
        <f t="shared" si="12"/>
        <v>18</v>
      </c>
      <c r="L430" s="5" t="str">
        <f t="shared" si="13"/>
        <v>3</v>
      </c>
      <c r="M430" s="5" t="s">
        <v>2706</v>
      </c>
    </row>
    <row r="431" spans="1:13" hidden="1">
      <c r="A431" s="1">
        <v>6</v>
      </c>
      <c r="B431" s="2" t="s">
        <v>785</v>
      </c>
      <c r="C431" s="1" t="s">
        <v>786</v>
      </c>
      <c r="D431" s="2" t="s">
        <v>787</v>
      </c>
      <c r="E431" s="3">
        <v>42610.720000000001</v>
      </c>
      <c r="F431" s="4"/>
      <c r="G431" s="3">
        <v>149897.34</v>
      </c>
      <c r="H431" s="3">
        <v>82748.39</v>
      </c>
      <c r="I431" s="3">
        <v>109759.67</v>
      </c>
      <c r="J431" s="4"/>
      <c r="K431" s="5">
        <f t="shared" si="12"/>
        <v>18</v>
      </c>
      <c r="L431" s="5" t="str">
        <f t="shared" si="13"/>
        <v>3</v>
      </c>
      <c r="M431" s="5" t="s">
        <v>2706</v>
      </c>
    </row>
    <row r="432" spans="1:13" hidden="1">
      <c r="A432" s="1">
        <v>5</v>
      </c>
      <c r="B432" s="2" t="s">
        <v>788</v>
      </c>
      <c r="C432" s="1" t="s">
        <v>1</v>
      </c>
      <c r="D432" s="2" t="s">
        <v>680</v>
      </c>
      <c r="E432" s="3">
        <v>899309.8</v>
      </c>
      <c r="F432" s="4"/>
      <c r="G432" s="3">
        <v>2984424.39</v>
      </c>
      <c r="H432" s="3">
        <v>2786268.44</v>
      </c>
      <c r="I432" s="3">
        <v>1097465.75</v>
      </c>
      <c r="J432" s="4"/>
      <c r="K432" s="5">
        <f t="shared" si="12"/>
        <v>13</v>
      </c>
      <c r="L432" s="5" t="str">
        <f t="shared" si="13"/>
        <v>3</v>
      </c>
      <c r="M432" s="5" t="s">
        <v>2706</v>
      </c>
    </row>
    <row r="433" spans="1:13" hidden="1">
      <c r="A433" s="1">
        <v>6</v>
      </c>
      <c r="B433" s="2" t="s">
        <v>789</v>
      </c>
      <c r="C433" s="1" t="s">
        <v>790</v>
      </c>
      <c r="D433" s="2" t="s">
        <v>778</v>
      </c>
      <c r="E433" s="3">
        <v>4088.84</v>
      </c>
      <c r="F433" s="4"/>
      <c r="G433" s="3">
        <v>72845.55</v>
      </c>
      <c r="H433" s="3">
        <v>69715.34</v>
      </c>
      <c r="I433" s="3">
        <v>7219.05</v>
      </c>
      <c r="J433" s="4"/>
      <c r="K433" s="5">
        <f t="shared" si="12"/>
        <v>18</v>
      </c>
      <c r="L433" s="5" t="str">
        <f t="shared" si="13"/>
        <v>3</v>
      </c>
      <c r="M433" s="5" t="s">
        <v>2706</v>
      </c>
    </row>
    <row r="434" spans="1:13" hidden="1">
      <c r="A434" s="1">
        <v>6</v>
      </c>
      <c r="B434" s="2" t="s">
        <v>791</v>
      </c>
      <c r="C434" s="1" t="s">
        <v>792</v>
      </c>
      <c r="D434" s="2" t="s">
        <v>793</v>
      </c>
      <c r="E434" s="3">
        <v>827420.72</v>
      </c>
      <c r="F434" s="4"/>
      <c r="G434" s="3">
        <v>2527187.92</v>
      </c>
      <c r="H434" s="3">
        <v>2321783.4500000002</v>
      </c>
      <c r="I434" s="3">
        <v>1032825.19</v>
      </c>
      <c r="J434" s="4"/>
      <c r="K434" s="5">
        <f t="shared" si="12"/>
        <v>18</v>
      </c>
      <c r="L434" s="5" t="str">
        <f t="shared" si="13"/>
        <v>3</v>
      </c>
      <c r="M434" s="5" t="s">
        <v>2706</v>
      </c>
    </row>
    <row r="435" spans="1:13" hidden="1">
      <c r="A435" s="1">
        <v>6</v>
      </c>
      <c r="B435" s="2" t="s">
        <v>794</v>
      </c>
      <c r="C435" s="1" t="s">
        <v>795</v>
      </c>
      <c r="D435" s="2" t="s">
        <v>796</v>
      </c>
      <c r="E435" s="3">
        <v>17385.509999999998</v>
      </c>
      <c r="F435" s="4"/>
      <c r="G435" s="3">
        <v>152894.17000000001</v>
      </c>
      <c r="H435" s="3">
        <v>141921.95000000001</v>
      </c>
      <c r="I435" s="3">
        <v>28357.73</v>
      </c>
      <c r="J435" s="4"/>
      <c r="K435" s="5">
        <f t="shared" si="12"/>
        <v>18</v>
      </c>
      <c r="L435" s="5" t="str">
        <f t="shared" si="13"/>
        <v>3</v>
      </c>
      <c r="M435" s="5" t="s">
        <v>2706</v>
      </c>
    </row>
    <row r="436" spans="1:13" hidden="1">
      <c r="A436" s="1">
        <v>6</v>
      </c>
      <c r="B436" s="2" t="s">
        <v>797</v>
      </c>
      <c r="C436" s="1" t="s">
        <v>798</v>
      </c>
      <c r="D436" s="2" t="s">
        <v>799</v>
      </c>
      <c r="E436" s="3">
        <v>0</v>
      </c>
      <c r="F436" s="4"/>
      <c r="G436" s="3">
        <v>55500</v>
      </c>
      <c r="H436" s="3">
        <v>38071.800000000003</v>
      </c>
      <c r="I436" s="3">
        <v>17428.2</v>
      </c>
      <c r="J436" s="4"/>
      <c r="K436" s="5">
        <f t="shared" si="12"/>
        <v>18</v>
      </c>
      <c r="L436" s="5" t="str">
        <f t="shared" si="13"/>
        <v>3</v>
      </c>
      <c r="M436" s="5" t="s">
        <v>2706</v>
      </c>
    </row>
    <row r="437" spans="1:13" hidden="1">
      <c r="A437" s="1">
        <v>6</v>
      </c>
      <c r="B437" s="2" t="s">
        <v>2316</v>
      </c>
      <c r="C437" s="1" t="s">
        <v>2317</v>
      </c>
      <c r="D437" s="2" t="s">
        <v>784</v>
      </c>
      <c r="E437" s="3">
        <v>21666.03</v>
      </c>
      <c r="F437" s="4"/>
      <c r="G437" s="3">
        <v>59161</v>
      </c>
      <c r="H437" s="3">
        <v>71191.45</v>
      </c>
      <c r="I437" s="3">
        <v>9635.58</v>
      </c>
      <c r="J437" s="4"/>
      <c r="K437" s="5">
        <f t="shared" si="12"/>
        <v>18</v>
      </c>
      <c r="L437" s="5" t="str">
        <f t="shared" si="13"/>
        <v>3</v>
      </c>
      <c r="M437" s="5" t="s">
        <v>2706</v>
      </c>
    </row>
    <row r="438" spans="1:13" hidden="1">
      <c r="A438" s="1">
        <v>6</v>
      </c>
      <c r="B438" s="2" t="s">
        <v>2318</v>
      </c>
      <c r="C438" s="1" t="s">
        <v>2319</v>
      </c>
      <c r="D438" s="2" t="s">
        <v>787</v>
      </c>
      <c r="E438" s="3">
        <v>6500</v>
      </c>
      <c r="F438" s="4"/>
      <c r="G438" s="3">
        <v>74330.2</v>
      </c>
      <c r="H438" s="3">
        <v>78830.2</v>
      </c>
      <c r="I438" s="3">
        <v>2000</v>
      </c>
      <c r="J438" s="4"/>
      <c r="K438" s="5">
        <f t="shared" si="12"/>
        <v>18</v>
      </c>
      <c r="L438" s="5" t="str">
        <f t="shared" si="13"/>
        <v>3</v>
      </c>
      <c r="M438" s="5" t="s">
        <v>2706</v>
      </c>
    </row>
    <row r="439" spans="1:13" hidden="1">
      <c r="A439" s="1">
        <v>6</v>
      </c>
      <c r="B439" s="2" t="s">
        <v>2320</v>
      </c>
      <c r="C439" s="1" t="s">
        <v>2321</v>
      </c>
      <c r="D439" s="2" t="s">
        <v>2322</v>
      </c>
      <c r="E439" s="3">
        <v>22248.7</v>
      </c>
      <c r="F439" s="4"/>
      <c r="G439" s="3">
        <v>42505.55</v>
      </c>
      <c r="H439" s="3">
        <v>64754.25</v>
      </c>
      <c r="I439" s="3">
        <v>0</v>
      </c>
      <c r="J439" s="4"/>
      <c r="K439" s="5">
        <f t="shared" si="12"/>
        <v>18</v>
      </c>
      <c r="L439" s="5" t="str">
        <f t="shared" si="13"/>
        <v>3</v>
      </c>
      <c r="M439" s="5" t="s">
        <v>2706</v>
      </c>
    </row>
    <row r="440" spans="1:13" hidden="1">
      <c r="A440" s="1">
        <v>4</v>
      </c>
      <c r="B440" s="2" t="s">
        <v>800</v>
      </c>
      <c r="C440" s="1" t="s">
        <v>1</v>
      </c>
      <c r="D440" s="2" t="s">
        <v>801</v>
      </c>
      <c r="E440" s="3">
        <v>24088.03</v>
      </c>
      <c r="F440" s="4"/>
      <c r="G440" s="3">
        <v>55999.02</v>
      </c>
      <c r="H440" s="3">
        <v>65385.82</v>
      </c>
      <c r="I440" s="3">
        <v>14701.23</v>
      </c>
      <c r="J440" s="4"/>
      <c r="K440" s="5">
        <f t="shared" si="12"/>
        <v>13</v>
      </c>
      <c r="L440" s="5" t="str">
        <f t="shared" si="13"/>
        <v>3</v>
      </c>
      <c r="M440" s="5" t="s">
        <v>2706</v>
      </c>
    </row>
    <row r="441" spans="1:13" hidden="1">
      <c r="A441" s="1">
        <v>5</v>
      </c>
      <c r="B441" s="2" t="s">
        <v>802</v>
      </c>
      <c r="C441" s="1" t="s">
        <v>1</v>
      </c>
      <c r="D441" s="2" t="s">
        <v>657</v>
      </c>
      <c r="E441" s="3">
        <v>6547.06</v>
      </c>
      <c r="F441" s="4"/>
      <c r="G441" s="3">
        <v>28175.25</v>
      </c>
      <c r="H441" s="3">
        <v>29134.94</v>
      </c>
      <c r="I441" s="3">
        <v>5587.37</v>
      </c>
      <c r="J441" s="4"/>
      <c r="K441" s="5">
        <f t="shared" si="12"/>
        <v>13</v>
      </c>
      <c r="L441" s="5" t="str">
        <f t="shared" si="13"/>
        <v>3</v>
      </c>
      <c r="M441" s="5" t="s">
        <v>2706</v>
      </c>
    </row>
    <row r="442" spans="1:13" hidden="1">
      <c r="A442" s="1">
        <v>6</v>
      </c>
      <c r="B442" s="2" t="s">
        <v>803</v>
      </c>
      <c r="C442" s="1" t="s">
        <v>804</v>
      </c>
      <c r="D442" s="2" t="s">
        <v>805</v>
      </c>
      <c r="E442" s="3">
        <v>6547.06</v>
      </c>
      <c r="F442" s="4"/>
      <c r="G442" s="3">
        <v>28175.25</v>
      </c>
      <c r="H442" s="3">
        <v>29134.94</v>
      </c>
      <c r="I442" s="3">
        <v>5587.37</v>
      </c>
      <c r="J442" s="4"/>
      <c r="K442" s="5">
        <f t="shared" si="12"/>
        <v>18</v>
      </c>
      <c r="L442" s="5" t="str">
        <f t="shared" si="13"/>
        <v>3</v>
      </c>
      <c r="M442" s="5" t="s">
        <v>2706</v>
      </c>
    </row>
    <row r="443" spans="1:13" hidden="1">
      <c r="A443" s="1">
        <v>5</v>
      </c>
      <c r="B443" s="2" t="s">
        <v>806</v>
      </c>
      <c r="C443" s="1" t="s">
        <v>1</v>
      </c>
      <c r="D443" s="2" t="s">
        <v>680</v>
      </c>
      <c r="E443" s="3">
        <v>17540.97</v>
      </c>
      <c r="F443" s="4"/>
      <c r="G443" s="3">
        <v>27823.77</v>
      </c>
      <c r="H443" s="3">
        <v>36250.879999999997</v>
      </c>
      <c r="I443" s="3">
        <v>9113.86</v>
      </c>
      <c r="J443" s="4"/>
      <c r="K443" s="5">
        <f t="shared" si="12"/>
        <v>13</v>
      </c>
      <c r="L443" s="5" t="str">
        <f t="shared" si="13"/>
        <v>3</v>
      </c>
      <c r="M443" s="5" t="s">
        <v>2706</v>
      </c>
    </row>
    <row r="444" spans="1:13" hidden="1">
      <c r="A444" s="1">
        <v>6</v>
      </c>
      <c r="B444" s="2" t="s">
        <v>807</v>
      </c>
      <c r="C444" s="1" t="s">
        <v>808</v>
      </c>
      <c r="D444" s="2" t="s">
        <v>805</v>
      </c>
      <c r="E444" s="3">
        <v>17540.97</v>
      </c>
      <c r="F444" s="4"/>
      <c r="G444" s="3">
        <v>27823.77</v>
      </c>
      <c r="H444" s="3">
        <v>36250.879999999997</v>
      </c>
      <c r="I444" s="3">
        <v>9113.86</v>
      </c>
      <c r="J444" s="4"/>
      <c r="K444" s="5">
        <f t="shared" si="12"/>
        <v>18</v>
      </c>
      <c r="L444" s="5" t="str">
        <f t="shared" si="13"/>
        <v>3</v>
      </c>
      <c r="M444" s="5" t="s">
        <v>2706</v>
      </c>
    </row>
    <row r="445" spans="1:13" hidden="1">
      <c r="A445" s="63">
        <v>3</v>
      </c>
      <c r="B445" s="64" t="s">
        <v>809</v>
      </c>
      <c r="C445" s="63" t="s">
        <v>1</v>
      </c>
      <c r="D445" s="64" t="s">
        <v>810</v>
      </c>
      <c r="E445" s="65">
        <v>666015.80000000005</v>
      </c>
      <c r="F445" s="66"/>
      <c r="G445" s="65">
        <v>3246575.57</v>
      </c>
      <c r="H445" s="65">
        <v>1852162.45</v>
      </c>
      <c r="I445" s="65">
        <v>2060428.92</v>
      </c>
      <c r="J445" s="4"/>
      <c r="K445" s="5">
        <f t="shared" si="12"/>
        <v>13</v>
      </c>
      <c r="L445" s="5" t="str">
        <f t="shared" si="13"/>
        <v>3</v>
      </c>
      <c r="M445" s="5" t="s">
        <v>2706</v>
      </c>
    </row>
    <row r="446" spans="1:13" hidden="1">
      <c r="A446" s="1">
        <v>4</v>
      </c>
      <c r="B446" s="2" t="s">
        <v>811</v>
      </c>
      <c r="C446" s="1" t="s">
        <v>1</v>
      </c>
      <c r="D446" s="2" t="s">
        <v>812</v>
      </c>
      <c r="E446" s="3">
        <v>659499.16</v>
      </c>
      <c r="F446" s="4"/>
      <c r="G446" s="3">
        <v>3133338.77</v>
      </c>
      <c r="H446" s="3">
        <v>1797606.45</v>
      </c>
      <c r="I446" s="3">
        <v>1995231.48</v>
      </c>
      <c r="J446" s="4"/>
      <c r="K446" s="5">
        <f t="shared" si="12"/>
        <v>13</v>
      </c>
      <c r="L446" s="5" t="str">
        <f t="shared" si="13"/>
        <v>3</v>
      </c>
      <c r="M446" s="5" t="s">
        <v>2706</v>
      </c>
    </row>
    <row r="447" spans="1:13" hidden="1">
      <c r="A447" s="1">
        <v>5</v>
      </c>
      <c r="B447" s="2" t="s">
        <v>813</v>
      </c>
      <c r="C447" s="1" t="s">
        <v>1</v>
      </c>
      <c r="D447" s="2" t="s">
        <v>657</v>
      </c>
      <c r="E447" s="3">
        <v>171102.35</v>
      </c>
      <c r="F447" s="4"/>
      <c r="G447" s="3">
        <v>1081807.99</v>
      </c>
      <c r="H447" s="3">
        <v>438805.44</v>
      </c>
      <c r="I447" s="3">
        <v>814104.9</v>
      </c>
      <c r="J447" s="4"/>
      <c r="K447" s="5">
        <f t="shared" si="12"/>
        <v>13</v>
      </c>
      <c r="L447" s="5" t="str">
        <f t="shared" si="13"/>
        <v>3</v>
      </c>
      <c r="M447" s="5" t="s">
        <v>2706</v>
      </c>
    </row>
    <row r="448" spans="1:13" hidden="1">
      <c r="A448" s="1">
        <v>6</v>
      </c>
      <c r="B448" s="2" t="s">
        <v>814</v>
      </c>
      <c r="C448" s="1" t="s">
        <v>815</v>
      </c>
      <c r="D448" s="2" t="s">
        <v>816</v>
      </c>
      <c r="E448" s="3">
        <v>5528.13</v>
      </c>
      <c r="F448" s="4"/>
      <c r="G448" s="3">
        <v>5843.87</v>
      </c>
      <c r="H448" s="3">
        <v>10272.969999999999</v>
      </c>
      <c r="I448" s="3">
        <v>1099.03</v>
      </c>
      <c r="J448" s="4"/>
      <c r="K448" s="5">
        <f t="shared" si="12"/>
        <v>18</v>
      </c>
      <c r="L448" s="5" t="str">
        <f t="shared" si="13"/>
        <v>3</v>
      </c>
      <c r="M448" s="5" t="s">
        <v>2706</v>
      </c>
    </row>
    <row r="449" spans="1:13" hidden="1">
      <c r="A449" s="1">
        <v>6</v>
      </c>
      <c r="B449" s="2" t="s">
        <v>817</v>
      </c>
      <c r="C449" s="1" t="s">
        <v>818</v>
      </c>
      <c r="D449" s="2" t="s">
        <v>819</v>
      </c>
      <c r="E449" s="3">
        <v>147621.92000000001</v>
      </c>
      <c r="F449" s="4"/>
      <c r="G449" s="3">
        <v>667488.74</v>
      </c>
      <c r="H449" s="3">
        <v>323292.44</v>
      </c>
      <c r="I449" s="3">
        <v>491818.22</v>
      </c>
      <c r="J449" s="4"/>
      <c r="K449" s="5">
        <f t="shared" si="12"/>
        <v>18</v>
      </c>
      <c r="L449" s="5" t="str">
        <f t="shared" si="13"/>
        <v>3</v>
      </c>
      <c r="M449" s="5" t="s">
        <v>2706</v>
      </c>
    </row>
    <row r="450" spans="1:13" hidden="1">
      <c r="A450" s="1">
        <v>6</v>
      </c>
      <c r="B450" s="2" t="s">
        <v>820</v>
      </c>
      <c r="C450" s="1" t="s">
        <v>821</v>
      </c>
      <c r="D450" s="2" t="s">
        <v>822</v>
      </c>
      <c r="E450" s="3">
        <v>0</v>
      </c>
      <c r="F450" s="4"/>
      <c r="G450" s="3">
        <v>57225.43</v>
      </c>
      <c r="H450" s="3">
        <v>8332.66</v>
      </c>
      <c r="I450" s="3">
        <v>48892.77</v>
      </c>
      <c r="J450" s="4"/>
      <c r="K450" s="5">
        <f t="shared" si="12"/>
        <v>18</v>
      </c>
      <c r="L450" s="5" t="str">
        <f t="shared" si="13"/>
        <v>3</v>
      </c>
      <c r="M450" s="5" t="s">
        <v>2706</v>
      </c>
    </row>
    <row r="451" spans="1:13" hidden="1">
      <c r="A451" s="1">
        <v>6</v>
      </c>
      <c r="B451" s="2" t="s">
        <v>2734</v>
      </c>
      <c r="C451" s="1" t="s">
        <v>2735</v>
      </c>
      <c r="D451" s="2" t="s">
        <v>840</v>
      </c>
      <c r="E451" s="3">
        <v>0</v>
      </c>
      <c r="F451" s="4"/>
      <c r="G451" s="3">
        <v>187382.38</v>
      </c>
      <c r="H451" s="3">
        <v>2653.47</v>
      </c>
      <c r="I451" s="3">
        <v>184728.91</v>
      </c>
      <c r="J451" s="4"/>
      <c r="K451" s="5">
        <f t="shared" si="12"/>
        <v>18</v>
      </c>
      <c r="L451" s="5" t="str">
        <f t="shared" si="13"/>
        <v>3</v>
      </c>
      <c r="M451" s="5" t="s">
        <v>2706</v>
      </c>
    </row>
    <row r="452" spans="1:13" hidden="1">
      <c r="A452" s="1">
        <v>6</v>
      </c>
      <c r="B452" s="2" t="s">
        <v>823</v>
      </c>
      <c r="C452" s="1" t="s">
        <v>824</v>
      </c>
      <c r="D452" s="2" t="s">
        <v>825</v>
      </c>
      <c r="E452" s="3">
        <v>5994.08</v>
      </c>
      <c r="F452" s="4"/>
      <c r="G452" s="3">
        <v>56409.440000000002</v>
      </c>
      <c r="H452" s="3">
        <v>24911.86</v>
      </c>
      <c r="I452" s="3">
        <v>37491.660000000003</v>
      </c>
      <c r="J452" s="4"/>
      <c r="K452" s="5">
        <f t="shared" si="12"/>
        <v>18</v>
      </c>
      <c r="L452" s="5" t="str">
        <f t="shared" si="13"/>
        <v>3</v>
      </c>
      <c r="M452" s="5" t="s">
        <v>2706</v>
      </c>
    </row>
    <row r="453" spans="1:13" hidden="1">
      <c r="A453" s="1">
        <v>6</v>
      </c>
      <c r="B453" s="2" t="s">
        <v>826</v>
      </c>
      <c r="C453" s="1" t="s">
        <v>827</v>
      </c>
      <c r="D453" s="2" t="s">
        <v>828</v>
      </c>
      <c r="E453" s="3">
        <v>11958.22</v>
      </c>
      <c r="F453" s="4"/>
      <c r="G453" s="3">
        <v>107458.13</v>
      </c>
      <c r="H453" s="3">
        <v>69342.039999999994</v>
      </c>
      <c r="I453" s="3">
        <v>50074.31</v>
      </c>
      <c r="J453" s="4"/>
      <c r="K453" s="5">
        <f t="shared" si="12"/>
        <v>18</v>
      </c>
      <c r="L453" s="5" t="str">
        <f t="shared" si="13"/>
        <v>3</v>
      </c>
      <c r="M453" s="5" t="s">
        <v>2706</v>
      </c>
    </row>
    <row r="454" spans="1:13" hidden="1">
      <c r="A454" s="1">
        <v>5</v>
      </c>
      <c r="B454" s="2" t="s">
        <v>829</v>
      </c>
      <c r="C454" s="1" t="s">
        <v>1</v>
      </c>
      <c r="D454" s="2" t="s">
        <v>680</v>
      </c>
      <c r="E454" s="3">
        <v>488396.81</v>
      </c>
      <c r="F454" s="4"/>
      <c r="G454" s="3">
        <v>2051530.78</v>
      </c>
      <c r="H454" s="3">
        <v>1358801.01</v>
      </c>
      <c r="I454" s="3">
        <v>1181126.58</v>
      </c>
      <c r="J454" s="4"/>
      <c r="K454" s="5">
        <f t="shared" si="12"/>
        <v>13</v>
      </c>
      <c r="L454" s="5" t="str">
        <f t="shared" si="13"/>
        <v>3</v>
      </c>
      <c r="M454" s="5" t="s">
        <v>2706</v>
      </c>
    </row>
    <row r="455" spans="1:13" hidden="1">
      <c r="A455" s="1">
        <v>6</v>
      </c>
      <c r="B455" s="2" t="s">
        <v>830</v>
      </c>
      <c r="C455" s="1" t="s">
        <v>831</v>
      </c>
      <c r="D455" s="2" t="s">
        <v>816</v>
      </c>
      <c r="E455" s="3">
        <v>6273.05</v>
      </c>
      <c r="F455" s="4"/>
      <c r="G455" s="3">
        <v>58903.78</v>
      </c>
      <c r="H455" s="3">
        <v>54501.08</v>
      </c>
      <c r="I455" s="3">
        <v>10675.75</v>
      </c>
      <c r="J455" s="4"/>
      <c r="K455" s="5">
        <f t="shared" si="12"/>
        <v>18</v>
      </c>
      <c r="L455" s="5" t="str">
        <f t="shared" si="13"/>
        <v>3</v>
      </c>
      <c r="M455" s="5" t="s">
        <v>2706</v>
      </c>
    </row>
    <row r="456" spans="1:13" hidden="1">
      <c r="A456" s="1">
        <v>6</v>
      </c>
      <c r="B456" s="2" t="s">
        <v>832</v>
      </c>
      <c r="C456" s="1" t="s">
        <v>833</v>
      </c>
      <c r="D456" s="2" t="s">
        <v>834</v>
      </c>
      <c r="E456" s="3">
        <v>453396.24</v>
      </c>
      <c r="F456" s="4"/>
      <c r="G456" s="3">
        <v>1728177.01</v>
      </c>
      <c r="H456" s="3">
        <v>1072499.93</v>
      </c>
      <c r="I456" s="3">
        <v>1109073.32</v>
      </c>
      <c r="J456" s="4"/>
      <c r="K456" s="5">
        <f t="shared" si="12"/>
        <v>18</v>
      </c>
      <c r="L456" s="5" t="str">
        <f t="shared" si="13"/>
        <v>3</v>
      </c>
      <c r="M456" s="5" t="s">
        <v>2706</v>
      </c>
    </row>
    <row r="457" spans="1:13" hidden="1">
      <c r="A457" s="1">
        <v>6</v>
      </c>
      <c r="B457" s="2" t="s">
        <v>2323</v>
      </c>
      <c r="C457" s="1" t="s">
        <v>2324</v>
      </c>
      <c r="D457" s="2" t="s">
        <v>2325</v>
      </c>
      <c r="E457" s="3">
        <v>8537.17</v>
      </c>
      <c r="F457" s="4"/>
      <c r="G457" s="3">
        <v>72823.009999999995</v>
      </c>
      <c r="H457" s="3">
        <v>81360.179999999993</v>
      </c>
      <c r="I457" s="3">
        <v>0</v>
      </c>
      <c r="J457" s="4"/>
      <c r="K457" s="5">
        <f t="shared" si="12"/>
        <v>18</v>
      </c>
      <c r="L457" s="5" t="str">
        <f t="shared" si="13"/>
        <v>3</v>
      </c>
      <c r="M457" s="5" t="s">
        <v>2706</v>
      </c>
    </row>
    <row r="458" spans="1:13" hidden="1">
      <c r="A458" s="1">
        <v>6</v>
      </c>
      <c r="B458" s="2" t="s">
        <v>835</v>
      </c>
      <c r="C458" s="1" t="s">
        <v>836</v>
      </c>
      <c r="D458" s="2" t="s">
        <v>837</v>
      </c>
      <c r="E458" s="3">
        <v>9576</v>
      </c>
      <c r="F458" s="4"/>
      <c r="G458" s="3">
        <v>42147.6</v>
      </c>
      <c r="H458" s="3">
        <v>29143.4</v>
      </c>
      <c r="I458" s="3">
        <v>22580.2</v>
      </c>
      <c r="J458" s="4"/>
      <c r="K458" s="5">
        <f t="shared" si="12"/>
        <v>18</v>
      </c>
      <c r="L458" s="5" t="str">
        <f t="shared" si="13"/>
        <v>3</v>
      </c>
      <c r="M458" s="5" t="s">
        <v>2706</v>
      </c>
    </row>
    <row r="459" spans="1:13" hidden="1">
      <c r="A459" s="1">
        <v>6</v>
      </c>
      <c r="B459" s="2" t="s">
        <v>2326</v>
      </c>
      <c r="C459" s="1" t="s">
        <v>2327</v>
      </c>
      <c r="D459" s="2" t="s">
        <v>825</v>
      </c>
      <c r="E459" s="3">
        <v>6245.29</v>
      </c>
      <c r="F459" s="4"/>
      <c r="G459" s="3">
        <v>44500.39</v>
      </c>
      <c r="H459" s="3">
        <v>27618.880000000001</v>
      </c>
      <c r="I459" s="3">
        <v>23126.799999999999</v>
      </c>
      <c r="J459" s="4"/>
      <c r="K459" s="5">
        <f t="shared" si="12"/>
        <v>18</v>
      </c>
      <c r="L459" s="5" t="str">
        <f t="shared" si="13"/>
        <v>3</v>
      </c>
      <c r="M459" s="5" t="s">
        <v>2706</v>
      </c>
    </row>
    <row r="460" spans="1:13" hidden="1">
      <c r="A460" s="1">
        <v>6</v>
      </c>
      <c r="B460" s="2" t="s">
        <v>2328</v>
      </c>
      <c r="C460" s="1" t="s">
        <v>2329</v>
      </c>
      <c r="D460" s="2" t="s">
        <v>828</v>
      </c>
      <c r="E460" s="3">
        <v>1050.4000000000001</v>
      </c>
      <c r="F460" s="4"/>
      <c r="G460" s="3">
        <v>68813.2</v>
      </c>
      <c r="H460" s="3">
        <v>62863.6</v>
      </c>
      <c r="I460" s="3">
        <v>7000</v>
      </c>
      <c r="J460" s="4"/>
      <c r="K460" s="5">
        <f t="shared" si="12"/>
        <v>18</v>
      </c>
      <c r="L460" s="5" t="str">
        <f t="shared" si="13"/>
        <v>3</v>
      </c>
      <c r="M460" s="5" t="s">
        <v>2706</v>
      </c>
    </row>
    <row r="461" spans="1:13" hidden="1">
      <c r="A461" s="1">
        <v>6</v>
      </c>
      <c r="B461" s="2" t="s">
        <v>838</v>
      </c>
      <c r="C461" s="1" t="s">
        <v>839</v>
      </c>
      <c r="D461" s="2" t="s">
        <v>840</v>
      </c>
      <c r="E461" s="3">
        <v>3318.66</v>
      </c>
      <c r="F461" s="4"/>
      <c r="G461" s="3">
        <v>36165.79</v>
      </c>
      <c r="H461" s="3">
        <v>30813.94</v>
      </c>
      <c r="I461" s="3">
        <v>8670.51</v>
      </c>
      <c r="J461" s="4"/>
      <c r="K461" s="5">
        <f t="shared" si="12"/>
        <v>18</v>
      </c>
      <c r="L461" s="5" t="str">
        <f t="shared" si="13"/>
        <v>3</v>
      </c>
      <c r="M461" s="5" t="s">
        <v>2706</v>
      </c>
    </row>
    <row r="462" spans="1:13" hidden="1">
      <c r="A462" s="1">
        <v>4</v>
      </c>
      <c r="B462" s="2" t="s">
        <v>841</v>
      </c>
      <c r="C462" s="1" t="s">
        <v>1</v>
      </c>
      <c r="D462" s="2" t="s">
        <v>842</v>
      </c>
      <c r="E462" s="3">
        <v>6516.64</v>
      </c>
      <c r="F462" s="4"/>
      <c r="G462" s="3">
        <v>113236.8</v>
      </c>
      <c r="H462" s="3">
        <v>54556</v>
      </c>
      <c r="I462" s="3">
        <v>65197.440000000002</v>
      </c>
      <c r="J462" s="4"/>
      <c r="K462" s="5">
        <f t="shared" ref="K462:K525" si="14">LEN(B462)</f>
        <v>13</v>
      </c>
      <c r="L462" s="5" t="str">
        <f t="shared" ref="L462:L525" si="15">LEFT(B462,1)</f>
        <v>3</v>
      </c>
      <c r="M462" s="5" t="s">
        <v>2706</v>
      </c>
    </row>
    <row r="463" spans="1:13" hidden="1">
      <c r="A463" s="1">
        <v>5</v>
      </c>
      <c r="B463" s="2" t="s">
        <v>2736</v>
      </c>
      <c r="C463" s="1" t="s">
        <v>1</v>
      </c>
      <c r="D463" s="2" t="s">
        <v>657</v>
      </c>
      <c r="E463" s="3">
        <v>0</v>
      </c>
      <c r="F463" s="4"/>
      <c r="G463" s="3">
        <v>71128.399999999994</v>
      </c>
      <c r="H463" s="3">
        <v>13891.67</v>
      </c>
      <c r="I463" s="3">
        <v>57236.73</v>
      </c>
      <c r="J463" s="4"/>
      <c r="K463" s="5">
        <f t="shared" si="14"/>
        <v>13</v>
      </c>
      <c r="L463" s="5" t="str">
        <f t="shared" si="15"/>
        <v>3</v>
      </c>
      <c r="M463" s="5" t="s">
        <v>2706</v>
      </c>
    </row>
    <row r="464" spans="1:13" hidden="1">
      <c r="A464" s="1">
        <v>6</v>
      </c>
      <c r="B464" s="2" t="s">
        <v>2737</v>
      </c>
      <c r="C464" s="1" t="s">
        <v>2738</v>
      </c>
      <c r="D464" s="2" t="s">
        <v>846</v>
      </c>
      <c r="E464" s="3">
        <v>0</v>
      </c>
      <c r="F464" s="4"/>
      <c r="G464" s="3">
        <v>71128.399999999994</v>
      </c>
      <c r="H464" s="3">
        <v>13891.67</v>
      </c>
      <c r="I464" s="3">
        <v>57236.73</v>
      </c>
      <c r="J464" s="4"/>
      <c r="K464" s="5">
        <f t="shared" si="14"/>
        <v>18</v>
      </c>
      <c r="L464" s="5" t="str">
        <f t="shared" si="15"/>
        <v>3</v>
      </c>
      <c r="M464" s="5" t="s">
        <v>2706</v>
      </c>
    </row>
    <row r="465" spans="1:13" hidden="1">
      <c r="A465" s="1">
        <v>5</v>
      </c>
      <c r="B465" s="2" t="s">
        <v>843</v>
      </c>
      <c r="C465" s="1" t="s">
        <v>1</v>
      </c>
      <c r="D465" s="2" t="s">
        <v>680</v>
      </c>
      <c r="E465" s="3">
        <v>6516.64</v>
      </c>
      <c r="F465" s="4"/>
      <c r="G465" s="3">
        <v>42108.4</v>
      </c>
      <c r="H465" s="3">
        <v>40664.33</v>
      </c>
      <c r="I465" s="3">
        <v>7960.71</v>
      </c>
      <c r="J465" s="4"/>
      <c r="K465" s="5">
        <f t="shared" si="14"/>
        <v>13</v>
      </c>
      <c r="L465" s="5" t="str">
        <f t="shared" si="15"/>
        <v>3</v>
      </c>
      <c r="M465" s="5" t="s">
        <v>2706</v>
      </c>
    </row>
    <row r="466" spans="1:13" hidden="1">
      <c r="A466" s="1">
        <v>6</v>
      </c>
      <c r="B466" s="2" t="s">
        <v>844</v>
      </c>
      <c r="C466" s="1" t="s">
        <v>845</v>
      </c>
      <c r="D466" s="2" t="s">
        <v>846</v>
      </c>
      <c r="E466" s="3">
        <v>6516.64</v>
      </c>
      <c r="F466" s="4"/>
      <c r="G466" s="3">
        <v>42108.4</v>
      </c>
      <c r="H466" s="3">
        <v>40664.33</v>
      </c>
      <c r="I466" s="3">
        <v>7960.71</v>
      </c>
      <c r="J466" s="4"/>
      <c r="K466" s="5">
        <f t="shared" si="14"/>
        <v>18</v>
      </c>
      <c r="L466" s="5" t="str">
        <f t="shared" si="15"/>
        <v>3</v>
      </c>
      <c r="M466" s="5" t="s">
        <v>2706</v>
      </c>
    </row>
    <row r="467" spans="1:13" hidden="1">
      <c r="A467" s="63">
        <v>3</v>
      </c>
      <c r="B467" s="64" t="s">
        <v>847</v>
      </c>
      <c r="C467" s="63" t="s">
        <v>1</v>
      </c>
      <c r="D467" s="64" t="s">
        <v>848</v>
      </c>
      <c r="E467" s="65">
        <v>153283.67000000001</v>
      </c>
      <c r="F467" s="66"/>
      <c r="G467" s="65">
        <v>1231845.1200000001</v>
      </c>
      <c r="H467" s="65">
        <v>953332.39</v>
      </c>
      <c r="I467" s="65">
        <v>431796.4</v>
      </c>
      <c r="J467" s="4"/>
      <c r="K467" s="5">
        <f t="shared" si="14"/>
        <v>13</v>
      </c>
      <c r="L467" s="5" t="str">
        <f t="shared" si="15"/>
        <v>3</v>
      </c>
      <c r="M467" s="5" t="s">
        <v>2706</v>
      </c>
    </row>
    <row r="468" spans="1:13" hidden="1">
      <c r="A468" s="1">
        <v>4</v>
      </c>
      <c r="B468" s="2" t="s">
        <v>849</v>
      </c>
      <c r="C468" s="1" t="s">
        <v>1</v>
      </c>
      <c r="D468" s="2" t="s">
        <v>850</v>
      </c>
      <c r="E468" s="3">
        <v>145650.23999999999</v>
      </c>
      <c r="F468" s="4"/>
      <c r="G468" s="3">
        <v>1126401.51</v>
      </c>
      <c r="H468" s="3">
        <v>886549.95</v>
      </c>
      <c r="I468" s="3">
        <v>385501.8</v>
      </c>
      <c r="J468" s="4"/>
      <c r="K468" s="5">
        <f t="shared" si="14"/>
        <v>13</v>
      </c>
      <c r="L468" s="5" t="str">
        <f t="shared" si="15"/>
        <v>3</v>
      </c>
      <c r="M468" s="5" t="s">
        <v>2706</v>
      </c>
    </row>
    <row r="469" spans="1:13" hidden="1">
      <c r="A469" s="1">
        <v>5</v>
      </c>
      <c r="B469" s="2" t="s">
        <v>851</v>
      </c>
      <c r="C469" s="1" t="s">
        <v>1</v>
      </c>
      <c r="D469" s="2" t="s">
        <v>657</v>
      </c>
      <c r="E469" s="3">
        <v>109797.34</v>
      </c>
      <c r="F469" s="4"/>
      <c r="G469" s="3">
        <v>166838.68</v>
      </c>
      <c r="H469" s="3">
        <v>131534.35</v>
      </c>
      <c r="I469" s="3">
        <v>145101.67000000001</v>
      </c>
      <c r="J469" s="4"/>
      <c r="K469" s="5">
        <f t="shared" si="14"/>
        <v>13</v>
      </c>
      <c r="L469" s="5" t="str">
        <f t="shared" si="15"/>
        <v>3</v>
      </c>
      <c r="M469" s="5" t="s">
        <v>2706</v>
      </c>
    </row>
    <row r="470" spans="1:13" hidden="1">
      <c r="A470" s="1">
        <v>6</v>
      </c>
      <c r="B470" s="2" t="s">
        <v>852</v>
      </c>
      <c r="C470" s="1" t="s">
        <v>853</v>
      </c>
      <c r="D470" s="2" t="s">
        <v>854</v>
      </c>
      <c r="E470" s="3">
        <v>108.48</v>
      </c>
      <c r="F470" s="4"/>
      <c r="G470" s="3">
        <v>6119.37</v>
      </c>
      <c r="H470" s="3">
        <v>5847.09</v>
      </c>
      <c r="I470" s="3">
        <v>380.76</v>
      </c>
      <c r="J470" s="4"/>
      <c r="K470" s="5">
        <f t="shared" si="14"/>
        <v>18</v>
      </c>
      <c r="L470" s="5" t="str">
        <f t="shared" si="15"/>
        <v>3</v>
      </c>
      <c r="M470" s="5" t="s">
        <v>2706</v>
      </c>
    </row>
    <row r="471" spans="1:13" hidden="1">
      <c r="A471" s="1">
        <v>6</v>
      </c>
      <c r="B471" s="2" t="s">
        <v>855</v>
      </c>
      <c r="C471" s="1" t="s">
        <v>856</v>
      </c>
      <c r="D471" s="2" t="s">
        <v>857</v>
      </c>
      <c r="E471" s="3">
        <v>102263.39</v>
      </c>
      <c r="F471" s="4"/>
      <c r="G471" s="3">
        <v>94043.65</v>
      </c>
      <c r="H471" s="3">
        <v>89824.67</v>
      </c>
      <c r="I471" s="3">
        <v>106482.37</v>
      </c>
      <c r="J471" s="4"/>
      <c r="K471" s="5">
        <f t="shared" si="14"/>
        <v>18</v>
      </c>
      <c r="L471" s="5" t="str">
        <f t="shared" si="15"/>
        <v>3</v>
      </c>
      <c r="M471" s="5" t="s">
        <v>2706</v>
      </c>
    </row>
    <row r="472" spans="1:13" hidden="1">
      <c r="A472" s="1">
        <v>6</v>
      </c>
      <c r="B472" s="2" t="s">
        <v>2330</v>
      </c>
      <c r="C472" s="1" t="s">
        <v>2331</v>
      </c>
      <c r="D472" s="2" t="s">
        <v>2332</v>
      </c>
      <c r="E472" s="3">
        <v>5517.89</v>
      </c>
      <c r="F472" s="4"/>
      <c r="G472" s="3">
        <v>33967.79</v>
      </c>
      <c r="H472" s="3">
        <v>5517.89</v>
      </c>
      <c r="I472" s="3">
        <v>33967.79</v>
      </c>
      <c r="J472" s="4"/>
      <c r="K472" s="5">
        <f t="shared" si="14"/>
        <v>18</v>
      </c>
      <c r="L472" s="5" t="str">
        <f t="shared" si="15"/>
        <v>3</v>
      </c>
      <c r="M472" s="5" t="s">
        <v>2706</v>
      </c>
    </row>
    <row r="473" spans="1:13" hidden="1">
      <c r="A473" s="1">
        <v>6</v>
      </c>
      <c r="B473" s="2" t="s">
        <v>858</v>
      </c>
      <c r="C473" s="1" t="s">
        <v>859</v>
      </c>
      <c r="D473" s="2" t="s">
        <v>860</v>
      </c>
      <c r="E473" s="3">
        <v>1906.23</v>
      </c>
      <c r="F473" s="4"/>
      <c r="G473" s="3">
        <v>19168.25</v>
      </c>
      <c r="H473" s="3">
        <v>18663.18</v>
      </c>
      <c r="I473" s="3">
        <v>2411.3000000000002</v>
      </c>
      <c r="J473" s="4"/>
      <c r="K473" s="5">
        <f t="shared" si="14"/>
        <v>18</v>
      </c>
      <c r="L473" s="5" t="str">
        <f t="shared" si="15"/>
        <v>3</v>
      </c>
      <c r="M473" s="5" t="s">
        <v>2706</v>
      </c>
    </row>
    <row r="474" spans="1:13" hidden="1">
      <c r="A474" s="1">
        <v>6</v>
      </c>
      <c r="B474" s="2" t="s">
        <v>861</v>
      </c>
      <c r="C474" s="1" t="s">
        <v>862</v>
      </c>
      <c r="D474" s="2" t="s">
        <v>863</v>
      </c>
      <c r="E474" s="3">
        <v>1.35</v>
      </c>
      <c r="F474" s="4"/>
      <c r="G474" s="3">
        <v>13539.62</v>
      </c>
      <c r="H474" s="3">
        <v>11681.52</v>
      </c>
      <c r="I474" s="3">
        <v>1859.45</v>
      </c>
      <c r="J474" s="4"/>
      <c r="K474" s="5">
        <f t="shared" si="14"/>
        <v>18</v>
      </c>
      <c r="L474" s="5" t="str">
        <f t="shared" si="15"/>
        <v>3</v>
      </c>
      <c r="M474" s="5" t="s">
        <v>2706</v>
      </c>
    </row>
    <row r="475" spans="1:13" hidden="1">
      <c r="A475" s="1">
        <v>5</v>
      </c>
      <c r="B475" s="2" t="s">
        <v>864</v>
      </c>
      <c r="C475" s="1" t="s">
        <v>1</v>
      </c>
      <c r="D475" s="2" t="s">
        <v>680</v>
      </c>
      <c r="E475" s="3">
        <v>35852.9</v>
      </c>
      <c r="F475" s="4"/>
      <c r="G475" s="3">
        <v>959562.83</v>
      </c>
      <c r="H475" s="3">
        <v>755015.6</v>
      </c>
      <c r="I475" s="3">
        <v>240400.13</v>
      </c>
      <c r="J475" s="4"/>
      <c r="K475" s="5">
        <f t="shared" si="14"/>
        <v>13</v>
      </c>
      <c r="L475" s="5" t="str">
        <f t="shared" si="15"/>
        <v>3</v>
      </c>
      <c r="M475" s="5" t="s">
        <v>2706</v>
      </c>
    </row>
    <row r="476" spans="1:13" hidden="1">
      <c r="A476" s="1">
        <v>6</v>
      </c>
      <c r="B476" s="2" t="s">
        <v>865</v>
      </c>
      <c r="C476" s="1" t="s">
        <v>866</v>
      </c>
      <c r="D476" s="2" t="s">
        <v>854</v>
      </c>
      <c r="E476" s="3">
        <v>3783.38</v>
      </c>
      <c r="F476" s="4"/>
      <c r="G476" s="3">
        <v>42414.27</v>
      </c>
      <c r="H476" s="3">
        <v>36552</v>
      </c>
      <c r="I476" s="3">
        <v>9645.65</v>
      </c>
      <c r="J476" s="4"/>
      <c r="K476" s="5">
        <f t="shared" si="14"/>
        <v>18</v>
      </c>
      <c r="L476" s="5" t="str">
        <f t="shared" si="15"/>
        <v>3</v>
      </c>
      <c r="M476" s="5" t="s">
        <v>2706</v>
      </c>
    </row>
    <row r="477" spans="1:13" hidden="1">
      <c r="A477" s="1">
        <v>6</v>
      </c>
      <c r="B477" s="2" t="s">
        <v>867</v>
      </c>
      <c r="C477" s="1" t="s">
        <v>868</v>
      </c>
      <c r="D477" s="2" t="s">
        <v>869</v>
      </c>
      <c r="E477" s="3">
        <v>15191.36</v>
      </c>
      <c r="F477" s="4"/>
      <c r="G477" s="3">
        <v>726137.57</v>
      </c>
      <c r="H477" s="3">
        <v>565241.85</v>
      </c>
      <c r="I477" s="3">
        <v>176087.08</v>
      </c>
      <c r="J477" s="4"/>
      <c r="K477" s="5">
        <f t="shared" si="14"/>
        <v>18</v>
      </c>
      <c r="L477" s="5" t="str">
        <f t="shared" si="15"/>
        <v>3</v>
      </c>
      <c r="M477" s="5" t="s">
        <v>2706</v>
      </c>
    </row>
    <row r="478" spans="1:13" hidden="1">
      <c r="A478" s="1">
        <v>6</v>
      </c>
      <c r="B478" s="2" t="s">
        <v>870</v>
      </c>
      <c r="C478" s="1" t="s">
        <v>871</v>
      </c>
      <c r="D478" s="2" t="s">
        <v>872</v>
      </c>
      <c r="E478" s="3">
        <v>0</v>
      </c>
      <c r="F478" s="4"/>
      <c r="G478" s="3">
        <v>42463.86</v>
      </c>
      <c r="H478" s="3">
        <v>42463.86</v>
      </c>
      <c r="I478" s="3">
        <v>0</v>
      </c>
      <c r="J478" s="4"/>
      <c r="K478" s="5">
        <f t="shared" si="14"/>
        <v>18</v>
      </c>
      <c r="L478" s="5" t="str">
        <f t="shared" si="15"/>
        <v>3</v>
      </c>
      <c r="M478" s="5" t="s">
        <v>2706</v>
      </c>
    </row>
    <row r="479" spans="1:13" hidden="1">
      <c r="A479" s="1">
        <v>6</v>
      </c>
      <c r="B479" s="2" t="s">
        <v>873</v>
      </c>
      <c r="C479" s="1" t="s">
        <v>874</v>
      </c>
      <c r="D479" s="2" t="s">
        <v>875</v>
      </c>
      <c r="E479" s="3">
        <v>9716</v>
      </c>
      <c r="F479" s="4"/>
      <c r="G479" s="3">
        <v>28023.4</v>
      </c>
      <c r="H479" s="3">
        <v>18172</v>
      </c>
      <c r="I479" s="3">
        <v>19567.400000000001</v>
      </c>
      <c r="J479" s="4"/>
      <c r="K479" s="5">
        <f t="shared" si="14"/>
        <v>18</v>
      </c>
      <c r="L479" s="5" t="str">
        <f t="shared" si="15"/>
        <v>3</v>
      </c>
      <c r="M479" s="5" t="s">
        <v>2706</v>
      </c>
    </row>
    <row r="480" spans="1:13" hidden="1">
      <c r="A480" s="1">
        <v>6</v>
      </c>
      <c r="B480" s="2" t="s">
        <v>2333</v>
      </c>
      <c r="C480" s="1" t="s">
        <v>2334</v>
      </c>
      <c r="D480" s="2" t="s">
        <v>860</v>
      </c>
      <c r="E480" s="3">
        <v>5162.16</v>
      </c>
      <c r="F480" s="4"/>
      <c r="G480" s="3">
        <v>21521.22</v>
      </c>
      <c r="H480" s="3">
        <v>19583.38</v>
      </c>
      <c r="I480" s="3">
        <v>7100</v>
      </c>
      <c r="J480" s="4"/>
      <c r="K480" s="5">
        <f t="shared" si="14"/>
        <v>18</v>
      </c>
      <c r="L480" s="5" t="str">
        <f t="shared" si="15"/>
        <v>3</v>
      </c>
      <c r="M480" s="5" t="s">
        <v>2706</v>
      </c>
    </row>
    <row r="481" spans="1:13" hidden="1">
      <c r="A481" s="1">
        <v>6</v>
      </c>
      <c r="B481" s="2" t="s">
        <v>2335</v>
      </c>
      <c r="C481" s="1" t="s">
        <v>2336</v>
      </c>
      <c r="D481" s="2" t="s">
        <v>863</v>
      </c>
      <c r="E481" s="3">
        <v>2000</v>
      </c>
      <c r="F481" s="4"/>
      <c r="G481" s="3">
        <v>71337.5</v>
      </c>
      <c r="H481" s="3">
        <v>45337.5</v>
      </c>
      <c r="I481" s="3">
        <v>28000</v>
      </c>
      <c r="J481" s="4"/>
      <c r="K481" s="5">
        <f t="shared" si="14"/>
        <v>18</v>
      </c>
      <c r="L481" s="5" t="str">
        <f t="shared" si="15"/>
        <v>3</v>
      </c>
      <c r="M481" s="5" t="s">
        <v>2706</v>
      </c>
    </row>
    <row r="482" spans="1:13" hidden="1">
      <c r="A482" s="1">
        <v>6</v>
      </c>
      <c r="B482" s="2" t="s">
        <v>2739</v>
      </c>
      <c r="C482" s="1" t="s">
        <v>2740</v>
      </c>
      <c r="D482" s="2" t="s">
        <v>2741</v>
      </c>
      <c r="E482" s="3">
        <v>0</v>
      </c>
      <c r="F482" s="4"/>
      <c r="G482" s="3">
        <v>27665.01</v>
      </c>
      <c r="H482" s="3">
        <v>27665.01</v>
      </c>
      <c r="I482" s="3">
        <v>0</v>
      </c>
      <c r="J482" s="4"/>
      <c r="K482" s="5">
        <f t="shared" si="14"/>
        <v>18</v>
      </c>
      <c r="L482" s="5" t="str">
        <f t="shared" si="15"/>
        <v>3</v>
      </c>
      <c r="M482" s="5" t="s">
        <v>2706</v>
      </c>
    </row>
    <row r="483" spans="1:13" hidden="1">
      <c r="A483" s="1">
        <v>4</v>
      </c>
      <c r="B483" s="2" t="s">
        <v>876</v>
      </c>
      <c r="C483" s="1" t="s">
        <v>1</v>
      </c>
      <c r="D483" s="2" t="s">
        <v>877</v>
      </c>
      <c r="E483" s="3">
        <v>7633.43</v>
      </c>
      <c r="F483" s="4"/>
      <c r="G483" s="3">
        <v>105443.61</v>
      </c>
      <c r="H483" s="3">
        <v>66782.44</v>
      </c>
      <c r="I483" s="3">
        <v>46294.6</v>
      </c>
      <c r="J483" s="4"/>
      <c r="K483" s="5">
        <f t="shared" si="14"/>
        <v>13</v>
      </c>
      <c r="L483" s="5" t="str">
        <f t="shared" si="15"/>
        <v>3</v>
      </c>
      <c r="M483" s="5" t="s">
        <v>2706</v>
      </c>
    </row>
    <row r="484" spans="1:13" hidden="1">
      <c r="A484" s="1">
        <v>5</v>
      </c>
      <c r="B484" s="2" t="s">
        <v>2742</v>
      </c>
      <c r="C484" s="1" t="s">
        <v>1</v>
      </c>
      <c r="D484" s="2" t="s">
        <v>657</v>
      </c>
      <c r="E484" s="3">
        <v>0</v>
      </c>
      <c r="F484" s="4"/>
      <c r="G484" s="3">
        <v>51289.7</v>
      </c>
      <c r="H484" s="3">
        <v>22152.32</v>
      </c>
      <c r="I484" s="3">
        <v>29137.38</v>
      </c>
      <c r="J484" s="4"/>
      <c r="K484" s="5">
        <f t="shared" si="14"/>
        <v>13</v>
      </c>
      <c r="L484" s="5" t="str">
        <f t="shared" si="15"/>
        <v>3</v>
      </c>
      <c r="M484" s="5" t="s">
        <v>2706</v>
      </c>
    </row>
    <row r="485" spans="1:13" hidden="1">
      <c r="A485" s="1">
        <v>6</v>
      </c>
      <c r="B485" s="2" t="s">
        <v>2743</v>
      </c>
      <c r="C485" s="1" t="s">
        <v>2744</v>
      </c>
      <c r="D485" s="2" t="s">
        <v>881</v>
      </c>
      <c r="E485" s="3">
        <v>0</v>
      </c>
      <c r="F485" s="4"/>
      <c r="G485" s="3">
        <v>51289.7</v>
      </c>
      <c r="H485" s="3">
        <v>22152.32</v>
      </c>
      <c r="I485" s="3">
        <v>29137.38</v>
      </c>
      <c r="J485" s="4"/>
      <c r="K485" s="5">
        <f t="shared" si="14"/>
        <v>18</v>
      </c>
      <c r="L485" s="5" t="str">
        <f t="shared" si="15"/>
        <v>3</v>
      </c>
      <c r="M485" s="5" t="s">
        <v>2706</v>
      </c>
    </row>
    <row r="486" spans="1:13" hidden="1">
      <c r="A486" s="1">
        <v>5</v>
      </c>
      <c r="B486" s="2" t="s">
        <v>878</v>
      </c>
      <c r="C486" s="1" t="s">
        <v>1</v>
      </c>
      <c r="D486" s="2" t="s">
        <v>680</v>
      </c>
      <c r="E486" s="3">
        <v>7633.43</v>
      </c>
      <c r="F486" s="4"/>
      <c r="G486" s="3">
        <v>54153.91</v>
      </c>
      <c r="H486" s="3">
        <v>44630.12</v>
      </c>
      <c r="I486" s="3">
        <v>17157.22</v>
      </c>
      <c r="J486" s="4"/>
      <c r="K486" s="5">
        <f t="shared" si="14"/>
        <v>13</v>
      </c>
      <c r="L486" s="5" t="str">
        <f t="shared" si="15"/>
        <v>3</v>
      </c>
      <c r="M486" s="5" t="s">
        <v>2706</v>
      </c>
    </row>
    <row r="487" spans="1:13" hidden="1">
      <c r="A487" s="1">
        <v>6</v>
      </c>
      <c r="B487" s="2" t="s">
        <v>879</v>
      </c>
      <c r="C487" s="1" t="s">
        <v>880</v>
      </c>
      <c r="D487" s="2" t="s">
        <v>881</v>
      </c>
      <c r="E487" s="3">
        <v>7633.43</v>
      </c>
      <c r="F487" s="4"/>
      <c r="G487" s="3">
        <v>54153.91</v>
      </c>
      <c r="H487" s="3">
        <v>44630.12</v>
      </c>
      <c r="I487" s="3">
        <v>17157.22</v>
      </c>
      <c r="J487" s="4"/>
      <c r="K487" s="5">
        <f t="shared" si="14"/>
        <v>18</v>
      </c>
      <c r="L487" s="5" t="str">
        <f t="shared" si="15"/>
        <v>3</v>
      </c>
      <c r="M487" s="5" t="s">
        <v>2706</v>
      </c>
    </row>
    <row r="488" spans="1:13" hidden="1">
      <c r="A488" s="63">
        <v>3</v>
      </c>
      <c r="B488" s="64" t="s">
        <v>882</v>
      </c>
      <c r="C488" s="63" t="s">
        <v>1</v>
      </c>
      <c r="D488" s="64" t="s">
        <v>883</v>
      </c>
      <c r="E488" s="65">
        <v>12018908.91</v>
      </c>
      <c r="F488" s="66"/>
      <c r="G488" s="65">
        <v>11817249.99</v>
      </c>
      <c r="H488" s="65">
        <v>14149966.73</v>
      </c>
      <c r="I488" s="65">
        <v>9686192.1699999999</v>
      </c>
      <c r="J488" s="4"/>
      <c r="K488" s="5">
        <f t="shared" si="14"/>
        <v>13</v>
      </c>
      <c r="L488" s="5" t="str">
        <f t="shared" si="15"/>
        <v>3</v>
      </c>
      <c r="M488" s="5" t="s">
        <v>2706</v>
      </c>
    </row>
    <row r="489" spans="1:13" hidden="1">
      <c r="A489" s="1">
        <v>4</v>
      </c>
      <c r="B489" s="2" t="s">
        <v>884</v>
      </c>
      <c r="C489" s="1" t="s">
        <v>1</v>
      </c>
      <c r="D489" s="2" t="s">
        <v>885</v>
      </c>
      <c r="E489" s="3">
        <v>11973489.52</v>
      </c>
      <c r="F489" s="4"/>
      <c r="G489" s="3">
        <v>11768751.99</v>
      </c>
      <c r="H489" s="3">
        <v>14098471.59</v>
      </c>
      <c r="I489" s="3">
        <v>9643769.9199999999</v>
      </c>
      <c r="J489" s="4"/>
      <c r="K489" s="5">
        <f t="shared" si="14"/>
        <v>13</v>
      </c>
      <c r="L489" s="5" t="str">
        <f t="shared" si="15"/>
        <v>3</v>
      </c>
      <c r="M489" s="5" t="s">
        <v>2706</v>
      </c>
    </row>
    <row r="490" spans="1:13" hidden="1">
      <c r="A490" s="1">
        <v>5</v>
      </c>
      <c r="B490" s="2" t="s">
        <v>886</v>
      </c>
      <c r="C490" s="1" t="s">
        <v>1</v>
      </c>
      <c r="D490" s="2" t="s">
        <v>657</v>
      </c>
      <c r="E490" s="3">
        <v>8278672.3499999996</v>
      </c>
      <c r="F490" s="4"/>
      <c r="G490" s="3">
        <v>3680804.68</v>
      </c>
      <c r="H490" s="3">
        <v>6999102.7999999998</v>
      </c>
      <c r="I490" s="3">
        <v>4960374.2300000004</v>
      </c>
      <c r="J490" s="4"/>
      <c r="K490" s="5">
        <f t="shared" si="14"/>
        <v>13</v>
      </c>
      <c r="L490" s="5" t="str">
        <f t="shared" si="15"/>
        <v>3</v>
      </c>
      <c r="M490" s="5" t="s">
        <v>2706</v>
      </c>
    </row>
    <row r="491" spans="1:13" hidden="1">
      <c r="A491" s="1">
        <v>6</v>
      </c>
      <c r="B491" s="2" t="s">
        <v>887</v>
      </c>
      <c r="C491" s="1" t="s">
        <v>888</v>
      </c>
      <c r="D491" s="2" t="s">
        <v>889</v>
      </c>
      <c r="E491" s="3">
        <v>1866.51</v>
      </c>
      <c r="F491" s="4"/>
      <c r="G491" s="3">
        <v>7761.48</v>
      </c>
      <c r="H491" s="3">
        <v>7361.58</v>
      </c>
      <c r="I491" s="3">
        <v>2266.41</v>
      </c>
      <c r="J491" s="4"/>
      <c r="K491" s="5">
        <f t="shared" si="14"/>
        <v>18</v>
      </c>
      <c r="L491" s="5" t="str">
        <f t="shared" si="15"/>
        <v>3</v>
      </c>
      <c r="M491" s="5" t="s">
        <v>2706</v>
      </c>
    </row>
    <row r="492" spans="1:13" hidden="1">
      <c r="A492" s="1">
        <v>6</v>
      </c>
      <c r="B492" s="2" t="s">
        <v>890</v>
      </c>
      <c r="C492" s="1" t="s">
        <v>891</v>
      </c>
      <c r="D492" s="2" t="s">
        <v>892</v>
      </c>
      <c r="E492" s="3">
        <v>8191441.5300000003</v>
      </c>
      <c r="F492" s="4"/>
      <c r="G492" s="3">
        <v>3619085.34</v>
      </c>
      <c r="H492" s="3">
        <v>6868972.2300000004</v>
      </c>
      <c r="I492" s="3">
        <v>4941554.6399999997</v>
      </c>
      <c r="J492" s="4"/>
      <c r="K492" s="5">
        <f t="shared" si="14"/>
        <v>18</v>
      </c>
      <c r="L492" s="5" t="str">
        <f t="shared" si="15"/>
        <v>3</v>
      </c>
      <c r="M492" s="5" t="s">
        <v>2706</v>
      </c>
    </row>
    <row r="493" spans="1:13" hidden="1">
      <c r="A493" s="1">
        <v>6</v>
      </c>
      <c r="B493" s="2" t="s">
        <v>893</v>
      </c>
      <c r="C493" s="1" t="s">
        <v>894</v>
      </c>
      <c r="D493" s="2" t="s">
        <v>895</v>
      </c>
      <c r="E493" s="3">
        <v>0</v>
      </c>
      <c r="F493" s="4"/>
      <c r="G493" s="3">
        <v>8721.48</v>
      </c>
      <c r="H493" s="3">
        <v>3597.8</v>
      </c>
      <c r="I493" s="3">
        <v>5123.68</v>
      </c>
      <c r="J493" s="4"/>
      <c r="K493" s="5">
        <f t="shared" si="14"/>
        <v>18</v>
      </c>
      <c r="L493" s="5" t="str">
        <f t="shared" si="15"/>
        <v>3</v>
      </c>
      <c r="M493" s="5" t="s">
        <v>2706</v>
      </c>
    </row>
    <row r="494" spans="1:13" hidden="1">
      <c r="A494" s="1">
        <v>6</v>
      </c>
      <c r="B494" s="2" t="s">
        <v>899</v>
      </c>
      <c r="C494" s="1" t="s">
        <v>900</v>
      </c>
      <c r="D494" s="2" t="s">
        <v>901</v>
      </c>
      <c r="E494" s="3">
        <v>23458.93</v>
      </c>
      <c r="F494" s="4"/>
      <c r="G494" s="3">
        <v>38619.74</v>
      </c>
      <c r="H494" s="3">
        <v>51707.64</v>
      </c>
      <c r="I494" s="3">
        <v>10371.030000000001</v>
      </c>
      <c r="J494" s="4"/>
      <c r="K494" s="5">
        <f t="shared" si="14"/>
        <v>18</v>
      </c>
      <c r="L494" s="5" t="str">
        <f t="shared" si="15"/>
        <v>3</v>
      </c>
      <c r="M494" s="5" t="s">
        <v>2706</v>
      </c>
    </row>
    <row r="495" spans="1:13" hidden="1">
      <c r="A495" s="1">
        <v>6</v>
      </c>
      <c r="B495" s="2" t="s">
        <v>902</v>
      </c>
      <c r="C495" s="1" t="s">
        <v>903</v>
      </c>
      <c r="D495" s="2" t="s">
        <v>904</v>
      </c>
      <c r="E495" s="3">
        <v>61905.38</v>
      </c>
      <c r="F495" s="4"/>
      <c r="G495" s="3">
        <v>6616.64</v>
      </c>
      <c r="H495" s="3">
        <v>67463.55</v>
      </c>
      <c r="I495" s="3">
        <v>1058.47</v>
      </c>
      <c r="J495" s="4"/>
      <c r="K495" s="5">
        <f t="shared" si="14"/>
        <v>18</v>
      </c>
      <c r="L495" s="5" t="str">
        <f t="shared" si="15"/>
        <v>3</v>
      </c>
      <c r="M495" s="5" t="s">
        <v>2706</v>
      </c>
    </row>
    <row r="496" spans="1:13" hidden="1">
      <c r="A496" s="1">
        <v>5</v>
      </c>
      <c r="B496" s="2" t="s">
        <v>905</v>
      </c>
      <c r="C496" s="1" t="s">
        <v>1</v>
      </c>
      <c r="D496" s="2" t="s">
        <v>680</v>
      </c>
      <c r="E496" s="3">
        <v>3694817.17</v>
      </c>
      <c r="F496" s="4"/>
      <c r="G496" s="3">
        <v>8087947.3099999996</v>
      </c>
      <c r="H496" s="3">
        <v>7099368.79</v>
      </c>
      <c r="I496" s="3">
        <v>4683395.6900000004</v>
      </c>
      <c r="J496" s="4"/>
      <c r="K496" s="5">
        <f t="shared" si="14"/>
        <v>13</v>
      </c>
      <c r="L496" s="5" t="str">
        <f t="shared" si="15"/>
        <v>3</v>
      </c>
      <c r="M496" s="5" t="s">
        <v>2706</v>
      </c>
    </row>
    <row r="497" spans="1:13" hidden="1">
      <c r="A497" s="1">
        <v>6</v>
      </c>
      <c r="B497" s="2" t="s">
        <v>906</v>
      </c>
      <c r="C497" s="1" t="s">
        <v>907</v>
      </c>
      <c r="D497" s="2" t="s">
        <v>889</v>
      </c>
      <c r="E497" s="3">
        <v>17971.080000000002</v>
      </c>
      <c r="F497" s="4"/>
      <c r="G497" s="3">
        <v>141440.17000000001</v>
      </c>
      <c r="H497" s="3">
        <v>126671.87</v>
      </c>
      <c r="I497" s="3">
        <v>32739.38</v>
      </c>
      <c r="J497" s="4"/>
      <c r="K497" s="5">
        <f t="shared" si="14"/>
        <v>18</v>
      </c>
      <c r="L497" s="5" t="str">
        <f t="shared" si="15"/>
        <v>3</v>
      </c>
      <c r="M497" s="5" t="s">
        <v>2706</v>
      </c>
    </row>
    <row r="498" spans="1:13" hidden="1">
      <c r="A498" s="1">
        <v>6</v>
      </c>
      <c r="B498" s="2" t="s">
        <v>908</v>
      </c>
      <c r="C498" s="1" t="s">
        <v>909</v>
      </c>
      <c r="D498" s="2" t="s">
        <v>910</v>
      </c>
      <c r="E498" s="3">
        <v>3496557.23</v>
      </c>
      <c r="F498" s="4"/>
      <c r="G498" s="3">
        <v>7721783.4100000001</v>
      </c>
      <c r="H498" s="3">
        <v>6721001.4299999997</v>
      </c>
      <c r="I498" s="3">
        <v>4497339.21</v>
      </c>
      <c r="J498" s="4"/>
      <c r="K498" s="5">
        <f t="shared" si="14"/>
        <v>18</v>
      </c>
      <c r="L498" s="5" t="str">
        <f t="shared" si="15"/>
        <v>3</v>
      </c>
      <c r="M498" s="5" t="s">
        <v>2706</v>
      </c>
    </row>
    <row r="499" spans="1:13" hidden="1">
      <c r="A499" s="1">
        <v>6</v>
      </c>
      <c r="B499" s="2" t="s">
        <v>911</v>
      </c>
      <c r="C499" s="1" t="s">
        <v>912</v>
      </c>
      <c r="D499" s="2" t="s">
        <v>913</v>
      </c>
      <c r="E499" s="3">
        <v>13370.9</v>
      </c>
      <c r="F499" s="4"/>
      <c r="G499" s="3">
        <v>41810.67</v>
      </c>
      <c r="H499" s="3">
        <v>20229.34</v>
      </c>
      <c r="I499" s="3">
        <v>34952.230000000003</v>
      </c>
      <c r="J499" s="4"/>
      <c r="K499" s="5">
        <f t="shared" si="14"/>
        <v>18</v>
      </c>
      <c r="L499" s="5" t="str">
        <f t="shared" si="15"/>
        <v>3</v>
      </c>
      <c r="M499" s="5" t="s">
        <v>2706</v>
      </c>
    </row>
    <row r="500" spans="1:13" hidden="1">
      <c r="A500" s="1">
        <v>6</v>
      </c>
      <c r="B500" s="2" t="s">
        <v>914</v>
      </c>
      <c r="C500" s="1" t="s">
        <v>915</v>
      </c>
      <c r="D500" s="2" t="s">
        <v>916</v>
      </c>
      <c r="E500" s="3">
        <v>70134.399999999994</v>
      </c>
      <c r="F500" s="4"/>
      <c r="G500" s="3">
        <v>25071.200000000001</v>
      </c>
      <c r="H500" s="3">
        <v>75913.600000000006</v>
      </c>
      <c r="I500" s="3">
        <v>19292</v>
      </c>
      <c r="J500" s="4"/>
      <c r="K500" s="5">
        <f t="shared" si="14"/>
        <v>18</v>
      </c>
      <c r="L500" s="5" t="str">
        <f t="shared" si="15"/>
        <v>3</v>
      </c>
      <c r="M500" s="5" t="s">
        <v>2706</v>
      </c>
    </row>
    <row r="501" spans="1:13" hidden="1">
      <c r="A501" s="1">
        <v>6</v>
      </c>
      <c r="B501" s="2" t="s">
        <v>2337</v>
      </c>
      <c r="C501" s="1" t="s">
        <v>2338</v>
      </c>
      <c r="D501" s="2" t="s">
        <v>901</v>
      </c>
      <c r="E501" s="3">
        <v>5100</v>
      </c>
      <c r="F501" s="4"/>
      <c r="G501" s="3">
        <v>42567.88</v>
      </c>
      <c r="H501" s="3">
        <v>20270.990000000002</v>
      </c>
      <c r="I501" s="3">
        <v>27396.89</v>
      </c>
      <c r="J501" s="4"/>
      <c r="K501" s="5">
        <f t="shared" si="14"/>
        <v>18</v>
      </c>
      <c r="L501" s="5" t="str">
        <f t="shared" si="15"/>
        <v>3</v>
      </c>
      <c r="M501" s="5" t="s">
        <v>2706</v>
      </c>
    </row>
    <row r="502" spans="1:13" hidden="1">
      <c r="A502" s="1">
        <v>6</v>
      </c>
      <c r="B502" s="2" t="s">
        <v>2339</v>
      </c>
      <c r="C502" s="1" t="s">
        <v>2340</v>
      </c>
      <c r="D502" s="2" t="s">
        <v>904</v>
      </c>
      <c r="E502" s="3">
        <v>31500</v>
      </c>
      <c r="F502" s="4"/>
      <c r="G502" s="3">
        <v>105417.45</v>
      </c>
      <c r="H502" s="3">
        <v>74417.45</v>
      </c>
      <c r="I502" s="3">
        <v>62500</v>
      </c>
      <c r="J502" s="4"/>
      <c r="K502" s="5">
        <f t="shared" si="14"/>
        <v>18</v>
      </c>
      <c r="L502" s="5" t="str">
        <f t="shared" si="15"/>
        <v>3</v>
      </c>
      <c r="M502" s="5" t="s">
        <v>2706</v>
      </c>
    </row>
    <row r="503" spans="1:13" hidden="1">
      <c r="A503" s="1">
        <v>6</v>
      </c>
      <c r="B503" s="2" t="s">
        <v>917</v>
      </c>
      <c r="C503" s="1" t="s">
        <v>918</v>
      </c>
      <c r="D503" s="2" t="s">
        <v>898</v>
      </c>
      <c r="E503" s="3">
        <v>60183.56</v>
      </c>
      <c r="F503" s="4"/>
      <c r="G503" s="3">
        <v>9856.5300000000007</v>
      </c>
      <c r="H503" s="3">
        <v>60864.11</v>
      </c>
      <c r="I503" s="3">
        <v>9175.98</v>
      </c>
      <c r="J503" s="4"/>
      <c r="K503" s="5">
        <f t="shared" si="14"/>
        <v>18</v>
      </c>
      <c r="L503" s="5" t="str">
        <f t="shared" si="15"/>
        <v>3</v>
      </c>
      <c r="M503" s="5" t="s">
        <v>2706</v>
      </c>
    </row>
    <row r="504" spans="1:13" hidden="1">
      <c r="A504" s="1">
        <v>4</v>
      </c>
      <c r="B504" s="2" t="s">
        <v>919</v>
      </c>
      <c r="C504" s="1" t="s">
        <v>1</v>
      </c>
      <c r="D504" s="2" t="s">
        <v>920</v>
      </c>
      <c r="E504" s="3">
        <v>45419.39</v>
      </c>
      <c r="F504" s="4"/>
      <c r="G504" s="3">
        <v>48498</v>
      </c>
      <c r="H504" s="3">
        <v>51495.14</v>
      </c>
      <c r="I504" s="3">
        <v>42422.25</v>
      </c>
      <c r="J504" s="4"/>
      <c r="K504" s="5">
        <f t="shared" si="14"/>
        <v>13</v>
      </c>
      <c r="L504" s="5" t="str">
        <f t="shared" si="15"/>
        <v>3</v>
      </c>
      <c r="M504" s="5" t="s">
        <v>2706</v>
      </c>
    </row>
    <row r="505" spans="1:13" hidden="1">
      <c r="A505" s="1">
        <v>5</v>
      </c>
      <c r="B505" s="2" t="s">
        <v>2745</v>
      </c>
      <c r="C505" s="1" t="s">
        <v>1</v>
      </c>
      <c r="D505" s="2" t="s">
        <v>657</v>
      </c>
      <c r="E505" s="3">
        <v>0</v>
      </c>
      <c r="F505" s="4"/>
      <c r="G505" s="3">
        <v>5909.71</v>
      </c>
      <c r="H505" s="3">
        <v>5553.03</v>
      </c>
      <c r="I505" s="3">
        <v>356.68</v>
      </c>
      <c r="J505" s="4"/>
      <c r="K505" s="5">
        <f t="shared" si="14"/>
        <v>13</v>
      </c>
      <c r="L505" s="5" t="str">
        <f t="shared" si="15"/>
        <v>3</v>
      </c>
      <c r="M505" s="5" t="s">
        <v>2706</v>
      </c>
    </row>
    <row r="506" spans="1:13" hidden="1">
      <c r="A506" s="1">
        <v>6</v>
      </c>
      <c r="B506" s="2" t="s">
        <v>2746</v>
      </c>
      <c r="C506" s="1" t="s">
        <v>2747</v>
      </c>
      <c r="D506" s="2" t="s">
        <v>924</v>
      </c>
      <c r="E506" s="3">
        <v>0</v>
      </c>
      <c r="F506" s="4"/>
      <c r="G506" s="3">
        <v>5909.71</v>
      </c>
      <c r="H506" s="3">
        <v>5553.03</v>
      </c>
      <c r="I506" s="3">
        <v>356.68</v>
      </c>
      <c r="J506" s="4"/>
      <c r="K506" s="5">
        <f t="shared" si="14"/>
        <v>18</v>
      </c>
      <c r="L506" s="5" t="str">
        <f t="shared" si="15"/>
        <v>3</v>
      </c>
      <c r="M506" s="5" t="s">
        <v>2706</v>
      </c>
    </row>
    <row r="507" spans="1:13" hidden="1">
      <c r="A507" s="1">
        <v>5</v>
      </c>
      <c r="B507" s="2" t="s">
        <v>921</v>
      </c>
      <c r="C507" s="1" t="s">
        <v>1</v>
      </c>
      <c r="D507" s="2" t="s">
        <v>680</v>
      </c>
      <c r="E507" s="3">
        <v>45419.39</v>
      </c>
      <c r="F507" s="4"/>
      <c r="G507" s="3">
        <v>42588.29</v>
      </c>
      <c r="H507" s="3">
        <v>45942.11</v>
      </c>
      <c r="I507" s="3">
        <v>42065.57</v>
      </c>
      <c r="J507" s="4"/>
      <c r="K507" s="5">
        <f t="shared" si="14"/>
        <v>13</v>
      </c>
      <c r="L507" s="5" t="str">
        <f t="shared" si="15"/>
        <v>3</v>
      </c>
      <c r="M507" s="5" t="s">
        <v>2706</v>
      </c>
    </row>
    <row r="508" spans="1:13" hidden="1">
      <c r="A508" s="1">
        <v>6</v>
      </c>
      <c r="B508" s="2" t="s">
        <v>922</v>
      </c>
      <c r="C508" s="1" t="s">
        <v>923</v>
      </c>
      <c r="D508" s="2" t="s">
        <v>924</v>
      </c>
      <c r="E508" s="3">
        <v>45419.39</v>
      </c>
      <c r="F508" s="4"/>
      <c r="G508" s="3">
        <v>42588.29</v>
      </c>
      <c r="H508" s="3">
        <v>45942.11</v>
      </c>
      <c r="I508" s="3">
        <v>42065.57</v>
      </c>
      <c r="J508" s="4"/>
      <c r="K508" s="5">
        <f t="shared" si="14"/>
        <v>18</v>
      </c>
      <c r="L508" s="5" t="str">
        <f t="shared" si="15"/>
        <v>3</v>
      </c>
      <c r="M508" s="5" t="s">
        <v>2706</v>
      </c>
    </row>
    <row r="509" spans="1:13" hidden="1">
      <c r="A509" s="1">
        <v>0</v>
      </c>
      <c r="B509" s="2" t="s">
        <v>925</v>
      </c>
      <c r="C509" s="1" t="s">
        <v>1</v>
      </c>
      <c r="D509" s="2" t="s">
        <v>926</v>
      </c>
      <c r="E509" s="3">
        <v>678347536.39999998</v>
      </c>
      <c r="F509" s="4"/>
      <c r="G509" s="3">
        <v>7015069197.4300003</v>
      </c>
      <c r="H509" s="3">
        <v>6966781991.8000002</v>
      </c>
      <c r="I509" s="3">
        <v>726634742.02999997</v>
      </c>
      <c r="J509" s="4"/>
      <c r="K509" s="5">
        <f t="shared" si="14"/>
        <v>13</v>
      </c>
      <c r="L509" s="5" t="str">
        <f t="shared" si="15"/>
        <v>3</v>
      </c>
      <c r="M509" s="5" t="s">
        <v>2706</v>
      </c>
    </row>
    <row r="510" spans="1:13" hidden="1">
      <c r="A510" s="55">
        <v>1</v>
      </c>
      <c r="B510" s="56" t="s">
        <v>927</v>
      </c>
      <c r="C510" s="55" t="s">
        <v>1</v>
      </c>
      <c r="D510" s="56" t="s">
        <v>928</v>
      </c>
      <c r="E510" s="57">
        <v>197778334.77000001</v>
      </c>
      <c r="F510" s="58"/>
      <c r="G510" s="57">
        <v>2422369304.02</v>
      </c>
      <c r="H510" s="57">
        <v>2434938272.4699998</v>
      </c>
      <c r="I510" s="57">
        <v>210347303.22</v>
      </c>
      <c r="J510" s="4"/>
      <c r="K510" s="5">
        <f t="shared" si="14"/>
        <v>13</v>
      </c>
      <c r="L510" s="5" t="str">
        <f t="shared" si="15"/>
        <v>4</v>
      </c>
      <c r="M510" s="5" t="s">
        <v>2748</v>
      </c>
    </row>
    <row r="511" spans="1:13" hidden="1">
      <c r="A511" s="59">
        <v>2</v>
      </c>
      <c r="B511" s="60" t="s">
        <v>929</v>
      </c>
      <c r="C511" s="59" t="s">
        <v>1</v>
      </c>
      <c r="D511" s="60" t="s">
        <v>930</v>
      </c>
      <c r="E511" s="61">
        <v>180479817.75</v>
      </c>
      <c r="F511" s="62"/>
      <c r="G511" s="61">
        <v>2043907589.77</v>
      </c>
      <c r="H511" s="61">
        <v>2055560725.52</v>
      </c>
      <c r="I511" s="61">
        <v>192132953.5</v>
      </c>
      <c r="J511" s="4"/>
      <c r="K511" s="5">
        <f t="shared" si="14"/>
        <v>13</v>
      </c>
      <c r="L511" s="5" t="str">
        <f t="shared" si="15"/>
        <v>4</v>
      </c>
      <c r="M511" s="5" t="s">
        <v>2748</v>
      </c>
    </row>
    <row r="512" spans="1:13" hidden="1">
      <c r="A512" s="63">
        <v>3</v>
      </c>
      <c r="B512" s="64" t="s">
        <v>931</v>
      </c>
      <c r="C512" s="63" t="s">
        <v>1</v>
      </c>
      <c r="D512" s="64" t="s">
        <v>932</v>
      </c>
      <c r="E512" s="65">
        <v>53561611.969999999</v>
      </c>
      <c r="F512" s="66"/>
      <c r="G512" s="65">
        <v>1988949198.6700001</v>
      </c>
      <c r="H512" s="65">
        <v>1989522550.23</v>
      </c>
      <c r="I512" s="65">
        <v>54134963.530000001</v>
      </c>
      <c r="J512" s="4"/>
      <c r="K512" s="5">
        <f t="shared" si="14"/>
        <v>13</v>
      </c>
      <c r="L512" s="5" t="str">
        <f t="shared" si="15"/>
        <v>4</v>
      </c>
      <c r="M512" s="5" t="s">
        <v>2748</v>
      </c>
    </row>
    <row r="513" spans="1:14" hidden="1">
      <c r="A513" s="1">
        <v>4</v>
      </c>
      <c r="B513" s="2" t="s">
        <v>933</v>
      </c>
      <c r="C513" s="1" t="s">
        <v>1</v>
      </c>
      <c r="D513" s="2" t="s">
        <v>934</v>
      </c>
      <c r="E513" s="3">
        <v>19117022.559999999</v>
      </c>
      <c r="F513" s="4"/>
      <c r="G513" s="3">
        <v>512603479.56999999</v>
      </c>
      <c r="H513" s="3">
        <v>514474510.95999998</v>
      </c>
      <c r="I513" s="3">
        <v>20988053.949999999</v>
      </c>
      <c r="J513" s="4"/>
      <c r="K513" s="5">
        <f t="shared" si="14"/>
        <v>13</v>
      </c>
      <c r="L513" s="5" t="str">
        <f t="shared" si="15"/>
        <v>4</v>
      </c>
      <c r="M513" s="5" t="s">
        <v>2748</v>
      </c>
    </row>
    <row r="514" spans="1:14" hidden="1">
      <c r="A514" s="1">
        <v>6</v>
      </c>
      <c r="B514" s="2" t="s">
        <v>935</v>
      </c>
      <c r="C514" s="1" t="s">
        <v>936</v>
      </c>
      <c r="D514" s="2" t="s">
        <v>937</v>
      </c>
      <c r="E514" s="3">
        <v>19032181.699999999</v>
      </c>
      <c r="F514" s="4"/>
      <c r="G514" s="3">
        <v>512372579.43000001</v>
      </c>
      <c r="H514" s="3">
        <v>514260917.44</v>
      </c>
      <c r="I514" s="3">
        <v>20920519.710000001</v>
      </c>
      <c r="J514" s="4"/>
      <c r="K514" s="5">
        <f t="shared" si="14"/>
        <v>18</v>
      </c>
      <c r="L514" s="5" t="str">
        <f t="shared" si="15"/>
        <v>4</v>
      </c>
      <c r="M514" s="5" t="s">
        <v>2748</v>
      </c>
      <c r="N514" s="5" t="s">
        <v>6106</v>
      </c>
    </row>
    <row r="515" spans="1:14" hidden="1">
      <c r="A515" s="1">
        <v>6</v>
      </c>
      <c r="B515" s="2" t="s">
        <v>938</v>
      </c>
      <c r="C515" s="1" t="s">
        <v>939</v>
      </c>
      <c r="D515" s="2" t="s">
        <v>940</v>
      </c>
      <c r="E515" s="3">
        <v>84840.86</v>
      </c>
      <c r="F515" s="4"/>
      <c r="G515" s="3">
        <v>220966.42</v>
      </c>
      <c r="H515" s="3">
        <v>203659.8</v>
      </c>
      <c r="I515" s="3">
        <v>67534.240000000005</v>
      </c>
      <c r="J515" s="4"/>
      <c r="K515" s="5">
        <f t="shared" si="14"/>
        <v>18</v>
      </c>
      <c r="L515" s="5" t="str">
        <f t="shared" si="15"/>
        <v>4</v>
      </c>
      <c r="M515" s="5" t="s">
        <v>2748</v>
      </c>
      <c r="N515" s="5" t="s">
        <v>6106</v>
      </c>
    </row>
    <row r="516" spans="1:14" hidden="1">
      <c r="A516" s="1">
        <v>6</v>
      </c>
      <c r="B516" s="2" t="s">
        <v>2749</v>
      </c>
      <c r="C516" s="1" t="s">
        <v>2750</v>
      </c>
      <c r="D516" s="2" t="s">
        <v>2751</v>
      </c>
      <c r="E516" s="3">
        <v>0</v>
      </c>
      <c r="F516" s="4"/>
      <c r="G516" s="3">
        <v>9933.7199999999993</v>
      </c>
      <c r="H516" s="3">
        <v>9933.7199999999993</v>
      </c>
      <c r="I516" s="3">
        <v>0</v>
      </c>
      <c r="J516" s="4"/>
      <c r="K516" s="5">
        <f t="shared" si="14"/>
        <v>18</v>
      </c>
      <c r="L516" s="5" t="str">
        <f t="shared" si="15"/>
        <v>4</v>
      </c>
      <c r="M516" s="5" t="s">
        <v>2748</v>
      </c>
      <c r="N516" s="5" t="s">
        <v>6106</v>
      </c>
    </row>
    <row r="517" spans="1:14" hidden="1">
      <c r="A517" s="1">
        <v>4</v>
      </c>
      <c r="B517" s="2" t="s">
        <v>941</v>
      </c>
      <c r="C517" s="1" t="s">
        <v>1</v>
      </c>
      <c r="D517" s="2" t="s">
        <v>942</v>
      </c>
      <c r="E517" s="3">
        <v>34413050.950000003</v>
      </c>
      <c r="F517" s="4"/>
      <c r="G517" s="3">
        <v>1476339392.1300001</v>
      </c>
      <c r="H517" s="3">
        <v>1475047443.5999999</v>
      </c>
      <c r="I517" s="3">
        <v>33121102.420000002</v>
      </c>
      <c r="J517" s="4"/>
      <c r="K517" s="5">
        <f t="shared" si="14"/>
        <v>13</v>
      </c>
      <c r="L517" s="5" t="str">
        <f t="shared" si="15"/>
        <v>4</v>
      </c>
      <c r="M517" s="5" t="s">
        <v>2748</v>
      </c>
    </row>
    <row r="518" spans="1:14" hidden="1">
      <c r="A518" s="1">
        <v>6</v>
      </c>
      <c r="B518" s="2" t="s">
        <v>943</v>
      </c>
      <c r="C518" s="1" t="s">
        <v>944</v>
      </c>
      <c r="D518" s="2" t="s">
        <v>945</v>
      </c>
      <c r="E518" s="3">
        <v>33923612.530000001</v>
      </c>
      <c r="F518" s="4"/>
      <c r="G518" s="3">
        <v>1474846340.51</v>
      </c>
      <c r="H518" s="3">
        <v>1473566917.75</v>
      </c>
      <c r="I518" s="3">
        <v>32644189.77</v>
      </c>
      <c r="J518" s="4"/>
      <c r="K518" s="5">
        <f t="shared" si="14"/>
        <v>18</v>
      </c>
      <c r="L518" s="5" t="str">
        <f t="shared" si="15"/>
        <v>4</v>
      </c>
      <c r="M518" s="5" t="s">
        <v>2748</v>
      </c>
      <c r="N518" s="5" t="s">
        <v>6106</v>
      </c>
    </row>
    <row r="519" spans="1:14" hidden="1">
      <c r="A519" s="1">
        <v>6</v>
      </c>
      <c r="B519" s="2" t="s">
        <v>946</v>
      </c>
      <c r="C519" s="1" t="s">
        <v>947</v>
      </c>
      <c r="D519" s="2" t="s">
        <v>948</v>
      </c>
      <c r="E519" s="3">
        <v>489438.42</v>
      </c>
      <c r="F519" s="4"/>
      <c r="G519" s="3">
        <v>1493051.62</v>
      </c>
      <c r="H519" s="3">
        <v>1480525.85</v>
      </c>
      <c r="I519" s="3">
        <v>476912.65</v>
      </c>
      <c r="J519" s="4"/>
      <c r="K519" s="5">
        <f t="shared" si="14"/>
        <v>18</v>
      </c>
      <c r="L519" s="5" t="str">
        <f t="shared" si="15"/>
        <v>4</v>
      </c>
      <c r="M519" s="5" t="s">
        <v>2748</v>
      </c>
      <c r="N519" s="5" t="s">
        <v>6106</v>
      </c>
    </row>
    <row r="520" spans="1:14" hidden="1">
      <c r="A520" s="1">
        <v>4</v>
      </c>
      <c r="B520" s="2" t="s">
        <v>949</v>
      </c>
      <c r="C520" s="1" t="s">
        <v>1</v>
      </c>
      <c r="D520" s="2" t="s">
        <v>950</v>
      </c>
      <c r="E520" s="3">
        <v>31538.46</v>
      </c>
      <c r="F520" s="4"/>
      <c r="G520" s="3">
        <v>6326.97</v>
      </c>
      <c r="H520" s="3">
        <v>595.66999999999996</v>
      </c>
      <c r="I520" s="3">
        <v>25807.16</v>
      </c>
      <c r="J520" s="4"/>
      <c r="K520" s="5">
        <f t="shared" si="14"/>
        <v>13</v>
      </c>
      <c r="L520" s="5" t="str">
        <f t="shared" si="15"/>
        <v>4</v>
      </c>
      <c r="M520" s="5" t="s">
        <v>2748</v>
      </c>
    </row>
    <row r="521" spans="1:14" hidden="1">
      <c r="A521" s="1">
        <v>5</v>
      </c>
      <c r="B521" s="2" t="s">
        <v>951</v>
      </c>
      <c r="C521" s="1" t="s">
        <v>1</v>
      </c>
      <c r="D521" s="2" t="s">
        <v>952</v>
      </c>
      <c r="E521" s="3">
        <v>24792.47</v>
      </c>
      <c r="F521" s="4"/>
      <c r="G521" s="3">
        <v>6244.83</v>
      </c>
      <c r="H521" s="3">
        <v>350.19</v>
      </c>
      <c r="I521" s="3">
        <v>18897.830000000002</v>
      </c>
      <c r="J521" s="4"/>
      <c r="K521" s="5">
        <f t="shared" si="14"/>
        <v>13</v>
      </c>
      <c r="L521" s="5" t="str">
        <f t="shared" si="15"/>
        <v>4</v>
      </c>
      <c r="M521" s="5" t="s">
        <v>2748</v>
      </c>
    </row>
    <row r="522" spans="1:14" hidden="1">
      <c r="A522" s="1">
        <v>6</v>
      </c>
      <c r="B522" s="2" t="s">
        <v>953</v>
      </c>
      <c r="C522" s="1" t="s">
        <v>954</v>
      </c>
      <c r="D522" s="2" t="s">
        <v>955</v>
      </c>
      <c r="E522" s="3">
        <v>24792.47</v>
      </c>
      <c r="F522" s="4"/>
      <c r="G522" s="3">
        <v>6244.83</v>
      </c>
      <c r="H522" s="3">
        <v>350.19</v>
      </c>
      <c r="I522" s="3">
        <v>18897.830000000002</v>
      </c>
      <c r="J522" s="4"/>
      <c r="K522" s="5">
        <f t="shared" si="14"/>
        <v>18</v>
      </c>
      <c r="L522" s="5" t="str">
        <f t="shared" si="15"/>
        <v>4</v>
      </c>
      <c r="M522" s="5" t="s">
        <v>2748</v>
      </c>
      <c r="N522" s="5" t="s">
        <v>6106</v>
      </c>
    </row>
    <row r="523" spans="1:14" hidden="1">
      <c r="A523" s="1">
        <v>5</v>
      </c>
      <c r="B523" s="2" t="s">
        <v>956</v>
      </c>
      <c r="C523" s="1" t="s">
        <v>1</v>
      </c>
      <c r="D523" s="2" t="s">
        <v>957</v>
      </c>
      <c r="E523" s="3">
        <v>6745.99</v>
      </c>
      <c r="F523" s="4"/>
      <c r="G523" s="3">
        <v>82.14</v>
      </c>
      <c r="H523" s="3">
        <v>245.48</v>
      </c>
      <c r="I523" s="3">
        <v>6909.33</v>
      </c>
      <c r="J523" s="4"/>
      <c r="K523" s="5">
        <f t="shared" si="14"/>
        <v>13</v>
      </c>
      <c r="L523" s="5" t="str">
        <f t="shared" si="15"/>
        <v>4</v>
      </c>
      <c r="M523" s="5" t="s">
        <v>2748</v>
      </c>
    </row>
    <row r="524" spans="1:14" hidden="1">
      <c r="A524" s="1">
        <v>6</v>
      </c>
      <c r="B524" s="2" t="s">
        <v>958</v>
      </c>
      <c r="C524" s="1" t="s">
        <v>959</v>
      </c>
      <c r="D524" s="2" t="s">
        <v>960</v>
      </c>
      <c r="E524" s="3">
        <v>6745.99</v>
      </c>
      <c r="F524" s="4"/>
      <c r="G524" s="3">
        <v>82.14</v>
      </c>
      <c r="H524" s="3">
        <v>245.48</v>
      </c>
      <c r="I524" s="3">
        <v>6909.33</v>
      </c>
      <c r="J524" s="4"/>
      <c r="K524" s="5">
        <f t="shared" si="14"/>
        <v>18</v>
      </c>
      <c r="L524" s="5" t="str">
        <f t="shared" si="15"/>
        <v>4</v>
      </c>
      <c r="M524" s="5" t="s">
        <v>2748</v>
      </c>
      <c r="N524" s="5" t="s">
        <v>6106</v>
      </c>
    </row>
    <row r="525" spans="1:14" hidden="1">
      <c r="A525" s="63">
        <v>3</v>
      </c>
      <c r="B525" s="64" t="s">
        <v>961</v>
      </c>
      <c r="C525" s="63" t="s">
        <v>1</v>
      </c>
      <c r="D525" s="64" t="s">
        <v>962</v>
      </c>
      <c r="E525" s="65">
        <v>1608278.32</v>
      </c>
      <c r="F525" s="66"/>
      <c r="G525" s="65">
        <v>0</v>
      </c>
      <c r="H525" s="65">
        <v>48977.84</v>
      </c>
      <c r="I525" s="65">
        <v>1657256.16</v>
      </c>
      <c r="J525" s="4"/>
      <c r="K525" s="5">
        <f t="shared" si="14"/>
        <v>13</v>
      </c>
      <c r="L525" s="5" t="str">
        <f t="shared" si="15"/>
        <v>4</v>
      </c>
      <c r="M525" s="5" t="s">
        <v>2748</v>
      </c>
    </row>
    <row r="526" spans="1:14" hidden="1">
      <c r="A526" s="1">
        <v>4</v>
      </c>
      <c r="B526" s="2" t="s">
        <v>963</v>
      </c>
      <c r="C526" s="1" t="s">
        <v>1</v>
      </c>
      <c r="D526" s="2" t="s">
        <v>964</v>
      </c>
      <c r="E526" s="3">
        <v>1608278.32</v>
      </c>
      <c r="F526" s="4"/>
      <c r="G526" s="3">
        <v>0</v>
      </c>
      <c r="H526" s="3">
        <v>48977.84</v>
      </c>
      <c r="I526" s="3">
        <v>1657256.16</v>
      </c>
      <c r="J526" s="4"/>
      <c r="K526" s="5">
        <f t="shared" ref="K526:K589" si="16">LEN(B526)</f>
        <v>13</v>
      </c>
      <c r="L526" s="5" t="str">
        <f t="shared" ref="L526:L589" si="17">LEFT(B526,1)</f>
        <v>4</v>
      </c>
      <c r="M526" s="5" t="s">
        <v>2748</v>
      </c>
    </row>
    <row r="527" spans="1:14" hidden="1">
      <c r="A527" s="1">
        <v>5</v>
      </c>
      <c r="B527" s="2" t="s">
        <v>965</v>
      </c>
      <c r="C527" s="1" t="s">
        <v>1</v>
      </c>
      <c r="D527" s="2" t="s">
        <v>966</v>
      </c>
      <c r="E527" s="3">
        <v>1608278.32</v>
      </c>
      <c r="F527" s="4"/>
      <c r="G527" s="3">
        <v>0</v>
      </c>
      <c r="H527" s="3">
        <v>48977.84</v>
      </c>
      <c r="I527" s="3">
        <v>1657256.16</v>
      </c>
      <c r="J527" s="4"/>
      <c r="K527" s="5">
        <f t="shared" si="16"/>
        <v>13</v>
      </c>
      <c r="L527" s="5" t="str">
        <f t="shared" si="17"/>
        <v>4</v>
      </c>
      <c r="M527" s="5" t="s">
        <v>2748</v>
      </c>
    </row>
    <row r="528" spans="1:14" hidden="1">
      <c r="A528" s="1">
        <v>6</v>
      </c>
      <c r="B528" s="2" t="s">
        <v>967</v>
      </c>
      <c r="C528" s="1" t="s">
        <v>968</v>
      </c>
      <c r="D528" s="2" t="s">
        <v>969</v>
      </c>
      <c r="E528" s="3">
        <v>1608278.32</v>
      </c>
      <c r="F528" s="4"/>
      <c r="G528" s="3">
        <v>0</v>
      </c>
      <c r="H528" s="3">
        <v>48977.84</v>
      </c>
      <c r="I528" s="3">
        <v>1657256.16</v>
      </c>
      <c r="J528" s="4"/>
      <c r="K528" s="5">
        <f t="shared" si="16"/>
        <v>18</v>
      </c>
      <c r="L528" s="5" t="str">
        <f t="shared" si="17"/>
        <v>4</v>
      </c>
      <c r="M528" s="5" t="s">
        <v>2748</v>
      </c>
      <c r="N528" s="5" t="s">
        <v>6107</v>
      </c>
    </row>
    <row r="529" spans="1:14" hidden="1">
      <c r="A529" s="63">
        <v>3</v>
      </c>
      <c r="B529" s="64" t="s">
        <v>970</v>
      </c>
      <c r="C529" s="63" t="s">
        <v>1</v>
      </c>
      <c r="D529" s="64" t="s">
        <v>971</v>
      </c>
      <c r="E529" s="65">
        <v>125309927.45999999</v>
      </c>
      <c r="F529" s="66"/>
      <c r="G529" s="65">
        <v>54958391.100000001</v>
      </c>
      <c r="H529" s="65">
        <v>65989197.450000003</v>
      </c>
      <c r="I529" s="65">
        <v>136340733.81</v>
      </c>
      <c r="J529" s="4"/>
      <c r="K529" s="5">
        <f t="shared" si="16"/>
        <v>13</v>
      </c>
      <c r="L529" s="5" t="str">
        <f t="shared" si="17"/>
        <v>4</v>
      </c>
      <c r="M529" s="5" t="s">
        <v>2748</v>
      </c>
    </row>
    <row r="530" spans="1:14" hidden="1">
      <c r="A530" s="1">
        <v>4</v>
      </c>
      <c r="B530" s="2" t="s">
        <v>972</v>
      </c>
      <c r="C530" s="1" t="s">
        <v>1</v>
      </c>
      <c r="D530" s="2" t="s">
        <v>973</v>
      </c>
      <c r="E530" s="3">
        <v>125309927.45999999</v>
      </c>
      <c r="F530" s="4"/>
      <c r="G530" s="3">
        <v>54958391.100000001</v>
      </c>
      <c r="H530" s="3">
        <v>65989197.450000003</v>
      </c>
      <c r="I530" s="3">
        <v>136340733.81</v>
      </c>
      <c r="J530" s="4"/>
      <c r="K530" s="5">
        <f t="shared" si="16"/>
        <v>13</v>
      </c>
      <c r="L530" s="5" t="str">
        <f t="shared" si="17"/>
        <v>4</v>
      </c>
      <c r="M530" s="5" t="s">
        <v>2748</v>
      </c>
    </row>
    <row r="531" spans="1:14" hidden="1">
      <c r="A531" s="1">
        <v>5</v>
      </c>
      <c r="B531" s="2" t="s">
        <v>974</v>
      </c>
      <c r="C531" s="1" t="s">
        <v>1</v>
      </c>
      <c r="D531" s="2" t="s">
        <v>975</v>
      </c>
      <c r="E531" s="3">
        <v>125309927.45999999</v>
      </c>
      <c r="F531" s="4"/>
      <c r="G531" s="3">
        <v>54958391.100000001</v>
      </c>
      <c r="H531" s="3">
        <v>65989197.450000003</v>
      </c>
      <c r="I531" s="3">
        <v>136340733.81</v>
      </c>
      <c r="J531" s="4"/>
      <c r="K531" s="5">
        <f t="shared" si="16"/>
        <v>13</v>
      </c>
      <c r="L531" s="5" t="str">
        <f t="shared" si="17"/>
        <v>4</v>
      </c>
      <c r="M531" s="5" t="s">
        <v>2748</v>
      </c>
    </row>
    <row r="532" spans="1:14" hidden="1">
      <c r="A532" s="1">
        <v>6</v>
      </c>
      <c r="B532" s="2" t="s">
        <v>976</v>
      </c>
      <c r="C532" s="1" t="s">
        <v>977</v>
      </c>
      <c r="D532" s="2" t="s">
        <v>978</v>
      </c>
      <c r="E532" s="3">
        <v>125309927.45999999</v>
      </c>
      <c r="F532" s="4"/>
      <c r="G532" s="3">
        <v>54958391.100000001</v>
      </c>
      <c r="H532" s="3">
        <v>65989197.450000003</v>
      </c>
      <c r="I532" s="3">
        <v>136340733.81</v>
      </c>
      <c r="J532" s="4"/>
      <c r="K532" s="5">
        <f t="shared" si="16"/>
        <v>18</v>
      </c>
      <c r="L532" s="5" t="str">
        <f t="shared" si="17"/>
        <v>4</v>
      </c>
      <c r="M532" s="5" t="s">
        <v>2748</v>
      </c>
      <c r="N532" s="5" t="s">
        <v>6108</v>
      </c>
    </row>
    <row r="533" spans="1:14" hidden="1">
      <c r="A533" s="59">
        <v>2</v>
      </c>
      <c r="B533" s="60" t="s">
        <v>2341</v>
      </c>
      <c r="C533" s="59" t="s">
        <v>1</v>
      </c>
      <c r="D533" s="60" t="s">
        <v>2342</v>
      </c>
      <c r="E533" s="61">
        <v>3826020.66</v>
      </c>
      <c r="F533" s="62"/>
      <c r="G533" s="61">
        <v>1045456.1</v>
      </c>
      <c r="H533" s="61">
        <v>293113.24</v>
      </c>
      <c r="I533" s="61">
        <v>3073677.8</v>
      </c>
      <c r="J533" s="4"/>
      <c r="K533" s="5">
        <f t="shared" si="16"/>
        <v>13</v>
      </c>
      <c r="L533" s="5" t="str">
        <f t="shared" si="17"/>
        <v>4</v>
      </c>
      <c r="M533" s="5" t="s">
        <v>2748</v>
      </c>
    </row>
    <row r="534" spans="1:14" hidden="1">
      <c r="A534" s="63">
        <v>3</v>
      </c>
      <c r="B534" s="64" t="s">
        <v>2343</v>
      </c>
      <c r="C534" s="63" t="s">
        <v>1</v>
      </c>
      <c r="D534" s="64" t="s">
        <v>2344</v>
      </c>
      <c r="E534" s="65">
        <v>3826020.66</v>
      </c>
      <c r="F534" s="66"/>
      <c r="G534" s="65">
        <v>1045456.1</v>
      </c>
      <c r="H534" s="65">
        <v>293113.24</v>
      </c>
      <c r="I534" s="65">
        <v>3073677.8</v>
      </c>
      <c r="J534" s="4"/>
      <c r="K534" s="5">
        <f t="shared" si="16"/>
        <v>13</v>
      </c>
      <c r="L534" s="5" t="str">
        <f t="shared" si="17"/>
        <v>4</v>
      </c>
      <c r="M534" s="5" t="s">
        <v>2748</v>
      </c>
    </row>
    <row r="535" spans="1:14" hidden="1">
      <c r="A535" s="1">
        <v>4</v>
      </c>
      <c r="B535" s="2" t="s">
        <v>2345</v>
      </c>
      <c r="C535" s="1" t="s">
        <v>1</v>
      </c>
      <c r="D535" s="2" t="s">
        <v>2346</v>
      </c>
      <c r="E535" s="3">
        <v>3826020.66</v>
      </c>
      <c r="F535" s="4"/>
      <c r="G535" s="3">
        <v>1045456.1</v>
      </c>
      <c r="H535" s="3">
        <v>293113.24</v>
      </c>
      <c r="I535" s="3">
        <v>3073677.8</v>
      </c>
      <c r="J535" s="4"/>
      <c r="K535" s="5">
        <f t="shared" si="16"/>
        <v>13</v>
      </c>
      <c r="L535" s="5" t="str">
        <f t="shared" si="17"/>
        <v>4</v>
      </c>
      <c r="M535" s="5" t="s">
        <v>2748</v>
      </c>
    </row>
    <row r="536" spans="1:14" hidden="1">
      <c r="A536" s="1">
        <v>5</v>
      </c>
      <c r="B536" s="2" t="s">
        <v>2347</v>
      </c>
      <c r="C536" s="1" t="s">
        <v>1</v>
      </c>
      <c r="D536" s="2" t="s">
        <v>2348</v>
      </c>
      <c r="E536" s="3">
        <v>3826020.66</v>
      </c>
      <c r="F536" s="4"/>
      <c r="G536" s="3">
        <v>1045456.1</v>
      </c>
      <c r="H536" s="3">
        <v>293113.24</v>
      </c>
      <c r="I536" s="3">
        <v>3073677.8</v>
      </c>
      <c r="J536" s="4"/>
      <c r="K536" s="5">
        <f t="shared" si="16"/>
        <v>13</v>
      </c>
      <c r="L536" s="5" t="str">
        <f t="shared" si="17"/>
        <v>4</v>
      </c>
      <c r="M536" s="5" t="s">
        <v>2748</v>
      </c>
    </row>
    <row r="537" spans="1:14" hidden="1">
      <c r="A537" s="1">
        <v>6</v>
      </c>
      <c r="B537" s="2" t="s">
        <v>2349</v>
      </c>
      <c r="C537" s="1" t="s">
        <v>2350</v>
      </c>
      <c r="D537" s="2" t="s">
        <v>2351</v>
      </c>
      <c r="E537" s="3">
        <v>3826020.66</v>
      </c>
      <c r="F537" s="4"/>
      <c r="G537" s="3">
        <v>1045456.1</v>
      </c>
      <c r="H537" s="3">
        <v>293113.24</v>
      </c>
      <c r="I537" s="3">
        <v>3073677.8</v>
      </c>
      <c r="J537" s="4"/>
      <c r="K537" s="5">
        <f t="shared" si="16"/>
        <v>18</v>
      </c>
      <c r="L537" s="5" t="str">
        <f t="shared" si="17"/>
        <v>4</v>
      </c>
      <c r="M537" s="5" t="s">
        <v>2748</v>
      </c>
      <c r="N537" s="5" t="s">
        <v>6109</v>
      </c>
    </row>
    <row r="538" spans="1:14" hidden="1">
      <c r="A538" s="59">
        <v>2</v>
      </c>
      <c r="B538" s="60" t="s">
        <v>979</v>
      </c>
      <c r="C538" s="59" t="s">
        <v>1</v>
      </c>
      <c r="D538" s="60" t="s">
        <v>16</v>
      </c>
      <c r="E538" s="61">
        <v>5425433.6900000004</v>
      </c>
      <c r="F538" s="62"/>
      <c r="G538" s="61">
        <v>1310316.03</v>
      </c>
      <c r="H538" s="61">
        <v>1976836.65</v>
      </c>
      <c r="I538" s="61">
        <v>6091954.3099999996</v>
      </c>
      <c r="J538" s="4"/>
      <c r="K538" s="5">
        <f t="shared" si="16"/>
        <v>13</v>
      </c>
      <c r="L538" s="5" t="str">
        <f t="shared" si="17"/>
        <v>4</v>
      </c>
      <c r="M538" s="5" t="s">
        <v>2748</v>
      </c>
    </row>
    <row r="539" spans="1:14" hidden="1">
      <c r="A539" s="63">
        <v>3</v>
      </c>
      <c r="B539" s="64" t="s">
        <v>980</v>
      </c>
      <c r="C539" s="63" t="s">
        <v>1</v>
      </c>
      <c r="D539" s="64" t="s">
        <v>981</v>
      </c>
      <c r="E539" s="65">
        <v>5425433.6900000004</v>
      </c>
      <c r="F539" s="66"/>
      <c r="G539" s="65">
        <v>1310316.03</v>
      </c>
      <c r="H539" s="65">
        <v>1976836.65</v>
      </c>
      <c r="I539" s="65">
        <v>6091954.3099999996</v>
      </c>
      <c r="J539" s="4"/>
      <c r="K539" s="5">
        <f t="shared" si="16"/>
        <v>13</v>
      </c>
      <c r="L539" s="5" t="str">
        <f t="shared" si="17"/>
        <v>4</v>
      </c>
      <c r="M539" s="5" t="s">
        <v>2748</v>
      </c>
    </row>
    <row r="540" spans="1:14" hidden="1">
      <c r="A540" s="1">
        <v>4</v>
      </c>
      <c r="B540" s="2" t="s">
        <v>982</v>
      </c>
      <c r="C540" s="1" t="s">
        <v>1</v>
      </c>
      <c r="D540" s="2" t="s">
        <v>983</v>
      </c>
      <c r="E540" s="3">
        <v>5425433.6900000004</v>
      </c>
      <c r="F540" s="4"/>
      <c r="G540" s="3">
        <v>1310316.03</v>
      </c>
      <c r="H540" s="3">
        <v>1976836.65</v>
      </c>
      <c r="I540" s="3">
        <v>6091954.3099999996</v>
      </c>
      <c r="J540" s="4"/>
      <c r="K540" s="5">
        <f t="shared" si="16"/>
        <v>13</v>
      </c>
      <c r="L540" s="5" t="str">
        <f t="shared" si="17"/>
        <v>4</v>
      </c>
      <c r="M540" s="5" t="s">
        <v>2748</v>
      </c>
    </row>
    <row r="541" spans="1:14" hidden="1">
      <c r="A541" s="1">
        <v>5</v>
      </c>
      <c r="B541" s="2" t="s">
        <v>984</v>
      </c>
      <c r="C541" s="1" t="s">
        <v>1</v>
      </c>
      <c r="D541" s="2" t="s">
        <v>985</v>
      </c>
      <c r="E541" s="3">
        <v>5425433.6900000004</v>
      </c>
      <c r="F541" s="4"/>
      <c r="G541" s="3">
        <v>1310316.03</v>
      </c>
      <c r="H541" s="3">
        <v>1976836.65</v>
      </c>
      <c r="I541" s="3">
        <v>6091954.3099999996</v>
      </c>
      <c r="J541" s="4"/>
      <c r="K541" s="5">
        <f t="shared" si="16"/>
        <v>13</v>
      </c>
      <c r="L541" s="5" t="str">
        <f t="shared" si="17"/>
        <v>4</v>
      </c>
      <c r="M541" s="5" t="s">
        <v>2748</v>
      </c>
    </row>
    <row r="542" spans="1:14" hidden="1">
      <c r="A542" s="1">
        <v>6</v>
      </c>
      <c r="B542" s="2" t="s">
        <v>986</v>
      </c>
      <c r="C542" s="1" t="s">
        <v>987</v>
      </c>
      <c r="D542" s="2" t="s">
        <v>988</v>
      </c>
      <c r="E542" s="3">
        <v>6021615.6200000001</v>
      </c>
      <c r="F542" s="4"/>
      <c r="G542" s="3">
        <v>1081697.74</v>
      </c>
      <c r="H542" s="3">
        <v>1728685.77</v>
      </c>
      <c r="I542" s="3">
        <v>6668603.6500000004</v>
      </c>
      <c r="J542" s="4"/>
      <c r="K542" s="5">
        <f t="shared" si="16"/>
        <v>18</v>
      </c>
      <c r="L542" s="5" t="str">
        <f t="shared" si="17"/>
        <v>4</v>
      </c>
      <c r="M542" s="5" t="s">
        <v>2748</v>
      </c>
      <c r="N542" s="5" t="s">
        <v>6110</v>
      </c>
    </row>
    <row r="543" spans="1:14" hidden="1">
      <c r="A543" s="1">
        <v>6</v>
      </c>
      <c r="B543" s="2" t="s">
        <v>989</v>
      </c>
      <c r="C543" s="1" t="s">
        <v>990</v>
      </c>
      <c r="D543" s="2" t="s">
        <v>991</v>
      </c>
      <c r="E543" s="3">
        <v>-596181.93000000005</v>
      </c>
      <c r="F543" s="4"/>
      <c r="G543" s="3">
        <v>228618.29</v>
      </c>
      <c r="H543" s="3">
        <v>248150.88</v>
      </c>
      <c r="I543" s="3">
        <v>-576649.34</v>
      </c>
      <c r="J543" s="4"/>
      <c r="K543" s="5">
        <f t="shared" si="16"/>
        <v>18</v>
      </c>
      <c r="L543" s="5" t="str">
        <f t="shared" si="17"/>
        <v>4</v>
      </c>
      <c r="M543" s="5" t="s">
        <v>2748</v>
      </c>
      <c r="N543" s="5" t="s">
        <v>6110</v>
      </c>
    </row>
    <row r="544" spans="1:14" hidden="1">
      <c r="A544" s="59">
        <v>2</v>
      </c>
      <c r="B544" s="60" t="s">
        <v>992</v>
      </c>
      <c r="C544" s="59" t="s">
        <v>1</v>
      </c>
      <c r="D544" s="60" t="s">
        <v>993</v>
      </c>
      <c r="E544" s="61">
        <v>763447.99</v>
      </c>
      <c r="F544" s="62"/>
      <c r="G544" s="61">
        <v>50748583.189999998</v>
      </c>
      <c r="H544" s="61">
        <v>51025798.43</v>
      </c>
      <c r="I544" s="61">
        <v>1040663.23</v>
      </c>
      <c r="J544" s="4"/>
      <c r="K544" s="5">
        <f t="shared" si="16"/>
        <v>13</v>
      </c>
      <c r="L544" s="5" t="str">
        <f t="shared" si="17"/>
        <v>4</v>
      </c>
      <c r="M544" s="5" t="s">
        <v>2748</v>
      </c>
    </row>
    <row r="545" spans="1:14" hidden="1">
      <c r="A545" s="63">
        <v>3</v>
      </c>
      <c r="B545" s="64" t="s">
        <v>994</v>
      </c>
      <c r="C545" s="63" t="s">
        <v>1</v>
      </c>
      <c r="D545" s="64" t="s">
        <v>995</v>
      </c>
      <c r="E545" s="65">
        <v>763447.99</v>
      </c>
      <c r="F545" s="66"/>
      <c r="G545" s="65">
        <v>50748583.189999998</v>
      </c>
      <c r="H545" s="65">
        <v>51025798.43</v>
      </c>
      <c r="I545" s="65">
        <v>1040663.23</v>
      </c>
      <c r="J545" s="4"/>
      <c r="K545" s="5">
        <f t="shared" si="16"/>
        <v>13</v>
      </c>
      <c r="L545" s="5" t="str">
        <f t="shared" si="17"/>
        <v>4</v>
      </c>
      <c r="M545" s="5" t="s">
        <v>2748</v>
      </c>
    </row>
    <row r="546" spans="1:14" hidden="1">
      <c r="A546" s="1">
        <v>4</v>
      </c>
      <c r="B546" s="2" t="s">
        <v>996</v>
      </c>
      <c r="C546" s="1" t="s">
        <v>1</v>
      </c>
      <c r="D546" s="2" t="s">
        <v>997</v>
      </c>
      <c r="E546" s="3">
        <v>671485.89</v>
      </c>
      <c r="F546" s="4"/>
      <c r="G546" s="3">
        <v>6281159.6299999999</v>
      </c>
      <c r="H546" s="3">
        <v>6152375.6299999999</v>
      </c>
      <c r="I546" s="3">
        <v>542701.89</v>
      </c>
      <c r="J546" s="4"/>
      <c r="K546" s="5">
        <f t="shared" si="16"/>
        <v>13</v>
      </c>
      <c r="L546" s="5" t="str">
        <f t="shared" si="17"/>
        <v>4</v>
      </c>
      <c r="M546" s="5" t="s">
        <v>2748</v>
      </c>
    </row>
    <row r="547" spans="1:14" hidden="1">
      <c r="A547" s="1">
        <v>6</v>
      </c>
      <c r="B547" s="2" t="s">
        <v>998</v>
      </c>
      <c r="C547" s="1" t="s">
        <v>999</v>
      </c>
      <c r="D547" s="2" t="s">
        <v>1000</v>
      </c>
      <c r="E547" s="3">
        <v>671485.89</v>
      </c>
      <c r="F547" s="4"/>
      <c r="G547" s="3">
        <v>6281159.6299999999</v>
      </c>
      <c r="H547" s="3">
        <v>6152375.6299999999</v>
      </c>
      <c r="I547" s="3">
        <v>542701.89</v>
      </c>
      <c r="J547" s="4"/>
      <c r="K547" s="5">
        <f t="shared" si="16"/>
        <v>18</v>
      </c>
      <c r="L547" s="5" t="str">
        <f t="shared" si="17"/>
        <v>4</v>
      </c>
      <c r="M547" s="5" t="s">
        <v>2748</v>
      </c>
      <c r="N547" s="5" t="s">
        <v>6111</v>
      </c>
    </row>
    <row r="548" spans="1:14" hidden="1">
      <c r="A548" s="1">
        <v>4</v>
      </c>
      <c r="B548" s="2" t="s">
        <v>1001</v>
      </c>
      <c r="C548" s="1" t="s">
        <v>1</v>
      </c>
      <c r="D548" s="2" t="s">
        <v>1002</v>
      </c>
      <c r="E548" s="3">
        <v>91962.1</v>
      </c>
      <c r="F548" s="4"/>
      <c r="G548" s="3">
        <v>44467423.560000002</v>
      </c>
      <c r="H548" s="3">
        <v>44873422.799999997</v>
      </c>
      <c r="I548" s="3">
        <v>497961.34</v>
      </c>
      <c r="J548" s="4"/>
      <c r="K548" s="5">
        <f t="shared" si="16"/>
        <v>13</v>
      </c>
      <c r="L548" s="5" t="str">
        <f t="shared" si="17"/>
        <v>4</v>
      </c>
      <c r="M548" s="5" t="s">
        <v>2748</v>
      </c>
    </row>
    <row r="549" spans="1:14" hidden="1">
      <c r="A549" s="1">
        <v>5</v>
      </c>
      <c r="B549" s="2" t="s">
        <v>1003</v>
      </c>
      <c r="C549" s="1" t="s">
        <v>1</v>
      </c>
      <c r="D549" s="2" t="s">
        <v>1004</v>
      </c>
      <c r="E549" s="3">
        <v>91962.1</v>
      </c>
      <c r="F549" s="4"/>
      <c r="G549" s="3">
        <v>23732520.120000001</v>
      </c>
      <c r="H549" s="3">
        <v>24138519.359999999</v>
      </c>
      <c r="I549" s="3">
        <v>497961.34</v>
      </c>
      <c r="J549" s="4"/>
      <c r="K549" s="5">
        <f t="shared" si="16"/>
        <v>13</v>
      </c>
      <c r="L549" s="5" t="str">
        <f t="shared" si="17"/>
        <v>4</v>
      </c>
      <c r="M549" s="5" t="s">
        <v>2748</v>
      </c>
    </row>
    <row r="550" spans="1:14" hidden="1">
      <c r="A550" s="1">
        <v>6</v>
      </c>
      <c r="B550" s="2" t="s">
        <v>1005</v>
      </c>
      <c r="C550" s="1" t="s">
        <v>1006</v>
      </c>
      <c r="D550" s="2" t="s">
        <v>1007</v>
      </c>
      <c r="E550" s="3">
        <v>88908.53</v>
      </c>
      <c r="F550" s="4"/>
      <c r="G550" s="3">
        <v>16036696.640000001</v>
      </c>
      <c r="H550" s="3">
        <v>16424183.27</v>
      </c>
      <c r="I550" s="3">
        <v>476395.16</v>
      </c>
      <c r="J550" s="4"/>
      <c r="K550" s="5">
        <f t="shared" si="16"/>
        <v>18</v>
      </c>
      <c r="L550" s="5" t="str">
        <f t="shared" si="17"/>
        <v>4</v>
      </c>
      <c r="M550" s="5" t="s">
        <v>2748</v>
      </c>
      <c r="N550" s="5" t="s">
        <v>6111</v>
      </c>
    </row>
    <row r="551" spans="1:14" hidden="1">
      <c r="A551" s="1">
        <v>6</v>
      </c>
      <c r="B551" s="2" t="s">
        <v>1008</v>
      </c>
      <c r="C551" s="1" t="s">
        <v>1009</v>
      </c>
      <c r="D551" s="2" t="s">
        <v>1010</v>
      </c>
      <c r="E551" s="3">
        <v>3053.57</v>
      </c>
      <c r="F551" s="4"/>
      <c r="G551" s="3">
        <v>2807631.46</v>
      </c>
      <c r="H551" s="3">
        <v>2811541.39</v>
      </c>
      <c r="I551" s="3">
        <v>6963.5</v>
      </c>
      <c r="J551" s="4"/>
      <c r="K551" s="5">
        <f t="shared" si="16"/>
        <v>18</v>
      </c>
      <c r="L551" s="5" t="str">
        <f t="shared" si="17"/>
        <v>4</v>
      </c>
      <c r="M551" s="5" t="s">
        <v>2748</v>
      </c>
      <c r="N551" s="5" t="s">
        <v>6111</v>
      </c>
    </row>
    <row r="552" spans="1:14" hidden="1">
      <c r="A552" s="1">
        <v>6</v>
      </c>
      <c r="B552" s="2" t="s">
        <v>1011</v>
      </c>
      <c r="C552" s="1" t="s">
        <v>1012</v>
      </c>
      <c r="D552" s="2" t="s">
        <v>1013</v>
      </c>
      <c r="E552" s="3">
        <v>0</v>
      </c>
      <c r="F552" s="4"/>
      <c r="G552" s="3">
        <v>4397816.21</v>
      </c>
      <c r="H552" s="3">
        <v>4410200.7300000004</v>
      </c>
      <c r="I552" s="3">
        <v>12384.52</v>
      </c>
      <c r="J552" s="4"/>
      <c r="K552" s="5">
        <f t="shared" si="16"/>
        <v>18</v>
      </c>
      <c r="L552" s="5" t="str">
        <f t="shared" si="17"/>
        <v>4</v>
      </c>
      <c r="M552" s="5" t="s">
        <v>2748</v>
      </c>
      <c r="N552" s="5" t="s">
        <v>6111</v>
      </c>
    </row>
    <row r="553" spans="1:14" hidden="1">
      <c r="A553" s="1">
        <v>6</v>
      </c>
      <c r="B553" s="2" t="s">
        <v>1014</v>
      </c>
      <c r="C553" s="1" t="s">
        <v>1015</v>
      </c>
      <c r="D553" s="2" t="s">
        <v>1016</v>
      </c>
      <c r="E553" s="3">
        <v>0</v>
      </c>
      <c r="F553" s="4"/>
      <c r="G553" s="3">
        <v>290177</v>
      </c>
      <c r="H553" s="3">
        <v>292395.15999999997</v>
      </c>
      <c r="I553" s="3">
        <v>2218.16</v>
      </c>
      <c r="J553" s="4"/>
      <c r="K553" s="5">
        <f t="shared" si="16"/>
        <v>18</v>
      </c>
      <c r="L553" s="5" t="str">
        <f t="shared" si="17"/>
        <v>4</v>
      </c>
      <c r="M553" s="5" t="s">
        <v>2748</v>
      </c>
      <c r="N553" s="5" t="s">
        <v>6111</v>
      </c>
    </row>
    <row r="554" spans="1:14" hidden="1">
      <c r="A554" s="1">
        <v>6</v>
      </c>
      <c r="B554" s="2" t="s">
        <v>2752</v>
      </c>
      <c r="C554" s="1" t="s">
        <v>2753</v>
      </c>
      <c r="D554" s="2" t="s">
        <v>2754</v>
      </c>
      <c r="E554" s="3">
        <v>0</v>
      </c>
      <c r="F554" s="4"/>
      <c r="G554" s="3">
        <v>200198.81</v>
      </c>
      <c r="H554" s="3">
        <v>200198.81</v>
      </c>
      <c r="I554" s="3">
        <v>0</v>
      </c>
      <c r="J554" s="4"/>
      <c r="K554" s="5">
        <f t="shared" si="16"/>
        <v>18</v>
      </c>
      <c r="L554" s="5" t="str">
        <f t="shared" si="17"/>
        <v>4</v>
      </c>
      <c r="M554" s="5" t="s">
        <v>2748</v>
      </c>
      <c r="N554" s="5" t="s">
        <v>6111</v>
      </c>
    </row>
    <row r="555" spans="1:14" hidden="1">
      <c r="A555" s="1">
        <v>5</v>
      </c>
      <c r="B555" s="2" t="s">
        <v>2755</v>
      </c>
      <c r="C555" s="1" t="s">
        <v>1</v>
      </c>
      <c r="D555" s="2" t="s">
        <v>1111</v>
      </c>
      <c r="E555" s="3">
        <v>0</v>
      </c>
      <c r="F555" s="4"/>
      <c r="G555" s="3">
        <v>20734903.440000001</v>
      </c>
      <c r="H555" s="3">
        <v>20734903.440000001</v>
      </c>
      <c r="I555" s="3">
        <v>0</v>
      </c>
      <c r="J555" s="4"/>
      <c r="K555" s="5">
        <f t="shared" si="16"/>
        <v>13</v>
      </c>
      <c r="L555" s="5" t="str">
        <f t="shared" si="17"/>
        <v>4</v>
      </c>
      <c r="M555" s="5" t="s">
        <v>2748</v>
      </c>
    </row>
    <row r="556" spans="1:14" hidden="1">
      <c r="A556" s="1">
        <v>6</v>
      </c>
      <c r="B556" s="2" t="s">
        <v>2756</v>
      </c>
      <c r="C556" s="1" t="s">
        <v>2757</v>
      </c>
      <c r="D556" s="2" t="s">
        <v>2758</v>
      </c>
      <c r="E556" s="3">
        <v>0</v>
      </c>
      <c r="F556" s="4"/>
      <c r="G556" s="3">
        <v>671255.01</v>
      </c>
      <c r="H556" s="3">
        <v>671255.01</v>
      </c>
      <c r="I556" s="3">
        <v>0</v>
      </c>
      <c r="J556" s="4"/>
      <c r="K556" s="5">
        <f t="shared" si="16"/>
        <v>18</v>
      </c>
      <c r="L556" s="5" t="str">
        <f t="shared" si="17"/>
        <v>4</v>
      </c>
      <c r="M556" s="5" t="s">
        <v>2748</v>
      </c>
      <c r="N556" s="5" t="s">
        <v>6111</v>
      </c>
    </row>
    <row r="557" spans="1:14" hidden="1">
      <c r="A557" s="1">
        <v>6</v>
      </c>
      <c r="B557" s="2" t="s">
        <v>2759</v>
      </c>
      <c r="C557" s="1" t="s">
        <v>2760</v>
      </c>
      <c r="D557" s="2" t="s">
        <v>2761</v>
      </c>
      <c r="E557" s="3">
        <v>0</v>
      </c>
      <c r="F557" s="4"/>
      <c r="G557" s="3">
        <v>5084140.4400000004</v>
      </c>
      <c r="H557" s="3">
        <v>5084140.4400000004</v>
      </c>
      <c r="I557" s="3">
        <v>0</v>
      </c>
      <c r="J557" s="4"/>
      <c r="K557" s="5">
        <f t="shared" si="16"/>
        <v>18</v>
      </c>
      <c r="L557" s="5" t="str">
        <f t="shared" si="17"/>
        <v>4</v>
      </c>
      <c r="M557" s="5" t="s">
        <v>2748</v>
      </c>
      <c r="N557" s="5" t="s">
        <v>6111</v>
      </c>
    </row>
    <row r="558" spans="1:14" hidden="1">
      <c r="A558" s="1">
        <v>6</v>
      </c>
      <c r="B558" s="2" t="s">
        <v>2762</v>
      </c>
      <c r="C558" s="1" t="s">
        <v>2763</v>
      </c>
      <c r="D558" s="2" t="s">
        <v>2764</v>
      </c>
      <c r="E558" s="3">
        <v>0</v>
      </c>
      <c r="F558" s="4"/>
      <c r="G558" s="3">
        <v>1307028.1100000001</v>
      </c>
      <c r="H558" s="3">
        <v>1307028.1100000001</v>
      </c>
      <c r="I558" s="3">
        <v>0</v>
      </c>
      <c r="J558" s="4"/>
      <c r="K558" s="5">
        <f t="shared" si="16"/>
        <v>18</v>
      </c>
      <c r="L558" s="5" t="str">
        <f t="shared" si="17"/>
        <v>4</v>
      </c>
      <c r="M558" s="5" t="s">
        <v>2748</v>
      </c>
      <c r="N558" s="5" t="s">
        <v>6111</v>
      </c>
    </row>
    <row r="559" spans="1:14" hidden="1">
      <c r="A559" s="1">
        <v>6</v>
      </c>
      <c r="B559" s="2" t="s">
        <v>2765</v>
      </c>
      <c r="C559" s="1" t="s">
        <v>2766</v>
      </c>
      <c r="D559" s="2" t="s">
        <v>2767</v>
      </c>
      <c r="E559" s="3">
        <v>0</v>
      </c>
      <c r="F559" s="4"/>
      <c r="G559" s="3">
        <v>8515354.7400000002</v>
      </c>
      <c r="H559" s="3">
        <v>8515354.7400000002</v>
      </c>
      <c r="I559" s="3">
        <v>0</v>
      </c>
      <c r="J559" s="4"/>
      <c r="K559" s="5">
        <f t="shared" si="16"/>
        <v>18</v>
      </c>
      <c r="L559" s="5" t="str">
        <f t="shared" si="17"/>
        <v>4</v>
      </c>
      <c r="M559" s="5" t="s">
        <v>2748</v>
      </c>
      <c r="N559" s="5" t="s">
        <v>6111</v>
      </c>
    </row>
    <row r="560" spans="1:14" hidden="1">
      <c r="A560" s="1">
        <v>6</v>
      </c>
      <c r="B560" s="2" t="s">
        <v>2768</v>
      </c>
      <c r="C560" s="1" t="s">
        <v>2769</v>
      </c>
      <c r="D560" s="2" t="s">
        <v>2770</v>
      </c>
      <c r="E560" s="3">
        <v>0</v>
      </c>
      <c r="F560" s="4"/>
      <c r="G560" s="3">
        <v>5098748.1399999997</v>
      </c>
      <c r="H560" s="3">
        <v>5098748.1399999997</v>
      </c>
      <c r="I560" s="3">
        <v>0</v>
      </c>
      <c r="J560" s="4"/>
      <c r="K560" s="5">
        <f t="shared" si="16"/>
        <v>18</v>
      </c>
      <c r="L560" s="5" t="str">
        <f t="shared" si="17"/>
        <v>4</v>
      </c>
      <c r="M560" s="5" t="s">
        <v>2748</v>
      </c>
      <c r="N560" s="5" t="s">
        <v>6111</v>
      </c>
    </row>
    <row r="561" spans="1:14" hidden="1">
      <c r="A561" s="1">
        <v>6</v>
      </c>
      <c r="B561" s="2" t="s">
        <v>2771</v>
      </c>
      <c r="C561" s="1" t="s">
        <v>2772</v>
      </c>
      <c r="D561" s="2" t="s">
        <v>2773</v>
      </c>
      <c r="E561" s="3">
        <v>0</v>
      </c>
      <c r="F561" s="4"/>
      <c r="G561" s="3">
        <v>58377</v>
      </c>
      <c r="H561" s="3">
        <v>58377</v>
      </c>
      <c r="I561" s="3">
        <v>0</v>
      </c>
      <c r="J561" s="4"/>
      <c r="K561" s="5">
        <f t="shared" si="16"/>
        <v>18</v>
      </c>
      <c r="L561" s="5" t="str">
        <f t="shared" si="17"/>
        <v>4</v>
      </c>
      <c r="M561" s="5" t="s">
        <v>2748</v>
      </c>
      <c r="N561" s="5" t="s">
        <v>6111</v>
      </c>
    </row>
    <row r="562" spans="1:14" hidden="1">
      <c r="A562" s="59">
        <v>2</v>
      </c>
      <c r="B562" s="60" t="s">
        <v>1017</v>
      </c>
      <c r="C562" s="59" t="s">
        <v>1</v>
      </c>
      <c r="D562" s="60" t="s">
        <v>1018</v>
      </c>
      <c r="E562" s="61">
        <v>7283614.6799999997</v>
      </c>
      <c r="F562" s="62"/>
      <c r="G562" s="61">
        <v>325357358.93000001</v>
      </c>
      <c r="H562" s="61">
        <v>326081798.63</v>
      </c>
      <c r="I562" s="61">
        <v>8008054.3799999999</v>
      </c>
      <c r="J562" s="4"/>
      <c r="K562" s="5">
        <f t="shared" si="16"/>
        <v>13</v>
      </c>
      <c r="L562" s="5" t="str">
        <f t="shared" si="17"/>
        <v>4</v>
      </c>
      <c r="M562" s="5" t="s">
        <v>2748</v>
      </c>
    </row>
    <row r="563" spans="1:14" hidden="1">
      <c r="A563" s="63">
        <v>3</v>
      </c>
      <c r="B563" s="64" t="s">
        <v>1019</v>
      </c>
      <c r="C563" s="63" t="s">
        <v>1</v>
      </c>
      <c r="D563" s="64" t="s">
        <v>1020</v>
      </c>
      <c r="E563" s="65">
        <v>39225.230000000003</v>
      </c>
      <c r="F563" s="66"/>
      <c r="G563" s="65">
        <v>70247698.609999999</v>
      </c>
      <c r="H563" s="65">
        <v>70406522.090000004</v>
      </c>
      <c r="I563" s="65">
        <v>198048.71</v>
      </c>
      <c r="J563" s="4"/>
      <c r="K563" s="5">
        <f t="shared" si="16"/>
        <v>13</v>
      </c>
      <c r="L563" s="5" t="str">
        <f t="shared" si="17"/>
        <v>4</v>
      </c>
      <c r="M563" s="5" t="s">
        <v>2748</v>
      </c>
    </row>
    <row r="564" spans="1:14" hidden="1">
      <c r="A564" s="1">
        <v>4</v>
      </c>
      <c r="B564" s="2" t="s">
        <v>1021</v>
      </c>
      <c r="C564" s="1" t="s">
        <v>1</v>
      </c>
      <c r="D564" s="2" t="s">
        <v>1022</v>
      </c>
      <c r="E564" s="3">
        <v>37959.17</v>
      </c>
      <c r="F564" s="4"/>
      <c r="G564" s="3">
        <v>892198.17</v>
      </c>
      <c r="H564" s="3">
        <v>905220.41</v>
      </c>
      <c r="I564" s="3">
        <v>50981.41</v>
      </c>
      <c r="J564" s="4"/>
      <c r="K564" s="5">
        <f t="shared" si="16"/>
        <v>13</v>
      </c>
      <c r="L564" s="5" t="str">
        <f t="shared" si="17"/>
        <v>4</v>
      </c>
      <c r="M564" s="5" t="s">
        <v>2748</v>
      </c>
    </row>
    <row r="565" spans="1:14" hidden="1">
      <c r="A565" s="1">
        <v>5</v>
      </c>
      <c r="B565" s="2" t="s">
        <v>1023</v>
      </c>
      <c r="C565" s="1" t="s">
        <v>1</v>
      </c>
      <c r="D565" s="2" t="s">
        <v>1024</v>
      </c>
      <c r="E565" s="3">
        <v>37895.300000000003</v>
      </c>
      <c r="F565" s="4"/>
      <c r="G565" s="3">
        <v>886351.26</v>
      </c>
      <c r="H565" s="3">
        <v>899144.32</v>
      </c>
      <c r="I565" s="3">
        <v>50688.36</v>
      </c>
      <c r="J565" s="4"/>
      <c r="K565" s="5">
        <f t="shared" si="16"/>
        <v>13</v>
      </c>
      <c r="L565" s="5" t="str">
        <f t="shared" si="17"/>
        <v>4</v>
      </c>
      <c r="M565" s="5" t="s">
        <v>2748</v>
      </c>
    </row>
    <row r="566" spans="1:14" hidden="1">
      <c r="A566" s="1">
        <v>6</v>
      </c>
      <c r="B566" s="2" t="s">
        <v>1025</v>
      </c>
      <c r="C566" s="1" t="s">
        <v>1026</v>
      </c>
      <c r="D566" s="2" t="s">
        <v>1027</v>
      </c>
      <c r="E566" s="3">
        <v>37895.300000000003</v>
      </c>
      <c r="F566" s="4"/>
      <c r="G566" s="3">
        <v>886351.26</v>
      </c>
      <c r="H566" s="3">
        <v>899144.32</v>
      </c>
      <c r="I566" s="3">
        <v>50688.36</v>
      </c>
      <c r="J566" s="4"/>
      <c r="K566" s="5">
        <f t="shared" si="16"/>
        <v>18</v>
      </c>
      <c r="L566" s="5" t="str">
        <f t="shared" si="17"/>
        <v>4</v>
      </c>
      <c r="M566" s="5" t="s">
        <v>2748</v>
      </c>
      <c r="N566" s="5" t="s">
        <v>6112</v>
      </c>
    </row>
    <row r="567" spans="1:14" hidden="1">
      <c r="A567" s="1">
        <v>5</v>
      </c>
      <c r="B567" s="2" t="s">
        <v>1028</v>
      </c>
      <c r="C567" s="1" t="s">
        <v>1</v>
      </c>
      <c r="D567" s="2" t="s">
        <v>1029</v>
      </c>
      <c r="E567" s="3">
        <v>63.87</v>
      </c>
      <c r="F567" s="4"/>
      <c r="G567" s="3">
        <v>5846.91</v>
      </c>
      <c r="H567" s="3">
        <v>6076.09</v>
      </c>
      <c r="I567" s="3">
        <v>293.05</v>
      </c>
      <c r="J567" s="4"/>
      <c r="K567" s="5">
        <f t="shared" si="16"/>
        <v>13</v>
      </c>
      <c r="L567" s="5" t="str">
        <f t="shared" si="17"/>
        <v>4</v>
      </c>
      <c r="M567" s="5" t="s">
        <v>2748</v>
      </c>
    </row>
    <row r="568" spans="1:14" hidden="1">
      <c r="A568" s="1">
        <v>6</v>
      </c>
      <c r="B568" s="2" t="s">
        <v>1030</v>
      </c>
      <c r="C568" s="1" t="s">
        <v>1031</v>
      </c>
      <c r="D568" s="2" t="s">
        <v>1032</v>
      </c>
      <c r="E568" s="3">
        <v>63.87</v>
      </c>
      <c r="F568" s="4"/>
      <c r="G568" s="3">
        <v>5846.91</v>
      </c>
      <c r="H568" s="3">
        <v>6076.09</v>
      </c>
      <c r="I568" s="3">
        <v>293.05</v>
      </c>
      <c r="J568" s="4"/>
      <c r="K568" s="5">
        <f t="shared" si="16"/>
        <v>18</v>
      </c>
      <c r="L568" s="5" t="str">
        <f t="shared" si="17"/>
        <v>4</v>
      </c>
      <c r="M568" s="5" t="s">
        <v>2748</v>
      </c>
      <c r="N568" s="5" t="s">
        <v>6112</v>
      </c>
    </row>
    <row r="569" spans="1:14" hidden="1">
      <c r="A569" s="1">
        <v>4</v>
      </c>
      <c r="B569" s="2" t="s">
        <v>2774</v>
      </c>
      <c r="C569" s="1" t="s">
        <v>1</v>
      </c>
      <c r="D569" s="2" t="s">
        <v>2775</v>
      </c>
      <c r="E569" s="3">
        <v>0</v>
      </c>
      <c r="F569" s="4"/>
      <c r="G569" s="3">
        <v>11887366.359999999</v>
      </c>
      <c r="H569" s="3">
        <v>11887366.359999999</v>
      </c>
      <c r="I569" s="3">
        <v>0</v>
      </c>
      <c r="J569" s="4"/>
      <c r="K569" s="5">
        <f t="shared" si="16"/>
        <v>13</v>
      </c>
      <c r="L569" s="5" t="str">
        <f t="shared" si="17"/>
        <v>4</v>
      </c>
      <c r="M569" s="5" t="s">
        <v>2748</v>
      </c>
    </row>
    <row r="570" spans="1:14" hidden="1">
      <c r="A570" s="1">
        <v>5</v>
      </c>
      <c r="B570" s="2" t="s">
        <v>2776</v>
      </c>
      <c r="C570" s="1" t="s">
        <v>1</v>
      </c>
      <c r="D570" s="2" t="s">
        <v>2777</v>
      </c>
      <c r="E570" s="3">
        <v>0</v>
      </c>
      <c r="F570" s="4"/>
      <c r="G570" s="3">
        <v>11887366.359999999</v>
      </c>
      <c r="H570" s="3">
        <v>11887366.359999999</v>
      </c>
      <c r="I570" s="3">
        <v>0</v>
      </c>
      <c r="J570" s="4"/>
      <c r="K570" s="5">
        <f t="shared" si="16"/>
        <v>13</v>
      </c>
      <c r="L570" s="5" t="str">
        <f t="shared" si="17"/>
        <v>4</v>
      </c>
      <c r="M570" s="5" t="s">
        <v>2748</v>
      </c>
    </row>
    <row r="571" spans="1:14" hidden="1">
      <c r="A571" s="1">
        <v>6</v>
      </c>
      <c r="B571" s="2" t="s">
        <v>2778</v>
      </c>
      <c r="C571" s="1" t="s">
        <v>2779</v>
      </c>
      <c r="D571" s="2" t="s">
        <v>2780</v>
      </c>
      <c r="E571" s="3">
        <v>0</v>
      </c>
      <c r="F571" s="4"/>
      <c r="G571" s="3">
        <v>11887366.359999999</v>
      </c>
      <c r="H571" s="3">
        <v>11887366.359999999</v>
      </c>
      <c r="I571" s="3">
        <v>0</v>
      </c>
      <c r="J571" s="4"/>
      <c r="K571" s="5">
        <f t="shared" si="16"/>
        <v>18</v>
      </c>
      <c r="L571" s="5" t="str">
        <f t="shared" si="17"/>
        <v>4</v>
      </c>
      <c r="M571" s="5" t="s">
        <v>2748</v>
      </c>
      <c r="N571" s="5" t="s">
        <v>6112</v>
      </c>
    </row>
    <row r="572" spans="1:14" hidden="1">
      <c r="A572" s="1">
        <v>4</v>
      </c>
      <c r="B572" s="2" t="s">
        <v>1033</v>
      </c>
      <c r="C572" s="1" t="s">
        <v>1</v>
      </c>
      <c r="D572" s="2" t="s">
        <v>1034</v>
      </c>
      <c r="E572" s="3">
        <v>1266.06</v>
      </c>
      <c r="F572" s="4"/>
      <c r="G572" s="3">
        <v>19116604.690000001</v>
      </c>
      <c r="H572" s="3">
        <v>19262405.93</v>
      </c>
      <c r="I572" s="3">
        <v>147067.29999999999</v>
      </c>
      <c r="J572" s="4"/>
      <c r="K572" s="5">
        <f t="shared" si="16"/>
        <v>13</v>
      </c>
      <c r="L572" s="5" t="str">
        <f t="shared" si="17"/>
        <v>4</v>
      </c>
      <c r="M572" s="5" t="s">
        <v>2748</v>
      </c>
    </row>
    <row r="573" spans="1:14" hidden="1">
      <c r="A573" s="1">
        <v>5</v>
      </c>
      <c r="B573" s="2" t="s">
        <v>1035</v>
      </c>
      <c r="C573" s="1" t="s">
        <v>1</v>
      </c>
      <c r="D573" s="2" t="s">
        <v>1036</v>
      </c>
      <c r="E573" s="3">
        <v>0</v>
      </c>
      <c r="F573" s="4"/>
      <c r="G573" s="3">
        <v>18024308.789999999</v>
      </c>
      <c r="H573" s="3">
        <v>18163906.120000001</v>
      </c>
      <c r="I573" s="3">
        <v>139597.32999999999</v>
      </c>
      <c r="J573" s="4"/>
      <c r="K573" s="5">
        <f t="shared" si="16"/>
        <v>13</v>
      </c>
      <c r="L573" s="5" t="str">
        <f t="shared" si="17"/>
        <v>4</v>
      </c>
      <c r="M573" s="5" t="s">
        <v>2748</v>
      </c>
    </row>
    <row r="574" spans="1:14" hidden="1">
      <c r="A574" s="1">
        <v>6</v>
      </c>
      <c r="B574" s="2" t="s">
        <v>1037</v>
      </c>
      <c r="C574" s="1" t="s">
        <v>1038</v>
      </c>
      <c r="D574" s="2" t="s">
        <v>1039</v>
      </c>
      <c r="E574" s="3">
        <v>0</v>
      </c>
      <c r="F574" s="4"/>
      <c r="G574" s="3">
        <v>18024308.789999999</v>
      </c>
      <c r="H574" s="3">
        <v>18163906.120000001</v>
      </c>
      <c r="I574" s="3">
        <v>139597.32999999999</v>
      </c>
      <c r="J574" s="4"/>
      <c r="K574" s="5">
        <f t="shared" si="16"/>
        <v>18</v>
      </c>
      <c r="L574" s="5" t="str">
        <f t="shared" si="17"/>
        <v>4</v>
      </c>
      <c r="M574" s="5" t="s">
        <v>2748</v>
      </c>
      <c r="N574" s="5" t="s">
        <v>6112</v>
      </c>
    </row>
    <row r="575" spans="1:14" hidden="1">
      <c r="A575" s="1">
        <v>5</v>
      </c>
      <c r="B575" s="2" t="s">
        <v>1040</v>
      </c>
      <c r="C575" s="1" t="s">
        <v>1</v>
      </c>
      <c r="D575" s="2" t="s">
        <v>1041</v>
      </c>
      <c r="E575" s="3">
        <v>1266.06</v>
      </c>
      <c r="F575" s="4"/>
      <c r="G575" s="3">
        <v>1092295.8999999999</v>
      </c>
      <c r="H575" s="3">
        <v>1098499.81</v>
      </c>
      <c r="I575" s="3">
        <v>7469.97</v>
      </c>
      <c r="J575" s="4"/>
      <c r="K575" s="5">
        <f t="shared" si="16"/>
        <v>13</v>
      </c>
      <c r="L575" s="5" t="str">
        <f t="shared" si="17"/>
        <v>4</v>
      </c>
      <c r="M575" s="5" t="s">
        <v>2748</v>
      </c>
    </row>
    <row r="576" spans="1:14" hidden="1">
      <c r="A576" s="1">
        <v>6</v>
      </c>
      <c r="B576" s="2" t="s">
        <v>1042</v>
      </c>
      <c r="C576" s="1" t="s">
        <v>1043</v>
      </c>
      <c r="D576" s="2" t="s">
        <v>1044</v>
      </c>
      <c r="E576" s="3">
        <v>1266.06</v>
      </c>
      <c r="F576" s="4"/>
      <c r="G576" s="3">
        <v>1092295.8999999999</v>
      </c>
      <c r="H576" s="3">
        <v>1098499.81</v>
      </c>
      <c r="I576" s="3">
        <v>7469.97</v>
      </c>
      <c r="J576" s="4"/>
      <c r="K576" s="5">
        <f t="shared" si="16"/>
        <v>18</v>
      </c>
      <c r="L576" s="5" t="str">
        <f t="shared" si="17"/>
        <v>4</v>
      </c>
      <c r="M576" s="5" t="s">
        <v>2748</v>
      </c>
      <c r="N576" s="5" t="s">
        <v>6112</v>
      </c>
    </row>
    <row r="577" spans="1:14" hidden="1">
      <c r="A577" s="1">
        <v>4</v>
      </c>
      <c r="B577" s="2" t="s">
        <v>2781</v>
      </c>
      <c r="C577" s="1" t="s">
        <v>1</v>
      </c>
      <c r="D577" s="2" t="s">
        <v>2782</v>
      </c>
      <c r="E577" s="3">
        <v>0</v>
      </c>
      <c r="F577" s="4"/>
      <c r="G577" s="3">
        <v>38351529.390000001</v>
      </c>
      <c r="H577" s="3">
        <v>38351529.390000001</v>
      </c>
      <c r="I577" s="3">
        <v>0</v>
      </c>
      <c r="J577" s="4"/>
      <c r="K577" s="5">
        <f t="shared" si="16"/>
        <v>13</v>
      </c>
      <c r="L577" s="5" t="str">
        <f t="shared" si="17"/>
        <v>4</v>
      </c>
      <c r="M577" s="5" t="s">
        <v>2748</v>
      </c>
    </row>
    <row r="578" spans="1:14" hidden="1">
      <c r="A578" s="1">
        <v>6</v>
      </c>
      <c r="B578" s="2" t="s">
        <v>2783</v>
      </c>
      <c r="C578" s="1" t="s">
        <v>2784</v>
      </c>
      <c r="D578" s="2" t="s">
        <v>2780</v>
      </c>
      <c r="E578" s="3">
        <v>0</v>
      </c>
      <c r="F578" s="4"/>
      <c r="G578" s="3">
        <v>38351529.390000001</v>
      </c>
      <c r="H578" s="3">
        <v>38351529.390000001</v>
      </c>
      <c r="I578" s="3">
        <v>0</v>
      </c>
      <c r="J578" s="4"/>
      <c r="K578" s="5">
        <f t="shared" si="16"/>
        <v>18</v>
      </c>
      <c r="L578" s="5" t="str">
        <f t="shared" si="17"/>
        <v>4</v>
      </c>
      <c r="M578" s="5" t="s">
        <v>2748</v>
      </c>
      <c r="N578" s="5" t="s">
        <v>6112</v>
      </c>
    </row>
    <row r="579" spans="1:14" hidden="1">
      <c r="A579" s="63">
        <v>3</v>
      </c>
      <c r="B579" s="64" t="s">
        <v>1045</v>
      </c>
      <c r="C579" s="63" t="s">
        <v>1</v>
      </c>
      <c r="D579" s="64" t="s">
        <v>1046</v>
      </c>
      <c r="E579" s="65">
        <v>993857.01</v>
      </c>
      <c r="F579" s="66"/>
      <c r="G579" s="65">
        <v>908159.72</v>
      </c>
      <c r="H579" s="65">
        <v>900907.72</v>
      </c>
      <c r="I579" s="65">
        <v>986605.01</v>
      </c>
      <c r="J579" s="4"/>
      <c r="K579" s="5">
        <f t="shared" si="16"/>
        <v>13</v>
      </c>
      <c r="L579" s="5" t="str">
        <f t="shared" si="17"/>
        <v>4</v>
      </c>
      <c r="M579" s="5" t="s">
        <v>2748</v>
      </c>
    </row>
    <row r="580" spans="1:14" hidden="1">
      <c r="A580" s="1">
        <v>4</v>
      </c>
      <c r="B580" s="2" t="s">
        <v>1047</v>
      </c>
      <c r="C580" s="1" t="s">
        <v>1</v>
      </c>
      <c r="D580" s="2" t="s">
        <v>1048</v>
      </c>
      <c r="E580" s="3">
        <v>700517.85</v>
      </c>
      <c r="F580" s="4"/>
      <c r="G580" s="3">
        <v>230883.64</v>
      </c>
      <c r="H580" s="3">
        <v>0</v>
      </c>
      <c r="I580" s="3">
        <v>469634.21</v>
      </c>
      <c r="J580" s="4"/>
      <c r="K580" s="5">
        <f t="shared" si="16"/>
        <v>13</v>
      </c>
      <c r="L580" s="5" t="str">
        <f t="shared" si="17"/>
        <v>4</v>
      </c>
      <c r="M580" s="5" t="s">
        <v>2748</v>
      </c>
    </row>
    <row r="581" spans="1:14" hidden="1">
      <c r="A581" s="1">
        <v>5</v>
      </c>
      <c r="B581" s="2" t="s">
        <v>1049</v>
      </c>
      <c r="C581" s="1" t="s">
        <v>1</v>
      </c>
      <c r="D581" s="2" t="s">
        <v>1050</v>
      </c>
      <c r="E581" s="3">
        <v>210289.72</v>
      </c>
      <c r="F581" s="4"/>
      <c r="G581" s="3">
        <v>0</v>
      </c>
      <c r="H581" s="3">
        <v>0</v>
      </c>
      <c r="I581" s="3">
        <v>210289.72</v>
      </c>
      <c r="J581" s="4"/>
      <c r="K581" s="5">
        <f t="shared" si="16"/>
        <v>13</v>
      </c>
      <c r="L581" s="5" t="str">
        <f t="shared" si="17"/>
        <v>4</v>
      </c>
      <c r="M581" s="5" t="s">
        <v>2748</v>
      </c>
    </row>
    <row r="582" spans="1:14" hidden="1">
      <c r="A582" s="1">
        <v>6</v>
      </c>
      <c r="B582" s="2" t="s">
        <v>1051</v>
      </c>
      <c r="C582" s="1" t="s">
        <v>1052</v>
      </c>
      <c r="D582" s="2" t="s">
        <v>1053</v>
      </c>
      <c r="E582" s="3">
        <v>210289.72</v>
      </c>
      <c r="F582" s="4"/>
      <c r="G582" s="3">
        <v>0</v>
      </c>
      <c r="H582" s="3">
        <v>0</v>
      </c>
      <c r="I582" s="3">
        <v>210289.72</v>
      </c>
      <c r="J582" s="4"/>
      <c r="K582" s="5">
        <f t="shared" si="16"/>
        <v>18</v>
      </c>
      <c r="L582" s="5" t="str">
        <f t="shared" si="17"/>
        <v>4</v>
      </c>
      <c r="M582" s="5" t="s">
        <v>2748</v>
      </c>
      <c r="N582" s="5" t="s">
        <v>6113</v>
      </c>
    </row>
    <row r="583" spans="1:14" hidden="1">
      <c r="A583" s="1">
        <v>5</v>
      </c>
      <c r="B583" s="2" t="s">
        <v>1054</v>
      </c>
      <c r="C583" s="1" t="s">
        <v>1</v>
      </c>
      <c r="D583" s="2" t="s">
        <v>1055</v>
      </c>
      <c r="E583" s="3">
        <v>490228.13</v>
      </c>
      <c r="F583" s="4"/>
      <c r="G583" s="3">
        <v>230883.64</v>
      </c>
      <c r="H583" s="3">
        <v>0</v>
      </c>
      <c r="I583" s="3">
        <v>259344.49</v>
      </c>
      <c r="J583" s="4"/>
      <c r="K583" s="5">
        <f t="shared" si="16"/>
        <v>13</v>
      </c>
      <c r="L583" s="5" t="str">
        <f t="shared" si="17"/>
        <v>4</v>
      </c>
      <c r="M583" s="5" t="s">
        <v>2748</v>
      </c>
    </row>
    <row r="584" spans="1:14" hidden="1">
      <c r="A584" s="1">
        <v>6</v>
      </c>
      <c r="B584" s="2" t="s">
        <v>1056</v>
      </c>
      <c r="C584" s="1" t="s">
        <v>1057</v>
      </c>
      <c r="D584" s="2" t="s">
        <v>1058</v>
      </c>
      <c r="E584" s="3">
        <v>490228.13</v>
      </c>
      <c r="F584" s="4"/>
      <c r="G584" s="3">
        <v>230883.64</v>
      </c>
      <c r="H584" s="3">
        <v>0</v>
      </c>
      <c r="I584" s="3">
        <v>259344.49</v>
      </c>
      <c r="J584" s="4"/>
      <c r="K584" s="5">
        <f t="shared" si="16"/>
        <v>18</v>
      </c>
      <c r="L584" s="5" t="str">
        <f t="shared" si="17"/>
        <v>4</v>
      </c>
      <c r="M584" s="5" t="s">
        <v>2748</v>
      </c>
      <c r="N584" s="5" t="s">
        <v>6113</v>
      </c>
    </row>
    <row r="585" spans="1:14" hidden="1">
      <c r="A585" s="1">
        <v>4</v>
      </c>
      <c r="B585" s="2" t="s">
        <v>1059</v>
      </c>
      <c r="C585" s="1" t="s">
        <v>1</v>
      </c>
      <c r="D585" s="2" t="s">
        <v>1060</v>
      </c>
      <c r="E585" s="3">
        <v>0</v>
      </c>
      <c r="F585" s="4"/>
      <c r="G585" s="3">
        <v>62081.61</v>
      </c>
      <c r="H585" s="3">
        <v>254477.34</v>
      </c>
      <c r="I585" s="3">
        <v>192395.73</v>
      </c>
      <c r="J585" s="4"/>
      <c r="K585" s="5">
        <f t="shared" si="16"/>
        <v>13</v>
      </c>
      <c r="L585" s="5" t="str">
        <f t="shared" si="17"/>
        <v>4</v>
      </c>
      <c r="M585" s="5" t="s">
        <v>2748</v>
      </c>
    </row>
    <row r="586" spans="1:14" hidden="1">
      <c r="A586" s="1">
        <v>6</v>
      </c>
      <c r="B586" s="2" t="s">
        <v>1061</v>
      </c>
      <c r="C586" s="1" t="s">
        <v>1062</v>
      </c>
      <c r="D586" s="2" t="s">
        <v>1063</v>
      </c>
      <c r="E586" s="3">
        <v>0</v>
      </c>
      <c r="F586" s="4"/>
      <c r="G586" s="3">
        <v>62081.61</v>
      </c>
      <c r="H586" s="3">
        <v>89964.36</v>
      </c>
      <c r="I586" s="3">
        <v>27882.75</v>
      </c>
      <c r="J586" s="4"/>
      <c r="K586" s="5">
        <f t="shared" si="16"/>
        <v>18</v>
      </c>
      <c r="L586" s="5" t="str">
        <f t="shared" si="17"/>
        <v>4</v>
      </c>
      <c r="M586" s="5" t="s">
        <v>2748</v>
      </c>
      <c r="N586" s="5" t="s">
        <v>6113</v>
      </c>
    </row>
    <row r="587" spans="1:14" hidden="1">
      <c r="A587" s="1">
        <v>6</v>
      </c>
      <c r="B587" s="2" t="s">
        <v>2785</v>
      </c>
      <c r="C587" s="1" t="s">
        <v>2786</v>
      </c>
      <c r="D587" s="2" t="s">
        <v>2787</v>
      </c>
      <c r="E587" s="3">
        <v>0</v>
      </c>
      <c r="F587" s="4"/>
      <c r="G587" s="3">
        <v>0</v>
      </c>
      <c r="H587" s="3">
        <v>164512.98000000001</v>
      </c>
      <c r="I587" s="3">
        <v>164512.98000000001</v>
      </c>
      <c r="J587" s="4"/>
      <c r="K587" s="5">
        <f t="shared" si="16"/>
        <v>18</v>
      </c>
      <c r="L587" s="5" t="str">
        <f t="shared" si="17"/>
        <v>4</v>
      </c>
      <c r="M587" s="5" t="s">
        <v>2748</v>
      </c>
      <c r="N587" s="5" t="s">
        <v>6113</v>
      </c>
    </row>
    <row r="588" spans="1:14" hidden="1">
      <c r="A588" s="1">
        <v>4</v>
      </c>
      <c r="B588" s="2" t="s">
        <v>1064</v>
      </c>
      <c r="C588" s="1" t="s">
        <v>1</v>
      </c>
      <c r="D588" s="2" t="s">
        <v>1065</v>
      </c>
      <c r="E588" s="3">
        <v>293339.15999999997</v>
      </c>
      <c r="F588" s="4"/>
      <c r="G588" s="3">
        <v>615194.47</v>
      </c>
      <c r="H588" s="3">
        <v>646430.38</v>
      </c>
      <c r="I588" s="3">
        <v>324575.07</v>
      </c>
      <c r="J588" s="4"/>
      <c r="K588" s="5">
        <f t="shared" si="16"/>
        <v>13</v>
      </c>
      <c r="L588" s="5" t="str">
        <f t="shared" si="17"/>
        <v>4</v>
      </c>
      <c r="M588" s="5" t="s">
        <v>2748</v>
      </c>
    </row>
    <row r="589" spans="1:14" hidden="1">
      <c r="A589" s="1">
        <v>6</v>
      </c>
      <c r="B589" s="2" t="s">
        <v>1066</v>
      </c>
      <c r="C589" s="1" t="s">
        <v>1067</v>
      </c>
      <c r="D589" s="2" t="s">
        <v>1068</v>
      </c>
      <c r="E589" s="3">
        <v>293339.15999999997</v>
      </c>
      <c r="F589" s="4"/>
      <c r="G589" s="3">
        <v>615194.47</v>
      </c>
      <c r="H589" s="3">
        <v>646430.38</v>
      </c>
      <c r="I589" s="3">
        <v>324575.07</v>
      </c>
      <c r="J589" s="4"/>
      <c r="K589" s="5">
        <f t="shared" si="16"/>
        <v>18</v>
      </c>
      <c r="L589" s="5" t="str">
        <f t="shared" si="17"/>
        <v>4</v>
      </c>
      <c r="M589" s="5" t="s">
        <v>2748</v>
      </c>
      <c r="N589" s="5" t="s">
        <v>6113</v>
      </c>
    </row>
    <row r="590" spans="1:14" hidden="1">
      <c r="A590" s="63">
        <v>3</v>
      </c>
      <c r="B590" s="64" t="s">
        <v>1069</v>
      </c>
      <c r="C590" s="63" t="s">
        <v>1</v>
      </c>
      <c r="D590" s="64" t="s">
        <v>1070</v>
      </c>
      <c r="E590" s="65">
        <v>524494.48</v>
      </c>
      <c r="F590" s="66"/>
      <c r="G590" s="65">
        <v>3089886.05</v>
      </c>
      <c r="H590" s="65">
        <v>3103149.77</v>
      </c>
      <c r="I590" s="65">
        <v>537758.19999999995</v>
      </c>
      <c r="J590" s="4"/>
      <c r="K590" s="5">
        <f t="shared" ref="K590:K653" si="18">LEN(B590)</f>
        <v>13</v>
      </c>
      <c r="L590" s="5" t="str">
        <f t="shared" ref="L590:L653" si="19">LEFT(B590,1)</f>
        <v>4</v>
      </c>
      <c r="M590" s="5" t="s">
        <v>2748</v>
      </c>
    </row>
    <row r="591" spans="1:14" hidden="1">
      <c r="A591" s="1">
        <v>4</v>
      </c>
      <c r="B591" s="2" t="s">
        <v>1071</v>
      </c>
      <c r="C591" s="1" t="s">
        <v>1</v>
      </c>
      <c r="D591" s="2" t="s">
        <v>1072</v>
      </c>
      <c r="E591" s="3">
        <v>53434.13</v>
      </c>
      <c r="F591" s="4"/>
      <c r="G591" s="3">
        <v>134995.82999999999</v>
      </c>
      <c r="H591" s="3">
        <v>185902.21</v>
      </c>
      <c r="I591" s="3">
        <v>104340.51</v>
      </c>
      <c r="J591" s="4"/>
      <c r="K591" s="5">
        <f t="shared" si="18"/>
        <v>13</v>
      </c>
      <c r="L591" s="5" t="str">
        <f t="shared" si="19"/>
        <v>4</v>
      </c>
      <c r="M591" s="5" t="s">
        <v>2748</v>
      </c>
    </row>
    <row r="592" spans="1:14" hidden="1">
      <c r="A592" s="1">
        <v>6</v>
      </c>
      <c r="B592" s="2" t="s">
        <v>1073</v>
      </c>
      <c r="C592" s="1" t="s">
        <v>1074</v>
      </c>
      <c r="D592" s="2" t="s">
        <v>1075</v>
      </c>
      <c r="E592" s="3">
        <v>26967.51</v>
      </c>
      <c r="F592" s="4"/>
      <c r="G592" s="3">
        <v>78550.509999999995</v>
      </c>
      <c r="H592" s="3">
        <v>111688.88</v>
      </c>
      <c r="I592" s="3">
        <v>60105.88</v>
      </c>
      <c r="J592" s="4"/>
      <c r="K592" s="5">
        <f t="shared" si="18"/>
        <v>18</v>
      </c>
      <c r="L592" s="5" t="str">
        <f t="shared" si="19"/>
        <v>4</v>
      </c>
      <c r="M592" s="5" t="s">
        <v>2748</v>
      </c>
      <c r="N592" s="5" t="s">
        <v>6114</v>
      </c>
    </row>
    <row r="593" spans="1:14" hidden="1">
      <c r="A593" s="1">
        <v>6</v>
      </c>
      <c r="B593" s="2" t="s">
        <v>1076</v>
      </c>
      <c r="C593" s="1" t="s">
        <v>1077</v>
      </c>
      <c r="D593" s="2" t="s">
        <v>1078</v>
      </c>
      <c r="E593" s="3">
        <v>26466.62</v>
      </c>
      <c r="F593" s="4"/>
      <c r="G593" s="3">
        <v>56445.32</v>
      </c>
      <c r="H593" s="3">
        <v>74213.33</v>
      </c>
      <c r="I593" s="3">
        <v>44234.63</v>
      </c>
      <c r="J593" s="4"/>
      <c r="K593" s="5">
        <f t="shared" si="18"/>
        <v>18</v>
      </c>
      <c r="L593" s="5" t="str">
        <f t="shared" si="19"/>
        <v>4</v>
      </c>
      <c r="M593" s="5" t="s">
        <v>2748</v>
      </c>
      <c r="N593" s="5" t="s">
        <v>6114</v>
      </c>
    </row>
    <row r="594" spans="1:14" hidden="1">
      <c r="A594" s="1">
        <v>4</v>
      </c>
      <c r="B594" s="2" t="s">
        <v>1079</v>
      </c>
      <c r="C594" s="1" t="s">
        <v>1</v>
      </c>
      <c r="D594" s="2" t="s">
        <v>1080</v>
      </c>
      <c r="E594" s="3">
        <v>471060.35</v>
      </c>
      <c r="F594" s="4"/>
      <c r="G594" s="3">
        <v>2954890.22</v>
      </c>
      <c r="H594" s="3">
        <v>2917247.56</v>
      </c>
      <c r="I594" s="3">
        <v>433417.69</v>
      </c>
      <c r="J594" s="4"/>
      <c r="K594" s="5">
        <f t="shared" si="18"/>
        <v>13</v>
      </c>
      <c r="L594" s="5" t="str">
        <f t="shared" si="19"/>
        <v>4</v>
      </c>
      <c r="M594" s="5" t="s">
        <v>2748</v>
      </c>
    </row>
    <row r="595" spans="1:14" hidden="1">
      <c r="A595" s="1">
        <v>5</v>
      </c>
      <c r="B595" s="2" t="s">
        <v>1081</v>
      </c>
      <c r="C595" s="1" t="s">
        <v>1</v>
      </c>
      <c r="D595" s="2" t="s">
        <v>1082</v>
      </c>
      <c r="E595" s="3">
        <v>39303.480000000003</v>
      </c>
      <c r="F595" s="4"/>
      <c r="G595" s="3">
        <v>245121.74</v>
      </c>
      <c r="H595" s="3">
        <v>259561.03</v>
      </c>
      <c r="I595" s="3">
        <v>53742.77</v>
      </c>
      <c r="J595" s="4"/>
      <c r="K595" s="5">
        <f t="shared" si="18"/>
        <v>13</v>
      </c>
      <c r="L595" s="5" t="str">
        <f t="shared" si="19"/>
        <v>4</v>
      </c>
      <c r="M595" s="5" t="s">
        <v>2748</v>
      </c>
    </row>
    <row r="596" spans="1:14" hidden="1">
      <c r="A596" s="1">
        <v>6</v>
      </c>
      <c r="B596" s="2" t="s">
        <v>1083</v>
      </c>
      <c r="C596" s="1" t="s">
        <v>1084</v>
      </c>
      <c r="D596" s="2" t="s">
        <v>1085</v>
      </c>
      <c r="E596" s="3">
        <v>4048.95</v>
      </c>
      <c r="F596" s="4"/>
      <c r="G596" s="3">
        <v>25519.63</v>
      </c>
      <c r="H596" s="3">
        <v>26025.43</v>
      </c>
      <c r="I596" s="3">
        <v>4554.75</v>
      </c>
      <c r="J596" s="4"/>
      <c r="K596" s="5">
        <f t="shared" si="18"/>
        <v>18</v>
      </c>
      <c r="L596" s="5" t="str">
        <f t="shared" si="19"/>
        <v>4</v>
      </c>
      <c r="M596" s="5" t="s">
        <v>2748</v>
      </c>
      <c r="N596" s="5" t="s">
        <v>6114</v>
      </c>
    </row>
    <row r="597" spans="1:14" hidden="1">
      <c r="A597" s="1">
        <v>6</v>
      </c>
      <c r="B597" s="2" t="s">
        <v>1086</v>
      </c>
      <c r="C597" s="1" t="s">
        <v>1087</v>
      </c>
      <c r="D597" s="2" t="s">
        <v>1088</v>
      </c>
      <c r="E597" s="3">
        <v>14235.43</v>
      </c>
      <c r="F597" s="4"/>
      <c r="G597" s="3">
        <v>95238.96</v>
      </c>
      <c r="H597" s="3">
        <v>105536.79</v>
      </c>
      <c r="I597" s="3">
        <v>24533.26</v>
      </c>
      <c r="J597" s="4"/>
      <c r="K597" s="5">
        <f t="shared" si="18"/>
        <v>18</v>
      </c>
      <c r="L597" s="5" t="str">
        <f t="shared" si="19"/>
        <v>4</v>
      </c>
      <c r="M597" s="5" t="s">
        <v>2748</v>
      </c>
      <c r="N597" s="5" t="s">
        <v>6114</v>
      </c>
    </row>
    <row r="598" spans="1:14" hidden="1">
      <c r="A598" s="1">
        <v>6</v>
      </c>
      <c r="B598" s="2" t="s">
        <v>1089</v>
      </c>
      <c r="C598" s="1" t="s">
        <v>1090</v>
      </c>
      <c r="D598" s="2" t="s">
        <v>1091</v>
      </c>
      <c r="E598" s="3">
        <v>4744.3900000000003</v>
      </c>
      <c r="F598" s="4"/>
      <c r="G598" s="3">
        <v>35903.82</v>
      </c>
      <c r="H598" s="3">
        <v>38068.93</v>
      </c>
      <c r="I598" s="3">
        <v>6909.5</v>
      </c>
      <c r="J598" s="4"/>
      <c r="K598" s="5">
        <f t="shared" si="18"/>
        <v>18</v>
      </c>
      <c r="L598" s="5" t="str">
        <f t="shared" si="19"/>
        <v>4</v>
      </c>
      <c r="M598" s="5" t="s">
        <v>2748</v>
      </c>
      <c r="N598" s="5" t="s">
        <v>6114</v>
      </c>
    </row>
    <row r="599" spans="1:14" hidden="1">
      <c r="A599" s="1">
        <v>6</v>
      </c>
      <c r="B599" s="2" t="s">
        <v>1092</v>
      </c>
      <c r="C599" s="1" t="s">
        <v>1093</v>
      </c>
      <c r="D599" s="2" t="s">
        <v>1094</v>
      </c>
      <c r="E599" s="3">
        <v>14181.9</v>
      </c>
      <c r="F599" s="4"/>
      <c r="G599" s="3">
        <v>75964.399999999994</v>
      </c>
      <c r="H599" s="3">
        <v>77624.160000000003</v>
      </c>
      <c r="I599" s="3">
        <v>15841.66</v>
      </c>
      <c r="J599" s="4"/>
      <c r="K599" s="5">
        <f t="shared" si="18"/>
        <v>18</v>
      </c>
      <c r="L599" s="5" t="str">
        <f t="shared" si="19"/>
        <v>4</v>
      </c>
      <c r="M599" s="5" t="s">
        <v>2748</v>
      </c>
      <c r="N599" s="5" t="s">
        <v>6114</v>
      </c>
    </row>
    <row r="600" spans="1:14" hidden="1">
      <c r="A600" s="1">
        <v>6</v>
      </c>
      <c r="B600" s="2" t="s">
        <v>1095</v>
      </c>
      <c r="C600" s="1" t="s">
        <v>1096</v>
      </c>
      <c r="D600" s="2" t="s">
        <v>1097</v>
      </c>
      <c r="E600" s="3">
        <v>2092.81</v>
      </c>
      <c r="F600" s="4"/>
      <c r="G600" s="3">
        <v>12494.93</v>
      </c>
      <c r="H600" s="3">
        <v>12305.72</v>
      </c>
      <c r="I600" s="3">
        <v>1903.6</v>
      </c>
      <c r="J600" s="4"/>
      <c r="K600" s="5">
        <f t="shared" si="18"/>
        <v>18</v>
      </c>
      <c r="L600" s="5" t="str">
        <f t="shared" si="19"/>
        <v>4</v>
      </c>
      <c r="M600" s="5" t="s">
        <v>2748</v>
      </c>
      <c r="N600" s="5" t="s">
        <v>6114</v>
      </c>
    </row>
    <row r="601" spans="1:14" hidden="1">
      <c r="A601" s="1">
        <v>5</v>
      </c>
      <c r="B601" s="2" t="s">
        <v>1098</v>
      </c>
      <c r="C601" s="1" t="s">
        <v>1</v>
      </c>
      <c r="D601" s="2" t="s">
        <v>1099</v>
      </c>
      <c r="E601" s="3">
        <v>370929.63</v>
      </c>
      <c r="F601" s="4"/>
      <c r="G601" s="3">
        <v>2119990.4</v>
      </c>
      <c r="H601" s="3">
        <v>2076030.55</v>
      </c>
      <c r="I601" s="3">
        <v>326969.78000000003</v>
      </c>
      <c r="J601" s="4"/>
      <c r="K601" s="5">
        <f t="shared" si="18"/>
        <v>13</v>
      </c>
      <c r="L601" s="5" t="str">
        <f t="shared" si="19"/>
        <v>4</v>
      </c>
      <c r="M601" s="5" t="s">
        <v>2748</v>
      </c>
    </row>
    <row r="602" spans="1:14" hidden="1">
      <c r="A602" s="1">
        <v>6</v>
      </c>
      <c r="B602" s="2" t="s">
        <v>1100</v>
      </c>
      <c r="C602" s="1" t="s">
        <v>1101</v>
      </c>
      <c r="D602" s="2" t="s">
        <v>1091</v>
      </c>
      <c r="E602" s="3">
        <v>107318.7</v>
      </c>
      <c r="F602" s="4"/>
      <c r="G602" s="3">
        <v>440223.13</v>
      </c>
      <c r="H602" s="3">
        <v>407067.72</v>
      </c>
      <c r="I602" s="3">
        <v>74163.289999999994</v>
      </c>
      <c r="J602" s="4"/>
      <c r="K602" s="5">
        <f t="shared" si="18"/>
        <v>18</v>
      </c>
      <c r="L602" s="5" t="str">
        <f t="shared" si="19"/>
        <v>4</v>
      </c>
      <c r="M602" s="5" t="s">
        <v>2748</v>
      </c>
      <c r="N602" s="5" t="s">
        <v>6114</v>
      </c>
    </row>
    <row r="603" spans="1:14" hidden="1">
      <c r="A603" s="1">
        <v>6</v>
      </c>
      <c r="B603" s="2" t="s">
        <v>1102</v>
      </c>
      <c r="C603" s="1" t="s">
        <v>1103</v>
      </c>
      <c r="D603" s="2" t="s">
        <v>1088</v>
      </c>
      <c r="E603" s="3">
        <v>196652.5</v>
      </c>
      <c r="F603" s="4"/>
      <c r="G603" s="3">
        <v>1242346.01</v>
      </c>
      <c r="H603" s="3">
        <v>1249740.58</v>
      </c>
      <c r="I603" s="3">
        <v>204047.07</v>
      </c>
      <c r="J603" s="4"/>
      <c r="K603" s="5">
        <f t="shared" si="18"/>
        <v>18</v>
      </c>
      <c r="L603" s="5" t="str">
        <f t="shared" si="19"/>
        <v>4</v>
      </c>
      <c r="M603" s="5" t="s">
        <v>2748</v>
      </c>
      <c r="N603" s="5" t="s">
        <v>6114</v>
      </c>
    </row>
    <row r="604" spans="1:14" hidden="1">
      <c r="A604" s="1">
        <v>6</v>
      </c>
      <c r="B604" s="2" t="s">
        <v>1104</v>
      </c>
      <c r="C604" s="1" t="s">
        <v>1105</v>
      </c>
      <c r="D604" s="2" t="s">
        <v>1106</v>
      </c>
      <c r="E604" s="3">
        <v>65982.429999999993</v>
      </c>
      <c r="F604" s="4"/>
      <c r="G604" s="3">
        <v>403197.69</v>
      </c>
      <c r="H604" s="3">
        <v>384110.68</v>
      </c>
      <c r="I604" s="3">
        <v>46895.42</v>
      </c>
      <c r="J604" s="4"/>
      <c r="K604" s="5">
        <f t="shared" si="18"/>
        <v>18</v>
      </c>
      <c r="L604" s="5" t="str">
        <f t="shared" si="19"/>
        <v>4</v>
      </c>
      <c r="M604" s="5" t="s">
        <v>2748</v>
      </c>
      <c r="N604" s="5" t="s">
        <v>6114</v>
      </c>
    </row>
    <row r="605" spans="1:14" hidden="1">
      <c r="A605" s="1">
        <v>6</v>
      </c>
      <c r="B605" s="2" t="s">
        <v>2788</v>
      </c>
      <c r="C605" s="1" t="s">
        <v>2789</v>
      </c>
      <c r="D605" s="2" t="s">
        <v>2790</v>
      </c>
      <c r="E605" s="3">
        <v>0</v>
      </c>
      <c r="F605" s="4"/>
      <c r="G605" s="3">
        <v>29391.57</v>
      </c>
      <c r="H605" s="3">
        <v>29391.57</v>
      </c>
      <c r="I605" s="3">
        <v>0</v>
      </c>
      <c r="J605" s="4"/>
      <c r="K605" s="5">
        <f t="shared" si="18"/>
        <v>18</v>
      </c>
      <c r="L605" s="5" t="str">
        <f t="shared" si="19"/>
        <v>4</v>
      </c>
      <c r="M605" s="5" t="s">
        <v>2748</v>
      </c>
      <c r="N605" s="5" t="s">
        <v>6114</v>
      </c>
    </row>
    <row r="606" spans="1:14" hidden="1">
      <c r="A606" s="1">
        <v>6</v>
      </c>
      <c r="B606" s="2" t="s">
        <v>1107</v>
      </c>
      <c r="C606" s="1" t="s">
        <v>1108</v>
      </c>
      <c r="D606" s="2" t="s">
        <v>1109</v>
      </c>
      <c r="E606" s="3">
        <v>976</v>
      </c>
      <c r="F606" s="4"/>
      <c r="G606" s="3">
        <v>4832</v>
      </c>
      <c r="H606" s="3">
        <v>5720</v>
      </c>
      <c r="I606" s="3">
        <v>1864</v>
      </c>
      <c r="J606" s="4"/>
      <c r="K606" s="5">
        <f t="shared" si="18"/>
        <v>18</v>
      </c>
      <c r="L606" s="5" t="str">
        <f t="shared" si="19"/>
        <v>4</v>
      </c>
      <c r="M606" s="5" t="s">
        <v>2748</v>
      </c>
      <c r="N606" s="5" t="s">
        <v>6114</v>
      </c>
    </row>
    <row r="607" spans="1:14" hidden="1">
      <c r="A607" s="1">
        <v>5</v>
      </c>
      <c r="B607" s="2" t="s">
        <v>1110</v>
      </c>
      <c r="C607" s="1" t="s">
        <v>1</v>
      </c>
      <c r="D607" s="2" t="s">
        <v>1111</v>
      </c>
      <c r="E607" s="3">
        <v>60827.24</v>
      </c>
      <c r="F607" s="4"/>
      <c r="G607" s="3">
        <v>589778.07999999996</v>
      </c>
      <c r="H607" s="3">
        <v>581655.98</v>
      </c>
      <c r="I607" s="3">
        <v>52705.14</v>
      </c>
      <c r="J607" s="4"/>
      <c r="K607" s="5">
        <f t="shared" si="18"/>
        <v>13</v>
      </c>
      <c r="L607" s="5" t="str">
        <f t="shared" si="19"/>
        <v>4</v>
      </c>
      <c r="M607" s="5" t="s">
        <v>2748</v>
      </c>
    </row>
    <row r="608" spans="1:14" hidden="1">
      <c r="A608" s="1">
        <v>6</v>
      </c>
      <c r="B608" s="2" t="s">
        <v>1112</v>
      </c>
      <c r="C608" s="1" t="s">
        <v>1113</v>
      </c>
      <c r="D608" s="2" t="s">
        <v>1114</v>
      </c>
      <c r="E608" s="3">
        <v>49831.66</v>
      </c>
      <c r="F608" s="4"/>
      <c r="G608" s="3">
        <v>500446.19</v>
      </c>
      <c r="H608" s="3">
        <v>481036.69</v>
      </c>
      <c r="I608" s="3">
        <v>30422.16</v>
      </c>
      <c r="J608" s="4"/>
      <c r="K608" s="5">
        <f t="shared" si="18"/>
        <v>18</v>
      </c>
      <c r="L608" s="5" t="str">
        <f t="shared" si="19"/>
        <v>4</v>
      </c>
      <c r="M608" s="5" t="s">
        <v>2748</v>
      </c>
      <c r="N608" s="5" t="s">
        <v>6114</v>
      </c>
    </row>
    <row r="609" spans="1:15" hidden="1">
      <c r="A609" s="1">
        <v>6</v>
      </c>
      <c r="B609" s="2" t="s">
        <v>1115</v>
      </c>
      <c r="C609" s="1" t="s">
        <v>1116</v>
      </c>
      <c r="D609" s="2" t="s">
        <v>1085</v>
      </c>
      <c r="E609" s="3">
        <v>5848.46</v>
      </c>
      <c r="F609" s="4"/>
      <c r="G609" s="3">
        <v>44133.33</v>
      </c>
      <c r="H609" s="3">
        <v>49410.35</v>
      </c>
      <c r="I609" s="3">
        <v>11125.48</v>
      </c>
      <c r="J609" s="4"/>
      <c r="K609" s="5">
        <f t="shared" si="18"/>
        <v>18</v>
      </c>
      <c r="L609" s="5" t="str">
        <f t="shared" si="19"/>
        <v>4</v>
      </c>
      <c r="M609" s="5" t="s">
        <v>2748</v>
      </c>
      <c r="N609" s="5" t="s">
        <v>6114</v>
      </c>
    </row>
    <row r="610" spans="1:15" hidden="1">
      <c r="A610" s="1">
        <v>6</v>
      </c>
      <c r="B610" s="2" t="s">
        <v>1117</v>
      </c>
      <c r="C610" s="1" t="s">
        <v>1118</v>
      </c>
      <c r="D610" s="2" t="s">
        <v>1119</v>
      </c>
      <c r="E610" s="3">
        <v>690.24</v>
      </c>
      <c r="F610" s="4"/>
      <c r="G610" s="3">
        <v>6338.1</v>
      </c>
      <c r="H610" s="3">
        <v>7192.66</v>
      </c>
      <c r="I610" s="3">
        <v>1544.8</v>
      </c>
      <c r="J610" s="4"/>
      <c r="K610" s="5">
        <f t="shared" si="18"/>
        <v>18</v>
      </c>
      <c r="L610" s="5" t="str">
        <f t="shared" si="19"/>
        <v>4</v>
      </c>
      <c r="M610" s="5" t="s">
        <v>2748</v>
      </c>
      <c r="N610" s="5" t="s">
        <v>6114</v>
      </c>
    </row>
    <row r="611" spans="1:15" hidden="1">
      <c r="A611" s="1">
        <v>6</v>
      </c>
      <c r="B611" s="2" t="s">
        <v>1120</v>
      </c>
      <c r="C611" s="1" t="s">
        <v>1121</v>
      </c>
      <c r="D611" s="2" t="s">
        <v>1122</v>
      </c>
      <c r="E611" s="3">
        <v>4456.88</v>
      </c>
      <c r="F611" s="4"/>
      <c r="G611" s="3">
        <v>38860.46</v>
      </c>
      <c r="H611" s="3">
        <v>44016.28</v>
      </c>
      <c r="I611" s="3">
        <v>9612.7000000000007</v>
      </c>
      <c r="J611" s="4"/>
      <c r="K611" s="5">
        <f t="shared" si="18"/>
        <v>18</v>
      </c>
      <c r="L611" s="5" t="str">
        <f t="shared" si="19"/>
        <v>4</v>
      </c>
      <c r="M611" s="5" t="s">
        <v>2748</v>
      </c>
      <c r="N611" s="5" t="s">
        <v>6114</v>
      </c>
    </row>
    <row r="612" spans="1:15" hidden="1">
      <c r="A612" s="63">
        <v>3</v>
      </c>
      <c r="B612" s="64" t="s">
        <v>1123</v>
      </c>
      <c r="C612" s="63" t="s">
        <v>1</v>
      </c>
      <c r="D612" s="64" t="s">
        <v>1124</v>
      </c>
      <c r="E612" s="65">
        <v>5726037.96</v>
      </c>
      <c r="F612" s="66"/>
      <c r="G612" s="65">
        <v>251111614.55000001</v>
      </c>
      <c r="H612" s="65">
        <v>251671219.05000001</v>
      </c>
      <c r="I612" s="65">
        <v>6285642.46</v>
      </c>
      <c r="J612" s="4"/>
      <c r="K612" s="5">
        <f t="shared" si="18"/>
        <v>13</v>
      </c>
      <c r="L612" s="5" t="str">
        <f t="shared" si="19"/>
        <v>4</v>
      </c>
      <c r="M612" s="5" t="s">
        <v>2748</v>
      </c>
    </row>
    <row r="613" spans="1:15" hidden="1">
      <c r="A613" s="1">
        <v>4</v>
      </c>
      <c r="B613" s="2" t="s">
        <v>2791</v>
      </c>
      <c r="C613" s="1" t="s">
        <v>1</v>
      </c>
      <c r="D613" s="2" t="s">
        <v>2792</v>
      </c>
      <c r="E613" s="3">
        <v>0</v>
      </c>
      <c r="F613" s="4"/>
      <c r="G613" s="3">
        <v>856419.89</v>
      </c>
      <c r="H613" s="3">
        <v>856419.89</v>
      </c>
      <c r="I613" s="3">
        <v>0</v>
      </c>
      <c r="J613" s="4"/>
      <c r="K613" s="5">
        <f t="shared" si="18"/>
        <v>13</v>
      </c>
      <c r="L613" s="5" t="str">
        <f t="shared" si="19"/>
        <v>4</v>
      </c>
      <c r="M613" s="5" t="s">
        <v>2748</v>
      </c>
    </row>
    <row r="614" spans="1:15" hidden="1">
      <c r="A614" s="1">
        <v>6</v>
      </c>
      <c r="B614" s="2" t="s">
        <v>2793</v>
      </c>
      <c r="C614" s="1" t="s">
        <v>2794</v>
      </c>
      <c r="D614" s="2" t="s">
        <v>2795</v>
      </c>
      <c r="E614" s="3">
        <v>0</v>
      </c>
      <c r="F614" s="4"/>
      <c r="G614" s="3">
        <v>856419.89</v>
      </c>
      <c r="H614" s="3">
        <v>856419.89</v>
      </c>
      <c r="I614" s="3">
        <v>0</v>
      </c>
      <c r="J614" s="4"/>
      <c r="K614" s="5">
        <f t="shared" si="18"/>
        <v>18</v>
      </c>
      <c r="L614" s="5" t="str">
        <f t="shared" si="19"/>
        <v>4</v>
      </c>
      <c r="M614" s="5" t="s">
        <v>2748</v>
      </c>
      <c r="N614" s="5" t="s">
        <v>6114</v>
      </c>
    </row>
    <row r="615" spans="1:15" hidden="1">
      <c r="A615" s="1">
        <v>4</v>
      </c>
      <c r="B615" s="2" t="s">
        <v>2796</v>
      </c>
      <c r="C615" s="1" t="s">
        <v>1</v>
      </c>
      <c r="D615" s="2" t="s">
        <v>2797</v>
      </c>
      <c r="E615" s="3">
        <v>0</v>
      </c>
      <c r="F615" s="4"/>
      <c r="G615" s="3">
        <v>4034732.97</v>
      </c>
      <c r="H615" s="3">
        <v>4034732.97</v>
      </c>
      <c r="I615" s="3">
        <v>0</v>
      </c>
      <c r="J615" s="4"/>
      <c r="K615" s="5">
        <f t="shared" si="18"/>
        <v>13</v>
      </c>
      <c r="L615" s="5" t="str">
        <f t="shared" si="19"/>
        <v>4</v>
      </c>
      <c r="M615" s="5" t="s">
        <v>2748</v>
      </c>
    </row>
    <row r="616" spans="1:15" hidden="1">
      <c r="A616" s="1">
        <v>5</v>
      </c>
      <c r="B616" s="2" t="s">
        <v>2798</v>
      </c>
      <c r="C616" s="1" t="s">
        <v>1</v>
      </c>
      <c r="D616" s="2" t="s">
        <v>2799</v>
      </c>
      <c r="E616" s="3">
        <v>0</v>
      </c>
      <c r="F616" s="4"/>
      <c r="G616" s="3">
        <v>4034732.97</v>
      </c>
      <c r="H616" s="3">
        <v>4034732.97</v>
      </c>
      <c r="I616" s="3">
        <v>0</v>
      </c>
      <c r="J616" s="4"/>
      <c r="K616" s="5">
        <f t="shared" si="18"/>
        <v>13</v>
      </c>
      <c r="L616" s="5" t="str">
        <f t="shared" si="19"/>
        <v>4</v>
      </c>
      <c r="M616" s="5" t="s">
        <v>2748</v>
      </c>
    </row>
    <row r="617" spans="1:15" hidden="1">
      <c r="A617" s="1">
        <v>6</v>
      </c>
      <c r="B617" s="2" t="s">
        <v>2800</v>
      </c>
      <c r="C617" s="1" t="s">
        <v>2801</v>
      </c>
      <c r="D617" s="2" t="s">
        <v>2802</v>
      </c>
      <c r="E617" s="3">
        <v>0</v>
      </c>
      <c r="F617" s="4"/>
      <c r="G617" s="3">
        <v>4034732.97</v>
      </c>
      <c r="H617" s="3">
        <v>4034732.97</v>
      </c>
      <c r="I617" s="3">
        <v>0</v>
      </c>
      <c r="J617" s="4"/>
      <c r="K617" s="5">
        <f t="shared" si="18"/>
        <v>18</v>
      </c>
      <c r="L617" s="5" t="str">
        <f t="shared" si="19"/>
        <v>4</v>
      </c>
      <c r="M617" s="5" t="s">
        <v>2748</v>
      </c>
      <c r="N617" s="5" t="s">
        <v>6114</v>
      </c>
    </row>
    <row r="618" spans="1:15" hidden="1">
      <c r="A618" s="1">
        <v>4</v>
      </c>
      <c r="B618" s="2" t="s">
        <v>1125</v>
      </c>
      <c r="C618" s="1" t="s">
        <v>1</v>
      </c>
      <c r="D618" s="2" t="s">
        <v>1126</v>
      </c>
      <c r="E618" s="3">
        <v>1192203.78</v>
      </c>
      <c r="F618" s="4"/>
      <c r="G618" s="3">
        <v>33455008.890000001</v>
      </c>
      <c r="H618" s="3">
        <v>33246444.16</v>
      </c>
      <c r="I618" s="3">
        <v>983639.05</v>
      </c>
      <c r="J618" s="4"/>
      <c r="K618" s="5">
        <f t="shared" si="18"/>
        <v>13</v>
      </c>
      <c r="L618" s="5" t="str">
        <f t="shared" si="19"/>
        <v>4</v>
      </c>
      <c r="M618" s="5" t="s">
        <v>2748</v>
      </c>
    </row>
    <row r="619" spans="1:15" hidden="1">
      <c r="A619" s="1">
        <v>5</v>
      </c>
      <c r="B619" s="2" t="s">
        <v>1127</v>
      </c>
      <c r="C619" s="1" t="s">
        <v>1</v>
      </c>
      <c r="D619" s="2" t="s">
        <v>1128</v>
      </c>
      <c r="E619" s="3">
        <v>1192203.78</v>
      </c>
      <c r="F619" s="4"/>
      <c r="G619" s="3">
        <v>33455008.890000001</v>
      </c>
      <c r="H619" s="3">
        <v>33246444.16</v>
      </c>
      <c r="I619" s="3">
        <v>983639.05</v>
      </c>
      <c r="J619" s="4"/>
      <c r="K619" s="5">
        <f t="shared" si="18"/>
        <v>13</v>
      </c>
      <c r="L619" s="5" t="str">
        <f t="shared" si="19"/>
        <v>4</v>
      </c>
      <c r="M619" s="5" t="s">
        <v>2748</v>
      </c>
    </row>
    <row r="620" spans="1:15">
      <c r="A620" s="1">
        <v>6</v>
      </c>
      <c r="B620" s="2" t="s">
        <v>1129</v>
      </c>
      <c r="C620" s="1" t="s">
        <v>1130</v>
      </c>
      <c r="D620" s="2" t="s">
        <v>1131</v>
      </c>
      <c r="E620" s="3">
        <v>1192203.78</v>
      </c>
      <c r="F620" s="4"/>
      <c r="G620" s="3">
        <v>33455000.399999999</v>
      </c>
      <c r="H620" s="3">
        <v>33246435.670000002</v>
      </c>
      <c r="I620" s="3">
        <v>983639.05</v>
      </c>
      <c r="J620" s="4"/>
      <c r="K620" s="5">
        <f t="shared" si="18"/>
        <v>18</v>
      </c>
      <c r="L620" s="5" t="str">
        <f t="shared" si="19"/>
        <v>4</v>
      </c>
      <c r="M620" s="5" t="s">
        <v>2748</v>
      </c>
      <c r="N620" s="5" t="s">
        <v>6115</v>
      </c>
      <c r="O620" s="5" t="e">
        <f>VLOOKUP(B620,#REF!,1,0)</f>
        <v>#REF!</v>
      </c>
    </row>
    <row r="621" spans="1:15">
      <c r="A621" s="1">
        <v>6</v>
      </c>
      <c r="B621" s="2" t="s">
        <v>2803</v>
      </c>
      <c r="C621" s="1" t="s">
        <v>2804</v>
      </c>
      <c r="D621" s="2" t="s">
        <v>2805</v>
      </c>
      <c r="E621" s="3">
        <v>0</v>
      </c>
      <c r="F621" s="4"/>
      <c r="G621" s="3">
        <v>8.49</v>
      </c>
      <c r="H621" s="3">
        <v>8.49</v>
      </c>
      <c r="I621" s="3">
        <v>0</v>
      </c>
      <c r="J621" s="4"/>
      <c r="K621" s="5">
        <f t="shared" si="18"/>
        <v>18</v>
      </c>
      <c r="L621" s="5" t="str">
        <f t="shared" si="19"/>
        <v>4</v>
      </c>
      <c r="M621" s="5" t="s">
        <v>2748</v>
      </c>
      <c r="N621" s="5" t="s">
        <v>6115</v>
      </c>
      <c r="O621" s="5" t="e">
        <f>VLOOKUP(B621,#REF!,1,0)</f>
        <v>#REF!</v>
      </c>
    </row>
    <row r="622" spans="1:15" hidden="1">
      <c r="A622" s="1">
        <v>4</v>
      </c>
      <c r="B622" s="2" t="s">
        <v>1132</v>
      </c>
      <c r="C622" s="1" t="s">
        <v>1</v>
      </c>
      <c r="D622" s="2" t="s">
        <v>1133</v>
      </c>
      <c r="E622" s="3">
        <v>1252947.6499999999</v>
      </c>
      <c r="F622" s="4"/>
      <c r="G622" s="3">
        <v>10232585.25</v>
      </c>
      <c r="H622" s="3">
        <v>10634874.439999999</v>
      </c>
      <c r="I622" s="3">
        <v>1655236.84</v>
      </c>
      <c r="J622" s="4"/>
      <c r="K622" s="5">
        <f t="shared" si="18"/>
        <v>13</v>
      </c>
      <c r="L622" s="5" t="str">
        <f t="shared" si="19"/>
        <v>4</v>
      </c>
      <c r="M622" s="5" t="s">
        <v>2748</v>
      </c>
    </row>
    <row r="623" spans="1:15" hidden="1">
      <c r="A623" s="1">
        <v>5</v>
      </c>
      <c r="B623" s="2" t="s">
        <v>1134</v>
      </c>
      <c r="C623" s="1" t="s">
        <v>1</v>
      </c>
      <c r="D623" s="2" t="s">
        <v>1135</v>
      </c>
      <c r="E623" s="3">
        <v>936683.35</v>
      </c>
      <c r="F623" s="4"/>
      <c r="G623" s="3">
        <v>5897994.9800000004</v>
      </c>
      <c r="H623" s="3">
        <v>6169990.0599999996</v>
      </c>
      <c r="I623" s="3">
        <v>1208678.43</v>
      </c>
      <c r="J623" s="4"/>
      <c r="K623" s="5">
        <f t="shared" si="18"/>
        <v>13</v>
      </c>
      <c r="L623" s="5" t="str">
        <f t="shared" si="19"/>
        <v>4</v>
      </c>
      <c r="M623" s="5" t="s">
        <v>2748</v>
      </c>
    </row>
    <row r="624" spans="1:15">
      <c r="A624" s="1">
        <v>6</v>
      </c>
      <c r="B624" s="2" t="s">
        <v>1136</v>
      </c>
      <c r="C624" s="1" t="s">
        <v>1137</v>
      </c>
      <c r="D624" s="2" t="s">
        <v>1131</v>
      </c>
      <c r="E624" s="3">
        <v>212702.64</v>
      </c>
      <c r="F624" s="4"/>
      <c r="G624" s="3">
        <v>4084017.69</v>
      </c>
      <c r="H624" s="3">
        <v>4079977.65</v>
      </c>
      <c r="I624" s="3">
        <v>208662.6</v>
      </c>
      <c r="J624" s="4"/>
      <c r="K624" s="5">
        <f t="shared" si="18"/>
        <v>18</v>
      </c>
      <c r="L624" s="5" t="str">
        <f t="shared" si="19"/>
        <v>4</v>
      </c>
      <c r="M624" s="5" t="s">
        <v>2748</v>
      </c>
      <c r="N624" s="5" t="s">
        <v>6115</v>
      </c>
      <c r="O624" s="5" t="e">
        <f>VLOOKUP(B624,#REF!,1,0)</f>
        <v>#REF!</v>
      </c>
    </row>
    <row r="625" spans="1:15">
      <c r="A625" s="1">
        <v>6</v>
      </c>
      <c r="B625" s="2" t="s">
        <v>1138</v>
      </c>
      <c r="C625" s="1" t="s">
        <v>1139</v>
      </c>
      <c r="D625" s="2" t="s">
        <v>1140</v>
      </c>
      <c r="E625" s="3">
        <v>76121.69</v>
      </c>
      <c r="F625" s="4"/>
      <c r="G625" s="3">
        <v>1224136.73</v>
      </c>
      <c r="H625" s="3">
        <v>1225492.8899999999</v>
      </c>
      <c r="I625" s="3">
        <v>77477.850000000006</v>
      </c>
      <c r="J625" s="4"/>
      <c r="K625" s="5">
        <f t="shared" si="18"/>
        <v>18</v>
      </c>
      <c r="L625" s="5" t="str">
        <f t="shared" si="19"/>
        <v>4</v>
      </c>
      <c r="M625" s="5" t="s">
        <v>2748</v>
      </c>
      <c r="N625" s="5" t="s">
        <v>6115</v>
      </c>
      <c r="O625" s="5" t="e">
        <f>VLOOKUP(B625,#REF!,1,0)</f>
        <v>#REF!</v>
      </c>
    </row>
    <row r="626" spans="1:15">
      <c r="A626" s="1">
        <v>6</v>
      </c>
      <c r="B626" s="2" t="s">
        <v>1141</v>
      </c>
      <c r="C626" s="1" t="s">
        <v>1142</v>
      </c>
      <c r="D626" s="2" t="s">
        <v>1143</v>
      </c>
      <c r="E626" s="3">
        <v>477513.52</v>
      </c>
      <c r="F626" s="4"/>
      <c r="G626" s="3">
        <v>377822.81</v>
      </c>
      <c r="H626" s="3">
        <v>364350.36</v>
      </c>
      <c r="I626" s="3">
        <v>464041.07</v>
      </c>
      <c r="J626" s="4"/>
      <c r="K626" s="5">
        <f t="shared" si="18"/>
        <v>18</v>
      </c>
      <c r="L626" s="5" t="str">
        <f t="shared" si="19"/>
        <v>4</v>
      </c>
      <c r="M626" s="5" t="s">
        <v>2748</v>
      </c>
      <c r="N626" s="5" t="s">
        <v>6115</v>
      </c>
      <c r="O626" s="5" t="e">
        <f>VLOOKUP(B626,#REF!,1,0)</f>
        <v>#REF!</v>
      </c>
    </row>
    <row r="627" spans="1:15">
      <c r="A627" s="1">
        <v>6</v>
      </c>
      <c r="B627" s="2" t="s">
        <v>1144</v>
      </c>
      <c r="C627" s="1" t="s">
        <v>1145</v>
      </c>
      <c r="D627" s="2" t="s">
        <v>1146</v>
      </c>
      <c r="E627" s="3">
        <v>125245.31</v>
      </c>
      <c r="F627" s="4"/>
      <c r="G627" s="3">
        <v>95000.75</v>
      </c>
      <c r="H627" s="3">
        <v>89157.26</v>
      </c>
      <c r="I627" s="3">
        <v>119401.82</v>
      </c>
      <c r="J627" s="4"/>
      <c r="K627" s="5">
        <f t="shared" si="18"/>
        <v>18</v>
      </c>
      <c r="L627" s="5" t="str">
        <f t="shared" si="19"/>
        <v>4</v>
      </c>
      <c r="M627" s="5" t="s">
        <v>2748</v>
      </c>
      <c r="N627" s="5" t="s">
        <v>6115</v>
      </c>
      <c r="O627" s="5" t="e">
        <f>VLOOKUP(B627,#REF!,1,0)</f>
        <v>#REF!</v>
      </c>
    </row>
    <row r="628" spans="1:15">
      <c r="A628" s="1">
        <v>6</v>
      </c>
      <c r="B628" s="2" t="s">
        <v>1147</v>
      </c>
      <c r="C628" s="1" t="s">
        <v>1148</v>
      </c>
      <c r="D628" s="2" t="s">
        <v>1149</v>
      </c>
      <c r="E628" s="3">
        <v>38120.339999999997</v>
      </c>
      <c r="F628" s="4"/>
      <c r="G628" s="3">
        <v>29089.16</v>
      </c>
      <c r="H628" s="3">
        <v>27923.79</v>
      </c>
      <c r="I628" s="3">
        <v>36954.97</v>
      </c>
      <c r="J628" s="4"/>
      <c r="K628" s="5">
        <f t="shared" si="18"/>
        <v>18</v>
      </c>
      <c r="L628" s="5" t="str">
        <f t="shared" si="19"/>
        <v>4</v>
      </c>
      <c r="M628" s="5" t="s">
        <v>2748</v>
      </c>
      <c r="N628" s="5" t="s">
        <v>6115</v>
      </c>
      <c r="O628" s="5" t="e">
        <f>VLOOKUP(B628,#REF!,1,0)</f>
        <v>#REF!</v>
      </c>
    </row>
    <row r="629" spans="1:15">
      <c r="A629" s="1">
        <v>6</v>
      </c>
      <c r="B629" s="2" t="s">
        <v>1150</v>
      </c>
      <c r="C629" s="1" t="s">
        <v>1151</v>
      </c>
      <c r="D629" s="2" t="s">
        <v>1152</v>
      </c>
      <c r="E629" s="3">
        <v>4775.1099999999997</v>
      </c>
      <c r="F629" s="4"/>
      <c r="G629" s="3">
        <v>3642.6</v>
      </c>
      <c r="H629" s="3">
        <v>3507.91</v>
      </c>
      <c r="I629" s="3">
        <v>4640.42</v>
      </c>
      <c r="J629" s="4"/>
      <c r="K629" s="5">
        <f t="shared" si="18"/>
        <v>18</v>
      </c>
      <c r="L629" s="5" t="str">
        <f t="shared" si="19"/>
        <v>4</v>
      </c>
      <c r="M629" s="5" t="s">
        <v>2748</v>
      </c>
      <c r="N629" s="5" t="s">
        <v>6115</v>
      </c>
      <c r="O629" s="5" t="e">
        <f>VLOOKUP(B629,#REF!,1,0)</f>
        <v>#REF!</v>
      </c>
    </row>
    <row r="630" spans="1:15">
      <c r="A630" s="1">
        <v>6</v>
      </c>
      <c r="B630" s="2" t="s">
        <v>1153</v>
      </c>
      <c r="C630" s="1" t="s">
        <v>1154</v>
      </c>
      <c r="D630" s="2" t="s">
        <v>1155</v>
      </c>
      <c r="E630" s="3">
        <v>0</v>
      </c>
      <c r="F630" s="4"/>
      <c r="G630" s="3">
        <v>17699.419999999998</v>
      </c>
      <c r="H630" s="3">
        <v>236420.32</v>
      </c>
      <c r="I630" s="3">
        <v>218720.9</v>
      </c>
      <c r="J630" s="4"/>
      <c r="K630" s="5">
        <f t="shared" si="18"/>
        <v>18</v>
      </c>
      <c r="L630" s="5" t="str">
        <f t="shared" si="19"/>
        <v>4</v>
      </c>
      <c r="M630" s="5" t="s">
        <v>2748</v>
      </c>
      <c r="N630" s="5" t="s">
        <v>6115</v>
      </c>
      <c r="O630" s="5" t="e">
        <f>VLOOKUP(B630,#REF!,1,0)</f>
        <v>#REF!</v>
      </c>
    </row>
    <row r="631" spans="1:15">
      <c r="A631" s="1">
        <v>6</v>
      </c>
      <c r="B631" s="2" t="s">
        <v>1156</v>
      </c>
      <c r="C631" s="1" t="s">
        <v>1157</v>
      </c>
      <c r="D631" s="2" t="s">
        <v>1158</v>
      </c>
      <c r="E631" s="3">
        <v>0</v>
      </c>
      <c r="F631" s="4"/>
      <c r="G631" s="3">
        <v>4406.1499999999996</v>
      </c>
      <c r="H631" s="3">
        <v>61028.29</v>
      </c>
      <c r="I631" s="3">
        <v>56622.14</v>
      </c>
      <c r="J631" s="4"/>
      <c r="K631" s="5">
        <f t="shared" si="18"/>
        <v>18</v>
      </c>
      <c r="L631" s="5" t="str">
        <f t="shared" si="19"/>
        <v>4</v>
      </c>
      <c r="M631" s="5" t="s">
        <v>2748</v>
      </c>
      <c r="N631" s="5" t="s">
        <v>6115</v>
      </c>
      <c r="O631" s="5" t="e">
        <f>VLOOKUP(B631,#REF!,1,0)</f>
        <v>#REF!</v>
      </c>
    </row>
    <row r="632" spans="1:15">
      <c r="A632" s="1">
        <v>6</v>
      </c>
      <c r="B632" s="2" t="s">
        <v>1159</v>
      </c>
      <c r="C632" s="1" t="s">
        <v>1160</v>
      </c>
      <c r="D632" s="2" t="s">
        <v>1161</v>
      </c>
      <c r="E632" s="3">
        <v>0</v>
      </c>
      <c r="F632" s="4"/>
      <c r="G632" s="3">
        <v>1326.17</v>
      </c>
      <c r="H632" s="3">
        <v>18846.39</v>
      </c>
      <c r="I632" s="3">
        <v>17520.22</v>
      </c>
      <c r="J632" s="4"/>
      <c r="K632" s="5">
        <f t="shared" si="18"/>
        <v>18</v>
      </c>
      <c r="L632" s="5" t="str">
        <f t="shared" si="19"/>
        <v>4</v>
      </c>
      <c r="M632" s="5" t="s">
        <v>2748</v>
      </c>
      <c r="N632" s="5" t="s">
        <v>6115</v>
      </c>
      <c r="O632" s="5" t="e">
        <f>VLOOKUP(B632,#REF!,1,0)</f>
        <v>#REF!</v>
      </c>
    </row>
    <row r="633" spans="1:15">
      <c r="A633" s="1">
        <v>6</v>
      </c>
      <c r="B633" s="2" t="s">
        <v>1162</v>
      </c>
      <c r="C633" s="1" t="s">
        <v>1163</v>
      </c>
      <c r="D633" s="2" t="s">
        <v>1164</v>
      </c>
      <c r="E633" s="3">
        <v>0</v>
      </c>
      <c r="F633" s="4"/>
      <c r="G633" s="3">
        <v>177.04</v>
      </c>
      <c r="H633" s="3">
        <v>2377.56</v>
      </c>
      <c r="I633" s="3">
        <v>2200.52</v>
      </c>
      <c r="J633" s="4"/>
      <c r="K633" s="5">
        <f t="shared" si="18"/>
        <v>18</v>
      </c>
      <c r="L633" s="5" t="str">
        <f t="shared" si="19"/>
        <v>4</v>
      </c>
      <c r="M633" s="5" t="s">
        <v>2748</v>
      </c>
      <c r="N633" s="5" t="s">
        <v>6115</v>
      </c>
      <c r="O633" s="5" t="e">
        <f>VLOOKUP(B633,#REF!,1,0)</f>
        <v>#REF!</v>
      </c>
    </row>
    <row r="634" spans="1:15">
      <c r="A634" s="1">
        <v>6</v>
      </c>
      <c r="B634" s="2" t="s">
        <v>2806</v>
      </c>
      <c r="C634" s="1" t="s">
        <v>2807</v>
      </c>
      <c r="D634" s="2" t="s">
        <v>2808</v>
      </c>
      <c r="E634" s="3">
        <v>0</v>
      </c>
      <c r="F634" s="4"/>
      <c r="G634" s="3">
        <v>44332.94</v>
      </c>
      <c r="H634" s="3">
        <v>44332.94</v>
      </c>
      <c r="I634" s="3">
        <v>0</v>
      </c>
      <c r="J634" s="4"/>
      <c r="K634" s="5">
        <f t="shared" si="18"/>
        <v>18</v>
      </c>
      <c r="L634" s="5" t="str">
        <f t="shared" si="19"/>
        <v>4</v>
      </c>
      <c r="M634" s="5" t="s">
        <v>2748</v>
      </c>
      <c r="N634" s="5" t="s">
        <v>6115</v>
      </c>
      <c r="O634" s="5" t="e">
        <f>VLOOKUP(B634,#REF!,1,0)</f>
        <v>#REF!</v>
      </c>
    </row>
    <row r="635" spans="1:15">
      <c r="A635" s="1">
        <v>6</v>
      </c>
      <c r="B635" s="2" t="s">
        <v>1165</v>
      </c>
      <c r="C635" s="1" t="s">
        <v>1166</v>
      </c>
      <c r="D635" s="2" t="s">
        <v>337</v>
      </c>
      <c r="E635" s="3">
        <v>2204.7399999999998</v>
      </c>
      <c r="F635" s="4"/>
      <c r="G635" s="3">
        <v>16343.52</v>
      </c>
      <c r="H635" s="3">
        <v>16574.7</v>
      </c>
      <c r="I635" s="3">
        <v>2435.92</v>
      </c>
      <c r="J635" s="4"/>
      <c r="K635" s="5">
        <f t="shared" si="18"/>
        <v>18</v>
      </c>
      <c r="L635" s="5" t="str">
        <f t="shared" si="19"/>
        <v>4</v>
      </c>
      <c r="M635" s="5" t="s">
        <v>2748</v>
      </c>
      <c r="N635" s="5" t="s">
        <v>6115</v>
      </c>
      <c r="O635" s="5" t="e">
        <f>VLOOKUP(B635,#REF!,1,0)</f>
        <v>#REF!</v>
      </c>
    </row>
    <row r="636" spans="1:15" hidden="1">
      <c r="A636" s="1">
        <v>5</v>
      </c>
      <c r="B636" s="2" t="s">
        <v>1167</v>
      </c>
      <c r="C636" s="1" t="s">
        <v>1</v>
      </c>
      <c r="D636" s="2" t="s">
        <v>1168</v>
      </c>
      <c r="E636" s="3">
        <v>243749.29</v>
      </c>
      <c r="F636" s="4"/>
      <c r="G636" s="3">
        <v>3107731.39</v>
      </c>
      <c r="H636" s="3">
        <v>3174960.52</v>
      </c>
      <c r="I636" s="3">
        <v>310978.42</v>
      </c>
      <c r="J636" s="4"/>
      <c r="K636" s="5">
        <f t="shared" si="18"/>
        <v>13</v>
      </c>
      <c r="L636" s="5" t="str">
        <f t="shared" si="19"/>
        <v>4</v>
      </c>
      <c r="M636" s="5" t="s">
        <v>2748</v>
      </c>
    </row>
    <row r="637" spans="1:15">
      <c r="A637" s="1">
        <v>6</v>
      </c>
      <c r="B637" s="2" t="s">
        <v>1169</v>
      </c>
      <c r="C637" s="1" t="s">
        <v>1170</v>
      </c>
      <c r="D637" s="2" t="s">
        <v>1171</v>
      </c>
      <c r="E637" s="3">
        <v>24230.38</v>
      </c>
      <c r="F637" s="4"/>
      <c r="G637" s="3">
        <v>176077.9</v>
      </c>
      <c r="H637" s="3">
        <v>178122.96</v>
      </c>
      <c r="I637" s="3">
        <v>26275.439999999999</v>
      </c>
      <c r="J637" s="4"/>
      <c r="K637" s="5">
        <f t="shared" si="18"/>
        <v>18</v>
      </c>
      <c r="L637" s="5" t="str">
        <f t="shared" si="19"/>
        <v>4</v>
      </c>
      <c r="M637" s="5" t="s">
        <v>2748</v>
      </c>
      <c r="N637" s="5" t="s">
        <v>6115</v>
      </c>
      <c r="O637" s="5" t="e">
        <f>VLOOKUP(B637,#REF!,1,0)</f>
        <v>#REF!</v>
      </c>
    </row>
    <row r="638" spans="1:15">
      <c r="A638" s="1">
        <v>6</v>
      </c>
      <c r="B638" s="2" t="s">
        <v>1172</v>
      </c>
      <c r="C638" s="1" t="s">
        <v>1173</v>
      </c>
      <c r="D638" s="2" t="s">
        <v>1174</v>
      </c>
      <c r="E638" s="3">
        <v>62542.31</v>
      </c>
      <c r="F638" s="4"/>
      <c r="G638" s="3">
        <v>403667.20000000001</v>
      </c>
      <c r="H638" s="3">
        <v>411311.6</v>
      </c>
      <c r="I638" s="3">
        <v>70186.710000000006</v>
      </c>
      <c r="J638" s="4"/>
      <c r="K638" s="5">
        <f t="shared" si="18"/>
        <v>18</v>
      </c>
      <c r="L638" s="5" t="str">
        <f t="shared" si="19"/>
        <v>4</v>
      </c>
      <c r="M638" s="5" t="s">
        <v>2748</v>
      </c>
      <c r="N638" s="5" t="s">
        <v>6115</v>
      </c>
      <c r="O638" s="5" t="e">
        <f>VLOOKUP(B638,#REF!,1,0)</f>
        <v>#REF!</v>
      </c>
    </row>
    <row r="639" spans="1:15">
      <c r="A639" s="1">
        <v>6</v>
      </c>
      <c r="B639" s="2" t="s">
        <v>1175</v>
      </c>
      <c r="C639" s="1" t="s">
        <v>1176</v>
      </c>
      <c r="D639" s="2" t="s">
        <v>1177</v>
      </c>
      <c r="E639" s="3">
        <v>17360.03</v>
      </c>
      <c r="F639" s="4"/>
      <c r="G639" s="3">
        <v>25840.03</v>
      </c>
      <c r="H639" s="3">
        <v>50880</v>
      </c>
      <c r="I639" s="3">
        <v>42400</v>
      </c>
      <c r="J639" s="4"/>
      <c r="K639" s="5">
        <f t="shared" si="18"/>
        <v>18</v>
      </c>
      <c r="L639" s="5" t="str">
        <f t="shared" si="19"/>
        <v>4</v>
      </c>
      <c r="M639" s="5" t="s">
        <v>2748</v>
      </c>
      <c r="N639" s="5" t="s">
        <v>6115</v>
      </c>
      <c r="O639" s="5" t="e">
        <f>VLOOKUP(B639,#REF!,1,0)</f>
        <v>#REF!</v>
      </c>
    </row>
    <row r="640" spans="1:15">
      <c r="A640" s="1">
        <v>6</v>
      </c>
      <c r="B640" s="2" t="s">
        <v>1178</v>
      </c>
      <c r="C640" s="1" t="s">
        <v>1179</v>
      </c>
      <c r="D640" s="2" t="s">
        <v>1180</v>
      </c>
      <c r="E640" s="3">
        <v>11044.37</v>
      </c>
      <c r="F640" s="4"/>
      <c r="G640" s="3">
        <v>83151.23</v>
      </c>
      <c r="H640" s="3">
        <v>84157.47</v>
      </c>
      <c r="I640" s="3">
        <v>12050.61</v>
      </c>
      <c r="J640" s="4"/>
      <c r="K640" s="5">
        <f t="shared" si="18"/>
        <v>18</v>
      </c>
      <c r="L640" s="5" t="str">
        <f t="shared" si="19"/>
        <v>4</v>
      </c>
      <c r="M640" s="5" t="s">
        <v>2748</v>
      </c>
      <c r="N640" s="5" t="s">
        <v>6115</v>
      </c>
      <c r="O640" s="5" t="e">
        <f>VLOOKUP(B640,#REF!,1,0)</f>
        <v>#REF!</v>
      </c>
    </row>
    <row r="641" spans="1:15">
      <c r="A641" s="1">
        <v>6</v>
      </c>
      <c r="B641" s="2" t="s">
        <v>2809</v>
      </c>
      <c r="C641" s="1" t="s">
        <v>2810</v>
      </c>
      <c r="D641" s="2" t="s">
        <v>2811</v>
      </c>
      <c r="E641" s="3">
        <v>0</v>
      </c>
      <c r="F641" s="4"/>
      <c r="G641" s="3">
        <v>536808.59</v>
      </c>
      <c r="H641" s="3">
        <v>536808.59</v>
      </c>
      <c r="I641" s="3">
        <v>0</v>
      </c>
      <c r="J641" s="4"/>
      <c r="K641" s="5">
        <f t="shared" si="18"/>
        <v>18</v>
      </c>
      <c r="L641" s="5" t="str">
        <f t="shared" si="19"/>
        <v>4</v>
      </c>
      <c r="M641" s="5" t="s">
        <v>2748</v>
      </c>
      <c r="N641" s="5" t="s">
        <v>6115</v>
      </c>
      <c r="O641" s="5" t="e">
        <f>VLOOKUP(B641,#REF!,1,0)</f>
        <v>#REF!</v>
      </c>
    </row>
    <row r="642" spans="1:15">
      <c r="A642" s="1">
        <v>6</v>
      </c>
      <c r="B642" s="2" t="s">
        <v>2812</v>
      </c>
      <c r="C642" s="1" t="s">
        <v>2813</v>
      </c>
      <c r="D642" s="2" t="s">
        <v>2814</v>
      </c>
      <c r="E642" s="3">
        <v>0</v>
      </c>
      <c r="F642" s="4"/>
      <c r="G642" s="3">
        <v>150053.74</v>
      </c>
      <c r="H642" s="3">
        <v>150053.74</v>
      </c>
      <c r="I642" s="3">
        <v>0</v>
      </c>
      <c r="J642" s="4"/>
      <c r="K642" s="5">
        <f t="shared" si="18"/>
        <v>18</v>
      </c>
      <c r="L642" s="5" t="str">
        <f t="shared" si="19"/>
        <v>4</v>
      </c>
      <c r="M642" s="5" t="s">
        <v>2748</v>
      </c>
      <c r="N642" s="5" t="s">
        <v>6115</v>
      </c>
      <c r="O642" s="5" t="e">
        <f>VLOOKUP(B642,#REF!,1,0)</f>
        <v>#REF!</v>
      </c>
    </row>
    <row r="643" spans="1:15">
      <c r="A643" s="1">
        <v>6</v>
      </c>
      <c r="B643" s="2" t="s">
        <v>2815</v>
      </c>
      <c r="C643" s="1" t="s">
        <v>2816</v>
      </c>
      <c r="D643" s="2" t="s">
        <v>2817</v>
      </c>
      <c r="E643" s="3">
        <v>0</v>
      </c>
      <c r="F643" s="4"/>
      <c r="G643" s="3">
        <v>234820.89</v>
      </c>
      <c r="H643" s="3">
        <v>234820.89</v>
      </c>
      <c r="I643" s="3">
        <v>0</v>
      </c>
      <c r="J643" s="4"/>
      <c r="K643" s="5">
        <f t="shared" si="18"/>
        <v>18</v>
      </c>
      <c r="L643" s="5" t="str">
        <f t="shared" si="19"/>
        <v>4</v>
      </c>
      <c r="M643" s="5" t="s">
        <v>2748</v>
      </c>
      <c r="N643" s="5" t="s">
        <v>6115</v>
      </c>
      <c r="O643" s="5" t="e">
        <f>VLOOKUP(B643,#REF!,1,0)</f>
        <v>#REF!</v>
      </c>
    </row>
    <row r="644" spans="1:15">
      <c r="A644" s="1">
        <v>6</v>
      </c>
      <c r="B644" s="2" t="s">
        <v>1181</v>
      </c>
      <c r="C644" s="1" t="s">
        <v>1182</v>
      </c>
      <c r="D644" s="2" t="s">
        <v>1183</v>
      </c>
      <c r="E644" s="3">
        <v>32068.2</v>
      </c>
      <c r="F644" s="4"/>
      <c r="G644" s="3">
        <v>113102.97</v>
      </c>
      <c r="H644" s="3">
        <v>168177.02</v>
      </c>
      <c r="I644" s="3">
        <v>87142.25</v>
      </c>
      <c r="J644" s="4"/>
      <c r="K644" s="5">
        <f t="shared" si="18"/>
        <v>18</v>
      </c>
      <c r="L644" s="5" t="str">
        <f t="shared" si="19"/>
        <v>4</v>
      </c>
      <c r="M644" s="5" t="s">
        <v>2748</v>
      </c>
      <c r="N644" s="5" t="s">
        <v>6115</v>
      </c>
      <c r="O644" s="5" t="e">
        <f>VLOOKUP(B644,#REF!,1,0)</f>
        <v>#REF!</v>
      </c>
    </row>
    <row r="645" spans="1:15">
      <c r="A645" s="1">
        <v>6</v>
      </c>
      <c r="B645" s="2" t="s">
        <v>2818</v>
      </c>
      <c r="C645" s="1" t="s">
        <v>2819</v>
      </c>
      <c r="D645" s="2" t="s">
        <v>2820</v>
      </c>
      <c r="E645" s="3">
        <v>0</v>
      </c>
      <c r="F645" s="4"/>
      <c r="G645" s="3">
        <v>246161.75</v>
      </c>
      <c r="H645" s="3">
        <v>246161.75</v>
      </c>
      <c r="I645" s="3">
        <v>0</v>
      </c>
      <c r="J645" s="4"/>
      <c r="K645" s="5">
        <f t="shared" si="18"/>
        <v>18</v>
      </c>
      <c r="L645" s="5" t="str">
        <f t="shared" si="19"/>
        <v>4</v>
      </c>
      <c r="M645" s="5" t="s">
        <v>2748</v>
      </c>
      <c r="N645" s="5" t="s">
        <v>6115</v>
      </c>
      <c r="O645" s="5" t="e">
        <f>VLOOKUP(B645,#REF!,1,0)</f>
        <v>#REF!</v>
      </c>
    </row>
    <row r="646" spans="1:15">
      <c r="A646" s="1">
        <v>6</v>
      </c>
      <c r="B646" s="2" t="s">
        <v>2821</v>
      </c>
      <c r="C646" s="1" t="s">
        <v>2822</v>
      </c>
      <c r="D646" s="2" t="s">
        <v>2823</v>
      </c>
      <c r="E646" s="3">
        <v>0</v>
      </c>
      <c r="F646" s="4"/>
      <c r="G646" s="3">
        <v>307615.37</v>
      </c>
      <c r="H646" s="3">
        <v>307615.37</v>
      </c>
      <c r="I646" s="3">
        <v>0</v>
      </c>
      <c r="J646" s="4"/>
      <c r="K646" s="5">
        <f t="shared" si="18"/>
        <v>18</v>
      </c>
      <c r="L646" s="5" t="str">
        <f t="shared" si="19"/>
        <v>4</v>
      </c>
      <c r="M646" s="5" t="s">
        <v>2748</v>
      </c>
      <c r="N646" s="5" t="s">
        <v>6115</v>
      </c>
      <c r="O646" s="5" t="e">
        <f>VLOOKUP(B646,#REF!,1,0)</f>
        <v>#REF!</v>
      </c>
    </row>
    <row r="647" spans="1:15">
      <c r="A647" s="1">
        <v>6</v>
      </c>
      <c r="B647" s="2" t="s">
        <v>1184</v>
      </c>
      <c r="C647" s="1" t="s">
        <v>1185</v>
      </c>
      <c r="D647" s="2" t="s">
        <v>1186</v>
      </c>
      <c r="E647" s="3">
        <v>715.5</v>
      </c>
      <c r="F647" s="4"/>
      <c r="G647" s="3">
        <v>4183.75</v>
      </c>
      <c r="H647" s="3">
        <v>4716.1499999999996</v>
      </c>
      <c r="I647" s="3">
        <v>1247.9000000000001</v>
      </c>
      <c r="J647" s="4"/>
      <c r="K647" s="5">
        <f t="shared" si="18"/>
        <v>18</v>
      </c>
      <c r="L647" s="5" t="str">
        <f t="shared" si="19"/>
        <v>4</v>
      </c>
      <c r="M647" s="5" t="s">
        <v>2748</v>
      </c>
      <c r="N647" s="5" t="s">
        <v>6115</v>
      </c>
      <c r="O647" s="5" t="e">
        <f>VLOOKUP(B647,#REF!,1,0)</f>
        <v>#REF!</v>
      </c>
    </row>
    <row r="648" spans="1:15">
      <c r="A648" s="1">
        <v>6</v>
      </c>
      <c r="B648" s="2" t="s">
        <v>2824</v>
      </c>
      <c r="C648" s="1" t="s">
        <v>2825</v>
      </c>
      <c r="D648" s="2" t="s">
        <v>2826</v>
      </c>
      <c r="E648" s="3">
        <v>0</v>
      </c>
      <c r="F648" s="4"/>
      <c r="G648" s="3">
        <v>75029.88</v>
      </c>
      <c r="H648" s="3">
        <v>75029.88</v>
      </c>
      <c r="I648" s="3">
        <v>0</v>
      </c>
      <c r="J648" s="4"/>
      <c r="K648" s="5">
        <f t="shared" si="18"/>
        <v>18</v>
      </c>
      <c r="L648" s="5" t="str">
        <f t="shared" si="19"/>
        <v>4</v>
      </c>
      <c r="M648" s="5" t="s">
        <v>2748</v>
      </c>
      <c r="N648" s="5" t="s">
        <v>6115</v>
      </c>
      <c r="O648" s="5" t="e">
        <f>VLOOKUP(B648,#REF!,1,0)</f>
        <v>#REF!</v>
      </c>
    </row>
    <row r="649" spans="1:15">
      <c r="A649" s="1">
        <v>6</v>
      </c>
      <c r="B649" s="2" t="s">
        <v>1187</v>
      </c>
      <c r="C649" s="1" t="s">
        <v>1188</v>
      </c>
      <c r="D649" s="2" t="s">
        <v>1189</v>
      </c>
      <c r="E649" s="3">
        <v>39758</v>
      </c>
      <c r="F649" s="4"/>
      <c r="G649" s="3">
        <v>261600.91</v>
      </c>
      <c r="H649" s="3">
        <v>291270.92</v>
      </c>
      <c r="I649" s="3">
        <v>69428.009999999995</v>
      </c>
      <c r="J649" s="4"/>
      <c r="K649" s="5">
        <f t="shared" si="18"/>
        <v>18</v>
      </c>
      <c r="L649" s="5" t="str">
        <f t="shared" si="19"/>
        <v>4</v>
      </c>
      <c r="M649" s="5" t="s">
        <v>2748</v>
      </c>
      <c r="N649" s="5" t="s">
        <v>6115</v>
      </c>
      <c r="O649" s="5" t="e">
        <f>VLOOKUP(B649,#REF!,1,0)</f>
        <v>#REF!</v>
      </c>
    </row>
    <row r="650" spans="1:15">
      <c r="A650" s="1">
        <v>6</v>
      </c>
      <c r="B650" s="2" t="s">
        <v>2827</v>
      </c>
      <c r="C650" s="1" t="s">
        <v>2828</v>
      </c>
      <c r="D650" s="2" t="s">
        <v>2829</v>
      </c>
      <c r="E650" s="3">
        <v>0</v>
      </c>
      <c r="F650" s="4"/>
      <c r="G650" s="3">
        <v>165361.56</v>
      </c>
      <c r="H650" s="3">
        <v>165361.56</v>
      </c>
      <c r="I650" s="3">
        <v>0</v>
      </c>
      <c r="J650" s="4"/>
      <c r="K650" s="5">
        <f t="shared" si="18"/>
        <v>18</v>
      </c>
      <c r="L650" s="5" t="str">
        <f t="shared" si="19"/>
        <v>4</v>
      </c>
      <c r="M650" s="5" t="s">
        <v>2748</v>
      </c>
      <c r="N650" s="5" t="s">
        <v>6115</v>
      </c>
      <c r="O650" s="5" t="e">
        <f>VLOOKUP(B650,#REF!,1,0)</f>
        <v>#REF!</v>
      </c>
    </row>
    <row r="651" spans="1:15">
      <c r="A651" s="1">
        <v>6</v>
      </c>
      <c r="B651" s="2" t="s">
        <v>2830</v>
      </c>
      <c r="C651" s="1" t="s">
        <v>2831</v>
      </c>
      <c r="D651" s="2" t="s">
        <v>2832</v>
      </c>
      <c r="E651" s="3">
        <v>0</v>
      </c>
      <c r="F651" s="4"/>
      <c r="G651" s="3">
        <v>4742.5600000000004</v>
      </c>
      <c r="H651" s="3">
        <v>4742.5600000000004</v>
      </c>
      <c r="I651" s="3">
        <v>0</v>
      </c>
      <c r="J651" s="4"/>
      <c r="K651" s="5">
        <f t="shared" si="18"/>
        <v>18</v>
      </c>
      <c r="L651" s="5" t="str">
        <f t="shared" si="19"/>
        <v>4</v>
      </c>
      <c r="M651" s="5" t="s">
        <v>2748</v>
      </c>
      <c r="N651" s="5" t="s">
        <v>6115</v>
      </c>
      <c r="O651" s="5" t="e">
        <f>VLOOKUP(B651,#REF!,1,0)</f>
        <v>#REF!</v>
      </c>
    </row>
    <row r="652" spans="1:15">
      <c r="A652" s="1">
        <v>6</v>
      </c>
      <c r="B652" s="2" t="s">
        <v>2352</v>
      </c>
      <c r="C652" s="1" t="s">
        <v>2353</v>
      </c>
      <c r="D652" s="2" t="s">
        <v>2019</v>
      </c>
      <c r="E652" s="3">
        <v>56030.5</v>
      </c>
      <c r="F652" s="4"/>
      <c r="G652" s="3">
        <v>319513.06</v>
      </c>
      <c r="H652" s="3">
        <v>265730.06</v>
      </c>
      <c r="I652" s="3">
        <v>2247.5</v>
      </c>
      <c r="J652" s="4"/>
      <c r="K652" s="5">
        <f t="shared" si="18"/>
        <v>18</v>
      </c>
      <c r="L652" s="5" t="str">
        <f t="shared" si="19"/>
        <v>4</v>
      </c>
      <c r="M652" s="5" t="s">
        <v>2748</v>
      </c>
      <c r="N652" s="5" t="s">
        <v>6115</v>
      </c>
      <c r="O652" s="5" t="e">
        <f>VLOOKUP(B652,#REF!,1,0)</f>
        <v>#REF!</v>
      </c>
    </row>
    <row r="653" spans="1:15" hidden="1">
      <c r="A653" s="1">
        <v>5</v>
      </c>
      <c r="B653" s="2" t="s">
        <v>1190</v>
      </c>
      <c r="C653" s="1" t="s">
        <v>1</v>
      </c>
      <c r="D653" s="2" t="s">
        <v>1191</v>
      </c>
      <c r="E653" s="3">
        <v>72515.009999999995</v>
      </c>
      <c r="F653" s="4"/>
      <c r="G653" s="3">
        <v>1226858.8799999999</v>
      </c>
      <c r="H653" s="3">
        <v>1289923.8600000001</v>
      </c>
      <c r="I653" s="3">
        <v>135579.99</v>
      </c>
      <c r="J653" s="4"/>
      <c r="K653" s="5">
        <f t="shared" si="18"/>
        <v>13</v>
      </c>
      <c r="L653" s="5" t="str">
        <f t="shared" si="19"/>
        <v>4</v>
      </c>
      <c r="M653" s="5" t="s">
        <v>2748</v>
      </c>
    </row>
    <row r="654" spans="1:15">
      <c r="A654" s="1">
        <v>6</v>
      </c>
      <c r="B654" s="2" t="s">
        <v>2833</v>
      </c>
      <c r="C654" s="1" t="s">
        <v>2834</v>
      </c>
      <c r="D654" s="2" t="s">
        <v>2835</v>
      </c>
      <c r="E654" s="3">
        <v>0</v>
      </c>
      <c r="F654" s="4"/>
      <c r="G654" s="3">
        <v>0</v>
      </c>
      <c r="H654" s="3">
        <v>3152.09</v>
      </c>
      <c r="I654" s="3">
        <v>3152.09</v>
      </c>
      <c r="J654" s="4"/>
      <c r="K654" s="5">
        <f t="shared" ref="K654:K717" si="20">LEN(B654)</f>
        <v>18</v>
      </c>
      <c r="L654" s="5" t="str">
        <f t="shared" ref="L654:L717" si="21">LEFT(B654,1)</f>
        <v>4</v>
      </c>
      <c r="M654" s="5" t="s">
        <v>2748</v>
      </c>
      <c r="N654" s="5" t="s">
        <v>6115</v>
      </c>
      <c r="O654" s="5" t="e">
        <f>VLOOKUP(B654,#REF!,1,0)</f>
        <v>#REF!</v>
      </c>
    </row>
    <row r="655" spans="1:15">
      <c r="A655" s="1">
        <v>6</v>
      </c>
      <c r="B655" s="2" t="s">
        <v>1192</v>
      </c>
      <c r="C655" s="1" t="s">
        <v>1193</v>
      </c>
      <c r="D655" s="2" t="s">
        <v>1194</v>
      </c>
      <c r="E655" s="3">
        <v>72515.009999999995</v>
      </c>
      <c r="F655" s="4"/>
      <c r="G655" s="3">
        <v>1226858.8799999999</v>
      </c>
      <c r="H655" s="3">
        <v>1286771.77</v>
      </c>
      <c r="I655" s="3">
        <v>132427.9</v>
      </c>
      <c r="J655" s="4"/>
      <c r="K655" s="5">
        <f t="shared" si="20"/>
        <v>18</v>
      </c>
      <c r="L655" s="5" t="str">
        <f t="shared" si="21"/>
        <v>4</v>
      </c>
      <c r="M655" s="5" t="s">
        <v>2748</v>
      </c>
      <c r="N655" s="5" t="s">
        <v>6115</v>
      </c>
      <c r="O655" s="5" t="e">
        <f>VLOOKUP(B655,#REF!,1,0)</f>
        <v>#REF!</v>
      </c>
    </row>
    <row r="656" spans="1:15" hidden="1">
      <c r="A656" s="1">
        <v>4</v>
      </c>
      <c r="B656" s="2" t="s">
        <v>1195</v>
      </c>
      <c r="C656" s="1" t="s">
        <v>1</v>
      </c>
      <c r="D656" s="2" t="s">
        <v>1196</v>
      </c>
      <c r="E656" s="3">
        <v>2364392.2400000002</v>
      </c>
      <c r="F656" s="4"/>
      <c r="G656" s="3">
        <v>84501.89</v>
      </c>
      <c r="H656" s="3">
        <v>71929.75</v>
      </c>
      <c r="I656" s="3">
        <v>2351820.1</v>
      </c>
      <c r="J656" s="4"/>
      <c r="K656" s="5">
        <f t="shared" si="20"/>
        <v>13</v>
      </c>
      <c r="L656" s="5" t="str">
        <f t="shared" si="21"/>
        <v>4</v>
      </c>
      <c r="M656" s="5" t="s">
        <v>2748</v>
      </c>
    </row>
    <row r="657" spans="1:15" hidden="1">
      <c r="A657" s="1">
        <v>5</v>
      </c>
      <c r="B657" s="2" t="s">
        <v>1197</v>
      </c>
      <c r="C657" s="1" t="s">
        <v>1</v>
      </c>
      <c r="D657" s="2" t="s">
        <v>1198</v>
      </c>
      <c r="E657" s="3">
        <v>12548.45</v>
      </c>
      <c r="F657" s="4"/>
      <c r="G657" s="3">
        <v>0</v>
      </c>
      <c r="H657" s="3">
        <v>440.64</v>
      </c>
      <c r="I657" s="3">
        <v>12989.09</v>
      </c>
      <c r="J657" s="4"/>
      <c r="K657" s="5">
        <f t="shared" si="20"/>
        <v>13</v>
      </c>
      <c r="L657" s="5" t="str">
        <f t="shared" si="21"/>
        <v>4</v>
      </c>
      <c r="M657" s="5" t="s">
        <v>2748</v>
      </c>
    </row>
    <row r="658" spans="1:15">
      <c r="A658" s="1">
        <v>6</v>
      </c>
      <c r="B658" s="2" t="s">
        <v>1199</v>
      </c>
      <c r="C658" s="1" t="s">
        <v>1200</v>
      </c>
      <c r="D658" s="2" t="s">
        <v>1201</v>
      </c>
      <c r="E658" s="3">
        <v>12548.45</v>
      </c>
      <c r="F658" s="4"/>
      <c r="G658" s="3">
        <v>0</v>
      </c>
      <c r="H658" s="3">
        <v>440.64</v>
      </c>
      <c r="I658" s="3">
        <v>12989.09</v>
      </c>
      <c r="J658" s="4"/>
      <c r="K658" s="5">
        <f t="shared" si="20"/>
        <v>18</v>
      </c>
      <c r="L658" s="5" t="str">
        <f t="shared" si="21"/>
        <v>4</v>
      </c>
      <c r="M658" s="5" t="s">
        <v>2748</v>
      </c>
      <c r="N658" s="5" t="s">
        <v>6115</v>
      </c>
      <c r="O658" s="5" t="e">
        <f>VLOOKUP(B658,#REF!,1,0)</f>
        <v>#REF!</v>
      </c>
    </row>
    <row r="659" spans="1:15" hidden="1">
      <c r="A659" s="1">
        <v>5</v>
      </c>
      <c r="B659" s="2" t="s">
        <v>1202</v>
      </c>
      <c r="C659" s="1" t="s">
        <v>1</v>
      </c>
      <c r="D659" s="2" t="s">
        <v>1203</v>
      </c>
      <c r="E659" s="3">
        <v>2247848.5699999998</v>
      </c>
      <c r="F659" s="4"/>
      <c r="G659" s="3">
        <v>15784</v>
      </c>
      <c r="H659" s="3">
        <v>51489.11</v>
      </c>
      <c r="I659" s="3">
        <v>2283553.6800000002</v>
      </c>
      <c r="J659" s="4"/>
      <c r="K659" s="5">
        <f t="shared" si="20"/>
        <v>13</v>
      </c>
      <c r="L659" s="5" t="str">
        <f t="shared" si="21"/>
        <v>4</v>
      </c>
      <c r="M659" s="5" t="s">
        <v>2748</v>
      </c>
    </row>
    <row r="660" spans="1:15" hidden="1">
      <c r="A660" s="1">
        <v>6</v>
      </c>
      <c r="B660" s="2" t="s">
        <v>1204</v>
      </c>
      <c r="C660" s="1" t="s">
        <v>1205</v>
      </c>
      <c r="D660" s="2" t="s">
        <v>1206</v>
      </c>
      <c r="E660" s="3">
        <v>681836.19</v>
      </c>
      <c r="F660" s="4"/>
      <c r="G660" s="3">
        <v>15784</v>
      </c>
      <c r="H660" s="3">
        <v>33881.379999999997</v>
      </c>
      <c r="I660" s="3">
        <v>699933.57</v>
      </c>
      <c r="J660" s="4"/>
      <c r="K660" s="5">
        <f t="shared" si="20"/>
        <v>18</v>
      </c>
      <c r="L660" s="5" t="str">
        <f t="shared" si="21"/>
        <v>4</v>
      </c>
      <c r="M660" s="5" t="s">
        <v>2748</v>
      </c>
      <c r="N660" s="5" t="s">
        <v>6116</v>
      </c>
    </row>
    <row r="661" spans="1:15" hidden="1">
      <c r="A661" s="1">
        <v>6</v>
      </c>
      <c r="B661" s="2" t="s">
        <v>1207</v>
      </c>
      <c r="C661" s="1" t="s">
        <v>1208</v>
      </c>
      <c r="D661" s="2" t="s">
        <v>1209</v>
      </c>
      <c r="E661" s="3">
        <v>1566012.38</v>
      </c>
      <c r="F661" s="4"/>
      <c r="G661" s="3">
        <v>0</v>
      </c>
      <c r="H661" s="3">
        <v>17607.73</v>
      </c>
      <c r="I661" s="3">
        <v>1583620.11</v>
      </c>
      <c r="J661" s="4"/>
      <c r="K661" s="5">
        <f t="shared" si="20"/>
        <v>18</v>
      </c>
      <c r="L661" s="5" t="str">
        <f t="shared" si="21"/>
        <v>4</v>
      </c>
      <c r="M661" s="5" t="s">
        <v>2748</v>
      </c>
      <c r="N661" s="5" t="s">
        <v>6116</v>
      </c>
    </row>
    <row r="662" spans="1:15" hidden="1">
      <c r="A662" s="1">
        <v>5</v>
      </c>
      <c r="B662" s="2" t="s">
        <v>1210</v>
      </c>
      <c r="C662" s="1" t="s">
        <v>1</v>
      </c>
      <c r="D662" s="2" t="s">
        <v>1211</v>
      </c>
      <c r="E662" s="3">
        <v>103995.22</v>
      </c>
      <c r="F662" s="4"/>
      <c r="G662" s="3">
        <v>68717.89</v>
      </c>
      <c r="H662" s="3">
        <v>20000</v>
      </c>
      <c r="I662" s="3">
        <v>55277.33</v>
      </c>
      <c r="J662" s="4"/>
      <c r="K662" s="5">
        <f t="shared" si="20"/>
        <v>13</v>
      </c>
      <c r="L662" s="5" t="str">
        <f t="shared" si="21"/>
        <v>4</v>
      </c>
      <c r="M662" s="5" t="s">
        <v>2748</v>
      </c>
    </row>
    <row r="663" spans="1:15">
      <c r="A663" s="1">
        <v>6</v>
      </c>
      <c r="B663" s="2" t="s">
        <v>1212</v>
      </c>
      <c r="C663" s="1" t="s">
        <v>1213</v>
      </c>
      <c r="D663" s="2" t="s">
        <v>1214</v>
      </c>
      <c r="E663" s="3">
        <v>103995.22</v>
      </c>
      <c r="F663" s="4"/>
      <c r="G663" s="3">
        <v>68717.89</v>
      </c>
      <c r="H663" s="3">
        <v>20000</v>
      </c>
      <c r="I663" s="3">
        <v>55277.33</v>
      </c>
      <c r="J663" s="4"/>
      <c r="K663" s="5">
        <f t="shared" si="20"/>
        <v>18</v>
      </c>
      <c r="L663" s="5" t="str">
        <f t="shared" si="21"/>
        <v>4</v>
      </c>
      <c r="M663" s="5" t="s">
        <v>2748</v>
      </c>
      <c r="N663" s="5" t="s">
        <v>6115</v>
      </c>
      <c r="O663" s="5" t="e">
        <f>VLOOKUP(B663,#REF!,1,0)</f>
        <v>#REF!</v>
      </c>
    </row>
    <row r="664" spans="1:15" hidden="1">
      <c r="A664" s="1">
        <v>4</v>
      </c>
      <c r="B664" s="2" t="s">
        <v>1215</v>
      </c>
      <c r="C664" s="1" t="s">
        <v>1</v>
      </c>
      <c r="D664" s="2" t="s">
        <v>1216</v>
      </c>
      <c r="E664" s="3">
        <v>118407.08</v>
      </c>
      <c r="F664" s="4"/>
      <c r="G664" s="3">
        <v>187753.24</v>
      </c>
      <c r="H664" s="3">
        <v>233282.26</v>
      </c>
      <c r="I664" s="3">
        <v>163936.1</v>
      </c>
      <c r="J664" s="4"/>
      <c r="K664" s="5">
        <f t="shared" si="20"/>
        <v>13</v>
      </c>
      <c r="L664" s="5" t="str">
        <f t="shared" si="21"/>
        <v>4</v>
      </c>
      <c r="M664" s="5" t="s">
        <v>2748</v>
      </c>
    </row>
    <row r="665" spans="1:15" hidden="1">
      <c r="A665" s="1">
        <v>5</v>
      </c>
      <c r="B665" s="2" t="s">
        <v>1217</v>
      </c>
      <c r="C665" s="1" t="s">
        <v>1</v>
      </c>
      <c r="D665" s="2" t="s">
        <v>1218</v>
      </c>
      <c r="E665" s="3">
        <v>118407.08</v>
      </c>
      <c r="F665" s="4"/>
      <c r="G665" s="3">
        <v>187753.24</v>
      </c>
      <c r="H665" s="3">
        <v>233282.26</v>
      </c>
      <c r="I665" s="3">
        <v>163936.1</v>
      </c>
      <c r="J665" s="4"/>
      <c r="K665" s="5">
        <f t="shared" si="20"/>
        <v>13</v>
      </c>
      <c r="L665" s="5" t="str">
        <f t="shared" si="21"/>
        <v>4</v>
      </c>
      <c r="M665" s="5" t="s">
        <v>2748</v>
      </c>
    </row>
    <row r="666" spans="1:15">
      <c r="A666" s="1">
        <v>6</v>
      </c>
      <c r="B666" s="2" t="s">
        <v>1219</v>
      </c>
      <c r="C666" s="1" t="s">
        <v>1220</v>
      </c>
      <c r="D666" s="2" t="s">
        <v>1221</v>
      </c>
      <c r="E666" s="3">
        <v>118407.08</v>
      </c>
      <c r="F666" s="4"/>
      <c r="G666" s="3">
        <v>187753.24</v>
      </c>
      <c r="H666" s="3">
        <v>233282.26</v>
      </c>
      <c r="I666" s="3">
        <v>163936.1</v>
      </c>
      <c r="J666" s="4"/>
      <c r="K666" s="5">
        <f t="shared" si="20"/>
        <v>18</v>
      </c>
      <c r="L666" s="5" t="str">
        <f t="shared" si="21"/>
        <v>4</v>
      </c>
      <c r="M666" s="5" t="s">
        <v>2748</v>
      </c>
      <c r="N666" s="5" t="s">
        <v>6115</v>
      </c>
      <c r="O666" s="5" t="e">
        <f>VLOOKUP(B666,#REF!,1,0)</f>
        <v>#REF!</v>
      </c>
    </row>
    <row r="667" spans="1:15" hidden="1">
      <c r="A667" s="1">
        <v>4</v>
      </c>
      <c r="B667" s="2" t="s">
        <v>1222</v>
      </c>
      <c r="C667" s="1" t="s">
        <v>1</v>
      </c>
      <c r="D667" s="2" t="s">
        <v>1223</v>
      </c>
      <c r="E667" s="3">
        <v>798087.21</v>
      </c>
      <c r="F667" s="4"/>
      <c r="G667" s="3">
        <v>202260612.41999999</v>
      </c>
      <c r="H667" s="3">
        <v>202593535.58000001</v>
      </c>
      <c r="I667" s="3">
        <v>1131010.3700000001</v>
      </c>
      <c r="J667" s="4"/>
      <c r="K667" s="5">
        <f t="shared" si="20"/>
        <v>13</v>
      </c>
      <c r="L667" s="5" t="str">
        <f t="shared" si="21"/>
        <v>4</v>
      </c>
      <c r="M667" s="5" t="s">
        <v>2748</v>
      </c>
    </row>
    <row r="668" spans="1:15">
      <c r="A668" s="1">
        <v>6</v>
      </c>
      <c r="B668" s="2" t="s">
        <v>1224</v>
      </c>
      <c r="C668" s="1" t="s">
        <v>1225</v>
      </c>
      <c r="D668" s="2" t="s">
        <v>285</v>
      </c>
      <c r="E668" s="3">
        <v>8301.98</v>
      </c>
      <c r="F668" s="4"/>
      <c r="G668" s="3">
        <v>523706.26</v>
      </c>
      <c r="H668" s="3">
        <v>548991.9</v>
      </c>
      <c r="I668" s="3">
        <v>33587.620000000003</v>
      </c>
      <c r="J668" s="4"/>
      <c r="K668" s="5">
        <f t="shared" si="20"/>
        <v>18</v>
      </c>
      <c r="L668" s="5" t="str">
        <f t="shared" si="21"/>
        <v>4</v>
      </c>
      <c r="M668" s="5" t="s">
        <v>2748</v>
      </c>
      <c r="N668" s="5" t="s">
        <v>6115</v>
      </c>
      <c r="O668" s="5" t="e">
        <f>VLOOKUP(B668,#REF!,1,0)</f>
        <v>#REF!</v>
      </c>
    </row>
    <row r="669" spans="1:15">
      <c r="A669" s="1">
        <v>6</v>
      </c>
      <c r="B669" s="2" t="s">
        <v>1226</v>
      </c>
      <c r="C669" s="1" t="s">
        <v>1227</v>
      </c>
      <c r="D669" s="2" t="s">
        <v>282</v>
      </c>
      <c r="E669" s="3">
        <v>1000</v>
      </c>
      <c r="F669" s="4"/>
      <c r="G669" s="3">
        <v>23828.87</v>
      </c>
      <c r="H669" s="3">
        <v>28247.360000000001</v>
      </c>
      <c r="I669" s="3">
        <v>5418.49</v>
      </c>
      <c r="J669" s="4"/>
      <c r="K669" s="5">
        <f t="shared" si="20"/>
        <v>18</v>
      </c>
      <c r="L669" s="5" t="str">
        <f t="shared" si="21"/>
        <v>4</v>
      </c>
      <c r="M669" s="5" t="s">
        <v>2748</v>
      </c>
      <c r="N669" s="5" t="s">
        <v>6115</v>
      </c>
      <c r="O669" s="5" t="e">
        <f>VLOOKUP(B669,#REF!,1,0)</f>
        <v>#REF!</v>
      </c>
    </row>
    <row r="670" spans="1:15">
      <c r="A670" s="1">
        <v>6</v>
      </c>
      <c r="B670" s="2" t="s">
        <v>1228</v>
      </c>
      <c r="C670" s="1" t="s">
        <v>1229</v>
      </c>
      <c r="D670" s="2" t="s">
        <v>1230</v>
      </c>
      <c r="E670" s="3">
        <v>696154.21</v>
      </c>
      <c r="F670" s="4"/>
      <c r="G670" s="3">
        <v>15241921.960000001</v>
      </c>
      <c r="H670" s="3">
        <v>14559985.18</v>
      </c>
      <c r="I670" s="3">
        <v>14217.43</v>
      </c>
      <c r="J670" s="4"/>
      <c r="K670" s="5">
        <f t="shared" si="20"/>
        <v>18</v>
      </c>
      <c r="L670" s="5" t="str">
        <f t="shared" si="21"/>
        <v>4</v>
      </c>
      <c r="M670" s="5" t="s">
        <v>2748</v>
      </c>
      <c r="N670" s="5" t="s">
        <v>6115</v>
      </c>
      <c r="O670" s="5" t="e">
        <f>VLOOKUP(B670,#REF!,1,0)</f>
        <v>#REF!</v>
      </c>
    </row>
    <row r="671" spans="1:15">
      <c r="A671" s="1">
        <v>6</v>
      </c>
      <c r="B671" s="2" t="s">
        <v>2836</v>
      </c>
      <c r="C671" s="1" t="s">
        <v>2837</v>
      </c>
      <c r="D671" s="2" t="s">
        <v>2838</v>
      </c>
      <c r="E671" s="3">
        <v>0</v>
      </c>
      <c r="F671" s="4"/>
      <c r="G671" s="3">
        <v>646430.38</v>
      </c>
      <c r="H671" s="3">
        <v>646430.38</v>
      </c>
      <c r="I671" s="3">
        <v>0</v>
      </c>
      <c r="J671" s="4"/>
      <c r="K671" s="5">
        <f t="shared" si="20"/>
        <v>18</v>
      </c>
      <c r="L671" s="5" t="str">
        <f t="shared" si="21"/>
        <v>4</v>
      </c>
      <c r="M671" s="5" t="s">
        <v>2748</v>
      </c>
      <c r="N671" s="5" t="s">
        <v>6115</v>
      </c>
      <c r="O671" s="5" t="e">
        <f>VLOOKUP(B671,#REF!,1,0)</f>
        <v>#REF!</v>
      </c>
    </row>
    <row r="672" spans="1:15">
      <c r="A672" s="1">
        <v>6</v>
      </c>
      <c r="B672" s="2" t="s">
        <v>1231</v>
      </c>
      <c r="C672" s="1" t="s">
        <v>1232</v>
      </c>
      <c r="D672" s="2" t="s">
        <v>1233</v>
      </c>
      <c r="E672" s="3">
        <v>6644.4</v>
      </c>
      <c r="F672" s="4"/>
      <c r="G672" s="3">
        <v>863659.39</v>
      </c>
      <c r="H672" s="3">
        <v>868246.32</v>
      </c>
      <c r="I672" s="3">
        <v>11231.33</v>
      </c>
      <c r="J672" s="4"/>
      <c r="K672" s="5">
        <f t="shared" si="20"/>
        <v>18</v>
      </c>
      <c r="L672" s="5" t="str">
        <f t="shared" si="21"/>
        <v>4</v>
      </c>
      <c r="M672" s="5" t="s">
        <v>2748</v>
      </c>
      <c r="N672" s="5" t="s">
        <v>6115</v>
      </c>
      <c r="O672" s="5" t="e">
        <f>VLOOKUP(B672,#REF!,1,0)</f>
        <v>#REF!</v>
      </c>
    </row>
    <row r="673" spans="1:15">
      <c r="A673" s="1">
        <v>6</v>
      </c>
      <c r="B673" s="2" t="s">
        <v>1234</v>
      </c>
      <c r="C673" s="1" t="s">
        <v>1235</v>
      </c>
      <c r="D673" s="2" t="s">
        <v>1236</v>
      </c>
      <c r="E673" s="3">
        <v>45351.040000000001</v>
      </c>
      <c r="F673" s="4"/>
      <c r="G673" s="3">
        <v>447.09</v>
      </c>
      <c r="H673" s="3">
        <v>1179.6199999999999</v>
      </c>
      <c r="I673" s="3">
        <v>46083.57</v>
      </c>
      <c r="J673" s="4"/>
      <c r="K673" s="5">
        <f t="shared" si="20"/>
        <v>18</v>
      </c>
      <c r="L673" s="5" t="str">
        <f t="shared" si="21"/>
        <v>4</v>
      </c>
      <c r="M673" s="5" t="s">
        <v>2748</v>
      </c>
      <c r="N673" s="5" t="s">
        <v>6115</v>
      </c>
      <c r="O673" s="5" t="e">
        <f>VLOOKUP(B673,#REF!,1,0)</f>
        <v>#REF!</v>
      </c>
    </row>
    <row r="674" spans="1:15">
      <c r="A674" s="1">
        <v>6</v>
      </c>
      <c r="B674" s="2" t="s">
        <v>2839</v>
      </c>
      <c r="C674" s="1" t="s">
        <v>2840</v>
      </c>
      <c r="D674" s="2" t="s">
        <v>2841</v>
      </c>
      <c r="E674" s="3">
        <v>0</v>
      </c>
      <c r="F674" s="4"/>
      <c r="G674" s="3">
        <v>186402.7</v>
      </c>
      <c r="H674" s="3">
        <v>186402.7</v>
      </c>
      <c r="I674" s="3">
        <v>0</v>
      </c>
      <c r="J674" s="4"/>
      <c r="K674" s="5">
        <f t="shared" si="20"/>
        <v>18</v>
      </c>
      <c r="L674" s="5" t="str">
        <f t="shared" si="21"/>
        <v>4</v>
      </c>
      <c r="M674" s="5" t="s">
        <v>2748</v>
      </c>
      <c r="N674" s="5" t="s">
        <v>6115</v>
      </c>
      <c r="O674" s="5" t="e">
        <f>VLOOKUP(B674,#REF!,1,0)</f>
        <v>#REF!</v>
      </c>
    </row>
    <row r="675" spans="1:15">
      <c r="A675" s="1">
        <v>6</v>
      </c>
      <c r="B675" s="2" t="s">
        <v>1237</v>
      </c>
      <c r="C675" s="1" t="s">
        <v>1238</v>
      </c>
      <c r="D675" s="2" t="s">
        <v>1239</v>
      </c>
      <c r="E675" s="3">
        <v>40635.58</v>
      </c>
      <c r="F675" s="4"/>
      <c r="G675" s="3">
        <v>11973760.220000001</v>
      </c>
      <c r="H675" s="3">
        <v>11985501.02</v>
      </c>
      <c r="I675" s="3">
        <v>52376.38</v>
      </c>
      <c r="J675" s="4"/>
      <c r="K675" s="5">
        <f t="shared" si="20"/>
        <v>18</v>
      </c>
      <c r="L675" s="5" t="str">
        <f t="shared" si="21"/>
        <v>4</v>
      </c>
      <c r="M675" s="5" t="s">
        <v>2748</v>
      </c>
      <c r="N675" s="5" t="s">
        <v>6115</v>
      </c>
      <c r="O675" s="5" t="e">
        <f>VLOOKUP(B675,#REF!,1,0)</f>
        <v>#REF!</v>
      </c>
    </row>
    <row r="676" spans="1:15">
      <c r="A676" s="1">
        <v>6</v>
      </c>
      <c r="B676" s="2" t="s">
        <v>1240</v>
      </c>
      <c r="C676" s="1" t="s">
        <v>1241</v>
      </c>
      <c r="D676" s="2" t="s">
        <v>1242</v>
      </c>
      <c r="E676" s="3">
        <v>0</v>
      </c>
      <c r="F676" s="4"/>
      <c r="G676" s="3">
        <v>172271999.80000001</v>
      </c>
      <c r="H676" s="3">
        <v>173240095.34999999</v>
      </c>
      <c r="I676" s="3">
        <v>968095.55</v>
      </c>
      <c r="J676" s="4"/>
      <c r="K676" s="5">
        <f t="shared" si="20"/>
        <v>18</v>
      </c>
      <c r="L676" s="5" t="str">
        <f t="shared" si="21"/>
        <v>4</v>
      </c>
      <c r="M676" s="5" t="s">
        <v>2748</v>
      </c>
      <c r="N676" s="5" t="s">
        <v>6115</v>
      </c>
      <c r="O676" s="5" t="e">
        <f>VLOOKUP(B676,#REF!,1,0)</f>
        <v>#REF!</v>
      </c>
    </row>
    <row r="677" spans="1:15">
      <c r="A677" s="1">
        <v>6</v>
      </c>
      <c r="B677" s="2" t="s">
        <v>2842</v>
      </c>
      <c r="C677" s="1" t="s">
        <v>2843</v>
      </c>
      <c r="D677" s="2" t="s">
        <v>2844</v>
      </c>
      <c r="E677" s="3">
        <v>0</v>
      </c>
      <c r="F677" s="4"/>
      <c r="G677" s="3">
        <v>528455.75</v>
      </c>
      <c r="H677" s="3">
        <v>528455.75</v>
      </c>
      <c r="I677" s="3">
        <v>0</v>
      </c>
      <c r="J677" s="4"/>
      <c r="K677" s="5">
        <f t="shared" si="20"/>
        <v>18</v>
      </c>
      <c r="L677" s="5" t="str">
        <f t="shared" si="21"/>
        <v>4</v>
      </c>
      <c r="M677" s="5" t="s">
        <v>2748</v>
      </c>
      <c r="N677" s="5" t="s">
        <v>6115</v>
      </c>
      <c r="O677" s="5" t="e">
        <f>VLOOKUP(B677,#REF!,1,0)</f>
        <v>#REF!</v>
      </c>
    </row>
    <row r="678" spans="1:15" hidden="1">
      <c r="A678" s="55">
        <v>1</v>
      </c>
      <c r="B678" s="56" t="s">
        <v>1243</v>
      </c>
      <c r="C678" s="55" t="s">
        <v>1</v>
      </c>
      <c r="D678" s="56" t="s">
        <v>1244</v>
      </c>
      <c r="E678" s="57">
        <v>35671992.210000001</v>
      </c>
      <c r="F678" s="58"/>
      <c r="G678" s="57">
        <v>4907532.29</v>
      </c>
      <c r="H678" s="57">
        <v>4882905.08</v>
      </c>
      <c r="I678" s="57">
        <v>35647365</v>
      </c>
      <c r="J678" s="4"/>
      <c r="K678" s="5">
        <f t="shared" si="20"/>
        <v>13</v>
      </c>
      <c r="L678" s="5" t="str">
        <f t="shared" si="21"/>
        <v>6</v>
      </c>
      <c r="M678" s="5" t="s">
        <v>2845</v>
      </c>
    </row>
    <row r="679" spans="1:15" hidden="1">
      <c r="A679" s="59">
        <v>2</v>
      </c>
      <c r="B679" s="60" t="s">
        <v>1245</v>
      </c>
      <c r="C679" s="59" t="s">
        <v>1</v>
      </c>
      <c r="D679" s="60" t="s">
        <v>1246</v>
      </c>
      <c r="E679" s="61">
        <v>35671992.210000001</v>
      </c>
      <c r="F679" s="62"/>
      <c r="G679" s="61">
        <v>4907532.29</v>
      </c>
      <c r="H679" s="61">
        <v>4882905.08</v>
      </c>
      <c r="I679" s="61">
        <v>35647365</v>
      </c>
      <c r="J679" s="4"/>
      <c r="K679" s="5">
        <f t="shared" si="20"/>
        <v>13</v>
      </c>
      <c r="L679" s="5" t="str">
        <f t="shared" si="21"/>
        <v>6</v>
      </c>
      <c r="M679" s="5" t="s">
        <v>2845</v>
      </c>
    </row>
    <row r="680" spans="1:15" hidden="1">
      <c r="A680" s="63">
        <v>3</v>
      </c>
      <c r="B680" s="64" t="s">
        <v>1247</v>
      </c>
      <c r="C680" s="63" t="s">
        <v>1</v>
      </c>
      <c r="D680" s="64" t="s">
        <v>1248</v>
      </c>
      <c r="E680" s="65">
        <v>22055857.809999999</v>
      </c>
      <c r="F680" s="66"/>
      <c r="G680" s="65">
        <v>1332607.1399999999</v>
      </c>
      <c r="H680" s="65">
        <v>1307979.93</v>
      </c>
      <c r="I680" s="65">
        <v>22031230.600000001</v>
      </c>
      <c r="J680" s="4"/>
      <c r="K680" s="5">
        <f t="shared" si="20"/>
        <v>13</v>
      </c>
      <c r="L680" s="5" t="str">
        <f t="shared" si="21"/>
        <v>6</v>
      </c>
      <c r="M680" s="5" t="s">
        <v>2845</v>
      </c>
    </row>
    <row r="681" spans="1:15" hidden="1">
      <c r="A681" s="1">
        <v>4</v>
      </c>
      <c r="B681" s="2" t="s">
        <v>1249</v>
      </c>
      <c r="C681" s="1" t="s">
        <v>1</v>
      </c>
      <c r="D681" s="2" t="s">
        <v>1250</v>
      </c>
      <c r="E681" s="3">
        <v>22116327.649999999</v>
      </c>
      <c r="F681" s="4"/>
      <c r="G681" s="3">
        <v>675753.94</v>
      </c>
      <c r="H681" s="3">
        <v>656853.19999999995</v>
      </c>
      <c r="I681" s="3">
        <v>22097426.91</v>
      </c>
      <c r="J681" s="4"/>
      <c r="K681" s="5">
        <f t="shared" si="20"/>
        <v>13</v>
      </c>
      <c r="L681" s="5" t="str">
        <f t="shared" si="21"/>
        <v>6</v>
      </c>
      <c r="M681" s="5" t="s">
        <v>2845</v>
      </c>
    </row>
    <row r="682" spans="1:15" hidden="1">
      <c r="A682" s="1">
        <v>5</v>
      </c>
      <c r="B682" s="2" t="s">
        <v>1251</v>
      </c>
      <c r="C682" s="1" t="s">
        <v>1</v>
      </c>
      <c r="D682" s="2" t="s">
        <v>1252</v>
      </c>
      <c r="E682" s="3">
        <v>22116327.649999999</v>
      </c>
      <c r="F682" s="4"/>
      <c r="G682" s="3">
        <v>675753.94</v>
      </c>
      <c r="H682" s="3">
        <v>656853.19999999995</v>
      </c>
      <c r="I682" s="3">
        <v>22097426.91</v>
      </c>
      <c r="J682" s="4"/>
      <c r="K682" s="5">
        <f t="shared" si="20"/>
        <v>13</v>
      </c>
      <c r="L682" s="5" t="str">
        <f t="shared" si="21"/>
        <v>6</v>
      </c>
      <c r="M682" s="5" t="s">
        <v>2845</v>
      </c>
    </row>
    <row r="683" spans="1:15" hidden="1">
      <c r="A683" s="1">
        <v>6</v>
      </c>
      <c r="B683" s="2" t="s">
        <v>1253</v>
      </c>
      <c r="C683" s="1" t="s">
        <v>1254</v>
      </c>
      <c r="D683" s="2" t="s">
        <v>1255</v>
      </c>
      <c r="E683" s="3">
        <v>22116327.649999999</v>
      </c>
      <c r="F683" s="4"/>
      <c r="G683" s="3">
        <v>675753.94</v>
      </c>
      <c r="H683" s="3">
        <v>656853.19999999995</v>
      </c>
      <c r="I683" s="3">
        <v>22097426.91</v>
      </c>
      <c r="J683" s="4"/>
      <c r="K683" s="5">
        <f t="shared" si="20"/>
        <v>18</v>
      </c>
      <c r="L683" s="5" t="str">
        <f t="shared" si="21"/>
        <v>6</v>
      </c>
      <c r="M683" s="5" t="s">
        <v>2845</v>
      </c>
      <c r="N683" s="5" t="s">
        <v>6117</v>
      </c>
    </row>
    <row r="684" spans="1:15" hidden="1">
      <c r="A684" s="1">
        <v>4</v>
      </c>
      <c r="B684" s="2" t="s">
        <v>1256</v>
      </c>
      <c r="C684" s="1" t="s">
        <v>1</v>
      </c>
      <c r="D684" s="2" t="s">
        <v>1257</v>
      </c>
      <c r="E684" s="3">
        <v>-60469.84</v>
      </c>
      <c r="F684" s="4"/>
      <c r="G684" s="3">
        <v>656853.19999999995</v>
      </c>
      <c r="H684" s="3">
        <v>651126.73</v>
      </c>
      <c r="I684" s="3">
        <v>-66196.31</v>
      </c>
      <c r="J684" s="4"/>
      <c r="K684" s="5">
        <f t="shared" si="20"/>
        <v>13</v>
      </c>
      <c r="L684" s="5" t="str">
        <f t="shared" si="21"/>
        <v>6</v>
      </c>
      <c r="M684" s="5" t="s">
        <v>2845</v>
      </c>
    </row>
    <row r="685" spans="1:15" hidden="1">
      <c r="A685" s="1">
        <v>6</v>
      </c>
      <c r="B685" s="2" t="s">
        <v>1258</v>
      </c>
      <c r="C685" s="1" t="s">
        <v>1259</v>
      </c>
      <c r="D685" s="2" t="s">
        <v>1260</v>
      </c>
      <c r="E685" s="3">
        <v>-60469.84</v>
      </c>
      <c r="F685" s="4"/>
      <c r="G685" s="3">
        <v>656853.19999999995</v>
      </c>
      <c r="H685" s="3">
        <v>651126.73</v>
      </c>
      <c r="I685" s="3">
        <v>-66196.31</v>
      </c>
      <c r="J685" s="4"/>
      <c r="K685" s="5">
        <f t="shared" si="20"/>
        <v>18</v>
      </c>
      <c r="L685" s="5" t="str">
        <f t="shared" si="21"/>
        <v>6</v>
      </c>
      <c r="M685" s="5" t="s">
        <v>2845</v>
      </c>
      <c r="N685" s="5" t="s">
        <v>6120</v>
      </c>
    </row>
    <row r="686" spans="1:15" hidden="1">
      <c r="A686" s="63">
        <v>3</v>
      </c>
      <c r="B686" s="64" t="s">
        <v>1261</v>
      </c>
      <c r="C686" s="63" t="s">
        <v>1</v>
      </c>
      <c r="D686" s="64" t="s">
        <v>1262</v>
      </c>
      <c r="E686" s="65">
        <v>10041209.25</v>
      </c>
      <c r="F686" s="66"/>
      <c r="G686" s="65">
        <v>0</v>
      </c>
      <c r="H686" s="65">
        <v>3574925.15</v>
      </c>
      <c r="I686" s="65">
        <v>13616134.4</v>
      </c>
      <c r="J686" s="4"/>
      <c r="K686" s="5">
        <f t="shared" si="20"/>
        <v>13</v>
      </c>
      <c r="L686" s="5" t="str">
        <f t="shared" si="21"/>
        <v>6</v>
      </c>
      <c r="M686" s="5" t="s">
        <v>2845</v>
      </c>
    </row>
    <row r="687" spans="1:15" hidden="1">
      <c r="A687" s="1">
        <v>4</v>
      </c>
      <c r="B687" s="2" t="s">
        <v>1263</v>
      </c>
      <c r="C687" s="1" t="s">
        <v>1</v>
      </c>
      <c r="D687" s="2" t="s">
        <v>1264</v>
      </c>
      <c r="E687" s="3">
        <v>10041209.25</v>
      </c>
      <c r="F687" s="4"/>
      <c r="G687" s="3">
        <v>0</v>
      </c>
      <c r="H687" s="3">
        <v>3574925.15</v>
      </c>
      <c r="I687" s="3">
        <v>13616134.4</v>
      </c>
      <c r="J687" s="4"/>
      <c r="K687" s="5">
        <f t="shared" si="20"/>
        <v>13</v>
      </c>
      <c r="L687" s="5" t="str">
        <f t="shared" si="21"/>
        <v>6</v>
      </c>
      <c r="M687" s="5" t="s">
        <v>2845</v>
      </c>
    </row>
    <row r="688" spans="1:15" hidden="1">
      <c r="A688" s="1">
        <v>6</v>
      </c>
      <c r="B688" s="2" t="s">
        <v>1265</v>
      </c>
      <c r="C688" s="1" t="s">
        <v>1266</v>
      </c>
      <c r="D688" s="2" t="s">
        <v>1267</v>
      </c>
      <c r="E688" s="3">
        <v>10041209.25</v>
      </c>
      <c r="F688" s="4"/>
      <c r="G688" s="3">
        <v>0</v>
      </c>
      <c r="H688" s="3">
        <v>3574925.15</v>
      </c>
      <c r="I688" s="3">
        <v>13616134.4</v>
      </c>
      <c r="J688" s="4"/>
      <c r="K688" s="5">
        <f t="shared" si="20"/>
        <v>18</v>
      </c>
      <c r="L688" s="5" t="str">
        <f t="shared" si="21"/>
        <v>6</v>
      </c>
      <c r="M688" s="5" t="s">
        <v>2845</v>
      </c>
      <c r="N688" s="5" t="s">
        <v>6118</v>
      </c>
    </row>
    <row r="689" spans="1:14" hidden="1">
      <c r="A689" s="63">
        <v>3</v>
      </c>
      <c r="B689" s="64" t="s">
        <v>2354</v>
      </c>
      <c r="C689" s="63" t="s">
        <v>1</v>
      </c>
      <c r="D689" s="64" t="s">
        <v>2355</v>
      </c>
      <c r="E689" s="65">
        <v>3574925.15</v>
      </c>
      <c r="F689" s="66"/>
      <c r="G689" s="65">
        <v>3574925.15</v>
      </c>
      <c r="H689" s="65">
        <v>0</v>
      </c>
      <c r="I689" s="65">
        <v>0</v>
      </c>
      <c r="J689" s="4"/>
      <c r="K689" s="5">
        <f t="shared" si="20"/>
        <v>13</v>
      </c>
      <c r="L689" s="5" t="str">
        <f t="shared" si="21"/>
        <v>6</v>
      </c>
      <c r="M689" s="5" t="s">
        <v>2845</v>
      </c>
    </row>
    <row r="690" spans="1:14" hidden="1">
      <c r="A690" s="1">
        <v>4</v>
      </c>
      <c r="B690" s="2" t="s">
        <v>2356</v>
      </c>
      <c r="C690" s="1" t="s">
        <v>1</v>
      </c>
      <c r="D690" s="2" t="s">
        <v>2357</v>
      </c>
      <c r="E690" s="3">
        <v>3574925.15</v>
      </c>
      <c r="F690" s="4"/>
      <c r="G690" s="3">
        <v>3574925.15</v>
      </c>
      <c r="H690" s="3">
        <v>0</v>
      </c>
      <c r="I690" s="3">
        <v>0</v>
      </c>
      <c r="J690" s="4"/>
      <c r="K690" s="5">
        <f t="shared" si="20"/>
        <v>13</v>
      </c>
      <c r="L690" s="5" t="str">
        <f t="shared" si="21"/>
        <v>6</v>
      </c>
      <c r="M690" s="5" t="s">
        <v>2845</v>
      </c>
    </row>
    <row r="691" spans="1:14" hidden="1">
      <c r="A691" s="1">
        <v>6</v>
      </c>
      <c r="B691" s="2" t="s">
        <v>2846</v>
      </c>
      <c r="C691" s="1" t="s">
        <v>2847</v>
      </c>
      <c r="D691" s="2" t="s">
        <v>2848</v>
      </c>
      <c r="E691" s="3">
        <v>3574925.15</v>
      </c>
      <c r="F691" s="4"/>
      <c r="G691" s="3">
        <v>3574925.15</v>
      </c>
      <c r="H691" s="3">
        <v>0</v>
      </c>
      <c r="I691" s="3">
        <v>0</v>
      </c>
      <c r="J691" s="4"/>
      <c r="K691" s="5">
        <f t="shared" si="20"/>
        <v>18</v>
      </c>
      <c r="L691" s="5" t="str">
        <f t="shared" si="21"/>
        <v>6</v>
      </c>
      <c r="M691" s="5" t="s">
        <v>2845</v>
      </c>
      <c r="N691" s="5" t="s">
        <v>6119</v>
      </c>
    </row>
    <row r="692" spans="1:14" hidden="1">
      <c r="A692" s="55">
        <v>1</v>
      </c>
      <c r="B692" s="56" t="s">
        <v>1268</v>
      </c>
      <c r="C692" s="55" t="s">
        <v>1</v>
      </c>
      <c r="D692" s="56" t="s">
        <v>1269</v>
      </c>
      <c r="E692" s="57">
        <v>0</v>
      </c>
      <c r="F692" s="58"/>
      <c r="G692" s="57">
        <v>71583.429999999993</v>
      </c>
      <c r="H692" s="57">
        <v>25438119.84</v>
      </c>
      <c r="I692" s="57">
        <v>25366536.41</v>
      </c>
      <c r="J692" s="4"/>
      <c r="K692" s="5">
        <f t="shared" si="20"/>
        <v>13</v>
      </c>
      <c r="L692" s="5" t="str">
        <f t="shared" si="21"/>
        <v>7</v>
      </c>
      <c r="M692" s="5" t="s">
        <v>2849</v>
      </c>
    </row>
    <row r="693" spans="1:14" hidden="1">
      <c r="A693" s="59">
        <v>2</v>
      </c>
      <c r="B693" s="60" t="s">
        <v>1270</v>
      </c>
      <c r="C693" s="59" t="s">
        <v>1</v>
      </c>
      <c r="D693" s="60" t="s">
        <v>1271</v>
      </c>
      <c r="E693" s="61">
        <v>0</v>
      </c>
      <c r="F693" s="62"/>
      <c r="G693" s="61">
        <v>71583.429999999993</v>
      </c>
      <c r="H693" s="61">
        <v>25405893.73</v>
      </c>
      <c r="I693" s="61">
        <v>25334310.300000001</v>
      </c>
      <c r="J693" s="4"/>
      <c r="K693" s="5">
        <f t="shared" si="20"/>
        <v>13</v>
      </c>
      <c r="L693" s="5" t="str">
        <f t="shared" si="21"/>
        <v>7</v>
      </c>
      <c r="M693" s="5" t="s">
        <v>2849</v>
      </c>
    </row>
    <row r="694" spans="1:14" hidden="1">
      <c r="A694" s="63">
        <v>3</v>
      </c>
      <c r="B694" s="64" t="s">
        <v>1272</v>
      </c>
      <c r="C694" s="63" t="s">
        <v>1</v>
      </c>
      <c r="D694" s="64" t="s">
        <v>1273</v>
      </c>
      <c r="E694" s="65">
        <v>0</v>
      </c>
      <c r="F694" s="66"/>
      <c r="G694" s="65">
        <v>48710.54</v>
      </c>
      <c r="H694" s="65">
        <v>9811835.8599999994</v>
      </c>
      <c r="I694" s="65">
        <v>9763125.3200000003</v>
      </c>
      <c r="J694" s="4"/>
      <c r="K694" s="5">
        <f t="shared" si="20"/>
        <v>13</v>
      </c>
      <c r="L694" s="5" t="str">
        <f t="shared" si="21"/>
        <v>7</v>
      </c>
      <c r="M694" s="5" t="s">
        <v>2849</v>
      </c>
    </row>
    <row r="695" spans="1:14" hidden="1">
      <c r="A695" s="1">
        <v>4</v>
      </c>
      <c r="B695" s="2" t="s">
        <v>1274</v>
      </c>
      <c r="C695" s="1" t="s">
        <v>1</v>
      </c>
      <c r="D695" s="2" t="s">
        <v>1275</v>
      </c>
      <c r="E695" s="3">
        <v>0</v>
      </c>
      <c r="F695" s="4"/>
      <c r="G695" s="3">
        <v>8486.6</v>
      </c>
      <c r="H695" s="3">
        <v>310520.28000000003</v>
      </c>
      <c r="I695" s="67">
        <v>302033.68</v>
      </c>
      <c r="J695" s="4"/>
      <c r="K695" s="5">
        <f t="shared" si="20"/>
        <v>13</v>
      </c>
      <c r="L695" s="5" t="str">
        <f t="shared" si="21"/>
        <v>7</v>
      </c>
      <c r="M695" s="5" t="s">
        <v>2849</v>
      </c>
    </row>
    <row r="696" spans="1:14" hidden="1">
      <c r="A696" s="1">
        <v>6</v>
      </c>
      <c r="B696" s="2" t="s">
        <v>1276</v>
      </c>
      <c r="C696" s="1" t="s">
        <v>1277</v>
      </c>
      <c r="D696" s="2" t="s">
        <v>1278</v>
      </c>
      <c r="E696" s="3">
        <v>0</v>
      </c>
      <c r="F696" s="4"/>
      <c r="G696" s="3">
        <v>8486.6</v>
      </c>
      <c r="H696" s="3">
        <v>310520.28000000003</v>
      </c>
      <c r="I696" s="3">
        <v>302033.68</v>
      </c>
      <c r="J696" s="4"/>
      <c r="K696" s="5">
        <f t="shared" si="20"/>
        <v>18</v>
      </c>
      <c r="L696" s="5" t="str">
        <f t="shared" si="21"/>
        <v>7</v>
      </c>
      <c r="M696" s="5" t="s">
        <v>2849</v>
      </c>
      <c r="N696" s="5" t="s">
        <v>6119</v>
      </c>
    </row>
    <row r="697" spans="1:14" hidden="1">
      <c r="A697" s="1">
        <v>4</v>
      </c>
      <c r="B697" s="2" t="s">
        <v>1279</v>
      </c>
      <c r="C697" s="1" t="s">
        <v>1</v>
      </c>
      <c r="D697" s="2" t="s">
        <v>1280</v>
      </c>
      <c r="E697" s="3">
        <v>0</v>
      </c>
      <c r="F697" s="4"/>
      <c r="G697" s="3">
        <v>38373.78</v>
      </c>
      <c r="H697" s="3">
        <v>7480125.25</v>
      </c>
      <c r="I697" s="67">
        <v>7441751.4699999997</v>
      </c>
      <c r="J697" s="4"/>
      <c r="K697" s="5">
        <f t="shared" si="20"/>
        <v>13</v>
      </c>
      <c r="L697" s="5" t="str">
        <f t="shared" si="21"/>
        <v>7</v>
      </c>
      <c r="M697" s="5" t="s">
        <v>2849</v>
      </c>
    </row>
    <row r="698" spans="1:14" hidden="1">
      <c r="A698" s="1">
        <v>6</v>
      </c>
      <c r="B698" s="2" t="s">
        <v>1281</v>
      </c>
      <c r="C698" s="1" t="s">
        <v>1282</v>
      </c>
      <c r="D698" s="2" t="s">
        <v>1283</v>
      </c>
      <c r="E698" s="3">
        <v>0</v>
      </c>
      <c r="F698" s="4"/>
      <c r="G698" s="3">
        <v>0</v>
      </c>
      <c r="H698" s="3">
        <v>28058.66</v>
      </c>
      <c r="I698" s="3">
        <v>28058.66</v>
      </c>
      <c r="J698" s="4"/>
      <c r="K698" s="5">
        <f t="shared" si="20"/>
        <v>18</v>
      </c>
      <c r="L698" s="5" t="str">
        <f t="shared" si="21"/>
        <v>7</v>
      </c>
      <c r="M698" s="5" t="s">
        <v>2849</v>
      </c>
      <c r="N698" s="5" t="s">
        <v>6119</v>
      </c>
    </row>
    <row r="699" spans="1:14" hidden="1">
      <c r="A699" s="1">
        <v>6</v>
      </c>
      <c r="B699" s="2" t="s">
        <v>1284</v>
      </c>
      <c r="C699" s="1" t="s">
        <v>1285</v>
      </c>
      <c r="D699" s="2" t="s">
        <v>46</v>
      </c>
      <c r="E699" s="3">
        <v>0</v>
      </c>
      <c r="F699" s="4"/>
      <c r="G699" s="3">
        <v>3917.37</v>
      </c>
      <c r="H699" s="3">
        <v>516588.42</v>
      </c>
      <c r="I699" s="3">
        <v>512671.05</v>
      </c>
      <c r="J699" s="4"/>
      <c r="K699" s="5">
        <f t="shared" si="20"/>
        <v>18</v>
      </c>
      <c r="L699" s="5" t="str">
        <f t="shared" si="21"/>
        <v>7</v>
      </c>
      <c r="M699" s="5" t="s">
        <v>2849</v>
      </c>
      <c r="N699" s="5" t="s">
        <v>6119</v>
      </c>
    </row>
    <row r="700" spans="1:14" hidden="1">
      <c r="A700" s="1">
        <v>6</v>
      </c>
      <c r="B700" s="2" t="s">
        <v>1286</v>
      </c>
      <c r="C700" s="1" t="s">
        <v>1287</v>
      </c>
      <c r="D700" s="2" t="s">
        <v>52</v>
      </c>
      <c r="E700" s="3">
        <v>0</v>
      </c>
      <c r="F700" s="4"/>
      <c r="G700" s="3">
        <v>4320</v>
      </c>
      <c r="H700" s="3">
        <v>1105193.02</v>
      </c>
      <c r="I700" s="3">
        <v>1100873.02</v>
      </c>
      <c r="J700" s="4"/>
      <c r="K700" s="5">
        <f t="shared" si="20"/>
        <v>18</v>
      </c>
      <c r="L700" s="5" t="str">
        <f t="shared" si="21"/>
        <v>7</v>
      </c>
      <c r="M700" s="5" t="s">
        <v>2849</v>
      </c>
      <c r="N700" s="5" t="s">
        <v>6119</v>
      </c>
    </row>
    <row r="701" spans="1:14" hidden="1">
      <c r="A701" s="1">
        <v>6</v>
      </c>
      <c r="B701" s="2" t="s">
        <v>1291</v>
      </c>
      <c r="C701" s="1" t="s">
        <v>1292</v>
      </c>
      <c r="D701" s="2" t="s">
        <v>1293</v>
      </c>
      <c r="E701" s="3">
        <v>0</v>
      </c>
      <c r="F701" s="4"/>
      <c r="G701" s="3">
        <v>23170.720000000001</v>
      </c>
      <c r="H701" s="3">
        <v>196291.71</v>
      </c>
      <c r="I701" s="3">
        <v>173120.99</v>
      </c>
      <c r="J701" s="4"/>
      <c r="K701" s="5">
        <f t="shared" si="20"/>
        <v>18</v>
      </c>
      <c r="L701" s="5" t="str">
        <f t="shared" si="21"/>
        <v>7</v>
      </c>
      <c r="M701" s="5" t="s">
        <v>2849</v>
      </c>
      <c r="N701" s="5" t="s">
        <v>6119</v>
      </c>
    </row>
    <row r="702" spans="1:14" hidden="1">
      <c r="A702" s="1">
        <v>6</v>
      </c>
      <c r="B702" s="2" t="s">
        <v>1294</v>
      </c>
      <c r="C702" s="1" t="s">
        <v>1295</v>
      </c>
      <c r="D702" s="2" t="s">
        <v>1296</v>
      </c>
      <c r="E702" s="3">
        <v>0</v>
      </c>
      <c r="F702" s="4"/>
      <c r="G702" s="3">
        <v>0</v>
      </c>
      <c r="H702" s="3">
        <v>656842.12</v>
      </c>
      <c r="I702" s="3">
        <v>656842.12</v>
      </c>
      <c r="J702" s="4"/>
      <c r="K702" s="5">
        <f t="shared" si="20"/>
        <v>18</v>
      </c>
      <c r="L702" s="5" t="str">
        <f t="shared" si="21"/>
        <v>7</v>
      </c>
      <c r="M702" s="5" t="s">
        <v>2849</v>
      </c>
      <c r="N702" s="5" t="s">
        <v>6119</v>
      </c>
    </row>
    <row r="703" spans="1:14" hidden="1">
      <c r="A703" s="1">
        <v>6</v>
      </c>
      <c r="B703" s="2" t="s">
        <v>2850</v>
      </c>
      <c r="C703" s="1" t="s">
        <v>2851</v>
      </c>
      <c r="D703" s="2" t="s">
        <v>2267</v>
      </c>
      <c r="E703" s="3">
        <v>0</v>
      </c>
      <c r="F703" s="4"/>
      <c r="G703" s="3">
        <v>530.54</v>
      </c>
      <c r="H703" s="3">
        <v>1395712.26</v>
      </c>
      <c r="I703" s="3">
        <v>1395181.72</v>
      </c>
      <c r="J703" s="4"/>
      <c r="K703" s="5">
        <f t="shared" si="20"/>
        <v>18</v>
      </c>
      <c r="L703" s="5" t="str">
        <f t="shared" si="21"/>
        <v>7</v>
      </c>
      <c r="M703" s="5" t="s">
        <v>2849</v>
      </c>
      <c r="N703" s="5" t="s">
        <v>6119</v>
      </c>
    </row>
    <row r="704" spans="1:14" hidden="1">
      <c r="A704" s="1">
        <v>6</v>
      </c>
      <c r="B704" s="2" t="s">
        <v>2852</v>
      </c>
      <c r="C704" s="1" t="s">
        <v>2853</v>
      </c>
      <c r="D704" s="2" t="s">
        <v>2523</v>
      </c>
      <c r="E704" s="3">
        <v>0</v>
      </c>
      <c r="F704" s="4"/>
      <c r="G704" s="3">
        <v>6435.15</v>
      </c>
      <c r="H704" s="3">
        <v>3537104.67</v>
      </c>
      <c r="I704" s="3">
        <v>3530669.52</v>
      </c>
      <c r="J704" s="4"/>
      <c r="K704" s="5">
        <f t="shared" si="20"/>
        <v>18</v>
      </c>
      <c r="L704" s="5" t="str">
        <f t="shared" si="21"/>
        <v>7</v>
      </c>
      <c r="M704" s="5" t="s">
        <v>2849</v>
      </c>
      <c r="N704" s="5" t="s">
        <v>6119</v>
      </c>
    </row>
    <row r="705" spans="1:14" hidden="1">
      <c r="A705" s="1">
        <v>6</v>
      </c>
      <c r="B705" s="2" t="s">
        <v>2854</v>
      </c>
      <c r="C705" s="1" t="s">
        <v>2855</v>
      </c>
      <c r="D705" s="2" t="s">
        <v>2543</v>
      </c>
      <c r="E705" s="3">
        <v>0</v>
      </c>
      <c r="F705" s="4"/>
      <c r="G705" s="3">
        <v>0</v>
      </c>
      <c r="H705" s="3">
        <v>44334.39</v>
      </c>
      <c r="I705" s="3">
        <v>44334.39</v>
      </c>
      <c r="J705" s="4"/>
      <c r="K705" s="5">
        <f t="shared" si="20"/>
        <v>18</v>
      </c>
      <c r="L705" s="5" t="str">
        <f t="shared" si="21"/>
        <v>7</v>
      </c>
      <c r="M705" s="5" t="s">
        <v>2849</v>
      </c>
      <c r="N705" s="5" t="s">
        <v>6119</v>
      </c>
    </row>
    <row r="706" spans="1:14" hidden="1">
      <c r="A706" s="1">
        <v>4</v>
      </c>
      <c r="B706" s="2" t="s">
        <v>1297</v>
      </c>
      <c r="C706" s="1" t="s">
        <v>1</v>
      </c>
      <c r="D706" s="2" t="s">
        <v>1298</v>
      </c>
      <c r="E706" s="3">
        <v>0</v>
      </c>
      <c r="F706" s="4"/>
      <c r="G706" s="3">
        <v>957.15</v>
      </c>
      <c r="H706" s="3">
        <v>717779.2</v>
      </c>
      <c r="I706" s="67">
        <v>716822.05</v>
      </c>
      <c r="J706" s="4"/>
      <c r="K706" s="5">
        <f t="shared" si="20"/>
        <v>13</v>
      </c>
      <c r="L706" s="5" t="str">
        <f t="shared" si="21"/>
        <v>7</v>
      </c>
      <c r="M706" s="5" t="s">
        <v>2849</v>
      </c>
    </row>
    <row r="707" spans="1:14" hidden="1">
      <c r="A707" s="1">
        <v>6</v>
      </c>
      <c r="B707" s="2" t="s">
        <v>1299</v>
      </c>
      <c r="C707" s="1" t="s">
        <v>1300</v>
      </c>
      <c r="D707" s="2" t="s">
        <v>1301</v>
      </c>
      <c r="E707" s="3">
        <v>0</v>
      </c>
      <c r="F707" s="4"/>
      <c r="G707" s="3">
        <v>0</v>
      </c>
      <c r="H707" s="3">
        <v>79987.460000000006</v>
      </c>
      <c r="I707" s="3">
        <v>79987.460000000006</v>
      </c>
      <c r="J707" s="4"/>
      <c r="K707" s="5">
        <f t="shared" si="20"/>
        <v>18</v>
      </c>
      <c r="L707" s="5" t="str">
        <f t="shared" si="21"/>
        <v>7</v>
      </c>
      <c r="M707" s="5" t="s">
        <v>2849</v>
      </c>
      <c r="N707" s="5" t="s">
        <v>6119</v>
      </c>
    </row>
    <row r="708" spans="1:14" hidden="1">
      <c r="A708" s="1">
        <v>6</v>
      </c>
      <c r="B708" s="2" t="s">
        <v>1302</v>
      </c>
      <c r="C708" s="1" t="s">
        <v>1303</v>
      </c>
      <c r="D708" s="2" t="s">
        <v>85</v>
      </c>
      <c r="E708" s="3">
        <v>0</v>
      </c>
      <c r="F708" s="4"/>
      <c r="G708" s="3">
        <v>0</v>
      </c>
      <c r="H708" s="3">
        <v>587889.14</v>
      </c>
      <c r="I708" s="3">
        <v>587889.14</v>
      </c>
      <c r="J708" s="4"/>
      <c r="K708" s="5">
        <f t="shared" si="20"/>
        <v>18</v>
      </c>
      <c r="L708" s="5" t="str">
        <f t="shared" si="21"/>
        <v>7</v>
      </c>
      <c r="M708" s="5" t="s">
        <v>2849</v>
      </c>
      <c r="N708" s="5" t="s">
        <v>6119</v>
      </c>
    </row>
    <row r="709" spans="1:14" hidden="1">
      <c r="A709" s="1">
        <v>6</v>
      </c>
      <c r="B709" s="2" t="s">
        <v>1304</v>
      </c>
      <c r="C709" s="1" t="s">
        <v>1305</v>
      </c>
      <c r="D709" s="2" t="s">
        <v>1293</v>
      </c>
      <c r="E709" s="3">
        <v>0</v>
      </c>
      <c r="F709" s="4"/>
      <c r="G709" s="3">
        <v>957.15</v>
      </c>
      <c r="H709" s="3">
        <v>49902.6</v>
      </c>
      <c r="I709" s="3">
        <v>48945.45</v>
      </c>
      <c r="J709" s="4"/>
      <c r="K709" s="5">
        <f t="shared" si="20"/>
        <v>18</v>
      </c>
      <c r="L709" s="5" t="str">
        <f t="shared" si="21"/>
        <v>7</v>
      </c>
      <c r="M709" s="5" t="s">
        <v>2849</v>
      </c>
      <c r="N709" s="5" t="s">
        <v>6119</v>
      </c>
    </row>
    <row r="710" spans="1:14" hidden="1">
      <c r="A710" s="1">
        <v>4</v>
      </c>
      <c r="B710" s="2" t="s">
        <v>1306</v>
      </c>
      <c r="C710" s="1" t="s">
        <v>1</v>
      </c>
      <c r="D710" s="2" t="s">
        <v>1307</v>
      </c>
      <c r="E710" s="3">
        <v>0</v>
      </c>
      <c r="F710" s="4"/>
      <c r="G710" s="3">
        <v>724.83</v>
      </c>
      <c r="H710" s="3">
        <v>933127.65</v>
      </c>
      <c r="I710" s="67">
        <v>932402.82</v>
      </c>
      <c r="J710" s="4"/>
      <c r="K710" s="5">
        <f t="shared" si="20"/>
        <v>13</v>
      </c>
      <c r="L710" s="5" t="str">
        <f t="shared" si="21"/>
        <v>7</v>
      </c>
      <c r="M710" s="5" t="s">
        <v>2849</v>
      </c>
    </row>
    <row r="711" spans="1:14" hidden="1">
      <c r="A711" s="1">
        <v>6</v>
      </c>
      <c r="B711" s="2" t="s">
        <v>1308</v>
      </c>
      <c r="C711" s="1" t="s">
        <v>1309</v>
      </c>
      <c r="D711" s="2" t="s">
        <v>1310</v>
      </c>
      <c r="E711" s="3">
        <v>0</v>
      </c>
      <c r="F711" s="4"/>
      <c r="G711" s="3">
        <v>258.08</v>
      </c>
      <c r="H711" s="3">
        <v>925302.43</v>
      </c>
      <c r="I711" s="3">
        <v>925044.35</v>
      </c>
      <c r="J711" s="4"/>
      <c r="K711" s="5">
        <f t="shared" si="20"/>
        <v>18</v>
      </c>
      <c r="L711" s="5" t="str">
        <f t="shared" si="21"/>
        <v>7</v>
      </c>
      <c r="M711" s="5" t="s">
        <v>2849</v>
      </c>
      <c r="N711" s="5" t="s">
        <v>6119</v>
      </c>
    </row>
    <row r="712" spans="1:14" hidden="1">
      <c r="A712" s="1">
        <v>6</v>
      </c>
      <c r="B712" s="2" t="s">
        <v>1311</v>
      </c>
      <c r="C712" s="1" t="s">
        <v>1312</v>
      </c>
      <c r="D712" s="2" t="s">
        <v>1293</v>
      </c>
      <c r="E712" s="3">
        <v>0</v>
      </c>
      <c r="F712" s="4"/>
      <c r="G712" s="3">
        <v>466.75</v>
      </c>
      <c r="H712" s="3">
        <v>7825.22</v>
      </c>
      <c r="I712" s="3">
        <v>7358.47</v>
      </c>
      <c r="J712" s="4"/>
      <c r="K712" s="5">
        <f t="shared" si="20"/>
        <v>18</v>
      </c>
      <c r="L712" s="5" t="str">
        <f t="shared" si="21"/>
        <v>7</v>
      </c>
      <c r="M712" s="5" t="s">
        <v>2849</v>
      </c>
      <c r="N712" s="5" t="s">
        <v>6119</v>
      </c>
    </row>
    <row r="713" spans="1:14" hidden="1">
      <c r="A713" s="1">
        <v>4</v>
      </c>
      <c r="B713" s="2" t="s">
        <v>1313</v>
      </c>
      <c r="C713" s="1" t="s">
        <v>1</v>
      </c>
      <c r="D713" s="2" t="s">
        <v>1314</v>
      </c>
      <c r="E713" s="3">
        <v>0</v>
      </c>
      <c r="F713" s="4"/>
      <c r="G713" s="3">
        <v>168.18</v>
      </c>
      <c r="H713" s="3">
        <v>125523.43</v>
      </c>
      <c r="I713" s="67">
        <v>125355.25</v>
      </c>
      <c r="J713" s="4"/>
      <c r="K713" s="5">
        <f t="shared" si="20"/>
        <v>13</v>
      </c>
      <c r="L713" s="5" t="str">
        <f t="shared" si="21"/>
        <v>7</v>
      </c>
      <c r="M713" s="5" t="s">
        <v>2849</v>
      </c>
    </row>
    <row r="714" spans="1:14" hidden="1">
      <c r="A714" s="1">
        <v>6</v>
      </c>
      <c r="B714" s="2" t="s">
        <v>1315</v>
      </c>
      <c r="C714" s="1" t="s">
        <v>1316</v>
      </c>
      <c r="D714" s="2" t="s">
        <v>115</v>
      </c>
      <c r="E714" s="3">
        <v>0</v>
      </c>
      <c r="F714" s="4"/>
      <c r="G714" s="3">
        <v>0</v>
      </c>
      <c r="H714" s="3">
        <v>11837.91</v>
      </c>
      <c r="I714" s="3">
        <v>11837.91</v>
      </c>
      <c r="J714" s="4"/>
      <c r="K714" s="5">
        <f t="shared" si="20"/>
        <v>18</v>
      </c>
      <c r="L714" s="5" t="str">
        <f t="shared" si="21"/>
        <v>7</v>
      </c>
      <c r="M714" s="5" t="s">
        <v>2849</v>
      </c>
      <c r="N714" s="5" t="s">
        <v>6119</v>
      </c>
    </row>
    <row r="715" spans="1:14" hidden="1">
      <c r="A715" s="1">
        <v>6</v>
      </c>
      <c r="B715" s="2" t="s">
        <v>1317</v>
      </c>
      <c r="C715" s="1" t="s">
        <v>1318</v>
      </c>
      <c r="D715" s="2" t="s">
        <v>123</v>
      </c>
      <c r="E715" s="3">
        <v>0</v>
      </c>
      <c r="F715" s="4"/>
      <c r="G715" s="3">
        <v>3.84</v>
      </c>
      <c r="H715" s="3">
        <v>110044.03</v>
      </c>
      <c r="I715" s="3">
        <v>110040.19</v>
      </c>
      <c r="J715" s="4"/>
      <c r="K715" s="5">
        <f t="shared" si="20"/>
        <v>18</v>
      </c>
      <c r="L715" s="5" t="str">
        <f t="shared" si="21"/>
        <v>7</v>
      </c>
      <c r="M715" s="5" t="s">
        <v>2849</v>
      </c>
      <c r="N715" s="5" t="s">
        <v>6119</v>
      </c>
    </row>
    <row r="716" spans="1:14" hidden="1">
      <c r="A716" s="1">
        <v>6</v>
      </c>
      <c r="B716" s="2" t="s">
        <v>1319</v>
      </c>
      <c r="C716" s="1" t="s">
        <v>1320</v>
      </c>
      <c r="D716" s="2" t="s">
        <v>1321</v>
      </c>
      <c r="E716" s="3">
        <v>0</v>
      </c>
      <c r="F716" s="4"/>
      <c r="G716" s="3">
        <v>164.34</v>
      </c>
      <c r="H716" s="3">
        <v>3641.49</v>
      </c>
      <c r="I716" s="3">
        <v>3477.15</v>
      </c>
      <c r="J716" s="4"/>
      <c r="K716" s="5">
        <f t="shared" si="20"/>
        <v>18</v>
      </c>
      <c r="L716" s="5" t="str">
        <f t="shared" si="21"/>
        <v>7</v>
      </c>
      <c r="M716" s="5" t="s">
        <v>2849</v>
      </c>
      <c r="N716" s="5" t="s">
        <v>6119</v>
      </c>
    </row>
    <row r="717" spans="1:14" hidden="1">
      <c r="A717" s="1">
        <v>4</v>
      </c>
      <c r="B717" s="2" t="s">
        <v>1322</v>
      </c>
      <c r="C717" s="1" t="s">
        <v>1</v>
      </c>
      <c r="D717" s="2" t="s">
        <v>1323</v>
      </c>
      <c r="E717" s="3">
        <v>0</v>
      </c>
      <c r="F717" s="4"/>
      <c r="G717" s="3">
        <v>0</v>
      </c>
      <c r="H717" s="3">
        <v>31806.16</v>
      </c>
      <c r="I717" s="67">
        <v>31806.16</v>
      </c>
      <c r="J717" s="4"/>
      <c r="K717" s="5">
        <f t="shared" si="20"/>
        <v>13</v>
      </c>
      <c r="L717" s="5" t="str">
        <f t="shared" si="21"/>
        <v>7</v>
      </c>
      <c r="M717" s="5" t="s">
        <v>2849</v>
      </c>
    </row>
    <row r="718" spans="1:14" hidden="1">
      <c r="A718" s="1">
        <v>6</v>
      </c>
      <c r="B718" s="75" t="s">
        <v>1326</v>
      </c>
      <c r="C718" s="76" t="s">
        <v>1327</v>
      </c>
      <c r="D718" s="75" t="s">
        <v>145</v>
      </c>
      <c r="E718" s="77">
        <v>0</v>
      </c>
      <c r="F718" s="78"/>
      <c r="G718" s="77">
        <v>0</v>
      </c>
      <c r="H718" s="77">
        <v>28131.94</v>
      </c>
      <c r="I718" s="77">
        <v>28131.94</v>
      </c>
      <c r="J718" s="4"/>
      <c r="K718" s="5">
        <f t="shared" ref="K718:K781" si="22">LEN(B718)</f>
        <v>18</v>
      </c>
      <c r="L718" s="5" t="str">
        <f t="shared" ref="L718:L781" si="23">LEFT(B718,1)</f>
        <v>7</v>
      </c>
      <c r="M718" s="5" t="s">
        <v>2849</v>
      </c>
      <c r="N718" s="5" t="s">
        <v>6119</v>
      </c>
    </row>
    <row r="719" spans="1:14" hidden="1">
      <c r="A719" s="1">
        <v>6</v>
      </c>
      <c r="B719" s="2" t="s">
        <v>1328</v>
      </c>
      <c r="C719" s="1" t="s">
        <v>1329</v>
      </c>
      <c r="D719" s="2" t="s">
        <v>1330</v>
      </c>
      <c r="E719" s="3">
        <v>0</v>
      </c>
      <c r="F719" s="4"/>
      <c r="G719" s="3">
        <v>0</v>
      </c>
      <c r="H719" s="3">
        <v>3674.22</v>
      </c>
      <c r="I719" s="3">
        <v>3674.22</v>
      </c>
      <c r="J719" s="4"/>
      <c r="K719" s="5">
        <f t="shared" si="22"/>
        <v>18</v>
      </c>
      <c r="L719" s="5" t="str">
        <f t="shared" si="23"/>
        <v>7</v>
      </c>
      <c r="M719" s="5" t="s">
        <v>2849</v>
      </c>
      <c r="N719" s="5" t="s">
        <v>6119</v>
      </c>
    </row>
    <row r="720" spans="1:14" hidden="1">
      <c r="A720" s="1">
        <v>4</v>
      </c>
      <c r="B720" s="2" t="s">
        <v>1331</v>
      </c>
      <c r="C720" s="1" t="s">
        <v>1</v>
      </c>
      <c r="D720" s="2" t="s">
        <v>1332</v>
      </c>
      <c r="E720" s="3">
        <v>0</v>
      </c>
      <c r="F720" s="4"/>
      <c r="G720" s="3">
        <v>0</v>
      </c>
      <c r="H720" s="3">
        <v>157161.97</v>
      </c>
      <c r="I720" s="67">
        <v>157161.97</v>
      </c>
      <c r="J720" s="4"/>
      <c r="K720" s="5">
        <f t="shared" si="22"/>
        <v>13</v>
      </c>
      <c r="L720" s="5" t="str">
        <f t="shared" si="23"/>
        <v>7</v>
      </c>
      <c r="M720" s="5" t="s">
        <v>2849</v>
      </c>
    </row>
    <row r="721" spans="1:14" hidden="1">
      <c r="A721" s="1">
        <v>6</v>
      </c>
      <c r="B721" s="2" t="s">
        <v>1333</v>
      </c>
      <c r="C721" s="1" t="s">
        <v>1334</v>
      </c>
      <c r="D721" s="2" t="s">
        <v>157</v>
      </c>
      <c r="E721" s="3">
        <v>0</v>
      </c>
      <c r="F721" s="4"/>
      <c r="G721" s="3">
        <v>0</v>
      </c>
      <c r="H721" s="3">
        <v>8931.1299999999992</v>
      </c>
      <c r="I721" s="3">
        <v>8931.1299999999992</v>
      </c>
      <c r="J721" s="4"/>
      <c r="K721" s="5">
        <f t="shared" si="22"/>
        <v>18</v>
      </c>
      <c r="L721" s="5" t="str">
        <f t="shared" si="23"/>
        <v>7</v>
      </c>
      <c r="M721" s="5" t="s">
        <v>2849</v>
      </c>
      <c r="N721" s="5" t="s">
        <v>6119</v>
      </c>
    </row>
    <row r="722" spans="1:14" hidden="1">
      <c r="A722" s="1">
        <v>6</v>
      </c>
      <c r="B722" s="2" t="s">
        <v>1335</v>
      </c>
      <c r="C722" s="1" t="s">
        <v>1336</v>
      </c>
      <c r="D722" s="2" t="s">
        <v>164</v>
      </c>
      <c r="E722" s="3">
        <v>0</v>
      </c>
      <c r="F722" s="4"/>
      <c r="G722" s="3">
        <v>0</v>
      </c>
      <c r="H722" s="3">
        <v>148230.84</v>
      </c>
      <c r="I722" s="3">
        <v>148230.84</v>
      </c>
      <c r="J722" s="4"/>
      <c r="K722" s="5">
        <f t="shared" si="22"/>
        <v>18</v>
      </c>
      <c r="L722" s="5" t="str">
        <f t="shared" si="23"/>
        <v>7</v>
      </c>
      <c r="M722" s="5" t="s">
        <v>2849</v>
      </c>
      <c r="N722" s="5" t="s">
        <v>6119</v>
      </c>
    </row>
    <row r="723" spans="1:14" hidden="1">
      <c r="A723" s="1">
        <v>4</v>
      </c>
      <c r="B723" s="2" t="s">
        <v>2365</v>
      </c>
      <c r="C723" s="1" t="s">
        <v>1</v>
      </c>
      <c r="D723" s="2" t="s">
        <v>2366</v>
      </c>
      <c r="E723" s="3">
        <v>0</v>
      </c>
      <c r="F723" s="4"/>
      <c r="G723" s="3">
        <v>0</v>
      </c>
      <c r="H723" s="3">
        <v>55791.92</v>
      </c>
      <c r="I723" s="67">
        <v>55791.92</v>
      </c>
      <c r="J723" s="4"/>
      <c r="K723" s="5">
        <f t="shared" si="22"/>
        <v>13</v>
      </c>
      <c r="L723" s="5" t="str">
        <f t="shared" si="23"/>
        <v>7</v>
      </c>
      <c r="M723" s="5" t="s">
        <v>2849</v>
      </c>
    </row>
    <row r="724" spans="1:14" hidden="1">
      <c r="A724" s="1">
        <v>6</v>
      </c>
      <c r="B724" s="2" t="s">
        <v>2367</v>
      </c>
      <c r="C724" s="1" t="s">
        <v>2368</v>
      </c>
      <c r="D724" s="2" t="s">
        <v>2276</v>
      </c>
      <c r="E724" s="3">
        <v>0</v>
      </c>
      <c r="F724" s="4"/>
      <c r="G724" s="3">
        <v>0</v>
      </c>
      <c r="H724" s="3">
        <v>55791.92</v>
      </c>
      <c r="I724" s="3">
        <v>55791.92</v>
      </c>
      <c r="J724" s="4"/>
      <c r="K724" s="5">
        <f t="shared" si="22"/>
        <v>18</v>
      </c>
      <c r="L724" s="5" t="str">
        <f t="shared" si="23"/>
        <v>7</v>
      </c>
      <c r="M724" s="5" t="s">
        <v>2849</v>
      </c>
      <c r="N724" s="5" t="s">
        <v>6119</v>
      </c>
    </row>
    <row r="725" spans="1:14" hidden="1">
      <c r="A725" s="63">
        <v>3</v>
      </c>
      <c r="B725" s="64" t="s">
        <v>1340</v>
      </c>
      <c r="C725" s="63" t="s">
        <v>1</v>
      </c>
      <c r="D725" s="64" t="s">
        <v>1341</v>
      </c>
      <c r="E725" s="65">
        <v>0</v>
      </c>
      <c r="F725" s="66"/>
      <c r="G725" s="65">
        <v>10790.56</v>
      </c>
      <c r="H725" s="65">
        <v>5613710.7999999998</v>
      </c>
      <c r="I725" s="65">
        <v>5602920.2400000002</v>
      </c>
      <c r="J725" s="4"/>
      <c r="K725" s="5">
        <f t="shared" si="22"/>
        <v>13</v>
      </c>
      <c r="L725" s="5" t="str">
        <f t="shared" si="23"/>
        <v>7</v>
      </c>
      <c r="M725" s="5" t="s">
        <v>2849</v>
      </c>
    </row>
    <row r="726" spans="1:14" hidden="1">
      <c r="A726" s="1">
        <v>4</v>
      </c>
      <c r="B726" s="2" t="s">
        <v>1342</v>
      </c>
      <c r="C726" s="1" t="s">
        <v>1</v>
      </c>
      <c r="D726" s="2" t="s">
        <v>1343</v>
      </c>
      <c r="E726" s="3">
        <v>0</v>
      </c>
      <c r="F726" s="4"/>
      <c r="G726" s="3">
        <v>22.5</v>
      </c>
      <c r="H726" s="3">
        <v>1075102.8</v>
      </c>
      <c r="I726" s="67">
        <v>1075080.3</v>
      </c>
      <c r="J726" s="4"/>
      <c r="K726" s="5">
        <f t="shared" si="22"/>
        <v>13</v>
      </c>
      <c r="L726" s="5" t="str">
        <f t="shared" si="23"/>
        <v>7</v>
      </c>
      <c r="M726" s="5" t="s">
        <v>2849</v>
      </c>
    </row>
    <row r="727" spans="1:14" hidden="1">
      <c r="A727" s="1">
        <v>6</v>
      </c>
      <c r="B727" s="2" t="s">
        <v>1344</v>
      </c>
      <c r="C727" s="1" t="s">
        <v>1345</v>
      </c>
      <c r="D727" s="2" t="s">
        <v>1346</v>
      </c>
      <c r="E727" s="3">
        <v>0</v>
      </c>
      <c r="F727" s="4"/>
      <c r="G727" s="3">
        <v>22.5</v>
      </c>
      <c r="H727" s="3">
        <v>1075102.8</v>
      </c>
      <c r="I727" s="3">
        <v>1075080.3</v>
      </c>
      <c r="J727" s="4"/>
      <c r="K727" s="5">
        <f t="shared" si="22"/>
        <v>18</v>
      </c>
      <c r="L727" s="5" t="str">
        <f t="shared" si="23"/>
        <v>7</v>
      </c>
      <c r="M727" s="5" t="s">
        <v>2849</v>
      </c>
      <c r="N727" s="5" t="s">
        <v>6119</v>
      </c>
    </row>
    <row r="728" spans="1:14" hidden="1">
      <c r="A728" s="1">
        <v>4</v>
      </c>
      <c r="B728" s="2" t="s">
        <v>1347</v>
      </c>
      <c r="C728" s="1" t="s">
        <v>1</v>
      </c>
      <c r="D728" s="2" t="s">
        <v>1348</v>
      </c>
      <c r="E728" s="3">
        <v>0</v>
      </c>
      <c r="F728" s="4"/>
      <c r="G728" s="3">
        <v>0</v>
      </c>
      <c r="H728" s="3">
        <v>690518</v>
      </c>
      <c r="I728" s="67">
        <v>690518</v>
      </c>
      <c r="J728" s="4"/>
      <c r="K728" s="5">
        <f t="shared" si="22"/>
        <v>13</v>
      </c>
      <c r="L728" s="5" t="str">
        <f t="shared" si="23"/>
        <v>7</v>
      </c>
      <c r="M728" s="5" t="s">
        <v>2849</v>
      </c>
    </row>
    <row r="729" spans="1:14" hidden="1">
      <c r="A729" s="1">
        <v>6</v>
      </c>
      <c r="B729" s="2" t="s">
        <v>1349</v>
      </c>
      <c r="C729" s="1" t="s">
        <v>1350</v>
      </c>
      <c r="D729" s="2" t="s">
        <v>1351</v>
      </c>
      <c r="E729" s="3">
        <v>0</v>
      </c>
      <c r="F729" s="4"/>
      <c r="G729" s="3">
        <v>0</v>
      </c>
      <c r="H729" s="3">
        <v>690518</v>
      </c>
      <c r="I729" s="3">
        <v>690518</v>
      </c>
      <c r="J729" s="4"/>
      <c r="K729" s="5">
        <f t="shared" si="22"/>
        <v>18</v>
      </c>
      <c r="L729" s="5" t="str">
        <f t="shared" si="23"/>
        <v>7</v>
      </c>
      <c r="M729" s="5" t="s">
        <v>2849</v>
      </c>
      <c r="N729" s="5" t="s">
        <v>6119</v>
      </c>
    </row>
    <row r="730" spans="1:14" hidden="1">
      <c r="A730" s="1">
        <v>4</v>
      </c>
      <c r="B730" s="2" t="s">
        <v>1352</v>
      </c>
      <c r="C730" s="1" t="s">
        <v>1</v>
      </c>
      <c r="D730" s="2" t="s">
        <v>1353</v>
      </c>
      <c r="E730" s="3">
        <v>0</v>
      </c>
      <c r="F730" s="4"/>
      <c r="G730" s="3">
        <v>9862.07</v>
      </c>
      <c r="H730" s="3">
        <v>288103.59999999998</v>
      </c>
      <c r="I730" s="67">
        <v>278241.53000000003</v>
      </c>
      <c r="J730" s="4"/>
      <c r="K730" s="5">
        <f t="shared" si="22"/>
        <v>13</v>
      </c>
      <c r="L730" s="5" t="str">
        <f t="shared" si="23"/>
        <v>7</v>
      </c>
      <c r="M730" s="5" t="s">
        <v>2849</v>
      </c>
    </row>
    <row r="731" spans="1:14" hidden="1">
      <c r="A731" s="1">
        <v>5</v>
      </c>
      <c r="B731" s="2" t="s">
        <v>1354</v>
      </c>
      <c r="C731" s="1" t="s">
        <v>1</v>
      </c>
      <c r="D731" s="2" t="s">
        <v>1355</v>
      </c>
      <c r="E731" s="3">
        <v>0</v>
      </c>
      <c r="F731" s="4"/>
      <c r="G731" s="3">
        <v>0</v>
      </c>
      <c r="H731" s="3">
        <v>8600</v>
      </c>
      <c r="I731" s="67">
        <v>8600</v>
      </c>
      <c r="J731" s="4"/>
      <c r="K731" s="5">
        <f t="shared" si="22"/>
        <v>13</v>
      </c>
      <c r="L731" s="5" t="str">
        <f t="shared" si="23"/>
        <v>7</v>
      </c>
      <c r="M731" s="5" t="s">
        <v>2849</v>
      </c>
    </row>
    <row r="732" spans="1:14" hidden="1">
      <c r="A732" s="1">
        <v>6</v>
      </c>
      <c r="B732" s="2" t="s">
        <v>1356</v>
      </c>
      <c r="C732" s="1" t="s">
        <v>1357</v>
      </c>
      <c r="D732" s="2" t="s">
        <v>1358</v>
      </c>
      <c r="E732" s="3">
        <v>0</v>
      </c>
      <c r="F732" s="4"/>
      <c r="G732" s="3">
        <v>0</v>
      </c>
      <c r="H732" s="3">
        <v>8600</v>
      </c>
      <c r="I732" s="3">
        <v>8600</v>
      </c>
      <c r="J732" s="4"/>
      <c r="K732" s="5">
        <f t="shared" si="22"/>
        <v>18</v>
      </c>
      <c r="L732" s="5" t="str">
        <f t="shared" si="23"/>
        <v>7</v>
      </c>
      <c r="M732" s="5" t="s">
        <v>2849</v>
      </c>
      <c r="N732" s="5" t="s">
        <v>6119</v>
      </c>
    </row>
    <row r="733" spans="1:14" hidden="1">
      <c r="A733" s="1">
        <v>5</v>
      </c>
      <c r="B733" s="2" t="s">
        <v>1359</v>
      </c>
      <c r="C733" s="1" t="s">
        <v>1</v>
      </c>
      <c r="D733" s="2" t="s">
        <v>1360</v>
      </c>
      <c r="E733" s="3">
        <v>0</v>
      </c>
      <c r="F733" s="4"/>
      <c r="G733" s="3">
        <v>0</v>
      </c>
      <c r="H733" s="3">
        <v>29050</v>
      </c>
      <c r="I733" s="67">
        <v>29050</v>
      </c>
      <c r="J733" s="4"/>
      <c r="K733" s="5">
        <f t="shared" si="22"/>
        <v>13</v>
      </c>
      <c r="L733" s="5" t="str">
        <f t="shared" si="23"/>
        <v>7</v>
      </c>
      <c r="M733" s="5" t="s">
        <v>2849</v>
      </c>
    </row>
    <row r="734" spans="1:14" hidden="1">
      <c r="A734" s="1">
        <v>6</v>
      </c>
      <c r="B734" s="2" t="s">
        <v>1361</v>
      </c>
      <c r="C734" s="1" t="s">
        <v>1362</v>
      </c>
      <c r="D734" s="2" t="s">
        <v>1363</v>
      </c>
      <c r="E734" s="3">
        <v>0</v>
      </c>
      <c r="F734" s="4"/>
      <c r="G734" s="3">
        <v>0</v>
      </c>
      <c r="H734" s="3">
        <v>29050</v>
      </c>
      <c r="I734" s="3">
        <v>29050</v>
      </c>
      <c r="J734" s="4"/>
      <c r="K734" s="5">
        <f t="shared" si="22"/>
        <v>18</v>
      </c>
      <c r="L734" s="5" t="str">
        <f t="shared" si="23"/>
        <v>7</v>
      </c>
      <c r="M734" s="5" t="s">
        <v>2849</v>
      </c>
      <c r="N734" s="5" t="s">
        <v>6119</v>
      </c>
    </row>
    <row r="735" spans="1:14" hidden="1">
      <c r="A735" s="1">
        <v>5</v>
      </c>
      <c r="B735" s="2" t="s">
        <v>1364</v>
      </c>
      <c r="C735" s="1" t="s">
        <v>1</v>
      </c>
      <c r="D735" s="2" t="s">
        <v>1365</v>
      </c>
      <c r="E735" s="3">
        <v>0</v>
      </c>
      <c r="F735" s="4"/>
      <c r="G735" s="3">
        <v>0</v>
      </c>
      <c r="H735" s="3">
        <v>19180</v>
      </c>
      <c r="I735" s="67">
        <v>19180</v>
      </c>
      <c r="J735" s="4"/>
      <c r="K735" s="5">
        <f t="shared" si="22"/>
        <v>13</v>
      </c>
      <c r="L735" s="5" t="str">
        <f t="shared" si="23"/>
        <v>7</v>
      </c>
      <c r="M735" s="5" t="s">
        <v>2849</v>
      </c>
    </row>
    <row r="736" spans="1:14" hidden="1">
      <c r="A736" s="1">
        <v>6</v>
      </c>
      <c r="B736" s="2" t="s">
        <v>1366</v>
      </c>
      <c r="C736" s="1" t="s">
        <v>1367</v>
      </c>
      <c r="D736" s="2" t="s">
        <v>1368</v>
      </c>
      <c r="E736" s="3">
        <v>0</v>
      </c>
      <c r="F736" s="4"/>
      <c r="G736" s="3">
        <v>0</v>
      </c>
      <c r="H736" s="3">
        <v>19180</v>
      </c>
      <c r="I736" s="3">
        <v>19180</v>
      </c>
      <c r="J736" s="4"/>
      <c r="K736" s="5">
        <f t="shared" si="22"/>
        <v>18</v>
      </c>
      <c r="L736" s="5" t="str">
        <f t="shared" si="23"/>
        <v>7</v>
      </c>
      <c r="M736" s="5" t="s">
        <v>2849</v>
      </c>
      <c r="N736" s="5" t="s">
        <v>6119</v>
      </c>
    </row>
    <row r="737" spans="1:14" hidden="1">
      <c r="A737" s="1">
        <v>5</v>
      </c>
      <c r="B737" s="2" t="s">
        <v>1369</v>
      </c>
      <c r="C737" s="1" t="s">
        <v>1</v>
      </c>
      <c r="D737" s="2" t="s">
        <v>1370</v>
      </c>
      <c r="E737" s="3">
        <v>0</v>
      </c>
      <c r="F737" s="4"/>
      <c r="G737" s="3">
        <v>0</v>
      </c>
      <c r="H737" s="3">
        <v>41389</v>
      </c>
      <c r="I737" s="67">
        <v>41389</v>
      </c>
      <c r="J737" s="4"/>
      <c r="K737" s="5">
        <f t="shared" si="22"/>
        <v>13</v>
      </c>
      <c r="L737" s="5" t="str">
        <f t="shared" si="23"/>
        <v>7</v>
      </c>
      <c r="M737" s="5" t="s">
        <v>2849</v>
      </c>
    </row>
    <row r="738" spans="1:14" hidden="1">
      <c r="A738" s="1">
        <v>6</v>
      </c>
      <c r="B738" s="2" t="s">
        <v>1371</v>
      </c>
      <c r="C738" s="1" t="s">
        <v>1372</v>
      </c>
      <c r="D738" s="2" t="s">
        <v>1373</v>
      </c>
      <c r="E738" s="3">
        <v>0</v>
      </c>
      <c r="F738" s="4"/>
      <c r="G738" s="3">
        <v>0</v>
      </c>
      <c r="H738" s="3">
        <v>41389</v>
      </c>
      <c r="I738" s="3">
        <v>41389</v>
      </c>
      <c r="J738" s="4"/>
      <c r="K738" s="5">
        <f t="shared" si="22"/>
        <v>18</v>
      </c>
      <c r="L738" s="5" t="str">
        <f t="shared" si="23"/>
        <v>7</v>
      </c>
      <c r="M738" s="5" t="s">
        <v>2849</v>
      </c>
      <c r="N738" s="5" t="s">
        <v>6119</v>
      </c>
    </row>
    <row r="739" spans="1:14" hidden="1">
      <c r="A739" s="1">
        <v>5</v>
      </c>
      <c r="B739" s="2" t="s">
        <v>1374</v>
      </c>
      <c r="C739" s="1" t="s">
        <v>1</v>
      </c>
      <c r="D739" s="2" t="s">
        <v>1375</v>
      </c>
      <c r="E739" s="3">
        <v>0</v>
      </c>
      <c r="F739" s="4"/>
      <c r="G739" s="3">
        <v>0</v>
      </c>
      <c r="H739" s="3">
        <v>5338.1</v>
      </c>
      <c r="I739" s="67">
        <v>5338.1</v>
      </c>
      <c r="J739" s="4"/>
      <c r="K739" s="5">
        <f t="shared" si="22"/>
        <v>13</v>
      </c>
      <c r="L739" s="5" t="str">
        <f t="shared" si="23"/>
        <v>7</v>
      </c>
      <c r="M739" s="5" t="s">
        <v>2849</v>
      </c>
    </row>
    <row r="740" spans="1:14" hidden="1">
      <c r="A740" s="1">
        <v>6</v>
      </c>
      <c r="B740" s="2" t="s">
        <v>1376</v>
      </c>
      <c r="C740" s="1" t="s">
        <v>1377</v>
      </c>
      <c r="D740" s="2" t="s">
        <v>1378</v>
      </c>
      <c r="E740" s="3">
        <v>0</v>
      </c>
      <c r="F740" s="4"/>
      <c r="G740" s="3">
        <v>0</v>
      </c>
      <c r="H740" s="3">
        <v>5338.1</v>
      </c>
      <c r="I740" s="3">
        <v>5338.1</v>
      </c>
      <c r="J740" s="4"/>
      <c r="K740" s="5">
        <f t="shared" si="22"/>
        <v>18</v>
      </c>
      <c r="L740" s="5" t="str">
        <f t="shared" si="23"/>
        <v>7</v>
      </c>
      <c r="M740" s="5" t="s">
        <v>2849</v>
      </c>
      <c r="N740" s="5" t="s">
        <v>6119</v>
      </c>
    </row>
    <row r="741" spans="1:14" hidden="1">
      <c r="A741" s="1">
        <v>5</v>
      </c>
      <c r="B741" s="2" t="s">
        <v>1379</v>
      </c>
      <c r="C741" s="1" t="s">
        <v>1</v>
      </c>
      <c r="D741" s="2" t="s">
        <v>1380</v>
      </c>
      <c r="E741" s="3">
        <v>0</v>
      </c>
      <c r="F741" s="4"/>
      <c r="G741" s="3">
        <v>0</v>
      </c>
      <c r="H741" s="3">
        <v>4354.5</v>
      </c>
      <c r="I741" s="67">
        <v>4354.5</v>
      </c>
      <c r="J741" s="4"/>
      <c r="K741" s="5">
        <f t="shared" si="22"/>
        <v>13</v>
      </c>
      <c r="L741" s="5" t="str">
        <f t="shared" si="23"/>
        <v>7</v>
      </c>
      <c r="M741" s="5" t="s">
        <v>2849</v>
      </c>
    </row>
    <row r="742" spans="1:14" hidden="1">
      <c r="A742" s="1">
        <v>6</v>
      </c>
      <c r="B742" s="2" t="s">
        <v>1381</v>
      </c>
      <c r="C742" s="1" t="s">
        <v>1382</v>
      </c>
      <c r="D742" s="2" t="s">
        <v>1383</v>
      </c>
      <c r="E742" s="3">
        <v>0</v>
      </c>
      <c r="F742" s="4"/>
      <c r="G742" s="3">
        <v>0</v>
      </c>
      <c r="H742" s="3">
        <v>2242</v>
      </c>
      <c r="I742" s="3">
        <v>2242</v>
      </c>
      <c r="J742" s="4"/>
      <c r="K742" s="5">
        <f t="shared" si="22"/>
        <v>18</v>
      </c>
      <c r="L742" s="5" t="str">
        <f t="shared" si="23"/>
        <v>7</v>
      </c>
      <c r="M742" s="5" t="s">
        <v>2849</v>
      </c>
      <c r="N742" s="5" t="s">
        <v>6119</v>
      </c>
    </row>
    <row r="743" spans="1:14" hidden="1">
      <c r="A743" s="1">
        <v>6</v>
      </c>
      <c r="B743" s="2" t="s">
        <v>1384</v>
      </c>
      <c r="C743" s="1" t="s">
        <v>1385</v>
      </c>
      <c r="D743" s="2" t="s">
        <v>1386</v>
      </c>
      <c r="E743" s="3">
        <v>0</v>
      </c>
      <c r="F743" s="4"/>
      <c r="G743" s="3">
        <v>0</v>
      </c>
      <c r="H743" s="3">
        <v>2112.5</v>
      </c>
      <c r="I743" s="3">
        <v>2112.5</v>
      </c>
      <c r="J743" s="4"/>
      <c r="K743" s="5">
        <f t="shared" si="22"/>
        <v>18</v>
      </c>
      <c r="L743" s="5" t="str">
        <f t="shared" si="23"/>
        <v>7</v>
      </c>
      <c r="M743" s="5" t="s">
        <v>2849</v>
      </c>
      <c r="N743" s="5" t="s">
        <v>6119</v>
      </c>
    </row>
    <row r="744" spans="1:14" hidden="1">
      <c r="A744" s="1">
        <v>5</v>
      </c>
      <c r="B744" s="2" t="s">
        <v>1387</v>
      </c>
      <c r="C744" s="1" t="s">
        <v>1</v>
      </c>
      <c r="D744" s="2" t="s">
        <v>1388</v>
      </c>
      <c r="E744" s="3">
        <v>0</v>
      </c>
      <c r="F744" s="4"/>
      <c r="G744" s="3">
        <v>0</v>
      </c>
      <c r="H744" s="3">
        <v>940</v>
      </c>
      <c r="I744" s="67">
        <v>940</v>
      </c>
      <c r="J744" s="4"/>
      <c r="K744" s="5">
        <f t="shared" si="22"/>
        <v>13</v>
      </c>
      <c r="L744" s="5" t="str">
        <f t="shared" si="23"/>
        <v>7</v>
      </c>
      <c r="M744" s="5" t="s">
        <v>2849</v>
      </c>
    </row>
    <row r="745" spans="1:14" hidden="1">
      <c r="A745" s="1">
        <v>6</v>
      </c>
      <c r="B745" s="2" t="s">
        <v>1389</v>
      </c>
      <c r="C745" s="1" t="s">
        <v>1390</v>
      </c>
      <c r="D745" s="2" t="s">
        <v>1391</v>
      </c>
      <c r="E745" s="3">
        <v>0</v>
      </c>
      <c r="F745" s="4"/>
      <c r="G745" s="3">
        <v>0</v>
      </c>
      <c r="H745" s="3">
        <v>940</v>
      </c>
      <c r="I745" s="3">
        <v>940</v>
      </c>
      <c r="J745" s="4"/>
      <c r="K745" s="5">
        <f t="shared" si="22"/>
        <v>18</v>
      </c>
      <c r="L745" s="5" t="str">
        <f t="shared" si="23"/>
        <v>7</v>
      </c>
      <c r="M745" s="5" t="s">
        <v>2849</v>
      </c>
      <c r="N745" s="5" t="s">
        <v>6119</v>
      </c>
    </row>
    <row r="746" spans="1:14" hidden="1">
      <c r="A746" s="1">
        <v>5</v>
      </c>
      <c r="B746" s="2" t="s">
        <v>1392</v>
      </c>
      <c r="C746" s="1" t="s">
        <v>1</v>
      </c>
      <c r="D746" s="2" t="s">
        <v>1393</v>
      </c>
      <c r="E746" s="3">
        <v>0</v>
      </c>
      <c r="F746" s="4"/>
      <c r="G746" s="3">
        <v>0</v>
      </c>
      <c r="H746" s="3">
        <v>90204</v>
      </c>
      <c r="I746" s="67">
        <v>90204</v>
      </c>
      <c r="J746" s="4"/>
      <c r="K746" s="5">
        <f t="shared" si="22"/>
        <v>13</v>
      </c>
      <c r="L746" s="5" t="str">
        <f t="shared" si="23"/>
        <v>7</v>
      </c>
      <c r="M746" s="5" t="s">
        <v>2849</v>
      </c>
    </row>
    <row r="747" spans="1:14" hidden="1">
      <c r="A747" s="1">
        <v>6</v>
      </c>
      <c r="B747" s="2" t="s">
        <v>1394</v>
      </c>
      <c r="C747" s="1" t="s">
        <v>1395</v>
      </c>
      <c r="D747" s="2" t="s">
        <v>1396</v>
      </c>
      <c r="E747" s="3">
        <v>0</v>
      </c>
      <c r="F747" s="4"/>
      <c r="G747" s="3">
        <v>0</v>
      </c>
      <c r="H747" s="3">
        <v>90204</v>
      </c>
      <c r="I747" s="3">
        <v>90204</v>
      </c>
      <c r="J747" s="4"/>
      <c r="K747" s="5">
        <f t="shared" si="22"/>
        <v>18</v>
      </c>
      <c r="L747" s="5" t="str">
        <f t="shared" si="23"/>
        <v>7</v>
      </c>
      <c r="M747" s="5" t="s">
        <v>2849</v>
      </c>
      <c r="N747" s="5" t="s">
        <v>6119</v>
      </c>
    </row>
    <row r="748" spans="1:14" hidden="1">
      <c r="A748" s="1">
        <v>5</v>
      </c>
      <c r="B748" s="2" t="s">
        <v>1397</v>
      </c>
      <c r="C748" s="1" t="s">
        <v>1</v>
      </c>
      <c r="D748" s="2" t="s">
        <v>1398</v>
      </c>
      <c r="E748" s="3">
        <v>0</v>
      </c>
      <c r="F748" s="4"/>
      <c r="G748" s="3">
        <v>0</v>
      </c>
      <c r="H748" s="3">
        <v>150</v>
      </c>
      <c r="I748" s="67">
        <v>150</v>
      </c>
      <c r="J748" s="4"/>
      <c r="K748" s="5">
        <f t="shared" si="22"/>
        <v>13</v>
      </c>
      <c r="L748" s="5" t="str">
        <f t="shared" si="23"/>
        <v>7</v>
      </c>
      <c r="M748" s="5" t="s">
        <v>2849</v>
      </c>
    </row>
    <row r="749" spans="1:14" hidden="1">
      <c r="A749" s="1">
        <v>6</v>
      </c>
      <c r="B749" s="2" t="s">
        <v>1399</v>
      </c>
      <c r="C749" s="1" t="s">
        <v>1400</v>
      </c>
      <c r="D749" s="2" t="s">
        <v>1401</v>
      </c>
      <c r="E749" s="3">
        <v>0</v>
      </c>
      <c r="F749" s="4"/>
      <c r="G749" s="3">
        <v>0</v>
      </c>
      <c r="H749" s="3">
        <v>150</v>
      </c>
      <c r="I749" s="3">
        <v>150</v>
      </c>
      <c r="J749" s="4"/>
      <c r="K749" s="5">
        <f t="shared" si="22"/>
        <v>18</v>
      </c>
      <c r="L749" s="5" t="str">
        <f t="shared" si="23"/>
        <v>7</v>
      </c>
      <c r="M749" s="5" t="s">
        <v>2849</v>
      </c>
      <c r="N749" s="5" t="s">
        <v>6119</v>
      </c>
    </row>
    <row r="750" spans="1:14" hidden="1">
      <c r="A750" s="1">
        <v>5</v>
      </c>
      <c r="B750" s="2" t="s">
        <v>1407</v>
      </c>
      <c r="C750" s="1" t="s">
        <v>1</v>
      </c>
      <c r="D750" s="2" t="s">
        <v>1408</v>
      </c>
      <c r="E750" s="3">
        <v>0</v>
      </c>
      <c r="F750" s="4"/>
      <c r="G750" s="3">
        <v>9862.07</v>
      </c>
      <c r="H750" s="3">
        <v>88898</v>
      </c>
      <c r="I750" s="67">
        <v>79035.929999999993</v>
      </c>
      <c r="J750" s="4"/>
      <c r="K750" s="5">
        <f t="shared" si="22"/>
        <v>13</v>
      </c>
      <c r="L750" s="5" t="str">
        <f t="shared" si="23"/>
        <v>7</v>
      </c>
      <c r="M750" s="5" t="s">
        <v>2849</v>
      </c>
    </row>
    <row r="751" spans="1:14" hidden="1">
      <c r="A751" s="1">
        <v>6</v>
      </c>
      <c r="B751" s="2" t="s">
        <v>1409</v>
      </c>
      <c r="C751" s="1" t="s">
        <v>1410</v>
      </c>
      <c r="D751" s="2" t="s">
        <v>1411</v>
      </c>
      <c r="E751" s="3">
        <v>0</v>
      </c>
      <c r="F751" s="4"/>
      <c r="G751" s="3">
        <v>9862.07</v>
      </c>
      <c r="H751" s="3">
        <v>88898</v>
      </c>
      <c r="I751" s="3">
        <v>79035.929999999993</v>
      </c>
      <c r="J751" s="4"/>
      <c r="K751" s="5">
        <f t="shared" si="22"/>
        <v>18</v>
      </c>
      <c r="L751" s="5" t="str">
        <f t="shared" si="23"/>
        <v>7</v>
      </c>
      <c r="M751" s="5" t="s">
        <v>2849</v>
      </c>
      <c r="N751" s="5" t="s">
        <v>6119</v>
      </c>
    </row>
    <row r="752" spans="1:14" hidden="1">
      <c r="A752" s="1">
        <v>4</v>
      </c>
      <c r="B752" s="2" t="s">
        <v>1412</v>
      </c>
      <c r="C752" s="1" t="s">
        <v>1</v>
      </c>
      <c r="D752" s="2" t="s">
        <v>1413</v>
      </c>
      <c r="E752" s="3">
        <v>0</v>
      </c>
      <c r="F752" s="4"/>
      <c r="G752" s="3">
        <v>0</v>
      </c>
      <c r="H752" s="3">
        <v>43012.47</v>
      </c>
      <c r="I752" s="67">
        <v>43012.47</v>
      </c>
      <c r="J752" s="4"/>
      <c r="K752" s="5">
        <f t="shared" si="22"/>
        <v>13</v>
      </c>
      <c r="L752" s="5" t="str">
        <f t="shared" si="23"/>
        <v>7</v>
      </c>
      <c r="M752" s="5" t="s">
        <v>2849</v>
      </c>
    </row>
    <row r="753" spans="1:14" hidden="1">
      <c r="A753" s="1">
        <v>5</v>
      </c>
      <c r="B753" s="2" t="s">
        <v>1414</v>
      </c>
      <c r="C753" s="1" t="s">
        <v>1</v>
      </c>
      <c r="D753" s="2" t="s">
        <v>1415</v>
      </c>
      <c r="E753" s="3">
        <v>0</v>
      </c>
      <c r="F753" s="4"/>
      <c r="G753" s="3">
        <v>0</v>
      </c>
      <c r="H753" s="3">
        <v>43012.47</v>
      </c>
      <c r="I753" s="67">
        <v>43012.47</v>
      </c>
      <c r="J753" s="4"/>
      <c r="K753" s="5">
        <f t="shared" si="22"/>
        <v>13</v>
      </c>
      <c r="L753" s="5" t="str">
        <f t="shared" si="23"/>
        <v>7</v>
      </c>
      <c r="M753" s="5" t="s">
        <v>2849</v>
      </c>
    </row>
    <row r="754" spans="1:14" hidden="1">
      <c r="A754" s="1">
        <v>6</v>
      </c>
      <c r="B754" s="2" t="s">
        <v>1416</v>
      </c>
      <c r="C754" s="1" t="s">
        <v>1417</v>
      </c>
      <c r="D754" s="2" t="s">
        <v>1418</v>
      </c>
      <c r="E754" s="3">
        <v>0</v>
      </c>
      <c r="F754" s="4"/>
      <c r="G754" s="3">
        <v>0</v>
      </c>
      <c r="H754" s="3">
        <v>42732.47</v>
      </c>
      <c r="I754" s="3">
        <v>42732.47</v>
      </c>
      <c r="J754" s="4"/>
      <c r="K754" s="5">
        <f t="shared" si="22"/>
        <v>18</v>
      </c>
      <c r="L754" s="5" t="str">
        <f t="shared" si="23"/>
        <v>7</v>
      </c>
      <c r="M754" s="5" t="s">
        <v>2849</v>
      </c>
      <c r="N754" s="5" t="s">
        <v>6119</v>
      </c>
    </row>
    <row r="755" spans="1:14" hidden="1">
      <c r="A755" s="1">
        <v>6</v>
      </c>
      <c r="B755" s="2" t="s">
        <v>1419</v>
      </c>
      <c r="C755" s="1" t="s">
        <v>1420</v>
      </c>
      <c r="D755" s="2" t="s">
        <v>1421</v>
      </c>
      <c r="E755" s="3">
        <v>0</v>
      </c>
      <c r="F755" s="4"/>
      <c r="G755" s="3">
        <v>0</v>
      </c>
      <c r="H755" s="3">
        <v>280</v>
      </c>
      <c r="I755" s="3">
        <v>280</v>
      </c>
      <c r="J755" s="4"/>
      <c r="K755" s="5">
        <f t="shared" si="22"/>
        <v>18</v>
      </c>
      <c r="L755" s="5" t="str">
        <f t="shared" si="23"/>
        <v>7</v>
      </c>
      <c r="M755" s="5" t="s">
        <v>2849</v>
      </c>
      <c r="N755" s="5" t="s">
        <v>6119</v>
      </c>
    </row>
    <row r="756" spans="1:14" hidden="1">
      <c r="A756" s="1">
        <v>4</v>
      </c>
      <c r="B756" s="2" t="s">
        <v>1422</v>
      </c>
      <c r="C756" s="1" t="s">
        <v>1</v>
      </c>
      <c r="D756" s="2" t="s">
        <v>1423</v>
      </c>
      <c r="E756" s="3">
        <v>0</v>
      </c>
      <c r="F756" s="4"/>
      <c r="G756" s="3">
        <v>0</v>
      </c>
      <c r="H756" s="3">
        <v>1538793.05</v>
      </c>
      <c r="I756" s="67">
        <v>1538793.05</v>
      </c>
      <c r="J756" s="4"/>
      <c r="K756" s="5">
        <f t="shared" si="22"/>
        <v>13</v>
      </c>
      <c r="L756" s="5" t="str">
        <f t="shared" si="23"/>
        <v>7</v>
      </c>
      <c r="M756" s="5" t="s">
        <v>2849</v>
      </c>
    </row>
    <row r="757" spans="1:14" hidden="1">
      <c r="A757" s="1">
        <v>5</v>
      </c>
      <c r="B757" s="2" t="s">
        <v>1424</v>
      </c>
      <c r="C757" s="1" t="s">
        <v>1</v>
      </c>
      <c r="D757" s="2" t="s">
        <v>1425</v>
      </c>
      <c r="E757" s="3">
        <v>0</v>
      </c>
      <c r="F757" s="4"/>
      <c r="G757" s="3">
        <v>0</v>
      </c>
      <c r="H757" s="3">
        <v>19090</v>
      </c>
      <c r="I757" s="67">
        <v>19090</v>
      </c>
      <c r="J757" s="4"/>
      <c r="K757" s="5">
        <f t="shared" si="22"/>
        <v>13</v>
      </c>
      <c r="L757" s="5" t="str">
        <f t="shared" si="23"/>
        <v>7</v>
      </c>
      <c r="M757" s="5" t="s">
        <v>2849</v>
      </c>
    </row>
    <row r="758" spans="1:14" hidden="1">
      <c r="A758" s="1">
        <v>6</v>
      </c>
      <c r="B758" s="2" t="s">
        <v>1426</v>
      </c>
      <c r="C758" s="1" t="s">
        <v>1427</v>
      </c>
      <c r="D758" s="2" t="s">
        <v>1428</v>
      </c>
      <c r="E758" s="3">
        <v>0</v>
      </c>
      <c r="F758" s="4"/>
      <c r="G758" s="3">
        <v>0</v>
      </c>
      <c r="H758" s="3">
        <v>12370</v>
      </c>
      <c r="I758" s="3">
        <v>12370</v>
      </c>
      <c r="J758" s="4"/>
      <c r="K758" s="5">
        <f t="shared" si="22"/>
        <v>18</v>
      </c>
      <c r="L758" s="5" t="str">
        <f t="shared" si="23"/>
        <v>7</v>
      </c>
      <c r="M758" s="5" t="s">
        <v>2849</v>
      </c>
      <c r="N758" s="5" t="s">
        <v>6119</v>
      </c>
    </row>
    <row r="759" spans="1:14" hidden="1">
      <c r="A759" s="1">
        <v>6</v>
      </c>
      <c r="B759" s="2" t="s">
        <v>1429</v>
      </c>
      <c r="C759" s="1" t="s">
        <v>1430</v>
      </c>
      <c r="D759" s="2" t="s">
        <v>1431</v>
      </c>
      <c r="E759" s="3">
        <v>0</v>
      </c>
      <c r="F759" s="4"/>
      <c r="G759" s="3">
        <v>0</v>
      </c>
      <c r="H759" s="3">
        <v>6720</v>
      </c>
      <c r="I759" s="3">
        <v>6720</v>
      </c>
      <c r="J759" s="4"/>
      <c r="K759" s="5">
        <f t="shared" si="22"/>
        <v>18</v>
      </c>
      <c r="L759" s="5" t="str">
        <f t="shared" si="23"/>
        <v>7</v>
      </c>
      <c r="M759" s="5" t="s">
        <v>2849</v>
      </c>
      <c r="N759" s="5" t="s">
        <v>6119</v>
      </c>
    </row>
    <row r="760" spans="1:14" hidden="1">
      <c r="A760" s="1">
        <v>5</v>
      </c>
      <c r="B760" s="2" t="s">
        <v>1432</v>
      </c>
      <c r="C760" s="1" t="s">
        <v>1</v>
      </c>
      <c r="D760" s="2" t="s">
        <v>1433</v>
      </c>
      <c r="E760" s="3">
        <v>0</v>
      </c>
      <c r="F760" s="4"/>
      <c r="G760" s="3">
        <v>0</v>
      </c>
      <c r="H760" s="3">
        <v>403681.3</v>
      </c>
      <c r="I760" s="67">
        <v>403681.3</v>
      </c>
      <c r="J760" s="4"/>
      <c r="K760" s="5">
        <f t="shared" si="22"/>
        <v>13</v>
      </c>
      <c r="L760" s="5" t="str">
        <f t="shared" si="23"/>
        <v>7</v>
      </c>
      <c r="M760" s="5" t="s">
        <v>2849</v>
      </c>
    </row>
    <row r="761" spans="1:14" hidden="1">
      <c r="A761" s="1">
        <v>6</v>
      </c>
      <c r="B761" s="2" t="s">
        <v>1434</v>
      </c>
      <c r="C761" s="1" t="s">
        <v>1435</v>
      </c>
      <c r="D761" s="2" t="s">
        <v>1383</v>
      </c>
      <c r="E761" s="3">
        <v>0</v>
      </c>
      <c r="F761" s="4"/>
      <c r="G761" s="3">
        <v>0</v>
      </c>
      <c r="H761" s="3">
        <v>1339.5</v>
      </c>
      <c r="I761" s="3">
        <v>1339.5</v>
      </c>
      <c r="J761" s="4"/>
      <c r="K761" s="5">
        <f t="shared" si="22"/>
        <v>18</v>
      </c>
      <c r="L761" s="5" t="str">
        <f t="shared" si="23"/>
        <v>7</v>
      </c>
      <c r="M761" s="5" t="s">
        <v>2849</v>
      </c>
      <c r="N761" s="5" t="s">
        <v>6119</v>
      </c>
    </row>
    <row r="762" spans="1:14" hidden="1">
      <c r="A762" s="1">
        <v>6</v>
      </c>
      <c r="B762" s="2" t="s">
        <v>1436</v>
      </c>
      <c r="C762" s="1" t="s">
        <v>1437</v>
      </c>
      <c r="D762" s="2" t="s">
        <v>1386</v>
      </c>
      <c r="E762" s="3">
        <v>0</v>
      </c>
      <c r="F762" s="4"/>
      <c r="G762" s="3">
        <v>0</v>
      </c>
      <c r="H762" s="3">
        <v>1616</v>
      </c>
      <c r="I762" s="3">
        <v>1616</v>
      </c>
      <c r="J762" s="4"/>
      <c r="K762" s="5">
        <f t="shared" si="22"/>
        <v>18</v>
      </c>
      <c r="L762" s="5" t="str">
        <f t="shared" si="23"/>
        <v>7</v>
      </c>
      <c r="M762" s="5" t="s">
        <v>2849</v>
      </c>
      <c r="N762" s="5" t="s">
        <v>6119</v>
      </c>
    </row>
    <row r="763" spans="1:14" hidden="1">
      <c r="A763" s="1">
        <v>6</v>
      </c>
      <c r="B763" s="2" t="s">
        <v>1438</v>
      </c>
      <c r="C763" s="1" t="s">
        <v>1439</v>
      </c>
      <c r="D763" s="2" t="s">
        <v>1373</v>
      </c>
      <c r="E763" s="3">
        <v>0</v>
      </c>
      <c r="F763" s="4"/>
      <c r="G763" s="3">
        <v>0</v>
      </c>
      <c r="H763" s="3">
        <v>56381</v>
      </c>
      <c r="I763" s="3">
        <v>56381</v>
      </c>
      <c r="J763" s="4"/>
      <c r="K763" s="5">
        <f t="shared" si="22"/>
        <v>18</v>
      </c>
      <c r="L763" s="5" t="str">
        <f t="shared" si="23"/>
        <v>7</v>
      </c>
      <c r="M763" s="5" t="s">
        <v>2849</v>
      </c>
      <c r="N763" s="5" t="s">
        <v>6119</v>
      </c>
    </row>
    <row r="764" spans="1:14" hidden="1">
      <c r="A764" s="1">
        <v>6</v>
      </c>
      <c r="B764" s="2" t="s">
        <v>1440</v>
      </c>
      <c r="C764" s="1" t="s">
        <v>1441</v>
      </c>
      <c r="D764" s="2" t="s">
        <v>1442</v>
      </c>
      <c r="E764" s="3">
        <v>0</v>
      </c>
      <c r="F764" s="4"/>
      <c r="G764" s="3">
        <v>0</v>
      </c>
      <c r="H764" s="3">
        <v>2492</v>
      </c>
      <c r="I764" s="3">
        <v>2492</v>
      </c>
      <c r="J764" s="4"/>
      <c r="K764" s="5">
        <f t="shared" si="22"/>
        <v>18</v>
      </c>
      <c r="L764" s="5" t="str">
        <f t="shared" si="23"/>
        <v>7</v>
      </c>
      <c r="M764" s="5" t="s">
        <v>2849</v>
      </c>
      <c r="N764" s="5" t="s">
        <v>6119</v>
      </c>
    </row>
    <row r="765" spans="1:14" hidden="1">
      <c r="A765" s="1">
        <v>6</v>
      </c>
      <c r="B765" s="2" t="s">
        <v>1443</v>
      </c>
      <c r="C765" s="1" t="s">
        <v>1444</v>
      </c>
      <c r="D765" s="2" t="s">
        <v>1445</v>
      </c>
      <c r="E765" s="3">
        <v>0</v>
      </c>
      <c r="F765" s="4"/>
      <c r="G765" s="3">
        <v>0</v>
      </c>
      <c r="H765" s="3">
        <v>73172.800000000003</v>
      </c>
      <c r="I765" s="3">
        <v>73172.800000000003</v>
      </c>
      <c r="J765" s="4"/>
      <c r="K765" s="5">
        <f t="shared" si="22"/>
        <v>18</v>
      </c>
      <c r="L765" s="5" t="str">
        <f t="shared" si="23"/>
        <v>7</v>
      </c>
      <c r="M765" s="5" t="s">
        <v>2849</v>
      </c>
      <c r="N765" s="5" t="s">
        <v>6119</v>
      </c>
    </row>
    <row r="766" spans="1:14" hidden="1">
      <c r="A766" s="1">
        <v>6</v>
      </c>
      <c r="B766" s="2" t="s">
        <v>1446</v>
      </c>
      <c r="C766" s="1" t="s">
        <v>1447</v>
      </c>
      <c r="D766" s="2" t="s">
        <v>1448</v>
      </c>
      <c r="E766" s="3">
        <v>0</v>
      </c>
      <c r="F766" s="4"/>
      <c r="G766" s="3">
        <v>0</v>
      </c>
      <c r="H766" s="3">
        <v>72810</v>
      </c>
      <c r="I766" s="3">
        <v>72810</v>
      </c>
      <c r="J766" s="4"/>
      <c r="K766" s="5">
        <f t="shared" si="22"/>
        <v>18</v>
      </c>
      <c r="L766" s="5" t="str">
        <f t="shared" si="23"/>
        <v>7</v>
      </c>
      <c r="M766" s="5" t="s">
        <v>2849</v>
      </c>
      <c r="N766" s="5" t="s">
        <v>6119</v>
      </c>
    </row>
    <row r="767" spans="1:14" hidden="1">
      <c r="A767" s="1">
        <v>6</v>
      </c>
      <c r="B767" s="2" t="s">
        <v>1449</v>
      </c>
      <c r="C767" s="1" t="s">
        <v>1450</v>
      </c>
      <c r="D767" s="2" t="s">
        <v>1451</v>
      </c>
      <c r="E767" s="3">
        <v>0</v>
      </c>
      <c r="F767" s="4"/>
      <c r="G767" s="3">
        <v>0</v>
      </c>
      <c r="H767" s="3">
        <v>195870</v>
      </c>
      <c r="I767" s="3">
        <v>195870</v>
      </c>
      <c r="J767" s="4"/>
      <c r="K767" s="5">
        <f t="shared" si="22"/>
        <v>18</v>
      </c>
      <c r="L767" s="5" t="str">
        <f t="shared" si="23"/>
        <v>7</v>
      </c>
      <c r="M767" s="5" t="s">
        <v>2849</v>
      </c>
      <c r="N767" s="5" t="s">
        <v>6119</v>
      </c>
    </row>
    <row r="768" spans="1:14" hidden="1">
      <c r="A768" s="1">
        <v>5</v>
      </c>
      <c r="B768" s="2" t="s">
        <v>1452</v>
      </c>
      <c r="C768" s="1" t="s">
        <v>1</v>
      </c>
      <c r="D768" s="2" t="s">
        <v>1453</v>
      </c>
      <c r="E768" s="3">
        <v>0</v>
      </c>
      <c r="F768" s="4"/>
      <c r="G768" s="3">
        <v>0</v>
      </c>
      <c r="H768" s="3">
        <v>209372</v>
      </c>
      <c r="I768" s="67">
        <v>209372</v>
      </c>
      <c r="J768" s="4"/>
      <c r="K768" s="5">
        <f t="shared" si="22"/>
        <v>13</v>
      </c>
      <c r="L768" s="5" t="str">
        <f t="shared" si="23"/>
        <v>7</v>
      </c>
      <c r="M768" s="5" t="s">
        <v>2849</v>
      </c>
    </row>
    <row r="769" spans="1:14" hidden="1">
      <c r="A769" s="1">
        <v>6</v>
      </c>
      <c r="B769" s="2" t="s">
        <v>1454</v>
      </c>
      <c r="C769" s="1" t="s">
        <v>1455</v>
      </c>
      <c r="D769" s="2" t="s">
        <v>1456</v>
      </c>
      <c r="E769" s="3">
        <v>0</v>
      </c>
      <c r="F769" s="4"/>
      <c r="G769" s="3">
        <v>0</v>
      </c>
      <c r="H769" s="3">
        <v>998</v>
      </c>
      <c r="I769" s="3">
        <v>998</v>
      </c>
      <c r="J769" s="4"/>
      <c r="K769" s="5">
        <f t="shared" si="22"/>
        <v>18</v>
      </c>
      <c r="L769" s="5" t="str">
        <f t="shared" si="23"/>
        <v>7</v>
      </c>
      <c r="M769" s="5" t="s">
        <v>2849</v>
      </c>
      <c r="N769" s="5" t="s">
        <v>6119</v>
      </c>
    </row>
    <row r="770" spans="1:14" hidden="1">
      <c r="A770" s="1">
        <v>6</v>
      </c>
      <c r="B770" s="2" t="s">
        <v>1457</v>
      </c>
      <c r="C770" s="1" t="s">
        <v>1458</v>
      </c>
      <c r="D770" s="2" t="s">
        <v>1396</v>
      </c>
      <c r="E770" s="3">
        <v>0</v>
      </c>
      <c r="F770" s="4"/>
      <c r="G770" s="3">
        <v>0</v>
      </c>
      <c r="H770" s="3">
        <v>208374</v>
      </c>
      <c r="I770" s="3">
        <v>208374</v>
      </c>
      <c r="J770" s="4"/>
      <c r="K770" s="5">
        <f t="shared" si="22"/>
        <v>18</v>
      </c>
      <c r="L770" s="5" t="str">
        <f t="shared" si="23"/>
        <v>7</v>
      </c>
      <c r="M770" s="5" t="s">
        <v>2849</v>
      </c>
      <c r="N770" s="5" t="s">
        <v>6119</v>
      </c>
    </row>
    <row r="771" spans="1:14" hidden="1">
      <c r="A771" s="1">
        <v>5</v>
      </c>
      <c r="B771" s="2" t="s">
        <v>1459</v>
      </c>
      <c r="C771" s="1" t="s">
        <v>1</v>
      </c>
      <c r="D771" s="2" t="s">
        <v>1460</v>
      </c>
      <c r="E771" s="3">
        <v>0</v>
      </c>
      <c r="F771" s="4"/>
      <c r="G771" s="3">
        <v>0</v>
      </c>
      <c r="H771" s="3">
        <v>147015.56</v>
      </c>
      <c r="I771" s="67">
        <v>147015.56</v>
      </c>
      <c r="J771" s="4"/>
      <c r="K771" s="5">
        <f t="shared" si="22"/>
        <v>13</v>
      </c>
      <c r="L771" s="5" t="str">
        <f t="shared" si="23"/>
        <v>7</v>
      </c>
      <c r="M771" s="5" t="s">
        <v>2849</v>
      </c>
    </row>
    <row r="772" spans="1:14" hidden="1">
      <c r="A772" s="1">
        <v>6</v>
      </c>
      <c r="B772" s="2" t="s">
        <v>1461</v>
      </c>
      <c r="C772" s="1" t="s">
        <v>1462</v>
      </c>
      <c r="D772" s="2" t="s">
        <v>1463</v>
      </c>
      <c r="E772" s="3">
        <v>0</v>
      </c>
      <c r="F772" s="4"/>
      <c r="G772" s="3">
        <v>0</v>
      </c>
      <c r="H772" s="3">
        <v>147015.56</v>
      </c>
      <c r="I772" s="3">
        <v>147015.56</v>
      </c>
      <c r="J772" s="4"/>
      <c r="K772" s="5">
        <f t="shared" si="22"/>
        <v>18</v>
      </c>
      <c r="L772" s="5" t="str">
        <f t="shared" si="23"/>
        <v>7</v>
      </c>
      <c r="M772" s="5" t="s">
        <v>2849</v>
      </c>
      <c r="N772" s="5" t="s">
        <v>6119</v>
      </c>
    </row>
    <row r="773" spans="1:14" hidden="1">
      <c r="A773" s="1">
        <v>5</v>
      </c>
      <c r="B773" s="2" t="s">
        <v>1464</v>
      </c>
      <c r="C773" s="1" t="s">
        <v>1</v>
      </c>
      <c r="D773" s="2" t="s">
        <v>1465</v>
      </c>
      <c r="E773" s="3">
        <v>0</v>
      </c>
      <c r="F773" s="4"/>
      <c r="G773" s="3">
        <v>0</v>
      </c>
      <c r="H773" s="3">
        <v>759634.19</v>
      </c>
      <c r="I773" s="67">
        <v>759634.19</v>
      </c>
      <c r="J773" s="4"/>
      <c r="K773" s="5">
        <f t="shared" si="22"/>
        <v>13</v>
      </c>
      <c r="L773" s="5" t="str">
        <f t="shared" si="23"/>
        <v>7</v>
      </c>
      <c r="M773" s="5" t="s">
        <v>2849</v>
      </c>
    </row>
    <row r="774" spans="1:14" hidden="1">
      <c r="A774" s="1">
        <v>6</v>
      </c>
      <c r="B774" s="2" t="s">
        <v>1466</v>
      </c>
      <c r="C774" s="1" t="s">
        <v>1467</v>
      </c>
      <c r="D774" s="2" t="s">
        <v>1391</v>
      </c>
      <c r="E774" s="3">
        <v>0</v>
      </c>
      <c r="F774" s="4"/>
      <c r="G774" s="3">
        <v>0</v>
      </c>
      <c r="H774" s="3">
        <v>1050</v>
      </c>
      <c r="I774" s="3">
        <v>1050</v>
      </c>
      <c r="J774" s="4"/>
      <c r="K774" s="5">
        <f t="shared" si="22"/>
        <v>18</v>
      </c>
      <c r="L774" s="5" t="str">
        <f t="shared" si="23"/>
        <v>7</v>
      </c>
      <c r="M774" s="5" t="s">
        <v>2849</v>
      </c>
      <c r="N774" s="5" t="s">
        <v>6119</v>
      </c>
    </row>
    <row r="775" spans="1:14" hidden="1">
      <c r="A775" s="1">
        <v>6</v>
      </c>
      <c r="B775" s="2" t="s">
        <v>1468</v>
      </c>
      <c r="C775" s="1" t="s">
        <v>1469</v>
      </c>
      <c r="D775" s="2" t="s">
        <v>1368</v>
      </c>
      <c r="E775" s="3">
        <v>0</v>
      </c>
      <c r="F775" s="4"/>
      <c r="G775" s="3">
        <v>0</v>
      </c>
      <c r="H775" s="3">
        <v>5159.5</v>
      </c>
      <c r="I775" s="3">
        <v>5159.5</v>
      </c>
      <c r="J775" s="4"/>
      <c r="K775" s="5">
        <f t="shared" si="22"/>
        <v>18</v>
      </c>
      <c r="L775" s="5" t="str">
        <f t="shared" si="23"/>
        <v>7</v>
      </c>
      <c r="M775" s="5" t="s">
        <v>2849</v>
      </c>
      <c r="N775" s="5" t="s">
        <v>6119</v>
      </c>
    </row>
    <row r="776" spans="1:14" hidden="1">
      <c r="A776" s="1">
        <v>6</v>
      </c>
      <c r="B776" s="2" t="s">
        <v>1470</v>
      </c>
      <c r="C776" s="1" t="s">
        <v>1471</v>
      </c>
      <c r="D776" s="2" t="s">
        <v>1472</v>
      </c>
      <c r="E776" s="3">
        <v>0</v>
      </c>
      <c r="F776" s="4"/>
      <c r="G776" s="3">
        <v>0</v>
      </c>
      <c r="H776" s="3">
        <v>42186.400000000001</v>
      </c>
      <c r="I776" s="3">
        <v>42186.400000000001</v>
      </c>
      <c r="J776" s="4"/>
      <c r="K776" s="5">
        <f t="shared" si="22"/>
        <v>18</v>
      </c>
      <c r="L776" s="5" t="str">
        <f t="shared" si="23"/>
        <v>7</v>
      </c>
      <c r="M776" s="5" t="s">
        <v>2849</v>
      </c>
      <c r="N776" s="5" t="s">
        <v>6119</v>
      </c>
    </row>
    <row r="777" spans="1:14" hidden="1">
      <c r="A777" s="1">
        <v>6</v>
      </c>
      <c r="B777" s="2" t="s">
        <v>1473</v>
      </c>
      <c r="C777" s="1" t="s">
        <v>1474</v>
      </c>
      <c r="D777" s="2" t="s">
        <v>1378</v>
      </c>
      <c r="E777" s="3">
        <v>0</v>
      </c>
      <c r="F777" s="4"/>
      <c r="G777" s="3">
        <v>0</v>
      </c>
      <c r="H777" s="3">
        <v>20928.2</v>
      </c>
      <c r="I777" s="3">
        <v>20928.2</v>
      </c>
      <c r="J777" s="4"/>
      <c r="K777" s="5">
        <f t="shared" si="22"/>
        <v>18</v>
      </c>
      <c r="L777" s="5" t="str">
        <f t="shared" si="23"/>
        <v>7</v>
      </c>
      <c r="M777" s="5" t="s">
        <v>2849</v>
      </c>
      <c r="N777" s="5" t="s">
        <v>6119</v>
      </c>
    </row>
    <row r="778" spans="1:14" hidden="1">
      <c r="A778" s="1">
        <v>6</v>
      </c>
      <c r="B778" s="2" t="s">
        <v>2369</v>
      </c>
      <c r="C778" s="1" t="s">
        <v>2370</v>
      </c>
      <c r="D778" s="2" t="s">
        <v>2371</v>
      </c>
      <c r="E778" s="3">
        <v>0</v>
      </c>
      <c r="F778" s="4"/>
      <c r="G778" s="3">
        <v>0</v>
      </c>
      <c r="H778" s="3">
        <v>120</v>
      </c>
      <c r="I778" s="3">
        <v>120</v>
      </c>
      <c r="J778" s="4"/>
      <c r="K778" s="5">
        <f t="shared" si="22"/>
        <v>18</v>
      </c>
      <c r="L778" s="5" t="str">
        <f t="shared" si="23"/>
        <v>7</v>
      </c>
      <c r="M778" s="5" t="s">
        <v>2849</v>
      </c>
      <c r="N778" s="5" t="s">
        <v>6119</v>
      </c>
    </row>
    <row r="779" spans="1:14" hidden="1">
      <c r="A779" s="1">
        <v>6</v>
      </c>
      <c r="B779" s="2" t="s">
        <v>1475</v>
      </c>
      <c r="C779" s="1" t="s">
        <v>1476</v>
      </c>
      <c r="D779" s="2" t="s">
        <v>1477</v>
      </c>
      <c r="E779" s="3">
        <v>0</v>
      </c>
      <c r="F779" s="4"/>
      <c r="G779" s="3">
        <v>0</v>
      </c>
      <c r="H779" s="3">
        <v>20</v>
      </c>
      <c r="I779" s="3">
        <v>20</v>
      </c>
      <c r="J779" s="4"/>
      <c r="K779" s="5">
        <f t="shared" si="22"/>
        <v>18</v>
      </c>
      <c r="L779" s="5" t="str">
        <f t="shared" si="23"/>
        <v>7</v>
      </c>
      <c r="M779" s="5" t="s">
        <v>2849</v>
      </c>
      <c r="N779" s="5" t="s">
        <v>6119</v>
      </c>
    </row>
    <row r="780" spans="1:14" hidden="1">
      <c r="A780" s="1">
        <v>6</v>
      </c>
      <c r="B780" s="2" t="s">
        <v>1478</v>
      </c>
      <c r="C780" s="1" t="s">
        <v>1479</v>
      </c>
      <c r="D780" s="2" t="s">
        <v>1480</v>
      </c>
      <c r="E780" s="3">
        <v>0</v>
      </c>
      <c r="F780" s="4"/>
      <c r="G780" s="3">
        <v>0</v>
      </c>
      <c r="H780" s="3">
        <v>581429</v>
      </c>
      <c r="I780" s="3">
        <v>581429</v>
      </c>
      <c r="J780" s="4"/>
      <c r="K780" s="5">
        <f t="shared" si="22"/>
        <v>18</v>
      </c>
      <c r="L780" s="5" t="str">
        <f t="shared" si="23"/>
        <v>7</v>
      </c>
      <c r="M780" s="5" t="s">
        <v>2849</v>
      </c>
      <c r="N780" s="5" t="s">
        <v>6119</v>
      </c>
    </row>
    <row r="781" spans="1:14" hidden="1">
      <c r="A781" s="1">
        <v>6</v>
      </c>
      <c r="B781" s="2" t="s">
        <v>1481</v>
      </c>
      <c r="C781" s="1" t="s">
        <v>1482</v>
      </c>
      <c r="D781" s="2" t="s">
        <v>1483</v>
      </c>
      <c r="E781" s="3">
        <v>0</v>
      </c>
      <c r="F781" s="4"/>
      <c r="G781" s="3">
        <v>0</v>
      </c>
      <c r="H781" s="3">
        <v>60</v>
      </c>
      <c r="I781" s="3">
        <v>60</v>
      </c>
      <c r="J781" s="4"/>
      <c r="K781" s="5">
        <f t="shared" si="22"/>
        <v>18</v>
      </c>
      <c r="L781" s="5" t="str">
        <f t="shared" si="23"/>
        <v>7</v>
      </c>
      <c r="M781" s="5" t="s">
        <v>2849</v>
      </c>
      <c r="N781" s="5" t="s">
        <v>6119</v>
      </c>
    </row>
    <row r="782" spans="1:14" hidden="1">
      <c r="A782" s="1">
        <v>6</v>
      </c>
      <c r="B782" s="2" t="s">
        <v>1484</v>
      </c>
      <c r="C782" s="1" t="s">
        <v>1485</v>
      </c>
      <c r="D782" s="2" t="s">
        <v>1486</v>
      </c>
      <c r="E782" s="3">
        <v>0</v>
      </c>
      <c r="F782" s="4"/>
      <c r="G782" s="3">
        <v>0</v>
      </c>
      <c r="H782" s="3">
        <v>108681.09</v>
      </c>
      <c r="I782" s="3">
        <v>108681.09</v>
      </c>
      <c r="J782" s="4"/>
      <c r="K782" s="5">
        <f t="shared" ref="K782:K845" si="24">LEN(B782)</f>
        <v>18</v>
      </c>
      <c r="L782" s="5" t="str">
        <f t="shared" ref="L782:L845" si="25">LEFT(B782,1)</f>
        <v>7</v>
      </c>
      <c r="M782" s="5" t="s">
        <v>2849</v>
      </c>
      <c r="N782" s="5" t="s">
        <v>6119</v>
      </c>
    </row>
    <row r="783" spans="1:14" hidden="1">
      <c r="A783" s="1">
        <v>4</v>
      </c>
      <c r="B783" s="2" t="s">
        <v>1487</v>
      </c>
      <c r="C783" s="1" t="s">
        <v>1</v>
      </c>
      <c r="D783" s="2" t="s">
        <v>1488</v>
      </c>
      <c r="E783" s="3">
        <v>0</v>
      </c>
      <c r="F783" s="4"/>
      <c r="G783" s="3">
        <v>905.99</v>
      </c>
      <c r="H783" s="3">
        <v>1978180.88</v>
      </c>
      <c r="I783" s="67">
        <v>1977274.89</v>
      </c>
      <c r="J783" s="4"/>
      <c r="K783" s="5">
        <f t="shared" si="24"/>
        <v>13</v>
      </c>
      <c r="L783" s="5" t="str">
        <f t="shared" si="25"/>
        <v>7</v>
      </c>
      <c r="M783" s="5" t="s">
        <v>2849</v>
      </c>
    </row>
    <row r="784" spans="1:14" hidden="1">
      <c r="A784" s="1">
        <v>6</v>
      </c>
      <c r="B784" s="2" t="s">
        <v>1489</v>
      </c>
      <c r="C784" s="1" t="s">
        <v>1490</v>
      </c>
      <c r="D784" s="2" t="s">
        <v>1491</v>
      </c>
      <c r="E784" s="3">
        <v>0</v>
      </c>
      <c r="F784" s="4"/>
      <c r="G784" s="3">
        <v>0</v>
      </c>
      <c r="H784" s="3">
        <v>893638.49</v>
      </c>
      <c r="I784" s="3">
        <v>893638.49</v>
      </c>
      <c r="J784" s="4"/>
      <c r="K784" s="5">
        <f t="shared" si="24"/>
        <v>18</v>
      </c>
      <c r="L784" s="5" t="str">
        <f t="shared" si="25"/>
        <v>7</v>
      </c>
      <c r="M784" s="5" t="s">
        <v>2849</v>
      </c>
      <c r="N784" s="5" t="s">
        <v>6119</v>
      </c>
    </row>
    <row r="785" spans="1:14" hidden="1">
      <c r="A785" s="1">
        <v>6</v>
      </c>
      <c r="B785" s="2" t="s">
        <v>1492</v>
      </c>
      <c r="C785" s="1" t="s">
        <v>1493</v>
      </c>
      <c r="D785" s="2" t="s">
        <v>1494</v>
      </c>
      <c r="E785" s="3">
        <v>0</v>
      </c>
      <c r="F785" s="4"/>
      <c r="G785" s="3">
        <v>24.44</v>
      </c>
      <c r="H785" s="3">
        <v>11097.82</v>
      </c>
      <c r="I785" s="3">
        <v>11073.38</v>
      </c>
      <c r="J785" s="4"/>
      <c r="K785" s="5">
        <f t="shared" si="24"/>
        <v>18</v>
      </c>
      <c r="L785" s="5" t="str">
        <f t="shared" si="25"/>
        <v>7</v>
      </c>
      <c r="M785" s="5" t="s">
        <v>2849</v>
      </c>
      <c r="N785" s="5" t="s">
        <v>6119</v>
      </c>
    </row>
    <row r="786" spans="1:14" hidden="1">
      <c r="A786" s="1">
        <v>6</v>
      </c>
      <c r="B786" s="2" t="s">
        <v>1495</v>
      </c>
      <c r="C786" s="1" t="s">
        <v>1496</v>
      </c>
      <c r="D786" s="2" t="s">
        <v>1497</v>
      </c>
      <c r="E786" s="3">
        <v>0</v>
      </c>
      <c r="F786" s="4"/>
      <c r="G786" s="3">
        <v>46.94</v>
      </c>
      <c r="H786" s="3">
        <v>15361.73</v>
      </c>
      <c r="I786" s="3">
        <v>15314.79</v>
      </c>
      <c r="J786" s="4"/>
      <c r="K786" s="5">
        <f t="shared" si="24"/>
        <v>18</v>
      </c>
      <c r="L786" s="5" t="str">
        <f t="shared" si="25"/>
        <v>7</v>
      </c>
      <c r="M786" s="5" t="s">
        <v>2849</v>
      </c>
      <c r="N786" s="5" t="s">
        <v>6119</v>
      </c>
    </row>
    <row r="787" spans="1:14" hidden="1">
      <c r="A787" s="1">
        <v>6</v>
      </c>
      <c r="B787" s="2" t="s">
        <v>1498</v>
      </c>
      <c r="C787" s="1" t="s">
        <v>1499</v>
      </c>
      <c r="D787" s="2" t="s">
        <v>1500</v>
      </c>
      <c r="E787" s="3">
        <v>0</v>
      </c>
      <c r="F787" s="4"/>
      <c r="G787" s="3">
        <v>261.38</v>
      </c>
      <c r="H787" s="3">
        <v>9264.44</v>
      </c>
      <c r="I787" s="3">
        <v>9003.06</v>
      </c>
      <c r="J787" s="4"/>
      <c r="K787" s="5">
        <f t="shared" si="24"/>
        <v>18</v>
      </c>
      <c r="L787" s="5" t="str">
        <f t="shared" si="25"/>
        <v>7</v>
      </c>
      <c r="M787" s="5" t="s">
        <v>2849</v>
      </c>
      <c r="N787" s="5" t="s">
        <v>6119</v>
      </c>
    </row>
    <row r="788" spans="1:14" hidden="1">
      <c r="A788" s="1">
        <v>6</v>
      </c>
      <c r="B788" s="2" t="s">
        <v>1501</v>
      </c>
      <c r="C788" s="1" t="s">
        <v>1502</v>
      </c>
      <c r="D788" s="2" t="s">
        <v>1503</v>
      </c>
      <c r="E788" s="3">
        <v>0</v>
      </c>
      <c r="F788" s="4"/>
      <c r="G788" s="3">
        <v>0</v>
      </c>
      <c r="H788" s="3">
        <v>3493.37</v>
      </c>
      <c r="I788" s="3">
        <v>3493.37</v>
      </c>
      <c r="J788" s="4"/>
      <c r="K788" s="5">
        <f t="shared" si="24"/>
        <v>18</v>
      </c>
      <c r="L788" s="5" t="str">
        <f t="shared" si="25"/>
        <v>7</v>
      </c>
      <c r="M788" s="5" t="s">
        <v>2849</v>
      </c>
      <c r="N788" s="5" t="s">
        <v>6119</v>
      </c>
    </row>
    <row r="789" spans="1:14" hidden="1">
      <c r="A789" s="1">
        <v>6</v>
      </c>
      <c r="B789" s="2" t="s">
        <v>1504</v>
      </c>
      <c r="C789" s="1" t="s">
        <v>1505</v>
      </c>
      <c r="D789" s="2" t="s">
        <v>1506</v>
      </c>
      <c r="E789" s="3">
        <v>0</v>
      </c>
      <c r="F789" s="4"/>
      <c r="G789" s="3">
        <v>20.69</v>
      </c>
      <c r="H789" s="3">
        <v>24100.6</v>
      </c>
      <c r="I789" s="3">
        <v>24079.91</v>
      </c>
      <c r="J789" s="4"/>
      <c r="K789" s="5">
        <f t="shared" si="24"/>
        <v>18</v>
      </c>
      <c r="L789" s="5" t="str">
        <f t="shared" si="25"/>
        <v>7</v>
      </c>
      <c r="M789" s="5" t="s">
        <v>2849</v>
      </c>
      <c r="N789" s="5" t="s">
        <v>6119</v>
      </c>
    </row>
    <row r="790" spans="1:14" hidden="1">
      <c r="A790" s="1">
        <v>6</v>
      </c>
      <c r="B790" s="2" t="s">
        <v>1507</v>
      </c>
      <c r="C790" s="1" t="s">
        <v>1508</v>
      </c>
      <c r="D790" s="2" t="s">
        <v>1509</v>
      </c>
      <c r="E790" s="3">
        <v>0</v>
      </c>
      <c r="F790" s="4"/>
      <c r="G790" s="3">
        <v>0</v>
      </c>
      <c r="H790" s="3">
        <v>7495.08</v>
      </c>
      <c r="I790" s="3">
        <v>7495.08</v>
      </c>
      <c r="J790" s="4"/>
      <c r="K790" s="5">
        <f t="shared" si="24"/>
        <v>18</v>
      </c>
      <c r="L790" s="5" t="str">
        <f t="shared" si="25"/>
        <v>7</v>
      </c>
      <c r="M790" s="5" t="s">
        <v>2849</v>
      </c>
      <c r="N790" s="5" t="s">
        <v>6119</v>
      </c>
    </row>
    <row r="791" spans="1:14" hidden="1">
      <c r="A791" s="1">
        <v>6</v>
      </c>
      <c r="B791" s="2" t="s">
        <v>1510</v>
      </c>
      <c r="C791" s="1" t="s">
        <v>1511</v>
      </c>
      <c r="D791" s="2" t="s">
        <v>1512</v>
      </c>
      <c r="E791" s="3">
        <v>0</v>
      </c>
      <c r="F791" s="4"/>
      <c r="G791" s="3">
        <v>0</v>
      </c>
      <c r="H791" s="3">
        <v>712.17</v>
      </c>
      <c r="I791" s="3">
        <v>712.17</v>
      </c>
      <c r="J791" s="4"/>
      <c r="K791" s="5">
        <f t="shared" si="24"/>
        <v>18</v>
      </c>
      <c r="L791" s="5" t="str">
        <f t="shared" si="25"/>
        <v>7</v>
      </c>
      <c r="M791" s="5" t="s">
        <v>2849</v>
      </c>
      <c r="N791" s="5" t="s">
        <v>6119</v>
      </c>
    </row>
    <row r="792" spans="1:14" hidden="1">
      <c r="A792" s="1">
        <v>6</v>
      </c>
      <c r="B792" s="2" t="s">
        <v>1513</v>
      </c>
      <c r="C792" s="1" t="s">
        <v>1514</v>
      </c>
      <c r="D792" s="2" t="s">
        <v>1515</v>
      </c>
      <c r="E792" s="3">
        <v>0</v>
      </c>
      <c r="F792" s="4"/>
      <c r="G792" s="3">
        <v>0</v>
      </c>
      <c r="H792" s="3">
        <v>7046.61</v>
      </c>
      <c r="I792" s="3">
        <v>7046.61</v>
      </c>
      <c r="J792" s="4"/>
      <c r="K792" s="5">
        <f t="shared" si="24"/>
        <v>18</v>
      </c>
      <c r="L792" s="5" t="str">
        <f t="shared" si="25"/>
        <v>7</v>
      </c>
      <c r="M792" s="5" t="s">
        <v>2849</v>
      </c>
      <c r="N792" s="5" t="s">
        <v>6119</v>
      </c>
    </row>
    <row r="793" spans="1:14" hidden="1">
      <c r="A793" s="1">
        <v>6</v>
      </c>
      <c r="B793" s="2" t="s">
        <v>1516</v>
      </c>
      <c r="C793" s="1" t="s">
        <v>1517</v>
      </c>
      <c r="D793" s="2" t="s">
        <v>1518</v>
      </c>
      <c r="E793" s="3">
        <v>0</v>
      </c>
      <c r="F793" s="4"/>
      <c r="G793" s="3">
        <v>0</v>
      </c>
      <c r="H793" s="3">
        <v>119109.26</v>
      </c>
      <c r="I793" s="3">
        <v>119109.26</v>
      </c>
      <c r="J793" s="4"/>
      <c r="K793" s="5">
        <f t="shared" si="24"/>
        <v>18</v>
      </c>
      <c r="L793" s="5" t="str">
        <f t="shared" si="25"/>
        <v>7</v>
      </c>
      <c r="M793" s="5" t="s">
        <v>2849</v>
      </c>
      <c r="N793" s="5" t="s">
        <v>6119</v>
      </c>
    </row>
    <row r="794" spans="1:14" hidden="1">
      <c r="A794" s="1">
        <v>6</v>
      </c>
      <c r="B794" s="2" t="s">
        <v>1519</v>
      </c>
      <c r="C794" s="1" t="s">
        <v>1520</v>
      </c>
      <c r="D794" s="2" t="s">
        <v>1521</v>
      </c>
      <c r="E794" s="3">
        <v>0</v>
      </c>
      <c r="F794" s="4"/>
      <c r="G794" s="3">
        <v>0</v>
      </c>
      <c r="H794" s="3">
        <v>1087.3599999999999</v>
      </c>
      <c r="I794" s="3">
        <v>1087.3599999999999</v>
      </c>
      <c r="J794" s="4"/>
      <c r="K794" s="5">
        <f t="shared" si="24"/>
        <v>18</v>
      </c>
      <c r="L794" s="5" t="str">
        <f t="shared" si="25"/>
        <v>7</v>
      </c>
      <c r="M794" s="5" t="s">
        <v>2849</v>
      </c>
      <c r="N794" s="5" t="s">
        <v>6119</v>
      </c>
    </row>
    <row r="795" spans="1:14" hidden="1">
      <c r="A795" s="1">
        <v>6</v>
      </c>
      <c r="B795" s="2" t="s">
        <v>1522</v>
      </c>
      <c r="C795" s="1" t="s">
        <v>1523</v>
      </c>
      <c r="D795" s="2" t="s">
        <v>1524</v>
      </c>
      <c r="E795" s="3">
        <v>0</v>
      </c>
      <c r="F795" s="4"/>
      <c r="G795" s="3">
        <v>0</v>
      </c>
      <c r="H795" s="3">
        <v>3649.5</v>
      </c>
      <c r="I795" s="3">
        <v>3649.5</v>
      </c>
      <c r="J795" s="4"/>
      <c r="K795" s="5">
        <f t="shared" si="24"/>
        <v>18</v>
      </c>
      <c r="L795" s="5" t="str">
        <f t="shared" si="25"/>
        <v>7</v>
      </c>
      <c r="M795" s="5" t="s">
        <v>2849</v>
      </c>
      <c r="N795" s="5" t="s">
        <v>6119</v>
      </c>
    </row>
    <row r="796" spans="1:14" hidden="1">
      <c r="A796" s="1">
        <v>6</v>
      </c>
      <c r="B796" s="2" t="s">
        <v>1525</v>
      </c>
      <c r="C796" s="1" t="s">
        <v>1526</v>
      </c>
      <c r="D796" s="2" t="s">
        <v>1527</v>
      </c>
      <c r="E796" s="3">
        <v>0</v>
      </c>
      <c r="F796" s="4"/>
      <c r="G796" s="3">
        <v>0</v>
      </c>
      <c r="H796" s="3">
        <v>11887.65</v>
      </c>
      <c r="I796" s="3">
        <v>11887.65</v>
      </c>
      <c r="J796" s="4"/>
      <c r="K796" s="5">
        <f t="shared" si="24"/>
        <v>18</v>
      </c>
      <c r="L796" s="5" t="str">
        <f t="shared" si="25"/>
        <v>7</v>
      </c>
      <c r="M796" s="5" t="s">
        <v>2849</v>
      </c>
      <c r="N796" s="5" t="s">
        <v>6119</v>
      </c>
    </row>
    <row r="797" spans="1:14" hidden="1">
      <c r="A797" s="1">
        <v>6</v>
      </c>
      <c r="B797" s="2" t="s">
        <v>1528</v>
      </c>
      <c r="C797" s="1" t="s">
        <v>1529</v>
      </c>
      <c r="D797" s="2" t="s">
        <v>1530</v>
      </c>
      <c r="E797" s="3">
        <v>0</v>
      </c>
      <c r="F797" s="4"/>
      <c r="G797" s="3">
        <v>0</v>
      </c>
      <c r="H797" s="3">
        <v>1.71</v>
      </c>
      <c r="I797" s="3">
        <v>1.71</v>
      </c>
      <c r="J797" s="4"/>
      <c r="K797" s="5">
        <f t="shared" si="24"/>
        <v>18</v>
      </c>
      <c r="L797" s="5" t="str">
        <f t="shared" si="25"/>
        <v>7</v>
      </c>
      <c r="M797" s="5" t="s">
        <v>2849</v>
      </c>
      <c r="N797" s="5" t="s">
        <v>6119</v>
      </c>
    </row>
    <row r="798" spans="1:14" hidden="1">
      <c r="A798" s="1">
        <v>6</v>
      </c>
      <c r="B798" s="2" t="s">
        <v>1531</v>
      </c>
      <c r="C798" s="1" t="s">
        <v>1532</v>
      </c>
      <c r="D798" s="2" t="s">
        <v>1533</v>
      </c>
      <c r="E798" s="3">
        <v>0</v>
      </c>
      <c r="F798" s="4"/>
      <c r="G798" s="3">
        <v>244.71</v>
      </c>
      <c r="H798" s="3">
        <v>18548.88</v>
      </c>
      <c r="I798" s="3">
        <v>18304.169999999998</v>
      </c>
      <c r="J798" s="4"/>
      <c r="K798" s="5">
        <f t="shared" si="24"/>
        <v>18</v>
      </c>
      <c r="L798" s="5" t="str">
        <f t="shared" si="25"/>
        <v>7</v>
      </c>
      <c r="M798" s="5" t="s">
        <v>2849</v>
      </c>
      <c r="N798" s="5" t="s">
        <v>6119</v>
      </c>
    </row>
    <row r="799" spans="1:14" hidden="1">
      <c r="A799" s="1">
        <v>6</v>
      </c>
      <c r="B799" s="2" t="s">
        <v>1534</v>
      </c>
      <c r="C799" s="1" t="s">
        <v>1535</v>
      </c>
      <c r="D799" s="2" t="s">
        <v>1536</v>
      </c>
      <c r="E799" s="3">
        <v>0</v>
      </c>
      <c r="F799" s="4"/>
      <c r="G799" s="3">
        <v>235.96</v>
      </c>
      <c r="H799" s="3">
        <v>3139.14</v>
      </c>
      <c r="I799" s="3">
        <v>2903.18</v>
      </c>
      <c r="J799" s="4"/>
      <c r="K799" s="5">
        <f t="shared" si="24"/>
        <v>18</v>
      </c>
      <c r="L799" s="5" t="str">
        <f t="shared" si="25"/>
        <v>7</v>
      </c>
      <c r="M799" s="5" t="s">
        <v>2849</v>
      </c>
      <c r="N799" s="5" t="s">
        <v>6119</v>
      </c>
    </row>
    <row r="800" spans="1:14" hidden="1">
      <c r="A800" s="1">
        <v>6</v>
      </c>
      <c r="B800" s="2" t="s">
        <v>1537</v>
      </c>
      <c r="C800" s="1" t="s">
        <v>1538</v>
      </c>
      <c r="D800" s="2" t="s">
        <v>1539</v>
      </c>
      <c r="E800" s="3">
        <v>0</v>
      </c>
      <c r="F800" s="4"/>
      <c r="G800" s="3">
        <v>54.87</v>
      </c>
      <c r="H800" s="3">
        <v>1078.46</v>
      </c>
      <c r="I800" s="3">
        <v>1023.59</v>
      </c>
      <c r="J800" s="4"/>
      <c r="K800" s="5">
        <f t="shared" si="24"/>
        <v>18</v>
      </c>
      <c r="L800" s="5" t="str">
        <f t="shared" si="25"/>
        <v>7</v>
      </c>
      <c r="M800" s="5" t="s">
        <v>2849</v>
      </c>
      <c r="N800" s="5" t="s">
        <v>6119</v>
      </c>
    </row>
    <row r="801" spans="1:14" hidden="1">
      <c r="A801" s="1">
        <v>6</v>
      </c>
      <c r="B801" s="2" t="s">
        <v>1540</v>
      </c>
      <c r="C801" s="1" t="s">
        <v>1541</v>
      </c>
      <c r="D801" s="2" t="s">
        <v>1542</v>
      </c>
      <c r="E801" s="3">
        <v>0</v>
      </c>
      <c r="F801" s="4"/>
      <c r="G801" s="3">
        <v>0</v>
      </c>
      <c r="H801" s="3">
        <v>2366.92</v>
      </c>
      <c r="I801" s="3">
        <v>2366.92</v>
      </c>
      <c r="J801" s="4"/>
      <c r="K801" s="5">
        <f t="shared" si="24"/>
        <v>18</v>
      </c>
      <c r="L801" s="5" t="str">
        <f t="shared" si="25"/>
        <v>7</v>
      </c>
      <c r="M801" s="5" t="s">
        <v>2849</v>
      </c>
      <c r="N801" s="5" t="s">
        <v>6119</v>
      </c>
    </row>
    <row r="802" spans="1:14" hidden="1">
      <c r="A802" s="1">
        <v>6</v>
      </c>
      <c r="B802" s="2" t="s">
        <v>2856</v>
      </c>
      <c r="C802" s="1" t="s">
        <v>2857</v>
      </c>
      <c r="D802" s="2" t="s">
        <v>2858</v>
      </c>
      <c r="E802" s="3">
        <v>0</v>
      </c>
      <c r="F802" s="4"/>
      <c r="G802" s="3">
        <v>0</v>
      </c>
      <c r="H802" s="3">
        <v>205482.15</v>
      </c>
      <c r="I802" s="3">
        <v>205482.15</v>
      </c>
      <c r="J802" s="4"/>
      <c r="K802" s="5">
        <f t="shared" si="24"/>
        <v>18</v>
      </c>
      <c r="L802" s="5" t="str">
        <f t="shared" si="25"/>
        <v>7</v>
      </c>
      <c r="M802" s="5" t="s">
        <v>2849</v>
      </c>
      <c r="N802" s="5" t="s">
        <v>6119</v>
      </c>
    </row>
    <row r="803" spans="1:14" hidden="1">
      <c r="A803" s="1">
        <v>6</v>
      </c>
      <c r="B803" s="2" t="s">
        <v>1543</v>
      </c>
      <c r="C803" s="1" t="s">
        <v>1544</v>
      </c>
      <c r="D803" s="2" t="s">
        <v>1545</v>
      </c>
      <c r="E803" s="3">
        <v>0</v>
      </c>
      <c r="F803" s="4"/>
      <c r="G803" s="3">
        <v>0</v>
      </c>
      <c r="H803" s="3">
        <v>182264.97</v>
      </c>
      <c r="I803" s="3">
        <v>182264.97</v>
      </c>
      <c r="J803" s="4"/>
      <c r="K803" s="5">
        <f t="shared" si="24"/>
        <v>18</v>
      </c>
      <c r="L803" s="5" t="str">
        <f t="shared" si="25"/>
        <v>7</v>
      </c>
      <c r="M803" s="5" t="s">
        <v>2849</v>
      </c>
      <c r="N803" s="5" t="s">
        <v>6119</v>
      </c>
    </row>
    <row r="804" spans="1:14" hidden="1">
      <c r="A804" s="1">
        <v>6</v>
      </c>
      <c r="B804" s="2" t="s">
        <v>1546</v>
      </c>
      <c r="C804" s="1" t="s">
        <v>1547</v>
      </c>
      <c r="D804" s="2" t="s">
        <v>1548</v>
      </c>
      <c r="E804" s="3">
        <v>0</v>
      </c>
      <c r="F804" s="4"/>
      <c r="G804" s="3">
        <v>0</v>
      </c>
      <c r="H804" s="3">
        <v>234818.31</v>
      </c>
      <c r="I804" s="3">
        <v>234818.31</v>
      </c>
      <c r="J804" s="4"/>
      <c r="K804" s="5">
        <f t="shared" si="24"/>
        <v>18</v>
      </c>
      <c r="L804" s="5" t="str">
        <f t="shared" si="25"/>
        <v>7</v>
      </c>
      <c r="M804" s="5" t="s">
        <v>2849</v>
      </c>
      <c r="N804" s="5" t="s">
        <v>6119</v>
      </c>
    </row>
    <row r="805" spans="1:14" hidden="1">
      <c r="A805" s="1">
        <v>6</v>
      </c>
      <c r="B805" s="2" t="s">
        <v>1549</v>
      </c>
      <c r="C805" s="1" t="s">
        <v>1550</v>
      </c>
      <c r="D805" s="2" t="s">
        <v>1551</v>
      </c>
      <c r="E805" s="3">
        <v>0</v>
      </c>
      <c r="F805" s="4"/>
      <c r="G805" s="3">
        <v>0</v>
      </c>
      <c r="H805" s="3">
        <v>107721.03</v>
      </c>
      <c r="I805" s="3">
        <v>107721.03</v>
      </c>
      <c r="J805" s="4"/>
      <c r="K805" s="5">
        <f t="shared" si="24"/>
        <v>18</v>
      </c>
      <c r="L805" s="5" t="str">
        <f t="shared" si="25"/>
        <v>7</v>
      </c>
      <c r="M805" s="5" t="s">
        <v>2849</v>
      </c>
      <c r="N805" s="5" t="s">
        <v>6119</v>
      </c>
    </row>
    <row r="806" spans="1:14" hidden="1">
      <c r="A806" s="1">
        <v>6</v>
      </c>
      <c r="B806" s="2" t="s">
        <v>1552</v>
      </c>
      <c r="C806" s="1" t="s">
        <v>1553</v>
      </c>
      <c r="D806" s="2" t="s">
        <v>1554</v>
      </c>
      <c r="E806" s="3">
        <v>0</v>
      </c>
      <c r="F806" s="4"/>
      <c r="G806" s="3">
        <v>0</v>
      </c>
      <c r="H806" s="3">
        <v>95697.98</v>
      </c>
      <c r="I806" s="3">
        <v>95697.98</v>
      </c>
      <c r="J806" s="4"/>
      <c r="K806" s="5">
        <f t="shared" si="24"/>
        <v>18</v>
      </c>
      <c r="L806" s="5" t="str">
        <f t="shared" si="25"/>
        <v>7</v>
      </c>
      <c r="M806" s="5" t="s">
        <v>2849</v>
      </c>
      <c r="N806" s="5" t="s">
        <v>6119</v>
      </c>
    </row>
    <row r="807" spans="1:14" hidden="1">
      <c r="A807" s="1">
        <v>6</v>
      </c>
      <c r="B807" s="75" t="s">
        <v>2859</v>
      </c>
      <c r="C807" s="76" t="s">
        <v>2860</v>
      </c>
      <c r="D807" s="75" t="s">
        <v>2861</v>
      </c>
      <c r="E807" s="77">
        <v>0</v>
      </c>
      <c r="F807" s="78"/>
      <c r="G807" s="77">
        <v>0</v>
      </c>
      <c r="H807" s="77">
        <v>3901.86</v>
      </c>
      <c r="I807" s="77">
        <v>3901.86</v>
      </c>
      <c r="J807" s="4"/>
      <c r="K807" s="5">
        <f t="shared" si="24"/>
        <v>18</v>
      </c>
      <c r="L807" s="5" t="str">
        <f t="shared" si="25"/>
        <v>7</v>
      </c>
      <c r="M807" s="5" t="s">
        <v>2849</v>
      </c>
      <c r="N807" s="5" t="s">
        <v>6119</v>
      </c>
    </row>
    <row r="808" spans="1:14" hidden="1">
      <c r="A808" s="1">
        <v>6</v>
      </c>
      <c r="B808" s="2" t="s">
        <v>1555</v>
      </c>
      <c r="C808" s="1" t="s">
        <v>1556</v>
      </c>
      <c r="D808" s="2" t="s">
        <v>1557</v>
      </c>
      <c r="E808" s="3">
        <v>0</v>
      </c>
      <c r="F808" s="4"/>
      <c r="G808" s="3">
        <v>17</v>
      </c>
      <c r="H808" s="3">
        <v>15215.39</v>
      </c>
      <c r="I808" s="3">
        <v>15198.39</v>
      </c>
      <c r="J808" s="4"/>
      <c r="K808" s="5">
        <f t="shared" si="24"/>
        <v>18</v>
      </c>
      <c r="L808" s="5" t="str">
        <f t="shared" si="25"/>
        <v>7</v>
      </c>
      <c r="M808" s="5" t="s">
        <v>2849</v>
      </c>
      <c r="N808" s="5" t="s">
        <v>6119</v>
      </c>
    </row>
    <row r="809" spans="1:14" hidden="1">
      <c r="A809" s="63">
        <v>3</v>
      </c>
      <c r="B809" s="64" t="s">
        <v>1558</v>
      </c>
      <c r="C809" s="63" t="s">
        <v>1</v>
      </c>
      <c r="D809" s="64" t="s">
        <v>1559</v>
      </c>
      <c r="E809" s="65">
        <v>0</v>
      </c>
      <c r="F809" s="66"/>
      <c r="G809" s="65">
        <v>12082.33</v>
      </c>
      <c r="H809" s="65">
        <v>9980347.0700000003</v>
      </c>
      <c r="I809" s="65">
        <v>9968264.7400000002</v>
      </c>
      <c r="J809" s="4"/>
      <c r="K809" s="5">
        <f t="shared" si="24"/>
        <v>13</v>
      </c>
      <c r="L809" s="5" t="str">
        <f t="shared" si="25"/>
        <v>7</v>
      </c>
      <c r="M809" s="5" t="s">
        <v>2849</v>
      </c>
    </row>
    <row r="810" spans="1:14" hidden="1">
      <c r="A810" s="1">
        <v>4</v>
      </c>
      <c r="B810" s="2" t="s">
        <v>1560</v>
      </c>
      <c r="C810" s="1" t="s">
        <v>1</v>
      </c>
      <c r="D810" s="2" t="s">
        <v>1561</v>
      </c>
      <c r="E810" s="3">
        <v>0</v>
      </c>
      <c r="F810" s="4"/>
      <c r="G810" s="3">
        <v>0</v>
      </c>
      <c r="H810" s="3">
        <v>2628453.3199999998</v>
      </c>
      <c r="I810" s="67">
        <v>2628453.3199999998</v>
      </c>
      <c r="J810" s="4"/>
      <c r="K810" s="5">
        <f t="shared" si="24"/>
        <v>13</v>
      </c>
      <c r="L810" s="5" t="str">
        <f t="shared" si="25"/>
        <v>7</v>
      </c>
      <c r="M810" s="5" t="s">
        <v>2849</v>
      </c>
    </row>
    <row r="811" spans="1:14" hidden="1">
      <c r="A811" s="1">
        <v>6</v>
      </c>
      <c r="B811" s="2" t="s">
        <v>1562</v>
      </c>
      <c r="C811" s="1" t="s">
        <v>1563</v>
      </c>
      <c r="D811" s="2" t="s">
        <v>1564</v>
      </c>
      <c r="E811" s="3">
        <v>0</v>
      </c>
      <c r="F811" s="4"/>
      <c r="G811" s="3">
        <v>0</v>
      </c>
      <c r="H811" s="3">
        <v>1347135.52</v>
      </c>
      <c r="I811" s="3">
        <v>1347135.52</v>
      </c>
      <c r="J811" s="4"/>
      <c r="K811" s="5">
        <f t="shared" si="24"/>
        <v>18</v>
      </c>
      <c r="L811" s="5" t="str">
        <f t="shared" si="25"/>
        <v>7</v>
      </c>
      <c r="M811" s="5" t="s">
        <v>2849</v>
      </c>
      <c r="N811" s="5" t="s">
        <v>6119</v>
      </c>
    </row>
    <row r="812" spans="1:14" hidden="1">
      <c r="A812" s="1">
        <v>6</v>
      </c>
      <c r="B812" s="2" t="s">
        <v>1565</v>
      </c>
      <c r="C812" s="1" t="s">
        <v>1566</v>
      </c>
      <c r="D812" s="2" t="s">
        <v>1567</v>
      </c>
      <c r="E812" s="3">
        <v>0</v>
      </c>
      <c r="F812" s="4"/>
      <c r="G812" s="3">
        <v>0</v>
      </c>
      <c r="H812" s="3">
        <v>328842.43</v>
      </c>
      <c r="I812" s="3">
        <v>328842.43</v>
      </c>
      <c r="J812" s="4"/>
      <c r="K812" s="5">
        <f t="shared" si="24"/>
        <v>18</v>
      </c>
      <c r="L812" s="5" t="str">
        <f t="shared" si="25"/>
        <v>7</v>
      </c>
      <c r="M812" s="5" t="s">
        <v>2849</v>
      </c>
      <c r="N812" s="5" t="s">
        <v>6119</v>
      </c>
    </row>
    <row r="813" spans="1:14" hidden="1">
      <c r="A813" s="1">
        <v>6</v>
      </c>
      <c r="B813" s="2" t="s">
        <v>1568</v>
      </c>
      <c r="C813" s="1" t="s">
        <v>1569</v>
      </c>
      <c r="D813" s="2" t="s">
        <v>1570</v>
      </c>
      <c r="E813" s="3">
        <v>0</v>
      </c>
      <c r="F813" s="4"/>
      <c r="G813" s="3">
        <v>0</v>
      </c>
      <c r="H813" s="3">
        <v>952475.37</v>
      </c>
      <c r="I813" s="3">
        <v>952475.37</v>
      </c>
      <c r="J813" s="4"/>
      <c r="K813" s="5">
        <f t="shared" si="24"/>
        <v>18</v>
      </c>
      <c r="L813" s="5" t="str">
        <f t="shared" si="25"/>
        <v>7</v>
      </c>
      <c r="M813" s="5" t="s">
        <v>2849</v>
      </c>
      <c r="N813" s="5" t="s">
        <v>6119</v>
      </c>
    </row>
    <row r="814" spans="1:14" hidden="1">
      <c r="A814" s="1">
        <v>4</v>
      </c>
      <c r="B814" s="2" t="s">
        <v>1571</v>
      </c>
      <c r="C814" s="1" t="s">
        <v>1</v>
      </c>
      <c r="D814" s="2" t="s">
        <v>1572</v>
      </c>
      <c r="E814" s="3">
        <v>0</v>
      </c>
      <c r="F814" s="4"/>
      <c r="G814" s="3">
        <v>11997.16</v>
      </c>
      <c r="H814" s="3">
        <v>169090.37</v>
      </c>
      <c r="I814" s="73">
        <v>157093.21</v>
      </c>
      <c r="J814" s="4"/>
      <c r="K814" s="5">
        <f t="shared" si="24"/>
        <v>13</v>
      </c>
      <c r="L814" s="5" t="str">
        <f t="shared" si="25"/>
        <v>7</v>
      </c>
      <c r="M814" s="5" t="s">
        <v>2849</v>
      </c>
    </row>
    <row r="815" spans="1:14" hidden="1">
      <c r="A815" s="1">
        <v>6</v>
      </c>
      <c r="B815" s="2" t="s">
        <v>1573</v>
      </c>
      <c r="C815" s="1" t="s">
        <v>1574</v>
      </c>
      <c r="D815" s="2" t="s">
        <v>337</v>
      </c>
      <c r="E815" s="3">
        <v>0</v>
      </c>
      <c r="F815" s="4"/>
      <c r="G815" s="3">
        <v>11997.16</v>
      </c>
      <c r="H815" s="3">
        <v>169090.37</v>
      </c>
      <c r="I815" s="3">
        <v>157093.21</v>
      </c>
      <c r="J815" s="4"/>
      <c r="K815" s="5">
        <f t="shared" si="24"/>
        <v>18</v>
      </c>
      <c r="L815" s="5" t="str">
        <f t="shared" si="25"/>
        <v>7</v>
      </c>
      <c r="M815" s="5" t="s">
        <v>2849</v>
      </c>
      <c r="N815" s="5" t="s">
        <v>6119</v>
      </c>
    </row>
    <row r="816" spans="1:14" hidden="1">
      <c r="A816" s="1">
        <v>4</v>
      </c>
      <c r="B816" s="2" t="s">
        <v>1575</v>
      </c>
      <c r="C816" s="1" t="s">
        <v>1</v>
      </c>
      <c r="D816" s="2" t="s">
        <v>1576</v>
      </c>
      <c r="E816" s="3">
        <v>0</v>
      </c>
      <c r="F816" s="4"/>
      <c r="G816" s="3">
        <v>0</v>
      </c>
      <c r="H816" s="3">
        <v>4554089.67</v>
      </c>
      <c r="I816" s="67">
        <v>4554089.67</v>
      </c>
      <c r="J816" s="4"/>
      <c r="K816" s="5">
        <f t="shared" si="24"/>
        <v>13</v>
      </c>
      <c r="L816" s="5" t="str">
        <f t="shared" si="25"/>
        <v>7</v>
      </c>
      <c r="M816" s="5" t="s">
        <v>2849</v>
      </c>
    </row>
    <row r="817" spans="1:14" hidden="1">
      <c r="A817" s="1">
        <v>6</v>
      </c>
      <c r="B817" s="2" t="s">
        <v>1577</v>
      </c>
      <c r="C817" s="1" t="s">
        <v>1578</v>
      </c>
      <c r="D817" s="2" t="s">
        <v>1579</v>
      </c>
      <c r="E817" s="3">
        <v>0</v>
      </c>
      <c r="F817" s="4"/>
      <c r="G817" s="3">
        <v>0</v>
      </c>
      <c r="H817" s="3">
        <v>4554089.67</v>
      </c>
      <c r="I817" s="3">
        <v>4554089.67</v>
      </c>
      <c r="J817" s="4"/>
      <c r="K817" s="5">
        <f t="shared" si="24"/>
        <v>18</v>
      </c>
      <c r="L817" s="5" t="str">
        <f t="shared" si="25"/>
        <v>7</v>
      </c>
      <c r="M817" s="5" t="s">
        <v>2849</v>
      </c>
      <c r="N817" s="5" t="s">
        <v>6119</v>
      </c>
    </row>
    <row r="818" spans="1:14" hidden="1">
      <c r="A818" s="1">
        <v>4</v>
      </c>
      <c r="B818" s="2" t="s">
        <v>1580</v>
      </c>
      <c r="C818" s="1" t="s">
        <v>1</v>
      </c>
      <c r="D818" s="2" t="s">
        <v>1581</v>
      </c>
      <c r="E818" s="3">
        <v>0</v>
      </c>
      <c r="F818" s="4"/>
      <c r="G818" s="3">
        <v>85.17</v>
      </c>
      <c r="H818" s="3">
        <v>2294758.06</v>
      </c>
      <c r="I818" s="68">
        <v>2294672.89</v>
      </c>
      <c r="J818" s="4"/>
      <c r="K818" s="5">
        <f t="shared" si="24"/>
        <v>13</v>
      </c>
      <c r="L818" s="5" t="str">
        <f t="shared" si="25"/>
        <v>7</v>
      </c>
      <c r="M818" s="5" t="s">
        <v>2849</v>
      </c>
    </row>
    <row r="819" spans="1:14" hidden="1">
      <c r="A819" s="1">
        <v>5</v>
      </c>
      <c r="B819" s="2" t="s">
        <v>1582</v>
      </c>
      <c r="C819" s="1" t="s">
        <v>1</v>
      </c>
      <c r="D819" s="2" t="s">
        <v>1583</v>
      </c>
      <c r="E819" s="3">
        <v>0</v>
      </c>
      <c r="F819" s="4"/>
      <c r="G819" s="3">
        <v>85.17</v>
      </c>
      <c r="H819" s="3">
        <v>2157827.35</v>
      </c>
      <c r="I819" s="72">
        <v>2157742.1800000002</v>
      </c>
      <c r="J819" s="4"/>
      <c r="K819" s="5">
        <f t="shared" si="24"/>
        <v>13</v>
      </c>
      <c r="L819" s="5" t="str">
        <f t="shared" si="25"/>
        <v>7</v>
      </c>
      <c r="M819" s="5" t="s">
        <v>2849</v>
      </c>
    </row>
    <row r="820" spans="1:14" hidden="1">
      <c r="A820" s="1">
        <v>6</v>
      </c>
      <c r="B820" s="75" t="s">
        <v>1584</v>
      </c>
      <c r="C820" s="76" t="s">
        <v>1585</v>
      </c>
      <c r="D820" s="75" t="s">
        <v>32</v>
      </c>
      <c r="E820" s="77">
        <v>0</v>
      </c>
      <c r="F820" s="78"/>
      <c r="G820" s="77">
        <v>0</v>
      </c>
      <c r="H820" s="77">
        <v>258.74</v>
      </c>
      <c r="I820" s="77">
        <v>258.74</v>
      </c>
      <c r="J820" s="4"/>
      <c r="K820" s="5">
        <f t="shared" si="24"/>
        <v>18</v>
      </c>
      <c r="L820" s="5" t="str">
        <f t="shared" si="25"/>
        <v>7</v>
      </c>
      <c r="M820" s="5" t="s">
        <v>2849</v>
      </c>
      <c r="N820" s="5" t="s">
        <v>6119</v>
      </c>
    </row>
    <row r="821" spans="1:14" hidden="1">
      <c r="A821" s="1">
        <v>6</v>
      </c>
      <c r="B821" s="2" t="s">
        <v>2862</v>
      </c>
      <c r="C821" s="1" t="s">
        <v>2863</v>
      </c>
      <c r="D821" s="2" t="s">
        <v>2864</v>
      </c>
      <c r="E821" s="3">
        <v>0</v>
      </c>
      <c r="F821" s="4"/>
      <c r="G821" s="3">
        <v>33.270000000000003</v>
      </c>
      <c r="H821" s="3">
        <v>13786.66</v>
      </c>
      <c r="I821" s="3">
        <v>13753.39</v>
      </c>
      <c r="J821" s="4"/>
      <c r="K821" s="5">
        <f t="shared" si="24"/>
        <v>18</v>
      </c>
      <c r="L821" s="5" t="str">
        <f t="shared" si="25"/>
        <v>7</v>
      </c>
      <c r="M821" s="5" t="s">
        <v>2849</v>
      </c>
      <c r="N821" s="5" t="s">
        <v>6119</v>
      </c>
    </row>
    <row r="822" spans="1:14" hidden="1">
      <c r="A822" s="1">
        <v>6</v>
      </c>
      <c r="B822" s="2" t="s">
        <v>2865</v>
      </c>
      <c r="C822" s="1" t="s">
        <v>2866</v>
      </c>
      <c r="D822" s="2" t="s">
        <v>2867</v>
      </c>
      <c r="E822" s="3">
        <v>0</v>
      </c>
      <c r="F822" s="4"/>
      <c r="G822" s="3">
        <v>0</v>
      </c>
      <c r="H822" s="3">
        <v>14247.95</v>
      </c>
      <c r="I822" s="3">
        <v>14247.95</v>
      </c>
      <c r="J822" s="4"/>
      <c r="K822" s="5">
        <f t="shared" si="24"/>
        <v>18</v>
      </c>
      <c r="L822" s="5" t="str">
        <f t="shared" si="25"/>
        <v>7</v>
      </c>
      <c r="M822" s="5" t="s">
        <v>2849</v>
      </c>
      <c r="N822" s="5" t="s">
        <v>6119</v>
      </c>
    </row>
    <row r="823" spans="1:14" hidden="1">
      <c r="A823" s="1">
        <v>6</v>
      </c>
      <c r="B823" s="2" t="s">
        <v>2868</v>
      </c>
      <c r="C823" s="1" t="s">
        <v>2869</v>
      </c>
      <c r="D823" s="2" t="s">
        <v>2870</v>
      </c>
      <c r="E823" s="3">
        <v>0</v>
      </c>
      <c r="F823" s="4"/>
      <c r="G823" s="3">
        <v>0</v>
      </c>
      <c r="H823" s="3">
        <v>9148.61</v>
      </c>
      <c r="I823" s="3">
        <v>9148.61</v>
      </c>
      <c r="J823" s="4"/>
      <c r="K823" s="5">
        <f t="shared" si="24"/>
        <v>18</v>
      </c>
      <c r="L823" s="5" t="str">
        <f t="shared" si="25"/>
        <v>7</v>
      </c>
      <c r="M823" s="5" t="s">
        <v>2849</v>
      </c>
      <c r="N823" s="5" t="s">
        <v>6119</v>
      </c>
    </row>
    <row r="824" spans="1:14" hidden="1">
      <c r="A824" s="1">
        <v>6</v>
      </c>
      <c r="B824" s="2" t="s">
        <v>2871</v>
      </c>
      <c r="C824" s="1" t="s">
        <v>2872</v>
      </c>
      <c r="D824" s="2" t="s">
        <v>2873</v>
      </c>
      <c r="E824" s="3">
        <v>0</v>
      </c>
      <c r="F824" s="4"/>
      <c r="G824" s="3">
        <v>51.9</v>
      </c>
      <c r="H824" s="3">
        <v>1808.28</v>
      </c>
      <c r="I824" s="3">
        <v>1756.38</v>
      </c>
      <c r="J824" s="4"/>
      <c r="K824" s="5">
        <f t="shared" si="24"/>
        <v>18</v>
      </c>
      <c r="L824" s="5" t="str">
        <f t="shared" si="25"/>
        <v>7</v>
      </c>
      <c r="M824" s="5" t="s">
        <v>2849</v>
      </c>
      <c r="N824" s="5" t="s">
        <v>6119</v>
      </c>
    </row>
    <row r="825" spans="1:14" hidden="1">
      <c r="A825" s="1">
        <v>6</v>
      </c>
      <c r="B825" s="2" t="s">
        <v>2874</v>
      </c>
      <c r="C825" s="1" t="s">
        <v>2875</v>
      </c>
      <c r="D825" s="2" t="s">
        <v>2033</v>
      </c>
      <c r="E825" s="3">
        <v>0</v>
      </c>
      <c r="F825" s="4"/>
      <c r="G825" s="3">
        <v>0</v>
      </c>
      <c r="H825" s="3">
        <v>274453.27</v>
      </c>
      <c r="I825" s="3">
        <v>274453.27</v>
      </c>
      <c r="J825" s="4"/>
      <c r="K825" s="5">
        <f t="shared" si="24"/>
        <v>18</v>
      </c>
      <c r="L825" s="5" t="str">
        <f t="shared" si="25"/>
        <v>7</v>
      </c>
      <c r="M825" s="5" t="s">
        <v>2849</v>
      </c>
      <c r="N825" s="5" t="s">
        <v>6119</v>
      </c>
    </row>
    <row r="826" spans="1:14" hidden="1">
      <c r="A826" s="1">
        <v>6</v>
      </c>
      <c r="B826" s="2" t="s">
        <v>2876</v>
      </c>
      <c r="C826" s="1" t="s">
        <v>2877</v>
      </c>
      <c r="D826" s="2" t="s">
        <v>2878</v>
      </c>
      <c r="E826" s="3">
        <v>0</v>
      </c>
      <c r="F826" s="4"/>
      <c r="G826" s="3">
        <v>0</v>
      </c>
      <c r="H826" s="3">
        <v>685135</v>
      </c>
      <c r="I826" s="3">
        <v>685135</v>
      </c>
      <c r="J826" s="4"/>
      <c r="K826" s="5">
        <f t="shared" si="24"/>
        <v>18</v>
      </c>
      <c r="L826" s="5" t="str">
        <f t="shared" si="25"/>
        <v>7</v>
      </c>
      <c r="M826" s="5" t="s">
        <v>2849</v>
      </c>
      <c r="N826" s="5" t="s">
        <v>6119</v>
      </c>
    </row>
    <row r="827" spans="1:14" hidden="1">
      <c r="A827" s="1">
        <v>6</v>
      </c>
      <c r="B827" s="2" t="s">
        <v>2879</v>
      </c>
      <c r="C827" s="1" t="s">
        <v>2880</v>
      </c>
      <c r="D827" s="2" t="s">
        <v>2881</v>
      </c>
      <c r="E827" s="3">
        <v>0</v>
      </c>
      <c r="F827" s="4"/>
      <c r="G827" s="3">
        <v>0</v>
      </c>
      <c r="H827" s="3">
        <v>1156708.52</v>
      </c>
      <c r="I827" s="3">
        <v>1156708.52</v>
      </c>
      <c r="J827" s="4"/>
      <c r="K827" s="5">
        <f t="shared" si="24"/>
        <v>18</v>
      </c>
      <c r="L827" s="5" t="str">
        <f t="shared" si="25"/>
        <v>7</v>
      </c>
      <c r="M827" s="5" t="s">
        <v>2849</v>
      </c>
      <c r="N827" s="5" t="s">
        <v>6119</v>
      </c>
    </row>
    <row r="828" spans="1:14" hidden="1">
      <c r="A828" s="1">
        <v>6</v>
      </c>
      <c r="B828" s="2" t="s">
        <v>2882</v>
      </c>
      <c r="C828" s="1" t="s">
        <v>2883</v>
      </c>
      <c r="D828" s="2" t="s">
        <v>2884</v>
      </c>
      <c r="E828" s="3">
        <v>0</v>
      </c>
      <c r="F828" s="4"/>
      <c r="G828" s="3">
        <v>0</v>
      </c>
      <c r="H828" s="3">
        <v>2280.3200000000002</v>
      </c>
      <c r="I828" s="3">
        <v>2280.3200000000002</v>
      </c>
      <c r="J828" s="4"/>
      <c r="K828" s="5">
        <f t="shared" si="24"/>
        <v>18</v>
      </c>
      <c r="L828" s="5" t="str">
        <f t="shared" si="25"/>
        <v>7</v>
      </c>
      <c r="M828" s="5" t="s">
        <v>2849</v>
      </c>
      <c r="N828" s="5" t="s">
        <v>6119</v>
      </c>
    </row>
    <row r="829" spans="1:14" hidden="1">
      <c r="A829" s="1">
        <v>5</v>
      </c>
      <c r="B829" s="2" t="s">
        <v>2885</v>
      </c>
      <c r="C829" s="1" t="s">
        <v>1</v>
      </c>
      <c r="D829" s="2" t="s">
        <v>2886</v>
      </c>
      <c r="E829" s="3">
        <v>0</v>
      </c>
      <c r="F829" s="4"/>
      <c r="G829" s="3">
        <v>0</v>
      </c>
      <c r="H829" s="3">
        <v>5385.52</v>
      </c>
      <c r="I829" s="72">
        <v>5385.52</v>
      </c>
      <c r="J829" s="4"/>
      <c r="K829" s="5">
        <f t="shared" si="24"/>
        <v>13</v>
      </c>
      <c r="L829" s="5" t="str">
        <f t="shared" si="25"/>
        <v>7</v>
      </c>
      <c r="M829" s="5" t="s">
        <v>2849</v>
      </c>
    </row>
    <row r="830" spans="1:14" hidden="1">
      <c r="A830" s="1">
        <v>6</v>
      </c>
      <c r="B830" s="2" t="s">
        <v>2887</v>
      </c>
      <c r="C830" s="1" t="s">
        <v>2888</v>
      </c>
      <c r="D830" s="2" t="s">
        <v>2044</v>
      </c>
      <c r="E830" s="3">
        <v>0</v>
      </c>
      <c r="F830" s="4"/>
      <c r="G830" s="3">
        <v>0</v>
      </c>
      <c r="H830" s="3">
        <v>5385.52</v>
      </c>
      <c r="I830" s="3">
        <v>5385.52</v>
      </c>
      <c r="J830" s="4"/>
      <c r="K830" s="5">
        <f t="shared" si="24"/>
        <v>18</v>
      </c>
      <c r="L830" s="5" t="str">
        <f t="shared" si="25"/>
        <v>7</v>
      </c>
      <c r="M830" s="5" t="s">
        <v>2849</v>
      </c>
      <c r="N830" s="5" t="s">
        <v>6119</v>
      </c>
    </row>
    <row r="831" spans="1:14" hidden="1">
      <c r="A831" s="1">
        <v>5</v>
      </c>
      <c r="B831" s="2" t="s">
        <v>1588</v>
      </c>
      <c r="C831" s="1" t="s">
        <v>1</v>
      </c>
      <c r="D831" s="2" t="s">
        <v>1589</v>
      </c>
      <c r="E831" s="3">
        <v>0</v>
      </c>
      <c r="F831" s="4"/>
      <c r="G831" s="3">
        <v>0</v>
      </c>
      <c r="H831" s="3">
        <v>131545.19</v>
      </c>
      <c r="I831" s="73">
        <v>131545.19</v>
      </c>
      <c r="J831" s="4"/>
      <c r="K831" s="5">
        <f t="shared" si="24"/>
        <v>13</v>
      </c>
      <c r="L831" s="5" t="str">
        <f t="shared" si="25"/>
        <v>7</v>
      </c>
      <c r="M831" s="5" t="s">
        <v>2849</v>
      </c>
    </row>
    <row r="832" spans="1:14" hidden="1">
      <c r="A832" s="1">
        <v>6</v>
      </c>
      <c r="B832" s="2" t="s">
        <v>1593</v>
      </c>
      <c r="C832" s="1" t="s">
        <v>1594</v>
      </c>
      <c r="D832" s="2" t="s">
        <v>1595</v>
      </c>
      <c r="E832" s="3">
        <v>0</v>
      </c>
      <c r="F832" s="4"/>
      <c r="G832" s="3">
        <v>0</v>
      </c>
      <c r="H832" s="3">
        <v>66714.83</v>
      </c>
      <c r="I832" s="3">
        <v>66714.83</v>
      </c>
      <c r="J832" s="4"/>
      <c r="K832" s="5">
        <f t="shared" si="24"/>
        <v>18</v>
      </c>
      <c r="L832" s="5" t="str">
        <f t="shared" si="25"/>
        <v>7</v>
      </c>
      <c r="M832" s="5" t="s">
        <v>2849</v>
      </c>
      <c r="N832" s="5" t="s">
        <v>6119</v>
      </c>
    </row>
    <row r="833" spans="1:14" hidden="1">
      <c r="A833" s="1">
        <v>6</v>
      </c>
      <c r="B833" s="75" t="s">
        <v>2372</v>
      </c>
      <c r="C833" s="76" t="s">
        <v>2373</v>
      </c>
      <c r="D833" s="75" t="s">
        <v>2374</v>
      </c>
      <c r="E833" s="77">
        <v>0</v>
      </c>
      <c r="F833" s="78"/>
      <c r="G833" s="77">
        <v>0</v>
      </c>
      <c r="H833" s="77">
        <v>64830.36</v>
      </c>
      <c r="I833" s="77">
        <v>64830.36</v>
      </c>
      <c r="J833" s="4"/>
      <c r="K833" s="5">
        <f t="shared" si="24"/>
        <v>18</v>
      </c>
      <c r="L833" s="5" t="str">
        <f t="shared" si="25"/>
        <v>7</v>
      </c>
      <c r="M833" s="5" t="s">
        <v>2849</v>
      </c>
      <c r="N833" s="5" t="s">
        <v>6119</v>
      </c>
    </row>
    <row r="834" spans="1:14" hidden="1">
      <c r="A834" s="1">
        <v>4</v>
      </c>
      <c r="B834" s="2" t="s">
        <v>1596</v>
      </c>
      <c r="C834" s="1" t="s">
        <v>1</v>
      </c>
      <c r="D834" s="2" t="s">
        <v>1597</v>
      </c>
      <c r="E834" s="3">
        <v>0</v>
      </c>
      <c r="F834" s="4"/>
      <c r="G834" s="3">
        <v>0</v>
      </c>
      <c r="H834" s="3">
        <v>333955.65000000002</v>
      </c>
      <c r="I834" s="73">
        <v>333955.65000000002</v>
      </c>
      <c r="J834" s="4"/>
      <c r="K834" s="5">
        <f t="shared" si="24"/>
        <v>13</v>
      </c>
      <c r="L834" s="5" t="str">
        <f t="shared" si="25"/>
        <v>7</v>
      </c>
      <c r="M834" s="5" t="s">
        <v>2849</v>
      </c>
    </row>
    <row r="835" spans="1:14" hidden="1">
      <c r="A835" s="1">
        <v>6</v>
      </c>
      <c r="B835" s="75" t="s">
        <v>1598</v>
      </c>
      <c r="C835" s="76" t="s">
        <v>1599</v>
      </c>
      <c r="D835" s="75" t="s">
        <v>1600</v>
      </c>
      <c r="E835" s="77">
        <v>0</v>
      </c>
      <c r="F835" s="78"/>
      <c r="G835" s="77">
        <v>0</v>
      </c>
      <c r="H835" s="77">
        <v>21822.44</v>
      </c>
      <c r="I835" s="77">
        <v>21822.44</v>
      </c>
      <c r="J835" s="4"/>
      <c r="K835" s="5">
        <f t="shared" si="24"/>
        <v>18</v>
      </c>
      <c r="L835" s="5" t="str">
        <f t="shared" si="25"/>
        <v>7</v>
      </c>
      <c r="M835" s="5" t="s">
        <v>2849</v>
      </c>
      <c r="N835" s="5" t="s">
        <v>6119</v>
      </c>
    </row>
    <row r="836" spans="1:14" hidden="1">
      <c r="A836" s="1">
        <v>6</v>
      </c>
      <c r="B836" s="2" t="s">
        <v>1601</v>
      </c>
      <c r="C836" s="1" t="s">
        <v>1602</v>
      </c>
      <c r="D836" s="2" t="s">
        <v>1603</v>
      </c>
      <c r="E836" s="3">
        <v>0</v>
      </c>
      <c r="F836" s="4"/>
      <c r="G836" s="3">
        <v>0</v>
      </c>
      <c r="H836" s="3">
        <v>22538.18</v>
      </c>
      <c r="I836" s="3">
        <v>22538.18</v>
      </c>
      <c r="J836" s="4"/>
      <c r="K836" s="5">
        <f t="shared" si="24"/>
        <v>18</v>
      </c>
      <c r="L836" s="5" t="str">
        <f t="shared" si="25"/>
        <v>7</v>
      </c>
      <c r="M836" s="5" t="s">
        <v>2849</v>
      </c>
      <c r="N836" s="5" t="s">
        <v>6119</v>
      </c>
    </row>
    <row r="837" spans="1:14" hidden="1">
      <c r="A837" s="1">
        <v>6</v>
      </c>
      <c r="B837" s="2" t="s">
        <v>1604</v>
      </c>
      <c r="C837" s="1" t="s">
        <v>1605</v>
      </c>
      <c r="D837" s="2" t="s">
        <v>1606</v>
      </c>
      <c r="E837" s="3">
        <v>0</v>
      </c>
      <c r="F837" s="4"/>
      <c r="G837" s="3">
        <v>0</v>
      </c>
      <c r="H837" s="3">
        <v>3735.55</v>
      </c>
      <c r="I837" s="3">
        <v>3735.55</v>
      </c>
      <c r="J837" s="4"/>
      <c r="K837" s="5">
        <f t="shared" si="24"/>
        <v>18</v>
      </c>
      <c r="L837" s="5" t="str">
        <f t="shared" si="25"/>
        <v>7</v>
      </c>
      <c r="M837" s="5" t="s">
        <v>2849</v>
      </c>
      <c r="N837" s="5" t="s">
        <v>6119</v>
      </c>
    </row>
    <row r="838" spans="1:14" hidden="1">
      <c r="A838" s="1">
        <v>6</v>
      </c>
      <c r="B838" s="75" t="s">
        <v>1607</v>
      </c>
      <c r="C838" s="76" t="s">
        <v>1608</v>
      </c>
      <c r="D838" s="75" t="s">
        <v>1609</v>
      </c>
      <c r="E838" s="77">
        <v>0</v>
      </c>
      <c r="F838" s="78"/>
      <c r="G838" s="77">
        <v>0</v>
      </c>
      <c r="H838" s="77">
        <v>16035.34</v>
      </c>
      <c r="I838" s="77">
        <v>16035.34</v>
      </c>
      <c r="J838" s="4"/>
      <c r="K838" s="5">
        <f t="shared" si="24"/>
        <v>18</v>
      </c>
      <c r="L838" s="5" t="str">
        <f t="shared" si="25"/>
        <v>7</v>
      </c>
      <c r="M838" s="5" t="s">
        <v>2849</v>
      </c>
      <c r="N838" s="5" t="s">
        <v>6119</v>
      </c>
    </row>
    <row r="839" spans="1:14" hidden="1">
      <c r="A839" s="1">
        <v>6</v>
      </c>
      <c r="B839" s="75" t="s">
        <v>1610</v>
      </c>
      <c r="C839" s="76" t="s">
        <v>1611</v>
      </c>
      <c r="D839" s="75" t="s">
        <v>1612</v>
      </c>
      <c r="E839" s="77">
        <v>0</v>
      </c>
      <c r="F839" s="78"/>
      <c r="G839" s="77">
        <v>0</v>
      </c>
      <c r="H839" s="77">
        <v>269824.14</v>
      </c>
      <c r="I839" s="77">
        <v>269824.14</v>
      </c>
      <c r="J839" s="4"/>
      <c r="K839" s="5">
        <f t="shared" si="24"/>
        <v>18</v>
      </c>
      <c r="L839" s="5" t="str">
        <f t="shared" si="25"/>
        <v>7</v>
      </c>
      <c r="M839" s="5" t="s">
        <v>2849</v>
      </c>
      <c r="N839" s="5" t="s">
        <v>6119</v>
      </c>
    </row>
    <row r="840" spans="1:14" hidden="1">
      <c r="A840" s="59">
        <v>2</v>
      </c>
      <c r="B840" s="60" t="s">
        <v>1613</v>
      </c>
      <c r="C840" s="59" t="s">
        <v>1</v>
      </c>
      <c r="D840" s="60" t="s">
        <v>1614</v>
      </c>
      <c r="E840" s="61">
        <v>0</v>
      </c>
      <c r="F840" s="62"/>
      <c r="G840" s="61">
        <v>0</v>
      </c>
      <c r="H840" s="61">
        <v>32226.11</v>
      </c>
      <c r="I840" s="73">
        <v>32226.11</v>
      </c>
      <c r="J840" s="4"/>
      <c r="K840" s="5">
        <f t="shared" si="24"/>
        <v>13</v>
      </c>
      <c r="L840" s="5" t="str">
        <f t="shared" si="25"/>
        <v>7</v>
      </c>
      <c r="M840" s="5" t="s">
        <v>2849</v>
      </c>
    </row>
    <row r="841" spans="1:14" hidden="1">
      <c r="A841" s="63">
        <v>3</v>
      </c>
      <c r="B841" s="64" t="s">
        <v>1615</v>
      </c>
      <c r="C841" s="63" t="s">
        <v>1</v>
      </c>
      <c r="D841" s="64" t="s">
        <v>1616</v>
      </c>
      <c r="E841" s="65">
        <v>0</v>
      </c>
      <c r="F841" s="66"/>
      <c r="G841" s="65">
        <v>0</v>
      </c>
      <c r="H841" s="65">
        <v>25154.22</v>
      </c>
      <c r="I841" s="65">
        <v>25154.22</v>
      </c>
      <c r="J841" s="4"/>
      <c r="K841" s="5">
        <f t="shared" si="24"/>
        <v>13</v>
      </c>
      <c r="L841" s="5" t="str">
        <f t="shared" si="25"/>
        <v>7</v>
      </c>
      <c r="M841" s="5" t="s">
        <v>2849</v>
      </c>
    </row>
    <row r="842" spans="1:14" hidden="1">
      <c r="A842" s="1">
        <v>4</v>
      </c>
      <c r="B842" s="2" t="s">
        <v>1617</v>
      </c>
      <c r="C842" s="1" t="s">
        <v>1</v>
      </c>
      <c r="D842" s="2" t="s">
        <v>1618</v>
      </c>
      <c r="E842" s="3">
        <v>0</v>
      </c>
      <c r="F842" s="4"/>
      <c r="G842" s="3">
        <v>0</v>
      </c>
      <c r="H842" s="3">
        <v>25154.22</v>
      </c>
      <c r="I842" s="68">
        <v>25154.22</v>
      </c>
      <c r="J842" s="4"/>
      <c r="K842" s="5">
        <f t="shared" si="24"/>
        <v>13</v>
      </c>
      <c r="L842" s="5" t="str">
        <f t="shared" si="25"/>
        <v>7</v>
      </c>
      <c r="M842" s="5" t="s">
        <v>2849</v>
      </c>
    </row>
    <row r="843" spans="1:14" hidden="1">
      <c r="A843" s="1">
        <v>6</v>
      </c>
      <c r="B843" s="75" t="s">
        <v>1619</v>
      </c>
      <c r="C843" s="76" t="s">
        <v>1620</v>
      </c>
      <c r="D843" s="75" t="s">
        <v>1621</v>
      </c>
      <c r="E843" s="77">
        <v>0</v>
      </c>
      <c r="F843" s="78"/>
      <c r="G843" s="77">
        <v>0</v>
      </c>
      <c r="H843" s="77">
        <v>1154.22</v>
      </c>
      <c r="I843" s="77">
        <v>1154.22</v>
      </c>
      <c r="J843" s="4"/>
      <c r="K843" s="5">
        <f t="shared" si="24"/>
        <v>18</v>
      </c>
      <c r="L843" s="5" t="str">
        <f t="shared" si="25"/>
        <v>7</v>
      </c>
      <c r="M843" s="5" t="s">
        <v>2849</v>
      </c>
      <c r="N843" s="5" t="s">
        <v>6119</v>
      </c>
    </row>
    <row r="844" spans="1:14" hidden="1">
      <c r="A844" s="1">
        <v>6</v>
      </c>
      <c r="B844" s="2" t="s">
        <v>2378</v>
      </c>
      <c r="C844" s="1" t="s">
        <v>2379</v>
      </c>
      <c r="D844" s="2" t="s">
        <v>2380</v>
      </c>
      <c r="E844" s="3">
        <v>0</v>
      </c>
      <c r="F844" s="4"/>
      <c r="G844" s="3">
        <v>0</v>
      </c>
      <c r="H844" s="3">
        <v>24000</v>
      </c>
      <c r="I844" s="3">
        <v>24000</v>
      </c>
      <c r="J844" s="4"/>
      <c r="K844" s="5">
        <f t="shared" si="24"/>
        <v>18</v>
      </c>
      <c r="L844" s="5" t="str">
        <f t="shared" si="25"/>
        <v>7</v>
      </c>
      <c r="M844" s="5" t="s">
        <v>2849</v>
      </c>
      <c r="N844" s="5" t="s">
        <v>6119</v>
      </c>
    </row>
    <row r="845" spans="1:14" hidden="1">
      <c r="A845" s="63">
        <v>3</v>
      </c>
      <c r="B845" s="64" t="s">
        <v>2381</v>
      </c>
      <c r="C845" s="63" t="s">
        <v>1</v>
      </c>
      <c r="D845" s="64" t="s">
        <v>2382</v>
      </c>
      <c r="E845" s="65">
        <v>0</v>
      </c>
      <c r="F845" s="66"/>
      <c r="G845" s="65">
        <v>0</v>
      </c>
      <c r="H845" s="65">
        <v>7071.89</v>
      </c>
      <c r="I845" s="65">
        <v>7071.89</v>
      </c>
      <c r="J845" s="4"/>
      <c r="K845" s="5">
        <f t="shared" si="24"/>
        <v>13</v>
      </c>
      <c r="L845" s="5" t="str">
        <f t="shared" si="25"/>
        <v>7</v>
      </c>
      <c r="M845" s="5" t="s">
        <v>2849</v>
      </c>
    </row>
    <row r="846" spans="1:14" hidden="1">
      <c r="A846" s="1">
        <v>4</v>
      </c>
      <c r="B846" s="2" t="s">
        <v>2383</v>
      </c>
      <c r="C846" s="1" t="s">
        <v>1</v>
      </c>
      <c r="D846" s="2" t="s">
        <v>2384</v>
      </c>
      <c r="E846" s="3">
        <v>0</v>
      </c>
      <c r="F846" s="4"/>
      <c r="G846" s="3">
        <v>0</v>
      </c>
      <c r="H846" s="3">
        <v>1875.68</v>
      </c>
      <c r="I846" s="68">
        <v>1875.68</v>
      </c>
      <c r="J846" s="4"/>
      <c r="K846" s="5">
        <f t="shared" ref="K846:K909" si="26">LEN(B846)</f>
        <v>13</v>
      </c>
      <c r="L846" s="5" t="str">
        <f t="shared" ref="L846:L909" si="27">LEFT(B846,1)</f>
        <v>7</v>
      </c>
      <c r="M846" s="5" t="s">
        <v>2849</v>
      </c>
    </row>
    <row r="847" spans="1:14" hidden="1">
      <c r="A847" s="1">
        <v>6</v>
      </c>
      <c r="B847" s="75" t="s">
        <v>2385</v>
      </c>
      <c r="C847" s="76" t="s">
        <v>2386</v>
      </c>
      <c r="D847" s="75" t="s">
        <v>2387</v>
      </c>
      <c r="E847" s="77">
        <v>0</v>
      </c>
      <c r="F847" s="78"/>
      <c r="G847" s="77">
        <v>0</v>
      </c>
      <c r="H847" s="77">
        <v>1875.68</v>
      </c>
      <c r="I847" s="77">
        <v>1875.68</v>
      </c>
      <c r="J847" s="4"/>
      <c r="K847" s="5">
        <f t="shared" si="26"/>
        <v>18</v>
      </c>
      <c r="L847" s="5" t="str">
        <f t="shared" si="27"/>
        <v>7</v>
      </c>
      <c r="M847" s="5" t="s">
        <v>2849</v>
      </c>
      <c r="N847" s="5" t="s">
        <v>6119</v>
      </c>
    </row>
    <row r="848" spans="1:14" hidden="1">
      <c r="A848" s="1">
        <v>4</v>
      </c>
      <c r="B848" s="2" t="s">
        <v>2388</v>
      </c>
      <c r="C848" s="1" t="s">
        <v>1</v>
      </c>
      <c r="D848" s="2" t="s">
        <v>2389</v>
      </c>
      <c r="E848" s="3">
        <v>0</v>
      </c>
      <c r="F848" s="4"/>
      <c r="G848" s="3">
        <v>0</v>
      </c>
      <c r="H848" s="3">
        <v>4105.8</v>
      </c>
      <c r="I848" s="68">
        <v>4105.8</v>
      </c>
      <c r="J848" s="4"/>
      <c r="K848" s="5">
        <f t="shared" si="26"/>
        <v>13</v>
      </c>
      <c r="L848" s="5" t="str">
        <f t="shared" si="27"/>
        <v>7</v>
      </c>
      <c r="M848" s="5" t="s">
        <v>2849</v>
      </c>
    </row>
    <row r="849" spans="1:14" hidden="1">
      <c r="A849" s="1">
        <v>6</v>
      </c>
      <c r="B849" s="2" t="s">
        <v>2390</v>
      </c>
      <c r="C849" s="1" t="s">
        <v>2391</v>
      </c>
      <c r="D849" s="2" t="s">
        <v>2392</v>
      </c>
      <c r="E849" s="3">
        <v>0</v>
      </c>
      <c r="F849" s="4"/>
      <c r="G849" s="3">
        <v>0</v>
      </c>
      <c r="H849" s="3">
        <v>4105.8</v>
      </c>
      <c r="I849" s="3">
        <v>4105.8</v>
      </c>
      <c r="J849" s="4"/>
      <c r="K849" s="5">
        <f t="shared" si="26"/>
        <v>18</v>
      </c>
      <c r="L849" s="5" t="str">
        <f t="shared" si="27"/>
        <v>7</v>
      </c>
      <c r="M849" s="5" t="s">
        <v>2849</v>
      </c>
      <c r="N849" s="5" t="s">
        <v>6119</v>
      </c>
    </row>
    <row r="850" spans="1:14" hidden="1">
      <c r="A850" s="1">
        <v>4</v>
      </c>
      <c r="B850" s="2" t="s">
        <v>2889</v>
      </c>
      <c r="C850" s="1" t="s">
        <v>1</v>
      </c>
      <c r="D850" s="2" t="s">
        <v>2890</v>
      </c>
      <c r="E850" s="3">
        <v>0</v>
      </c>
      <c r="F850" s="4"/>
      <c r="G850" s="3">
        <v>0</v>
      </c>
      <c r="H850" s="3">
        <v>1090.4100000000001</v>
      </c>
      <c r="I850" s="68">
        <v>1090.4100000000001</v>
      </c>
      <c r="J850" s="4"/>
      <c r="K850" s="5">
        <f t="shared" si="26"/>
        <v>13</v>
      </c>
      <c r="L850" s="5" t="str">
        <f t="shared" si="27"/>
        <v>7</v>
      </c>
      <c r="M850" s="5" t="s">
        <v>2849</v>
      </c>
    </row>
    <row r="851" spans="1:14" hidden="1">
      <c r="A851" s="1">
        <v>5</v>
      </c>
      <c r="B851" s="2" t="s">
        <v>2891</v>
      </c>
      <c r="C851" s="1" t="s">
        <v>1</v>
      </c>
      <c r="D851" s="2" t="s">
        <v>2892</v>
      </c>
      <c r="E851" s="3">
        <v>0</v>
      </c>
      <c r="F851" s="4"/>
      <c r="G851" s="3">
        <v>0</v>
      </c>
      <c r="H851" s="3">
        <v>1090.4100000000001</v>
      </c>
      <c r="I851" s="68">
        <v>1090.4100000000001</v>
      </c>
      <c r="J851" s="4"/>
      <c r="K851" s="5">
        <f t="shared" si="26"/>
        <v>13</v>
      </c>
      <c r="L851" s="5" t="str">
        <f t="shared" si="27"/>
        <v>7</v>
      </c>
      <c r="M851" s="5" t="s">
        <v>2849</v>
      </c>
    </row>
    <row r="852" spans="1:14" hidden="1">
      <c r="A852" s="1">
        <v>6</v>
      </c>
      <c r="B852" s="2" t="s">
        <v>2893</v>
      </c>
      <c r="C852" s="1" t="s">
        <v>2894</v>
      </c>
      <c r="D852" s="2" t="s">
        <v>2455</v>
      </c>
      <c r="E852" s="3">
        <v>0</v>
      </c>
      <c r="F852" s="4"/>
      <c r="G852" s="3">
        <v>0</v>
      </c>
      <c r="H852" s="3">
        <v>1090.4100000000001</v>
      </c>
      <c r="I852" s="3">
        <v>1090.4100000000001</v>
      </c>
      <c r="J852" s="4"/>
      <c r="K852" s="5">
        <f t="shared" si="26"/>
        <v>18</v>
      </c>
      <c r="L852" s="5" t="str">
        <f t="shared" si="27"/>
        <v>7</v>
      </c>
      <c r="M852" s="5" t="s">
        <v>2849</v>
      </c>
      <c r="N852" s="5" t="s">
        <v>6119</v>
      </c>
    </row>
    <row r="853" spans="1:14" hidden="1">
      <c r="A853" s="55">
        <v>1</v>
      </c>
      <c r="B853" s="56" t="s">
        <v>1622</v>
      </c>
      <c r="C853" s="55" t="s">
        <v>1</v>
      </c>
      <c r="D853" s="56" t="s">
        <v>1623</v>
      </c>
      <c r="E853" s="57">
        <v>0</v>
      </c>
      <c r="F853" s="58"/>
      <c r="G853" s="57">
        <v>24456919.449999999</v>
      </c>
      <c r="H853" s="57">
        <v>2182297.56</v>
      </c>
      <c r="I853" s="57">
        <v>-22274621.890000001</v>
      </c>
      <c r="J853" s="4"/>
      <c r="K853" s="5">
        <f t="shared" si="26"/>
        <v>13</v>
      </c>
      <c r="L853" s="5" t="str">
        <f t="shared" si="27"/>
        <v>8</v>
      </c>
      <c r="M853" s="5" t="s">
        <v>2895</v>
      </c>
    </row>
    <row r="854" spans="1:14" hidden="1">
      <c r="A854" s="59">
        <v>2</v>
      </c>
      <c r="B854" s="60" t="s">
        <v>1624</v>
      </c>
      <c r="C854" s="59" t="s">
        <v>1</v>
      </c>
      <c r="D854" s="60" t="s">
        <v>1625</v>
      </c>
      <c r="E854" s="61">
        <v>0</v>
      </c>
      <c r="F854" s="62"/>
      <c r="G854" s="61">
        <v>24073810.829999998</v>
      </c>
      <c r="H854" s="61">
        <v>2182297.56</v>
      </c>
      <c r="I854" s="61">
        <v>-21891513.27</v>
      </c>
      <c r="J854" s="4"/>
      <c r="K854" s="5">
        <f t="shared" si="26"/>
        <v>13</v>
      </c>
      <c r="L854" s="5" t="str">
        <f t="shared" si="27"/>
        <v>8</v>
      </c>
      <c r="M854" s="5" t="s">
        <v>2895</v>
      </c>
    </row>
    <row r="855" spans="1:14" hidden="1">
      <c r="A855" s="63">
        <v>3</v>
      </c>
      <c r="B855" s="64" t="s">
        <v>1626</v>
      </c>
      <c r="C855" s="63" t="s">
        <v>1</v>
      </c>
      <c r="D855" s="64" t="s">
        <v>1627</v>
      </c>
      <c r="E855" s="65">
        <v>0</v>
      </c>
      <c r="F855" s="66"/>
      <c r="G855" s="65">
        <v>4127740.68</v>
      </c>
      <c r="H855" s="65">
        <v>1381.26</v>
      </c>
      <c r="I855" s="65">
        <v>-4126359.42</v>
      </c>
      <c r="J855" s="4"/>
      <c r="K855" s="5">
        <f t="shared" si="26"/>
        <v>13</v>
      </c>
      <c r="L855" s="5" t="str">
        <f t="shared" si="27"/>
        <v>8</v>
      </c>
      <c r="M855" s="5" t="s">
        <v>2895</v>
      </c>
    </row>
    <row r="856" spans="1:14" hidden="1">
      <c r="A856" s="1">
        <v>4</v>
      </c>
      <c r="B856" s="2" t="s">
        <v>1628</v>
      </c>
      <c r="C856" s="1" t="s">
        <v>1</v>
      </c>
      <c r="D856" s="2" t="s">
        <v>1629</v>
      </c>
      <c r="E856" s="3">
        <v>0</v>
      </c>
      <c r="F856" s="4"/>
      <c r="G856" s="3">
        <v>59423.91</v>
      </c>
      <c r="H856" s="3">
        <v>0</v>
      </c>
      <c r="I856" s="72">
        <v>-59423.91</v>
      </c>
      <c r="J856" s="4"/>
      <c r="K856" s="5">
        <f t="shared" si="26"/>
        <v>13</v>
      </c>
      <c r="L856" s="5" t="str">
        <f t="shared" si="27"/>
        <v>8</v>
      </c>
      <c r="M856" s="5" t="s">
        <v>2895</v>
      </c>
    </row>
    <row r="857" spans="1:14" hidden="1">
      <c r="A857" s="1">
        <v>6</v>
      </c>
      <c r="B857" s="2" t="s">
        <v>1630</v>
      </c>
      <c r="C857" s="1" t="s">
        <v>1631</v>
      </c>
      <c r="D857" s="2" t="s">
        <v>1632</v>
      </c>
      <c r="E857" s="3">
        <v>0</v>
      </c>
      <c r="F857" s="4"/>
      <c r="G857" s="3">
        <v>59423.91</v>
      </c>
      <c r="H857" s="3">
        <v>0</v>
      </c>
      <c r="I857" s="3">
        <v>-59423.91</v>
      </c>
      <c r="J857" s="4"/>
      <c r="K857" s="5">
        <f t="shared" si="26"/>
        <v>18</v>
      </c>
      <c r="L857" s="5" t="str">
        <f t="shared" si="27"/>
        <v>8</v>
      </c>
      <c r="M857" s="5" t="s">
        <v>2895</v>
      </c>
      <c r="N857" s="5" t="s">
        <v>6119</v>
      </c>
    </row>
    <row r="858" spans="1:14" hidden="1">
      <c r="A858" s="1">
        <v>4</v>
      </c>
      <c r="B858" s="2" t="s">
        <v>1633</v>
      </c>
      <c r="C858" s="1" t="s">
        <v>1</v>
      </c>
      <c r="D858" s="2" t="s">
        <v>1634</v>
      </c>
      <c r="E858" s="3">
        <v>0</v>
      </c>
      <c r="F858" s="4"/>
      <c r="G858" s="3">
        <v>3831544.58</v>
      </c>
      <c r="H858" s="3">
        <v>0</v>
      </c>
      <c r="I858" s="72">
        <v>-3831544.58</v>
      </c>
      <c r="J858" s="4"/>
      <c r="K858" s="5">
        <f t="shared" si="26"/>
        <v>13</v>
      </c>
      <c r="L858" s="5" t="str">
        <f t="shared" si="27"/>
        <v>8</v>
      </c>
      <c r="M858" s="5" t="s">
        <v>2895</v>
      </c>
    </row>
    <row r="859" spans="1:14" hidden="1">
      <c r="A859" s="1">
        <v>6</v>
      </c>
      <c r="B859" s="2" t="s">
        <v>1635</v>
      </c>
      <c r="C859" s="1" t="s">
        <v>1636</v>
      </c>
      <c r="D859" s="2" t="s">
        <v>1637</v>
      </c>
      <c r="E859" s="3">
        <v>0</v>
      </c>
      <c r="F859" s="4"/>
      <c r="G859" s="3">
        <v>3831544.58</v>
      </c>
      <c r="H859" s="3">
        <v>0</v>
      </c>
      <c r="I859" s="3">
        <v>-3831544.58</v>
      </c>
      <c r="J859" s="4"/>
      <c r="K859" s="5">
        <f t="shared" si="26"/>
        <v>18</v>
      </c>
      <c r="L859" s="5" t="str">
        <f t="shared" si="27"/>
        <v>8</v>
      </c>
      <c r="M859" s="5" t="s">
        <v>2895</v>
      </c>
      <c r="N859" s="5" t="s">
        <v>6119</v>
      </c>
    </row>
    <row r="860" spans="1:14" hidden="1">
      <c r="A860" s="1">
        <v>4</v>
      </c>
      <c r="B860" s="2" t="s">
        <v>2393</v>
      </c>
      <c r="C860" s="1" t="s">
        <v>1</v>
      </c>
      <c r="D860" s="2" t="s">
        <v>2394</v>
      </c>
      <c r="E860" s="3">
        <v>0</v>
      </c>
      <c r="F860" s="4"/>
      <c r="G860" s="3">
        <v>93113.24</v>
      </c>
      <c r="H860" s="3">
        <v>1381.26</v>
      </c>
      <c r="I860" s="72">
        <v>-91731.98</v>
      </c>
      <c r="J860" s="4"/>
      <c r="K860" s="5">
        <f t="shared" si="26"/>
        <v>13</v>
      </c>
      <c r="L860" s="5" t="str">
        <f t="shared" si="27"/>
        <v>8</v>
      </c>
      <c r="M860" s="5" t="s">
        <v>2895</v>
      </c>
    </row>
    <row r="861" spans="1:14" hidden="1">
      <c r="A861" s="1">
        <v>6</v>
      </c>
      <c r="B861" s="2" t="s">
        <v>2395</v>
      </c>
      <c r="C861" s="1" t="s">
        <v>2396</v>
      </c>
      <c r="D861" s="2" t="s">
        <v>2397</v>
      </c>
      <c r="E861" s="3">
        <v>0</v>
      </c>
      <c r="F861" s="4"/>
      <c r="G861" s="3">
        <v>93113.24</v>
      </c>
      <c r="H861" s="3">
        <v>1381.26</v>
      </c>
      <c r="I861" s="3">
        <v>-91731.98</v>
      </c>
      <c r="J861" s="4"/>
      <c r="K861" s="5">
        <f t="shared" si="26"/>
        <v>18</v>
      </c>
      <c r="L861" s="5" t="str">
        <f t="shared" si="27"/>
        <v>8</v>
      </c>
      <c r="M861" s="5" t="s">
        <v>2895</v>
      </c>
      <c r="N861" s="5" t="s">
        <v>6119</v>
      </c>
    </row>
    <row r="862" spans="1:14" hidden="1">
      <c r="A862" s="1">
        <v>4</v>
      </c>
      <c r="B862" s="2" t="s">
        <v>1638</v>
      </c>
      <c r="C862" s="1" t="s">
        <v>1</v>
      </c>
      <c r="D862" s="2" t="s">
        <v>1639</v>
      </c>
      <c r="E862" s="3">
        <v>0</v>
      </c>
      <c r="F862" s="4"/>
      <c r="G862" s="3">
        <v>143658.95000000001</v>
      </c>
      <c r="H862" s="3">
        <v>0</v>
      </c>
      <c r="I862" s="72">
        <v>-143658.95000000001</v>
      </c>
      <c r="J862" s="4"/>
      <c r="K862" s="5">
        <f t="shared" si="26"/>
        <v>13</v>
      </c>
      <c r="L862" s="5" t="str">
        <f t="shared" si="27"/>
        <v>8</v>
      </c>
      <c r="M862" s="5" t="s">
        <v>2895</v>
      </c>
    </row>
    <row r="863" spans="1:14" hidden="1">
      <c r="A863" s="1">
        <v>5</v>
      </c>
      <c r="B863" s="2" t="s">
        <v>1640</v>
      </c>
      <c r="C863" s="1" t="s">
        <v>1</v>
      </c>
      <c r="D863" s="2" t="s">
        <v>1641</v>
      </c>
      <c r="E863" s="3">
        <v>0</v>
      </c>
      <c r="F863" s="4"/>
      <c r="G863" s="3">
        <v>143658.95000000001</v>
      </c>
      <c r="H863" s="3">
        <v>0</v>
      </c>
      <c r="I863" s="68">
        <v>-143658.95000000001</v>
      </c>
      <c r="J863" s="4"/>
      <c r="K863" s="5">
        <f t="shared" si="26"/>
        <v>13</v>
      </c>
      <c r="L863" s="5" t="str">
        <f t="shared" si="27"/>
        <v>8</v>
      </c>
      <c r="M863" s="5" t="s">
        <v>2895</v>
      </c>
    </row>
    <row r="864" spans="1:14" hidden="1">
      <c r="A864" s="1">
        <v>6</v>
      </c>
      <c r="B864" s="2" t="s">
        <v>1642</v>
      </c>
      <c r="C864" s="1" t="s">
        <v>1643</v>
      </c>
      <c r="D864" s="2" t="s">
        <v>1644</v>
      </c>
      <c r="E864" s="3">
        <v>0</v>
      </c>
      <c r="F864" s="4"/>
      <c r="G864" s="3">
        <v>143658.95000000001</v>
      </c>
      <c r="H864" s="3">
        <v>0</v>
      </c>
      <c r="I864" s="3">
        <v>-143658.95000000001</v>
      </c>
      <c r="J864" s="4"/>
      <c r="K864" s="5">
        <f t="shared" si="26"/>
        <v>18</v>
      </c>
      <c r="L864" s="5" t="str">
        <f t="shared" si="27"/>
        <v>8</v>
      </c>
      <c r="M864" s="5" t="s">
        <v>2895</v>
      </c>
      <c r="N864" s="5" t="s">
        <v>6119</v>
      </c>
    </row>
    <row r="865" spans="1:14" hidden="1">
      <c r="A865" s="63">
        <v>3</v>
      </c>
      <c r="B865" s="64" t="s">
        <v>1645</v>
      </c>
      <c r="C865" s="63" t="s">
        <v>1</v>
      </c>
      <c r="D865" s="64" t="s">
        <v>1646</v>
      </c>
      <c r="E865" s="65">
        <v>0</v>
      </c>
      <c r="F865" s="66"/>
      <c r="G865" s="65">
        <v>247225.13</v>
      </c>
      <c r="H865" s="65">
        <v>0</v>
      </c>
      <c r="I865" s="65">
        <v>-247225.13</v>
      </c>
      <c r="J865" s="4"/>
      <c r="K865" s="5">
        <f t="shared" si="26"/>
        <v>13</v>
      </c>
      <c r="L865" s="5" t="str">
        <f t="shared" si="27"/>
        <v>8</v>
      </c>
      <c r="M865" s="5" t="s">
        <v>2895</v>
      </c>
    </row>
    <row r="866" spans="1:14" hidden="1">
      <c r="A866" s="1">
        <v>4</v>
      </c>
      <c r="B866" s="2" t="s">
        <v>1647</v>
      </c>
      <c r="C866" s="1" t="s">
        <v>1</v>
      </c>
      <c r="D866" s="2" t="s">
        <v>1648</v>
      </c>
      <c r="E866" s="3">
        <v>0</v>
      </c>
      <c r="F866" s="4"/>
      <c r="G866" s="3">
        <v>247225.13</v>
      </c>
      <c r="H866" s="3">
        <v>0</v>
      </c>
      <c r="I866" s="67">
        <v>-247225.13</v>
      </c>
      <c r="J866" s="4"/>
      <c r="K866" s="5">
        <f t="shared" si="26"/>
        <v>13</v>
      </c>
      <c r="L866" s="5" t="str">
        <f t="shared" si="27"/>
        <v>8</v>
      </c>
      <c r="M866" s="5" t="s">
        <v>2895</v>
      </c>
    </row>
    <row r="867" spans="1:14" hidden="1">
      <c r="A867" s="1">
        <v>6</v>
      </c>
      <c r="B867" s="2" t="s">
        <v>1649</v>
      </c>
      <c r="C867" s="1" t="s">
        <v>1650</v>
      </c>
      <c r="D867" s="2" t="s">
        <v>1651</v>
      </c>
      <c r="E867" s="3">
        <v>0</v>
      </c>
      <c r="F867" s="4"/>
      <c r="G867" s="3">
        <v>247225.13</v>
      </c>
      <c r="H867" s="3">
        <v>0</v>
      </c>
      <c r="I867" s="3">
        <v>-247225.13</v>
      </c>
      <c r="J867" s="4"/>
      <c r="K867" s="5">
        <f t="shared" si="26"/>
        <v>18</v>
      </c>
      <c r="L867" s="5" t="str">
        <f t="shared" si="27"/>
        <v>8</v>
      </c>
      <c r="M867" s="5" t="s">
        <v>2895</v>
      </c>
      <c r="N867" s="5" t="s">
        <v>6119</v>
      </c>
    </row>
    <row r="868" spans="1:14" hidden="1">
      <c r="A868" s="63">
        <v>3</v>
      </c>
      <c r="B868" s="64" t="s">
        <v>1652</v>
      </c>
      <c r="C868" s="63" t="s">
        <v>1</v>
      </c>
      <c r="D868" s="64" t="s">
        <v>1653</v>
      </c>
      <c r="E868" s="65">
        <v>0</v>
      </c>
      <c r="F868" s="66"/>
      <c r="G868" s="65">
        <v>12197885.42</v>
      </c>
      <c r="H868" s="65">
        <v>950279.66</v>
      </c>
      <c r="I868" s="65">
        <v>-11247605.76</v>
      </c>
      <c r="J868" s="4"/>
      <c r="K868" s="5">
        <f t="shared" si="26"/>
        <v>13</v>
      </c>
      <c r="L868" s="5" t="str">
        <f t="shared" si="27"/>
        <v>8</v>
      </c>
      <c r="M868" s="5" t="s">
        <v>2895</v>
      </c>
    </row>
    <row r="869" spans="1:14" hidden="1">
      <c r="A869" s="1">
        <v>4</v>
      </c>
      <c r="B869" s="2" t="s">
        <v>1654</v>
      </c>
      <c r="C869" s="1" t="s">
        <v>1</v>
      </c>
      <c r="D869" s="2" t="s">
        <v>1655</v>
      </c>
      <c r="E869" s="3">
        <v>0</v>
      </c>
      <c r="F869" s="4"/>
      <c r="G869" s="3">
        <v>349379.87</v>
      </c>
      <c r="H869" s="3">
        <v>176077.9</v>
      </c>
      <c r="I869" s="69">
        <v>-173301.97</v>
      </c>
      <c r="J869" s="4"/>
      <c r="K869" s="5">
        <f t="shared" si="26"/>
        <v>13</v>
      </c>
      <c r="L869" s="5" t="str">
        <f t="shared" si="27"/>
        <v>8</v>
      </c>
      <c r="M869" s="5" t="s">
        <v>2895</v>
      </c>
    </row>
    <row r="870" spans="1:14" hidden="1">
      <c r="A870" s="1">
        <v>6</v>
      </c>
      <c r="B870" s="2" t="s">
        <v>1656</v>
      </c>
      <c r="C870" s="1" t="s">
        <v>1657</v>
      </c>
      <c r="D870" s="2" t="s">
        <v>1658</v>
      </c>
      <c r="E870" s="3">
        <v>0</v>
      </c>
      <c r="F870" s="4"/>
      <c r="G870" s="3">
        <v>349379.87</v>
      </c>
      <c r="H870" s="3">
        <v>176077.9</v>
      </c>
      <c r="I870" s="3">
        <v>-173301.97</v>
      </c>
      <c r="J870" s="4"/>
      <c r="K870" s="5">
        <f t="shared" si="26"/>
        <v>18</v>
      </c>
      <c r="L870" s="5" t="str">
        <f t="shared" si="27"/>
        <v>8</v>
      </c>
      <c r="M870" s="5" t="s">
        <v>2895</v>
      </c>
      <c r="N870" s="5" t="s">
        <v>6119</v>
      </c>
    </row>
    <row r="871" spans="1:14" hidden="1">
      <c r="A871" s="1">
        <v>4</v>
      </c>
      <c r="B871" s="2" t="s">
        <v>1659</v>
      </c>
      <c r="C871" s="1" t="s">
        <v>1</v>
      </c>
      <c r="D871" s="2" t="s">
        <v>1660</v>
      </c>
      <c r="E871" s="3">
        <v>0</v>
      </c>
      <c r="F871" s="4"/>
      <c r="G871" s="3">
        <v>738759.72</v>
      </c>
      <c r="H871" s="3">
        <v>366267.2</v>
      </c>
      <c r="I871" s="69">
        <v>-372492.52</v>
      </c>
      <c r="J871" s="4"/>
      <c r="K871" s="5">
        <f t="shared" si="26"/>
        <v>13</v>
      </c>
      <c r="L871" s="5" t="str">
        <f t="shared" si="27"/>
        <v>8</v>
      </c>
      <c r="M871" s="5" t="s">
        <v>2895</v>
      </c>
    </row>
    <row r="872" spans="1:14" hidden="1">
      <c r="A872" s="1">
        <v>6</v>
      </c>
      <c r="B872" s="2" t="s">
        <v>1661</v>
      </c>
      <c r="C872" s="1" t="s">
        <v>1662</v>
      </c>
      <c r="D872" s="2" t="s">
        <v>1663</v>
      </c>
      <c r="E872" s="3">
        <v>0</v>
      </c>
      <c r="F872" s="4"/>
      <c r="G872" s="3">
        <v>420599.54</v>
      </c>
      <c r="H872" s="3">
        <v>221164.36</v>
      </c>
      <c r="I872" s="3">
        <v>-199435.18</v>
      </c>
      <c r="J872" s="4"/>
      <c r="K872" s="5">
        <f t="shared" si="26"/>
        <v>18</v>
      </c>
      <c r="L872" s="5" t="str">
        <f t="shared" si="27"/>
        <v>8</v>
      </c>
      <c r="M872" s="5" t="s">
        <v>2895</v>
      </c>
      <c r="N872" s="5" t="s">
        <v>6119</v>
      </c>
    </row>
    <row r="873" spans="1:14" hidden="1">
      <c r="A873" s="1">
        <v>6</v>
      </c>
      <c r="B873" s="2" t="s">
        <v>1664</v>
      </c>
      <c r="C873" s="1" t="s">
        <v>1665</v>
      </c>
      <c r="D873" s="2" t="s">
        <v>1666</v>
      </c>
      <c r="E873" s="3">
        <v>0</v>
      </c>
      <c r="F873" s="4"/>
      <c r="G873" s="3">
        <v>2720</v>
      </c>
      <c r="H873" s="3">
        <v>0</v>
      </c>
      <c r="I873" s="3">
        <v>-2720</v>
      </c>
      <c r="J873" s="4"/>
      <c r="K873" s="5">
        <f t="shared" si="26"/>
        <v>18</v>
      </c>
      <c r="L873" s="5" t="str">
        <f t="shared" si="27"/>
        <v>8</v>
      </c>
      <c r="M873" s="5" t="s">
        <v>2895</v>
      </c>
      <c r="N873" s="5" t="s">
        <v>6119</v>
      </c>
    </row>
    <row r="874" spans="1:14" hidden="1">
      <c r="A874" s="1">
        <v>6</v>
      </c>
      <c r="B874" s="2" t="s">
        <v>1667</v>
      </c>
      <c r="C874" s="1" t="s">
        <v>1668</v>
      </c>
      <c r="D874" s="2" t="s">
        <v>1669</v>
      </c>
      <c r="E874" s="3">
        <v>0</v>
      </c>
      <c r="F874" s="4"/>
      <c r="G874" s="3">
        <v>315440.18</v>
      </c>
      <c r="H874" s="3">
        <v>145102.84</v>
      </c>
      <c r="I874" s="3">
        <v>-170337.34</v>
      </c>
      <c r="J874" s="4"/>
      <c r="K874" s="5">
        <f t="shared" si="26"/>
        <v>18</v>
      </c>
      <c r="L874" s="5" t="str">
        <f t="shared" si="27"/>
        <v>8</v>
      </c>
      <c r="M874" s="5" t="s">
        <v>2895</v>
      </c>
      <c r="N874" s="5" t="s">
        <v>6119</v>
      </c>
    </row>
    <row r="875" spans="1:14" hidden="1">
      <c r="A875" s="1">
        <v>4</v>
      </c>
      <c r="B875" s="2" t="s">
        <v>1670</v>
      </c>
      <c r="C875" s="1" t="s">
        <v>1</v>
      </c>
      <c r="D875" s="2" t="s">
        <v>1671</v>
      </c>
      <c r="E875" s="3">
        <v>0</v>
      </c>
      <c r="F875" s="4"/>
      <c r="G875" s="3">
        <v>327526.67</v>
      </c>
      <c r="H875" s="3">
        <v>106036.18</v>
      </c>
      <c r="I875" s="69">
        <v>-221490.49</v>
      </c>
      <c r="J875" s="4"/>
      <c r="K875" s="5">
        <f t="shared" si="26"/>
        <v>13</v>
      </c>
      <c r="L875" s="5" t="str">
        <f t="shared" si="27"/>
        <v>8</v>
      </c>
      <c r="M875" s="5" t="s">
        <v>2895</v>
      </c>
    </row>
    <row r="876" spans="1:14" hidden="1">
      <c r="A876" s="1">
        <v>6</v>
      </c>
      <c r="B876" s="2" t="s">
        <v>1672</v>
      </c>
      <c r="C876" s="1" t="s">
        <v>1673</v>
      </c>
      <c r="D876" s="2" t="s">
        <v>1674</v>
      </c>
      <c r="E876" s="3">
        <v>0</v>
      </c>
      <c r="F876" s="4"/>
      <c r="G876" s="3">
        <v>154006.39999999999</v>
      </c>
      <c r="H876" s="3">
        <v>68636.179999999993</v>
      </c>
      <c r="I876" s="3">
        <v>-85370.22</v>
      </c>
      <c r="J876" s="4"/>
      <c r="K876" s="5">
        <f t="shared" si="26"/>
        <v>18</v>
      </c>
      <c r="L876" s="5" t="str">
        <f t="shared" si="27"/>
        <v>8</v>
      </c>
      <c r="M876" s="5" t="s">
        <v>2895</v>
      </c>
      <c r="N876" s="5" t="s">
        <v>6119</v>
      </c>
    </row>
    <row r="877" spans="1:14" hidden="1">
      <c r="A877" s="1">
        <v>6</v>
      </c>
      <c r="B877" s="2" t="s">
        <v>1675</v>
      </c>
      <c r="C877" s="1" t="s">
        <v>1676</v>
      </c>
      <c r="D877" s="2" t="s">
        <v>1677</v>
      </c>
      <c r="E877" s="3">
        <v>0</v>
      </c>
      <c r="F877" s="4"/>
      <c r="G877" s="3">
        <v>27445.07</v>
      </c>
      <c r="H877" s="3">
        <v>0</v>
      </c>
      <c r="I877" s="3">
        <v>-27445.07</v>
      </c>
      <c r="J877" s="4"/>
      <c r="K877" s="5">
        <f t="shared" si="26"/>
        <v>18</v>
      </c>
      <c r="L877" s="5" t="str">
        <f t="shared" si="27"/>
        <v>8</v>
      </c>
      <c r="M877" s="5" t="s">
        <v>2895</v>
      </c>
      <c r="N877" s="5" t="s">
        <v>6119</v>
      </c>
    </row>
    <row r="878" spans="1:14" hidden="1">
      <c r="A878" s="1">
        <v>6</v>
      </c>
      <c r="B878" s="2" t="s">
        <v>1678</v>
      </c>
      <c r="C878" s="1" t="s">
        <v>1679</v>
      </c>
      <c r="D878" s="2" t="s">
        <v>1680</v>
      </c>
      <c r="E878" s="3">
        <v>0</v>
      </c>
      <c r="F878" s="4"/>
      <c r="G878" s="3">
        <v>43447.95</v>
      </c>
      <c r="H878" s="3">
        <v>0</v>
      </c>
      <c r="I878" s="3">
        <v>-43447.95</v>
      </c>
      <c r="J878" s="4"/>
      <c r="K878" s="5">
        <f t="shared" si="26"/>
        <v>18</v>
      </c>
      <c r="L878" s="5" t="str">
        <f t="shared" si="27"/>
        <v>8</v>
      </c>
      <c r="M878" s="5" t="s">
        <v>2895</v>
      </c>
      <c r="N878" s="5" t="s">
        <v>6119</v>
      </c>
    </row>
    <row r="879" spans="1:14" hidden="1">
      <c r="A879" s="1">
        <v>6</v>
      </c>
      <c r="B879" s="2" t="s">
        <v>1681</v>
      </c>
      <c r="C879" s="1" t="s">
        <v>1682</v>
      </c>
      <c r="D879" s="2" t="s">
        <v>1683</v>
      </c>
      <c r="E879" s="3">
        <v>0</v>
      </c>
      <c r="F879" s="4"/>
      <c r="G879" s="3">
        <v>1444.08</v>
      </c>
      <c r="H879" s="3">
        <v>0</v>
      </c>
      <c r="I879" s="3">
        <v>-1444.08</v>
      </c>
      <c r="J879" s="4"/>
      <c r="K879" s="5">
        <f t="shared" si="26"/>
        <v>18</v>
      </c>
      <c r="L879" s="5" t="str">
        <f t="shared" si="27"/>
        <v>8</v>
      </c>
      <c r="M879" s="5" t="s">
        <v>2895</v>
      </c>
      <c r="N879" s="5" t="s">
        <v>6119</v>
      </c>
    </row>
    <row r="880" spans="1:14" hidden="1">
      <c r="A880" s="1">
        <v>6</v>
      </c>
      <c r="B880" s="2" t="s">
        <v>1684</v>
      </c>
      <c r="C880" s="1" t="s">
        <v>1685</v>
      </c>
      <c r="D880" s="2" t="s">
        <v>1686</v>
      </c>
      <c r="E880" s="3">
        <v>0</v>
      </c>
      <c r="F880" s="4"/>
      <c r="G880" s="3">
        <v>101183.17</v>
      </c>
      <c r="H880" s="3">
        <v>37400</v>
      </c>
      <c r="I880" s="3">
        <v>-63783.17</v>
      </c>
      <c r="J880" s="4"/>
      <c r="K880" s="5">
        <f t="shared" si="26"/>
        <v>18</v>
      </c>
      <c r="L880" s="5" t="str">
        <f t="shared" si="27"/>
        <v>8</v>
      </c>
      <c r="M880" s="5" t="s">
        <v>2895</v>
      </c>
      <c r="N880" s="5" t="s">
        <v>6119</v>
      </c>
    </row>
    <row r="881" spans="1:14" hidden="1">
      <c r="A881" s="1">
        <v>4</v>
      </c>
      <c r="B881" s="2" t="s">
        <v>1687</v>
      </c>
      <c r="C881" s="1" t="s">
        <v>1</v>
      </c>
      <c r="D881" s="2" t="s">
        <v>1688</v>
      </c>
      <c r="E881" s="3">
        <v>0</v>
      </c>
      <c r="F881" s="4"/>
      <c r="G881" s="3">
        <v>1092424.78</v>
      </c>
      <c r="H881" s="3">
        <v>118778.57</v>
      </c>
      <c r="I881" s="69">
        <v>-973646.21</v>
      </c>
      <c r="J881" s="4"/>
      <c r="K881" s="5">
        <f t="shared" si="26"/>
        <v>13</v>
      </c>
      <c r="L881" s="5" t="str">
        <f t="shared" si="27"/>
        <v>8</v>
      </c>
      <c r="M881" s="5" t="s">
        <v>2895</v>
      </c>
    </row>
    <row r="882" spans="1:14" hidden="1">
      <c r="A882" s="1">
        <v>5</v>
      </c>
      <c r="B882" s="2" t="s">
        <v>1689</v>
      </c>
      <c r="C882" s="1" t="s">
        <v>1</v>
      </c>
      <c r="D882" s="2" t="s">
        <v>1690</v>
      </c>
      <c r="E882" s="3">
        <v>0</v>
      </c>
      <c r="F882" s="4"/>
      <c r="G882" s="3">
        <v>44832.3</v>
      </c>
      <c r="H882" s="3">
        <v>0</v>
      </c>
      <c r="I882" s="3">
        <v>-44832.3</v>
      </c>
      <c r="J882" s="4"/>
      <c r="K882" s="5">
        <f t="shared" si="26"/>
        <v>13</v>
      </c>
      <c r="L882" s="5" t="str">
        <f t="shared" si="27"/>
        <v>8</v>
      </c>
      <c r="M882" s="5" t="s">
        <v>2895</v>
      </c>
    </row>
    <row r="883" spans="1:14" hidden="1">
      <c r="A883" s="1">
        <v>6</v>
      </c>
      <c r="B883" s="2" t="s">
        <v>1691</v>
      </c>
      <c r="C883" s="1" t="s">
        <v>1692</v>
      </c>
      <c r="D883" s="2" t="s">
        <v>1693</v>
      </c>
      <c r="E883" s="3">
        <v>0</v>
      </c>
      <c r="F883" s="4"/>
      <c r="G883" s="3">
        <v>44832.3</v>
      </c>
      <c r="H883" s="3">
        <v>0</v>
      </c>
      <c r="I883" s="3">
        <v>-44832.3</v>
      </c>
      <c r="J883" s="4"/>
      <c r="K883" s="5">
        <f t="shared" si="26"/>
        <v>18</v>
      </c>
      <c r="L883" s="5" t="str">
        <f t="shared" si="27"/>
        <v>8</v>
      </c>
      <c r="M883" s="5" t="s">
        <v>2895</v>
      </c>
      <c r="N883" s="5" t="s">
        <v>6119</v>
      </c>
    </row>
    <row r="884" spans="1:14" hidden="1">
      <c r="A884" s="1">
        <v>5</v>
      </c>
      <c r="B884" s="2" t="s">
        <v>1694</v>
      </c>
      <c r="C884" s="1" t="s">
        <v>1</v>
      </c>
      <c r="D884" s="2" t="s">
        <v>1695</v>
      </c>
      <c r="E884" s="3">
        <v>0</v>
      </c>
      <c r="F884" s="4"/>
      <c r="G884" s="3">
        <v>1047592.48</v>
      </c>
      <c r="H884" s="3">
        <v>118778.57</v>
      </c>
      <c r="I884" s="3">
        <v>-928813.91</v>
      </c>
      <c r="J884" s="4"/>
      <c r="K884" s="5">
        <f t="shared" si="26"/>
        <v>13</v>
      </c>
      <c r="L884" s="5" t="str">
        <f t="shared" si="27"/>
        <v>8</v>
      </c>
      <c r="M884" s="5" t="s">
        <v>2895</v>
      </c>
    </row>
    <row r="885" spans="1:14" hidden="1">
      <c r="A885" s="1">
        <v>6</v>
      </c>
      <c r="B885" s="2" t="s">
        <v>1696</v>
      </c>
      <c r="C885" s="1" t="s">
        <v>1697</v>
      </c>
      <c r="D885" s="2" t="s">
        <v>1698</v>
      </c>
      <c r="E885" s="3">
        <v>0</v>
      </c>
      <c r="F885" s="4"/>
      <c r="G885" s="3">
        <v>568596.42000000004</v>
      </c>
      <c r="H885" s="3">
        <v>0</v>
      </c>
      <c r="I885" s="3">
        <v>-568596.42000000004</v>
      </c>
      <c r="J885" s="4"/>
      <c r="K885" s="5">
        <f t="shared" si="26"/>
        <v>18</v>
      </c>
      <c r="L885" s="5" t="str">
        <f t="shared" si="27"/>
        <v>8</v>
      </c>
      <c r="M885" s="5" t="s">
        <v>2895</v>
      </c>
      <c r="N885" s="5" t="s">
        <v>6119</v>
      </c>
    </row>
    <row r="886" spans="1:14" hidden="1">
      <c r="A886" s="1">
        <v>6</v>
      </c>
      <c r="B886" s="2" t="s">
        <v>1699</v>
      </c>
      <c r="C886" s="1" t="s">
        <v>1700</v>
      </c>
      <c r="D886" s="2" t="s">
        <v>1701</v>
      </c>
      <c r="E886" s="3">
        <v>0</v>
      </c>
      <c r="F886" s="4"/>
      <c r="G886" s="3">
        <v>71742.87</v>
      </c>
      <c r="H886" s="3">
        <v>23755.71</v>
      </c>
      <c r="I886" s="3">
        <v>-47987.16</v>
      </c>
      <c r="J886" s="4"/>
      <c r="K886" s="5">
        <f t="shared" si="26"/>
        <v>18</v>
      </c>
      <c r="L886" s="5" t="str">
        <f t="shared" si="27"/>
        <v>8</v>
      </c>
      <c r="M886" s="5" t="s">
        <v>2895</v>
      </c>
      <c r="N886" s="5" t="s">
        <v>6119</v>
      </c>
    </row>
    <row r="887" spans="1:14" hidden="1">
      <c r="A887" s="1">
        <v>6</v>
      </c>
      <c r="B887" s="2" t="s">
        <v>1702</v>
      </c>
      <c r="C887" s="1" t="s">
        <v>1703</v>
      </c>
      <c r="D887" s="2" t="s">
        <v>1704</v>
      </c>
      <c r="E887" s="3">
        <v>0</v>
      </c>
      <c r="F887" s="4"/>
      <c r="G887" s="3">
        <v>388225.16</v>
      </c>
      <c r="H887" s="3">
        <v>95022.86</v>
      </c>
      <c r="I887" s="3">
        <v>-293202.3</v>
      </c>
      <c r="J887" s="4"/>
      <c r="K887" s="5">
        <f t="shared" si="26"/>
        <v>18</v>
      </c>
      <c r="L887" s="5" t="str">
        <f t="shared" si="27"/>
        <v>8</v>
      </c>
      <c r="M887" s="5" t="s">
        <v>2895</v>
      </c>
      <c r="N887" s="5" t="s">
        <v>6119</v>
      </c>
    </row>
    <row r="888" spans="1:14" hidden="1">
      <c r="A888" s="1">
        <v>6</v>
      </c>
      <c r="B888" s="2" t="s">
        <v>2896</v>
      </c>
      <c r="C888" s="1" t="s">
        <v>2897</v>
      </c>
      <c r="D888" s="2" t="s">
        <v>2898</v>
      </c>
      <c r="E888" s="3">
        <v>0</v>
      </c>
      <c r="F888" s="4"/>
      <c r="G888" s="3">
        <v>19028.03</v>
      </c>
      <c r="H888" s="3">
        <v>0</v>
      </c>
      <c r="I888" s="3">
        <v>-19028.03</v>
      </c>
      <c r="J888" s="4"/>
      <c r="K888" s="5">
        <f t="shared" si="26"/>
        <v>18</v>
      </c>
      <c r="L888" s="5" t="str">
        <f t="shared" si="27"/>
        <v>8</v>
      </c>
      <c r="M888" s="5" t="s">
        <v>2895</v>
      </c>
      <c r="N888" s="5" t="s">
        <v>6119</v>
      </c>
    </row>
    <row r="889" spans="1:14" hidden="1">
      <c r="A889" s="1">
        <v>4</v>
      </c>
      <c r="B889" s="2" t="s">
        <v>1705</v>
      </c>
      <c r="C889" s="1" t="s">
        <v>1</v>
      </c>
      <c r="D889" s="2" t="s">
        <v>1706</v>
      </c>
      <c r="E889" s="3">
        <v>0</v>
      </c>
      <c r="F889" s="4"/>
      <c r="G889" s="3">
        <v>150053.74</v>
      </c>
      <c r="H889" s="3">
        <v>0</v>
      </c>
      <c r="I889" s="69">
        <v>-150053.74</v>
      </c>
      <c r="J889" s="4"/>
      <c r="K889" s="5">
        <f t="shared" si="26"/>
        <v>13</v>
      </c>
      <c r="L889" s="5" t="str">
        <f t="shared" si="27"/>
        <v>8</v>
      </c>
      <c r="M889" s="5" t="s">
        <v>2895</v>
      </c>
    </row>
    <row r="890" spans="1:14" hidden="1">
      <c r="A890" s="1">
        <v>6</v>
      </c>
      <c r="B890" s="2" t="s">
        <v>1707</v>
      </c>
      <c r="C890" s="1" t="s">
        <v>1708</v>
      </c>
      <c r="D890" s="2" t="s">
        <v>1709</v>
      </c>
      <c r="E890" s="3">
        <v>0</v>
      </c>
      <c r="F890" s="4"/>
      <c r="G890" s="3">
        <v>150053.74</v>
      </c>
      <c r="H890" s="3">
        <v>0</v>
      </c>
      <c r="I890" s="3">
        <v>-150053.74</v>
      </c>
      <c r="J890" s="4"/>
      <c r="K890" s="5">
        <f t="shared" si="26"/>
        <v>18</v>
      </c>
      <c r="L890" s="5" t="str">
        <f t="shared" si="27"/>
        <v>8</v>
      </c>
      <c r="M890" s="5" t="s">
        <v>2895</v>
      </c>
      <c r="N890" s="5" t="s">
        <v>6119</v>
      </c>
    </row>
    <row r="891" spans="1:14" hidden="1">
      <c r="A891" s="1">
        <v>4</v>
      </c>
      <c r="B891" s="2" t="s">
        <v>1710</v>
      </c>
      <c r="C891" s="1" t="s">
        <v>1</v>
      </c>
      <c r="D891" s="2" t="s">
        <v>1711</v>
      </c>
      <c r="E891" s="3">
        <v>0</v>
      </c>
      <c r="F891" s="4"/>
      <c r="G891" s="3">
        <v>49163.41</v>
      </c>
      <c r="H891" s="3">
        <v>0</v>
      </c>
      <c r="I891" s="69">
        <v>-49163.41</v>
      </c>
      <c r="J891" s="4"/>
      <c r="K891" s="5">
        <f t="shared" si="26"/>
        <v>13</v>
      </c>
      <c r="L891" s="5" t="str">
        <f t="shared" si="27"/>
        <v>8</v>
      </c>
      <c r="M891" s="5" t="s">
        <v>2895</v>
      </c>
    </row>
    <row r="892" spans="1:14" hidden="1">
      <c r="A892" s="1">
        <v>6</v>
      </c>
      <c r="B892" s="2" t="s">
        <v>1712</v>
      </c>
      <c r="C892" s="1" t="s">
        <v>1713</v>
      </c>
      <c r="D892" s="2" t="s">
        <v>1714</v>
      </c>
      <c r="E892" s="3">
        <v>0</v>
      </c>
      <c r="F892" s="4"/>
      <c r="G892" s="3">
        <v>42240.01</v>
      </c>
      <c r="H892" s="3">
        <v>0</v>
      </c>
      <c r="I892" s="3">
        <v>-42240.01</v>
      </c>
      <c r="J892" s="4"/>
      <c r="K892" s="5">
        <f t="shared" si="26"/>
        <v>18</v>
      </c>
      <c r="L892" s="5" t="str">
        <f t="shared" si="27"/>
        <v>8</v>
      </c>
      <c r="M892" s="5" t="s">
        <v>2895</v>
      </c>
      <c r="N892" s="5" t="s">
        <v>6119</v>
      </c>
    </row>
    <row r="893" spans="1:14" hidden="1">
      <c r="A893" s="1">
        <v>6</v>
      </c>
      <c r="B893" s="2" t="s">
        <v>1715</v>
      </c>
      <c r="C893" s="1" t="s">
        <v>1716</v>
      </c>
      <c r="D893" s="2" t="s">
        <v>1717</v>
      </c>
      <c r="E893" s="3">
        <v>0</v>
      </c>
      <c r="F893" s="4"/>
      <c r="G893" s="3">
        <v>6923.4</v>
      </c>
      <c r="H893" s="3">
        <v>0</v>
      </c>
      <c r="I893" s="3">
        <v>-6923.4</v>
      </c>
      <c r="J893" s="4"/>
      <c r="K893" s="5">
        <f t="shared" si="26"/>
        <v>18</v>
      </c>
      <c r="L893" s="5" t="str">
        <f t="shared" si="27"/>
        <v>8</v>
      </c>
      <c r="M893" s="5" t="s">
        <v>2895</v>
      </c>
      <c r="N893" s="5" t="s">
        <v>6119</v>
      </c>
    </row>
    <row r="894" spans="1:14" hidden="1">
      <c r="A894" s="1">
        <v>4</v>
      </c>
      <c r="B894" s="2" t="s">
        <v>1718</v>
      </c>
      <c r="C894" s="1" t="s">
        <v>1</v>
      </c>
      <c r="D894" s="2" t="s">
        <v>1719</v>
      </c>
      <c r="E894" s="3">
        <v>0</v>
      </c>
      <c r="F894" s="4"/>
      <c r="G894" s="3">
        <v>782789.32</v>
      </c>
      <c r="H894" s="3">
        <v>55.12</v>
      </c>
      <c r="I894" s="67">
        <v>-782734.2</v>
      </c>
      <c r="J894" s="4"/>
      <c r="K894" s="5">
        <f t="shared" si="26"/>
        <v>13</v>
      </c>
      <c r="L894" s="5" t="str">
        <f t="shared" si="27"/>
        <v>8</v>
      </c>
      <c r="M894" s="5" t="s">
        <v>2895</v>
      </c>
    </row>
    <row r="895" spans="1:14" hidden="1">
      <c r="A895" s="1">
        <v>6</v>
      </c>
      <c r="B895" s="2" t="s">
        <v>1720</v>
      </c>
      <c r="C895" s="1" t="s">
        <v>1721</v>
      </c>
      <c r="D895" s="2" t="s">
        <v>1722</v>
      </c>
      <c r="E895" s="3">
        <v>0</v>
      </c>
      <c r="F895" s="4"/>
      <c r="G895" s="3">
        <v>51722.91</v>
      </c>
      <c r="H895" s="3">
        <v>55.12</v>
      </c>
      <c r="I895" s="3">
        <v>-51667.79</v>
      </c>
      <c r="J895" s="4"/>
      <c r="K895" s="5">
        <f t="shared" si="26"/>
        <v>18</v>
      </c>
      <c r="L895" s="5" t="str">
        <f t="shared" si="27"/>
        <v>8</v>
      </c>
      <c r="M895" s="5" t="s">
        <v>2895</v>
      </c>
      <c r="N895" s="5" t="s">
        <v>6119</v>
      </c>
    </row>
    <row r="896" spans="1:14" hidden="1">
      <c r="A896" s="1">
        <v>6</v>
      </c>
      <c r="B896" s="2" t="s">
        <v>1723</v>
      </c>
      <c r="C896" s="1" t="s">
        <v>1724</v>
      </c>
      <c r="D896" s="2" t="s">
        <v>1725</v>
      </c>
      <c r="E896" s="3">
        <v>0</v>
      </c>
      <c r="F896" s="4"/>
      <c r="G896" s="3">
        <v>673765.59</v>
      </c>
      <c r="H896" s="3">
        <v>0</v>
      </c>
      <c r="I896" s="3">
        <v>-673765.59</v>
      </c>
      <c r="J896" s="4"/>
      <c r="K896" s="5">
        <f t="shared" si="26"/>
        <v>18</v>
      </c>
      <c r="L896" s="5" t="str">
        <f t="shared" si="27"/>
        <v>8</v>
      </c>
      <c r="M896" s="5" t="s">
        <v>2895</v>
      </c>
      <c r="N896" s="5" t="s">
        <v>6119</v>
      </c>
    </row>
    <row r="897" spans="1:14" hidden="1">
      <c r="A897" s="1">
        <v>6</v>
      </c>
      <c r="B897" s="2" t="s">
        <v>1726</v>
      </c>
      <c r="C897" s="1" t="s">
        <v>1727</v>
      </c>
      <c r="D897" s="2" t="s">
        <v>1728</v>
      </c>
      <c r="E897" s="3">
        <v>0</v>
      </c>
      <c r="F897" s="4"/>
      <c r="G897" s="3">
        <v>13265.2</v>
      </c>
      <c r="H897" s="3">
        <v>0</v>
      </c>
      <c r="I897" s="3">
        <v>-13265.2</v>
      </c>
      <c r="J897" s="4"/>
      <c r="K897" s="5">
        <f t="shared" si="26"/>
        <v>18</v>
      </c>
      <c r="L897" s="5" t="str">
        <f t="shared" si="27"/>
        <v>8</v>
      </c>
      <c r="M897" s="5" t="s">
        <v>2895</v>
      </c>
      <c r="N897" s="5" t="s">
        <v>6119</v>
      </c>
    </row>
    <row r="898" spans="1:14" hidden="1">
      <c r="A898" s="1">
        <v>6</v>
      </c>
      <c r="B898" s="2" t="s">
        <v>1729</v>
      </c>
      <c r="C898" s="1" t="s">
        <v>1730</v>
      </c>
      <c r="D898" s="2" t="s">
        <v>1731</v>
      </c>
      <c r="E898" s="3">
        <v>0</v>
      </c>
      <c r="F898" s="4"/>
      <c r="G898" s="3">
        <v>27431.46</v>
      </c>
      <c r="H898" s="3">
        <v>0</v>
      </c>
      <c r="I898" s="3">
        <v>-27431.46</v>
      </c>
      <c r="J898" s="4"/>
      <c r="K898" s="5">
        <f t="shared" si="26"/>
        <v>18</v>
      </c>
      <c r="L898" s="5" t="str">
        <f t="shared" si="27"/>
        <v>8</v>
      </c>
      <c r="M898" s="5" t="s">
        <v>2895</v>
      </c>
      <c r="N898" s="5" t="s">
        <v>6119</v>
      </c>
    </row>
    <row r="899" spans="1:14" hidden="1">
      <c r="A899" s="1">
        <v>6</v>
      </c>
      <c r="B899" s="2" t="s">
        <v>1732</v>
      </c>
      <c r="C899" s="1" t="s">
        <v>1733</v>
      </c>
      <c r="D899" s="2" t="s">
        <v>1734</v>
      </c>
      <c r="E899" s="3">
        <v>0</v>
      </c>
      <c r="F899" s="4"/>
      <c r="G899" s="3">
        <v>16604.16</v>
      </c>
      <c r="H899" s="3">
        <v>0</v>
      </c>
      <c r="I899" s="3">
        <v>-16604.16</v>
      </c>
      <c r="J899" s="4"/>
      <c r="K899" s="5">
        <f t="shared" si="26"/>
        <v>18</v>
      </c>
      <c r="L899" s="5" t="str">
        <f t="shared" si="27"/>
        <v>8</v>
      </c>
      <c r="M899" s="5" t="s">
        <v>2895</v>
      </c>
      <c r="N899" s="5" t="s">
        <v>6119</v>
      </c>
    </row>
    <row r="900" spans="1:14" hidden="1">
      <c r="A900" s="1">
        <v>4</v>
      </c>
      <c r="B900" s="2" t="s">
        <v>1735</v>
      </c>
      <c r="C900" s="1" t="s">
        <v>1</v>
      </c>
      <c r="D900" s="2" t="s">
        <v>1736</v>
      </c>
      <c r="E900" s="3">
        <v>0</v>
      </c>
      <c r="F900" s="4"/>
      <c r="G900" s="3">
        <v>1343905.33</v>
      </c>
      <c r="H900" s="3">
        <v>16716.96</v>
      </c>
      <c r="I900" s="67">
        <v>-1327188.3700000001</v>
      </c>
      <c r="J900" s="4"/>
      <c r="K900" s="5">
        <f t="shared" si="26"/>
        <v>13</v>
      </c>
      <c r="L900" s="5" t="str">
        <f t="shared" si="27"/>
        <v>8</v>
      </c>
      <c r="M900" s="5" t="s">
        <v>2895</v>
      </c>
    </row>
    <row r="901" spans="1:14" hidden="1">
      <c r="A901" s="1">
        <v>5</v>
      </c>
      <c r="B901" s="2" t="s">
        <v>1737</v>
      </c>
      <c r="C901" s="1" t="s">
        <v>1</v>
      </c>
      <c r="D901" s="2" t="s">
        <v>1738</v>
      </c>
      <c r="E901" s="3">
        <v>0</v>
      </c>
      <c r="F901" s="4"/>
      <c r="G901" s="3">
        <v>317280.86</v>
      </c>
      <c r="H901" s="3">
        <v>5140.67</v>
      </c>
      <c r="I901" s="3">
        <v>-312140.19</v>
      </c>
      <c r="J901" s="4"/>
      <c r="K901" s="5">
        <f t="shared" si="26"/>
        <v>13</v>
      </c>
      <c r="L901" s="5" t="str">
        <f t="shared" si="27"/>
        <v>8</v>
      </c>
      <c r="M901" s="5" t="s">
        <v>2895</v>
      </c>
    </row>
    <row r="902" spans="1:14" hidden="1">
      <c r="A902" s="1">
        <v>6</v>
      </c>
      <c r="B902" s="2" t="s">
        <v>1739</v>
      </c>
      <c r="C902" s="1" t="s">
        <v>1740</v>
      </c>
      <c r="D902" s="2" t="s">
        <v>1741</v>
      </c>
      <c r="E902" s="3">
        <v>0</v>
      </c>
      <c r="F902" s="4"/>
      <c r="G902" s="3">
        <v>246158.48</v>
      </c>
      <c r="H902" s="3">
        <v>3013.39</v>
      </c>
      <c r="I902" s="3">
        <v>-243145.09</v>
      </c>
      <c r="J902" s="4"/>
      <c r="K902" s="5">
        <f t="shared" si="26"/>
        <v>18</v>
      </c>
      <c r="L902" s="5" t="str">
        <f t="shared" si="27"/>
        <v>8</v>
      </c>
      <c r="M902" s="5" t="s">
        <v>2895</v>
      </c>
      <c r="N902" s="5" t="s">
        <v>6119</v>
      </c>
    </row>
    <row r="903" spans="1:14" hidden="1">
      <c r="A903" s="1">
        <v>6</v>
      </c>
      <c r="B903" s="2" t="s">
        <v>1742</v>
      </c>
      <c r="C903" s="1" t="s">
        <v>1743</v>
      </c>
      <c r="D903" s="2" t="s">
        <v>1744</v>
      </c>
      <c r="E903" s="3">
        <v>0</v>
      </c>
      <c r="F903" s="4"/>
      <c r="G903" s="3">
        <v>71122.38</v>
      </c>
      <c r="H903" s="3">
        <v>2127.2800000000002</v>
      </c>
      <c r="I903" s="3">
        <v>-68995.100000000006</v>
      </c>
      <c r="J903" s="4"/>
      <c r="K903" s="5">
        <f t="shared" si="26"/>
        <v>18</v>
      </c>
      <c r="L903" s="5" t="str">
        <f t="shared" si="27"/>
        <v>8</v>
      </c>
      <c r="M903" s="5" t="s">
        <v>2895</v>
      </c>
      <c r="N903" s="5" t="s">
        <v>6119</v>
      </c>
    </row>
    <row r="904" spans="1:14" hidden="1">
      <c r="A904" s="1">
        <v>5</v>
      </c>
      <c r="B904" s="2" t="s">
        <v>1745</v>
      </c>
      <c r="C904" s="1" t="s">
        <v>1</v>
      </c>
      <c r="D904" s="2" t="s">
        <v>1746</v>
      </c>
      <c r="E904" s="3">
        <v>0</v>
      </c>
      <c r="F904" s="4"/>
      <c r="G904" s="3">
        <v>1026624.47</v>
      </c>
      <c r="H904" s="3">
        <v>11576.29</v>
      </c>
      <c r="I904" s="3">
        <v>-1015048.18</v>
      </c>
      <c r="J904" s="4"/>
      <c r="K904" s="5">
        <f t="shared" si="26"/>
        <v>13</v>
      </c>
      <c r="L904" s="5" t="str">
        <f t="shared" si="27"/>
        <v>8</v>
      </c>
      <c r="M904" s="5" t="s">
        <v>2895</v>
      </c>
    </row>
    <row r="905" spans="1:14" hidden="1">
      <c r="A905" s="1">
        <v>6</v>
      </c>
      <c r="B905" s="2" t="s">
        <v>1747</v>
      </c>
      <c r="C905" s="1" t="s">
        <v>1748</v>
      </c>
      <c r="D905" s="2" t="s">
        <v>1749</v>
      </c>
      <c r="E905" s="3">
        <v>0</v>
      </c>
      <c r="F905" s="4"/>
      <c r="G905" s="3">
        <v>898651.7</v>
      </c>
      <c r="H905" s="3">
        <v>6376.27</v>
      </c>
      <c r="I905" s="3">
        <v>-892275.43</v>
      </c>
      <c r="J905" s="4"/>
      <c r="K905" s="5">
        <f t="shared" si="26"/>
        <v>18</v>
      </c>
      <c r="L905" s="5" t="str">
        <f t="shared" si="27"/>
        <v>8</v>
      </c>
      <c r="M905" s="5" t="s">
        <v>2895</v>
      </c>
      <c r="N905" s="5" t="s">
        <v>6119</v>
      </c>
    </row>
    <row r="906" spans="1:14" hidden="1">
      <c r="A906" s="1">
        <v>6</v>
      </c>
      <c r="B906" s="2" t="s">
        <v>1750</v>
      </c>
      <c r="C906" s="1" t="s">
        <v>1751</v>
      </c>
      <c r="D906" s="2" t="s">
        <v>1752</v>
      </c>
      <c r="E906" s="3">
        <v>0</v>
      </c>
      <c r="F906" s="4"/>
      <c r="G906" s="3">
        <v>127972.77</v>
      </c>
      <c r="H906" s="3">
        <v>5200.0200000000004</v>
      </c>
      <c r="I906" s="3">
        <v>-122772.75</v>
      </c>
      <c r="J906" s="4"/>
      <c r="K906" s="5">
        <f t="shared" si="26"/>
        <v>18</v>
      </c>
      <c r="L906" s="5" t="str">
        <f t="shared" si="27"/>
        <v>8</v>
      </c>
      <c r="M906" s="5" t="s">
        <v>2895</v>
      </c>
      <c r="N906" s="5" t="s">
        <v>6119</v>
      </c>
    </row>
    <row r="907" spans="1:14" hidden="1">
      <c r="A907" s="1">
        <v>4</v>
      </c>
      <c r="B907" s="2" t="s">
        <v>1753</v>
      </c>
      <c r="C907" s="1" t="s">
        <v>1</v>
      </c>
      <c r="D907" s="2" t="s">
        <v>1754</v>
      </c>
      <c r="E907" s="3">
        <v>0</v>
      </c>
      <c r="F907" s="4"/>
      <c r="G907" s="3">
        <v>3431157.19</v>
      </c>
      <c r="H907" s="3">
        <v>145902.79</v>
      </c>
      <c r="I907" s="67">
        <v>-3285254.4</v>
      </c>
      <c r="J907" s="4"/>
      <c r="K907" s="5">
        <f t="shared" si="26"/>
        <v>13</v>
      </c>
      <c r="L907" s="5" t="str">
        <f t="shared" si="27"/>
        <v>8</v>
      </c>
      <c r="M907" s="5" t="s">
        <v>2895</v>
      </c>
    </row>
    <row r="908" spans="1:14" hidden="1">
      <c r="A908" s="1">
        <v>6</v>
      </c>
      <c r="B908" s="2" t="s">
        <v>1755</v>
      </c>
      <c r="C908" s="1" t="s">
        <v>1756</v>
      </c>
      <c r="D908" s="2" t="s">
        <v>1131</v>
      </c>
      <c r="E908" s="3">
        <v>0</v>
      </c>
      <c r="F908" s="4"/>
      <c r="G908" s="3">
        <v>2012750.16</v>
      </c>
      <c r="H908" s="3">
        <v>88636.68</v>
      </c>
      <c r="I908" s="3">
        <v>-1924113.48</v>
      </c>
      <c r="J908" s="4"/>
      <c r="K908" s="5">
        <f t="shared" si="26"/>
        <v>18</v>
      </c>
      <c r="L908" s="5" t="str">
        <f t="shared" si="27"/>
        <v>8</v>
      </c>
      <c r="M908" s="5" t="s">
        <v>2895</v>
      </c>
      <c r="N908" s="5" t="s">
        <v>6119</v>
      </c>
    </row>
    <row r="909" spans="1:14" hidden="1">
      <c r="A909" s="1">
        <v>6</v>
      </c>
      <c r="B909" s="2" t="s">
        <v>1757</v>
      </c>
      <c r="C909" s="1" t="s">
        <v>1758</v>
      </c>
      <c r="D909" s="2" t="s">
        <v>1759</v>
      </c>
      <c r="E909" s="3">
        <v>0</v>
      </c>
      <c r="F909" s="4"/>
      <c r="G909" s="3">
        <v>342677.35</v>
      </c>
      <c r="H909" s="3">
        <v>0</v>
      </c>
      <c r="I909" s="3">
        <v>-342677.35</v>
      </c>
      <c r="J909" s="4"/>
      <c r="K909" s="5">
        <f t="shared" si="26"/>
        <v>18</v>
      </c>
      <c r="L909" s="5" t="str">
        <f t="shared" si="27"/>
        <v>8</v>
      </c>
      <c r="M909" s="5" t="s">
        <v>2895</v>
      </c>
      <c r="N909" s="5" t="s">
        <v>6119</v>
      </c>
    </row>
    <row r="910" spans="1:14" hidden="1">
      <c r="A910" s="1">
        <v>6</v>
      </c>
      <c r="B910" s="2" t="s">
        <v>1760</v>
      </c>
      <c r="C910" s="1" t="s">
        <v>1761</v>
      </c>
      <c r="D910" s="2" t="s">
        <v>1762</v>
      </c>
      <c r="E910" s="3">
        <v>0</v>
      </c>
      <c r="F910" s="4"/>
      <c r="G910" s="3">
        <v>85882.36</v>
      </c>
      <c r="H910" s="3">
        <v>0</v>
      </c>
      <c r="I910" s="3">
        <v>-85882.36</v>
      </c>
      <c r="J910" s="4"/>
      <c r="K910" s="5">
        <f t="shared" ref="K910:K973" si="28">LEN(B910)</f>
        <v>18</v>
      </c>
      <c r="L910" s="5" t="str">
        <f t="shared" ref="L910:L973" si="29">LEFT(B910,1)</f>
        <v>8</v>
      </c>
      <c r="M910" s="5" t="s">
        <v>2895</v>
      </c>
      <c r="N910" s="5" t="s">
        <v>6119</v>
      </c>
    </row>
    <row r="911" spans="1:14" hidden="1">
      <c r="A911" s="1">
        <v>6</v>
      </c>
      <c r="B911" s="2" t="s">
        <v>1763</v>
      </c>
      <c r="C911" s="1" t="s">
        <v>1764</v>
      </c>
      <c r="D911" s="2" t="s">
        <v>1765</v>
      </c>
      <c r="E911" s="3">
        <v>0</v>
      </c>
      <c r="F911" s="4"/>
      <c r="G911" s="3">
        <v>5525.17</v>
      </c>
      <c r="H911" s="3">
        <v>0</v>
      </c>
      <c r="I911" s="3">
        <v>-5525.17</v>
      </c>
      <c r="J911" s="4"/>
      <c r="K911" s="5">
        <f t="shared" si="28"/>
        <v>18</v>
      </c>
      <c r="L911" s="5" t="str">
        <f t="shared" si="29"/>
        <v>8</v>
      </c>
      <c r="M911" s="5" t="s">
        <v>2895</v>
      </c>
      <c r="N911" s="5" t="s">
        <v>6119</v>
      </c>
    </row>
    <row r="912" spans="1:14" hidden="1">
      <c r="A912" s="1">
        <v>6</v>
      </c>
      <c r="B912" s="2" t="s">
        <v>1766</v>
      </c>
      <c r="C912" s="1" t="s">
        <v>1767</v>
      </c>
      <c r="D912" s="2" t="s">
        <v>1768</v>
      </c>
      <c r="E912" s="3">
        <v>0</v>
      </c>
      <c r="F912" s="4"/>
      <c r="G912" s="3">
        <v>72451.070000000007</v>
      </c>
      <c r="H912" s="3">
        <v>0</v>
      </c>
      <c r="I912" s="3">
        <v>-72451.070000000007</v>
      </c>
      <c r="J912" s="4"/>
      <c r="K912" s="5">
        <f t="shared" si="28"/>
        <v>18</v>
      </c>
      <c r="L912" s="5" t="str">
        <f t="shared" si="29"/>
        <v>8</v>
      </c>
      <c r="M912" s="5" t="s">
        <v>2895</v>
      </c>
      <c r="N912" s="5" t="s">
        <v>6119</v>
      </c>
    </row>
    <row r="913" spans="1:14" hidden="1">
      <c r="A913" s="1">
        <v>6</v>
      </c>
      <c r="B913" s="2" t="s">
        <v>1769</v>
      </c>
      <c r="C913" s="1" t="s">
        <v>1770</v>
      </c>
      <c r="D913" s="2" t="s">
        <v>1771</v>
      </c>
      <c r="E913" s="3">
        <v>0</v>
      </c>
      <c r="F913" s="4"/>
      <c r="G913" s="3">
        <v>1321.18</v>
      </c>
      <c r="H913" s="3">
        <v>0</v>
      </c>
      <c r="I913" s="3">
        <v>-1321.18</v>
      </c>
      <c r="J913" s="4"/>
      <c r="K913" s="5">
        <f t="shared" si="28"/>
        <v>18</v>
      </c>
      <c r="L913" s="5" t="str">
        <f t="shared" si="29"/>
        <v>8</v>
      </c>
      <c r="M913" s="5" t="s">
        <v>2895</v>
      </c>
      <c r="N913" s="5" t="s">
        <v>6119</v>
      </c>
    </row>
    <row r="914" spans="1:14" hidden="1">
      <c r="A914" s="1">
        <v>6</v>
      </c>
      <c r="B914" s="2" t="s">
        <v>1772</v>
      </c>
      <c r="C914" s="1" t="s">
        <v>1773</v>
      </c>
      <c r="D914" s="2" t="s">
        <v>1155</v>
      </c>
      <c r="E914" s="3">
        <v>0</v>
      </c>
      <c r="F914" s="4"/>
      <c r="G914" s="3">
        <v>233584.72</v>
      </c>
      <c r="H914" s="3">
        <v>2872.94</v>
      </c>
      <c r="I914" s="3">
        <v>-230711.78</v>
      </c>
      <c r="J914" s="4"/>
      <c r="K914" s="5">
        <f t="shared" si="28"/>
        <v>18</v>
      </c>
      <c r="L914" s="5" t="str">
        <f t="shared" si="29"/>
        <v>8</v>
      </c>
      <c r="M914" s="5" t="s">
        <v>2895</v>
      </c>
      <c r="N914" s="5" t="s">
        <v>6119</v>
      </c>
    </row>
    <row r="915" spans="1:14" hidden="1">
      <c r="A915" s="1">
        <v>6</v>
      </c>
      <c r="B915" s="75" t="s">
        <v>1774</v>
      </c>
      <c r="C915" s="76" t="s">
        <v>1775</v>
      </c>
      <c r="D915" s="75" t="s">
        <v>1776</v>
      </c>
      <c r="E915" s="77">
        <v>0</v>
      </c>
      <c r="F915" s="78"/>
      <c r="G915" s="77">
        <v>14715.24</v>
      </c>
      <c r="H915" s="77">
        <v>0</v>
      </c>
      <c r="I915" s="77">
        <v>-14715.24</v>
      </c>
      <c r="J915" s="4"/>
      <c r="K915" s="5">
        <f t="shared" si="28"/>
        <v>18</v>
      </c>
      <c r="L915" s="5" t="str">
        <f t="shared" si="29"/>
        <v>8</v>
      </c>
      <c r="M915" s="5" t="s">
        <v>2895</v>
      </c>
      <c r="N915" s="5" t="s">
        <v>6119</v>
      </c>
    </row>
    <row r="916" spans="1:14" hidden="1">
      <c r="A916" s="1">
        <v>6</v>
      </c>
      <c r="B916" s="2" t="s">
        <v>1777</v>
      </c>
      <c r="C916" s="1" t="s">
        <v>1778</v>
      </c>
      <c r="D916" s="2" t="s">
        <v>1143</v>
      </c>
      <c r="E916" s="3">
        <v>0</v>
      </c>
      <c r="F916" s="4"/>
      <c r="G916" s="3">
        <v>386110.2</v>
      </c>
      <c r="H916" s="3">
        <v>54393.17</v>
      </c>
      <c r="I916" s="3">
        <v>-331717.03000000003</v>
      </c>
      <c r="J916" s="4"/>
      <c r="K916" s="5">
        <f t="shared" si="28"/>
        <v>18</v>
      </c>
      <c r="L916" s="5" t="str">
        <f t="shared" si="29"/>
        <v>8</v>
      </c>
      <c r="M916" s="5" t="s">
        <v>2895</v>
      </c>
      <c r="N916" s="5" t="s">
        <v>6119</v>
      </c>
    </row>
    <row r="917" spans="1:14" hidden="1">
      <c r="A917" s="1">
        <v>6</v>
      </c>
      <c r="B917" s="2" t="s">
        <v>2398</v>
      </c>
      <c r="C917" s="1" t="s">
        <v>2399</v>
      </c>
      <c r="D917" s="2" t="s">
        <v>2400</v>
      </c>
      <c r="E917" s="3">
        <v>0</v>
      </c>
      <c r="F917" s="4"/>
      <c r="G917" s="3">
        <v>290.27</v>
      </c>
      <c r="H917" s="3">
        <v>0</v>
      </c>
      <c r="I917" s="3">
        <v>-290.27</v>
      </c>
      <c r="J917" s="4"/>
      <c r="K917" s="5">
        <f t="shared" si="28"/>
        <v>18</v>
      </c>
      <c r="L917" s="5" t="str">
        <f t="shared" si="29"/>
        <v>8</v>
      </c>
      <c r="M917" s="5" t="s">
        <v>2895</v>
      </c>
      <c r="N917" s="5" t="s">
        <v>6119</v>
      </c>
    </row>
    <row r="918" spans="1:14" hidden="1">
      <c r="A918" s="1">
        <v>6</v>
      </c>
      <c r="B918" s="75" t="s">
        <v>1779</v>
      </c>
      <c r="C918" s="76" t="s">
        <v>1780</v>
      </c>
      <c r="D918" s="75" t="s">
        <v>1781</v>
      </c>
      <c r="E918" s="77">
        <v>0</v>
      </c>
      <c r="F918" s="78"/>
      <c r="G918" s="77">
        <v>32792.65</v>
      </c>
      <c r="H918" s="77">
        <v>0</v>
      </c>
      <c r="I918" s="77">
        <v>-32792.65</v>
      </c>
      <c r="J918" s="4"/>
      <c r="K918" s="5">
        <f t="shared" si="28"/>
        <v>18</v>
      </c>
      <c r="L918" s="5" t="str">
        <f t="shared" si="29"/>
        <v>8</v>
      </c>
      <c r="M918" s="5" t="s">
        <v>2895</v>
      </c>
      <c r="N918" s="5" t="s">
        <v>6119</v>
      </c>
    </row>
    <row r="919" spans="1:14" hidden="1">
      <c r="A919" s="1">
        <v>6</v>
      </c>
      <c r="B919" s="2" t="s">
        <v>1782</v>
      </c>
      <c r="C919" s="1" t="s">
        <v>1783</v>
      </c>
      <c r="D919" s="2" t="s">
        <v>1784</v>
      </c>
      <c r="E919" s="3">
        <v>0</v>
      </c>
      <c r="F919" s="4"/>
      <c r="G919" s="3">
        <v>87254.32</v>
      </c>
      <c r="H919" s="3">
        <v>0</v>
      </c>
      <c r="I919" s="3">
        <v>-87254.32</v>
      </c>
      <c r="J919" s="4"/>
      <c r="K919" s="5">
        <f t="shared" si="28"/>
        <v>18</v>
      </c>
      <c r="L919" s="5" t="str">
        <f t="shared" si="29"/>
        <v>8</v>
      </c>
      <c r="M919" s="5" t="s">
        <v>2895</v>
      </c>
      <c r="N919" s="5" t="s">
        <v>6119</v>
      </c>
    </row>
    <row r="920" spans="1:14" hidden="1">
      <c r="A920" s="1">
        <v>6</v>
      </c>
      <c r="B920" s="2" t="s">
        <v>1785</v>
      </c>
      <c r="C920" s="1" t="s">
        <v>1786</v>
      </c>
      <c r="D920" s="2" t="s">
        <v>1787</v>
      </c>
      <c r="E920" s="3">
        <v>0</v>
      </c>
      <c r="F920" s="4"/>
      <c r="G920" s="3">
        <v>44245.06</v>
      </c>
      <c r="H920" s="3">
        <v>0</v>
      </c>
      <c r="I920" s="3">
        <v>-44245.06</v>
      </c>
      <c r="J920" s="4"/>
      <c r="K920" s="5">
        <f t="shared" si="28"/>
        <v>18</v>
      </c>
      <c r="L920" s="5" t="str">
        <f t="shared" si="29"/>
        <v>8</v>
      </c>
      <c r="M920" s="5" t="s">
        <v>2895</v>
      </c>
      <c r="N920" s="5" t="s">
        <v>6119</v>
      </c>
    </row>
    <row r="921" spans="1:14" hidden="1">
      <c r="A921" s="1">
        <v>6</v>
      </c>
      <c r="B921" s="2" t="s">
        <v>2404</v>
      </c>
      <c r="C921" s="1" t="s">
        <v>2405</v>
      </c>
      <c r="D921" s="2" t="s">
        <v>2406</v>
      </c>
      <c r="E921" s="3">
        <v>0</v>
      </c>
      <c r="F921" s="4"/>
      <c r="G921" s="3">
        <v>111557.44</v>
      </c>
      <c r="H921" s="3">
        <v>0</v>
      </c>
      <c r="I921" s="3">
        <v>-111557.44</v>
      </c>
      <c r="J921" s="4"/>
      <c r="K921" s="5">
        <f t="shared" si="28"/>
        <v>18</v>
      </c>
      <c r="L921" s="5" t="str">
        <f t="shared" si="29"/>
        <v>8</v>
      </c>
      <c r="M921" s="5" t="s">
        <v>2895</v>
      </c>
      <c r="N921" s="5" t="s">
        <v>6119</v>
      </c>
    </row>
    <row r="922" spans="1:14" hidden="1">
      <c r="A922" s="1">
        <v>4</v>
      </c>
      <c r="B922" s="2" t="s">
        <v>1793</v>
      </c>
      <c r="C922" s="1" t="s">
        <v>1</v>
      </c>
      <c r="D922" s="2" t="s">
        <v>1794</v>
      </c>
      <c r="E922" s="3">
        <v>0</v>
      </c>
      <c r="F922" s="4"/>
      <c r="G922" s="3">
        <v>4416.1499999999996</v>
      </c>
      <c r="H922" s="3">
        <v>0</v>
      </c>
      <c r="I922" s="67">
        <v>-4416.1499999999996</v>
      </c>
      <c r="J922" s="4"/>
      <c r="K922" s="5">
        <f t="shared" si="28"/>
        <v>13</v>
      </c>
      <c r="L922" s="5" t="str">
        <f t="shared" si="29"/>
        <v>8</v>
      </c>
      <c r="M922" s="5" t="s">
        <v>2895</v>
      </c>
    </row>
    <row r="923" spans="1:14" hidden="1">
      <c r="A923" s="1">
        <v>6</v>
      </c>
      <c r="B923" s="2" t="s">
        <v>1795</v>
      </c>
      <c r="C923" s="1" t="s">
        <v>1796</v>
      </c>
      <c r="D923" s="2" t="s">
        <v>1797</v>
      </c>
      <c r="E923" s="3">
        <v>0</v>
      </c>
      <c r="F923" s="4"/>
      <c r="G923" s="3">
        <v>4416.1499999999996</v>
      </c>
      <c r="H923" s="3">
        <v>0</v>
      </c>
      <c r="I923" s="3">
        <v>-4416.1499999999996</v>
      </c>
      <c r="J923" s="4"/>
      <c r="K923" s="5">
        <f t="shared" si="28"/>
        <v>18</v>
      </c>
      <c r="L923" s="5" t="str">
        <f t="shared" si="29"/>
        <v>8</v>
      </c>
      <c r="M923" s="5" t="s">
        <v>2895</v>
      </c>
      <c r="N923" s="5" t="s">
        <v>6119</v>
      </c>
    </row>
    <row r="924" spans="1:14" hidden="1">
      <c r="A924" s="1">
        <v>4</v>
      </c>
      <c r="B924" s="2" t="s">
        <v>1798</v>
      </c>
      <c r="C924" s="1" t="s">
        <v>1</v>
      </c>
      <c r="D924" s="2" t="s">
        <v>1799</v>
      </c>
      <c r="E924" s="3">
        <v>0</v>
      </c>
      <c r="F924" s="4"/>
      <c r="G924" s="3">
        <v>134339.82999999999</v>
      </c>
      <c r="H924" s="3">
        <v>11.43</v>
      </c>
      <c r="I924" s="69">
        <v>-134328.4</v>
      </c>
      <c r="J924" s="4"/>
      <c r="K924" s="5">
        <f t="shared" si="28"/>
        <v>13</v>
      </c>
      <c r="L924" s="5" t="str">
        <f t="shared" si="29"/>
        <v>8</v>
      </c>
      <c r="M924" s="5" t="s">
        <v>2895</v>
      </c>
    </row>
    <row r="925" spans="1:14" hidden="1">
      <c r="A925" s="1">
        <v>6</v>
      </c>
      <c r="B925" s="2" t="s">
        <v>1800</v>
      </c>
      <c r="C925" s="1" t="s">
        <v>1801</v>
      </c>
      <c r="D925" s="2" t="s">
        <v>1802</v>
      </c>
      <c r="E925" s="3">
        <v>0</v>
      </c>
      <c r="F925" s="4"/>
      <c r="G925" s="3">
        <v>17096.32</v>
      </c>
      <c r="H925" s="3">
        <v>0</v>
      </c>
      <c r="I925" s="3">
        <v>-17096.32</v>
      </c>
      <c r="J925" s="4"/>
      <c r="K925" s="5">
        <f t="shared" si="28"/>
        <v>18</v>
      </c>
      <c r="L925" s="5" t="str">
        <f t="shared" si="29"/>
        <v>8</v>
      </c>
      <c r="M925" s="5" t="s">
        <v>2895</v>
      </c>
      <c r="N925" s="5" t="s">
        <v>6119</v>
      </c>
    </row>
    <row r="926" spans="1:14" hidden="1">
      <c r="A926" s="1">
        <v>6</v>
      </c>
      <c r="B926" s="2" t="s">
        <v>1803</v>
      </c>
      <c r="C926" s="1" t="s">
        <v>1804</v>
      </c>
      <c r="D926" s="2" t="s">
        <v>1805</v>
      </c>
      <c r="E926" s="3">
        <v>0</v>
      </c>
      <c r="F926" s="4"/>
      <c r="G926" s="3">
        <v>100402.48</v>
      </c>
      <c r="H926" s="3">
        <v>11.43</v>
      </c>
      <c r="I926" s="3">
        <v>-100391.05</v>
      </c>
      <c r="J926" s="4"/>
      <c r="K926" s="5">
        <f t="shared" si="28"/>
        <v>18</v>
      </c>
      <c r="L926" s="5" t="str">
        <f t="shared" si="29"/>
        <v>8</v>
      </c>
      <c r="M926" s="5" t="s">
        <v>2895</v>
      </c>
      <c r="N926" s="5" t="s">
        <v>6119</v>
      </c>
    </row>
    <row r="927" spans="1:14" hidden="1">
      <c r="A927" s="1">
        <v>6</v>
      </c>
      <c r="B927" s="2" t="s">
        <v>2899</v>
      </c>
      <c r="C927" s="1" t="s">
        <v>2900</v>
      </c>
      <c r="D927" s="2" t="s">
        <v>2901</v>
      </c>
      <c r="E927" s="3">
        <v>0</v>
      </c>
      <c r="F927" s="4"/>
      <c r="G927" s="3">
        <v>16401.23</v>
      </c>
      <c r="H927" s="3">
        <v>0</v>
      </c>
      <c r="I927" s="3">
        <v>-16401.23</v>
      </c>
      <c r="J927" s="4"/>
      <c r="K927" s="5">
        <f t="shared" si="28"/>
        <v>18</v>
      </c>
      <c r="L927" s="5" t="str">
        <f t="shared" si="29"/>
        <v>8</v>
      </c>
      <c r="M927" s="5" t="s">
        <v>2895</v>
      </c>
      <c r="N927" s="5" t="s">
        <v>6119</v>
      </c>
    </row>
    <row r="928" spans="1:14" hidden="1">
      <c r="A928" s="1">
        <v>6</v>
      </c>
      <c r="B928" s="75" t="s">
        <v>2902</v>
      </c>
      <c r="C928" s="76" t="s">
        <v>2903</v>
      </c>
      <c r="D928" s="75" t="s">
        <v>2904</v>
      </c>
      <c r="E928" s="77">
        <v>0</v>
      </c>
      <c r="F928" s="78"/>
      <c r="G928" s="77">
        <v>439.8</v>
      </c>
      <c r="H928" s="77">
        <v>0</v>
      </c>
      <c r="I928" s="77">
        <v>-439.8</v>
      </c>
      <c r="J928" s="4"/>
      <c r="K928" s="5">
        <f t="shared" si="28"/>
        <v>18</v>
      </c>
      <c r="L928" s="5" t="str">
        <f t="shared" si="29"/>
        <v>8</v>
      </c>
      <c r="M928" s="5" t="s">
        <v>2895</v>
      </c>
      <c r="N928" s="5" t="s">
        <v>6119</v>
      </c>
    </row>
    <row r="929" spans="1:14" hidden="1">
      <c r="A929" s="1">
        <v>4</v>
      </c>
      <c r="B929" s="2" t="s">
        <v>1806</v>
      </c>
      <c r="C929" s="1" t="s">
        <v>1</v>
      </c>
      <c r="D929" s="2" t="s">
        <v>1807</v>
      </c>
      <c r="E929" s="3">
        <v>0</v>
      </c>
      <c r="F929" s="4"/>
      <c r="G929" s="3">
        <v>93551.63</v>
      </c>
      <c r="H929" s="3">
        <v>0</v>
      </c>
      <c r="I929" s="69">
        <v>-93551.63</v>
      </c>
      <c r="J929" s="4"/>
      <c r="K929" s="5">
        <f t="shared" si="28"/>
        <v>13</v>
      </c>
      <c r="L929" s="5" t="str">
        <f t="shared" si="29"/>
        <v>8</v>
      </c>
      <c r="M929" s="5" t="s">
        <v>2895</v>
      </c>
    </row>
    <row r="930" spans="1:14" hidden="1">
      <c r="A930" s="1">
        <v>6</v>
      </c>
      <c r="B930" s="2" t="s">
        <v>1808</v>
      </c>
      <c r="C930" s="1" t="s">
        <v>1809</v>
      </c>
      <c r="D930" s="2" t="s">
        <v>1810</v>
      </c>
      <c r="E930" s="3">
        <v>0</v>
      </c>
      <c r="F930" s="4"/>
      <c r="G930" s="3">
        <v>13747.23</v>
      </c>
      <c r="H930" s="3">
        <v>0</v>
      </c>
      <c r="I930" s="3">
        <v>-13747.23</v>
      </c>
      <c r="J930" s="4"/>
      <c r="K930" s="5">
        <f t="shared" si="28"/>
        <v>18</v>
      </c>
      <c r="L930" s="5" t="str">
        <f t="shared" si="29"/>
        <v>8</v>
      </c>
      <c r="M930" s="5" t="s">
        <v>2895</v>
      </c>
      <c r="N930" s="5" t="s">
        <v>6119</v>
      </c>
    </row>
    <row r="931" spans="1:14" hidden="1">
      <c r="A931" s="1">
        <v>6</v>
      </c>
      <c r="B931" s="75" t="s">
        <v>1811</v>
      </c>
      <c r="C931" s="76" t="s">
        <v>1812</v>
      </c>
      <c r="D931" s="75" t="s">
        <v>1813</v>
      </c>
      <c r="E931" s="77">
        <v>0</v>
      </c>
      <c r="F931" s="78"/>
      <c r="G931" s="77">
        <v>16800</v>
      </c>
      <c r="H931" s="77">
        <v>0</v>
      </c>
      <c r="I931" s="77">
        <v>-16800</v>
      </c>
      <c r="J931" s="4"/>
      <c r="K931" s="5">
        <f t="shared" si="28"/>
        <v>18</v>
      </c>
      <c r="L931" s="5" t="str">
        <f t="shared" si="29"/>
        <v>8</v>
      </c>
      <c r="M931" s="5" t="s">
        <v>2895</v>
      </c>
      <c r="N931" s="5" t="s">
        <v>6119</v>
      </c>
    </row>
    <row r="932" spans="1:14" hidden="1">
      <c r="A932" s="1">
        <v>6</v>
      </c>
      <c r="B932" s="2" t="s">
        <v>1814</v>
      </c>
      <c r="C932" s="1" t="s">
        <v>1815</v>
      </c>
      <c r="D932" s="2" t="s">
        <v>1816</v>
      </c>
      <c r="E932" s="3">
        <v>0</v>
      </c>
      <c r="F932" s="4"/>
      <c r="G932" s="3">
        <v>63004.4</v>
      </c>
      <c r="H932" s="3">
        <v>0</v>
      </c>
      <c r="I932" s="3">
        <v>-63004.4</v>
      </c>
      <c r="J932" s="4"/>
      <c r="K932" s="5">
        <f t="shared" si="28"/>
        <v>18</v>
      </c>
      <c r="L932" s="5" t="str">
        <f t="shared" si="29"/>
        <v>8</v>
      </c>
      <c r="M932" s="5" t="s">
        <v>2895</v>
      </c>
      <c r="N932" s="5" t="s">
        <v>6119</v>
      </c>
    </row>
    <row r="933" spans="1:14" hidden="1">
      <c r="A933" s="1">
        <v>4</v>
      </c>
      <c r="B933" s="2" t="s">
        <v>1817</v>
      </c>
      <c r="C933" s="1" t="s">
        <v>1</v>
      </c>
      <c r="D933" s="2" t="s">
        <v>1818</v>
      </c>
      <c r="E933" s="3">
        <v>0</v>
      </c>
      <c r="F933" s="4"/>
      <c r="G933" s="3">
        <v>3490</v>
      </c>
      <c r="H933" s="3">
        <v>0</v>
      </c>
      <c r="I933" s="69">
        <v>-3490</v>
      </c>
      <c r="J933" s="4"/>
      <c r="K933" s="5">
        <f t="shared" si="28"/>
        <v>13</v>
      </c>
      <c r="L933" s="5" t="str">
        <f t="shared" si="29"/>
        <v>8</v>
      </c>
      <c r="M933" s="5" t="s">
        <v>2895</v>
      </c>
    </row>
    <row r="934" spans="1:14" hidden="1">
      <c r="A934" s="1">
        <v>6</v>
      </c>
      <c r="B934" s="2" t="s">
        <v>1819</v>
      </c>
      <c r="C934" s="1" t="s">
        <v>1820</v>
      </c>
      <c r="D934" s="2" t="s">
        <v>1821</v>
      </c>
      <c r="E934" s="3">
        <v>0</v>
      </c>
      <c r="F934" s="4"/>
      <c r="G934" s="3">
        <v>3490</v>
      </c>
      <c r="H934" s="3">
        <v>0</v>
      </c>
      <c r="I934" s="3">
        <v>-3490</v>
      </c>
      <c r="J934" s="4"/>
      <c r="K934" s="5">
        <f t="shared" si="28"/>
        <v>18</v>
      </c>
      <c r="L934" s="5" t="str">
        <f t="shared" si="29"/>
        <v>8</v>
      </c>
      <c r="M934" s="5" t="s">
        <v>2895</v>
      </c>
      <c r="N934" s="5" t="s">
        <v>6119</v>
      </c>
    </row>
    <row r="935" spans="1:14" hidden="1">
      <c r="A935" s="1">
        <v>4</v>
      </c>
      <c r="B935" s="2" t="s">
        <v>1822</v>
      </c>
      <c r="C935" s="1" t="s">
        <v>1</v>
      </c>
      <c r="D935" s="2" t="s">
        <v>1823</v>
      </c>
      <c r="E935" s="3">
        <v>0</v>
      </c>
      <c r="F935" s="4"/>
      <c r="G935" s="3">
        <v>6500</v>
      </c>
      <c r="H935" s="3">
        <v>0</v>
      </c>
      <c r="I935" s="69">
        <v>-6500</v>
      </c>
      <c r="J935" s="4"/>
      <c r="K935" s="5">
        <f t="shared" si="28"/>
        <v>13</v>
      </c>
      <c r="L935" s="5" t="str">
        <f t="shared" si="29"/>
        <v>8</v>
      </c>
      <c r="M935" s="5" t="s">
        <v>2895</v>
      </c>
    </row>
    <row r="936" spans="1:14" hidden="1">
      <c r="A936" s="1">
        <v>6</v>
      </c>
      <c r="B936" s="2" t="s">
        <v>1824</v>
      </c>
      <c r="C936" s="1" t="s">
        <v>1825</v>
      </c>
      <c r="D936" s="2" t="s">
        <v>1826</v>
      </c>
      <c r="E936" s="3">
        <v>0</v>
      </c>
      <c r="F936" s="4"/>
      <c r="G936" s="3">
        <v>6500</v>
      </c>
      <c r="H936" s="3">
        <v>0</v>
      </c>
      <c r="I936" s="3">
        <v>-6500</v>
      </c>
      <c r="J936" s="4"/>
      <c r="K936" s="5">
        <f t="shared" si="28"/>
        <v>18</v>
      </c>
      <c r="L936" s="5" t="str">
        <f t="shared" si="29"/>
        <v>8</v>
      </c>
      <c r="M936" s="5" t="s">
        <v>2895</v>
      </c>
      <c r="N936" s="5" t="s">
        <v>6119</v>
      </c>
    </row>
    <row r="937" spans="1:14" hidden="1">
      <c r="A937" s="1">
        <v>4</v>
      </c>
      <c r="B937" s="2" t="s">
        <v>1827</v>
      </c>
      <c r="C937" s="1" t="s">
        <v>1</v>
      </c>
      <c r="D937" s="2" t="s">
        <v>1828</v>
      </c>
      <c r="E937" s="3">
        <v>0</v>
      </c>
      <c r="F937" s="4"/>
      <c r="G937" s="3">
        <v>152196.95000000001</v>
      </c>
      <c r="H937" s="3">
        <v>2257.73</v>
      </c>
      <c r="I937" s="69">
        <v>-149939.22</v>
      </c>
      <c r="J937" s="4"/>
      <c r="K937" s="5">
        <f t="shared" si="28"/>
        <v>13</v>
      </c>
      <c r="L937" s="5" t="str">
        <f t="shared" si="29"/>
        <v>8</v>
      </c>
      <c r="M937" s="5" t="s">
        <v>2895</v>
      </c>
    </row>
    <row r="938" spans="1:14" hidden="1">
      <c r="A938" s="1">
        <v>6</v>
      </c>
      <c r="B938" s="75" t="s">
        <v>1829</v>
      </c>
      <c r="C938" s="76" t="s">
        <v>1830</v>
      </c>
      <c r="D938" s="75" t="s">
        <v>1831</v>
      </c>
      <c r="E938" s="77">
        <v>0</v>
      </c>
      <c r="F938" s="78"/>
      <c r="G938" s="77">
        <v>18264.349999999999</v>
      </c>
      <c r="H938" s="77">
        <v>0</v>
      </c>
      <c r="I938" s="77">
        <v>-18264.349999999999</v>
      </c>
      <c r="J938" s="4"/>
      <c r="K938" s="5">
        <f t="shared" si="28"/>
        <v>18</v>
      </c>
      <c r="L938" s="5" t="str">
        <f t="shared" si="29"/>
        <v>8</v>
      </c>
      <c r="M938" s="5" t="s">
        <v>2895</v>
      </c>
      <c r="N938" s="5" t="s">
        <v>6119</v>
      </c>
    </row>
    <row r="939" spans="1:14" hidden="1">
      <c r="A939" s="1">
        <v>6</v>
      </c>
      <c r="B939" s="2" t="s">
        <v>1832</v>
      </c>
      <c r="C939" s="1" t="s">
        <v>1833</v>
      </c>
      <c r="D939" s="2" t="s">
        <v>1834</v>
      </c>
      <c r="E939" s="3">
        <v>0</v>
      </c>
      <c r="F939" s="4"/>
      <c r="G939" s="3">
        <v>12699.85</v>
      </c>
      <c r="H939" s="3">
        <v>2257.73</v>
      </c>
      <c r="I939" s="3">
        <v>-10442.120000000001</v>
      </c>
      <c r="J939" s="4"/>
      <c r="K939" s="5">
        <f t="shared" si="28"/>
        <v>18</v>
      </c>
      <c r="L939" s="5" t="str">
        <f t="shared" si="29"/>
        <v>8</v>
      </c>
      <c r="M939" s="5" t="s">
        <v>2895</v>
      </c>
      <c r="N939" s="5" t="s">
        <v>6119</v>
      </c>
    </row>
    <row r="940" spans="1:14" hidden="1">
      <c r="A940" s="1">
        <v>6</v>
      </c>
      <c r="B940" s="2" t="s">
        <v>1835</v>
      </c>
      <c r="C940" s="1" t="s">
        <v>1836</v>
      </c>
      <c r="D940" s="2" t="s">
        <v>1837</v>
      </c>
      <c r="E940" s="3">
        <v>0</v>
      </c>
      <c r="F940" s="4"/>
      <c r="G940" s="3">
        <v>90714.52</v>
      </c>
      <c r="H940" s="3">
        <v>0</v>
      </c>
      <c r="I940" s="3">
        <v>-90714.52</v>
      </c>
      <c r="J940" s="4"/>
      <c r="K940" s="5">
        <f t="shared" si="28"/>
        <v>18</v>
      </c>
      <c r="L940" s="5" t="str">
        <f t="shared" si="29"/>
        <v>8</v>
      </c>
      <c r="M940" s="5" t="s">
        <v>2895</v>
      </c>
      <c r="N940" s="5" t="s">
        <v>6119</v>
      </c>
    </row>
    <row r="941" spans="1:14" hidden="1">
      <c r="A941" s="1">
        <v>6</v>
      </c>
      <c r="B941" s="2" t="s">
        <v>1838</v>
      </c>
      <c r="C941" s="1" t="s">
        <v>1839</v>
      </c>
      <c r="D941" s="2" t="s">
        <v>1840</v>
      </c>
      <c r="E941" s="3">
        <v>0</v>
      </c>
      <c r="F941" s="4"/>
      <c r="G941" s="3">
        <v>30518.23</v>
      </c>
      <c r="H941" s="3">
        <v>0</v>
      </c>
      <c r="I941" s="3">
        <v>-30518.23</v>
      </c>
      <c r="J941" s="4"/>
      <c r="K941" s="5">
        <f t="shared" si="28"/>
        <v>18</v>
      </c>
      <c r="L941" s="5" t="str">
        <f t="shared" si="29"/>
        <v>8</v>
      </c>
      <c r="M941" s="5" t="s">
        <v>2895</v>
      </c>
      <c r="N941" s="5" t="s">
        <v>6119</v>
      </c>
    </row>
    <row r="942" spans="1:14" hidden="1">
      <c r="A942" s="1">
        <v>4</v>
      </c>
      <c r="B942" s="2" t="s">
        <v>1844</v>
      </c>
      <c r="C942" s="1" t="s">
        <v>1</v>
      </c>
      <c r="D942" s="2" t="s">
        <v>1845</v>
      </c>
      <c r="E942" s="3">
        <v>0</v>
      </c>
      <c r="F942" s="4"/>
      <c r="G942" s="3">
        <v>706853.2</v>
      </c>
      <c r="H942" s="3">
        <v>2570.7600000000002</v>
      </c>
      <c r="I942" s="69">
        <v>-704282.44</v>
      </c>
      <c r="J942" s="4"/>
      <c r="K942" s="5">
        <f t="shared" si="28"/>
        <v>13</v>
      </c>
      <c r="L942" s="5" t="str">
        <f t="shared" si="29"/>
        <v>8</v>
      </c>
      <c r="M942" s="5" t="s">
        <v>2895</v>
      </c>
    </row>
    <row r="943" spans="1:14" hidden="1">
      <c r="A943" s="1">
        <v>6</v>
      </c>
      <c r="B943" s="2" t="s">
        <v>1852</v>
      </c>
      <c r="C943" s="1" t="s">
        <v>1853</v>
      </c>
      <c r="D943" s="2" t="s">
        <v>1854</v>
      </c>
      <c r="E943" s="3">
        <v>0</v>
      </c>
      <c r="F943" s="4"/>
      <c r="G943" s="3">
        <v>378198.75</v>
      </c>
      <c r="H943" s="3">
        <v>2548.31</v>
      </c>
      <c r="I943" s="3">
        <v>-375650.44</v>
      </c>
      <c r="J943" s="4"/>
      <c r="K943" s="5">
        <f t="shared" si="28"/>
        <v>18</v>
      </c>
      <c r="L943" s="5" t="str">
        <f t="shared" si="29"/>
        <v>8</v>
      </c>
      <c r="M943" s="5" t="s">
        <v>2895</v>
      </c>
      <c r="N943" s="5" t="s">
        <v>6119</v>
      </c>
    </row>
    <row r="944" spans="1:14" hidden="1">
      <c r="A944" s="1">
        <v>6</v>
      </c>
      <c r="B944" s="2" t="s">
        <v>1855</v>
      </c>
      <c r="C944" s="1" t="s">
        <v>1856</v>
      </c>
      <c r="D944" s="2" t="s">
        <v>1857</v>
      </c>
      <c r="E944" s="3">
        <v>0</v>
      </c>
      <c r="F944" s="4"/>
      <c r="G944" s="3">
        <v>165310.56</v>
      </c>
      <c r="H944" s="3">
        <v>0</v>
      </c>
      <c r="I944" s="3">
        <v>-165310.56</v>
      </c>
      <c r="J944" s="4"/>
      <c r="K944" s="5">
        <f t="shared" si="28"/>
        <v>18</v>
      </c>
      <c r="L944" s="5" t="str">
        <f t="shared" si="29"/>
        <v>8</v>
      </c>
      <c r="M944" s="5" t="s">
        <v>2895</v>
      </c>
      <c r="N944" s="5" t="s">
        <v>6119</v>
      </c>
    </row>
    <row r="945" spans="1:14" hidden="1">
      <c r="A945" s="1">
        <v>6</v>
      </c>
      <c r="B945" s="2" t="s">
        <v>1861</v>
      </c>
      <c r="C945" s="1" t="s">
        <v>1862</v>
      </c>
      <c r="D945" s="2" t="s">
        <v>1863</v>
      </c>
      <c r="E945" s="3">
        <v>0</v>
      </c>
      <c r="F945" s="4"/>
      <c r="G945" s="3">
        <v>34938.06</v>
      </c>
      <c r="H945" s="3">
        <v>22.45</v>
      </c>
      <c r="I945" s="3">
        <v>-34915.61</v>
      </c>
      <c r="J945" s="4"/>
      <c r="K945" s="5">
        <f t="shared" si="28"/>
        <v>18</v>
      </c>
      <c r="L945" s="5" t="str">
        <f t="shared" si="29"/>
        <v>8</v>
      </c>
      <c r="M945" s="5" t="s">
        <v>2895</v>
      </c>
      <c r="N945" s="5" t="s">
        <v>6119</v>
      </c>
    </row>
    <row r="946" spans="1:14" hidden="1">
      <c r="A946" s="1">
        <v>6</v>
      </c>
      <c r="B946" s="2" t="s">
        <v>1864</v>
      </c>
      <c r="C946" s="1" t="s">
        <v>1865</v>
      </c>
      <c r="D946" s="2" t="s">
        <v>1866</v>
      </c>
      <c r="E946" s="3">
        <v>0</v>
      </c>
      <c r="F946" s="4"/>
      <c r="G946" s="3">
        <v>73539.39</v>
      </c>
      <c r="H946" s="3">
        <v>0</v>
      </c>
      <c r="I946" s="3">
        <v>-73539.39</v>
      </c>
      <c r="J946" s="4"/>
      <c r="K946" s="5">
        <f t="shared" si="28"/>
        <v>18</v>
      </c>
      <c r="L946" s="5" t="str">
        <f t="shared" si="29"/>
        <v>8</v>
      </c>
      <c r="M946" s="5" t="s">
        <v>2895</v>
      </c>
      <c r="N946" s="5" t="s">
        <v>6119</v>
      </c>
    </row>
    <row r="947" spans="1:14" hidden="1">
      <c r="A947" s="1">
        <v>6</v>
      </c>
      <c r="B947" s="2" t="s">
        <v>1867</v>
      </c>
      <c r="C947" s="1" t="s">
        <v>1868</v>
      </c>
      <c r="D947" s="2" t="s">
        <v>1869</v>
      </c>
      <c r="E947" s="3">
        <v>0</v>
      </c>
      <c r="F947" s="4"/>
      <c r="G947" s="3">
        <v>8745.5300000000007</v>
      </c>
      <c r="H947" s="3">
        <v>0</v>
      </c>
      <c r="I947" s="3">
        <v>-8745.5300000000007</v>
      </c>
      <c r="J947" s="4"/>
      <c r="K947" s="5">
        <f t="shared" si="28"/>
        <v>18</v>
      </c>
      <c r="L947" s="5" t="str">
        <f t="shared" si="29"/>
        <v>8</v>
      </c>
      <c r="M947" s="5" t="s">
        <v>2895</v>
      </c>
      <c r="N947" s="5" t="s">
        <v>6119</v>
      </c>
    </row>
    <row r="948" spans="1:14" hidden="1">
      <c r="A948" s="1">
        <v>6</v>
      </c>
      <c r="B948" s="2" t="s">
        <v>1870</v>
      </c>
      <c r="C948" s="1" t="s">
        <v>1871</v>
      </c>
      <c r="D948" s="2" t="s">
        <v>1872</v>
      </c>
      <c r="E948" s="3">
        <v>0</v>
      </c>
      <c r="F948" s="4"/>
      <c r="G948" s="3">
        <v>38003</v>
      </c>
      <c r="H948" s="3">
        <v>0</v>
      </c>
      <c r="I948" s="3">
        <v>-38003</v>
      </c>
      <c r="J948" s="4"/>
      <c r="K948" s="5">
        <f t="shared" si="28"/>
        <v>18</v>
      </c>
      <c r="L948" s="5" t="str">
        <f t="shared" si="29"/>
        <v>8</v>
      </c>
      <c r="M948" s="5" t="s">
        <v>2895</v>
      </c>
      <c r="N948" s="5" t="s">
        <v>6119</v>
      </c>
    </row>
    <row r="949" spans="1:14" hidden="1">
      <c r="A949" s="1">
        <v>6</v>
      </c>
      <c r="B949" s="2" t="s">
        <v>1873</v>
      </c>
      <c r="C949" s="1" t="s">
        <v>1874</v>
      </c>
      <c r="D949" s="2" t="s">
        <v>1875</v>
      </c>
      <c r="E949" s="3">
        <v>0</v>
      </c>
      <c r="F949" s="4"/>
      <c r="G949" s="3">
        <v>899.69</v>
      </c>
      <c r="H949" s="3">
        <v>0</v>
      </c>
      <c r="I949" s="3">
        <v>-899.69</v>
      </c>
      <c r="J949" s="4"/>
      <c r="K949" s="5">
        <f t="shared" si="28"/>
        <v>18</v>
      </c>
      <c r="L949" s="5" t="str">
        <f t="shared" si="29"/>
        <v>8</v>
      </c>
      <c r="M949" s="5" t="s">
        <v>2895</v>
      </c>
      <c r="N949" s="5" t="s">
        <v>6119</v>
      </c>
    </row>
    <row r="950" spans="1:14" hidden="1">
      <c r="A950" s="1">
        <v>6</v>
      </c>
      <c r="B950" s="75" t="s">
        <v>1876</v>
      </c>
      <c r="C950" s="76" t="s">
        <v>1877</v>
      </c>
      <c r="D950" s="75" t="s">
        <v>1878</v>
      </c>
      <c r="E950" s="77">
        <v>0</v>
      </c>
      <c r="F950" s="78"/>
      <c r="G950" s="77">
        <v>4742.5600000000004</v>
      </c>
      <c r="H950" s="77">
        <v>0</v>
      </c>
      <c r="I950" s="77">
        <v>-4742.5600000000004</v>
      </c>
      <c r="J950" s="4"/>
      <c r="K950" s="5">
        <f t="shared" si="28"/>
        <v>18</v>
      </c>
      <c r="L950" s="5" t="str">
        <f t="shared" si="29"/>
        <v>8</v>
      </c>
      <c r="M950" s="5" t="s">
        <v>2895</v>
      </c>
      <c r="N950" s="5" t="s">
        <v>6119</v>
      </c>
    </row>
    <row r="951" spans="1:14" hidden="1">
      <c r="A951" s="1">
        <v>6</v>
      </c>
      <c r="B951" s="2" t="s">
        <v>2905</v>
      </c>
      <c r="C951" s="1" t="s">
        <v>2906</v>
      </c>
      <c r="D951" s="2" t="s">
        <v>2907</v>
      </c>
      <c r="E951" s="3">
        <v>0</v>
      </c>
      <c r="F951" s="4"/>
      <c r="G951" s="3">
        <v>84</v>
      </c>
      <c r="H951" s="3">
        <v>0</v>
      </c>
      <c r="I951" s="3">
        <v>-84</v>
      </c>
      <c r="J951" s="4"/>
      <c r="K951" s="5">
        <f t="shared" si="28"/>
        <v>18</v>
      </c>
      <c r="L951" s="5" t="str">
        <f t="shared" si="29"/>
        <v>8</v>
      </c>
      <c r="M951" s="5" t="s">
        <v>2895</v>
      </c>
      <c r="N951" s="5" t="s">
        <v>6119</v>
      </c>
    </row>
    <row r="952" spans="1:14" hidden="1">
      <c r="A952" s="1">
        <v>6</v>
      </c>
      <c r="B952" s="2" t="s">
        <v>1879</v>
      </c>
      <c r="C952" s="1" t="s">
        <v>1880</v>
      </c>
      <c r="D952" s="2" t="s">
        <v>1881</v>
      </c>
      <c r="E952" s="3">
        <v>0</v>
      </c>
      <c r="F952" s="4"/>
      <c r="G952" s="3">
        <v>2391.66</v>
      </c>
      <c r="H952" s="3">
        <v>0</v>
      </c>
      <c r="I952" s="3">
        <v>-2391.66</v>
      </c>
      <c r="J952" s="4"/>
      <c r="K952" s="5">
        <f t="shared" si="28"/>
        <v>18</v>
      </c>
      <c r="L952" s="5" t="str">
        <f t="shared" si="29"/>
        <v>8</v>
      </c>
      <c r="M952" s="5" t="s">
        <v>2895</v>
      </c>
      <c r="N952" s="5" t="s">
        <v>6119</v>
      </c>
    </row>
    <row r="953" spans="1:14" hidden="1">
      <c r="A953" s="1">
        <v>4</v>
      </c>
      <c r="B953" s="2" t="s">
        <v>1882</v>
      </c>
      <c r="C953" s="1" t="s">
        <v>1</v>
      </c>
      <c r="D953" s="2" t="s">
        <v>1883</v>
      </c>
      <c r="E953" s="3">
        <v>0</v>
      </c>
      <c r="F953" s="4"/>
      <c r="G953" s="3">
        <v>253117.37</v>
      </c>
      <c r="H953" s="3">
        <v>231.81</v>
      </c>
      <c r="I953" s="69">
        <v>-252885.56</v>
      </c>
      <c r="J953" s="4"/>
      <c r="K953" s="5">
        <f t="shared" si="28"/>
        <v>13</v>
      </c>
      <c r="L953" s="5" t="str">
        <f t="shared" si="29"/>
        <v>8</v>
      </c>
      <c r="M953" s="5" t="s">
        <v>2895</v>
      </c>
    </row>
    <row r="954" spans="1:14" hidden="1">
      <c r="A954" s="1">
        <v>6</v>
      </c>
      <c r="B954" s="2" t="s">
        <v>2410</v>
      </c>
      <c r="C954" s="1" t="s">
        <v>2411</v>
      </c>
      <c r="D954" s="2" t="s">
        <v>2412</v>
      </c>
      <c r="E954" s="3">
        <v>0</v>
      </c>
      <c r="F954" s="4"/>
      <c r="G954" s="3">
        <v>296.3</v>
      </c>
      <c r="H954" s="3">
        <v>0</v>
      </c>
      <c r="I954" s="3">
        <v>-296.3</v>
      </c>
      <c r="J954" s="4"/>
      <c r="K954" s="5">
        <f t="shared" si="28"/>
        <v>18</v>
      </c>
      <c r="L954" s="5" t="str">
        <f t="shared" si="29"/>
        <v>8</v>
      </c>
      <c r="M954" s="5" t="s">
        <v>2895</v>
      </c>
      <c r="N954" s="5" t="s">
        <v>6119</v>
      </c>
    </row>
    <row r="955" spans="1:14" hidden="1">
      <c r="A955" s="1">
        <v>6</v>
      </c>
      <c r="B955" s="2" t="s">
        <v>1884</v>
      </c>
      <c r="C955" s="1" t="s">
        <v>1885</v>
      </c>
      <c r="D955" s="2" t="s">
        <v>1886</v>
      </c>
      <c r="E955" s="3">
        <v>0</v>
      </c>
      <c r="F955" s="4"/>
      <c r="G955" s="3">
        <v>40622.519999999997</v>
      </c>
      <c r="H955" s="3">
        <v>0</v>
      </c>
      <c r="I955" s="3">
        <v>-40622.519999999997</v>
      </c>
      <c r="J955" s="4"/>
      <c r="K955" s="5">
        <f t="shared" si="28"/>
        <v>18</v>
      </c>
      <c r="L955" s="5" t="str">
        <f t="shared" si="29"/>
        <v>8</v>
      </c>
      <c r="M955" s="5" t="s">
        <v>2895</v>
      </c>
      <c r="N955" s="5" t="s">
        <v>6119</v>
      </c>
    </row>
    <row r="956" spans="1:14" hidden="1">
      <c r="A956" s="1">
        <v>6</v>
      </c>
      <c r="B956" s="2" t="s">
        <v>1887</v>
      </c>
      <c r="C956" s="1" t="s">
        <v>1888</v>
      </c>
      <c r="D956" s="2" t="s">
        <v>1889</v>
      </c>
      <c r="E956" s="3">
        <v>0</v>
      </c>
      <c r="F956" s="4"/>
      <c r="G956" s="3">
        <v>156950</v>
      </c>
      <c r="H956" s="3">
        <v>0</v>
      </c>
      <c r="I956" s="3">
        <v>-156950</v>
      </c>
      <c r="J956" s="4"/>
      <c r="K956" s="5">
        <f t="shared" si="28"/>
        <v>18</v>
      </c>
      <c r="L956" s="5" t="str">
        <f t="shared" si="29"/>
        <v>8</v>
      </c>
      <c r="M956" s="5" t="s">
        <v>2895</v>
      </c>
      <c r="N956" s="5" t="s">
        <v>6119</v>
      </c>
    </row>
    <row r="957" spans="1:14" hidden="1">
      <c r="A957" s="1">
        <v>6</v>
      </c>
      <c r="B957" s="2" t="s">
        <v>1890</v>
      </c>
      <c r="C957" s="1" t="s">
        <v>1891</v>
      </c>
      <c r="D957" s="2" t="s">
        <v>1892</v>
      </c>
      <c r="E957" s="3">
        <v>0</v>
      </c>
      <c r="F957" s="4"/>
      <c r="G957" s="3">
        <v>47199.01</v>
      </c>
      <c r="H957" s="3">
        <v>231.81</v>
      </c>
      <c r="I957" s="3">
        <v>-46967.199999999997</v>
      </c>
      <c r="J957" s="4"/>
      <c r="K957" s="5">
        <f t="shared" si="28"/>
        <v>18</v>
      </c>
      <c r="L957" s="5" t="str">
        <f t="shared" si="29"/>
        <v>8</v>
      </c>
      <c r="M957" s="5" t="s">
        <v>2895</v>
      </c>
      <c r="N957" s="5" t="s">
        <v>6119</v>
      </c>
    </row>
    <row r="958" spans="1:14" hidden="1">
      <c r="A958" s="1">
        <v>6</v>
      </c>
      <c r="B958" s="2" t="s">
        <v>1893</v>
      </c>
      <c r="C958" s="1" t="s">
        <v>1894</v>
      </c>
      <c r="D958" s="2" t="s">
        <v>1895</v>
      </c>
      <c r="E958" s="3">
        <v>0</v>
      </c>
      <c r="F958" s="4"/>
      <c r="G958" s="3">
        <v>8049.54</v>
      </c>
      <c r="H958" s="3">
        <v>0</v>
      </c>
      <c r="I958" s="3">
        <v>-8049.54</v>
      </c>
      <c r="J958" s="4"/>
      <c r="K958" s="5">
        <f t="shared" si="28"/>
        <v>18</v>
      </c>
      <c r="L958" s="5" t="str">
        <f t="shared" si="29"/>
        <v>8</v>
      </c>
      <c r="M958" s="5" t="s">
        <v>2895</v>
      </c>
      <c r="N958" s="5" t="s">
        <v>6119</v>
      </c>
    </row>
    <row r="959" spans="1:14" hidden="1">
      <c r="A959" s="1">
        <v>4</v>
      </c>
      <c r="B959" s="2" t="s">
        <v>1896</v>
      </c>
      <c r="C959" s="1" t="s">
        <v>1</v>
      </c>
      <c r="D959" s="2" t="s">
        <v>1897</v>
      </c>
      <c r="E959" s="3">
        <v>0</v>
      </c>
      <c r="F959" s="4"/>
      <c r="G959" s="3">
        <v>536808.59</v>
      </c>
      <c r="H959" s="3">
        <v>0</v>
      </c>
      <c r="I959" s="69">
        <v>-536808.59</v>
      </c>
      <c r="J959" s="4"/>
      <c r="K959" s="5">
        <f t="shared" si="28"/>
        <v>13</v>
      </c>
      <c r="L959" s="5" t="str">
        <f t="shared" si="29"/>
        <v>8</v>
      </c>
      <c r="M959" s="5" t="s">
        <v>2895</v>
      </c>
    </row>
    <row r="960" spans="1:14" hidden="1">
      <c r="A960" s="1">
        <v>6</v>
      </c>
      <c r="B960" s="2" t="s">
        <v>1898</v>
      </c>
      <c r="C960" s="1" t="s">
        <v>1899</v>
      </c>
      <c r="D960" s="2" t="s">
        <v>1900</v>
      </c>
      <c r="E960" s="3">
        <v>0</v>
      </c>
      <c r="F960" s="4"/>
      <c r="G960" s="3">
        <v>536808.59</v>
      </c>
      <c r="H960" s="3">
        <v>0</v>
      </c>
      <c r="I960" s="3">
        <v>-536808.59</v>
      </c>
      <c r="J960" s="4"/>
      <c r="K960" s="5">
        <f t="shared" si="28"/>
        <v>18</v>
      </c>
      <c r="L960" s="5" t="str">
        <f t="shared" si="29"/>
        <v>8</v>
      </c>
      <c r="M960" s="5" t="s">
        <v>2895</v>
      </c>
      <c r="N960" s="5" t="s">
        <v>6119</v>
      </c>
    </row>
    <row r="961" spans="1:14" hidden="1">
      <c r="A961" s="1">
        <v>4</v>
      </c>
      <c r="B961" s="2" t="s">
        <v>1901</v>
      </c>
      <c r="C961" s="1" t="s">
        <v>1</v>
      </c>
      <c r="D961" s="2" t="s">
        <v>1902</v>
      </c>
      <c r="E961" s="3">
        <v>0</v>
      </c>
      <c r="F961" s="4"/>
      <c r="G961" s="3">
        <v>551954.31000000006</v>
      </c>
      <c r="H961" s="3">
        <v>0.03</v>
      </c>
      <c r="I961" s="69">
        <v>-551954.28</v>
      </c>
      <c r="J961" s="4"/>
      <c r="K961" s="5">
        <f t="shared" si="28"/>
        <v>13</v>
      </c>
      <c r="L961" s="5" t="str">
        <f t="shared" si="29"/>
        <v>8</v>
      </c>
      <c r="M961" s="5" t="s">
        <v>2895</v>
      </c>
    </row>
    <row r="962" spans="1:14" hidden="1">
      <c r="A962" s="1">
        <v>6</v>
      </c>
      <c r="B962" s="2" t="s">
        <v>1903</v>
      </c>
      <c r="C962" s="1" t="s">
        <v>1904</v>
      </c>
      <c r="D962" s="2" t="s">
        <v>1177</v>
      </c>
      <c r="E962" s="3">
        <v>0</v>
      </c>
      <c r="F962" s="4"/>
      <c r="G962" s="3">
        <v>5473.35</v>
      </c>
      <c r="H962" s="3">
        <v>0.03</v>
      </c>
      <c r="I962" s="3">
        <v>-5473.32</v>
      </c>
      <c r="J962" s="4"/>
      <c r="K962" s="5">
        <f t="shared" si="28"/>
        <v>18</v>
      </c>
      <c r="L962" s="5" t="str">
        <f t="shared" si="29"/>
        <v>8</v>
      </c>
      <c r="M962" s="5" t="s">
        <v>2895</v>
      </c>
      <c r="N962" s="5" t="s">
        <v>6119</v>
      </c>
    </row>
    <row r="963" spans="1:14" hidden="1">
      <c r="A963" s="1">
        <v>6</v>
      </c>
      <c r="B963" s="75" t="s">
        <v>1905</v>
      </c>
      <c r="C963" s="76" t="s">
        <v>1906</v>
      </c>
      <c r="D963" s="75" t="s">
        <v>1907</v>
      </c>
      <c r="E963" s="77">
        <v>0</v>
      </c>
      <c r="F963" s="78"/>
      <c r="G963" s="77">
        <v>2480.27</v>
      </c>
      <c r="H963" s="77">
        <v>0</v>
      </c>
      <c r="I963" s="77">
        <v>-2480.27</v>
      </c>
      <c r="J963" s="4"/>
      <c r="K963" s="5">
        <f t="shared" si="28"/>
        <v>18</v>
      </c>
      <c r="L963" s="5" t="str">
        <f t="shared" si="29"/>
        <v>8</v>
      </c>
      <c r="M963" s="5" t="s">
        <v>2895</v>
      </c>
      <c r="N963" s="5" t="s">
        <v>6119</v>
      </c>
    </row>
    <row r="964" spans="1:14" hidden="1">
      <c r="A964" s="1">
        <v>6</v>
      </c>
      <c r="B964" s="2" t="s">
        <v>1908</v>
      </c>
      <c r="C964" s="1" t="s">
        <v>1909</v>
      </c>
      <c r="D964" s="2" t="s">
        <v>1910</v>
      </c>
      <c r="E964" s="3">
        <v>0</v>
      </c>
      <c r="F964" s="4"/>
      <c r="G964" s="3">
        <v>19275.36</v>
      </c>
      <c r="H964" s="3">
        <v>0</v>
      </c>
      <c r="I964" s="3">
        <v>-19275.36</v>
      </c>
      <c r="J964" s="4"/>
      <c r="K964" s="5">
        <f t="shared" si="28"/>
        <v>18</v>
      </c>
      <c r="L964" s="5" t="str">
        <f t="shared" si="29"/>
        <v>8</v>
      </c>
      <c r="M964" s="5" t="s">
        <v>2895</v>
      </c>
      <c r="N964" s="5" t="s">
        <v>6119</v>
      </c>
    </row>
    <row r="965" spans="1:14" hidden="1">
      <c r="A965" s="1">
        <v>6</v>
      </c>
      <c r="B965" s="2" t="s">
        <v>1911</v>
      </c>
      <c r="C965" s="1" t="s">
        <v>1912</v>
      </c>
      <c r="D965" s="2" t="s">
        <v>1913</v>
      </c>
      <c r="E965" s="3">
        <v>0</v>
      </c>
      <c r="F965" s="4"/>
      <c r="G965" s="3">
        <v>233266.77</v>
      </c>
      <c r="H965" s="3">
        <v>0</v>
      </c>
      <c r="I965" s="3">
        <v>-233266.77</v>
      </c>
      <c r="J965" s="4"/>
      <c r="K965" s="5">
        <f t="shared" si="28"/>
        <v>18</v>
      </c>
      <c r="L965" s="5" t="str">
        <f t="shared" si="29"/>
        <v>8</v>
      </c>
      <c r="M965" s="5" t="s">
        <v>2895</v>
      </c>
      <c r="N965" s="5" t="s">
        <v>6119</v>
      </c>
    </row>
    <row r="966" spans="1:14" hidden="1">
      <c r="A966" s="1">
        <v>6</v>
      </c>
      <c r="B966" s="2" t="s">
        <v>1917</v>
      </c>
      <c r="C966" s="1" t="s">
        <v>1918</v>
      </c>
      <c r="D966" s="2" t="s">
        <v>1919</v>
      </c>
      <c r="E966" s="3">
        <v>0</v>
      </c>
      <c r="F966" s="4"/>
      <c r="G966" s="3">
        <v>9042.07</v>
      </c>
      <c r="H966" s="3">
        <v>0</v>
      </c>
      <c r="I966" s="3">
        <v>-9042.07</v>
      </c>
      <c r="J966" s="4"/>
      <c r="K966" s="5">
        <f t="shared" si="28"/>
        <v>18</v>
      </c>
      <c r="L966" s="5" t="str">
        <f t="shared" si="29"/>
        <v>8</v>
      </c>
      <c r="M966" s="5" t="s">
        <v>2895</v>
      </c>
      <c r="N966" s="5" t="s">
        <v>6119</v>
      </c>
    </row>
    <row r="967" spans="1:14" hidden="1">
      <c r="A967" s="1">
        <v>6</v>
      </c>
      <c r="B967" s="2" t="s">
        <v>1920</v>
      </c>
      <c r="C967" s="1" t="s">
        <v>1921</v>
      </c>
      <c r="D967" s="2" t="s">
        <v>1922</v>
      </c>
      <c r="E967" s="3">
        <v>0</v>
      </c>
      <c r="F967" s="4"/>
      <c r="G967" s="3">
        <v>20366.7</v>
      </c>
      <c r="H967" s="3">
        <v>0</v>
      </c>
      <c r="I967" s="3">
        <v>-20366.7</v>
      </c>
      <c r="J967" s="4"/>
      <c r="K967" s="5">
        <f t="shared" si="28"/>
        <v>18</v>
      </c>
      <c r="L967" s="5" t="str">
        <f t="shared" si="29"/>
        <v>8</v>
      </c>
      <c r="M967" s="5" t="s">
        <v>2895</v>
      </c>
      <c r="N967" s="5" t="s">
        <v>6119</v>
      </c>
    </row>
    <row r="968" spans="1:14" hidden="1">
      <c r="A968" s="1">
        <v>6</v>
      </c>
      <c r="B968" s="2" t="s">
        <v>2413</v>
      </c>
      <c r="C968" s="1" t="s">
        <v>2414</v>
      </c>
      <c r="D968" s="2" t="s">
        <v>2415</v>
      </c>
      <c r="E968" s="3">
        <v>0</v>
      </c>
      <c r="F968" s="4"/>
      <c r="G968" s="3">
        <v>2249.6</v>
      </c>
      <c r="H968" s="3">
        <v>0</v>
      </c>
      <c r="I968" s="3">
        <v>-2249.6</v>
      </c>
      <c r="J968" s="4"/>
      <c r="K968" s="5">
        <f t="shared" si="28"/>
        <v>18</v>
      </c>
      <c r="L968" s="5" t="str">
        <f t="shared" si="29"/>
        <v>8</v>
      </c>
      <c r="M968" s="5" t="s">
        <v>2895</v>
      </c>
      <c r="N968" s="5" t="s">
        <v>6119</v>
      </c>
    </row>
    <row r="969" spans="1:14" hidden="1">
      <c r="A969" s="1">
        <v>6</v>
      </c>
      <c r="B969" s="2" t="s">
        <v>2416</v>
      </c>
      <c r="C969" s="1" t="s">
        <v>2417</v>
      </c>
      <c r="D969" s="2" t="s">
        <v>2418</v>
      </c>
      <c r="E969" s="3">
        <v>0</v>
      </c>
      <c r="F969" s="4"/>
      <c r="G969" s="3">
        <v>17877.21</v>
      </c>
      <c r="H969" s="3">
        <v>0</v>
      </c>
      <c r="I969" s="3">
        <v>-17877.21</v>
      </c>
      <c r="J969" s="4"/>
      <c r="K969" s="5">
        <f t="shared" si="28"/>
        <v>18</v>
      </c>
      <c r="L969" s="5" t="str">
        <f t="shared" si="29"/>
        <v>8</v>
      </c>
      <c r="M969" s="5" t="s">
        <v>2895</v>
      </c>
      <c r="N969" s="5" t="s">
        <v>6119</v>
      </c>
    </row>
    <row r="970" spans="1:14" hidden="1">
      <c r="A970" s="1">
        <v>6</v>
      </c>
      <c r="B970" s="2" t="s">
        <v>2419</v>
      </c>
      <c r="C970" s="1" t="s">
        <v>2420</v>
      </c>
      <c r="D970" s="2" t="s">
        <v>2421</v>
      </c>
      <c r="E970" s="3">
        <v>0</v>
      </c>
      <c r="F970" s="4"/>
      <c r="G970" s="3">
        <v>53727.46</v>
      </c>
      <c r="H970" s="3">
        <v>0</v>
      </c>
      <c r="I970" s="3">
        <v>-53727.46</v>
      </c>
      <c r="J970" s="4"/>
      <c r="K970" s="5">
        <f t="shared" si="28"/>
        <v>18</v>
      </c>
      <c r="L970" s="5" t="str">
        <f t="shared" si="29"/>
        <v>8</v>
      </c>
      <c r="M970" s="5" t="s">
        <v>2895</v>
      </c>
      <c r="N970" s="5" t="s">
        <v>6119</v>
      </c>
    </row>
    <row r="971" spans="1:14" hidden="1">
      <c r="A971" s="1">
        <v>6</v>
      </c>
      <c r="B971" s="2" t="s">
        <v>1923</v>
      </c>
      <c r="C971" s="1" t="s">
        <v>1924</v>
      </c>
      <c r="D971" s="2" t="s">
        <v>1925</v>
      </c>
      <c r="E971" s="3">
        <v>0</v>
      </c>
      <c r="F971" s="4"/>
      <c r="G971" s="3">
        <v>188195.52</v>
      </c>
      <c r="H971" s="3">
        <v>0</v>
      </c>
      <c r="I971" s="3">
        <v>-188195.52</v>
      </c>
      <c r="J971" s="4"/>
      <c r="K971" s="5">
        <f t="shared" si="28"/>
        <v>18</v>
      </c>
      <c r="L971" s="5" t="str">
        <f t="shared" si="29"/>
        <v>8</v>
      </c>
      <c r="M971" s="5" t="s">
        <v>2895</v>
      </c>
      <c r="N971" s="5" t="s">
        <v>6119</v>
      </c>
    </row>
    <row r="972" spans="1:14" hidden="1">
      <c r="A972" s="1">
        <v>4</v>
      </c>
      <c r="B972" s="2" t="s">
        <v>1926</v>
      </c>
      <c r="C972" s="1" t="s">
        <v>1</v>
      </c>
      <c r="D972" s="2" t="s">
        <v>1927</v>
      </c>
      <c r="E972" s="3">
        <v>0</v>
      </c>
      <c r="F972" s="4"/>
      <c r="G972" s="3">
        <v>327068.06</v>
      </c>
      <c r="H972" s="3">
        <v>0</v>
      </c>
      <c r="I972" s="69">
        <v>-327068.06</v>
      </c>
      <c r="J972" s="4"/>
      <c r="K972" s="5">
        <f t="shared" si="28"/>
        <v>13</v>
      </c>
      <c r="L972" s="5" t="str">
        <f t="shared" si="29"/>
        <v>8</v>
      </c>
      <c r="M972" s="5" t="s">
        <v>2895</v>
      </c>
    </row>
    <row r="973" spans="1:14" hidden="1">
      <c r="A973" s="1">
        <v>6</v>
      </c>
      <c r="B973" s="2" t="s">
        <v>1928</v>
      </c>
      <c r="C973" s="1" t="s">
        <v>1929</v>
      </c>
      <c r="D973" s="2" t="s">
        <v>1930</v>
      </c>
      <c r="E973" s="3">
        <v>0</v>
      </c>
      <c r="F973" s="4"/>
      <c r="G973" s="3">
        <v>9347.25</v>
      </c>
      <c r="H973" s="3">
        <v>0</v>
      </c>
      <c r="I973" s="3">
        <v>-9347.25</v>
      </c>
      <c r="J973" s="4"/>
      <c r="K973" s="5">
        <f t="shared" si="28"/>
        <v>18</v>
      </c>
      <c r="L973" s="5" t="str">
        <f t="shared" si="29"/>
        <v>8</v>
      </c>
      <c r="M973" s="5" t="s">
        <v>2895</v>
      </c>
      <c r="N973" s="5" t="s">
        <v>6119</v>
      </c>
    </row>
    <row r="974" spans="1:14" hidden="1">
      <c r="A974" s="1">
        <v>6</v>
      </c>
      <c r="B974" s="2" t="s">
        <v>1931</v>
      </c>
      <c r="C974" s="1" t="s">
        <v>1932</v>
      </c>
      <c r="D974" s="2" t="s">
        <v>1933</v>
      </c>
      <c r="E974" s="3">
        <v>0</v>
      </c>
      <c r="F974" s="4"/>
      <c r="G974" s="3">
        <v>13101.5</v>
      </c>
      <c r="H974" s="3">
        <v>0</v>
      </c>
      <c r="I974" s="3">
        <v>-13101.5</v>
      </c>
      <c r="J974" s="4"/>
      <c r="K974" s="5">
        <f t="shared" ref="K974:K1037" si="30">LEN(B974)</f>
        <v>18</v>
      </c>
      <c r="L974" s="5" t="str">
        <f t="shared" ref="L974:L1037" si="31">LEFT(B974,1)</f>
        <v>8</v>
      </c>
      <c r="M974" s="5" t="s">
        <v>2895</v>
      </c>
      <c r="N974" s="5" t="s">
        <v>6119</v>
      </c>
    </row>
    <row r="975" spans="1:14" hidden="1">
      <c r="A975" s="1">
        <v>6</v>
      </c>
      <c r="B975" s="2" t="s">
        <v>1934</v>
      </c>
      <c r="C975" s="1" t="s">
        <v>1935</v>
      </c>
      <c r="D975" s="2" t="s">
        <v>1936</v>
      </c>
      <c r="E975" s="3">
        <v>0</v>
      </c>
      <c r="F975" s="4"/>
      <c r="G975" s="3">
        <v>26690.25</v>
      </c>
      <c r="H975" s="3">
        <v>0</v>
      </c>
      <c r="I975" s="3">
        <v>-26690.25</v>
      </c>
      <c r="J975" s="4"/>
      <c r="K975" s="5">
        <f t="shared" si="30"/>
        <v>18</v>
      </c>
      <c r="L975" s="5" t="str">
        <f t="shared" si="31"/>
        <v>8</v>
      </c>
      <c r="M975" s="5" t="s">
        <v>2895</v>
      </c>
      <c r="N975" s="5" t="s">
        <v>6119</v>
      </c>
    </row>
    <row r="976" spans="1:14" hidden="1">
      <c r="A976" s="1">
        <v>6</v>
      </c>
      <c r="B976" s="2" t="s">
        <v>1937</v>
      </c>
      <c r="C976" s="1" t="s">
        <v>1938</v>
      </c>
      <c r="D976" s="2" t="s">
        <v>1939</v>
      </c>
      <c r="E976" s="3">
        <v>0</v>
      </c>
      <c r="F976" s="4"/>
      <c r="G976" s="3">
        <v>28680.36</v>
      </c>
      <c r="H976" s="3">
        <v>0</v>
      </c>
      <c r="I976" s="3">
        <v>-28680.36</v>
      </c>
      <c r="J976" s="4"/>
      <c r="K976" s="5">
        <f t="shared" si="30"/>
        <v>18</v>
      </c>
      <c r="L976" s="5" t="str">
        <f t="shared" si="31"/>
        <v>8</v>
      </c>
      <c r="M976" s="5" t="s">
        <v>2895</v>
      </c>
      <c r="N976" s="5" t="s">
        <v>6119</v>
      </c>
    </row>
    <row r="977" spans="1:14" hidden="1">
      <c r="A977" s="1">
        <v>6</v>
      </c>
      <c r="B977" s="2" t="s">
        <v>1940</v>
      </c>
      <c r="C977" s="1" t="s">
        <v>1941</v>
      </c>
      <c r="D977" s="2" t="s">
        <v>1942</v>
      </c>
      <c r="E977" s="3">
        <v>0</v>
      </c>
      <c r="F977" s="4"/>
      <c r="G977" s="3">
        <v>249248.7</v>
      </c>
      <c r="H977" s="3">
        <v>0</v>
      </c>
      <c r="I977" s="3">
        <v>-249248.7</v>
      </c>
      <c r="J977" s="4"/>
      <c r="K977" s="5">
        <f t="shared" si="30"/>
        <v>18</v>
      </c>
      <c r="L977" s="5" t="str">
        <f t="shared" si="31"/>
        <v>8</v>
      </c>
      <c r="M977" s="5" t="s">
        <v>2895</v>
      </c>
      <c r="N977" s="5" t="s">
        <v>6119</v>
      </c>
    </row>
    <row r="978" spans="1:14" hidden="1">
      <c r="A978" s="1">
        <v>4</v>
      </c>
      <c r="B978" s="2" t="s">
        <v>1943</v>
      </c>
      <c r="C978" s="1" t="s">
        <v>1</v>
      </c>
      <c r="D978" s="2" t="s">
        <v>1944</v>
      </c>
      <c r="E978" s="3">
        <v>0</v>
      </c>
      <c r="F978" s="4"/>
      <c r="G978" s="3">
        <v>79539.16</v>
      </c>
      <c r="H978" s="3">
        <v>0</v>
      </c>
      <c r="I978" s="67">
        <v>-79539.16</v>
      </c>
      <c r="J978" s="4"/>
      <c r="K978" s="5">
        <f t="shared" si="30"/>
        <v>13</v>
      </c>
      <c r="L978" s="5" t="str">
        <f t="shared" si="31"/>
        <v>8</v>
      </c>
      <c r="M978" s="5" t="s">
        <v>2895</v>
      </c>
    </row>
    <row r="979" spans="1:14" hidden="1">
      <c r="A979" s="1">
        <v>6</v>
      </c>
      <c r="B979" s="2" t="s">
        <v>1945</v>
      </c>
      <c r="C979" s="1" t="s">
        <v>1946</v>
      </c>
      <c r="D979" s="2" t="s">
        <v>1947</v>
      </c>
      <c r="E979" s="3">
        <v>0</v>
      </c>
      <c r="F979" s="4"/>
      <c r="G979" s="3">
        <v>17700.73</v>
      </c>
      <c r="H979" s="3">
        <v>0</v>
      </c>
      <c r="I979" s="3">
        <v>-17700.73</v>
      </c>
      <c r="J979" s="4"/>
      <c r="K979" s="5">
        <f t="shared" si="30"/>
        <v>18</v>
      </c>
      <c r="L979" s="5" t="str">
        <f t="shared" si="31"/>
        <v>8</v>
      </c>
      <c r="M979" s="5" t="s">
        <v>2895</v>
      </c>
      <c r="N979" s="5" t="s">
        <v>6119</v>
      </c>
    </row>
    <row r="980" spans="1:14" hidden="1">
      <c r="A980" s="1">
        <v>6</v>
      </c>
      <c r="B980" s="2" t="s">
        <v>1948</v>
      </c>
      <c r="C980" s="1" t="s">
        <v>1949</v>
      </c>
      <c r="D980" s="2" t="s">
        <v>1950</v>
      </c>
      <c r="E980" s="3">
        <v>0</v>
      </c>
      <c r="F980" s="4"/>
      <c r="G980" s="3">
        <v>1973.48</v>
      </c>
      <c r="H980" s="3">
        <v>0</v>
      </c>
      <c r="I980" s="3">
        <v>-1973.48</v>
      </c>
      <c r="J980" s="4"/>
      <c r="K980" s="5">
        <f t="shared" si="30"/>
        <v>18</v>
      </c>
      <c r="L980" s="5" t="str">
        <f t="shared" si="31"/>
        <v>8</v>
      </c>
      <c r="M980" s="5" t="s">
        <v>2895</v>
      </c>
      <c r="N980" s="5" t="s">
        <v>6119</v>
      </c>
    </row>
    <row r="981" spans="1:14" hidden="1">
      <c r="A981" s="1">
        <v>6</v>
      </c>
      <c r="B981" s="2" t="s">
        <v>1951</v>
      </c>
      <c r="C981" s="1" t="s">
        <v>1952</v>
      </c>
      <c r="D981" s="2" t="s">
        <v>1953</v>
      </c>
      <c r="E981" s="3">
        <v>0</v>
      </c>
      <c r="F981" s="4"/>
      <c r="G981" s="3">
        <v>402.93</v>
      </c>
      <c r="H981" s="3">
        <v>0</v>
      </c>
      <c r="I981" s="3">
        <v>-402.93</v>
      </c>
      <c r="J981" s="4"/>
      <c r="K981" s="5">
        <f t="shared" si="30"/>
        <v>18</v>
      </c>
      <c r="L981" s="5" t="str">
        <f t="shared" si="31"/>
        <v>8</v>
      </c>
      <c r="M981" s="5" t="s">
        <v>2895</v>
      </c>
      <c r="N981" s="5" t="s">
        <v>6119</v>
      </c>
    </row>
    <row r="982" spans="1:14" hidden="1">
      <c r="A982" s="1">
        <v>6</v>
      </c>
      <c r="B982" s="75" t="s">
        <v>1954</v>
      </c>
      <c r="C982" s="76" t="s">
        <v>1955</v>
      </c>
      <c r="D982" s="75" t="s">
        <v>1956</v>
      </c>
      <c r="E982" s="77">
        <v>0</v>
      </c>
      <c r="F982" s="78"/>
      <c r="G982" s="77">
        <v>3005.35</v>
      </c>
      <c r="H982" s="77">
        <v>0</v>
      </c>
      <c r="I982" s="77">
        <v>-3005.35</v>
      </c>
      <c r="J982" s="4"/>
      <c r="K982" s="5">
        <f t="shared" si="30"/>
        <v>18</v>
      </c>
      <c r="L982" s="5" t="str">
        <f t="shared" si="31"/>
        <v>8</v>
      </c>
      <c r="M982" s="5" t="s">
        <v>2895</v>
      </c>
      <c r="N982" s="5" t="s">
        <v>6119</v>
      </c>
    </row>
    <row r="983" spans="1:14" hidden="1">
      <c r="A983" s="1">
        <v>6</v>
      </c>
      <c r="B983" s="2" t="s">
        <v>1957</v>
      </c>
      <c r="C983" s="1" t="s">
        <v>1958</v>
      </c>
      <c r="D983" s="2" t="s">
        <v>1959</v>
      </c>
      <c r="E983" s="3">
        <v>0</v>
      </c>
      <c r="F983" s="4"/>
      <c r="G983" s="3">
        <v>30990.37</v>
      </c>
      <c r="H983" s="3">
        <v>0</v>
      </c>
      <c r="I983" s="3">
        <v>-30990.37</v>
      </c>
      <c r="J983" s="4"/>
      <c r="K983" s="5">
        <f t="shared" si="30"/>
        <v>18</v>
      </c>
      <c r="L983" s="5" t="str">
        <f t="shared" si="31"/>
        <v>8</v>
      </c>
      <c r="M983" s="5" t="s">
        <v>2895</v>
      </c>
      <c r="N983" s="5" t="s">
        <v>6119</v>
      </c>
    </row>
    <row r="984" spans="1:14" hidden="1">
      <c r="A984" s="1">
        <v>6</v>
      </c>
      <c r="B984" s="2" t="s">
        <v>1960</v>
      </c>
      <c r="C984" s="1" t="s">
        <v>1961</v>
      </c>
      <c r="D984" s="2" t="s">
        <v>1962</v>
      </c>
      <c r="E984" s="3">
        <v>0</v>
      </c>
      <c r="F984" s="4"/>
      <c r="G984" s="3">
        <v>25466.3</v>
      </c>
      <c r="H984" s="3">
        <v>0</v>
      </c>
      <c r="I984" s="3">
        <v>-25466.3</v>
      </c>
      <c r="J984" s="4"/>
      <c r="K984" s="5">
        <f t="shared" si="30"/>
        <v>18</v>
      </c>
      <c r="L984" s="5" t="str">
        <f t="shared" si="31"/>
        <v>8</v>
      </c>
      <c r="M984" s="5" t="s">
        <v>2895</v>
      </c>
      <c r="N984" s="5" t="s">
        <v>6119</v>
      </c>
    </row>
    <row r="985" spans="1:14" hidden="1">
      <c r="A985" s="1">
        <v>4</v>
      </c>
      <c r="B985" s="2" t="s">
        <v>1963</v>
      </c>
      <c r="C985" s="1" t="s">
        <v>1</v>
      </c>
      <c r="D985" s="2" t="s">
        <v>1964</v>
      </c>
      <c r="E985" s="3">
        <v>0</v>
      </c>
      <c r="F985" s="4"/>
      <c r="G985" s="3">
        <v>37991.51</v>
      </c>
      <c r="H985" s="3">
        <v>0</v>
      </c>
      <c r="I985" s="69">
        <v>-37991.51</v>
      </c>
      <c r="J985" s="4"/>
      <c r="K985" s="5">
        <f t="shared" si="30"/>
        <v>13</v>
      </c>
      <c r="L985" s="5" t="str">
        <f t="shared" si="31"/>
        <v>8</v>
      </c>
      <c r="M985" s="5" t="s">
        <v>2895</v>
      </c>
    </row>
    <row r="986" spans="1:14" hidden="1">
      <c r="A986" s="1">
        <v>6</v>
      </c>
      <c r="B986" s="2" t="s">
        <v>1965</v>
      </c>
      <c r="C986" s="1" t="s">
        <v>1966</v>
      </c>
      <c r="D986" s="2" t="s">
        <v>1967</v>
      </c>
      <c r="E986" s="3">
        <v>0</v>
      </c>
      <c r="F986" s="4"/>
      <c r="G986" s="3">
        <v>37630.85</v>
      </c>
      <c r="H986" s="3">
        <v>0</v>
      </c>
      <c r="I986" s="3">
        <v>-37630.85</v>
      </c>
      <c r="J986" s="4"/>
      <c r="K986" s="5">
        <f t="shared" si="30"/>
        <v>18</v>
      </c>
      <c r="L986" s="5" t="str">
        <f t="shared" si="31"/>
        <v>8</v>
      </c>
      <c r="M986" s="5" t="s">
        <v>2895</v>
      </c>
      <c r="N986" s="5" t="s">
        <v>6119</v>
      </c>
    </row>
    <row r="987" spans="1:14" hidden="1">
      <c r="A987" s="1">
        <v>6</v>
      </c>
      <c r="B987" s="2" t="s">
        <v>2908</v>
      </c>
      <c r="C987" s="1" t="s">
        <v>2909</v>
      </c>
      <c r="D987" s="2" t="s">
        <v>2910</v>
      </c>
      <c r="E987" s="3">
        <v>0</v>
      </c>
      <c r="F987" s="4"/>
      <c r="G987" s="3">
        <v>360.66</v>
      </c>
      <c r="H987" s="3">
        <v>0</v>
      </c>
      <c r="I987" s="3">
        <v>-360.66</v>
      </c>
      <c r="J987" s="4"/>
      <c r="K987" s="5">
        <f t="shared" si="30"/>
        <v>18</v>
      </c>
      <c r="L987" s="5" t="str">
        <f t="shared" si="31"/>
        <v>8</v>
      </c>
      <c r="M987" s="5" t="s">
        <v>2895</v>
      </c>
      <c r="N987" s="5" t="s">
        <v>6119</v>
      </c>
    </row>
    <row r="988" spans="1:14" hidden="1">
      <c r="A988" s="1">
        <v>4</v>
      </c>
      <c r="B988" s="2" t="s">
        <v>1968</v>
      </c>
      <c r="C988" s="1" t="s">
        <v>1</v>
      </c>
      <c r="D988" s="2" t="s">
        <v>1969</v>
      </c>
      <c r="E988" s="3">
        <v>0</v>
      </c>
      <c r="F988" s="4"/>
      <c r="G988" s="3">
        <v>1044898.63</v>
      </c>
      <c r="H988" s="3">
        <v>15373.18</v>
      </c>
      <c r="I988" s="69">
        <v>-1029525.45</v>
      </c>
      <c r="J988" s="4"/>
      <c r="K988" s="5">
        <f t="shared" si="30"/>
        <v>13</v>
      </c>
      <c r="L988" s="5" t="str">
        <f t="shared" si="31"/>
        <v>8</v>
      </c>
      <c r="M988" s="5" t="s">
        <v>2895</v>
      </c>
    </row>
    <row r="989" spans="1:14" hidden="1">
      <c r="A989" s="1">
        <v>6</v>
      </c>
      <c r="B989" s="2" t="s">
        <v>1970</v>
      </c>
      <c r="C989" s="1" t="s">
        <v>1971</v>
      </c>
      <c r="D989" s="2" t="s">
        <v>1972</v>
      </c>
      <c r="E989" s="3">
        <v>0</v>
      </c>
      <c r="F989" s="4"/>
      <c r="G989" s="3">
        <v>360</v>
      </c>
      <c r="H989" s="3">
        <v>0</v>
      </c>
      <c r="I989" s="3">
        <v>-360</v>
      </c>
      <c r="J989" s="4"/>
      <c r="K989" s="5">
        <f t="shared" si="30"/>
        <v>18</v>
      </c>
      <c r="L989" s="5" t="str">
        <f t="shared" si="31"/>
        <v>8</v>
      </c>
      <c r="M989" s="5" t="s">
        <v>2895</v>
      </c>
      <c r="N989" s="5" t="s">
        <v>6119</v>
      </c>
    </row>
    <row r="990" spans="1:14" hidden="1">
      <c r="A990" s="1">
        <v>6</v>
      </c>
      <c r="B990" s="2" t="s">
        <v>1973</v>
      </c>
      <c r="C990" s="1" t="s">
        <v>1974</v>
      </c>
      <c r="D990" s="2" t="s">
        <v>1975</v>
      </c>
      <c r="E990" s="3">
        <v>0</v>
      </c>
      <c r="F990" s="4"/>
      <c r="G990" s="3">
        <v>34400.71</v>
      </c>
      <c r="H990" s="3">
        <v>0</v>
      </c>
      <c r="I990" s="3">
        <v>-34400.71</v>
      </c>
      <c r="J990" s="4"/>
      <c r="K990" s="5">
        <f t="shared" si="30"/>
        <v>18</v>
      </c>
      <c r="L990" s="5" t="str">
        <f t="shared" si="31"/>
        <v>8</v>
      </c>
      <c r="M990" s="5" t="s">
        <v>2895</v>
      </c>
      <c r="N990" s="5" t="s">
        <v>6119</v>
      </c>
    </row>
    <row r="991" spans="1:14" hidden="1">
      <c r="A991" s="1">
        <v>6</v>
      </c>
      <c r="B991" s="2" t="s">
        <v>1978</v>
      </c>
      <c r="C991" s="1" t="s">
        <v>1979</v>
      </c>
      <c r="D991" s="2" t="s">
        <v>1980</v>
      </c>
      <c r="E991" s="3">
        <v>0</v>
      </c>
      <c r="F991" s="4"/>
      <c r="G991" s="3">
        <v>293554.42</v>
      </c>
      <c r="H991" s="3">
        <v>14589.85</v>
      </c>
      <c r="I991" s="3">
        <v>-278964.57</v>
      </c>
      <c r="J991" s="4"/>
      <c r="K991" s="5">
        <f t="shared" si="30"/>
        <v>18</v>
      </c>
      <c r="L991" s="5" t="str">
        <f t="shared" si="31"/>
        <v>8</v>
      </c>
      <c r="M991" s="5" t="s">
        <v>2895</v>
      </c>
      <c r="N991" s="5" t="s">
        <v>6119</v>
      </c>
    </row>
    <row r="992" spans="1:14" hidden="1">
      <c r="A992" s="1">
        <v>6</v>
      </c>
      <c r="B992" s="2" t="s">
        <v>1981</v>
      </c>
      <c r="C992" s="1" t="s">
        <v>1982</v>
      </c>
      <c r="D992" s="2" t="s">
        <v>1983</v>
      </c>
      <c r="E992" s="3">
        <v>0</v>
      </c>
      <c r="F992" s="4"/>
      <c r="G992" s="3">
        <v>28712.48</v>
      </c>
      <c r="H992" s="3">
        <v>0</v>
      </c>
      <c r="I992" s="3">
        <v>-28712.48</v>
      </c>
      <c r="J992" s="4"/>
      <c r="K992" s="5">
        <f t="shared" si="30"/>
        <v>18</v>
      </c>
      <c r="L992" s="5" t="str">
        <f t="shared" si="31"/>
        <v>8</v>
      </c>
      <c r="M992" s="5" t="s">
        <v>2895</v>
      </c>
      <c r="N992" s="5" t="s">
        <v>6119</v>
      </c>
    </row>
    <row r="993" spans="1:14" hidden="1">
      <c r="A993" s="1">
        <v>6</v>
      </c>
      <c r="B993" s="2" t="s">
        <v>1984</v>
      </c>
      <c r="C993" s="1" t="s">
        <v>1985</v>
      </c>
      <c r="D993" s="2" t="s">
        <v>1986</v>
      </c>
      <c r="E993" s="3">
        <v>0</v>
      </c>
      <c r="F993" s="4"/>
      <c r="G993" s="3">
        <v>62605.64</v>
      </c>
      <c r="H993" s="3">
        <v>0</v>
      </c>
      <c r="I993" s="3">
        <v>-62605.64</v>
      </c>
      <c r="J993" s="4"/>
      <c r="K993" s="5">
        <f t="shared" si="30"/>
        <v>18</v>
      </c>
      <c r="L993" s="5" t="str">
        <f t="shared" si="31"/>
        <v>8</v>
      </c>
      <c r="M993" s="5" t="s">
        <v>2895</v>
      </c>
      <c r="N993" s="5" t="s">
        <v>6119</v>
      </c>
    </row>
    <row r="994" spans="1:14" hidden="1">
      <c r="A994" s="1">
        <v>6</v>
      </c>
      <c r="B994" s="2" t="s">
        <v>1987</v>
      </c>
      <c r="C994" s="1" t="s">
        <v>1988</v>
      </c>
      <c r="D994" s="2" t="s">
        <v>1989</v>
      </c>
      <c r="E994" s="3">
        <v>0</v>
      </c>
      <c r="F994" s="4"/>
      <c r="G994" s="3">
        <v>15061.15</v>
      </c>
      <c r="H994" s="3">
        <v>74</v>
      </c>
      <c r="I994" s="3">
        <v>-14987.15</v>
      </c>
      <c r="J994" s="4"/>
      <c r="K994" s="5">
        <f t="shared" si="30"/>
        <v>18</v>
      </c>
      <c r="L994" s="5" t="str">
        <f t="shared" si="31"/>
        <v>8</v>
      </c>
      <c r="M994" s="5" t="s">
        <v>2895</v>
      </c>
      <c r="N994" s="5" t="s">
        <v>6119</v>
      </c>
    </row>
    <row r="995" spans="1:14" hidden="1">
      <c r="A995" s="1">
        <v>6</v>
      </c>
      <c r="B995" s="2" t="s">
        <v>1993</v>
      </c>
      <c r="C995" s="1" t="s">
        <v>1994</v>
      </c>
      <c r="D995" s="2" t="s">
        <v>1995</v>
      </c>
      <c r="E995" s="3">
        <v>0</v>
      </c>
      <c r="F995" s="4"/>
      <c r="G995" s="3">
        <v>1144.4100000000001</v>
      </c>
      <c r="H995" s="3">
        <v>62.24</v>
      </c>
      <c r="I995" s="3">
        <v>-1082.17</v>
      </c>
      <c r="J995" s="4"/>
      <c r="K995" s="5">
        <f t="shared" si="30"/>
        <v>18</v>
      </c>
      <c r="L995" s="5" t="str">
        <f t="shared" si="31"/>
        <v>8</v>
      </c>
      <c r="M995" s="5" t="s">
        <v>2895</v>
      </c>
      <c r="N995" s="5" t="s">
        <v>6119</v>
      </c>
    </row>
    <row r="996" spans="1:14" hidden="1">
      <c r="A996" s="1">
        <v>6</v>
      </c>
      <c r="B996" s="75" t="s">
        <v>1999</v>
      </c>
      <c r="C996" s="76" t="s">
        <v>2000</v>
      </c>
      <c r="D996" s="75" t="s">
        <v>2001</v>
      </c>
      <c r="E996" s="77">
        <v>0</v>
      </c>
      <c r="F996" s="78"/>
      <c r="G996" s="77">
        <v>548.9</v>
      </c>
      <c r="H996" s="77">
        <v>0</v>
      </c>
      <c r="I996" s="77">
        <v>-548.9</v>
      </c>
      <c r="J996" s="4"/>
      <c r="K996" s="5">
        <f t="shared" si="30"/>
        <v>18</v>
      </c>
      <c r="L996" s="5" t="str">
        <f t="shared" si="31"/>
        <v>8</v>
      </c>
      <c r="M996" s="5" t="s">
        <v>2895</v>
      </c>
      <c r="N996" s="5" t="s">
        <v>6119</v>
      </c>
    </row>
    <row r="997" spans="1:14" hidden="1">
      <c r="A997" s="1">
        <v>6</v>
      </c>
      <c r="B997" s="2" t="s">
        <v>2002</v>
      </c>
      <c r="C997" s="1" t="s">
        <v>2003</v>
      </c>
      <c r="D997" s="2" t="s">
        <v>2004</v>
      </c>
      <c r="E997" s="3">
        <v>0</v>
      </c>
      <c r="F997" s="4"/>
      <c r="G997" s="3">
        <v>28533.9</v>
      </c>
      <c r="H997" s="3">
        <v>0</v>
      </c>
      <c r="I997" s="3">
        <v>-28533.9</v>
      </c>
      <c r="J997" s="4"/>
      <c r="K997" s="5">
        <f t="shared" si="30"/>
        <v>18</v>
      </c>
      <c r="L997" s="5" t="str">
        <f t="shared" si="31"/>
        <v>8</v>
      </c>
      <c r="M997" s="5" t="s">
        <v>2895</v>
      </c>
      <c r="N997" s="5" t="s">
        <v>6119</v>
      </c>
    </row>
    <row r="998" spans="1:14" hidden="1">
      <c r="A998" s="1">
        <v>6</v>
      </c>
      <c r="B998" s="2" t="s">
        <v>2005</v>
      </c>
      <c r="C998" s="1" t="s">
        <v>2006</v>
      </c>
      <c r="D998" s="2" t="s">
        <v>2007</v>
      </c>
      <c r="E998" s="3">
        <v>0</v>
      </c>
      <c r="F998" s="4"/>
      <c r="G998" s="3">
        <v>3958.27</v>
      </c>
      <c r="H998" s="3">
        <v>0</v>
      </c>
      <c r="I998" s="3">
        <v>-3958.27</v>
      </c>
      <c r="J998" s="4"/>
      <c r="K998" s="5">
        <f t="shared" si="30"/>
        <v>18</v>
      </c>
      <c r="L998" s="5" t="str">
        <f t="shared" si="31"/>
        <v>8</v>
      </c>
      <c r="M998" s="5" t="s">
        <v>2895</v>
      </c>
      <c r="N998" s="5" t="s">
        <v>6119</v>
      </c>
    </row>
    <row r="999" spans="1:14" hidden="1">
      <c r="A999" s="1">
        <v>6</v>
      </c>
      <c r="B999" s="2" t="s">
        <v>2008</v>
      </c>
      <c r="C999" s="1" t="s">
        <v>2009</v>
      </c>
      <c r="D999" s="2" t="s">
        <v>2010</v>
      </c>
      <c r="E999" s="3">
        <v>0</v>
      </c>
      <c r="F999" s="4"/>
      <c r="G999" s="3">
        <v>275935.06</v>
      </c>
      <c r="H999" s="3">
        <v>447.09</v>
      </c>
      <c r="I999" s="3">
        <v>-275487.96999999997</v>
      </c>
      <c r="J999" s="4"/>
      <c r="K999" s="5">
        <f t="shared" si="30"/>
        <v>18</v>
      </c>
      <c r="L999" s="5" t="str">
        <f t="shared" si="31"/>
        <v>8</v>
      </c>
      <c r="M999" s="5" t="s">
        <v>2895</v>
      </c>
      <c r="N999" s="5" t="s">
        <v>6119</v>
      </c>
    </row>
    <row r="1000" spans="1:14" hidden="1">
      <c r="A1000" s="1">
        <v>6</v>
      </c>
      <c r="B1000" s="2" t="s">
        <v>2011</v>
      </c>
      <c r="C1000" s="1" t="s">
        <v>2012</v>
      </c>
      <c r="D1000" s="2" t="s">
        <v>2013</v>
      </c>
      <c r="E1000" s="3">
        <v>0</v>
      </c>
      <c r="F1000" s="4"/>
      <c r="G1000" s="3">
        <v>70.319999999999993</v>
      </c>
      <c r="H1000" s="3">
        <v>0</v>
      </c>
      <c r="I1000" s="3">
        <v>-70.319999999999993</v>
      </c>
      <c r="J1000" s="4"/>
      <c r="K1000" s="5">
        <f t="shared" si="30"/>
        <v>18</v>
      </c>
      <c r="L1000" s="5" t="str">
        <f t="shared" si="31"/>
        <v>8</v>
      </c>
      <c r="M1000" s="5" t="s">
        <v>2895</v>
      </c>
      <c r="N1000" s="5" t="s">
        <v>6119</v>
      </c>
    </row>
    <row r="1001" spans="1:14" hidden="1">
      <c r="A1001" s="1">
        <v>6</v>
      </c>
      <c r="B1001" s="2" t="s">
        <v>2014</v>
      </c>
      <c r="C1001" s="1" t="s">
        <v>2015</v>
      </c>
      <c r="D1001" s="2" t="s">
        <v>2016</v>
      </c>
      <c r="E1001" s="3">
        <v>0</v>
      </c>
      <c r="F1001" s="4"/>
      <c r="G1001" s="3">
        <v>112235.31</v>
      </c>
      <c r="H1001" s="3">
        <v>0</v>
      </c>
      <c r="I1001" s="3">
        <v>-112235.31</v>
      </c>
      <c r="J1001" s="4"/>
      <c r="K1001" s="5">
        <f t="shared" si="30"/>
        <v>18</v>
      </c>
      <c r="L1001" s="5" t="str">
        <f t="shared" si="31"/>
        <v>8</v>
      </c>
      <c r="M1001" s="5" t="s">
        <v>2895</v>
      </c>
      <c r="N1001" s="5" t="s">
        <v>6119</v>
      </c>
    </row>
    <row r="1002" spans="1:14" hidden="1">
      <c r="A1002" s="1">
        <v>6</v>
      </c>
      <c r="B1002" s="2" t="s">
        <v>2911</v>
      </c>
      <c r="C1002" s="1" t="s">
        <v>2912</v>
      </c>
      <c r="D1002" s="2" t="s">
        <v>2704</v>
      </c>
      <c r="E1002" s="3">
        <v>0</v>
      </c>
      <c r="F1002" s="4"/>
      <c r="G1002" s="3">
        <v>8981.0400000000009</v>
      </c>
      <c r="H1002" s="3">
        <v>0</v>
      </c>
      <c r="I1002" s="3">
        <v>-8981.0400000000009</v>
      </c>
      <c r="J1002" s="4"/>
      <c r="K1002" s="5">
        <f t="shared" si="30"/>
        <v>18</v>
      </c>
      <c r="L1002" s="5" t="str">
        <f t="shared" si="31"/>
        <v>8</v>
      </c>
      <c r="M1002" s="5" t="s">
        <v>2895</v>
      </c>
      <c r="N1002" s="5" t="s">
        <v>6119</v>
      </c>
    </row>
    <row r="1003" spans="1:14" hidden="1">
      <c r="A1003" s="1">
        <v>6</v>
      </c>
      <c r="B1003" s="2" t="s">
        <v>2017</v>
      </c>
      <c r="C1003" s="1" t="s">
        <v>2018</v>
      </c>
      <c r="D1003" s="2" t="s">
        <v>2019</v>
      </c>
      <c r="E1003" s="3">
        <v>0</v>
      </c>
      <c r="F1003" s="4"/>
      <c r="G1003" s="3">
        <v>178797.02</v>
      </c>
      <c r="H1003" s="3">
        <v>200</v>
      </c>
      <c r="I1003" s="3">
        <v>-178597.02</v>
      </c>
      <c r="J1003" s="4"/>
      <c r="K1003" s="5">
        <f t="shared" si="30"/>
        <v>18</v>
      </c>
      <c r="L1003" s="5" t="str">
        <f t="shared" si="31"/>
        <v>8</v>
      </c>
      <c r="M1003" s="5" t="s">
        <v>2895</v>
      </c>
      <c r="N1003" s="5" t="s">
        <v>6119</v>
      </c>
    </row>
    <row r="1004" spans="1:14" hidden="1">
      <c r="A1004" s="63">
        <v>3</v>
      </c>
      <c r="B1004" s="64" t="s">
        <v>2020</v>
      </c>
      <c r="C1004" s="63" t="s">
        <v>1</v>
      </c>
      <c r="D1004" s="64" t="s">
        <v>2021</v>
      </c>
      <c r="E1004" s="65">
        <v>0</v>
      </c>
      <c r="F1004" s="66"/>
      <c r="G1004" s="65">
        <v>6294218.4299999997</v>
      </c>
      <c r="H1004" s="65">
        <v>1195170.3</v>
      </c>
      <c r="I1004" s="65">
        <v>-5099048.13</v>
      </c>
      <c r="J1004" s="4"/>
      <c r="K1004" s="5">
        <f t="shared" si="30"/>
        <v>13</v>
      </c>
      <c r="L1004" s="5" t="str">
        <f t="shared" si="31"/>
        <v>8</v>
      </c>
      <c r="M1004" s="5" t="s">
        <v>2895</v>
      </c>
    </row>
    <row r="1005" spans="1:14" hidden="1">
      <c r="A1005" s="1">
        <v>4</v>
      </c>
      <c r="B1005" s="2" t="s">
        <v>2022</v>
      </c>
      <c r="C1005" s="1" t="s">
        <v>1</v>
      </c>
      <c r="D1005" s="2" t="s">
        <v>2023</v>
      </c>
      <c r="E1005" s="3">
        <v>0</v>
      </c>
      <c r="F1005" s="4"/>
      <c r="G1005" s="3">
        <v>213044.74</v>
      </c>
      <c r="H1005" s="3">
        <v>0</v>
      </c>
      <c r="I1005" s="69">
        <v>-213044.74</v>
      </c>
      <c r="J1005" s="4"/>
      <c r="K1005" s="5">
        <f t="shared" si="30"/>
        <v>13</v>
      </c>
      <c r="L1005" s="5" t="str">
        <f t="shared" si="31"/>
        <v>8</v>
      </c>
      <c r="M1005" s="5" t="s">
        <v>2895</v>
      </c>
    </row>
    <row r="1006" spans="1:14" hidden="1">
      <c r="A1006" s="1">
        <v>6</v>
      </c>
      <c r="B1006" s="2" t="s">
        <v>2024</v>
      </c>
      <c r="C1006" s="1" t="s">
        <v>2025</v>
      </c>
      <c r="D1006" s="2" t="s">
        <v>2026</v>
      </c>
      <c r="E1006" s="3">
        <v>0</v>
      </c>
      <c r="F1006" s="4"/>
      <c r="G1006" s="3">
        <v>213044.74</v>
      </c>
      <c r="H1006" s="3">
        <v>0</v>
      </c>
      <c r="I1006" s="3">
        <v>-213044.74</v>
      </c>
      <c r="J1006" s="4"/>
      <c r="K1006" s="5">
        <f t="shared" si="30"/>
        <v>18</v>
      </c>
      <c r="L1006" s="5" t="str">
        <f t="shared" si="31"/>
        <v>8</v>
      </c>
      <c r="M1006" s="5" t="s">
        <v>2895</v>
      </c>
      <c r="N1006" s="5" t="s">
        <v>6119</v>
      </c>
    </row>
    <row r="1007" spans="1:14" hidden="1">
      <c r="A1007" s="1">
        <v>4</v>
      </c>
      <c r="B1007" s="2" t="s">
        <v>2027</v>
      </c>
      <c r="C1007" s="1" t="s">
        <v>1</v>
      </c>
      <c r="D1007" s="2" t="s">
        <v>2028</v>
      </c>
      <c r="E1007" s="3">
        <v>0</v>
      </c>
      <c r="F1007" s="4"/>
      <c r="G1007" s="3">
        <v>5847450.79</v>
      </c>
      <c r="H1007" s="3">
        <v>1074131.8899999999</v>
      </c>
      <c r="I1007" s="67">
        <v>-4773318.9000000004</v>
      </c>
      <c r="J1007" s="4"/>
      <c r="K1007" s="5">
        <f t="shared" si="30"/>
        <v>13</v>
      </c>
      <c r="L1007" s="5" t="str">
        <f t="shared" si="31"/>
        <v>8</v>
      </c>
      <c r="M1007" s="5" t="s">
        <v>2895</v>
      </c>
    </row>
    <row r="1008" spans="1:14" hidden="1">
      <c r="A1008" s="1">
        <v>5</v>
      </c>
      <c r="B1008" s="2" t="s">
        <v>2029</v>
      </c>
      <c r="C1008" s="1" t="s">
        <v>1</v>
      </c>
      <c r="D1008" s="2" t="s">
        <v>2030</v>
      </c>
      <c r="E1008" s="3">
        <v>0</v>
      </c>
      <c r="F1008" s="4"/>
      <c r="G1008" s="3">
        <v>5647028.9400000004</v>
      </c>
      <c r="H1008" s="3">
        <v>1031174.57</v>
      </c>
      <c r="I1008" s="67">
        <v>-4615854.37</v>
      </c>
      <c r="J1008" s="4"/>
      <c r="K1008" s="5">
        <f t="shared" si="30"/>
        <v>13</v>
      </c>
      <c r="L1008" s="5" t="str">
        <f t="shared" si="31"/>
        <v>8</v>
      </c>
      <c r="M1008" s="5" t="s">
        <v>2895</v>
      </c>
    </row>
    <row r="1009" spans="1:14" hidden="1">
      <c r="A1009" s="1">
        <v>6</v>
      </c>
      <c r="B1009" s="2" t="s">
        <v>2031</v>
      </c>
      <c r="C1009" s="1" t="s">
        <v>2032</v>
      </c>
      <c r="D1009" s="2" t="s">
        <v>2033</v>
      </c>
      <c r="E1009" s="3">
        <v>0</v>
      </c>
      <c r="F1009" s="4"/>
      <c r="G1009" s="3">
        <v>1170782.1000000001</v>
      </c>
      <c r="H1009" s="3">
        <v>470410.38</v>
      </c>
      <c r="I1009" s="3">
        <v>-700371.72</v>
      </c>
      <c r="J1009" s="4"/>
      <c r="K1009" s="5">
        <f t="shared" si="30"/>
        <v>18</v>
      </c>
      <c r="L1009" s="5" t="str">
        <f t="shared" si="31"/>
        <v>8</v>
      </c>
      <c r="M1009" s="5" t="s">
        <v>2895</v>
      </c>
      <c r="N1009" s="5" t="s">
        <v>6119</v>
      </c>
    </row>
    <row r="1010" spans="1:14" hidden="1">
      <c r="A1010" s="1">
        <v>6</v>
      </c>
      <c r="B1010" s="2" t="s">
        <v>2422</v>
      </c>
      <c r="C1010" s="1" t="s">
        <v>2423</v>
      </c>
      <c r="D1010" s="2" t="s">
        <v>2424</v>
      </c>
      <c r="E1010" s="3">
        <v>0</v>
      </c>
      <c r="F1010" s="4"/>
      <c r="G1010" s="3">
        <v>44790.52</v>
      </c>
      <c r="H1010" s="3">
        <v>19536.78</v>
      </c>
      <c r="I1010" s="3">
        <v>-25253.74</v>
      </c>
      <c r="J1010" s="4"/>
      <c r="K1010" s="5">
        <f t="shared" si="30"/>
        <v>18</v>
      </c>
      <c r="L1010" s="5" t="str">
        <f t="shared" si="31"/>
        <v>8</v>
      </c>
      <c r="M1010" s="5" t="s">
        <v>2895</v>
      </c>
      <c r="N1010" s="5" t="s">
        <v>6119</v>
      </c>
    </row>
    <row r="1011" spans="1:14" hidden="1">
      <c r="A1011" s="1">
        <v>6</v>
      </c>
      <c r="B1011" s="75" t="s">
        <v>2034</v>
      </c>
      <c r="C1011" s="76" t="s">
        <v>2035</v>
      </c>
      <c r="D1011" s="75" t="s">
        <v>2036</v>
      </c>
      <c r="E1011" s="77">
        <v>0</v>
      </c>
      <c r="F1011" s="78"/>
      <c r="G1011" s="77">
        <v>9373.59</v>
      </c>
      <c r="H1011" s="77">
        <v>2664.22</v>
      </c>
      <c r="I1011" s="77">
        <v>-6709.37</v>
      </c>
      <c r="J1011" s="4"/>
      <c r="K1011" s="5">
        <f t="shared" si="30"/>
        <v>18</v>
      </c>
      <c r="L1011" s="5" t="str">
        <f t="shared" si="31"/>
        <v>8</v>
      </c>
      <c r="M1011" s="5" t="s">
        <v>2895</v>
      </c>
      <c r="N1011" s="5" t="s">
        <v>6119</v>
      </c>
    </row>
    <row r="1012" spans="1:14" hidden="1">
      <c r="A1012" s="1">
        <v>6</v>
      </c>
      <c r="B1012" s="2" t="s">
        <v>2037</v>
      </c>
      <c r="C1012" s="1" t="s">
        <v>2038</v>
      </c>
      <c r="D1012" s="2" t="s">
        <v>2039</v>
      </c>
      <c r="E1012" s="3">
        <v>0</v>
      </c>
      <c r="F1012" s="4"/>
      <c r="G1012" s="3">
        <v>136061.97</v>
      </c>
      <c r="H1012" s="3">
        <v>7554.86</v>
      </c>
      <c r="I1012" s="3">
        <v>-128507.11</v>
      </c>
      <c r="J1012" s="4"/>
      <c r="K1012" s="5">
        <f t="shared" si="30"/>
        <v>18</v>
      </c>
      <c r="L1012" s="5" t="str">
        <f t="shared" si="31"/>
        <v>8</v>
      </c>
      <c r="M1012" s="5" t="s">
        <v>2895</v>
      </c>
      <c r="N1012" s="5" t="s">
        <v>6119</v>
      </c>
    </row>
    <row r="1013" spans="1:14" hidden="1">
      <c r="A1013" s="1">
        <v>6</v>
      </c>
      <c r="B1013" s="2" t="s">
        <v>2425</v>
      </c>
      <c r="C1013" s="1" t="s">
        <v>2426</v>
      </c>
      <c r="D1013" s="2" t="s">
        <v>2427</v>
      </c>
      <c r="E1013" s="3">
        <v>0</v>
      </c>
      <c r="F1013" s="4"/>
      <c r="G1013" s="3">
        <v>15643.12</v>
      </c>
      <c r="H1013" s="3">
        <v>3798.58</v>
      </c>
      <c r="I1013" s="3">
        <v>-11844.54</v>
      </c>
      <c r="J1013" s="4"/>
      <c r="K1013" s="5">
        <f t="shared" si="30"/>
        <v>18</v>
      </c>
      <c r="L1013" s="5" t="str">
        <f t="shared" si="31"/>
        <v>8</v>
      </c>
      <c r="M1013" s="5" t="s">
        <v>2895</v>
      </c>
      <c r="N1013" s="5" t="s">
        <v>6119</v>
      </c>
    </row>
    <row r="1014" spans="1:14" hidden="1">
      <c r="A1014" s="1">
        <v>6</v>
      </c>
      <c r="B1014" s="2" t="s">
        <v>2913</v>
      </c>
      <c r="C1014" s="1" t="s">
        <v>2914</v>
      </c>
      <c r="D1014" s="2" t="s">
        <v>2915</v>
      </c>
      <c r="E1014" s="3">
        <v>0</v>
      </c>
      <c r="F1014" s="4"/>
      <c r="G1014" s="3">
        <v>3117933.83</v>
      </c>
      <c r="H1014" s="3">
        <v>274277.07</v>
      </c>
      <c r="I1014" s="3">
        <v>-2843656.76</v>
      </c>
      <c r="J1014" s="4"/>
      <c r="K1014" s="5">
        <f t="shared" si="30"/>
        <v>18</v>
      </c>
      <c r="L1014" s="5" t="str">
        <f t="shared" si="31"/>
        <v>8</v>
      </c>
      <c r="M1014" s="5" t="s">
        <v>2895</v>
      </c>
      <c r="N1014" s="5" t="s">
        <v>6119</v>
      </c>
    </row>
    <row r="1015" spans="1:14" hidden="1">
      <c r="A1015" s="1">
        <v>6</v>
      </c>
      <c r="B1015" s="2" t="s">
        <v>2916</v>
      </c>
      <c r="C1015" s="1" t="s">
        <v>2917</v>
      </c>
      <c r="D1015" s="2" t="s">
        <v>2918</v>
      </c>
      <c r="E1015" s="3">
        <v>0</v>
      </c>
      <c r="F1015" s="4"/>
      <c r="G1015" s="3">
        <v>2314.69</v>
      </c>
      <c r="H1015" s="3">
        <v>23.69</v>
      </c>
      <c r="I1015" s="3">
        <v>-2291</v>
      </c>
      <c r="J1015" s="4"/>
      <c r="K1015" s="5">
        <f t="shared" si="30"/>
        <v>18</v>
      </c>
      <c r="L1015" s="5" t="str">
        <f t="shared" si="31"/>
        <v>8</v>
      </c>
      <c r="M1015" s="5" t="s">
        <v>2895</v>
      </c>
      <c r="N1015" s="5" t="s">
        <v>6119</v>
      </c>
    </row>
    <row r="1016" spans="1:14" hidden="1">
      <c r="A1016" s="1">
        <v>6</v>
      </c>
      <c r="B1016" s="2" t="s">
        <v>2919</v>
      </c>
      <c r="C1016" s="1" t="s">
        <v>2920</v>
      </c>
      <c r="D1016" s="2" t="s">
        <v>2921</v>
      </c>
      <c r="E1016" s="3">
        <v>0</v>
      </c>
      <c r="F1016" s="4"/>
      <c r="G1016" s="3">
        <v>1150129.1200000001</v>
      </c>
      <c r="H1016" s="3">
        <v>252908.99</v>
      </c>
      <c r="I1016" s="3">
        <v>-897220.13</v>
      </c>
      <c r="J1016" s="4"/>
      <c r="K1016" s="5">
        <f t="shared" si="30"/>
        <v>18</v>
      </c>
      <c r="L1016" s="5" t="str">
        <f t="shared" si="31"/>
        <v>8</v>
      </c>
      <c r="M1016" s="5" t="s">
        <v>2895</v>
      </c>
      <c r="N1016" s="5" t="s">
        <v>6119</v>
      </c>
    </row>
    <row r="1017" spans="1:14" hidden="1">
      <c r="A1017" s="1">
        <v>5</v>
      </c>
      <c r="B1017" s="2" t="s">
        <v>2040</v>
      </c>
      <c r="C1017" s="1" t="s">
        <v>1</v>
      </c>
      <c r="D1017" s="2" t="s">
        <v>2041</v>
      </c>
      <c r="E1017" s="3">
        <v>0</v>
      </c>
      <c r="F1017" s="4"/>
      <c r="G1017" s="3">
        <v>126866.91</v>
      </c>
      <c r="H1017" s="3">
        <v>27173.32</v>
      </c>
      <c r="I1017" s="67">
        <v>-99693.59</v>
      </c>
      <c r="J1017" s="4"/>
      <c r="K1017" s="5">
        <f t="shared" si="30"/>
        <v>13</v>
      </c>
      <c r="L1017" s="5" t="str">
        <f t="shared" si="31"/>
        <v>8</v>
      </c>
      <c r="M1017" s="5" t="s">
        <v>2895</v>
      </c>
    </row>
    <row r="1018" spans="1:14" hidden="1">
      <c r="A1018" s="1">
        <v>6</v>
      </c>
      <c r="B1018" s="2" t="s">
        <v>2042</v>
      </c>
      <c r="C1018" s="1" t="s">
        <v>2043</v>
      </c>
      <c r="D1018" s="2" t="s">
        <v>2044</v>
      </c>
      <c r="E1018" s="3">
        <v>0</v>
      </c>
      <c r="F1018" s="4"/>
      <c r="G1018" s="3">
        <v>126866.91</v>
      </c>
      <c r="H1018" s="3">
        <v>27173.32</v>
      </c>
      <c r="I1018" s="3">
        <v>-99693.59</v>
      </c>
      <c r="J1018" s="4"/>
      <c r="K1018" s="5">
        <f t="shared" si="30"/>
        <v>18</v>
      </c>
      <c r="L1018" s="5" t="str">
        <f t="shared" si="31"/>
        <v>8</v>
      </c>
      <c r="M1018" s="5" t="s">
        <v>2895</v>
      </c>
      <c r="N1018" s="5" t="s">
        <v>6119</v>
      </c>
    </row>
    <row r="1019" spans="1:14" hidden="1">
      <c r="A1019" s="1">
        <v>5</v>
      </c>
      <c r="B1019" s="2" t="s">
        <v>2045</v>
      </c>
      <c r="C1019" s="1" t="s">
        <v>1</v>
      </c>
      <c r="D1019" s="2" t="s">
        <v>2046</v>
      </c>
      <c r="E1019" s="3">
        <v>0</v>
      </c>
      <c r="F1019" s="4"/>
      <c r="G1019" s="3">
        <v>73554.94</v>
      </c>
      <c r="H1019" s="3">
        <v>15784</v>
      </c>
      <c r="I1019" s="69">
        <v>-57770.94</v>
      </c>
      <c r="J1019" s="4"/>
      <c r="K1019" s="5">
        <f t="shared" si="30"/>
        <v>13</v>
      </c>
      <c r="L1019" s="5" t="str">
        <f t="shared" si="31"/>
        <v>8</v>
      </c>
      <c r="M1019" s="5" t="s">
        <v>2895</v>
      </c>
    </row>
    <row r="1020" spans="1:14" hidden="1">
      <c r="A1020" s="1">
        <v>6</v>
      </c>
      <c r="B1020" s="2" t="s">
        <v>2047</v>
      </c>
      <c r="C1020" s="1" t="s">
        <v>2048</v>
      </c>
      <c r="D1020" s="2" t="s">
        <v>2049</v>
      </c>
      <c r="E1020" s="3">
        <v>0</v>
      </c>
      <c r="F1020" s="4"/>
      <c r="G1020" s="3">
        <v>35947.21</v>
      </c>
      <c r="H1020" s="3">
        <v>15784</v>
      </c>
      <c r="I1020" s="3">
        <v>-20163.21</v>
      </c>
      <c r="J1020" s="4"/>
      <c r="K1020" s="5">
        <f t="shared" si="30"/>
        <v>18</v>
      </c>
      <c r="L1020" s="5" t="str">
        <f t="shared" si="31"/>
        <v>8</v>
      </c>
      <c r="M1020" s="5" t="s">
        <v>2895</v>
      </c>
      <c r="N1020" s="5" t="s">
        <v>6119</v>
      </c>
    </row>
    <row r="1021" spans="1:14" hidden="1">
      <c r="A1021" s="1">
        <v>6</v>
      </c>
      <c r="B1021" s="2" t="s">
        <v>2050</v>
      </c>
      <c r="C1021" s="1" t="s">
        <v>2051</v>
      </c>
      <c r="D1021" s="2" t="s">
        <v>2052</v>
      </c>
      <c r="E1021" s="3">
        <v>0</v>
      </c>
      <c r="F1021" s="4"/>
      <c r="G1021" s="3">
        <v>17607.73</v>
      </c>
      <c r="H1021" s="3">
        <v>0</v>
      </c>
      <c r="I1021" s="3">
        <v>-17607.73</v>
      </c>
      <c r="J1021" s="4"/>
      <c r="K1021" s="5">
        <f t="shared" si="30"/>
        <v>18</v>
      </c>
      <c r="L1021" s="5" t="str">
        <f t="shared" si="31"/>
        <v>8</v>
      </c>
      <c r="M1021" s="5" t="s">
        <v>2895</v>
      </c>
      <c r="N1021" s="5" t="s">
        <v>6119</v>
      </c>
    </row>
    <row r="1022" spans="1:14" hidden="1">
      <c r="A1022" s="1">
        <v>6</v>
      </c>
      <c r="B1022" s="75" t="s">
        <v>2428</v>
      </c>
      <c r="C1022" s="76" t="s">
        <v>2429</v>
      </c>
      <c r="D1022" s="75" t="s">
        <v>1592</v>
      </c>
      <c r="E1022" s="77">
        <v>0</v>
      </c>
      <c r="F1022" s="78"/>
      <c r="G1022" s="77">
        <v>20000</v>
      </c>
      <c r="H1022" s="77">
        <v>0</v>
      </c>
      <c r="I1022" s="77">
        <v>-20000</v>
      </c>
      <c r="J1022" s="4"/>
      <c r="K1022" s="5">
        <f t="shared" si="30"/>
        <v>18</v>
      </c>
      <c r="L1022" s="5" t="str">
        <f t="shared" si="31"/>
        <v>8</v>
      </c>
      <c r="M1022" s="5" t="s">
        <v>2895</v>
      </c>
      <c r="N1022" s="5" t="s">
        <v>6119</v>
      </c>
    </row>
    <row r="1023" spans="1:14" hidden="1">
      <c r="A1023" s="1">
        <v>4</v>
      </c>
      <c r="B1023" s="2" t="s">
        <v>2053</v>
      </c>
      <c r="C1023" s="1" t="s">
        <v>1</v>
      </c>
      <c r="D1023" s="2" t="s">
        <v>2054</v>
      </c>
      <c r="E1023" s="3">
        <v>0</v>
      </c>
      <c r="F1023" s="4"/>
      <c r="G1023" s="3">
        <v>233722.9</v>
      </c>
      <c r="H1023" s="3">
        <v>121038.41</v>
      </c>
      <c r="I1023" s="69">
        <v>-112684.49</v>
      </c>
      <c r="J1023" s="4"/>
      <c r="K1023" s="5">
        <f t="shared" si="30"/>
        <v>13</v>
      </c>
      <c r="L1023" s="5" t="str">
        <f t="shared" si="31"/>
        <v>8</v>
      </c>
      <c r="M1023" s="5" t="s">
        <v>2895</v>
      </c>
    </row>
    <row r="1024" spans="1:14" hidden="1">
      <c r="A1024" s="1">
        <v>5</v>
      </c>
      <c r="B1024" s="2" t="s">
        <v>2055</v>
      </c>
      <c r="C1024" s="1" t="s">
        <v>1</v>
      </c>
      <c r="D1024" s="2" t="s">
        <v>2056</v>
      </c>
      <c r="E1024" s="3">
        <v>0</v>
      </c>
      <c r="F1024" s="4"/>
      <c r="G1024" s="3">
        <v>440.64</v>
      </c>
      <c r="H1024" s="3">
        <v>0</v>
      </c>
      <c r="I1024" s="3">
        <v>-440.64</v>
      </c>
      <c r="J1024" s="4"/>
      <c r="K1024" s="5">
        <f t="shared" si="30"/>
        <v>13</v>
      </c>
      <c r="L1024" s="5" t="str">
        <f t="shared" si="31"/>
        <v>8</v>
      </c>
      <c r="M1024" s="5" t="s">
        <v>2895</v>
      </c>
    </row>
    <row r="1025" spans="1:14" hidden="1">
      <c r="A1025" s="1">
        <v>6</v>
      </c>
      <c r="B1025" s="2" t="s">
        <v>2057</v>
      </c>
      <c r="C1025" s="1" t="s">
        <v>2058</v>
      </c>
      <c r="D1025" s="2" t="s">
        <v>1201</v>
      </c>
      <c r="E1025" s="3">
        <v>0</v>
      </c>
      <c r="F1025" s="4"/>
      <c r="G1025" s="3">
        <v>440.64</v>
      </c>
      <c r="H1025" s="3">
        <v>0</v>
      </c>
      <c r="I1025" s="3">
        <v>-440.64</v>
      </c>
      <c r="J1025" s="4"/>
      <c r="K1025" s="5">
        <f t="shared" si="30"/>
        <v>18</v>
      </c>
      <c r="L1025" s="5" t="str">
        <f t="shared" si="31"/>
        <v>8</v>
      </c>
      <c r="M1025" s="5" t="s">
        <v>2895</v>
      </c>
      <c r="N1025" s="5" t="s">
        <v>6119</v>
      </c>
    </row>
    <row r="1026" spans="1:14" hidden="1">
      <c r="A1026" s="1">
        <v>5</v>
      </c>
      <c r="B1026" s="2" t="s">
        <v>2059</v>
      </c>
      <c r="C1026" s="1" t="s">
        <v>1</v>
      </c>
      <c r="D1026" s="2" t="s">
        <v>2060</v>
      </c>
      <c r="E1026" s="3">
        <v>0</v>
      </c>
      <c r="F1026" s="4"/>
      <c r="G1026" s="3">
        <v>233282.26</v>
      </c>
      <c r="H1026" s="3">
        <v>121038.41</v>
      </c>
      <c r="I1026" s="3">
        <v>-112243.85</v>
      </c>
      <c r="J1026" s="4"/>
      <c r="K1026" s="5">
        <f t="shared" si="30"/>
        <v>13</v>
      </c>
      <c r="L1026" s="5" t="str">
        <f t="shared" si="31"/>
        <v>8</v>
      </c>
    </row>
    <row r="1027" spans="1:14" hidden="1">
      <c r="A1027" s="1">
        <v>6</v>
      </c>
      <c r="B1027" s="2" t="s">
        <v>2061</v>
      </c>
      <c r="C1027" s="1" t="s">
        <v>2062</v>
      </c>
      <c r="D1027" s="2" t="s">
        <v>1221</v>
      </c>
      <c r="E1027" s="3">
        <v>0</v>
      </c>
      <c r="F1027" s="4"/>
      <c r="G1027" s="3">
        <v>233282.26</v>
      </c>
      <c r="H1027" s="3">
        <v>121038.41</v>
      </c>
      <c r="I1027" s="3">
        <v>-112243.85</v>
      </c>
      <c r="J1027" s="4"/>
      <c r="K1027" s="5">
        <f t="shared" si="30"/>
        <v>18</v>
      </c>
      <c r="L1027" s="5" t="str">
        <f t="shared" si="31"/>
        <v>8</v>
      </c>
      <c r="N1027" s="5" t="s">
        <v>6119</v>
      </c>
    </row>
    <row r="1028" spans="1:14" hidden="1">
      <c r="A1028" s="63">
        <v>3</v>
      </c>
      <c r="B1028" s="64" t="s">
        <v>2063</v>
      </c>
      <c r="C1028" s="63" t="s">
        <v>1</v>
      </c>
      <c r="D1028" s="64" t="s">
        <v>2064</v>
      </c>
      <c r="E1028" s="65">
        <v>0</v>
      </c>
      <c r="F1028" s="66"/>
      <c r="G1028" s="65">
        <v>1206741.17</v>
      </c>
      <c r="H1028" s="65">
        <v>35466.339999999997</v>
      </c>
      <c r="I1028" s="65">
        <v>-1171274.83</v>
      </c>
      <c r="J1028" s="4"/>
      <c r="K1028" s="5">
        <f t="shared" si="30"/>
        <v>13</v>
      </c>
      <c r="L1028" s="5" t="str">
        <f t="shared" si="31"/>
        <v>8</v>
      </c>
    </row>
    <row r="1029" spans="1:14" hidden="1">
      <c r="A1029" s="1">
        <v>4</v>
      </c>
      <c r="B1029" s="2" t="s">
        <v>2065</v>
      </c>
      <c r="C1029" s="1" t="s">
        <v>1</v>
      </c>
      <c r="D1029" s="2" t="s">
        <v>2066</v>
      </c>
      <c r="E1029" s="3">
        <v>0</v>
      </c>
      <c r="F1029" s="4"/>
      <c r="G1029" s="3">
        <v>48629.1</v>
      </c>
      <c r="H1029" s="3">
        <v>3887.53</v>
      </c>
      <c r="I1029" s="69">
        <v>-44741.57</v>
      </c>
      <c r="J1029" s="4"/>
      <c r="K1029" s="5">
        <f t="shared" si="30"/>
        <v>13</v>
      </c>
      <c r="L1029" s="5" t="str">
        <f t="shared" si="31"/>
        <v>8</v>
      </c>
    </row>
    <row r="1030" spans="1:14" hidden="1">
      <c r="A1030" s="1">
        <v>6</v>
      </c>
      <c r="B1030" s="2" t="s">
        <v>2067</v>
      </c>
      <c r="C1030" s="1" t="s">
        <v>2068</v>
      </c>
      <c r="D1030" s="2" t="s">
        <v>2069</v>
      </c>
      <c r="E1030" s="3">
        <v>0</v>
      </c>
      <c r="F1030" s="4"/>
      <c r="G1030" s="3">
        <v>48629.1</v>
      </c>
      <c r="H1030" s="3">
        <v>3887.53</v>
      </c>
      <c r="I1030" s="3">
        <v>-44741.57</v>
      </c>
      <c r="J1030" s="4"/>
      <c r="K1030" s="5">
        <f t="shared" si="30"/>
        <v>18</v>
      </c>
      <c r="L1030" s="5" t="str">
        <f t="shared" si="31"/>
        <v>8</v>
      </c>
      <c r="N1030" s="5" t="s">
        <v>6119</v>
      </c>
    </row>
    <row r="1031" spans="1:14" hidden="1">
      <c r="A1031" s="1">
        <v>4</v>
      </c>
      <c r="B1031" s="2" t="s">
        <v>2070</v>
      </c>
      <c r="C1031" s="1" t="s">
        <v>1</v>
      </c>
      <c r="D1031" s="2" t="s">
        <v>2071</v>
      </c>
      <c r="E1031" s="3">
        <v>0</v>
      </c>
      <c r="F1031" s="4"/>
      <c r="G1031" s="3">
        <v>43986.87</v>
      </c>
      <c r="H1031" s="3">
        <v>0</v>
      </c>
      <c r="I1031" s="69">
        <v>-43986.87</v>
      </c>
      <c r="J1031" s="4"/>
      <c r="K1031" s="5">
        <f t="shared" si="30"/>
        <v>13</v>
      </c>
      <c r="L1031" s="5" t="str">
        <f t="shared" si="31"/>
        <v>8</v>
      </c>
    </row>
    <row r="1032" spans="1:14" hidden="1">
      <c r="A1032" s="1">
        <v>6</v>
      </c>
      <c r="B1032" s="2" t="s">
        <v>2072</v>
      </c>
      <c r="C1032" s="1" t="s">
        <v>2073</v>
      </c>
      <c r="D1032" s="2" t="s">
        <v>2074</v>
      </c>
      <c r="E1032" s="3">
        <v>0</v>
      </c>
      <c r="F1032" s="4"/>
      <c r="G1032" s="3">
        <v>43986.87</v>
      </c>
      <c r="H1032" s="3">
        <v>0</v>
      </c>
      <c r="I1032" s="3">
        <v>-43986.87</v>
      </c>
      <c r="J1032" s="4"/>
      <c r="K1032" s="5">
        <f t="shared" si="30"/>
        <v>18</v>
      </c>
      <c r="L1032" s="5" t="str">
        <f t="shared" si="31"/>
        <v>8</v>
      </c>
      <c r="N1032" s="5" t="s">
        <v>6119</v>
      </c>
    </row>
    <row r="1033" spans="1:14" hidden="1">
      <c r="A1033" s="1">
        <v>4</v>
      </c>
      <c r="B1033" s="2" t="s">
        <v>2075</v>
      </c>
      <c r="C1033" s="1" t="s">
        <v>1</v>
      </c>
      <c r="D1033" s="2" t="s">
        <v>2076</v>
      </c>
      <c r="E1033" s="3">
        <v>0</v>
      </c>
      <c r="F1033" s="4"/>
      <c r="G1033" s="3">
        <v>38726.67</v>
      </c>
      <c r="H1033" s="3">
        <v>31578.81</v>
      </c>
      <c r="I1033" s="69">
        <v>-7147.86</v>
      </c>
      <c r="J1033" s="4"/>
      <c r="K1033" s="5">
        <f t="shared" si="30"/>
        <v>13</v>
      </c>
      <c r="L1033" s="5" t="str">
        <f t="shared" si="31"/>
        <v>8</v>
      </c>
    </row>
    <row r="1034" spans="1:14" hidden="1">
      <c r="A1034" s="1">
        <v>6</v>
      </c>
      <c r="B1034" s="2" t="s">
        <v>2922</v>
      </c>
      <c r="C1034" s="1" t="s">
        <v>2923</v>
      </c>
      <c r="D1034" s="2" t="s">
        <v>2924</v>
      </c>
      <c r="E1034" s="3">
        <v>0</v>
      </c>
      <c r="F1034" s="4"/>
      <c r="G1034" s="3">
        <v>31578.81</v>
      </c>
      <c r="H1034" s="3">
        <v>31578.81</v>
      </c>
      <c r="I1034" s="3">
        <v>0</v>
      </c>
      <c r="J1034" s="4"/>
      <c r="K1034" s="5">
        <f t="shared" si="30"/>
        <v>18</v>
      </c>
      <c r="L1034" s="5" t="str">
        <f t="shared" si="31"/>
        <v>8</v>
      </c>
      <c r="N1034" s="5" t="s">
        <v>6119</v>
      </c>
    </row>
    <row r="1035" spans="1:14" hidden="1">
      <c r="A1035" s="1">
        <v>6</v>
      </c>
      <c r="B1035" s="2" t="s">
        <v>2077</v>
      </c>
      <c r="C1035" s="1" t="s">
        <v>2078</v>
      </c>
      <c r="D1035" s="2" t="s">
        <v>2079</v>
      </c>
      <c r="E1035" s="3">
        <v>0</v>
      </c>
      <c r="F1035" s="4"/>
      <c r="G1035" s="3">
        <v>7147.86</v>
      </c>
      <c r="H1035" s="3">
        <v>0</v>
      </c>
      <c r="I1035" s="3">
        <v>-7147.86</v>
      </c>
      <c r="J1035" s="4"/>
      <c r="K1035" s="5">
        <f t="shared" si="30"/>
        <v>18</v>
      </c>
      <c r="L1035" s="5" t="str">
        <f t="shared" si="31"/>
        <v>8</v>
      </c>
      <c r="N1035" s="5" t="s">
        <v>6119</v>
      </c>
    </row>
    <row r="1036" spans="1:14" hidden="1">
      <c r="A1036" s="1">
        <v>4</v>
      </c>
      <c r="B1036" s="2" t="s">
        <v>2080</v>
      </c>
      <c r="C1036" s="1" t="s">
        <v>1</v>
      </c>
      <c r="D1036" s="2" t="s">
        <v>2081</v>
      </c>
      <c r="E1036" s="3">
        <v>0</v>
      </c>
      <c r="F1036" s="4"/>
      <c r="G1036" s="3">
        <v>35947.800000000003</v>
      </c>
      <c r="H1036" s="3">
        <v>0</v>
      </c>
      <c r="I1036" s="69">
        <v>-35947.800000000003</v>
      </c>
      <c r="J1036" s="4"/>
      <c r="K1036" s="5">
        <f t="shared" si="30"/>
        <v>13</v>
      </c>
      <c r="L1036" s="5" t="str">
        <f t="shared" si="31"/>
        <v>8</v>
      </c>
    </row>
    <row r="1037" spans="1:14" hidden="1">
      <c r="A1037" s="1">
        <v>5</v>
      </c>
      <c r="B1037" s="2" t="s">
        <v>2082</v>
      </c>
      <c r="C1037" s="1" t="s">
        <v>1</v>
      </c>
      <c r="D1037" s="2" t="s">
        <v>1460</v>
      </c>
      <c r="E1037" s="3">
        <v>0</v>
      </c>
      <c r="F1037" s="4"/>
      <c r="G1037" s="3">
        <v>35947.800000000003</v>
      </c>
      <c r="H1037" s="3">
        <v>0</v>
      </c>
      <c r="I1037" s="3">
        <v>-35947.800000000003</v>
      </c>
      <c r="J1037" s="4"/>
      <c r="K1037" s="5">
        <f t="shared" si="30"/>
        <v>13</v>
      </c>
      <c r="L1037" s="5" t="str">
        <f t="shared" si="31"/>
        <v>8</v>
      </c>
    </row>
    <row r="1038" spans="1:14" hidden="1">
      <c r="A1038" s="1">
        <v>6</v>
      </c>
      <c r="B1038" s="2" t="s">
        <v>2083</v>
      </c>
      <c r="C1038" s="1" t="s">
        <v>2084</v>
      </c>
      <c r="D1038" s="2" t="s">
        <v>2085</v>
      </c>
      <c r="E1038" s="3">
        <v>0</v>
      </c>
      <c r="F1038" s="4"/>
      <c r="G1038" s="3">
        <v>35947.800000000003</v>
      </c>
      <c r="H1038" s="3">
        <v>0</v>
      </c>
      <c r="I1038" s="3">
        <v>-35947.800000000003</v>
      </c>
      <c r="J1038" s="4"/>
      <c r="K1038" s="5">
        <f t="shared" ref="K1038:K1101" si="32">LEN(B1038)</f>
        <v>18</v>
      </c>
      <c r="L1038" s="5" t="str">
        <f t="shared" ref="L1038:L1101" si="33">LEFT(B1038,1)</f>
        <v>8</v>
      </c>
      <c r="N1038" s="5" t="s">
        <v>6119</v>
      </c>
    </row>
    <row r="1039" spans="1:14" hidden="1">
      <c r="A1039" s="1">
        <v>4</v>
      </c>
      <c r="B1039" s="2" t="s">
        <v>2086</v>
      </c>
      <c r="C1039" s="1" t="s">
        <v>1</v>
      </c>
      <c r="D1039" s="2" t="s">
        <v>2087</v>
      </c>
      <c r="E1039" s="3">
        <v>0</v>
      </c>
      <c r="F1039" s="4"/>
      <c r="G1039" s="3">
        <v>1039450.73</v>
      </c>
      <c r="H1039" s="3">
        <v>0</v>
      </c>
      <c r="I1039" s="67">
        <v>-1039450.73</v>
      </c>
      <c r="J1039" s="4"/>
      <c r="K1039" s="5">
        <f t="shared" si="32"/>
        <v>13</v>
      </c>
      <c r="L1039" s="5" t="str">
        <f t="shared" si="33"/>
        <v>8</v>
      </c>
    </row>
    <row r="1040" spans="1:14" hidden="1">
      <c r="A1040" s="1">
        <v>6</v>
      </c>
      <c r="B1040" s="2" t="s">
        <v>2088</v>
      </c>
      <c r="C1040" s="1" t="s">
        <v>2089</v>
      </c>
      <c r="D1040" s="2" t="s">
        <v>2090</v>
      </c>
      <c r="E1040" s="3">
        <v>0</v>
      </c>
      <c r="F1040" s="4"/>
      <c r="G1040" s="3">
        <v>939.79</v>
      </c>
      <c r="H1040" s="3">
        <v>0</v>
      </c>
      <c r="I1040" s="3">
        <v>-939.79</v>
      </c>
      <c r="J1040" s="4"/>
      <c r="K1040" s="5">
        <f t="shared" si="32"/>
        <v>18</v>
      </c>
      <c r="L1040" s="5" t="str">
        <f t="shared" si="33"/>
        <v>8</v>
      </c>
      <c r="N1040" s="5" t="s">
        <v>6119</v>
      </c>
    </row>
    <row r="1041" spans="1:14" hidden="1">
      <c r="A1041" s="1">
        <v>6</v>
      </c>
      <c r="B1041" s="2" t="s">
        <v>2091</v>
      </c>
      <c r="C1041" s="1" t="s">
        <v>2092</v>
      </c>
      <c r="D1041" s="2" t="s">
        <v>2093</v>
      </c>
      <c r="E1041" s="3">
        <v>0</v>
      </c>
      <c r="F1041" s="4"/>
      <c r="G1041" s="3">
        <v>3742.8</v>
      </c>
      <c r="H1041" s="3">
        <v>0</v>
      </c>
      <c r="I1041" s="3">
        <v>-3742.8</v>
      </c>
      <c r="J1041" s="4"/>
      <c r="K1041" s="5">
        <f t="shared" si="32"/>
        <v>18</v>
      </c>
      <c r="L1041" s="5" t="str">
        <f t="shared" si="33"/>
        <v>8</v>
      </c>
      <c r="N1041" s="5" t="s">
        <v>6119</v>
      </c>
    </row>
    <row r="1042" spans="1:14" hidden="1">
      <c r="A1042" s="1">
        <v>6</v>
      </c>
      <c r="B1042" s="2" t="s">
        <v>2430</v>
      </c>
      <c r="C1042" s="1" t="s">
        <v>2431</v>
      </c>
      <c r="D1042" s="2" t="s">
        <v>2432</v>
      </c>
      <c r="E1042" s="3">
        <v>0</v>
      </c>
      <c r="F1042" s="4"/>
      <c r="G1042" s="3">
        <v>45.21</v>
      </c>
      <c r="H1042" s="3">
        <v>0</v>
      </c>
      <c r="I1042" s="3">
        <v>-45.21</v>
      </c>
      <c r="J1042" s="4"/>
      <c r="K1042" s="5">
        <f t="shared" si="32"/>
        <v>18</v>
      </c>
      <c r="L1042" s="5" t="str">
        <f t="shared" si="33"/>
        <v>8</v>
      </c>
      <c r="N1042" s="5" t="s">
        <v>6119</v>
      </c>
    </row>
    <row r="1043" spans="1:14" hidden="1">
      <c r="A1043" s="1">
        <v>6</v>
      </c>
      <c r="B1043" s="2" t="s">
        <v>2094</v>
      </c>
      <c r="C1043" s="1" t="s">
        <v>2095</v>
      </c>
      <c r="D1043" s="2" t="s">
        <v>2096</v>
      </c>
      <c r="E1043" s="3">
        <v>0</v>
      </c>
      <c r="F1043" s="4"/>
      <c r="G1043" s="3">
        <v>22.2</v>
      </c>
      <c r="H1043" s="3">
        <v>0</v>
      </c>
      <c r="I1043" s="3">
        <v>-22.2</v>
      </c>
      <c r="J1043" s="4"/>
      <c r="K1043" s="5">
        <f t="shared" si="32"/>
        <v>18</v>
      </c>
      <c r="L1043" s="5" t="str">
        <f t="shared" si="33"/>
        <v>8</v>
      </c>
      <c r="N1043" s="5" t="s">
        <v>6119</v>
      </c>
    </row>
    <row r="1044" spans="1:14" hidden="1">
      <c r="A1044" s="1">
        <v>6</v>
      </c>
      <c r="B1044" s="2" t="s">
        <v>2097</v>
      </c>
      <c r="C1044" s="1" t="s">
        <v>2098</v>
      </c>
      <c r="D1044" s="2" t="s">
        <v>2099</v>
      </c>
      <c r="E1044" s="3">
        <v>0</v>
      </c>
      <c r="F1044" s="4"/>
      <c r="G1044" s="3">
        <v>214742.97</v>
      </c>
      <c r="H1044" s="3">
        <v>0</v>
      </c>
      <c r="I1044" s="3">
        <v>-214742.97</v>
      </c>
      <c r="J1044" s="4"/>
      <c r="K1044" s="5">
        <f t="shared" si="32"/>
        <v>18</v>
      </c>
      <c r="L1044" s="5" t="str">
        <f t="shared" si="33"/>
        <v>8</v>
      </c>
      <c r="N1044" s="5" t="s">
        <v>6119</v>
      </c>
    </row>
    <row r="1045" spans="1:14" hidden="1">
      <c r="A1045" s="1">
        <v>6</v>
      </c>
      <c r="B1045" s="2" t="s">
        <v>2433</v>
      </c>
      <c r="C1045" s="1" t="s">
        <v>2434</v>
      </c>
      <c r="D1045" s="2" t="s">
        <v>2435</v>
      </c>
      <c r="E1045" s="3">
        <v>0</v>
      </c>
      <c r="F1045" s="4"/>
      <c r="G1045" s="3">
        <v>118508.54</v>
      </c>
      <c r="H1045" s="3">
        <v>0</v>
      </c>
      <c r="I1045" s="3">
        <v>-118508.54</v>
      </c>
      <c r="J1045" s="4"/>
      <c r="K1045" s="5">
        <f t="shared" si="32"/>
        <v>18</v>
      </c>
      <c r="L1045" s="5" t="str">
        <f t="shared" si="33"/>
        <v>8</v>
      </c>
      <c r="N1045" s="5" t="s">
        <v>6119</v>
      </c>
    </row>
    <row r="1046" spans="1:14" hidden="1">
      <c r="A1046" s="1">
        <v>6</v>
      </c>
      <c r="B1046" s="75" t="s">
        <v>2436</v>
      </c>
      <c r="C1046" s="76" t="s">
        <v>2437</v>
      </c>
      <c r="D1046" s="75" t="s">
        <v>2438</v>
      </c>
      <c r="E1046" s="77">
        <v>0</v>
      </c>
      <c r="F1046" s="78"/>
      <c r="G1046" s="77">
        <v>20</v>
      </c>
      <c r="H1046" s="77">
        <v>0</v>
      </c>
      <c r="I1046" s="77">
        <v>-20</v>
      </c>
      <c r="J1046" s="4"/>
      <c r="K1046" s="5">
        <f t="shared" si="32"/>
        <v>18</v>
      </c>
      <c r="L1046" s="5" t="str">
        <f t="shared" si="33"/>
        <v>8</v>
      </c>
      <c r="N1046" s="5" t="s">
        <v>6119</v>
      </c>
    </row>
    <row r="1047" spans="1:14" hidden="1">
      <c r="A1047" s="1">
        <v>6</v>
      </c>
      <c r="B1047" s="2" t="s">
        <v>2100</v>
      </c>
      <c r="C1047" s="1" t="s">
        <v>2101</v>
      </c>
      <c r="D1047" s="2" t="s">
        <v>2102</v>
      </c>
      <c r="E1047" s="3">
        <v>0</v>
      </c>
      <c r="F1047" s="4"/>
      <c r="G1047" s="3">
        <v>351</v>
      </c>
      <c r="H1047" s="3">
        <v>0</v>
      </c>
      <c r="I1047" s="3">
        <v>-351</v>
      </c>
      <c r="J1047" s="4"/>
      <c r="K1047" s="5">
        <f t="shared" si="32"/>
        <v>18</v>
      </c>
      <c r="L1047" s="5" t="str">
        <f t="shared" si="33"/>
        <v>8</v>
      </c>
      <c r="N1047" s="5" t="s">
        <v>6119</v>
      </c>
    </row>
    <row r="1048" spans="1:14" hidden="1">
      <c r="A1048" s="1">
        <v>6</v>
      </c>
      <c r="B1048" s="75" t="s">
        <v>2925</v>
      </c>
      <c r="C1048" s="76" t="s">
        <v>2926</v>
      </c>
      <c r="D1048" s="75" t="s">
        <v>2927</v>
      </c>
      <c r="E1048" s="77">
        <v>0</v>
      </c>
      <c r="F1048" s="78"/>
      <c r="G1048" s="77">
        <v>5148</v>
      </c>
      <c r="H1048" s="77">
        <v>0</v>
      </c>
      <c r="I1048" s="77">
        <v>-5148</v>
      </c>
      <c r="J1048" s="4"/>
      <c r="K1048" s="5">
        <f t="shared" si="32"/>
        <v>18</v>
      </c>
      <c r="L1048" s="5" t="str">
        <f t="shared" si="33"/>
        <v>8</v>
      </c>
      <c r="N1048" s="5" t="s">
        <v>6119</v>
      </c>
    </row>
    <row r="1049" spans="1:14" hidden="1">
      <c r="A1049" s="1">
        <v>6</v>
      </c>
      <c r="B1049" s="75" t="s">
        <v>2928</v>
      </c>
      <c r="C1049" s="76" t="s">
        <v>2929</v>
      </c>
      <c r="D1049" s="75" t="s">
        <v>2930</v>
      </c>
      <c r="E1049" s="77">
        <v>0</v>
      </c>
      <c r="F1049" s="78"/>
      <c r="G1049" s="77">
        <v>15000</v>
      </c>
      <c r="H1049" s="77">
        <v>0</v>
      </c>
      <c r="I1049" s="77">
        <v>-15000</v>
      </c>
      <c r="J1049" s="4"/>
      <c r="K1049" s="5">
        <f t="shared" si="32"/>
        <v>18</v>
      </c>
      <c r="L1049" s="5" t="str">
        <f t="shared" si="33"/>
        <v>8</v>
      </c>
      <c r="N1049" s="5" t="s">
        <v>6119</v>
      </c>
    </row>
    <row r="1050" spans="1:14" hidden="1">
      <c r="A1050" s="1">
        <v>6</v>
      </c>
      <c r="B1050" s="2" t="s">
        <v>2112</v>
      </c>
      <c r="C1050" s="1" t="s">
        <v>2113</v>
      </c>
      <c r="D1050" s="2" t="s">
        <v>2114</v>
      </c>
      <c r="E1050" s="3">
        <v>0</v>
      </c>
      <c r="F1050" s="4"/>
      <c r="G1050" s="3">
        <v>457879.6</v>
      </c>
      <c r="H1050" s="3">
        <v>0</v>
      </c>
      <c r="I1050" s="3">
        <v>-457879.6</v>
      </c>
      <c r="J1050" s="4"/>
      <c r="K1050" s="5">
        <f t="shared" si="32"/>
        <v>18</v>
      </c>
      <c r="L1050" s="5" t="str">
        <f t="shared" si="33"/>
        <v>8</v>
      </c>
      <c r="N1050" s="5" t="s">
        <v>6119</v>
      </c>
    </row>
    <row r="1051" spans="1:14" hidden="1">
      <c r="A1051" s="1">
        <v>6</v>
      </c>
      <c r="B1051" s="2" t="s">
        <v>2931</v>
      </c>
      <c r="C1051" s="1" t="s">
        <v>2932</v>
      </c>
      <c r="D1051" s="2" t="s">
        <v>2933</v>
      </c>
      <c r="E1051" s="3">
        <v>0</v>
      </c>
      <c r="F1051" s="4"/>
      <c r="G1051" s="3">
        <v>3572.28</v>
      </c>
      <c r="H1051" s="3">
        <v>0</v>
      </c>
      <c r="I1051" s="3">
        <v>-3572.28</v>
      </c>
      <c r="J1051" s="4"/>
      <c r="K1051" s="5">
        <f t="shared" si="32"/>
        <v>18</v>
      </c>
      <c r="L1051" s="5" t="str">
        <f t="shared" si="33"/>
        <v>8</v>
      </c>
      <c r="N1051" s="5" t="s">
        <v>6119</v>
      </c>
    </row>
    <row r="1052" spans="1:14" hidden="1">
      <c r="A1052" s="1">
        <v>6</v>
      </c>
      <c r="B1052" s="2" t="s">
        <v>2934</v>
      </c>
      <c r="C1052" s="1" t="s">
        <v>2935</v>
      </c>
      <c r="D1052" s="2" t="s">
        <v>2936</v>
      </c>
      <c r="E1052" s="3">
        <v>0</v>
      </c>
      <c r="F1052" s="4"/>
      <c r="G1052" s="3">
        <v>114482.16</v>
      </c>
      <c r="H1052" s="3">
        <v>0</v>
      </c>
      <c r="I1052" s="3">
        <v>-114482.16</v>
      </c>
      <c r="J1052" s="4"/>
      <c r="K1052" s="5">
        <f t="shared" si="32"/>
        <v>18</v>
      </c>
      <c r="L1052" s="5" t="str">
        <f t="shared" si="33"/>
        <v>8</v>
      </c>
      <c r="N1052" s="5" t="s">
        <v>6119</v>
      </c>
    </row>
    <row r="1053" spans="1:14" hidden="1">
      <c r="A1053" s="1">
        <v>6</v>
      </c>
      <c r="B1053" s="75" t="s">
        <v>2937</v>
      </c>
      <c r="C1053" s="76" t="s">
        <v>2938</v>
      </c>
      <c r="D1053" s="75" t="s">
        <v>2939</v>
      </c>
      <c r="E1053" s="77">
        <v>0</v>
      </c>
      <c r="F1053" s="78"/>
      <c r="G1053" s="77">
        <v>236.25</v>
      </c>
      <c r="H1053" s="77">
        <v>0</v>
      </c>
      <c r="I1053" s="77">
        <v>-236.25</v>
      </c>
      <c r="J1053" s="4"/>
      <c r="K1053" s="5">
        <f t="shared" si="32"/>
        <v>18</v>
      </c>
      <c r="L1053" s="5" t="str">
        <f t="shared" si="33"/>
        <v>8</v>
      </c>
      <c r="N1053" s="5" t="s">
        <v>6119</v>
      </c>
    </row>
    <row r="1054" spans="1:14" hidden="1">
      <c r="A1054" s="1">
        <v>6</v>
      </c>
      <c r="B1054" s="2" t="s">
        <v>2118</v>
      </c>
      <c r="C1054" s="1" t="s">
        <v>2119</v>
      </c>
      <c r="D1054" s="2" t="s">
        <v>2120</v>
      </c>
      <c r="E1054" s="3">
        <v>0</v>
      </c>
      <c r="F1054" s="4"/>
      <c r="G1054" s="3">
        <v>104759.93</v>
      </c>
      <c r="H1054" s="3">
        <v>0</v>
      </c>
      <c r="I1054" s="3">
        <v>-104759.93</v>
      </c>
      <c r="J1054" s="4"/>
      <c r="K1054" s="5">
        <f t="shared" si="32"/>
        <v>18</v>
      </c>
      <c r="L1054" s="5" t="str">
        <f t="shared" si="33"/>
        <v>8</v>
      </c>
      <c r="N1054" s="5" t="s">
        <v>6119</v>
      </c>
    </row>
    <row r="1055" spans="1:14" hidden="1">
      <c r="A1055" s="59">
        <v>2</v>
      </c>
      <c r="B1055" s="60" t="s">
        <v>2121</v>
      </c>
      <c r="C1055" s="59" t="s">
        <v>1</v>
      </c>
      <c r="D1055" s="60" t="s">
        <v>2122</v>
      </c>
      <c r="E1055" s="61">
        <v>0</v>
      </c>
      <c r="F1055" s="62"/>
      <c r="G1055" s="61">
        <v>32693.43</v>
      </c>
      <c r="H1055" s="61">
        <v>0</v>
      </c>
      <c r="I1055" s="73">
        <v>-32693.43</v>
      </c>
      <c r="J1055" s="4"/>
      <c r="K1055" s="5">
        <f t="shared" si="32"/>
        <v>13</v>
      </c>
      <c r="L1055" s="5" t="str">
        <f t="shared" si="33"/>
        <v>8</v>
      </c>
    </row>
    <row r="1056" spans="1:14" hidden="1">
      <c r="A1056" s="63">
        <v>3</v>
      </c>
      <c r="B1056" s="64" t="s">
        <v>2123</v>
      </c>
      <c r="C1056" s="63" t="s">
        <v>1</v>
      </c>
      <c r="D1056" s="64" t="s">
        <v>2124</v>
      </c>
      <c r="E1056" s="65">
        <v>0</v>
      </c>
      <c r="F1056" s="66"/>
      <c r="G1056" s="65">
        <v>30200</v>
      </c>
      <c r="H1056" s="65">
        <v>0</v>
      </c>
      <c r="I1056" s="65">
        <v>-30200</v>
      </c>
      <c r="J1056" s="4"/>
      <c r="K1056" s="5">
        <f t="shared" si="32"/>
        <v>13</v>
      </c>
      <c r="L1056" s="5" t="str">
        <f t="shared" si="33"/>
        <v>8</v>
      </c>
    </row>
    <row r="1057" spans="1:14" hidden="1">
      <c r="A1057" s="1">
        <v>4</v>
      </c>
      <c r="B1057" s="2" t="s">
        <v>2125</v>
      </c>
      <c r="C1057" s="1" t="s">
        <v>1</v>
      </c>
      <c r="D1057" s="2" t="s">
        <v>2126</v>
      </c>
      <c r="E1057" s="3">
        <v>0</v>
      </c>
      <c r="F1057" s="4"/>
      <c r="G1057" s="3">
        <v>30200</v>
      </c>
      <c r="H1057" s="3">
        <v>0</v>
      </c>
      <c r="I1057" s="3">
        <v>-30200</v>
      </c>
      <c r="J1057" s="4"/>
      <c r="K1057" s="5">
        <f t="shared" si="32"/>
        <v>13</v>
      </c>
      <c r="L1057" s="5" t="str">
        <f t="shared" si="33"/>
        <v>8</v>
      </c>
    </row>
    <row r="1058" spans="1:14" hidden="1">
      <c r="A1058" s="1">
        <v>6</v>
      </c>
      <c r="B1058" s="2" t="s">
        <v>2127</v>
      </c>
      <c r="C1058" s="1" t="s">
        <v>2128</v>
      </c>
      <c r="D1058" s="2" t="s">
        <v>2129</v>
      </c>
      <c r="E1058" s="3">
        <v>0</v>
      </c>
      <c r="F1058" s="4"/>
      <c r="G1058" s="3">
        <v>30200</v>
      </c>
      <c r="H1058" s="3">
        <v>0</v>
      </c>
      <c r="I1058" s="3">
        <v>-30200</v>
      </c>
      <c r="J1058" s="4"/>
      <c r="K1058" s="5">
        <f t="shared" si="32"/>
        <v>18</v>
      </c>
      <c r="L1058" s="5" t="str">
        <f t="shared" si="33"/>
        <v>8</v>
      </c>
      <c r="N1058" s="5" t="s">
        <v>6119</v>
      </c>
    </row>
    <row r="1059" spans="1:14" hidden="1">
      <c r="A1059" s="63">
        <v>3</v>
      </c>
      <c r="B1059" s="64" t="s">
        <v>2442</v>
      </c>
      <c r="C1059" s="63" t="s">
        <v>1</v>
      </c>
      <c r="D1059" s="64" t="s">
        <v>2443</v>
      </c>
      <c r="E1059" s="65">
        <v>0</v>
      </c>
      <c r="F1059" s="66"/>
      <c r="G1059" s="65">
        <v>2493.4299999999998</v>
      </c>
      <c r="H1059" s="65">
        <v>0</v>
      </c>
      <c r="I1059" s="65">
        <v>-2493.4299999999998</v>
      </c>
      <c r="J1059" s="4"/>
      <c r="K1059" s="5">
        <f t="shared" si="32"/>
        <v>13</v>
      </c>
      <c r="L1059" s="5" t="str">
        <f t="shared" si="33"/>
        <v>8</v>
      </c>
    </row>
    <row r="1060" spans="1:14" hidden="1">
      <c r="A1060" s="1">
        <v>4</v>
      </c>
      <c r="B1060" s="2" t="s">
        <v>2444</v>
      </c>
      <c r="C1060" s="1" t="s">
        <v>1</v>
      </c>
      <c r="D1060" s="2" t="s">
        <v>2445</v>
      </c>
      <c r="E1060" s="3">
        <v>0</v>
      </c>
      <c r="F1060" s="4"/>
      <c r="G1060" s="3">
        <v>2493.4299999999998</v>
      </c>
      <c r="H1060" s="3">
        <v>0</v>
      </c>
      <c r="I1060" s="68">
        <v>-2493.4299999999998</v>
      </c>
      <c r="J1060" s="4"/>
      <c r="K1060" s="5">
        <f t="shared" si="32"/>
        <v>13</v>
      </c>
      <c r="L1060" s="5" t="str">
        <f t="shared" si="33"/>
        <v>8</v>
      </c>
    </row>
    <row r="1061" spans="1:14" hidden="1">
      <c r="A1061" s="1">
        <v>6</v>
      </c>
      <c r="B1061" s="75" t="s">
        <v>2446</v>
      </c>
      <c r="C1061" s="76" t="s">
        <v>2447</v>
      </c>
      <c r="D1061" s="75" t="s">
        <v>2448</v>
      </c>
      <c r="E1061" s="77">
        <v>0</v>
      </c>
      <c r="F1061" s="78"/>
      <c r="G1061" s="77">
        <v>2493.4299999999998</v>
      </c>
      <c r="H1061" s="77">
        <v>0</v>
      </c>
      <c r="I1061" s="77">
        <v>-2493.4299999999998</v>
      </c>
      <c r="J1061" s="4"/>
      <c r="K1061" s="5">
        <f t="shared" si="32"/>
        <v>18</v>
      </c>
      <c r="L1061" s="5" t="str">
        <f t="shared" si="33"/>
        <v>8</v>
      </c>
      <c r="N1061" s="5" t="s">
        <v>6119</v>
      </c>
    </row>
    <row r="1062" spans="1:14" hidden="1">
      <c r="A1062" s="59">
        <v>2</v>
      </c>
      <c r="B1062" s="60" t="s">
        <v>2130</v>
      </c>
      <c r="C1062" s="59" t="s">
        <v>1</v>
      </c>
      <c r="D1062" s="60" t="s">
        <v>2131</v>
      </c>
      <c r="E1062" s="61">
        <v>0</v>
      </c>
      <c r="F1062" s="62"/>
      <c r="G1062" s="61">
        <v>350415.19</v>
      </c>
      <c r="H1062" s="61">
        <v>0</v>
      </c>
      <c r="I1062" s="61">
        <v>-350415.19</v>
      </c>
      <c r="J1062" s="4"/>
      <c r="K1062" s="5">
        <f t="shared" si="32"/>
        <v>13</v>
      </c>
      <c r="L1062" s="5" t="str">
        <f t="shared" si="33"/>
        <v>8</v>
      </c>
    </row>
    <row r="1063" spans="1:14" hidden="1">
      <c r="A1063" s="63">
        <v>3</v>
      </c>
      <c r="B1063" s="64" t="s">
        <v>2132</v>
      </c>
      <c r="C1063" s="63" t="s">
        <v>1</v>
      </c>
      <c r="D1063" s="64" t="s">
        <v>2133</v>
      </c>
      <c r="E1063" s="65">
        <v>0</v>
      </c>
      <c r="F1063" s="66"/>
      <c r="G1063" s="65">
        <v>185902.21</v>
      </c>
      <c r="H1063" s="65">
        <v>0</v>
      </c>
      <c r="I1063" s="65">
        <v>-185902.21</v>
      </c>
      <c r="J1063" s="4"/>
      <c r="K1063" s="5">
        <f t="shared" si="32"/>
        <v>13</v>
      </c>
      <c r="L1063" s="5" t="str">
        <f t="shared" si="33"/>
        <v>8</v>
      </c>
    </row>
    <row r="1064" spans="1:14" hidden="1">
      <c r="A1064" s="1">
        <v>4</v>
      </c>
      <c r="B1064" s="2" t="s">
        <v>2134</v>
      </c>
      <c r="C1064" s="1" t="s">
        <v>1</v>
      </c>
      <c r="D1064" s="2" t="s">
        <v>2135</v>
      </c>
      <c r="E1064" s="3">
        <v>0</v>
      </c>
      <c r="F1064" s="4"/>
      <c r="G1064" s="3">
        <v>111688.88</v>
      </c>
      <c r="H1064" s="3">
        <v>0</v>
      </c>
      <c r="I1064" s="67">
        <v>-111688.88</v>
      </c>
      <c r="J1064" s="4"/>
      <c r="K1064" s="5">
        <f t="shared" si="32"/>
        <v>13</v>
      </c>
      <c r="L1064" s="5" t="str">
        <f t="shared" si="33"/>
        <v>8</v>
      </c>
    </row>
    <row r="1065" spans="1:14" hidden="1">
      <c r="A1065" s="1">
        <v>5</v>
      </c>
      <c r="B1065" s="2" t="s">
        <v>2136</v>
      </c>
      <c r="C1065" s="1" t="s">
        <v>1</v>
      </c>
      <c r="D1065" s="2" t="s">
        <v>2137</v>
      </c>
      <c r="E1065" s="3">
        <v>0</v>
      </c>
      <c r="F1065" s="4"/>
      <c r="G1065" s="3">
        <v>111688.88</v>
      </c>
      <c r="H1065" s="3">
        <v>0</v>
      </c>
      <c r="I1065" s="3">
        <v>-111688.88</v>
      </c>
      <c r="J1065" s="4"/>
      <c r="K1065" s="5">
        <f t="shared" si="32"/>
        <v>13</v>
      </c>
      <c r="L1065" s="5" t="str">
        <f t="shared" si="33"/>
        <v>8</v>
      </c>
    </row>
    <row r="1066" spans="1:14" hidden="1">
      <c r="A1066" s="1">
        <v>6</v>
      </c>
      <c r="B1066" s="2" t="s">
        <v>2138</v>
      </c>
      <c r="C1066" s="1" t="s">
        <v>2139</v>
      </c>
      <c r="D1066" s="2" t="s">
        <v>2140</v>
      </c>
      <c r="E1066" s="3">
        <v>0</v>
      </c>
      <c r="F1066" s="4"/>
      <c r="G1066" s="3">
        <v>111688.88</v>
      </c>
      <c r="H1066" s="3">
        <v>0</v>
      </c>
      <c r="I1066" s="3">
        <v>-111688.88</v>
      </c>
      <c r="J1066" s="4"/>
      <c r="K1066" s="5">
        <f t="shared" si="32"/>
        <v>18</v>
      </c>
      <c r="L1066" s="5" t="str">
        <f t="shared" si="33"/>
        <v>8</v>
      </c>
      <c r="N1066" s="5" t="s">
        <v>6119</v>
      </c>
    </row>
    <row r="1067" spans="1:14" hidden="1">
      <c r="A1067" s="1">
        <v>4</v>
      </c>
      <c r="B1067" s="2" t="s">
        <v>2141</v>
      </c>
      <c r="C1067" s="1" t="s">
        <v>1</v>
      </c>
      <c r="D1067" s="2" t="s">
        <v>2142</v>
      </c>
      <c r="E1067" s="3">
        <v>0</v>
      </c>
      <c r="F1067" s="4"/>
      <c r="G1067" s="3">
        <v>74213.33</v>
      </c>
      <c r="H1067" s="3">
        <v>0</v>
      </c>
      <c r="I1067" s="67">
        <v>-74213.33</v>
      </c>
      <c r="J1067" s="4"/>
      <c r="K1067" s="5">
        <f t="shared" si="32"/>
        <v>13</v>
      </c>
      <c r="L1067" s="5" t="str">
        <f t="shared" si="33"/>
        <v>8</v>
      </c>
    </row>
    <row r="1068" spans="1:14" hidden="1">
      <c r="A1068" s="1">
        <v>5</v>
      </c>
      <c r="B1068" s="2" t="s">
        <v>2143</v>
      </c>
      <c r="C1068" s="1" t="s">
        <v>1</v>
      </c>
      <c r="D1068" s="2" t="s">
        <v>2144</v>
      </c>
      <c r="E1068" s="3">
        <v>0</v>
      </c>
      <c r="F1068" s="4"/>
      <c r="G1068" s="3">
        <v>74213.33</v>
      </c>
      <c r="H1068" s="3">
        <v>0</v>
      </c>
      <c r="I1068" s="3">
        <v>-74213.33</v>
      </c>
      <c r="J1068" s="4"/>
      <c r="K1068" s="5">
        <f t="shared" si="32"/>
        <v>13</v>
      </c>
      <c r="L1068" s="5" t="str">
        <f t="shared" si="33"/>
        <v>8</v>
      </c>
    </row>
    <row r="1069" spans="1:14" hidden="1">
      <c r="A1069" s="1">
        <v>6</v>
      </c>
      <c r="B1069" s="2" t="s">
        <v>2145</v>
      </c>
      <c r="C1069" s="1" t="s">
        <v>2146</v>
      </c>
      <c r="D1069" s="2" t="s">
        <v>2147</v>
      </c>
      <c r="E1069" s="3">
        <v>0</v>
      </c>
      <c r="F1069" s="4"/>
      <c r="G1069" s="3">
        <v>74213.33</v>
      </c>
      <c r="H1069" s="3">
        <v>0</v>
      </c>
      <c r="I1069" s="3">
        <v>-74213.33</v>
      </c>
      <c r="J1069" s="4"/>
      <c r="K1069" s="5">
        <f t="shared" si="32"/>
        <v>18</v>
      </c>
      <c r="L1069" s="5" t="str">
        <f t="shared" si="33"/>
        <v>8</v>
      </c>
      <c r="N1069" s="5" t="s">
        <v>6119</v>
      </c>
    </row>
    <row r="1070" spans="1:14" hidden="1">
      <c r="A1070" s="63">
        <v>3</v>
      </c>
      <c r="B1070" s="64" t="s">
        <v>2940</v>
      </c>
      <c r="C1070" s="63" t="s">
        <v>1</v>
      </c>
      <c r="D1070" s="64" t="s">
        <v>2941</v>
      </c>
      <c r="E1070" s="65">
        <v>0</v>
      </c>
      <c r="F1070" s="66"/>
      <c r="G1070" s="65">
        <v>164512.98000000001</v>
      </c>
      <c r="H1070" s="65">
        <v>0</v>
      </c>
      <c r="I1070" s="65">
        <v>-164512.98000000001</v>
      </c>
      <c r="J1070" s="4"/>
      <c r="K1070" s="5">
        <f t="shared" si="32"/>
        <v>13</v>
      </c>
      <c r="L1070" s="5" t="str">
        <f t="shared" si="33"/>
        <v>8</v>
      </c>
    </row>
    <row r="1071" spans="1:14" hidden="1">
      <c r="A1071" s="1">
        <v>4</v>
      </c>
      <c r="B1071" s="2" t="s">
        <v>2942</v>
      </c>
      <c r="C1071" s="1" t="s">
        <v>1</v>
      </c>
      <c r="D1071" s="2" t="s">
        <v>2943</v>
      </c>
      <c r="E1071" s="3">
        <v>0</v>
      </c>
      <c r="F1071" s="4"/>
      <c r="G1071" s="3">
        <v>164512.98000000001</v>
      </c>
      <c r="H1071" s="3">
        <v>0</v>
      </c>
      <c r="I1071" s="3">
        <v>-164512.98000000001</v>
      </c>
      <c r="J1071" s="4"/>
      <c r="K1071" s="5">
        <f t="shared" si="32"/>
        <v>13</v>
      </c>
      <c r="L1071" s="5" t="str">
        <f t="shared" si="33"/>
        <v>8</v>
      </c>
    </row>
    <row r="1072" spans="1:14" hidden="1">
      <c r="A1072" s="1">
        <v>5</v>
      </c>
      <c r="B1072" s="2" t="s">
        <v>2944</v>
      </c>
      <c r="C1072" s="1" t="s">
        <v>1</v>
      </c>
      <c r="D1072" s="2" t="s">
        <v>2945</v>
      </c>
      <c r="E1072" s="3">
        <v>0</v>
      </c>
      <c r="F1072" s="4"/>
      <c r="G1072" s="3">
        <v>164512.98000000001</v>
      </c>
      <c r="H1072" s="3">
        <v>0</v>
      </c>
      <c r="I1072" s="3">
        <v>-164512.98000000001</v>
      </c>
      <c r="J1072" s="4"/>
      <c r="K1072" s="5">
        <f t="shared" si="32"/>
        <v>13</v>
      </c>
      <c r="L1072" s="5" t="str">
        <f t="shared" si="33"/>
        <v>8</v>
      </c>
    </row>
    <row r="1073" spans="1:14" hidden="1">
      <c r="A1073" s="1">
        <v>6</v>
      </c>
      <c r="B1073" s="2" t="s">
        <v>2946</v>
      </c>
      <c r="C1073" s="1" t="s">
        <v>2947</v>
      </c>
      <c r="D1073" s="2" t="s">
        <v>2948</v>
      </c>
      <c r="E1073" s="3">
        <v>0</v>
      </c>
      <c r="F1073" s="4"/>
      <c r="G1073" s="3">
        <v>164512.98000000001</v>
      </c>
      <c r="H1073" s="3">
        <v>0</v>
      </c>
      <c r="I1073" s="3">
        <v>-164512.98000000001</v>
      </c>
      <c r="J1073" s="4"/>
      <c r="K1073" s="5">
        <f t="shared" si="32"/>
        <v>18</v>
      </c>
      <c r="L1073" s="5" t="str">
        <f t="shared" si="33"/>
        <v>8</v>
      </c>
      <c r="N1073" s="5" t="s">
        <v>6119</v>
      </c>
    </row>
    <row r="1074" spans="1:14" hidden="1">
      <c r="A1074" s="55">
        <v>1</v>
      </c>
      <c r="B1074" s="56" t="s">
        <v>2148</v>
      </c>
      <c r="C1074" s="55" t="s">
        <v>1</v>
      </c>
      <c r="D1074" s="56" t="s">
        <v>488</v>
      </c>
      <c r="E1074" s="57">
        <v>444897209.42000002</v>
      </c>
      <c r="F1074" s="58"/>
      <c r="G1074" s="57">
        <v>1678351705.5599999</v>
      </c>
      <c r="H1074" s="57">
        <v>1711002655.4300001</v>
      </c>
      <c r="I1074" s="57">
        <v>477548159.29000002</v>
      </c>
      <c r="J1074" s="4"/>
      <c r="K1074" s="5">
        <f t="shared" si="32"/>
        <v>13</v>
      </c>
      <c r="L1074" s="5" t="str">
        <f t="shared" si="33"/>
        <v>9</v>
      </c>
      <c r="M1074" s="5" t="s">
        <v>2706</v>
      </c>
    </row>
    <row r="1075" spans="1:14" hidden="1">
      <c r="A1075" s="63">
        <v>3</v>
      </c>
      <c r="B1075" s="64" t="s">
        <v>2149</v>
      </c>
      <c r="C1075" s="63" t="s">
        <v>1</v>
      </c>
      <c r="D1075" s="64" t="s">
        <v>490</v>
      </c>
      <c r="E1075" s="65">
        <v>4924349.91</v>
      </c>
      <c r="F1075" s="66"/>
      <c r="G1075" s="65">
        <v>40202141.240000002</v>
      </c>
      <c r="H1075" s="65">
        <v>41008159.200000003</v>
      </c>
      <c r="I1075" s="65">
        <v>5730367.8700000001</v>
      </c>
      <c r="J1075" s="4"/>
      <c r="K1075" s="5">
        <f t="shared" si="32"/>
        <v>13</v>
      </c>
      <c r="L1075" s="5" t="str">
        <f t="shared" si="33"/>
        <v>9</v>
      </c>
      <c r="M1075" s="5" t="s">
        <v>2706</v>
      </c>
    </row>
    <row r="1076" spans="1:14" hidden="1">
      <c r="A1076" s="1">
        <v>4</v>
      </c>
      <c r="B1076" s="2" t="s">
        <v>2150</v>
      </c>
      <c r="C1076" s="1" t="s">
        <v>1</v>
      </c>
      <c r="D1076" s="2" t="s">
        <v>2151</v>
      </c>
      <c r="E1076" s="3">
        <v>4924349.91</v>
      </c>
      <c r="F1076" s="4"/>
      <c r="G1076" s="3">
        <v>40202141.240000002</v>
      </c>
      <c r="H1076" s="3">
        <v>41008159.200000003</v>
      </c>
      <c r="I1076" s="3">
        <v>5730367.8700000001</v>
      </c>
      <c r="J1076" s="4"/>
      <c r="K1076" s="5">
        <f t="shared" si="32"/>
        <v>13</v>
      </c>
      <c r="L1076" s="5" t="str">
        <f t="shared" si="33"/>
        <v>9</v>
      </c>
      <c r="M1076" s="5" t="s">
        <v>2706</v>
      </c>
    </row>
    <row r="1077" spans="1:14" hidden="1">
      <c r="A1077" s="1">
        <v>5</v>
      </c>
      <c r="B1077" s="2" t="s">
        <v>2152</v>
      </c>
      <c r="C1077" s="1" t="s">
        <v>1</v>
      </c>
      <c r="D1077" s="2" t="s">
        <v>2153</v>
      </c>
      <c r="E1077" s="3">
        <v>4924349.91</v>
      </c>
      <c r="F1077" s="4"/>
      <c r="G1077" s="3">
        <v>40202141.240000002</v>
      </c>
      <c r="H1077" s="3">
        <v>41008159.200000003</v>
      </c>
      <c r="I1077" s="3">
        <v>5730367.8700000001</v>
      </c>
      <c r="J1077" s="4"/>
      <c r="K1077" s="5">
        <f t="shared" si="32"/>
        <v>13</v>
      </c>
      <c r="L1077" s="5" t="str">
        <f t="shared" si="33"/>
        <v>9</v>
      </c>
      <c r="M1077" s="5" t="s">
        <v>2706</v>
      </c>
    </row>
    <row r="1078" spans="1:14" hidden="1">
      <c r="A1078" s="1">
        <v>6</v>
      </c>
      <c r="B1078" s="2" t="s">
        <v>2154</v>
      </c>
      <c r="C1078" s="1" t="s">
        <v>2155</v>
      </c>
      <c r="D1078" s="2" t="s">
        <v>2156</v>
      </c>
      <c r="E1078" s="3">
        <v>4924349.91</v>
      </c>
      <c r="F1078" s="4"/>
      <c r="G1078" s="3">
        <v>40202141.240000002</v>
      </c>
      <c r="H1078" s="3">
        <v>41008159.200000003</v>
      </c>
      <c r="I1078" s="3">
        <v>5730367.8700000001</v>
      </c>
      <c r="J1078" s="4"/>
      <c r="K1078" s="5">
        <f t="shared" si="32"/>
        <v>18</v>
      </c>
      <c r="L1078" s="5" t="str">
        <f t="shared" si="33"/>
        <v>9</v>
      </c>
      <c r="M1078" s="5" t="s">
        <v>2706</v>
      </c>
    </row>
    <row r="1079" spans="1:14" hidden="1">
      <c r="A1079" s="63">
        <v>3</v>
      </c>
      <c r="B1079" s="64" t="s">
        <v>2157</v>
      </c>
      <c r="C1079" s="63" t="s">
        <v>1</v>
      </c>
      <c r="D1079" s="64" t="s">
        <v>499</v>
      </c>
      <c r="E1079" s="65">
        <v>10198800.369999999</v>
      </c>
      <c r="F1079" s="66"/>
      <c r="G1079" s="65">
        <v>562397461.66999996</v>
      </c>
      <c r="H1079" s="65">
        <v>562024897.13999999</v>
      </c>
      <c r="I1079" s="65">
        <v>9826235.8399999999</v>
      </c>
      <c r="J1079" s="4"/>
      <c r="K1079" s="5">
        <f t="shared" si="32"/>
        <v>13</v>
      </c>
      <c r="L1079" s="5" t="str">
        <f t="shared" si="33"/>
        <v>9</v>
      </c>
      <c r="M1079" s="5" t="s">
        <v>2706</v>
      </c>
    </row>
    <row r="1080" spans="1:14" hidden="1">
      <c r="A1080" s="1">
        <v>4</v>
      </c>
      <c r="B1080" s="2" t="s">
        <v>2158</v>
      </c>
      <c r="C1080" s="1" t="s">
        <v>1</v>
      </c>
      <c r="D1080" s="2" t="s">
        <v>2159</v>
      </c>
      <c r="E1080" s="3">
        <v>10198800.369999999</v>
      </c>
      <c r="F1080" s="4"/>
      <c r="G1080" s="3">
        <v>562397461.66999996</v>
      </c>
      <c r="H1080" s="3">
        <v>562024897.13999999</v>
      </c>
      <c r="I1080" s="3">
        <v>9826235.8399999999</v>
      </c>
      <c r="J1080" s="4"/>
      <c r="K1080" s="5">
        <f t="shared" si="32"/>
        <v>13</v>
      </c>
      <c r="L1080" s="5" t="str">
        <f t="shared" si="33"/>
        <v>9</v>
      </c>
      <c r="M1080" s="5" t="s">
        <v>2706</v>
      </c>
    </row>
    <row r="1081" spans="1:14" hidden="1">
      <c r="A1081" s="1">
        <v>6</v>
      </c>
      <c r="B1081" s="2" t="s">
        <v>2160</v>
      </c>
      <c r="C1081" s="1" t="s">
        <v>2161</v>
      </c>
      <c r="D1081" s="2" t="s">
        <v>2162</v>
      </c>
      <c r="E1081" s="3">
        <v>10</v>
      </c>
      <c r="F1081" s="4"/>
      <c r="G1081" s="3">
        <v>0</v>
      </c>
      <c r="H1081" s="3">
        <v>0</v>
      </c>
      <c r="I1081" s="3">
        <v>10</v>
      </c>
      <c r="J1081" s="4"/>
      <c r="K1081" s="5">
        <f t="shared" si="32"/>
        <v>18</v>
      </c>
      <c r="L1081" s="5" t="str">
        <f t="shared" si="33"/>
        <v>9</v>
      </c>
      <c r="M1081" s="5" t="s">
        <v>2706</v>
      </c>
    </row>
    <row r="1082" spans="1:14" hidden="1">
      <c r="A1082" s="1">
        <v>6</v>
      </c>
      <c r="B1082" s="2" t="s">
        <v>2163</v>
      </c>
      <c r="C1082" s="1" t="s">
        <v>2164</v>
      </c>
      <c r="D1082" s="2" t="s">
        <v>2165</v>
      </c>
      <c r="E1082" s="3">
        <v>5552827.25</v>
      </c>
      <c r="F1082" s="4"/>
      <c r="G1082" s="3">
        <v>28289072.530000001</v>
      </c>
      <c r="H1082" s="3">
        <v>28728251.16</v>
      </c>
      <c r="I1082" s="3">
        <v>5992005.8799999999</v>
      </c>
      <c r="J1082" s="4"/>
      <c r="K1082" s="5">
        <f t="shared" si="32"/>
        <v>18</v>
      </c>
      <c r="L1082" s="5" t="str">
        <f t="shared" si="33"/>
        <v>9</v>
      </c>
      <c r="M1082" s="5" t="s">
        <v>2706</v>
      </c>
    </row>
    <row r="1083" spans="1:14" hidden="1">
      <c r="A1083" s="1">
        <v>6</v>
      </c>
      <c r="B1083" s="2" t="s">
        <v>2949</v>
      </c>
      <c r="C1083" s="1" t="s">
        <v>2950</v>
      </c>
      <c r="D1083" s="2" t="s">
        <v>2709</v>
      </c>
      <c r="E1083" s="3">
        <v>0</v>
      </c>
      <c r="F1083" s="4"/>
      <c r="G1083" s="3">
        <v>159294.66</v>
      </c>
      <c r="H1083" s="3">
        <v>199794.66</v>
      </c>
      <c r="I1083" s="3">
        <v>40500</v>
      </c>
      <c r="J1083" s="4"/>
      <c r="K1083" s="5">
        <f t="shared" si="32"/>
        <v>18</v>
      </c>
      <c r="L1083" s="5" t="str">
        <f t="shared" si="33"/>
        <v>9</v>
      </c>
      <c r="M1083" s="5" t="s">
        <v>2706</v>
      </c>
    </row>
    <row r="1084" spans="1:14" hidden="1">
      <c r="A1084" s="1">
        <v>6</v>
      </c>
      <c r="B1084" s="2" t="s">
        <v>2456</v>
      </c>
      <c r="C1084" s="1" t="s">
        <v>2457</v>
      </c>
      <c r="D1084" s="2" t="s">
        <v>2291</v>
      </c>
      <c r="E1084" s="3">
        <v>4645963.12</v>
      </c>
      <c r="F1084" s="4"/>
      <c r="G1084" s="3">
        <v>533949094.48000002</v>
      </c>
      <c r="H1084" s="3">
        <v>533096851.31999999</v>
      </c>
      <c r="I1084" s="3">
        <v>3793719.96</v>
      </c>
      <c r="J1084" s="4"/>
      <c r="K1084" s="5">
        <f t="shared" si="32"/>
        <v>18</v>
      </c>
      <c r="L1084" s="5" t="str">
        <f t="shared" si="33"/>
        <v>9</v>
      </c>
      <c r="M1084" s="5" t="s">
        <v>2706</v>
      </c>
    </row>
    <row r="1085" spans="1:14" hidden="1">
      <c r="A1085" s="63">
        <v>3</v>
      </c>
      <c r="B1085" s="64" t="s">
        <v>2166</v>
      </c>
      <c r="C1085" s="63" t="s">
        <v>1</v>
      </c>
      <c r="D1085" s="64" t="s">
        <v>511</v>
      </c>
      <c r="E1085" s="65">
        <v>84921463.989999995</v>
      </c>
      <c r="F1085" s="66"/>
      <c r="G1085" s="65">
        <v>288505378.68000001</v>
      </c>
      <c r="H1085" s="65">
        <v>302612273.89999998</v>
      </c>
      <c r="I1085" s="65">
        <v>99028359.209999993</v>
      </c>
      <c r="J1085" s="4"/>
      <c r="K1085" s="5">
        <f t="shared" si="32"/>
        <v>13</v>
      </c>
      <c r="L1085" s="5" t="str">
        <f t="shared" si="33"/>
        <v>9</v>
      </c>
      <c r="M1085" s="5" t="s">
        <v>2706</v>
      </c>
    </row>
    <row r="1086" spans="1:14" hidden="1">
      <c r="A1086" s="1">
        <v>4</v>
      </c>
      <c r="B1086" s="2" t="s">
        <v>2167</v>
      </c>
      <c r="C1086" s="1" t="s">
        <v>1</v>
      </c>
      <c r="D1086" s="2" t="s">
        <v>2168</v>
      </c>
      <c r="E1086" s="3">
        <v>84921463.989999995</v>
      </c>
      <c r="F1086" s="4"/>
      <c r="G1086" s="3">
        <v>288505378.68000001</v>
      </c>
      <c r="H1086" s="3">
        <v>302612273.89999998</v>
      </c>
      <c r="I1086" s="3">
        <v>99028359.209999993</v>
      </c>
      <c r="J1086" s="4"/>
      <c r="K1086" s="5">
        <f t="shared" si="32"/>
        <v>13</v>
      </c>
      <c r="L1086" s="5" t="str">
        <f t="shared" si="33"/>
        <v>9</v>
      </c>
      <c r="M1086" s="5" t="s">
        <v>2706</v>
      </c>
    </row>
    <row r="1087" spans="1:14" hidden="1">
      <c r="A1087" s="1">
        <v>5</v>
      </c>
      <c r="B1087" s="2" t="s">
        <v>2169</v>
      </c>
      <c r="C1087" s="1" t="s">
        <v>1</v>
      </c>
      <c r="D1087" s="2" t="s">
        <v>2170</v>
      </c>
      <c r="E1087" s="3">
        <v>84921463.989999995</v>
      </c>
      <c r="F1087" s="4"/>
      <c r="G1087" s="3">
        <v>288505378.68000001</v>
      </c>
      <c r="H1087" s="3">
        <v>302612273.89999998</v>
      </c>
      <c r="I1087" s="3">
        <v>99028359.209999993</v>
      </c>
      <c r="J1087" s="4"/>
      <c r="K1087" s="5">
        <f t="shared" si="32"/>
        <v>13</v>
      </c>
      <c r="L1087" s="5" t="str">
        <f t="shared" si="33"/>
        <v>9</v>
      </c>
      <c r="M1087" s="5" t="s">
        <v>2706</v>
      </c>
    </row>
    <row r="1088" spans="1:14" hidden="1">
      <c r="A1088" s="1">
        <v>6</v>
      </c>
      <c r="B1088" s="2" t="s">
        <v>2171</v>
      </c>
      <c r="C1088" s="1" t="s">
        <v>2172</v>
      </c>
      <c r="D1088" s="2" t="s">
        <v>2173</v>
      </c>
      <c r="E1088" s="3">
        <v>84921463.989999995</v>
      </c>
      <c r="F1088" s="4"/>
      <c r="G1088" s="3">
        <v>288505378.68000001</v>
      </c>
      <c r="H1088" s="3">
        <v>302612273.89999998</v>
      </c>
      <c r="I1088" s="3">
        <v>99028359.209999993</v>
      </c>
      <c r="J1088" s="4"/>
      <c r="K1088" s="5">
        <f t="shared" si="32"/>
        <v>18</v>
      </c>
      <c r="L1088" s="5" t="str">
        <f t="shared" si="33"/>
        <v>9</v>
      </c>
      <c r="M1088" s="5" t="s">
        <v>2706</v>
      </c>
    </row>
    <row r="1089" spans="1:13" hidden="1">
      <c r="A1089" s="63">
        <v>3</v>
      </c>
      <c r="B1089" s="64" t="s">
        <v>2174</v>
      </c>
      <c r="C1089" s="63" t="s">
        <v>1</v>
      </c>
      <c r="D1089" s="64" t="s">
        <v>520</v>
      </c>
      <c r="E1089" s="65">
        <v>24246277.280000001</v>
      </c>
      <c r="F1089" s="66"/>
      <c r="G1089" s="65">
        <v>214209.96</v>
      </c>
      <c r="H1089" s="65">
        <v>524814.93999999994</v>
      </c>
      <c r="I1089" s="65">
        <v>24556882.260000002</v>
      </c>
      <c r="J1089" s="4"/>
      <c r="K1089" s="5">
        <f t="shared" si="32"/>
        <v>13</v>
      </c>
      <c r="L1089" s="5" t="str">
        <f t="shared" si="33"/>
        <v>9</v>
      </c>
      <c r="M1089" s="5" t="s">
        <v>2706</v>
      </c>
    </row>
    <row r="1090" spans="1:13" hidden="1">
      <c r="A1090" s="1">
        <v>4</v>
      </c>
      <c r="B1090" s="2" t="s">
        <v>2175</v>
      </c>
      <c r="C1090" s="1" t="s">
        <v>1</v>
      </c>
      <c r="D1090" s="2" t="s">
        <v>2176</v>
      </c>
      <c r="E1090" s="3">
        <v>24246277.280000001</v>
      </c>
      <c r="F1090" s="4"/>
      <c r="G1090" s="3">
        <v>214209.96</v>
      </c>
      <c r="H1090" s="3">
        <v>524814.93999999994</v>
      </c>
      <c r="I1090" s="3">
        <v>24556882.260000002</v>
      </c>
      <c r="J1090" s="4"/>
      <c r="K1090" s="5">
        <f t="shared" si="32"/>
        <v>13</v>
      </c>
      <c r="L1090" s="5" t="str">
        <f t="shared" si="33"/>
        <v>9</v>
      </c>
      <c r="M1090" s="5" t="s">
        <v>2706</v>
      </c>
    </row>
    <row r="1091" spans="1:13" hidden="1">
      <c r="A1091" s="1">
        <v>6</v>
      </c>
      <c r="B1091" s="2" t="s">
        <v>2177</v>
      </c>
      <c r="C1091" s="1" t="s">
        <v>2178</v>
      </c>
      <c r="D1091" s="2" t="s">
        <v>525</v>
      </c>
      <c r="E1091" s="3">
        <v>5200000</v>
      </c>
      <c r="F1091" s="4"/>
      <c r="G1091" s="3">
        <v>0</v>
      </c>
      <c r="H1091" s="3">
        <v>0</v>
      </c>
      <c r="I1091" s="3">
        <v>5200000</v>
      </c>
      <c r="J1091" s="4"/>
      <c r="K1091" s="5">
        <f t="shared" si="32"/>
        <v>18</v>
      </c>
      <c r="L1091" s="5" t="str">
        <f t="shared" si="33"/>
        <v>9</v>
      </c>
      <c r="M1091" s="5" t="s">
        <v>2706</v>
      </c>
    </row>
    <row r="1092" spans="1:13" hidden="1">
      <c r="A1092" s="1">
        <v>6</v>
      </c>
      <c r="B1092" s="2" t="s">
        <v>2179</v>
      </c>
      <c r="C1092" s="1" t="s">
        <v>2180</v>
      </c>
      <c r="D1092" s="2" t="s">
        <v>452</v>
      </c>
      <c r="E1092" s="3">
        <v>1760000</v>
      </c>
      <c r="F1092" s="4"/>
      <c r="G1092" s="3">
        <v>0</v>
      </c>
      <c r="H1092" s="3">
        <v>220000</v>
      </c>
      <c r="I1092" s="3">
        <v>1980000</v>
      </c>
      <c r="J1092" s="4"/>
      <c r="K1092" s="5">
        <f t="shared" si="32"/>
        <v>18</v>
      </c>
      <c r="L1092" s="5" t="str">
        <f t="shared" si="33"/>
        <v>9</v>
      </c>
      <c r="M1092" s="5" t="s">
        <v>2706</v>
      </c>
    </row>
    <row r="1093" spans="1:13" hidden="1">
      <c r="A1093" s="1">
        <v>6</v>
      </c>
      <c r="B1093" s="2" t="s">
        <v>2181</v>
      </c>
      <c r="C1093" s="1" t="s">
        <v>2182</v>
      </c>
      <c r="D1093" s="2" t="s">
        <v>530</v>
      </c>
      <c r="E1093" s="3">
        <v>3468000</v>
      </c>
      <c r="F1093" s="4"/>
      <c r="G1093" s="3">
        <v>11000</v>
      </c>
      <c r="H1093" s="3">
        <v>0</v>
      </c>
      <c r="I1093" s="3">
        <v>3457000</v>
      </c>
      <c r="J1093" s="4"/>
      <c r="K1093" s="5">
        <f t="shared" si="32"/>
        <v>18</v>
      </c>
      <c r="L1093" s="5" t="str">
        <f t="shared" si="33"/>
        <v>9</v>
      </c>
      <c r="M1093" s="5" t="s">
        <v>2706</v>
      </c>
    </row>
    <row r="1094" spans="1:13" hidden="1">
      <c r="A1094" s="1">
        <v>6</v>
      </c>
      <c r="B1094" s="2" t="s">
        <v>2183</v>
      </c>
      <c r="C1094" s="1" t="s">
        <v>2184</v>
      </c>
      <c r="D1094" s="2" t="s">
        <v>533</v>
      </c>
      <c r="E1094" s="3">
        <v>13818277.279999999</v>
      </c>
      <c r="F1094" s="4"/>
      <c r="G1094" s="3">
        <v>203209.96</v>
      </c>
      <c r="H1094" s="3">
        <v>304814.94</v>
      </c>
      <c r="I1094" s="3">
        <v>13919882.26</v>
      </c>
      <c r="J1094" s="4"/>
      <c r="K1094" s="5">
        <f t="shared" si="32"/>
        <v>18</v>
      </c>
      <c r="L1094" s="5" t="str">
        <f t="shared" si="33"/>
        <v>9</v>
      </c>
      <c r="M1094" s="5" t="s">
        <v>2706</v>
      </c>
    </row>
    <row r="1095" spans="1:13" hidden="1">
      <c r="A1095" s="63">
        <v>3</v>
      </c>
      <c r="B1095" s="64" t="s">
        <v>2185</v>
      </c>
      <c r="C1095" s="63" t="s">
        <v>1</v>
      </c>
      <c r="D1095" s="64" t="s">
        <v>535</v>
      </c>
      <c r="E1095" s="65">
        <v>243126797.09</v>
      </c>
      <c r="F1095" s="66"/>
      <c r="G1095" s="65">
        <v>684330444.27999997</v>
      </c>
      <c r="H1095" s="65">
        <v>696577749.88999999</v>
      </c>
      <c r="I1095" s="65">
        <v>255374102.69999999</v>
      </c>
      <c r="J1095" s="4"/>
      <c r="K1095" s="5">
        <f t="shared" si="32"/>
        <v>13</v>
      </c>
      <c r="L1095" s="5" t="str">
        <f t="shared" si="33"/>
        <v>9</v>
      </c>
      <c r="M1095" s="5" t="s">
        <v>2706</v>
      </c>
    </row>
    <row r="1096" spans="1:13" hidden="1">
      <c r="A1096" s="1">
        <v>4</v>
      </c>
      <c r="B1096" s="2" t="s">
        <v>2186</v>
      </c>
      <c r="C1096" s="1" t="s">
        <v>1</v>
      </c>
      <c r="D1096" s="2" t="s">
        <v>2187</v>
      </c>
      <c r="E1096" s="3">
        <v>153724542.93000001</v>
      </c>
      <c r="F1096" s="4"/>
      <c r="G1096" s="3">
        <v>50371414.399999999</v>
      </c>
      <c r="H1096" s="3">
        <v>51833007.740000002</v>
      </c>
      <c r="I1096" s="3">
        <v>155186136.27000001</v>
      </c>
      <c r="J1096" s="4"/>
      <c r="K1096" s="5">
        <f t="shared" si="32"/>
        <v>13</v>
      </c>
      <c r="L1096" s="5" t="str">
        <f t="shared" si="33"/>
        <v>9</v>
      </c>
      <c r="M1096" s="5" t="s">
        <v>2706</v>
      </c>
    </row>
    <row r="1097" spans="1:13" hidden="1">
      <c r="A1097" s="1">
        <v>6</v>
      </c>
      <c r="B1097" s="2" t="s">
        <v>2188</v>
      </c>
      <c r="C1097" s="1" t="s">
        <v>2189</v>
      </c>
      <c r="D1097" s="2" t="s">
        <v>2190</v>
      </c>
      <c r="E1097" s="3">
        <v>153724542.93000001</v>
      </c>
      <c r="F1097" s="4"/>
      <c r="G1097" s="3">
        <v>50371414.399999999</v>
      </c>
      <c r="H1097" s="3">
        <v>51833007.740000002</v>
      </c>
      <c r="I1097" s="3">
        <v>155186136.27000001</v>
      </c>
      <c r="J1097" s="4"/>
      <c r="K1097" s="5">
        <f t="shared" si="32"/>
        <v>18</v>
      </c>
      <c r="L1097" s="5" t="str">
        <f t="shared" si="33"/>
        <v>9</v>
      </c>
      <c r="M1097" s="5" t="s">
        <v>2706</v>
      </c>
    </row>
    <row r="1098" spans="1:13" hidden="1">
      <c r="A1098" s="1">
        <v>4</v>
      </c>
      <c r="B1098" s="2" t="s">
        <v>2951</v>
      </c>
      <c r="C1098" s="1" t="s">
        <v>1</v>
      </c>
      <c r="D1098" s="2" t="s">
        <v>2952</v>
      </c>
      <c r="E1098" s="3">
        <v>0</v>
      </c>
      <c r="F1098" s="4"/>
      <c r="G1098" s="3">
        <v>3795725.1</v>
      </c>
      <c r="H1098" s="3">
        <v>7253557.1799999997</v>
      </c>
      <c r="I1098" s="3">
        <v>3457832.08</v>
      </c>
      <c r="J1098" s="4"/>
      <c r="K1098" s="5">
        <f t="shared" si="32"/>
        <v>13</v>
      </c>
      <c r="L1098" s="5" t="str">
        <f t="shared" si="33"/>
        <v>9</v>
      </c>
      <c r="M1098" s="5" t="s">
        <v>2706</v>
      </c>
    </row>
    <row r="1099" spans="1:13" hidden="1">
      <c r="A1099" s="1">
        <v>6</v>
      </c>
      <c r="B1099" s="2" t="s">
        <v>2953</v>
      </c>
      <c r="C1099" s="1" t="s">
        <v>2954</v>
      </c>
      <c r="D1099" s="2" t="s">
        <v>2955</v>
      </c>
      <c r="E1099" s="3">
        <v>0</v>
      </c>
      <c r="F1099" s="4"/>
      <c r="G1099" s="3">
        <v>3795725.1</v>
      </c>
      <c r="H1099" s="3">
        <v>7253557.1799999997</v>
      </c>
      <c r="I1099" s="3">
        <v>3457832.08</v>
      </c>
      <c r="J1099" s="4"/>
      <c r="K1099" s="5">
        <f t="shared" si="32"/>
        <v>18</v>
      </c>
      <c r="L1099" s="5" t="str">
        <f t="shared" si="33"/>
        <v>9</v>
      </c>
      <c r="M1099" s="5" t="s">
        <v>2706</v>
      </c>
    </row>
    <row r="1100" spans="1:13" hidden="1">
      <c r="A1100" s="1">
        <v>4</v>
      </c>
      <c r="B1100" s="2" t="s">
        <v>2191</v>
      </c>
      <c r="C1100" s="1" t="s">
        <v>1</v>
      </c>
      <c r="D1100" s="2" t="s">
        <v>2192</v>
      </c>
      <c r="E1100" s="3">
        <v>0</v>
      </c>
      <c r="F1100" s="4"/>
      <c r="G1100" s="3">
        <v>48710.54</v>
      </c>
      <c r="H1100" s="3">
        <v>9811835.8599999994</v>
      </c>
      <c r="I1100" s="3">
        <v>9763125.3200000003</v>
      </c>
      <c r="J1100" s="4"/>
      <c r="K1100" s="5">
        <f t="shared" si="32"/>
        <v>13</v>
      </c>
      <c r="L1100" s="5" t="str">
        <f t="shared" si="33"/>
        <v>9</v>
      </c>
      <c r="M1100" s="5" t="s">
        <v>2706</v>
      </c>
    </row>
    <row r="1101" spans="1:13" hidden="1">
      <c r="A1101" s="1">
        <v>6</v>
      </c>
      <c r="B1101" s="2" t="s">
        <v>2193</v>
      </c>
      <c r="C1101" s="1" t="s">
        <v>2194</v>
      </c>
      <c r="D1101" s="2" t="s">
        <v>2195</v>
      </c>
      <c r="E1101" s="3">
        <v>0</v>
      </c>
      <c r="F1101" s="4"/>
      <c r="G1101" s="3">
        <v>48710.54</v>
      </c>
      <c r="H1101" s="3">
        <v>9811835.8599999994</v>
      </c>
      <c r="I1101" s="3">
        <v>9763125.3200000003</v>
      </c>
      <c r="J1101" s="4"/>
      <c r="K1101" s="5">
        <f t="shared" si="32"/>
        <v>18</v>
      </c>
      <c r="L1101" s="5" t="str">
        <f t="shared" si="33"/>
        <v>9</v>
      </c>
      <c r="M1101" s="5" t="s">
        <v>2706</v>
      </c>
    </row>
    <row r="1102" spans="1:13" hidden="1">
      <c r="A1102" s="1">
        <v>4</v>
      </c>
      <c r="B1102" s="2" t="s">
        <v>2196</v>
      </c>
      <c r="C1102" s="1" t="s">
        <v>1</v>
      </c>
      <c r="D1102" s="2" t="s">
        <v>2197</v>
      </c>
      <c r="E1102" s="3">
        <v>0</v>
      </c>
      <c r="F1102" s="4"/>
      <c r="G1102" s="3">
        <v>4127740.68</v>
      </c>
      <c r="H1102" s="3">
        <v>1381.26</v>
      </c>
      <c r="I1102" s="3">
        <v>-4126359.42</v>
      </c>
      <c r="J1102" s="4"/>
      <c r="K1102" s="5">
        <f t="shared" ref="K1102:K1130" si="34">LEN(B1102)</f>
        <v>13</v>
      </c>
      <c r="L1102" s="5" t="str">
        <f t="shared" ref="L1102:L1130" si="35">LEFT(B1102,1)</f>
        <v>9</v>
      </c>
      <c r="M1102" s="5" t="s">
        <v>2706</v>
      </c>
    </row>
    <row r="1103" spans="1:13" hidden="1">
      <c r="A1103" s="1">
        <v>6</v>
      </c>
      <c r="B1103" s="2" t="s">
        <v>2198</v>
      </c>
      <c r="C1103" s="1" t="s">
        <v>2199</v>
      </c>
      <c r="D1103" s="2" t="s">
        <v>2200</v>
      </c>
      <c r="E1103" s="3">
        <v>0</v>
      </c>
      <c r="F1103" s="4"/>
      <c r="G1103" s="3">
        <v>4127740.68</v>
      </c>
      <c r="H1103" s="3">
        <v>1381.26</v>
      </c>
      <c r="I1103" s="3">
        <v>-4126359.42</v>
      </c>
      <c r="J1103" s="4"/>
      <c r="K1103" s="5">
        <f t="shared" si="34"/>
        <v>18</v>
      </c>
      <c r="L1103" s="5" t="str">
        <f t="shared" si="35"/>
        <v>9</v>
      </c>
      <c r="M1103" s="5" t="s">
        <v>2706</v>
      </c>
    </row>
    <row r="1104" spans="1:13" hidden="1">
      <c r="A1104" s="1">
        <v>4</v>
      </c>
      <c r="B1104" s="2" t="s">
        <v>2201</v>
      </c>
      <c r="C1104" s="1" t="s">
        <v>1</v>
      </c>
      <c r="D1104" s="2" t="s">
        <v>2202</v>
      </c>
      <c r="E1104" s="3">
        <v>0</v>
      </c>
      <c r="F1104" s="4"/>
      <c r="G1104" s="3">
        <v>247225.13</v>
      </c>
      <c r="H1104" s="3">
        <v>0</v>
      </c>
      <c r="I1104" s="3">
        <v>-247225.13</v>
      </c>
      <c r="J1104" s="4"/>
      <c r="K1104" s="5">
        <f t="shared" si="34"/>
        <v>13</v>
      </c>
      <c r="L1104" s="5" t="str">
        <f t="shared" si="35"/>
        <v>9</v>
      </c>
      <c r="M1104" s="5" t="s">
        <v>2706</v>
      </c>
    </row>
    <row r="1105" spans="1:13" hidden="1">
      <c r="A1105" s="1">
        <v>6</v>
      </c>
      <c r="B1105" s="2" t="s">
        <v>2203</v>
      </c>
      <c r="C1105" s="1" t="s">
        <v>2204</v>
      </c>
      <c r="D1105" s="2" t="s">
        <v>2205</v>
      </c>
      <c r="E1105" s="3">
        <v>0</v>
      </c>
      <c r="F1105" s="4"/>
      <c r="G1105" s="3">
        <v>247225.13</v>
      </c>
      <c r="H1105" s="3">
        <v>0</v>
      </c>
      <c r="I1105" s="3">
        <v>-247225.13</v>
      </c>
      <c r="J1105" s="4"/>
      <c r="K1105" s="5">
        <f t="shared" si="34"/>
        <v>18</v>
      </c>
      <c r="L1105" s="5" t="str">
        <f t="shared" si="35"/>
        <v>9</v>
      </c>
      <c r="M1105" s="5" t="s">
        <v>2706</v>
      </c>
    </row>
    <row r="1106" spans="1:13" hidden="1">
      <c r="A1106" s="1">
        <v>4</v>
      </c>
      <c r="B1106" s="2" t="s">
        <v>2206</v>
      </c>
      <c r="C1106" s="1" t="s">
        <v>1</v>
      </c>
      <c r="D1106" s="2" t="s">
        <v>2207</v>
      </c>
      <c r="E1106" s="3">
        <v>27907789.780000001</v>
      </c>
      <c r="F1106" s="4"/>
      <c r="G1106" s="3">
        <v>4488094.7699999996</v>
      </c>
      <c r="H1106" s="3">
        <v>5355783.95</v>
      </c>
      <c r="I1106" s="3">
        <v>28775478.960000001</v>
      </c>
      <c r="J1106" s="4"/>
      <c r="K1106" s="5">
        <f t="shared" si="34"/>
        <v>13</v>
      </c>
      <c r="L1106" s="5" t="str">
        <f t="shared" si="35"/>
        <v>9</v>
      </c>
      <c r="M1106" s="5" t="s">
        <v>2706</v>
      </c>
    </row>
    <row r="1107" spans="1:13" hidden="1">
      <c r="A1107" s="1">
        <v>5</v>
      </c>
      <c r="B1107" s="2" t="s">
        <v>2208</v>
      </c>
      <c r="C1107" s="1" t="s">
        <v>1</v>
      </c>
      <c r="D1107" s="2" t="s">
        <v>2209</v>
      </c>
      <c r="E1107" s="3">
        <v>6023369.2999999998</v>
      </c>
      <c r="F1107" s="4"/>
      <c r="G1107" s="3">
        <v>3027230.81</v>
      </c>
      <c r="H1107" s="3">
        <v>3588348.85</v>
      </c>
      <c r="I1107" s="3">
        <v>6584487.3399999999</v>
      </c>
      <c r="J1107" s="4"/>
      <c r="K1107" s="5">
        <f t="shared" si="34"/>
        <v>13</v>
      </c>
      <c r="L1107" s="5" t="str">
        <f t="shared" si="35"/>
        <v>9</v>
      </c>
      <c r="M1107" s="5" t="s">
        <v>2706</v>
      </c>
    </row>
    <row r="1108" spans="1:13" hidden="1">
      <c r="A1108" s="1">
        <v>6</v>
      </c>
      <c r="B1108" s="2" t="s">
        <v>2210</v>
      </c>
      <c r="C1108" s="1" t="s">
        <v>2211</v>
      </c>
      <c r="D1108" s="2" t="s">
        <v>569</v>
      </c>
      <c r="E1108" s="3">
        <v>6023369.2999999998</v>
      </c>
      <c r="F1108" s="4"/>
      <c r="G1108" s="3">
        <v>3027230.81</v>
      </c>
      <c r="H1108" s="3">
        <v>3588348.85</v>
      </c>
      <c r="I1108" s="3">
        <v>6584487.3399999999</v>
      </c>
      <c r="J1108" s="4"/>
      <c r="K1108" s="5">
        <f t="shared" si="34"/>
        <v>18</v>
      </c>
      <c r="L1108" s="5" t="str">
        <f t="shared" si="35"/>
        <v>9</v>
      </c>
      <c r="M1108" s="5" t="s">
        <v>2706</v>
      </c>
    </row>
    <row r="1109" spans="1:13" hidden="1">
      <c r="A1109" s="1">
        <v>5</v>
      </c>
      <c r="B1109" s="2" t="s">
        <v>2212</v>
      </c>
      <c r="C1109" s="1" t="s">
        <v>1</v>
      </c>
      <c r="D1109" s="2" t="s">
        <v>2213</v>
      </c>
      <c r="E1109" s="3">
        <v>16688675.99</v>
      </c>
      <c r="F1109" s="4"/>
      <c r="G1109" s="3">
        <v>1155286.72</v>
      </c>
      <c r="H1109" s="3">
        <v>1376108.62</v>
      </c>
      <c r="I1109" s="3">
        <v>16909497.890000001</v>
      </c>
      <c r="J1109" s="4"/>
      <c r="K1109" s="5">
        <f t="shared" si="34"/>
        <v>13</v>
      </c>
      <c r="L1109" s="5" t="str">
        <f t="shared" si="35"/>
        <v>9</v>
      </c>
      <c r="M1109" s="5" t="s">
        <v>2706</v>
      </c>
    </row>
    <row r="1110" spans="1:13" hidden="1">
      <c r="A1110" s="1">
        <v>6</v>
      </c>
      <c r="B1110" s="2" t="s">
        <v>2214</v>
      </c>
      <c r="C1110" s="1" t="s">
        <v>2215</v>
      </c>
      <c r="D1110" s="2" t="s">
        <v>572</v>
      </c>
      <c r="E1110" s="3">
        <v>16688675.99</v>
      </c>
      <c r="F1110" s="4"/>
      <c r="G1110" s="3">
        <v>1155286.72</v>
      </c>
      <c r="H1110" s="3">
        <v>1376108.62</v>
      </c>
      <c r="I1110" s="3">
        <v>16909497.890000001</v>
      </c>
      <c r="J1110" s="4"/>
      <c r="K1110" s="5">
        <f t="shared" si="34"/>
        <v>18</v>
      </c>
      <c r="L1110" s="5" t="str">
        <f t="shared" si="35"/>
        <v>9</v>
      </c>
      <c r="M1110" s="5" t="s">
        <v>2706</v>
      </c>
    </row>
    <row r="1111" spans="1:13" hidden="1">
      <c r="A1111" s="1">
        <v>5</v>
      </c>
      <c r="B1111" s="2" t="s">
        <v>2216</v>
      </c>
      <c r="C1111" s="1" t="s">
        <v>1</v>
      </c>
      <c r="D1111" s="2" t="s">
        <v>2217</v>
      </c>
      <c r="E1111" s="3">
        <v>5195744.49</v>
      </c>
      <c r="F1111" s="4"/>
      <c r="G1111" s="3">
        <v>305577.24</v>
      </c>
      <c r="H1111" s="3">
        <v>391326.48</v>
      </c>
      <c r="I1111" s="3">
        <v>5281493.7300000004</v>
      </c>
      <c r="J1111" s="4"/>
      <c r="K1111" s="5">
        <f t="shared" si="34"/>
        <v>13</v>
      </c>
      <c r="L1111" s="5" t="str">
        <f t="shared" si="35"/>
        <v>9</v>
      </c>
      <c r="M1111" s="5" t="s">
        <v>2706</v>
      </c>
    </row>
    <row r="1112" spans="1:13" hidden="1">
      <c r="A1112" s="1">
        <v>6</v>
      </c>
      <c r="B1112" s="2" t="s">
        <v>2218</v>
      </c>
      <c r="C1112" s="1" t="s">
        <v>2219</v>
      </c>
      <c r="D1112" s="2" t="s">
        <v>575</v>
      </c>
      <c r="E1112" s="3">
        <v>5195744.49</v>
      </c>
      <c r="F1112" s="4"/>
      <c r="G1112" s="3">
        <v>305577.24</v>
      </c>
      <c r="H1112" s="3">
        <v>391326.48</v>
      </c>
      <c r="I1112" s="3">
        <v>5281493.7300000004</v>
      </c>
      <c r="J1112" s="4"/>
      <c r="K1112" s="5">
        <f t="shared" si="34"/>
        <v>18</v>
      </c>
      <c r="L1112" s="5" t="str">
        <f t="shared" si="35"/>
        <v>9</v>
      </c>
      <c r="M1112" s="5" t="s">
        <v>2706</v>
      </c>
    </row>
    <row r="1113" spans="1:13" hidden="1">
      <c r="A1113" s="1">
        <v>4</v>
      </c>
      <c r="B1113" s="2" t="s">
        <v>2220</v>
      </c>
      <c r="C1113" s="1" t="s">
        <v>1</v>
      </c>
      <c r="D1113" s="2" t="s">
        <v>2221</v>
      </c>
      <c r="E1113" s="3">
        <v>2403687.2599999998</v>
      </c>
      <c r="F1113" s="4"/>
      <c r="G1113" s="3">
        <v>14012906.74</v>
      </c>
      <c r="H1113" s="3">
        <v>14195259.42</v>
      </c>
      <c r="I1113" s="3">
        <v>2586039.94</v>
      </c>
      <c r="J1113" s="4"/>
      <c r="K1113" s="5">
        <f t="shared" si="34"/>
        <v>13</v>
      </c>
      <c r="L1113" s="5" t="str">
        <f t="shared" si="35"/>
        <v>9</v>
      </c>
      <c r="M1113" s="5" t="s">
        <v>2706</v>
      </c>
    </row>
    <row r="1114" spans="1:13" hidden="1">
      <c r="A1114" s="1">
        <v>6</v>
      </c>
      <c r="B1114" s="2" t="s">
        <v>2222</v>
      </c>
      <c r="C1114" s="1" t="s">
        <v>2223</v>
      </c>
      <c r="D1114" s="2" t="s">
        <v>2224</v>
      </c>
      <c r="E1114" s="3">
        <v>2403687.2599999998</v>
      </c>
      <c r="F1114" s="4"/>
      <c r="G1114" s="3">
        <v>14012906.74</v>
      </c>
      <c r="H1114" s="3">
        <v>14195259.42</v>
      </c>
      <c r="I1114" s="3">
        <v>2586039.94</v>
      </c>
      <c r="J1114" s="4"/>
      <c r="K1114" s="5">
        <f t="shared" si="34"/>
        <v>18</v>
      </c>
      <c r="L1114" s="5" t="str">
        <f t="shared" si="35"/>
        <v>9</v>
      </c>
      <c r="M1114" s="5" t="s">
        <v>2706</v>
      </c>
    </row>
    <row r="1115" spans="1:13" hidden="1">
      <c r="A1115" s="1">
        <v>4</v>
      </c>
      <c r="B1115" s="2" t="s">
        <v>2225</v>
      </c>
      <c r="C1115" s="1" t="s">
        <v>1</v>
      </c>
      <c r="D1115" s="2" t="s">
        <v>2226</v>
      </c>
      <c r="E1115" s="3">
        <v>13303366.380000001</v>
      </c>
      <c r="F1115" s="4"/>
      <c r="G1115" s="3">
        <v>77942039.560000002</v>
      </c>
      <c r="H1115" s="3">
        <v>78470716.239999995</v>
      </c>
      <c r="I1115" s="3">
        <v>13832043.060000001</v>
      </c>
      <c r="J1115" s="4"/>
      <c r="K1115" s="5">
        <f t="shared" si="34"/>
        <v>13</v>
      </c>
      <c r="L1115" s="5" t="str">
        <f t="shared" si="35"/>
        <v>9</v>
      </c>
      <c r="M1115" s="5" t="s">
        <v>2706</v>
      </c>
    </row>
    <row r="1116" spans="1:13" hidden="1">
      <c r="A1116" s="1">
        <v>6</v>
      </c>
      <c r="B1116" s="2" t="s">
        <v>2227</v>
      </c>
      <c r="C1116" s="1" t="s">
        <v>2228</v>
      </c>
      <c r="D1116" s="2" t="s">
        <v>2229</v>
      </c>
      <c r="E1116" s="3">
        <v>13303366.380000001</v>
      </c>
      <c r="F1116" s="4"/>
      <c r="G1116" s="3">
        <v>77942039.560000002</v>
      </c>
      <c r="H1116" s="3">
        <v>78470716.239999995</v>
      </c>
      <c r="I1116" s="3">
        <v>13832043.060000001</v>
      </c>
      <c r="J1116" s="4"/>
      <c r="K1116" s="5">
        <f t="shared" si="34"/>
        <v>18</v>
      </c>
      <c r="L1116" s="5" t="str">
        <f t="shared" si="35"/>
        <v>9</v>
      </c>
      <c r="M1116" s="5" t="s">
        <v>2706</v>
      </c>
    </row>
    <row r="1117" spans="1:13" hidden="1">
      <c r="A1117" s="1">
        <v>4</v>
      </c>
      <c r="B1117" s="2" t="s">
        <v>2230</v>
      </c>
      <c r="C1117" s="1" t="s">
        <v>1</v>
      </c>
      <c r="D1117" s="2" t="s">
        <v>2231</v>
      </c>
      <c r="E1117" s="3">
        <v>3427.8</v>
      </c>
      <c r="F1117" s="4"/>
      <c r="G1117" s="3">
        <v>2345.04</v>
      </c>
      <c r="H1117" s="3">
        <v>2423.94</v>
      </c>
      <c r="I1117" s="3">
        <v>3506.7</v>
      </c>
      <c r="J1117" s="4"/>
      <c r="K1117" s="5">
        <f t="shared" si="34"/>
        <v>13</v>
      </c>
      <c r="L1117" s="5" t="str">
        <f t="shared" si="35"/>
        <v>9</v>
      </c>
      <c r="M1117" s="5" t="s">
        <v>2706</v>
      </c>
    </row>
    <row r="1118" spans="1:13" hidden="1">
      <c r="A1118" s="1">
        <v>6</v>
      </c>
      <c r="B1118" s="2" t="s">
        <v>2232</v>
      </c>
      <c r="C1118" s="1" t="s">
        <v>2233</v>
      </c>
      <c r="D1118" s="2" t="s">
        <v>2234</v>
      </c>
      <c r="E1118" s="3">
        <v>3427.8</v>
      </c>
      <c r="F1118" s="4"/>
      <c r="G1118" s="3">
        <v>2345.04</v>
      </c>
      <c r="H1118" s="3">
        <v>2423.94</v>
      </c>
      <c r="I1118" s="3">
        <v>3506.7</v>
      </c>
      <c r="J1118" s="4"/>
      <c r="K1118" s="5">
        <f t="shared" si="34"/>
        <v>18</v>
      </c>
      <c r="L1118" s="5" t="str">
        <f t="shared" si="35"/>
        <v>9</v>
      </c>
      <c r="M1118" s="5" t="s">
        <v>2706</v>
      </c>
    </row>
    <row r="1119" spans="1:13" hidden="1">
      <c r="A1119" s="1">
        <v>4</v>
      </c>
      <c r="B1119" s="2" t="s">
        <v>2235</v>
      </c>
      <c r="C1119" s="1" t="s">
        <v>1</v>
      </c>
      <c r="D1119" s="2" t="s">
        <v>2236</v>
      </c>
      <c r="E1119" s="3">
        <v>45783982.939999998</v>
      </c>
      <c r="F1119" s="4"/>
      <c r="G1119" s="3">
        <v>529294242.31999999</v>
      </c>
      <c r="H1119" s="3">
        <v>529653784.30000001</v>
      </c>
      <c r="I1119" s="3">
        <v>46143524.920000002</v>
      </c>
      <c r="J1119" s="4"/>
      <c r="K1119" s="5">
        <f t="shared" si="34"/>
        <v>13</v>
      </c>
      <c r="L1119" s="5" t="str">
        <f t="shared" si="35"/>
        <v>9</v>
      </c>
      <c r="M1119" s="5" t="s">
        <v>2706</v>
      </c>
    </row>
    <row r="1120" spans="1:13" hidden="1">
      <c r="A1120" s="1">
        <v>6</v>
      </c>
      <c r="B1120" s="2" t="s">
        <v>2458</v>
      </c>
      <c r="C1120" s="1" t="s">
        <v>2459</v>
      </c>
      <c r="D1120" s="2" t="s">
        <v>2460</v>
      </c>
      <c r="E1120" s="3">
        <v>3826020.66</v>
      </c>
      <c r="F1120" s="4"/>
      <c r="G1120" s="3">
        <v>1044074.84</v>
      </c>
      <c r="H1120" s="3">
        <v>293113.24</v>
      </c>
      <c r="I1120" s="3">
        <v>3075059.06</v>
      </c>
      <c r="J1120" s="4"/>
      <c r="K1120" s="5">
        <f t="shared" si="34"/>
        <v>18</v>
      </c>
      <c r="L1120" s="5" t="str">
        <f t="shared" si="35"/>
        <v>9</v>
      </c>
      <c r="M1120" s="5" t="s">
        <v>2706</v>
      </c>
    </row>
    <row r="1121" spans="1:13" hidden="1">
      <c r="A1121" s="1">
        <v>6</v>
      </c>
      <c r="B1121" s="2" t="s">
        <v>2461</v>
      </c>
      <c r="C1121" s="1" t="s">
        <v>2462</v>
      </c>
      <c r="D1121" s="2" t="s">
        <v>2297</v>
      </c>
      <c r="E1121" s="3">
        <v>4591224.78</v>
      </c>
      <c r="F1121" s="4"/>
      <c r="G1121" s="3">
        <v>525473139.98000002</v>
      </c>
      <c r="H1121" s="3">
        <v>524570328.55000001</v>
      </c>
      <c r="I1121" s="3">
        <v>3688413.35</v>
      </c>
      <c r="J1121" s="4"/>
      <c r="K1121" s="5">
        <f t="shared" si="34"/>
        <v>18</v>
      </c>
      <c r="L1121" s="5" t="str">
        <f t="shared" si="35"/>
        <v>9</v>
      </c>
      <c r="M1121" s="5" t="s">
        <v>2706</v>
      </c>
    </row>
    <row r="1122" spans="1:13" hidden="1">
      <c r="A1122" s="1">
        <v>6</v>
      </c>
      <c r="B1122" s="2" t="s">
        <v>2237</v>
      </c>
      <c r="C1122" s="1" t="s">
        <v>2238</v>
      </c>
      <c r="D1122" s="2" t="s">
        <v>2239</v>
      </c>
      <c r="E1122" s="3">
        <v>3964610</v>
      </c>
      <c r="F1122" s="4"/>
      <c r="G1122" s="3">
        <v>89300</v>
      </c>
      <c r="H1122" s="3">
        <v>533945.76</v>
      </c>
      <c r="I1122" s="3">
        <v>4409255.76</v>
      </c>
      <c r="J1122" s="4"/>
      <c r="K1122" s="5">
        <f t="shared" si="34"/>
        <v>18</v>
      </c>
      <c r="L1122" s="5" t="str">
        <f t="shared" si="35"/>
        <v>9</v>
      </c>
      <c r="M1122" s="5" t="s">
        <v>2706</v>
      </c>
    </row>
    <row r="1123" spans="1:13" hidden="1">
      <c r="A1123" s="1">
        <v>6</v>
      </c>
      <c r="B1123" s="2" t="s">
        <v>2240</v>
      </c>
      <c r="C1123" s="1" t="s">
        <v>2241</v>
      </c>
      <c r="D1123" s="2" t="s">
        <v>2242</v>
      </c>
      <c r="E1123" s="3">
        <v>1768227.5</v>
      </c>
      <c r="F1123" s="4"/>
      <c r="G1123" s="3">
        <v>2023727.5</v>
      </c>
      <c r="H1123" s="3">
        <v>2927796.75</v>
      </c>
      <c r="I1123" s="3">
        <v>2672296.75</v>
      </c>
      <c r="J1123" s="4"/>
      <c r="K1123" s="5">
        <f t="shared" si="34"/>
        <v>18</v>
      </c>
      <c r="L1123" s="5" t="str">
        <f t="shared" si="35"/>
        <v>9</v>
      </c>
      <c r="M1123" s="5" t="s">
        <v>2706</v>
      </c>
    </row>
    <row r="1124" spans="1:13" hidden="1">
      <c r="A1124" s="1">
        <v>6</v>
      </c>
      <c r="B1124" s="2" t="s">
        <v>2243</v>
      </c>
      <c r="C1124" s="1" t="s">
        <v>2244</v>
      </c>
      <c r="D1124" s="2" t="s">
        <v>2245</v>
      </c>
      <c r="E1124" s="3">
        <v>12126400</v>
      </c>
      <c r="F1124" s="4"/>
      <c r="G1124" s="3">
        <v>664000</v>
      </c>
      <c r="H1124" s="3">
        <v>1328600</v>
      </c>
      <c r="I1124" s="3">
        <v>12791000</v>
      </c>
      <c r="J1124" s="4"/>
      <c r="K1124" s="5">
        <f t="shared" si="34"/>
        <v>18</v>
      </c>
      <c r="L1124" s="5" t="str">
        <f t="shared" si="35"/>
        <v>9</v>
      </c>
      <c r="M1124" s="5" t="s">
        <v>2706</v>
      </c>
    </row>
    <row r="1125" spans="1:13" hidden="1">
      <c r="A1125" s="1">
        <v>6</v>
      </c>
      <c r="B1125" s="2" t="s">
        <v>2246</v>
      </c>
      <c r="C1125" s="1" t="s">
        <v>2247</v>
      </c>
      <c r="D1125" s="2" t="s">
        <v>2248</v>
      </c>
      <c r="E1125" s="3">
        <v>19507500</v>
      </c>
      <c r="F1125" s="4"/>
      <c r="G1125" s="3">
        <v>0</v>
      </c>
      <c r="H1125" s="3">
        <v>0</v>
      </c>
      <c r="I1125" s="3">
        <v>19507500</v>
      </c>
      <c r="J1125" s="4"/>
      <c r="K1125" s="5">
        <f t="shared" si="34"/>
        <v>18</v>
      </c>
      <c r="L1125" s="5" t="str">
        <f t="shared" si="35"/>
        <v>9</v>
      </c>
      <c r="M1125" s="5" t="s">
        <v>2706</v>
      </c>
    </row>
    <row r="1126" spans="1:13" hidden="1">
      <c r="A1126" s="59">
        <v>2</v>
      </c>
      <c r="B1126" s="60" t="s">
        <v>2249</v>
      </c>
      <c r="C1126" s="59" t="s">
        <v>1</v>
      </c>
      <c r="D1126" s="60" t="s">
        <v>616</v>
      </c>
      <c r="E1126" s="61">
        <v>77479520.780000001</v>
      </c>
      <c r="F1126" s="62"/>
      <c r="G1126" s="61">
        <v>102702069.73</v>
      </c>
      <c r="H1126" s="61">
        <v>108254760.36</v>
      </c>
      <c r="I1126" s="61">
        <v>83032211.409999996</v>
      </c>
      <c r="J1126" s="4"/>
      <c r="K1126" s="5">
        <f t="shared" si="34"/>
        <v>13</v>
      </c>
      <c r="L1126" s="5" t="str">
        <f t="shared" si="35"/>
        <v>9</v>
      </c>
      <c r="M1126" s="5" t="s">
        <v>2706</v>
      </c>
    </row>
    <row r="1127" spans="1:13" hidden="1">
      <c r="A1127" s="63">
        <v>3</v>
      </c>
      <c r="B1127" s="64" t="s">
        <v>2250</v>
      </c>
      <c r="C1127" s="63" t="s">
        <v>1</v>
      </c>
      <c r="D1127" s="64" t="s">
        <v>2251</v>
      </c>
      <c r="E1127" s="65">
        <v>77479520.780000001</v>
      </c>
      <c r="F1127" s="66"/>
      <c r="G1127" s="65">
        <v>102702069.73</v>
      </c>
      <c r="H1127" s="65">
        <v>108254760.36</v>
      </c>
      <c r="I1127" s="65">
        <v>83032211.409999996</v>
      </c>
      <c r="J1127" s="4"/>
      <c r="K1127" s="5">
        <f t="shared" si="34"/>
        <v>13</v>
      </c>
      <c r="L1127" s="5" t="str">
        <f t="shared" si="35"/>
        <v>9</v>
      </c>
      <c r="M1127" s="5" t="s">
        <v>2706</v>
      </c>
    </row>
    <row r="1128" spans="1:13" hidden="1">
      <c r="A1128" s="1">
        <v>4</v>
      </c>
      <c r="B1128" s="2" t="s">
        <v>2252</v>
      </c>
      <c r="C1128" s="1" t="s">
        <v>1</v>
      </c>
      <c r="D1128" s="2" t="s">
        <v>2253</v>
      </c>
      <c r="E1128" s="3">
        <v>77479520.780000001</v>
      </c>
      <c r="F1128" s="4"/>
      <c r="G1128" s="3">
        <v>102702069.73</v>
      </c>
      <c r="H1128" s="3">
        <v>108254760.36</v>
      </c>
      <c r="I1128" s="3">
        <v>83032211.409999996</v>
      </c>
      <c r="J1128" s="4"/>
      <c r="K1128" s="5">
        <f t="shared" si="34"/>
        <v>13</v>
      </c>
      <c r="L1128" s="5" t="str">
        <f t="shared" si="35"/>
        <v>9</v>
      </c>
      <c r="M1128" s="5" t="s">
        <v>2706</v>
      </c>
    </row>
    <row r="1129" spans="1:13" hidden="1">
      <c r="A1129" s="1">
        <v>6</v>
      </c>
      <c r="B1129" s="2" t="s">
        <v>2254</v>
      </c>
      <c r="C1129" s="1" t="s">
        <v>2255</v>
      </c>
      <c r="D1129" s="2" t="s">
        <v>2256</v>
      </c>
      <c r="E1129" s="3">
        <v>77479520.780000001</v>
      </c>
      <c r="F1129" s="4"/>
      <c r="G1129" s="3">
        <v>102702069.73</v>
      </c>
      <c r="H1129" s="3">
        <v>108254760.36</v>
      </c>
      <c r="I1129" s="3">
        <v>83032211.409999996</v>
      </c>
      <c r="J1129" s="4"/>
      <c r="K1129" s="5">
        <f t="shared" si="34"/>
        <v>18</v>
      </c>
      <c r="L1129" s="5" t="str">
        <f t="shared" si="35"/>
        <v>9</v>
      </c>
      <c r="M1129" s="5" t="s">
        <v>2706</v>
      </c>
    </row>
    <row r="1130" spans="1:13" hidden="1">
      <c r="A1130" s="1">
        <v>0</v>
      </c>
      <c r="B1130" s="2" t="s">
        <v>2257</v>
      </c>
      <c r="C1130" s="1" t="s">
        <v>1</v>
      </c>
      <c r="D1130" s="2" t="s">
        <v>2258</v>
      </c>
      <c r="E1130" s="3">
        <v>678347536.39999998</v>
      </c>
      <c r="F1130" s="4"/>
      <c r="G1130" s="3">
        <v>4130157044.75</v>
      </c>
      <c r="H1130" s="3">
        <v>4178444250.3800001</v>
      </c>
      <c r="I1130" s="3">
        <v>726634742.02999997</v>
      </c>
      <c r="J1130" s="4"/>
      <c r="K1130" s="5">
        <f t="shared" si="34"/>
        <v>13</v>
      </c>
      <c r="L1130" s="5" t="str">
        <f t="shared" si="35"/>
        <v>9</v>
      </c>
      <c r="M1130" s="5" t="s">
        <v>2706</v>
      </c>
    </row>
  </sheetData>
  <autoFilter ref="A12:N1130" xr:uid="{DBADC520-4F09-4EA9-9E3F-32D0B83654B0}">
    <filterColumn colId="13">
      <filters>
        <filter val="Diversas"/>
        <filter val="Diversos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1CD7-8FBA-442E-8602-1D8AE809F9A1}">
  <sheetPr>
    <tabColor theme="0" tint="-0.499984740745262"/>
  </sheetPr>
  <dimension ref="B1:O1172"/>
  <sheetViews>
    <sheetView showGridLines="0" topLeftCell="A14" workbookViewId="0">
      <selection activeCell="H16" sqref="H16"/>
    </sheetView>
  </sheetViews>
  <sheetFormatPr defaultColWidth="9.140625" defaultRowHeight="15"/>
  <cols>
    <col min="1" max="1" width="1.85546875" style="5" customWidth="1"/>
    <col min="2" max="2" width="17" style="5" bestFit="1" customWidth="1"/>
    <col min="3" max="3" width="6.5703125" style="5" bestFit="1" customWidth="1"/>
    <col min="4" max="4" width="71.85546875" style="5" bestFit="1" customWidth="1"/>
    <col min="5" max="5" width="2.7109375" style="5" bestFit="1" customWidth="1"/>
    <col min="6" max="6" width="1.85546875" style="5" bestFit="1" customWidth="1"/>
    <col min="7" max="9" width="14.28515625" style="5" bestFit="1" customWidth="1"/>
    <col min="10" max="11" width="14.42578125" bestFit="1" customWidth="1"/>
    <col min="12" max="12" width="14.42578125" style="5" bestFit="1" customWidth="1"/>
    <col min="13" max="15" width="9.85546875" style="5" bestFit="1" customWidth="1"/>
    <col min="16" max="16384" width="9.140625" style="5"/>
  </cols>
  <sheetData>
    <row r="1" spans="2:15" hidden="1"/>
    <row r="2" spans="2:15" hidden="1"/>
    <row r="3" spans="2:15" hidden="1"/>
    <row r="4" spans="2:15" hidden="1"/>
    <row r="5" spans="2:15" hidden="1"/>
    <row r="6" spans="2:15" hidden="1"/>
    <row r="7" spans="2:15" hidden="1"/>
    <row r="8" spans="2:15" hidden="1"/>
    <row r="9" spans="2:15" hidden="1"/>
    <row r="10" spans="2:15" hidden="1"/>
    <row r="11" spans="2:15" hidden="1"/>
    <row r="12" spans="2:15" hidden="1"/>
    <row r="13" spans="2:15" hidden="1"/>
    <row r="15" spans="2:15" ht="12.75" thickBot="1">
      <c r="B15" s="8" t="s">
        <v>2956</v>
      </c>
      <c r="C15" s="8" t="s">
        <v>2957</v>
      </c>
      <c r="D15" s="9" t="s">
        <v>2958</v>
      </c>
      <c r="G15" s="27">
        <v>43281</v>
      </c>
      <c r="H15" s="27">
        <v>43465</v>
      </c>
      <c r="I15" s="27">
        <v>43646</v>
      </c>
      <c r="J15" s="27">
        <v>43677</v>
      </c>
      <c r="K15" s="27">
        <v>43708</v>
      </c>
      <c r="L15" s="27">
        <v>43738</v>
      </c>
      <c r="M15" s="27">
        <v>43769</v>
      </c>
      <c r="N15" s="27">
        <v>43799</v>
      </c>
      <c r="O15" s="27">
        <v>43830</v>
      </c>
    </row>
    <row r="16" spans="2:15">
      <c r="B16" s="10" t="s">
        <v>2959</v>
      </c>
      <c r="C16" s="11" t="s">
        <v>1</v>
      </c>
      <c r="D16" s="10" t="s">
        <v>2960</v>
      </c>
      <c r="E16" s="5">
        <f t="shared" ref="E16:E79" si="0">LEN(B16)</f>
        <v>13</v>
      </c>
      <c r="F16" s="5" t="str">
        <f t="shared" ref="F16:F79" si="1">LEFT(B16)</f>
        <v>1</v>
      </c>
      <c r="G16" s="28">
        <f>IFERROR(VLOOKUP(B16,'1º SEM 2018'!$B:$I,8,0),0)</f>
        <v>199795938.27000001</v>
      </c>
      <c r="H16" s="28">
        <f>IFERROR(VLOOKUP(B16,'2º SEM 2018'!$B:$I,8,0),0)</f>
        <v>217635008.75999999</v>
      </c>
      <c r="I16" s="28">
        <f>IFERROR(VLOOKUP(B16,'1º SEM 2019'!$B:$I,8,0),0)</f>
        <v>230365634.94999999</v>
      </c>
    </row>
    <row r="17" spans="2:9">
      <c r="B17" s="10" t="s">
        <v>2961</v>
      </c>
      <c r="C17" s="11" t="s">
        <v>1</v>
      </c>
      <c r="D17" s="10" t="s">
        <v>2962</v>
      </c>
      <c r="E17" s="5">
        <f t="shared" si="0"/>
        <v>13</v>
      </c>
      <c r="F17" s="5" t="str">
        <f t="shared" si="1"/>
        <v>1</v>
      </c>
      <c r="G17" s="28">
        <f>IFERROR(VLOOKUP(B17,'1º SEM 2018'!$B:$I,8,0),0)</f>
        <v>2801209.73</v>
      </c>
      <c r="H17" s="28">
        <f>IFERROR(VLOOKUP(B17,'2º SEM 2018'!$B:$I,8,0),0)</f>
        <v>3784241.86</v>
      </c>
      <c r="I17" s="28">
        <f>IFERROR(VLOOKUP(B17,'1º SEM 2019'!$B:$I,8,0),0)</f>
        <v>2926807.46</v>
      </c>
    </row>
    <row r="18" spans="2:9">
      <c r="B18" s="10" t="s">
        <v>2963</v>
      </c>
      <c r="C18" s="11" t="s">
        <v>1</v>
      </c>
      <c r="D18" s="10" t="s">
        <v>2964</v>
      </c>
      <c r="E18" s="5">
        <f t="shared" si="0"/>
        <v>13</v>
      </c>
      <c r="F18" s="5" t="str">
        <f t="shared" si="1"/>
        <v>1</v>
      </c>
      <c r="G18" s="28">
        <f>IFERROR(VLOOKUP(B18,'1º SEM 2018'!$B:$I,8,0),0)</f>
        <v>2801209.73</v>
      </c>
      <c r="H18" s="28">
        <f>IFERROR(VLOOKUP(B18,'2º SEM 2018'!$B:$I,8,0),0)</f>
        <v>3784241.86</v>
      </c>
      <c r="I18" s="28">
        <f>IFERROR(VLOOKUP(B18,'1º SEM 2019'!$B:$I,8,0),0)</f>
        <v>2926807.46</v>
      </c>
    </row>
    <row r="19" spans="2:9">
      <c r="B19" s="10" t="s">
        <v>2967</v>
      </c>
      <c r="C19" s="11" t="s">
        <v>2968</v>
      </c>
      <c r="D19" s="10" t="s">
        <v>2969</v>
      </c>
      <c r="E19" s="5">
        <f t="shared" si="0"/>
        <v>18</v>
      </c>
      <c r="F19" s="5" t="str">
        <f t="shared" si="1"/>
        <v>1</v>
      </c>
      <c r="G19" s="28">
        <f>IFERROR(VLOOKUP(B19,'1º SEM 2018'!$B:$I,8,0),0)</f>
        <v>2556439.73</v>
      </c>
      <c r="H19" s="28">
        <f>IFERROR(VLOOKUP(B19,'2º SEM 2018'!$B:$I,8,0),0)</f>
        <v>2307147.86</v>
      </c>
      <c r="I19" s="28">
        <f>IFERROR(VLOOKUP(B19,'1º SEM 2019'!$B:$I,8,0),0)</f>
        <v>2230311.15</v>
      </c>
    </row>
    <row r="20" spans="2:9">
      <c r="B20" s="10" t="s">
        <v>2970</v>
      </c>
      <c r="C20" s="11" t="s">
        <v>2971</v>
      </c>
      <c r="D20" s="10" t="s">
        <v>2972</v>
      </c>
      <c r="E20" s="5">
        <f t="shared" si="0"/>
        <v>18</v>
      </c>
      <c r="F20" s="5" t="str">
        <f t="shared" si="1"/>
        <v>1</v>
      </c>
      <c r="G20" s="28">
        <f>IFERROR(VLOOKUP(B20,'1º SEM 2018'!$B:$I,8,0),0)</f>
        <v>244770</v>
      </c>
      <c r="H20" s="28">
        <f>IFERROR(VLOOKUP(B20,'2º SEM 2018'!$B:$I,8,0),0)</f>
        <v>1477094</v>
      </c>
      <c r="I20" s="28">
        <f>IFERROR(VLOOKUP(B20,'1º SEM 2019'!$B:$I,8,0),0)</f>
        <v>696496.31</v>
      </c>
    </row>
    <row r="21" spans="2:9">
      <c r="B21" s="10" t="s">
        <v>2965</v>
      </c>
      <c r="C21" s="11" t="s">
        <v>1</v>
      </c>
      <c r="D21" s="10" t="s">
        <v>2966</v>
      </c>
      <c r="E21" s="5">
        <f t="shared" si="0"/>
        <v>13</v>
      </c>
      <c r="F21" s="5" t="str">
        <f t="shared" si="1"/>
        <v>1</v>
      </c>
      <c r="G21" s="28">
        <f>IFERROR(VLOOKUP(B21,'1º SEM 2018'!$B:$I,8,0),0)</f>
        <v>2801209.73</v>
      </c>
      <c r="H21" s="28">
        <f>IFERROR(VLOOKUP(B21,'2º SEM 2018'!$B:$I,8,0),0)</f>
        <v>3784241.86</v>
      </c>
      <c r="I21" s="28">
        <f>IFERROR(VLOOKUP(B21,'1º SEM 2019'!$B:$I,8,0),0)</f>
        <v>2926807.46</v>
      </c>
    </row>
    <row r="22" spans="2:9">
      <c r="B22" s="10" t="s">
        <v>5496</v>
      </c>
      <c r="C22" s="11" t="s">
        <v>1</v>
      </c>
      <c r="D22" s="10" t="s">
        <v>5497</v>
      </c>
      <c r="E22" s="5">
        <f t="shared" si="0"/>
        <v>13</v>
      </c>
      <c r="F22" s="5" t="str">
        <f t="shared" si="1"/>
        <v>1</v>
      </c>
      <c r="G22" s="28">
        <f>IFERROR(VLOOKUP(B22,'1º SEM 2018'!$B:$I,8,0),0)</f>
        <v>0</v>
      </c>
      <c r="H22" s="28">
        <f>IFERROR(VLOOKUP(B22,'2º SEM 2018'!$B:$I,8,0),0)</f>
        <v>0</v>
      </c>
      <c r="I22" s="28">
        <f>IFERROR(VLOOKUP(B22,'1º SEM 2019'!$B:$I,8,0),0)</f>
        <v>0</v>
      </c>
    </row>
    <row r="23" spans="2:9">
      <c r="B23" s="10" t="s">
        <v>5500</v>
      </c>
      <c r="C23" s="11" t="s">
        <v>5501</v>
      </c>
      <c r="D23" s="10" t="s">
        <v>5502</v>
      </c>
      <c r="E23" s="5">
        <f t="shared" si="0"/>
        <v>18</v>
      </c>
      <c r="F23" s="5" t="str">
        <f t="shared" si="1"/>
        <v>1</v>
      </c>
      <c r="G23" s="28">
        <f>IFERROR(VLOOKUP(B23,'1º SEM 2018'!$B:$I,8,0),0)</f>
        <v>0</v>
      </c>
      <c r="H23" s="28">
        <f>IFERROR(VLOOKUP(B23,'2º SEM 2018'!$B:$I,8,0),0)</f>
        <v>0</v>
      </c>
      <c r="I23" s="28">
        <f>IFERROR(VLOOKUP(B23,'1º SEM 2019'!$B:$I,8,0),0)</f>
        <v>0</v>
      </c>
    </row>
    <row r="24" spans="2:9">
      <c r="B24" s="10" t="s">
        <v>5503</v>
      </c>
      <c r="C24" s="11" t="s">
        <v>5504</v>
      </c>
      <c r="D24" s="10" t="s">
        <v>5505</v>
      </c>
      <c r="E24" s="5">
        <f t="shared" si="0"/>
        <v>18</v>
      </c>
      <c r="F24" s="5" t="str">
        <f t="shared" si="1"/>
        <v>1</v>
      </c>
      <c r="G24" s="28">
        <f>IFERROR(VLOOKUP(B24,'1º SEM 2018'!$B:$I,8,0),0)</f>
        <v>0</v>
      </c>
      <c r="H24" s="28">
        <f>IFERROR(VLOOKUP(B24,'2º SEM 2018'!$B:$I,8,0),0)</f>
        <v>0</v>
      </c>
      <c r="I24" s="28">
        <f>IFERROR(VLOOKUP(B24,'1º SEM 2019'!$B:$I,8,0),0)</f>
        <v>0</v>
      </c>
    </row>
    <row r="25" spans="2:9">
      <c r="B25" s="10" t="s">
        <v>5498</v>
      </c>
      <c r="C25" s="11" t="s">
        <v>1</v>
      </c>
      <c r="D25" s="10" t="s">
        <v>5499</v>
      </c>
      <c r="E25" s="5">
        <f t="shared" si="0"/>
        <v>13</v>
      </c>
      <c r="F25" s="5" t="str">
        <f t="shared" si="1"/>
        <v>1</v>
      </c>
      <c r="G25" s="28">
        <f>IFERROR(VLOOKUP(B25,'1º SEM 2018'!$B:$I,8,0),0)</f>
        <v>0</v>
      </c>
      <c r="H25" s="28">
        <f>IFERROR(VLOOKUP(B25,'2º SEM 2018'!$B:$I,8,0),0)</f>
        <v>0</v>
      </c>
      <c r="I25" s="28">
        <f>IFERROR(VLOOKUP(B25,'1º SEM 2019'!$B:$I,8,0),0)</f>
        <v>0</v>
      </c>
    </row>
    <row r="26" spans="2:9">
      <c r="B26" s="10" t="s">
        <v>2973</v>
      </c>
      <c r="C26" s="11" t="s">
        <v>1</v>
      </c>
      <c r="D26" s="10" t="s">
        <v>2974</v>
      </c>
      <c r="E26" s="5">
        <f t="shared" si="0"/>
        <v>13</v>
      </c>
      <c r="F26" s="5" t="str">
        <f t="shared" si="1"/>
        <v>1</v>
      </c>
      <c r="G26" s="28">
        <f>IFERROR(VLOOKUP(B26,'1º SEM 2018'!$B:$I,8,0),0)</f>
        <v>127489104.33</v>
      </c>
      <c r="H26" s="28">
        <f>IFERROR(VLOOKUP(B26,'2º SEM 2018'!$B:$I,8,0),0)</f>
        <v>141095758.13</v>
      </c>
      <c r="I26" s="28">
        <f>IFERROR(VLOOKUP(B26,'1º SEM 2019'!$B:$I,8,0),0)</f>
        <v>147101629.05000001</v>
      </c>
    </row>
    <row r="27" spans="2:9">
      <c r="B27" s="10" t="s">
        <v>2975</v>
      </c>
      <c r="C27" s="11" t="s">
        <v>1</v>
      </c>
      <c r="D27" s="10" t="s">
        <v>2976</v>
      </c>
      <c r="E27" s="5">
        <f t="shared" si="0"/>
        <v>13</v>
      </c>
      <c r="F27" s="5" t="str">
        <f t="shared" si="1"/>
        <v>1</v>
      </c>
      <c r="G27" s="28">
        <f>IFERROR(VLOOKUP(B27,'1º SEM 2018'!$B:$I,8,0),0)</f>
        <v>127489104.33</v>
      </c>
      <c r="H27" s="28">
        <f>IFERROR(VLOOKUP(B27,'2º SEM 2018'!$B:$I,8,0),0)</f>
        <v>141095758.13</v>
      </c>
      <c r="I27" s="28">
        <f>IFERROR(VLOOKUP(B27,'1º SEM 2019'!$B:$I,8,0),0)</f>
        <v>147101629.05000001</v>
      </c>
    </row>
    <row r="28" spans="2:9">
      <c r="B28" s="10" t="s">
        <v>2979</v>
      </c>
      <c r="C28" s="11" t="s">
        <v>2980</v>
      </c>
      <c r="D28" s="10" t="s">
        <v>2981</v>
      </c>
      <c r="E28" s="5">
        <f t="shared" si="0"/>
        <v>18</v>
      </c>
      <c r="F28" s="5" t="str">
        <f t="shared" si="1"/>
        <v>1</v>
      </c>
      <c r="G28" s="28">
        <f>IFERROR(VLOOKUP(B28,'1º SEM 2018'!$B:$I,8,0),0)</f>
        <v>127489104.33</v>
      </c>
      <c r="H28" s="28">
        <f>IFERROR(VLOOKUP(B28,'2º SEM 2018'!$B:$I,8,0),0)</f>
        <v>141095758.13</v>
      </c>
      <c r="I28" s="28">
        <f>IFERROR(VLOOKUP(B28,'1º SEM 2019'!$B:$I,8,0),0)</f>
        <v>147101629.05000001</v>
      </c>
    </row>
    <row r="29" spans="2:9">
      <c r="B29" s="10" t="s">
        <v>2977</v>
      </c>
      <c r="C29" s="11" t="s">
        <v>1</v>
      </c>
      <c r="D29" s="10" t="s">
        <v>2978</v>
      </c>
      <c r="E29" s="5">
        <f t="shared" si="0"/>
        <v>13</v>
      </c>
      <c r="F29" s="5" t="str">
        <f t="shared" si="1"/>
        <v>1</v>
      </c>
      <c r="G29" s="28">
        <f>IFERROR(VLOOKUP(B29,'1º SEM 2018'!$B:$I,8,0),0)</f>
        <v>127489104.33</v>
      </c>
      <c r="H29" s="28">
        <f>IFERROR(VLOOKUP(B29,'2º SEM 2018'!$B:$I,8,0),0)</f>
        <v>141095758.13</v>
      </c>
      <c r="I29" s="28">
        <f>IFERROR(VLOOKUP(B29,'1º SEM 2019'!$B:$I,8,0),0)</f>
        <v>147101629.05000001</v>
      </c>
    </row>
    <row r="30" spans="2:9">
      <c r="B30" s="10" t="s">
        <v>2982</v>
      </c>
      <c r="C30" s="11" t="s">
        <v>1</v>
      </c>
      <c r="D30" s="10" t="s">
        <v>2983</v>
      </c>
      <c r="E30" s="5">
        <f t="shared" si="0"/>
        <v>13</v>
      </c>
      <c r="F30" s="5" t="str">
        <f t="shared" si="1"/>
        <v>1</v>
      </c>
      <c r="G30" s="28">
        <f>IFERROR(VLOOKUP(B30,'1º SEM 2018'!$B:$I,8,0),0)</f>
        <v>60319057</v>
      </c>
      <c r="H30" s="28">
        <f>IFERROR(VLOOKUP(B30,'2º SEM 2018'!$B:$I,8,0),0)</f>
        <v>63287604.32</v>
      </c>
      <c r="I30" s="28">
        <f>IFERROR(VLOOKUP(B30,'1º SEM 2019'!$B:$I,8,0),0)</f>
        <v>69841855.549999997</v>
      </c>
    </row>
    <row r="31" spans="2:9">
      <c r="B31" s="10" t="s">
        <v>2984</v>
      </c>
      <c r="C31" s="11" t="s">
        <v>1</v>
      </c>
      <c r="D31" s="10" t="s">
        <v>2985</v>
      </c>
      <c r="E31" s="5">
        <f t="shared" si="0"/>
        <v>13</v>
      </c>
      <c r="F31" s="5" t="str">
        <f t="shared" si="1"/>
        <v>1</v>
      </c>
      <c r="G31" s="28">
        <f>IFERROR(VLOOKUP(B31,'1º SEM 2018'!$B:$I,8,0),0)</f>
        <v>62899392.890000001</v>
      </c>
      <c r="H31" s="28">
        <f>IFERROR(VLOOKUP(B31,'2º SEM 2018'!$B:$I,8,0),0)</f>
        <v>61670784.350000001</v>
      </c>
      <c r="I31" s="28">
        <f>IFERROR(VLOOKUP(B31,'1º SEM 2019'!$B:$I,8,0),0)</f>
        <v>61843382.18</v>
      </c>
    </row>
    <row r="32" spans="2:9">
      <c r="B32" s="10" t="s">
        <v>2988</v>
      </c>
      <c r="C32" s="11" t="s">
        <v>2989</v>
      </c>
      <c r="D32" s="10" t="s">
        <v>2990</v>
      </c>
      <c r="E32" s="5">
        <f t="shared" si="0"/>
        <v>18</v>
      </c>
      <c r="F32" s="5" t="str">
        <f t="shared" si="1"/>
        <v>1</v>
      </c>
      <c r="G32" s="28">
        <f>IFERROR(VLOOKUP(B32,'1º SEM 2018'!$B:$I,8,0),0)</f>
        <v>420348.4</v>
      </c>
      <c r="H32" s="28">
        <f>IFERROR(VLOOKUP(B32,'2º SEM 2018'!$B:$I,8,0),0)</f>
        <v>233187.84</v>
      </c>
      <c r="I32" s="28">
        <f>IFERROR(VLOOKUP(B32,'1º SEM 2019'!$B:$I,8,0),0)</f>
        <v>349258.03</v>
      </c>
    </row>
    <row r="33" spans="2:9">
      <c r="B33" s="10" t="s">
        <v>2991</v>
      </c>
      <c r="C33" s="11" t="s">
        <v>2992</v>
      </c>
      <c r="D33" s="10" t="s">
        <v>2993</v>
      </c>
      <c r="E33" s="5">
        <f t="shared" si="0"/>
        <v>18</v>
      </c>
      <c r="F33" s="5" t="str">
        <f t="shared" si="1"/>
        <v>1</v>
      </c>
      <c r="G33" s="28">
        <f>IFERROR(VLOOKUP(B33,'1º SEM 2018'!$B:$I,8,0),0)</f>
        <v>-72142.570000000007</v>
      </c>
      <c r="H33" s="28">
        <f>IFERROR(VLOOKUP(B33,'2º SEM 2018'!$B:$I,8,0),0)</f>
        <v>-18162.990000000002</v>
      </c>
      <c r="I33" s="28">
        <f>IFERROR(VLOOKUP(B33,'1º SEM 2019'!$B:$I,8,0),0)</f>
        <v>-30853.57</v>
      </c>
    </row>
    <row r="34" spans="2:9">
      <c r="B34" s="10" t="s">
        <v>2986</v>
      </c>
      <c r="C34" s="11" t="s">
        <v>1</v>
      </c>
      <c r="D34" s="10" t="s">
        <v>2987</v>
      </c>
      <c r="E34" s="5">
        <f t="shared" si="0"/>
        <v>13</v>
      </c>
      <c r="F34" s="5" t="str">
        <f t="shared" si="1"/>
        <v>1</v>
      </c>
      <c r="G34" s="28">
        <f>IFERROR(VLOOKUP(B34,'1º SEM 2018'!$B:$I,8,0),0)</f>
        <v>348205.83</v>
      </c>
      <c r="H34" s="28">
        <f>IFERROR(VLOOKUP(B34,'2º SEM 2018'!$B:$I,8,0),0)</f>
        <v>215024.85</v>
      </c>
      <c r="I34" s="28">
        <f>IFERROR(VLOOKUP(B34,'1º SEM 2019'!$B:$I,8,0),0)</f>
        <v>318404.46000000002</v>
      </c>
    </row>
    <row r="35" spans="2:9">
      <c r="B35" s="10" t="s">
        <v>5506</v>
      </c>
      <c r="C35" s="11" t="s">
        <v>5507</v>
      </c>
      <c r="D35" s="10" t="s">
        <v>5508</v>
      </c>
      <c r="E35" s="5">
        <f t="shared" si="0"/>
        <v>18</v>
      </c>
      <c r="F35" s="5" t="str">
        <f t="shared" si="1"/>
        <v>1</v>
      </c>
      <c r="G35" s="28">
        <f>IFERROR(VLOOKUP(B35,'1º SEM 2018'!$B:$I,8,0),0)</f>
        <v>62654538.829999998</v>
      </c>
      <c r="H35" s="28">
        <f>IFERROR(VLOOKUP(B35,'2º SEM 2018'!$B:$I,8,0),0)</f>
        <v>56347260.079999998</v>
      </c>
      <c r="I35" s="28">
        <f>IFERROR(VLOOKUP(B35,'1º SEM 2019'!$B:$I,8,0),0)</f>
        <v>0</v>
      </c>
    </row>
    <row r="36" spans="2:9">
      <c r="B36" s="10" t="s">
        <v>5509</v>
      </c>
      <c r="C36" s="11" t="s">
        <v>5510</v>
      </c>
      <c r="D36" s="10" t="s">
        <v>5511</v>
      </c>
      <c r="E36" s="5">
        <f t="shared" si="0"/>
        <v>18</v>
      </c>
      <c r="F36" s="5" t="str">
        <f t="shared" si="1"/>
        <v>1</v>
      </c>
      <c r="G36" s="28">
        <f>IFERROR(VLOOKUP(B36,'1º SEM 2018'!$B:$I,8,0),0)</f>
        <v>-12571448.390000001</v>
      </c>
      <c r="H36" s="28">
        <f>IFERROR(VLOOKUP(B36,'2º SEM 2018'!$B:$I,8,0),0)</f>
        <v>-10985227.119999999</v>
      </c>
      <c r="I36" s="28">
        <f>IFERROR(VLOOKUP(B36,'1º SEM 2019'!$B:$I,8,0),0)</f>
        <v>0</v>
      </c>
    </row>
    <row r="37" spans="2:9">
      <c r="B37" s="10" t="s">
        <v>5512</v>
      </c>
      <c r="C37" s="11" t="s">
        <v>5513</v>
      </c>
      <c r="D37" s="10" t="s">
        <v>3015</v>
      </c>
      <c r="E37" s="5">
        <f t="shared" si="0"/>
        <v>18</v>
      </c>
      <c r="F37" s="5" t="str">
        <f t="shared" si="1"/>
        <v>1</v>
      </c>
      <c r="G37" s="28">
        <f>IFERROR(VLOOKUP(B37,'1º SEM 2018'!$B:$I,8,0),0)</f>
        <v>1274345.4099999999</v>
      </c>
      <c r="H37" s="28">
        <f>IFERROR(VLOOKUP(B37,'2º SEM 2018'!$B:$I,8,0),0)</f>
        <v>1064281.78</v>
      </c>
      <c r="I37" s="28">
        <f>IFERROR(VLOOKUP(B37,'1º SEM 2019'!$B:$I,8,0),0)</f>
        <v>0</v>
      </c>
    </row>
    <row r="38" spans="2:9">
      <c r="B38" s="10" t="s">
        <v>5514</v>
      </c>
      <c r="C38" s="11" t="s">
        <v>5515</v>
      </c>
      <c r="D38" s="10" t="s">
        <v>5516</v>
      </c>
      <c r="E38" s="5">
        <f t="shared" si="0"/>
        <v>18</v>
      </c>
      <c r="F38" s="5" t="str">
        <f t="shared" si="1"/>
        <v>1</v>
      </c>
      <c r="G38" s="28">
        <f>IFERROR(VLOOKUP(B38,'1º SEM 2018'!$B:$I,8,0),0)</f>
        <v>0</v>
      </c>
      <c r="H38" s="28">
        <f>IFERROR(VLOOKUP(B38,'2º SEM 2018'!$B:$I,8,0),0)</f>
        <v>-4138.9799999999996</v>
      </c>
      <c r="I38" s="28">
        <f>IFERROR(VLOOKUP(B38,'1º SEM 2019'!$B:$I,8,0),0)</f>
        <v>0</v>
      </c>
    </row>
    <row r="39" spans="2:9">
      <c r="B39" s="10" t="s">
        <v>5517</v>
      </c>
      <c r="C39" s="11" t="s">
        <v>5518</v>
      </c>
      <c r="D39" s="10" t="s">
        <v>5519</v>
      </c>
      <c r="E39" s="5">
        <f t="shared" si="0"/>
        <v>18</v>
      </c>
      <c r="F39" s="5" t="str">
        <f t="shared" si="1"/>
        <v>1</v>
      </c>
      <c r="G39" s="28">
        <f>IFERROR(VLOOKUP(B39,'1º SEM 2018'!$B:$I,8,0),0)</f>
        <v>-482313.21</v>
      </c>
      <c r="H39" s="28">
        <f>IFERROR(VLOOKUP(B39,'2º SEM 2018'!$B:$I,8,0),0)</f>
        <v>-456435.02</v>
      </c>
      <c r="I39" s="28">
        <f>IFERROR(VLOOKUP(B39,'1º SEM 2019'!$B:$I,8,0),0)</f>
        <v>0</v>
      </c>
    </row>
    <row r="40" spans="2:9">
      <c r="B40" s="10" t="s">
        <v>5520</v>
      </c>
      <c r="C40" s="11" t="s">
        <v>5521</v>
      </c>
      <c r="D40" s="10" t="s">
        <v>3036</v>
      </c>
      <c r="E40" s="5">
        <f t="shared" si="0"/>
        <v>18</v>
      </c>
      <c r="F40" s="5" t="str">
        <f t="shared" si="1"/>
        <v>1</v>
      </c>
      <c r="G40" s="28">
        <f>IFERROR(VLOOKUP(B40,'1º SEM 2018'!$B:$I,8,0),0)</f>
        <v>3998417.83</v>
      </c>
      <c r="H40" s="28">
        <f>IFERROR(VLOOKUP(B40,'2º SEM 2018'!$B:$I,8,0),0)</f>
        <v>2760042.32</v>
      </c>
      <c r="I40" s="28">
        <f>IFERROR(VLOOKUP(B40,'1º SEM 2019'!$B:$I,8,0),0)</f>
        <v>0</v>
      </c>
    </row>
    <row r="41" spans="2:9">
      <c r="B41" s="10" t="s">
        <v>5522</v>
      </c>
      <c r="C41" s="11" t="s">
        <v>5523</v>
      </c>
      <c r="D41" s="10" t="s">
        <v>5524</v>
      </c>
      <c r="E41" s="5">
        <f t="shared" si="0"/>
        <v>18</v>
      </c>
      <c r="F41" s="5" t="str">
        <f t="shared" si="1"/>
        <v>1</v>
      </c>
      <c r="G41" s="28">
        <f>IFERROR(VLOOKUP(B41,'1º SEM 2018'!$B:$I,8,0),0)</f>
        <v>0</v>
      </c>
      <c r="H41" s="28">
        <f>IFERROR(VLOOKUP(B41,'2º SEM 2018'!$B:$I,8,0),0)</f>
        <v>-11210.4</v>
      </c>
      <c r="I41" s="28">
        <f>IFERROR(VLOOKUP(B41,'1º SEM 2019'!$B:$I,8,0),0)</f>
        <v>0</v>
      </c>
    </row>
    <row r="42" spans="2:9">
      <c r="B42" s="10" t="s">
        <v>5525</v>
      </c>
      <c r="C42" s="11" t="s">
        <v>5526</v>
      </c>
      <c r="D42" s="10" t="s">
        <v>5527</v>
      </c>
      <c r="E42" s="5">
        <f t="shared" si="0"/>
        <v>18</v>
      </c>
      <c r="F42" s="5" t="str">
        <f t="shared" si="1"/>
        <v>1</v>
      </c>
      <c r="G42" s="28">
        <f>IFERROR(VLOOKUP(B42,'1º SEM 2018'!$B:$I,8,0),0)</f>
        <v>-747864.26</v>
      </c>
      <c r="H42" s="28">
        <f>IFERROR(VLOOKUP(B42,'2º SEM 2018'!$B:$I,8,0),0)</f>
        <v>-457301.75</v>
      </c>
      <c r="I42" s="28">
        <f>IFERROR(VLOOKUP(B42,'1º SEM 2019'!$B:$I,8,0),0)</f>
        <v>0</v>
      </c>
    </row>
    <row r="43" spans="2:9">
      <c r="B43" s="10" t="s">
        <v>5528</v>
      </c>
      <c r="C43" s="11" t="s">
        <v>5529</v>
      </c>
      <c r="D43" s="10" t="s">
        <v>3000</v>
      </c>
      <c r="E43" s="5">
        <f t="shared" si="0"/>
        <v>18</v>
      </c>
      <c r="F43" s="5" t="str">
        <f t="shared" si="1"/>
        <v>1</v>
      </c>
      <c r="G43" s="28">
        <f>IFERROR(VLOOKUP(B43,'1º SEM 2018'!$B:$I,8,0),0)</f>
        <v>0</v>
      </c>
      <c r="H43" s="28">
        <f>IFERROR(VLOOKUP(B43,'2º SEM 2018'!$B:$I,8,0),0)</f>
        <v>529968.53</v>
      </c>
      <c r="I43" s="28">
        <f>IFERROR(VLOOKUP(B43,'1º SEM 2019'!$B:$I,8,0),0)</f>
        <v>0</v>
      </c>
    </row>
    <row r="44" spans="2:9">
      <c r="B44" s="10" t="s">
        <v>5530</v>
      </c>
      <c r="C44" s="11" t="s">
        <v>5531</v>
      </c>
      <c r="D44" s="10" t="s">
        <v>5532</v>
      </c>
      <c r="E44" s="5">
        <f t="shared" si="0"/>
        <v>18</v>
      </c>
      <c r="F44" s="5" t="str">
        <f t="shared" si="1"/>
        <v>1</v>
      </c>
      <c r="G44" s="28">
        <f>IFERROR(VLOOKUP(B44,'1º SEM 2018'!$B:$I,8,0),0)</f>
        <v>0</v>
      </c>
      <c r="H44" s="28">
        <f>IFERROR(VLOOKUP(B44,'2º SEM 2018'!$B:$I,8,0),0)</f>
        <v>-118895.4</v>
      </c>
      <c r="I44" s="28">
        <f>IFERROR(VLOOKUP(B44,'1º SEM 2019'!$B:$I,8,0),0)</f>
        <v>0</v>
      </c>
    </row>
    <row r="45" spans="2:9">
      <c r="B45" s="10" t="s">
        <v>5533</v>
      </c>
      <c r="C45" s="11" t="s">
        <v>5534</v>
      </c>
      <c r="D45" s="10" t="s">
        <v>5535</v>
      </c>
      <c r="E45" s="5">
        <f t="shared" si="0"/>
        <v>18</v>
      </c>
      <c r="F45" s="5" t="str">
        <f t="shared" si="1"/>
        <v>1</v>
      </c>
      <c r="G45" s="28">
        <f>IFERROR(VLOOKUP(B45,'1º SEM 2018'!$B:$I,8,0),0)</f>
        <v>4028243.85</v>
      </c>
      <c r="H45" s="28">
        <f>IFERROR(VLOOKUP(B45,'2º SEM 2018'!$B:$I,8,0),0)</f>
        <v>9210295.4100000001</v>
      </c>
      <c r="I45" s="28">
        <f>IFERROR(VLOOKUP(B45,'1º SEM 2019'!$B:$I,8,0),0)</f>
        <v>0</v>
      </c>
    </row>
    <row r="46" spans="2:9">
      <c r="B46" s="10" t="s">
        <v>5536</v>
      </c>
      <c r="C46" s="11" t="s">
        <v>5537</v>
      </c>
      <c r="D46" s="10" t="s">
        <v>5538</v>
      </c>
      <c r="E46" s="5">
        <f t="shared" si="0"/>
        <v>18</v>
      </c>
      <c r="F46" s="5" t="str">
        <f t="shared" si="1"/>
        <v>1</v>
      </c>
      <c r="G46" s="28">
        <f>IFERROR(VLOOKUP(B46,'1º SEM 2018'!$B:$I,8,0),0)</f>
        <v>-210475.34</v>
      </c>
      <c r="H46" s="28">
        <f>IFERROR(VLOOKUP(B46,'2º SEM 2018'!$B:$I,8,0),0)</f>
        <v>-644377.59999999998</v>
      </c>
      <c r="I46" s="28">
        <f>IFERROR(VLOOKUP(B46,'1º SEM 2019'!$B:$I,8,0),0)</f>
        <v>0</v>
      </c>
    </row>
    <row r="47" spans="2:9">
      <c r="B47" s="10" t="s">
        <v>5539</v>
      </c>
      <c r="C47" s="11" t="s">
        <v>5540</v>
      </c>
      <c r="D47" s="10" t="s">
        <v>3064</v>
      </c>
      <c r="E47" s="5">
        <f t="shared" si="0"/>
        <v>18</v>
      </c>
      <c r="F47" s="5" t="str">
        <f t="shared" si="1"/>
        <v>1</v>
      </c>
      <c r="G47" s="28">
        <f>IFERROR(VLOOKUP(B47,'1º SEM 2018'!$B:$I,8,0),0)</f>
        <v>-5099.95</v>
      </c>
      <c r="H47" s="28">
        <f>IFERROR(VLOOKUP(B47,'2º SEM 2018'!$B:$I,8,0),0)</f>
        <v>-48724.7</v>
      </c>
      <c r="I47" s="28">
        <f>IFERROR(VLOOKUP(B47,'1º SEM 2019'!$B:$I,8,0),0)</f>
        <v>0</v>
      </c>
    </row>
    <row r="48" spans="2:9">
      <c r="B48" s="10" t="s">
        <v>5541</v>
      </c>
      <c r="C48" s="11" t="s">
        <v>5542</v>
      </c>
      <c r="D48" s="10" t="s">
        <v>5543</v>
      </c>
      <c r="E48" s="5">
        <f t="shared" si="0"/>
        <v>18</v>
      </c>
      <c r="F48" s="5" t="str">
        <f t="shared" si="1"/>
        <v>1</v>
      </c>
      <c r="G48" s="28">
        <f>IFERROR(VLOOKUP(B48,'1º SEM 2018'!$B:$I,8,0),0)</f>
        <v>-13530.62</v>
      </c>
      <c r="H48" s="28">
        <f>IFERROR(VLOOKUP(B48,'2º SEM 2018'!$B:$I,8,0),0)</f>
        <v>-62993.91</v>
      </c>
      <c r="I48" s="28">
        <f>IFERROR(VLOOKUP(B48,'1º SEM 2019'!$B:$I,8,0),0)</f>
        <v>0</v>
      </c>
    </row>
    <row r="49" spans="2:9">
      <c r="B49" s="10" t="s">
        <v>5544</v>
      </c>
      <c r="C49" s="11" t="s">
        <v>5545</v>
      </c>
      <c r="D49" s="10" t="s">
        <v>5546</v>
      </c>
      <c r="E49" s="5">
        <f t="shared" si="0"/>
        <v>18</v>
      </c>
      <c r="F49" s="5" t="str">
        <f t="shared" si="1"/>
        <v>1</v>
      </c>
      <c r="G49" s="28">
        <f>IFERROR(VLOOKUP(B49,'1º SEM 2018'!$B:$I,8,0),0)</f>
        <v>-7005.01</v>
      </c>
      <c r="H49" s="28">
        <f>IFERROR(VLOOKUP(B49,'2º SEM 2018'!$B:$I,8,0),0)</f>
        <v>-32210.74</v>
      </c>
      <c r="I49" s="28">
        <f>IFERROR(VLOOKUP(B49,'1º SEM 2019'!$B:$I,8,0),0)</f>
        <v>0</v>
      </c>
    </row>
    <row r="50" spans="2:9">
      <c r="B50" s="10" t="s">
        <v>2994</v>
      </c>
      <c r="C50" s="11" t="s">
        <v>1</v>
      </c>
      <c r="D50" s="10" t="s">
        <v>2995</v>
      </c>
      <c r="E50" s="5">
        <f t="shared" si="0"/>
        <v>13</v>
      </c>
      <c r="F50" s="5" t="str">
        <f t="shared" si="1"/>
        <v>1</v>
      </c>
      <c r="G50" s="28">
        <f>IFERROR(VLOOKUP(B50,'1º SEM 2018'!$B:$I,8,0),0)</f>
        <v>57917809.140000001</v>
      </c>
      <c r="H50" s="28">
        <f>IFERROR(VLOOKUP(B50,'2º SEM 2018'!$B:$I,8,0),0)</f>
        <v>57090332.5</v>
      </c>
      <c r="I50" s="28">
        <f>IFERROR(VLOOKUP(B50,'1º SEM 2019'!$B:$I,8,0),0)</f>
        <v>57131682.149999999</v>
      </c>
    </row>
    <row r="51" spans="2:9">
      <c r="B51" s="10" t="s">
        <v>2998</v>
      </c>
      <c r="C51" s="11" t="s">
        <v>2999</v>
      </c>
      <c r="D51" s="10" t="s">
        <v>3000</v>
      </c>
      <c r="E51" s="5">
        <f t="shared" si="0"/>
        <v>18</v>
      </c>
      <c r="F51" s="5" t="str">
        <f t="shared" si="1"/>
        <v>1</v>
      </c>
      <c r="G51" s="28">
        <f>IFERROR(VLOOKUP(B51,'1º SEM 2018'!$B:$I,8,0),0)</f>
        <v>0</v>
      </c>
      <c r="H51" s="28">
        <f>IFERROR(VLOOKUP(B51,'2º SEM 2018'!$B:$I,8,0),0)</f>
        <v>0</v>
      </c>
      <c r="I51" s="28">
        <f>IFERROR(VLOOKUP(B51,'1º SEM 2019'!$B:$I,8,0),0)</f>
        <v>14769705.82</v>
      </c>
    </row>
    <row r="52" spans="2:9">
      <c r="B52" s="10" t="s">
        <v>3001</v>
      </c>
      <c r="C52" s="11" t="s">
        <v>3002</v>
      </c>
      <c r="D52" s="10" t="s">
        <v>3003</v>
      </c>
      <c r="E52" s="5">
        <f t="shared" si="0"/>
        <v>18</v>
      </c>
      <c r="F52" s="5" t="str">
        <f t="shared" si="1"/>
        <v>1</v>
      </c>
      <c r="G52" s="28">
        <f>IFERROR(VLOOKUP(B52,'1º SEM 2018'!$B:$I,8,0),0)</f>
        <v>0</v>
      </c>
      <c r="H52" s="28">
        <f>IFERROR(VLOOKUP(B52,'2º SEM 2018'!$B:$I,8,0),0)</f>
        <v>0</v>
      </c>
      <c r="I52" s="28">
        <f>IFERROR(VLOOKUP(B52,'1º SEM 2019'!$B:$I,8,0),0)</f>
        <v>-2649235.6</v>
      </c>
    </row>
    <row r="53" spans="2:9">
      <c r="B53" s="10" t="s">
        <v>3004</v>
      </c>
      <c r="C53" s="11" t="s">
        <v>3005</v>
      </c>
      <c r="D53" s="10" t="s">
        <v>3006</v>
      </c>
      <c r="E53" s="5">
        <f t="shared" si="0"/>
        <v>18</v>
      </c>
      <c r="F53" s="5" t="str">
        <f t="shared" si="1"/>
        <v>1</v>
      </c>
      <c r="G53" s="28">
        <f>IFERROR(VLOOKUP(B53,'1º SEM 2018'!$B:$I,8,0),0)</f>
        <v>0</v>
      </c>
      <c r="H53" s="28">
        <f>IFERROR(VLOOKUP(B53,'2º SEM 2018'!$B:$I,8,0),0)</f>
        <v>0</v>
      </c>
      <c r="I53" s="28">
        <f>IFERROR(VLOOKUP(B53,'1º SEM 2019'!$B:$I,8,0),0)</f>
        <v>-40040.49</v>
      </c>
    </row>
    <row r="54" spans="2:9">
      <c r="B54" s="10" t="s">
        <v>3007</v>
      </c>
      <c r="C54" s="11" t="s">
        <v>3008</v>
      </c>
      <c r="D54" s="10" t="s">
        <v>3009</v>
      </c>
      <c r="E54" s="5">
        <f t="shared" si="0"/>
        <v>18</v>
      </c>
      <c r="F54" s="5" t="str">
        <f t="shared" si="1"/>
        <v>1</v>
      </c>
      <c r="G54" s="28">
        <f>IFERROR(VLOOKUP(B54,'1º SEM 2018'!$B:$I,8,0),0)</f>
        <v>0</v>
      </c>
      <c r="H54" s="28">
        <f>IFERROR(VLOOKUP(B54,'2º SEM 2018'!$B:$I,8,0),0)</f>
        <v>0</v>
      </c>
      <c r="I54" s="28">
        <f>IFERROR(VLOOKUP(B54,'1º SEM 2019'!$B:$I,8,0),0)</f>
        <v>-49336.01</v>
      </c>
    </row>
    <row r="55" spans="2:9">
      <c r="B55" s="10" t="s">
        <v>3010</v>
      </c>
      <c r="C55" s="11" t="s">
        <v>3011</v>
      </c>
      <c r="D55" s="10" t="s">
        <v>3012</v>
      </c>
      <c r="E55" s="5">
        <f t="shared" si="0"/>
        <v>18</v>
      </c>
      <c r="F55" s="5" t="str">
        <f t="shared" si="1"/>
        <v>1</v>
      </c>
      <c r="G55" s="28">
        <f>IFERROR(VLOOKUP(B55,'1º SEM 2018'!$B:$I,8,0),0)</f>
        <v>0</v>
      </c>
      <c r="H55" s="28">
        <f>IFERROR(VLOOKUP(B55,'2º SEM 2018'!$B:$I,8,0),0)</f>
        <v>0</v>
      </c>
      <c r="I55" s="28">
        <f>IFERROR(VLOOKUP(B55,'1º SEM 2019'!$B:$I,8,0),0)</f>
        <v>-16153.64</v>
      </c>
    </row>
    <row r="56" spans="2:9">
      <c r="B56" s="10" t="s">
        <v>3013</v>
      </c>
      <c r="C56" s="11" t="s">
        <v>3014</v>
      </c>
      <c r="D56" s="10" t="s">
        <v>3015</v>
      </c>
      <c r="E56" s="5">
        <f t="shared" si="0"/>
        <v>18</v>
      </c>
      <c r="F56" s="5" t="str">
        <f t="shared" si="1"/>
        <v>1</v>
      </c>
      <c r="G56" s="28">
        <f>IFERROR(VLOOKUP(B56,'1º SEM 2018'!$B:$I,8,0),0)</f>
        <v>0</v>
      </c>
      <c r="H56" s="28">
        <f>IFERROR(VLOOKUP(B56,'2º SEM 2018'!$B:$I,8,0),0)</f>
        <v>0</v>
      </c>
      <c r="I56" s="28">
        <f>IFERROR(VLOOKUP(B56,'1º SEM 2019'!$B:$I,8,0),0)</f>
        <v>1173674.19</v>
      </c>
    </row>
    <row r="57" spans="2:9">
      <c r="B57" s="10" t="s">
        <v>3016</v>
      </c>
      <c r="C57" s="11" t="s">
        <v>3017</v>
      </c>
      <c r="D57" s="10" t="s">
        <v>3018</v>
      </c>
      <c r="E57" s="5">
        <f t="shared" si="0"/>
        <v>18</v>
      </c>
      <c r="F57" s="5" t="str">
        <f t="shared" si="1"/>
        <v>1</v>
      </c>
      <c r="G57" s="28">
        <f>IFERROR(VLOOKUP(B57,'1º SEM 2018'!$B:$I,8,0),0)</f>
        <v>0</v>
      </c>
      <c r="H57" s="28">
        <f>IFERROR(VLOOKUP(B57,'2º SEM 2018'!$B:$I,8,0),0)</f>
        <v>0</v>
      </c>
      <c r="I57" s="28">
        <f>IFERROR(VLOOKUP(B57,'1º SEM 2019'!$B:$I,8,0),0)</f>
        <v>-10868.21</v>
      </c>
    </row>
    <row r="58" spans="2:9">
      <c r="B58" s="10" t="s">
        <v>3019</v>
      </c>
      <c r="C58" s="11" t="s">
        <v>3020</v>
      </c>
      <c r="D58" s="10" t="s">
        <v>3021</v>
      </c>
      <c r="E58" s="5">
        <f t="shared" si="0"/>
        <v>18</v>
      </c>
      <c r="F58" s="5" t="str">
        <f t="shared" si="1"/>
        <v>1</v>
      </c>
      <c r="G58" s="28">
        <f>IFERROR(VLOOKUP(B58,'1º SEM 2018'!$B:$I,8,0),0)</f>
        <v>0</v>
      </c>
      <c r="H58" s="28">
        <f>IFERROR(VLOOKUP(B58,'2º SEM 2018'!$B:$I,8,0),0)</f>
        <v>0</v>
      </c>
      <c r="I58" s="28">
        <f>IFERROR(VLOOKUP(B58,'1º SEM 2019'!$B:$I,8,0),0)</f>
        <v>48209052.649999999</v>
      </c>
    </row>
    <row r="59" spans="2:9">
      <c r="B59" s="10" t="s">
        <v>3022</v>
      </c>
      <c r="C59" s="11" t="s">
        <v>3023</v>
      </c>
      <c r="D59" s="10" t="s">
        <v>3024</v>
      </c>
      <c r="E59" s="5">
        <f t="shared" si="0"/>
        <v>18</v>
      </c>
      <c r="F59" s="5" t="str">
        <f t="shared" si="1"/>
        <v>1</v>
      </c>
      <c r="G59" s="28">
        <f>IFERROR(VLOOKUP(B59,'1º SEM 2018'!$B:$I,8,0),0)</f>
        <v>0</v>
      </c>
      <c r="H59" s="28">
        <f>IFERROR(VLOOKUP(B59,'2º SEM 2018'!$B:$I,8,0),0)</f>
        <v>0</v>
      </c>
      <c r="I59" s="28">
        <f>IFERROR(VLOOKUP(B59,'1º SEM 2019'!$B:$I,8,0),0)</f>
        <v>-8189853.4500000002</v>
      </c>
    </row>
    <row r="60" spans="2:9">
      <c r="B60" s="10" t="s">
        <v>3025</v>
      </c>
      <c r="C60" s="11" t="s">
        <v>3026</v>
      </c>
      <c r="D60" s="10" t="s">
        <v>3027</v>
      </c>
      <c r="E60" s="5">
        <f t="shared" si="0"/>
        <v>18</v>
      </c>
      <c r="F60" s="5" t="str">
        <f t="shared" si="1"/>
        <v>1</v>
      </c>
      <c r="G60" s="28">
        <f>IFERROR(VLOOKUP(B60,'1º SEM 2018'!$B:$I,8,0),0)</f>
        <v>0</v>
      </c>
      <c r="H60" s="28">
        <f>IFERROR(VLOOKUP(B60,'2º SEM 2018'!$B:$I,8,0),0)</f>
        <v>0</v>
      </c>
      <c r="I60" s="28">
        <f>IFERROR(VLOOKUP(B60,'1º SEM 2019'!$B:$I,8,0),0)</f>
        <v>-114112.39</v>
      </c>
    </row>
    <row r="61" spans="2:9">
      <c r="B61" s="10" t="s">
        <v>3028</v>
      </c>
      <c r="C61" s="11" t="s">
        <v>3029</v>
      </c>
      <c r="D61" s="10" t="s">
        <v>3030</v>
      </c>
      <c r="E61" s="5">
        <f t="shared" si="0"/>
        <v>18</v>
      </c>
      <c r="F61" s="5" t="str">
        <f t="shared" si="1"/>
        <v>1</v>
      </c>
      <c r="G61" s="28">
        <f>IFERROR(VLOOKUP(B61,'1º SEM 2018'!$B:$I,8,0),0)</f>
        <v>0</v>
      </c>
      <c r="H61" s="28">
        <f>IFERROR(VLOOKUP(B61,'2º SEM 2018'!$B:$I,8,0),0)</f>
        <v>0</v>
      </c>
      <c r="I61" s="28">
        <f>IFERROR(VLOOKUP(B61,'1º SEM 2019'!$B:$I,8,0),0)</f>
        <v>-67091.02</v>
      </c>
    </row>
    <row r="62" spans="2:9">
      <c r="B62" s="10" t="s">
        <v>3031</v>
      </c>
      <c r="C62" s="11" t="s">
        <v>3032</v>
      </c>
      <c r="D62" s="10" t="s">
        <v>3033</v>
      </c>
      <c r="E62" s="5">
        <f t="shared" si="0"/>
        <v>18</v>
      </c>
      <c r="F62" s="5" t="str">
        <f t="shared" si="1"/>
        <v>1</v>
      </c>
      <c r="G62" s="28">
        <f>IFERROR(VLOOKUP(B62,'1º SEM 2018'!$B:$I,8,0),0)</f>
        <v>0</v>
      </c>
      <c r="H62" s="28">
        <f>IFERROR(VLOOKUP(B62,'2º SEM 2018'!$B:$I,8,0),0)</f>
        <v>0</v>
      </c>
      <c r="I62" s="28">
        <f>IFERROR(VLOOKUP(B62,'1º SEM 2019'!$B:$I,8,0),0)</f>
        <v>-50816.22</v>
      </c>
    </row>
    <row r="63" spans="2:9">
      <c r="B63" s="10" t="s">
        <v>3034</v>
      </c>
      <c r="C63" s="11" t="s">
        <v>3035</v>
      </c>
      <c r="D63" s="10" t="s">
        <v>3036</v>
      </c>
      <c r="E63" s="5">
        <f t="shared" si="0"/>
        <v>18</v>
      </c>
      <c r="F63" s="5" t="str">
        <f t="shared" si="1"/>
        <v>1</v>
      </c>
      <c r="G63" s="28">
        <f>IFERROR(VLOOKUP(B63,'1º SEM 2018'!$B:$I,8,0),0)</f>
        <v>0</v>
      </c>
      <c r="H63" s="28">
        <f>IFERROR(VLOOKUP(B63,'2º SEM 2018'!$B:$I,8,0),0)</f>
        <v>0</v>
      </c>
      <c r="I63" s="28">
        <f>IFERROR(VLOOKUP(B63,'1º SEM 2019'!$B:$I,8,0),0)</f>
        <v>3853037.48</v>
      </c>
    </row>
    <row r="64" spans="2:9">
      <c r="B64" s="10" t="s">
        <v>3037</v>
      </c>
      <c r="C64" s="11" t="s">
        <v>3038</v>
      </c>
      <c r="D64" s="10" t="s">
        <v>3039</v>
      </c>
      <c r="E64" s="5">
        <f t="shared" si="0"/>
        <v>18</v>
      </c>
      <c r="F64" s="5" t="str">
        <f t="shared" si="1"/>
        <v>1</v>
      </c>
      <c r="G64" s="28">
        <f>IFERROR(VLOOKUP(B64,'1º SEM 2018'!$B:$I,8,0),0)</f>
        <v>0</v>
      </c>
      <c r="H64" s="28">
        <f>IFERROR(VLOOKUP(B64,'2º SEM 2018'!$B:$I,8,0),0)</f>
        <v>0</v>
      </c>
      <c r="I64" s="28">
        <f>IFERROR(VLOOKUP(B64,'1º SEM 2019'!$B:$I,8,0),0)</f>
        <v>-28970.1</v>
      </c>
    </row>
    <row r="65" spans="2:9">
      <c r="B65" s="10" t="s">
        <v>3040</v>
      </c>
      <c r="C65" s="11" t="s">
        <v>3041</v>
      </c>
      <c r="D65" s="10" t="s">
        <v>3042</v>
      </c>
      <c r="E65" s="5">
        <f t="shared" si="0"/>
        <v>18</v>
      </c>
      <c r="F65" s="5" t="str">
        <f t="shared" si="1"/>
        <v>1</v>
      </c>
      <c r="G65" s="28">
        <f>IFERROR(VLOOKUP(B65,'1º SEM 2018'!$B:$I,8,0),0)</f>
        <v>0</v>
      </c>
      <c r="H65" s="28">
        <f>IFERROR(VLOOKUP(B65,'2º SEM 2018'!$B:$I,8,0),0)</f>
        <v>0</v>
      </c>
      <c r="I65" s="28">
        <f>IFERROR(VLOOKUP(B65,'1º SEM 2019'!$B:$I,8,0),0)</f>
        <v>402387.55</v>
      </c>
    </row>
    <row r="66" spans="2:9">
      <c r="B66" s="10" t="s">
        <v>3043</v>
      </c>
      <c r="C66" s="11" t="s">
        <v>3044</v>
      </c>
      <c r="D66" s="10" t="s">
        <v>3045</v>
      </c>
      <c r="E66" s="5">
        <f t="shared" si="0"/>
        <v>18</v>
      </c>
      <c r="F66" s="5" t="str">
        <f t="shared" si="1"/>
        <v>1</v>
      </c>
      <c r="G66" s="28">
        <f>IFERROR(VLOOKUP(B66,'1º SEM 2018'!$B:$I,8,0),0)</f>
        <v>0</v>
      </c>
      <c r="H66" s="28">
        <f>IFERROR(VLOOKUP(B66,'2º SEM 2018'!$B:$I,8,0),0)</f>
        <v>0</v>
      </c>
      <c r="I66" s="28">
        <f>IFERROR(VLOOKUP(B66,'1º SEM 2019'!$B:$I,8,0),0)</f>
        <v>-59698.41</v>
      </c>
    </row>
    <row r="67" spans="2:9">
      <c r="B67" s="10" t="s">
        <v>2996</v>
      </c>
      <c r="C67" s="11" t="s">
        <v>1</v>
      </c>
      <c r="D67" s="10" t="s">
        <v>2997</v>
      </c>
      <c r="E67" s="5">
        <f t="shared" si="0"/>
        <v>13</v>
      </c>
      <c r="F67" s="5" t="str">
        <f t="shared" si="1"/>
        <v>1</v>
      </c>
      <c r="G67" s="28">
        <f>IFERROR(VLOOKUP(B67,'1º SEM 2018'!$B:$I,8,0),0)</f>
        <v>0</v>
      </c>
      <c r="H67" s="28">
        <f>IFERROR(VLOOKUP(B67,'2º SEM 2018'!$B:$I,8,0),0)</f>
        <v>0</v>
      </c>
      <c r="I67" s="28">
        <f>IFERROR(VLOOKUP(B67,'1º SEM 2019'!$B:$I,8,0),0)</f>
        <v>57131682.149999999</v>
      </c>
    </row>
    <row r="68" spans="2:9">
      <c r="B68" s="10" t="s">
        <v>3046</v>
      </c>
      <c r="C68" s="11" t="s">
        <v>1</v>
      </c>
      <c r="D68" s="10" t="s">
        <v>3047</v>
      </c>
      <c r="E68" s="5">
        <f t="shared" si="0"/>
        <v>13</v>
      </c>
      <c r="F68" s="5" t="str">
        <f t="shared" si="1"/>
        <v>1</v>
      </c>
      <c r="G68" s="28">
        <f>IFERROR(VLOOKUP(B68,'1º SEM 2018'!$B:$I,8,0),0)</f>
        <v>4633377.92</v>
      </c>
      <c r="H68" s="28">
        <f>IFERROR(VLOOKUP(B68,'2º SEM 2018'!$B:$I,8,0),0)</f>
        <v>4365427</v>
      </c>
      <c r="I68" s="28">
        <f>IFERROR(VLOOKUP(B68,'1º SEM 2019'!$B:$I,8,0),0)</f>
        <v>4393295.57</v>
      </c>
    </row>
    <row r="69" spans="2:9">
      <c r="B69" s="10" t="s">
        <v>3050</v>
      </c>
      <c r="C69" s="11" t="s">
        <v>3051</v>
      </c>
      <c r="D69" s="10" t="s">
        <v>3052</v>
      </c>
      <c r="E69" s="5">
        <f t="shared" si="0"/>
        <v>18</v>
      </c>
      <c r="F69" s="5" t="str">
        <f t="shared" si="1"/>
        <v>1</v>
      </c>
      <c r="G69" s="28">
        <f>IFERROR(VLOOKUP(B69,'1º SEM 2018'!$B:$I,8,0),0)</f>
        <v>783922.23</v>
      </c>
      <c r="H69" s="28">
        <f>IFERROR(VLOOKUP(B69,'2º SEM 2018'!$B:$I,8,0),0)</f>
        <v>534280.75</v>
      </c>
      <c r="I69" s="28">
        <f>IFERROR(VLOOKUP(B69,'1º SEM 2019'!$B:$I,8,0),0)</f>
        <v>486945.42</v>
      </c>
    </row>
    <row r="70" spans="2:9">
      <c r="B70" s="10" t="s">
        <v>3053</v>
      </c>
      <c r="C70" s="11" t="s">
        <v>3054</v>
      </c>
      <c r="D70" s="10" t="s">
        <v>3055</v>
      </c>
      <c r="E70" s="5">
        <f t="shared" si="0"/>
        <v>18</v>
      </c>
      <c r="F70" s="5" t="str">
        <f t="shared" si="1"/>
        <v>1</v>
      </c>
      <c r="G70" s="28">
        <f>IFERROR(VLOOKUP(B70,'1º SEM 2018'!$B:$I,8,0),0)</f>
        <v>-21934.71</v>
      </c>
      <c r="H70" s="28">
        <f>IFERROR(VLOOKUP(B70,'2º SEM 2018'!$B:$I,8,0),0)</f>
        <v>-13403.21</v>
      </c>
      <c r="I70" s="28">
        <f>IFERROR(VLOOKUP(B70,'1º SEM 2019'!$B:$I,8,0),0)</f>
        <v>-11962.98</v>
      </c>
    </row>
    <row r="71" spans="2:9">
      <c r="B71" s="5" t="s">
        <v>5787</v>
      </c>
      <c r="C71" s="5" t="s">
        <v>5788</v>
      </c>
      <c r="D71" s="5" t="s">
        <v>3064</v>
      </c>
      <c r="E71" s="5">
        <f t="shared" si="0"/>
        <v>18</v>
      </c>
      <c r="F71" s="5" t="str">
        <f t="shared" si="1"/>
        <v>1</v>
      </c>
      <c r="G71" s="28">
        <f>IFERROR(VLOOKUP(B71,'1º SEM 2018'!$B:$I,8,0),0)</f>
        <v>-182.4</v>
      </c>
      <c r="H71" s="28">
        <f>IFERROR(VLOOKUP(B71,'2º SEM 2018'!$B:$I,8,0),0)</f>
        <v>0</v>
      </c>
      <c r="I71" s="28">
        <f>IFERROR(VLOOKUP(B71,'1º SEM 2019'!$B:$I,8,0),0)</f>
        <v>0</v>
      </c>
    </row>
    <row r="72" spans="2:9">
      <c r="B72" s="10" t="s">
        <v>3056</v>
      </c>
      <c r="C72" s="11" t="s">
        <v>3057</v>
      </c>
      <c r="D72" s="10" t="s">
        <v>3058</v>
      </c>
      <c r="E72" s="5">
        <f t="shared" si="0"/>
        <v>18</v>
      </c>
      <c r="F72" s="5" t="str">
        <f t="shared" si="1"/>
        <v>1</v>
      </c>
      <c r="G72" s="28">
        <f>IFERROR(VLOOKUP(B72,'1º SEM 2018'!$B:$I,8,0),0)</f>
        <v>4018510.87</v>
      </c>
      <c r="H72" s="28">
        <f>IFERROR(VLOOKUP(B72,'2º SEM 2018'!$B:$I,8,0),0)</f>
        <v>4001899.84</v>
      </c>
      <c r="I72" s="28">
        <f>IFERROR(VLOOKUP(B72,'1º SEM 2019'!$B:$I,8,0),0)</f>
        <v>4062266.4</v>
      </c>
    </row>
    <row r="73" spans="2:9">
      <c r="B73" s="10" t="s">
        <v>3059</v>
      </c>
      <c r="C73" s="11" t="s">
        <v>3060</v>
      </c>
      <c r="D73" s="10" t="s">
        <v>3061</v>
      </c>
      <c r="E73" s="5">
        <f t="shared" si="0"/>
        <v>18</v>
      </c>
      <c r="F73" s="5" t="str">
        <f t="shared" si="1"/>
        <v>1</v>
      </c>
      <c r="G73" s="28">
        <f>IFERROR(VLOOKUP(B73,'1º SEM 2018'!$B:$I,8,0),0)</f>
        <v>-137320.87</v>
      </c>
      <c r="H73" s="28">
        <f>IFERROR(VLOOKUP(B73,'2º SEM 2018'!$B:$I,8,0),0)</f>
        <v>-131702.85</v>
      </c>
      <c r="I73" s="28">
        <f>IFERROR(VLOOKUP(B73,'1º SEM 2019'!$B:$I,8,0),0)</f>
        <v>-126157.99</v>
      </c>
    </row>
    <row r="74" spans="2:9">
      <c r="B74" s="10" t="s">
        <v>3062</v>
      </c>
      <c r="C74" s="11" t="s">
        <v>3063</v>
      </c>
      <c r="D74" s="10" t="s">
        <v>3064</v>
      </c>
      <c r="E74" s="5">
        <f t="shared" si="0"/>
        <v>18</v>
      </c>
      <c r="F74" s="5" t="str">
        <f t="shared" si="1"/>
        <v>1</v>
      </c>
      <c r="G74" s="28">
        <f>IFERROR(VLOOKUP(B74,'1º SEM 2018'!$B:$I,8,0),0)</f>
        <v>-9617.2000000000007</v>
      </c>
      <c r="H74" s="28">
        <f>IFERROR(VLOOKUP(B74,'2º SEM 2018'!$B:$I,8,0),0)</f>
        <v>-25647.53</v>
      </c>
      <c r="I74" s="28">
        <f>IFERROR(VLOOKUP(B74,'1º SEM 2019'!$B:$I,8,0),0)</f>
        <v>-17795.28</v>
      </c>
    </row>
    <row r="75" spans="2:9">
      <c r="B75" s="10" t="s">
        <v>3048</v>
      </c>
      <c r="C75" s="11" t="s">
        <v>1</v>
      </c>
      <c r="D75" s="10" t="s">
        <v>3049</v>
      </c>
      <c r="E75" s="5">
        <f t="shared" si="0"/>
        <v>13</v>
      </c>
      <c r="F75" s="5" t="str">
        <f t="shared" si="1"/>
        <v>1</v>
      </c>
      <c r="G75" s="28">
        <f>IFERROR(VLOOKUP(B75,'1º SEM 2018'!$B:$I,8,0),0)</f>
        <v>4633377.92</v>
      </c>
      <c r="H75" s="28">
        <f>IFERROR(VLOOKUP(B75,'2º SEM 2018'!$B:$I,8,0),0)</f>
        <v>4365427</v>
      </c>
      <c r="I75" s="28">
        <f>IFERROR(VLOOKUP(B75,'1º SEM 2019'!$B:$I,8,0),0)</f>
        <v>4393295.57</v>
      </c>
    </row>
    <row r="76" spans="2:9">
      <c r="B76" s="10" t="s">
        <v>3065</v>
      </c>
      <c r="C76" s="11" t="s">
        <v>1</v>
      </c>
      <c r="D76" s="10" t="s">
        <v>3066</v>
      </c>
      <c r="E76" s="5">
        <f t="shared" si="0"/>
        <v>13</v>
      </c>
      <c r="F76" s="5" t="str">
        <f t="shared" si="1"/>
        <v>1</v>
      </c>
      <c r="G76" s="28">
        <f>IFERROR(VLOOKUP(B76,'1º SEM 2018'!$B:$I,8,0),0)</f>
        <v>6961138.5099999998</v>
      </c>
      <c r="H76" s="28">
        <f>IFERROR(VLOOKUP(B76,'2º SEM 2018'!$B:$I,8,0),0)</f>
        <v>8996783.7200000007</v>
      </c>
      <c r="I76" s="28">
        <f>IFERROR(VLOOKUP(B76,'1º SEM 2019'!$B:$I,8,0),0)</f>
        <v>13306380.699999999</v>
      </c>
    </row>
    <row r="77" spans="2:9">
      <c r="B77" s="10" t="s">
        <v>3069</v>
      </c>
      <c r="C77" s="11" t="s">
        <v>3070</v>
      </c>
      <c r="D77" s="10" t="s">
        <v>3071</v>
      </c>
      <c r="E77" s="5">
        <f t="shared" si="0"/>
        <v>18</v>
      </c>
      <c r="F77" s="5" t="str">
        <f t="shared" si="1"/>
        <v>1</v>
      </c>
      <c r="G77" s="28">
        <f>IFERROR(VLOOKUP(B77,'1º SEM 2018'!$B:$I,8,0),0)</f>
        <v>8590950.8900000006</v>
      </c>
      <c r="H77" s="28">
        <f>IFERROR(VLOOKUP(B77,'2º SEM 2018'!$B:$I,8,0),0)</f>
        <v>11044679.199999999</v>
      </c>
      <c r="I77" s="28">
        <f>IFERROR(VLOOKUP(B77,'1º SEM 2019'!$B:$I,8,0),0)</f>
        <v>16385573.890000001</v>
      </c>
    </row>
    <row r="78" spans="2:9">
      <c r="B78" s="10" t="s">
        <v>3072</v>
      </c>
      <c r="C78" s="11" t="s">
        <v>3073</v>
      </c>
      <c r="D78" s="10" t="s">
        <v>3074</v>
      </c>
      <c r="E78" s="5">
        <f t="shared" si="0"/>
        <v>18</v>
      </c>
      <c r="F78" s="5" t="str">
        <f t="shared" si="1"/>
        <v>1</v>
      </c>
      <c r="G78" s="28">
        <f>IFERROR(VLOOKUP(B78,'1º SEM 2018'!$B:$I,8,0),0)</f>
        <v>-1616508.32</v>
      </c>
      <c r="H78" s="28">
        <f>IFERROR(VLOOKUP(B78,'2º SEM 2018'!$B:$I,8,0),0)</f>
        <v>-2042390.16</v>
      </c>
      <c r="I78" s="28">
        <f>IFERROR(VLOOKUP(B78,'1º SEM 2019'!$B:$I,8,0),0)</f>
        <v>-3074318.33</v>
      </c>
    </row>
    <row r="79" spans="2:9">
      <c r="B79" s="10" t="s">
        <v>3075</v>
      </c>
      <c r="C79" s="11" t="s">
        <v>3076</v>
      </c>
      <c r="D79" s="10" t="s">
        <v>3077</v>
      </c>
      <c r="E79" s="5">
        <f t="shared" si="0"/>
        <v>18</v>
      </c>
      <c r="F79" s="5" t="str">
        <f t="shared" si="1"/>
        <v>1</v>
      </c>
      <c r="G79" s="28">
        <f>IFERROR(VLOOKUP(B79,'1º SEM 2018'!$B:$I,8,0),0)</f>
        <v>-7904.84</v>
      </c>
      <c r="H79" s="28">
        <f>IFERROR(VLOOKUP(B79,'2º SEM 2018'!$B:$I,8,0),0)</f>
        <v>-4266.6899999999996</v>
      </c>
      <c r="I79" s="28">
        <f>IFERROR(VLOOKUP(B79,'1º SEM 2019'!$B:$I,8,0),0)</f>
        <v>-2076.39</v>
      </c>
    </row>
    <row r="80" spans="2:9">
      <c r="B80" s="10" t="s">
        <v>3078</v>
      </c>
      <c r="C80" s="11" t="s">
        <v>3079</v>
      </c>
      <c r="D80" s="10" t="s">
        <v>3080</v>
      </c>
      <c r="E80" s="5">
        <f t="shared" ref="E80:E143" si="2">LEN(B80)</f>
        <v>18</v>
      </c>
      <c r="F80" s="5" t="str">
        <f t="shared" ref="F80:F143" si="3">LEFT(B80)</f>
        <v>1</v>
      </c>
      <c r="G80" s="28">
        <f>IFERROR(VLOOKUP(B80,'1º SEM 2018'!$B:$I,8,0),0)</f>
        <v>-5399.22</v>
      </c>
      <c r="H80" s="28">
        <f>IFERROR(VLOOKUP(B80,'2º SEM 2018'!$B:$I,8,0),0)</f>
        <v>-1238.6300000000001</v>
      </c>
      <c r="I80" s="28">
        <f>IFERROR(VLOOKUP(B80,'1º SEM 2019'!$B:$I,8,0),0)</f>
        <v>-2798.47</v>
      </c>
    </row>
    <row r="81" spans="2:9">
      <c r="B81" s="10" t="s">
        <v>3067</v>
      </c>
      <c r="C81" s="11" t="s">
        <v>1</v>
      </c>
      <c r="D81" s="10" t="s">
        <v>3068</v>
      </c>
      <c r="E81" s="5">
        <f t="shared" si="2"/>
        <v>13</v>
      </c>
      <c r="F81" s="5" t="str">
        <f t="shared" si="3"/>
        <v>1</v>
      </c>
      <c r="G81" s="28">
        <f>IFERROR(VLOOKUP(B81,'1º SEM 2018'!$B:$I,8,0),0)</f>
        <v>6961138.5099999998</v>
      </c>
      <c r="H81" s="28">
        <f>IFERROR(VLOOKUP(B81,'2º SEM 2018'!$B:$I,8,0),0)</f>
        <v>8996783.7200000007</v>
      </c>
      <c r="I81" s="28">
        <f>IFERROR(VLOOKUP(B81,'1º SEM 2019'!$B:$I,8,0),0)</f>
        <v>13306380.699999999</v>
      </c>
    </row>
    <row r="82" spans="2:9">
      <c r="B82" s="10" t="s">
        <v>3081</v>
      </c>
      <c r="C82" s="11" t="s">
        <v>1</v>
      </c>
      <c r="D82" s="10" t="s">
        <v>3082</v>
      </c>
      <c r="E82" s="5">
        <f t="shared" si="2"/>
        <v>13</v>
      </c>
      <c r="F82" s="5" t="str">
        <f t="shared" si="3"/>
        <v>1</v>
      </c>
      <c r="G82" s="28">
        <f>IFERROR(VLOOKUP(B82,'1º SEM 2018'!$B:$I,8,0),0)</f>
        <v>5573366.4400000004</v>
      </c>
      <c r="H82" s="28">
        <f>IFERROR(VLOOKUP(B82,'2º SEM 2018'!$B:$I,8,0),0)</f>
        <v>6728295.2199999997</v>
      </c>
      <c r="I82" s="28">
        <f>IFERROR(VLOOKUP(B82,'1º SEM 2019'!$B:$I,8,0),0)</f>
        <v>7713833.0099999998</v>
      </c>
    </row>
    <row r="83" spans="2:9">
      <c r="B83" s="10" t="s">
        <v>3083</v>
      </c>
      <c r="C83" s="11" t="s">
        <v>1</v>
      </c>
      <c r="D83" s="10" t="s">
        <v>3084</v>
      </c>
      <c r="E83" s="5">
        <f t="shared" si="2"/>
        <v>13</v>
      </c>
      <c r="F83" s="5" t="str">
        <f t="shared" si="3"/>
        <v>1</v>
      </c>
      <c r="G83" s="28">
        <f>IFERROR(VLOOKUP(B83,'1º SEM 2018'!$B:$I,8,0),0)</f>
        <v>1657003.3</v>
      </c>
      <c r="H83" s="28">
        <f>IFERROR(VLOOKUP(B83,'2º SEM 2018'!$B:$I,8,0),0)</f>
        <v>1226865.96</v>
      </c>
      <c r="I83" s="28">
        <f>IFERROR(VLOOKUP(B83,'1º SEM 2019'!$B:$I,8,0),0)</f>
        <v>2499586.2200000002</v>
      </c>
    </row>
    <row r="84" spans="2:9">
      <c r="B84" s="10" t="s">
        <v>3087</v>
      </c>
      <c r="C84" s="11" t="s">
        <v>3088</v>
      </c>
      <c r="D84" s="10" t="s">
        <v>3089</v>
      </c>
      <c r="E84" s="5">
        <f t="shared" si="2"/>
        <v>18</v>
      </c>
      <c r="F84" s="5" t="str">
        <f t="shared" si="3"/>
        <v>1</v>
      </c>
      <c r="G84" s="28">
        <f>IFERROR(VLOOKUP(B84,'1º SEM 2018'!$B:$I,8,0),0)</f>
        <v>136711.15</v>
      </c>
      <c r="H84" s="28">
        <f>IFERROR(VLOOKUP(B84,'2º SEM 2018'!$B:$I,8,0),0)</f>
        <v>171885.78</v>
      </c>
      <c r="I84" s="28">
        <f>IFERROR(VLOOKUP(B84,'1º SEM 2019'!$B:$I,8,0),0)</f>
        <v>199497.72</v>
      </c>
    </row>
    <row r="85" spans="2:9">
      <c r="B85" s="10" t="s">
        <v>3090</v>
      </c>
      <c r="C85" s="11" t="s">
        <v>3091</v>
      </c>
      <c r="D85" s="10" t="s">
        <v>3092</v>
      </c>
      <c r="E85" s="5">
        <f t="shared" si="2"/>
        <v>18</v>
      </c>
      <c r="F85" s="5" t="str">
        <f t="shared" si="3"/>
        <v>1</v>
      </c>
      <c r="G85" s="28">
        <f>IFERROR(VLOOKUP(B85,'1º SEM 2018'!$B:$I,8,0),0)</f>
        <v>-5866</v>
      </c>
      <c r="H85" s="28">
        <f>IFERROR(VLOOKUP(B85,'2º SEM 2018'!$B:$I,8,0),0)</f>
        <v>-8503.2099999999991</v>
      </c>
      <c r="I85" s="28">
        <f>IFERROR(VLOOKUP(B85,'1º SEM 2019'!$B:$I,8,0),0)</f>
        <v>-14976.58</v>
      </c>
    </row>
    <row r="86" spans="2:9">
      <c r="B86" s="10" t="s">
        <v>3085</v>
      </c>
      <c r="C86" s="11" t="s">
        <v>1</v>
      </c>
      <c r="D86" s="10" t="s">
        <v>3086</v>
      </c>
      <c r="E86" s="5">
        <f t="shared" si="2"/>
        <v>13</v>
      </c>
      <c r="F86" s="5" t="str">
        <f t="shared" si="3"/>
        <v>1</v>
      </c>
      <c r="G86" s="28">
        <f>IFERROR(VLOOKUP(B86,'1º SEM 2018'!$B:$I,8,0),0)</f>
        <v>130845.15</v>
      </c>
      <c r="H86" s="28">
        <f>IFERROR(VLOOKUP(B86,'2º SEM 2018'!$B:$I,8,0),0)</f>
        <v>163382.57</v>
      </c>
      <c r="I86" s="28">
        <f>IFERROR(VLOOKUP(B86,'1º SEM 2019'!$B:$I,8,0),0)</f>
        <v>184521.14</v>
      </c>
    </row>
    <row r="87" spans="2:9">
      <c r="B87" s="10" t="s">
        <v>3095</v>
      </c>
      <c r="C87" s="11" t="s">
        <v>3096</v>
      </c>
      <c r="D87" s="10" t="s">
        <v>3097</v>
      </c>
      <c r="E87" s="5">
        <f t="shared" si="2"/>
        <v>18</v>
      </c>
      <c r="F87" s="5" t="str">
        <f t="shared" si="3"/>
        <v>1</v>
      </c>
      <c r="G87" s="28">
        <f>IFERROR(VLOOKUP(B87,'1º SEM 2018'!$B:$I,8,0),0)</f>
        <v>1753232.58</v>
      </c>
      <c r="H87" s="28">
        <f>IFERROR(VLOOKUP(B87,'2º SEM 2018'!$B:$I,8,0),0)</f>
        <v>1214857.8500000001</v>
      </c>
      <c r="I87" s="28">
        <f>IFERROR(VLOOKUP(B87,'1º SEM 2019'!$B:$I,8,0),0)</f>
        <v>2812040.81</v>
      </c>
    </row>
    <row r="88" spans="2:9">
      <c r="B88" s="10" t="s">
        <v>3098</v>
      </c>
      <c r="C88" s="11" t="s">
        <v>3099</v>
      </c>
      <c r="D88" s="10" t="s">
        <v>3100</v>
      </c>
      <c r="E88" s="5">
        <f t="shared" si="2"/>
        <v>18</v>
      </c>
      <c r="F88" s="5" t="str">
        <f t="shared" si="3"/>
        <v>1</v>
      </c>
      <c r="G88" s="28">
        <f>IFERROR(VLOOKUP(B88,'1º SEM 2018'!$B:$I,8,0),0)</f>
        <v>-223763.23</v>
      </c>
      <c r="H88" s="28">
        <f>IFERROR(VLOOKUP(B88,'2º SEM 2018'!$B:$I,8,0),0)</f>
        <v>-150867.48000000001</v>
      </c>
      <c r="I88" s="28">
        <f>IFERROR(VLOOKUP(B88,'1º SEM 2019'!$B:$I,8,0),0)</f>
        <v>-496613.9</v>
      </c>
    </row>
    <row r="89" spans="2:9">
      <c r="B89" s="10" t="s">
        <v>3101</v>
      </c>
      <c r="C89" s="11" t="s">
        <v>3102</v>
      </c>
      <c r="D89" s="10" t="s">
        <v>3103</v>
      </c>
      <c r="E89" s="5">
        <f t="shared" si="2"/>
        <v>18</v>
      </c>
      <c r="F89" s="5" t="str">
        <f t="shared" si="3"/>
        <v>1</v>
      </c>
      <c r="G89" s="28">
        <f>IFERROR(VLOOKUP(B89,'1º SEM 2018'!$B:$I,8,0),0)</f>
        <v>-2069.0700000000002</v>
      </c>
      <c r="H89" s="28">
        <f>IFERROR(VLOOKUP(B89,'2º SEM 2018'!$B:$I,8,0),0)</f>
        <v>-118.05</v>
      </c>
      <c r="I89" s="28">
        <f>IFERROR(VLOOKUP(B89,'1º SEM 2019'!$B:$I,8,0),0)</f>
        <v>-306.10000000000002</v>
      </c>
    </row>
    <row r="90" spans="2:9">
      <c r="B90" s="10" t="s">
        <v>3104</v>
      </c>
      <c r="C90" s="11" t="s">
        <v>3105</v>
      </c>
      <c r="D90" s="10" t="s">
        <v>3106</v>
      </c>
      <c r="E90" s="5">
        <f t="shared" si="2"/>
        <v>18</v>
      </c>
      <c r="F90" s="5" t="str">
        <f t="shared" si="3"/>
        <v>1</v>
      </c>
      <c r="G90" s="28">
        <f>IFERROR(VLOOKUP(B90,'1º SEM 2018'!$B:$I,8,0),0)</f>
        <v>-1242.1300000000001</v>
      </c>
      <c r="H90" s="28">
        <f>IFERROR(VLOOKUP(B90,'2º SEM 2018'!$B:$I,8,0),0)</f>
        <v>-388.93</v>
      </c>
      <c r="I90" s="28">
        <f>IFERROR(VLOOKUP(B90,'1º SEM 2019'!$B:$I,8,0),0)</f>
        <v>-55.73</v>
      </c>
    </row>
    <row r="91" spans="2:9">
      <c r="B91" s="10" t="s">
        <v>3093</v>
      </c>
      <c r="C91" s="11" t="s">
        <v>1</v>
      </c>
      <c r="D91" s="10" t="s">
        <v>3094</v>
      </c>
      <c r="E91" s="5">
        <f t="shared" si="2"/>
        <v>13</v>
      </c>
      <c r="F91" s="5" t="str">
        <f t="shared" si="3"/>
        <v>1</v>
      </c>
      <c r="G91" s="28">
        <f>IFERROR(VLOOKUP(B91,'1º SEM 2018'!$B:$I,8,0),0)</f>
        <v>1526158.15</v>
      </c>
      <c r="H91" s="28">
        <f>IFERROR(VLOOKUP(B91,'2º SEM 2018'!$B:$I,8,0),0)</f>
        <v>1063483.3899999999</v>
      </c>
      <c r="I91" s="28">
        <f>IFERROR(VLOOKUP(B91,'1º SEM 2019'!$B:$I,8,0),0)</f>
        <v>2315065.08</v>
      </c>
    </row>
    <row r="92" spans="2:9">
      <c r="B92" s="10" t="s">
        <v>3107</v>
      </c>
      <c r="C92" s="11" t="s">
        <v>1</v>
      </c>
      <c r="D92" s="10" t="s">
        <v>3108</v>
      </c>
      <c r="E92" s="5">
        <f t="shared" si="2"/>
        <v>13</v>
      </c>
      <c r="F92" s="5" t="str">
        <f t="shared" si="3"/>
        <v>1</v>
      </c>
      <c r="G92" s="28">
        <f>IFERROR(VLOOKUP(B92,'1º SEM 2018'!$B:$I,8,0),0)</f>
        <v>2804886.86</v>
      </c>
      <c r="H92" s="28">
        <f>IFERROR(VLOOKUP(B92,'2º SEM 2018'!$B:$I,8,0),0)</f>
        <v>1056974.1100000001</v>
      </c>
      <c r="I92" s="28">
        <f>IFERROR(VLOOKUP(B92,'1º SEM 2019'!$B:$I,8,0),0)</f>
        <v>86316.6</v>
      </c>
    </row>
    <row r="93" spans="2:9">
      <c r="B93" s="5" t="s">
        <v>5790</v>
      </c>
      <c r="C93" s="5" t="s">
        <v>5791</v>
      </c>
      <c r="D93" s="5" t="s">
        <v>5792</v>
      </c>
      <c r="E93" s="5">
        <f t="shared" si="2"/>
        <v>18</v>
      </c>
      <c r="F93" s="5" t="str">
        <f t="shared" si="3"/>
        <v>1</v>
      </c>
      <c r="G93" s="28">
        <f>IFERROR(VLOOKUP(B93,'1º SEM 2018'!$B:$I,8,0),0)</f>
        <v>171388.24</v>
      </c>
      <c r="H93" s="28">
        <f>IFERROR(VLOOKUP(B93,'2º SEM 2018'!$B:$I,8,0),0)</f>
        <v>0</v>
      </c>
      <c r="I93" s="28">
        <f>IFERROR(VLOOKUP(B93,'1º SEM 2019'!$B:$I,8,0),0)</f>
        <v>0</v>
      </c>
    </row>
    <row r="94" spans="2:9">
      <c r="B94" s="5" t="s">
        <v>5793</v>
      </c>
      <c r="C94" s="5" t="s">
        <v>5794</v>
      </c>
      <c r="D94" s="5" t="s">
        <v>5795</v>
      </c>
      <c r="E94" s="5">
        <f t="shared" si="2"/>
        <v>18</v>
      </c>
      <c r="F94" s="5" t="str">
        <f t="shared" si="3"/>
        <v>1</v>
      </c>
      <c r="G94" s="28">
        <f>IFERROR(VLOOKUP(B94,'1º SEM 2018'!$B:$I,8,0),0)</f>
        <v>-5676.83</v>
      </c>
      <c r="H94" s="28">
        <f>IFERROR(VLOOKUP(B94,'2º SEM 2018'!$B:$I,8,0),0)</f>
        <v>0</v>
      </c>
      <c r="I94" s="28">
        <f>IFERROR(VLOOKUP(B94,'1º SEM 2019'!$B:$I,8,0),0)</f>
        <v>0</v>
      </c>
    </row>
    <row r="95" spans="2:9">
      <c r="B95" s="5" t="s">
        <v>5789</v>
      </c>
      <c r="C95" s="5" t="s">
        <v>1</v>
      </c>
      <c r="D95" s="5" t="s">
        <v>3086</v>
      </c>
      <c r="E95" s="5">
        <f t="shared" si="2"/>
        <v>13</v>
      </c>
      <c r="F95" s="5" t="str">
        <f t="shared" si="3"/>
        <v>1</v>
      </c>
      <c r="G95" s="28">
        <f>IFERROR(VLOOKUP(B95,'1º SEM 2018'!$B:$I,8,0),0)</f>
        <v>165711.41</v>
      </c>
      <c r="H95" s="28">
        <f>IFERROR(VLOOKUP(B95,'2º SEM 2018'!$B:$I,8,0),0)</f>
        <v>0</v>
      </c>
      <c r="I95" s="28">
        <f>IFERROR(VLOOKUP(B95,'1º SEM 2019'!$B:$I,8,0),0)</f>
        <v>0</v>
      </c>
    </row>
    <row r="96" spans="2:9">
      <c r="B96" s="10" t="s">
        <v>3110</v>
      </c>
      <c r="C96" s="11" t="s">
        <v>3111</v>
      </c>
      <c r="D96" s="10" t="s">
        <v>3112</v>
      </c>
      <c r="E96" s="5">
        <f t="shared" si="2"/>
        <v>18</v>
      </c>
      <c r="F96" s="5" t="str">
        <f t="shared" si="3"/>
        <v>1</v>
      </c>
      <c r="G96" s="28">
        <f>IFERROR(VLOOKUP(B96,'1º SEM 2018'!$B:$I,8,0),0)</f>
        <v>2770687.41</v>
      </c>
      <c r="H96" s="28">
        <f>IFERROR(VLOOKUP(B96,'2º SEM 2018'!$B:$I,8,0),0)</f>
        <v>1084787.19</v>
      </c>
      <c r="I96" s="28">
        <f>IFERROR(VLOOKUP(B96,'1º SEM 2019'!$B:$I,8,0),0)</f>
        <v>86572.2</v>
      </c>
    </row>
    <row r="97" spans="2:9">
      <c r="B97" s="10" t="s">
        <v>5547</v>
      </c>
      <c r="C97" s="11" t="s">
        <v>5548</v>
      </c>
      <c r="D97" s="10" t="s">
        <v>5549</v>
      </c>
      <c r="E97" s="5">
        <f t="shared" si="2"/>
        <v>18</v>
      </c>
      <c r="F97" s="5" t="str">
        <f t="shared" si="3"/>
        <v>1</v>
      </c>
      <c r="G97" s="28">
        <f>IFERROR(VLOOKUP(B97,'1º SEM 2018'!$B:$I,8,0),0)</f>
        <v>-128293.27</v>
      </c>
      <c r="H97" s="28">
        <f>IFERROR(VLOOKUP(B97,'2º SEM 2018'!$B:$I,8,0),0)</f>
        <v>-27813.08</v>
      </c>
      <c r="I97" s="28">
        <f>IFERROR(VLOOKUP(B97,'1º SEM 2019'!$B:$I,8,0),0)</f>
        <v>0</v>
      </c>
    </row>
    <row r="98" spans="2:9">
      <c r="B98" s="10" t="s">
        <v>3113</v>
      </c>
      <c r="C98" s="11" t="s">
        <v>3114</v>
      </c>
      <c r="D98" s="10" t="s">
        <v>3115</v>
      </c>
      <c r="E98" s="5">
        <f t="shared" si="2"/>
        <v>18</v>
      </c>
      <c r="F98" s="5" t="str">
        <f t="shared" si="3"/>
        <v>1</v>
      </c>
      <c r="G98" s="28">
        <f>IFERROR(VLOOKUP(B98,'1º SEM 2018'!$B:$I,8,0),0)</f>
        <v>-3218.69</v>
      </c>
      <c r="H98" s="28">
        <f>IFERROR(VLOOKUP(B98,'2º SEM 2018'!$B:$I,8,0),0)</f>
        <v>0</v>
      </c>
      <c r="I98" s="28">
        <f>IFERROR(VLOOKUP(B98,'1º SEM 2019'!$B:$I,8,0),0)</f>
        <v>-255.6</v>
      </c>
    </row>
    <row r="99" spans="2:9">
      <c r="B99" s="10" t="s">
        <v>3109</v>
      </c>
      <c r="C99" s="11" t="s">
        <v>1</v>
      </c>
      <c r="D99" s="10" t="s">
        <v>3094</v>
      </c>
      <c r="E99" s="5">
        <f t="shared" si="2"/>
        <v>13</v>
      </c>
      <c r="F99" s="5" t="str">
        <f t="shared" si="3"/>
        <v>1</v>
      </c>
      <c r="G99" s="28">
        <f>IFERROR(VLOOKUP(B99,'1º SEM 2018'!$B:$I,8,0),0)</f>
        <v>2639175.4500000002</v>
      </c>
      <c r="H99" s="28">
        <f>IFERROR(VLOOKUP(B99,'2º SEM 2018'!$B:$I,8,0),0)</f>
        <v>1056974.1100000001</v>
      </c>
      <c r="I99" s="28">
        <f>IFERROR(VLOOKUP(B99,'1º SEM 2019'!$B:$I,8,0),0)</f>
        <v>86316.6</v>
      </c>
    </row>
    <row r="100" spans="2:9">
      <c r="B100" s="10" t="s">
        <v>3116</v>
      </c>
      <c r="C100" s="11" t="s">
        <v>1</v>
      </c>
      <c r="D100" s="10" t="s">
        <v>3117</v>
      </c>
      <c r="E100" s="5">
        <f t="shared" si="2"/>
        <v>13</v>
      </c>
      <c r="F100" s="5" t="str">
        <f t="shared" si="3"/>
        <v>1</v>
      </c>
      <c r="G100" s="28">
        <f>IFERROR(VLOOKUP(B100,'1º SEM 2018'!$B:$I,8,0),0)</f>
        <v>1111476.28</v>
      </c>
      <c r="H100" s="28">
        <f>IFERROR(VLOOKUP(B100,'2º SEM 2018'!$B:$I,8,0),0)</f>
        <v>3298504.09</v>
      </c>
      <c r="I100" s="28">
        <f>IFERROR(VLOOKUP(B100,'1º SEM 2019'!$B:$I,8,0),0)</f>
        <v>3840666.06</v>
      </c>
    </row>
    <row r="101" spans="2:9">
      <c r="B101" s="10" t="s">
        <v>3119</v>
      </c>
      <c r="C101" s="11" t="s">
        <v>3120</v>
      </c>
      <c r="D101" s="10" t="s">
        <v>3121</v>
      </c>
      <c r="E101" s="5">
        <f t="shared" si="2"/>
        <v>18</v>
      </c>
      <c r="F101" s="5" t="str">
        <f t="shared" si="3"/>
        <v>1</v>
      </c>
      <c r="G101" s="28">
        <f>IFERROR(VLOOKUP(B101,'1º SEM 2018'!$B:$I,8,0),0)</f>
        <v>396188.53</v>
      </c>
      <c r="H101" s="28">
        <f>IFERROR(VLOOKUP(B101,'2º SEM 2018'!$B:$I,8,0),0)</f>
        <v>0</v>
      </c>
      <c r="I101" s="28">
        <f>IFERROR(VLOOKUP(B101,'1º SEM 2019'!$B:$I,8,0),0)</f>
        <v>419612.09</v>
      </c>
    </row>
    <row r="102" spans="2:9">
      <c r="B102" s="10" t="s">
        <v>3122</v>
      </c>
      <c r="C102" s="11" t="s">
        <v>3123</v>
      </c>
      <c r="D102" s="10" t="s">
        <v>3124</v>
      </c>
      <c r="E102" s="5">
        <f t="shared" si="2"/>
        <v>18</v>
      </c>
      <c r="F102" s="5" t="str">
        <f t="shared" si="3"/>
        <v>1</v>
      </c>
      <c r="G102" s="28">
        <f>IFERROR(VLOOKUP(B102,'1º SEM 2018'!$B:$I,8,0),0)</f>
        <v>-13122.37</v>
      </c>
      <c r="H102" s="28">
        <f>IFERROR(VLOOKUP(B102,'2º SEM 2018'!$B:$I,8,0),0)</f>
        <v>0</v>
      </c>
      <c r="I102" s="28">
        <f>IFERROR(VLOOKUP(B102,'1º SEM 2019'!$B:$I,8,0),0)</f>
        <v>-25680.959999999999</v>
      </c>
    </row>
    <row r="103" spans="2:9">
      <c r="B103" s="10" t="s">
        <v>3118</v>
      </c>
      <c r="C103" s="11" t="s">
        <v>1</v>
      </c>
      <c r="D103" s="10" t="s">
        <v>3086</v>
      </c>
      <c r="E103" s="5">
        <f t="shared" si="2"/>
        <v>13</v>
      </c>
      <c r="F103" s="5" t="str">
        <f t="shared" si="3"/>
        <v>1</v>
      </c>
      <c r="G103" s="28">
        <f>IFERROR(VLOOKUP(B103,'1º SEM 2018'!$B:$I,8,0),0)</f>
        <v>383066.16</v>
      </c>
      <c r="H103" s="28">
        <f>IFERROR(VLOOKUP(B103,'2º SEM 2018'!$B:$I,8,0),0)</f>
        <v>0</v>
      </c>
      <c r="I103" s="28">
        <f>IFERROR(VLOOKUP(B103,'1º SEM 2019'!$B:$I,8,0),0)</f>
        <v>393931.13</v>
      </c>
    </row>
    <row r="104" spans="2:9">
      <c r="B104" s="10" t="s">
        <v>3126</v>
      </c>
      <c r="C104" s="11" t="s">
        <v>3127</v>
      </c>
      <c r="D104" s="10" t="s">
        <v>3128</v>
      </c>
      <c r="E104" s="5">
        <f t="shared" si="2"/>
        <v>18</v>
      </c>
      <c r="F104" s="5" t="str">
        <f t="shared" si="3"/>
        <v>1</v>
      </c>
      <c r="G104" s="28">
        <f>IFERROR(VLOOKUP(B104,'1º SEM 2018'!$B:$I,8,0),0)</f>
        <v>820931.8</v>
      </c>
      <c r="H104" s="28">
        <f>IFERROR(VLOOKUP(B104,'2º SEM 2018'!$B:$I,8,0),0)</f>
        <v>3800119.42</v>
      </c>
      <c r="I104" s="28">
        <f>IFERROR(VLOOKUP(B104,'1º SEM 2019'!$B:$I,8,0),0)</f>
        <v>3800119.42</v>
      </c>
    </row>
    <row r="105" spans="2:9">
      <c r="B105" s="10" t="s">
        <v>3129</v>
      </c>
      <c r="C105" s="11" t="s">
        <v>3130</v>
      </c>
      <c r="D105" s="10" t="s">
        <v>3131</v>
      </c>
      <c r="E105" s="5">
        <f t="shared" si="2"/>
        <v>18</v>
      </c>
      <c r="F105" s="5" t="str">
        <f t="shared" si="3"/>
        <v>1</v>
      </c>
      <c r="G105" s="28">
        <f>IFERROR(VLOOKUP(B105,'1º SEM 2018'!$B:$I,8,0),0)</f>
        <v>-92521.68</v>
      </c>
      <c r="H105" s="28">
        <f>IFERROR(VLOOKUP(B105,'2º SEM 2018'!$B:$I,8,0),0)</f>
        <v>-501615.33</v>
      </c>
      <c r="I105" s="28">
        <f>IFERROR(VLOOKUP(B105,'1º SEM 2019'!$B:$I,8,0),0)</f>
        <v>-353384.49</v>
      </c>
    </row>
    <row r="106" spans="2:9">
      <c r="B106" s="10" t="s">
        <v>3125</v>
      </c>
      <c r="C106" s="11" t="s">
        <v>1</v>
      </c>
      <c r="D106" s="10" t="s">
        <v>3094</v>
      </c>
      <c r="E106" s="5">
        <f t="shared" si="2"/>
        <v>13</v>
      </c>
      <c r="F106" s="5" t="str">
        <f t="shared" si="3"/>
        <v>1</v>
      </c>
      <c r="G106" s="28">
        <f>IFERROR(VLOOKUP(B106,'1º SEM 2018'!$B:$I,8,0),0)</f>
        <v>728410.12</v>
      </c>
      <c r="H106" s="28">
        <f>IFERROR(VLOOKUP(B106,'2º SEM 2018'!$B:$I,8,0),0)</f>
        <v>3298504.09</v>
      </c>
      <c r="I106" s="28">
        <f>IFERROR(VLOOKUP(B106,'1º SEM 2019'!$B:$I,8,0),0)</f>
        <v>3446734.93</v>
      </c>
    </row>
    <row r="107" spans="2:9">
      <c r="B107" s="10" t="s">
        <v>3132</v>
      </c>
      <c r="C107" s="11" t="s">
        <v>1</v>
      </c>
      <c r="D107" s="10" t="s">
        <v>3133</v>
      </c>
      <c r="E107" s="5">
        <f t="shared" si="2"/>
        <v>13</v>
      </c>
      <c r="F107" s="5" t="str">
        <f t="shared" si="3"/>
        <v>1</v>
      </c>
      <c r="G107" s="28">
        <f>IFERROR(VLOOKUP(B107,'1º SEM 2018'!$B:$I,8,0),0)</f>
        <v>0</v>
      </c>
      <c r="H107" s="28">
        <f>IFERROR(VLOOKUP(B107,'2º SEM 2018'!$B:$I,8,0),0)</f>
        <v>1145951.06</v>
      </c>
      <c r="I107" s="28">
        <f>IFERROR(VLOOKUP(B107,'1º SEM 2019'!$B:$I,8,0),0)</f>
        <v>1287264.1299999999</v>
      </c>
    </row>
    <row r="108" spans="2:9">
      <c r="B108" s="10" t="s">
        <v>3135</v>
      </c>
      <c r="C108" s="11" t="s">
        <v>3136</v>
      </c>
      <c r="D108" s="10" t="s">
        <v>3137</v>
      </c>
      <c r="E108" s="5">
        <f t="shared" si="2"/>
        <v>18</v>
      </c>
      <c r="F108" s="5" t="str">
        <f t="shared" si="3"/>
        <v>1</v>
      </c>
      <c r="G108" s="28">
        <f>IFERROR(VLOOKUP(B108,'1º SEM 2018'!$B:$I,8,0),0)</f>
        <v>0</v>
      </c>
      <c r="H108" s="28">
        <f>IFERROR(VLOOKUP(B108,'2º SEM 2018'!$B:$I,8,0),0)</f>
        <v>1224643.3799999999</v>
      </c>
      <c r="I108" s="28">
        <f>IFERROR(VLOOKUP(B108,'1º SEM 2019'!$B:$I,8,0),0)</f>
        <v>1322639.43</v>
      </c>
    </row>
    <row r="109" spans="2:9">
      <c r="B109" s="10" t="s">
        <v>3138</v>
      </c>
      <c r="C109" s="11" t="s">
        <v>3139</v>
      </c>
      <c r="D109" s="10" t="s">
        <v>3140</v>
      </c>
      <c r="E109" s="5">
        <f t="shared" si="2"/>
        <v>18</v>
      </c>
      <c r="F109" s="5" t="str">
        <f t="shared" si="3"/>
        <v>1</v>
      </c>
      <c r="G109" s="28">
        <f>IFERROR(VLOOKUP(B109,'1º SEM 2018'!$B:$I,8,0),0)</f>
        <v>0</v>
      </c>
      <c r="H109" s="28">
        <f>IFERROR(VLOOKUP(B109,'2º SEM 2018'!$B:$I,8,0),0)</f>
        <v>-78692.320000000007</v>
      </c>
      <c r="I109" s="28">
        <f>IFERROR(VLOOKUP(B109,'1º SEM 2019'!$B:$I,8,0),0)</f>
        <v>-35375.300000000003</v>
      </c>
    </row>
    <row r="110" spans="2:9">
      <c r="B110" s="10" t="s">
        <v>3134</v>
      </c>
      <c r="C110" s="11" t="s">
        <v>1</v>
      </c>
      <c r="D110" s="10" t="s">
        <v>3086</v>
      </c>
      <c r="E110" s="5">
        <f t="shared" si="2"/>
        <v>13</v>
      </c>
      <c r="F110" s="5" t="str">
        <f t="shared" si="3"/>
        <v>1</v>
      </c>
      <c r="G110" s="28">
        <f>IFERROR(VLOOKUP(B110,'1º SEM 2018'!$B:$I,8,0),0)</f>
        <v>0</v>
      </c>
      <c r="H110" s="28">
        <f>IFERROR(VLOOKUP(B110,'2º SEM 2018'!$B:$I,8,0),0)</f>
        <v>1145951.06</v>
      </c>
      <c r="I110" s="28">
        <f>IFERROR(VLOOKUP(B110,'1º SEM 2019'!$B:$I,8,0),0)</f>
        <v>1287264.1299999999</v>
      </c>
    </row>
    <row r="111" spans="2:9">
      <c r="B111" s="10" t="s">
        <v>3141</v>
      </c>
      <c r="C111" s="11" t="s">
        <v>1</v>
      </c>
      <c r="D111" s="10" t="s">
        <v>3142</v>
      </c>
      <c r="E111" s="5">
        <f t="shared" si="2"/>
        <v>13</v>
      </c>
      <c r="F111" s="5" t="str">
        <f t="shared" si="3"/>
        <v>1</v>
      </c>
      <c r="G111" s="28">
        <f>IFERROR(VLOOKUP(B111,'1º SEM 2018'!$B:$I,8,0),0)</f>
        <v>-15114840.84</v>
      </c>
      <c r="H111" s="28">
        <f>IFERROR(VLOOKUP(B111,'2º SEM 2018'!$B:$I,8,0),0)</f>
        <v>-14108258.970000001</v>
      </c>
      <c r="I111" s="28">
        <f>IFERROR(VLOOKUP(B111,'1º SEM 2019'!$B:$I,8,0),0)</f>
        <v>-13021740.34</v>
      </c>
    </row>
    <row r="112" spans="2:9">
      <c r="B112" s="10" t="s">
        <v>3145</v>
      </c>
      <c r="C112" s="11" t="s">
        <v>3146</v>
      </c>
      <c r="D112" s="10" t="s">
        <v>3147</v>
      </c>
      <c r="E112" s="5">
        <f t="shared" si="2"/>
        <v>18</v>
      </c>
      <c r="F112" s="5" t="str">
        <f t="shared" si="3"/>
        <v>1</v>
      </c>
      <c r="G112" s="28">
        <f>IFERROR(VLOOKUP(B112,'1º SEM 2018'!$B:$I,8,0),0)</f>
        <v>-104824.72</v>
      </c>
      <c r="H112" s="28">
        <f>IFERROR(VLOOKUP(B112,'2º SEM 2018'!$B:$I,8,0),0)</f>
        <v>-40212.19</v>
      </c>
      <c r="I112" s="28">
        <f>IFERROR(VLOOKUP(B112,'1º SEM 2019'!$B:$I,8,0),0)</f>
        <v>-63806.1</v>
      </c>
    </row>
    <row r="113" spans="2:9">
      <c r="B113" s="10" t="s">
        <v>3148</v>
      </c>
      <c r="C113" s="11" t="s">
        <v>3149</v>
      </c>
      <c r="D113" s="10" t="s">
        <v>3150</v>
      </c>
      <c r="E113" s="5">
        <f t="shared" si="2"/>
        <v>18</v>
      </c>
      <c r="F113" s="5" t="str">
        <f t="shared" si="3"/>
        <v>1</v>
      </c>
      <c r="G113" s="28">
        <f>IFERROR(VLOOKUP(B113,'1º SEM 2018'!$B:$I,8,0),0)</f>
        <v>-14260877.4</v>
      </c>
      <c r="H113" s="28">
        <f>IFERROR(VLOOKUP(B113,'2º SEM 2018'!$B:$I,8,0),0)</f>
        <v>-13330337.67</v>
      </c>
      <c r="I113" s="28">
        <f>IFERROR(VLOOKUP(B113,'1º SEM 2019'!$B:$I,8,0),0)</f>
        <v>-11886439.25</v>
      </c>
    </row>
    <row r="114" spans="2:9">
      <c r="B114" s="10" t="s">
        <v>3151</v>
      </c>
      <c r="C114" s="11" t="s">
        <v>3152</v>
      </c>
      <c r="D114" s="10" t="s">
        <v>3153</v>
      </c>
      <c r="E114" s="5">
        <f t="shared" si="2"/>
        <v>18</v>
      </c>
      <c r="F114" s="5" t="str">
        <f t="shared" si="3"/>
        <v>1</v>
      </c>
      <c r="G114" s="28">
        <f>IFERROR(VLOOKUP(B114,'1º SEM 2018'!$B:$I,8,0),0)</f>
        <v>-67899.399999999994</v>
      </c>
      <c r="H114" s="28">
        <f>IFERROR(VLOOKUP(B114,'2º SEM 2018'!$B:$I,8,0),0)</f>
        <v>-98584.45</v>
      </c>
      <c r="I114" s="28">
        <f>IFERROR(VLOOKUP(B114,'1º SEM 2019'!$B:$I,8,0),0)</f>
        <v>-130355.64</v>
      </c>
    </row>
    <row r="115" spans="2:9">
      <c r="B115" s="10" t="s">
        <v>3154</v>
      </c>
      <c r="C115" s="11" t="s">
        <v>3155</v>
      </c>
      <c r="D115" s="10" t="s">
        <v>3156</v>
      </c>
      <c r="E115" s="5">
        <f t="shared" si="2"/>
        <v>18</v>
      </c>
      <c r="F115" s="5" t="str">
        <f t="shared" si="3"/>
        <v>1</v>
      </c>
      <c r="G115" s="28">
        <f>IFERROR(VLOOKUP(B115,'1º SEM 2018'!$B:$I,8,0),0)</f>
        <v>-71981.06</v>
      </c>
      <c r="H115" s="28">
        <f>IFERROR(VLOOKUP(B115,'2º SEM 2018'!$B:$I,8,0),0)</f>
        <v>-118124.04</v>
      </c>
      <c r="I115" s="28">
        <f>IFERROR(VLOOKUP(B115,'1º SEM 2019'!$B:$I,8,0),0)</f>
        <v>-99673.43</v>
      </c>
    </row>
    <row r="116" spans="2:9">
      <c r="B116" s="10" t="s">
        <v>3157</v>
      </c>
      <c r="C116" s="11" t="s">
        <v>3158</v>
      </c>
      <c r="D116" s="10" t="s">
        <v>3159</v>
      </c>
      <c r="E116" s="5">
        <f t="shared" si="2"/>
        <v>18</v>
      </c>
      <c r="F116" s="5" t="str">
        <f t="shared" si="3"/>
        <v>1</v>
      </c>
      <c r="G116" s="28">
        <f>IFERROR(VLOOKUP(B116,'1º SEM 2018'!$B:$I,8,0),0)</f>
        <v>-226583.6</v>
      </c>
      <c r="H116" s="28">
        <f>IFERROR(VLOOKUP(B116,'2º SEM 2018'!$B:$I,8,0),0)</f>
        <v>-175650.22</v>
      </c>
      <c r="I116" s="28">
        <f>IFERROR(VLOOKUP(B116,'1º SEM 2019'!$B:$I,8,0),0)</f>
        <v>-243362.26</v>
      </c>
    </row>
    <row r="117" spans="2:9">
      <c r="B117" s="10" t="s">
        <v>5550</v>
      </c>
      <c r="C117" s="11" t="s">
        <v>5551</v>
      </c>
      <c r="D117" s="10" t="s">
        <v>5552</v>
      </c>
      <c r="E117" s="5">
        <f t="shared" si="2"/>
        <v>18</v>
      </c>
      <c r="F117" s="5" t="str">
        <f t="shared" si="3"/>
        <v>1</v>
      </c>
      <c r="G117" s="28">
        <f>IFERROR(VLOOKUP(B117,'1º SEM 2018'!$B:$I,8,0),0)</f>
        <v>0</v>
      </c>
      <c r="H117" s="28">
        <f>IFERROR(VLOOKUP(B117,'2º SEM 2018'!$B:$I,8,0),0)</f>
        <v>-11014.49</v>
      </c>
      <c r="I117" s="28">
        <f>IFERROR(VLOOKUP(B117,'1º SEM 2019'!$B:$I,8,0),0)</f>
        <v>0</v>
      </c>
    </row>
    <row r="118" spans="2:9">
      <c r="B118" s="10" t="s">
        <v>5553</v>
      </c>
      <c r="C118" s="11" t="s">
        <v>5554</v>
      </c>
      <c r="D118" s="10" t="s">
        <v>5552</v>
      </c>
      <c r="E118" s="5">
        <f t="shared" si="2"/>
        <v>18</v>
      </c>
      <c r="F118" s="5" t="str">
        <f t="shared" si="3"/>
        <v>1</v>
      </c>
      <c r="G118" s="28">
        <f>IFERROR(VLOOKUP(B118,'1º SEM 2018'!$B:$I,8,0),0)</f>
        <v>0</v>
      </c>
      <c r="H118" s="28">
        <f>IFERROR(VLOOKUP(B118,'2º SEM 2018'!$B:$I,8,0),0)</f>
        <v>0</v>
      </c>
      <c r="I118" s="28">
        <f>IFERROR(VLOOKUP(B118,'1º SEM 2019'!$B:$I,8,0),0)</f>
        <v>0</v>
      </c>
    </row>
    <row r="119" spans="2:9">
      <c r="B119" s="10" t="s">
        <v>5555</v>
      </c>
      <c r="C119" s="11" t="s">
        <v>5556</v>
      </c>
      <c r="D119" s="10" t="s">
        <v>5557</v>
      </c>
      <c r="E119" s="5">
        <f t="shared" si="2"/>
        <v>18</v>
      </c>
      <c r="F119" s="5" t="str">
        <f t="shared" si="3"/>
        <v>1</v>
      </c>
      <c r="G119" s="28">
        <f>IFERROR(VLOOKUP(B119,'1º SEM 2018'!$B:$I,8,0),0)</f>
        <v>0</v>
      </c>
      <c r="H119" s="28">
        <f>IFERROR(VLOOKUP(B119,'2º SEM 2018'!$B:$I,8,0),0)</f>
        <v>0</v>
      </c>
      <c r="I119" s="28">
        <f>IFERROR(VLOOKUP(B119,'1º SEM 2019'!$B:$I,8,0),0)</f>
        <v>0</v>
      </c>
    </row>
    <row r="120" spans="2:9">
      <c r="B120" s="10" t="s">
        <v>3143</v>
      </c>
      <c r="C120" s="11" t="s">
        <v>1</v>
      </c>
      <c r="D120" s="10" t="s">
        <v>3144</v>
      </c>
      <c r="E120" s="5">
        <f t="shared" si="2"/>
        <v>13</v>
      </c>
      <c r="F120" s="5" t="str">
        <f t="shared" si="3"/>
        <v>1</v>
      </c>
      <c r="G120" s="28">
        <f>IFERROR(VLOOKUP(B120,'1º SEM 2018'!$B:$I,8,0),0)</f>
        <v>-14732166.18</v>
      </c>
      <c r="H120" s="28">
        <f>IFERROR(VLOOKUP(B120,'2º SEM 2018'!$B:$I,8,0),0)</f>
        <v>-13773923.060000001</v>
      </c>
      <c r="I120" s="28">
        <f>IFERROR(VLOOKUP(B120,'1º SEM 2019'!$B:$I,8,0),0)</f>
        <v>-12423636.68</v>
      </c>
    </row>
    <row r="121" spans="2:9">
      <c r="B121" s="10" t="s">
        <v>3162</v>
      </c>
      <c r="C121" s="11" t="s">
        <v>3163</v>
      </c>
      <c r="D121" s="10" t="s">
        <v>3164</v>
      </c>
      <c r="E121" s="5">
        <f t="shared" si="2"/>
        <v>18</v>
      </c>
      <c r="F121" s="5" t="str">
        <f t="shared" si="3"/>
        <v>1</v>
      </c>
      <c r="G121" s="28">
        <f>IFERROR(VLOOKUP(B121,'1º SEM 2018'!$B:$I,8,0),0)</f>
        <v>-183002.7</v>
      </c>
      <c r="H121" s="28">
        <f>IFERROR(VLOOKUP(B121,'2º SEM 2018'!$B:$I,8,0),0)</f>
        <v>-176325.04</v>
      </c>
      <c r="I121" s="28">
        <f>IFERROR(VLOOKUP(B121,'1º SEM 2019'!$B:$I,8,0),0)</f>
        <v>-367548.47</v>
      </c>
    </row>
    <row r="122" spans="2:9">
      <c r="B122" s="10" t="s">
        <v>3160</v>
      </c>
      <c r="C122" s="11" t="s">
        <v>1</v>
      </c>
      <c r="D122" s="10" t="s">
        <v>3161</v>
      </c>
      <c r="E122" s="5">
        <f t="shared" si="2"/>
        <v>13</v>
      </c>
      <c r="F122" s="5" t="str">
        <f t="shared" si="3"/>
        <v>1</v>
      </c>
      <c r="G122" s="28">
        <f>IFERROR(VLOOKUP(B122,'1º SEM 2018'!$B:$I,8,0),0)</f>
        <v>-183002.7</v>
      </c>
      <c r="H122" s="28">
        <f>IFERROR(VLOOKUP(B122,'2º SEM 2018'!$B:$I,8,0),0)</f>
        <v>-176325.04</v>
      </c>
      <c r="I122" s="28">
        <f>IFERROR(VLOOKUP(B122,'1º SEM 2019'!$B:$I,8,0),0)</f>
        <v>-367548.47</v>
      </c>
    </row>
    <row r="123" spans="2:9">
      <c r="B123" s="10" t="s">
        <v>3167</v>
      </c>
      <c r="C123" s="11" t="s">
        <v>3168</v>
      </c>
      <c r="D123" s="10" t="s">
        <v>3169</v>
      </c>
      <c r="E123" s="5">
        <f t="shared" si="2"/>
        <v>18</v>
      </c>
      <c r="F123" s="5" t="str">
        <f t="shared" si="3"/>
        <v>1</v>
      </c>
      <c r="G123" s="28">
        <f>IFERROR(VLOOKUP(B123,'1º SEM 2018'!$B:$I,8,0),0)</f>
        <v>-42089</v>
      </c>
      <c r="H123" s="28">
        <f>IFERROR(VLOOKUP(B123,'2º SEM 2018'!$B:$I,8,0),0)</f>
        <v>-28320.23</v>
      </c>
      <c r="I123" s="28">
        <f>IFERROR(VLOOKUP(B123,'1º SEM 2019'!$B:$I,8,0),0)</f>
        <v>-39820.58</v>
      </c>
    </row>
    <row r="124" spans="2:9">
      <c r="B124" s="10" t="s">
        <v>3170</v>
      </c>
      <c r="C124" s="11" t="s">
        <v>3171</v>
      </c>
      <c r="D124" s="10" t="s">
        <v>3172</v>
      </c>
      <c r="E124" s="5">
        <f t="shared" si="2"/>
        <v>18</v>
      </c>
      <c r="F124" s="5" t="str">
        <f t="shared" si="3"/>
        <v>1</v>
      </c>
      <c r="G124" s="28">
        <f>IFERROR(VLOOKUP(B124,'1º SEM 2018'!$B:$I,8,0),0)</f>
        <v>-146259.78</v>
      </c>
      <c r="H124" s="28">
        <f>IFERROR(VLOOKUP(B124,'2º SEM 2018'!$B:$I,8,0),0)</f>
        <v>-75418.539999999994</v>
      </c>
      <c r="I124" s="28">
        <f>IFERROR(VLOOKUP(B124,'1º SEM 2019'!$B:$I,8,0),0)</f>
        <v>-7015.85</v>
      </c>
    </row>
    <row r="125" spans="2:9">
      <c r="B125" s="10" t="s">
        <v>3173</v>
      </c>
      <c r="C125" s="11" t="s">
        <v>3174</v>
      </c>
      <c r="D125" s="10" t="s">
        <v>3175</v>
      </c>
      <c r="E125" s="5">
        <f t="shared" si="2"/>
        <v>18</v>
      </c>
      <c r="F125" s="5" t="str">
        <f t="shared" si="3"/>
        <v>1</v>
      </c>
      <c r="G125" s="28">
        <f>IFERROR(VLOOKUP(B125,'1º SEM 2018'!$B:$I,8,0),0)</f>
        <v>-11323.18</v>
      </c>
      <c r="H125" s="28">
        <f>IFERROR(VLOOKUP(B125,'2º SEM 2018'!$B:$I,8,0),0)</f>
        <v>-39950.32</v>
      </c>
      <c r="I125" s="28">
        <f>IFERROR(VLOOKUP(B125,'1º SEM 2019'!$B:$I,8,0),0)</f>
        <v>-159308.82</v>
      </c>
    </row>
    <row r="126" spans="2:9">
      <c r="B126" s="10" t="s">
        <v>3176</v>
      </c>
      <c r="C126" s="11" t="s">
        <v>3177</v>
      </c>
      <c r="D126" s="10" t="s">
        <v>3178</v>
      </c>
      <c r="E126" s="5">
        <f t="shared" si="2"/>
        <v>18</v>
      </c>
      <c r="F126" s="5" t="str">
        <f t="shared" si="3"/>
        <v>1</v>
      </c>
      <c r="G126" s="28">
        <f>IFERROR(VLOOKUP(B126,'1º SEM 2018'!$B:$I,8,0),0)</f>
        <v>0</v>
      </c>
      <c r="H126" s="28">
        <f>IFERROR(VLOOKUP(B126,'2º SEM 2018'!$B:$I,8,0),0)</f>
        <v>-14321.78</v>
      </c>
      <c r="I126" s="28">
        <f>IFERROR(VLOOKUP(B126,'1º SEM 2019'!$B:$I,8,0),0)</f>
        <v>-24409.94</v>
      </c>
    </row>
    <row r="127" spans="2:9">
      <c r="B127" s="10" t="s">
        <v>3165</v>
      </c>
      <c r="C127" s="11" t="s">
        <v>1</v>
      </c>
      <c r="D127" s="10" t="s">
        <v>3166</v>
      </c>
      <c r="E127" s="5">
        <f t="shared" si="2"/>
        <v>13</v>
      </c>
      <c r="F127" s="5" t="str">
        <f t="shared" si="3"/>
        <v>1</v>
      </c>
      <c r="G127" s="28">
        <f>IFERROR(VLOOKUP(B127,'1º SEM 2018'!$B:$I,8,0),0)</f>
        <v>-199671.96</v>
      </c>
      <c r="H127" s="28">
        <f>IFERROR(VLOOKUP(B127,'2º SEM 2018'!$B:$I,8,0),0)</f>
        <v>-158010.87</v>
      </c>
      <c r="I127" s="28">
        <f>IFERROR(VLOOKUP(B127,'1º SEM 2019'!$B:$I,8,0),0)</f>
        <v>-230555.19</v>
      </c>
    </row>
    <row r="128" spans="2:9">
      <c r="B128" s="10" t="s">
        <v>3179</v>
      </c>
      <c r="C128" s="11" t="s">
        <v>1</v>
      </c>
      <c r="D128" s="10" t="s">
        <v>3180</v>
      </c>
      <c r="E128" s="5">
        <f t="shared" si="2"/>
        <v>13</v>
      </c>
      <c r="F128" s="5" t="str">
        <f t="shared" si="3"/>
        <v>1</v>
      </c>
      <c r="G128" s="28">
        <f>IFERROR(VLOOKUP(B128,'1º SEM 2018'!$B:$I,8,0),0)</f>
        <v>3216644.73</v>
      </c>
      <c r="H128" s="28">
        <f>IFERROR(VLOOKUP(B128,'2º SEM 2018'!$B:$I,8,0),0)</f>
        <v>3248685.06</v>
      </c>
      <c r="I128" s="28">
        <f>IFERROR(VLOOKUP(B128,'1º SEM 2019'!$B:$I,8,0),0)</f>
        <v>4274813.21</v>
      </c>
    </row>
    <row r="129" spans="2:9">
      <c r="B129" s="10" t="s">
        <v>3181</v>
      </c>
      <c r="C129" s="11" t="s">
        <v>1</v>
      </c>
      <c r="D129" s="10" t="s">
        <v>3182</v>
      </c>
      <c r="E129" s="5">
        <f t="shared" si="2"/>
        <v>13</v>
      </c>
      <c r="F129" s="5" t="str">
        <f t="shared" si="3"/>
        <v>1</v>
      </c>
      <c r="G129" s="28">
        <f>IFERROR(VLOOKUP(B129,'1º SEM 2018'!$B:$I,8,0),0)</f>
        <v>97138.34</v>
      </c>
      <c r="H129" s="28">
        <f>IFERROR(VLOOKUP(B129,'2º SEM 2018'!$B:$I,8,0),0)</f>
        <v>83657.490000000005</v>
      </c>
      <c r="I129" s="28">
        <f>IFERROR(VLOOKUP(B129,'1º SEM 2019'!$B:$I,8,0),0)</f>
        <v>168615.52</v>
      </c>
    </row>
    <row r="130" spans="2:9">
      <c r="B130" s="10" t="s">
        <v>3185</v>
      </c>
      <c r="C130" s="11" t="s">
        <v>3186</v>
      </c>
      <c r="D130" s="10" t="s">
        <v>3187</v>
      </c>
      <c r="E130" s="5">
        <f t="shared" si="2"/>
        <v>18</v>
      </c>
      <c r="F130" s="5" t="str">
        <f t="shared" si="3"/>
        <v>1</v>
      </c>
      <c r="G130" s="28">
        <f>IFERROR(VLOOKUP(B130,'1º SEM 2018'!$B:$I,8,0),0)</f>
        <v>97138.34</v>
      </c>
      <c r="H130" s="28">
        <f>IFERROR(VLOOKUP(B130,'2º SEM 2018'!$B:$I,8,0),0)</f>
        <v>83657.490000000005</v>
      </c>
      <c r="I130" s="28">
        <f>IFERROR(VLOOKUP(B130,'1º SEM 2019'!$B:$I,8,0),0)</f>
        <v>168615.52</v>
      </c>
    </row>
    <row r="131" spans="2:9">
      <c r="B131" s="10" t="s">
        <v>3183</v>
      </c>
      <c r="C131" s="11" t="s">
        <v>1</v>
      </c>
      <c r="D131" s="10" t="s">
        <v>3184</v>
      </c>
      <c r="E131" s="5">
        <f t="shared" si="2"/>
        <v>13</v>
      </c>
      <c r="F131" s="5" t="str">
        <f t="shared" si="3"/>
        <v>1</v>
      </c>
      <c r="G131" s="28">
        <f>IFERROR(VLOOKUP(B131,'1º SEM 2018'!$B:$I,8,0),0)</f>
        <v>97138.34</v>
      </c>
      <c r="H131" s="28">
        <f>IFERROR(VLOOKUP(B131,'2º SEM 2018'!$B:$I,8,0),0)</f>
        <v>83657.490000000005</v>
      </c>
      <c r="I131" s="28">
        <f>IFERROR(VLOOKUP(B131,'1º SEM 2019'!$B:$I,8,0),0)</f>
        <v>168615.52</v>
      </c>
    </row>
    <row r="132" spans="2:9">
      <c r="B132" s="10" t="s">
        <v>3188</v>
      </c>
      <c r="C132" s="11" t="s">
        <v>1</v>
      </c>
      <c r="D132" s="10" t="s">
        <v>3189</v>
      </c>
      <c r="E132" s="5">
        <f t="shared" si="2"/>
        <v>13</v>
      </c>
      <c r="F132" s="5" t="str">
        <f t="shared" si="3"/>
        <v>1</v>
      </c>
      <c r="G132" s="28">
        <f>IFERROR(VLOOKUP(B132,'1º SEM 2018'!$B:$I,8,0),0)</f>
        <v>698701.98</v>
      </c>
      <c r="H132" s="28">
        <f>IFERROR(VLOOKUP(B132,'2º SEM 2018'!$B:$I,8,0),0)</f>
        <v>749754.68</v>
      </c>
      <c r="I132" s="28">
        <f>IFERROR(VLOOKUP(B132,'1º SEM 2019'!$B:$I,8,0),0)</f>
        <v>763196.89</v>
      </c>
    </row>
    <row r="133" spans="2:9">
      <c r="B133" s="10" t="s">
        <v>3192</v>
      </c>
      <c r="C133" s="11" t="s">
        <v>3193</v>
      </c>
      <c r="D133" s="10" t="s">
        <v>3194</v>
      </c>
      <c r="E133" s="5">
        <f t="shared" si="2"/>
        <v>18</v>
      </c>
      <c r="F133" s="5" t="str">
        <f t="shared" si="3"/>
        <v>1</v>
      </c>
      <c r="G133" s="28">
        <f>IFERROR(VLOOKUP(B133,'1º SEM 2018'!$B:$I,8,0),0)</f>
        <v>1755.82</v>
      </c>
      <c r="H133" s="28">
        <f>IFERROR(VLOOKUP(B133,'2º SEM 2018'!$B:$I,8,0),0)</f>
        <v>1827.32</v>
      </c>
      <c r="I133" s="28">
        <f>IFERROR(VLOOKUP(B133,'1º SEM 2019'!$B:$I,8,0),0)</f>
        <v>1974.25</v>
      </c>
    </row>
    <row r="134" spans="2:9">
      <c r="B134" s="10" t="s">
        <v>3195</v>
      </c>
      <c r="C134" s="11" t="s">
        <v>3196</v>
      </c>
      <c r="D134" s="10" t="s">
        <v>3197</v>
      </c>
      <c r="E134" s="5">
        <f t="shared" si="2"/>
        <v>18</v>
      </c>
      <c r="F134" s="5" t="str">
        <f t="shared" si="3"/>
        <v>1</v>
      </c>
      <c r="G134" s="28">
        <f>IFERROR(VLOOKUP(B134,'1º SEM 2018'!$B:$I,8,0),0)</f>
        <v>30583.72</v>
      </c>
      <c r="H134" s="28">
        <f>IFERROR(VLOOKUP(B134,'2º SEM 2018'!$B:$I,8,0),0)</f>
        <v>24327.3</v>
      </c>
      <c r="I134" s="28">
        <f>IFERROR(VLOOKUP(B134,'1º SEM 2019'!$B:$I,8,0),0)</f>
        <v>28580.959999999999</v>
      </c>
    </row>
    <row r="135" spans="2:9">
      <c r="B135" s="10" t="s">
        <v>3198</v>
      </c>
      <c r="C135" s="11" t="s">
        <v>3199</v>
      </c>
      <c r="D135" s="10" t="s">
        <v>3200</v>
      </c>
      <c r="E135" s="5">
        <f t="shared" si="2"/>
        <v>18</v>
      </c>
      <c r="F135" s="5" t="str">
        <f t="shared" si="3"/>
        <v>1</v>
      </c>
      <c r="G135" s="28">
        <f>IFERROR(VLOOKUP(B135,'1º SEM 2018'!$B:$I,8,0),0)</f>
        <v>157.36000000000001</v>
      </c>
      <c r="H135" s="28">
        <f>IFERROR(VLOOKUP(B135,'2º SEM 2018'!$B:$I,8,0),0)</f>
        <v>112.71</v>
      </c>
      <c r="I135" s="28">
        <f>IFERROR(VLOOKUP(B135,'1º SEM 2019'!$B:$I,8,0),0)</f>
        <v>133.78</v>
      </c>
    </row>
    <row r="136" spans="2:9">
      <c r="B136" s="10" t="s">
        <v>5558</v>
      </c>
      <c r="C136" s="11" t="s">
        <v>5559</v>
      </c>
      <c r="D136" s="10" t="s">
        <v>5560</v>
      </c>
      <c r="E136" s="5">
        <f t="shared" si="2"/>
        <v>18</v>
      </c>
      <c r="F136" s="5" t="str">
        <f t="shared" si="3"/>
        <v>1</v>
      </c>
      <c r="G136" s="28">
        <f>IFERROR(VLOOKUP(B136,'1º SEM 2018'!$B:$I,8,0),0)</f>
        <v>0</v>
      </c>
      <c r="H136" s="28">
        <f>IFERROR(VLOOKUP(B136,'2º SEM 2018'!$B:$I,8,0),0)</f>
        <v>0</v>
      </c>
      <c r="I136" s="28">
        <f>IFERROR(VLOOKUP(B136,'1º SEM 2019'!$B:$I,8,0),0)</f>
        <v>0</v>
      </c>
    </row>
    <row r="137" spans="2:9">
      <c r="B137" s="10" t="s">
        <v>5561</v>
      </c>
      <c r="C137" s="11" t="s">
        <v>5562</v>
      </c>
      <c r="D137" s="10" t="s">
        <v>5563</v>
      </c>
      <c r="E137" s="5">
        <f t="shared" si="2"/>
        <v>18</v>
      </c>
      <c r="F137" s="5" t="str">
        <f t="shared" si="3"/>
        <v>1</v>
      </c>
      <c r="G137" s="28">
        <f>IFERROR(VLOOKUP(B137,'1º SEM 2018'!$B:$I,8,0),0)</f>
        <v>0</v>
      </c>
      <c r="H137" s="28">
        <f>IFERROR(VLOOKUP(B137,'2º SEM 2018'!$B:$I,8,0),0)</f>
        <v>0</v>
      </c>
      <c r="I137" s="28">
        <f>IFERROR(VLOOKUP(B137,'1º SEM 2019'!$B:$I,8,0),0)</f>
        <v>0</v>
      </c>
    </row>
    <row r="138" spans="2:9">
      <c r="B138" s="10" t="s">
        <v>5564</v>
      </c>
      <c r="C138" s="11" t="s">
        <v>5565</v>
      </c>
      <c r="D138" s="10" t="s">
        <v>5566</v>
      </c>
      <c r="E138" s="5">
        <f t="shared" si="2"/>
        <v>18</v>
      </c>
      <c r="F138" s="5" t="str">
        <f t="shared" si="3"/>
        <v>1</v>
      </c>
      <c r="G138" s="28">
        <f>IFERROR(VLOOKUP(B138,'1º SEM 2018'!$B:$I,8,0),0)</f>
        <v>0</v>
      </c>
      <c r="H138" s="28">
        <f>IFERROR(VLOOKUP(B138,'2º SEM 2018'!$B:$I,8,0),0)</f>
        <v>0</v>
      </c>
      <c r="I138" s="28">
        <f>IFERROR(VLOOKUP(B138,'1º SEM 2019'!$B:$I,8,0),0)</f>
        <v>0</v>
      </c>
    </row>
    <row r="139" spans="2:9">
      <c r="B139" s="10" t="s">
        <v>5567</v>
      </c>
      <c r="C139" s="11" t="s">
        <v>5568</v>
      </c>
      <c r="D139" s="10" t="s">
        <v>5569</v>
      </c>
      <c r="E139" s="5">
        <f t="shared" si="2"/>
        <v>18</v>
      </c>
      <c r="F139" s="5" t="str">
        <f t="shared" si="3"/>
        <v>1</v>
      </c>
      <c r="G139" s="28">
        <f>IFERROR(VLOOKUP(B139,'1º SEM 2018'!$B:$I,8,0),0)</f>
        <v>0</v>
      </c>
      <c r="H139" s="28">
        <f>IFERROR(VLOOKUP(B139,'2º SEM 2018'!$B:$I,8,0),0)</f>
        <v>0</v>
      </c>
      <c r="I139" s="28">
        <f>IFERROR(VLOOKUP(B139,'1º SEM 2019'!$B:$I,8,0),0)</f>
        <v>0</v>
      </c>
    </row>
    <row r="140" spans="2:9">
      <c r="B140" s="10" t="s">
        <v>5570</v>
      </c>
      <c r="C140" s="11" t="s">
        <v>5571</v>
      </c>
      <c r="D140" s="10" t="s">
        <v>5572</v>
      </c>
      <c r="E140" s="5">
        <f t="shared" si="2"/>
        <v>18</v>
      </c>
      <c r="F140" s="5" t="str">
        <f t="shared" si="3"/>
        <v>1</v>
      </c>
      <c r="G140" s="28">
        <f>IFERROR(VLOOKUP(B140,'1º SEM 2018'!$B:$I,8,0),0)</f>
        <v>0</v>
      </c>
      <c r="H140" s="28">
        <f>IFERROR(VLOOKUP(B140,'2º SEM 2018'!$B:$I,8,0),0)</f>
        <v>0</v>
      </c>
      <c r="I140" s="28">
        <f>IFERROR(VLOOKUP(B140,'1º SEM 2019'!$B:$I,8,0),0)</f>
        <v>0</v>
      </c>
    </row>
    <row r="141" spans="2:9">
      <c r="B141" s="10" t="s">
        <v>3201</v>
      </c>
      <c r="C141" s="11" t="s">
        <v>3202</v>
      </c>
      <c r="D141" s="10" t="s">
        <v>3203</v>
      </c>
      <c r="E141" s="5">
        <f t="shared" si="2"/>
        <v>18</v>
      </c>
      <c r="F141" s="5" t="str">
        <f t="shared" si="3"/>
        <v>1</v>
      </c>
      <c r="G141" s="28">
        <f>IFERROR(VLOOKUP(B141,'1º SEM 2018'!$B:$I,8,0),0)</f>
        <v>2957.28</v>
      </c>
      <c r="H141" s="28">
        <f>IFERROR(VLOOKUP(B141,'2º SEM 2018'!$B:$I,8,0),0)</f>
        <v>2887.74</v>
      </c>
      <c r="I141" s="28">
        <f>IFERROR(VLOOKUP(B141,'1º SEM 2019'!$B:$I,8,0),0)</f>
        <v>2843.82</v>
      </c>
    </row>
    <row r="142" spans="2:9">
      <c r="B142" s="10" t="s">
        <v>5573</v>
      </c>
      <c r="C142" s="11" t="s">
        <v>5574</v>
      </c>
      <c r="D142" s="10" t="s">
        <v>5575</v>
      </c>
      <c r="E142" s="5">
        <f t="shared" si="2"/>
        <v>18</v>
      </c>
      <c r="F142" s="5" t="str">
        <f t="shared" si="3"/>
        <v>1</v>
      </c>
      <c r="G142" s="28">
        <f>IFERROR(VLOOKUP(B142,'1º SEM 2018'!$B:$I,8,0),0)</f>
        <v>0</v>
      </c>
      <c r="H142" s="28">
        <f>IFERROR(VLOOKUP(B142,'2º SEM 2018'!$B:$I,8,0),0)</f>
        <v>0</v>
      </c>
      <c r="I142" s="28">
        <f>IFERROR(VLOOKUP(B142,'1º SEM 2019'!$B:$I,8,0),0)</f>
        <v>0</v>
      </c>
    </row>
    <row r="143" spans="2:9">
      <c r="B143" s="10" t="s">
        <v>3204</v>
      </c>
      <c r="C143" s="11" t="s">
        <v>3205</v>
      </c>
      <c r="D143" s="10" t="s">
        <v>3206</v>
      </c>
      <c r="E143" s="5">
        <f t="shared" si="2"/>
        <v>18</v>
      </c>
      <c r="F143" s="5" t="str">
        <f t="shared" si="3"/>
        <v>1</v>
      </c>
      <c r="G143" s="28">
        <f>IFERROR(VLOOKUP(B143,'1º SEM 2018'!$B:$I,8,0),0)</f>
        <v>1711.95</v>
      </c>
      <c r="H143" s="28">
        <f>IFERROR(VLOOKUP(B143,'2º SEM 2018'!$B:$I,8,0),0)</f>
        <v>2547.4</v>
      </c>
      <c r="I143" s="28">
        <f>IFERROR(VLOOKUP(B143,'1º SEM 2019'!$B:$I,8,0),0)</f>
        <v>3623.48</v>
      </c>
    </row>
    <row r="144" spans="2:9">
      <c r="B144" s="10" t="s">
        <v>5576</v>
      </c>
      <c r="C144" s="11" t="s">
        <v>5577</v>
      </c>
      <c r="D144" s="10" t="s">
        <v>5578</v>
      </c>
      <c r="E144" s="5">
        <f t="shared" ref="E144:E207" si="4">LEN(B144)</f>
        <v>18</v>
      </c>
      <c r="F144" s="5" t="str">
        <f t="shared" ref="F144:F207" si="5">LEFT(B144)</f>
        <v>1</v>
      </c>
      <c r="G144" s="28">
        <f>IFERROR(VLOOKUP(B144,'1º SEM 2018'!$B:$I,8,0),0)</f>
        <v>0</v>
      </c>
      <c r="H144" s="28">
        <f>IFERROR(VLOOKUP(B144,'2º SEM 2018'!$B:$I,8,0),0)</f>
        <v>0</v>
      </c>
      <c r="I144" s="28">
        <f>IFERROR(VLOOKUP(B144,'1º SEM 2019'!$B:$I,8,0),0)</f>
        <v>0</v>
      </c>
    </row>
    <row r="145" spans="2:9">
      <c r="B145" s="10" t="s">
        <v>5579</v>
      </c>
      <c r="C145" s="11" t="s">
        <v>5580</v>
      </c>
      <c r="D145" s="10" t="s">
        <v>5581</v>
      </c>
      <c r="E145" s="5">
        <f t="shared" si="4"/>
        <v>18</v>
      </c>
      <c r="F145" s="5" t="str">
        <f t="shared" si="5"/>
        <v>1</v>
      </c>
      <c r="G145" s="28">
        <f>IFERROR(VLOOKUP(B145,'1º SEM 2018'!$B:$I,8,0),0)</f>
        <v>0</v>
      </c>
      <c r="H145" s="28">
        <f>IFERROR(VLOOKUP(B145,'2º SEM 2018'!$B:$I,8,0),0)</f>
        <v>0</v>
      </c>
      <c r="I145" s="28">
        <f>IFERROR(VLOOKUP(B145,'1º SEM 2019'!$B:$I,8,0),0)</f>
        <v>0</v>
      </c>
    </row>
    <row r="146" spans="2:9">
      <c r="B146" s="10" t="s">
        <v>5582</v>
      </c>
      <c r="C146" s="11" t="s">
        <v>5583</v>
      </c>
      <c r="D146" s="10" t="s">
        <v>5584</v>
      </c>
      <c r="E146" s="5">
        <f t="shared" si="4"/>
        <v>18</v>
      </c>
      <c r="F146" s="5" t="str">
        <f t="shared" si="5"/>
        <v>1</v>
      </c>
      <c r="G146" s="28">
        <f>IFERROR(VLOOKUP(B146,'1º SEM 2018'!$B:$I,8,0),0)</f>
        <v>0</v>
      </c>
      <c r="H146" s="28">
        <f>IFERROR(VLOOKUP(B146,'2º SEM 2018'!$B:$I,8,0),0)</f>
        <v>0</v>
      </c>
      <c r="I146" s="28">
        <f>IFERROR(VLOOKUP(B146,'1º SEM 2019'!$B:$I,8,0),0)</f>
        <v>0</v>
      </c>
    </row>
    <row r="147" spans="2:9">
      <c r="B147" s="10" t="s">
        <v>3190</v>
      </c>
      <c r="C147" s="11" t="s">
        <v>1</v>
      </c>
      <c r="D147" s="10" t="s">
        <v>3191</v>
      </c>
      <c r="E147" s="5">
        <f t="shared" si="4"/>
        <v>13</v>
      </c>
      <c r="F147" s="5" t="str">
        <f t="shared" si="5"/>
        <v>1</v>
      </c>
      <c r="G147" s="28">
        <f>IFERROR(VLOOKUP(B147,'1º SEM 2018'!$B:$I,8,0),0)</f>
        <v>37166.129999999997</v>
      </c>
      <c r="H147" s="28">
        <f>IFERROR(VLOOKUP(B147,'2º SEM 2018'!$B:$I,8,0),0)</f>
        <v>31702.47</v>
      </c>
      <c r="I147" s="28">
        <f>IFERROR(VLOOKUP(B147,'1º SEM 2019'!$B:$I,8,0),0)</f>
        <v>37156.29</v>
      </c>
    </row>
    <row r="148" spans="2:9">
      <c r="B148" s="10" t="s">
        <v>3209</v>
      </c>
      <c r="C148" s="11" t="s">
        <v>3210</v>
      </c>
      <c r="D148" s="10" t="s">
        <v>3211</v>
      </c>
      <c r="E148" s="5">
        <f t="shared" si="4"/>
        <v>18</v>
      </c>
      <c r="F148" s="5" t="str">
        <f t="shared" si="5"/>
        <v>1</v>
      </c>
      <c r="G148" s="28">
        <f>IFERROR(VLOOKUP(B148,'1º SEM 2018'!$B:$I,8,0),0)</f>
        <v>659700.29</v>
      </c>
      <c r="H148" s="28">
        <f>IFERROR(VLOOKUP(B148,'2º SEM 2018'!$B:$I,8,0),0)</f>
        <v>716360.12</v>
      </c>
      <c r="I148" s="28">
        <f>IFERROR(VLOOKUP(B148,'1º SEM 2019'!$B:$I,8,0),0)</f>
        <v>725644.65</v>
      </c>
    </row>
    <row r="149" spans="2:9">
      <c r="B149" s="10" t="s">
        <v>3212</v>
      </c>
      <c r="C149" s="11" t="s">
        <v>3213</v>
      </c>
      <c r="D149" s="10" t="s">
        <v>3214</v>
      </c>
      <c r="E149" s="5">
        <f t="shared" si="4"/>
        <v>18</v>
      </c>
      <c r="F149" s="5" t="str">
        <f t="shared" si="5"/>
        <v>1</v>
      </c>
      <c r="G149" s="28">
        <f>IFERROR(VLOOKUP(B149,'1º SEM 2018'!$B:$I,8,0),0)</f>
        <v>1835.56</v>
      </c>
      <c r="H149" s="28">
        <f>IFERROR(VLOOKUP(B149,'2º SEM 2018'!$B:$I,8,0),0)</f>
        <v>1692.09</v>
      </c>
      <c r="I149" s="28">
        <f>IFERROR(VLOOKUP(B149,'1º SEM 2019'!$B:$I,8,0),0)</f>
        <v>395.95</v>
      </c>
    </row>
    <row r="150" spans="2:9">
      <c r="B150" s="10" t="s">
        <v>5585</v>
      </c>
      <c r="C150" s="11" t="s">
        <v>5586</v>
      </c>
      <c r="D150" s="10" t="s">
        <v>5587</v>
      </c>
      <c r="E150" s="5">
        <f t="shared" si="4"/>
        <v>18</v>
      </c>
      <c r="F150" s="5" t="str">
        <f t="shared" si="5"/>
        <v>1</v>
      </c>
      <c r="G150" s="28">
        <f>IFERROR(VLOOKUP(B150,'1º SEM 2018'!$B:$I,8,0),0)</f>
        <v>0</v>
      </c>
      <c r="H150" s="28">
        <f>IFERROR(VLOOKUP(B150,'2º SEM 2018'!$B:$I,8,0),0)</f>
        <v>0</v>
      </c>
      <c r="I150" s="28">
        <f>IFERROR(VLOOKUP(B150,'1º SEM 2019'!$B:$I,8,0),0)</f>
        <v>0</v>
      </c>
    </row>
    <row r="151" spans="2:9">
      <c r="B151" s="10" t="s">
        <v>3207</v>
      </c>
      <c r="C151" s="11" t="s">
        <v>1</v>
      </c>
      <c r="D151" s="10" t="s">
        <v>3208</v>
      </c>
      <c r="E151" s="5">
        <f t="shared" si="4"/>
        <v>13</v>
      </c>
      <c r="F151" s="5" t="str">
        <f t="shared" si="5"/>
        <v>1</v>
      </c>
      <c r="G151" s="28">
        <f>IFERROR(VLOOKUP(B151,'1º SEM 2018'!$B:$I,8,0),0)</f>
        <v>661535.85</v>
      </c>
      <c r="H151" s="28">
        <f>IFERROR(VLOOKUP(B151,'2º SEM 2018'!$B:$I,8,0),0)</f>
        <v>718052.21</v>
      </c>
      <c r="I151" s="28">
        <f>IFERROR(VLOOKUP(B151,'1º SEM 2019'!$B:$I,8,0),0)</f>
        <v>726040.6</v>
      </c>
    </row>
    <row r="152" spans="2:9">
      <c r="B152" s="10" t="s">
        <v>3215</v>
      </c>
      <c r="C152" s="11" t="s">
        <v>1</v>
      </c>
      <c r="D152" s="10" t="s">
        <v>3216</v>
      </c>
      <c r="E152" s="5">
        <f t="shared" si="4"/>
        <v>13</v>
      </c>
      <c r="F152" s="5" t="str">
        <f t="shared" si="5"/>
        <v>1</v>
      </c>
      <c r="G152" s="28">
        <f>IFERROR(VLOOKUP(B152,'1º SEM 2018'!$B:$I,8,0),0)</f>
        <v>2488250.2000000002</v>
      </c>
      <c r="H152" s="28">
        <f>IFERROR(VLOOKUP(B152,'2º SEM 2018'!$B:$I,8,0),0)</f>
        <v>2476520.42</v>
      </c>
      <c r="I152" s="28">
        <f>IFERROR(VLOOKUP(B152,'1º SEM 2019'!$B:$I,8,0),0)</f>
        <v>3454838.37</v>
      </c>
    </row>
    <row r="153" spans="2:9">
      <c r="B153" s="10" t="s">
        <v>3219</v>
      </c>
      <c r="C153" s="11" t="s">
        <v>3220</v>
      </c>
      <c r="D153" s="10" t="s">
        <v>3221</v>
      </c>
      <c r="E153" s="5">
        <f t="shared" si="4"/>
        <v>18</v>
      </c>
      <c r="F153" s="5" t="str">
        <f t="shared" si="5"/>
        <v>1</v>
      </c>
      <c r="G153" s="28">
        <f>IFERROR(VLOOKUP(B153,'1º SEM 2018'!$B:$I,8,0),0)</f>
        <v>0</v>
      </c>
      <c r="H153" s="28">
        <f>IFERROR(VLOOKUP(B153,'2º SEM 2018'!$B:$I,8,0),0)</f>
        <v>0</v>
      </c>
      <c r="I153" s="28">
        <f>IFERROR(VLOOKUP(B153,'1º SEM 2019'!$B:$I,8,0),0)</f>
        <v>0</v>
      </c>
    </row>
    <row r="154" spans="2:9">
      <c r="B154" s="10" t="s">
        <v>3222</v>
      </c>
      <c r="C154" s="11" t="s">
        <v>3223</v>
      </c>
      <c r="D154" s="10" t="s">
        <v>3224</v>
      </c>
      <c r="E154" s="5">
        <f t="shared" si="4"/>
        <v>18</v>
      </c>
      <c r="F154" s="5" t="str">
        <f t="shared" si="5"/>
        <v>1</v>
      </c>
      <c r="G154" s="28">
        <f>IFERROR(VLOOKUP(B154,'1º SEM 2018'!$B:$I,8,0),0)</f>
        <v>9205.26</v>
      </c>
      <c r="H154" s="28">
        <f>IFERROR(VLOOKUP(B154,'2º SEM 2018'!$B:$I,8,0),0)</f>
        <v>0</v>
      </c>
      <c r="I154" s="28">
        <f>IFERROR(VLOOKUP(B154,'1º SEM 2019'!$B:$I,8,0),0)</f>
        <v>0</v>
      </c>
    </row>
    <row r="155" spans="2:9">
      <c r="B155" s="10" t="s">
        <v>3225</v>
      </c>
      <c r="C155" s="11" t="s">
        <v>3226</v>
      </c>
      <c r="D155" s="10" t="s">
        <v>3227</v>
      </c>
      <c r="E155" s="5">
        <f t="shared" si="4"/>
        <v>18</v>
      </c>
      <c r="F155" s="5" t="str">
        <f t="shared" si="5"/>
        <v>1</v>
      </c>
      <c r="G155" s="28">
        <f>IFERROR(VLOOKUP(B155,'1º SEM 2018'!$B:$I,8,0),0)</f>
        <v>0</v>
      </c>
      <c r="H155" s="28">
        <f>IFERROR(VLOOKUP(B155,'2º SEM 2018'!$B:$I,8,0),0)</f>
        <v>0</v>
      </c>
      <c r="I155" s="28">
        <f>IFERROR(VLOOKUP(B155,'1º SEM 2019'!$B:$I,8,0),0)</f>
        <v>0</v>
      </c>
    </row>
    <row r="156" spans="2:9">
      <c r="B156" s="10" t="s">
        <v>3228</v>
      </c>
      <c r="C156" s="11" t="s">
        <v>3229</v>
      </c>
      <c r="D156" s="10" t="s">
        <v>3230</v>
      </c>
      <c r="E156" s="5">
        <f t="shared" si="4"/>
        <v>18</v>
      </c>
      <c r="F156" s="5" t="str">
        <f t="shared" si="5"/>
        <v>1</v>
      </c>
      <c r="G156" s="28">
        <f>IFERROR(VLOOKUP(B156,'1º SEM 2018'!$B:$I,8,0),0)</f>
        <v>0</v>
      </c>
      <c r="H156" s="28">
        <f>IFERROR(VLOOKUP(B156,'2º SEM 2018'!$B:$I,8,0),0)</f>
        <v>0</v>
      </c>
      <c r="I156" s="28">
        <f>IFERROR(VLOOKUP(B156,'1º SEM 2019'!$B:$I,8,0),0)</f>
        <v>0</v>
      </c>
    </row>
    <row r="157" spans="2:9">
      <c r="B157" s="10" t="s">
        <v>3231</v>
      </c>
      <c r="C157" s="11" t="s">
        <v>3232</v>
      </c>
      <c r="D157" s="10" t="s">
        <v>3233</v>
      </c>
      <c r="E157" s="5">
        <f t="shared" si="4"/>
        <v>18</v>
      </c>
      <c r="F157" s="5" t="str">
        <f t="shared" si="5"/>
        <v>1</v>
      </c>
      <c r="G157" s="28">
        <f>IFERROR(VLOOKUP(B157,'1º SEM 2018'!$B:$I,8,0),0)</f>
        <v>0</v>
      </c>
      <c r="H157" s="28">
        <f>IFERROR(VLOOKUP(B157,'2º SEM 2018'!$B:$I,8,0),0)</f>
        <v>0</v>
      </c>
      <c r="I157" s="28">
        <f>IFERROR(VLOOKUP(B157,'1º SEM 2019'!$B:$I,8,0),0)</f>
        <v>0</v>
      </c>
    </row>
    <row r="158" spans="2:9">
      <c r="B158" s="10" t="s">
        <v>3217</v>
      </c>
      <c r="C158" s="11" t="s">
        <v>1</v>
      </c>
      <c r="D158" s="10" t="s">
        <v>3218</v>
      </c>
      <c r="E158" s="5">
        <f t="shared" si="4"/>
        <v>13</v>
      </c>
      <c r="F158" s="5" t="str">
        <f t="shared" si="5"/>
        <v>1</v>
      </c>
      <c r="G158" s="28">
        <f>IFERROR(VLOOKUP(B158,'1º SEM 2018'!$B:$I,8,0),0)</f>
        <v>9205.26</v>
      </c>
      <c r="H158" s="28">
        <f>IFERROR(VLOOKUP(B158,'2º SEM 2018'!$B:$I,8,0),0)</f>
        <v>0</v>
      </c>
      <c r="I158" s="28">
        <f>IFERROR(VLOOKUP(B158,'1º SEM 2019'!$B:$I,8,0),0)</f>
        <v>0</v>
      </c>
    </row>
    <row r="159" spans="2:9">
      <c r="B159" s="10" t="s">
        <v>3236</v>
      </c>
      <c r="C159" s="11" t="s">
        <v>3237</v>
      </c>
      <c r="D159" s="10" t="s">
        <v>3238</v>
      </c>
      <c r="E159" s="5">
        <f t="shared" si="4"/>
        <v>18</v>
      </c>
      <c r="F159" s="5" t="str">
        <f t="shared" si="5"/>
        <v>1</v>
      </c>
      <c r="G159" s="28">
        <f>IFERROR(VLOOKUP(B159,'1º SEM 2018'!$B:$I,8,0),0)</f>
        <v>1660</v>
      </c>
      <c r="H159" s="28">
        <f>IFERROR(VLOOKUP(B159,'2º SEM 2018'!$B:$I,8,0),0)</f>
        <v>0</v>
      </c>
      <c r="I159" s="28">
        <f>IFERROR(VLOOKUP(B159,'1º SEM 2019'!$B:$I,8,0),0)</f>
        <v>6014.9</v>
      </c>
    </row>
    <row r="160" spans="2:9">
      <c r="B160" s="10" t="s">
        <v>3239</v>
      </c>
      <c r="C160" s="11" t="s">
        <v>3240</v>
      </c>
      <c r="D160" s="10" t="s">
        <v>3241</v>
      </c>
      <c r="E160" s="5">
        <f t="shared" si="4"/>
        <v>18</v>
      </c>
      <c r="F160" s="5" t="str">
        <f t="shared" si="5"/>
        <v>1</v>
      </c>
      <c r="G160" s="28">
        <f>IFERROR(VLOOKUP(B160,'1º SEM 2018'!$B:$I,8,0),0)</f>
        <v>0</v>
      </c>
      <c r="H160" s="28">
        <f>IFERROR(VLOOKUP(B160,'2º SEM 2018'!$B:$I,8,0),0)</f>
        <v>0</v>
      </c>
      <c r="I160" s="28">
        <f>IFERROR(VLOOKUP(B160,'1º SEM 2019'!$B:$I,8,0),0)</f>
        <v>0</v>
      </c>
    </row>
    <row r="161" spans="2:9">
      <c r="B161" s="10" t="s">
        <v>3242</v>
      </c>
      <c r="C161" s="11" t="s">
        <v>3243</v>
      </c>
      <c r="D161" s="10" t="s">
        <v>3244</v>
      </c>
      <c r="E161" s="5">
        <f t="shared" si="4"/>
        <v>18</v>
      </c>
      <c r="F161" s="5" t="str">
        <f t="shared" si="5"/>
        <v>1</v>
      </c>
      <c r="G161" s="28">
        <f>IFERROR(VLOOKUP(B161,'1º SEM 2018'!$B:$I,8,0),0)</f>
        <v>0</v>
      </c>
      <c r="H161" s="28">
        <f>IFERROR(VLOOKUP(B161,'2º SEM 2018'!$B:$I,8,0),0)</f>
        <v>0</v>
      </c>
      <c r="I161" s="28">
        <f>IFERROR(VLOOKUP(B161,'1º SEM 2019'!$B:$I,8,0),0)</f>
        <v>3400</v>
      </c>
    </row>
    <row r="162" spans="2:9">
      <c r="B162" s="10" t="s">
        <v>3245</v>
      </c>
      <c r="C162" s="11" t="s">
        <v>3246</v>
      </c>
      <c r="D162" s="10" t="s">
        <v>3247</v>
      </c>
      <c r="E162" s="5">
        <f t="shared" si="4"/>
        <v>18</v>
      </c>
      <c r="F162" s="5" t="str">
        <f t="shared" si="5"/>
        <v>1</v>
      </c>
      <c r="G162" s="28">
        <f>IFERROR(VLOOKUP(B162,'1º SEM 2018'!$B:$I,8,0),0)</f>
        <v>0</v>
      </c>
      <c r="H162" s="28">
        <f>IFERROR(VLOOKUP(B162,'2º SEM 2018'!$B:$I,8,0),0)</f>
        <v>0</v>
      </c>
      <c r="I162" s="28">
        <f>IFERROR(VLOOKUP(B162,'1º SEM 2019'!$B:$I,8,0),0)</f>
        <v>78585.899999999994</v>
      </c>
    </row>
    <row r="163" spans="2:9">
      <c r="B163" s="10" t="s">
        <v>3234</v>
      </c>
      <c r="C163" s="11" t="s">
        <v>1</v>
      </c>
      <c r="D163" s="10" t="s">
        <v>3235</v>
      </c>
      <c r="E163" s="5">
        <f t="shared" si="4"/>
        <v>13</v>
      </c>
      <c r="F163" s="5" t="str">
        <f t="shared" si="5"/>
        <v>1</v>
      </c>
      <c r="G163" s="28">
        <f>IFERROR(VLOOKUP(B163,'1º SEM 2018'!$B:$I,8,0),0)</f>
        <v>1660</v>
      </c>
      <c r="H163" s="28">
        <f>IFERROR(VLOOKUP(B163,'2º SEM 2018'!$B:$I,8,0),0)</f>
        <v>0</v>
      </c>
      <c r="I163" s="28">
        <f>IFERROR(VLOOKUP(B163,'1º SEM 2019'!$B:$I,8,0),0)</f>
        <v>88000.8</v>
      </c>
    </row>
    <row r="164" spans="2:9">
      <c r="B164" s="10" t="s">
        <v>3250</v>
      </c>
      <c r="C164" s="11" t="s">
        <v>3251</v>
      </c>
      <c r="D164" s="10" t="s">
        <v>3252</v>
      </c>
      <c r="E164" s="5">
        <f t="shared" si="4"/>
        <v>18</v>
      </c>
      <c r="F164" s="5" t="str">
        <f t="shared" si="5"/>
        <v>1</v>
      </c>
      <c r="G164" s="28">
        <f>IFERROR(VLOOKUP(B164,'1º SEM 2018'!$B:$I,8,0),0)</f>
        <v>226460.14</v>
      </c>
      <c r="H164" s="28">
        <f>IFERROR(VLOOKUP(B164,'2º SEM 2018'!$B:$I,8,0),0)</f>
        <v>224210.14</v>
      </c>
      <c r="I164" s="28">
        <f>IFERROR(VLOOKUP(B164,'1º SEM 2019'!$B:$I,8,0),0)</f>
        <v>559335.07999999996</v>
      </c>
    </row>
    <row r="165" spans="2:9">
      <c r="B165" s="10" t="s">
        <v>3248</v>
      </c>
      <c r="C165" s="11" t="s">
        <v>1</v>
      </c>
      <c r="D165" s="10" t="s">
        <v>3249</v>
      </c>
      <c r="E165" s="5">
        <f t="shared" si="4"/>
        <v>13</v>
      </c>
      <c r="F165" s="5" t="str">
        <f t="shared" si="5"/>
        <v>1</v>
      </c>
      <c r="G165" s="28">
        <f>IFERROR(VLOOKUP(B165,'1º SEM 2018'!$B:$I,8,0),0)</f>
        <v>226460.14</v>
      </c>
      <c r="H165" s="28">
        <f>IFERROR(VLOOKUP(B165,'2º SEM 2018'!$B:$I,8,0),0)</f>
        <v>224210.14</v>
      </c>
      <c r="I165" s="28">
        <f>IFERROR(VLOOKUP(B165,'1º SEM 2019'!$B:$I,8,0),0)</f>
        <v>559335.07999999996</v>
      </c>
    </row>
    <row r="166" spans="2:9">
      <c r="B166" s="10" t="s">
        <v>3253</v>
      </c>
      <c r="C166" s="11" t="s">
        <v>1</v>
      </c>
      <c r="D166" s="10" t="s">
        <v>3254</v>
      </c>
      <c r="E166" s="5">
        <f t="shared" si="4"/>
        <v>13</v>
      </c>
      <c r="F166" s="5" t="str">
        <f t="shared" si="5"/>
        <v>1</v>
      </c>
      <c r="G166" s="28">
        <f>IFERROR(VLOOKUP(B166,'1º SEM 2018'!$B:$I,8,0),0)</f>
        <v>1986429.48</v>
      </c>
      <c r="H166" s="28">
        <f>IFERROR(VLOOKUP(B166,'2º SEM 2018'!$B:$I,8,0),0)</f>
        <v>2012013.65</v>
      </c>
      <c r="I166" s="28">
        <f>IFERROR(VLOOKUP(B166,'1º SEM 2019'!$B:$I,8,0),0)</f>
        <v>2034551.83</v>
      </c>
    </row>
    <row r="167" spans="2:9">
      <c r="B167" s="10" t="s">
        <v>3257</v>
      </c>
      <c r="C167" s="11" t="s">
        <v>3258</v>
      </c>
      <c r="D167" s="10" t="s">
        <v>3259</v>
      </c>
      <c r="E167" s="5">
        <f t="shared" si="4"/>
        <v>18</v>
      </c>
      <c r="F167" s="5" t="str">
        <f t="shared" si="5"/>
        <v>1</v>
      </c>
      <c r="G167" s="28">
        <f>IFERROR(VLOOKUP(B167,'1º SEM 2018'!$B:$I,8,0),0)</f>
        <v>428859.29</v>
      </c>
      <c r="H167" s="28">
        <f>IFERROR(VLOOKUP(B167,'2º SEM 2018'!$B:$I,8,0),0)</f>
        <v>433452.82</v>
      </c>
      <c r="I167" s="28">
        <f>IFERROR(VLOOKUP(B167,'1º SEM 2019'!$B:$I,8,0),0)</f>
        <v>437942.63</v>
      </c>
    </row>
    <row r="168" spans="2:9">
      <c r="B168" s="10" t="s">
        <v>3260</v>
      </c>
      <c r="C168" s="11" t="s">
        <v>3261</v>
      </c>
      <c r="D168" s="10" t="s">
        <v>3262</v>
      </c>
      <c r="E168" s="5">
        <f t="shared" si="4"/>
        <v>18</v>
      </c>
      <c r="F168" s="5" t="str">
        <f t="shared" si="5"/>
        <v>1</v>
      </c>
      <c r="G168" s="28">
        <f>IFERROR(VLOOKUP(B168,'1º SEM 2018'!$B:$I,8,0),0)</f>
        <v>1547997.87</v>
      </c>
      <c r="H168" s="28">
        <f>IFERROR(VLOOKUP(B168,'2º SEM 2018'!$B:$I,8,0),0)</f>
        <v>1566012.38</v>
      </c>
      <c r="I168" s="28">
        <f>IFERROR(VLOOKUP(B168,'1º SEM 2019'!$B:$I,8,0),0)</f>
        <v>1583620.11</v>
      </c>
    </row>
    <row r="169" spans="2:9">
      <c r="B169" s="10" t="s">
        <v>3255</v>
      </c>
      <c r="C169" s="11" t="s">
        <v>1</v>
      </c>
      <c r="D169" s="10" t="s">
        <v>3256</v>
      </c>
      <c r="E169" s="5">
        <f t="shared" si="4"/>
        <v>13</v>
      </c>
      <c r="F169" s="5" t="str">
        <f t="shared" si="5"/>
        <v>1</v>
      </c>
      <c r="G169" s="28">
        <f>IFERROR(VLOOKUP(B169,'1º SEM 2018'!$B:$I,8,0),0)</f>
        <v>1976857.16</v>
      </c>
      <c r="H169" s="28">
        <f>IFERROR(VLOOKUP(B169,'2º SEM 2018'!$B:$I,8,0),0)</f>
        <v>1999465.2</v>
      </c>
      <c r="I169" s="28">
        <f>IFERROR(VLOOKUP(B169,'1º SEM 2019'!$B:$I,8,0),0)</f>
        <v>2021562.74</v>
      </c>
    </row>
    <row r="170" spans="2:9">
      <c r="B170" s="10" t="s">
        <v>3265</v>
      </c>
      <c r="C170" s="11" t="s">
        <v>3266</v>
      </c>
      <c r="D170" s="10" t="s">
        <v>3267</v>
      </c>
      <c r="E170" s="5">
        <f t="shared" si="4"/>
        <v>18</v>
      </c>
      <c r="F170" s="5" t="str">
        <f t="shared" si="5"/>
        <v>1</v>
      </c>
      <c r="G170" s="28">
        <f>IFERROR(VLOOKUP(B170,'1º SEM 2018'!$B:$I,8,0),0)</f>
        <v>9572.32</v>
      </c>
      <c r="H170" s="28">
        <f>IFERROR(VLOOKUP(B170,'2º SEM 2018'!$B:$I,8,0),0)</f>
        <v>12548.45</v>
      </c>
      <c r="I170" s="28">
        <f>IFERROR(VLOOKUP(B170,'1º SEM 2019'!$B:$I,8,0),0)</f>
        <v>12989.09</v>
      </c>
    </row>
    <row r="171" spans="2:9">
      <c r="B171" s="10" t="s">
        <v>3263</v>
      </c>
      <c r="C171" s="11" t="s">
        <v>1</v>
      </c>
      <c r="D171" s="10" t="s">
        <v>3264</v>
      </c>
      <c r="E171" s="5">
        <f t="shared" si="4"/>
        <v>13</v>
      </c>
      <c r="F171" s="5" t="str">
        <f t="shared" si="5"/>
        <v>1</v>
      </c>
      <c r="G171" s="28">
        <f>IFERROR(VLOOKUP(B171,'1º SEM 2018'!$B:$I,8,0),0)</f>
        <v>9572.32</v>
      </c>
      <c r="H171" s="28">
        <f>IFERROR(VLOOKUP(B171,'2º SEM 2018'!$B:$I,8,0),0)</f>
        <v>12548.45</v>
      </c>
      <c r="I171" s="28">
        <f>IFERROR(VLOOKUP(B171,'1º SEM 2019'!$B:$I,8,0),0)</f>
        <v>12989.09</v>
      </c>
    </row>
    <row r="172" spans="2:9">
      <c r="B172" s="10" t="s">
        <v>5589</v>
      </c>
      <c r="C172" s="11" t="s">
        <v>5590</v>
      </c>
      <c r="D172" s="10" t="s">
        <v>3337</v>
      </c>
      <c r="E172" s="5">
        <f t="shared" si="4"/>
        <v>18</v>
      </c>
      <c r="F172" s="5" t="str">
        <f t="shared" si="5"/>
        <v>1</v>
      </c>
      <c r="G172" s="28">
        <f>IFERROR(VLOOKUP(B172,'1º SEM 2018'!$B:$I,8,0),0)</f>
        <v>0</v>
      </c>
      <c r="H172" s="28">
        <f>IFERROR(VLOOKUP(B172,'2º SEM 2018'!$B:$I,8,0),0)</f>
        <v>0</v>
      </c>
      <c r="I172" s="28">
        <f>IFERROR(VLOOKUP(B172,'1º SEM 2019'!$B:$I,8,0),0)</f>
        <v>0</v>
      </c>
    </row>
    <row r="173" spans="2:9">
      <c r="B173" s="10" t="s">
        <v>5588</v>
      </c>
      <c r="C173" s="11" t="s">
        <v>1</v>
      </c>
      <c r="D173" s="10" t="s">
        <v>2997</v>
      </c>
      <c r="E173" s="5">
        <f t="shared" si="4"/>
        <v>13</v>
      </c>
      <c r="F173" s="5" t="str">
        <f t="shared" si="5"/>
        <v>1</v>
      </c>
      <c r="G173" s="28">
        <f>IFERROR(VLOOKUP(B173,'1º SEM 2018'!$B:$I,8,0),0)</f>
        <v>0</v>
      </c>
      <c r="H173" s="28">
        <f>IFERROR(VLOOKUP(B173,'2º SEM 2018'!$B:$I,8,0),0)</f>
        <v>0</v>
      </c>
      <c r="I173" s="28">
        <f>IFERROR(VLOOKUP(B173,'1º SEM 2019'!$B:$I,8,0),0)</f>
        <v>0</v>
      </c>
    </row>
    <row r="174" spans="2:9">
      <c r="B174" s="10" t="s">
        <v>5593</v>
      </c>
      <c r="C174" s="11" t="s">
        <v>5594</v>
      </c>
      <c r="D174" s="10" t="s">
        <v>5595</v>
      </c>
      <c r="E174" s="5">
        <f t="shared" si="4"/>
        <v>18</v>
      </c>
      <c r="F174" s="5" t="str">
        <f t="shared" si="5"/>
        <v>1</v>
      </c>
      <c r="G174" s="28">
        <f>IFERROR(VLOOKUP(B174,'1º SEM 2018'!$B:$I,8,0),0)</f>
        <v>0</v>
      </c>
      <c r="H174" s="28">
        <f>IFERROR(VLOOKUP(B174,'2º SEM 2018'!$B:$I,8,0),0)</f>
        <v>0</v>
      </c>
      <c r="I174" s="28">
        <f>IFERROR(VLOOKUP(B174,'1º SEM 2019'!$B:$I,8,0),0)</f>
        <v>0</v>
      </c>
    </row>
    <row r="175" spans="2:9">
      <c r="B175" s="10" t="s">
        <v>5591</v>
      </c>
      <c r="C175" s="11" t="s">
        <v>1</v>
      </c>
      <c r="D175" s="10" t="s">
        <v>5592</v>
      </c>
      <c r="E175" s="5">
        <f t="shared" si="4"/>
        <v>13</v>
      </c>
      <c r="F175" s="5" t="str">
        <f t="shared" si="5"/>
        <v>1</v>
      </c>
      <c r="G175" s="28">
        <f>IFERROR(VLOOKUP(B175,'1º SEM 2018'!$B:$I,8,0),0)</f>
        <v>0</v>
      </c>
      <c r="H175" s="28">
        <f>IFERROR(VLOOKUP(B175,'2º SEM 2018'!$B:$I,8,0),0)</f>
        <v>0</v>
      </c>
      <c r="I175" s="28">
        <f>IFERROR(VLOOKUP(B175,'1º SEM 2019'!$B:$I,8,0),0)</f>
        <v>0</v>
      </c>
    </row>
    <row r="176" spans="2:9">
      <c r="B176" s="10" t="s">
        <v>3268</v>
      </c>
      <c r="C176" s="11" t="s">
        <v>1</v>
      </c>
      <c r="D176" s="10" t="s">
        <v>3269</v>
      </c>
      <c r="E176" s="5">
        <f t="shared" si="4"/>
        <v>13</v>
      </c>
      <c r="F176" s="5" t="str">
        <f t="shared" si="5"/>
        <v>1</v>
      </c>
      <c r="G176" s="28">
        <f>IFERROR(VLOOKUP(B176,'1º SEM 2018'!$B:$I,8,0),0)</f>
        <v>242203.58</v>
      </c>
      <c r="H176" s="28">
        <f>IFERROR(VLOOKUP(B176,'2º SEM 2018'!$B:$I,8,0),0)</f>
        <v>219426.1</v>
      </c>
      <c r="I176" s="28">
        <f>IFERROR(VLOOKUP(B176,'1º SEM 2019'!$B:$I,8,0),0)</f>
        <v>754775.15</v>
      </c>
    </row>
    <row r="177" spans="2:9">
      <c r="B177" s="10" t="s">
        <v>3272</v>
      </c>
      <c r="C177" s="11" t="s">
        <v>3273</v>
      </c>
      <c r="D177" s="10" t="s">
        <v>3274</v>
      </c>
      <c r="E177" s="5">
        <f t="shared" si="4"/>
        <v>18</v>
      </c>
      <c r="F177" s="5" t="str">
        <f t="shared" si="5"/>
        <v>1</v>
      </c>
      <c r="G177" s="28">
        <f>IFERROR(VLOOKUP(B177,'1º SEM 2018'!$B:$I,8,0),0)</f>
        <v>0</v>
      </c>
      <c r="H177" s="28">
        <f>IFERROR(VLOOKUP(B177,'2º SEM 2018'!$B:$I,8,0),0)</f>
        <v>0</v>
      </c>
      <c r="I177" s="28">
        <f>IFERROR(VLOOKUP(B177,'1º SEM 2019'!$B:$I,8,0),0)</f>
        <v>485500</v>
      </c>
    </row>
    <row r="178" spans="2:9">
      <c r="B178" s="10" t="s">
        <v>3275</v>
      </c>
      <c r="C178" s="11" t="s">
        <v>3276</v>
      </c>
      <c r="D178" s="10" t="s">
        <v>3277</v>
      </c>
      <c r="E178" s="5">
        <f t="shared" si="4"/>
        <v>18</v>
      </c>
      <c r="F178" s="5" t="str">
        <f t="shared" si="5"/>
        <v>1</v>
      </c>
      <c r="G178" s="28">
        <f>IFERROR(VLOOKUP(B178,'1º SEM 2018'!$B:$I,8,0),0)</f>
        <v>242203.58</v>
      </c>
      <c r="H178" s="28">
        <f>IFERROR(VLOOKUP(B178,'2º SEM 2018'!$B:$I,8,0),0)</f>
        <v>219426.1</v>
      </c>
      <c r="I178" s="28">
        <f>IFERROR(VLOOKUP(B178,'1º SEM 2019'!$B:$I,8,0),0)</f>
        <v>269275.15000000002</v>
      </c>
    </row>
    <row r="179" spans="2:9">
      <c r="B179" s="10" t="s">
        <v>3270</v>
      </c>
      <c r="C179" s="11" t="s">
        <v>1</v>
      </c>
      <c r="D179" s="10" t="s">
        <v>3271</v>
      </c>
      <c r="E179" s="5">
        <f t="shared" si="4"/>
        <v>13</v>
      </c>
      <c r="F179" s="5" t="str">
        <f t="shared" si="5"/>
        <v>1</v>
      </c>
      <c r="G179" s="28">
        <f>IFERROR(VLOOKUP(B179,'1º SEM 2018'!$B:$I,8,0),0)</f>
        <v>242203.58</v>
      </c>
      <c r="H179" s="28">
        <f>IFERROR(VLOOKUP(B179,'2º SEM 2018'!$B:$I,8,0),0)</f>
        <v>219426.1</v>
      </c>
      <c r="I179" s="28">
        <f>IFERROR(VLOOKUP(B179,'1º SEM 2019'!$B:$I,8,0),0)</f>
        <v>754775.15</v>
      </c>
    </row>
    <row r="180" spans="2:9">
      <c r="B180" s="10" t="s">
        <v>3280</v>
      </c>
      <c r="C180" s="11" t="s">
        <v>3281</v>
      </c>
      <c r="D180" s="10" t="s">
        <v>3282</v>
      </c>
      <c r="E180" s="5">
        <f t="shared" si="4"/>
        <v>18</v>
      </c>
      <c r="F180" s="5" t="str">
        <f t="shared" si="5"/>
        <v>1</v>
      </c>
      <c r="G180" s="28">
        <f>IFERROR(VLOOKUP(B180,'1º SEM 2018'!$B:$I,8,0),0)</f>
        <v>688.97</v>
      </c>
      <c r="H180" s="28">
        <f>IFERROR(VLOOKUP(B180,'2º SEM 2018'!$B:$I,8,0),0)</f>
        <v>857.55</v>
      </c>
      <c r="I180" s="28">
        <f>IFERROR(VLOOKUP(B180,'1º SEM 2019'!$B:$I,8,0),0)</f>
        <v>1920.95</v>
      </c>
    </row>
    <row r="181" spans="2:9">
      <c r="B181" s="10" t="s">
        <v>3283</v>
      </c>
      <c r="C181" s="11" t="s">
        <v>3284</v>
      </c>
      <c r="D181" s="10" t="s">
        <v>3285</v>
      </c>
      <c r="E181" s="5">
        <f t="shared" si="4"/>
        <v>18</v>
      </c>
      <c r="F181" s="5" t="str">
        <f t="shared" si="5"/>
        <v>1</v>
      </c>
      <c r="G181" s="28">
        <f>IFERROR(VLOOKUP(B181,'1º SEM 2018'!$B:$I,8,0),0)</f>
        <v>9468.2099999999991</v>
      </c>
      <c r="H181" s="28">
        <f>IFERROR(VLOOKUP(B181,'2º SEM 2018'!$B:$I,8,0),0)</f>
        <v>0</v>
      </c>
      <c r="I181" s="28">
        <f>IFERROR(VLOOKUP(B181,'1º SEM 2019'!$B:$I,8,0),0)</f>
        <v>555.78</v>
      </c>
    </row>
    <row r="182" spans="2:9">
      <c r="B182" s="10" t="s">
        <v>5596</v>
      </c>
      <c r="C182" s="11" t="s">
        <v>5597</v>
      </c>
      <c r="D182" s="10" t="s">
        <v>5598</v>
      </c>
      <c r="E182" s="5">
        <f t="shared" si="4"/>
        <v>18</v>
      </c>
      <c r="F182" s="5" t="str">
        <f t="shared" si="5"/>
        <v>1</v>
      </c>
      <c r="G182" s="28">
        <f>IFERROR(VLOOKUP(B182,'1º SEM 2018'!$B:$I,8,0),0)</f>
        <v>0</v>
      </c>
      <c r="H182" s="28">
        <f>IFERROR(VLOOKUP(B182,'2º SEM 2018'!$B:$I,8,0),0)</f>
        <v>0</v>
      </c>
      <c r="I182" s="28">
        <f>IFERROR(VLOOKUP(B182,'1º SEM 2019'!$B:$I,8,0),0)</f>
        <v>0</v>
      </c>
    </row>
    <row r="183" spans="2:9">
      <c r="B183" s="10" t="s">
        <v>3286</v>
      </c>
      <c r="C183" s="11" t="s">
        <v>3287</v>
      </c>
      <c r="D183" s="10" t="s">
        <v>3288</v>
      </c>
      <c r="E183" s="5">
        <f t="shared" si="4"/>
        <v>18</v>
      </c>
      <c r="F183" s="5" t="str">
        <f t="shared" si="5"/>
        <v>1</v>
      </c>
      <c r="G183" s="28">
        <f>IFERROR(VLOOKUP(B183,'1º SEM 2018'!$B:$I,8,0),0)</f>
        <v>12134.56</v>
      </c>
      <c r="H183" s="28">
        <f>IFERROR(VLOOKUP(B183,'2º SEM 2018'!$B:$I,8,0),0)</f>
        <v>20012.98</v>
      </c>
      <c r="I183" s="28">
        <f>IFERROR(VLOOKUP(B183,'1º SEM 2019'!$B:$I,8,0),0)</f>
        <v>15698.78</v>
      </c>
    </row>
    <row r="184" spans="2:9">
      <c r="B184" s="10" t="s">
        <v>5599</v>
      </c>
      <c r="C184" s="11" t="s">
        <v>5600</v>
      </c>
      <c r="D184" s="10" t="s">
        <v>5601</v>
      </c>
      <c r="E184" s="5">
        <f t="shared" si="4"/>
        <v>18</v>
      </c>
      <c r="F184" s="5" t="str">
        <f t="shared" si="5"/>
        <v>1</v>
      </c>
      <c r="G184" s="28">
        <f>IFERROR(VLOOKUP(B184,'1º SEM 2018'!$B:$I,8,0),0)</f>
        <v>0</v>
      </c>
      <c r="H184" s="28">
        <f>IFERROR(VLOOKUP(B184,'2º SEM 2018'!$B:$I,8,0),0)</f>
        <v>0</v>
      </c>
      <c r="I184" s="28">
        <f>IFERROR(VLOOKUP(B184,'1º SEM 2019'!$B:$I,8,0),0)</f>
        <v>0</v>
      </c>
    </row>
    <row r="185" spans="2:9">
      <c r="B185" s="10" t="s">
        <v>5602</v>
      </c>
      <c r="C185" s="11" t="s">
        <v>5603</v>
      </c>
      <c r="D185" s="10" t="s">
        <v>5604</v>
      </c>
      <c r="E185" s="5">
        <f t="shared" si="4"/>
        <v>18</v>
      </c>
      <c r="F185" s="5" t="str">
        <f t="shared" si="5"/>
        <v>1</v>
      </c>
      <c r="G185" s="28">
        <f>IFERROR(VLOOKUP(B185,'1º SEM 2018'!$B:$I,8,0),0)</f>
        <v>0</v>
      </c>
      <c r="H185" s="28">
        <f>IFERROR(VLOOKUP(B185,'2º SEM 2018'!$B:$I,8,0),0)</f>
        <v>0</v>
      </c>
      <c r="I185" s="28">
        <f>IFERROR(VLOOKUP(B185,'1º SEM 2019'!$B:$I,8,0),0)</f>
        <v>0</v>
      </c>
    </row>
    <row r="186" spans="2:9">
      <c r="B186" s="10" t="s">
        <v>5605</v>
      </c>
      <c r="C186" s="11" t="s">
        <v>5606</v>
      </c>
      <c r="D186" s="10" t="s">
        <v>5607</v>
      </c>
      <c r="E186" s="5">
        <f t="shared" si="4"/>
        <v>18</v>
      </c>
      <c r="F186" s="5" t="str">
        <f t="shared" si="5"/>
        <v>1</v>
      </c>
      <c r="G186" s="28">
        <f>IFERROR(VLOOKUP(B186,'1º SEM 2018'!$B:$I,8,0),0)</f>
        <v>0</v>
      </c>
      <c r="H186" s="28">
        <f>IFERROR(VLOOKUP(B186,'2º SEM 2018'!$B:$I,8,0),0)</f>
        <v>0</v>
      </c>
      <c r="I186" s="28">
        <f>IFERROR(VLOOKUP(B186,'1º SEM 2019'!$B:$I,8,0),0)</f>
        <v>0</v>
      </c>
    </row>
    <row r="187" spans="2:9">
      <c r="B187" s="10" t="s">
        <v>5608</v>
      </c>
      <c r="C187" s="11" t="s">
        <v>5609</v>
      </c>
      <c r="D187" s="10" t="s">
        <v>5610</v>
      </c>
      <c r="E187" s="5">
        <f t="shared" si="4"/>
        <v>18</v>
      </c>
      <c r="F187" s="5" t="str">
        <f t="shared" si="5"/>
        <v>1</v>
      </c>
      <c r="G187" s="28">
        <f>IFERROR(VLOOKUP(B187,'1º SEM 2018'!$B:$I,8,0),0)</f>
        <v>0</v>
      </c>
      <c r="H187" s="28">
        <f>IFERROR(VLOOKUP(B187,'2º SEM 2018'!$B:$I,8,0),0)</f>
        <v>0</v>
      </c>
      <c r="I187" s="28">
        <f>IFERROR(VLOOKUP(B187,'1º SEM 2019'!$B:$I,8,0),0)</f>
        <v>0</v>
      </c>
    </row>
    <row r="188" spans="2:9">
      <c r="B188" s="10" t="s">
        <v>5611</v>
      </c>
      <c r="C188" s="11" t="s">
        <v>5612</v>
      </c>
      <c r="D188" s="10" t="s">
        <v>5613</v>
      </c>
      <c r="E188" s="5">
        <f t="shared" si="4"/>
        <v>18</v>
      </c>
      <c r="F188" s="5" t="str">
        <f t="shared" si="5"/>
        <v>1</v>
      </c>
      <c r="G188" s="28">
        <f>IFERROR(VLOOKUP(B188,'1º SEM 2018'!$B:$I,8,0),0)</f>
        <v>0</v>
      </c>
      <c r="H188" s="28">
        <f>IFERROR(VLOOKUP(B188,'2º SEM 2018'!$B:$I,8,0),0)</f>
        <v>0</v>
      </c>
      <c r="I188" s="28">
        <f>IFERROR(VLOOKUP(B188,'1º SEM 2019'!$B:$I,8,0),0)</f>
        <v>0</v>
      </c>
    </row>
    <row r="189" spans="2:9">
      <c r="B189" s="10" t="s">
        <v>5614</v>
      </c>
      <c r="C189" s="11" t="s">
        <v>5615</v>
      </c>
      <c r="D189" s="10" t="s">
        <v>5616</v>
      </c>
      <c r="E189" s="5">
        <f t="shared" si="4"/>
        <v>18</v>
      </c>
      <c r="F189" s="5" t="str">
        <f t="shared" si="5"/>
        <v>1</v>
      </c>
      <c r="G189" s="28">
        <f>IFERROR(VLOOKUP(B189,'1º SEM 2018'!$B:$I,8,0),0)</f>
        <v>0</v>
      </c>
      <c r="H189" s="28">
        <f>IFERROR(VLOOKUP(B189,'2º SEM 2018'!$B:$I,8,0),0)</f>
        <v>0</v>
      </c>
      <c r="I189" s="28">
        <f>IFERROR(VLOOKUP(B189,'1º SEM 2019'!$B:$I,8,0),0)</f>
        <v>0</v>
      </c>
    </row>
    <row r="190" spans="2:9">
      <c r="B190" s="10" t="s">
        <v>5617</v>
      </c>
      <c r="C190" s="11" t="s">
        <v>5618</v>
      </c>
      <c r="D190" s="10" t="s">
        <v>5619</v>
      </c>
      <c r="E190" s="5">
        <f t="shared" si="4"/>
        <v>18</v>
      </c>
      <c r="F190" s="5" t="str">
        <f t="shared" si="5"/>
        <v>1</v>
      </c>
      <c r="G190" s="28">
        <f>IFERROR(VLOOKUP(B190,'1º SEM 2018'!$B:$I,8,0),0)</f>
        <v>0</v>
      </c>
      <c r="H190" s="28">
        <f>IFERROR(VLOOKUP(B190,'2º SEM 2018'!$B:$I,8,0),0)</f>
        <v>0</v>
      </c>
      <c r="I190" s="28">
        <f>IFERROR(VLOOKUP(B190,'1º SEM 2019'!$B:$I,8,0),0)</f>
        <v>0</v>
      </c>
    </row>
    <row r="191" spans="2:9">
      <c r="B191" s="10" t="s">
        <v>5620</v>
      </c>
      <c r="C191" s="11" t="s">
        <v>5621</v>
      </c>
      <c r="D191" s="10" t="s">
        <v>5622</v>
      </c>
      <c r="E191" s="5">
        <f t="shared" si="4"/>
        <v>18</v>
      </c>
      <c r="F191" s="5" t="str">
        <f t="shared" si="5"/>
        <v>1</v>
      </c>
      <c r="G191" s="28">
        <f>IFERROR(VLOOKUP(B191,'1º SEM 2018'!$B:$I,8,0),0)</f>
        <v>0</v>
      </c>
      <c r="H191" s="28">
        <f>IFERROR(VLOOKUP(B191,'2º SEM 2018'!$B:$I,8,0),0)</f>
        <v>0</v>
      </c>
      <c r="I191" s="28">
        <f>IFERROR(VLOOKUP(B191,'1º SEM 2019'!$B:$I,8,0),0)</f>
        <v>0</v>
      </c>
    </row>
    <row r="192" spans="2:9">
      <c r="B192" s="10" t="s">
        <v>5623</v>
      </c>
      <c r="C192" s="11" t="s">
        <v>5624</v>
      </c>
      <c r="D192" s="10" t="s">
        <v>5625</v>
      </c>
      <c r="E192" s="5">
        <f t="shared" si="4"/>
        <v>18</v>
      </c>
      <c r="F192" s="5" t="str">
        <f t="shared" si="5"/>
        <v>1</v>
      </c>
      <c r="G192" s="28">
        <f>IFERROR(VLOOKUP(B192,'1º SEM 2018'!$B:$I,8,0),0)</f>
        <v>0</v>
      </c>
      <c r="H192" s="28">
        <f>IFERROR(VLOOKUP(B192,'2º SEM 2018'!$B:$I,8,0),0)</f>
        <v>0</v>
      </c>
      <c r="I192" s="28">
        <f>IFERROR(VLOOKUP(B192,'1º SEM 2019'!$B:$I,8,0),0)</f>
        <v>0</v>
      </c>
    </row>
    <row r="193" spans="2:9">
      <c r="B193" s="10" t="s">
        <v>5626</v>
      </c>
      <c r="C193" s="11" t="s">
        <v>5627</v>
      </c>
      <c r="D193" s="10" t="s">
        <v>5628</v>
      </c>
      <c r="E193" s="5">
        <f t="shared" si="4"/>
        <v>18</v>
      </c>
      <c r="F193" s="5" t="str">
        <f t="shared" si="5"/>
        <v>1</v>
      </c>
      <c r="G193" s="28">
        <f>IFERROR(VLOOKUP(B193,'1º SEM 2018'!$B:$I,8,0),0)</f>
        <v>0</v>
      </c>
      <c r="H193" s="28">
        <f>IFERROR(VLOOKUP(B193,'2º SEM 2018'!$B:$I,8,0),0)</f>
        <v>0</v>
      </c>
      <c r="I193" s="28">
        <f>IFERROR(VLOOKUP(B193,'1º SEM 2019'!$B:$I,8,0),0)</f>
        <v>0</v>
      </c>
    </row>
    <row r="194" spans="2:9">
      <c r="B194" s="10" t="s">
        <v>5629</v>
      </c>
      <c r="C194" s="11" t="s">
        <v>5630</v>
      </c>
      <c r="D194" s="10" t="s">
        <v>5631</v>
      </c>
      <c r="E194" s="5">
        <f t="shared" si="4"/>
        <v>18</v>
      </c>
      <c r="F194" s="5" t="str">
        <f t="shared" si="5"/>
        <v>1</v>
      </c>
      <c r="G194" s="28">
        <f>IFERROR(VLOOKUP(B194,'1º SEM 2018'!$B:$I,8,0),0)</f>
        <v>0</v>
      </c>
      <c r="H194" s="28">
        <f>IFERROR(VLOOKUP(B194,'2º SEM 2018'!$B:$I,8,0),0)</f>
        <v>0</v>
      </c>
      <c r="I194" s="28">
        <f>IFERROR(VLOOKUP(B194,'1º SEM 2019'!$B:$I,8,0),0)</f>
        <v>0</v>
      </c>
    </row>
    <row r="195" spans="2:9">
      <c r="B195" s="10" t="s">
        <v>5632</v>
      </c>
      <c r="C195" s="11" t="s">
        <v>5633</v>
      </c>
      <c r="D195" s="10" t="s">
        <v>5634</v>
      </c>
      <c r="E195" s="5">
        <f t="shared" si="4"/>
        <v>18</v>
      </c>
      <c r="F195" s="5" t="str">
        <f t="shared" si="5"/>
        <v>1</v>
      </c>
      <c r="G195" s="28">
        <f>IFERROR(VLOOKUP(B195,'1º SEM 2018'!$B:$I,8,0),0)</f>
        <v>0</v>
      </c>
      <c r="H195" s="28">
        <f>IFERROR(VLOOKUP(B195,'2º SEM 2018'!$B:$I,8,0),0)</f>
        <v>0</v>
      </c>
      <c r="I195" s="28">
        <f>IFERROR(VLOOKUP(B195,'1º SEM 2019'!$B:$I,8,0),0)</f>
        <v>0</v>
      </c>
    </row>
    <row r="196" spans="2:9">
      <c r="B196" s="10" t="s">
        <v>5635</v>
      </c>
      <c r="C196" s="11" t="s">
        <v>5636</v>
      </c>
      <c r="D196" s="10" t="s">
        <v>5637</v>
      </c>
      <c r="E196" s="5">
        <f t="shared" si="4"/>
        <v>18</v>
      </c>
      <c r="F196" s="5" t="str">
        <f t="shared" si="5"/>
        <v>1</v>
      </c>
      <c r="G196" s="28">
        <f>IFERROR(VLOOKUP(B196,'1º SEM 2018'!$B:$I,8,0),0)</f>
        <v>0</v>
      </c>
      <c r="H196" s="28">
        <f>IFERROR(VLOOKUP(B196,'2º SEM 2018'!$B:$I,8,0),0)</f>
        <v>0</v>
      </c>
      <c r="I196" s="28">
        <f>IFERROR(VLOOKUP(B196,'1º SEM 2019'!$B:$I,8,0),0)</f>
        <v>0</v>
      </c>
    </row>
    <row r="197" spans="2:9">
      <c r="B197" s="10" t="s">
        <v>5638</v>
      </c>
      <c r="C197" s="11" t="s">
        <v>5639</v>
      </c>
      <c r="D197" s="10" t="s">
        <v>5640</v>
      </c>
      <c r="E197" s="5">
        <f t="shared" si="4"/>
        <v>18</v>
      </c>
      <c r="F197" s="5" t="str">
        <f t="shared" si="5"/>
        <v>1</v>
      </c>
      <c r="G197" s="28">
        <f>IFERROR(VLOOKUP(B197,'1º SEM 2018'!$B:$I,8,0),0)</f>
        <v>0</v>
      </c>
      <c r="H197" s="28">
        <f>IFERROR(VLOOKUP(B197,'2º SEM 2018'!$B:$I,8,0),0)</f>
        <v>0</v>
      </c>
      <c r="I197" s="28">
        <f>IFERROR(VLOOKUP(B197,'1º SEM 2019'!$B:$I,8,0),0)</f>
        <v>0</v>
      </c>
    </row>
    <row r="198" spans="2:9">
      <c r="B198" s="10" t="s">
        <v>5641</v>
      </c>
      <c r="C198" s="11" t="s">
        <v>5642</v>
      </c>
      <c r="D198" s="10" t="s">
        <v>5643</v>
      </c>
      <c r="E198" s="5">
        <f t="shared" si="4"/>
        <v>18</v>
      </c>
      <c r="F198" s="5" t="str">
        <f t="shared" si="5"/>
        <v>1</v>
      </c>
      <c r="G198" s="28">
        <f>IFERROR(VLOOKUP(B198,'1º SEM 2018'!$B:$I,8,0),0)</f>
        <v>0</v>
      </c>
      <c r="H198" s="28">
        <f>IFERROR(VLOOKUP(B198,'2º SEM 2018'!$B:$I,8,0),0)</f>
        <v>0</v>
      </c>
      <c r="I198" s="28">
        <f>IFERROR(VLOOKUP(B198,'1º SEM 2019'!$B:$I,8,0),0)</f>
        <v>0</v>
      </c>
    </row>
    <row r="199" spans="2:9">
      <c r="B199" s="10" t="s">
        <v>5644</v>
      </c>
      <c r="C199" s="11" t="s">
        <v>5645</v>
      </c>
      <c r="D199" s="10" t="s">
        <v>5646</v>
      </c>
      <c r="E199" s="5">
        <f t="shared" si="4"/>
        <v>18</v>
      </c>
      <c r="F199" s="5" t="str">
        <f t="shared" si="5"/>
        <v>1</v>
      </c>
      <c r="G199" s="28">
        <f>IFERROR(VLOOKUP(B199,'1º SEM 2018'!$B:$I,8,0),0)</f>
        <v>0</v>
      </c>
      <c r="H199" s="28">
        <f>IFERROR(VLOOKUP(B199,'2º SEM 2018'!$B:$I,8,0),0)</f>
        <v>0</v>
      </c>
      <c r="I199" s="28">
        <f>IFERROR(VLOOKUP(B199,'1º SEM 2019'!$B:$I,8,0),0)</f>
        <v>0</v>
      </c>
    </row>
    <row r="200" spans="2:9">
      <c r="B200" s="10" t="s">
        <v>5647</v>
      </c>
      <c r="C200" s="11" t="s">
        <v>5648</v>
      </c>
      <c r="D200" s="10" t="s">
        <v>5649</v>
      </c>
      <c r="E200" s="5">
        <f t="shared" si="4"/>
        <v>18</v>
      </c>
      <c r="F200" s="5" t="str">
        <f t="shared" si="5"/>
        <v>1</v>
      </c>
      <c r="G200" s="28">
        <f>IFERROR(VLOOKUP(B200,'1º SEM 2018'!$B:$I,8,0),0)</f>
        <v>0</v>
      </c>
      <c r="H200" s="28">
        <f>IFERROR(VLOOKUP(B200,'2º SEM 2018'!$B:$I,8,0),0)</f>
        <v>0</v>
      </c>
      <c r="I200" s="28">
        <f>IFERROR(VLOOKUP(B200,'1º SEM 2019'!$B:$I,8,0),0)</f>
        <v>0</v>
      </c>
    </row>
    <row r="201" spans="2:9">
      <c r="B201" s="10" t="s">
        <v>5650</v>
      </c>
      <c r="C201" s="11" t="s">
        <v>5651</v>
      </c>
      <c r="D201" s="10" t="s">
        <v>5652</v>
      </c>
      <c r="E201" s="5">
        <f t="shared" si="4"/>
        <v>18</v>
      </c>
      <c r="F201" s="5" t="str">
        <f t="shared" si="5"/>
        <v>1</v>
      </c>
      <c r="G201" s="28">
        <f>IFERROR(VLOOKUP(B201,'1º SEM 2018'!$B:$I,8,0),0)</f>
        <v>0</v>
      </c>
      <c r="H201" s="28">
        <f>IFERROR(VLOOKUP(B201,'2º SEM 2018'!$B:$I,8,0),0)</f>
        <v>0</v>
      </c>
      <c r="I201" s="28">
        <f>IFERROR(VLOOKUP(B201,'1º SEM 2019'!$B:$I,8,0),0)</f>
        <v>0</v>
      </c>
    </row>
    <row r="202" spans="2:9">
      <c r="B202" s="10" t="s">
        <v>5653</v>
      </c>
      <c r="C202" s="11" t="s">
        <v>5654</v>
      </c>
      <c r="D202" s="10" t="s">
        <v>5655</v>
      </c>
      <c r="E202" s="5">
        <f t="shared" si="4"/>
        <v>18</v>
      </c>
      <c r="F202" s="5" t="str">
        <f t="shared" si="5"/>
        <v>1</v>
      </c>
      <c r="G202" s="28">
        <f>IFERROR(VLOOKUP(B202,'1º SEM 2018'!$B:$I,8,0),0)</f>
        <v>0</v>
      </c>
      <c r="H202" s="28">
        <f>IFERROR(VLOOKUP(B202,'2º SEM 2018'!$B:$I,8,0),0)</f>
        <v>0</v>
      </c>
      <c r="I202" s="28">
        <f>IFERROR(VLOOKUP(B202,'1º SEM 2019'!$B:$I,8,0),0)</f>
        <v>0</v>
      </c>
    </row>
    <row r="203" spans="2:9">
      <c r="B203" s="10" t="s">
        <v>5656</v>
      </c>
      <c r="C203" s="11" t="s">
        <v>5657</v>
      </c>
      <c r="D203" s="10" t="s">
        <v>5658</v>
      </c>
      <c r="E203" s="5">
        <f t="shared" si="4"/>
        <v>18</v>
      </c>
      <c r="F203" s="5" t="str">
        <f t="shared" si="5"/>
        <v>1</v>
      </c>
      <c r="G203" s="28">
        <f>IFERROR(VLOOKUP(B203,'1º SEM 2018'!$B:$I,8,0),0)</f>
        <v>0</v>
      </c>
      <c r="H203" s="28">
        <f>IFERROR(VLOOKUP(B203,'2º SEM 2018'!$B:$I,8,0),0)</f>
        <v>0</v>
      </c>
      <c r="I203" s="28">
        <f>IFERROR(VLOOKUP(B203,'1º SEM 2019'!$B:$I,8,0),0)</f>
        <v>0</v>
      </c>
    </row>
    <row r="204" spans="2:9">
      <c r="B204" s="10" t="s">
        <v>5659</v>
      </c>
      <c r="C204" s="11" t="s">
        <v>5660</v>
      </c>
      <c r="D204" s="10" t="s">
        <v>5661</v>
      </c>
      <c r="E204" s="5">
        <f t="shared" si="4"/>
        <v>18</v>
      </c>
      <c r="F204" s="5" t="str">
        <f t="shared" si="5"/>
        <v>1</v>
      </c>
      <c r="G204" s="28">
        <f>IFERROR(VLOOKUP(B204,'1º SEM 2018'!$B:$I,8,0),0)</f>
        <v>0</v>
      </c>
      <c r="H204" s="28">
        <f>IFERROR(VLOOKUP(B204,'2º SEM 2018'!$B:$I,8,0),0)</f>
        <v>0</v>
      </c>
      <c r="I204" s="28">
        <f>IFERROR(VLOOKUP(B204,'1º SEM 2019'!$B:$I,8,0),0)</f>
        <v>0</v>
      </c>
    </row>
    <row r="205" spans="2:9">
      <c r="B205" s="10" t="s">
        <v>5662</v>
      </c>
      <c r="C205" s="11" t="s">
        <v>5663</v>
      </c>
      <c r="D205" s="10" t="s">
        <v>5664</v>
      </c>
      <c r="E205" s="5">
        <f t="shared" si="4"/>
        <v>18</v>
      </c>
      <c r="F205" s="5" t="str">
        <f t="shared" si="5"/>
        <v>1</v>
      </c>
      <c r="G205" s="28">
        <f>IFERROR(VLOOKUP(B205,'1º SEM 2018'!$B:$I,8,0),0)</f>
        <v>0</v>
      </c>
      <c r="H205" s="28">
        <f>IFERROR(VLOOKUP(B205,'2º SEM 2018'!$B:$I,8,0),0)</f>
        <v>0</v>
      </c>
      <c r="I205" s="28">
        <f>IFERROR(VLOOKUP(B205,'1º SEM 2019'!$B:$I,8,0),0)</f>
        <v>0</v>
      </c>
    </row>
    <row r="206" spans="2:9">
      <c r="B206" s="10" t="s">
        <v>5665</v>
      </c>
      <c r="C206" s="11" t="s">
        <v>5666</v>
      </c>
      <c r="D206" s="10" t="s">
        <v>5667</v>
      </c>
      <c r="E206" s="5">
        <f t="shared" si="4"/>
        <v>18</v>
      </c>
      <c r="F206" s="5" t="str">
        <f t="shared" si="5"/>
        <v>1</v>
      </c>
      <c r="G206" s="28">
        <f>IFERROR(VLOOKUP(B206,'1º SEM 2018'!$B:$I,8,0),0)</f>
        <v>0</v>
      </c>
      <c r="H206" s="28">
        <f>IFERROR(VLOOKUP(B206,'2º SEM 2018'!$B:$I,8,0),0)</f>
        <v>0</v>
      </c>
      <c r="I206" s="28">
        <f>IFERROR(VLOOKUP(B206,'1º SEM 2019'!$B:$I,8,0),0)</f>
        <v>0</v>
      </c>
    </row>
    <row r="207" spans="2:9">
      <c r="B207" s="10" t="s">
        <v>5668</v>
      </c>
      <c r="C207" s="11" t="s">
        <v>5669</v>
      </c>
      <c r="D207" s="10" t="s">
        <v>5670</v>
      </c>
      <c r="E207" s="5">
        <f t="shared" si="4"/>
        <v>18</v>
      </c>
      <c r="F207" s="5" t="str">
        <f t="shared" si="5"/>
        <v>1</v>
      </c>
      <c r="G207" s="28">
        <f>IFERROR(VLOOKUP(B207,'1º SEM 2018'!$B:$I,8,0),0)</f>
        <v>0</v>
      </c>
      <c r="H207" s="28">
        <f>IFERROR(VLOOKUP(B207,'2º SEM 2018'!$B:$I,8,0),0)</f>
        <v>0</v>
      </c>
      <c r="I207" s="28">
        <f>IFERROR(VLOOKUP(B207,'1º SEM 2019'!$B:$I,8,0),0)</f>
        <v>0</v>
      </c>
    </row>
    <row r="208" spans="2:9">
      <c r="B208" s="10" t="s">
        <v>5671</v>
      </c>
      <c r="C208" s="11" t="s">
        <v>5672</v>
      </c>
      <c r="D208" s="10" t="s">
        <v>5673</v>
      </c>
      <c r="E208" s="5">
        <f t="shared" ref="E208:E271" si="6">LEN(B208)</f>
        <v>18</v>
      </c>
      <c r="F208" s="5" t="str">
        <f t="shared" ref="F208:F271" si="7">LEFT(B208)</f>
        <v>1</v>
      </c>
      <c r="G208" s="28">
        <f>IFERROR(VLOOKUP(B208,'1º SEM 2018'!$B:$I,8,0),0)</f>
        <v>0</v>
      </c>
      <c r="H208" s="28">
        <f>IFERROR(VLOOKUP(B208,'2º SEM 2018'!$B:$I,8,0),0)</f>
        <v>0</v>
      </c>
      <c r="I208" s="28">
        <f>IFERROR(VLOOKUP(B208,'1º SEM 2019'!$B:$I,8,0),0)</f>
        <v>0</v>
      </c>
    </row>
    <row r="209" spans="2:9">
      <c r="B209" s="10" t="s">
        <v>5674</v>
      </c>
      <c r="C209" s="11" t="s">
        <v>5675</v>
      </c>
      <c r="D209" s="10" t="s">
        <v>5676</v>
      </c>
      <c r="E209" s="5">
        <f t="shared" si="6"/>
        <v>18</v>
      </c>
      <c r="F209" s="5" t="str">
        <f t="shared" si="7"/>
        <v>1</v>
      </c>
      <c r="G209" s="28">
        <f>IFERROR(VLOOKUP(B209,'1º SEM 2018'!$B:$I,8,0),0)</f>
        <v>0</v>
      </c>
      <c r="H209" s="28">
        <f>IFERROR(VLOOKUP(B209,'2º SEM 2018'!$B:$I,8,0),0)</f>
        <v>0</v>
      </c>
      <c r="I209" s="28">
        <f>IFERROR(VLOOKUP(B209,'1º SEM 2019'!$B:$I,8,0),0)</f>
        <v>0</v>
      </c>
    </row>
    <row r="210" spans="2:9">
      <c r="B210" s="10" t="s">
        <v>5677</v>
      </c>
      <c r="C210" s="11" t="s">
        <v>5678</v>
      </c>
      <c r="D210" s="10" t="s">
        <v>5679</v>
      </c>
      <c r="E210" s="5">
        <f t="shared" si="6"/>
        <v>18</v>
      </c>
      <c r="F210" s="5" t="str">
        <f t="shared" si="7"/>
        <v>1</v>
      </c>
      <c r="G210" s="28">
        <f>IFERROR(VLOOKUP(B210,'1º SEM 2018'!$B:$I,8,0),0)</f>
        <v>0</v>
      </c>
      <c r="H210" s="28">
        <f>IFERROR(VLOOKUP(B210,'2º SEM 2018'!$B:$I,8,0),0)</f>
        <v>0</v>
      </c>
      <c r="I210" s="28">
        <f>IFERROR(VLOOKUP(B210,'1º SEM 2019'!$B:$I,8,0),0)</f>
        <v>0</v>
      </c>
    </row>
    <row r="211" spans="2:9">
      <c r="B211" s="10" t="s">
        <v>3278</v>
      </c>
      <c r="C211" s="11" t="s">
        <v>1</v>
      </c>
      <c r="D211" s="10" t="s">
        <v>3279</v>
      </c>
      <c r="E211" s="5">
        <f t="shared" si="6"/>
        <v>13</v>
      </c>
      <c r="F211" s="5" t="str">
        <f t="shared" si="7"/>
        <v>1</v>
      </c>
      <c r="G211" s="28">
        <f>IFERROR(VLOOKUP(B211,'1º SEM 2018'!$B:$I,8,0),0)</f>
        <v>22291.74</v>
      </c>
      <c r="H211" s="28">
        <f>IFERROR(VLOOKUP(B211,'2º SEM 2018'!$B:$I,8,0),0)</f>
        <v>20870.53</v>
      </c>
      <c r="I211" s="28">
        <f>IFERROR(VLOOKUP(B211,'1º SEM 2019'!$B:$I,8,0),0)</f>
        <v>18175.509999999998</v>
      </c>
    </row>
    <row r="212" spans="2:9">
      <c r="B212" s="10" t="s">
        <v>3289</v>
      </c>
      <c r="C212" s="11" t="s">
        <v>1</v>
      </c>
      <c r="D212" s="10" t="s">
        <v>3290</v>
      </c>
      <c r="E212" s="5">
        <f t="shared" si="6"/>
        <v>13</v>
      </c>
      <c r="F212" s="5" t="str">
        <f t="shared" si="7"/>
        <v>1</v>
      </c>
      <c r="G212" s="28">
        <f>IFERROR(VLOOKUP(B212,'1º SEM 2018'!$B:$I,8,0),0)</f>
        <v>-67445.789999999994</v>
      </c>
      <c r="H212" s="28">
        <f>IFERROR(VLOOKUP(B212,'2º SEM 2018'!$B:$I,8,0),0)</f>
        <v>-61247.53</v>
      </c>
      <c r="I212" s="28">
        <f>IFERROR(VLOOKUP(B212,'1º SEM 2019'!$B:$I,8,0),0)</f>
        <v>-111837.57</v>
      </c>
    </row>
    <row r="213" spans="2:9">
      <c r="B213" s="10" t="s">
        <v>3291</v>
      </c>
      <c r="C213" s="11" t="s">
        <v>1</v>
      </c>
      <c r="D213" s="10" t="s">
        <v>3292</v>
      </c>
      <c r="E213" s="5">
        <f t="shared" si="6"/>
        <v>13</v>
      </c>
      <c r="F213" s="5" t="str">
        <f t="shared" si="7"/>
        <v>1</v>
      </c>
      <c r="G213" s="28">
        <f>IFERROR(VLOOKUP(B213,'1º SEM 2018'!$B:$I,8,0),0)</f>
        <v>-67445.789999999994</v>
      </c>
      <c r="H213" s="28">
        <f>IFERROR(VLOOKUP(B213,'2º SEM 2018'!$B:$I,8,0),0)</f>
        <v>-61247.53</v>
      </c>
      <c r="I213" s="28">
        <f>IFERROR(VLOOKUP(B213,'1º SEM 2019'!$B:$I,8,0),0)</f>
        <v>-111837.57</v>
      </c>
    </row>
    <row r="214" spans="2:9">
      <c r="B214" s="10" t="s">
        <v>3295</v>
      </c>
      <c r="C214" s="11" t="s">
        <v>3296</v>
      </c>
      <c r="D214" s="10" t="s">
        <v>3297</v>
      </c>
      <c r="E214" s="5">
        <f t="shared" si="6"/>
        <v>18</v>
      </c>
      <c r="F214" s="5" t="str">
        <f t="shared" si="7"/>
        <v>1</v>
      </c>
      <c r="G214" s="28">
        <f>IFERROR(VLOOKUP(B214,'1º SEM 2018'!$B:$I,8,0),0)</f>
        <v>-67445.789999999994</v>
      </c>
      <c r="H214" s="28">
        <f>IFERROR(VLOOKUP(B214,'2º SEM 2018'!$B:$I,8,0),0)</f>
        <v>-61247.53</v>
      </c>
      <c r="I214" s="28">
        <f>IFERROR(VLOOKUP(B214,'1º SEM 2019'!$B:$I,8,0),0)</f>
        <v>-111837.57</v>
      </c>
    </row>
    <row r="215" spans="2:9">
      <c r="B215" s="10" t="s">
        <v>3293</v>
      </c>
      <c r="C215" s="11" t="s">
        <v>1</v>
      </c>
      <c r="D215" s="10" t="s">
        <v>3294</v>
      </c>
      <c r="E215" s="5">
        <f t="shared" si="6"/>
        <v>13</v>
      </c>
      <c r="F215" s="5" t="str">
        <f t="shared" si="7"/>
        <v>1</v>
      </c>
      <c r="G215" s="28">
        <f>IFERROR(VLOOKUP(B215,'1º SEM 2018'!$B:$I,8,0),0)</f>
        <v>-67445.789999999994</v>
      </c>
      <c r="H215" s="28">
        <f>IFERROR(VLOOKUP(B215,'2º SEM 2018'!$B:$I,8,0),0)</f>
        <v>-61247.53</v>
      </c>
      <c r="I215" s="28">
        <f>IFERROR(VLOOKUP(B215,'1º SEM 2019'!$B:$I,8,0),0)</f>
        <v>-111837.57</v>
      </c>
    </row>
    <row r="216" spans="2:9">
      <c r="B216" s="10" t="s">
        <v>3298</v>
      </c>
      <c r="C216" s="11" t="s">
        <v>1</v>
      </c>
      <c r="D216" s="10" t="s">
        <v>3299</v>
      </c>
      <c r="E216" s="5">
        <f t="shared" si="6"/>
        <v>13</v>
      </c>
      <c r="F216" s="5" t="str">
        <f t="shared" si="7"/>
        <v>1</v>
      </c>
      <c r="G216" s="28">
        <f>IFERROR(VLOOKUP(B216,'1º SEM 2018'!$B:$I,8,0),0)</f>
        <v>5969922.4800000004</v>
      </c>
      <c r="H216" s="28">
        <f>IFERROR(VLOOKUP(B216,'2º SEM 2018'!$B:$I,8,0),0)</f>
        <v>6218719.3899999997</v>
      </c>
      <c r="I216" s="28">
        <f>IFERROR(VLOOKUP(B216,'1º SEM 2019'!$B:$I,8,0),0)</f>
        <v>6220529.6799999997</v>
      </c>
    </row>
    <row r="217" spans="2:9">
      <c r="B217" s="10" t="s">
        <v>3300</v>
      </c>
      <c r="C217" s="11" t="s">
        <v>1</v>
      </c>
      <c r="D217" s="10" t="s">
        <v>3301</v>
      </c>
      <c r="E217" s="5">
        <f t="shared" si="6"/>
        <v>13</v>
      </c>
      <c r="F217" s="5" t="str">
        <f t="shared" si="7"/>
        <v>1</v>
      </c>
      <c r="G217" s="28">
        <f>IFERROR(VLOOKUP(B217,'1º SEM 2018'!$B:$I,8,0),0)</f>
        <v>5782433.6799999997</v>
      </c>
      <c r="H217" s="28">
        <f>IFERROR(VLOOKUP(B217,'2º SEM 2018'!$B:$I,8,0),0)</f>
        <v>6138603.8499999996</v>
      </c>
      <c r="I217" s="28">
        <f>IFERROR(VLOOKUP(B217,'1º SEM 2019'!$B:$I,8,0),0)</f>
        <v>6023089.9900000002</v>
      </c>
    </row>
    <row r="218" spans="2:9">
      <c r="B218" s="10" t="s">
        <v>3302</v>
      </c>
      <c r="C218" s="11" t="s">
        <v>1</v>
      </c>
      <c r="D218" s="10" t="s">
        <v>3303</v>
      </c>
      <c r="E218" s="5">
        <f t="shared" si="6"/>
        <v>13</v>
      </c>
      <c r="F218" s="5" t="str">
        <f t="shared" si="7"/>
        <v>1</v>
      </c>
      <c r="G218" s="28">
        <f>IFERROR(VLOOKUP(B218,'1º SEM 2018'!$B:$I,8,0),0)</f>
        <v>5782433.6799999997</v>
      </c>
      <c r="H218" s="28">
        <f>IFERROR(VLOOKUP(B218,'2º SEM 2018'!$B:$I,8,0),0)</f>
        <v>6138603.8499999996</v>
      </c>
      <c r="I218" s="28">
        <f>IFERROR(VLOOKUP(B218,'1º SEM 2019'!$B:$I,8,0),0)</f>
        <v>6023089.9900000002</v>
      </c>
    </row>
    <row r="219" spans="2:9">
      <c r="B219" s="10" t="s">
        <v>3306</v>
      </c>
      <c r="C219" s="11" t="s">
        <v>3307</v>
      </c>
      <c r="D219" s="10" t="s">
        <v>3308</v>
      </c>
      <c r="E219" s="5">
        <f t="shared" si="6"/>
        <v>18</v>
      </c>
      <c r="F219" s="5" t="str">
        <f t="shared" si="7"/>
        <v>1</v>
      </c>
      <c r="G219" s="28">
        <f>IFERROR(VLOOKUP(B219,'1º SEM 2018'!$B:$I,8,0),0)</f>
        <v>5216439</v>
      </c>
      <c r="H219" s="28">
        <f>IFERROR(VLOOKUP(B219,'2º SEM 2018'!$B:$I,8,0),0)</f>
        <v>5805264.8099999996</v>
      </c>
      <c r="I219" s="28">
        <f>IFERROR(VLOOKUP(B219,'1º SEM 2019'!$B:$I,8,0),0)</f>
        <v>5668660.54</v>
      </c>
    </row>
    <row r="220" spans="2:9">
      <c r="B220" s="10" t="s">
        <v>3309</v>
      </c>
      <c r="C220" s="11" t="s">
        <v>3310</v>
      </c>
      <c r="D220" s="10" t="s">
        <v>3311</v>
      </c>
      <c r="E220" s="5">
        <f t="shared" si="6"/>
        <v>18</v>
      </c>
      <c r="F220" s="5" t="str">
        <f t="shared" si="7"/>
        <v>1</v>
      </c>
      <c r="G220" s="28">
        <f>IFERROR(VLOOKUP(B220,'1º SEM 2018'!$B:$I,8,0),0)</f>
        <v>-69000</v>
      </c>
      <c r="H220" s="28">
        <f>IFERROR(VLOOKUP(B220,'2º SEM 2018'!$B:$I,8,0),0)</f>
        <v>-216660.96</v>
      </c>
      <c r="I220" s="28">
        <f>IFERROR(VLOOKUP(B220,'1º SEM 2019'!$B:$I,8,0),0)</f>
        <v>-216660.96</v>
      </c>
    </row>
    <row r="221" spans="2:9">
      <c r="B221" s="10" t="s">
        <v>3304</v>
      </c>
      <c r="C221" s="11" t="s">
        <v>1</v>
      </c>
      <c r="D221" s="10" t="s">
        <v>3305</v>
      </c>
      <c r="E221" s="5">
        <f t="shared" si="6"/>
        <v>13</v>
      </c>
      <c r="F221" s="5" t="str">
        <f t="shared" si="7"/>
        <v>1</v>
      </c>
      <c r="G221" s="28">
        <f>IFERROR(VLOOKUP(B221,'1º SEM 2018'!$B:$I,8,0),0)</f>
        <v>5147439</v>
      </c>
      <c r="H221" s="28">
        <f>IFERROR(VLOOKUP(B221,'2º SEM 2018'!$B:$I,8,0),0)</f>
        <v>5588603.8499999996</v>
      </c>
      <c r="I221" s="28">
        <f>IFERROR(VLOOKUP(B221,'1º SEM 2019'!$B:$I,8,0),0)</f>
        <v>5451999.5800000001</v>
      </c>
    </row>
    <row r="222" spans="2:9">
      <c r="B222" s="10" t="s">
        <v>3314</v>
      </c>
      <c r="C222" s="11" t="s">
        <v>3315</v>
      </c>
      <c r="D222" s="10" t="s">
        <v>3316</v>
      </c>
      <c r="E222" s="5">
        <f t="shared" si="6"/>
        <v>18</v>
      </c>
      <c r="F222" s="5" t="str">
        <f t="shared" si="7"/>
        <v>1</v>
      </c>
      <c r="G222" s="28">
        <f>IFERROR(VLOOKUP(B222,'1º SEM 2018'!$B:$I,8,0),0)</f>
        <v>119994.68</v>
      </c>
      <c r="H222" s="28">
        <f>IFERROR(VLOOKUP(B222,'2º SEM 2018'!$B:$I,8,0),0)</f>
        <v>36090.410000000003</v>
      </c>
      <c r="I222" s="28">
        <f>IFERROR(VLOOKUP(B222,'1º SEM 2019'!$B:$I,8,0),0)</f>
        <v>56090.41</v>
      </c>
    </row>
    <row r="223" spans="2:9">
      <c r="B223" s="10" t="s">
        <v>5680</v>
      </c>
      <c r="C223" s="11" t="s">
        <v>5681</v>
      </c>
      <c r="D223" s="10" t="s">
        <v>5682</v>
      </c>
      <c r="E223" s="5">
        <f t="shared" si="6"/>
        <v>18</v>
      </c>
      <c r="F223" s="5" t="str">
        <f t="shared" si="7"/>
        <v>1</v>
      </c>
      <c r="G223" s="28">
        <f>IFERROR(VLOOKUP(B223,'1º SEM 2018'!$B:$I,8,0),0)</f>
        <v>0</v>
      </c>
      <c r="H223" s="28">
        <f>IFERROR(VLOOKUP(B223,'2º SEM 2018'!$B:$I,8,0),0)</f>
        <v>-1090.4100000000001</v>
      </c>
      <c r="I223" s="28">
        <f>IFERROR(VLOOKUP(B223,'1º SEM 2019'!$B:$I,8,0),0)</f>
        <v>0</v>
      </c>
    </row>
    <row r="224" spans="2:9">
      <c r="B224" s="10" t="s">
        <v>3312</v>
      </c>
      <c r="C224" s="11" t="s">
        <v>1</v>
      </c>
      <c r="D224" s="10" t="s">
        <v>3313</v>
      </c>
      <c r="E224" s="5">
        <f t="shared" si="6"/>
        <v>13</v>
      </c>
      <c r="F224" s="5" t="str">
        <f t="shared" si="7"/>
        <v>1</v>
      </c>
      <c r="G224" s="28">
        <f>IFERROR(VLOOKUP(B224,'1º SEM 2018'!$B:$I,8,0),0)</f>
        <v>119994.68</v>
      </c>
      <c r="H224" s="28">
        <f>IFERROR(VLOOKUP(B224,'2º SEM 2018'!$B:$I,8,0),0)</f>
        <v>35000</v>
      </c>
      <c r="I224" s="28">
        <f>IFERROR(VLOOKUP(B224,'1º SEM 2019'!$B:$I,8,0),0)</f>
        <v>56090.41</v>
      </c>
    </row>
    <row r="225" spans="2:9">
      <c r="B225" s="10" t="s">
        <v>3319</v>
      </c>
      <c r="C225" s="11" t="s">
        <v>3320</v>
      </c>
      <c r="D225" s="10" t="s">
        <v>3321</v>
      </c>
      <c r="E225" s="5">
        <f t="shared" si="6"/>
        <v>18</v>
      </c>
      <c r="F225" s="5" t="str">
        <f t="shared" si="7"/>
        <v>1</v>
      </c>
      <c r="G225" s="28">
        <f>IFERROR(VLOOKUP(B225,'1º SEM 2018'!$B:$I,8,0),0)</f>
        <v>584000</v>
      </c>
      <c r="H225" s="28">
        <f>IFERROR(VLOOKUP(B225,'2º SEM 2018'!$B:$I,8,0),0)</f>
        <v>584000</v>
      </c>
      <c r="I225" s="28">
        <f>IFERROR(VLOOKUP(B225,'1º SEM 2019'!$B:$I,8,0),0)</f>
        <v>584000</v>
      </c>
    </row>
    <row r="226" spans="2:9">
      <c r="B226" s="10" t="s">
        <v>3322</v>
      </c>
      <c r="C226" s="11" t="s">
        <v>3323</v>
      </c>
      <c r="D226" s="10" t="s">
        <v>3324</v>
      </c>
      <c r="E226" s="5">
        <f t="shared" si="6"/>
        <v>18</v>
      </c>
      <c r="F226" s="5" t="str">
        <f t="shared" si="7"/>
        <v>1</v>
      </c>
      <c r="G226" s="28">
        <f>IFERROR(VLOOKUP(B226,'1º SEM 2018'!$B:$I,8,0),0)</f>
        <v>-69000</v>
      </c>
      <c r="H226" s="28">
        <f>IFERROR(VLOOKUP(B226,'2º SEM 2018'!$B:$I,8,0),0)</f>
        <v>-69000</v>
      </c>
      <c r="I226" s="28">
        <f>IFERROR(VLOOKUP(B226,'1º SEM 2019'!$B:$I,8,0),0)</f>
        <v>-69000</v>
      </c>
    </row>
    <row r="227" spans="2:9">
      <c r="B227" s="10" t="s">
        <v>3317</v>
      </c>
      <c r="C227" s="11" t="s">
        <v>1</v>
      </c>
      <c r="D227" s="10" t="s">
        <v>3318</v>
      </c>
      <c r="E227" s="5">
        <f t="shared" si="6"/>
        <v>13</v>
      </c>
      <c r="F227" s="5" t="str">
        <f t="shared" si="7"/>
        <v>1</v>
      </c>
      <c r="G227" s="28">
        <f>IFERROR(VLOOKUP(B227,'1º SEM 2018'!$B:$I,8,0),0)</f>
        <v>515000</v>
      </c>
      <c r="H227" s="28">
        <f>IFERROR(VLOOKUP(B227,'2º SEM 2018'!$B:$I,8,0),0)</f>
        <v>515000</v>
      </c>
      <c r="I227" s="28">
        <f>IFERROR(VLOOKUP(B227,'1º SEM 2019'!$B:$I,8,0),0)</f>
        <v>515000</v>
      </c>
    </row>
    <row r="228" spans="2:9">
      <c r="B228" s="10" t="s">
        <v>5685</v>
      </c>
      <c r="C228" s="11" t="s">
        <v>5686</v>
      </c>
      <c r="D228" s="10" t="s">
        <v>5687</v>
      </c>
      <c r="E228" s="5">
        <f t="shared" si="6"/>
        <v>18</v>
      </c>
      <c r="F228" s="5" t="str">
        <f t="shared" si="7"/>
        <v>1</v>
      </c>
      <c r="G228" s="28">
        <f>IFERROR(VLOOKUP(B228,'1º SEM 2018'!$B:$I,8,0),0)</f>
        <v>0</v>
      </c>
      <c r="H228" s="28">
        <f>IFERROR(VLOOKUP(B228,'2º SEM 2018'!$B:$I,8,0),0)</f>
        <v>0</v>
      </c>
      <c r="I228" s="28">
        <f>IFERROR(VLOOKUP(B228,'1º SEM 2019'!$B:$I,8,0),0)</f>
        <v>0</v>
      </c>
    </row>
    <row r="229" spans="2:9">
      <c r="B229" s="10" t="s">
        <v>5683</v>
      </c>
      <c r="C229" s="11" t="s">
        <v>1</v>
      </c>
      <c r="D229" s="10" t="s">
        <v>5684</v>
      </c>
      <c r="E229" s="5">
        <f t="shared" si="6"/>
        <v>13</v>
      </c>
      <c r="F229" s="5" t="str">
        <f t="shared" si="7"/>
        <v>1</v>
      </c>
      <c r="G229" s="28">
        <f>IFERROR(VLOOKUP(B229,'1º SEM 2018'!$B:$I,8,0),0)</f>
        <v>0</v>
      </c>
      <c r="H229" s="28">
        <f>IFERROR(VLOOKUP(B229,'2º SEM 2018'!$B:$I,8,0),0)</f>
        <v>0</v>
      </c>
      <c r="I229" s="28">
        <f>IFERROR(VLOOKUP(B229,'1º SEM 2019'!$B:$I,8,0),0)</f>
        <v>0</v>
      </c>
    </row>
    <row r="230" spans="2:9">
      <c r="B230" s="10" t="s">
        <v>3325</v>
      </c>
      <c r="C230" s="11" t="s">
        <v>1</v>
      </c>
      <c r="D230" s="10" t="s">
        <v>3326</v>
      </c>
      <c r="E230" s="5">
        <f t="shared" si="6"/>
        <v>13</v>
      </c>
      <c r="F230" s="5" t="str">
        <f t="shared" si="7"/>
        <v>1</v>
      </c>
      <c r="G230" s="28">
        <f>IFERROR(VLOOKUP(B230,'1º SEM 2018'!$B:$I,8,0),0)</f>
        <v>187488.8</v>
      </c>
      <c r="H230" s="28">
        <f>IFERROR(VLOOKUP(B230,'2º SEM 2018'!$B:$I,8,0),0)</f>
        <v>80115.539999999994</v>
      </c>
      <c r="I230" s="28">
        <f>IFERROR(VLOOKUP(B230,'1º SEM 2019'!$B:$I,8,0),0)</f>
        <v>197439.69</v>
      </c>
    </row>
    <row r="231" spans="2:9">
      <c r="B231" s="10" t="s">
        <v>3329</v>
      </c>
      <c r="C231" s="11" t="s">
        <v>3330</v>
      </c>
      <c r="D231" s="10" t="s">
        <v>3331</v>
      </c>
      <c r="E231" s="5">
        <f t="shared" si="6"/>
        <v>18</v>
      </c>
      <c r="F231" s="5" t="str">
        <f t="shared" si="7"/>
        <v>1</v>
      </c>
      <c r="G231" s="28">
        <f>IFERROR(VLOOKUP(B231,'1º SEM 2018'!$B:$I,8,0),0)</f>
        <v>95224.31</v>
      </c>
      <c r="H231" s="28">
        <f>IFERROR(VLOOKUP(B231,'2º SEM 2018'!$B:$I,8,0),0)</f>
        <v>62755.49</v>
      </c>
      <c r="I231" s="28">
        <f>IFERROR(VLOOKUP(B231,'1º SEM 2019'!$B:$I,8,0),0)</f>
        <v>117524.75</v>
      </c>
    </row>
    <row r="232" spans="2:9">
      <c r="B232" s="5" t="s">
        <v>5796</v>
      </c>
      <c r="C232" s="5" t="s">
        <v>5797</v>
      </c>
      <c r="D232" s="5" t="s">
        <v>5798</v>
      </c>
      <c r="E232" s="5">
        <f t="shared" si="6"/>
        <v>18</v>
      </c>
      <c r="F232" s="5" t="str">
        <f t="shared" si="7"/>
        <v>1</v>
      </c>
      <c r="G232" s="28">
        <f>IFERROR(VLOOKUP(B232,'1º SEM 2018'!$B:$I,8,0),0)</f>
        <v>10900.86</v>
      </c>
      <c r="H232" s="28">
        <f>IFERROR(VLOOKUP(B232,'2º SEM 2018'!$B:$I,8,0),0)</f>
        <v>0</v>
      </c>
      <c r="I232" s="28">
        <f>IFERROR(VLOOKUP(B232,'1º SEM 2019'!$B:$I,8,0),0)</f>
        <v>0</v>
      </c>
    </row>
    <row r="233" spans="2:9">
      <c r="B233" s="10" t="s">
        <v>3332</v>
      </c>
      <c r="C233" s="11" t="s">
        <v>3333</v>
      </c>
      <c r="D233" s="10" t="s">
        <v>3334</v>
      </c>
      <c r="E233" s="5">
        <f t="shared" si="6"/>
        <v>18</v>
      </c>
      <c r="F233" s="5" t="str">
        <f t="shared" si="7"/>
        <v>1</v>
      </c>
      <c r="G233" s="28">
        <f>IFERROR(VLOOKUP(B233,'1º SEM 2018'!$B:$I,8,0),0)</f>
        <v>0</v>
      </c>
      <c r="H233" s="28">
        <f>IFERROR(VLOOKUP(B233,'2º SEM 2018'!$B:$I,8,0),0)</f>
        <v>0</v>
      </c>
      <c r="I233" s="28">
        <f>IFERROR(VLOOKUP(B233,'1º SEM 2019'!$B:$I,8,0),0)</f>
        <v>8981.0400000000009</v>
      </c>
    </row>
    <row r="234" spans="2:9">
      <c r="B234" s="10" t="s">
        <v>3335</v>
      </c>
      <c r="C234" s="11" t="s">
        <v>3336</v>
      </c>
      <c r="D234" s="10" t="s">
        <v>3337</v>
      </c>
      <c r="E234" s="5">
        <f t="shared" si="6"/>
        <v>18</v>
      </c>
      <c r="F234" s="5" t="str">
        <f t="shared" si="7"/>
        <v>1</v>
      </c>
      <c r="G234" s="28">
        <f>IFERROR(VLOOKUP(B234,'1º SEM 2018'!$B:$I,8,0),0)</f>
        <v>81363.63</v>
      </c>
      <c r="H234" s="28">
        <f>IFERROR(VLOOKUP(B234,'2º SEM 2018'!$B:$I,8,0),0)</f>
        <v>17360.05</v>
      </c>
      <c r="I234" s="28">
        <f>IFERROR(VLOOKUP(B234,'1º SEM 2019'!$B:$I,8,0),0)</f>
        <v>70933.899999999994</v>
      </c>
    </row>
    <row r="235" spans="2:9">
      <c r="B235" s="10" t="s">
        <v>3327</v>
      </c>
      <c r="C235" s="11" t="s">
        <v>1</v>
      </c>
      <c r="D235" s="10" t="s">
        <v>3328</v>
      </c>
      <c r="E235" s="5">
        <f t="shared" si="6"/>
        <v>13</v>
      </c>
      <c r="F235" s="5" t="str">
        <f t="shared" si="7"/>
        <v>1</v>
      </c>
      <c r="G235" s="28">
        <f>IFERROR(VLOOKUP(B235,'1º SEM 2018'!$B:$I,8,0),0)</f>
        <v>187488.8</v>
      </c>
      <c r="H235" s="28">
        <f>IFERROR(VLOOKUP(B235,'2º SEM 2018'!$B:$I,8,0),0)</f>
        <v>80115.539999999994</v>
      </c>
      <c r="I235" s="28">
        <f>IFERROR(VLOOKUP(B235,'1º SEM 2019'!$B:$I,8,0),0)</f>
        <v>197439.69</v>
      </c>
    </row>
    <row r="236" spans="2:9">
      <c r="B236" s="10" t="s">
        <v>3338</v>
      </c>
      <c r="C236" s="11" t="s">
        <v>1</v>
      </c>
      <c r="D236" s="10" t="s">
        <v>3339</v>
      </c>
      <c r="E236" s="5">
        <f t="shared" si="6"/>
        <v>13</v>
      </c>
      <c r="F236" s="5" t="str">
        <f t="shared" si="7"/>
        <v>2</v>
      </c>
      <c r="G236" s="28">
        <f>IFERROR(VLOOKUP(B236,'1º SEM 2018'!$B:$I,8,0),0)</f>
        <v>13383148.58</v>
      </c>
      <c r="H236" s="28">
        <f>IFERROR(VLOOKUP(B236,'2º SEM 2018'!$B:$I,8,0),0)</f>
        <v>15815318.220000001</v>
      </c>
      <c r="I236" s="28">
        <f>IFERROR(VLOOKUP(B236,'1º SEM 2019'!$B:$I,8,0),0)</f>
        <v>18720947.789999999</v>
      </c>
    </row>
    <row r="237" spans="2:9">
      <c r="B237" s="10" t="s">
        <v>3340</v>
      </c>
      <c r="C237" s="11" t="s">
        <v>1</v>
      </c>
      <c r="D237" s="10" t="s">
        <v>3341</v>
      </c>
      <c r="E237" s="5">
        <f t="shared" si="6"/>
        <v>13</v>
      </c>
      <c r="F237" s="5" t="str">
        <f t="shared" si="7"/>
        <v>2</v>
      </c>
      <c r="G237" s="28">
        <f>IFERROR(VLOOKUP(B237,'1º SEM 2018'!$B:$I,8,0),0)</f>
        <v>4075107.92</v>
      </c>
      <c r="H237" s="28">
        <f>IFERROR(VLOOKUP(B237,'2º SEM 2018'!$B:$I,8,0),0)</f>
        <v>4276463</v>
      </c>
      <c r="I237" s="28">
        <f>IFERROR(VLOOKUP(B237,'1º SEM 2019'!$B:$I,8,0),0)</f>
        <v>4583326.18</v>
      </c>
    </row>
    <row r="238" spans="2:9">
      <c r="B238" s="10" t="s">
        <v>3342</v>
      </c>
      <c r="C238" s="11" t="s">
        <v>1</v>
      </c>
      <c r="D238" s="10" t="s">
        <v>3343</v>
      </c>
      <c r="E238" s="5">
        <f t="shared" si="6"/>
        <v>13</v>
      </c>
      <c r="F238" s="5" t="str">
        <f t="shared" si="7"/>
        <v>2</v>
      </c>
      <c r="G238" s="28">
        <f>IFERROR(VLOOKUP(B238,'1º SEM 2018'!$B:$I,8,0),0)</f>
        <v>4075107.92</v>
      </c>
      <c r="H238" s="28">
        <f>IFERROR(VLOOKUP(B238,'2º SEM 2018'!$B:$I,8,0),0)</f>
        <v>4276463</v>
      </c>
      <c r="I238" s="28">
        <f>IFERROR(VLOOKUP(B238,'1º SEM 2019'!$B:$I,8,0),0)</f>
        <v>4583326.18</v>
      </c>
    </row>
    <row r="239" spans="2:9">
      <c r="B239" s="10" t="s">
        <v>3344</v>
      </c>
      <c r="C239" s="11" t="s">
        <v>1</v>
      </c>
      <c r="D239" s="10" t="s">
        <v>3345</v>
      </c>
      <c r="E239" s="5">
        <f t="shared" si="6"/>
        <v>13</v>
      </c>
      <c r="F239" s="5" t="str">
        <f t="shared" si="7"/>
        <v>2</v>
      </c>
      <c r="G239" s="28">
        <f>IFERROR(VLOOKUP(B239,'1º SEM 2018'!$B:$I,8,0),0)</f>
        <v>4075107.92</v>
      </c>
      <c r="H239" s="28">
        <f>IFERROR(VLOOKUP(B239,'2º SEM 2018'!$B:$I,8,0),0)</f>
        <v>4276463</v>
      </c>
      <c r="I239" s="28">
        <f>IFERROR(VLOOKUP(B239,'1º SEM 2019'!$B:$I,8,0),0)</f>
        <v>4583326.18</v>
      </c>
    </row>
    <row r="240" spans="2:9">
      <c r="B240" s="10" t="s">
        <v>3348</v>
      </c>
      <c r="C240" s="11" t="s">
        <v>3349</v>
      </c>
      <c r="D240" s="10" t="s">
        <v>3350</v>
      </c>
      <c r="E240" s="5">
        <f t="shared" si="6"/>
        <v>18</v>
      </c>
      <c r="F240" s="5" t="str">
        <f t="shared" si="7"/>
        <v>2</v>
      </c>
      <c r="G240" s="28">
        <f>IFERROR(VLOOKUP(B240,'1º SEM 2018'!$B:$I,8,0),0)</f>
        <v>4001041.37</v>
      </c>
      <c r="H240" s="28">
        <f>IFERROR(VLOOKUP(B240,'2º SEM 2018'!$B:$I,8,0),0)</f>
        <v>4202396.45</v>
      </c>
      <c r="I240" s="28">
        <f>IFERROR(VLOOKUP(B240,'1º SEM 2019'!$B:$I,8,0),0)</f>
        <v>4509259.63</v>
      </c>
    </row>
    <row r="241" spans="2:9">
      <c r="B241" s="10" t="s">
        <v>3346</v>
      </c>
      <c r="C241" s="11" t="s">
        <v>1</v>
      </c>
      <c r="D241" s="10" t="s">
        <v>3347</v>
      </c>
      <c r="E241" s="5">
        <f t="shared" si="6"/>
        <v>13</v>
      </c>
      <c r="F241" s="5" t="str">
        <f t="shared" si="7"/>
        <v>2</v>
      </c>
      <c r="G241" s="28">
        <f>IFERROR(VLOOKUP(B241,'1º SEM 2018'!$B:$I,8,0),0)</f>
        <v>4001041.37</v>
      </c>
      <c r="H241" s="28">
        <f>IFERROR(VLOOKUP(B241,'2º SEM 2018'!$B:$I,8,0),0)</f>
        <v>4202396.45</v>
      </c>
      <c r="I241" s="28">
        <f>IFERROR(VLOOKUP(B241,'1º SEM 2019'!$B:$I,8,0),0)</f>
        <v>4509259.63</v>
      </c>
    </row>
    <row r="242" spans="2:9">
      <c r="B242" s="10" t="s">
        <v>3353</v>
      </c>
      <c r="C242" s="11" t="s">
        <v>3354</v>
      </c>
      <c r="D242" s="10" t="s">
        <v>3355</v>
      </c>
      <c r="E242" s="5">
        <f t="shared" si="6"/>
        <v>18</v>
      </c>
      <c r="F242" s="5" t="str">
        <f t="shared" si="7"/>
        <v>2</v>
      </c>
      <c r="G242" s="28">
        <f>IFERROR(VLOOKUP(B242,'1º SEM 2018'!$B:$I,8,0),0)</f>
        <v>74066.55</v>
      </c>
      <c r="H242" s="28">
        <f>IFERROR(VLOOKUP(B242,'2º SEM 2018'!$B:$I,8,0),0)</f>
        <v>74066.55</v>
      </c>
      <c r="I242" s="28">
        <f>IFERROR(VLOOKUP(B242,'1º SEM 2019'!$B:$I,8,0),0)</f>
        <v>74066.55</v>
      </c>
    </row>
    <row r="243" spans="2:9">
      <c r="B243" s="10" t="s">
        <v>3351</v>
      </c>
      <c r="C243" s="11" t="s">
        <v>1</v>
      </c>
      <c r="D243" s="10" t="s">
        <v>3352</v>
      </c>
      <c r="E243" s="5">
        <f t="shared" si="6"/>
        <v>13</v>
      </c>
      <c r="F243" s="5" t="str">
        <f t="shared" si="7"/>
        <v>2</v>
      </c>
      <c r="G243" s="28">
        <f>IFERROR(VLOOKUP(B243,'1º SEM 2018'!$B:$I,8,0),0)</f>
        <v>74066.55</v>
      </c>
      <c r="H243" s="28">
        <f>IFERROR(VLOOKUP(B243,'2º SEM 2018'!$B:$I,8,0),0)</f>
        <v>74066.55</v>
      </c>
      <c r="I243" s="28">
        <f>IFERROR(VLOOKUP(B243,'1º SEM 2019'!$B:$I,8,0),0)</f>
        <v>74066.55</v>
      </c>
    </row>
    <row r="244" spans="2:9">
      <c r="B244" s="10" t="s">
        <v>3356</v>
      </c>
      <c r="C244" s="11" t="s">
        <v>1</v>
      </c>
      <c r="D244" s="10" t="s">
        <v>3357</v>
      </c>
      <c r="E244" s="5">
        <f t="shared" si="6"/>
        <v>13</v>
      </c>
      <c r="F244" s="5" t="str">
        <f t="shared" si="7"/>
        <v>2</v>
      </c>
      <c r="G244" s="28">
        <f>IFERROR(VLOOKUP(B244,'1º SEM 2018'!$B:$I,8,0),0)</f>
        <v>9308040.6600000001</v>
      </c>
      <c r="H244" s="28">
        <f>IFERROR(VLOOKUP(B244,'2º SEM 2018'!$B:$I,8,0),0)</f>
        <v>11538855.220000001</v>
      </c>
      <c r="I244" s="28">
        <f>IFERROR(VLOOKUP(B244,'1º SEM 2019'!$B:$I,8,0),0)</f>
        <v>14137621.609999999</v>
      </c>
    </row>
    <row r="245" spans="2:9">
      <c r="B245" s="10" t="s">
        <v>3358</v>
      </c>
      <c r="C245" s="11" t="s">
        <v>1</v>
      </c>
      <c r="D245" s="10" t="s">
        <v>3359</v>
      </c>
      <c r="E245" s="5">
        <f t="shared" si="6"/>
        <v>13</v>
      </c>
      <c r="F245" s="5" t="str">
        <f t="shared" si="7"/>
        <v>2</v>
      </c>
      <c r="G245" s="28">
        <f>IFERROR(VLOOKUP(B245,'1º SEM 2018'!$B:$I,8,0),0)</f>
        <v>7557408.4000000004</v>
      </c>
      <c r="H245" s="28">
        <f>IFERROR(VLOOKUP(B245,'2º SEM 2018'!$B:$I,8,0),0)</f>
        <v>9777304.7300000004</v>
      </c>
      <c r="I245" s="28">
        <f>IFERROR(VLOOKUP(B245,'1º SEM 2019'!$B:$I,8,0),0)</f>
        <v>12248381.699999999</v>
      </c>
    </row>
    <row r="246" spans="2:9">
      <c r="B246" s="10" t="s">
        <v>3360</v>
      </c>
      <c r="C246" s="11" t="s">
        <v>1</v>
      </c>
      <c r="D246" s="10" t="s">
        <v>3361</v>
      </c>
      <c r="E246" s="5">
        <f t="shared" si="6"/>
        <v>13</v>
      </c>
      <c r="F246" s="5" t="str">
        <f t="shared" si="7"/>
        <v>2</v>
      </c>
      <c r="G246" s="28">
        <f>IFERROR(VLOOKUP(B246,'1º SEM 2018'!$B:$I,8,0),0)</f>
        <v>7557408.4000000004</v>
      </c>
      <c r="H246" s="28">
        <f>IFERROR(VLOOKUP(B246,'2º SEM 2018'!$B:$I,8,0),0)</f>
        <v>9777304.7300000004</v>
      </c>
      <c r="I246" s="28">
        <f>IFERROR(VLOOKUP(B246,'1º SEM 2019'!$B:$I,8,0),0)</f>
        <v>12248381.699999999</v>
      </c>
    </row>
    <row r="247" spans="2:9">
      <c r="B247" s="10" t="s">
        <v>3363</v>
      </c>
      <c r="C247" s="11" t="s">
        <v>3364</v>
      </c>
      <c r="D247" s="10" t="s">
        <v>3308</v>
      </c>
      <c r="E247" s="5">
        <f t="shared" si="6"/>
        <v>18</v>
      </c>
      <c r="F247" s="5" t="str">
        <f t="shared" si="7"/>
        <v>2</v>
      </c>
      <c r="G247" s="28">
        <f>IFERROR(VLOOKUP(B247,'1º SEM 2018'!$B:$I,8,0),0)</f>
        <v>7557408.4000000004</v>
      </c>
      <c r="H247" s="28">
        <f>IFERROR(VLOOKUP(B247,'2º SEM 2018'!$B:$I,8,0),0)</f>
        <v>9777304.7300000004</v>
      </c>
      <c r="I247" s="28">
        <f>IFERROR(VLOOKUP(B247,'1º SEM 2019'!$B:$I,8,0),0)</f>
        <v>12248381.699999999</v>
      </c>
    </row>
    <row r="248" spans="2:9">
      <c r="B248" s="10" t="s">
        <v>3362</v>
      </c>
      <c r="C248" s="11" t="s">
        <v>1</v>
      </c>
      <c r="D248" s="10" t="s">
        <v>3305</v>
      </c>
      <c r="E248" s="5">
        <f t="shared" si="6"/>
        <v>13</v>
      </c>
      <c r="F248" s="5" t="str">
        <f t="shared" si="7"/>
        <v>2</v>
      </c>
      <c r="G248" s="28">
        <f>IFERROR(VLOOKUP(B248,'1º SEM 2018'!$B:$I,8,0),0)</f>
        <v>7557408.4000000004</v>
      </c>
      <c r="H248" s="28">
        <f>IFERROR(VLOOKUP(B248,'2º SEM 2018'!$B:$I,8,0),0)</f>
        <v>9777304.7300000004</v>
      </c>
      <c r="I248" s="28">
        <f>IFERROR(VLOOKUP(B248,'1º SEM 2019'!$B:$I,8,0),0)</f>
        <v>12248381.699999999</v>
      </c>
    </row>
    <row r="249" spans="2:9">
      <c r="B249" s="10" t="s">
        <v>3365</v>
      </c>
      <c r="C249" s="11" t="s">
        <v>1</v>
      </c>
      <c r="D249" s="10" t="s">
        <v>3366</v>
      </c>
      <c r="E249" s="5">
        <f t="shared" si="6"/>
        <v>13</v>
      </c>
      <c r="F249" s="5" t="str">
        <f t="shared" si="7"/>
        <v>2</v>
      </c>
      <c r="G249" s="28">
        <f>IFERROR(VLOOKUP(B249,'1º SEM 2018'!$B:$I,8,0),0)</f>
        <v>137420.57999999999</v>
      </c>
      <c r="H249" s="28">
        <f>IFERROR(VLOOKUP(B249,'2º SEM 2018'!$B:$I,8,0),0)</f>
        <v>137070.06</v>
      </c>
      <c r="I249" s="28">
        <f>IFERROR(VLOOKUP(B249,'1º SEM 2019'!$B:$I,8,0),0)</f>
        <v>136719.54</v>
      </c>
    </row>
    <row r="250" spans="2:9">
      <c r="B250" s="10" t="s">
        <v>3367</v>
      </c>
      <c r="C250" s="11" t="s">
        <v>1</v>
      </c>
      <c r="D250" s="10" t="s">
        <v>3368</v>
      </c>
      <c r="E250" s="5">
        <f t="shared" si="6"/>
        <v>13</v>
      </c>
      <c r="F250" s="5" t="str">
        <f t="shared" si="7"/>
        <v>2</v>
      </c>
      <c r="G250" s="28">
        <f>IFERROR(VLOOKUP(B250,'1º SEM 2018'!$B:$I,8,0),0)</f>
        <v>1364501.2</v>
      </c>
      <c r="H250" s="28">
        <f>IFERROR(VLOOKUP(B250,'2º SEM 2018'!$B:$I,8,0),0)</f>
        <v>1364501.2</v>
      </c>
      <c r="I250" s="28">
        <f>IFERROR(VLOOKUP(B250,'1º SEM 2019'!$B:$I,8,0),0)</f>
        <v>1364501.2</v>
      </c>
    </row>
    <row r="251" spans="2:9">
      <c r="B251" s="10" t="s">
        <v>3371</v>
      </c>
      <c r="C251" s="11" t="s">
        <v>3372</v>
      </c>
      <c r="D251" s="10" t="s">
        <v>3373</v>
      </c>
      <c r="E251" s="5">
        <f t="shared" si="6"/>
        <v>18</v>
      </c>
      <c r="F251" s="5" t="str">
        <f t="shared" si="7"/>
        <v>2</v>
      </c>
      <c r="G251" s="28">
        <f>IFERROR(VLOOKUP(B251,'1º SEM 2018'!$B:$I,8,0),0)</f>
        <v>130000</v>
      </c>
      <c r="H251" s="28">
        <f>IFERROR(VLOOKUP(B251,'2º SEM 2018'!$B:$I,8,0),0)</f>
        <v>130000</v>
      </c>
      <c r="I251" s="28">
        <f>IFERROR(VLOOKUP(B251,'1º SEM 2019'!$B:$I,8,0),0)</f>
        <v>130000</v>
      </c>
    </row>
    <row r="252" spans="2:9">
      <c r="B252" s="10" t="s">
        <v>3369</v>
      </c>
      <c r="C252" s="11" t="s">
        <v>1</v>
      </c>
      <c r="D252" s="10" t="s">
        <v>3370</v>
      </c>
      <c r="E252" s="5">
        <f t="shared" si="6"/>
        <v>13</v>
      </c>
      <c r="F252" s="5" t="str">
        <f t="shared" si="7"/>
        <v>2</v>
      </c>
      <c r="G252" s="28">
        <f>IFERROR(VLOOKUP(B252,'1º SEM 2018'!$B:$I,8,0),0)</f>
        <v>130000</v>
      </c>
      <c r="H252" s="28">
        <f>IFERROR(VLOOKUP(B252,'2º SEM 2018'!$B:$I,8,0),0)</f>
        <v>130000</v>
      </c>
      <c r="I252" s="28">
        <f>IFERROR(VLOOKUP(B252,'1º SEM 2019'!$B:$I,8,0),0)</f>
        <v>130000</v>
      </c>
    </row>
    <row r="253" spans="2:9">
      <c r="B253" s="10" t="s">
        <v>3376</v>
      </c>
      <c r="C253" s="11" t="s">
        <v>3377</v>
      </c>
      <c r="D253" s="10" t="s">
        <v>3378</v>
      </c>
      <c r="E253" s="5">
        <f t="shared" si="6"/>
        <v>18</v>
      </c>
      <c r="F253" s="5" t="str">
        <f t="shared" si="7"/>
        <v>2</v>
      </c>
      <c r="G253" s="28">
        <f>IFERROR(VLOOKUP(B253,'1º SEM 2018'!$B:$I,8,0),0)</f>
        <v>1234501.2</v>
      </c>
      <c r="H253" s="28">
        <f>IFERROR(VLOOKUP(B253,'2º SEM 2018'!$B:$I,8,0),0)</f>
        <v>1234501.2</v>
      </c>
      <c r="I253" s="28">
        <f>IFERROR(VLOOKUP(B253,'1º SEM 2019'!$B:$I,8,0),0)</f>
        <v>1234501.2</v>
      </c>
    </row>
    <row r="254" spans="2:9">
      <c r="B254" s="10" t="s">
        <v>3374</v>
      </c>
      <c r="C254" s="11" t="s">
        <v>1</v>
      </c>
      <c r="D254" s="10" t="s">
        <v>3375</v>
      </c>
      <c r="E254" s="5">
        <f t="shared" si="6"/>
        <v>13</v>
      </c>
      <c r="F254" s="5" t="str">
        <f t="shared" si="7"/>
        <v>2</v>
      </c>
      <c r="G254" s="28">
        <f>IFERROR(VLOOKUP(B254,'1º SEM 2018'!$B:$I,8,0),0)</f>
        <v>1234501.2</v>
      </c>
      <c r="H254" s="28">
        <f>IFERROR(VLOOKUP(B254,'2º SEM 2018'!$B:$I,8,0),0)</f>
        <v>1234501.2</v>
      </c>
      <c r="I254" s="28">
        <f>IFERROR(VLOOKUP(B254,'1º SEM 2019'!$B:$I,8,0),0)</f>
        <v>1234501.2</v>
      </c>
    </row>
    <row r="255" spans="2:9">
      <c r="B255" s="10" t="s">
        <v>3381</v>
      </c>
      <c r="C255" s="11" t="s">
        <v>3382</v>
      </c>
      <c r="D255" s="10" t="s">
        <v>3383</v>
      </c>
      <c r="E255" s="5">
        <f t="shared" si="6"/>
        <v>18</v>
      </c>
      <c r="F255" s="5" t="str">
        <f t="shared" si="7"/>
        <v>2</v>
      </c>
      <c r="G255" s="28">
        <f>IFERROR(VLOOKUP(B255,'1º SEM 2018'!$B:$I,8,0),0)</f>
        <v>-1227080.6200000001</v>
      </c>
      <c r="H255" s="28">
        <f>IFERROR(VLOOKUP(B255,'2º SEM 2018'!$B:$I,8,0),0)</f>
        <v>-1227431.1399999999</v>
      </c>
      <c r="I255" s="28">
        <f>IFERROR(VLOOKUP(B255,'1º SEM 2019'!$B:$I,8,0),0)</f>
        <v>-1227781.6599999999</v>
      </c>
    </row>
    <row r="256" spans="2:9">
      <c r="B256" s="10" t="s">
        <v>3379</v>
      </c>
      <c r="C256" s="11" t="s">
        <v>1</v>
      </c>
      <c r="D256" s="10" t="s">
        <v>3380</v>
      </c>
      <c r="E256" s="5">
        <f t="shared" si="6"/>
        <v>13</v>
      </c>
      <c r="F256" s="5" t="str">
        <f t="shared" si="7"/>
        <v>2</v>
      </c>
      <c r="G256" s="28">
        <f>IFERROR(VLOOKUP(B256,'1º SEM 2018'!$B:$I,8,0),0)</f>
        <v>-1227080.6200000001</v>
      </c>
      <c r="H256" s="28">
        <f>IFERROR(VLOOKUP(B256,'2º SEM 2018'!$B:$I,8,0),0)</f>
        <v>-1227431.1399999999</v>
      </c>
      <c r="I256" s="28">
        <f>IFERROR(VLOOKUP(B256,'1º SEM 2019'!$B:$I,8,0),0)</f>
        <v>-1227781.6599999999</v>
      </c>
    </row>
    <row r="257" spans="2:9">
      <c r="B257" s="10" t="s">
        <v>3384</v>
      </c>
      <c r="C257" s="11" t="s">
        <v>1</v>
      </c>
      <c r="D257" s="10" t="s">
        <v>3385</v>
      </c>
      <c r="E257" s="5">
        <f t="shared" si="6"/>
        <v>13</v>
      </c>
      <c r="F257" s="5" t="str">
        <f t="shared" si="7"/>
        <v>2</v>
      </c>
      <c r="G257" s="28">
        <f>IFERROR(VLOOKUP(B257,'1º SEM 2018'!$B:$I,8,0),0)</f>
        <v>964875.62</v>
      </c>
      <c r="H257" s="28">
        <f>IFERROR(VLOOKUP(B257,'2º SEM 2018'!$B:$I,8,0),0)</f>
        <v>910459.54</v>
      </c>
      <c r="I257" s="28">
        <f>IFERROR(VLOOKUP(B257,'1º SEM 2019'!$B:$I,8,0),0)</f>
        <v>1117369.68</v>
      </c>
    </row>
    <row r="258" spans="2:9">
      <c r="B258" s="10" t="s">
        <v>3388</v>
      </c>
      <c r="C258" s="11" t="s">
        <v>3389</v>
      </c>
      <c r="D258" s="10" t="s">
        <v>3390</v>
      </c>
      <c r="E258" s="5">
        <f t="shared" si="6"/>
        <v>18</v>
      </c>
      <c r="F258" s="5" t="str">
        <f t="shared" si="7"/>
        <v>2</v>
      </c>
      <c r="G258" s="28">
        <f>IFERROR(VLOOKUP(B258,'1º SEM 2018'!$B:$I,8,0),0)</f>
        <v>954105.89</v>
      </c>
      <c r="H258" s="28">
        <f>IFERROR(VLOOKUP(B258,'2º SEM 2018'!$B:$I,8,0),0)</f>
        <v>963384.91</v>
      </c>
      <c r="I258" s="28">
        <f>IFERROR(VLOOKUP(B258,'1º SEM 2019'!$B:$I,8,0),0)</f>
        <v>1150352.03</v>
      </c>
    </row>
    <row r="259" spans="2:9">
      <c r="B259" s="10" t="s">
        <v>3386</v>
      </c>
      <c r="C259" s="11" t="s">
        <v>1</v>
      </c>
      <c r="D259" s="10" t="s">
        <v>3387</v>
      </c>
      <c r="E259" s="5">
        <f t="shared" si="6"/>
        <v>13</v>
      </c>
      <c r="F259" s="5" t="str">
        <f t="shared" si="7"/>
        <v>2</v>
      </c>
      <c r="G259" s="28">
        <f>IFERROR(VLOOKUP(B259,'1º SEM 2018'!$B:$I,8,0),0)</f>
        <v>954105.89</v>
      </c>
      <c r="H259" s="28">
        <f>IFERROR(VLOOKUP(B259,'2º SEM 2018'!$B:$I,8,0),0)</f>
        <v>963384.91</v>
      </c>
      <c r="I259" s="28">
        <f>IFERROR(VLOOKUP(B259,'1º SEM 2019'!$B:$I,8,0),0)</f>
        <v>1150352.03</v>
      </c>
    </row>
    <row r="260" spans="2:9">
      <c r="B260" s="10" t="s">
        <v>3393</v>
      </c>
      <c r="C260" s="11" t="s">
        <v>3394</v>
      </c>
      <c r="D260" s="10" t="s">
        <v>3395</v>
      </c>
      <c r="E260" s="5">
        <f t="shared" si="6"/>
        <v>18</v>
      </c>
      <c r="F260" s="5" t="str">
        <f t="shared" si="7"/>
        <v>2</v>
      </c>
      <c r="G260" s="28">
        <f>IFERROR(VLOOKUP(B260,'1º SEM 2018'!$B:$I,8,0),0)</f>
        <v>143157.71</v>
      </c>
      <c r="H260" s="28">
        <f>IFERROR(VLOOKUP(B260,'2º SEM 2018'!$B:$I,8,0),0)</f>
        <v>147963.62</v>
      </c>
      <c r="I260" s="28">
        <f>IFERROR(VLOOKUP(B260,'1º SEM 2019'!$B:$I,8,0),0)</f>
        <v>157780.69</v>
      </c>
    </row>
    <row r="261" spans="2:9">
      <c r="B261" s="10" t="s">
        <v>3396</v>
      </c>
      <c r="C261" s="11" t="s">
        <v>3397</v>
      </c>
      <c r="D261" s="10" t="s">
        <v>3398</v>
      </c>
      <c r="E261" s="5">
        <f t="shared" si="6"/>
        <v>18</v>
      </c>
      <c r="F261" s="5" t="str">
        <f t="shared" si="7"/>
        <v>2</v>
      </c>
      <c r="G261" s="28">
        <f>IFERROR(VLOOKUP(B261,'1º SEM 2018'!$B:$I,8,0),0)</f>
        <v>147334.31</v>
      </c>
      <c r="H261" s="28">
        <f>IFERROR(VLOOKUP(B261,'2º SEM 2018'!$B:$I,8,0),0)</f>
        <v>148861.01999999999</v>
      </c>
      <c r="I261" s="28">
        <f>IFERROR(VLOOKUP(B261,'1º SEM 2019'!$B:$I,8,0),0)</f>
        <v>251219.08</v>
      </c>
    </row>
    <row r="262" spans="2:9">
      <c r="B262" s="10" t="s">
        <v>3399</v>
      </c>
      <c r="C262" s="11" t="s">
        <v>3400</v>
      </c>
      <c r="D262" s="10" t="s">
        <v>3401</v>
      </c>
      <c r="E262" s="5">
        <f t="shared" si="6"/>
        <v>18</v>
      </c>
      <c r="F262" s="5" t="str">
        <f t="shared" si="7"/>
        <v>2</v>
      </c>
      <c r="G262" s="28">
        <f>IFERROR(VLOOKUP(B262,'1º SEM 2018'!$B:$I,8,0),0)</f>
        <v>838825.98</v>
      </c>
      <c r="H262" s="28">
        <f>IFERROR(VLOOKUP(B262,'2º SEM 2018'!$B:$I,8,0),0)</f>
        <v>868552.49</v>
      </c>
      <c r="I262" s="28">
        <f>IFERROR(VLOOKUP(B262,'1º SEM 2019'!$B:$I,8,0),0)</f>
        <v>894386.49</v>
      </c>
    </row>
    <row r="263" spans="2:9">
      <c r="B263" s="10" t="s">
        <v>3391</v>
      </c>
      <c r="C263" s="11" t="s">
        <v>1</v>
      </c>
      <c r="D263" s="10" t="s">
        <v>3392</v>
      </c>
      <c r="E263" s="5">
        <f t="shared" si="6"/>
        <v>13</v>
      </c>
      <c r="F263" s="5" t="str">
        <f t="shared" si="7"/>
        <v>2</v>
      </c>
      <c r="G263" s="28">
        <f>IFERROR(VLOOKUP(B263,'1º SEM 2018'!$B:$I,8,0),0)</f>
        <v>1129318</v>
      </c>
      <c r="H263" s="28">
        <f>IFERROR(VLOOKUP(B263,'2º SEM 2018'!$B:$I,8,0),0)</f>
        <v>1165377.1299999999</v>
      </c>
      <c r="I263" s="28">
        <f>IFERROR(VLOOKUP(B263,'1º SEM 2019'!$B:$I,8,0),0)</f>
        <v>1303386.26</v>
      </c>
    </row>
    <row r="264" spans="2:9">
      <c r="B264" s="10" t="s">
        <v>3404</v>
      </c>
      <c r="C264" s="11" t="s">
        <v>3405</v>
      </c>
      <c r="D264" s="10" t="s">
        <v>3406</v>
      </c>
      <c r="E264" s="5">
        <f t="shared" si="6"/>
        <v>18</v>
      </c>
      <c r="F264" s="5" t="str">
        <f t="shared" si="7"/>
        <v>2</v>
      </c>
      <c r="G264" s="28">
        <f>IFERROR(VLOOKUP(B264,'1º SEM 2018'!$B:$I,8,0),0)</f>
        <v>-608444.03</v>
      </c>
      <c r="H264" s="28">
        <f>IFERROR(VLOOKUP(B264,'2º SEM 2018'!$B:$I,8,0),0)</f>
        <v>-656723</v>
      </c>
      <c r="I264" s="28">
        <f>IFERROR(VLOOKUP(B264,'1º SEM 2019'!$B:$I,8,0),0)</f>
        <v>-717698.64</v>
      </c>
    </row>
    <row r="265" spans="2:9">
      <c r="B265" s="10" t="s">
        <v>3402</v>
      </c>
      <c r="C265" s="11" t="s">
        <v>1</v>
      </c>
      <c r="D265" s="10" t="s">
        <v>3403</v>
      </c>
      <c r="E265" s="5">
        <f t="shared" si="6"/>
        <v>13</v>
      </c>
      <c r="F265" s="5" t="str">
        <f t="shared" si="7"/>
        <v>2</v>
      </c>
      <c r="G265" s="28">
        <f>IFERROR(VLOOKUP(B265,'1º SEM 2018'!$B:$I,8,0),0)</f>
        <v>-608444.03</v>
      </c>
      <c r="H265" s="28">
        <f>IFERROR(VLOOKUP(B265,'2º SEM 2018'!$B:$I,8,0),0)</f>
        <v>-656723</v>
      </c>
      <c r="I265" s="28">
        <f>IFERROR(VLOOKUP(B265,'1º SEM 2019'!$B:$I,8,0),0)</f>
        <v>-717698.64</v>
      </c>
    </row>
    <row r="266" spans="2:9">
      <c r="B266" s="10" t="s">
        <v>3409</v>
      </c>
      <c r="C266" s="11" t="s">
        <v>3410</v>
      </c>
      <c r="D266" s="10" t="s">
        <v>3411</v>
      </c>
      <c r="E266" s="5">
        <f t="shared" si="6"/>
        <v>18</v>
      </c>
      <c r="F266" s="5" t="str">
        <f t="shared" si="7"/>
        <v>2</v>
      </c>
      <c r="G266" s="28">
        <f>IFERROR(VLOOKUP(B266,'1º SEM 2018'!$B:$I,8,0),0)</f>
        <v>-70013.63</v>
      </c>
      <c r="H266" s="28">
        <f>IFERROR(VLOOKUP(B266,'2º SEM 2018'!$B:$I,8,0),0)</f>
        <v>-74761.179999999993</v>
      </c>
      <c r="I266" s="28">
        <f>IFERROR(VLOOKUP(B266,'1º SEM 2019'!$B:$I,8,0),0)</f>
        <v>-81545.17</v>
      </c>
    </row>
    <row r="267" spans="2:9">
      <c r="B267" s="10" t="s">
        <v>3412</v>
      </c>
      <c r="C267" s="11" t="s">
        <v>3413</v>
      </c>
      <c r="D267" s="10" t="s">
        <v>3414</v>
      </c>
      <c r="E267" s="5">
        <f t="shared" si="6"/>
        <v>18</v>
      </c>
      <c r="F267" s="5" t="str">
        <f t="shared" si="7"/>
        <v>2</v>
      </c>
      <c r="G267" s="28">
        <f>IFERROR(VLOOKUP(B267,'1º SEM 2018'!$B:$I,8,0),0)</f>
        <v>-74485.2</v>
      </c>
      <c r="H267" s="28">
        <f>IFERROR(VLOOKUP(B267,'2º SEM 2018'!$B:$I,8,0),0)</f>
        <v>-80720.91</v>
      </c>
      <c r="I267" s="28">
        <f>IFERROR(VLOOKUP(B267,'1º SEM 2019'!$B:$I,8,0),0)</f>
        <v>-89719.89</v>
      </c>
    </row>
    <row r="268" spans="2:9">
      <c r="B268" s="10" t="s">
        <v>3415</v>
      </c>
      <c r="C268" s="11" t="s">
        <v>3416</v>
      </c>
      <c r="D268" s="10" t="s">
        <v>3417</v>
      </c>
      <c r="E268" s="5">
        <f t="shared" si="6"/>
        <v>18</v>
      </c>
      <c r="F268" s="5" t="str">
        <f t="shared" si="7"/>
        <v>2</v>
      </c>
      <c r="G268" s="28">
        <f>IFERROR(VLOOKUP(B268,'1º SEM 2018'!$B:$I,8,0),0)</f>
        <v>-365605.41</v>
      </c>
      <c r="H268" s="28">
        <f>IFERROR(VLOOKUP(B268,'2º SEM 2018'!$B:$I,8,0),0)</f>
        <v>-406097.41</v>
      </c>
      <c r="I268" s="28">
        <f>IFERROR(VLOOKUP(B268,'1º SEM 2019'!$B:$I,8,0),0)</f>
        <v>-447404.91</v>
      </c>
    </row>
    <row r="269" spans="2:9">
      <c r="B269" s="10" t="s">
        <v>3407</v>
      </c>
      <c r="C269" s="11" t="s">
        <v>1</v>
      </c>
      <c r="D269" s="10" t="s">
        <v>3408</v>
      </c>
      <c r="E269" s="5">
        <f t="shared" si="6"/>
        <v>13</v>
      </c>
      <c r="F269" s="5" t="str">
        <f t="shared" si="7"/>
        <v>2</v>
      </c>
      <c r="G269" s="28">
        <f>IFERROR(VLOOKUP(B269,'1º SEM 2018'!$B:$I,8,0),0)</f>
        <v>-510104.24</v>
      </c>
      <c r="H269" s="28">
        <f>IFERROR(VLOOKUP(B269,'2º SEM 2018'!$B:$I,8,0),0)</f>
        <v>-561579.5</v>
      </c>
      <c r="I269" s="28">
        <f>IFERROR(VLOOKUP(B269,'1º SEM 2019'!$B:$I,8,0),0)</f>
        <v>-618669.97</v>
      </c>
    </row>
    <row r="270" spans="2:9">
      <c r="B270" s="10" t="s">
        <v>3418</v>
      </c>
      <c r="C270" s="11" t="s">
        <v>1</v>
      </c>
      <c r="D270" s="10" t="s">
        <v>3419</v>
      </c>
      <c r="E270" s="5">
        <f t="shared" si="6"/>
        <v>13</v>
      </c>
      <c r="F270" s="5" t="str">
        <f t="shared" si="7"/>
        <v>2</v>
      </c>
      <c r="G270" s="28">
        <f>IFERROR(VLOOKUP(B270,'1º SEM 2018'!$B:$I,8,0),0)</f>
        <v>648336.06000000006</v>
      </c>
      <c r="H270" s="28">
        <f>IFERROR(VLOOKUP(B270,'2º SEM 2018'!$B:$I,8,0),0)</f>
        <v>714020.89</v>
      </c>
      <c r="I270" s="28">
        <f>IFERROR(VLOOKUP(B270,'1º SEM 2019'!$B:$I,8,0),0)</f>
        <v>635150.68999999994</v>
      </c>
    </row>
    <row r="271" spans="2:9">
      <c r="B271" s="10" t="s">
        <v>3420</v>
      </c>
      <c r="C271" s="11" t="s">
        <v>1</v>
      </c>
      <c r="D271" s="10" t="s">
        <v>3421</v>
      </c>
      <c r="E271" s="5">
        <f t="shared" si="6"/>
        <v>13</v>
      </c>
      <c r="F271" s="5" t="str">
        <f t="shared" si="7"/>
        <v>2</v>
      </c>
      <c r="G271" s="28">
        <f>IFERROR(VLOOKUP(B271,'1º SEM 2018'!$B:$I,8,0),0)</f>
        <v>25206.7</v>
      </c>
      <c r="H271" s="28">
        <f>IFERROR(VLOOKUP(B271,'2º SEM 2018'!$B:$I,8,0),0)</f>
        <v>25206.7</v>
      </c>
      <c r="I271" s="28">
        <f>IFERROR(VLOOKUP(B271,'1º SEM 2019'!$B:$I,8,0),0)</f>
        <v>25206.7</v>
      </c>
    </row>
    <row r="272" spans="2:9">
      <c r="B272" s="10" t="s">
        <v>3424</v>
      </c>
      <c r="C272" s="11" t="s">
        <v>3425</v>
      </c>
      <c r="D272" s="10" t="s">
        <v>3426</v>
      </c>
      <c r="E272" s="5">
        <f t="shared" ref="E272:E335" si="8">LEN(B272)</f>
        <v>18</v>
      </c>
      <c r="F272" s="5" t="str">
        <f t="shared" ref="F272:F335" si="9">LEFT(B272)</f>
        <v>2</v>
      </c>
      <c r="G272" s="28">
        <f>IFERROR(VLOOKUP(B272,'1º SEM 2018'!$B:$I,8,0),0)</f>
        <v>25206.7</v>
      </c>
      <c r="H272" s="28">
        <f>IFERROR(VLOOKUP(B272,'2º SEM 2018'!$B:$I,8,0),0)</f>
        <v>25206.7</v>
      </c>
      <c r="I272" s="28">
        <f>IFERROR(VLOOKUP(B272,'1º SEM 2019'!$B:$I,8,0),0)</f>
        <v>25206.7</v>
      </c>
    </row>
    <row r="273" spans="2:9">
      <c r="B273" s="10" t="s">
        <v>3422</v>
      </c>
      <c r="C273" s="11" t="s">
        <v>1</v>
      </c>
      <c r="D273" s="10" t="s">
        <v>3423</v>
      </c>
      <c r="E273" s="5">
        <f t="shared" si="8"/>
        <v>13</v>
      </c>
      <c r="F273" s="5" t="str">
        <f t="shared" si="9"/>
        <v>2</v>
      </c>
      <c r="G273" s="28">
        <f>IFERROR(VLOOKUP(B273,'1º SEM 2018'!$B:$I,8,0),0)</f>
        <v>25206.7</v>
      </c>
      <c r="H273" s="28">
        <f>IFERROR(VLOOKUP(B273,'2º SEM 2018'!$B:$I,8,0),0)</f>
        <v>25206.7</v>
      </c>
      <c r="I273" s="28">
        <f>IFERROR(VLOOKUP(B273,'1º SEM 2019'!$B:$I,8,0),0)</f>
        <v>25206.7</v>
      </c>
    </row>
    <row r="274" spans="2:9">
      <c r="B274" s="10" t="s">
        <v>3429</v>
      </c>
      <c r="C274" s="11" t="s">
        <v>3430</v>
      </c>
      <c r="D274" s="10" t="s">
        <v>3426</v>
      </c>
      <c r="E274" s="5">
        <f t="shared" si="8"/>
        <v>18</v>
      </c>
      <c r="F274" s="5" t="str">
        <f t="shared" si="9"/>
        <v>2</v>
      </c>
      <c r="G274" s="28">
        <f>IFERROR(VLOOKUP(B274,'1º SEM 2018'!$B:$I,8,0),0)</f>
        <v>912172.75</v>
      </c>
      <c r="H274" s="28">
        <f>IFERROR(VLOOKUP(B274,'2º SEM 2018'!$B:$I,8,0),0)</f>
        <v>925152.61</v>
      </c>
      <c r="I274" s="28">
        <f>IFERROR(VLOOKUP(B274,'1º SEM 2019'!$B:$I,8,0),0)</f>
        <v>933986.55</v>
      </c>
    </row>
    <row r="275" spans="2:9">
      <c r="B275" s="10" t="s">
        <v>3427</v>
      </c>
      <c r="C275" s="11" t="s">
        <v>1</v>
      </c>
      <c r="D275" s="10" t="s">
        <v>3428</v>
      </c>
      <c r="E275" s="5">
        <f t="shared" si="8"/>
        <v>13</v>
      </c>
      <c r="F275" s="5" t="str">
        <f t="shared" si="9"/>
        <v>2</v>
      </c>
      <c r="G275" s="28">
        <f>IFERROR(VLOOKUP(B275,'1º SEM 2018'!$B:$I,8,0),0)</f>
        <v>912172.75</v>
      </c>
      <c r="H275" s="28">
        <f>IFERROR(VLOOKUP(B275,'2º SEM 2018'!$B:$I,8,0),0)</f>
        <v>925152.61</v>
      </c>
      <c r="I275" s="28">
        <f>IFERROR(VLOOKUP(B275,'1º SEM 2019'!$B:$I,8,0),0)</f>
        <v>933986.55</v>
      </c>
    </row>
    <row r="276" spans="2:9">
      <c r="B276" s="10" t="s">
        <v>3433</v>
      </c>
      <c r="C276" s="11" t="s">
        <v>3434</v>
      </c>
      <c r="D276" s="10" t="s">
        <v>3435</v>
      </c>
      <c r="E276" s="5">
        <f t="shared" si="8"/>
        <v>18</v>
      </c>
      <c r="F276" s="5" t="str">
        <f t="shared" si="9"/>
        <v>2</v>
      </c>
      <c r="G276" s="28">
        <f>IFERROR(VLOOKUP(B276,'1º SEM 2018'!$B:$I,8,0),0)</f>
        <v>50841.37</v>
      </c>
      <c r="H276" s="28">
        <f>IFERROR(VLOOKUP(B276,'2º SEM 2018'!$B:$I,8,0),0)</f>
        <v>50841.37</v>
      </c>
      <c r="I276" s="28">
        <f>IFERROR(VLOOKUP(B276,'1º SEM 2019'!$B:$I,8,0),0)</f>
        <v>50841.37</v>
      </c>
    </row>
    <row r="277" spans="2:9">
      <c r="B277" s="10" t="s">
        <v>3436</v>
      </c>
      <c r="C277" s="11" t="s">
        <v>3437</v>
      </c>
      <c r="D277" s="10" t="s">
        <v>3438</v>
      </c>
      <c r="E277" s="5">
        <f t="shared" si="8"/>
        <v>18</v>
      </c>
      <c r="F277" s="5" t="str">
        <f t="shared" si="9"/>
        <v>2</v>
      </c>
      <c r="G277" s="28">
        <f>IFERROR(VLOOKUP(B277,'1º SEM 2018'!$B:$I,8,0),0)</f>
        <v>6200</v>
      </c>
      <c r="H277" s="28">
        <f>IFERROR(VLOOKUP(B277,'2º SEM 2018'!$B:$I,8,0),0)</f>
        <v>6200</v>
      </c>
      <c r="I277" s="28">
        <f>IFERROR(VLOOKUP(B277,'1º SEM 2019'!$B:$I,8,0),0)</f>
        <v>6200</v>
      </c>
    </row>
    <row r="278" spans="2:9">
      <c r="B278" s="10" t="s">
        <v>3439</v>
      </c>
      <c r="C278" s="11" t="s">
        <v>3440</v>
      </c>
      <c r="D278" s="10" t="s">
        <v>3441</v>
      </c>
      <c r="E278" s="5">
        <f t="shared" si="8"/>
        <v>18</v>
      </c>
      <c r="F278" s="5" t="str">
        <f t="shared" si="9"/>
        <v>2</v>
      </c>
      <c r="G278" s="28">
        <f>IFERROR(VLOOKUP(B278,'1º SEM 2018'!$B:$I,8,0),0)</f>
        <v>80999.89</v>
      </c>
      <c r="H278" s="28">
        <f>IFERROR(VLOOKUP(B278,'2º SEM 2018'!$B:$I,8,0),0)</f>
        <v>81466.880000000005</v>
      </c>
      <c r="I278" s="28">
        <f>IFERROR(VLOOKUP(B278,'1º SEM 2019'!$B:$I,8,0),0)</f>
        <v>81466.880000000005</v>
      </c>
    </row>
    <row r="279" spans="2:9">
      <c r="B279" s="10" t="s">
        <v>3442</v>
      </c>
      <c r="C279" s="11" t="s">
        <v>3443</v>
      </c>
      <c r="D279" s="10" t="s">
        <v>3444</v>
      </c>
      <c r="E279" s="5">
        <f t="shared" si="8"/>
        <v>18</v>
      </c>
      <c r="F279" s="5" t="str">
        <f t="shared" si="9"/>
        <v>2</v>
      </c>
      <c r="G279" s="28">
        <f>IFERROR(VLOOKUP(B279,'1º SEM 2018'!$B:$I,8,0),0)</f>
        <v>67133.03</v>
      </c>
      <c r="H279" s="28">
        <f>IFERROR(VLOOKUP(B279,'2º SEM 2018'!$B:$I,8,0),0)</f>
        <v>68005.240000000005</v>
      </c>
      <c r="I279" s="28">
        <f>IFERROR(VLOOKUP(B279,'1º SEM 2019'!$B:$I,8,0),0)</f>
        <v>68005.240000000005</v>
      </c>
    </row>
    <row r="280" spans="2:9">
      <c r="B280" s="10" t="s">
        <v>3445</v>
      </c>
      <c r="C280" s="11" t="s">
        <v>3446</v>
      </c>
      <c r="D280" s="10" t="s">
        <v>3447</v>
      </c>
      <c r="E280" s="5">
        <f t="shared" si="8"/>
        <v>18</v>
      </c>
      <c r="F280" s="5" t="str">
        <f t="shared" si="9"/>
        <v>2</v>
      </c>
      <c r="G280" s="28">
        <f>IFERROR(VLOOKUP(B280,'1º SEM 2018'!$B:$I,8,0),0)</f>
        <v>29198</v>
      </c>
      <c r="H280" s="28">
        <f>IFERROR(VLOOKUP(B280,'2º SEM 2018'!$B:$I,8,0),0)</f>
        <v>51638</v>
      </c>
      <c r="I280" s="28">
        <f>IFERROR(VLOOKUP(B280,'1º SEM 2019'!$B:$I,8,0),0)</f>
        <v>76407.75</v>
      </c>
    </row>
    <row r="281" spans="2:9">
      <c r="B281" s="10" t="s">
        <v>3431</v>
      </c>
      <c r="C281" s="11" t="s">
        <v>1</v>
      </c>
      <c r="D281" s="10" t="s">
        <v>3432</v>
      </c>
      <c r="E281" s="5">
        <f t="shared" si="8"/>
        <v>13</v>
      </c>
      <c r="F281" s="5" t="str">
        <f t="shared" si="9"/>
        <v>2</v>
      </c>
      <c r="G281" s="28">
        <f>IFERROR(VLOOKUP(B281,'1º SEM 2018'!$B:$I,8,0),0)</f>
        <v>234372.29</v>
      </c>
      <c r="H281" s="28">
        <f>IFERROR(VLOOKUP(B281,'2º SEM 2018'!$B:$I,8,0),0)</f>
        <v>258151.49</v>
      </c>
      <c r="I281" s="28">
        <f>IFERROR(VLOOKUP(B281,'1º SEM 2019'!$B:$I,8,0),0)</f>
        <v>282921.24</v>
      </c>
    </row>
    <row r="282" spans="2:9">
      <c r="B282" s="10" t="s">
        <v>3450</v>
      </c>
      <c r="C282" s="11" t="s">
        <v>3451</v>
      </c>
      <c r="D282" s="10" t="s">
        <v>3452</v>
      </c>
      <c r="E282" s="5">
        <f t="shared" si="8"/>
        <v>18</v>
      </c>
      <c r="F282" s="5" t="str">
        <f t="shared" si="9"/>
        <v>2</v>
      </c>
      <c r="G282" s="28">
        <f>IFERROR(VLOOKUP(B282,'1º SEM 2018'!$B:$I,8,0),0)</f>
        <v>340460.96</v>
      </c>
      <c r="H282" s="28">
        <f>IFERROR(VLOOKUP(B282,'2º SEM 2018'!$B:$I,8,0),0)</f>
        <v>423831.96</v>
      </c>
      <c r="I282" s="28">
        <f>IFERROR(VLOOKUP(B282,'1º SEM 2019'!$B:$I,8,0),0)</f>
        <v>392401</v>
      </c>
    </row>
    <row r="283" spans="2:9">
      <c r="B283" s="10" t="s">
        <v>3448</v>
      </c>
      <c r="C283" s="11" t="s">
        <v>1</v>
      </c>
      <c r="D283" s="10" t="s">
        <v>3449</v>
      </c>
      <c r="E283" s="5">
        <f t="shared" si="8"/>
        <v>13</v>
      </c>
      <c r="F283" s="5" t="str">
        <f t="shared" si="9"/>
        <v>2</v>
      </c>
      <c r="G283" s="28">
        <f>IFERROR(VLOOKUP(B283,'1º SEM 2018'!$B:$I,8,0),0)</f>
        <v>340460.96</v>
      </c>
      <c r="H283" s="28">
        <f>IFERROR(VLOOKUP(B283,'2º SEM 2018'!$B:$I,8,0),0)</f>
        <v>423831.96</v>
      </c>
      <c r="I283" s="28">
        <f>IFERROR(VLOOKUP(B283,'1º SEM 2019'!$B:$I,8,0),0)</f>
        <v>392401</v>
      </c>
    </row>
    <row r="284" spans="2:9">
      <c r="B284" s="10" t="s">
        <v>3453</v>
      </c>
      <c r="C284" s="11" t="s">
        <v>1</v>
      </c>
      <c r="D284" s="10" t="s">
        <v>3454</v>
      </c>
      <c r="E284" s="5">
        <f t="shared" si="8"/>
        <v>13</v>
      </c>
      <c r="F284" s="5" t="str">
        <f t="shared" si="9"/>
        <v>2</v>
      </c>
      <c r="G284" s="28">
        <f>IFERROR(VLOOKUP(B284,'1º SEM 2018'!$B:$I,8,0),0)</f>
        <v>-863876.64</v>
      </c>
      <c r="H284" s="28">
        <f>IFERROR(VLOOKUP(B284,'2º SEM 2018'!$B:$I,8,0),0)</f>
        <v>-918321.87</v>
      </c>
      <c r="I284" s="28">
        <f>IFERROR(VLOOKUP(B284,'1º SEM 2019'!$B:$I,8,0),0)</f>
        <v>-999364.8</v>
      </c>
    </row>
    <row r="285" spans="2:9">
      <c r="B285" s="10" t="s">
        <v>3457</v>
      </c>
      <c r="C285" s="11" t="s">
        <v>3458</v>
      </c>
      <c r="D285" s="10" t="s">
        <v>3459</v>
      </c>
      <c r="E285" s="5">
        <f t="shared" si="8"/>
        <v>18</v>
      </c>
      <c r="F285" s="5" t="str">
        <f t="shared" si="9"/>
        <v>2</v>
      </c>
      <c r="G285" s="28">
        <f>IFERROR(VLOOKUP(B285,'1º SEM 2018'!$B:$I,8,0),0)</f>
        <v>-18906.3</v>
      </c>
      <c r="H285" s="28">
        <f>IFERROR(VLOOKUP(B285,'2º SEM 2018'!$B:$I,8,0),0)</f>
        <v>-19711.8</v>
      </c>
      <c r="I285" s="28">
        <f>IFERROR(VLOOKUP(B285,'1º SEM 2019'!$B:$I,8,0),0)</f>
        <v>-20517.3</v>
      </c>
    </row>
    <row r="286" spans="2:9">
      <c r="B286" s="10" t="s">
        <v>3455</v>
      </c>
      <c r="C286" s="11" t="s">
        <v>1</v>
      </c>
      <c r="D286" s="10" t="s">
        <v>3456</v>
      </c>
      <c r="E286" s="5">
        <f t="shared" si="8"/>
        <v>13</v>
      </c>
      <c r="F286" s="5" t="str">
        <f t="shared" si="9"/>
        <v>2</v>
      </c>
      <c r="G286" s="28">
        <f>IFERROR(VLOOKUP(B286,'1º SEM 2018'!$B:$I,8,0),0)</f>
        <v>-18906.3</v>
      </c>
      <c r="H286" s="28">
        <f>IFERROR(VLOOKUP(B286,'2º SEM 2018'!$B:$I,8,0),0)</f>
        <v>-19711.8</v>
      </c>
      <c r="I286" s="28">
        <f>IFERROR(VLOOKUP(B286,'1º SEM 2019'!$B:$I,8,0),0)</f>
        <v>-20517.3</v>
      </c>
    </row>
    <row r="287" spans="2:9">
      <c r="B287" s="10" t="s">
        <v>3462</v>
      </c>
      <c r="C287" s="11" t="s">
        <v>3463</v>
      </c>
      <c r="D287" s="10" t="s">
        <v>3464</v>
      </c>
      <c r="E287" s="5">
        <f t="shared" si="8"/>
        <v>18</v>
      </c>
      <c r="F287" s="5" t="str">
        <f t="shared" si="9"/>
        <v>2</v>
      </c>
      <c r="G287" s="28">
        <f>IFERROR(VLOOKUP(B287,'1º SEM 2018'!$B:$I,8,0),0)</f>
        <v>-639972.13</v>
      </c>
      <c r="H287" s="28">
        <f>IFERROR(VLOOKUP(B287,'2º SEM 2018'!$B:$I,8,0),0)</f>
        <v>-683735.75</v>
      </c>
      <c r="I287" s="28">
        <f>IFERROR(VLOOKUP(B287,'1º SEM 2019'!$B:$I,8,0),0)</f>
        <v>-727198.26</v>
      </c>
    </row>
    <row r="288" spans="2:9">
      <c r="B288" s="10" t="s">
        <v>3460</v>
      </c>
      <c r="C288" s="11" t="s">
        <v>1</v>
      </c>
      <c r="D288" s="10" t="s">
        <v>3461</v>
      </c>
      <c r="E288" s="5">
        <f t="shared" si="8"/>
        <v>13</v>
      </c>
      <c r="F288" s="5" t="str">
        <f t="shared" si="9"/>
        <v>2</v>
      </c>
      <c r="G288" s="28">
        <f>IFERROR(VLOOKUP(B288,'1º SEM 2018'!$B:$I,8,0),0)</f>
        <v>-639972.13</v>
      </c>
      <c r="H288" s="28">
        <f>IFERROR(VLOOKUP(B288,'2º SEM 2018'!$B:$I,8,0),0)</f>
        <v>-683735.75</v>
      </c>
      <c r="I288" s="28">
        <f>IFERROR(VLOOKUP(B288,'1º SEM 2019'!$B:$I,8,0),0)</f>
        <v>-727198.26</v>
      </c>
    </row>
    <row r="289" spans="2:9">
      <c r="B289" s="10" t="s">
        <v>3467</v>
      </c>
      <c r="C289" s="11" t="s">
        <v>3468</v>
      </c>
      <c r="D289" s="10" t="s">
        <v>3469</v>
      </c>
      <c r="E289" s="5">
        <f t="shared" si="8"/>
        <v>18</v>
      </c>
      <c r="F289" s="5" t="str">
        <f t="shared" si="9"/>
        <v>2</v>
      </c>
      <c r="G289" s="28">
        <f>IFERROR(VLOOKUP(B289,'1º SEM 2018'!$B:$I,8,0),0)</f>
        <v>-42206.53</v>
      </c>
      <c r="H289" s="28">
        <f>IFERROR(VLOOKUP(B289,'2º SEM 2018'!$B:$I,8,0),0)</f>
        <v>-43650.13</v>
      </c>
      <c r="I289" s="28">
        <f>IFERROR(VLOOKUP(B289,'1º SEM 2019'!$B:$I,8,0),0)</f>
        <v>-45093.73</v>
      </c>
    </row>
    <row r="290" spans="2:9">
      <c r="B290" s="10" t="s">
        <v>3470</v>
      </c>
      <c r="C290" s="11" t="s">
        <v>3471</v>
      </c>
      <c r="D290" s="10" t="s">
        <v>3472</v>
      </c>
      <c r="E290" s="5">
        <f t="shared" si="8"/>
        <v>18</v>
      </c>
      <c r="F290" s="5" t="str">
        <f t="shared" si="9"/>
        <v>2</v>
      </c>
      <c r="G290" s="28">
        <f>IFERROR(VLOOKUP(B290,'1º SEM 2018'!$B:$I,8,0),0)</f>
        <v>-6200</v>
      </c>
      <c r="H290" s="28">
        <f>IFERROR(VLOOKUP(B290,'2º SEM 2018'!$B:$I,8,0),0)</f>
        <v>-6200</v>
      </c>
      <c r="I290" s="28">
        <f>IFERROR(VLOOKUP(B290,'1º SEM 2019'!$B:$I,8,0),0)</f>
        <v>-6200</v>
      </c>
    </row>
    <row r="291" spans="2:9">
      <c r="B291" s="10" t="s">
        <v>3473</v>
      </c>
      <c r="C291" s="11" t="s">
        <v>3474</v>
      </c>
      <c r="D291" s="10" t="s">
        <v>3475</v>
      </c>
      <c r="E291" s="5">
        <f t="shared" si="8"/>
        <v>18</v>
      </c>
      <c r="F291" s="5" t="str">
        <f t="shared" si="9"/>
        <v>2</v>
      </c>
      <c r="G291" s="28">
        <f>IFERROR(VLOOKUP(B291,'1º SEM 2018'!$B:$I,8,0),0)</f>
        <v>-7392.07</v>
      </c>
      <c r="H291" s="28">
        <f>IFERROR(VLOOKUP(B291,'2º SEM 2018'!$B:$I,8,0),0)</f>
        <v>-11464.72</v>
      </c>
      <c r="I291" s="28">
        <f>IFERROR(VLOOKUP(B291,'1º SEM 2019'!$B:$I,8,0),0)</f>
        <v>-15538</v>
      </c>
    </row>
    <row r="292" spans="2:9">
      <c r="B292" s="10" t="s">
        <v>3476</v>
      </c>
      <c r="C292" s="11" t="s">
        <v>3477</v>
      </c>
      <c r="D292" s="10" t="s">
        <v>3478</v>
      </c>
      <c r="E292" s="5">
        <f t="shared" si="8"/>
        <v>18</v>
      </c>
      <c r="F292" s="5" t="str">
        <f t="shared" si="9"/>
        <v>2</v>
      </c>
      <c r="G292" s="28">
        <f>IFERROR(VLOOKUP(B292,'1º SEM 2018'!$B:$I,8,0),0)</f>
        <v>-24131.88</v>
      </c>
      <c r="H292" s="28">
        <f>IFERROR(VLOOKUP(B292,'2º SEM 2018'!$B:$I,8,0),0)</f>
        <v>-27510.19</v>
      </c>
      <c r="I292" s="28">
        <f>IFERROR(VLOOKUP(B292,'1º SEM 2019'!$B:$I,8,0),0)</f>
        <v>-30910.75</v>
      </c>
    </row>
    <row r="293" spans="2:9">
      <c r="B293" s="10" t="s">
        <v>3479</v>
      </c>
      <c r="C293" s="11" t="s">
        <v>3480</v>
      </c>
      <c r="D293" s="10" t="s">
        <v>3481</v>
      </c>
      <c r="E293" s="5">
        <f t="shared" si="8"/>
        <v>18</v>
      </c>
      <c r="F293" s="5" t="str">
        <f t="shared" si="9"/>
        <v>2</v>
      </c>
      <c r="G293" s="28">
        <f>IFERROR(VLOOKUP(B293,'1º SEM 2018'!$B:$I,8,0),0)</f>
        <v>-4290.95</v>
      </c>
      <c r="H293" s="28">
        <f>IFERROR(VLOOKUP(B293,'2º SEM 2018'!$B:$I,8,0),0)</f>
        <v>-6257.53</v>
      </c>
      <c r="I293" s="28">
        <f>IFERROR(VLOOKUP(B293,'1º SEM 2019'!$B:$I,8,0),0)</f>
        <v>-8928.9</v>
      </c>
    </row>
    <row r="294" spans="2:9">
      <c r="B294" s="10" t="s">
        <v>3465</v>
      </c>
      <c r="C294" s="11" t="s">
        <v>1</v>
      </c>
      <c r="D294" s="10" t="s">
        <v>3466</v>
      </c>
      <c r="E294" s="5">
        <f t="shared" si="8"/>
        <v>13</v>
      </c>
      <c r="F294" s="5" t="str">
        <f t="shared" si="9"/>
        <v>2</v>
      </c>
      <c r="G294" s="28">
        <f>IFERROR(VLOOKUP(B294,'1º SEM 2018'!$B:$I,8,0),0)</f>
        <v>-84221.43</v>
      </c>
      <c r="H294" s="28">
        <f>IFERROR(VLOOKUP(B294,'2º SEM 2018'!$B:$I,8,0),0)</f>
        <v>-95082.57</v>
      </c>
      <c r="I294" s="28">
        <f>IFERROR(VLOOKUP(B294,'1º SEM 2019'!$B:$I,8,0),0)</f>
        <v>-106671.38</v>
      </c>
    </row>
    <row r="295" spans="2:9">
      <c r="B295" s="10" t="s">
        <v>3484</v>
      </c>
      <c r="C295" s="11" t="s">
        <v>3485</v>
      </c>
      <c r="D295" s="10" t="s">
        <v>3486</v>
      </c>
      <c r="E295" s="5">
        <f t="shared" si="8"/>
        <v>18</v>
      </c>
      <c r="F295" s="5" t="str">
        <f t="shared" si="9"/>
        <v>2</v>
      </c>
      <c r="G295" s="28">
        <f>IFERROR(VLOOKUP(B295,'1º SEM 2018'!$B:$I,8,0),0)</f>
        <v>-120776.78</v>
      </c>
      <c r="H295" s="28">
        <f>IFERROR(VLOOKUP(B295,'2º SEM 2018'!$B:$I,8,0),0)</f>
        <v>-119791.75</v>
      </c>
      <c r="I295" s="28">
        <f>IFERROR(VLOOKUP(B295,'1º SEM 2019'!$B:$I,8,0),0)</f>
        <v>-144977.85999999999</v>
      </c>
    </row>
    <row r="296" spans="2:9">
      <c r="B296" s="10" t="s">
        <v>3482</v>
      </c>
      <c r="C296" s="11" t="s">
        <v>1</v>
      </c>
      <c r="D296" s="10" t="s">
        <v>3483</v>
      </c>
      <c r="E296" s="5">
        <f t="shared" si="8"/>
        <v>13</v>
      </c>
      <c r="F296" s="5" t="str">
        <f t="shared" si="9"/>
        <v>2</v>
      </c>
      <c r="G296" s="28">
        <f>IFERROR(VLOOKUP(B296,'1º SEM 2018'!$B:$I,8,0),0)</f>
        <v>-120776.78</v>
      </c>
      <c r="H296" s="28">
        <f>IFERROR(VLOOKUP(B296,'2º SEM 2018'!$B:$I,8,0),0)</f>
        <v>-119791.75</v>
      </c>
      <c r="I296" s="28">
        <f>IFERROR(VLOOKUP(B296,'1º SEM 2019'!$B:$I,8,0),0)</f>
        <v>-144977.85999999999</v>
      </c>
    </row>
    <row r="297" spans="2:9">
      <c r="B297" s="10" t="s">
        <v>3487</v>
      </c>
      <c r="C297" s="11" t="s">
        <v>1</v>
      </c>
      <c r="D297" s="10" t="s">
        <v>3488</v>
      </c>
      <c r="E297" s="5">
        <f t="shared" si="8"/>
        <v>13</v>
      </c>
      <c r="F297" s="5" t="str">
        <f t="shared" si="9"/>
        <v>3</v>
      </c>
      <c r="G297" s="28">
        <f>IFERROR(VLOOKUP(B297,'1º SEM 2018'!$B:$I,8,0),0)</f>
        <v>449742798.60000002</v>
      </c>
      <c r="H297" s="28">
        <f>IFERROR(VLOOKUP(B297,'2º SEM 2018'!$B:$I,8,0),0)</f>
        <v>450633339.50999999</v>
      </c>
      <c r="I297" s="28">
        <f>IFERROR(VLOOKUP(B297,'1º SEM 2019'!$B:$I,8,0),0)</f>
        <v>477548159.29000002</v>
      </c>
    </row>
    <row r="298" spans="2:9">
      <c r="B298" s="10" t="s">
        <v>3489</v>
      </c>
      <c r="C298" s="11" t="s">
        <v>1</v>
      </c>
      <c r="D298" s="10" t="s">
        <v>3490</v>
      </c>
      <c r="E298" s="5">
        <f t="shared" si="8"/>
        <v>13</v>
      </c>
      <c r="F298" s="5" t="str">
        <f t="shared" si="9"/>
        <v>3</v>
      </c>
      <c r="G298" s="28">
        <f>IFERROR(VLOOKUP(B298,'1º SEM 2018'!$B:$I,8,0),0)</f>
        <v>4026343.25</v>
      </c>
      <c r="H298" s="28">
        <f>IFERROR(VLOOKUP(B298,'2º SEM 2018'!$B:$I,8,0),0)</f>
        <v>4924349.91</v>
      </c>
      <c r="I298" s="28">
        <f>IFERROR(VLOOKUP(B298,'1º SEM 2019'!$B:$I,8,0),0)</f>
        <v>5730367.8700000001</v>
      </c>
    </row>
    <row r="299" spans="2:9">
      <c r="B299" s="10" t="s">
        <v>3491</v>
      </c>
      <c r="C299" s="11" t="s">
        <v>1</v>
      </c>
      <c r="D299" s="10" t="s">
        <v>3492</v>
      </c>
      <c r="E299" s="5">
        <f t="shared" si="8"/>
        <v>13</v>
      </c>
      <c r="F299" s="5" t="str">
        <f t="shared" si="9"/>
        <v>3</v>
      </c>
      <c r="G299" s="28">
        <f>IFERROR(VLOOKUP(B299,'1º SEM 2018'!$B:$I,8,0),0)</f>
        <v>4026343.25</v>
      </c>
      <c r="H299" s="28">
        <f>IFERROR(VLOOKUP(B299,'2º SEM 2018'!$B:$I,8,0),0)</f>
        <v>4924349.91</v>
      </c>
      <c r="I299" s="28">
        <f>IFERROR(VLOOKUP(B299,'1º SEM 2019'!$B:$I,8,0),0)</f>
        <v>5730367.8700000001</v>
      </c>
    </row>
    <row r="300" spans="2:9">
      <c r="B300" s="10" t="s">
        <v>3495</v>
      </c>
      <c r="C300" s="11" t="s">
        <v>3496</v>
      </c>
      <c r="D300" s="10" t="s">
        <v>3497</v>
      </c>
      <c r="E300" s="5">
        <f t="shared" si="8"/>
        <v>18</v>
      </c>
      <c r="F300" s="5" t="str">
        <f t="shared" si="9"/>
        <v>3</v>
      </c>
      <c r="G300" s="28">
        <f>IFERROR(VLOOKUP(B300,'1º SEM 2018'!$B:$I,8,0),0)</f>
        <v>4026343.25</v>
      </c>
      <c r="H300" s="28">
        <f>IFERROR(VLOOKUP(B300,'2º SEM 2018'!$B:$I,8,0),0)</f>
        <v>4924349.91</v>
      </c>
      <c r="I300" s="28">
        <f>IFERROR(VLOOKUP(B300,'1º SEM 2019'!$B:$I,8,0),0)</f>
        <v>5730367.8700000001</v>
      </c>
    </row>
    <row r="301" spans="2:9">
      <c r="B301" s="10" t="s">
        <v>3493</v>
      </c>
      <c r="C301" s="11" t="s">
        <v>1</v>
      </c>
      <c r="D301" s="10" t="s">
        <v>3494</v>
      </c>
      <c r="E301" s="5">
        <f t="shared" si="8"/>
        <v>13</v>
      </c>
      <c r="F301" s="5" t="str">
        <f t="shared" si="9"/>
        <v>3</v>
      </c>
      <c r="G301" s="28">
        <f>IFERROR(VLOOKUP(B301,'1º SEM 2018'!$B:$I,8,0),0)</f>
        <v>4026343.25</v>
      </c>
      <c r="H301" s="28">
        <f>IFERROR(VLOOKUP(B301,'2º SEM 2018'!$B:$I,8,0),0)</f>
        <v>4924349.91</v>
      </c>
      <c r="I301" s="28">
        <f>IFERROR(VLOOKUP(B301,'1º SEM 2019'!$B:$I,8,0),0)</f>
        <v>5730367.8700000001</v>
      </c>
    </row>
    <row r="302" spans="2:9">
      <c r="B302" s="10" t="s">
        <v>3498</v>
      </c>
      <c r="C302" s="11" t="s">
        <v>1</v>
      </c>
      <c r="D302" s="10" t="s">
        <v>3499</v>
      </c>
      <c r="E302" s="5">
        <f t="shared" si="8"/>
        <v>13</v>
      </c>
      <c r="F302" s="5" t="str">
        <f t="shared" si="9"/>
        <v>3</v>
      </c>
      <c r="G302" s="28">
        <f>IFERROR(VLOOKUP(B302,'1º SEM 2018'!$B:$I,8,0),0)</f>
        <v>5462207.7599999998</v>
      </c>
      <c r="H302" s="28">
        <f>IFERROR(VLOOKUP(B302,'2º SEM 2018'!$B:$I,8,0),0)</f>
        <v>10198800.369999999</v>
      </c>
      <c r="I302" s="28">
        <f>IFERROR(VLOOKUP(B302,'1º SEM 2019'!$B:$I,8,0),0)</f>
        <v>9826235.8399999999</v>
      </c>
    </row>
    <row r="303" spans="2:9">
      <c r="B303" s="10" t="s">
        <v>3500</v>
      </c>
      <c r="C303" s="11" t="s">
        <v>1</v>
      </c>
      <c r="D303" s="10" t="s">
        <v>3501</v>
      </c>
      <c r="E303" s="5">
        <f t="shared" si="8"/>
        <v>13</v>
      </c>
      <c r="F303" s="5" t="str">
        <f t="shared" si="9"/>
        <v>3</v>
      </c>
      <c r="G303" s="28">
        <f>IFERROR(VLOOKUP(B303,'1º SEM 2018'!$B:$I,8,0),0)</f>
        <v>5462207.7599999998</v>
      </c>
      <c r="H303" s="28">
        <f>IFERROR(VLOOKUP(B303,'2º SEM 2018'!$B:$I,8,0),0)</f>
        <v>10198800.369999999</v>
      </c>
      <c r="I303" s="28">
        <f>IFERROR(VLOOKUP(B303,'1º SEM 2019'!$B:$I,8,0),0)</f>
        <v>9826235.8399999999</v>
      </c>
    </row>
    <row r="304" spans="2:9">
      <c r="B304" s="10" t="s">
        <v>3504</v>
      </c>
      <c r="C304" s="11" t="s">
        <v>3505</v>
      </c>
      <c r="D304" s="10" t="s">
        <v>3506</v>
      </c>
      <c r="E304" s="5">
        <f t="shared" si="8"/>
        <v>18</v>
      </c>
      <c r="F304" s="5" t="str">
        <f t="shared" si="9"/>
        <v>3</v>
      </c>
      <c r="G304" s="28">
        <f>IFERROR(VLOOKUP(B304,'1º SEM 2018'!$B:$I,8,0),0)</f>
        <v>10</v>
      </c>
      <c r="H304" s="28">
        <f>IFERROR(VLOOKUP(B304,'2º SEM 2018'!$B:$I,8,0),0)</f>
        <v>10</v>
      </c>
      <c r="I304" s="28">
        <f>IFERROR(VLOOKUP(B304,'1º SEM 2019'!$B:$I,8,0),0)</f>
        <v>10</v>
      </c>
    </row>
    <row r="305" spans="2:9">
      <c r="B305" s="10" t="s">
        <v>3507</v>
      </c>
      <c r="C305" s="11" t="s">
        <v>3508</v>
      </c>
      <c r="D305" s="10" t="s">
        <v>3509</v>
      </c>
      <c r="E305" s="5">
        <f t="shared" si="8"/>
        <v>18</v>
      </c>
      <c r="F305" s="5" t="str">
        <f t="shared" si="9"/>
        <v>3</v>
      </c>
      <c r="G305" s="28">
        <f>IFERROR(VLOOKUP(B305,'1º SEM 2018'!$B:$I,8,0),0)</f>
        <v>5462197.7599999998</v>
      </c>
      <c r="H305" s="28">
        <f>IFERROR(VLOOKUP(B305,'2º SEM 2018'!$B:$I,8,0),0)</f>
        <v>5552827.25</v>
      </c>
      <c r="I305" s="28">
        <f>IFERROR(VLOOKUP(B305,'1º SEM 2019'!$B:$I,8,0),0)</f>
        <v>5992005.8799999999</v>
      </c>
    </row>
    <row r="306" spans="2:9">
      <c r="B306" s="10" t="s">
        <v>3510</v>
      </c>
      <c r="C306" s="11" t="s">
        <v>3511</v>
      </c>
      <c r="D306" s="10" t="s">
        <v>3512</v>
      </c>
      <c r="E306" s="5">
        <f t="shared" si="8"/>
        <v>18</v>
      </c>
      <c r="F306" s="5" t="str">
        <f t="shared" si="9"/>
        <v>3</v>
      </c>
      <c r="G306" s="28">
        <f>IFERROR(VLOOKUP(B306,'1º SEM 2018'!$B:$I,8,0),0)</f>
        <v>0</v>
      </c>
      <c r="H306" s="28">
        <f>IFERROR(VLOOKUP(B306,'2º SEM 2018'!$B:$I,8,0),0)</f>
        <v>0</v>
      </c>
      <c r="I306" s="28">
        <f>IFERROR(VLOOKUP(B306,'1º SEM 2019'!$B:$I,8,0),0)</f>
        <v>40500</v>
      </c>
    </row>
    <row r="307" spans="2:9">
      <c r="B307" s="10" t="s">
        <v>3513</v>
      </c>
      <c r="C307" s="11" t="s">
        <v>3514</v>
      </c>
      <c r="D307" s="10" t="s">
        <v>3515</v>
      </c>
      <c r="E307" s="5">
        <f t="shared" si="8"/>
        <v>18</v>
      </c>
      <c r="F307" s="5" t="str">
        <f t="shared" si="9"/>
        <v>3</v>
      </c>
      <c r="G307" s="28">
        <f>IFERROR(VLOOKUP(B307,'1º SEM 2018'!$B:$I,8,0),0)</f>
        <v>0</v>
      </c>
      <c r="H307" s="28">
        <f>IFERROR(VLOOKUP(B307,'2º SEM 2018'!$B:$I,8,0),0)</f>
        <v>4645963.12</v>
      </c>
      <c r="I307" s="28">
        <f>IFERROR(VLOOKUP(B307,'1º SEM 2019'!$B:$I,8,0),0)</f>
        <v>3793719.96</v>
      </c>
    </row>
    <row r="308" spans="2:9">
      <c r="B308" s="10" t="s">
        <v>3502</v>
      </c>
      <c r="C308" s="11" t="s">
        <v>1</v>
      </c>
      <c r="D308" s="10" t="s">
        <v>3503</v>
      </c>
      <c r="E308" s="5">
        <f t="shared" si="8"/>
        <v>13</v>
      </c>
      <c r="F308" s="5" t="str">
        <f t="shared" si="9"/>
        <v>3</v>
      </c>
      <c r="G308" s="28">
        <f>IFERROR(VLOOKUP(B308,'1º SEM 2018'!$B:$I,8,0),0)</f>
        <v>5462207.7599999998</v>
      </c>
      <c r="H308" s="28">
        <f>IFERROR(VLOOKUP(B308,'2º SEM 2018'!$B:$I,8,0),0)</f>
        <v>10198800.369999999</v>
      </c>
      <c r="I308" s="28">
        <f>IFERROR(VLOOKUP(B308,'1º SEM 2019'!$B:$I,8,0),0)</f>
        <v>9826235.8399999999</v>
      </c>
    </row>
    <row r="309" spans="2:9">
      <c r="B309" s="10" t="s">
        <v>3516</v>
      </c>
      <c r="C309" s="11" t="s">
        <v>1</v>
      </c>
      <c r="D309" s="10" t="s">
        <v>3517</v>
      </c>
      <c r="E309" s="5">
        <f t="shared" si="8"/>
        <v>13</v>
      </c>
      <c r="F309" s="5" t="str">
        <f t="shared" si="9"/>
        <v>3</v>
      </c>
      <c r="G309" s="28">
        <f>IFERROR(VLOOKUP(B309,'1º SEM 2018'!$B:$I,8,0),0)</f>
        <v>105188783.12</v>
      </c>
      <c r="H309" s="28">
        <f>IFERROR(VLOOKUP(B309,'2º SEM 2018'!$B:$I,8,0),0)</f>
        <v>84921463.989999995</v>
      </c>
      <c r="I309" s="28">
        <f>IFERROR(VLOOKUP(B309,'1º SEM 2019'!$B:$I,8,0),0)</f>
        <v>99028359.209999993</v>
      </c>
    </row>
    <row r="310" spans="2:9">
      <c r="B310" s="10" t="s">
        <v>3518</v>
      </c>
      <c r="C310" s="11" t="s">
        <v>1</v>
      </c>
      <c r="D310" s="10" t="s">
        <v>3519</v>
      </c>
      <c r="E310" s="5">
        <f t="shared" si="8"/>
        <v>13</v>
      </c>
      <c r="F310" s="5" t="str">
        <f t="shared" si="9"/>
        <v>3</v>
      </c>
      <c r="G310" s="28">
        <f>IFERROR(VLOOKUP(B310,'1º SEM 2018'!$B:$I,8,0),0)</f>
        <v>105188783.12</v>
      </c>
      <c r="H310" s="28">
        <f>IFERROR(VLOOKUP(B310,'2º SEM 2018'!$B:$I,8,0),0)</f>
        <v>84921463.989999995</v>
      </c>
      <c r="I310" s="28">
        <f>IFERROR(VLOOKUP(B310,'1º SEM 2019'!$B:$I,8,0),0)</f>
        <v>99028359.209999993</v>
      </c>
    </row>
    <row r="311" spans="2:9">
      <c r="B311" s="10" t="s">
        <v>3522</v>
      </c>
      <c r="C311" s="11" t="s">
        <v>3523</v>
      </c>
      <c r="D311" s="10" t="s">
        <v>3524</v>
      </c>
      <c r="E311" s="5">
        <f t="shared" si="8"/>
        <v>18</v>
      </c>
      <c r="F311" s="5" t="str">
        <f t="shared" si="9"/>
        <v>3</v>
      </c>
      <c r="G311" s="28">
        <f>IFERROR(VLOOKUP(B311,'1º SEM 2018'!$B:$I,8,0),0)</f>
        <v>105188783.12</v>
      </c>
      <c r="H311" s="28">
        <f>IFERROR(VLOOKUP(B311,'2º SEM 2018'!$B:$I,8,0),0)</f>
        <v>84921463.989999995</v>
      </c>
      <c r="I311" s="28">
        <f>IFERROR(VLOOKUP(B311,'1º SEM 2019'!$B:$I,8,0),0)</f>
        <v>99028359.209999993</v>
      </c>
    </row>
    <row r="312" spans="2:9">
      <c r="B312" s="10" t="s">
        <v>3520</v>
      </c>
      <c r="C312" s="11" t="s">
        <v>1</v>
      </c>
      <c r="D312" s="10" t="s">
        <v>3521</v>
      </c>
      <c r="E312" s="5">
        <f t="shared" si="8"/>
        <v>13</v>
      </c>
      <c r="F312" s="5" t="str">
        <f t="shared" si="9"/>
        <v>3</v>
      </c>
      <c r="G312" s="28">
        <f>IFERROR(VLOOKUP(B312,'1º SEM 2018'!$B:$I,8,0),0)</f>
        <v>105188783.12</v>
      </c>
      <c r="H312" s="28">
        <f>IFERROR(VLOOKUP(B312,'2º SEM 2018'!$B:$I,8,0),0)</f>
        <v>84921463.989999995</v>
      </c>
      <c r="I312" s="28">
        <f>IFERROR(VLOOKUP(B312,'1º SEM 2019'!$B:$I,8,0),0)</f>
        <v>99028359.209999993</v>
      </c>
    </row>
    <row r="313" spans="2:9">
      <c r="B313" s="10" t="s">
        <v>3525</v>
      </c>
      <c r="C313" s="11" t="s">
        <v>1</v>
      </c>
      <c r="D313" s="10" t="s">
        <v>3526</v>
      </c>
      <c r="E313" s="5">
        <f t="shared" si="8"/>
        <v>13</v>
      </c>
      <c r="F313" s="5" t="str">
        <f t="shared" si="9"/>
        <v>3</v>
      </c>
      <c r="G313" s="28">
        <f>IFERROR(VLOOKUP(B313,'1º SEM 2018'!$B:$I,8,0),0)</f>
        <v>23776260</v>
      </c>
      <c r="H313" s="28">
        <f>IFERROR(VLOOKUP(B313,'2º SEM 2018'!$B:$I,8,0),0)</f>
        <v>24246277.280000001</v>
      </c>
      <c r="I313" s="28">
        <f>IFERROR(VLOOKUP(B313,'1º SEM 2019'!$B:$I,8,0),0)</f>
        <v>24556882.260000002</v>
      </c>
    </row>
    <row r="314" spans="2:9">
      <c r="B314" s="10" t="s">
        <v>3529</v>
      </c>
      <c r="C314" s="11" t="s">
        <v>3530</v>
      </c>
      <c r="D314" s="10" t="s">
        <v>3531</v>
      </c>
      <c r="E314" s="5">
        <f t="shared" si="8"/>
        <v>18</v>
      </c>
      <c r="F314" s="5" t="str">
        <f t="shared" si="9"/>
        <v>3</v>
      </c>
      <c r="G314" s="28">
        <f>IFERROR(VLOOKUP(B314,'1º SEM 2018'!$B:$I,8,0),0)</f>
        <v>5200000</v>
      </c>
      <c r="H314" s="28">
        <f>IFERROR(VLOOKUP(B314,'2º SEM 2018'!$B:$I,8,0),0)</f>
        <v>5200000</v>
      </c>
      <c r="I314" s="28">
        <f>IFERROR(VLOOKUP(B314,'1º SEM 2019'!$B:$I,8,0),0)</f>
        <v>5200000</v>
      </c>
    </row>
    <row r="315" spans="2:9">
      <c r="B315" s="10" t="s">
        <v>3532</v>
      </c>
      <c r="C315" s="11" t="s">
        <v>3533</v>
      </c>
      <c r="D315" s="10" t="s">
        <v>3452</v>
      </c>
      <c r="E315" s="5">
        <f t="shared" si="8"/>
        <v>18</v>
      </c>
      <c r="F315" s="5" t="str">
        <f t="shared" si="9"/>
        <v>3</v>
      </c>
      <c r="G315" s="28">
        <f>IFERROR(VLOOKUP(B315,'1º SEM 2018'!$B:$I,8,0),0)</f>
        <v>1760000</v>
      </c>
      <c r="H315" s="28">
        <f>IFERROR(VLOOKUP(B315,'2º SEM 2018'!$B:$I,8,0),0)</f>
        <v>1760000</v>
      </c>
      <c r="I315" s="28">
        <f>IFERROR(VLOOKUP(B315,'1º SEM 2019'!$B:$I,8,0),0)</f>
        <v>1980000</v>
      </c>
    </row>
    <row r="316" spans="2:9">
      <c r="B316" s="10" t="s">
        <v>3534</v>
      </c>
      <c r="C316" s="11" t="s">
        <v>3535</v>
      </c>
      <c r="D316" s="10" t="s">
        <v>3536</v>
      </c>
      <c r="E316" s="5">
        <f t="shared" si="8"/>
        <v>18</v>
      </c>
      <c r="F316" s="5" t="str">
        <f t="shared" si="9"/>
        <v>3</v>
      </c>
      <c r="G316" s="28">
        <f>IFERROR(VLOOKUP(B316,'1º SEM 2018'!$B:$I,8,0),0)</f>
        <v>3468000</v>
      </c>
      <c r="H316" s="28">
        <f>IFERROR(VLOOKUP(B316,'2º SEM 2018'!$B:$I,8,0),0)</f>
        <v>3468000</v>
      </c>
      <c r="I316" s="28">
        <f>IFERROR(VLOOKUP(B316,'1º SEM 2019'!$B:$I,8,0),0)</f>
        <v>3457000</v>
      </c>
    </row>
    <row r="317" spans="2:9">
      <c r="B317" s="10" t="s">
        <v>3537</v>
      </c>
      <c r="C317" s="11" t="s">
        <v>3538</v>
      </c>
      <c r="D317" s="10" t="s">
        <v>3539</v>
      </c>
      <c r="E317" s="5">
        <f t="shared" si="8"/>
        <v>18</v>
      </c>
      <c r="F317" s="5" t="str">
        <f t="shared" si="9"/>
        <v>3</v>
      </c>
      <c r="G317" s="28">
        <f>IFERROR(VLOOKUP(B317,'1º SEM 2018'!$B:$I,8,0),0)</f>
        <v>13348260</v>
      </c>
      <c r="H317" s="28">
        <f>IFERROR(VLOOKUP(B317,'2º SEM 2018'!$B:$I,8,0),0)</f>
        <v>13818277.279999999</v>
      </c>
      <c r="I317" s="28">
        <f>IFERROR(VLOOKUP(B317,'1º SEM 2019'!$B:$I,8,0),0)</f>
        <v>13919882.26</v>
      </c>
    </row>
    <row r="318" spans="2:9">
      <c r="B318" s="10" t="s">
        <v>3527</v>
      </c>
      <c r="C318" s="11" t="s">
        <v>1</v>
      </c>
      <c r="D318" s="10" t="s">
        <v>3528</v>
      </c>
      <c r="E318" s="5">
        <f t="shared" si="8"/>
        <v>13</v>
      </c>
      <c r="F318" s="5" t="str">
        <f t="shared" si="9"/>
        <v>3</v>
      </c>
      <c r="G318" s="28">
        <f>IFERROR(VLOOKUP(B318,'1º SEM 2018'!$B:$I,8,0),0)</f>
        <v>23776260</v>
      </c>
      <c r="H318" s="28">
        <f>IFERROR(VLOOKUP(B318,'2º SEM 2018'!$B:$I,8,0),0)</f>
        <v>24246277.280000001</v>
      </c>
      <c r="I318" s="28">
        <f>IFERROR(VLOOKUP(B318,'1º SEM 2019'!$B:$I,8,0),0)</f>
        <v>24556882.260000002</v>
      </c>
    </row>
    <row r="319" spans="2:9">
      <c r="B319" s="10" t="s">
        <v>3540</v>
      </c>
      <c r="C319" s="11" t="s">
        <v>1</v>
      </c>
      <c r="D319" s="10" t="s">
        <v>3541</v>
      </c>
      <c r="E319" s="5">
        <f t="shared" si="8"/>
        <v>13</v>
      </c>
      <c r="F319" s="5" t="str">
        <f t="shared" si="9"/>
        <v>3</v>
      </c>
      <c r="G319" s="28">
        <f>IFERROR(VLOOKUP(B319,'1º SEM 2018'!$B:$I,8,0),0)</f>
        <v>235758168.28999999</v>
      </c>
      <c r="H319" s="28">
        <f>IFERROR(VLOOKUP(B319,'2º SEM 2018'!$B:$I,8,0),0)</f>
        <v>248862927.18000001</v>
      </c>
      <c r="I319" s="28">
        <f>IFERROR(VLOOKUP(B319,'1º SEM 2019'!$B:$I,8,0),0)</f>
        <v>255374102.69999999</v>
      </c>
    </row>
    <row r="320" spans="2:9">
      <c r="B320" s="10" t="s">
        <v>3544</v>
      </c>
      <c r="C320" s="11" t="s">
        <v>3545</v>
      </c>
      <c r="D320" s="10" t="s">
        <v>3546</v>
      </c>
      <c r="E320" s="5">
        <f t="shared" si="8"/>
        <v>18</v>
      </c>
      <c r="F320" s="5" t="str">
        <f t="shared" si="9"/>
        <v>3</v>
      </c>
      <c r="G320" s="28">
        <f>IFERROR(VLOOKUP(B320,'1º SEM 2018'!$B:$I,8,0),0)</f>
        <v>51064664.009999998</v>
      </c>
      <c r="H320" s="28">
        <f>IFERROR(VLOOKUP(B320,'2º SEM 2018'!$B:$I,8,0),0)</f>
        <v>47678492.229999997</v>
      </c>
      <c r="I320" s="28">
        <f>IFERROR(VLOOKUP(B320,'1º SEM 2019'!$B:$I,8,0),0)</f>
        <v>46219981.520000003</v>
      </c>
    </row>
    <row r="321" spans="2:9">
      <c r="B321" s="10" t="s">
        <v>3547</v>
      </c>
      <c r="C321" s="11" t="s">
        <v>3548</v>
      </c>
      <c r="D321" s="10" t="s">
        <v>3549</v>
      </c>
      <c r="E321" s="5">
        <f t="shared" si="8"/>
        <v>18</v>
      </c>
      <c r="F321" s="5" t="str">
        <f t="shared" si="9"/>
        <v>3</v>
      </c>
      <c r="G321" s="28">
        <f>IFERROR(VLOOKUP(B321,'1º SEM 2018'!$B:$I,8,0),0)</f>
        <v>95251617.659999996</v>
      </c>
      <c r="H321" s="28">
        <f>IFERROR(VLOOKUP(B321,'2º SEM 2018'!$B:$I,8,0),0)</f>
        <v>106046050.7</v>
      </c>
      <c r="I321" s="28">
        <f>IFERROR(VLOOKUP(B321,'1º SEM 2019'!$B:$I,8,0),0)</f>
        <v>108966154.75</v>
      </c>
    </row>
    <row r="322" spans="2:9">
      <c r="B322" s="10" t="s">
        <v>3542</v>
      </c>
      <c r="C322" s="11" t="s">
        <v>1</v>
      </c>
      <c r="D322" s="10" t="s">
        <v>3543</v>
      </c>
      <c r="E322" s="5">
        <f t="shared" si="8"/>
        <v>13</v>
      </c>
      <c r="F322" s="5" t="str">
        <f t="shared" si="9"/>
        <v>3</v>
      </c>
      <c r="G322" s="28">
        <f>IFERROR(VLOOKUP(B322,'1º SEM 2018'!$B:$I,8,0),0)</f>
        <v>146316281.66999999</v>
      </c>
      <c r="H322" s="28">
        <f>IFERROR(VLOOKUP(B322,'2º SEM 2018'!$B:$I,8,0),0)</f>
        <v>153724542.93000001</v>
      </c>
      <c r="I322" s="28">
        <f>IFERROR(VLOOKUP(B322,'1º SEM 2019'!$B:$I,8,0),0)</f>
        <v>155186136.27000001</v>
      </c>
    </row>
    <row r="323" spans="2:9">
      <c r="B323" s="10" t="s">
        <v>3550</v>
      </c>
      <c r="C323" s="11" t="s">
        <v>1</v>
      </c>
      <c r="D323" s="10" t="s">
        <v>3551</v>
      </c>
      <c r="E323" s="5">
        <f t="shared" si="8"/>
        <v>13</v>
      </c>
      <c r="F323" s="5" t="str">
        <f t="shared" si="9"/>
        <v>3</v>
      </c>
      <c r="G323" s="28">
        <f>IFERROR(VLOOKUP(B323,'1º SEM 2018'!$B:$I,8,0),0)</f>
        <v>0</v>
      </c>
      <c r="H323" s="28">
        <f>IFERROR(VLOOKUP(B323,'2º SEM 2018'!$B:$I,8,0),0)</f>
        <v>0</v>
      </c>
      <c r="I323" s="28">
        <f>IFERROR(VLOOKUP(B323,'1º SEM 2019'!$B:$I,8,0),0)</f>
        <v>3457832.08</v>
      </c>
    </row>
    <row r="324" spans="2:9">
      <c r="B324" s="10" t="s">
        <v>3554</v>
      </c>
      <c r="C324" s="11" t="s">
        <v>3555</v>
      </c>
      <c r="D324" s="10" t="s">
        <v>3556</v>
      </c>
      <c r="E324" s="5">
        <f t="shared" si="8"/>
        <v>18</v>
      </c>
      <c r="F324" s="5" t="str">
        <f t="shared" si="9"/>
        <v>3</v>
      </c>
      <c r="G324" s="28">
        <f>IFERROR(VLOOKUP(B324,'1º SEM 2018'!$B:$I,8,0),0)</f>
        <v>0</v>
      </c>
      <c r="H324" s="28">
        <f>IFERROR(VLOOKUP(B324,'2º SEM 2018'!$B:$I,8,0),0)</f>
        <v>0</v>
      </c>
      <c r="I324" s="28">
        <f>IFERROR(VLOOKUP(B324,'1º SEM 2019'!$B:$I,8,0),0)</f>
        <v>1617381.54</v>
      </c>
    </row>
    <row r="325" spans="2:9">
      <c r="B325" s="10" t="s">
        <v>3552</v>
      </c>
      <c r="C325" s="11" t="s">
        <v>1</v>
      </c>
      <c r="D325" s="10" t="s">
        <v>3553</v>
      </c>
      <c r="E325" s="5">
        <f t="shared" si="8"/>
        <v>13</v>
      </c>
      <c r="F325" s="5" t="str">
        <f t="shared" si="9"/>
        <v>3</v>
      </c>
      <c r="G325" s="28">
        <f>IFERROR(VLOOKUP(B325,'1º SEM 2018'!$B:$I,8,0),0)</f>
        <v>0</v>
      </c>
      <c r="H325" s="28">
        <f>IFERROR(VLOOKUP(B325,'2º SEM 2018'!$B:$I,8,0),0)</f>
        <v>0</v>
      </c>
      <c r="I325" s="28">
        <f>IFERROR(VLOOKUP(B325,'1º SEM 2019'!$B:$I,8,0),0)</f>
        <v>1617381.54</v>
      </c>
    </row>
    <row r="326" spans="2:9">
      <c r="B326" s="10" t="s">
        <v>3559</v>
      </c>
      <c r="C326" s="11" t="s">
        <v>3560</v>
      </c>
      <c r="D326" s="10" t="s">
        <v>3561</v>
      </c>
      <c r="E326" s="5">
        <f t="shared" si="8"/>
        <v>18</v>
      </c>
      <c r="F326" s="5" t="str">
        <f t="shared" si="9"/>
        <v>3</v>
      </c>
      <c r="G326" s="28">
        <f>IFERROR(VLOOKUP(B326,'1º SEM 2018'!$B:$I,8,0),0)</f>
        <v>0</v>
      </c>
      <c r="H326" s="28">
        <f>IFERROR(VLOOKUP(B326,'2º SEM 2018'!$B:$I,8,0),0)</f>
        <v>0</v>
      </c>
      <c r="I326" s="28">
        <f>IFERROR(VLOOKUP(B326,'1º SEM 2019'!$B:$I,8,0),0)</f>
        <v>1840450.54</v>
      </c>
    </row>
    <row r="327" spans="2:9">
      <c r="B327" s="10" t="s">
        <v>3557</v>
      </c>
      <c r="C327" s="11" t="s">
        <v>1</v>
      </c>
      <c r="D327" s="10" t="s">
        <v>3558</v>
      </c>
      <c r="E327" s="5">
        <f t="shared" si="8"/>
        <v>13</v>
      </c>
      <c r="F327" s="5" t="str">
        <f t="shared" si="9"/>
        <v>3</v>
      </c>
      <c r="G327" s="28">
        <f>IFERROR(VLOOKUP(B327,'1º SEM 2018'!$B:$I,8,0),0)</f>
        <v>0</v>
      </c>
      <c r="H327" s="28">
        <f>IFERROR(VLOOKUP(B327,'2º SEM 2018'!$B:$I,8,0),0)</f>
        <v>0</v>
      </c>
      <c r="I327" s="28">
        <f>IFERROR(VLOOKUP(B327,'1º SEM 2019'!$B:$I,8,0),0)</f>
        <v>1840450.54</v>
      </c>
    </row>
    <row r="328" spans="2:9">
      <c r="B328" s="10" t="s">
        <v>3562</v>
      </c>
      <c r="C328" s="11" t="s">
        <v>1</v>
      </c>
      <c r="D328" s="10" t="s">
        <v>3563</v>
      </c>
      <c r="E328" s="5">
        <f t="shared" si="8"/>
        <v>13</v>
      </c>
      <c r="F328" s="5" t="str">
        <f t="shared" si="9"/>
        <v>3</v>
      </c>
      <c r="G328" s="28">
        <f>IFERROR(VLOOKUP(B328,'1º SEM 2018'!$B:$I,8,0),0)</f>
        <v>10818170.970000001</v>
      </c>
      <c r="H328" s="28">
        <f>IFERROR(VLOOKUP(B328,'2º SEM 2018'!$B:$I,8,0),0)</f>
        <v>9755836.8100000005</v>
      </c>
      <c r="I328" s="28">
        <f>IFERROR(VLOOKUP(B328,'1º SEM 2019'!$B:$I,8,0),0)</f>
        <v>9763125.3200000003</v>
      </c>
    </row>
    <row r="329" spans="2:9">
      <c r="B329" s="10" t="s">
        <v>3566</v>
      </c>
      <c r="C329" s="11" t="s">
        <v>3567</v>
      </c>
      <c r="D329" s="10" t="s">
        <v>3568</v>
      </c>
      <c r="E329" s="5">
        <f t="shared" si="8"/>
        <v>18</v>
      </c>
      <c r="F329" s="5" t="str">
        <f t="shared" si="9"/>
        <v>3</v>
      </c>
      <c r="G329" s="28">
        <f>IFERROR(VLOOKUP(B329,'1º SEM 2018'!$B:$I,8,0),0)</f>
        <v>10818170.970000001</v>
      </c>
      <c r="H329" s="28">
        <f>IFERROR(VLOOKUP(B329,'2º SEM 2018'!$B:$I,8,0),0)</f>
        <v>9755836.8100000005</v>
      </c>
      <c r="I329" s="28">
        <f>IFERROR(VLOOKUP(B329,'1º SEM 2019'!$B:$I,8,0),0)</f>
        <v>9763125.3200000003</v>
      </c>
    </row>
    <row r="330" spans="2:9">
      <c r="B330" s="10" t="s">
        <v>3564</v>
      </c>
      <c r="C330" s="11" t="s">
        <v>1</v>
      </c>
      <c r="D330" s="10" t="s">
        <v>3565</v>
      </c>
      <c r="E330" s="5">
        <f t="shared" si="8"/>
        <v>13</v>
      </c>
      <c r="F330" s="5" t="str">
        <f t="shared" si="9"/>
        <v>3</v>
      </c>
      <c r="G330" s="28">
        <f>IFERROR(VLOOKUP(B330,'1º SEM 2018'!$B:$I,8,0),0)</f>
        <v>10818170.970000001</v>
      </c>
      <c r="H330" s="28">
        <f>IFERROR(VLOOKUP(B330,'2º SEM 2018'!$B:$I,8,0),0)</f>
        <v>9755836.8100000005</v>
      </c>
      <c r="I330" s="28">
        <f>IFERROR(VLOOKUP(B330,'1º SEM 2019'!$B:$I,8,0),0)</f>
        <v>9763125.3200000003</v>
      </c>
    </row>
    <row r="331" spans="2:9">
      <c r="B331" s="10" t="s">
        <v>3569</v>
      </c>
      <c r="C331" s="11" t="s">
        <v>1</v>
      </c>
      <c r="D331" s="10" t="s">
        <v>3570</v>
      </c>
      <c r="E331" s="5">
        <f t="shared" si="8"/>
        <v>13</v>
      </c>
      <c r="F331" s="5" t="str">
        <f t="shared" si="9"/>
        <v>3</v>
      </c>
      <c r="G331" s="28">
        <f>IFERROR(VLOOKUP(B331,'1º SEM 2018'!$B:$I,8,0),0)</f>
        <v>-3540013.82</v>
      </c>
      <c r="H331" s="28">
        <f>IFERROR(VLOOKUP(B331,'2º SEM 2018'!$B:$I,8,0),0)</f>
        <v>-3819670.7</v>
      </c>
      <c r="I331" s="28">
        <f>IFERROR(VLOOKUP(B331,'1º SEM 2019'!$B:$I,8,0),0)</f>
        <v>-4126359.42</v>
      </c>
    </row>
    <row r="332" spans="2:9">
      <c r="B332" s="10" t="s">
        <v>3573</v>
      </c>
      <c r="C332" s="11" t="s">
        <v>3574</v>
      </c>
      <c r="D332" s="10" t="s">
        <v>3575</v>
      </c>
      <c r="E332" s="5">
        <f t="shared" si="8"/>
        <v>18</v>
      </c>
      <c r="F332" s="5" t="str">
        <f t="shared" si="9"/>
        <v>3</v>
      </c>
      <c r="G332" s="28">
        <f>IFERROR(VLOOKUP(B332,'1º SEM 2018'!$B:$I,8,0),0)</f>
        <v>-3540013.82</v>
      </c>
      <c r="H332" s="28">
        <f>IFERROR(VLOOKUP(B332,'2º SEM 2018'!$B:$I,8,0),0)</f>
        <v>-3819670.7</v>
      </c>
      <c r="I332" s="28">
        <f>IFERROR(VLOOKUP(B332,'1º SEM 2019'!$B:$I,8,0),0)</f>
        <v>-4126359.42</v>
      </c>
    </row>
    <row r="333" spans="2:9">
      <c r="B333" s="10" t="s">
        <v>3571</v>
      </c>
      <c r="C333" s="11" t="s">
        <v>1</v>
      </c>
      <c r="D333" s="10" t="s">
        <v>3572</v>
      </c>
      <c r="E333" s="5">
        <f t="shared" si="8"/>
        <v>13</v>
      </c>
      <c r="F333" s="5" t="str">
        <f t="shared" si="9"/>
        <v>3</v>
      </c>
      <c r="G333" s="28">
        <f>IFERROR(VLOOKUP(B333,'1º SEM 2018'!$B:$I,8,0),0)</f>
        <v>-3540013.82</v>
      </c>
      <c r="H333" s="28">
        <f>IFERROR(VLOOKUP(B333,'2º SEM 2018'!$B:$I,8,0),0)</f>
        <v>-3819670.7</v>
      </c>
      <c r="I333" s="28">
        <f>IFERROR(VLOOKUP(B333,'1º SEM 2019'!$B:$I,8,0),0)</f>
        <v>-4126359.42</v>
      </c>
    </row>
    <row r="334" spans="2:9">
      <c r="B334" s="10" t="s">
        <v>3578</v>
      </c>
      <c r="C334" s="11" t="s">
        <v>3579</v>
      </c>
      <c r="D334" s="10" t="s">
        <v>3580</v>
      </c>
      <c r="E334" s="5">
        <f t="shared" si="8"/>
        <v>18</v>
      </c>
      <c r="F334" s="5" t="str">
        <f t="shared" si="9"/>
        <v>3</v>
      </c>
      <c r="G334" s="28">
        <f>IFERROR(VLOOKUP(B334,'1º SEM 2018'!$B:$I,8,0),0)</f>
        <v>-228185.4</v>
      </c>
      <c r="H334" s="28">
        <f>IFERROR(VLOOKUP(B334,'2º SEM 2018'!$B:$I,8,0),0)</f>
        <v>-200036.02</v>
      </c>
      <c r="I334" s="28">
        <f>IFERROR(VLOOKUP(B334,'1º SEM 2019'!$B:$I,8,0),0)</f>
        <v>-247225.13</v>
      </c>
    </row>
    <row r="335" spans="2:9">
      <c r="B335" s="10" t="s">
        <v>3576</v>
      </c>
      <c r="C335" s="11" t="s">
        <v>1</v>
      </c>
      <c r="D335" s="10" t="s">
        <v>3577</v>
      </c>
      <c r="E335" s="5">
        <f t="shared" si="8"/>
        <v>13</v>
      </c>
      <c r="F335" s="5" t="str">
        <f t="shared" si="9"/>
        <v>3</v>
      </c>
      <c r="G335" s="28">
        <f>IFERROR(VLOOKUP(B335,'1º SEM 2018'!$B:$I,8,0),0)</f>
        <v>-228185.4</v>
      </c>
      <c r="H335" s="28">
        <f>IFERROR(VLOOKUP(B335,'2º SEM 2018'!$B:$I,8,0),0)</f>
        <v>-200036.02</v>
      </c>
      <c r="I335" s="28">
        <f>IFERROR(VLOOKUP(B335,'1º SEM 2019'!$B:$I,8,0),0)</f>
        <v>-247225.13</v>
      </c>
    </row>
    <row r="336" spans="2:9">
      <c r="B336" s="10" t="s">
        <v>3581</v>
      </c>
      <c r="C336" s="11" t="s">
        <v>1</v>
      </c>
      <c r="D336" s="10" t="s">
        <v>3582</v>
      </c>
      <c r="E336" s="5">
        <f t="shared" ref="E336:E399" si="10">LEN(B336)</f>
        <v>13</v>
      </c>
      <c r="F336" s="5" t="str">
        <f t="shared" ref="F336:F399" si="11">LEFT(B336)</f>
        <v>3</v>
      </c>
      <c r="G336" s="28">
        <f>IFERROR(VLOOKUP(B336,'1º SEM 2018'!$B:$I,8,0),0)</f>
        <v>26225633.66</v>
      </c>
      <c r="H336" s="28">
        <f>IFERROR(VLOOKUP(B336,'2º SEM 2018'!$B:$I,8,0),0)</f>
        <v>27907789.780000001</v>
      </c>
      <c r="I336" s="28">
        <f>IFERROR(VLOOKUP(B336,'1º SEM 2019'!$B:$I,8,0),0)</f>
        <v>28775478.960000001</v>
      </c>
    </row>
    <row r="337" spans="2:9">
      <c r="B337" s="10" t="s">
        <v>3585</v>
      </c>
      <c r="C337" s="11" t="s">
        <v>3586</v>
      </c>
      <c r="D337" s="10" t="s">
        <v>3587</v>
      </c>
      <c r="E337" s="5">
        <f t="shared" si="10"/>
        <v>18</v>
      </c>
      <c r="F337" s="5" t="str">
        <f t="shared" si="11"/>
        <v>3</v>
      </c>
      <c r="G337" s="28">
        <f>IFERROR(VLOOKUP(B337,'1º SEM 2018'!$B:$I,8,0),0)</f>
        <v>12697542.550000001</v>
      </c>
      <c r="H337" s="28">
        <f>IFERROR(VLOOKUP(B337,'2º SEM 2018'!$B:$I,8,0),0)</f>
        <v>6023369.2999999998</v>
      </c>
      <c r="I337" s="28">
        <f>IFERROR(VLOOKUP(B337,'1º SEM 2019'!$B:$I,8,0),0)</f>
        <v>6584487.3399999999</v>
      </c>
    </row>
    <row r="338" spans="2:9">
      <c r="B338" s="10" t="s">
        <v>3588</v>
      </c>
      <c r="C338" s="11" t="s">
        <v>3589</v>
      </c>
      <c r="D338" s="10" t="s">
        <v>3590</v>
      </c>
      <c r="E338" s="5">
        <f t="shared" si="10"/>
        <v>18</v>
      </c>
      <c r="F338" s="5" t="str">
        <f t="shared" si="11"/>
        <v>3</v>
      </c>
      <c r="G338" s="28">
        <f>IFERROR(VLOOKUP(B338,'1º SEM 2018'!$B:$I,8,0),0)</f>
        <v>8244324</v>
      </c>
      <c r="H338" s="28">
        <f>IFERROR(VLOOKUP(B338,'2º SEM 2018'!$B:$I,8,0),0)</f>
        <v>16688675.99</v>
      </c>
      <c r="I338" s="28">
        <f>IFERROR(VLOOKUP(B338,'1º SEM 2019'!$B:$I,8,0),0)</f>
        <v>16909497.890000001</v>
      </c>
    </row>
    <row r="339" spans="2:9">
      <c r="B339" s="10" t="s">
        <v>3591</v>
      </c>
      <c r="C339" s="11" t="s">
        <v>3592</v>
      </c>
      <c r="D339" s="10" t="s">
        <v>3593</v>
      </c>
      <c r="E339" s="5">
        <f t="shared" si="10"/>
        <v>18</v>
      </c>
      <c r="F339" s="5" t="str">
        <f t="shared" si="11"/>
        <v>3</v>
      </c>
      <c r="G339" s="28">
        <f>IFERROR(VLOOKUP(B339,'1º SEM 2018'!$B:$I,8,0),0)</f>
        <v>5283767.1100000003</v>
      </c>
      <c r="H339" s="28">
        <f>IFERROR(VLOOKUP(B339,'2º SEM 2018'!$B:$I,8,0),0)</f>
        <v>5195744.49</v>
      </c>
      <c r="I339" s="28">
        <f>IFERROR(VLOOKUP(B339,'1º SEM 2019'!$B:$I,8,0),0)</f>
        <v>5281493.7300000004</v>
      </c>
    </row>
    <row r="340" spans="2:9">
      <c r="B340" s="10" t="s">
        <v>3583</v>
      </c>
      <c r="C340" s="11" t="s">
        <v>1</v>
      </c>
      <c r="D340" s="10" t="s">
        <v>3584</v>
      </c>
      <c r="E340" s="5">
        <f t="shared" si="10"/>
        <v>13</v>
      </c>
      <c r="F340" s="5" t="str">
        <f t="shared" si="11"/>
        <v>3</v>
      </c>
      <c r="G340" s="28">
        <f>IFERROR(VLOOKUP(B340,'1º SEM 2018'!$B:$I,8,0),0)</f>
        <v>26225633.66</v>
      </c>
      <c r="H340" s="28">
        <f>IFERROR(VLOOKUP(B340,'2º SEM 2018'!$B:$I,8,0),0)</f>
        <v>27907789.780000001</v>
      </c>
      <c r="I340" s="28">
        <f>IFERROR(VLOOKUP(B340,'1º SEM 2019'!$B:$I,8,0),0)</f>
        <v>28775478.960000001</v>
      </c>
    </row>
    <row r="341" spans="2:9">
      <c r="B341" s="10" t="s">
        <v>3594</v>
      </c>
      <c r="C341" s="11" t="s">
        <v>1</v>
      </c>
      <c r="D341" s="10" t="s">
        <v>3595</v>
      </c>
      <c r="E341" s="5">
        <f t="shared" si="10"/>
        <v>13</v>
      </c>
      <c r="F341" s="5" t="str">
        <f t="shared" si="11"/>
        <v>3</v>
      </c>
      <c r="G341" s="28">
        <f>IFERROR(VLOOKUP(B341,'1º SEM 2018'!$B:$I,8,0),0)</f>
        <v>2412150.25</v>
      </c>
      <c r="H341" s="28">
        <f>IFERROR(VLOOKUP(B341,'2º SEM 2018'!$B:$I,8,0),0)</f>
        <v>2403687.2599999998</v>
      </c>
      <c r="I341" s="28">
        <f>IFERROR(VLOOKUP(B341,'1º SEM 2019'!$B:$I,8,0),0)</f>
        <v>2586039.94</v>
      </c>
    </row>
    <row r="342" spans="2:9">
      <c r="B342" s="10" t="s">
        <v>3598</v>
      </c>
      <c r="C342" s="11" t="s">
        <v>3599</v>
      </c>
      <c r="D342" s="10" t="s">
        <v>3600</v>
      </c>
      <c r="E342" s="5">
        <f t="shared" si="10"/>
        <v>18</v>
      </c>
      <c r="F342" s="5" t="str">
        <f t="shared" si="11"/>
        <v>3</v>
      </c>
      <c r="G342" s="28">
        <f>IFERROR(VLOOKUP(B342,'1º SEM 2018'!$B:$I,8,0),0)</f>
        <v>2412150.25</v>
      </c>
      <c r="H342" s="28">
        <f>IFERROR(VLOOKUP(B342,'2º SEM 2018'!$B:$I,8,0),0)</f>
        <v>2403687.2599999998</v>
      </c>
      <c r="I342" s="28">
        <f>IFERROR(VLOOKUP(B342,'1º SEM 2019'!$B:$I,8,0),0)</f>
        <v>2586039.94</v>
      </c>
    </row>
    <row r="343" spans="2:9">
      <c r="B343" s="10" t="s">
        <v>3596</v>
      </c>
      <c r="C343" s="11" t="s">
        <v>1</v>
      </c>
      <c r="D343" s="10" t="s">
        <v>3597</v>
      </c>
      <c r="E343" s="5">
        <f t="shared" si="10"/>
        <v>13</v>
      </c>
      <c r="F343" s="5" t="str">
        <f t="shared" si="11"/>
        <v>3</v>
      </c>
      <c r="G343" s="28">
        <f>IFERROR(VLOOKUP(B343,'1º SEM 2018'!$B:$I,8,0),0)</f>
        <v>2412150.25</v>
      </c>
      <c r="H343" s="28">
        <f>IFERROR(VLOOKUP(B343,'2º SEM 2018'!$B:$I,8,0),0)</f>
        <v>2403687.2599999998</v>
      </c>
      <c r="I343" s="28">
        <f>IFERROR(VLOOKUP(B343,'1º SEM 2019'!$B:$I,8,0),0)</f>
        <v>2586039.94</v>
      </c>
    </row>
    <row r="344" spans="2:9">
      <c r="B344" s="10" t="s">
        <v>3601</v>
      </c>
      <c r="C344" s="11" t="s">
        <v>1</v>
      </c>
      <c r="D344" s="10" t="s">
        <v>3602</v>
      </c>
      <c r="E344" s="5">
        <f t="shared" si="10"/>
        <v>13</v>
      </c>
      <c r="F344" s="5" t="str">
        <f t="shared" si="11"/>
        <v>3</v>
      </c>
      <c r="G344" s="28">
        <f>IFERROR(VLOOKUP(B344,'1º SEM 2018'!$B:$I,8,0),0)</f>
        <v>10746286.41</v>
      </c>
      <c r="H344" s="28">
        <f>IFERROR(VLOOKUP(B344,'2º SEM 2018'!$B:$I,8,0),0)</f>
        <v>13303366.380000001</v>
      </c>
      <c r="I344" s="28">
        <f>IFERROR(VLOOKUP(B344,'1º SEM 2019'!$B:$I,8,0),0)</f>
        <v>13832043.060000001</v>
      </c>
    </row>
    <row r="345" spans="2:9">
      <c r="B345" s="10" t="s">
        <v>3605</v>
      </c>
      <c r="C345" s="11" t="s">
        <v>3606</v>
      </c>
      <c r="D345" s="10" t="s">
        <v>3607</v>
      </c>
      <c r="E345" s="5">
        <f t="shared" si="10"/>
        <v>18</v>
      </c>
      <c r="F345" s="5" t="str">
        <f t="shared" si="11"/>
        <v>3</v>
      </c>
      <c r="G345" s="28">
        <f>IFERROR(VLOOKUP(B345,'1º SEM 2018'!$B:$I,8,0),0)</f>
        <v>659239.41</v>
      </c>
      <c r="H345" s="28">
        <f>IFERROR(VLOOKUP(B345,'2º SEM 2018'!$B:$I,8,0),0)</f>
        <v>1021331.1</v>
      </c>
      <c r="I345" s="28">
        <f>IFERROR(VLOOKUP(B345,'1º SEM 2019'!$B:$I,8,0),0)</f>
        <v>1618660.66</v>
      </c>
    </row>
    <row r="346" spans="2:9">
      <c r="B346" s="10" t="s">
        <v>3608</v>
      </c>
      <c r="C346" s="11" t="s">
        <v>3609</v>
      </c>
      <c r="D346" s="10" t="s">
        <v>3036</v>
      </c>
      <c r="E346" s="5">
        <f t="shared" si="10"/>
        <v>18</v>
      </c>
      <c r="F346" s="5" t="str">
        <f t="shared" si="11"/>
        <v>3</v>
      </c>
      <c r="G346" s="28">
        <f>IFERROR(VLOOKUP(B346,'1º SEM 2018'!$B:$I,8,0),0)</f>
        <v>7346991.8799999999</v>
      </c>
      <c r="H346" s="28">
        <f>IFERROR(VLOOKUP(B346,'2º SEM 2018'!$B:$I,8,0),0)</f>
        <v>9377568.0800000001</v>
      </c>
      <c r="I346" s="28">
        <f>IFERROR(VLOOKUP(B346,'1º SEM 2019'!$B:$I,8,0),0)</f>
        <v>8966932.6199999992</v>
      </c>
    </row>
    <row r="347" spans="2:9">
      <c r="B347" s="10" t="s">
        <v>3603</v>
      </c>
      <c r="C347" s="11" t="s">
        <v>1</v>
      </c>
      <c r="D347" s="10" t="s">
        <v>3604</v>
      </c>
      <c r="E347" s="5">
        <f t="shared" si="10"/>
        <v>13</v>
      </c>
      <c r="F347" s="5" t="str">
        <f t="shared" si="11"/>
        <v>3</v>
      </c>
      <c r="G347" s="28">
        <f>IFERROR(VLOOKUP(B347,'1º SEM 2018'!$B:$I,8,0),0)</f>
        <v>8006231.29</v>
      </c>
      <c r="H347" s="28">
        <f>IFERROR(VLOOKUP(B347,'2º SEM 2018'!$B:$I,8,0),0)</f>
        <v>10398899.18</v>
      </c>
      <c r="I347" s="28">
        <f>IFERROR(VLOOKUP(B347,'1º SEM 2019'!$B:$I,8,0),0)</f>
        <v>10585593.279999999</v>
      </c>
    </row>
    <row r="348" spans="2:9">
      <c r="B348" s="10" t="s">
        <v>3612</v>
      </c>
      <c r="C348" s="11" t="s">
        <v>3613</v>
      </c>
      <c r="D348" s="10" t="s">
        <v>3015</v>
      </c>
      <c r="E348" s="5">
        <f t="shared" si="10"/>
        <v>18</v>
      </c>
      <c r="F348" s="5" t="str">
        <f t="shared" si="11"/>
        <v>3</v>
      </c>
      <c r="G348" s="28">
        <f>IFERROR(VLOOKUP(B348,'1º SEM 2018'!$B:$I,8,0),0)</f>
        <v>2740055.12</v>
      </c>
      <c r="H348" s="28">
        <f>IFERROR(VLOOKUP(B348,'2º SEM 2018'!$B:$I,8,0),0)</f>
        <v>2904467.2</v>
      </c>
      <c r="I348" s="28">
        <f>IFERROR(VLOOKUP(B348,'1º SEM 2019'!$B:$I,8,0),0)</f>
        <v>3246449.78</v>
      </c>
    </row>
    <row r="349" spans="2:9">
      <c r="B349" s="10" t="s">
        <v>3610</v>
      </c>
      <c r="C349" s="11" t="s">
        <v>1</v>
      </c>
      <c r="D349" s="10" t="s">
        <v>3611</v>
      </c>
      <c r="E349" s="5">
        <f t="shared" si="10"/>
        <v>13</v>
      </c>
      <c r="F349" s="5" t="str">
        <f t="shared" si="11"/>
        <v>3</v>
      </c>
      <c r="G349" s="28">
        <f>IFERROR(VLOOKUP(B349,'1º SEM 2018'!$B:$I,8,0),0)</f>
        <v>2740055.12</v>
      </c>
      <c r="H349" s="28">
        <f>IFERROR(VLOOKUP(B349,'2º SEM 2018'!$B:$I,8,0),0)</f>
        <v>2904467.2</v>
      </c>
      <c r="I349" s="28">
        <f>IFERROR(VLOOKUP(B349,'1º SEM 2019'!$B:$I,8,0),0)</f>
        <v>3246449.78</v>
      </c>
    </row>
    <row r="350" spans="2:9">
      <c r="B350" s="10" t="s">
        <v>3616</v>
      </c>
      <c r="C350" s="11" t="s">
        <v>3617</v>
      </c>
      <c r="D350" s="10" t="s">
        <v>3618</v>
      </c>
      <c r="E350" s="5">
        <f t="shared" si="10"/>
        <v>18</v>
      </c>
      <c r="F350" s="5" t="str">
        <f t="shared" si="11"/>
        <v>3</v>
      </c>
      <c r="G350" s="28">
        <f>IFERROR(VLOOKUP(B350,'1º SEM 2018'!$B:$I,8,0),0)</f>
        <v>3727.8</v>
      </c>
      <c r="H350" s="28">
        <f>IFERROR(VLOOKUP(B350,'2º SEM 2018'!$B:$I,8,0),0)</f>
        <v>3427.8</v>
      </c>
      <c r="I350" s="28">
        <f>IFERROR(VLOOKUP(B350,'1º SEM 2019'!$B:$I,8,0),0)</f>
        <v>3506.7</v>
      </c>
    </row>
    <row r="351" spans="2:9">
      <c r="B351" s="10" t="s">
        <v>3614</v>
      </c>
      <c r="C351" s="11" t="s">
        <v>1</v>
      </c>
      <c r="D351" s="10" t="s">
        <v>3615</v>
      </c>
      <c r="E351" s="5">
        <f t="shared" si="10"/>
        <v>13</v>
      </c>
      <c r="F351" s="5" t="str">
        <f t="shared" si="11"/>
        <v>3</v>
      </c>
      <c r="G351" s="28">
        <f>IFERROR(VLOOKUP(B351,'1º SEM 2018'!$B:$I,8,0),0)</f>
        <v>3727.8</v>
      </c>
      <c r="H351" s="28">
        <f>IFERROR(VLOOKUP(B351,'2º SEM 2018'!$B:$I,8,0),0)</f>
        <v>3427.8</v>
      </c>
      <c r="I351" s="28">
        <f>IFERROR(VLOOKUP(B351,'1º SEM 2019'!$B:$I,8,0),0)</f>
        <v>3506.7</v>
      </c>
    </row>
    <row r="352" spans="2:9">
      <c r="B352" s="10" t="s">
        <v>3621</v>
      </c>
      <c r="C352" s="11" t="s">
        <v>3622</v>
      </c>
      <c r="D352" s="10" t="s">
        <v>3623</v>
      </c>
      <c r="E352" s="5">
        <f t="shared" si="10"/>
        <v>18</v>
      </c>
      <c r="F352" s="5" t="str">
        <f t="shared" si="11"/>
        <v>3</v>
      </c>
      <c r="G352" s="28">
        <f>IFERROR(VLOOKUP(B352,'1º SEM 2018'!$B:$I,8,0),0)</f>
        <v>0</v>
      </c>
      <c r="H352" s="28">
        <f>IFERROR(VLOOKUP(B352,'2º SEM 2018'!$B:$I,8,0),0)</f>
        <v>3826020.66</v>
      </c>
      <c r="I352" s="28">
        <f>IFERROR(VLOOKUP(B352,'1º SEM 2019'!$B:$I,8,0),0)</f>
        <v>3075059.06</v>
      </c>
    </row>
    <row r="353" spans="2:9">
      <c r="B353" s="10" t="s">
        <v>3624</v>
      </c>
      <c r="C353" s="11" t="s">
        <v>3625</v>
      </c>
      <c r="D353" s="10" t="s">
        <v>3626</v>
      </c>
      <c r="E353" s="5">
        <f t="shared" si="10"/>
        <v>18</v>
      </c>
      <c r="F353" s="5" t="str">
        <f t="shared" si="11"/>
        <v>3</v>
      </c>
      <c r="G353" s="28">
        <f>IFERROR(VLOOKUP(B353,'1º SEM 2018'!$B:$I,8,0),0)</f>
        <v>0</v>
      </c>
      <c r="H353" s="28">
        <f>IFERROR(VLOOKUP(B353,'2º SEM 2018'!$B:$I,8,0),0)</f>
        <v>4591224.78</v>
      </c>
      <c r="I353" s="28">
        <f>IFERROR(VLOOKUP(B353,'1º SEM 2019'!$B:$I,8,0),0)</f>
        <v>3688413.35</v>
      </c>
    </row>
    <row r="354" spans="2:9">
      <c r="B354" s="10" t="s">
        <v>3627</v>
      </c>
      <c r="C354" s="11" t="s">
        <v>3628</v>
      </c>
      <c r="D354" s="10" t="s">
        <v>3629</v>
      </c>
      <c r="E354" s="5">
        <f t="shared" si="10"/>
        <v>18</v>
      </c>
      <c r="F354" s="5" t="str">
        <f t="shared" si="11"/>
        <v>3</v>
      </c>
      <c r="G354" s="28">
        <f>IFERROR(VLOOKUP(B354,'1º SEM 2018'!$B:$I,8,0),0)</f>
        <v>3933370</v>
      </c>
      <c r="H354" s="28">
        <f>IFERROR(VLOOKUP(B354,'2º SEM 2018'!$B:$I,8,0),0)</f>
        <v>3964610</v>
      </c>
      <c r="I354" s="28">
        <f>IFERROR(VLOOKUP(B354,'1º SEM 2019'!$B:$I,8,0),0)</f>
        <v>4409255.76</v>
      </c>
    </row>
    <row r="355" spans="2:9">
      <c r="B355" s="10" t="s">
        <v>3630</v>
      </c>
      <c r="C355" s="11" t="s">
        <v>3631</v>
      </c>
      <c r="D355" s="10" t="s">
        <v>3632</v>
      </c>
      <c r="E355" s="5">
        <f t="shared" si="10"/>
        <v>18</v>
      </c>
      <c r="F355" s="5" t="str">
        <f t="shared" si="11"/>
        <v>3</v>
      </c>
      <c r="G355" s="28">
        <f>IFERROR(VLOOKUP(B355,'1º SEM 2018'!$B:$I,8,0),0)</f>
        <v>2899346.75</v>
      </c>
      <c r="H355" s="28">
        <f>IFERROR(VLOOKUP(B355,'2º SEM 2018'!$B:$I,8,0),0)</f>
        <v>1768227.5</v>
      </c>
      <c r="I355" s="28">
        <f>IFERROR(VLOOKUP(B355,'1º SEM 2019'!$B:$I,8,0),0)</f>
        <v>2672296.75</v>
      </c>
    </row>
    <row r="356" spans="2:9">
      <c r="B356" s="10" t="s">
        <v>3633</v>
      </c>
      <c r="C356" s="11" t="s">
        <v>3634</v>
      </c>
      <c r="D356" s="10" t="s">
        <v>3635</v>
      </c>
      <c r="E356" s="5">
        <f t="shared" si="10"/>
        <v>18</v>
      </c>
      <c r="F356" s="5" t="str">
        <f t="shared" si="11"/>
        <v>3</v>
      </c>
      <c r="G356" s="28">
        <f>IFERROR(VLOOKUP(B356,'1º SEM 2018'!$B:$I,8,0),0)</f>
        <v>11164400</v>
      </c>
      <c r="H356" s="28">
        <f>IFERROR(VLOOKUP(B356,'2º SEM 2018'!$B:$I,8,0),0)</f>
        <v>12126400</v>
      </c>
      <c r="I356" s="28">
        <f>IFERROR(VLOOKUP(B356,'1º SEM 2019'!$B:$I,8,0),0)</f>
        <v>12791000</v>
      </c>
    </row>
    <row r="357" spans="2:9">
      <c r="B357" s="10" t="s">
        <v>3636</v>
      </c>
      <c r="C357" s="11" t="s">
        <v>3637</v>
      </c>
      <c r="D357" s="10" t="s">
        <v>3638</v>
      </c>
      <c r="E357" s="5">
        <f t="shared" si="10"/>
        <v>18</v>
      </c>
      <c r="F357" s="5" t="str">
        <f t="shared" si="11"/>
        <v>3</v>
      </c>
      <c r="G357" s="28">
        <f>IFERROR(VLOOKUP(B357,'1º SEM 2018'!$B:$I,8,0),0)</f>
        <v>25007000</v>
      </c>
      <c r="H357" s="28">
        <f>IFERROR(VLOOKUP(B357,'2º SEM 2018'!$B:$I,8,0),0)</f>
        <v>19507500</v>
      </c>
      <c r="I357" s="28">
        <f>IFERROR(VLOOKUP(B357,'1º SEM 2019'!$B:$I,8,0),0)</f>
        <v>19507500</v>
      </c>
    </row>
    <row r="358" spans="2:9">
      <c r="B358" s="10" t="s">
        <v>3619</v>
      </c>
      <c r="C358" s="11" t="s">
        <v>1</v>
      </c>
      <c r="D358" s="10" t="s">
        <v>3620</v>
      </c>
      <c r="E358" s="5">
        <f t="shared" si="10"/>
        <v>13</v>
      </c>
      <c r="F358" s="5" t="str">
        <f t="shared" si="11"/>
        <v>3</v>
      </c>
      <c r="G358" s="28">
        <f>IFERROR(VLOOKUP(B358,'1º SEM 2018'!$B:$I,8,0),0)</f>
        <v>43004116.75</v>
      </c>
      <c r="H358" s="28">
        <f>IFERROR(VLOOKUP(B358,'2º SEM 2018'!$B:$I,8,0),0)</f>
        <v>45783982.939999998</v>
      </c>
      <c r="I358" s="28">
        <f>IFERROR(VLOOKUP(B358,'1º SEM 2019'!$B:$I,8,0),0)</f>
        <v>46143524.920000002</v>
      </c>
    </row>
    <row r="359" spans="2:9">
      <c r="B359" s="10" t="s">
        <v>3639</v>
      </c>
      <c r="C359" s="11" t="s">
        <v>1</v>
      </c>
      <c r="D359" s="10" t="s">
        <v>3640</v>
      </c>
      <c r="E359" s="5">
        <f t="shared" si="10"/>
        <v>13</v>
      </c>
      <c r="F359" s="5" t="str">
        <f t="shared" si="11"/>
        <v>3</v>
      </c>
      <c r="G359" s="28">
        <f>IFERROR(VLOOKUP(B359,'1º SEM 2018'!$B:$I,8,0),0)</f>
        <v>75531036.180000007</v>
      </c>
      <c r="H359" s="28">
        <f>IFERROR(VLOOKUP(B359,'2º SEM 2018'!$B:$I,8,0),0)</f>
        <v>77479520.780000001</v>
      </c>
      <c r="I359" s="28">
        <f>IFERROR(VLOOKUP(B359,'1º SEM 2019'!$B:$I,8,0),0)</f>
        <v>83032211.409999996</v>
      </c>
    </row>
    <row r="360" spans="2:9">
      <c r="B360" s="10" t="s">
        <v>3641</v>
      </c>
      <c r="C360" s="11" t="s">
        <v>1</v>
      </c>
      <c r="D360" s="10" t="s">
        <v>3642</v>
      </c>
      <c r="E360" s="5">
        <f t="shared" si="10"/>
        <v>13</v>
      </c>
      <c r="F360" s="5" t="str">
        <f t="shared" si="11"/>
        <v>3</v>
      </c>
      <c r="G360" s="28">
        <f>IFERROR(VLOOKUP(B360,'1º SEM 2018'!$B:$I,8,0),0)</f>
        <v>540458.51</v>
      </c>
      <c r="H360" s="28">
        <f>IFERROR(VLOOKUP(B360,'2º SEM 2018'!$B:$I,8,0),0)</f>
        <v>614032.1</v>
      </c>
      <c r="I360" s="28">
        <f>IFERROR(VLOOKUP(B360,'1º SEM 2019'!$B:$I,8,0),0)</f>
        <v>584480.47</v>
      </c>
    </row>
    <row r="361" spans="2:9">
      <c r="B361" s="10" t="s">
        <v>3645</v>
      </c>
      <c r="C361" s="11" t="s">
        <v>3646</v>
      </c>
      <c r="D361" s="10" t="s">
        <v>3647</v>
      </c>
      <c r="E361" s="5">
        <f t="shared" si="10"/>
        <v>18</v>
      </c>
      <c r="F361" s="5" t="str">
        <f t="shared" si="11"/>
        <v>3</v>
      </c>
      <c r="G361" s="28">
        <f>IFERROR(VLOOKUP(B361,'1º SEM 2018'!$B:$I,8,0),0)</f>
        <v>367169.71</v>
      </c>
      <c r="H361" s="28">
        <f>IFERROR(VLOOKUP(B361,'2º SEM 2018'!$B:$I,8,0),0)</f>
        <v>411462.42</v>
      </c>
      <c r="I361" s="28">
        <f>IFERROR(VLOOKUP(B361,'1º SEM 2019'!$B:$I,8,0),0)</f>
        <v>182052.46</v>
      </c>
    </row>
    <row r="362" spans="2:9">
      <c r="B362" s="10" t="s">
        <v>3648</v>
      </c>
      <c r="C362" s="11" t="s">
        <v>3649</v>
      </c>
      <c r="D362" s="10" t="s">
        <v>3650</v>
      </c>
      <c r="E362" s="5">
        <f t="shared" si="10"/>
        <v>18</v>
      </c>
      <c r="F362" s="5" t="str">
        <f t="shared" si="11"/>
        <v>3</v>
      </c>
      <c r="G362" s="28">
        <f>IFERROR(VLOOKUP(B362,'1º SEM 2018'!$B:$I,8,0),0)</f>
        <v>0</v>
      </c>
      <c r="H362" s="28">
        <f>IFERROR(VLOOKUP(B362,'2º SEM 2018'!$B:$I,8,0),0)</f>
        <v>0</v>
      </c>
      <c r="I362" s="28">
        <f>IFERROR(VLOOKUP(B362,'1º SEM 2019'!$B:$I,8,0),0)</f>
        <v>41901</v>
      </c>
    </row>
    <row r="363" spans="2:9">
      <c r="B363" s="10" t="s">
        <v>3651</v>
      </c>
      <c r="C363" s="11" t="s">
        <v>3652</v>
      </c>
      <c r="D363" s="10" t="s">
        <v>3653</v>
      </c>
      <c r="E363" s="5">
        <f t="shared" si="10"/>
        <v>18</v>
      </c>
      <c r="F363" s="5" t="str">
        <f t="shared" si="11"/>
        <v>3</v>
      </c>
      <c r="G363" s="28">
        <f>IFERROR(VLOOKUP(B363,'1º SEM 2018'!$B:$I,8,0),0)</f>
        <v>173288.8</v>
      </c>
      <c r="H363" s="28">
        <f>IFERROR(VLOOKUP(B363,'2º SEM 2018'!$B:$I,8,0),0)</f>
        <v>202569.68</v>
      </c>
      <c r="I363" s="28">
        <f>IFERROR(VLOOKUP(B363,'1º SEM 2019'!$B:$I,8,0),0)</f>
        <v>197159.69</v>
      </c>
    </row>
    <row r="364" spans="2:9">
      <c r="B364" s="10" t="s">
        <v>3654</v>
      </c>
      <c r="C364" s="11" t="s">
        <v>3655</v>
      </c>
      <c r="D364" s="10" t="s">
        <v>3656</v>
      </c>
      <c r="E364" s="5">
        <f t="shared" si="10"/>
        <v>18</v>
      </c>
      <c r="F364" s="5" t="str">
        <f t="shared" si="11"/>
        <v>3</v>
      </c>
      <c r="G364" s="28">
        <f>IFERROR(VLOOKUP(B364,'1º SEM 2018'!$B:$I,8,0),0)</f>
        <v>0</v>
      </c>
      <c r="H364" s="28">
        <f>IFERROR(VLOOKUP(B364,'2º SEM 2018'!$B:$I,8,0),0)</f>
        <v>0</v>
      </c>
      <c r="I364" s="28">
        <f>IFERROR(VLOOKUP(B364,'1º SEM 2019'!$B:$I,8,0),0)</f>
        <v>163367.32</v>
      </c>
    </row>
    <row r="365" spans="2:9">
      <c r="B365" s="10" t="s">
        <v>3643</v>
      </c>
      <c r="C365" s="11" t="s">
        <v>1</v>
      </c>
      <c r="D365" s="10" t="s">
        <v>3644</v>
      </c>
      <c r="E365" s="5">
        <f t="shared" si="10"/>
        <v>13</v>
      </c>
      <c r="F365" s="5" t="str">
        <f t="shared" si="11"/>
        <v>3</v>
      </c>
      <c r="G365" s="28">
        <f>IFERROR(VLOOKUP(B365,'1º SEM 2018'!$B:$I,8,0),0)</f>
        <v>540458.51</v>
      </c>
      <c r="H365" s="28">
        <f>IFERROR(VLOOKUP(B365,'2º SEM 2018'!$B:$I,8,0),0)</f>
        <v>614032.1</v>
      </c>
      <c r="I365" s="28">
        <f>IFERROR(VLOOKUP(B365,'1º SEM 2019'!$B:$I,8,0),0)</f>
        <v>584480.47</v>
      </c>
    </row>
    <row r="366" spans="2:9">
      <c r="B366" s="10" t="s">
        <v>3657</v>
      </c>
      <c r="C366" s="11" t="s">
        <v>1</v>
      </c>
      <c r="D366" s="10" t="s">
        <v>3658</v>
      </c>
      <c r="E366" s="5">
        <f t="shared" si="10"/>
        <v>13</v>
      </c>
      <c r="F366" s="5" t="str">
        <f t="shared" si="11"/>
        <v>3</v>
      </c>
      <c r="G366" s="28">
        <f>IFERROR(VLOOKUP(B366,'1º SEM 2018'!$B:$I,8,0),0)</f>
        <v>10310671.300000001</v>
      </c>
      <c r="H366" s="28">
        <f>IFERROR(VLOOKUP(B366,'2º SEM 2018'!$B:$I,8,0),0)</f>
        <v>13487114.18</v>
      </c>
      <c r="I366" s="28">
        <f>IFERROR(VLOOKUP(B366,'1º SEM 2019'!$B:$I,8,0),0)</f>
        <v>15367738.16</v>
      </c>
    </row>
    <row r="367" spans="2:9">
      <c r="B367" s="10" t="s">
        <v>3661</v>
      </c>
      <c r="C367" s="11" t="s">
        <v>3662</v>
      </c>
      <c r="D367" s="10" t="s">
        <v>3663</v>
      </c>
      <c r="E367" s="5">
        <f t="shared" si="10"/>
        <v>18</v>
      </c>
      <c r="F367" s="5" t="str">
        <f t="shared" si="11"/>
        <v>3</v>
      </c>
      <c r="G367" s="28">
        <f>IFERROR(VLOOKUP(B367,'1º SEM 2018'!$B:$I,8,0),0)</f>
        <v>3468.07</v>
      </c>
      <c r="H367" s="28">
        <f>IFERROR(VLOOKUP(B367,'2º SEM 2018'!$B:$I,8,0),0)</f>
        <v>5096.75</v>
      </c>
      <c r="I367" s="28">
        <f>IFERROR(VLOOKUP(B367,'1º SEM 2019'!$B:$I,8,0),0)</f>
        <v>10443.709999999999</v>
      </c>
    </row>
    <row r="368" spans="2:9">
      <c r="B368" s="10" t="s">
        <v>3664</v>
      </c>
      <c r="C368" s="11" t="s">
        <v>3665</v>
      </c>
      <c r="D368" s="10" t="s">
        <v>3666</v>
      </c>
      <c r="E368" s="5">
        <f t="shared" si="10"/>
        <v>18</v>
      </c>
      <c r="F368" s="5" t="str">
        <f t="shared" si="11"/>
        <v>3</v>
      </c>
      <c r="G368" s="28">
        <f>IFERROR(VLOOKUP(B368,'1º SEM 2018'!$B:$I,8,0),0)</f>
        <v>4396025.99</v>
      </c>
      <c r="H368" s="28">
        <f>IFERROR(VLOOKUP(B368,'2º SEM 2018'!$B:$I,8,0),0)</f>
        <v>6991461</v>
      </c>
      <c r="I368" s="28">
        <f>IFERROR(VLOOKUP(B368,'1º SEM 2019'!$B:$I,8,0),0)</f>
        <v>7995836.4500000002</v>
      </c>
    </row>
    <row r="369" spans="2:9">
      <c r="B369" s="10" t="s">
        <v>3667</v>
      </c>
      <c r="C369" s="11" t="s">
        <v>3668</v>
      </c>
      <c r="D369" s="10" t="s">
        <v>3669</v>
      </c>
      <c r="E369" s="5">
        <f t="shared" si="10"/>
        <v>18</v>
      </c>
      <c r="F369" s="5" t="str">
        <f t="shared" si="11"/>
        <v>3</v>
      </c>
      <c r="G369" s="28">
        <f>IFERROR(VLOOKUP(B369,'1º SEM 2018'!$B:$I,8,0),0)</f>
        <v>1540941.4</v>
      </c>
      <c r="H369" s="28">
        <f>IFERROR(VLOOKUP(B369,'2º SEM 2018'!$B:$I,8,0),0)</f>
        <v>2475513.79</v>
      </c>
      <c r="I369" s="28">
        <f>IFERROR(VLOOKUP(B369,'1º SEM 2019'!$B:$I,8,0),0)</f>
        <v>2942953.41</v>
      </c>
    </row>
    <row r="370" spans="2:9">
      <c r="B370" s="10" t="s">
        <v>3670</v>
      </c>
      <c r="C370" s="11" t="s">
        <v>3671</v>
      </c>
      <c r="D370" s="10" t="s">
        <v>3672</v>
      </c>
      <c r="E370" s="5">
        <f t="shared" si="10"/>
        <v>18</v>
      </c>
      <c r="F370" s="5" t="str">
        <f t="shared" si="11"/>
        <v>3</v>
      </c>
      <c r="G370" s="28">
        <f>IFERROR(VLOOKUP(B370,'1º SEM 2018'!$B:$I,8,0),0)</f>
        <v>3379818.12</v>
      </c>
      <c r="H370" s="28">
        <f>IFERROR(VLOOKUP(B370,'2º SEM 2018'!$B:$I,8,0),0)</f>
        <v>2856421.16</v>
      </c>
      <c r="I370" s="28">
        <f>IFERROR(VLOOKUP(B370,'1º SEM 2019'!$B:$I,8,0),0)</f>
        <v>2579805.0099999998</v>
      </c>
    </row>
    <row r="371" spans="2:9">
      <c r="B371" s="10" t="s">
        <v>3673</v>
      </c>
      <c r="C371" s="11" t="s">
        <v>3674</v>
      </c>
      <c r="D371" s="10" t="s">
        <v>3675</v>
      </c>
      <c r="E371" s="5">
        <f t="shared" si="10"/>
        <v>18</v>
      </c>
      <c r="F371" s="5" t="str">
        <f t="shared" si="11"/>
        <v>3</v>
      </c>
      <c r="G371" s="28">
        <f>IFERROR(VLOOKUP(B371,'1º SEM 2018'!$B:$I,8,0),0)</f>
        <v>70220.460000000006</v>
      </c>
      <c r="H371" s="28">
        <f>IFERROR(VLOOKUP(B371,'2º SEM 2018'!$B:$I,8,0),0)</f>
        <v>113605.17</v>
      </c>
      <c r="I371" s="28">
        <f>IFERROR(VLOOKUP(B371,'1º SEM 2019'!$B:$I,8,0),0)</f>
        <v>82650.22</v>
      </c>
    </row>
    <row r="372" spans="2:9">
      <c r="B372" s="10" t="s">
        <v>3676</v>
      </c>
      <c r="C372" s="11" t="s">
        <v>3677</v>
      </c>
      <c r="D372" s="10" t="s">
        <v>3678</v>
      </c>
      <c r="E372" s="5">
        <f t="shared" si="10"/>
        <v>18</v>
      </c>
      <c r="F372" s="5" t="str">
        <f t="shared" si="11"/>
        <v>3</v>
      </c>
      <c r="G372" s="28">
        <f>IFERROR(VLOOKUP(B372,'1º SEM 2018'!$B:$I,8,0),0)</f>
        <v>506578.74</v>
      </c>
      <c r="H372" s="28">
        <f>IFERROR(VLOOKUP(B372,'2º SEM 2018'!$B:$I,8,0),0)</f>
        <v>247262.49</v>
      </c>
      <c r="I372" s="28">
        <f>IFERROR(VLOOKUP(B372,'1º SEM 2019'!$B:$I,8,0),0)</f>
        <v>477552.13</v>
      </c>
    </row>
    <row r="373" spans="2:9">
      <c r="B373" s="10" t="s">
        <v>3679</v>
      </c>
      <c r="C373" s="11" t="s">
        <v>3680</v>
      </c>
      <c r="D373" s="10" t="s">
        <v>3681</v>
      </c>
      <c r="E373" s="5">
        <f t="shared" si="10"/>
        <v>18</v>
      </c>
      <c r="F373" s="5" t="str">
        <f t="shared" si="11"/>
        <v>3</v>
      </c>
      <c r="G373" s="28">
        <f>IFERROR(VLOOKUP(B373,'1º SEM 2018'!$B:$I,8,0),0)</f>
        <v>413618.52</v>
      </c>
      <c r="H373" s="28">
        <f>IFERROR(VLOOKUP(B373,'2º SEM 2018'!$B:$I,8,0),0)</f>
        <v>797753.82</v>
      </c>
      <c r="I373" s="28">
        <f>IFERROR(VLOOKUP(B373,'1º SEM 2019'!$B:$I,8,0),0)</f>
        <v>1278497.23</v>
      </c>
    </row>
    <row r="374" spans="2:9">
      <c r="B374" s="10" t="s">
        <v>3659</v>
      </c>
      <c r="C374" s="11" t="s">
        <v>1</v>
      </c>
      <c r="D374" s="10" t="s">
        <v>3660</v>
      </c>
      <c r="E374" s="5">
        <f t="shared" si="10"/>
        <v>13</v>
      </c>
      <c r="F374" s="5" t="str">
        <f t="shared" si="11"/>
        <v>3</v>
      </c>
      <c r="G374" s="28">
        <f>IFERROR(VLOOKUP(B374,'1º SEM 2018'!$B:$I,8,0),0)</f>
        <v>10310671.300000001</v>
      </c>
      <c r="H374" s="28">
        <f>IFERROR(VLOOKUP(B374,'2º SEM 2018'!$B:$I,8,0),0)</f>
        <v>13487114.18</v>
      </c>
      <c r="I374" s="28">
        <f>IFERROR(VLOOKUP(B374,'1º SEM 2019'!$B:$I,8,0),0)</f>
        <v>15367738.16</v>
      </c>
    </row>
    <row r="375" spans="2:9">
      <c r="B375" s="10" t="s">
        <v>3682</v>
      </c>
      <c r="C375" s="11" t="s">
        <v>1</v>
      </c>
      <c r="D375" s="10" t="s">
        <v>3683</v>
      </c>
      <c r="E375" s="5">
        <f t="shared" si="10"/>
        <v>13</v>
      </c>
      <c r="F375" s="5" t="str">
        <f t="shared" si="11"/>
        <v>3</v>
      </c>
      <c r="G375" s="28">
        <f>IFERROR(VLOOKUP(B375,'1º SEM 2018'!$B:$I,8,0),0)</f>
        <v>30617363.100000001</v>
      </c>
      <c r="H375" s="28">
        <f>IFERROR(VLOOKUP(B375,'2º SEM 2018'!$B:$I,8,0),0)</f>
        <v>29160491.399999999</v>
      </c>
      <c r="I375" s="28">
        <f>IFERROR(VLOOKUP(B375,'1º SEM 2019'!$B:$I,8,0),0)</f>
        <v>28515474.670000002</v>
      </c>
    </row>
    <row r="376" spans="2:9">
      <c r="B376" s="10" t="s">
        <v>3684</v>
      </c>
      <c r="C376" s="11" t="s">
        <v>1</v>
      </c>
      <c r="D376" s="10" t="s">
        <v>3685</v>
      </c>
      <c r="E376" s="5">
        <f t="shared" si="10"/>
        <v>13</v>
      </c>
      <c r="F376" s="5" t="str">
        <f t="shared" si="11"/>
        <v>3</v>
      </c>
      <c r="G376" s="28">
        <f>IFERROR(VLOOKUP(B376,'1º SEM 2018'!$B:$I,8,0),0)</f>
        <v>30617363.100000001</v>
      </c>
      <c r="H376" s="28">
        <f>IFERROR(VLOOKUP(B376,'2º SEM 2018'!$B:$I,8,0),0)</f>
        <v>29160491.399999999</v>
      </c>
      <c r="I376" s="28">
        <f>IFERROR(VLOOKUP(B376,'1º SEM 2019'!$B:$I,8,0),0)</f>
        <v>28515474.670000002</v>
      </c>
    </row>
    <row r="377" spans="2:9">
      <c r="B377" s="10" t="s">
        <v>3688</v>
      </c>
      <c r="C377" s="11" t="s">
        <v>3689</v>
      </c>
      <c r="D377" s="10" t="s">
        <v>3690</v>
      </c>
      <c r="E377" s="5">
        <f t="shared" si="10"/>
        <v>18</v>
      </c>
      <c r="F377" s="5" t="str">
        <f t="shared" si="11"/>
        <v>3</v>
      </c>
      <c r="G377" s="28">
        <f>IFERROR(VLOOKUP(B377,'1º SEM 2018'!$B:$I,8,0),0)</f>
        <v>66425.919999999998</v>
      </c>
      <c r="H377" s="28">
        <f>IFERROR(VLOOKUP(B377,'2º SEM 2018'!$B:$I,8,0),0)</f>
        <v>15665.9</v>
      </c>
      <c r="I377" s="28">
        <f>IFERROR(VLOOKUP(B377,'1º SEM 2019'!$B:$I,8,0),0)</f>
        <v>15359.8</v>
      </c>
    </row>
    <row r="378" spans="2:9">
      <c r="B378" s="10" t="s">
        <v>3691</v>
      </c>
      <c r="C378" s="11" t="s">
        <v>3692</v>
      </c>
      <c r="D378" s="10" t="s">
        <v>3693</v>
      </c>
      <c r="E378" s="5">
        <f t="shared" si="10"/>
        <v>18</v>
      </c>
      <c r="F378" s="5" t="str">
        <f t="shared" si="11"/>
        <v>3</v>
      </c>
      <c r="G378" s="28">
        <f>IFERROR(VLOOKUP(B378,'1º SEM 2018'!$B:$I,8,0),0)</f>
        <v>2491946.08</v>
      </c>
      <c r="H378" s="28">
        <f>IFERROR(VLOOKUP(B378,'2º SEM 2018'!$B:$I,8,0),0)</f>
        <v>600345.07999999996</v>
      </c>
      <c r="I378" s="28">
        <f>IFERROR(VLOOKUP(B378,'1º SEM 2019'!$B:$I,8,0),0)</f>
        <v>0</v>
      </c>
    </row>
    <row r="379" spans="2:9">
      <c r="B379" s="10" t="s">
        <v>3694</v>
      </c>
      <c r="C379" s="11" t="s">
        <v>3695</v>
      </c>
      <c r="D379" s="10" t="s">
        <v>3696</v>
      </c>
      <c r="E379" s="5">
        <f t="shared" si="10"/>
        <v>18</v>
      </c>
      <c r="F379" s="5" t="str">
        <f t="shared" si="11"/>
        <v>3</v>
      </c>
      <c r="G379" s="28">
        <f>IFERROR(VLOOKUP(B379,'1º SEM 2018'!$B:$I,8,0),0)</f>
        <v>2228430.17</v>
      </c>
      <c r="H379" s="28">
        <f>IFERROR(VLOOKUP(B379,'2º SEM 2018'!$B:$I,8,0),0)</f>
        <v>2935924.77</v>
      </c>
      <c r="I379" s="28">
        <f>IFERROR(VLOOKUP(B379,'1º SEM 2019'!$B:$I,8,0),0)</f>
        <v>3965341.97</v>
      </c>
    </row>
    <row r="380" spans="2:9">
      <c r="B380" s="10" t="s">
        <v>3697</v>
      </c>
      <c r="C380" s="11" t="s">
        <v>3698</v>
      </c>
      <c r="D380" s="10" t="s">
        <v>3699</v>
      </c>
      <c r="E380" s="5">
        <f t="shared" si="10"/>
        <v>18</v>
      </c>
      <c r="F380" s="5" t="str">
        <f t="shared" si="11"/>
        <v>3</v>
      </c>
      <c r="G380" s="28">
        <f>IFERROR(VLOOKUP(B380,'1º SEM 2018'!$B:$I,8,0),0)</f>
        <v>447687.31</v>
      </c>
      <c r="H380" s="28">
        <f>IFERROR(VLOOKUP(B380,'2º SEM 2018'!$B:$I,8,0),0)</f>
        <v>685152.93</v>
      </c>
      <c r="I380" s="28">
        <f>IFERROR(VLOOKUP(B380,'1º SEM 2019'!$B:$I,8,0),0)</f>
        <v>742230.45</v>
      </c>
    </row>
    <row r="381" spans="2:9">
      <c r="B381" s="10" t="s">
        <v>3700</v>
      </c>
      <c r="C381" s="11" t="s">
        <v>3701</v>
      </c>
      <c r="D381" s="10" t="s">
        <v>3702</v>
      </c>
      <c r="E381" s="5">
        <f t="shared" si="10"/>
        <v>18</v>
      </c>
      <c r="F381" s="5" t="str">
        <f t="shared" si="11"/>
        <v>3</v>
      </c>
      <c r="G381" s="28">
        <f>IFERROR(VLOOKUP(B381,'1º SEM 2018'!$B:$I,8,0),0)</f>
        <v>1810762</v>
      </c>
      <c r="H381" s="28">
        <f>IFERROR(VLOOKUP(B381,'2º SEM 2018'!$B:$I,8,0),0)</f>
        <v>2314673.56</v>
      </c>
      <c r="I381" s="28">
        <f>IFERROR(VLOOKUP(B381,'1º SEM 2019'!$B:$I,8,0),0)</f>
        <v>1658320.37</v>
      </c>
    </row>
    <row r="382" spans="2:9">
      <c r="B382" s="10" t="s">
        <v>3703</v>
      </c>
      <c r="C382" s="11" t="s">
        <v>3704</v>
      </c>
      <c r="D382" s="10" t="s">
        <v>3705</v>
      </c>
      <c r="E382" s="5">
        <f t="shared" si="10"/>
        <v>18</v>
      </c>
      <c r="F382" s="5" t="str">
        <f t="shared" si="11"/>
        <v>3</v>
      </c>
      <c r="G382" s="28">
        <f>IFERROR(VLOOKUP(B382,'1º SEM 2018'!$B:$I,8,0),0)</f>
        <v>726034.19</v>
      </c>
      <c r="H382" s="28">
        <f>IFERROR(VLOOKUP(B382,'2º SEM 2018'!$B:$I,8,0),0)</f>
        <v>526474.80000000005</v>
      </c>
      <c r="I382" s="28">
        <f>IFERROR(VLOOKUP(B382,'1º SEM 2019'!$B:$I,8,0),0)</f>
        <v>628866.11</v>
      </c>
    </row>
    <row r="383" spans="2:9">
      <c r="B383" s="10" t="s">
        <v>3706</v>
      </c>
      <c r="C383" s="11" t="s">
        <v>3707</v>
      </c>
      <c r="D383" s="10" t="s">
        <v>3708</v>
      </c>
      <c r="E383" s="5">
        <f t="shared" si="10"/>
        <v>18</v>
      </c>
      <c r="F383" s="5" t="str">
        <f t="shared" si="11"/>
        <v>3</v>
      </c>
      <c r="G383" s="28">
        <f>IFERROR(VLOOKUP(B383,'1º SEM 2018'!$B:$I,8,0),0)</f>
        <v>2243475.25</v>
      </c>
      <c r="H383" s="28">
        <f>IFERROR(VLOOKUP(B383,'2º SEM 2018'!$B:$I,8,0),0)</f>
        <v>1376663.81</v>
      </c>
      <c r="I383" s="28">
        <f>IFERROR(VLOOKUP(B383,'1º SEM 2019'!$B:$I,8,0),0)</f>
        <v>1188663.8600000001</v>
      </c>
    </row>
    <row r="384" spans="2:9">
      <c r="B384" s="10" t="s">
        <v>3686</v>
      </c>
      <c r="C384" s="11" t="s">
        <v>1</v>
      </c>
      <c r="D384" s="10" t="s">
        <v>3687</v>
      </c>
      <c r="E384" s="5">
        <f t="shared" si="10"/>
        <v>13</v>
      </c>
      <c r="F384" s="5" t="str">
        <f t="shared" si="11"/>
        <v>3</v>
      </c>
      <c r="G384" s="28">
        <f>IFERROR(VLOOKUP(B384,'1º SEM 2018'!$B:$I,8,0),0)</f>
        <v>10014760.92</v>
      </c>
      <c r="H384" s="28">
        <f>IFERROR(VLOOKUP(B384,'2º SEM 2018'!$B:$I,8,0),0)</f>
        <v>8454900.8499999996</v>
      </c>
      <c r="I384" s="28">
        <f>IFERROR(VLOOKUP(B384,'1º SEM 2019'!$B:$I,8,0),0)</f>
        <v>8198782.5599999996</v>
      </c>
    </row>
    <row r="385" spans="2:9">
      <c r="B385" s="10" t="s">
        <v>3711</v>
      </c>
      <c r="C385" s="11" t="s">
        <v>3712</v>
      </c>
      <c r="D385" s="10" t="s">
        <v>3713</v>
      </c>
      <c r="E385" s="5">
        <f t="shared" si="10"/>
        <v>18</v>
      </c>
      <c r="F385" s="5" t="str">
        <f t="shared" si="11"/>
        <v>3</v>
      </c>
      <c r="G385" s="28">
        <f>IFERROR(VLOOKUP(B385,'1º SEM 2018'!$B:$I,8,0),0)</f>
        <v>2211.8000000000002</v>
      </c>
      <c r="H385" s="28">
        <f>IFERROR(VLOOKUP(B385,'2º SEM 2018'!$B:$I,8,0),0)</f>
        <v>479.18</v>
      </c>
      <c r="I385" s="28">
        <f>IFERROR(VLOOKUP(B385,'1º SEM 2019'!$B:$I,8,0),0)</f>
        <v>825.44</v>
      </c>
    </row>
    <row r="386" spans="2:9">
      <c r="B386" s="10" t="s">
        <v>3714</v>
      </c>
      <c r="C386" s="11" t="s">
        <v>3715</v>
      </c>
      <c r="D386" s="10" t="s">
        <v>3693</v>
      </c>
      <c r="E386" s="5">
        <f t="shared" si="10"/>
        <v>18</v>
      </c>
      <c r="F386" s="5" t="str">
        <f t="shared" si="11"/>
        <v>3</v>
      </c>
      <c r="G386" s="28">
        <f>IFERROR(VLOOKUP(B386,'1º SEM 2018'!$B:$I,8,0),0)</f>
        <v>16369012.550000001</v>
      </c>
      <c r="H386" s="28">
        <f>IFERROR(VLOOKUP(B386,'2º SEM 2018'!$B:$I,8,0),0)</f>
        <v>16494573.52</v>
      </c>
      <c r="I386" s="28">
        <f>IFERROR(VLOOKUP(B386,'1º SEM 2019'!$B:$I,8,0),0)</f>
        <v>16022948.16</v>
      </c>
    </row>
    <row r="387" spans="2:9">
      <c r="B387" s="10" t="s">
        <v>3716</v>
      </c>
      <c r="C387" s="11" t="s">
        <v>3717</v>
      </c>
      <c r="D387" s="10" t="s">
        <v>3718</v>
      </c>
      <c r="E387" s="5">
        <f t="shared" si="10"/>
        <v>18</v>
      </c>
      <c r="F387" s="5" t="str">
        <f t="shared" si="11"/>
        <v>3</v>
      </c>
      <c r="G387" s="28">
        <f>IFERROR(VLOOKUP(B387,'1º SEM 2018'!$B:$I,8,0),0)</f>
        <v>1730078.1</v>
      </c>
      <c r="H387" s="28">
        <f>IFERROR(VLOOKUP(B387,'2º SEM 2018'!$B:$I,8,0),0)</f>
        <v>1720434.51</v>
      </c>
      <c r="I387" s="28">
        <f>IFERROR(VLOOKUP(B387,'1º SEM 2019'!$B:$I,8,0),0)</f>
        <v>1720434.51</v>
      </c>
    </row>
    <row r="388" spans="2:9">
      <c r="B388" s="10" t="s">
        <v>3719</v>
      </c>
      <c r="C388" s="11" t="s">
        <v>3720</v>
      </c>
      <c r="D388" s="10" t="s">
        <v>3699</v>
      </c>
      <c r="E388" s="5">
        <f t="shared" si="10"/>
        <v>18</v>
      </c>
      <c r="F388" s="5" t="str">
        <f t="shared" si="11"/>
        <v>3</v>
      </c>
      <c r="G388" s="28">
        <f>IFERROR(VLOOKUP(B388,'1º SEM 2018'!$B:$I,8,0),0)</f>
        <v>124261.39</v>
      </c>
      <c r="H388" s="28">
        <f>IFERROR(VLOOKUP(B388,'2º SEM 2018'!$B:$I,8,0),0)</f>
        <v>112104.79</v>
      </c>
      <c r="I388" s="28">
        <f>IFERROR(VLOOKUP(B388,'1º SEM 2019'!$B:$I,8,0),0)</f>
        <v>114388.39</v>
      </c>
    </row>
    <row r="389" spans="2:9">
      <c r="B389" s="10" t="s">
        <v>3721</v>
      </c>
      <c r="C389" s="11" t="s">
        <v>3722</v>
      </c>
      <c r="D389" s="10" t="s">
        <v>3705</v>
      </c>
      <c r="E389" s="5">
        <f t="shared" si="10"/>
        <v>18</v>
      </c>
      <c r="F389" s="5" t="str">
        <f t="shared" si="11"/>
        <v>3</v>
      </c>
      <c r="G389" s="28">
        <f>IFERROR(VLOOKUP(B389,'1º SEM 2018'!$B:$I,8,0),0)</f>
        <v>0</v>
      </c>
      <c r="H389" s="28">
        <f>IFERROR(VLOOKUP(B389,'2º SEM 2018'!$B:$I,8,0),0)</f>
        <v>960.21</v>
      </c>
      <c r="I389" s="28">
        <f>IFERROR(VLOOKUP(B389,'1º SEM 2019'!$B:$I,8,0),0)</f>
        <v>955.5</v>
      </c>
    </row>
    <row r="390" spans="2:9">
      <c r="B390" s="10" t="s">
        <v>3723</v>
      </c>
      <c r="C390" s="11" t="s">
        <v>3724</v>
      </c>
      <c r="D390" s="10" t="s">
        <v>3708</v>
      </c>
      <c r="E390" s="5">
        <f t="shared" si="10"/>
        <v>18</v>
      </c>
      <c r="F390" s="5" t="str">
        <f t="shared" si="11"/>
        <v>3</v>
      </c>
      <c r="G390" s="28">
        <f>IFERROR(VLOOKUP(B390,'1º SEM 2018'!$B:$I,8,0),0)</f>
        <v>0</v>
      </c>
      <c r="H390" s="28">
        <f>IFERROR(VLOOKUP(B390,'2º SEM 2018'!$B:$I,8,0),0)</f>
        <v>0</v>
      </c>
      <c r="I390" s="28">
        <f>IFERROR(VLOOKUP(B390,'1º SEM 2019'!$B:$I,8,0),0)</f>
        <v>0</v>
      </c>
    </row>
    <row r="391" spans="2:9">
      <c r="B391" s="10" t="s">
        <v>3725</v>
      </c>
      <c r="C391" s="11" t="s">
        <v>3726</v>
      </c>
      <c r="D391" s="10" t="s">
        <v>3727</v>
      </c>
      <c r="E391" s="5">
        <f t="shared" si="10"/>
        <v>18</v>
      </c>
      <c r="F391" s="5" t="str">
        <f t="shared" si="11"/>
        <v>3</v>
      </c>
      <c r="G391" s="28">
        <f>IFERROR(VLOOKUP(B391,'1º SEM 2018'!$B:$I,8,0),0)</f>
        <v>2377038.34</v>
      </c>
      <c r="H391" s="28">
        <f>IFERROR(VLOOKUP(B391,'2º SEM 2018'!$B:$I,8,0),0)</f>
        <v>2377038.34</v>
      </c>
      <c r="I391" s="28">
        <f>IFERROR(VLOOKUP(B391,'1º SEM 2019'!$B:$I,8,0),0)</f>
        <v>2377038.34</v>
      </c>
    </row>
    <row r="392" spans="2:9">
      <c r="B392" s="10" t="s">
        <v>3728</v>
      </c>
      <c r="C392" s="11" t="s">
        <v>3729</v>
      </c>
      <c r="D392" s="10" t="s">
        <v>3702</v>
      </c>
      <c r="E392" s="5">
        <f t="shared" si="10"/>
        <v>18</v>
      </c>
      <c r="F392" s="5" t="str">
        <f t="shared" si="11"/>
        <v>3</v>
      </c>
      <c r="G392" s="28">
        <f>IFERROR(VLOOKUP(B392,'1º SEM 2018'!$B:$I,8,0),0)</f>
        <v>0</v>
      </c>
      <c r="H392" s="28">
        <f>IFERROR(VLOOKUP(B392,'2º SEM 2018'!$B:$I,8,0),0)</f>
        <v>0</v>
      </c>
      <c r="I392" s="28">
        <f>IFERROR(VLOOKUP(B392,'1º SEM 2019'!$B:$I,8,0),0)</f>
        <v>80101.77</v>
      </c>
    </row>
    <row r="393" spans="2:9">
      <c r="B393" s="10" t="s">
        <v>3709</v>
      </c>
      <c r="C393" s="11" t="s">
        <v>1</v>
      </c>
      <c r="D393" s="10" t="s">
        <v>3710</v>
      </c>
      <c r="E393" s="5">
        <f t="shared" si="10"/>
        <v>13</v>
      </c>
      <c r="F393" s="5" t="str">
        <f t="shared" si="11"/>
        <v>3</v>
      </c>
      <c r="G393" s="28">
        <f>IFERROR(VLOOKUP(B393,'1º SEM 2018'!$B:$I,8,0),0)</f>
        <v>20602602.18</v>
      </c>
      <c r="H393" s="28">
        <f>IFERROR(VLOOKUP(B393,'2º SEM 2018'!$B:$I,8,0),0)</f>
        <v>20705590.550000001</v>
      </c>
      <c r="I393" s="28">
        <f>IFERROR(VLOOKUP(B393,'1º SEM 2019'!$B:$I,8,0),0)</f>
        <v>20316692.109999999</v>
      </c>
    </row>
    <row r="394" spans="2:9">
      <c r="B394" s="10" t="s">
        <v>3730</v>
      </c>
      <c r="C394" s="11" t="s">
        <v>1</v>
      </c>
      <c r="D394" s="10" t="s">
        <v>3731</v>
      </c>
      <c r="E394" s="5">
        <f t="shared" si="10"/>
        <v>13</v>
      </c>
      <c r="F394" s="5" t="str">
        <f t="shared" si="11"/>
        <v>3</v>
      </c>
      <c r="G394" s="28">
        <f>IFERROR(VLOOKUP(B394,'1º SEM 2018'!$B:$I,8,0),0)</f>
        <v>15873427.460000001</v>
      </c>
      <c r="H394" s="28">
        <f>IFERROR(VLOOKUP(B394,'2º SEM 2018'!$B:$I,8,0),0)</f>
        <v>16955313.530000001</v>
      </c>
      <c r="I394" s="28">
        <f>IFERROR(VLOOKUP(B394,'1º SEM 2019'!$B:$I,8,0),0)</f>
        <v>20552906.77</v>
      </c>
    </row>
    <row r="395" spans="2:9">
      <c r="B395" s="10" t="s">
        <v>3732</v>
      </c>
      <c r="C395" s="11" t="s">
        <v>1</v>
      </c>
      <c r="D395" s="10" t="s">
        <v>3733</v>
      </c>
      <c r="E395" s="5">
        <f t="shared" si="10"/>
        <v>13</v>
      </c>
      <c r="F395" s="5" t="str">
        <f t="shared" si="11"/>
        <v>3</v>
      </c>
      <c r="G395" s="28">
        <f>IFERROR(VLOOKUP(B395,'1º SEM 2018'!$B:$I,8,0),0)</f>
        <v>15873427.460000001</v>
      </c>
      <c r="H395" s="28">
        <f>IFERROR(VLOOKUP(B395,'2º SEM 2018'!$B:$I,8,0),0)</f>
        <v>16955313.530000001</v>
      </c>
      <c r="I395" s="28">
        <f>IFERROR(VLOOKUP(B395,'1º SEM 2019'!$B:$I,8,0),0)</f>
        <v>20552906.77</v>
      </c>
    </row>
    <row r="396" spans="2:9">
      <c r="B396" s="10" t="s">
        <v>3735</v>
      </c>
      <c r="C396" s="11" t="s">
        <v>3736</v>
      </c>
      <c r="D396" s="10" t="s">
        <v>3737</v>
      </c>
      <c r="E396" s="5">
        <f t="shared" si="10"/>
        <v>18</v>
      </c>
      <c r="F396" s="5" t="str">
        <f t="shared" si="11"/>
        <v>3</v>
      </c>
      <c r="G396" s="28">
        <f>IFERROR(VLOOKUP(B396,'1º SEM 2018'!$B:$I,8,0),0)</f>
        <v>92665.54</v>
      </c>
      <c r="H396" s="28">
        <f>IFERROR(VLOOKUP(B396,'2º SEM 2018'!$B:$I,8,0),0)</f>
        <v>58585.2</v>
      </c>
      <c r="I396" s="28">
        <f>IFERROR(VLOOKUP(B396,'1º SEM 2019'!$B:$I,8,0),0)</f>
        <v>126165.61</v>
      </c>
    </row>
    <row r="397" spans="2:9">
      <c r="B397" s="10" t="s">
        <v>3738</v>
      </c>
      <c r="C397" s="11" t="s">
        <v>3739</v>
      </c>
      <c r="D397" s="10" t="s">
        <v>3740</v>
      </c>
      <c r="E397" s="5">
        <f t="shared" si="10"/>
        <v>18</v>
      </c>
      <c r="F397" s="5" t="str">
        <f t="shared" si="11"/>
        <v>3</v>
      </c>
      <c r="G397" s="28">
        <f>IFERROR(VLOOKUP(B397,'1º SEM 2018'!$B:$I,8,0),0)</f>
        <v>8288446.9299999997</v>
      </c>
      <c r="H397" s="28">
        <f>IFERROR(VLOOKUP(B397,'2º SEM 2018'!$B:$I,8,0),0)</f>
        <v>10477543.289999999</v>
      </c>
      <c r="I397" s="28">
        <f>IFERROR(VLOOKUP(B397,'1º SEM 2019'!$B:$I,8,0),0)</f>
        <v>10885276.210000001</v>
      </c>
    </row>
    <row r="398" spans="2:9">
      <c r="B398" s="10" t="s">
        <v>3741</v>
      </c>
      <c r="C398" s="11" t="s">
        <v>3742</v>
      </c>
      <c r="D398" s="10" t="s">
        <v>3743</v>
      </c>
      <c r="E398" s="5">
        <f t="shared" si="10"/>
        <v>18</v>
      </c>
      <c r="F398" s="5" t="str">
        <f t="shared" si="11"/>
        <v>3</v>
      </c>
      <c r="G398" s="28">
        <f>IFERROR(VLOOKUP(B398,'1º SEM 2018'!$B:$I,8,0),0)</f>
        <v>1059698.52</v>
      </c>
      <c r="H398" s="28">
        <f>IFERROR(VLOOKUP(B398,'2º SEM 2018'!$B:$I,8,0),0)</f>
        <v>1357563.57</v>
      </c>
      <c r="I398" s="28">
        <f>IFERROR(VLOOKUP(B398,'1º SEM 2019'!$B:$I,8,0),0)</f>
        <v>3765284.65</v>
      </c>
    </row>
    <row r="399" spans="2:9">
      <c r="B399" s="10" t="s">
        <v>3744</v>
      </c>
      <c r="C399" s="11" t="s">
        <v>3745</v>
      </c>
      <c r="D399" s="10" t="s">
        <v>3746</v>
      </c>
      <c r="E399" s="5">
        <f t="shared" si="10"/>
        <v>18</v>
      </c>
      <c r="F399" s="5" t="str">
        <f t="shared" si="11"/>
        <v>3</v>
      </c>
      <c r="G399" s="28">
        <f>IFERROR(VLOOKUP(B399,'1º SEM 2018'!$B:$I,8,0),0)</f>
        <v>259363.61</v>
      </c>
      <c r="H399" s="28">
        <f>IFERROR(VLOOKUP(B399,'2º SEM 2018'!$B:$I,8,0),0)</f>
        <v>281167.88</v>
      </c>
      <c r="I399" s="28">
        <f>IFERROR(VLOOKUP(B399,'1º SEM 2019'!$B:$I,8,0),0)</f>
        <v>460389.9</v>
      </c>
    </row>
    <row r="400" spans="2:9">
      <c r="B400" s="10" t="s">
        <v>3747</v>
      </c>
      <c r="C400" s="11" t="s">
        <v>3748</v>
      </c>
      <c r="D400" s="10" t="s">
        <v>3749</v>
      </c>
      <c r="E400" s="5">
        <f t="shared" ref="E400:E463" si="12">LEN(B400)</f>
        <v>18</v>
      </c>
      <c r="F400" s="5" t="str">
        <f t="shared" ref="F400:F463" si="13">LEFT(B400)</f>
        <v>3</v>
      </c>
      <c r="G400" s="28">
        <f>IFERROR(VLOOKUP(B400,'1º SEM 2018'!$B:$I,8,0),0)</f>
        <v>632516.27</v>
      </c>
      <c r="H400" s="28">
        <f>IFERROR(VLOOKUP(B400,'2º SEM 2018'!$B:$I,8,0),0)</f>
        <v>889912.61</v>
      </c>
      <c r="I400" s="28">
        <f>IFERROR(VLOOKUP(B400,'1º SEM 2019'!$B:$I,8,0),0)</f>
        <v>1604393.78</v>
      </c>
    </row>
    <row r="401" spans="2:9">
      <c r="B401" s="10" t="s">
        <v>3750</v>
      </c>
      <c r="C401" s="11" t="s">
        <v>3751</v>
      </c>
      <c r="D401" s="10" t="s">
        <v>3752</v>
      </c>
      <c r="E401" s="5">
        <f t="shared" si="12"/>
        <v>18</v>
      </c>
      <c r="F401" s="5" t="str">
        <f t="shared" si="13"/>
        <v>3</v>
      </c>
      <c r="G401" s="28">
        <f>IFERROR(VLOOKUP(B401,'1º SEM 2018'!$B:$I,8,0),0)</f>
        <v>607716.01</v>
      </c>
      <c r="H401" s="28">
        <f>IFERROR(VLOOKUP(B401,'2º SEM 2018'!$B:$I,8,0),0)</f>
        <v>434448.1</v>
      </c>
      <c r="I401" s="28">
        <f>IFERROR(VLOOKUP(B401,'1º SEM 2019'!$B:$I,8,0),0)</f>
        <v>406989.46</v>
      </c>
    </row>
    <row r="402" spans="2:9">
      <c r="B402" s="10" t="s">
        <v>3753</v>
      </c>
      <c r="C402" s="11" t="s">
        <v>3754</v>
      </c>
      <c r="D402" s="10" t="s">
        <v>3755</v>
      </c>
      <c r="E402" s="5">
        <f t="shared" si="12"/>
        <v>18</v>
      </c>
      <c r="F402" s="5" t="str">
        <f t="shared" si="13"/>
        <v>3</v>
      </c>
      <c r="G402" s="28">
        <f>IFERROR(VLOOKUP(B402,'1º SEM 2018'!$B:$I,8,0),0)</f>
        <v>759565.57</v>
      </c>
      <c r="H402" s="28">
        <f>IFERROR(VLOOKUP(B402,'2º SEM 2018'!$B:$I,8,0),0)</f>
        <v>628279.37</v>
      </c>
      <c r="I402" s="28">
        <f>IFERROR(VLOOKUP(B402,'1º SEM 2019'!$B:$I,8,0),0)</f>
        <v>1326113.6299999999</v>
      </c>
    </row>
    <row r="403" spans="2:9">
      <c r="B403" s="10" t="s">
        <v>3734</v>
      </c>
      <c r="C403" s="11" t="s">
        <v>1</v>
      </c>
      <c r="D403" s="10" t="s">
        <v>3687</v>
      </c>
      <c r="E403" s="5">
        <f t="shared" si="12"/>
        <v>13</v>
      </c>
      <c r="F403" s="5" t="str">
        <f t="shared" si="13"/>
        <v>3</v>
      </c>
      <c r="G403" s="28">
        <f>IFERROR(VLOOKUP(B403,'1º SEM 2018'!$B:$I,8,0),0)</f>
        <v>11699972.449999999</v>
      </c>
      <c r="H403" s="28">
        <f>IFERROR(VLOOKUP(B403,'2º SEM 2018'!$B:$I,8,0),0)</f>
        <v>14127500.02</v>
      </c>
      <c r="I403" s="28">
        <f>IFERROR(VLOOKUP(B403,'1º SEM 2019'!$B:$I,8,0),0)</f>
        <v>18574613.239999998</v>
      </c>
    </row>
    <row r="404" spans="2:9">
      <c r="B404" s="10" t="s">
        <v>3757</v>
      </c>
      <c r="C404" s="11" t="s">
        <v>3758</v>
      </c>
      <c r="D404" s="10" t="s">
        <v>3737</v>
      </c>
      <c r="E404" s="5">
        <f t="shared" si="12"/>
        <v>18</v>
      </c>
      <c r="F404" s="5" t="str">
        <f t="shared" si="13"/>
        <v>3</v>
      </c>
      <c r="G404" s="28">
        <f>IFERROR(VLOOKUP(B404,'1º SEM 2018'!$B:$I,8,0),0)</f>
        <v>53003.13</v>
      </c>
      <c r="H404" s="28">
        <f>IFERROR(VLOOKUP(B404,'2º SEM 2018'!$B:$I,8,0),0)</f>
        <v>40684.89</v>
      </c>
      <c r="I404" s="28">
        <f>IFERROR(VLOOKUP(B404,'1º SEM 2019'!$B:$I,8,0),0)</f>
        <v>18667.509999999998</v>
      </c>
    </row>
    <row r="405" spans="2:9">
      <c r="B405" s="10" t="s">
        <v>3759</v>
      </c>
      <c r="C405" s="11" t="s">
        <v>3760</v>
      </c>
      <c r="D405" s="10" t="s">
        <v>3761</v>
      </c>
      <c r="E405" s="5">
        <f t="shared" si="12"/>
        <v>18</v>
      </c>
      <c r="F405" s="5" t="str">
        <f t="shared" si="13"/>
        <v>3</v>
      </c>
      <c r="G405" s="28">
        <f>IFERROR(VLOOKUP(B405,'1º SEM 2018'!$B:$I,8,0),0)</f>
        <v>3523409.83</v>
      </c>
      <c r="H405" s="28">
        <f>IFERROR(VLOOKUP(B405,'2º SEM 2018'!$B:$I,8,0),0)</f>
        <v>2250855.0099999998</v>
      </c>
      <c r="I405" s="28">
        <f>IFERROR(VLOOKUP(B405,'1º SEM 2019'!$B:$I,8,0),0)</f>
        <v>1402267.54</v>
      </c>
    </row>
    <row r="406" spans="2:9">
      <c r="B406" s="10" t="s">
        <v>3762</v>
      </c>
      <c r="C406" s="11" t="s">
        <v>3763</v>
      </c>
      <c r="D406" s="10" t="s">
        <v>3764</v>
      </c>
      <c r="E406" s="5">
        <f t="shared" si="12"/>
        <v>18</v>
      </c>
      <c r="F406" s="5" t="str">
        <f t="shared" si="13"/>
        <v>3</v>
      </c>
      <c r="G406" s="28">
        <f>IFERROR(VLOOKUP(B406,'1º SEM 2018'!$B:$I,8,0),0)</f>
        <v>255551.03</v>
      </c>
      <c r="H406" s="28">
        <f>IFERROR(VLOOKUP(B406,'2º SEM 2018'!$B:$I,8,0),0)</f>
        <v>154976.18</v>
      </c>
      <c r="I406" s="28">
        <f>IFERROR(VLOOKUP(B406,'1º SEM 2019'!$B:$I,8,0),0)</f>
        <v>155246.38</v>
      </c>
    </row>
    <row r="407" spans="2:9">
      <c r="B407" s="10" t="s">
        <v>3765</v>
      </c>
      <c r="C407" s="11" t="s">
        <v>3766</v>
      </c>
      <c r="D407" s="10" t="s">
        <v>3746</v>
      </c>
      <c r="E407" s="5">
        <f t="shared" si="12"/>
        <v>18</v>
      </c>
      <c r="F407" s="5" t="str">
        <f t="shared" si="13"/>
        <v>3</v>
      </c>
      <c r="G407" s="28">
        <f>IFERROR(VLOOKUP(B407,'1º SEM 2018'!$B:$I,8,0),0)</f>
        <v>157828.57</v>
      </c>
      <c r="H407" s="28">
        <f>IFERROR(VLOOKUP(B407,'2º SEM 2018'!$B:$I,8,0),0)</f>
        <v>116399.43</v>
      </c>
      <c r="I407" s="28">
        <f>IFERROR(VLOOKUP(B407,'1º SEM 2019'!$B:$I,8,0),0)</f>
        <v>102240.03</v>
      </c>
    </row>
    <row r="408" spans="2:9">
      <c r="B408" s="10" t="s">
        <v>3767</v>
      </c>
      <c r="C408" s="11" t="s">
        <v>3768</v>
      </c>
      <c r="D408" s="10" t="s">
        <v>3752</v>
      </c>
      <c r="E408" s="5">
        <f t="shared" si="12"/>
        <v>18</v>
      </c>
      <c r="F408" s="5" t="str">
        <f t="shared" si="13"/>
        <v>3</v>
      </c>
      <c r="G408" s="28">
        <f>IFERROR(VLOOKUP(B408,'1º SEM 2018'!$B:$I,8,0),0)</f>
        <v>0</v>
      </c>
      <c r="H408" s="28">
        <f>IFERROR(VLOOKUP(B408,'2º SEM 2018'!$B:$I,8,0),0)</f>
        <v>31517.99</v>
      </c>
      <c r="I408" s="28">
        <f>IFERROR(VLOOKUP(B408,'1º SEM 2019'!$B:$I,8,0),0)</f>
        <v>14863.3</v>
      </c>
    </row>
    <row r="409" spans="2:9">
      <c r="B409" s="10" t="s">
        <v>3769</v>
      </c>
      <c r="C409" s="11" t="s">
        <v>3770</v>
      </c>
      <c r="D409" s="10" t="s">
        <v>3755</v>
      </c>
      <c r="E409" s="5">
        <f t="shared" si="12"/>
        <v>18</v>
      </c>
      <c r="F409" s="5" t="str">
        <f t="shared" si="13"/>
        <v>3</v>
      </c>
      <c r="G409" s="28">
        <f>IFERROR(VLOOKUP(B409,'1º SEM 2018'!$B:$I,8,0),0)</f>
        <v>0</v>
      </c>
      <c r="H409" s="28">
        <f>IFERROR(VLOOKUP(B409,'2º SEM 2018'!$B:$I,8,0),0)</f>
        <v>27287.99</v>
      </c>
      <c r="I409" s="28">
        <f>IFERROR(VLOOKUP(B409,'1º SEM 2019'!$B:$I,8,0),0)</f>
        <v>122237.75999999999</v>
      </c>
    </row>
    <row r="410" spans="2:9">
      <c r="B410" s="10" t="s">
        <v>3771</v>
      </c>
      <c r="C410" s="11" t="s">
        <v>3772</v>
      </c>
      <c r="D410" s="10" t="s">
        <v>3773</v>
      </c>
      <c r="E410" s="5">
        <f t="shared" si="12"/>
        <v>18</v>
      </c>
      <c r="F410" s="5" t="str">
        <f t="shared" si="13"/>
        <v>3</v>
      </c>
      <c r="G410" s="28">
        <f>IFERROR(VLOOKUP(B410,'1º SEM 2018'!$B:$I,8,0),0)</f>
        <v>162771.01</v>
      </c>
      <c r="H410" s="28">
        <f>IFERROR(VLOOKUP(B410,'2º SEM 2018'!$B:$I,8,0),0)</f>
        <v>162771.01</v>
      </c>
      <c r="I410" s="28">
        <f>IFERROR(VLOOKUP(B410,'1º SEM 2019'!$B:$I,8,0),0)</f>
        <v>162771.01</v>
      </c>
    </row>
    <row r="411" spans="2:9">
      <c r="B411" s="10" t="s">
        <v>5688</v>
      </c>
      <c r="C411" s="11" t="s">
        <v>5689</v>
      </c>
      <c r="D411" s="10" t="s">
        <v>3749</v>
      </c>
      <c r="E411" s="5">
        <f t="shared" si="12"/>
        <v>18</v>
      </c>
      <c r="F411" s="5" t="str">
        <f t="shared" si="13"/>
        <v>3</v>
      </c>
      <c r="G411" s="28">
        <f>IFERROR(VLOOKUP(B411,'1º SEM 2018'!$B:$I,8,0),0)</f>
        <v>20891.439999999999</v>
      </c>
      <c r="H411" s="28">
        <f>IFERROR(VLOOKUP(B411,'2º SEM 2018'!$B:$I,8,0),0)</f>
        <v>43321.01</v>
      </c>
      <c r="I411" s="28">
        <f>IFERROR(VLOOKUP(B411,'1º SEM 2019'!$B:$I,8,0),0)</f>
        <v>0</v>
      </c>
    </row>
    <row r="412" spans="2:9">
      <c r="B412" s="10" t="s">
        <v>3756</v>
      </c>
      <c r="C412" s="11" t="s">
        <v>1</v>
      </c>
      <c r="D412" s="10" t="s">
        <v>3710</v>
      </c>
      <c r="E412" s="5">
        <f t="shared" si="12"/>
        <v>13</v>
      </c>
      <c r="F412" s="5" t="str">
        <f t="shared" si="13"/>
        <v>3</v>
      </c>
      <c r="G412" s="28">
        <f>IFERROR(VLOOKUP(B412,'1º SEM 2018'!$B:$I,8,0),0)</f>
        <v>4173455.01</v>
      </c>
      <c r="H412" s="28">
        <f>IFERROR(VLOOKUP(B412,'2º SEM 2018'!$B:$I,8,0),0)</f>
        <v>2827813.51</v>
      </c>
      <c r="I412" s="28">
        <f>IFERROR(VLOOKUP(B412,'1º SEM 2019'!$B:$I,8,0),0)</f>
        <v>1978293.53</v>
      </c>
    </row>
    <row r="413" spans="2:9">
      <c r="B413" s="10" t="s">
        <v>3774</v>
      </c>
      <c r="C413" s="11" t="s">
        <v>1</v>
      </c>
      <c r="D413" s="10" t="s">
        <v>3775</v>
      </c>
      <c r="E413" s="5">
        <f t="shared" si="12"/>
        <v>13</v>
      </c>
      <c r="F413" s="5" t="str">
        <f t="shared" si="13"/>
        <v>3</v>
      </c>
      <c r="G413" s="28">
        <f>IFERROR(VLOOKUP(B413,'1º SEM 2018'!$B:$I,8,0),0)</f>
        <v>1784285.54</v>
      </c>
      <c r="H413" s="28">
        <f>IFERROR(VLOOKUP(B413,'2º SEM 2018'!$B:$I,8,0),0)</f>
        <v>2423588.88</v>
      </c>
      <c r="I413" s="28">
        <f>IFERROR(VLOOKUP(B413,'1º SEM 2019'!$B:$I,8,0),0)</f>
        <v>3068129.48</v>
      </c>
    </row>
    <row r="414" spans="2:9">
      <c r="B414" s="10" t="s">
        <v>3776</v>
      </c>
      <c r="C414" s="11" t="s">
        <v>1</v>
      </c>
      <c r="D414" s="10" t="s">
        <v>3777</v>
      </c>
      <c r="E414" s="5">
        <f t="shared" si="12"/>
        <v>13</v>
      </c>
      <c r="F414" s="5" t="str">
        <f t="shared" si="13"/>
        <v>3</v>
      </c>
      <c r="G414" s="28">
        <f>IFERROR(VLOOKUP(B414,'1º SEM 2018'!$B:$I,8,0),0)</f>
        <v>1784285.54</v>
      </c>
      <c r="H414" s="28">
        <f>IFERROR(VLOOKUP(B414,'2º SEM 2018'!$B:$I,8,0),0)</f>
        <v>2423588.88</v>
      </c>
      <c r="I414" s="28">
        <f>IFERROR(VLOOKUP(B414,'1º SEM 2019'!$B:$I,8,0),0)</f>
        <v>3068129.48</v>
      </c>
    </row>
    <row r="415" spans="2:9">
      <c r="B415" s="10" t="s">
        <v>3779</v>
      </c>
      <c r="C415" s="11" t="s">
        <v>3780</v>
      </c>
      <c r="D415" s="10" t="s">
        <v>3781</v>
      </c>
      <c r="E415" s="5">
        <f t="shared" si="12"/>
        <v>18</v>
      </c>
      <c r="F415" s="5" t="str">
        <f t="shared" si="13"/>
        <v>3</v>
      </c>
      <c r="G415" s="28">
        <f>IFERROR(VLOOKUP(B415,'1º SEM 2018'!$B:$I,8,0),0)</f>
        <v>16043.18</v>
      </c>
      <c r="H415" s="28">
        <f>IFERROR(VLOOKUP(B415,'2º SEM 2018'!$B:$I,8,0),0)</f>
        <v>15625.58</v>
      </c>
      <c r="I415" s="28">
        <f>IFERROR(VLOOKUP(B415,'1º SEM 2019'!$B:$I,8,0),0)</f>
        <v>67017.97</v>
      </c>
    </row>
    <row r="416" spans="2:9">
      <c r="B416" s="10" t="s">
        <v>3782</v>
      </c>
      <c r="C416" s="11" t="s">
        <v>3783</v>
      </c>
      <c r="D416" s="10" t="s">
        <v>3784</v>
      </c>
      <c r="E416" s="5">
        <f t="shared" si="12"/>
        <v>18</v>
      </c>
      <c r="F416" s="5" t="str">
        <f t="shared" si="13"/>
        <v>3</v>
      </c>
      <c r="G416" s="28">
        <f>IFERROR(VLOOKUP(B416,'1º SEM 2018'!$B:$I,8,0),0)</f>
        <v>391365.98</v>
      </c>
      <c r="H416" s="28">
        <f>IFERROR(VLOOKUP(B416,'2º SEM 2018'!$B:$I,8,0),0)</f>
        <v>906659.57</v>
      </c>
      <c r="I416" s="28">
        <f>IFERROR(VLOOKUP(B416,'1º SEM 2019'!$B:$I,8,0),0)</f>
        <v>1291723.08</v>
      </c>
    </row>
    <row r="417" spans="2:9">
      <c r="B417" s="10" t="s">
        <v>3785</v>
      </c>
      <c r="C417" s="11" t="s">
        <v>3786</v>
      </c>
      <c r="D417" s="10" t="s">
        <v>3787</v>
      </c>
      <c r="E417" s="5">
        <f t="shared" si="12"/>
        <v>18</v>
      </c>
      <c r="F417" s="5" t="str">
        <f t="shared" si="13"/>
        <v>3</v>
      </c>
      <c r="G417" s="28">
        <f>IFERROR(VLOOKUP(B417,'1º SEM 2018'!$B:$I,8,0),0)</f>
        <v>20170.39</v>
      </c>
      <c r="H417" s="28">
        <f>IFERROR(VLOOKUP(B417,'2º SEM 2018'!$B:$I,8,0),0)</f>
        <v>230626.1</v>
      </c>
      <c r="I417" s="28">
        <f>IFERROR(VLOOKUP(B417,'1º SEM 2019'!$B:$I,8,0),0)</f>
        <v>429342.46</v>
      </c>
    </row>
    <row r="418" spans="2:9">
      <c r="B418" s="10" t="s">
        <v>3788</v>
      </c>
      <c r="C418" s="11" t="s">
        <v>3789</v>
      </c>
      <c r="D418" s="10" t="s">
        <v>3790</v>
      </c>
      <c r="E418" s="5">
        <f t="shared" si="12"/>
        <v>18</v>
      </c>
      <c r="F418" s="5" t="str">
        <f t="shared" si="13"/>
        <v>3</v>
      </c>
      <c r="G418" s="28">
        <f>IFERROR(VLOOKUP(B418,'1º SEM 2018'!$B:$I,8,0),0)</f>
        <v>20533.82</v>
      </c>
      <c r="H418" s="28">
        <f>IFERROR(VLOOKUP(B418,'2º SEM 2018'!$B:$I,8,0),0)</f>
        <v>19109.77</v>
      </c>
      <c r="I418" s="28">
        <f>IFERROR(VLOOKUP(B418,'1º SEM 2019'!$B:$I,8,0),0)</f>
        <v>77114.3</v>
      </c>
    </row>
    <row r="419" spans="2:9">
      <c r="B419" s="10" t="s">
        <v>3791</v>
      </c>
      <c r="C419" s="11" t="s">
        <v>3792</v>
      </c>
      <c r="D419" s="10" t="s">
        <v>3793</v>
      </c>
      <c r="E419" s="5">
        <f t="shared" si="12"/>
        <v>18</v>
      </c>
      <c r="F419" s="5" t="str">
        <f t="shared" si="13"/>
        <v>3</v>
      </c>
      <c r="G419" s="28">
        <f>IFERROR(VLOOKUP(B419,'1º SEM 2018'!$B:$I,8,0),0)</f>
        <v>0</v>
      </c>
      <c r="H419" s="28">
        <f>IFERROR(VLOOKUP(B419,'2º SEM 2018'!$B:$I,8,0),0)</f>
        <v>40740.39</v>
      </c>
      <c r="I419" s="28">
        <f>IFERROR(VLOOKUP(B419,'1º SEM 2019'!$B:$I,8,0),0)</f>
        <v>159564.31</v>
      </c>
    </row>
    <row r="420" spans="2:9">
      <c r="B420" s="10" t="s">
        <v>3794</v>
      </c>
      <c r="C420" s="11" t="s">
        <v>3795</v>
      </c>
      <c r="D420" s="10" t="s">
        <v>3796</v>
      </c>
      <c r="E420" s="5">
        <f t="shared" si="12"/>
        <v>18</v>
      </c>
      <c r="F420" s="5" t="str">
        <f t="shared" si="13"/>
        <v>3</v>
      </c>
      <c r="G420" s="28">
        <f>IFERROR(VLOOKUP(B420,'1º SEM 2018'!$B:$I,8,0),0)</f>
        <v>69759.259999999995</v>
      </c>
      <c r="H420" s="28">
        <f>IFERROR(VLOOKUP(B420,'2º SEM 2018'!$B:$I,8,0),0)</f>
        <v>95033.71</v>
      </c>
      <c r="I420" s="28">
        <f>IFERROR(VLOOKUP(B420,'1º SEM 2019'!$B:$I,8,0),0)</f>
        <v>142863.88</v>
      </c>
    </row>
    <row r="421" spans="2:9">
      <c r="B421" s="10" t="s">
        <v>3797</v>
      </c>
      <c r="C421" s="11" t="s">
        <v>3798</v>
      </c>
      <c r="D421" s="10" t="s">
        <v>3799</v>
      </c>
      <c r="E421" s="5">
        <f t="shared" si="12"/>
        <v>18</v>
      </c>
      <c r="F421" s="5" t="str">
        <f t="shared" si="13"/>
        <v>3</v>
      </c>
      <c r="G421" s="28">
        <f>IFERROR(VLOOKUP(B421,'1º SEM 2018'!$B:$I,8,0),0)</f>
        <v>39579.269999999997</v>
      </c>
      <c r="H421" s="28">
        <f>IFERROR(VLOOKUP(B421,'2º SEM 2018'!$B:$I,8,0),0)</f>
        <v>172563.74</v>
      </c>
      <c r="I421" s="28">
        <f>IFERROR(VLOOKUP(B421,'1º SEM 2019'!$B:$I,8,0),0)</f>
        <v>342825.75</v>
      </c>
    </row>
    <row r="422" spans="2:9">
      <c r="B422" s="10" t="s">
        <v>3778</v>
      </c>
      <c r="C422" s="11" t="s">
        <v>1</v>
      </c>
      <c r="D422" s="10" t="s">
        <v>3687</v>
      </c>
      <c r="E422" s="5">
        <f t="shared" si="12"/>
        <v>13</v>
      </c>
      <c r="F422" s="5" t="str">
        <f t="shared" si="13"/>
        <v>3</v>
      </c>
      <c r="G422" s="28">
        <f>IFERROR(VLOOKUP(B422,'1º SEM 2018'!$B:$I,8,0),0)</f>
        <v>557451.9</v>
      </c>
      <c r="H422" s="28">
        <f>IFERROR(VLOOKUP(B422,'2º SEM 2018'!$B:$I,8,0),0)</f>
        <v>1480358.86</v>
      </c>
      <c r="I422" s="28">
        <f>IFERROR(VLOOKUP(B422,'1º SEM 2019'!$B:$I,8,0),0)</f>
        <v>2510451.75</v>
      </c>
    </row>
    <row r="423" spans="2:9">
      <c r="B423" s="10" t="s">
        <v>3801</v>
      </c>
      <c r="C423" s="11" t="s">
        <v>3802</v>
      </c>
      <c r="D423" s="10" t="s">
        <v>3803</v>
      </c>
      <c r="E423" s="5">
        <f t="shared" si="12"/>
        <v>18</v>
      </c>
      <c r="F423" s="5" t="str">
        <f t="shared" si="13"/>
        <v>3</v>
      </c>
      <c r="G423" s="28">
        <f>IFERROR(VLOOKUP(B423,'1º SEM 2018'!$B:$I,8,0),0)</f>
        <v>8362.7199999999993</v>
      </c>
      <c r="H423" s="28">
        <f>IFERROR(VLOOKUP(B423,'2º SEM 2018'!$B:$I,8,0),0)</f>
        <v>29925.439999999999</v>
      </c>
      <c r="I423" s="28">
        <f>IFERROR(VLOOKUP(B423,'1º SEM 2019'!$B:$I,8,0),0)</f>
        <v>11509.26</v>
      </c>
    </row>
    <row r="424" spans="2:9">
      <c r="B424" s="10" t="s">
        <v>3804</v>
      </c>
      <c r="C424" s="11" t="s">
        <v>3805</v>
      </c>
      <c r="D424" s="10" t="s">
        <v>3806</v>
      </c>
      <c r="E424" s="5">
        <f t="shared" si="12"/>
        <v>18</v>
      </c>
      <c r="F424" s="5" t="str">
        <f t="shared" si="13"/>
        <v>3</v>
      </c>
      <c r="G424" s="28">
        <f>IFERROR(VLOOKUP(B424,'1º SEM 2018'!$B:$I,8,0),0)</f>
        <v>1175898.03</v>
      </c>
      <c r="H424" s="28">
        <f>IFERROR(VLOOKUP(B424,'2º SEM 2018'!$B:$I,8,0),0)</f>
        <v>814746.63</v>
      </c>
      <c r="I424" s="28">
        <f>IFERROR(VLOOKUP(B424,'1º SEM 2019'!$B:$I,8,0),0)</f>
        <v>471301.71</v>
      </c>
    </row>
    <row r="425" spans="2:9">
      <c r="B425" s="10" t="s">
        <v>3807</v>
      </c>
      <c r="C425" s="11" t="s">
        <v>3808</v>
      </c>
      <c r="D425" s="10" t="s">
        <v>3809</v>
      </c>
      <c r="E425" s="5">
        <f t="shared" si="12"/>
        <v>18</v>
      </c>
      <c r="F425" s="5" t="str">
        <f t="shared" si="13"/>
        <v>3</v>
      </c>
      <c r="G425" s="28">
        <f>IFERROR(VLOOKUP(B425,'1º SEM 2018'!$B:$I,8,0),0)</f>
        <v>0</v>
      </c>
      <c r="H425" s="28">
        <f>IFERROR(VLOOKUP(B425,'2º SEM 2018'!$B:$I,8,0),0)</f>
        <v>4263.0200000000004</v>
      </c>
      <c r="I425" s="28">
        <f>IFERROR(VLOOKUP(B425,'1º SEM 2019'!$B:$I,8,0),0)</f>
        <v>8779.68</v>
      </c>
    </row>
    <row r="426" spans="2:9">
      <c r="B426" s="10" t="s">
        <v>3810</v>
      </c>
      <c r="C426" s="11" t="s">
        <v>3811</v>
      </c>
      <c r="D426" s="10" t="s">
        <v>3790</v>
      </c>
      <c r="E426" s="5">
        <f t="shared" si="12"/>
        <v>18</v>
      </c>
      <c r="F426" s="5" t="str">
        <f t="shared" si="13"/>
        <v>3</v>
      </c>
      <c r="G426" s="28">
        <f>IFERROR(VLOOKUP(B426,'1º SEM 2018'!$B:$I,8,0),0)</f>
        <v>21593.599999999999</v>
      </c>
      <c r="H426" s="28">
        <f>IFERROR(VLOOKUP(B426,'2º SEM 2018'!$B:$I,8,0),0)</f>
        <v>3074.96</v>
      </c>
      <c r="I426" s="28">
        <f>IFERROR(VLOOKUP(B426,'1º SEM 2019'!$B:$I,8,0),0)</f>
        <v>41100</v>
      </c>
    </row>
    <row r="427" spans="2:9">
      <c r="B427" s="10" t="s">
        <v>3812</v>
      </c>
      <c r="C427" s="11" t="s">
        <v>3813</v>
      </c>
      <c r="D427" s="10" t="s">
        <v>3796</v>
      </c>
      <c r="E427" s="5">
        <f t="shared" si="12"/>
        <v>18</v>
      </c>
      <c r="F427" s="5" t="str">
        <f t="shared" si="13"/>
        <v>3</v>
      </c>
      <c r="G427" s="28">
        <f>IFERROR(VLOOKUP(B427,'1º SEM 2018'!$B:$I,8,0),0)</f>
        <v>0</v>
      </c>
      <c r="H427" s="28">
        <f>IFERROR(VLOOKUP(B427,'2º SEM 2018'!$B:$I,8,0),0)</f>
        <v>35382.410000000003</v>
      </c>
      <c r="I427" s="28">
        <f>IFERROR(VLOOKUP(B427,'1º SEM 2019'!$B:$I,8,0),0)</f>
        <v>13987.08</v>
      </c>
    </row>
    <row r="428" spans="2:9">
      <c r="B428" s="10" t="s">
        <v>3814</v>
      </c>
      <c r="C428" s="11" t="s">
        <v>3815</v>
      </c>
      <c r="D428" s="10" t="s">
        <v>3799</v>
      </c>
      <c r="E428" s="5">
        <f t="shared" si="12"/>
        <v>18</v>
      </c>
      <c r="F428" s="5" t="str">
        <f t="shared" si="13"/>
        <v>3</v>
      </c>
      <c r="G428" s="28">
        <f>IFERROR(VLOOKUP(B428,'1º SEM 2018'!$B:$I,8,0),0)</f>
        <v>0</v>
      </c>
      <c r="H428" s="28">
        <f>IFERROR(VLOOKUP(B428,'2º SEM 2018'!$B:$I,8,0),0)</f>
        <v>39504</v>
      </c>
      <c r="I428" s="28">
        <f>IFERROR(VLOOKUP(B428,'1º SEM 2019'!$B:$I,8,0),0)</f>
        <v>11000</v>
      </c>
    </row>
    <row r="429" spans="2:9">
      <c r="B429" s="10" t="s">
        <v>3816</v>
      </c>
      <c r="C429" s="11" t="s">
        <v>3817</v>
      </c>
      <c r="D429" s="10" t="s">
        <v>3793</v>
      </c>
      <c r="E429" s="5">
        <f t="shared" si="12"/>
        <v>18</v>
      </c>
      <c r="F429" s="5" t="str">
        <f t="shared" si="13"/>
        <v>3</v>
      </c>
      <c r="G429" s="28">
        <f>IFERROR(VLOOKUP(B429,'1º SEM 2018'!$B:$I,8,0),0)</f>
        <v>20979.29</v>
      </c>
      <c r="H429" s="28">
        <f>IFERROR(VLOOKUP(B429,'2º SEM 2018'!$B:$I,8,0),0)</f>
        <v>16333.56</v>
      </c>
      <c r="I429" s="28">
        <f>IFERROR(VLOOKUP(B429,'1º SEM 2019'!$B:$I,8,0),0)</f>
        <v>0</v>
      </c>
    </row>
    <row r="430" spans="2:9">
      <c r="B430" s="10" t="s">
        <v>3800</v>
      </c>
      <c r="C430" s="11" t="s">
        <v>1</v>
      </c>
      <c r="D430" s="10" t="s">
        <v>3710</v>
      </c>
      <c r="E430" s="5">
        <f t="shared" si="12"/>
        <v>13</v>
      </c>
      <c r="F430" s="5" t="str">
        <f t="shared" si="13"/>
        <v>3</v>
      </c>
      <c r="G430" s="28">
        <f>IFERROR(VLOOKUP(B430,'1º SEM 2018'!$B:$I,8,0),0)</f>
        <v>1226833.6399999999</v>
      </c>
      <c r="H430" s="28">
        <f>IFERROR(VLOOKUP(B430,'2º SEM 2018'!$B:$I,8,0),0)</f>
        <v>943230.02</v>
      </c>
      <c r="I430" s="28">
        <f>IFERROR(VLOOKUP(B430,'1º SEM 2019'!$B:$I,8,0),0)</f>
        <v>557677.73</v>
      </c>
    </row>
    <row r="431" spans="2:9">
      <c r="B431" s="10" t="s">
        <v>3818</v>
      </c>
      <c r="C431" s="11" t="s">
        <v>1</v>
      </c>
      <c r="D431" s="10" t="s">
        <v>3819</v>
      </c>
      <c r="E431" s="5">
        <f t="shared" si="12"/>
        <v>13</v>
      </c>
      <c r="F431" s="5" t="str">
        <f t="shared" si="13"/>
        <v>3</v>
      </c>
      <c r="G431" s="28">
        <f>IFERROR(VLOOKUP(B431,'1º SEM 2018'!$B:$I,8,0),0)</f>
        <v>1301231.3400000001</v>
      </c>
      <c r="H431" s="28">
        <f>IFERROR(VLOOKUP(B431,'2º SEM 2018'!$B:$I,8,0),0)</f>
        <v>2000772.31</v>
      </c>
      <c r="I431" s="28">
        <f>IFERROR(VLOOKUP(B431,'1º SEM 2019'!$B:$I,8,0),0)</f>
        <v>2765064.37</v>
      </c>
    </row>
    <row r="432" spans="2:9">
      <c r="B432" s="10" t="s">
        <v>3820</v>
      </c>
      <c r="C432" s="11" t="s">
        <v>1</v>
      </c>
      <c r="D432" s="10" t="s">
        <v>3821</v>
      </c>
      <c r="E432" s="5">
        <f t="shared" si="12"/>
        <v>13</v>
      </c>
      <c r="F432" s="5" t="str">
        <f t="shared" si="13"/>
        <v>3</v>
      </c>
      <c r="G432" s="28">
        <f>IFERROR(VLOOKUP(B432,'1º SEM 2018'!$B:$I,8,0),0)</f>
        <v>1270525.6599999999</v>
      </c>
      <c r="H432" s="28">
        <f>IFERROR(VLOOKUP(B432,'2º SEM 2018'!$B:$I,8,0),0)</f>
        <v>1976684.28</v>
      </c>
      <c r="I432" s="28">
        <f>IFERROR(VLOOKUP(B432,'1º SEM 2019'!$B:$I,8,0),0)</f>
        <v>2750363.14</v>
      </c>
    </row>
    <row r="433" spans="2:9">
      <c r="B433" s="10" t="s">
        <v>3823</v>
      </c>
      <c r="C433" s="11" t="s">
        <v>3824</v>
      </c>
      <c r="D433" s="10" t="s">
        <v>3825</v>
      </c>
      <c r="E433" s="5">
        <f t="shared" si="12"/>
        <v>18</v>
      </c>
      <c r="F433" s="5" t="str">
        <f t="shared" si="13"/>
        <v>3</v>
      </c>
      <c r="G433" s="28">
        <f>IFERROR(VLOOKUP(B433,'1º SEM 2018'!$B:$I,8,0),0)</f>
        <v>3317.19</v>
      </c>
      <c r="H433" s="28">
        <f>IFERROR(VLOOKUP(B433,'2º SEM 2018'!$B:$I,8,0),0)</f>
        <v>9342.44</v>
      </c>
      <c r="I433" s="28">
        <f>IFERROR(VLOOKUP(B433,'1º SEM 2019'!$B:$I,8,0),0)</f>
        <v>4389.13</v>
      </c>
    </row>
    <row r="434" spans="2:9">
      <c r="B434" s="10" t="s">
        <v>3826</v>
      </c>
      <c r="C434" s="11" t="s">
        <v>3827</v>
      </c>
      <c r="D434" s="10" t="s">
        <v>3828</v>
      </c>
      <c r="E434" s="5">
        <f t="shared" si="12"/>
        <v>18</v>
      </c>
      <c r="F434" s="5" t="str">
        <f t="shared" si="13"/>
        <v>3</v>
      </c>
      <c r="G434" s="28">
        <f>IFERROR(VLOOKUP(B434,'1º SEM 2018'!$B:$I,8,0),0)</f>
        <v>285456.65000000002</v>
      </c>
      <c r="H434" s="28">
        <f>IFERROR(VLOOKUP(B434,'2º SEM 2018'!$B:$I,8,0),0)</f>
        <v>875002.16</v>
      </c>
      <c r="I434" s="28">
        <f>IFERROR(VLOOKUP(B434,'1º SEM 2019'!$B:$I,8,0),0)</f>
        <v>1314385.7</v>
      </c>
    </row>
    <row r="435" spans="2:9">
      <c r="B435" s="10" t="s">
        <v>3829</v>
      </c>
      <c r="C435" s="11" t="s">
        <v>3830</v>
      </c>
      <c r="D435" s="10" t="s">
        <v>3831</v>
      </c>
      <c r="E435" s="5">
        <f t="shared" si="12"/>
        <v>18</v>
      </c>
      <c r="F435" s="5" t="str">
        <f t="shared" si="13"/>
        <v>3</v>
      </c>
      <c r="G435" s="28">
        <f>IFERROR(VLOOKUP(B435,'1º SEM 2018'!$B:$I,8,0),0)</f>
        <v>0</v>
      </c>
      <c r="H435" s="28">
        <f>IFERROR(VLOOKUP(B435,'2º SEM 2018'!$B:$I,8,0),0)</f>
        <v>72670.31</v>
      </c>
      <c r="I435" s="28">
        <f>IFERROR(VLOOKUP(B435,'1º SEM 2019'!$B:$I,8,0),0)</f>
        <v>125802.44</v>
      </c>
    </row>
    <row r="436" spans="2:9">
      <c r="B436" s="10" t="s">
        <v>3832</v>
      </c>
      <c r="C436" s="11" t="s">
        <v>3833</v>
      </c>
      <c r="D436" s="10" t="s">
        <v>3834</v>
      </c>
      <c r="E436" s="5">
        <f t="shared" si="12"/>
        <v>18</v>
      </c>
      <c r="F436" s="5" t="str">
        <f t="shared" si="13"/>
        <v>3</v>
      </c>
      <c r="G436" s="28">
        <f>IFERROR(VLOOKUP(B436,'1º SEM 2018'!$B:$I,8,0),0)</f>
        <v>0</v>
      </c>
      <c r="H436" s="28">
        <f>IFERROR(VLOOKUP(B436,'2º SEM 2018'!$B:$I,8,0),0)</f>
        <v>0</v>
      </c>
      <c r="I436" s="28">
        <f>IFERROR(VLOOKUP(B436,'1º SEM 2019'!$B:$I,8,0),0)</f>
        <v>27203.48</v>
      </c>
    </row>
    <row r="437" spans="2:9">
      <c r="B437" s="10" t="s">
        <v>3835</v>
      </c>
      <c r="C437" s="11" t="s">
        <v>3836</v>
      </c>
      <c r="D437" s="10" t="s">
        <v>3837</v>
      </c>
      <c r="E437" s="5">
        <f t="shared" si="12"/>
        <v>18</v>
      </c>
      <c r="F437" s="5" t="str">
        <f t="shared" si="13"/>
        <v>3</v>
      </c>
      <c r="G437" s="28">
        <f>IFERROR(VLOOKUP(B437,'1º SEM 2018'!$B:$I,8,0),0)</f>
        <v>4090.6</v>
      </c>
      <c r="H437" s="28">
        <f>IFERROR(VLOOKUP(B437,'2º SEM 2018'!$B:$I,8,0),0)</f>
        <v>77748.850000000006</v>
      </c>
      <c r="I437" s="28">
        <f>IFERROR(VLOOKUP(B437,'1º SEM 2019'!$B:$I,8,0),0)</f>
        <v>71356.97</v>
      </c>
    </row>
    <row r="438" spans="2:9">
      <c r="B438" s="10" t="s">
        <v>3838</v>
      </c>
      <c r="C438" s="11" t="s">
        <v>3839</v>
      </c>
      <c r="D438" s="10" t="s">
        <v>3840</v>
      </c>
      <c r="E438" s="5">
        <f t="shared" si="12"/>
        <v>18</v>
      </c>
      <c r="F438" s="5" t="str">
        <f t="shared" si="13"/>
        <v>3</v>
      </c>
      <c r="G438" s="28">
        <f>IFERROR(VLOOKUP(B438,'1º SEM 2018'!$B:$I,8,0),0)</f>
        <v>16124.08</v>
      </c>
      <c r="H438" s="28">
        <f>IFERROR(VLOOKUP(B438,'2º SEM 2018'!$B:$I,8,0),0)</f>
        <v>42610.720000000001</v>
      </c>
      <c r="I438" s="28">
        <f>IFERROR(VLOOKUP(B438,'1º SEM 2019'!$B:$I,8,0),0)</f>
        <v>109759.67</v>
      </c>
    </row>
    <row r="439" spans="2:9">
      <c r="B439" s="10" t="s">
        <v>3822</v>
      </c>
      <c r="C439" s="11" t="s">
        <v>1</v>
      </c>
      <c r="D439" s="10" t="s">
        <v>3687</v>
      </c>
      <c r="E439" s="5">
        <f t="shared" si="12"/>
        <v>13</v>
      </c>
      <c r="F439" s="5" t="str">
        <f t="shared" si="13"/>
        <v>3</v>
      </c>
      <c r="G439" s="28">
        <f>IFERROR(VLOOKUP(B439,'1º SEM 2018'!$B:$I,8,0),0)</f>
        <v>308988.52</v>
      </c>
      <c r="H439" s="28">
        <f>IFERROR(VLOOKUP(B439,'2º SEM 2018'!$B:$I,8,0),0)</f>
        <v>1077374.48</v>
      </c>
      <c r="I439" s="28">
        <f>IFERROR(VLOOKUP(B439,'1º SEM 2019'!$B:$I,8,0),0)</f>
        <v>1652897.39</v>
      </c>
    </row>
    <row r="440" spans="2:9">
      <c r="B440" s="10" t="s">
        <v>3842</v>
      </c>
      <c r="C440" s="11" t="s">
        <v>3843</v>
      </c>
      <c r="D440" s="10" t="s">
        <v>3825</v>
      </c>
      <c r="E440" s="5">
        <f t="shared" si="12"/>
        <v>18</v>
      </c>
      <c r="F440" s="5" t="str">
        <f t="shared" si="13"/>
        <v>3</v>
      </c>
      <c r="G440" s="28">
        <f>IFERROR(VLOOKUP(B440,'1º SEM 2018'!$B:$I,8,0),0)</f>
        <v>5112.4799999999996</v>
      </c>
      <c r="H440" s="28">
        <f>IFERROR(VLOOKUP(B440,'2º SEM 2018'!$B:$I,8,0),0)</f>
        <v>4088.84</v>
      </c>
      <c r="I440" s="28">
        <f>IFERROR(VLOOKUP(B440,'1º SEM 2019'!$B:$I,8,0),0)</f>
        <v>7219.05</v>
      </c>
    </row>
    <row r="441" spans="2:9">
      <c r="B441" s="10" t="s">
        <v>3844</v>
      </c>
      <c r="C441" s="11" t="s">
        <v>3845</v>
      </c>
      <c r="D441" s="10" t="s">
        <v>3846</v>
      </c>
      <c r="E441" s="5">
        <f t="shared" si="12"/>
        <v>18</v>
      </c>
      <c r="F441" s="5" t="str">
        <f t="shared" si="13"/>
        <v>3</v>
      </c>
      <c r="G441" s="28">
        <f>IFERROR(VLOOKUP(B441,'1º SEM 2018'!$B:$I,8,0),0)</f>
        <v>904614.45</v>
      </c>
      <c r="H441" s="28">
        <f>IFERROR(VLOOKUP(B441,'2º SEM 2018'!$B:$I,8,0),0)</f>
        <v>827420.72</v>
      </c>
      <c r="I441" s="28">
        <f>IFERROR(VLOOKUP(B441,'1º SEM 2019'!$B:$I,8,0),0)</f>
        <v>1032825.19</v>
      </c>
    </row>
    <row r="442" spans="2:9">
      <c r="B442" s="10" t="s">
        <v>3847</v>
      </c>
      <c r="C442" s="11" t="s">
        <v>3848</v>
      </c>
      <c r="D442" s="10" t="s">
        <v>3849</v>
      </c>
      <c r="E442" s="5">
        <f t="shared" si="12"/>
        <v>18</v>
      </c>
      <c r="F442" s="5" t="str">
        <f t="shared" si="13"/>
        <v>3</v>
      </c>
      <c r="G442" s="28">
        <f>IFERROR(VLOOKUP(B442,'1º SEM 2018'!$B:$I,8,0),0)</f>
        <v>33319.01</v>
      </c>
      <c r="H442" s="28">
        <f>IFERROR(VLOOKUP(B442,'2º SEM 2018'!$B:$I,8,0),0)</f>
        <v>17385.509999999998</v>
      </c>
      <c r="I442" s="28">
        <f>IFERROR(VLOOKUP(B442,'1º SEM 2019'!$B:$I,8,0),0)</f>
        <v>28357.73</v>
      </c>
    </row>
    <row r="443" spans="2:9">
      <c r="B443" s="10" t="s">
        <v>3850</v>
      </c>
      <c r="C443" s="11" t="s">
        <v>3851</v>
      </c>
      <c r="D443" s="10" t="s">
        <v>3852</v>
      </c>
      <c r="E443" s="5">
        <f t="shared" si="12"/>
        <v>18</v>
      </c>
      <c r="F443" s="5" t="str">
        <f t="shared" si="13"/>
        <v>3</v>
      </c>
      <c r="G443" s="28">
        <f>IFERROR(VLOOKUP(B443,'1º SEM 2018'!$B:$I,8,0),0)</f>
        <v>18491.2</v>
      </c>
      <c r="H443" s="28">
        <f>IFERROR(VLOOKUP(B443,'2º SEM 2018'!$B:$I,8,0),0)</f>
        <v>0</v>
      </c>
      <c r="I443" s="28">
        <f>IFERROR(VLOOKUP(B443,'1º SEM 2019'!$B:$I,8,0),0)</f>
        <v>17428.2</v>
      </c>
    </row>
    <row r="444" spans="2:9">
      <c r="B444" s="10" t="s">
        <v>3853</v>
      </c>
      <c r="C444" s="11" t="s">
        <v>3854</v>
      </c>
      <c r="D444" s="10" t="s">
        <v>3837</v>
      </c>
      <c r="E444" s="5">
        <f t="shared" si="12"/>
        <v>18</v>
      </c>
      <c r="F444" s="5" t="str">
        <f t="shared" si="13"/>
        <v>3</v>
      </c>
      <c r="G444" s="28">
        <f>IFERROR(VLOOKUP(B444,'1º SEM 2018'!$B:$I,8,0),0)</f>
        <v>0</v>
      </c>
      <c r="H444" s="28">
        <f>IFERROR(VLOOKUP(B444,'2º SEM 2018'!$B:$I,8,0),0)</f>
        <v>21666.03</v>
      </c>
      <c r="I444" s="28">
        <f>IFERROR(VLOOKUP(B444,'1º SEM 2019'!$B:$I,8,0),0)</f>
        <v>9635.58</v>
      </c>
    </row>
    <row r="445" spans="2:9">
      <c r="B445" s="10" t="s">
        <v>3855</v>
      </c>
      <c r="C445" s="11" t="s">
        <v>3856</v>
      </c>
      <c r="D445" s="10" t="s">
        <v>3840</v>
      </c>
      <c r="E445" s="5">
        <f t="shared" si="12"/>
        <v>18</v>
      </c>
      <c r="F445" s="5" t="str">
        <f t="shared" si="13"/>
        <v>3</v>
      </c>
      <c r="G445" s="28">
        <f>IFERROR(VLOOKUP(B445,'1º SEM 2018'!$B:$I,8,0),0)</f>
        <v>0</v>
      </c>
      <c r="H445" s="28">
        <f>IFERROR(VLOOKUP(B445,'2º SEM 2018'!$B:$I,8,0),0)</f>
        <v>6500</v>
      </c>
      <c r="I445" s="28">
        <f>IFERROR(VLOOKUP(B445,'1º SEM 2019'!$B:$I,8,0),0)</f>
        <v>2000</v>
      </c>
    </row>
    <row r="446" spans="2:9">
      <c r="B446" s="10" t="s">
        <v>3857</v>
      </c>
      <c r="C446" s="11" t="s">
        <v>3858</v>
      </c>
      <c r="D446" s="10" t="s">
        <v>3834</v>
      </c>
      <c r="E446" s="5">
        <f t="shared" si="12"/>
        <v>18</v>
      </c>
      <c r="F446" s="5" t="str">
        <f t="shared" si="13"/>
        <v>3</v>
      </c>
      <c r="G446" s="28">
        <f>IFERROR(VLOOKUP(B446,'1º SEM 2018'!$B:$I,8,0),0)</f>
        <v>0</v>
      </c>
      <c r="H446" s="28">
        <f>IFERROR(VLOOKUP(B446,'2º SEM 2018'!$B:$I,8,0),0)</f>
        <v>22248.7</v>
      </c>
      <c r="I446" s="28">
        <f>IFERROR(VLOOKUP(B446,'1º SEM 2019'!$B:$I,8,0),0)</f>
        <v>0</v>
      </c>
    </row>
    <row r="447" spans="2:9">
      <c r="B447" s="10" t="s">
        <v>3841</v>
      </c>
      <c r="C447" s="11" t="s">
        <v>1</v>
      </c>
      <c r="D447" s="10" t="s">
        <v>3710</v>
      </c>
      <c r="E447" s="5">
        <f t="shared" si="12"/>
        <v>13</v>
      </c>
      <c r="F447" s="5" t="str">
        <f t="shared" si="13"/>
        <v>3</v>
      </c>
      <c r="G447" s="28">
        <f>IFERROR(VLOOKUP(B447,'1º SEM 2018'!$B:$I,8,0),0)</f>
        <v>961537.14</v>
      </c>
      <c r="H447" s="28">
        <f>IFERROR(VLOOKUP(B447,'2º SEM 2018'!$B:$I,8,0),0)</f>
        <v>899309.8</v>
      </c>
      <c r="I447" s="28">
        <f>IFERROR(VLOOKUP(B447,'1º SEM 2019'!$B:$I,8,0),0)</f>
        <v>1097465.75</v>
      </c>
    </row>
    <row r="448" spans="2:9">
      <c r="B448" s="10" t="s">
        <v>3859</v>
      </c>
      <c r="C448" s="11" t="s">
        <v>1</v>
      </c>
      <c r="D448" s="10" t="s">
        <v>3860</v>
      </c>
      <c r="E448" s="5">
        <f t="shared" si="12"/>
        <v>13</v>
      </c>
      <c r="F448" s="5" t="str">
        <f t="shared" si="13"/>
        <v>3</v>
      </c>
      <c r="G448" s="28">
        <f>IFERROR(VLOOKUP(B448,'1º SEM 2018'!$B:$I,8,0),0)</f>
        <v>30705.68</v>
      </c>
      <c r="H448" s="28">
        <f>IFERROR(VLOOKUP(B448,'2º SEM 2018'!$B:$I,8,0),0)</f>
        <v>24088.03</v>
      </c>
      <c r="I448" s="28">
        <f>IFERROR(VLOOKUP(B448,'1º SEM 2019'!$B:$I,8,0),0)</f>
        <v>14701.23</v>
      </c>
    </row>
    <row r="449" spans="2:9">
      <c r="B449" s="10" t="s">
        <v>3862</v>
      </c>
      <c r="C449" s="11" t="s">
        <v>3863</v>
      </c>
      <c r="D449" s="10" t="s">
        <v>3864</v>
      </c>
      <c r="E449" s="5">
        <f t="shared" si="12"/>
        <v>18</v>
      </c>
      <c r="F449" s="5" t="str">
        <f t="shared" si="13"/>
        <v>3</v>
      </c>
      <c r="G449" s="28">
        <f>IFERROR(VLOOKUP(B449,'1º SEM 2018'!$B:$I,8,0),0)</f>
        <v>3759.24</v>
      </c>
      <c r="H449" s="28">
        <f>IFERROR(VLOOKUP(B449,'2º SEM 2018'!$B:$I,8,0),0)</f>
        <v>6547.06</v>
      </c>
      <c r="I449" s="28">
        <f>IFERROR(VLOOKUP(B449,'1º SEM 2019'!$B:$I,8,0),0)</f>
        <v>5587.37</v>
      </c>
    </row>
    <row r="450" spans="2:9">
      <c r="B450" s="10" t="s">
        <v>3861</v>
      </c>
      <c r="C450" s="11" t="s">
        <v>1</v>
      </c>
      <c r="D450" s="10" t="s">
        <v>3687</v>
      </c>
      <c r="E450" s="5">
        <f t="shared" si="12"/>
        <v>13</v>
      </c>
      <c r="F450" s="5" t="str">
        <f t="shared" si="13"/>
        <v>3</v>
      </c>
      <c r="G450" s="28">
        <f>IFERROR(VLOOKUP(B450,'1º SEM 2018'!$B:$I,8,0),0)</f>
        <v>3759.24</v>
      </c>
      <c r="H450" s="28">
        <f>IFERROR(VLOOKUP(B450,'2º SEM 2018'!$B:$I,8,0),0)</f>
        <v>6547.06</v>
      </c>
      <c r="I450" s="28">
        <f>IFERROR(VLOOKUP(B450,'1º SEM 2019'!$B:$I,8,0),0)</f>
        <v>5587.37</v>
      </c>
    </row>
    <row r="451" spans="2:9">
      <c r="B451" s="10" t="s">
        <v>3866</v>
      </c>
      <c r="C451" s="11" t="s">
        <v>3867</v>
      </c>
      <c r="D451" s="10" t="s">
        <v>3864</v>
      </c>
      <c r="E451" s="5">
        <f t="shared" si="12"/>
        <v>18</v>
      </c>
      <c r="F451" s="5" t="str">
        <f t="shared" si="13"/>
        <v>3</v>
      </c>
      <c r="G451" s="28">
        <f>IFERROR(VLOOKUP(B451,'1º SEM 2018'!$B:$I,8,0),0)</f>
        <v>26946.44</v>
      </c>
      <c r="H451" s="28">
        <f>IFERROR(VLOOKUP(B451,'2º SEM 2018'!$B:$I,8,0),0)</f>
        <v>17540.97</v>
      </c>
      <c r="I451" s="28">
        <f>IFERROR(VLOOKUP(B451,'1º SEM 2019'!$B:$I,8,0),0)</f>
        <v>9113.86</v>
      </c>
    </row>
    <row r="452" spans="2:9">
      <c r="B452" s="10" t="s">
        <v>3865</v>
      </c>
      <c r="C452" s="11" t="s">
        <v>1</v>
      </c>
      <c r="D452" s="10" t="s">
        <v>3710</v>
      </c>
      <c r="E452" s="5">
        <f t="shared" si="12"/>
        <v>13</v>
      </c>
      <c r="F452" s="5" t="str">
        <f t="shared" si="13"/>
        <v>3</v>
      </c>
      <c r="G452" s="28">
        <f>IFERROR(VLOOKUP(B452,'1º SEM 2018'!$B:$I,8,0),0)</f>
        <v>26946.44</v>
      </c>
      <c r="H452" s="28">
        <f>IFERROR(VLOOKUP(B452,'2º SEM 2018'!$B:$I,8,0),0)</f>
        <v>17540.97</v>
      </c>
      <c r="I452" s="28">
        <f>IFERROR(VLOOKUP(B452,'1º SEM 2019'!$B:$I,8,0),0)</f>
        <v>9113.86</v>
      </c>
    </row>
    <row r="453" spans="2:9">
      <c r="B453" s="10" t="s">
        <v>3868</v>
      </c>
      <c r="C453" s="11" t="s">
        <v>1</v>
      </c>
      <c r="D453" s="10" t="s">
        <v>3869</v>
      </c>
      <c r="E453" s="5">
        <f t="shared" si="12"/>
        <v>13</v>
      </c>
      <c r="F453" s="5" t="str">
        <f t="shared" si="13"/>
        <v>3</v>
      </c>
      <c r="G453" s="28">
        <f>IFERROR(VLOOKUP(B453,'1º SEM 2018'!$B:$I,8,0),0)</f>
        <v>866733.64</v>
      </c>
      <c r="H453" s="28">
        <f>IFERROR(VLOOKUP(B453,'2º SEM 2018'!$B:$I,8,0),0)</f>
        <v>666015.80000000005</v>
      </c>
      <c r="I453" s="28">
        <f>IFERROR(VLOOKUP(B453,'1º SEM 2019'!$B:$I,8,0),0)</f>
        <v>2060428.92</v>
      </c>
    </row>
    <row r="454" spans="2:9">
      <c r="B454" s="10" t="s">
        <v>3870</v>
      </c>
      <c r="C454" s="11" t="s">
        <v>1</v>
      </c>
      <c r="D454" s="10" t="s">
        <v>3871</v>
      </c>
      <c r="E454" s="5">
        <f t="shared" si="12"/>
        <v>13</v>
      </c>
      <c r="F454" s="5" t="str">
        <f t="shared" si="13"/>
        <v>3</v>
      </c>
      <c r="G454" s="28">
        <f>IFERROR(VLOOKUP(B454,'1º SEM 2018'!$B:$I,8,0),0)</f>
        <v>860609.42</v>
      </c>
      <c r="H454" s="28">
        <f>IFERROR(VLOOKUP(B454,'2º SEM 2018'!$B:$I,8,0),0)</f>
        <v>659499.16</v>
      </c>
      <c r="I454" s="28">
        <f>IFERROR(VLOOKUP(B454,'1º SEM 2019'!$B:$I,8,0),0)</f>
        <v>1995231.48</v>
      </c>
    </row>
    <row r="455" spans="2:9">
      <c r="B455" s="10" t="s">
        <v>3873</v>
      </c>
      <c r="C455" s="11" t="s">
        <v>3874</v>
      </c>
      <c r="D455" s="10" t="s">
        <v>3875</v>
      </c>
      <c r="E455" s="5">
        <f t="shared" si="12"/>
        <v>18</v>
      </c>
      <c r="F455" s="5" t="str">
        <f t="shared" si="13"/>
        <v>3</v>
      </c>
      <c r="G455" s="28">
        <f>IFERROR(VLOOKUP(B455,'1º SEM 2018'!$B:$I,8,0),0)</f>
        <v>151.59</v>
      </c>
      <c r="H455" s="28">
        <f>IFERROR(VLOOKUP(B455,'2º SEM 2018'!$B:$I,8,0),0)</f>
        <v>5528.13</v>
      </c>
      <c r="I455" s="28">
        <f>IFERROR(VLOOKUP(B455,'1º SEM 2019'!$B:$I,8,0),0)</f>
        <v>1099.03</v>
      </c>
    </row>
    <row r="456" spans="2:9">
      <c r="B456" s="10" t="s">
        <v>3876</v>
      </c>
      <c r="C456" s="11" t="s">
        <v>3877</v>
      </c>
      <c r="D456" s="10" t="s">
        <v>3878</v>
      </c>
      <c r="E456" s="5">
        <f t="shared" si="12"/>
        <v>18</v>
      </c>
      <c r="F456" s="5" t="str">
        <f t="shared" si="13"/>
        <v>3</v>
      </c>
      <c r="G456" s="28">
        <f>IFERROR(VLOOKUP(B456,'1º SEM 2018'!$B:$I,8,0),0)</f>
        <v>468140.64</v>
      </c>
      <c r="H456" s="28">
        <f>IFERROR(VLOOKUP(B456,'2º SEM 2018'!$B:$I,8,0),0)</f>
        <v>147621.92000000001</v>
      </c>
      <c r="I456" s="28">
        <f>IFERROR(VLOOKUP(B456,'1º SEM 2019'!$B:$I,8,0),0)</f>
        <v>491818.22</v>
      </c>
    </row>
    <row r="457" spans="2:9">
      <c r="B457" s="10" t="s">
        <v>3879</v>
      </c>
      <c r="C457" s="11" t="s">
        <v>3880</v>
      </c>
      <c r="D457" s="10" t="s">
        <v>3881</v>
      </c>
      <c r="E457" s="5">
        <f t="shared" si="12"/>
        <v>18</v>
      </c>
      <c r="F457" s="5" t="str">
        <f t="shared" si="13"/>
        <v>3</v>
      </c>
      <c r="G457" s="28">
        <f>IFERROR(VLOOKUP(B457,'1º SEM 2018'!$B:$I,8,0),0)</f>
        <v>9392.0300000000007</v>
      </c>
      <c r="H457" s="28">
        <f>IFERROR(VLOOKUP(B457,'2º SEM 2018'!$B:$I,8,0),0)</f>
        <v>0</v>
      </c>
      <c r="I457" s="28">
        <f>IFERROR(VLOOKUP(B457,'1º SEM 2019'!$B:$I,8,0),0)</f>
        <v>48892.77</v>
      </c>
    </row>
    <row r="458" spans="2:9">
      <c r="B458" s="10" t="s">
        <v>3882</v>
      </c>
      <c r="C458" s="11" t="s">
        <v>3883</v>
      </c>
      <c r="D458" s="10" t="s">
        <v>3884</v>
      </c>
      <c r="E458" s="5">
        <f t="shared" si="12"/>
        <v>18</v>
      </c>
      <c r="F458" s="5" t="str">
        <f t="shared" si="13"/>
        <v>3</v>
      </c>
      <c r="G458" s="28">
        <f>IFERROR(VLOOKUP(B458,'1º SEM 2018'!$B:$I,8,0),0)</f>
        <v>0</v>
      </c>
      <c r="H458" s="28">
        <f>IFERROR(VLOOKUP(B458,'2º SEM 2018'!$B:$I,8,0),0)</f>
        <v>0</v>
      </c>
      <c r="I458" s="28">
        <f>IFERROR(VLOOKUP(B458,'1º SEM 2019'!$B:$I,8,0),0)</f>
        <v>184728.91</v>
      </c>
    </row>
    <row r="459" spans="2:9">
      <c r="B459" s="10" t="s">
        <v>3885</v>
      </c>
      <c r="C459" s="11" t="s">
        <v>3886</v>
      </c>
      <c r="D459" s="10" t="s">
        <v>3887</v>
      </c>
      <c r="E459" s="5">
        <f t="shared" si="12"/>
        <v>18</v>
      </c>
      <c r="F459" s="5" t="str">
        <f t="shared" si="13"/>
        <v>3</v>
      </c>
      <c r="G459" s="28">
        <f>IFERROR(VLOOKUP(B459,'1º SEM 2018'!$B:$I,8,0),0)</f>
        <v>3557.2</v>
      </c>
      <c r="H459" s="28">
        <f>IFERROR(VLOOKUP(B459,'2º SEM 2018'!$B:$I,8,0),0)</f>
        <v>5994.08</v>
      </c>
      <c r="I459" s="28">
        <f>IFERROR(VLOOKUP(B459,'1º SEM 2019'!$B:$I,8,0),0)</f>
        <v>37491.660000000003</v>
      </c>
    </row>
    <row r="460" spans="2:9">
      <c r="B460" s="10" t="s">
        <v>3888</v>
      </c>
      <c r="C460" s="11" t="s">
        <v>3889</v>
      </c>
      <c r="D460" s="10" t="s">
        <v>3890</v>
      </c>
      <c r="E460" s="5">
        <f t="shared" si="12"/>
        <v>18</v>
      </c>
      <c r="F460" s="5" t="str">
        <f t="shared" si="13"/>
        <v>3</v>
      </c>
      <c r="G460" s="28">
        <f>IFERROR(VLOOKUP(B460,'1º SEM 2018'!$B:$I,8,0),0)</f>
        <v>525.20000000000005</v>
      </c>
      <c r="H460" s="28">
        <f>IFERROR(VLOOKUP(B460,'2º SEM 2018'!$B:$I,8,0),0)</f>
        <v>11958.22</v>
      </c>
      <c r="I460" s="28">
        <f>IFERROR(VLOOKUP(B460,'1º SEM 2019'!$B:$I,8,0),0)</f>
        <v>50074.31</v>
      </c>
    </row>
    <row r="461" spans="2:9">
      <c r="B461" s="10" t="s">
        <v>3872</v>
      </c>
      <c r="C461" s="11" t="s">
        <v>1</v>
      </c>
      <c r="D461" s="10" t="s">
        <v>3687</v>
      </c>
      <c r="E461" s="5">
        <f t="shared" si="12"/>
        <v>13</v>
      </c>
      <c r="F461" s="5" t="str">
        <f t="shared" si="13"/>
        <v>3</v>
      </c>
      <c r="G461" s="28">
        <f>IFERROR(VLOOKUP(B461,'1º SEM 2018'!$B:$I,8,0),0)</f>
        <v>481766.66</v>
      </c>
      <c r="H461" s="28">
        <f>IFERROR(VLOOKUP(B461,'2º SEM 2018'!$B:$I,8,0),0)</f>
        <v>171102.35</v>
      </c>
      <c r="I461" s="28">
        <f>IFERROR(VLOOKUP(B461,'1º SEM 2019'!$B:$I,8,0),0)</f>
        <v>814104.9</v>
      </c>
    </row>
    <row r="462" spans="2:9">
      <c r="B462" s="10" t="s">
        <v>3892</v>
      </c>
      <c r="C462" s="11" t="s">
        <v>3893</v>
      </c>
      <c r="D462" s="10" t="s">
        <v>3875</v>
      </c>
      <c r="E462" s="5">
        <f t="shared" si="12"/>
        <v>18</v>
      </c>
      <c r="F462" s="5" t="str">
        <f t="shared" si="13"/>
        <v>3</v>
      </c>
      <c r="G462" s="28">
        <f>IFERROR(VLOOKUP(B462,'1º SEM 2018'!$B:$I,8,0),0)</f>
        <v>1351.98</v>
      </c>
      <c r="H462" s="28">
        <f>IFERROR(VLOOKUP(B462,'2º SEM 2018'!$B:$I,8,0),0)</f>
        <v>6273.05</v>
      </c>
      <c r="I462" s="28">
        <f>IFERROR(VLOOKUP(B462,'1º SEM 2019'!$B:$I,8,0),0)</f>
        <v>10675.75</v>
      </c>
    </row>
    <row r="463" spans="2:9">
      <c r="B463" s="10" t="s">
        <v>3894</v>
      </c>
      <c r="C463" s="11" t="s">
        <v>3895</v>
      </c>
      <c r="D463" s="10" t="s">
        <v>3896</v>
      </c>
      <c r="E463" s="5">
        <f t="shared" si="12"/>
        <v>18</v>
      </c>
      <c r="F463" s="5" t="str">
        <f t="shared" si="13"/>
        <v>3</v>
      </c>
      <c r="G463" s="28">
        <f>IFERROR(VLOOKUP(B463,'1º SEM 2018'!$B:$I,8,0),0)</f>
        <v>362831.07</v>
      </c>
      <c r="H463" s="28">
        <f>IFERROR(VLOOKUP(B463,'2º SEM 2018'!$B:$I,8,0),0)</f>
        <v>453396.24</v>
      </c>
      <c r="I463" s="28">
        <f>IFERROR(VLOOKUP(B463,'1º SEM 2019'!$B:$I,8,0),0)</f>
        <v>1109073.32</v>
      </c>
    </row>
    <row r="464" spans="2:9">
      <c r="B464" s="10" t="s">
        <v>5690</v>
      </c>
      <c r="C464" s="11" t="s">
        <v>5691</v>
      </c>
      <c r="D464" s="10" t="s">
        <v>5692</v>
      </c>
      <c r="E464" s="5">
        <f t="shared" ref="E464:E527" si="14">LEN(B464)</f>
        <v>18</v>
      </c>
      <c r="F464" s="5" t="str">
        <f t="shared" ref="F464:F527" si="15">LEFT(B464)</f>
        <v>3</v>
      </c>
      <c r="G464" s="28">
        <f>IFERROR(VLOOKUP(B464,'1º SEM 2018'!$B:$I,8,0),0)</f>
        <v>0</v>
      </c>
      <c r="H464" s="28">
        <f>IFERROR(VLOOKUP(B464,'2º SEM 2018'!$B:$I,8,0),0)</f>
        <v>8537.17</v>
      </c>
      <c r="I464" s="28">
        <f>IFERROR(VLOOKUP(B464,'1º SEM 2019'!$B:$I,8,0),0)</f>
        <v>0</v>
      </c>
    </row>
    <row r="465" spans="2:9">
      <c r="B465" s="10" t="s">
        <v>3897</v>
      </c>
      <c r="C465" s="11" t="s">
        <v>3898</v>
      </c>
      <c r="D465" s="10" t="s">
        <v>3899</v>
      </c>
      <c r="E465" s="5">
        <f t="shared" si="14"/>
        <v>18</v>
      </c>
      <c r="F465" s="5" t="str">
        <f t="shared" si="15"/>
        <v>3</v>
      </c>
      <c r="G465" s="28">
        <f>IFERROR(VLOOKUP(B465,'1º SEM 2018'!$B:$I,8,0),0)</f>
        <v>3365.6</v>
      </c>
      <c r="H465" s="28">
        <f>IFERROR(VLOOKUP(B465,'2º SEM 2018'!$B:$I,8,0),0)</f>
        <v>9576</v>
      </c>
      <c r="I465" s="28">
        <f>IFERROR(VLOOKUP(B465,'1º SEM 2019'!$B:$I,8,0),0)</f>
        <v>22580.2</v>
      </c>
    </row>
    <row r="466" spans="2:9">
      <c r="B466" s="10" t="s">
        <v>3900</v>
      </c>
      <c r="C466" s="11" t="s">
        <v>3901</v>
      </c>
      <c r="D466" s="10" t="s">
        <v>3887</v>
      </c>
      <c r="E466" s="5">
        <f t="shared" si="14"/>
        <v>18</v>
      </c>
      <c r="F466" s="5" t="str">
        <f t="shared" si="15"/>
        <v>3</v>
      </c>
      <c r="G466" s="28">
        <f>IFERROR(VLOOKUP(B466,'1º SEM 2018'!$B:$I,8,0),0)</f>
        <v>0</v>
      </c>
      <c r="H466" s="28">
        <f>IFERROR(VLOOKUP(B466,'2º SEM 2018'!$B:$I,8,0),0)</f>
        <v>6245.29</v>
      </c>
      <c r="I466" s="28">
        <f>IFERROR(VLOOKUP(B466,'1º SEM 2019'!$B:$I,8,0),0)</f>
        <v>23126.799999999999</v>
      </c>
    </row>
    <row r="467" spans="2:9">
      <c r="B467" s="10" t="s">
        <v>3902</v>
      </c>
      <c r="C467" s="11" t="s">
        <v>3903</v>
      </c>
      <c r="D467" s="10" t="s">
        <v>3890</v>
      </c>
      <c r="E467" s="5">
        <f t="shared" si="14"/>
        <v>18</v>
      </c>
      <c r="F467" s="5" t="str">
        <f t="shared" si="15"/>
        <v>3</v>
      </c>
      <c r="G467" s="28">
        <f>IFERROR(VLOOKUP(B467,'1º SEM 2018'!$B:$I,8,0),0)</f>
        <v>0</v>
      </c>
      <c r="H467" s="28">
        <f>IFERROR(VLOOKUP(B467,'2º SEM 2018'!$B:$I,8,0),0)</f>
        <v>1050.4000000000001</v>
      </c>
      <c r="I467" s="28">
        <f>IFERROR(VLOOKUP(B467,'1º SEM 2019'!$B:$I,8,0),0)</f>
        <v>7000</v>
      </c>
    </row>
    <row r="468" spans="2:9">
      <c r="B468" s="10" t="s">
        <v>3904</v>
      </c>
      <c r="C468" s="11" t="s">
        <v>3905</v>
      </c>
      <c r="D468" s="10" t="s">
        <v>3884</v>
      </c>
      <c r="E468" s="5">
        <f t="shared" si="14"/>
        <v>18</v>
      </c>
      <c r="F468" s="5" t="str">
        <f t="shared" si="15"/>
        <v>3</v>
      </c>
      <c r="G468" s="28">
        <f>IFERROR(VLOOKUP(B468,'1º SEM 2018'!$B:$I,8,0),0)</f>
        <v>11294.11</v>
      </c>
      <c r="H468" s="28">
        <f>IFERROR(VLOOKUP(B468,'2º SEM 2018'!$B:$I,8,0),0)</f>
        <v>3318.66</v>
      </c>
      <c r="I468" s="28">
        <f>IFERROR(VLOOKUP(B468,'1º SEM 2019'!$B:$I,8,0),0)</f>
        <v>8670.51</v>
      </c>
    </row>
    <row r="469" spans="2:9">
      <c r="B469" s="10" t="s">
        <v>3891</v>
      </c>
      <c r="C469" s="11" t="s">
        <v>1</v>
      </c>
      <c r="D469" s="10" t="s">
        <v>3710</v>
      </c>
      <c r="E469" s="5">
        <f t="shared" si="14"/>
        <v>13</v>
      </c>
      <c r="F469" s="5" t="str">
        <f t="shared" si="15"/>
        <v>3</v>
      </c>
      <c r="G469" s="28">
        <f>IFERROR(VLOOKUP(B469,'1º SEM 2018'!$B:$I,8,0),0)</f>
        <v>378842.76</v>
      </c>
      <c r="H469" s="28">
        <f>IFERROR(VLOOKUP(B469,'2º SEM 2018'!$B:$I,8,0),0)</f>
        <v>488396.81</v>
      </c>
      <c r="I469" s="28">
        <f>IFERROR(VLOOKUP(B469,'1º SEM 2019'!$B:$I,8,0),0)</f>
        <v>1181126.58</v>
      </c>
    </row>
    <row r="470" spans="2:9">
      <c r="B470" s="10" t="s">
        <v>3906</v>
      </c>
      <c r="C470" s="11" t="s">
        <v>1</v>
      </c>
      <c r="D470" s="10" t="s">
        <v>3907</v>
      </c>
      <c r="E470" s="5">
        <f t="shared" si="14"/>
        <v>13</v>
      </c>
      <c r="F470" s="5" t="str">
        <f t="shared" si="15"/>
        <v>3</v>
      </c>
      <c r="G470" s="28">
        <f>IFERROR(VLOOKUP(B470,'1º SEM 2018'!$B:$I,8,0),0)</f>
        <v>6124.22</v>
      </c>
      <c r="H470" s="28">
        <f>IFERROR(VLOOKUP(B470,'2º SEM 2018'!$B:$I,8,0),0)</f>
        <v>6516.64</v>
      </c>
      <c r="I470" s="28">
        <f>IFERROR(VLOOKUP(B470,'1º SEM 2019'!$B:$I,8,0),0)</f>
        <v>65197.440000000002</v>
      </c>
    </row>
    <row r="471" spans="2:9">
      <c r="B471" s="10" t="s">
        <v>3909</v>
      </c>
      <c r="C471" s="11" t="s">
        <v>3910</v>
      </c>
      <c r="D471" s="10" t="s">
        <v>3911</v>
      </c>
      <c r="E471" s="5">
        <f t="shared" si="14"/>
        <v>18</v>
      </c>
      <c r="F471" s="5" t="str">
        <f t="shared" si="15"/>
        <v>3</v>
      </c>
      <c r="G471" s="28">
        <f>IFERROR(VLOOKUP(B471,'1º SEM 2018'!$B:$I,8,0),0)</f>
        <v>0</v>
      </c>
      <c r="H471" s="28">
        <f>IFERROR(VLOOKUP(B471,'2º SEM 2018'!$B:$I,8,0),0)</f>
        <v>0</v>
      </c>
      <c r="I471" s="28">
        <f>IFERROR(VLOOKUP(B471,'1º SEM 2019'!$B:$I,8,0),0)</f>
        <v>57236.73</v>
      </c>
    </row>
    <row r="472" spans="2:9">
      <c r="B472" s="10" t="s">
        <v>3908</v>
      </c>
      <c r="C472" s="11" t="s">
        <v>1</v>
      </c>
      <c r="D472" s="10" t="s">
        <v>3687</v>
      </c>
      <c r="E472" s="5">
        <f t="shared" si="14"/>
        <v>13</v>
      </c>
      <c r="F472" s="5" t="str">
        <f t="shared" si="15"/>
        <v>3</v>
      </c>
      <c r="G472" s="28">
        <f>IFERROR(VLOOKUP(B472,'1º SEM 2018'!$B:$I,8,0),0)</f>
        <v>0</v>
      </c>
      <c r="H472" s="28">
        <f>IFERROR(VLOOKUP(B472,'2º SEM 2018'!$B:$I,8,0),0)</f>
        <v>0</v>
      </c>
      <c r="I472" s="28">
        <f>IFERROR(VLOOKUP(B472,'1º SEM 2019'!$B:$I,8,0),0)</f>
        <v>57236.73</v>
      </c>
    </row>
    <row r="473" spans="2:9">
      <c r="B473" s="10" t="s">
        <v>3913</v>
      </c>
      <c r="C473" s="11" t="s">
        <v>3914</v>
      </c>
      <c r="D473" s="10" t="s">
        <v>3911</v>
      </c>
      <c r="E473" s="5">
        <f t="shared" si="14"/>
        <v>18</v>
      </c>
      <c r="F473" s="5" t="str">
        <f t="shared" si="15"/>
        <v>3</v>
      </c>
      <c r="G473" s="28">
        <f>IFERROR(VLOOKUP(B473,'1º SEM 2018'!$B:$I,8,0),0)</f>
        <v>6124.22</v>
      </c>
      <c r="H473" s="28">
        <f>IFERROR(VLOOKUP(B473,'2º SEM 2018'!$B:$I,8,0),0)</f>
        <v>6516.64</v>
      </c>
      <c r="I473" s="28">
        <f>IFERROR(VLOOKUP(B473,'1º SEM 2019'!$B:$I,8,0),0)</f>
        <v>7960.71</v>
      </c>
    </row>
    <row r="474" spans="2:9">
      <c r="B474" s="10" t="s">
        <v>3912</v>
      </c>
      <c r="C474" s="11" t="s">
        <v>1</v>
      </c>
      <c r="D474" s="10" t="s">
        <v>3710</v>
      </c>
      <c r="E474" s="5">
        <f t="shared" si="14"/>
        <v>13</v>
      </c>
      <c r="F474" s="5" t="str">
        <f t="shared" si="15"/>
        <v>3</v>
      </c>
      <c r="G474" s="28">
        <f>IFERROR(VLOOKUP(B474,'1º SEM 2018'!$B:$I,8,0),0)</f>
        <v>6124.22</v>
      </c>
      <c r="H474" s="28">
        <f>IFERROR(VLOOKUP(B474,'2º SEM 2018'!$B:$I,8,0),0)</f>
        <v>6516.64</v>
      </c>
      <c r="I474" s="28">
        <f>IFERROR(VLOOKUP(B474,'1º SEM 2019'!$B:$I,8,0),0)</f>
        <v>7960.71</v>
      </c>
    </row>
    <row r="475" spans="2:9">
      <c r="B475" s="10" t="s">
        <v>3915</v>
      </c>
      <c r="C475" s="11" t="s">
        <v>1</v>
      </c>
      <c r="D475" s="10" t="s">
        <v>3916</v>
      </c>
      <c r="E475" s="5">
        <f t="shared" si="14"/>
        <v>13</v>
      </c>
      <c r="F475" s="5" t="str">
        <f t="shared" si="15"/>
        <v>3</v>
      </c>
      <c r="G475" s="28">
        <f>IFERROR(VLOOKUP(B475,'1º SEM 2018'!$B:$I,8,0),0)</f>
        <v>2968913.19</v>
      </c>
      <c r="H475" s="28">
        <f>IFERROR(VLOOKUP(B475,'2º SEM 2018'!$B:$I,8,0),0)</f>
        <v>153283.67000000001</v>
      </c>
      <c r="I475" s="28">
        <f>IFERROR(VLOOKUP(B475,'1º SEM 2019'!$B:$I,8,0),0)</f>
        <v>431796.4</v>
      </c>
    </row>
    <row r="476" spans="2:9">
      <c r="B476" s="10" t="s">
        <v>3917</v>
      </c>
      <c r="C476" s="11" t="s">
        <v>1</v>
      </c>
      <c r="D476" s="10" t="s">
        <v>3918</v>
      </c>
      <c r="E476" s="5">
        <f t="shared" si="14"/>
        <v>13</v>
      </c>
      <c r="F476" s="5" t="str">
        <f t="shared" si="15"/>
        <v>3</v>
      </c>
      <c r="G476" s="28">
        <f>IFERROR(VLOOKUP(B476,'1º SEM 2018'!$B:$I,8,0),0)</f>
        <v>2951791.66</v>
      </c>
      <c r="H476" s="28">
        <f>IFERROR(VLOOKUP(B476,'2º SEM 2018'!$B:$I,8,0),0)</f>
        <v>145650.23999999999</v>
      </c>
      <c r="I476" s="28">
        <f>IFERROR(VLOOKUP(B476,'1º SEM 2019'!$B:$I,8,0),0)</f>
        <v>385501.8</v>
      </c>
    </row>
    <row r="477" spans="2:9">
      <c r="B477" s="10" t="s">
        <v>3920</v>
      </c>
      <c r="C477" s="11" t="s">
        <v>3921</v>
      </c>
      <c r="D477" s="10" t="s">
        <v>3922</v>
      </c>
      <c r="E477" s="5">
        <f t="shared" si="14"/>
        <v>18</v>
      </c>
      <c r="F477" s="5" t="str">
        <f t="shared" si="15"/>
        <v>3</v>
      </c>
      <c r="G477" s="28">
        <f>IFERROR(VLOOKUP(B477,'1º SEM 2018'!$B:$I,8,0),0)</f>
        <v>2.75</v>
      </c>
      <c r="H477" s="28">
        <f>IFERROR(VLOOKUP(B477,'2º SEM 2018'!$B:$I,8,0),0)</f>
        <v>108.48</v>
      </c>
      <c r="I477" s="28">
        <f>IFERROR(VLOOKUP(B477,'1º SEM 2019'!$B:$I,8,0),0)</f>
        <v>380.76</v>
      </c>
    </row>
    <row r="478" spans="2:9">
      <c r="B478" s="10" t="s">
        <v>3923</v>
      </c>
      <c r="C478" s="11" t="s">
        <v>3924</v>
      </c>
      <c r="D478" s="10" t="s">
        <v>3925</v>
      </c>
      <c r="E478" s="5">
        <f t="shared" si="14"/>
        <v>18</v>
      </c>
      <c r="F478" s="5" t="str">
        <f t="shared" si="15"/>
        <v>3</v>
      </c>
      <c r="G478" s="28">
        <f>IFERROR(VLOOKUP(B478,'1º SEM 2018'!$B:$I,8,0),0)</f>
        <v>25923.439999999999</v>
      </c>
      <c r="H478" s="28">
        <f>IFERROR(VLOOKUP(B478,'2º SEM 2018'!$B:$I,8,0),0)</f>
        <v>102263.39</v>
      </c>
      <c r="I478" s="28">
        <f>IFERROR(VLOOKUP(B478,'1º SEM 2019'!$B:$I,8,0),0)</f>
        <v>106482.37</v>
      </c>
    </row>
    <row r="479" spans="2:9">
      <c r="B479" s="10" t="s">
        <v>3926</v>
      </c>
      <c r="C479" s="11" t="s">
        <v>3927</v>
      </c>
      <c r="D479" s="10" t="s">
        <v>3928</v>
      </c>
      <c r="E479" s="5">
        <f t="shared" si="14"/>
        <v>18</v>
      </c>
      <c r="F479" s="5" t="str">
        <f t="shared" si="15"/>
        <v>3</v>
      </c>
      <c r="G479" s="28">
        <f>IFERROR(VLOOKUP(B479,'1º SEM 2018'!$B:$I,8,0),0)</f>
        <v>0</v>
      </c>
      <c r="H479" s="28">
        <f>IFERROR(VLOOKUP(B479,'2º SEM 2018'!$B:$I,8,0),0)</f>
        <v>5517.89</v>
      </c>
      <c r="I479" s="28">
        <f>IFERROR(VLOOKUP(B479,'1º SEM 2019'!$B:$I,8,0),0)</f>
        <v>33967.79</v>
      </c>
    </row>
    <row r="480" spans="2:9">
      <c r="B480" s="10" t="s">
        <v>3929</v>
      </c>
      <c r="C480" s="11" t="s">
        <v>3930</v>
      </c>
      <c r="D480" s="10" t="s">
        <v>3931</v>
      </c>
      <c r="E480" s="5">
        <f t="shared" si="14"/>
        <v>18</v>
      </c>
      <c r="F480" s="5" t="str">
        <f t="shared" si="15"/>
        <v>3</v>
      </c>
      <c r="G480" s="28">
        <f>IFERROR(VLOOKUP(B480,'1º SEM 2018'!$B:$I,8,0),0)</f>
        <v>14901.02</v>
      </c>
      <c r="H480" s="28">
        <f>IFERROR(VLOOKUP(B480,'2º SEM 2018'!$B:$I,8,0),0)</f>
        <v>1906.23</v>
      </c>
      <c r="I480" s="28">
        <f>IFERROR(VLOOKUP(B480,'1º SEM 2019'!$B:$I,8,0),0)</f>
        <v>2411.3000000000002</v>
      </c>
    </row>
    <row r="481" spans="2:9">
      <c r="B481" s="10" t="s">
        <v>3932</v>
      </c>
      <c r="C481" s="11" t="s">
        <v>3933</v>
      </c>
      <c r="D481" s="10" t="s">
        <v>3934</v>
      </c>
      <c r="E481" s="5">
        <f t="shared" si="14"/>
        <v>18</v>
      </c>
      <c r="F481" s="5" t="str">
        <f t="shared" si="15"/>
        <v>3</v>
      </c>
      <c r="G481" s="28">
        <f>IFERROR(VLOOKUP(B481,'1º SEM 2018'!$B:$I,8,0),0)</f>
        <v>64070.61</v>
      </c>
      <c r="H481" s="28">
        <f>IFERROR(VLOOKUP(B481,'2º SEM 2018'!$B:$I,8,0),0)</f>
        <v>1.35</v>
      </c>
      <c r="I481" s="28">
        <f>IFERROR(VLOOKUP(B481,'1º SEM 2019'!$B:$I,8,0),0)</f>
        <v>1859.45</v>
      </c>
    </row>
    <row r="482" spans="2:9">
      <c r="B482" s="10" t="s">
        <v>3919</v>
      </c>
      <c r="C482" s="11" t="s">
        <v>1</v>
      </c>
      <c r="D482" s="10" t="s">
        <v>3687</v>
      </c>
      <c r="E482" s="5">
        <f t="shared" si="14"/>
        <v>13</v>
      </c>
      <c r="F482" s="5" t="str">
        <f t="shared" si="15"/>
        <v>3</v>
      </c>
      <c r="G482" s="28">
        <f>IFERROR(VLOOKUP(B482,'1º SEM 2018'!$B:$I,8,0),0)</f>
        <v>104897.82</v>
      </c>
      <c r="H482" s="28">
        <f>IFERROR(VLOOKUP(B482,'2º SEM 2018'!$B:$I,8,0),0)</f>
        <v>109797.34</v>
      </c>
      <c r="I482" s="28">
        <f>IFERROR(VLOOKUP(B482,'1º SEM 2019'!$B:$I,8,0),0)</f>
        <v>145101.67000000001</v>
      </c>
    </row>
    <row r="483" spans="2:9">
      <c r="B483" s="10" t="s">
        <v>3936</v>
      </c>
      <c r="C483" s="11" t="s">
        <v>3937</v>
      </c>
      <c r="D483" s="10" t="s">
        <v>3922</v>
      </c>
      <c r="E483" s="5">
        <f t="shared" si="14"/>
        <v>18</v>
      </c>
      <c r="F483" s="5" t="str">
        <f t="shared" si="15"/>
        <v>3</v>
      </c>
      <c r="G483" s="28">
        <f>IFERROR(VLOOKUP(B483,'1º SEM 2018'!$B:$I,8,0),0)</f>
        <v>6872.54</v>
      </c>
      <c r="H483" s="28">
        <f>IFERROR(VLOOKUP(B483,'2º SEM 2018'!$B:$I,8,0),0)</f>
        <v>3783.38</v>
      </c>
      <c r="I483" s="28">
        <f>IFERROR(VLOOKUP(B483,'1º SEM 2019'!$B:$I,8,0),0)</f>
        <v>9645.65</v>
      </c>
    </row>
    <row r="484" spans="2:9">
      <c r="B484" s="10" t="s">
        <v>3938</v>
      </c>
      <c r="C484" s="11" t="s">
        <v>3939</v>
      </c>
      <c r="D484" s="10" t="s">
        <v>3940</v>
      </c>
      <c r="E484" s="5">
        <f t="shared" si="14"/>
        <v>18</v>
      </c>
      <c r="F484" s="5" t="str">
        <f t="shared" si="15"/>
        <v>3</v>
      </c>
      <c r="G484" s="28">
        <f>IFERROR(VLOOKUP(B484,'1º SEM 2018'!$B:$I,8,0),0)</f>
        <v>2820842.5</v>
      </c>
      <c r="H484" s="28">
        <f>IFERROR(VLOOKUP(B484,'2º SEM 2018'!$B:$I,8,0),0)</f>
        <v>15191.36</v>
      </c>
      <c r="I484" s="28">
        <f>IFERROR(VLOOKUP(B484,'1º SEM 2019'!$B:$I,8,0),0)</f>
        <v>176087.08</v>
      </c>
    </row>
    <row r="485" spans="2:9">
      <c r="B485" s="10" t="s">
        <v>5693</v>
      </c>
      <c r="C485" s="11" t="s">
        <v>5694</v>
      </c>
      <c r="D485" s="10" t="s">
        <v>5695</v>
      </c>
      <c r="E485" s="5">
        <f t="shared" si="14"/>
        <v>18</v>
      </c>
      <c r="F485" s="5" t="str">
        <f t="shared" si="15"/>
        <v>3</v>
      </c>
      <c r="G485" s="28">
        <f>IFERROR(VLOOKUP(B485,'1º SEM 2018'!$B:$I,8,0),0)</f>
        <v>13370.9</v>
      </c>
      <c r="H485" s="28">
        <f>IFERROR(VLOOKUP(B485,'2º SEM 2018'!$B:$I,8,0),0)</f>
        <v>0</v>
      </c>
      <c r="I485" s="28">
        <f>IFERROR(VLOOKUP(B485,'1º SEM 2019'!$B:$I,8,0),0)</f>
        <v>0</v>
      </c>
    </row>
    <row r="486" spans="2:9">
      <c r="B486" s="10" t="s">
        <v>3941</v>
      </c>
      <c r="C486" s="11" t="s">
        <v>3942</v>
      </c>
      <c r="D486" s="10" t="s">
        <v>3943</v>
      </c>
      <c r="E486" s="5">
        <f t="shared" si="14"/>
        <v>18</v>
      </c>
      <c r="F486" s="5" t="str">
        <f t="shared" si="15"/>
        <v>3</v>
      </c>
      <c r="G486" s="28">
        <f>IFERROR(VLOOKUP(B486,'1º SEM 2018'!$B:$I,8,0),0)</f>
        <v>5807.9</v>
      </c>
      <c r="H486" s="28">
        <f>IFERROR(VLOOKUP(B486,'2º SEM 2018'!$B:$I,8,0),0)</f>
        <v>9716</v>
      </c>
      <c r="I486" s="28">
        <f>IFERROR(VLOOKUP(B486,'1º SEM 2019'!$B:$I,8,0),0)</f>
        <v>19567.400000000001</v>
      </c>
    </row>
    <row r="487" spans="2:9">
      <c r="B487" s="10" t="s">
        <v>3944</v>
      </c>
      <c r="C487" s="11" t="s">
        <v>3945</v>
      </c>
      <c r="D487" s="10" t="s">
        <v>3931</v>
      </c>
      <c r="E487" s="5">
        <f t="shared" si="14"/>
        <v>18</v>
      </c>
      <c r="F487" s="5" t="str">
        <f t="shared" si="15"/>
        <v>3</v>
      </c>
      <c r="G487" s="28">
        <f>IFERROR(VLOOKUP(B487,'1º SEM 2018'!$B:$I,8,0),0)</f>
        <v>0</v>
      </c>
      <c r="H487" s="28">
        <f>IFERROR(VLOOKUP(B487,'2º SEM 2018'!$B:$I,8,0),0)</f>
        <v>5162.16</v>
      </c>
      <c r="I487" s="28">
        <f>IFERROR(VLOOKUP(B487,'1º SEM 2019'!$B:$I,8,0),0)</f>
        <v>7100</v>
      </c>
    </row>
    <row r="488" spans="2:9">
      <c r="B488" s="10" t="s">
        <v>3946</v>
      </c>
      <c r="C488" s="11" t="s">
        <v>3947</v>
      </c>
      <c r="D488" s="10" t="s">
        <v>3934</v>
      </c>
      <c r="E488" s="5">
        <f t="shared" si="14"/>
        <v>18</v>
      </c>
      <c r="F488" s="5" t="str">
        <f t="shared" si="15"/>
        <v>3</v>
      </c>
      <c r="G488" s="28">
        <f>IFERROR(VLOOKUP(B488,'1º SEM 2018'!$B:$I,8,0),0)</f>
        <v>0</v>
      </c>
      <c r="H488" s="28">
        <f>IFERROR(VLOOKUP(B488,'2º SEM 2018'!$B:$I,8,0),0)</f>
        <v>2000</v>
      </c>
      <c r="I488" s="28">
        <f>IFERROR(VLOOKUP(B488,'1º SEM 2019'!$B:$I,8,0),0)</f>
        <v>28000</v>
      </c>
    </row>
    <row r="489" spans="2:9">
      <c r="B489" s="10" t="s">
        <v>3948</v>
      </c>
      <c r="C489" s="11" t="s">
        <v>3949</v>
      </c>
      <c r="D489" s="10" t="s">
        <v>3950</v>
      </c>
      <c r="E489" s="5">
        <f t="shared" si="14"/>
        <v>18</v>
      </c>
      <c r="F489" s="5" t="str">
        <f t="shared" si="15"/>
        <v>3</v>
      </c>
      <c r="G489" s="28">
        <f>IFERROR(VLOOKUP(B489,'1º SEM 2018'!$B:$I,8,0),0)</f>
        <v>0</v>
      </c>
      <c r="H489" s="28">
        <f>IFERROR(VLOOKUP(B489,'2º SEM 2018'!$B:$I,8,0),0)</f>
        <v>0</v>
      </c>
      <c r="I489" s="28">
        <f>IFERROR(VLOOKUP(B489,'1º SEM 2019'!$B:$I,8,0),0)</f>
        <v>0</v>
      </c>
    </row>
    <row r="490" spans="2:9">
      <c r="B490" s="10" t="s">
        <v>3935</v>
      </c>
      <c r="C490" s="11" t="s">
        <v>1</v>
      </c>
      <c r="D490" s="10" t="s">
        <v>3710</v>
      </c>
      <c r="E490" s="5">
        <f t="shared" si="14"/>
        <v>13</v>
      </c>
      <c r="F490" s="5" t="str">
        <f t="shared" si="15"/>
        <v>3</v>
      </c>
      <c r="G490" s="28">
        <f>IFERROR(VLOOKUP(B490,'1º SEM 2018'!$B:$I,8,0),0)</f>
        <v>2846893.84</v>
      </c>
      <c r="H490" s="28">
        <f>IFERROR(VLOOKUP(B490,'2º SEM 2018'!$B:$I,8,0),0)</f>
        <v>35852.9</v>
      </c>
      <c r="I490" s="28">
        <f>IFERROR(VLOOKUP(B490,'1º SEM 2019'!$B:$I,8,0),0)</f>
        <v>240400.13</v>
      </c>
    </row>
    <row r="491" spans="2:9">
      <c r="B491" s="10" t="s">
        <v>3951</v>
      </c>
      <c r="C491" s="11" t="s">
        <v>1</v>
      </c>
      <c r="D491" s="10" t="s">
        <v>3952</v>
      </c>
      <c r="E491" s="5">
        <f t="shared" si="14"/>
        <v>13</v>
      </c>
      <c r="F491" s="5" t="str">
        <f t="shared" si="15"/>
        <v>3</v>
      </c>
      <c r="G491" s="28">
        <f>IFERROR(VLOOKUP(B491,'1º SEM 2018'!$B:$I,8,0),0)</f>
        <v>17121.53</v>
      </c>
      <c r="H491" s="28">
        <f>IFERROR(VLOOKUP(B491,'2º SEM 2018'!$B:$I,8,0),0)</f>
        <v>7633.43</v>
      </c>
      <c r="I491" s="28">
        <f>IFERROR(VLOOKUP(B491,'1º SEM 2019'!$B:$I,8,0),0)</f>
        <v>46294.6</v>
      </c>
    </row>
    <row r="492" spans="2:9">
      <c r="B492" s="10" t="s">
        <v>3954</v>
      </c>
      <c r="C492" s="11" t="s">
        <v>3955</v>
      </c>
      <c r="D492" s="10" t="s">
        <v>3956</v>
      </c>
      <c r="E492" s="5">
        <f t="shared" si="14"/>
        <v>18</v>
      </c>
      <c r="F492" s="5" t="str">
        <f t="shared" si="15"/>
        <v>3</v>
      </c>
      <c r="G492" s="28">
        <f>IFERROR(VLOOKUP(B492,'1º SEM 2018'!$B:$I,8,0),0)</f>
        <v>0</v>
      </c>
      <c r="H492" s="28">
        <f>IFERROR(VLOOKUP(B492,'2º SEM 2018'!$B:$I,8,0),0)</f>
        <v>0</v>
      </c>
      <c r="I492" s="28">
        <f>IFERROR(VLOOKUP(B492,'1º SEM 2019'!$B:$I,8,0),0)</f>
        <v>29137.38</v>
      </c>
    </row>
    <row r="493" spans="2:9">
      <c r="B493" s="10" t="s">
        <v>3953</v>
      </c>
      <c r="C493" s="11" t="s">
        <v>1</v>
      </c>
      <c r="D493" s="10" t="s">
        <v>3687</v>
      </c>
      <c r="E493" s="5">
        <f t="shared" si="14"/>
        <v>13</v>
      </c>
      <c r="F493" s="5" t="str">
        <f t="shared" si="15"/>
        <v>3</v>
      </c>
      <c r="G493" s="28">
        <f>IFERROR(VLOOKUP(B493,'1º SEM 2018'!$B:$I,8,0),0)</f>
        <v>0</v>
      </c>
      <c r="H493" s="28">
        <f>IFERROR(VLOOKUP(B493,'2º SEM 2018'!$B:$I,8,0),0)</f>
        <v>0</v>
      </c>
      <c r="I493" s="28">
        <f>IFERROR(VLOOKUP(B493,'1º SEM 2019'!$B:$I,8,0),0)</f>
        <v>29137.38</v>
      </c>
    </row>
    <row r="494" spans="2:9">
      <c r="B494" s="10" t="s">
        <v>3958</v>
      </c>
      <c r="C494" s="11" t="s">
        <v>3959</v>
      </c>
      <c r="D494" s="10" t="s">
        <v>3956</v>
      </c>
      <c r="E494" s="5">
        <f t="shared" si="14"/>
        <v>18</v>
      </c>
      <c r="F494" s="5" t="str">
        <f t="shared" si="15"/>
        <v>3</v>
      </c>
      <c r="G494" s="28">
        <f>IFERROR(VLOOKUP(B494,'1º SEM 2018'!$B:$I,8,0),0)</f>
        <v>17121.53</v>
      </c>
      <c r="H494" s="28">
        <f>IFERROR(VLOOKUP(B494,'2º SEM 2018'!$B:$I,8,0),0)</f>
        <v>7633.43</v>
      </c>
      <c r="I494" s="28">
        <f>IFERROR(VLOOKUP(B494,'1º SEM 2019'!$B:$I,8,0),0)</f>
        <v>17157.22</v>
      </c>
    </row>
    <row r="495" spans="2:9">
      <c r="B495" s="10" t="s">
        <v>3957</v>
      </c>
      <c r="C495" s="11" t="s">
        <v>1</v>
      </c>
      <c r="D495" s="10" t="s">
        <v>3710</v>
      </c>
      <c r="E495" s="5">
        <f t="shared" si="14"/>
        <v>13</v>
      </c>
      <c r="F495" s="5" t="str">
        <f t="shared" si="15"/>
        <v>3</v>
      </c>
      <c r="G495" s="28">
        <f>IFERROR(VLOOKUP(B495,'1º SEM 2018'!$B:$I,8,0),0)</f>
        <v>17121.53</v>
      </c>
      <c r="H495" s="28">
        <f>IFERROR(VLOOKUP(B495,'2º SEM 2018'!$B:$I,8,0),0)</f>
        <v>7633.43</v>
      </c>
      <c r="I495" s="28">
        <f>IFERROR(VLOOKUP(B495,'1º SEM 2019'!$B:$I,8,0),0)</f>
        <v>17157.22</v>
      </c>
    </row>
    <row r="496" spans="2:9">
      <c r="B496" s="10" t="s">
        <v>3960</v>
      </c>
      <c r="C496" s="11" t="s">
        <v>1</v>
      </c>
      <c r="D496" s="10" t="s">
        <v>3961</v>
      </c>
      <c r="E496" s="5">
        <f t="shared" si="14"/>
        <v>13</v>
      </c>
      <c r="F496" s="5" t="str">
        <f t="shared" si="15"/>
        <v>3</v>
      </c>
      <c r="G496" s="28">
        <f>IFERROR(VLOOKUP(B496,'1º SEM 2018'!$B:$I,8,0),0)</f>
        <v>11267952.1</v>
      </c>
      <c r="H496" s="28">
        <f>IFERROR(VLOOKUP(B496,'2º SEM 2018'!$B:$I,8,0),0)</f>
        <v>12018908.91</v>
      </c>
      <c r="I496" s="28">
        <f>IFERROR(VLOOKUP(B496,'1º SEM 2019'!$B:$I,8,0),0)</f>
        <v>9686192.1699999999</v>
      </c>
    </row>
    <row r="497" spans="2:9">
      <c r="B497" s="10" t="s">
        <v>3962</v>
      </c>
      <c r="C497" s="11" t="s">
        <v>1</v>
      </c>
      <c r="D497" s="10" t="s">
        <v>3963</v>
      </c>
      <c r="E497" s="5">
        <f t="shared" si="14"/>
        <v>13</v>
      </c>
      <c r="F497" s="5" t="str">
        <f t="shared" si="15"/>
        <v>3</v>
      </c>
      <c r="G497" s="28">
        <f>IFERROR(VLOOKUP(B497,'1º SEM 2018'!$B:$I,8,0),0)</f>
        <v>11224765.189999999</v>
      </c>
      <c r="H497" s="28">
        <f>IFERROR(VLOOKUP(B497,'2º SEM 2018'!$B:$I,8,0),0)</f>
        <v>11973489.52</v>
      </c>
      <c r="I497" s="28">
        <f>IFERROR(VLOOKUP(B497,'1º SEM 2019'!$B:$I,8,0),0)</f>
        <v>9643769.9199999999</v>
      </c>
    </row>
    <row r="498" spans="2:9">
      <c r="B498" s="10" t="s">
        <v>3965</v>
      </c>
      <c r="C498" s="11" t="s">
        <v>3966</v>
      </c>
      <c r="D498" s="10" t="s">
        <v>3967</v>
      </c>
      <c r="E498" s="5">
        <f t="shared" si="14"/>
        <v>18</v>
      </c>
      <c r="F498" s="5" t="str">
        <f t="shared" si="15"/>
        <v>3</v>
      </c>
      <c r="G498" s="28">
        <f>IFERROR(VLOOKUP(B498,'1º SEM 2018'!$B:$I,8,0),0)</f>
        <v>84.82</v>
      </c>
      <c r="H498" s="28">
        <f>IFERROR(VLOOKUP(B498,'2º SEM 2018'!$B:$I,8,0),0)</f>
        <v>1866.51</v>
      </c>
      <c r="I498" s="28">
        <f>IFERROR(VLOOKUP(B498,'1º SEM 2019'!$B:$I,8,0),0)</f>
        <v>2266.41</v>
      </c>
    </row>
    <row r="499" spans="2:9">
      <c r="B499" s="10" t="s">
        <v>3968</v>
      </c>
      <c r="C499" s="11" t="s">
        <v>3969</v>
      </c>
      <c r="D499" s="10" t="s">
        <v>3970</v>
      </c>
      <c r="E499" s="5">
        <f t="shared" si="14"/>
        <v>18</v>
      </c>
      <c r="F499" s="5" t="str">
        <f t="shared" si="15"/>
        <v>3</v>
      </c>
      <c r="G499" s="28">
        <f>IFERROR(VLOOKUP(B499,'1º SEM 2018'!$B:$I,8,0),0)</f>
        <v>5910051.5099999998</v>
      </c>
      <c r="H499" s="28">
        <f>IFERROR(VLOOKUP(B499,'2º SEM 2018'!$B:$I,8,0),0)</f>
        <v>8191441.5300000003</v>
      </c>
      <c r="I499" s="28">
        <f>IFERROR(VLOOKUP(B499,'1º SEM 2019'!$B:$I,8,0),0)</f>
        <v>4941554.6399999997</v>
      </c>
    </row>
    <row r="500" spans="2:9">
      <c r="B500" s="10" t="s">
        <v>3971</v>
      </c>
      <c r="C500" s="11" t="s">
        <v>3972</v>
      </c>
      <c r="D500" s="10" t="s">
        <v>3973</v>
      </c>
      <c r="E500" s="5">
        <f t="shared" si="14"/>
        <v>18</v>
      </c>
      <c r="F500" s="5" t="str">
        <f t="shared" si="15"/>
        <v>3</v>
      </c>
      <c r="G500" s="28">
        <f>IFERROR(VLOOKUP(B500,'1º SEM 2018'!$B:$I,8,0),0)</f>
        <v>2548.19</v>
      </c>
      <c r="H500" s="28">
        <f>IFERROR(VLOOKUP(B500,'2º SEM 2018'!$B:$I,8,0),0)</f>
        <v>0</v>
      </c>
      <c r="I500" s="28">
        <f>IFERROR(VLOOKUP(B500,'1º SEM 2019'!$B:$I,8,0),0)</f>
        <v>5123.68</v>
      </c>
    </row>
    <row r="501" spans="2:9">
      <c r="B501" s="5" t="s">
        <v>5799</v>
      </c>
      <c r="C501" s="5" t="s">
        <v>5800</v>
      </c>
      <c r="D501" s="5" t="s">
        <v>3998</v>
      </c>
      <c r="E501" s="5">
        <f t="shared" si="14"/>
        <v>18</v>
      </c>
      <c r="F501" s="5" t="str">
        <f t="shared" si="15"/>
        <v>3</v>
      </c>
      <c r="G501" s="28">
        <f>IFERROR(VLOOKUP(B501,'1º SEM 2018'!$B:$I,8,0),0)</f>
        <v>57441.17</v>
      </c>
      <c r="H501" s="28">
        <f>IFERROR(VLOOKUP(B501,'2º SEM 2018'!$B:$I,8,0),0)</f>
        <v>0</v>
      </c>
      <c r="I501" s="28">
        <f>IFERROR(VLOOKUP(B501,'1º SEM 2019'!$B:$I,8,0),0)</f>
        <v>0</v>
      </c>
    </row>
    <row r="502" spans="2:9">
      <c r="B502" s="10" t="s">
        <v>3974</v>
      </c>
      <c r="C502" s="11" t="s">
        <v>3975</v>
      </c>
      <c r="D502" s="10" t="s">
        <v>3976</v>
      </c>
      <c r="E502" s="5">
        <f t="shared" si="14"/>
        <v>18</v>
      </c>
      <c r="F502" s="5" t="str">
        <f t="shared" si="15"/>
        <v>3</v>
      </c>
      <c r="G502" s="28">
        <f>IFERROR(VLOOKUP(B502,'1º SEM 2018'!$B:$I,8,0),0)</f>
        <v>25373.56</v>
      </c>
      <c r="H502" s="28">
        <f>IFERROR(VLOOKUP(B502,'2º SEM 2018'!$B:$I,8,0),0)</f>
        <v>23458.93</v>
      </c>
      <c r="I502" s="28">
        <f>IFERROR(VLOOKUP(B502,'1º SEM 2019'!$B:$I,8,0),0)</f>
        <v>10371.030000000001</v>
      </c>
    </row>
    <row r="503" spans="2:9">
      <c r="B503" s="10" t="s">
        <v>3977</v>
      </c>
      <c r="C503" s="11" t="s">
        <v>3978</v>
      </c>
      <c r="D503" s="10" t="s">
        <v>3979</v>
      </c>
      <c r="E503" s="5">
        <f t="shared" si="14"/>
        <v>18</v>
      </c>
      <c r="F503" s="5" t="str">
        <f t="shared" si="15"/>
        <v>3</v>
      </c>
      <c r="G503" s="28">
        <f>IFERROR(VLOOKUP(B503,'1º SEM 2018'!$B:$I,8,0),0)</f>
        <v>121192.22</v>
      </c>
      <c r="H503" s="28">
        <f>IFERROR(VLOOKUP(B503,'2º SEM 2018'!$B:$I,8,0),0)</f>
        <v>61905.38</v>
      </c>
      <c r="I503" s="28">
        <f>IFERROR(VLOOKUP(B503,'1º SEM 2019'!$B:$I,8,0),0)</f>
        <v>1058.47</v>
      </c>
    </row>
    <row r="504" spans="2:9">
      <c r="B504" s="10" t="s">
        <v>3964</v>
      </c>
      <c r="C504" s="11" t="s">
        <v>1</v>
      </c>
      <c r="D504" s="10" t="s">
        <v>3687</v>
      </c>
      <c r="E504" s="5">
        <f t="shared" si="14"/>
        <v>13</v>
      </c>
      <c r="F504" s="5" t="str">
        <f t="shared" si="15"/>
        <v>3</v>
      </c>
      <c r="G504" s="28">
        <f>IFERROR(VLOOKUP(B504,'1º SEM 2018'!$B:$I,8,0),0)</f>
        <v>6116691.4699999997</v>
      </c>
      <c r="H504" s="28">
        <f>IFERROR(VLOOKUP(B504,'2º SEM 2018'!$B:$I,8,0),0)</f>
        <v>8278672.3499999996</v>
      </c>
      <c r="I504" s="28">
        <f>IFERROR(VLOOKUP(B504,'1º SEM 2019'!$B:$I,8,0),0)</f>
        <v>4960374.2300000004</v>
      </c>
    </row>
    <row r="505" spans="2:9">
      <c r="B505" s="10" t="s">
        <v>3981</v>
      </c>
      <c r="C505" s="11" t="s">
        <v>3982</v>
      </c>
      <c r="D505" s="10" t="s">
        <v>3967</v>
      </c>
      <c r="E505" s="5">
        <f t="shared" si="14"/>
        <v>18</v>
      </c>
      <c r="F505" s="5" t="str">
        <f t="shared" si="15"/>
        <v>3</v>
      </c>
      <c r="G505" s="28">
        <f>IFERROR(VLOOKUP(B505,'1º SEM 2018'!$B:$I,8,0),0)</f>
        <v>89132.12</v>
      </c>
      <c r="H505" s="28">
        <f>IFERROR(VLOOKUP(B505,'2º SEM 2018'!$B:$I,8,0),0)</f>
        <v>17971.080000000002</v>
      </c>
      <c r="I505" s="28">
        <f>IFERROR(VLOOKUP(B505,'1º SEM 2019'!$B:$I,8,0),0)</f>
        <v>32739.38</v>
      </c>
    </row>
    <row r="506" spans="2:9">
      <c r="B506" s="10" t="s">
        <v>3983</v>
      </c>
      <c r="C506" s="11" t="s">
        <v>3984</v>
      </c>
      <c r="D506" s="10" t="s">
        <v>3985</v>
      </c>
      <c r="E506" s="5">
        <f t="shared" si="14"/>
        <v>18</v>
      </c>
      <c r="F506" s="5" t="str">
        <f t="shared" si="15"/>
        <v>3</v>
      </c>
      <c r="G506" s="28">
        <f>IFERROR(VLOOKUP(B506,'1º SEM 2018'!$B:$I,8,0),0)</f>
        <v>4863910.54</v>
      </c>
      <c r="H506" s="28">
        <f>IFERROR(VLOOKUP(B506,'2º SEM 2018'!$B:$I,8,0),0)</f>
        <v>3496557.23</v>
      </c>
      <c r="I506" s="28">
        <f>IFERROR(VLOOKUP(B506,'1º SEM 2019'!$B:$I,8,0),0)</f>
        <v>4497339.21</v>
      </c>
    </row>
    <row r="507" spans="2:9">
      <c r="B507" s="10" t="s">
        <v>3986</v>
      </c>
      <c r="C507" s="11" t="s">
        <v>3987</v>
      </c>
      <c r="D507" s="10" t="s">
        <v>3988</v>
      </c>
      <c r="E507" s="5">
        <f t="shared" si="14"/>
        <v>18</v>
      </c>
      <c r="F507" s="5" t="str">
        <f t="shared" si="15"/>
        <v>3</v>
      </c>
      <c r="G507" s="28">
        <f>IFERROR(VLOOKUP(B507,'1º SEM 2018'!$B:$I,8,0),0)</f>
        <v>67638.77</v>
      </c>
      <c r="H507" s="28">
        <f>IFERROR(VLOOKUP(B507,'2º SEM 2018'!$B:$I,8,0),0)</f>
        <v>13370.9</v>
      </c>
      <c r="I507" s="28">
        <f>IFERROR(VLOOKUP(B507,'1º SEM 2019'!$B:$I,8,0),0)</f>
        <v>34952.230000000003</v>
      </c>
    </row>
    <row r="508" spans="2:9">
      <c r="B508" s="10" t="s">
        <v>3989</v>
      </c>
      <c r="C508" s="11" t="s">
        <v>3990</v>
      </c>
      <c r="D508" s="10" t="s">
        <v>3991</v>
      </c>
      <c r="E508" s="5">
        <f t="shared" si="14"/>
        <v>18</v>
      </c>
      <c r="F508" s="5" t="str">
        <f t="shared" si="15"/>
        <v>3</v>
      </c>
      <c r="G508" s="28">
        <f>IFERROR(VLOOKUP(B508,'1º SEM 2018'!$B:$I,8,0),0)</f>
        <v>21338</v>
      </c>
      <c r="H508" s="28">
        <f>IFERROR(VLOOKUP(B508,'2º SEM 2018'!$B:$I,8,0),0)</f>
        <v>70134.399999999994</v>
      </c>
      <c r="I508" s="28">
        <f>IFERROR(VLOOKUP(B508,'1º SEM 2019'!$B:$I,8,0),0)</f>
        <v>19292</v>
      </c>
    </row>
    <row r="509" spans="2:9">
      <c r="B509" s="10" t="s">
        <v>3992</v>
      </c>
      <c r="C509" s="11" t="s">
        <v>3993</v>
      </c>
      <c r="D509" s="10" t="s">
        <v>3976</v>
      </c>
      <c r="E509" s="5">
        <f t="shared" si="14"/>
        <v>18</v>
      </c>
      <c r="F509" s="5" t="str">
        <f t="shared" si="15"/>
        <v>3</v>
      </c>
      <c r="G509" s="28">
        <f>IFERROR(VLOOKUP(B509,'1º SEM 2018'!$B:$I,8,0),0)</f>
        <v>0</v>
      </c>
      <c r="H509" s="28">
        <f>IFERROR(VLOOKUP(B509,'2º SEM 2018'!$B:$I,8,0),0)</f>
        <v>5100</v>
      </c>
      <c r="I509" s="28">
        <f>IFERROR(VLOOKUP(B509,'1º SEM 2019'!$B:$I,8,0),0)</f>
        <v>27396.89</v>
      </c>
    </row>
    <row r="510" spans="2:9">
      <c r="B510" s="10" t="s">
        <v>3994</v>
      </c>
      <c r="C510" s="11" t="s">
        <v>3995</v>
      </c>
      <c r="D510" s="10" t="s">
        <v>3979</v>
      </c>
      <c r="E510" s="5">
        <f t="shared" si="14"/>
        <v>18</v>
      </c>
      <c r="F510" s="5" t="str">
        <f t="shared" si="15"/>
        <v>3</v>
      </c>
      <c r="G510" s="28">
        <f>IFERROR(VLOOKUP(B510,'1º SEM 2018'!$B:$I,8,0),0)</f>
        <v>0</v>
      </c>
      <c r="H510" s="28">
        <f>IFERROR(VLOOKUP(B510,'2º SEM 2018'!$B:$I,8,0),0)</f>
        <v>31500</v>
      </c>
      <c r="I510" s="28">
        <f>IFERROR(VLOOKUP(B510,'1º SEM 2019'!$B:$I,8,0),0)</f>
        <v>62500</v>
      </c>
    </row>
    <row r="511" spans="2:9">
      <c r="B511" s="10" t="s">
        <v>3996</v>
      </c>
      <c r="C511" s="11" t="s">
        <v>3997</v>
      </c>
      <c r="D511" s="10" t="s">
        <v>3998</v>
      </c>
      <c r="E511" s="5">
        <f t="shared" si="14"/>
        <v>18</v>
      </c>
      <c r="F511" s="5" t="str">
        <f t="shared" si="15"/>
        <v>3</v>
      </c>
      <c r="G511" s="28">
        <f>IFERROR(VLOOKUP(B511,'1º SEM 2018'!$B:$I,8,0),0)</f>
        <v>66054.289999999994</v>
      </c>
      <c r="H511" s="28">
        <f>IFERROR(VLOOKUP(B511,'2º SEM 2018'!$B:$I,8,0),0)</f>
        <v>60183.56</v>
      </c>
      <c r="I511" s="28">
        <f>IFERROR(VLOOKUP(B511,'1º SEM 2019'!$B:$I,8,0),0)</f>
        <v>9175.98</v>
      </c>
    </row>
    <row r="512" spans="2:9">
      <c r="B512" s="10" t="s">
        <v>3980</v>
      </c>
      <c r="C512" s="11" t="s">
        <v>1</v>
      </c>
      <c r="D512" s="10" t="s">
        <v>3710</v>
      </c>
      <c r="E512" s="5">
        <f t="shared" si="14"/>
        <v>13</v>
      </c>
      <c r="F512" s="5" t="str">
        <f t="shared" si="15"/>
        <v>3</v>
      </c>
      <c r="G512" s="28">
        <f>IFERROR(VLOOKUP(B512,'1º SEM 2018'!$B:$I,8,0),0)</f>
        <v>5108073.72</v>
      </c>
      <c r="H512" s="28">
        <f>IFERROR(VLOOKUP(B512,'2º SEM 2018'!$B:$I,8,0),0)</f>
        <v>3694817.17</v>
      </c>
      <c r="I512" s="28">
        <f>IFERROR(VLOOKUP(B512,'1º SEM 2019'!$B:$I,8,0),0)</f>
        <v>4683395.6900000004</v>
      </c>
    </row>
    <row r="513" spans="2:9">
      <c r="B513" s="10" t="s">
        <v>3999</v>
      </c>
      <c r="C513" s="11" t="s">
        <v>1</v>
      </c>
      <c r="D513" s="10" t="s">
        <v>4000</v>
      </c>
      <c r="E513" s="5">
        <f t="shared" si="14"/>
        <v>13</v>
      </c>
      <c r="F513" s="5" t="str">
        <f t="shared" si="15"/>
        <v>3</v>
      </c>
      <c r="G513" s="28">
        <f>IFERROR(VLOOKUP(B513,'1º SEM 2018'!$B:$I,8,0),0)</f>
        <v>43186.91</v>
      </c>
      <c r="H513" s="28">
        <f>IFERROR(VLOOKUP(B513,'2º SEM 2018'!$B:$I,8,0),0)</f>
        <v>45419.39</v>
      </c>
      <c r="I513" s="28">
        <f>IFERROR(VLOOKUP(B513,'1º SEM 2019'!$B:$I,8,0),0)</f>
        <v>42422.25</v>
      </c>
    </row>
    <row r="514" spans="2:9">
      <c r="B514" s="10" t="s">
        <v>4002</v>
      </c>
      <c r="C514" s="11" t="s">
        <v>4003</v>
      </c>
      <c r="D514" s="10" t="s">
        <v>4004</v>
      </c>
      <c r="E514" s="5">
        <f t="shared" si="14"/>
        <v>18</v>
      </c>
      <c r="F514" s="5" t="str">
        <f t="shared" si="15"/>
        <v>3</v>
      </c>
      <c r="G514" s="28">
        <f>IFERROR(VLOOKUP(B514,'1º SEM 2018'!$B:$I,8,0),0)</f>
        <v>0</v>
      </c>
      <c r="H514" s="28">
        <f>IFERROR(VLOOKUP(B514,'2º SEM 2018'!$B:$I,8,0),0)</f>
        <v>0</v>
      </c>
      <c r="I514" s="28">
        <f>IFERROR(VLOOKUP(B514,'1º SEM 2019'!$B:$I,8,0),0)</f>
        <v>356.68</v>
      </c>
    </row>
    <row r="515" spans="2:9">
      <c r="B515" s="10" t="s">
        <v>4001</v>
      </c>
      <c r="C515" s="11" t="s">
        <v>1</v>
      </c>
      <c r="D515" s="10" t="s">
        <v>3687</v>
      </c>
      <c r="E515" s="5">
        <f t="shared" si="14"/>
        <v>13</v>
      </c>
      <c r="F515" s="5" t="str">
        <f t="shared" si="15"/>
        <v>3</v>
      </c>
      <c r="G515" s="28">
        <f>IFERROR(VLOOKUP(B515,'1º SEM 2018'!$B:$I,8,0),0)</f>
        <v>0</v>
      </c>
      <c r="H515" s="28">
        <f>IFERROR(VLOOKUP(B515,'2º SEM 2018'!$B:$I,8,0),0)</f>
        <v>0</v>
      </c>
      <c r="I515" s="28">
        <f>IFERROR(VLOOKUP(B515,'1º SEM 2019'!$B:$I,8,0),0)</f>
        <v>356.68</v>
      </c>
    </row>
    <row r="516" spans="2:9">
      <c r="B516" s="10" t="s">
        <v>4006</v>
      </c>
      <c r="C516" s="11" t="s">
        <v>4007</v>
      </c>
      <c r="D516" s="10" t="s">
        <v>4004</v>
      </c>
      <c r="E516" s="5">
        <f t="shared" si="14"/>
        <v>18</v>
      </c>
      <c r="F516" s="5" t="str">
        <f t="shared" si="15"/>
        <v>3</v>
      </c>
      <c r="G516" s="28">
        <f>IFERROR(VLOOKUP(B516,'1º SEM 2018'!$B:$I,8,0),0)</f>
        <v>43186.91</v>
      </c>
      <c r="H516" s="28">
        <f>IFERROR(VLOOKUP(B516,'2º SEM 2018'!$B:$I,8,0),0)</f>
        <v>45419.39</v>
      </c>
      <c r="I516" s="28">
        <f>IFERROR(VLOOKUP(B516,'1º SEM 2019'!$B:$I,8,0),0)</f>
        <v>42065.57</v>
      </c>
    </row>
    <row r="517" spans="2:9">
      <c r="B517" s="10" t="s">
        <v>4005</v>
      </c>
      <c r="C517" s="11" t="s">
        <v>1</v>
      </c>
      <c r="D517" s="10" t="s">
        <v>3710</v>
      </c>
      <c r="E517" s="5">
        <f t="shared" si="14"/>
        <v>13</v>
      </c>
      <c r="F517" s="5" t="str">
        <f t="shared" si="15"/>
        <v>3</v>
      </c>
      <c r="G517" s="28">
        <f>IFERROR(VLOOKUP(B517,'1º SEM 2018'!$B:$I,8,0),0)</f>
        <v>43186.91</v>
      </c>
      <c r="H517" s="28">
        <f>IFERROR(VLOOKUP(B517,'2º SEM 2018'!$B:$I,8,0),0)</f>
        <v>45419.39</v>
      </c>
      <c r="I517" s="28">
        <f>IFERROR(VLOOKUP(B517,'1º SEM 2019'!$B:$I,8,0),0)</f>
        <v>42065.57</v>
      </c>
    </row>
    <row r="518" spans="2:9">
      <c r="B518" s="10" t="s">
        <v>4008</v>
      </c>
      <c r="C518" s="11" t="s">
        <v>1</v>
      </c>
      <c r="D518" s="10" t="s">
        <v>4009</v>
      </c>
      <c r="E518" s="5">
        <f t="shared" si="14"/>
        <v>13</v>
      </c>
      <c r="F518" s="5" t="str">
        <f t="shared" si="15"/>
        <v>3</v>
      </c>
      <c r="G518" s="28">
        <f>IFERROR(VLOOKUP(B518,'1º SEM 2018'!$B:$I,8,0),0)</f>
        <v>662921885.45000005</v>
      </c>
      <c r="H518" s="28">
        <f>IFERROR(VLOOKUP(B518,'2º SEM 2018'!$B:$I,8,0),0)</f>
        <v>684083666.49000001</v>
      </c>
      <c r="I518" s="28">
        <f>IFERROR(VLOOKUP(B518,'1º SEM 2019'!$B:$I,8,0),0)</f>
        <v>726634742.02999997</v>
      </c>
    </row>
    <row r="519" spans="2:9">
      <c r="B519" s="10" t="s">
        <v>4010</v>
      </c>
      <c r="C519" s="11" t="s">
        <v>1</v>
      </c>
      <c r="D519" s="10" t="s">
        <v>4011</v>
      </c>
      <c r="E519" s="5">
        <f t="shared" si="14"/>
        <v>13</v>
      </c>
      <c r="F519" s="5" t="str">
        <f t="shared" si="15"/>
        <v>4</v>
      </c>
      <c r="G519" s="28">
        <f>IFERROR(VLOOKUP(B519,'1º SEM 2018'!$B:$I,8,0),0)</f>
        <v>179724266.06999999</v>
      </c>
      <c r="H519" s="28">
        <f>IFERROR(VLOOKUP(B519,'2º SEM 2018'!$B:$I,8,0),0)</f>
        <v>197261907.91</v>
      </c>
      <c r="I519" s="28">
        <f>IFERROR(VLOOKUP(B519,'1º SEM 2019'!$B:$I,8,0),0)</f>
        <v>210347303.22</v>
      </c>
    </row>
    <row r="520" spans="2:9">
      <c r="B520" s="10" t="s">
        <v>4012</v>
      </c>
      <c r="C520" s="11" t="s">
        <v>1</v>
      </c>
      <c r="D520" s="10" t="s">
        <v>4013</v>
      </c>
      <c r="E520" s="5">
        <f t="shared" si="14"/>
        <v>13</v>
      </c>
      <c r="F520" s="5" t="str">
        <f t="shared" si="15"/>
        <v>4</v>
      </c>
      <c r="G520" s="28">
        <f>IFERROR(VLOOKUP(B520,'1º SEM 2018'!$B:$I,8,0),0)</f>
        <v>168320906.72999999</v>
      </c>
      <c r="H520" s="28">
        <f>IFERROR(VLOOKUP(B520,'2º SEM 2018'!$B:$I,8,0),0)</f>
        <v>180479817.75</v>
      </c>
      <c r="I520" s="28">
        <f>IFERROR(VLOOKUP(B520,'1º SEM 2019'!$B:$I,8,0),0)</f>
        <v>192132953.5</v>
      </c>
    </row>
    <row r="521" spans="2:9">
      <c r="B521" s="10" t="s">
        <v>4014</v>
      </c>
      <c r="C521" s="11" t="s">
        <v>1</v>
      </c>
      <c r="D521" s="10" t="s">
        <v>4015</v>
      </c>
      <c r="E521" s="5">
        <f t="shared" si="14"/>
        <v>13</v>
      </c>
      <c r="F521" s="5" t="str">
        <f t="shared" si="15"/>
        <v>4</v>
      </c>
      <c r="G521" s="28">
        <f>IFERROR(VLOOKUP(B521,'1º SEM 2018'!$B:$I,8,0),0)</f>
        <v>50441562.409999996</v>
      </c>
      <c r="H521" s="28">
        <f>IFERROR(VLOOKUP(B521,'2º SEM 2018'!$B:$I,8,0),0)</f>
        <v>53561611.969999999</v>
      </c>
      <c r="I521" s="28">
        <f>IFERROR(VLOOKUP(B521,'1º SEM 2019'!$B:$I,8,0),0)</f>
        <v>54134963.530000001</v>
      </c>
    </row>
    <row r="522" spans="2:9">
      <c r="B522" s="10" t="s">
        <v>4018</v>
      </c>
      <c r="C522" s="11" t="s">
        <v>4019</v>
      </c>
      <c r="D522" s="10" t="s">
        <v>4020</v>
      </c>
      <c r="E522" s="5">
        <f t="shared" si="14"/>
        <v>18</v>
      </c>
      <c r="F522" s="5" t="str">
        <f t="shared" si="15"/>
        <v>4</v>
      </c>
      <c r="G522" s="28">
        <f>IFERROR(VLOOKUP(B522,'1º SEM 2018'!$B:$I,8,0),0)</f>
        <v>17768872.91</v>
      </c>
      <c r="H522" s="28">
        <f>IFERROR(VLOOKUP(B522,'2º SEM 2018'!$B:$I,8,0),0)</f>
        <v>19032181.699999999</v>
      </c>
      <c r="I522" s="28">
        <f>IFERROR(VLOOKUP(B522,'1º SEM 2019'!$B:$I,8,0),0)</f>
        <v>20920519.710000001</v>
      </c>
    </row>
    <row r="523" spans="2:9">
      <c r="B523" s="10" t="s">
        <v>4021</v>
      </c>
      <c r="C523" s="11" t="s">
        <v>4022</v>
      </c>
      <c r="D523" s="10" t="s">
        <v>4023</v>
      </c>
      <c r="E523" s="5">
        <f t="shared" si="14"/>
        <v>18</v>
      </c>
      <c r="F523" s="5" t="str">
        <f t="shared" si="15"/>
        <v>4</v>
      </c>
      <c r="G523" s="28">
        <f>IFERROR(VLOOKUP(B523,'1º SEM 2018'!$B:$I,8,0),0)</f>
        <v>86311.49</v>
      </c>
      <c r="H523" s="28">
        <f>IFERROR(VLOOKUP(B523,'2º SEM 2018'!$B:$I,8,0),0)</f>
        <v>84840.86</v>
      </c>
      <c r="I523" s="28">
        <f>IFERROR(VLOOKUP(B523,'1º SEM 2019'!$B:$I,8,0),0)</f>
        <v>67534.240000000005</v>
      </c>
    </row>
    <row r="524" spans="2:9">
      <c r="B524" s="10" t="s">
        <v>5696</v>
      </c>
      <c r="C524" s="11" t="s">
        <v>5697</v>
      </c>
      <c r="D524" s="10" t="s">
        <v>5698</v>
      </c>
      <c r="E524" s="5">
        <f t="shared" si="14"/>
        <v>18</v>
      </c>
      <c r="F524" s="5" t="str">
        <f t="shared" si="15"/>
        <v>4</v>
      </c>
      <c r="G524" s="28">
        <f>IFERROR(VLOOKUP(B524,'1º SEM 2018'!$B:$I,8,0),0)</f>
        <v>0</v>
      </c>
      <c r="H524" s="28">
        <f>IFERROR(VLOOKUP(B524,'2º SEM 2018'!$B:$I,8,0),0)</f>
        <v>0</v>
      </c>
      <c r="I524" s="28">
        <f>IFERROR(VLOOKUP(B524,'1º SEM 2019'!$B:$I,8,0),0)</f>
        <v>0</v>
      </c>
    </row>
    <row r="525" spans="2:9">
      <c r="B525" s="10" t="s">
        <v>4016</v>
      </c>
      <c r="C525" s="11" t="s">
        <v>1</v>
      </c>
      <c r="D525" s="10" t="s">
        <v>4017</v>
      </c>
      <c r="E525" s="5">
        <f t="shared" si="14"/>
        <v>13</v>
      </c>
      <c r="F525" s="5" t="str">
        <f t="shared" si="15"/>
        <v>4</v>
      </c>
      <c r="G525" s="28">
        <f>IFERROR(VLOOKUP(B525,'1º SEM 2018'!$B:$I,8,0),0)</f>
        <v>17855184.399999999</v>
      </c>
      <c r="H525" s="28">
        <f>IFERROR(VLOOKUP(B525,'2º SEM 2018'!$B:$I,8,0),0)</f>
        <v>19117022.559999999</v>
      </c>
      <c r="I525" s="28">
        <f>IFERROR(VLOOKUP(B525,'1º SEM 2019'!$B:$I,8,0),0)</f>
        <v>20988053.949999999</v>
      </c>
    </row>
    <row r="526" spans="2:9">
      <c r="B526" s="10" t="s">
        <v>4026</v>
      </c>
      <c r="C526" s="11" t="s">
        <v>4027</v>
      </c>
      <c r="D526" s="10" t="s">
        <v>4028</v>
      </c>
      <c r="E526" s="5">
        <f t="shared" si="14"/>
        <v>18</v>
      </c>
      <c r="F526" s="5" t="str">
        <f t="shared" si="15"/>
        <v>4</v>
      </c>
      <c r="G526" s="28">
        <f>IFERROR(VLOOKUP(B526,'1º SEM 2018'!$B:$I,8,0),0)</f>
        <v>31987366.559999999</v>
      </c>
      <c r="H526" s="28">
        <f>IFERROR(VLOOKUP(B526,'2º SEM 2018'!$B:$I,8,0),0)</f>
        <v>33923612.530000001</v>
      </c>
      <c r="I526" s="28">
        <f>IFERROR(VLOOKUP(B526,'1º SEM 2019'!$B:$I,8,0),0)</f>
        <v>32644189.77</v>
      </c>
    </row>
    <row r="527" spans="2:9">
      <c r="B527" s="10" t="s">
        <v>4029</v>
      </c>
      <c r="C527" s="11" t="s">
        <v>4030</v>
      </c>
      <c r="D527" s="10" t="s">
        <v>4031</v>
      </c>
      <c r="E527" s="5">
        <f t="shared" si="14"/>
        <v>18</v>
      </c>
      <c r="F527" s="5" t="str">
        <f t="shared" si="15"/>
        <v>4</v>
      </c>
      <c r="G527" s="28">
        <f>IFERROR(VLOOKUP(B527,'1º SEM 2018'!$B:$I,8,0),0)</f>
        <v>571914.27</v>
      </c>
      <c r="H527" s="28">
        <f>IFERROR(VLOOKUP(B527,'2º SEM 2018'!$B:$I,8,0),0)</f>
        <v>489438.42</v>
      </c>
      <c r="I527" s="28">
        <f>IFERROR(VLOOKUP(B527,'1º SEM 2019'!$B:$I,8,0),0)</f>
        <v>476912.65</v>
      </c>
    </row>
    <row r="528" spans="2:9">
      <c r="B528" s="10" t="s">
        <v>4024</v>
      </c>
      <c r="C528" s="11" t="s">
        <v>1</v>
      </c>
      <c r="D528" s="10" t="s">
        <v>4025</v>
      </c>
      <c r="E528" s="5">
        <f t="shared" ref="E528:E591" si="16">LEN(B528)</f>
        <v>13</v>
      </c>
      <c r="F528" s="5" t="str">
        <f t="shared" ref="F528:F591" si="17">LEFT(B528)</f>
        <v>4</v>
      </c>
      <c r="G528" s="28">
        <f>IFERROR(VLOOKUP(B528,'1º SEM 2018'!$B:$I,8,0),0)</f>
        <v>32559280.829999998</v>
      </c>
      <c r="H528" s="28">
        <f>IFERROR(VLOOKUP(B528,'2º SEM 2018'!$B:$I,8,0),0)</f>
        <v>34413050.950000003</v>
      </c>
      <c r="I528" s="28">
        <f>IFERROR(VLOOKUP(B528,'1º SEM 2019'!$B:$I,8,0),0)</f>
        <v>33121102.420000002</v>
      </c>
    </row>
    <row r="529" spans="2:9">
      <c r="B529" s="10" t="s">
        <v>4032</v>
      </c>
      <c r="C529" s="11" t="s">
        <v>1</v>
      </c>
      <c r="D529" s="10" t="s">
        <v>4033</v>
      </c>
      <c r="E529" s="5">
        <f t="shared" si="16"/>
        <v>13</v>
      </c>
      <c r="F529" s="5" t="str">
        <f t="shared" si="17"/>
        <v>4</v>
      </c>
      <c r="G529" s="28">
        <f>IFERROR(VLOOKUP(B529,'1º SEM 2018'!$B:$I,8,0),0)</f>
        <v>27097.18</v>
      </c>
      <c r="H529" s="28">
        <f>IFERROR(VLOOKUP(B529,'2º SEM 2018'!$B:$I,8,0),0)</f>
        <v>31538.46</v>
      </c>
      <c r="I529" s="28">
        <f>IFERROR(VLOOKUP(B529,'1º SEM 2019'!$B:$I,8,0),0)</f>
        <v>25807.16</v>
      </c>
    </row>
    <row r="530" spans="2:9">
      <c r="B530" s="10" t="s">
        <v>4036</v>
      </c>
      <c r="C530" s="11" t="s">
        <v>4037</v>
      </c>
      <c r="D530" s="10" t="s">
        <v>4038</v>
      </c>
      <c r="E530" s="5">
        <f t="shared" si="16"/>
        <v>18</v>
      </c>
      <c r="F530" s="5" t="str">
        <f t="shared" si="17"/>
        <v>4</v>
      </c>
      <c r="G530" s="28">
        <f>IFERROR(VLOOKUP(B530,'1º SEM 2018'!$B:$I,8,0),0)</f>
        <v>23608.78</v>
      </c>
      <c r="H530" s="28">
        <f>IFERROR(VLOOKUP(B530,'2º SEM 2018'!$B:$I,8,0),0)</f>
        <v>24792.47</v>
      </c>
      <c r="I530" s="28">
        <f>IFERROR(VLOOKUP(B530,'1º SEM 2019'!$B:$I,8,0),0)</f>
        <v>18897.830000000002</v>
      </c>
    </row>
    <row r="531" spans="2:9">
      <c r="B531" s="10" t="s">
        <v>4034</v>
      </c>
      <c r="C531" s="11" t="s">
        <v>1</v>
      </c>
      <c r="D531" s="10" t="s">
        <v>4035</v>
      </c>
      <c r="E531" s="5">
        <f t="shared" si="16"/>
        <v>13</v>
      </c>
      <c r="F531" s="5" t="str">
        <f t="shared" si="17"/>
        <v>4</v>
      </c>
      <c r="G531" s="28">
        <f>IFERROR(VLOOKUP(B531,'1º SEM 2018'!$B:$I,8,0),0)</f>
        <v>23608.78</v>
      </c>
      <c r="H531" s="28">
        <f>IFERROR(VLOOKUP(B531,'2º SEM 2018'!$B:$I,8,0),0)</f>
        <v>24792.47</v>
      </c>
      <c r="I531" s="28">
        <f>IFERROR(VLOOKUP(B531,'1º SEM 2019'!$B:$I,8,0),0)</f>
        <v>18897.830000000002</v>
      </c>
    </row>
    <row r="532" spans="2:9">
      <c r="B532" s="10" t="s">
        <v>4041</v>
      </c>
      <c r="C532" s="11" t="s">
        <v>4042</v>
      </c>
      <c r="D532" s="10" t="s">
        <v>4043</v>
      </c>
      <c r="E532" s="5">
        <f t="shared" si="16"/>
        <v>18</v>
      </c>
      <c r="F532" s="5" t="str">
        <f t="shared" si="17"/>
        <v>4</v>
      </c>
      <c r="G532" s="28">
        <f>IFERROR(VLOOKUP(B532,'1º SEM 2018'!$B:$I,8,0),0)</f>
        <v>3488.4</v>
      </c>
      <c r="H532" s="28">
        <f>IFERROR(VLOOKUP(B532,'2º SEM 2018'!$B:$I,8,0),0)</f>
        <v>6745.99</v>
      </c>
      <c r="I532" s="28">
        <f>IFERROR(VLOOKUP(B532,'1º SEM 2019'!$B:$I,8,0),0)</f>
        <v>6909.33</v>
      </c>
    </row>
    <row r="533" spans="2:9">
      <c r="B533" s="10" t="s">
        <v>4039</v>
      </c>
      <c r="C533" s="11" t="s">
        <v>1</v>
      </c>
      <c r="D533" s="10" t="s">
        <v>4040</v>
      </c>
      <c r="E533" s="5">
        <f t="shared" si="16"/>
        <v>13</v>
      </c>
      <c r="F533" s="5" t="str">
        <f t="shared" si="17"/>
        <v>4</v>
      </c>
      <c r="G533" s="28">
        <f>IFERROR(VLOOKUP(B533,'1º SEM 2018'!$B:$I,8,0),0)</f>
        <v>3488.4</v>
      </c>
      <c r="H533" s="28">
        <f>IFERROR(VLOOKUP(B533,'2º SEM 2018'!$B:$I,8,0),0)</f>
        <v>6745.99</v>
      </c>
      <c r="I533" s="28">
        <f>IFERROR(VLOOKUP(B533,'1º SEM 2019'!$B:$I,8,0),0)</f>
        <v>6909.33</v>
      </c>
    </row>
    <row r="534" spans="2:9">
      <c r="B534" s="10" t="s">
        <v>4044</v>
      </c>
      <c r="C534" s="11" t="s">
        <v>1</v>
      </c>
      <c r="D534" s="10" t="s">
        <v>4045</v>
      </c>
      <c r="E534" s="5">
        <f t="shared" si="16"/>
        <v>13</v>
      </c>
      <c r="F534" s="5" t="str">
        <f t="shared" si="17"/>
        <v>4</v>
      </c>
      <c r="G534" s="28">
        <f>IFERROR(VLOOKUP(B534,'1º SEM 2018'!$B:$I,8,0),0)</f>
        <v>1565243.89</v>
      </c>
      <c r="H534" s="28">
        <f>IFERROR(VLOOKUP(B534,'2º SEM 2018'!$B:$I,8,0),0)</f>
        <v>1608278.32</v>
      </c>
      <c r="I534" s="28">
        <f>IFERROR(VLOOKUP(B534,'1º SEM 2019'!$B:$I,8,0),0)</f>
        <v>1657256.16</v>
      </c>
    </row>
    <row r="535" spans="2:9">
      <c r="B535" s="10" t="s">
        <v>4046</v>
      </c>
      <c r="C535" s="11" t="s">
        <v>1</v>
      </c>
      <c r="D535" s="10" t="s">
        <v>4047</v>
      </c>
      <c r="E535" s="5">
        <f t="shared" si="16"/>
        <v>13</v>
      </c>
      <c r="F535" s="5" t="str">
        <f t="shared" si="17"/>
        <v>4</v>
      </c>
      <c r="G535" s="28">
        <f>IFERROR(VLOOKUP(B535,'1º SEM 2018'!$B:$I,8,0),0)</f>
        <v>1565243.89</v>
      </c>
      <c r="H535" s="28">
        <f>IFERROR(VLOOKUP(B535,'2º SEM 2018'!$B:$I,8,0),0)</f>
        <v>1608278.32</v>
      </c>
      <c r="I535" s="28">
        <f>IFERROR(VLOOKUP(B535,'1º SEM 2019'!$B:$I,8,0),0)</f>
        <v>1657256.16</v>
      </c>
    </row>
    <row r="536" spans="2:9">
      <c r="B536" s="10" t="s">
        <v>4050</v>
      </c>
      <c r="C536" s="11" t="s">
        <v>4051</v>
      </c>
      <c r="D536" s="10" t="s">
        <v>4052</v>
      </c>
      <c r="E536" s="5">
        <f t="shared" si="16"/>
        <v>18</v>
      </c>
      <c r="F536" s="5" t="str">
        <f t="shared" si="17"/>
        <v>4</v>
      </c>
      <c r="G536" s="28">
        <f>IFERROR(VLOOKUP(B536,'1º SEM 2018'!$B:$I,8,0),0)</f>
        <v>1565243.89</v>
      </c>
      <c r="H536" s="28">
        <f>IFERROR(VLOOKUP(B536,'2º SEM 2018'!$B:$I,8,0),0)</f>
        <v>1608278.32</v>
      </c>
      <c r="I536" s="28">
        <f>IFERROR(VLOOKUP(B536,'1º SEM 2019'!$B:$I,8,0),0)</f>
        <v>1657256.16</v>
      </c>
    </row>
    <row r="537" spans="2:9">
      <c r="B537" s="10" t="s">
        <v>4048</v>
      </c>
      <c r="C537" s="11" t="s">
        <v>1</v>
      </c>
      <c r="D537" s="10" t="s">
        <v>4049</v>
      </c>
      <c r="E537" s="5">
        <f t="shared" si="16"/>
        <v>13</v>
      </c>
      <c r="F537" s="5" t="str">
        <f t="shared" si="17"/>
        <v>4</v>
      </c>
      <c r="G537" s="28">
        <f>IFERROR(VLOOKUP(B537,'1º SEM 2018'!$B:$I,8,0),0)</f>
        <v>1565243.89</v>
      </c>
      <c r="H537" s="28">
        <f>IFERROR(VLOOKUP(B537,'2º SEM 2018'!$B:$I,8,0),0)</f>
        <v>1608278.32</v>
      </c>
      <c r="I537" s="28">
        <f>IFERROR(VLOOKUP(B537,'1º SEM 2019'!$B:$I,8,0),0)</f>
        <v>1657256.16</v>
      </c>
    </row>
    <row r="538" spans="2:9">
      <c r="B538" s="10" t="s">
        <v>4053</v>
      </c>
      <c r="C538" s="11" t="s">
        <v>1</v>
      </c>
      <c r="D538" s="10" t="s">
        <v>4054</v>
      </c>
      <c r="E538" s="5">
        <f t="shared" si="16"/>
        <v>13</v>
      </c>
      <c r="F538" s="5" t="str">
        <f t="shared" si="17"/>
        <v>4</v>
      </c>
      <c r="G538" s="28">
        <f>IFERROR(VLOOKUP(B538,'1º SEM 2018'!$B:$I,8,0),0)</f>
        <v>116314100.43000001</v>
      </c>
      <c r="H538" s="28">
        <f>IFERROR(VLOOKUP(B538,'2º SEM 2018'!$B:$I,8,0),0)</f>
        <v>125309927.45999999</v>
      </c>
      <c r="I538" s="28">
        <f>IFERROR(VLOOKUP(B538,'1º SEM 2019'!$B:$I,8,0),0)</f>
        <v>136340733.81</v>
      </c>
    </row>
    <row r="539" spans="2:9">
      <c r="B539" s="10" t="s">
        <v>4055</v>
      </c>
      <c r="C539" s="11" t="s">
        <v>1</v>
      </c>
      <c r="D539" s="10" t="s">
        <v>4056</v>
      </c>
      <c r="E539" s="5">
        <f t="shared" si="16"/>
        <v>13</v>
      </c>
      <c r="F539" s="5" t="str">
        <f t="shared" si="17"/>
        <v>4</v>
      </c>
      <c r="G539" s="28">
        <f>IFERROR(VLOOKUP(B539,'1º SEM 2018'!$B:$I,8,0),0)</f>
        <v>116314100.43000001</v>
      </c>
      <c r="H539" s="28">
        <f>IFERROR(VLOOKUP(B539,'2º SEM 2018'!$B:$I,8,0),0)</f>
        <v>125309927.45999999</v>
      </c>
      <c r="I539" s="28">
        <f>IFERROR(VLOOKUP(B539,'1º SEM 2019'!$B:$I,8,0),0)</f>
        <v>136340733.81</v>
      </c>
    </row>
    <row r="540" spans="2:9">
      <c r="B540" s="10" t="s">
        <v>4059</v>
      </c>
      <c r="C540" s="11" t="s">
        <v>4060</v>
      </c>
      <c r="D540" s="10" t="s">
        <v>4061</v>
      </c>
      <c r="E540" s="5">
        <f t="shared" si="16"/>
        <v>18</v>
      </c>
      <c r="F540" s="5" t="str">
        <f t="shared" si="17"/>
        <v>4</v>
      </c>
      <c r="G540" s="28">
        <f>IFERROR(VLOOKUP(B540,'1º SEM 2018'!$B:$I,8,0),0)</f>
        <v>116314100.43000001</v>
      </c>
      <c r="H540" s="28">
        <f>IFERROR(VLOOKUP(B540,'2º SEM 2018'!$B:$I,8,0),0)</f>
        <v>125309927.45999999</v>
      </c>
      <c r="I540" s="28">
        <f>IFERROR(VLOOKUP(B540,'1º SEM 2019'!$B:$I,8,0),0)</f>
        <v>136340733.81</v>
      </c>
    </row>
    <row r="541" spans="2:9">
      <c r="B541" s="10" t="s">
        <v>4057</v>
      </c>
      <c r="C541" s="11" t="s">
        <v>1</v>
      </c>
      <c r="D541" s="10" t="s">
        <v>4058</v>
      </c>
      <c r="E541" s="5">
        <f t="shared" si="16"/>
        <v>13</v>
      </c>
      <c r="F541" s="5" t="str">
        <f t="shared" si="17"/>
        <v>4</v>
      </c>
      <c r="G541" s="28">
        <f>IFERROR(VLOOKUP(B541,'1º SEM 2018'!$B:$I,8,0),0)</f>
        <v>116314100.43000001</v>
      </c>
      <c r="H541" s="28">
        <f>IFERROR(VLOOKUP(B541,'2º SEM 2018'!$B:$I,8,0),0)</f>
        <v>125309927.45999999</v>
      </c>
      <c r="I541" s="28">
        <f>IFERROR(VLOOKUP(B541,'1º SEM 2019'!$B:$I,8,0),0)</f>
        <v>136340733.81</v>
      </c>
    </row>
    <row r="542" spans="2:9">
      <c r="B542" s="10" t="s">
        <v>4062</v>
      </c>
      <c r="C542" s="11" t="s">
        <v>1</v>
      </c>
      <c r="D542" s="10" t="s">
        <v>4063</v>
      </c>
      <c r="E542" s="5">
        <f t="shared" si="16"/>
        <v>13</v>
      </c>
      <c r="F542" s="5" t="str">
        <f t="shared" si="17"/>
        <v>4</v>
      </c>
      <c r="G542" s="28">
        <f>IFERROR(VLOOKUP(B542,'1º SEM 2018'!$B:$I,8,0),0)</f>
        <v>0</v>
      </c>
      <c r="H542" s="28">
        <f>IFERROR(VLOOKUP(B542,'2º SEM 2018'!$B:$I,8,0),0)</f>
        <v>3826020.66</v>
      </c>
      <c r="I542" s="28">
        <f>IFERROR(VLOOKUP(B542,'1º SEM 2019'!$B:$I,8,0),0)</f>
        <v>3073677.8</v>
      </c>
    </row>
    <row r="543" spans="2:9">
      <c r="B543" s="10" t="s">
        <v>4064</v>
      </c>
      <c r="C543" s="11" t="s">
        <v>1</v>
      </c>
      <c r="D543" s="10" t="s">
        <v>4065</v>
      </c>
      <c r="E543" s="5">
        <f t="shared" si="16"/>
        <v>13</v>
      </c>
      <c r="F543" s="5" t="str">
        <f t="shared" si="17"/>
        <v>4</v>
      </c>
      <c r="G543" s="28">
        <f>IFERROR(VLOOKUP(B543,'1º SEM 2018'!$B:$I,8,0),0)</f>
        <v>0</v>
      </c>
      <c r="H543" s="28">
        <f>IFERROR(VLOOKUP(B543,'2º SEM 2018'!$B:$I,8,0),0)</f>
        <v>3826020.66</v>
      </c>
      <c r="I543" s="28">
        <f>IFERROR(VLOOKUP(B543,'1º SEM 2019'!$B:$I,8,0),0)</f>
        <v>3073677.8</v>
      </c>
    </row>
    <row r="544" spans="2:9">
      <c r="B544" s="10" t="s">
        <v>4066</v>
      </c>
      <c r="C544" s="11" t="s">
        <v>1</v>
      </c>
      <c r="D544" s="10" t="s">
        <v>4067</v>
      </c>
      <c r="E544" s="5">
        <f t="shared" si="16"/>
        <v>13</v>
      </c>
      <c r="F544" s="5" t="str">
        <f t="shared" si="17"/>
        <v>4</v>
      </c>
      <c r="G544" s="28">
        <f>IFERROR(VLOOKUP(B544,'1º SEM 2018'!$B:$I,8,0),0)</f>
        <v>0</v>
      </c>
      <c r="H544" s="28">
        <f>IFERROR(VLOOKUP(B544,'2º SEM 2018'!$B:$I,8,0),0)</f>
        <v>3826020.66</v>
      </c>
      <c r="I544" s="28">
        <f>IFERROR(VLOOKUP(B544,'1º SEM 2019'!$B:$I,8,0),0)</f>
        <v>3073677.8</v>
      </c>
    </row>
    <row r="545" spans="2:9">
      <c r="B545" s="10" t="s">
        <v>4070</v>
      </c>
      <c r="C545" s="11" t="s">
        <v>4071</v>
      </c>
      <c r="D545" s="10" t="s">
        <v>4072</v>
      </c>
      <c r="E545" s="5">
        <f t="shared" si="16"/>
        <v>18</v>
      </c>
      <c r="F545" s="5" t="str">
        <f t="shared" si="17"/>
        <v>4</v>
      </c>
      <c r="G545" s="28">
        <f>IFERROR(VLOOKUP(B545,'1º SEM 2018'!$B:$I,8,0),0)</f>
        <v>0</v>
      </c>
      <c r="H545" s="28">
        <f>IFERROR(VLOOKUP(B545,'2º SEM 2018'!$B:$I,8,0),0)</f>
        <v>3826020.66</v>
      </c>
      <c r="I545" s="28">
        <f>IFERROR(VLOOKUP(B545,'1º SEM 2019'!$B:$I,8,0),0)</f>
        <v>3073677.8</v>
      </c>
    </row>
    <row r="546" spans="2:9">
      <c r="B546" s="10" t="s">
        <v>4068</v>
      </c>
      <c r="C546" s="11" t="s">
        <v>1</v>
      </c>
      <c r="D546" s="10" t="s">
        <v>4069</v>
      </c>
      <c r="E546" s="5">
        <f t="shared" si="16"/>
        <v>13</v>
      </c>
      <c r="F546" s="5" t="str">
        <f t="shared" si="17"/>
        <v>4</v>
      </c>
      <c r="G546" s="28">
        <f>IFERROR(VLOOKUP(B546,'1º SEM 2018'!$B:$I,8,0),0)</f>
        <v>0</v>
      </c>
      <c r="H546" s="28">
        <f>IFERROR(VLOOKUP(B546,'2º SEM 2018'!$B:$I,8,0),0)</f>
        <v>3826020.66</v>
      </c>
      <c r="I546" s="28">
        <f>IFERROR(VLOOKUP(B546,'1º SEM 2019'!$B:$I,8,0),0)</f>
        <v>3073677.8</v>
      </c>
    </row>
    <row r="547" spans="2:9">
      <c r="B547" s="10" t="s">
        <v>4073</v>
      </c>
      <c r="C547" s="11" t="s">
        <v>1</v>
      </c>
      <c r="D547" s="10" t="s">
        <v>2974</v>
      </c>
      <c r="E547" s="5">
        <f t="shared" si="16"/>
        <v>13</v>
      </c>
      <c r="F547" s="5" t="str">
        <f t="shared" si="17"/>
        <v>4</v>
      </c>
      <c r="G547" s="28">
        <f>IFERROR(VLOOKUP(B547,'1º SEM 2018'!$B:$I,8,0),0)</f>
        <v>3861628.45</v>
      </c>
      <c r="H547" s="28">
        <f>IFERROR(VLOOKUP(B547,'2º SEM 2018'!$B:$I,8,0),0)</f>
        <v>5425433.6900000004</v>
      </c>
      <c r="I547" s="28">
        <f>IFERROR(VLOOKUP(B547,'1º SEM 2019'!$B:$I,8,0),0)</f>
        <v>6091954.3099999996</v>
      </c>
    </row>
    <row r="548" spans="2:9">
      <c r="B548" s="10" t="s">
        <v>4074</v>
      </c>
      <c r="C548" s="11" t="s">
        <v>1</v>
      </c>
      <c r="D548" s="10" t="s">
        <v>4075</v>
      </c>
      <c r="E548" s="5">
        <f t="shared" si="16"/>
        <v>13</v>
      </c>
      <c r="F548" s="5" t="str">
        <f t="shared" si="17"/>
        <v>4</v>
      </c>
      <c r="G548" s="28">
        <f>IFERROR(VLOOKUP(B548,'1º SEM 2018'!$B:$I,8,0),0)</f>
        <v>3861628.45</v>
      </c>
      <c r="H548" s="28">
        <f>IFERROR(VLOOKUP(B548,'2º SEM 2018'!$B:$I,8,0),0)</f>
        <v>5425433.6900000004</v>
      </c>
      <c r="I548" s="28">
        <f>IFERROR(VLOOKUP(B548,'1º SEM 2019'!$B:$I,8,0),0)</f>
        <v>6091954.3099999996</v>
      </c>
    </row>
    <row r="549" spans="2:9">
      <c r="B549" s="10" t="s">
        <v>4076</v>
      </c>
      <c r="C549" s="11" t="s">
        <v>1</v>
      </c>
      <c r="D549" s="10" t="s">
        <v>4077</v>
      </c>
      <c r="E549" s="5">
        <f t="shared" si="16"/>
        <v>13</v>
      </c>
      <c r="F549" s="5" t="str">
        <f t="shared" si="17"/>
        <v>4</v>
      </c>
      <c r="G549" s="28">
        <f>IFERROR(VLOOKUP(B549,'1º SEM 2018'!$B:$I,8,0),0)</f>
        <v>3861628.45</v>
      </c>
      <c r="H549" s="28">
        <f>IFERROR(VLOOKUP(B549,'2º SEM 2018'!$B:$I,8,0),0)</f>
        <v>5425433.6900000004</v>
      </c>
      <c r="I549" s="28">
        <f>IFERROR(VLOOKUP(B549,'1º SEM 2019'!$B:$I,8,0),0)</f>
        <v>6091954.3099999996</v>
      </c>
    </row>
    <row r="550" spans="2:9">
      <c r="B550" s="10" t="s">
        <v>4080</v>
      </c>
      <c r="C550" s="11" t="s">
        <v>4081</v>
      </c>
      <c r="D550" s="10" t="s">
        <v>4082</v>
      </c>
      <c r="E550" s="5">
        <f t="shared" si="16"/>
        <v>18</v>
      </c>
      <c r="F550" s="5" t="str">
        <f t="shared" si="17"/>
        <v>4</v>
      </c>
      <c r="G550" s="28">
        <f>IFERROR(VLOOKUP(B550,'1º SEM 2018'!$B:$I,8,0),0)</f>
        <v>4101242.6</v>
      </c>
      <c r="H550" s="28">
        <f>IFERROR(VLOOKUP(B550,'2º SEM 2018'!$B:$I,8,0),0)</f>
        <v>6021615.6200000001</v>
      </c>
      <c r="I550" s="28">
        <f>IFERROR(VLOOKUP(B550,'1º SEM 2019'!$B:$I,8,0),0)</f>
        <v>6668603.6500000004</v>
      </c>
    </row>
    <row r="551" spans="2:9">
      <c r="B551" s="10" t="s">
        <v>4083</v>
      </c>
      <c r="C551" s="11" t="s">
        <v>4084</v>
      </c>
      <c r="D551" s="10" t="s">
        <v>4085</v>
      </c>
      <c r="E551" s="5">
        <f t="shared" si="16"/>
        <v>18</v>
      </c>
      <c r="F551" s="5" t="str">
        <f t="shared" si="17"/>
        <v>4</v>
      </c>
      <c r="G551" s="28">
        <f>IFERROR(VLOOKUP(B551,'1º SEM 2018'!$B:$I,8,0),0)</f>
        <v>-239614.15</v>
      </c>
      <c r="H551" s="28">
        <f>IFERROR(VLOOKUP(B551,'2º SEM 2018'!$B:$I,8,0),0)</f>
        <v>-596181.93000000005</v>
      </c>
      <c r="I551" s="28">
        <f>IFERROR(VLOOKUP(B551,'1º SEM 2019'!$B:$I,8,0),0)</f>
        <v>-576649.34</v>
      </c>
    </row>
    <row r="552" spans="2:9">
      <c r="B552" s="10" t="s">
        <v>4078</v>
      </c>
      <c r="C552" s="11" t="s">
        <v>1</v>
      </c>
      <c r="D552" s="10" t="s">
        <v>4079</v>
      </c>
      <c r="E552" s="5">
        <f t="shared" si="16"/>
        <v>13</v>
      </c>
      <c r="F552" s="5" t="str">
        <f t="shared" si="17"/>
        <v>4</v>
      </c>
      <c r="G552" s="28">
        <f>IFERROR(VLOOKUP(B552,'1º SEM 2018'!$B:$I,8,0),0)</f>
        <v>3861628.45</v>
      </c>
      <c r="H552" s="28">
        <f>IFERROR(VLOOKUP(B552,'2º SEM 2018'!$B:$I,8,0),0)</f>
        <v>5425433.6900000004</v>
      </c>
      <c r="I552" s="28">
        <f>IFERROR(VLOOKUP(B552,'1º SEM 2019'!$B:$I,8,0),0)</f>
        <v>6091954.3099999996</v>
      </c>
    </row>
    <row r="553" spans="2:9">
      <c r="B553" s="10" t="s">
        <v>4086</v>
      </c>
      <c r="C553" s="11" t="s">
        <v>1</v>
      </c>
      <c r="D553" s="10" t="s">
        <v>4087</v>
      </c>
      <c r="E553" s="5">
        <f t="shared" si="16"/>
        <v>13</v>
      </c>
      <c r="F553" s="5" t="str">
        <f t="shared" si="17"/>
        <v>4</v>
      </c>
      <c r="G553" s="28">
        <f>IFERROR(VLOOKUP(B553,'1º SEM 2018'!$B:$I,8,0),0)</f>
        <v>123487.71</v>
      </c>
      <c r="H553" s="28">
        <f>IFERROR(VLOOKUP(B553,'2º SEM 2018'!$B:$I,8,0),0)</f>
        <v>763447.99</v>
      </c>
      <c r="I553" s="28">
        <f>IFERROR(VLOOKUP(B553,'1º SEM 2019'!$B:$I,8,0),0)</f>
        <v>1040663.23</v>
      </c>
    </row>
    <row r="554" spans="2:9">
      <c r="B554" s="10" t="s">
        <v>4088</v>
      </c>
      <c r="C554" s="11" t="s">
        <v>1</v>
      </c>
      <c r="D554" s="10" t="s">
        <v>4089</v>
      </c>
      <c r="E554" s="5">
        <f t="shared" si="16"/>
        <v>13</v>
      </c>
      <c r="F554" s="5" t="str">
        <f t="shared" si="17"/>
        <v>4</v>
      </c>
      <c r="G554" s="28">
        <f>IFERROR(VLOOKUP(B554,'1º SEM 2018'!$B:$I,8,0),0)</f>
        <v>123487.71</v>
      </c>
      <c r="H554" s="28">
        <f>IFERROR(VLOOKUP(B554,'2º SEM 2018'!$B:$I,8,0),0)</f>
        <v>763447.99</v>
      </c>
      <c r="I554" s="28">
        <f>IFERROR(VLOOKUP(B554,'1º SEM 2019'!$B:$I,8,0),0)</f>
        <v>1040663.23</v>
      </c>
    </row>
    <row r="555" spans="2:9">
      <c r="B555" s="10" t="s">
        <v>4092</v>
      </c>
      <c r="C555" s="11" t="s">
        <v>4093</v>
      </c>
      <c r="D555" s="10" t="s">
        <v>4094</v>
      </c>
      <c r="E555" s="5">
        <f t="shared" si="16"/>
        <v>18</v>
      </c>
      <c r="F555" s="5" t="str">
        <f t="shared" si="17"/>
        <v>4</v>
      </c>
      <c r="G555" s="28">
        <f>IFERROR(VLOOKUP(B555,'1º SEM 2018'!$B:$I,8,0),0)</f>
        <v>2033.48</v>
      </c>
      <c r="H555" s="28">
        <f>IFERROR(VLOOKUP(B555,'2º SEM 2018'!$B:$I,8,0),0)</f>
        <v>671485.89</v>
      </c>
      <c r="I555" s="28">
        <f>IFERROR(VLOOKUP(B555,'1º SEM 2019'!$B:$I,8,0),0)</f>
        <v>542701.89</v>
      </c>
    </row>
    <row r="556" spans="2:9">
      <c r="B556" s="10" t="s">
        <v>4090</v>
      </c>
      <c r="C556" s="11" t="s">
        <v>1</v>
      </c>
      <c r="D556" s="10" t="s">
        <v>4091</v>
      </c>
      <c r="E556" s="5">
        <f t="shared" si="16"/>
        <v>13</v>
      </c>
      <c r="F556" s="5" t="str">
        <f t="shared" si="17"/>
        <v>4</v>
      </c>
      <c r="G556" s="28">
        <f>IFERROR(VLOOKUP(B556,'1º SEM 2018'!$B:$I,8,0),0)</f>
        <v>2033.48</v>
      </c>
      <c r="H556" s="28">
        <f>IFERROR(VLOOKUP(B556,'2º SEM 2018'!$B:$I,8,0),0)</f>
        <v>671485.89</v>
      </c>
      <c r="I556" s="28">
        <f>IFERROR(VLOOKUP(B556,'1º SEM 2019'!$B:$I,8,0),0)</f>
        <v>542701.89</v>
      </c>
    </row>
    <row r="557" spans="2:9">
      <c r="B557" s="10" t="s">
        <v>4095</v>
      </c>
      <c r="C557" s="11" t="s">
        <v>1</v>
      </c>
      <c r="D557" s="10" t="s">
        <v>4096</v>
      </c>
      <c r="E557" s="5">
        <f t="shared" si="16"/>
        <v>13</v>
      </c>
      <c r="F557" s="5" t="str">
        <f t="shared" si="17"/>
        <v>4</v>
      </c>
      <c r="G557" s="28">
        <f>IFERROR(VLOOKUP(B557,'1º SEM 2018'!$B:$I,8,0),0)</f>
        <v>121454.23</v>
      </c>
      <c r="H557" s="28">
        <f>IFERROR(VLOOKUP(B557,'2º SEM 2018'!$B:$I,8,0),0)</f>
        <v>91962.1</v>
      </c>
      <c r="I557" s="28">
        <f>IFERROR(VLOOKUP(B557,'1º SEM 2019'!$B:$I,8,0),0)</f>
        <v>497961.34</v>
      </c>
    </row>
    <row r="558" spans="2:9">
      <c r="B558" s="10" t="s">
        <v>4099</v>
      </c>
      <c r="C558" s="11" t="s">
        <v>4100</v>
      </c>
      <c r="D558" s="10" t="s">
        <v>4101</v>
      </c>
      <c r="E558" s="5">
        <f t="shared" si="16"/>
        <v>18</v>
      </c>
      <c r="F558" s="5" t="str">
        <f t="shared" si="17"/>
        <v>4</v>
      </c>
      <c r="G558" s="28">
        <f>IFERROR(VLOOKUP(B558,'1º SEM 2018'!$B:$I,8,0),0)</f>
        <v>97382.51</v>
      </c>
      <c r="H558" s="28">
        <f>IFERROR(VLOOKUP(B558,'2º SEM 2018'!$B:$I,8,0),0)</f>
        <v>88908.53</v>
      </c>
      <c r="I558" s="28">
        <f>IFERROR(VLOOKUP(B558,'1º SEM 2019'!$B:$I,8,0),0)</f>
        <v>476395.16</v>
      </c>
    </row>
    <row r="559" spans="2:9">
      <c r="B559" s="10" t="s">
        <v>4102</v>
      </c>
      <c r="C559" s="11" t="s">
        <v>4103</v>
      </c>
      <c r="D559" s="10" t="s">
        <v>4104</v>
      </c>
      <c r="E559" s="5">
        <f t="shared" si="16"/>
        <v>18</v>
      </c>
      <c r="F559" s="5" t="str">
        <f t="shared" si="17"/>
        <v>4</v>
      </c>
      <c r="G559" s="28">
        <f>IFERROR(VLOOKUP(B559,'1º SEM 2018'!$B:$I,8,0),0)</f>
        <v>7738.53</v>
      </c>
      <c r="H559" s="28">
        <f>IFERROR(VLOOKUP(B559,'2º SEM 2018'!$B:$I,8,0),0)</f>
        <v>3053.57</v>
      </c>
      <c r="I559" s="28">
        <f>IFERROR(VLOOKUP(B559,'1º SEM 2019'!$B:$I,8,0),0)</f>
        <v>6963.5</v>
      </c>
    </row>
    <row r="560" spans="2:9">
      <c r="B560" s="10" t="s">
        <v>4105</v>
      </c>
      <c r="C560" s="11" t="s">
        <v>4106</v>
      </c>
      <c r="D560" s="10" t="s">
        <v>4107</v>
      </c>
      <c r="E560" s="5">
        <f t="shared" si="16"/>
        <v>18</v>
      </c>
      <c r="F560" s="5" t="str">
        <f t="shared" si="17"/>
        <v>4</v>
      </c>
      <c r="G560" s="28">
        <f>IFERROR(VLOOKUP(B560,'1º SEM 2018'!$B:$I,8,0),0)</f>
        <v>13268.21</v>
      </c>
      <c r="H560" s="28">
        <f>IFERROR(VLOOKUP(B560,'2º SEM 2018'!$B:$I,8,0),0)</f>
        <v>0</v>
      </c>
      <c r="I560" s="28">
        <f>IFERROR(VLOOKUP(B560,'1º SEM 2019'!$B:$I,8,0),0)</f>
        <v>12384.52</v>
      </c>
    </row>
    <row r="561" spans="2:9">
      <c r="B561" s="10" t="s">
        <v>4108</v>
      </c>
      <c r="C561" s="11" t="s">
        <v>4109</v>
      </c>
      <c r="D561" s="10" t="s">
        <v>4110</v>
      </c>
      <c r="E561" s="5">
        <f t="shared" si="16"/>
        <v>18</v>
      </c>
      <c r="F561" s="5" t="str">
        <f t="shared" si="17"/>
        <v>4</v>
      </c>
      <c r="G561" s="28">
        <f>IFERROR(VLOOKUP(B561,'1º SEM 2018'!$B:$I,8,0),0)</f>
        <v>3064.98</v>
      </c>
      <c r="H561" s="28">
        <f>IFERROR(VLOOKUP(B561,'2º SEM 2018'!$B:$I,8,0),0)</f>
        <v>0</v>
      </c>
      <c r="I561" s="28">
        <f>IFERROR(VLOOKUP(B561,'1º SEM 2019'!$B:$I,8,0),0)</f>
        <v>2218.16</v>
      </c>
    </row>
    <row r="562" spans="2:9">
      <c r="B562" s="10" t="s">
        <v>5699</v>
      </c>
      <c r="C562" s="11" t="s">
        <v>5700</v>
      </c>
      <c r="D562" s="10" t="s">
        <v>5701</v>
      </c>
      <c r="E562" s="5">
        <f t="shared" si="16"/>
        <v>18</v>
      </c>
      <c r="F562" s="5" t="str">
        <f t="shared" si="17"/>
        <v>4</v>
      </c>
      <c r="G562" s="28">
        <f>IFERROR(VLOOKUP(B562,'1º SEM 2018'!$B:$I,8,0),0)</f>
        <v>0</v>
      </c>
      <c r="H562" s="28">
        <f>IFERROR(VLOOKUP(B562,'2º SEM 2018'!$B:$I,8,0),0)</f>
        <v>0</v>
      </c>
      <c r="I562" s="28">
        <f>IFERROR(VLOOKUP(B562,'1º SEM 2019'!$B:$I,8,0),0)</f>
        <v>0</v>
      </c>
    </row>
    <row r="563" spans="2:9">
      <c r="B563" s="10" t="s">
        <v>4097</v>
      </c>
      <c r="C563" s="11" t="s">
        <v>1</v>
      </c>
      <c r="D563" s="10" t="s">
        <v>4098</v>
      </c>
      <c r="E563" s="5">
        <f t="shared" si="16"/>
        <v>13</v>
      </c>
      <c r="F563" s="5" t="str">
        <f t="shared" si="17"/>
        <v>4</v>
      </c>
      <c r="G563" s="28">
        <f>IFERROR(VLOOKUP(B563,'1º SEM 2018'!$B:$I,8,0),0)</f>
        <v>121454.23</v>
      </c>
      <c r="H563" s="28">
        <f>IFERROR(VLOOKUP(B563,'2º SEM 2018'!$B:$I,8,0),0)</f>
        <v>91962.1</v>
      </c>
      <c r="I563" s="28">
        <f>IFERROR(VLOOKUP(B563,'1º SEM 2019'!$B:$I,8,0),0)</f>
        <v>497961.34</v>
      </c>
    </row>
    <row r="564" spans="2:9">
      <c r="B564" s="10" t="s">
        <v>5703</v>
      </c>
      <c r="C564" s="11" t="s">
        <v>5704</v>
      </c>
      <c r="D564" s="10" t="s">
        <v>5705</v>
      </c>
      <c r="E564" s="5">
        <f t="shared" si="16"/>
        <v>18</v>
      </c>
      <c r="F564" s="5" t="str">
        <f t="shared" si="17"/>
        <v>4</v>
      </c>
      <c r="G564" s="28">
        <f>IFERROR(VLOOKUP(B564,'1º SEM 2018'!$B:$I,8,0),0)</f>
        <v>0</v>
      </c>
      <c r="H564" s="28">
        <f>IFERROR(VLOOKUP(B564,'2º SEM 2018'!$B:$I,8,0),0)</f>
        <v>0</v>
      </c>
      <c r="I564" s="28">
        <f>IFERROR(VLOOKUP(B564,'1º SEM 2019'!$B:$I,8,0),0)</f>
        <v>0</v>
      </c>
    </row>
    <row r="565" spans="2:9">
      <c r="B565" s="10" t="s">
        <v>5706</v>
      </c>
      <c r="C565" s="11" t="s">
        <v>5707</v>
      </c>
      <c r="D565" s="10" t="s">
        <v>5708</v>
      </c>
      <c r="E565" s="5">
        <f t="shared" si="16"/>
        <v>18</v>
      </c>
      <c r="F565" s="5" t="str">
        <f t="shared" si="17"/>
        <v>4</v>
      </c>
      <c r="G565" s="28">
        <f>IFERROR(VLOOKUP(B565,'1º SEM 2018'!$B:$I,8,0),0)</f>
        <v>0</v>
      </c>
      <c r="H565" s="28">
        <f>IFERROR(VLOOKUP(B565,'2º SEM 2018'!$B:$I,8,0),0)</f>
        <v>0</v>
      </c>
      <c r="I565" s="28">
        <f>IFERROR(VLOOKUP(B565,'1º SEM 2019'!$B:$I,8,0),0)</f>
        <v>0</v>
      </c>
    </row>
    <row r="566" spans="2:9">
      <c r="B566" s="10" t="s">
        <v>5709</v>
      </c>
      <c r="C566" s="11" t="s">
        <v>5710</v>
      </c>
      <c r="D566" s="10" t="s">
        <v>5711</v>
      </c>
      <c r="E566" s="5">
        <f t="shared" si="16"/>
        <v>18</v>
      </c>
      <c r="F566" s="5" t="str">
        <f t="shared" si="17"/>
        <v>4</v>
      </c>
      <c r="G566" s="28">
        <f>IFERROR(VLOOKUP(B566,'1º SEM 2018'!$B:$I,8,0),0)</f>
        <v>0</v>
      </c>
      <c r="H566" s="28">
        <f>IFERROR(VLOOKUP(B566,'2º SEM 2018'!$B:$I,8,0),0)</f>
        <v>0</v>
      </c>
      <c r="I566" s="28">
        <f>IFERROR(VLOOKUP(B566,'1º SEM 2019'!$B:$I,8,0),0)</f>
        <v>0</v>
      </c>
    </row>
    <row r="567" spans="2:9">
      <c r="B567" s="10" t="s">
        <v>5712</v>
      </c>
      <c r="C567" s="11" t="s">
        <v>5713</v>
      </c>
      <c r="D567" s="10" t="s">
        <v>5714</v>
      </c>
      <c r="E567" s="5">
        <f t="shared" si="16"/>
        <v>18</v>
      </c>
      <c r="F567" s="5" t="str">
        <f t="shared" si="17"/>
        <v>4</v>
      </c>
      <c r="G567" s="28">
        <f>IFERROR(VLOOKUP(B567,'1º SEM 2018'!$B:$I,8,0),0)</f>
        <v>0</v>
      </c>
      <c r="H567" s="28">
        <f>IFERROR(VLOOKUP(B567,'2º SEM 2018'!$B:$I,8,0),0)</f>
        <v>0</v>
      </c>
      <c r="I567" s="28">
        <f>IFERROR(VLOOKUP(B567,'1º SEM 2019'!$B:$I,8,0),0)</f>
        <v>0</v>
      </c>
    </row>
    <row r="568" spans="2:9">
      <c r="B568" s="10" t="s">
        <v>5715</v>
      </c>
      <c r="C568" s="11" t="s">
        <v>5716</v>
      </c>
      <c r="D568" s="10" t="s">
        <v>5717</v>
      </c>
      <c r="E568" s="5">
        <f t="shared" si="16"/>
        <v>18</v>
      </c>
      <c r="F568" s="5" t="str">
        <f t="shared" si="17"/>
        <v>4</v>
      </c>
      <c r="G568" s="28">
        <f>IFERROR(VLOOKUP(B568,'1º SEM 2018'!$B:$I,8,0),0)</f>
        <v>0</v>
      </c>
      <c r="H568" s="28">
        <f>IFERROR(VLOOKUP(B568,'2º SEM 2018'!$B:$I,8,0),0)</f>
        <v>0</v>
      </c>
      <c r="I568" s="28">
        <f>IFERROR(VLOOKUP(B568,'1º SEM 2019'!$B:$I,8,0),0)</f>
        <v>0</v>
      </c>
    </row>
    <row r="569" spans="2:9">
      <c r="B569" s="10" t="s">
        <v>5718</v>
      </c>
      <c r="C569" s="11" t="s">
        <v>5719</v>
      </c>
      <c r="D569" s="10" t="s">
        <v>5720</v>
      </c>
      <c r="E569" s="5">
        <f t="shared" si="16"/>
        <v>18</v>
      </c>
      <c r="F569" s="5" t="str">
        <f t="shared" si="17"/>
        <v>4</v>
      </c>
      <c r="G569" s="28">
        <f>IFERROR(VLOOKUP(B569,'1º SEM 2018'!$B:$I,8,0),0)</f>
        <v>0</v>
      </c>
      <c r="H569" s="28">
        <f>IFERROR(VLOOKUP(B569,'2º SEM 2018'!$B:$I,8,0),0)</f>
        <v>0</v>
      </c>
      <c r="I569" s="28">
        <f>IFERROR(VLOOKUP(B569,'1º SEM 2019'!$B:$I,8,0),0)</f>
        <v>0</v>
      </c>
    </row>
    <row r="570" spans="2:9">
      <c r="B570" s="10" t="s">
        <v>5702</v>
      </c>
      <c r="C570" s="11" t="s">
        <v>1</v>
      </c>
      <c r="D570" s="10" t="s">
        <v>2997</v>
      </c>
      <c r="E570" s="5">
        <f t="shared" si="16"/>
        <v>13</v>
      </c>
      <c r="F570" s="5" t="str">
        <f t="shared" si="17"/>
        <v>4</v>
      </c>
      <c r="G570" s="28">
        <f>IFERROR(VLOOKUP(B570,'1º SEM 2018'!$B:$I,8,0),0)</f>
        <v>0</v>
      </c>
      <c r="H570" s="28">
        <f>IFERROR(VLOOKUP(B570,'2º SEM 2018'!$B:$I,8,0),0)</f>
        <v>0</v>
      </c>
      <c r="I570" s="28">
        <f>IFERROR(VLOOKUP(B570,'1º SEM 2019'!$B:$I,8,0),0)</f>
        <v>0</v>
      </c>
    </row>
    <row r="571" spans="2:9">
      <c r="B571" s="10" t="s">
        <v>4111</v>
      </c>
      <c r="C571" s="11" t="s">
        <v>1</v>
      </c>
      <c r="D571" s="10" t="s">
        <v>4112</v>
      </c>
      <c r="E571" s="5">
        <f t="shared" si="16"/>
        <v>13</v>
      </c>
      <c r="F571" s="5" t="str">
        <f t="shared" si="17"/>
        <v>4</v>
      </c>
      <c r="G571" s="28">
        <f>IFERROR(VLOOKUP(B571,'1º SEM 2018'!$B:$I,8,0),0)</f>
        <v>7418243.1799999997</v>
      </c>
      <c r="H571" s="28">
        <f>IFERROR(VLOOKUP(B571,'2º SEM 2018'!$B:$I,8,0),0)</f>
        <v>6767187.8200000003</v>
      </c>
      <c r="I571" s="28">
        <f>IFERROR(VLOOKUP(B571,'1º SEM 2019'!$B:$I,8,0),0)</f>
        <v>8008054.3799999999</v>
      </c>
    </row>
    <row r="572" spans="2:9">
      <c r="B572" s="10" t="s">
        <v>4113</v>
      </c>
      <c r="C572" s="11" t="s">
        <v>1</v>
      </c>
      <c r="D572" s="10" t="s">
        <v>4114</v>
      </c>
      <c r="E572" s="5">
        <f t="shared" si="16"/>
        <v>13</v>
      </c>
      <c r="F572" s="5" t="str">
        <f t="shared" si="17"/>
        <v>4</v>
      </c>
      <c r="G572" s="28">
        <f>IFERROR(VLOOKUP(B572,'1º SEM 2018'!$B:$I,8,0),0)</f>
        <v>87906.26</v>
      </c>
      <c r="H572" s="28">
        <f>IFERROR(VLOOKUP(B572,'2º SEM 2018'!$B:$I,8,0),0)</f>
        <v>39225.230000000003</v>
      </c>
      <c r="I572" s="28">
        <f>IFERROR(VLOOKUP(B572,'1º SEM 2019'!$B:$I,8,0),0)</f>
        <v>198048.71</v>
      </c>
    </row>
    <row r="573" spans="2:9">
      <c r="B573" s="10" t="s">
        <v>4115</v>
      </c>
      <c r="C573" s="11" t="s">
        <v>1</v>
      </c>
      <c r="D573" s="10" t="s">
        <v>4116</v>
      </c>
      <c r="E573" s="5">
        <f t="shared" si="16"/>
        <v>13</v>
      </c>
      <c r="F573" s="5" t="str">
        <f t="shared" si="17"/>
        <v>4</v>
      </c>
      <c r="G573" s="28">
        <f>IFERROR(VLOOKUP(B573,'1º SEM 2018'!$B:$I,8,0),0)</f>
        <v>19717.45</v>
      </c>
      <c r="H573" s="28">
        <f>IFERROR(VLOOKUP(B573,'2º SEM 2018'!$B:$I,8,0),0)</f>
        <v>37959.17</v>
      </c>
      <c r="I573" s="28">
        <f>IFERROR(VLOOKUP(B573,'1º SEM 2019'!$B:$I,8,0),0)</f>
        <v>50981.41</v>
      </c>
    </row>
    <row r="574" spans="2:9">
      <c r="B574" s="10" t="s">
        <v>4119</v>
      </c>
      <c r="C574" s="11" t="s">
        <v>4120</v>
      </c>
      <c r="D574" s="10" t="s">
        <v>4121</v>
      </c>
      <c r="E574" s="5">
        <f t="shared" si="16"/>
        <v>18</v>
      </c>
      <c r="F574" s="5" t="str">
        <f t="shared" si="17"/>
        <v>4</v>
      </c>
      <c r="G574" s="28">
        <f>IFERROR(VLOOKUP(B574,'1º SEM 2018'!$B:$I,8,0),0)</f>
        <v>19599.23</v>
      </c>
      <c r="H574" s="28">
        <f>IFERROR(VLOOKUP(B574,'2º SEM 2018'!$B:$I,8,0),0)</f>
        <v>37895.300000000003</v>
      </c>
      <c r="I574" s="28">
        <f>IFERROR(VLOOKUP(B574,'1º SEM 2019'!$B:$I,8,0),0)</f>
        <v>50688.36</v>
      </c>
    </row>
    <row r="575" spans="2:9">
      <c r="B575" s="10" t="s">
        <v>4117</v>
      </c>
      <c r="C575" s="11" t="s">
        <v>1</v>
      </c>
      <c r="D575" s="10" t="s">
        <v>4118</v>
      </c>
      <c r="E575" s="5">
        <f t="shared" si="16"/>
        <v>13</v>
      </c>
      <c r="F575" s="5" t="str">
        <f t="shared" si="17"/>
        <v>4</v>
      </c>
      <c r="G575" s="28">
        <f>IFERROR(VLOOKUP(B575,'1º SEM 2018'!$B:$I,8,0),0)</f>
        <v>19599.23</v>
      </c>
      <c r="H575" s="28">
        <f>IFERROR(VLOOKUP(B575,'2º SEM 2018'!$B:$I,8,0),0)</f>
        <v>37895.300000000003</v>
      </c>
      <c r="I575" s="28">
        <f>IFERROR(VLOOKUP(B575,'1º SEM 2019'!$B:$I,8,0),0)</f>
        <v>50688.36</v>
      </c>
    </row>
    <row r="576" spans="2:9">
      <c r="B576" s="10" t="s">
        <v>4124</v>
      </c>
      <c r="C576" s="11" t="s">
        <v>4125</v>
      </c>
      <c r="D576" s="10" t="s">
        <v>4126</v>
      </c>
      <c r="E576" s="5">
        <f t="shared" si="16"/>
        <v>18</v>
      </c>
      <c r="F576" s="5" t="str">
        <f t="shared" si="17"/>
        <v>4</v>
      </c>
      <c r="G576" s="28">
        <f>IFERROR(VLOOKUP(B576,'1º SEM 2018'!$B:$I,8,0),0)</f>
        <v>118.22</v>
      </c>
      <c r="H576" s="28">
        <f>IFERROR(VLOOKUP(B576,'2º SEM 2018'!$B:$I,8,0),0)</f>
        <v>63.87</v>
      </c>
      <c r="I576" s="28">
        <f>IFERROR(VLOOKUP(B576,'1º SEM 2019'!$B:$I,8,0),0)</f>
        <v>293.05</v>
      </c>
    </row>
    <row r="577" spans="2:9">
      <c r="B577" s="10" t="s">
        <v>4122</v>
      </c>
      <c r="C577" s="11" t="s">
        <v>1</v>
      </c>
      <c r="D577" s="10" t="s">
        <v>4123</v>
      </c>
      <c r="E577" s="5">
        <f t="shared" si="16"/>
        <v>13</v>
      </c>
      <c r="F577" s="5" t="str">
        <f t="shared" si="17"/>
        <v>4</v>
      </c>
      <c r="G577" s="28">
        <f>IFERROR(VLOOKUP(B577,'1º SEM 2018'!$B:$I,8,0),0)</f>
        <v>118.22</v>
      </c>
      <c r="H577" s="28">
        <f>IFERROR(VLOOKUP(B577,'2º SEM 2018'!$B:$I,8,0),0)</f>
        <v>63.87</v>
      </c>
      <c r="I577" s="28">
        <f>IFERROR(VLOOKUP(B577,'1º SEM 2019'!$B:$I,8,0),0)</f>
        <v>293.05</v>
      </c>
    </row>
    <row r="578" spans="2:9">
      <c r="B578" s="10" t="s">
        <v>5721</v>
      </c>
      <c r="C578" s="11" t="s">
        <v>1</v>
      </c>
      <c r="D578" s="10" t="s">
        <v>5722</v>
      </c>
      <c r="E578" s="5">
        <f t="shared" si="16"/>
        <v>13</v>
      </c>
      <c r="F578" s="5" t="str">
        <f t="shared" si="17"/>
        <v>4</v>
      </c>
      <c r="G578" s="28">
        <f>IFERROR(VLOOKUP(B578,'1º SEM 2018'!$B:$I,8,0),0)</f>
        <v>0</v>
      </c>
      <c r="H578" s="28">
        <f>IFERROR(VLOOKUP(B578,'2º SEM 2018'!$B:$I,8,0),0)</f>
        <v>0</v>
      </c>
      <c r="I578" s="28">
        <f>IFERROR(VLOOKUP(B578,'1º SEM 2019'!$B:$I,8,0),0)</f>
        <v>0</v>
      </c>
    </row>
    <row r="579" spans="2:9">
      <c r="B579" s="10" t="s">
        <v>5725</v>
      </c>
      <c r="C579" s="11" t="s">
        <v>5726</v>
      </c>
      <c r="D579" s="10" t="s">
        <v>5727</v>
      </c>
      <c r="E579" s="5">
        <f t="shared" si="16"/>
        <v>18</v>
      </c>
      <c r="F579" s="5" t="str">
        <f t="shared" si="17"/>
        <v>4</v>
      </c>
      <c r="G579" s="28">
        <f>IFERROR(VLOOKUP(B579,'1º SEM 2018'!$B:$I,8,0),0)</f>
        <v>0</v>
      </c>
      <c r="H579" s="28">
        <f>IFERROR(VLOOKUP(B579,'2º SEM 2018'!$B:$I,8,0),0)</f>
        <v>0</v>
      </c>
      <c r="I579" s="28">
        <f>IFERROR(VLOOKUP(B579,'1º SEM 2019'!$B:$I,8,0),0)</f>
        <v>0</v>
      </c>
    </row>
    <row r="580" spans="2:9">
      <c r="B580" s="10" t="s">
        <v>5723</v>
      </c>
      <c r="C580" s="11" t="s">
        <v>1</v>
      </c>
      <c r="D580" s="10" t="s">
        <v>5724</v>
      </c>
      <c r="E580" s="5">
        <f t="shared" si="16"/>
        <v>13</v>
      </c>
      <c r="F580" s="5" t="str">
        <f t="shared" si="17"/>
        <v>4</v>
      </c>
      <c r="G580" s="28">
        <f>IFERROR(VLOOKUP(B580,'1º SEM 2018'!$B:$I,8,0),0)</f>
        <v>0</v>
      </c>
      <c r="H580" s="28">
        <f>IFERROR(VLOOKUP(B580,'2º SEM 2018'!$B:$I,8,0),0)</f>
        <v>0</v>
      </c>
      <c r="I580" s="28">
        <f>IFERROR(VLOOKUP(B580,'1º SEM 2019'!$B:$I,8,0),0)</f>
        <v>0</v>
      </c>
    </row>
    <row r="581" spans="2:9">
      <c r="B581" s="10" t="s">
        <v>4127</v>
      </c>
      <c r="C581" s="11" t="s">
        <v>1</v>
      </c>
      <c r="D581" s="10" t="s">
        <v>4128</v>
      </c>
      <c r="E581" s="5">
        <f t="shared" si="16"/>
        <v>13</v>
      </c>
      <c r="F581" s="5" t="str">
        <f t="shared" si="17"/>
        <v>4</v>
      </c>
      <c r="G581" s="28">
        <f>IFERROR(VLOOKUP(B581,'1º SEM 2018'!$B:$I,8,0),0)</f>
        <v>68188.81</v>
      </c>
      <c r="H581" s="28">
        <f>IFERROR(VLOOKUP(B581,'2º SEM 2018'!$B:$I,8,0),0)</f>
        <v>1266.06</v>
      </c>
      <c r="I581" s="28">
        <f>IFERROR(VLOOKUP(B581,'1º SEM 2019'!$B:$I,8,0),0)</f>
        <v>147067.29999999999</v>
      </c>
    </row>
    <row r="582" spans="2:9">
      <c r="B582" s="10" t="s">
        <v>4131</v>
      </c>
      <c r="C582" s="11" t="s">
        <v>4132</v>
      </c>
      <c r="D582" s="10" t="s">
        <v>4133</v>
      </c>
      <c r="E582" s="5">
        <f t="shared" si="16"/>
        <v>18</v>
      </c>
      <c r="F582" s="5" t="str">
        <f t="shared" si="17"/>
        <v>4</v>
      </c>
      <c r="G582" s="28">
        <f>IFERROR(VLOOKUP(B582,'1º SEM 2018'!$B:$I,8,0),0)</f>
        <v>61025.17</v>
      </c>
      <c r="H582" s="28">
        <f>IFERROR(VLOOKUP(B582,'2º SEM 2018'!$B:$I,8,0),0)</f>
        <v>0</v>
      </c>
      <c r="I582" s="28">
        <f>IFERROR(VLOOKUP(B582,'1º SEM 2019'!$B:$I,8,0),0)</f>
        <v>139597.32999999999</v>
      </c>
    </row>
    <row r="583" spans="2:9">
      <c r="B583" s="10" t="s">
        <v>4129</v>
      </c>
      <c r="C583" s="11" t="s">
        <v>1</v>
      </c>
      <c r="D583" s="10" t="s">
        <v>4130</v>
      </c>
      <c r="E583" s="5">
        <f t="shared" si="16"/>
        <v>13</v>
      </c>
      <c r="F583" s="5" t="str">
        <f t="shared" si="17"/>
        <v>4</v>
      </c>
      <c r="G583" s="28">
        <f>IFERROR(VLOOKUP(B583,'1º SEM 2018'!$B:$I,8,0),0)</f>
        <v>61025.17</v>
      </c>
      <c r="H583" s="28">
        <f>IFERROR(VLOOKUP(B583,'2º SEM 2018'!$B:$I,8,0),0)</f>
        <v>0</v>
      </c>
      <c r="I583" s="28">
        <f>IFERROR(VLOOKUP(B583,'1º SEM 2019'!$B:$I,8,0),0)</f>
        <v>139597.32999999999</v>
      </c>
    </row>
    <row r="584" spans="2:9">
      <c r="B584" s="10" t="s">
        <v>4136</v>
      </c>
      <c r="C584" s="11" t="s">
        <v>4137</v>
      </c>
      <c r="D584" s="10" t="s">
        <v>4138</v>
      </c>
      <c r="E584" s="5">
        <f t="shared" si="16"/>
        <v>18</v>
      </c>
      <c r="F584" s="5" t="str">
        <f t="shared" si="17"/>
        <v>4</v>
      </c>
      <c r="G584" s="28">
        <f>IFERROR(VLOOKUP(B584,'1º SEM 2018'!$B:$I,8,0),0)</f>
        <v>7163.64</v>
      </c>
      <c r="H584" s="28">
        <f>IFERROR(VLOOKUP(B584,'2º SEM 2018'!$B:$I,8,0),0)</f>
        <v>1266.06</v>
      </c>
      <c r="I584" s="28">
        <f>IFERROR(VLOOKUP(B584,'1º SEM 2019'!$B:$I,8,0),0)</f>
        <v>7469.97</v>
      </c>
    </row>
    <row r="585" spans="2:9">
      <c r="B585" s="10" t="s">
        <v>4134</v>
      </c>
      <c r="C585" s="11" t="s">
        <v>1</v>
      </c>
      <c r="D585" s="10" t="s">
        <v>4135</v>
      </c>
      <c r="E585" s="5">
        <f t="shared" si="16"/>
        <v>13</v>
      </c>
      <c r="F585" s="5" t="str">
        <f t="shared" si="17"/>
        <v>4</v>
      </c>
      <c r="G585" s="28">
        <f>IFERROR(VLOOKUP(B585,'1º SEM 2018'!$B:$I,8,0),0)</f>
        <v>7163.64</v>
      </c>
      <c r="H585" s="28">
        <f>IFERROR(VLOOKUP(B585,'2º SEM 2018'!$B:$I,8,0),0)</f>
        <v>1266.06</v>
      </c>
      <c r="I585" s="28">
        <f>IFERROR(VLOOKUP(B585,'1º SEM 2019'!$B:$I,8,0),0)</f>
        <v>7469.97</v>
      </c>
    </row>
    <row r="586" spans="2:9">
      <c r="B586" s="10" t="s">
        <v>5730</v>
      </c>
      <c r="C586" s="11" t="s">
        <v>5731</v>
      </c>
      <c r="D586" s="10" t="s">
        <v>5727</v>
      </c>
      <c r="E586" s="5">
        <f t="shared" si="16"/>
        <v>18</v>
      </c>
      <c r="F586" s="5" t="str">
        <f t="shared" si="17"/>
        <v>4</v>
      </c>
      <c r="G586" s="28">
        <f>IFERROR(VLOOKUP(B586,'1º SEM 2018'!$B:$I,8,0),0)</f>
        <v>0</v>
      </c>
      <c r="H586" s="28">
        <f>IFERROR(VLOOKUP(B586,'2º SEM 2018'!$B:$I,8,0),0)</f>
        <v>0</v>
      </c>
      <c r="I586" s="28">
        <f>IFERROR(VLOOKUP(B586,'1º SEM 2019'!$B:$I,8,0),0)</f>
        <v>0</v>
      </c>
    </row>
    <row r="587" spans="2:9">
      <c r="B587" s="10" t="s">
        <v>5728</v>
      </c>
      <c r="C587" s="11" t="s">
        <v>1</v>
      </c>
      <c r="D587" s="10" t="s">
        <v>5729</v>
      </c>
      <c r="E587" s="5">
        <f t="shared" si="16"/>
        <v>13</v>
      </c>
      <c r="F587" s="5" t="str">
        <f t="shared" si="17"/>
        <v>4</v>
      </c>
      <c r="G587" s="28">
        <f>IFERROR(VLOOKUP(B587,'1º SEM 2018'!$B:$I,8,0),0)</f>
        <v>0</v>
      </c>
      <c r="H587" s="28">
        <f>IFERROR(VLOOKUP(B587,'2º SEM 2018'!$B:$I,8,0),0)</f>
        <v>0</v>
      </c>
      <c r="I587" s="28">
        <f>IFERROR(VLOOKUP(B587,'1º SEM 2019'!$B:$I,8,0),0)</f>
        <v>0</v>
      </c>
    </row>
    <row r="588" spans="2:9">
      <c r="B588" s="10" t="s">
        <v>4139</v>
      </c>
      <c r="C588" s="11" t="s">
        <v>1</v>
      </c>
      <c r="D588" s="10" t="s">
        <v>4140</v>
      </c>
      <c r="E588" s="5">
        <f t="shared" si="16"/>
        <v>13</v>
      </c>
      <c r="F588" s="5" t="str">
        <f t="shared" si="17"/>
        <v>4</v>
      </c>
      <c r="G588" s="28">
        <f>IFERROR(VLOOKUP(B588,'1º SEM 2018'!$B:$I,8,0),0)</f>
        <v>864899.94</v>
      </c>
      <c r="H588" s="28">
        <f>IFERROR(VLOOKUP(B588,'2º SEM 2018'!$B:$I,8,0),0)</f>
        <v>477430.15</v>
      </c>
      <c r="I588" s="28">
        <f>IFERROR(VLOOKUP(B588,'1º SEM 2019'!$B:$I,8,0),0)</f>
        <v>986605.01</v>
      </c>
    </row>
    <row r="589" spans="2:9">
      <c r="B589" s="10" t="s">
        <v>4141</v>
      </c>
      <c r="C589" s="11" t="s">
        <v>1</v>
      </c>
      <c r="D589" s="10" t="s">
        <v>4142</v>
      </c>
      <c r="E589" s="5">
        <f t="shared" si="16"/>
        <v>13</v>
      </c>
      <c r="F589" s="5" t="str">
        <f t="shared" si="17"/>
        <v>4</v>
      </c>
      <c r="G589" s="28">
        <f>IFERROR(VLOOKUP(B589,'1º SEM 2018'!$B:$I,8,0),0)</f>
        <v>406915.66</v>
      </c>
      <c r="H589" s="28">
        <f>IFERROR(VLOOKUP(B589,'2º SEM 2018'!$B:$I,8,0),0)</f>
        <v>184090.99</v>
      </c>
      <c r="I589" s="28">
        <f>IFERROR(VLOOKUP(B589,'1º SEM 2019'!$B:$I,8,0),0)</f>
        <v>469634.21</v>
      </c>
    </row>
    <row r="590" spans="2:9">
      <c r="B590" s="10" t="s">
        <v>4145</v>
      </c>
      <c r="C590" s="11" t="s">
        <v>4146</v>
      </c>
      <c r="D590" s="10" t="s">
        <v>4147</v>
      </c>
      <c r="E590" s="5">
        <f t="shared" si="16"/>
        <v>18</v>
      </c>
      <c r="F590" s="5" t="str">
        <f t="shared" si="17"/>
        <v>4</v>
      </c>
      <c r="G590" s="28">
        <f>IFERROR(VLOOKUP(B590,'1º SEM 2018'!$B:$I,8,0),0)</f>
        <v>35121.449999999997</v>
      </c>
      <c r="H590" s="28">
        <f>IFERROR(VLOOKUP(B590,'2º SEM 2018'!$B:$I,8,0),0)</f>
        <v>0</v>
      </c>
      <c r="I590" s="28">
        <f>IFERROR(VLOOKUP(B590,'1º SEM 2019'!$B:$I,8,0),0)</f>
        <v>210289.72</v>
      </c>
    </row>
    <row r="591" spans="2:9">
      <c r="B591" s="10" t="s">
        <v>4143</v>
      </c>
      <c r="C591" s="11" t="s">
        <v>1</v>
      </c>
      <c r="D591" s="10" t="s">
        <v>4144</v>
      </c>
      <c r="E591" s="5">
        <f t="shared" si="16"/>
        <v>13</v>
      </c>
      <c r="F591" s="5" t="str">
        <f t="shared" si="17"/>
        <v>4</v>
      </c>
      <c r="G591" s="28">
        <f>IFERROR(VLOOKUP(B591,'1º SEM 2018'!$B:$I,8,0),0)</f>
        <v>35121.449999999997</v>
      </c>
      <c r="H591" s="28">
        <f>IFERROR(VLOOKUP(B591,'2º SEM 2018'!$B:$I,8,0),0)</f>
        <v>0</v>
      </c>
      <c r="I591" s="28">
        <f>IFERROR(VLOOKUP(B591,'1º SEM 2019'!$B:$I,8,0),0)</f>
        <v>210289.72</v>
      </c>
    </row>
    <row r="592" spans="2:9">
      <c r="B592" s="10" t="s">
        <v>4150</v>
      </c>
      <c r="C592" s="11" t="s">
        <v>4151</v>
      </c>
      <c r="D592" s="10" t="s">
        <v>4152</v>
      </c>
      <c r="E592" s="5">
        <f t="shared" ref="E592:E655" si="18">LEN(B592)</f>
        <v>18</v>
      </c>
      <c r="F592" s="5" t="str">
        <f t="shared" ref="F592:F655" si="19">LEFT(B592)</f>
        <v>4</v>
      </c>
      <c r="G592" s="28">
        <f>IFERROR(VLOOKUP(B592,'1º SEM 2018'!$B:$I,8,0),0)</f>
        <v>371794.21</v>
      </c>
      <c r="H592" s="28">
        <f>IFERROR(VLOOKUP(B592,'2º SEM 2018'!$B:$I,8,0),0)</f>
        <v>184090.99</v>
      </c>
      <c r="I592" s="28">
        <f>IFERROR(VLOOKUP(B592,'1º SEM 2019'!$B:$I,8,0),0)</f>
        <v>259344.49</v>
      </c>
    </row>
    <row r="593" spans="2:9">
      <c r="B593" s="10" t="s">
        <v>4148</v>
      </c>
      <c r="C593" s="11" t="s">
        <v>1</v>
      </c>
      <c r="D593" s="10" t="s">
        <v>4149</v>
      </c>
      <c r="E593" s="5">
        <f t="shared" si="18"/>
        <v>13</v>
      </c>
      <c r="F593" s="5" t="str">
        <f t="shared" si="19"/>
        <v>4</v>
      </c>
      <c r="G593" s="28">
        <f>IFERROR(VLOOKUP(B593,'1º SEM 2018'!$B:$I,8,0),0)</f>
        <v>371794.21</v>
      </c>
      <c r="H593" s="28">
        <f>IFERROR(VLOOKUP(B593,'2º SEM 2018'!$B:$I,8,0),0)</f>
        <v>184090.99</v>
      </c>
      <c r="I593" s="28">
        <f>IFERROR(VLOOKUP(B593,'1º SEM 2019'!$B:$I,8,0),0)</f>
        <v>259344.49</v>
      </c>
    </row>
    <row r="594" spans="2:9">
      <c r="B594" s="10" t="s">
        <v>4155</v>
      </c>
      <c r="C594" s="11" t="s">
        <v>4156</v>
      </c>
      <c r="D594" s="10" t="s">
        <v>4157</v>
      </c>
      <c r="E594" s="5">
        <f t="shared" si="18"/>
        <v>18</v>
      </c>
      <c r="F594" s="5" t="str">
        <f t="shared" si="19"/>
        <v>4</v>
      </c>
      <c r="G594" s="28">
        <f>IFERROR(VLOOKUP(B594,'1º SEM 2018'!$B:$I,8,0),0)</f>
        <v>67412.33</v>
      </c>
      <c r="H594" s="28">
        <f>IFERROR(VLOOKUP(B594,'2º SEM 2018'!$B:$I,8,0),0)</f>
        <v>0</v>
      </c>
      <c r="I594" s="28">
        <f>IFERROR(VLOOKUP(B594,'1º SEM 2019'!$B:$I,8,0),0)</f>
        <v>27882.75</v>
      </c>
    </row>
    <row r="595" spans="2:9">
      <c r="B595" s="10" t="s">
        <v>4158</v>
      </c>
      <c r="C595" s="11" t="s">
        <v>4159</v>
      </c>
      <c r="D595" s="10" t="s">
        <v>4160</v>
      </c>
      <c r="E595" s="5">
        <f t="shared" si="18"/>
        <v>18</v>
      </c>
      <c r="F595" s="5" t="str">
        <f t="shared" si="19"/>
        <v>4</v>
      </c>
      <c r="G595" s="28">
        <f>IFERROR(VLOOKUP(B595,'1º SEM 2018'!$B:$I,8,0),0)</f>
        <v>0</v>
      </c>
      <c r="H595" s="28">
        <f>IFERROR(VLOOKUP(B595,'2º SEM 2018'!$B:$I,8,0),0)</f>
        <v>0</v>
      </c>
      <c r="I595" s="28">
        <f>IFERROR(VLOOKUP(B595,'1º SEM 2019'!$B:$I,8,0),0)</f>
        <v>164512.98000000001</v>
      </c>
    </row>
    <row r="596" spans="2:9">
      <c r="B596" s="10" t="s">
        <v>4153</v>
      </c>
      <c r="C596" s="11" t="s">
        <v>1</v>
      </c>
      <c r="D596" s="10" t="s">
        <v>4154</v>
      </c>
      <c r="E596" s="5">
        <f t="shared" si="18"/>
        <v>13</v>
      </c>
      <c r="F596" s="5" t="str">
        <f t="shared" si="19"/>
        <v>4</v>
      </c>
      <c r="G596" s="28">
        <f>IFERROR(VLOOKUP(B596,'1º SEM 2018'!$B:$I,8,0),0)</f>
        <v>67412.33</v>
      </c>
      <c r="H596" s="28">
        <f>IFERROR(VLOOKUP(B596,'2º SEM 2018'!$B:$I,8,0),0)</f>
        <v>0</v>
      </c>
      <c r="I596" s="28">
        <f>IFERROR(VLOOKUP(B596,'1º SEM 2019'!$B:$I,8,0),0)</f>
        <v>192395.73</v>
      </c>
    </row>
    <row r="597" spans="2:9">
      <c r="B597" s="10" t="s">
        <v>4163</v>
      </c>
      <c r="C597" s="11" t="s">
        <v>4164</v>
      </c>
      <c r="D597" s="10" t="s">
        <v>4165</v>
      </c>
      <c r="E597" s="5">
        <f t="shared" si="18"/>
        <v>18</v>
      </c>
      <c r="F597" s="5" t="str">
        <f t="shared" si="19"/>
        <v>4</v>
      </c>
      <c r="G597" s="28">
        <f>IFERROR(VLOOKUP(B597,'1º SEM 2018'!$B:$I,8,0),0)</f>
        <v>390571.95</v>
      </c>
      <c r="H597" s="28">
        <f>IFERROR(VLOOKUP(B597,'2º SEM 2018'!$B:$I,8,0),0)</f>
        <v>293339.15999999997</v>
      </c>
      <c r="I597" s="28">
        <f>IFERROR(VLOOKUP(B597,'1º SEM 2019'!$B:$I,8,0),0)</f>
        <v>324575.07</v>
      </c>
    </row>
    <row r="598" spans="2:9">
      <c r="B598" s="10" t="s">
        <v>4161</v>
      </c>
      <c r="C598" s="11" t="s">
        <v>1</v>
      </c>
      <c r="D598" s="10" t="s">
        <v>4162</v>
      </c>
      <c r="E598" s="5">
        <f t="shared" si="18"/>
        <v>13</v>
      </c>
      <c r="F598" s="5" t="str">
        <f t="shared" si="19"/>
        <v>4</v>
      </c>
      <c r="G598" s="28">
        <f>IFERROR(VLOOKUP(B598,'1º SEM 2018'!$B:$I,8,0),0)</f>
        <v>390571.95</v>
      </c>
      <c r="H598" s="28">
        <f>IFERROR(VLOOKUP(B598,'2º SEM 2018'!$B:$I,8,0),0)</f>
        <v>293339.15999999997</v>
      </c>
      <c r="I598" s="28">
        <f>IFERROR(VLOOKUP(B598,'1º SEM 2019'!$B:$I,8,0),0)</f>
        <v>324575.07</v>
      </c>
    </row>
    <row r="599" spans="2:9">
      <c r="B599" s="10" t="s">
        <v>4166</v>
      </c>
      <c r="C599" s="11" t="s">
        <v>1</v>
      </c>
      <c r="D599" s="10" t="s">
        <v>4167</v>
      </c>
      <c r="E599" s="5">
        <f t="shared" si="18"/>
        <v>13</v>
      </c>
      <c r="F599" s="5" t="str">
        <f t="shared" si="19"/>
        <v>4</v>
      </c>
      <c r="G599" s="28">
        <f>IFERROR(VLOOKUP(B599,'1º SEM 2018'!$B:$I,8,0),0)</f>
        <v>446820.82</v>
      </c>
      <c r="H599" s="28">
        <f>IFERROR(VLOOKUP(B599,'2º SEM 2018'!$B:$I,8,0),0)</f>
        <v>524494.48</v>
      </c>
      <c r="I599" s="28">
        <f>IFERROR(VLOOKUP(B599,'1º SEM 2019'!$B:$I,8,0),0)</f>
        <v>537758.19999999995</v>
      </c>
    </row>
    <row r="600" spans="2:9">
      <c r="B600" s="10" t="s">
        <v>4170</v>
      </c>
      <c r="C600" s="11" t="s">
        <v>4171</v>
      </c>
      <c r="D600" s="10" t="s">
        <v>4172</v>
      </c>
      <c r="E600" s="5">
        <f t="shared" si="18"/>
        <v>18</v>
      </c>
      <c r="F600" s="5" t="str">
        <f t="shared" si="19"/>
        <v>4</v>
      </c>
      <c r="G600" s="28">
        <f>IFERROR(VLOOKUP(B600,'1º SEM 2018'!$B:$I,8,0),0)</f>
        <v>27790.01</v>
      </c>
      <c r="H600" s="28">
        <f>IFERROR(VLOOKUP(B600,'2º SEM 2018'!$B:$I,8,0),0)</f>
        <v>26967.51</v>
      </c>
      <c r="I600" s="28">
        <f>IFERROR(VLOOKUP(B600,'1º SEM 2019'!$B:$I,8,0),0)</f>
        <v>60105.88</v>
      </c>
    </row>
    <row r="601" spans="2:9">
      <c r="B601" s="10" t="s">
        <v>4173</v>
      </c>
      <c r="C601" s="11" t="s">
        <v>4174</v>
      </c>
      <c r="D601" s="10" t="s">
        <v>4175</v>
      </c>
      <c r="E601" s="5">
        <f t="shared" si="18"/>
        <v>18</v>
      </c>
      <c r="F601" s="5" t="str">
        <f t="shared" si="19"/>
        <v>4</v>
      </c>
      <c r="G601" s="28">
        <f>IFERROR(VLOOKUP(B601,'1º SEM 2018'!$B:$I,8,0),0)</f>
        <v>26625.38</v>
      </c>
      <c r="H601" s="28">
        <f>IFERROR(VLOOKUP(B601,'2º SEM 2018'!$B:$I,8,0),0)</f>
        <v>26466.62</v>
      </c>
      <c r="I601" s="28">
        <f>IFERROR(VLOOKUP(B601,'1º SEM 2019'!$B:$I,8,0),0)</f>
        <v>44234.63</v>
      </c>
    </row>
    <row r="602" spans="2:9">
      <c r="B602" s="10" t="s">
        <v>4168</v>
      </c>
      <c r="C602" s="11" t="s">
        <v>1</v>
      </c>
      <c r="D602" s="10" t="s">
        <v>4169</v>
      </c>
      <c r="E602" s="5">
        <f t="shared" si="18"/>
        <v>13</v>
      </c>
      <c r="F602" s="5" t="str">
        <f t="shared" si="19"/>
        <v>4</v>
      </c>
      <c r="G602" s="28">
        <f>IFERROR(VLOOKUP(B602,'1º SEM 2018'!$B:$I,8,0),0)</f>
        <v>54415.39</v>
      </c>
      <c r="H602" s="28">
        <f>IFERROR(VLOOKUP(B602,'2º SEM 2018'!$B:$I,8,0),0)</f>
        <v>53434.13</v>
      </c>
      <c r="I602" s="28">
        <f>IFERROR(VLOOKUP(B602,'1º SEM 2019'!$B:$I,8,0),0)</f>
        <v>104340.51</v>
      </c>
    </row>
    <row r="603" spans="2:9">
      <c r="B603" s="10" t="s">
        <v>4176</v>
      </c>
      <c r="C603" s="11" t="s">
        <v>1</v>
      </c>
      <c r="D603" s="10" t="s">
        <v>4177</v>
      </c>
      <c r="E603" s="5">
        <f t="shared" si="18"/>
        <v>13</v>
      </c>
      <c r="F603" s="5" t="str">
        <f t="shared" si="19"/>
        <v>4</v>
      </c>
      <c r="G603" s="28">
        <f>IFERROR(VLOOKUP(B603,'1º SEM 2018'!$B:$I,8,0),0)</f>
        <v>392405.43</v>
      </c>
      <c r="H603" s="28">
        <f>IFERROR(VLOOKUP(B603,'2º SEM 2018'!$B:$I,8,0),0)</f>
        <v>471060.35</v>
      </c>
      <c r="I603" s="28">
        <f>IFERROR(VLOOKUP(B603,'1º SEM 2019'!$B:$I,8,0),0)</f>
        <v>433417.69</v>
      </c>
    </row>
    <row r="604" spans="2:9">
      <c r="B604" s="10" t="s">
        <v>4180</v>
      </c>
      <c r="C604" s="11" t="s">
        <v>4181</v>
      </c>
      <c r="D604" s="10" t="s">
        <v>4182</v>
      </c>
      <c r="E604" s="5">
        <f t="shared" si="18"/>
        <v>18</v>
      </c>
      <c r="F604" s="5" t="str">
        <f t="shared" si="19"/>
        <v>4</v>
      </c>
      <c r="G604" s="28">
        <f>IFERROR(VLOOKUP(B604,'1º SEM 2018'!$B:$I,8,0),0)</f>
        <v>4477.17</v>
      </c>
      <c r="H604" s="28">
        <f>IFERROR(VLOOKUP(B604,'2º SEM 2018'!$B:$I,8,0),0)</f>
        <v>4048.95</v>
      </c>
      <c r="I604" s="28">
        <f>IFERROR(VLOOKUP(B604,'1º SEM 2019'!$B:$I,8,0),0)</f>
        <v>4554.75</v>
      </c>
    </row>
    <row r="605" spans="2:9">
      <c r="B605" s="10" t="s">
        <v>4183</v>
      </c>
      <c r="C605" s="11" t="s">
        <v>4184</v>
      </c>
      <c r="D605" s="10" t="s">
        <v>4185</v>
      </c>
      <c r="E605" s="5">
        <f t="shared" si="18"/>
        <v>18</v>
      </c>
      <c r="F605" s="5" t="str">
        <f t="shared" si="19"/>
        <v>4</v>
      </c>
      <c r="G605" s="28">
        <f>IFERROR(VLOOKUP(B605,'1º SEM 2018'!$B:$I,8,0),0)</f>
        <v>25094.75</v>
      </c>
      <c r="H605" s="28">
        <f>IFERROR(VLOOKUP(B605,'2º SEM 2018'!$B:$I,8,0),0)</f>
        <v>14235.43</v>
      </c>
      <c r="I605" s="28">
        <f>IFERROR(VLOOKUP(B605,'1º SEM 2019'!$B:$I,8,0),0)</f>
        <v>24533.26</v>
      </c>
    </row>
    <row r="606" spans="2:9">
      <c r="B606" s="10" t="s">
        <v>4186</v>
      </c>
      <c r="C606" s="11" t="s">
        <v>4187</v>
      </c>
      <c r="D606" s="10" t="s">
        <v>4188</v>
      </c>
      <c r="E606" s="5">
        <f t="shared" si="18"/>
        <v>18</v>
      </c>
      <c r="F606" s="5" t="str">
        <f t="shared" si="19"/>
        <v>4</v>
      </c>
      <c r="G606" s="28">
        <f>IFERROR(VLOOKUP(B606,'1º SEM 2018'!$B:$I,8,0),0)</f>
        <v>19873.509999999998</v>
      </c>
      <c r="H606" s="28">
        <f>IFERROR(VLOOKUP(B606,'2º SEM 2018'!$B:$I,8,0),0)</f>
        <v>4744.3900000000003</v>
      </c>
      <c r="I606" s="28">
        <f>IFERROR(VLOOKUP(B606,'1º SEM 2019'!$B:$I,8,0),0)</f>
        <v>6909.5</v>
      </c>
    </row>
    <row r="607" spans="2:9">
      <c r="B607" s="10" t="s">
        <v>4189</v>
      </c>
      <c r="C607" s="11" t="s">
        <v>4190</v>
      </c>
      <c r="D607" s="10" t="s">
        <v>4191</v>
      </c>
      <c r="E607" s="5">
        <f t="shared" si="18"/>
        <v>18</v>
      </c>
      <c r="F607" s="5" t="str">
        <f t="shared" si="19"/>
        <v>4</v>
      </c>
      <c r="G607" s="28">
        <f>IFERROR(VLOOKUP(B607,'1º SEM 2018'!$B:$I,8,0),0)</f>
        <v>6372.71</v>
      </c>
      <c r="H607" s="28">
        <f>IFERROR(VLOOKUP(B607,'2º SEM 2018'!$B:$I,8,0),0)</f>
        <v>14181.9</v>
      </c>
      <c r="I607" s="28">
        <f>IFERROR(VLOOKUP(B607,'1º SEM 2019'!$B:$I,8,0),0)</f>
        <v>15841.66</v>
      </c>
    </row>
    <row r="608" spans="2:9">
      <c r="B608" s="10" t="s">
        <v>4192</v>
      </c>
      <c r="C608" s="11" t="s">
        <v>4193</v>
      </c>
      <c r="D608" s="10" t="s">
        <v>4194</v>
      </c>
      <c r="E608" s="5">
        <f t="shared" si="18"/>
        <v>18</v>
      </c>
      <c r="F608" s="5" t="str">
        <f t="shared" si="19"/>
        <v>4</v>
      </c>
      <c r="G608" s="28">
        <f>IFERROR(VLOOKUP(B608,'1º SEM 2018'!$B:$I,8,0),0)</f>
        <v>1905.03</v>
      </c>
      <c r="H608" s="28">
        <f>IFERROR(VLOOKUP(B608,'2º SEM 2018'!$B:$I,8,0),0)</f>
        <v>2092.81</v>
      </c>
      <c r="I608" s="28">
        <f>IFERROR(VLOOKUP(B608,'1º SEM 2019'!$B:$I,8,0),0)</f>
        <v>1903.6</v>
      </c>
    </row>
    <row r="609" spans="2:9">
      <c r="B609" s="10" t="s">
        <v>4178</v>
      </c>
      <c r="C609" s="11" t="s">
        <v>1</v>
      </c>
      <c r="D609" s="10" t="s">
        <v>4179</v>
      </c>
      <c r="E609" s="5">
        <f t="shared" si="18"/>
        <v>13</v>
      </c>
      <c r="F609" s="5" t="str">
        <f t="shared" si="19"/>
        <v>4</v>
      </c>
      <c r="G609" s="28">
        <f>IFERROR(VLOOKUP(B609,'1º SEM 2018'!$B:$I,8,0),0)</f>
        <v>57723.17</v>
      </c>
      <c r="H609" s="28">
        <f>IFERROR(VLOOKUP(B609,'2º SEM 2018'!$B:$I,8,0),0)</f>
        <v>39303.480000000003</v>
      </c>
      <c r="I609" s="28">
        <f>IFERROR(VLOOKUP(B609,'1º SEM 2019'!$B:$I,8,0),0)</f>
        <v>53742.77</v>
      </c>
    </row>
    <row r="610" spans="2:9">
      <c r="B610" s="10" t="s">
        <v>4197</v>
      </c>
      <c r="C610" s="11" t="s">
        <v>4198</v>
      </c>
      <c r="D610" s="10" t="s">
        <v>4188</v>
      </c>
      <c r="E610" s="5">
        <f t="shared" si="18"/>
        <v>18</v>
      </c>
      <c r="F610" s="5" t="str">
        <f t="shared" si="19"/>
        <v>4</v>
      </c>
      <c r="G610" s="28">
        <f>IFERROR(VLOOKUP(B610,'1º SEM 2018'!$B:$I,8,0),0)</f>
        <v>53537.23</v>
      </c>
      <c r="H610" s="28">
        <f>IFERROR(VLOOKUP(B610,'2º SEM 2018'!$B:$I,8,0),0)</f>
        <v>107318.7</v>
      </c>
      <c r="I610" s="28">
        <f>IFERROR(VLOOKUP(B610,'1º SEM 2019'!$B:$I,8,0),0)</f>
        <v>74163.289999999994</v>
      </c>
    </row>
    <row r="611" spans="2:9">
      <c r="B611" s="10" t="s">
        <v>4199</v>
      </c>
      <c r="C611" s="11" t="s">
        <v>4200</v>
      </c>
      <c r="D611" s="10" t="s">
        <v>4185</v>
      </c>
      <c r="E611" s="5">
        <f t="shared" si="18"/>
        <v>18</v>
      </c>
      <c r="F611" s="5" t="str">
        <f t="shared" si="19"/>
        <v>4</v>
      </c>
      <c r="G611" s="28">
        <f>IFERROR(VLOOKUP(B611,'1º SEM 2018'!$B:$I,8,0),0)</f>
        <v>183877.49</v>
      </c>
      <c r="H611" s="28">
        <f>IFERROR(VLOOKUP(B611,'2º SEM 2018'!$B:$I,8,0),0)</f>
        <v>196652.5</v>
      </c>
      <c r="I611" s="28">
        <f>IFERROR(VLOOKUP(B611,'1º SEM 2019'!$B:$I,8,0),0)</f>
        <v>204047.07</v>
      </c>
    </row>
    <row r="612" spans="2:9">
      <c r="B612" s="10" t="s">
        <v>4201</v>
      </c>
      <c r="C612" s="11" t="s">
        <v>4202</v>
      </c>
      <c r="D612" s="10" t="s">
        <v>4203</v>
      </c>
      <c r="E612" s="5">
        <f t="shared" si="18"/>
        <v>18</v>
      </c>
      <c r="F612" s="5" t="str">
        <f t="shared" si="19"/>
        <v>4</v>
      </c>
      <c r="G612" s="28">
        <f>IFERROR(VLOOKUP(B612,'1º SEM 2018'!$B:$I,8,0),0)</f>
        <v>43831.37</v>
      </c>
      <c r="H612" s="28">
        <f>IFERROR(VLOOKUP(B612,'2º SEM 2018'!$B:$I,8,0),0)</f>
        <v>65982.429999999993</v>
      </c>
      <c r="I612" s="28">
        <f>IFERROR(VLOOKUP(B612,'1º SEM 2019'!$B:$I,8,0),0)</f>
        <v>46895.42</v>
      </c>
    </row>
    <row r="613" spans="2:9">
      <c r="B613" s="10" t="s">
        <v>4204</v>
      </c>
      <c r="C613" s="11" t="s">
        <v>4205</v>
      </c>
      <c r="D613" s="10" t="s">
        <v>4206</v>
      </c>
      <c r="E613" s="5">
        <f t="shared" si="18"/>
        <v>18</v>
      </c>
      <c r="F613" s="5" t="str">
        <f t="shared" si="19"/>
        <v>4</v>
      </c>
      <c r="G613" s="28">
        <f>IFERROR(VLOOKUP(B613,'1º SEM 2018'!$B:$I,8,0),0)</f>
        <v>0</v>
      </c>
      <c r="H613" s="28">
        <f>IFERROR(VLOOKUP(B613,'2º SEM 2018'!$B:$I,8,0),0)</f>
        <v>0</v>
      </c>
      <c r="I613" s="28">
        <f>IFERROR(VLOOKUP(B613,'1º SEM 2019'!$B:$I,8,0),0)</f>
        <v>0</v>
      </c>
    </row>
    <row r="614" spans="2:9">
      <c r="B614" s="10" t="s">
        <v>4207</v>
      </c>
      <c r="C614" s="11" t="s">
        <v>4208</v>
      </c>
      <c r="D614" s="10" t="s">
        <v>4209</v>
      </c>
      <c r="E614" s="5">
        <f t="shared" si="18"/>
        <v>18</v>
      </c>
      <c r="F614" s="5" t="str">
        <f t="shared" si="19"/>
        <v>4</v>
      </c>
      <c r="G614" s="28">
        <f>IFERROR(VLOOKUP(B614,'1º SEM 2018'!$B:$I,8,0),0)</f>
        <v>1800</v>
      </c>
      <c r="H614" s="28">
        <f>IFERROR(VLOOKUP(B614,'2º SEM 2018'!$B:$I,8,0),0)</f>
        <v>976</v>
      </c>
      <c r="I614" s="28">
        <f>IFERROR(VLOOKUP(B614,'1º SEM 2019'!$B:$I,8,0),0)</f>
        <v>1864</v>
      </c>
    </row>
    <row r="615" spans="2:9">
      <c r="B615" s="10" t="s">
        <v>4195</v>
      </c>
      <c r="C615" s="11" t="s">
        <v>1</v>
      </c>
      <c r="D615" s="10" t="s">
        <v>4196</v>
      </c>
      <c r="E615" s="5">
        <f t="shared" si="18"/>
        <v>13</v>
      </c>
      <c r="F615" s="5" t="str">
        <f t="shared" si="19"/>
        <v>4</v>
      </c>
      <c r="G615" s="28">
        <f>IFERROR(VLOOKUP(B615,'1º SEM 2018'!$B:$I,8,0),0)</f>
        <v>283046.09000000003</v>
      </c>
      <c r="H615" s="28">
        <f>IFERROR(VLOOKUP(B615,'2º SEM 2018'!$B:$I,8,0),0)</f>
        <v>370929.63</v>
      </c>
      <c r="I615" s="28">
        <f>IFERROR(VLOOKUP(B615,'1º SEM 2019'!$B:$I,8,0),0)</f>
        <v>326969.78000000003</v>
      </c>
    </row>
    <row r="616" spans="2:9">
      <c r="B616" s="10" t="s">
        <v>4211</v>
      </c>
      <c r="C616" s="11" t="s">
        <v>4212</v>
      </c>
      <c r="D616" s="10" t="s">
        <v>4213</v>
      </c>
      <c r="E616" s="5">
        <f t="shared" si="18"/>
        <v>18</v>
      </c>
      <c r="F616" s="5" t="str">
        <f t="shared" si="19"/>
        <v>4</v>
      </c>
      <c r="G616" s="28">
        <f>IFERROR(VLOOKUP(B616,'1º SEM 2018'!$B:$I,8,0),0)</f>
        <v>42816.14</v>
      </c>
      <c r="H616" s="28">
        <f>IFERROR(VLOOKUP(B616,'2º SEM 2018'!$B:$I,8,0),0)</f>
        <v>49831.66</v>
      </c>
      <c r="I616" s="28">
        <f>IFERROR(VLOOKUP(B616,'1º SEM 2019'!$B:$I,8,0),0)</f>
        <v>30422.16</v>
      </c>
    </row>
    <row r="617" spans="2:9">
      <c r="B617" s="10" t="s">
        <v>4214</v>
      </c>
      <c r="C617" s="11" t="s">
        <v>4215</v>
      </c>
      <c r="D617" s="10" t="s">
        <v>4182</v>
      </c>
      <c r="E617" s="5">
        <f t="shared" si="18"/>
        <v>18</v>
      </c>
      <c r="F617" s="5" t="str">
        <f t="shared" si="19"/>
        <v>4</v>
      </c>
      <c r="G617" s="28">
        <f>IFERROR(VLOOKUP(B617,'1º SEM 2018'!$B:$I,8,0),0)</f>
        <v>4576.3900000000003</v>
      </c>
      <c r="H617" s="28">
        <f>IFERROR(VLOOKUP(B617,'2º SEM 2018'!$B:$I,8,0),0)</f>
        <v>5848.46</v>
      </c>
      <c r="I617" s="28">
        <f>IFERROR(VLOOKUP(B617,'1º SEM 2019'!$B:$I,8,0),0)</f>
        <v>11125.48</v>
      </c>
    </row>
    <row r="618" spans="2:9">
      <c r="B618" s="10" t="s">
        <v>4216</v>
      </c>
      <c r="C618" s="11" t="s">
        <v>4217</v>
      </c>
      <c r="D618" s="10" t="s">
        <v>4218</v>
      </c>
      <c r="E618" s="5">
        <f t="shared" si="18"/>
        <v>18</v>
      </c>
      <c r="F618" s="5" t="str">
        <f t="shared" si="19"/>
        <v>4</v>
      </c>
      <c r="G618" s="28">
        <f>IFERROR(VLOOKUP(B618,'1º SEM 2018'!$B:$I,8,0),0)</f>
        <v>539.16999999999996</v>
      </c>
      <c r="H618" s="28">
        <f>IFERROR(VLOOKUP(B618,'2º SEM 2018'!$B:$I,8,0),0)</f>
        <v>690.24</v>
      </c>
      <c r="I618" s="28">
        <f>IFERROR(VLOOKUP(B618,'1º SEM 2019'!$B:$I,8,0),0)</f>
        <v>1544.8</v>
      </c>
    </row>
    <row r="619" spans="2:9">
      <c r="B619" s="10" t="s">
        <v>4219</v>
      </c>
      <c r="C619" s="11" t="s">
        <v>4220</v>
      </c>
      <c r="D619" s="10" t="s">
        <v>4221</v>
      </c>
      <c r="E619" s="5">
        <f t="shared" si="18"/>
        <v>18</v>
      </c>
      <c r="F619" s="5" t="str">
        <f t="shared" si="19"/>
        <v>4</v>
      </c>
      <c r="G619" s="28">
        <f>IFERROR(VLOOKUP(B619,'1º SEM 2018'!$B:$I,8,0),0)</f>
        <v>3704.47</v>
      </c>
      <c r="H619" s="28">
        <f>IFERROR(VLOOKUP(B619,'2º SEM 2018'!$B:$I,8,0),0)</f>
        <v>4456.88</v>
      </c>
      <c r="I619" s="28">
        <f>IFERROR(VLOOKUP(B619,'1º SEM 2019'!$B:$I,8,0),0)</f>
        <v>9612.7000000000007</v>
      </c>
    </row>
    <row r="620" spans="2:9">
      <c r="B620" s="10" t="s">
        <v>4210</v>
      </c>
      <c r="C620" s="11" t="s">
        <v>1</v>
      </c>
      <c r="D620" s="10" t="s">
        <v>2997</v>
      </c>
      <c r="E620" s="5">
        <f t="shared" si="18"/>
        <v>13</v>
      </c>
      <c r="F620" s="5" t="str">
        <f t="shared" si="19"/>
        <v>4</v>
      </c>
      <c r="G620" s="28">
        <f>IFERROR(VLOOKUP(B620,'1º SEM 2018'!$B:$I,8,0),0)</f>
        <v>51636.17</v>
      </c>
      <c r="H620" s="28">
        <f>IFERROR(VLOOKUP(B620,'2º SEM 2018'!$B:$I,8,0),0)</f>
        <v>60827.24</v>
      </c>
      <c r="I620" s="28">
        <f>IFERROR(VLOOKUP(B620,'1º SEM 2019'!$B:$I,8,0),0)</f>
        <v>52705.14</v>
      </c>
    </row>
    <row r="621" spans="2:9">
      <c r="B621" s="10" t="s">
        <v>4222</v>
      </c>
      <c r="C621" s="11" t="s">
        <v>1</v>
      </c>
      <c r="D621" s="10" t="s">
        <v>4223</v>
      </c>
      <c r="E621" s="5">
        <f t="shared" si="18"/>
        <v>13</v>
      </c>
      <c r="F621" s="5" t="str">
        <f t="shared" si="19"/>
        <v>4</v>
      </c>
      <c r="G621" s="28">
        <f>IFERROR(VLOOKUP(B621,'1º SEM 2018'!$B:$I,8,0),0)</f>
        <v>6018616.1600000001</v>
      </c>
      <c r="H621" s="28">
        <f>IFERROR(VLOOKUP(B621,'2º SEM 2018'!$B:$I,8,0),0)</f>
        <v>5726037.96</v>
      </c>
      <c r="I621" s="28">
        <f>IFERROR(VLOOKUP(B621,'1º SEM 2019'!$B:$I,8,0),0)</f>
        <v>6285642.46</v>
      </c>
    </row>
    <row r="622" spans="2:9">
      <c r="B622" s="10" t="s">
        <v>5734</v>
      </c>
      <c r="C622" s="11" t="s">
        <v>5735</v>
      </c>
      <c r="D622" s="10" t="s">
        <v>5736</v>
      </c>
      <c r="E622" s="5">
        <f t="shared" si="18"/>
        <v>18</v>
      </c>
      <c r="F622" s="5" t="str">
        <f t="shared" si="19"/>
        <v>4</v>
      </c>
      <c r="G622" s="28">
        <f>IFERROR(VLOOKUP(B622,'1º SEM 2018'!$B:$I,8,0),0)</f>
        <v>0</v>
      </c>
      <c r="H622" s="28">
        <f>IFERROR(VLOOKUP(B622,'2º SEM 2018'!$B:$I,8,0),0)</f>
        <v>0</v>
      </c>
      <c r="I622" s="28">
        <f>IFERROR(VLOOKUP(B622,'1º SEM 2019'!$B:$I,8,0),0)</f>
        <v>0</v>
      </c>
    </row>
    <row r="623" spans="2:9">
      <c r="B623" s="10" t="s">
        <v>5732</v>
      </c>
      <c r="C623" s="11" t="s">
        <v>1</v>
      </c>
      <c r="D623" s="10" t="s">
        <v>5733</v>
      </c>
      <c r="E623" s="5">
        <f t="shared" si="18"/>
        <v>13</v>
      </c>
      <c r="F623" s="5" t="str">
        <f t="shared" si="19"/>
        <v>4</v>
      </c>
      <c r="G623" s="28">
        <f>IFERROR(VLOOKUP(B623,'1º SEM 2018'!$B:$I,8,0),0)</f>
        <v>0</v>
      </c>
      <c r="H623" s="28">
        <f>IFERROR(VLOOKUP(B623,'2º SEM 2018'!$B:$I,8,0),0)</f>
        <v>0</v>
      </c>
      <c r="I623" s="28">
        <f>IFERROR(VLOOKUP(B623,'1º SEM 2019'!$B:$I,8,0),0)</f>
        <v>0</v>
      </c>
    </row>
    <row r="624" spans="2:9">
      <c r="B624" s="10" t="s">
        <v>5737</v>
      </c>
      <c r="C624" s="11" t="s">
        <v>1</v>
      </c>
      <c r="D624" s="10" t="s">
        <v>5738</v>
      </c>
      <c r="E624" s="5">
        <f t="shared" si="18"/>
        <v>13</v>
      </c>
      <c r="F624" s="5" t="str">
        <f t="shared" si="19"/>
        <v>4</v>
      </c>
      <c r="G624" s="28">
        <f>IFERROR(VLOOKUP(B624,'1º SEM 2018'!$B:$I,8,0),0)</f>
        <v>0</v>
      </c>
      <c r="H624" s="28">
        <f>IFERROR(VLOOKUP(B624,'2º SEM 2018'!$B:$I,8,0),0)</f>
        <v>0</v>
      </c>
      <c r="I624" s="28">
        <f>IFERROR(VLOOKUP(B624,'1º SEM 2019'!$B:$I,8,0),0)</f>
        <v>0</v>
      </c>
    </row>
    <row r="625" spans="2:9">
      <c r="B625" s="10" t="s">
        <v>5741</v>
      </c>
      <c r="C625" s="11" t="s">
        <v>5742</v>
      </c>
      <c r="D625" s="10" t="s">
        <v>5743</v>
      </c>
      <c r="E625" s="5">
        <f t="shared" si="18"/>
        <v>18</v>
      </c>
      <c r="F625" s="5" t="str">
        <f t="shared" si="19"/>
        <v>4</v>
      </c>
      <c r="G625" s="28">
        <f>IFERROR(VLOOKUP(B625,'1º SEM 2018'!$B:$I,8,0),0)</f>
        <v>0</v>
      </c>
      <c r="H625" s="28">
        <f>IFERROR(VLOOKUP(B625,'2º SEM 2018'!$B:$I,8,0),0)</f>
        <v>0</v>
      </c>
      <c r="I625" s="28">
        <f>IFERROR(VLOOKUP(B625,'1º SEM 2019'!$B:$I,8,0),0)</f>
        <v>0</v>
      </c>
    </row>
    <row r="626" spans="2:9">
      <c r="B626" s="10" t="s">
        <v>5739</v>
      </c>
      <c r="C626" s="11" t="s">
        <v>1</v>
      </c>
      <c r="D626" s="10" t="s">
        <v>5740</v>
      </c>
      <c r="E626" s="5">
        <f t="shared" si="18"/>
        <v>13</v>
      </c>
      <c r="F626" s="5" t="str">
        <f t="shared" si="19"/>
        <v>4</v>
      </c>
      <c r="G626" s="28">
        <f>IFERROR(VLOOKUP(B626,'1º SEM 2018'!$B:$I,8,0),0)</f>
        <v>0</v>
      </c>
      <c r="H626" s="28">
        <f>IFERROR(VLOOKUP(B626,'2º SEM 2018'!$B:$I,8,0),0)</f>
        <v>0</v>
      </c>
      <c r="I626" s="28">
        <f>IFERROR(VLOOKUP(B626,'1º SEM 2019'!$B:$I,8,0),0)</f>
        <v>0</v>
      </c>
    </row>
    <row r="627" spans="2:9">
      <c r="B627" s="10" t="s">
        <v>4224</v>
      </c>
      <c r="C627" s="11" t="s">
        <v>1</v>
      </c>
      <c r="D627" s="10" t="s">
        <v>4225</v>
      </c>
      <c r="E627" s="5">
        <f t="shared" si="18"/>
        <v>13</v>
      </c>
      <c r="F627" s="5" t="str">
        <f t="shared" si="19"/>
        <v>4</v>
      </c>
      <c r="G627" s="28">
        <f>IFERROR(VLOOKUP(B627,'1º SEM 2018'!$B:$I,8,0),0)</f>
        <v>757231.86</v>
      </c>
      <c r="H627" s="28">
        <f>IFERROR(VLOOKUP(B627,'2º SEM 2018'!$B:$I,8,0),0)</f>
        <v>1192203.78</v>
      </c>
      <c r="I627" s="28">
        <f>IFERROR(VLOOKUP(B627,'1º SEM 2019'!$B:$I,8,0),0)</f>
        <v>983639.05</v>
      </c>
    </row>
    <row r="628" spans="2:9">
      <c r="B628" s="10" t="s">
        <v>4228</v>
      </c>
      <c r="C628" s="11" t="s">
        <v>4229</v>
      </c>
      <c r="D628" s="10" t="s">
        <v>4230</v>
      </c>
      <c r="E628" s="5">
        <f t="shared" si="18"/>
        <v>18</v>
      </c>
      <c r="F628" s="5" t="str">
        <f t="shared" si="19"/>
        <v>4</v>
      </c>
      <c r="G628" s="28">
        <f>IFERROR(VLOOKUP(B628,'1º SEM 2018'!$B:$I,8,0),0)</f>
        <v>757231.86</v>
      </c>
      <c r="H628" s="28">
        <f>IFERROR(VLOOKUP(B628,'2º SEM 2018'!$B:$I,8,0),0)</f>
        <v>1192203.78</v>
      </c>
      <c r="I628" s="28">
        <f>IFERROR(VLOOKUP(B628,'1º SEM 2019'!$B:$I,8,0),0)</f>
        <v>983639.05</v>
      </c>
    </row>
    <row r="629" spans="2:9">
      <c r="B629" s="10" t="s">
        <v>5744</v>
      </c>
      <c r="C629" s="11" t="s">
        <v>5745</v>
      </c>
      <c r="D629" s="10" t="s">
        <v>5746</v>
      </c>
      <c r="E629" s="5">
        <f t="shared" si="18"/>
        <v>18</v>
      </c>
      <c r="F629" s="5" t="str">
        <f t="shared" si="19"/>
        <v>4</v>
      </c>
      <c r="G629" s="28">
        <f>IFERROR(VLOOKUP(B629,'1º SEM 2018'!$B:$I,8,0),0)</f>
        <v>0</v>
      </c>
      <c r="H629" s="28">
        <f>IFERROR(VLOOKUP(B629,'2º SEM 2018'!$B:$I,8,0),0)</f>
        <v>0</v>
      </c>
      <c r="I629" s="28">
        <f>IFERROR(VLOOKUP(B629,'1º SEM 2019'!$B:$I,8,0),0)</f>
        <v>0</v>
      </c>
    </row>
    <row r="630" spans="2:9">
      <c r="B630" s="10" t="s">
        <v>4226</v>
      </c>
      <c r="C630" s="11" t="s">
        <v>1</v>
      </c>
      <c r="D630" s="10" t="s">
        <v>4227</v>
      </c>
      <c r="E630" s="5">
        <f t="shared" si="18"/>
        <v>13</v>
      </c>
      <c r="F630" s="5" t="str">
        <f t="shared" si="19"/>
        <v>4</v>
      </c>
      <c r="G630" s="28">
        <f>IFERROR(VLOOKUP(B630,'1º SEM 2018'!$B:$I,8,0),0)</f>
        <v>757231.86</v>
      </c>
      <c r="H630" s="28">
        <f>IFERROR(VLOOKUP(B630,'2º SEM 2018'!$B:$I,8,0),0)</f>
        <v>1192203.78</v>
      </c>
      <c r="I630" s="28">
        <f>IFERROR(VLOOKUP(B630,'1º SEM 2019'!$B:$I,8,0),0)</f>
        <v>983639.05</v>
      </c>
    </row>
    <row r="631" spans="2:9">
      <c r="B631" s="10" t="s">
        <v>4231</v>
      </c>
      <c r="C631" s="11" t="s">
        <v>1</v>
      </c>
      <c r="D631" s="10" t="s">
        <v>4232</v>
      </c>
      <c r="E631" s="5">
        <f t="shared" si="18"/>
        <v>13</v>
      </c>
      <c r="F631" s="5" t="str">
        <f t="shared" si="19"/>
        <v>4</v>
      </c>
      <c r="G631" s="28">
        <f>IFERROR(VLOOKUP(B631,'1º SEM 2018'!$B:$I,8,0),0)</f>
        <v>1471842.39</v>
      </c>
      <c r="H631" s="28">
        <f>IFERROR(VLOOKUP(B631,'2º SEM 2018'!$B:$I,8,0),0)</f>
        <v>1252947.6499999999</v>
      </c>
      <c r="I631" s="28">
        <f>IFERROR(VLOOKUP(B631,'1º SEM 2019'!$B:$I,8,0),0)</f>
        <v>1655236.84</v>
      </c>
    </row>
    <row r="632" spans="2:9">
      <c r="B632" s="10" t="s">
        <v>4235</v>
      </c>
      <c r="C632" s="11" t="s">
        <v>4236</v>
      </c>
      <c r="D632" s="10" t="s">
        <v>4230</v>
      </c>
      <c r="E632" s="5">
        <f t="shared" si="18"/>
        <v>18</v>
      </c>
      <c r="F632" s="5" t="str">
        <f t="shared" si="19"/>
        <v>4</v>
      </c>
      <c r="G632" s="28">
        <f>IFERROR(VLOOKUP(B632,'1º SEM 2018'!$B:$I,8,0),0)</f>
        <v>188014.98</v>
      </c>
      <c r="H632" s="28">
        <f>IFERROR(VLOOKUP(B632,'2º SEM 2018'!$B:$I,8,0),0)</f>
        <v>212702.64</v>
      </c>
      <c r="I632" s="28">
        <f>IFERROR(VLOOKUP(B632,'1º SEM 2019'!$B:$I,8,0),0)</f>
        <v>208662.6</v>
      </c>
    </row>
    <row r="633" spans="2:9">
      <c r="B633" s="10" t="s">
        <v>4237</v>
      </c>
      <c r="C633" s="11" t="s">
        <v>4238</v>
      </c>
      <c r="D633" s="10" t="s">
        <v>4239</v>
      </c>
      <c r="E633" s="5">
        <f t="shared" si="18"/>
        <v>18</v>
      </c>
      <c r="F633" s="5" t="str">
        <f t="shared" si="19"/>
        <v>4</v>
      </c>
      <c r="G633" s="28">
        <f>IFERROR(VLOOKUP(B633,'1º SEM 2018'!$B:$I,8,0),0)</f>
        <v>74816.679999999993</v>
      </c>
      <c r="H633" s="28">
        <f>IFERROR(VLOOKUP(B633,'2º SEM 2018'!$B:$I,8,0),0)</f>
        <v>76121.69</v>
      </c>
      <c r="I633" s="28">
        <f>IFERROR(VLOOKUP(B633,'1º SEM 2019'!$B:$I,8,0),0)</f>
        <v>77477.850000000006</v>
      </c>
    </row>
    <row r="634" spans="2:9">
      <c r="B634" s="10" t="s">
        <v>4240</v>
      </c>
      <c r="C634" s="11" t="s">
        <v>4241</v>
      </c>
      <c r="D634" s="10" t="s">
        <v>4242</v>
      </c>
      <c r="E634" s="5">
        <f t="shared" si="18"/>
        <v>18</v>
      </c>
      <c r="F634" s="5" t="str">
        <f t="shared" si="19"/>
        <v>4</v>
      </c>
      <c r="G634" s="28">
        <f>IFERROR(VLOOKUP(B634,'1º SEM 2018'!$B:$I,8,0),0)</f>
        <v>446025.81</v>
      </c>
      <c r="H634" s="28">
        <f>IFERROR(VLOOKUP(B634,'2º SEM 2018'!$B:$I,8,0),0)</f>
        <v>477513.52</v>
      </c>
      <c r="I634" s="28">
        <f>IFERROR(VLOOKUP(B634,'1º SEM 2019'!$B:$I,8,0),0)</f>
        <v>464041.07</v>
      </c>
    </row>
    <row r="635" spans="2:9">
      <c r="B635" s="10" t="s">
        <v>4243</v>
      </c>
      <c r="C635" s="11" t="s">
        <v>4244</v>
      </c>
      <c r="D635" s="10" t="s">
        <v>4245</v>
      </c>
      <c r="E635" s="5">
        <f t="shared" si="18"/>
        <v>18</v>
      </c>
      <c r="F635" s="5" t="str">
        <f t="shared" si="19"/>
        <v>4</v>
      </c>
      <c r="G635" s="28">
        <f>IFERROR(VLOOKUP(B635,'1º SEM 2018'!$B:$I,8,0),0)</f>
        <v>117028.93</v>
      </c>
      <c r="H635" s="28">
        <f>IFERROR(VLOOKUP(B635,'2º SEM 2018'!$B:$I,8,0),0)</f>
        <v>125245.31</v>
      </c>
      <c r="I635" s="28">
        <f>IFERROR(VLOOKUP(B635,'1º SEM 2019'!$B:$I,8,0),0)</f>
        <v>119401.82</v>
      </c>
    </row>
    <row r="636" spans="2:9">
      <c r="B636" s="10" t="s">
        <v>4246</v>
      </c>
      <c r="C636" s="11" t="s">
        <v>4247</v>
      </c>
      <c r="D636" s="10" t="s">
        <v>4248</v>
      </c>
      <c r="E636" s="5">
        <f t="shared" si="18"/>
        <v>18</v>
      </c>
      <c r="F636" s="5" t="str">
        <f t="shared" si="19"/>
        <v>4</v>
      </c>
      <c r="G636" s="28">
        <f>IFERROR(VLOOKUP(B636,'1º SEM 2018'!$B:$I,8,0),0)</f>
        <v>35561.339999999997</v>
      </c>
      <c r="H636" s="28">
        <f>IFERROR(VLOOKUP(B636,'2º SEM 2018'!$B:$I,8,0),0)</f>
        <v>38120.339999999997</v>
      </c>
      <c r="I636" s="28">
        <f>IFERROR(VLOOKUP(B636,'1º SEM 2019'!$B:$I,8,0),0)</f>
        <v>36954.97</v>
      </c>
    </row>
    <row r="637" spans="2:9">
      <c r="B637" s="10" t="s">
        <v>4249</v>
      </c>
      <c r="C637" s="11" t="s">
        <v>4250</v>
      </c>
      <c r="D637" s="10" t="s">
        <v>4251</v>
      </c>
      <c r="E637" s="5">
        <f t="shared" si="18"/>
        <v>18</v>
      </c>
      <c r="F637" s="5" t="str">
        <f t="shared" si="19"/>
        <v>4</v>
      </c>
      <c r="G637" s="28">
        <f>IFERROR(VLOOKUP(B637,'1º SEM 2018'!$B:$I,8,0),0)</f>
        <v>4460.29</v>
      </c>
      <c r="H637" s="28">
        <f>IFERROR(VLOOKUP(B637,'2º SEM 2018'!$B:$I,8,0),0)</f>
        <v>4775.1099999999997</v>
      </c>
      <c r="I637" s="28">
        <f>IFERROR(VLOOKUP(B637,'1º SEM 2019'!$B:$I,8,0),0)</f>
        <v>4640.42</v>
      </c>
    </row>
    <row r="638" spans="2:9">
      <c r="B638" s="10" t="s">
        <v>4252</v>
      </c>
      <c r="C638" s="11" t="s">
        <v>4253</v>
      </c>
      <c r="D638" s="10" t="s">
        <v>4254</v>
      </c>
      <c r="E638" s="5">
        <f t="shared" si="18"/>
        <v>18</v>
      </c>
      <c r="F638" s="5" t="str">
        <f t="shared" si="19"/>
        <v>4</v>
      </c>
      <c r="G638" s="28">
        <f>IFERROR(VLOOKUP(B638,'1º SEM 2018'!$B:$I,8,0),0)</f>
        <v>203607.12</v>
      </c>
      <c r="H638" s="28">
        <f>IFERROR(VLOOKUP(B638,'2º SEM 2018'!$B:$I,8,0),0)</f>
        <v>0</v>
      </c>
      <c r="I638" s="28">
        <f>IFERROR(VLOOKUP(B638,'1º SEM 2019'!$B:$I,8,0),0)</f>
        <v>218720.9</v>
      </c>
    </row>
    <row r="639" spans="2:9">
      <c r="B639" s="10" t="s">
        <v>4255</v>
      </c>
      <c r="C639" s="11" t="s">
        <v>4256</v>
      </c>
      <c r="D639" s="10" t="s">
        <v>4257</v>
      </c>
      <c r="E639" s="5">
        <f t="shared" si="18"/>
        <v>18</v>
      </c>
      <c r="F639" s="5" t="str">
        <f t="shared" si="19"/>
        <v>4</v>
      </c>
      <c r="G639" s="28">
        <f>IFERROR(VLOOKUP(B639,'1º SEM 2018'!$B:$I,8,0),0)</f>
        <v>53955.22</v>
      </c>
      <c r="H639" s="28">
        <f>IFERROR(VLOOKUP(B639,'2º SEM 2018'!$B:$I,8,0),0)</f>
        <v>0</v>
      </c>
      <c r="I639" s="28">
        <f>IFERROR(VLOOKUP(B639,'1º SEM 2019'!$B:$I,8,0),0)</f>
        <v>56622.14</v>
      </c>
    </row>
    <row r="640" spans="2:9">
      <c r="B640" s="10" t="s">
        <v>4258</v>
      </c>
      <c r="C640" s="11" t="s">
        <v>4259</v>
      </c>
      <c r="D640" s="10" t="s">
        <v>4260</v>
      </c>
      <c r="E640" s="5">
        <f t="shared" si="18"/>
        <v>18</v>
      </c>
      <c r="F640" s="5" t="str">
        <f t="shared" si="19"/>
        <v>4</v>
      </c>
      <c r="G640" s="28">
        <f>IFERROR(VLOOKUP(B640,'1º SEM 2018'!$B:$I,8,0),0)</f>
        <v>16375.54</v>
      </c>
      <c r="H640" s="28">
        <f>IFERROR(VLOOKUP(B640,'2º SEM 2018'!$B:$I,8,0),0)</f>
        <v>0</v>
      </c>
      <c r="I640" s="28">
        <f>IFERROR(VLOOKUP(B640,'1º SEM 2019'!$B:$I,8,0),0)</f>
        <v>17520.22</v>
      </c>
    </row>
    <row r="641" spans="2:9">
      <c r="B641" s="10" t="s">
        <v>4261</v>
      </c>
      <c r="C641" s="11" t="s">
        <v>4262</v>
      </c>
      <c r="D641" s="10" t="s">
        <v>4263</v>
      </c>
      <c r="E641" s="5">
        <f t="shared" si="18"/>
        <v>18</v>
      </c>
      <c r="F641" s="5" t="str">
        <f t="shared" si="19"/>
        <v>4</v>
      </c>
      <c r="G641" s="28">
        <f>IFERROR(VLOOKUP(B641,'1º SEM 2018'!$B:$I,8,0),0)</f>
        <v>2055.8200000000002</v>
      </c>
      <c r="H641" s="28">
        <f>IFERROR(VLOOKUP(B641,'2º SEM 2018'!$B:$I,8,0),0)</f>
        <v>0</v>
      </c>
      <c r="I641" s="28">
        <f>IFERROR(VLOOKUP(B641,'1º SEM 2019'!$B:$I,8,0),0)</f>
        <v>2200.52</v>
      </c>
    </row>
    <row r="642" spans="2:9">
      <c r="B642" s="10" t="s">
        <v>5747</v>
      </c>
      <c r="C642" s="11" t="s">
        <v>5748</v>
      </c>
      <c r="D642" s="10" t="s">
        <v>5749</v>
      </c>
      <c r="E642" s="5">
        <f t="shared" si="18"/>
        <v>18</v>
      </c>
      <c r="F642" s="5" t="str">
        <f t="shared" si="19"/>
        <v>4</v>
      </c>
      <c r="G642" s="28">
        <f>IFERROR(VLOOKUP(B642,'1º SEM 2018'!$B:$I,8,0),0)</f>
        <v>0</v>
      </c>
      <c r="H642" s="28">
        <f>IFERROR(VLOOKUP(B642,'2º SEM 2018'!$B:$I,8,0),0)</f>
        <v>0</v>
      </c>
      <c r="I642" s="28">
        <f>IFERROR(VLOOKUP(B642,'1º SEM 2019'!$B:$I,8,0),0)</f>
        <v>0</v>
      </c>
    </row>
    <row r="643" spans="2:9">
      <c r="B643" s="10" t="s">
        <v>4264</v>
      </c>
      <c r="C643" s="11" t="s">
        <v>4265</v>
      </c>
      <c r="D643" s="10" t="s">
        <v>3337</v>
      </c>
      <c r="E643" s="5">
        <f t="shared" si="18"/>
        <v>18</v>
      </c>
      <c r="F643" s="5" t="str">
        <f t="shared" si="19"/>
        <v>4</v>
      </c>
      <c r="G643" s="28">
        <f>IFERROR(VLOOKUP(B643,'1º SEM 2018'!$B:$I,8,0),0)</f>
        <v>2238.4299999999998</v>
      </c>
      <c r="H643" s="28">
        <f>IFERROR(VLOOKUP(B643,'2º SEM 2018'!$B:$I,8,0),0)</f>
        <v>2204.7399999999998</v>
      </c>
      <c r="I643" s="28">
        <f>IFERROR(VLOOKUP(B643,'1º SEM 2019'!$B:$I,8,0),0)</f>
        <v>2435.92</v>
      </c>
    </row>
    <row r="644" spans="2:9">
      <c r="B644" s="10" t="s">
        <v>4233</v>
      </c>
      <c r="C644" s="11" t="s">
        <v>1</v>
      </c>
      <c r="D644" s="10" t="s">
        <v>4234</v>
      </c>
      <c r="E644" s="5">
        <f t="shared" si="18"/>
        <v>13</v>
      </c>
      <c r="F644" s="5" t="str">
        <f t="shared" si="19"/>
        <v>4</v>
      </c>
      <c r="G644" s="28">
        <f>IFERROR(VLOOKUP(B644,'1º SEM 2018'!$B:$I,8,0),0)</f>
        <v>1144140.1599999999</v>
      </c>
      <c r="H644" s="28">
        <f>IFERROR(VLOOKUP(B644,'2º SEM 2018'!$B:$I,8,0),0)</f>
        <v>936683.35</v>
      </c>
      <c r="I644" s="28">
        <f>IFERROR(VLOOKUP(B644,'1º SEM 2019'!$B:$I,8,0),0)</f>
        <v>1208678.43</v>
      </c>
    </row>
    <row r="645" spans="2:9">
      <c r="B645" s="10" t="s">
        <v>4268</v>
      </c>
      <c r="C645" s="11" t="s">
        <v>4269</v>
      </c>
      <c r="D645" s="10" t="s">
        <v>4270</v>
      </c>
      <c r="E645" s="5">
        <f t="shared" si="18"/>
        <v>18</v>
      </c>
      <c r="F645" s="5" t="str">
        <f t="shared" si="19"/>
        <v>4</v>
      </c>
      <c r="G645" s="28">
        <f>IFERROR(VLOOKUP(B645,'1º SEM 2018'!$B:$I,8,0),0)</f>
        <v>21911.43</v>
      </c>
      <c r="H645" s="28">
        <f>IFERROR(VLOOKUP(B645,'2º SEM 2018'!$B:$I,8,0),0)</f>
        <v>24230.38</v>
      </c>
      <c r="I645" s="28">
        <f>IFERROR(VLOOKUP(B645,'1º SEM 2019'!$B:$I,8,0),0)</f>
        <v>26275.439999999999</v>
      </c>
    </row>
    <row r="646" spans="2:9">
      <c r="B646" s="10" t="s">
        <v>4271</v>
      </c>
      <c r="C646" s="11" t="s">
        <v>4272</v>
      </c>
      <c r="D646" s="10" t="s">
        <v>4273</v>
      </c>
      <c r="E646" s="5">
        <f t="shared" si="18"/>
        <v>18</v>
      </c>
      <c r="F646" s="5" t="str">
        <f t="shared" si="19"/>
        <v>4</v>
      </c>
      <c r="G646" s="28">
        <f>IFERROR(VLOOKUP(B646,'1º SEM 2018'!$B:$I,8,0),0)</f>
        <v>62542.31</v>
      </c>
      <c r="H646" s="28">
        <f>IFERROR(VLOOKUP(B646,'2º SEM 2018'!$B:$I,8,0),0)</f>
        <v>62542.31</v>
      </c>
      <c r="I646" s="28">
        <f>IFERROR(VLOOKUP(B646,'1º SEM 2019'!$B:$I,8,0),0)</f>
        <v>70186.710000000006</v>
      </c>
    </row>
    <row r="647" spans="2:9">
      <c r="B647" s="10" t="s">
        <v>4274</v>
      </c>
      <c r="C647" s="11" t="s">
        <v>4275</v>
      </c>
      <c r="D647" s="10" t="s">
        <v>4276</v>
      </c>
      <c r="E647" s="5">
        <f t="shared" si="18"/>
        <v>18</v>
      </c>
      <c r="F647" s="5" t="str">
        <f t="shared" si="19"/>
        <v>4</v>
      </c>
      <c r="G647" s="28">
        <f>IFERROR(VLOOKUP(B647,'1º SEM 2018'!$B:$I,8,0),0)</f>
        <v>55179.95</v>
      </c>
      <c r="H647" s="28">
        <f>IFERROR(VLOOKUP(B647,'2º SEM 2018'!$B:$I,8,0),0)</f>
        <v>17360.03</v>
      </c>
      <c r="I647" s="28">
        <f>IFERROR(VLOOKUP(B647,'1º SEM 2019'!$B:$I,8,0),0)</f>
        <v>42400</v>
      </c>
    </row>
    <row r="648" spans="2:9">
      <c r="B648" s="10" t="s">
        <v>4277</v>
      </c>
      <c r="C648" s="11" t="s">
        <v>4278</v>
      </c>
      <c r="D648" s="10" t="s">
        <v>4279</v>
      </c>
      <c r="E648" s="5">
        <f t="shared" si="18"/>
        <v>18</v>
      </c>
      <c r="F648" s="5" t="str">
        <f t="shared" si="19"/>
        <v>4</v>
      </c>
      <c r="G648" s="28">
        <f>IFERROR(VLOOKUP(B648,'1º SEM 2018'!$B:$I,8,0),0)</f>
        <v>12746.55</v>
      </c>
      <c r="H648" s="28">
        <f>IFERROR(VLOOKUP(B648,'2º SEM 2018'!$B:$I,8,0),0)</f>
        <v>11044.37</v>
      </c>
      <c r="I648" s="28">
        <f>IFERROR(VLOOKUP(B648,'1º SEM 2019'!$B:$I,8,0),0)</f>
        <v>12050.61</v>
      </c>
    </row>
    <row r="649" spans="2:9">
      <c r="B649" s="10" t="s">
        <v>5750</v>
      </c>
      <c r="C649" s="11" t="s">
        <v>5751</v>
      </c>
      <c r="D649" s="10" t="s">
        <v>5752</v>
      </c>
      <c r="E649" s="5">
        <f t="shared" si="18"/>
        <v>18</v>
      </c>
      <c r="F649" s="5" t="str">
        <f t="shared" si="19"/>
        <v>4</v>
      </c>
      <c r="G649" s="28">
        <f>IFERROR(VLOOKUP(B649,'1º SEM 2018'!$B:$I,8,0),0)</f>
        <v>0</v>
      </c>
      <c r="H649" s="28">
        <f>IFERROR(VLOOKUP(B649,'2º SEM 2018'!$B:$I,8,0),0)</f>
        <v>0</v>
      </c>
      <c r="I649" s="28">
        <f>IFERROR(VLOOKUP(B649,'1º SEM 2019'!$B:$I,8,0),0)</f>
        <v>0</v>
      </c>
    </row>
    <row r="650" spans="2:9">
      <c r="B650" s="10" t="s">
        <v>5753</v>
      </c>
      <c r="C650" s="11" t="s">
        <v>5754</v>
      </c>
      <c r="D650" s="10" t="s">
        <v>5755</v>
      </c>
      <c r="E650" s="5">
        <f t="shared" si="18"/>
        <v>18</v>
      </c>
      <c r="F650" s="5" t="str">
        <f t="shared" si="19"/>
        <v>4</v>
      </c>
      <c r="G650" s="28">
        <f>IFERROR(VLOOKUP(B650,'1º SEM 2018'!$B:$I,8,0),0)</f>
        <v>0</v>
      </c>
      <c r="H650" s="28">
        <f>IFERROR(VLOOKUP(B650,'2º SEM 2018'!$B:$I,8,0),0)</f>
        <v>0</v>
      </c>
      <c r="I650" s="28">
        <f>IFERROR(VLOOKUP(B650,'1º SEM 2019'!$B:$I,8,0),0)</f>
        <v>0</v>
      </c>
    </row>
    <row r="651" spans="2:9">
      <c r="B651" s="10" t="s">
        <v>5756</v>
      </c>
      <c r="C651" s="11" t="s">
        <v>5757</v>
      </c>
      <c r="D651" s="10" t="s">
        <v>5758</v>
      </c>
      <c r="E651" s="5">
        <f t="shared" si="18"/>
        <v>18</v>
      </c>
      <c r="F651" s="5" t="str">
        <f t="shared" si="19"/>
        <v>4</v>
      </c>
      <c r="G651" s="28">
        <f>IFERROR(VLOOKUP(B651,'1º SEM 2018'!$B:$I,8,0),0)</f>
        <v>0</v>
      </c>
      <c r="H651" s="28">
        <f>IFERROR(VLOOKUP(B651,'2º SEM 2018'!$B:$I,8,0),0)</f>
        <v>0</v>
      </c>
      <c r="I651" s="28">
        <f>IFERROR(VLOOKUP(B651,'1º SEM 2019'!$B:$I,8,0),0)</f>
        <v>0</v>
      </c>
    </row>
    <row r="652" spans="2:9">
      <c r="B652" s="10" t="s">
        <v>4280</v>
      </c>
      <c r="C652" s="11" t="s">
        <v>4281</v>
      </c>
      <c r="D652" s="10" t="s">
        <v>4282</v>
      </c>
      <c r="E652" s="5">
        <f t="shared" si="18"/>
        <v>18</v>
      </c>
      <c r="F652" s="5" t="str">
        <f t="shared" si="19"/>
        <v>4</v>
      </c>
      <c r="G652" s="28">
        <f>IFERROR(VLOOKUP(B652,'1º SEM 2018'!$B:$I,8,0),0)</f>
        <v>73289.5</v>
      </c>
      <c r="H652" s="28">
        <f>IFERROR(VLOOKUP(B652,'2º SEM 2018'!$B:$I,8,0),0)</f>
        <v>32068.2</v>
      </c>
      <c r="I652" s="28">
        <f>IFERROR(VLOOKUP(B652,'1º SEM 2019'!$B:$I,8,0),0)</f>
        <v>87142.25</v>
      </c>
    </row>
    <row r="653" spans="2:9">
      <c r="B653" s="10" t="s">
        <v>4283</v>
      </c>
      <c r="C653" s="11" t="s">
        <v>4284</v>
      </c>
      <c r="D653" s="10" t="s">
        <v>4285</v>
      </c>
      <c r="E653" s="5">
        <f t="shared" si="18"/>
        <v>18</v>
      </c>
      <c r="F653" s="5" t="str">
        <f t="shared" si="19"/>
        <v>4</v>
      </c>
      <c r="G653" s="28">
        <f>IFERROR(VLOOKUP(B653,'1º SEM 2018'!$B:$I,8,0),0)</f>
        <v>0</v>
      </c>
      <c r="H653" s="28">
        <f>IFERROR(VLOOKUP(B653,'2º SEM 2018'!$B:$I,8,0),0)</f>
        <v>0</v>
      </c>
      <c r="I653" s="28">
        <f>IFERROR(VLOOKUP(B653,'1º SEM 2019'!$B:$I,8,0),0)</f>
        <v>0</v>
      </c>
    </row>
    <row r="654" spans="2:9">
      <c r="B654" s="10" t="s">
        <v>5759</v>
      </c>
      <c r="C654" s="11" t="s">
        <v>5760</v>
      </c>
      <c r="D654" s="10" t="s">
        <v>5761</v>
      </c>
      <c r="E654" s="5">
        <f t="shared" si="18"/>
        <v>18</v>
      </c>
      <c r="F654" s="5" t="str">
        <f t="shared" si="19"/>
        <v>4</v>
      </c>
      <c r="G654" s="28">
        <f>IFERROR(VLOOKUP(B654,'1º SEM 2018'!$B:$I,8,0),0)</f>
        <v>0</v>
      </c>
      <c r="H654" s="28">
        <f>IFERROR(VLOOKUP(B654,'2º SEM 2018'!$B:$I,8,0),0)</f>
        <v>0</v>
      </c>
      <c r="I654" s="28">
        <f>IFERROR(VLOOKUP(B654,'1º SEM 2019'!$B:$I,8,0),0)</f>
        <v>0</v>
      </c>
    </row>
    <row r="655" spans="2:9">
      <c r="B655" s="10" t="s">
        <v>4286</v>
      </c>
      <c r="C655" s="11" t="s">
        <v>4287</v>
      </c>
      <c r="D655" s="10" t="s">
        <v>4288</v>
      </c>
      <c r="E655" s="5">
        <f t="shared" si="18"/>
        <v>18</v>
      </c>
      <c r="F655" s="5" t="str">
        <f t="shared" si="19"/>
        <v>4</v>
      </c>
      <c r="G655" s="28">
        <f>IFERROR(VLOOKUP(B655,'1º SEM 2018'!$B:$I,8,0),0)</f>
        <v>382.43</v>
      </c>
      <c r="H655" s="28">
        <f>IFERROR(VLOOKUP(B655,'2º SEM 2018'!$B:$I,8,0),0)</f>
        <v>715.5</v>
      </c>
      <c r="I655" s="28">
        <f>IFERROR(VLOOKUP(B655,'1º SEM 2019'!$B:$I,8,0),0)</f>
        <v>1247.9000000000001</v>
      </c>
    </row>
    <row r="656" spans="2:9">
      <c r="B656" s="10" t="s">
        <v>5762</v>
      </c>
      <c r="C656" s="11" t="s">
        <v>5763</v>
      </c>
      <c r="D656" s="10" t="s">
        <v>5764</v>
      </c>
      <c r="E656" s="5">
        <f t="shared" ref="E656:E719" si="20">LEN(B656)</f>
        <v>18</v>
      </c>
      <c r="F656" s="5" t="str">
        <f t="shared" ref="F656:F719" si="21">LEFT(B656)</f>
        <v>4</v>
      </c>
      <c r="G656" s="28">
        <f>IFERROR(VLOOKUP(B656,'1º SEM 2018'!$B:$I,8,0),0)</f>
        <v>0</v>
      </c>
      <c r="H656" s="28">
        <f>IFERROR(VLOOKUP(B656,'2º SEM 2018'!$B:$I,8,0),0)</f>
        <v>0</v>
      </c>
      <c r="I656" s="28">
        <f>IFERROR(VLOOKUP(B656,'1º SEM 2019'!$B:$I,8,0),0)</f>
        <v>0</v>
      </c>
    </row>
    <row r="657" spans="2:9">
      <c r="B657" s="10" t="s">
        <v>4289</v>
      </c>
      <c r="C657" s="11" t="s">
        <v>4290</v>
      </c>
      <c r="D657" s="10" t="s">
        <v>4291</v>
      </c>
      <c r="E657" s="5">
        <f t="shared" si="20"/>
        <v>18</v>
      </c>
      <c r="F657" s="5" t="str">
        <f t="shared" si="21"/>
        <v>4</v>
      </c>
      <c r="G657" s="28">
        <f>IFERROR(VLOOKUP(B657,'1º SEM 2018'!$B:$I,8,0),0)</f>
        <v>20187.84</v>
      </c>
      <c r="H657" s="28">
        <f>IFERROR(VLOOKUP(B657,'2º SEM 2018'!$B:$I,8,0),0)</f>
        <v>39758</v>
      </c>
      <c r="I657" s="28">
        <f>IFERROR(VLOOKUP(B657,'1º SEM 2019'!$B:$I,8,0),0)</f>
        <v>69428.009999999995</v>
      </c>
    </row>
    <row r="658" spans="2:9">
      <c r="B658" s="10" t="s">
        <v>5765</v>
      </c>
      <c r="C658" s="11" t="s">
        <v>5766</v>
      </c>
      <c r="D658" s="10" t="s">
        <v>5767</v>
      </c>
      <c r="E658" s="5">
        <f t="shared" si="20"/>
        <v>18</v>
      </c>
      <c r="F658" s="5" t="str">
        <f t="shared" si="21"/>
        <v>4</v>
      </c>
      <c r="G658" s="28">
        <f>IFERROR(VLOOKUP(B658,'1º SEM 2018'!$B:$I,8,0),0)</f>
        <v>0</v>
      </c>
      <c r="H658" s="28">
        <f>IFERROR(VLOOKUP(B658,'2º SEM 2018'!$B:$I,8,0),0)</f>
        <v>0</v>
      </c>
      <c r="I658" s="28">
        <f>IFERROR(VLOOKUP(B658,'1º SEM 2019'!$B:$I,8,0),0)</f>
        <v>0</v>
      </c>
    </row>
    <row r="659" spans="2:9">
      <c r="B659" s="10" t="s">
        <v>5768</v>
      </c>
      <c r="C659" s="11" t="s">
        <v>5769</v>
      </c>
      <c r="D659" s="10" t="s">
        <v>5770</v>
      </c>
      <c r="E659" s="5">
        <f t="shared" si="20"/>
        <v>18</v>
      </c>
      <c r="F659" s="5" t="str">
        <f t="shared" si="21"/>
        <v>4</v>
      </c>
      <c r="G659" s="28">
        <f>IFERROR(VLOOKUP(B659,'1º SEM 2018'!$B:$I,8,0),0)</f>
        <v>0</v>
      </c>
      <c r="H659" s="28">
        <f>IFERROR(VLOOKUP(B659,'2º SEM 2018'!$B:$I,8,0),0)</f>
        <v>0</v>
      </c>
      <c r="I659" s="28">
        <f>IFERROR(VLOOKUP(B659,'1º SEM 2019'!$B:$I,8,0),0)</f>
        <v>0</v>
      </c>
    </row>
    <row r="660" spans="2:9">
      <c r="B660" s="10" t="s">
        <v>4292</v>
      </c>
      <c r="C660" s="11" t="s">
        <v>4293</v>
      </c>
      <c r="D660" s="10" t="s">
        <v>4294</v>
      </c>
      <c r="E660" s="5">
        <f t="shared" si="20"/>
        <v>18</v>
      </c>
      <c r="F660" s="5" t="str">
        <f t="shared" si="21"/>
        <v>4</v>
      </c>
      <c r="G660" s="28">
        <f>IFERROR(VLOOKUP(B660,'1º SEM 2018'!$B:$I,8,0),0)</f>
        <v>0</v>
      </c>
      <c r="H660" s="28">
        <f>IFERROR(VLOOKUP(B660,'2º SEM 2018'!$B:$I,8,0),0)</f>
        <v>56030.5</v>
      </c>
      <c r="I660" s="28">
        <f>IFERROR(VLOOKUP(B660,'1º SEM 2019'!$B:$I,8,0),0)</f>
        <v>2247.5</v>
      </c>
    </row>
    <row r="661" spans="2:9">
      <c r="B661" s="10" t="s">
        <v>4266</v>
      </c>
      <c r="C661" s="11" t="s">
        <v>1</v>
      </c>
      <c r="D661" s="10" t="s">
        <v>4267</v>
      </c>
      <c r="E661" s="5">
        <f t="shared" si="20"/>
        <v>13</v>
      </c>
      <c r="F661" s="5" t="str">
        <f t="shared" si="21"/>
        <v>4</v>
      </c>
      <c r="G661" s="28">
        <f>IFERROR(VLOOKUP(B661,'1º SEM 2018'!$B:$I,8,0),0)</f>
        <v>246240.01</v>
      </c>
      <c r="H661" s="28">
        <f>IFERROR(VLOOKUP(B661,'2º SEM 2018'!$B:$I,8,0),0)</f>
        <v>243749.29</v>
      </c>
      <c r="I661" s="28">
        <f>IFERROR(VLOOKUP(B661,'1º SEM 2019'!$B:$I,8,0),0)</f>
        <v>310978.42</v>
      </c>
    </row>
    <row r="662" spans="2:9">
      <c r="B662" s="10" t="s">
        <v>4297</v>
      </c>
      <c r="C662" s="11" t="s">
        <v>4298</v>
      </c>
      <c r="D662" s="10" t="s">
        <v>4299</v>
      </c>
      <c r="E662" s="5">
        <f t="shared" si="20"/>
        <v>18</v>
      </c>
      <c r="F662" s="5" t="str">
        <f t="shared" si="21"/>
        <v>4</v>
      </c>
      <c r="G662" s="28">
        <f>IFERROR(VLOOKUP(B662,'1º SEM 2018'!$B:$I,8,0),0)</f>
        <v>0</v>
      </c>
      <c r="H662" s="28">
        <f>IFERROR(VLOOKUP(B662,'2º SEM 2018'!$B:$I,8,0),0)</f>
        <v>0</v>
      </c>
      <c r="I662" s="28">
        <f>IFERROR(VLOOKUP(B662,'1º SEM 2019'!$B:$I,8,0),0)</f>
        <v>3152.09</v>
      </c>
    </row>
    <row r="663" spans="2:9">
      <c r="B663" s="10" t="s">
        <v>4300</v>
      </c>
      <c r="C663" s="11" t="s">
        <v>4301</v>
      </c>
      <c r="D663" s="10" t="s">
        <v>4302</v>
      </c>
      <c r="E663" s="5">
        <f t="shared" si="20"/>
        <v>18</v>
      </c>
      <c r="F663" s="5" t="str">
        <f t="shared" si="21"/>
        <v>4</v>
      </c>
      <c r="G663" s="28">
        <f>IFERROR(VLOOKUP(B663,'1º SEM 2018'!$B:$I,8,0),0)</f>
        <v>81462.22</v>
      </c>
      <c r="H663" s="28">
        <f>IFERROR(VLOOKUP(B663,'2º SEM 2018'!$B:$I,8,0),0)</f>
        <v>72515.009999999995</v>
      </c>
      <c r="I663" s="28">
        <f>IFERROR(VLOOKUP(B663,'1º SEM 2019'!$B:$I,8,0),0)</f>
        <v>132427.9</v>
      </c>
    </row>
    <row r="664" spans="2:9">
      <c r="B664" s="10" t="s">
        <v>4295</v>
      </c>
      <c r="C664" s="11" t="s">
        <v>1</v>
      </c>
      <c r="D664" s="10" t="s">
        <v>4296</v>
      </c>
      <c r="E664" s="5">
        <f t="shared" si="20"/>
        <v>13</v>
      </c>
      <c r="F664" s="5" t="str">
        <f t="shared" si="21"/>
        <v>4</v>
      </c>
      <c r="G664" s="28">
        <f>IFERROR(VLOOKUP(B664,'1º SEM 2018'!$B:$I,8,0),0)</f>
        <v>81462.22</v>
      </c>
      <c r="H664" s="28">
        <f>IFERROR(VLOOKUP(B664,'2º SEM 2018'!$B:$I,8,0),0)</f>
        <v>72515.009999999995</v>
      </c>
      <c r="I664" s="28">
        <f>IFERROR(VLOOKUP(B664,'1º SEM 2019'!$B:$I,8,0),0)</f>
        <v>135579.99</v>
      </c>
    </row>
    <row r="665" spans="2:9">
      <c r="B665" s="10" t="s">
        <v>4303</v>
      </c>
      <c r="C665" s="11" t="s">
        <v>1</v>
      </c>
      <c r="D665" s="10" t="s">
        <v>4304</v>
      </c>
      <c r="E665" s="5">
        <f t="shared" si="20"/>
        <v>13</v>
      </c>
      <c r="F665" s="5" t="str">
        <f t="shared" si="21"/>
        <v>4</v>
      </c>
      <c r="G665" s="28">
        <f>IFERROR(VLOOKUP(B665,'1º SEM 2018'!$B:$I,8,0),0)</f>
        <v>2248153.71</v>
      </c>
      <c r="H665" s="28">
        <f>IFERROR(VLOOKUP(B665,'2º SEM 2018'!$B:$I,8,0),0)</f>
        <v>2364392.2400000002</v>
      </c>
      <c r="I665" s="28">
        <f>IFERROR(VLOOKUP(B665,'1º SEM 2019'!$B:$I,8,0),0)</f>
        <v>2351820.1</v>
      </c>
    </row>
    <row r="666" spans="2:9">
      <c r="B666" s="10" t="s">
        <v>4307</v>
      </c>
      <c r="C666" s="11" t="s">
        <v>4308</v>
      </c>
      <c r="D666" s="10" t="s">
        <v>4309</v>
      </c>
      <c r="E666" s="5">
        <f t="shared" si="20"/>
        <v>18</v>
      </c>
      <c r="F666" s="5" t="str">
        <f t="shared" si="21"/>
        <v>4</v>
      </c>
      <c r="G666" s="28">
        <f>IFERROR(VLOOKUP(B666,'1º SEM 2018'!$B:$I,8,0),0)</f>
        <v>9672.32</v>
      </c>
      <c r="H666" s="28">
        <f>IFERROR(VLOOKUP(B666,'2º SEM 2018'!$B:$I,8,0),0)</f>
        <v>12548.45</v>
      </c>
      <c r="I666" s="28">
        <f>IFERROR(VLOOKUP(B666,'1º SEM 2019'!$B:$I,8,0),0)</f>
        <v>12989.09</v>
      </c>
    </row>
    <row r="667" spans="2:9">
      <c r="B667" s="10" t="s">
        <v>4305</v>
      </c>
      <c r="C667" s="11" t="s">
        <v>1</v>
      </c>
      <c r="D667" s="10" t="s">
        <v>4306</v>
      </c>
      <c r="E667" s="5">
        <f t="shared" si="20"/>
        <v>13</v>
      </c>
      <c r="F667" s="5" t="str">
        <f t="shared" si="21"/>
        <v>4</v>
      </c>
      <c r="G667" s="28">
        <f>IFERROR(VLOOKUP(B667,'1º SEM 2018'!$B:$I,8,0),0)</f>
        <v>9672.32</v>
      </c>
      <c r="H667" s="28">
        <f>IFERROR(VLOOKUP(B667,'2º SEM 2018'!$B:$I,8,0),0)</f>
        <v>12548.45</v>
      </c>
      <c r="I667" s="28">
        <f>IFERROR(VLOOKUP(B667,'1º SEM 2019'!$B:$I,8,0),0)</f>
        <v>12989.09</v>
      </c>
    </row>
    <row r="668" spans="2:9">
      <c r="B668" s="10" t="s">
        <v>4312</v>
      </c>
      <c r="C668" s="11" t="s">
        <v>4313</v>
      </c>
      <c r="D668" s="10" t="s">
        <v>4314</v>
      </c>
      <c r="E668" s="5">
        <f t="shared" si="20"/>
        <v>18</v>
      </c>
      <c r="F668" s="5" t="str">
        <f t="shared" si="21"/>
        <v>4</v>
      </c>
      <c r="G668" s="28">
        <f>IFERROR(VLOOKUP(B668,'1º SEM 2018'!$B:$I,8,0),0)</f>
        <v>660825.24</v>
      </c>
      <c r="H668" s="28">
        <f>IFERROR(VLOOKUP(B668,'2º SEM 2018'!$B:$I,8,0),0)</f>
        <v>681836.19</v>
      </c>
      <c r="I668" s="28">
        <f>IFERROR(VLOOKUP(B668,'1º SEM 2019'!$B:$I,8,0),0)</f>
        <v>699933.57</v>
      </c>
    </row>
    <row r="669" spans="2:9">
      <c r="B669" s="10" t="s">
        <v>4315</v>
      </c>
      <c r="C669" s="11" t="s">
        <v>4316</v>
      </c>
      <c r="D669" s="10" t="s">
        <v>4317</v>
      </c>
      <c r="E669" s="5">
        <f t="shared" si="20"/>
        <v>18</v>
      </c>
      <c r="F669" s="5" t="str">
        <f t="shared" si="21"/>
        <v>4</v>
      </c>
      <c r="G669" s="28">
        <f>IFERROR(VLOOKUP(B669,'1º SEM 2018'!$B:$I,8,0),0)</f>
        <v>1547997.87</v>
      </c>
      <c r="H669" s="28">
        <f>IFERROR(VLOOKUP(B669,'2º SEM 2018'!$B:$I,8,0),0)</f>
        <v>1566012.38</v>
      </c>
      <c r="I669" s="28">
        <f>IFERROR(VLOOKUP(B669,'1º SEM 2019'!$B:$I,8,0),0)</f>
        <v>1583620.11</v>
      </c>
    </row>
    <row r="670" spans="2:9">
      <c r="B670" s="10" t="s">
        <v>4310</v>
      </c>
      <c r="C670" s="11" t="s">
        <v>1</v>
      </c>
      <c r="D670" s="10" t="s">
        <v>4311</v>
      </c>
      <c r="E670" s="5">
        <f t="shared" si="20"/>
        <v>13</v>
      </c>
      <c r="F670" s="5" t="str">
        <f t="shared" si="21"/>
        <v>4</v>
      </c>
      <c r="G670" s="28">
        <f>IFERROR(VLOOKUP(B670,'1º SEM 2018'!$B:$I,8,0),0)</f>
        <v>2208823.11</v>
      </c>
      <c r="H670" s="28">
        <f>IFERROR(VLOOKUP(B670,'2º SEM 2018'!$B:$I,8,0),0)</f>
        <v>2247848.5699999998</v>
      </c>
      <c r="I670" s="28">
        <f>IFERROR(VLOOKUP(B670,'1º SEM 2019'!$B:$I,8,0),0)</f>
        <v>2283553.6800000002</v>
      </c>
    </row>
    <row r="671" spans="2:9">
      <c r="B671" s="10" t="s">
        <v>4320</v>
      </c>
      <c r="C671" s="11" t="s">
        <v>4321</v>
      </c>
      <c r="D671" s="10" t="s">
        <v>4322</v>
      </c>
      <c r="E671" s="5">
        <f t="shared" si="20"/>
        <v>18</v>
      </c>
      <c r="F671" s="5" t="str">
        <f t="shared" si="21"/>
        <v>4</v>
      </c>
      <c r="G671" s="28">
        <f>IFERROR(VLOOKUP(B671,'1º SEM 2018'!$B:$I,8,0),0)</f>
        <v>29658.28</v>
      </c>
      <c r="H671" s="28">
        <f>IFERROR(VLOOKUP(B671,'2º SEM 2018'!$B:$I,8,0),0)</f>
        <v>103995.22</v>
      </c>
      <c r="I671" s="28">
        <f>IFERROR(VLOOKUP(B671,'1º SEM 2019'!$B:$I,8,0),0)</f>
        <v>55277.33</v>
      </c>
    </row>
    <row r="672" spans="2:9">
      <c r="B672" s="10" t="s">
        <v>4318</v>
      </c>
      <c r="C672" s="11" t="s">
        <v>1</v>
      </c>
      <c r="D672" s="10" t="s">
        <v>4319</v>
      </c>
      <c r="E672" s="5">
        <f t="shared" si="20"/>
        <v>13</v>
      </c>
      <c r="F672" s="5" t="str">
        <f t="shared" si="21"/>
        <v>4</v>
      </c>
      <c r="G672" s="28">
        <f>IFERROR(VLOOKUP(B672,'1º SEM 2018'!$B:$I,8,0),0)</f>
        <v>29658.28</v>
      </c>
      <c r="H672" s="28">
        <f>IFERROR(VLOOKUP(B672,'2º SEM 2018'!$B:$I,8,0),0)</f>
        <v>103995.22</v>
      </c>
      <c r="I672" s="28">
        <f>IFERROR(VLOOKUP(B672,'1º SEM 2019'!$B:$I,8,0),0)</f>
        <v>55277.33</v>
      </c>
    </row>
    <row r="673" spans="2:9">
      <c r="B673" s="10" t="s">
        <v>4323</v>
      </c>
      <c r="C673" s="11" t="s">
        <v>1</v>
      </c>
      <c r="D673" s="10" t="s">
        <v>4324</v>
      </c>
      <c r="E673" s="5">
        <f t="shared" si="20"/>
        <v>13</v>
      </c>
      <c r="F673" s="5" t="str">
        <f t="shared" si="21"/>
        <v>4</v>
      </c>
      <c r="G673" s="28">
        <f>IFERROR(VLOOKUP(B673,'1º SEM 2018'!$B:$I,8,0),0)</f>
        <v>80190.45</v>
      </c>
      <c r="H673" s="28">
        <f>IFERROR(VLOOKUP(B673,'2º SEM 2018'!$B:$I,8,0),0)</f>
        <v>118407.08</v>
      </c>
      <c r="I673" s="28">
        <f>IFERROR(VLOOKUP(B673,'1º SEM 2019'!$B:$I,8,0),0)</f>
        <v>163936.1</v>
      </c>
    </row>
    <row r="674" spans="2:9">
      <c r="B674" s="10" t="s">
        <v>4327</v>
      </c>
      <c r="C674" s="11" t="s">
        <v>4328</v>
      </c>
      <c r="D674" s="10" t="s">
        <v>4329</v>
      </c>
      <c r="E674" s="5">
        <f t="shared" si="20"/>
        <v>18</v>
      </c>
      <c r="F674" s="5" t="str">
        <f t="shared" si="21"/>
        <v>4</v>
      </c>
      <c r="G674" s="28">
        <f>IFERROR(VLOOKUP(B674,'1º SEM 2018'!$B:$I,8,0),0)</f>
        <v>80190.45</v>
      </c>
      <c r="H674" s="28">
        <f>IFERROR(VLOOKUP(B674,'2º SEM 2018'!$B:$I,8,0),0)</f>
        <v>118407.08</v>
      </c>
      <c r="I674" s="28">
        <f>IFERROR(VLOOKUP(B674,'1º SEM 2019'!$B:$I,8,0),0)</f>
        <v>163936.1</v>
      </c>
    </row>
    <row r="675" spans="2:9">
      <c r="B675" s="10" t="s">
        <v>4325</v>
      </c>
      <c r="C675" s="11" t="s">
        <v>1</v>
      </c>
      <c r="D675" s="10" t="s">
        <v>4326</v>
      </c>
      <c r="E675" s="5">
        <f t="shared" si="20"/>
        <v>13</v>
      </c>
      <c r="F675" s="5" t="str">
        <f t="shared" si="21"/>
        <v>4</v>
      </c>
      <c r="G675" s="28">
        <f>IFERROR(VLOOKUP(B675,'1º SEM 2018'!$B:$I,8,0),0)</f>
        <v>80190.45</v>
      </c>
      <c r="H675" s="28">
        <f>IFERROR(VLOOKUP(B675,'2º SEM 2018'!$B:$I,8,0),0)</f>
        <v>118407.08</v>
      </c>
      <c r="I675" s="28">
        <f>IFERROR(VLOOKUP(B675,'1º SEM 2019'!$B:$I,8,0),0)</f>
        <v>163936.1</v>
      </c>
    </row>
    <row r="676" spans="2:9">
      <c r="B676" s="10" t="s">
        <v>4332</v>
      </c>
      <c r="C676" s="11" t="s">
        <v>4333</v>
      </c>
      <c r="D676" s="10" t="s">
        <v>3285</v>
      </c>
      <c r="E676" s="5">
        <f t="shared" si="20"/>
        <v>18</v>
      </c>
      <c r="F676" s="5" t="str">
        <f t="shared" si="21"/>
        <v>4</v>
      </c>
      <c r="G676" s="28">
        <f>IFERROR(VLOOKUP(B676,'1º SEM 2018'!$B:$I,8,0),0)</f>
        <v>5135.79</v>
      </c>
      <c r="H676" s="28">
        <f>IFERROR(VLOOKUP(B676,'2º SEM 2018'!$B:$I,8,0),0)</f>
        <v>8301.98</v>
      </c>
      <c r="I676" s="28">
        <f>IFERROR(VLOOKUP(B676,'1º SEM 2019'!$B:$I,8,0),0)</f>
        <v>33587.620000000003</v>
      </c>
    </row>
    <row r="677" spans="2:9">
      <c r="B677" s="10" t="s">
        <v>4334</v>
      </c>
      <c r="C677" s="11" t="s">
        <v>4335</v>
      </c>
      <c r="D677" s="10" t="s">
        <v>3282</v>
      </c>
      <c r="E677" s="5">
        <f t="shared" si="20"/>
        <v>18</v>
      </c>
      <c r="F677" s="5" t="str">
        <f t="shared" si="21"/>
        <v>4</v>
      </c>
      <c r="G677" s="28">
        <f>IFERROR(VLOOKUP(B677,'1º SEM 2018'!$B:$I,8,0),0)</f>
        <v>3677.36</v>
      </c>
      <c r="H677" s="28">
        <f>IFERROR(VLOOKUP(B677,'2º SEM 2018'!$B:$I,8,0),0)</f>
        <v>1000</v>
      </c>
      <c r="I677" s="28">
        <f>IFERROR(VLOOKUP(B677,'1º SEM 2019'!$B:$I,8,0),0)</f>
        <v>5418.49</v>
      </c>
    </row>
    <row r="678" spans="2:9">
      <c r="B678" s="10" t="s">
        <v>4336</v>
      </c>
      <c r="C678" s="11" t="s">
        <v>4337</v>
      </c>
      <c r="D678" s="10" t="s">
        <v>4338</v>
      </c>
      <c r="E678" s="5">
        <f t="shared" si="20"/>
        <v>18</v>
      </c>
      <c r="F678" s="5" t="str">
        <f t="shared" si="21"/>
        <v>4</v>
      </c>
      <c r="G678" s="28">
        <f>IFERROR(VLOOKUP(B678,'1º SEM 2018'!$B:$I,8,0),0)</f>
        <v>543446.12</v>
      </c>
      <c r="H678" s="28">
        <f>IFERROR(VLOOKUP(B678,'2º SEM 2018'!$B:$I,8,0),0)</f>
        <v>696154.21</v>
      </c>
      <c r="I678" s="28">
        <f>IFERROR(VLOOKUP(B678,'1º SEM 2019'!$B:$I,8,0),0)</f>
        <v>14217.43</v>
      </c>
    </row>
    <row r="679" spans="2:9">
      <c r="B679" s="10" t="s">
        <v>5771</v>
      </c>
      <c r="C679" s="11" t="s">
        <v>5772</v>
      </c>
      <c r="D679" s="10" t="s">
        <v>5773</v>
      </c>
      <c r="E679" s="5">
        <f t="shared" si="20"/>
        <v>18</v>
      </c>
      <c r="F679" s="5" t="str">
        <f t="shared" si="21"/>
        <v>4</v>
      </c>
      <c r="G679" s="28">
        <f>IFERROR(VLOOKUP(B679,'1º SEM 2018'!$B:$I,8,0),0)</f>
        <v>0</v>
      </c>
      <c r="H679" s="28">
        <f>IFERROR(VLOOKUP(B679,'2º SEM 2018'!$B:$I,8,0),0)</f>
        <v>0</v>
      </c>
      <c r="I679" s="28">
        <f>IFERROR(VLOOKUP(B679,'1º SEM 2019'!$B:$I,8,0),0)</f>
        <v>0</v>
      </c>
    </row>
    <row r="680" spans="2:9">
      <c r="B680" s="10" t="s">
        <v>4339</v>
      </c>
      <c r="C680" s="11" t="s">
        <v>4340</v>
      </c>
      <c r="D680" s="10" t="s">
        <v>4341</v>
      </c>
      <c r="E680" s="5">
        <f t="shared" si="20"/>
        <v>18</v>
      </c>
      <c r="F680" s="5" t="str">
        <f t="shared" si="21"/>
        <v>4</v>
      </c>
      <c r="G680" s="28">
        <f>IFERROR(VLOOKUP(B680,'1º SEM 2018'!$B:$I,8,0),0)</f>
        <v>4822.1899999999996</v>
      </c>
      <c r="H680" s="28">
        <f>IFERROR(VLOOKUP(B680,'2º SEM 2018'!$B:$I,8,0),0)</f>
        <v>6644.4</v>
      </c>
      <c r="I680" s="28">
        <f>IFERROR(VLOOKUP(B680,'1º SEM 2019'!$B:$I,8,0),0)</f>
        <v>11231.33</v>
      </c>
    </row>
    <row r="681" spans="2:9">
      <c r="B681" s="10" t="s">
        <v>4342</v>
      </c>
      <c r="C681" s="11" t="s">
        <v>4343</v>
      </c>
      <c r="D681" s="10" t="s">
        <v>4344</v>
      </c>
      <c r="E681" s="5">
        <f t="shared" si="20"/>
        <v>18</v>
      </c>
      <c r="F681" s="5" t="str">
        <f t="shared" si="21"/>
        <v>4</v>
      </c>
      <c r="G681" s="28">
        <f>IFERROR(VLOOKUP(B681,'1º SEM 2018'!$B:$I,8,0),0)</f>
        <v>45546.54</v>
      </c>
      <c r="H681" s="28">
        <f>IFERROR(VLOOKUP(B681,'2º SEM 2018'!$B:$I,8,0),0)</f>
        <v>45351.040000000001</v>
      </c>
      <c r="I681" s="28">
        <f>IFERROR(VLOOKUP(B681,'1º SEM 2019'!$B:$I,8,0),0)</f>
        <v>46083.57</v>
      </c>
    </row>
    <row r="682" spans="2:9">
      <c r="B682" s="10" t="s">
        <v>5774</v>
      </c>
      <c r="C682" s="11" t="s">
        <v>5775</v>
      </c>
      <c r="D682" s="10" t="s">
        <v>5776</v>
      </c>
      <c r="E682" s="5">
        <f t="shared" si="20"/>
        <v>18</v>
      </c>
      <c r="F682" s="5" t="str">
        <f t="shared" si="21"/>
        <v>4</v>
      </c>
      <c r="G682" s="28">
        <f>IFERROR(VLOOKUP(B682,'1º SEM 2018'!$B:$I,8,0),0)</f>
        <v>0</v>
      </c>
      <c r="H682" s="28">
        <f>IFERROR(VLOOKUP(B682,'2º SEM 2018'!$B:$I,8,0),0)</f>
        <v>0</v>
      </c>
      <c r="I682" s="28">
        <f>IFERROR(VLOOKUP(B682,'1º SEM 2019'!$B:$I,8,0),0)</f>
        <v>0</v>
      </c>
    </row>
    <row r="683" spans="2:9">
      <c r="B683" s="10" t="s">
        <v>4345</v>
      </c>
      <c r="C683" s="11" t="s">
        <v>4346</v>
      </c>
      <c r="D683" s="10" t="s">
        <v>4347</v>
      </c>
      <c r="E683" s="5">
        <f t="shared" si="20"/>
        <v>18</v>
      </c>
      <c r="F683" s="5" t="str">
        <f t="shared" si="21"/>
        <v>4</v>
      </c>
      <c r="G683" s="28">
        <f>IFERROR(VLOOKUP(B683,'1º SEM 2018'!$B:$I,8,0),0)</f>
        <v>17439.189999999999</v>
      </c>
      <c r="H683" s="28">
        <f>IFERROR(VLOOKUP(B683,'2º SEM 2018'!$B:$I,8,0),0)</f>
        <v>40635.58</v>
      </c>
      <c r="I683" s="28">
        <f>IFERROR(VLOOKUP(B683,'1º SEM 2019'!$B:$I,8,0),0)</f>
        <v>52376.38</v>
      </c>
    </row>
    <row r="684" spans="2:9">
      <c r="B684" s="10" t="s">
        <v>4348</v>
      </c>
      <c r="C684" s="11" t="s">
        <v>4349</v>
      </c>
      <c r="D684" s="10" t="s">
        <v>4350</v>
      </c>
      <c r="E684" s="5">
        <f t="shared" si="20"/>
        <v>18</v>
      </c>
      <c r="F684" s="5" t="str">
        <f t="shared" si="21"/>
        <v>4</v>
      </c>
      <c r="G684" s="28">
        <f>IFERROR(VLOOKUP(B684,'1º SEM 2018'!$B:$I,8,0),0)</f>
        <v>841130.56</v>
      </c>
      <c r="H684" s="28">
        <f>IFERROR(VLOOKUP(B684,'2º SEM 2018'!$B:$I,8,0),0)</f>
        <v>0</v>
      </c>
      <c r="I684" s="28">
        <f>IFERROR(VLOOKUP(B684,'1º SEM 2019'!$B:$I,8,0),0)</f>
        <v>968095.55</v>
      </c>
    </row>
    <row r="685" spans="2:9">
      <c r="B685" s="10" t="s">
        <v>5777</v>
      </c>
      <c r="C685" s="11" t="s">
        <v>5778</v>
      </c>
      <c r="D685" s="10" t="s">
        <v>5779</v>
      </c>
      <c r="E685" s="5">
        <f t="shared" si="20"/>
        <v>18</v>
      </c>
      <c r="F685" s="5" t="str">
        <f t="shared" si="21"/>
        <v>4</v>
      </c>
      <c r="G685" s="28">
        <f>IFERROR(VLOOKUP(B685,'1º SEM 2018'!$B:$I,8,0),0)</f>
        <v>0</v>
      </c>
      <c r="H685" s="28">
        <f>IFERROR(VLOOKUP(B685,'2º SEM 2018'!$B:$I,8,0),0)</f>
        <v>0</v>
      </c>
      <c r="I685" s="28">
        <f>IFERROR(VLOOKUP(B685,'1º SEM 2019'!$B:$I,8,0),0)</f>
        <v>0</v>
      </c>
    </row>
    <row r="686" spans="2:9">
      <c r="B686" s="10" t="s">
        <v>4330</v>
      </c>
      <c r="C686" s="11" t="s">
        <v>1</v>
      </c>
      <c r="D686" s="10" t="s">
        <v>4331</v>
      </c>
      <c r="E686" s="5">
        <f t="shared" si="20"/>
        <v>13</v>
      </c>
      <c r="F686" s="5" t="str">
        <f t="shared" si="21"/>
        <v>4</v>
      </c>
      <c r="G686" s="28">
        <f>IFERROR(VLOOKUP(B686,'1º SEM 2018'!$B:$I,8,0),0)</f>
        <v>1461197.75</v>
      </c>
      <c r="H686" s="28">
        <f>IFERROR(VLOOKUP(B686,'2º SEM 2018'!$B:$I,8,0),0)</f>
        <v>798087.21</v>
      </c>
      <c r="I686" s="28">
        <f>IFERROR(VLOOKUP(B686,'1º SEM 2019'!$B:$I,8,0),0)</f>
        <v>1131010.3700000001</v>
      </c>
    </row>
    <row r="687" spans="2:9">
      <c r="B687" s="10" t="s">
        <v>4351</v>
      </c>
      <c r="C687" s="11" t="s">
        <v>1</v>
      </c>
      <c r="D687" s="10" t="s">
        <v>4352</v>
      </c>
      <c r="E687" s="5">
        <f t="shared" si="20"/>
        <v>13</v>
      </c>
      <c r="F687" s="5" t="str">
        <f t="shared" si="21"/>
        <v>6</v>
      </c>
      <c r="G687" s="28">
        <f>IFERROR(VLOOKUP(B687,'1º SEM 2018'!$B:$I,8,0),0)</f>
        <v>31244305.039999999</v>
      </c>
      <c r="H687" s="28">
        <f>IFERROR(VLOOKUP(B687,'2º SEM 2018'!$B:$I,8,0),0)</f>
        <v>33887003.369999997</v>
      </c>
      <c r="I687" s="28">
        <f>IFERROR(VLOOKUP(B687,'1º SEM 2019'!$B:$I,8,0),0)</f>
        <v>35647365</v>
      </c>
    </row>
    <row r="688" spans="2:9">
      <c r="B688" s="10" t="s">
        <v>4353</v>
      </c>
      <c r="C688" s="11" t="s">
        <v>1</v>
      </c>
      <c r="D688" s="10" t="s">
        <v>4354</v>
      </c>
      <c r="E688" s="5">
        <f t="shared" si="20"/>
        <v>13</v>
      </c>
      <c r="F688" s="5" t="str">
        <f t="shared" si="21"/>
        <v>6</v>
      </c>
      <c r="G688" s="28">
        <f>IFERROR(VLOOKUP(B688,'1º SEM 2018'!$B:$I,8,0),0)</f>
        <v>31244305.039999999</v>
      </c>
      <c r="H688" s="28">
        <f>IFERROR(VLOOKUP(B688,'2º SEM 2018'!$B:$I,8,0),0)</f>
        <v>33887003.369999997</v>
      </c>
      <c r="I688" s="28">
        <f>IFERROR(VLOOKUP(B688,'1º SEM 2019'!$B:$I,8,0),0)</f>
        <v>35647365</v>
      </c>
    </row>
    <row r="689" spans="2:9">
      <c r="B689" s="10" t="s">
        <v>4355</v>
      </c>
      <c r="C689" s="11" t="s">
        <v>1</v>
      </c>
      <c r="D689" s="10" t="s">
        <v>4356</v>
      </c>
      <c r="E689" s="5">
        <f t="shared" si="20"/>
        <v>13</v>
      </c>
      <c r="F689" s="5" t="str">
        <f t="shared" si="21"/>
        <v>6</v>
      </c>
      <c r="G689" s="28">
        <f>IFERROR(VLOOKUP(B689,'1º SEM 2018'!$B:$I,8,0),0)</f>
        <v>21623675.219999999</v>
      </c>
      <c r="H689" s="28">
        <f>IFERROR(VLOOKUP(B689,'2º SEM 2018'!$B:$I,8,0),0)</f>
        <v>22055857.809999999</v>
      </c>
      <c r="I689" s="28">
        <f>IFERROR(VLOOKUP(B689,'1º SEM 2019'!$B:$I,8,0),0)</f>
        <v>22031230.600000001</v>
      </c>
    </row>
    <row r="690" spans="2:9">
      <c r="B690" s="10" t="s">
        <v>4357</v>
      </c>
      <c r="C690" s="11" t="s">
        <v>1</v>
      </c>
      <c r="D690" s="10" t="s">
        <v>4358</v>
      </c>
      <c r="E690" s="5">
        <f t="shared" si="20"/>
        <v>13</v>
      </c>
      <c r="F690" s="5" t="str">
        <f t="shared" si="21"/>
        <v>6</v>
      </c>
      <c r="G690" s="28">
        <f>IFERROR(VLOOKUP(B690,'1º SEM 2018'!$B:$I,8,0),0)</f>
        <v>21704180.390000001</v>
      </c>
      <c r="H690" s="28">
        <f>IFERROR(VLOOKUP(B690,'2º SEM 2018'!$B:$I,8,0),0)</f>
        <v>22116327.649999999</v>
      </c>
      <c r="I690" s="28">
        <f>IFERROR(VLOOKUP(B690,'1º SEM 2019'!$B:$I,8,0),0)</f>
        <v>22097426.91</v>
      </c>
    </row>
    <row r="691" spans="2:9">
      <c r="B691" s="10" t="s">
        <v>4361</v>
      </c>
      <c r="C691" s="11" t="s">
        <v>4362</v>
      </c>
      <c r="D691" s="10" t="s">
        <v>4363</v>
      </c>
      <c r="E691" s="5">
        <f t="shared" si="20"/>
        <v>18</v>
      </c>
      <c r="F691" s="5" t="str">
        <f t="shared" si="21"/>
        <v>6</v>
      </c>
      <c r="G691" s="28">
        <f>IFERROR(VLOOKUP(B691,'1º SEM 2018'!$B:$I,8,0),0)</f>
        <v>21704180.390000001</v>
      </c>
      <c r="H691" s="28">
        <f>IFERROR(VLOOKUP(B691,'2º SEM 2018'!$B:$I,8,0),0)</f>
        <v>22116327.649999999</v>
      </c>
      <c r="I691" s="28">
        <f>IFERROR(VLOOKUP(B691,'1º SEM 2019'!$B:$I,8,0),0)</f>
        <v>22097426.91</v>
      </c>
    </row>
    <row r="692" spans="2:9">
      <c r="B692" s="10" t="s">
        <v>4359</v>
      </c>
      <c r="C692" s="11" t="s">
        <v>1</v>
      </c>
      <c r="D692" s="10" t="s">
        <v>4360</v>
      </c>
      <c r="E692" s="5">
        <f t="shared" si="20"/>
        <v>13</v>
      </c>
      <c r="F692" s="5" t="str">
        <f t="shared" si="21"/>
        <v>6</v>
      </c>
      <c r="G692" s="28">
        <f>IFERROR(VLOOKUP(B692,'1º SEM 2018'!$B:$I,8,0),0)</f>
        <v>21704180.390000001</v>
      </c>
      <c r="H692" s="28">
        <f>IFERROR(VLOOKUP(B692,'2º SEM 2018'!$B:$I,8,0),0)</f>
        <v>22116327.649999999</v>
      </c>
      <c r="I692" s="28">
        <f>IFERROR(VLOOKUP(B692,'1º SEM 2019'!$B:$I,8,0),0)</f>
        <v>22097426.91</v>
      </c>
    </row>
    <row r="693" spans="2:9">
      <c r="B693" s="10" t="s">
        <v>4366</v>
      </c>
      <c r="C693" s="11" t="s">
        <v>4367</v>
      </c>
      <c r="D693" s="10" t="s">
        <v>4368</v>
      </c>
      <c r="E693" s="5">
        <f t="shared" si="20"/>
        <v>18</v>
      </c>
      <c r="F693" s="5" t="str">
        <f t="shared" si="21"/>
        <v>6</v>
      </c>
      <c r="G693" s="28">
        <f>IFERROR(VLOOKUP(B693,'1º SEM 2018'!$B:$I,8,0),0)</f>
        <v>-80505.17</v>
      </c>
      <c r="H693" s="28">
        <f>IFERROR(VLOOKUP(B693,'2º SEM 2018'!$B:$I,8,0),0)</f>
        <v>-60469.84</v>
      </c>
      <c r="I693" s="28">
        <f>IFERROR(VLOOKUP(B693,'1º SEM 2019'!$B:$I,8,0),0)</f>
        <v>-66196.31</v>
      </c>
    </row>
    <row r="694" spans="2:9">
      <c r="B694" s="10" t="s">
        <v>4364</v>
      </c>
      <c r="C694" s="11" t="s">
        <v>1</v>
      </c>
      <c r="D694" s="10" t="s">
        <v>4365</v>
      </c>
      <c r="E694" s="5">
        <f t="shared" si="20"/>
        <v>13</v>
      </c>
      <c r="F694" s="5" t="str">
        <f t="shared" si="21"/>
        <v>6</v>
      </c>
      <c r="G694" s="28">
        <f>IFERROR(VLOOKUP(B694,'1º SEM 2018'!$B:$I,8,0),0)</f>
        <v>-80505.17</v>
      </c>
      <c r="H694" s="28">
        <f>IFERROR(VLOOKUP(B694,'2º SEM 2018'!$B:$I,8,0),0)</f>
        <v>-60469.84</v>
      </c>
      <c r="I694" s="28">
        <f>IFERROR(VLOOKUP(B694,'1º SEM 2019'!$B:$I,8,0),0)</f>
        <v>-66196.31</v>
      </c>
    </row>
    <row r="695" spans="2:9">
      <c r="B695" s="10" t="s">
        <v>4369</v>
      </c>
      <c r="C695" s="11" t="s">
        <v>1</v>
      </c>
      <c r="D695" s="10" t="s">
        <v>4370</v>
      </c>
      <c r="E695" s="5">
        <f t="shared" si="20"/>
        <v>13</v>
      </c>
      <c r="F695" s="5" t="str">
        <f t="shared" si="21"/>
        <v>6</v>
      </c>
      <c r="G695" s="28">
        <f>IFERROR(VLOOKUP(B695,'1º SEM 2018'!$B:$I,8,0),0)</f>
        <v>9620629.8200000003</v>
      </c>
      <c r="H695" s="28">
        <f>IFERROR(VLOOKUP(B695,'2º SEM 2018'!$B:$I,8,0),0)</f>
        <v>9620629.8200000003</v>
      </c>
      <c r="I695" s="28">
        <f>IFERROR(VLOOKUP(B695,'1º SEM 2019'!$B:$I,8,0),0)</f>
        <v>13616134.4</v>
      </c>
    </row>
    <row r="696" spans="2:9">
      <c r="B696" s="10" t="s">
        <v>4373</v>
      </c>
      <c r="C696" s="11" t="s">
        <v>4374</v>
      </c>
      <c r="D696" s="10" t="s">
        <v>4375</v>
      </c>
      <c r="E696" s="5">
        <f t="shared" si="20"/>
        <v>18</v>
      </c>
      <c r="F696" s="5" t="str">
        <f t="shared" si="21"/>
        <v>6</v>
      </c>
      <c r="G696" s="28">
        <f>IFERROR(VLOOKUP(B696,'1º SEM 2018'!$B:$I,8,0),0)</f>
        <v>9620629.8200000003</v>
      </c>
      <c r="H696" s="28">
        <f>IFERROR(VLOOKUP(B696,'2º SEM 2018'!$B:$I,8,0),0)</f>
        <v>9620629.8200000003</v>
      </c>
      <c r="I696" s="28">
        <f>IFERROR(VLOOKUP(B696,'1º SEM 2019'!$B:$I,8,0),0)</f>
        <v>13616134.4</v>
      </c>
    </row>
    <row r="697" spans="2:9">
      <c r="B697" s="10" t="s">
        <v>4371</v>
      </c>
      <c r="C697" s="11" t="s">
        <v>1</v>
      </c>
      <c r="D697" s="10" t="s">
        <v>4372</v>
      </c>
      <c r="E697" s="5">
        <f t="shared" si="20"/>
        <v>13</v>
      </c>
      <c r="F697" s="5" t="str">
        <f t="shared" si="21"/>
        <v>6</v>
      </c>
      <c r="G697" s="28">
        <f>IFERROR(VLOOKUP(B697,'1º SEM 2018'!$B:$I,8,0),0)</f>
        <v>9620629.8200000003</v>
      </c>
      <c r="H697" s="28">
        <f>IFERROR(VLOOKUP(B697,'2º SEM 2018'!$B:$I,8,0),0)</f>
        <v>9620629.8200000003</v>
      </c>
      <c r="I697" s="28">
        <f>IFERROR(VLOOKUP(B697,'1º SEM 2019'!$B:$I,8,0),0)</f>
        <v>13616134.4</v>
      </c>
    </row>
    <row r="698" spans="2:9">
      <c r="B698" s="10" t="s">
        <v>5780</v>
      </c>
      <c r="C698" s="11" t="s">
        <v>1</v>
      </c>
      <c r="D698" s="10" t="s">
        <v>5781</v>
      </c>
      <c r="E698" s="5">
        <f t="shared" si="20"/>
        <v>13</v>
      </c>
      <c r="F698" s="5" t="str">
        <f t="shared" si="21"/>
        <v>6</v>
      </c>
      <c r="G698" s="28">
        <f>IFERROR(VLOOKUP(B698,'1º SEM 2018'!$B:$I,8,0),0)</f>
        <v>0</v>
      </c>
      <c r="H698" s="28">
        <f>IFERROR(VLOOKUP(B698,'2º SEM 2018'!$B:$I,8,0),0)</f>
        <v>2210515.7400000002</v>
      </c>
      <c r="I698" s="28">
        <f>IFERROR(VLOOKUP(B698,'1º SEM 2019'!$B:$I,8,0),0)</f>
        <v>0</v>
      </c>
    </row>
    <row r="699" spans="2:9">
      <c r="B699" s="10" t="s">
        <v>5784</v>
      </c>
      <c r="C699" s="11" t="s">
        <v>5785</v>
      </c>
      <c r="D699" s="10" t="s">
        <v>5786</v>
      </c>
      <c r="E699" s="5">
        <f t="shared" si="20"/>
        <v>18</v>
      </c>
      <c r="F699" s="5" t="str">
        <f t="shared" si="21"/>
        <v>6</v>
      </c>
      <c r="G699" s="28">
        <f>IFERROR(VLOOKUP(B699,'1º SEM 2018'!$B:$I,8,0),0)</f>
        <v>0</v>
      </c>
      <c r="H699" s="28">
        <f>IFERROR(VLOOKUP(B699,'2º SEM 2018'!$B:$I,8,0),0)</f>
        <v>0</v>
      </c>
      <c r="I699" s="28">
        <f>IFERROR(VLOOKUP(B699,'1º SEM 2019'!$B:$I,8,0),0)</f>
        <v>0</v>
      </c>
    </row>
    <row r="700" spans="2:9">
      <c r="B700" s="10" t="s">
        <v>5782</v>
      </c>
      <c r="C700" s="11" t="s">
        <v>1</v>
      </c>
      <c r="D700" s="10" t="s">
        <v>5783</v>
      </c>
      <c r="E700" s="5">
        <f t="shared" si="20"/>
        <v>13</v>
      </c>
      <c r="F700" s="5" t="str">
        <f t="shared" si="21"/>
        <v>6</v>
      </c>
      <c r="G700" s="28">
        <f>IFERROR(VLOOKUP(B700,'1º SEM 2018'!$B:$I,8,0),0)</f>
        <v>0</v>
      </c>
      <c r="H700" s="28">
        <f>IFERROR(VLOOKUP(B700,'2º SEM 2018'!$B:$I,8,0),0)</f>
        <v>2210515.7400000002</v>
      </c>
      <c r="I700" s="28">
        <f>IFERROR(VLOOKUP(B700,'1º SEM 2019'!$B:$I,8,0),0)</f>
        <v>0</v>
      </c>
    </row>
    <row r="701" spans="2:9">
      <c r="B701" s="5" t="s">
        <v>5860</v>
      </c>
      <c r="C701" s="5" t="s">
        <v>5861</v>
      </c>
      <c r="D701" s="5" t="s">
        <v>5862</v>
      </c>
      <c r="E701" s="5">
        <f t="shared" si="20"/>
        <v>18</v>
      </c>
      <c r="F701" s="5" t="str">
        <f t="shared" si="21"/>
        <v>6</v>
      </c>
      <c r="G701" s="28">
        <f>IFERROR(VLOOKUP(B701,'1º SEM 2018'!$B:$I,8,0),0)</f>
        <v>0</v>
      </c>
      <c r="H701" s="28">
        <f>IFERROR(VLOOKUP(B701,'2º SEM 2018'!$B:$I,8,0),0)</f>
        <v>2210515.7400000002</v>
      </c>
      <c r="I701" s="28">
        <f>IFERROR(VLOOKUP(B701,'1º SEM 2019'!$B:$I,8,0),0)</f>
        <v>0</v>
      </c>
    </row>
    <row r="702" spans="2:9">
      <c r="B702" s="5" t="s">
        <v>5858</v>
      </c>
      <c r="C702" s="5" t="s">
        <v>1</v>
      </c>
      <c r="D702" s="5" t="s">
        <v>5859</v>
      </c>
      <c r="E702" s="5">
        <f t="shared" si="20"/>
        <v>13</v>
      </c>
      <c r="F702" s="5" t="str">
        <f t="shared" si="21"/>
        <v>6</v>
      </c>
      <c r="G702" s="28">
        <f>IFERROR(VLOOKUP(B702,'1º SEM 2018'!$B:$I,8,0),0)</f>
        <v>0</v>
      </c>
      <c r="H702" s="28">
        <f>IFERROR(VLOOKUP(B702,'2º SEM 2018'!$B:$I,8,0),0)</f>
        <v>2210515.7400000002</v>
      </c>
      <c r="I702" s="28">
        <f>IFERROR(VLOOKUP(B702,'1º SEM 2019'!$B:$I,8,0),0)</f>
        <v>0</v>
      </c>
    </row>
    <row r="703" spans="2:9">
      <c r="B703" s="10" t="s">
        <v>4376</v>
      </c>
      <c r="C703" s="11" t="s">
        <v>1</v>
      </c>
      <c r="D703" s="10" t="s">
        <v>4377</v>
      </c>
      <c r="E703" s="5">
        <f t="shared" si="20"/>
        <v>13</v>
      </c>
      <c r="F703" s="5" t="str">
        <f t="shared" si="21"/>
        <v>7</v>
      </c>
      <c r="G703" s="28">
        <f>IFERROR(VLOOKUP(B703,'1º SEM 2018'!$B:$I,8,0),0)</f>
        <v>24129926.34</v>
      </c>
      <c r="H703" s="28">
        <f>IFERROR(VLOOKUP(B703,'2º SEM 2018'!$B:$I,8,0),0)</f>
        <v>22318708.379999999</v>
      </c>
      <c r="I703" s="28">
        <f>IFERROR(VLOOKUP(B703,'1º SEM 2019'!$B:$I,8,0),0)</f>
        <v>25366536.41</v>
      </c>
    </row>
    <row r="704" spans="2:9">
      <c r="B704" s="10" t="s">
        <v>4378</v>
      </c>
      <c r="C704" s="11" t="s">
        <v>1</v>
      </c>
      <c r="D704" s="10" t="s">
        <v>4379</v>
      </c>
      <c r="E704" s="5">
        <f t="shared" si="20"/>
        <v>13</v>
      </c>
      <c r="F704" s="5" t="str">
        <f t="shared" si="21"/>
        <v>7</v>
      </c>
      <c r="G704" s="28">
        <f>IFERROR(VLOOKUP(B704,'1º SEM 2018'!$B:$I,8,0),0)</f>
        <v>24122108.579999998</v>
      </c>
      <c r="H704" s="28">
        <f>IFERROR(VLOOKUP(B704,'2º SEM 2018'!$B:$I,8,0),0)</f>
        <v>22260510.329999998</v>
      </c>
      <c r="I704" s="28">
        <f>IFERROR(VLOOKUP(B704,'1º SEM 2019'!$B:$I,8,0),0)</f>
        <v>25334310.300000001</v>
      </c>
    </row>
    <row r="705" spans="2:9">
      <c r="B705" s="10" t="s">
        <v>4380</v>
      </c>
      <c r="C705" s="11" t="s">
        <v>1</v>
      </c>
      <c r="D705" s="10" t="s">
        <v>4381</v>
      </c>
      <c r="E705" s="5">
        <f t="shared" si="20"/>
        <v>13</v>
      </c>
      <c r="F705" s="5" t="str">
        <f t="shared" si="21"/>
        <v>7</v>
      </c>
      <c r="G705" s="28">
        <f>IFERROR(VLOOKUP(B705,'1º SEM 2018'!$B:$I,8,0),0)</f>
        <v>10818170.970000001</v>
      </c>
      <c r="H705" s="28">
        <f>IFERROR(VLOOKUP(B705,'2º SEM 2018'!$B:$I,8,0),0)</f>
        <v>9755836.8100000005</v>
      </c>
      <c r="I705" s="28">
        <f>IFERROR(VLOOKUP(B705,'1º SEM 2019'!$B:$I,8,0),0)</f>
        <v>9763125.3200000003</v>
      </c>
    </row>
    <row r="706" spans="2:9">
      <c r="B706" s="10" t="s">
        <v>4384</v>
      </c>
      <c r="C706" s="11" t="s">
        <v>4385</v>
      </c>
      <c r="D706" s="10" t="s">
        <v>4386</v>
      </c>
      <c r="E706" s="5">
        <f t="shared" si="20"/>
        <v>18</v>
      </c>
      <c r="F706" s="5" t="str">
        <f t="shared" si="21"/>
        <v>7</v>
      </c>
      <c r="G706" s="28">
        <f>IFERROR(VLOOKUP(B706,'1º SEM 2018'!$B:$I,8,0),0)</f>
        <v>362021.33</v>
      </c>
      <c r="H706" s="28">
        <f>IFERROR(VLOOKUP(B706,'2º SEM 2018'!$B:$I,8,0),0)</f>
        <v>285769.36</v>
      </c>
      <c r="I706" s="28">
        <f>IFERROR(VLOOKUP(B706,'1º SEM 2019'!$B:$I,8,0),0)</f>
        <v>302033.68</v>
      </c>
    </row>
    <row r="707" spans="2:9">
      <c r="B707" s="10" t="s">
        <v>4382</v>
      </c>
      <c r="C707" s="11" t="s">
        <v>1</v>
      </c>
      <c r="D707" s="10" t="s">
        <v>4383</v>
      </c>
      <c r="E707" s="5">
        <f t="shared" si="20"/>
        <v>13</v>
      </c>
      <c r="F707" s="5" t="str">
        <f t="shared" si="21"/>
        <v>7</v>
      </c>
      <c r="G707" s="28">
        <f>IFERROR(VLOOKUP(B707,'1º SEM 2018'!$B:$I,8,0),0)</f>
        <v>362021.33</v>
      </c>
      <c r="H707" s="28">
        <f>IFERROR(VLOOKUP(B707,'2º SEM 2018'!$B:$I,8,0),0)</f>
        <v>285769.36</v>
      </c>
      <c r="I707" s="28">
        <f>IFERROR(VLOOKUP(B707,'1º SEM 2019'!$B:$I,8,0),0)</f>
        <v>302033.68</v>
      </c>
    </row>
    <row r="708" spans="2:9">
      <c r="B708" s="10" t="s">
        <v>4389</v>
      </c>
      <c r="C708" s="11" t="s">
        <v>4390</v>
      </c>
      <c r="D708" s="10" t="s">
        <v>4391</v>
      </c>
      <c r="E708" s="5">
        <f t="shared" si="20"/>
        <v>18</v>
      </c>
      <c r="F708" s="5" t="str">
        <f t="shared" si="21"/>
        <v>7</v>
      </c>
      <c r="G708" s="28">
        <f>IFERROR(VLOOKUP(B708,'1º SEM 2018'!$B:$I,8,0),0)</f>
        <v>5327445.25</v>
      </c>
      <c r="H708" s="28">
        <f>IFERROR(VLOOKUP(B708,'2º SEM 2018'!$B:$I,8,0),0)</f>
        <v>4896224.2699999996</v>
      </c>
      <c r="I708" s="28">
        <f>IFERROR(VLOOKUP(B708,'1º SEM 2019'!$B:$I,8,0),0)</f>
        <v>28058.66</v>
      </c>
    </row>
    <row r="709" spans="2:9">
      <c r="B709" s="10" t="s">
        <v>4392</v>
      </c>
      <c r="C709" s="11" t="s">
        <v>4393</v>
      </c>
      <c r="D709" s="10" t="s">
        <v>3015</v>
      </c>
      <c r="E709" s="5">
        <f t="shared" si="20"/>
        <v>18</v>
      </c>
      <c r="F709" s="5" t="str">
        <f t="shared" si="21"/>
        <v>7</v>
      </c>
      <c r="G709" s="28">
        <f>IFERROR(VLOOKUP(B709,'1º SEM 2018'!$B:$I,8,0),0)</f>
        <v>533919.19999999995</v>
      </c>
      <c r="H709" s="28">
        <f>IFERROR(VLOOKUP(B709,'2º SEM 2018'!$B:$I,8,0),0)</f>
        <v>512677.46</v>
      </c>
      <c r="I709" s="28">
        <f>IFERROR(VLOOKUP(B709,'1º SEM 2019'!$B:$I,8,0),0)</f>
        <v>512671.05</v>
      </c>
    </row>
    <row r="710" spans="2:9">
      <c r="B710" s="10" t="s">
        <v>4394</v>
      </c>
      <c r="C710" s="11" t="s">
        <v>4395</v>
      </c>
      <c r="D710" s="10" t="s">
        <v>3036</v>
      </c>
      <c r="E710" s="5">
        <f t="shared" si="20"/>
        <v>18</v>
      </c>
      <c r="F710" s="5" t="str">
        <f t="shared" si="21"/>
        <v>7</v>
      </c>
      <c r="G710" s="28">
        <f>IFERROR(VLOOKUP(B710,'1º SEM 2018'!$B:$I,8,0),0)</f>
        <v>1164309</v>
      </c>
      <c r="H710" s="28">
        <f>IFERROR(VLOOKUP(B710,'2º SEM 2018'!$B:$I,8,0),0)</f>
        <v>1090932.8500000001</v>
      </c>
      <c r="I710" s="28">
        <f>IFERROR(VLOOKUP(B710,'1º SEM 2019'!$B:$I,8,0),0)</f>
        <v>1100873.02</v>
      </c>
    </row>
    <row r="711" spans="2:9">
      <c r="B711" s="5" t="s">
        <v>5801</v>
      </c>
      <c r="C711" s="5" t="s">
        <v>5802</v>
      </c>
      <c r="D711" s="5" t="s">
        <v>5803</v>
      </c>
      <c r="E711" s="5">
        <f t="shared" si="20"/>
        <v>18</v>
      </c>
      <c r="F711" s="5" t="str">
        <f t="shared" si="21"/>
        <v>7</v>
      </c>
      <c r="G711" s="28">
        <f>IFERROR(VLOOKUP(B711,'1º SEM 2018'!$B:$I,8,0),0)</f>
        <v>1261293.23</v>
      </c>
      <c r="H711" s="28">
        <f>IFERROR(VLOOKUP(B711,'2º SEM 2018'!$B:$I,8,0),0)</f>
        <v>159727.78</v>
      </c>
      <c r="I711" s="28">
        <f>IFERROR(VLOOKUP(B711,'1º SEM 2019'!$B:$I,8,0),0)</f>
        <v>0</v>
      </c>
    </row>
    <row r="712" spans="2:9">
      <c r="B712" s="10" t="s">
        <v>4396</v>
      </c>
      <c r="C712" s="11" t="s">
        <v>4397</v>
      </c>
      <c r="D712" s="10" t="s">
        <v>4398</v>
      </c>
      <c r="E712" s="5">
        <f t="shared" si="20"/>
        <v>18</v>
      </c>
      <c r="F712" s="5" t="str">
        <f t="shared" si="21"/>
        <v>7</v>
      </c>
      <c r="G712" s="28">
        <f>IFERROR(VLOOKUP(B712,'1º SEM 2018'!$B:$I,8,0),0)</f>
        <v>272511.53999999998</v>
      </c>
      <c r="H712" s="28">
        <f>IFERROR(VLOOKUP(B712,'2º SEM 2018'!$B:$I,8,0),0)</f>
        <v>140389.72</v>
      </c>
      <c r="I712" s="28">
        <f>IFERROR(VLOOKUP(B712,'1º SEM 2019'!$B:$I,8,0),0)</f>
        <v>173120.99</v>
      </c>
    </row>
    <row r="713" spans="2:9">
      <c r="B713" s="5" t="s">
        <v>5863</v>
      </c>
      <c r="C713" s="5" t="s">
        <v>5864</v>
      </c>
      <c r="D713" s="5" t="s">
        <v>3000</v>
      </c>
      <c r="E713" s="5">
        <f t="shared" si="20"/>
        <v>18</v>
      </c>
      <c r="F713" s="5" t="str">
        <f t="shared" si="21"/>
        <v>7</v>
      </c>
      <c r="G713" s="28">
        <f>IFERROR(VLOOKUP(B713,'1º SEM 2018'!$B:$I,8,0),0)</f>
        <v>0</v>
      </c>
      <c r="H713" s="28">
        <f>IFERROR(VLOOKUP(B713,'2º SEM 2018'!$B:$I,8,0),0)</f>
        <v>37373.480000000003</v>
      </c>
      <c r="I713" s="28">
        <f>IFERROR(VLOOKUP(B713,'1º SEM 2019'!$B:$I,8,0),0)</f>
        <v>0</v>
      </c>
    </row>
    <row r="714" spans="2:9">
      <c r="B714" s="10" t="s">
        <v>4399</v>
      </c>
      <c r="C714" s="11" t="s">
        <v>4400</v>
      </c>
      <c r="D714" s="10" t="s">
        <v>4401</v>
      </c>
      <c r="E714" s="5">
        <f t="shared" si="20"/>
        <v>18</v>
      </c>
      <c r="F714" s="5" t="str">
        <f t="shared" si="21"/>
        <v>7</v>
      </c>
      <c r="G714" s="28">
        <f>IFERROR(VLOOKUP(B714,'1º SEM 2018'!$B:$I,8,0),0)</f>
        <v>2085.06</v>
      </c>
      <c r="H714" s="28">
        <f>IFERROR(VLOOKUP(B714,'2º SEM 2018'!$B:$I,8,0),0)</f>
        <v>784541.83</v>
      </c>
      <c r="I714" s="28">
        <f>IFERROR(VLOOKUP(B714,'1º SEM 2019'!$B:$I,8,0),0)</f>
        <v>656842.12</v>
      </c>
    </row>
    <row r="715" spans="2:9">
      <c r="B715" s="10" t="s">
        <v>4402</v>
      </c>
      <c r="C715" s="11" t="s">
        <v>4403</v>
      </c>
      <c r="D715" s="10" t="s">
        <v>3000</v>
      </c>
      <c r="E715" s="5">
        <f t="shared" si="20"/>
        <v>18</v>
      </c>
      <c r="F715" s="5" t="str">
        <f t="shared" si="21"/>
        <v>7</v>
      </c>
      <c r="G715" s="28">
        <f>IFERROR(VLOOKUP(B715,'1º SEM 2018'!$B:$I,8,0),0)</f>
        <v>0</v>
      </c>
      <c r="H715" s="28">
        <f>IFERROR(VLOOKUP(B715,'2º SEM 2018'!$B:$I,8,0),0)</f>
        <v>0</v>
      </c>
      <c r="I715" s="28">
        <f>IFERROR(VLOOKUP(B715,'1º SEM 2019'!$B:$I,8,0),0)</f>
        <v>1395181.72</v>
      </c>
    </row>
    <row r="716" spans="2:9">
      <c r="B716" s="10" t="s">
        <v>4404</v>
      </c>
      <c r="C716" s="11" t="s">
        <v>4405</v>
      </c>
      <c r="D716" s="10" t="s">
        <v>3021</v>
      </c>
      <c r="E716" s="5">
        <f t="shared" si="20"/>
        <v>18</v>
      </c>
      <c r="F716" s="5" t="str">
        <f t="shared" si="21"/>
        <v>7</v>
      </c>
      <c r="G716" s="28">
        <f>IFERROR(VLOOKUP(B716,'1º SEM 2018'!$B:$I,8,0),0)</f>
        <v>0</v>
      </c>
      <c r="H716" s="28">
        <f>IFERROR(VLOOKUP(B716,'2º SEM 2018'!$B:$I,8,0),0)</f>
        <v>0</v>
      </c>
      <c r="I716" s="28">
        <f>IFERROR(VLOOKUP(B716,'1º SEM 2019'!$B:$I,8,0),0)</f>
        <v>3530669.52</v>
      </c>
    </row>
    <row r="717" spans="2:9">
      <c r="B717" s="10" t="s">
        <v>4406</v>
      </c>
      <c r="C717" s="11" t="s">
        <v>4407</v>
      </c>
      <c r="D717" s="10" t="s">
        <v>3042</v>
      </c>
      <c r="E717" s="5">
        <f t="shared" si="20"/>
        <v>18</v>
      </c>
      <c r="F717" s="5" t="str">
        <f t="shared" si="21"/>
        <v>7</v>
      </c>
      <c r="G717" s="28">
        <f>IFERROR(VLOOKUP(B717,'1º SEM 2018'!$B:$I,8,0),0)</f>
        <v>0</v>
      </c>
      <c r="H717" s="28">
        <f>IFERROR(VLOOKUP(B717,'2º SEM 2018'!$B:$I,8,0),0)</f>
        <v>0</v>
      </c>
      <c r="I717" s="28">
        <f>IFERROR(VLOOKUP(B717,'1º SEM 2019'!$B:$I,8,0),0)</f>
        <v>44334.39</v>
      </c>
    </row>
    <row r="718" spans="2:9">
      <c r="B718" s="10" t="s">
        <v>4387</v>
      </c>
      <c r="C718" s="11" t="s">
        <v>1</v>
      </c>
      <c r="D718" s="10" t="s">
        <v>4388</v>
      </c>
      <c r="E718" s="5">
        <f t="shared" si="20"/>
        <v>13</v>
      </c>
      <c r="F718" s="5" t="str">
        <f t="shared" si="21"/>
        <v>7</v>
      </c>
      <c r="G718" s="28">
        <f>IFERROR(VLOOKUP(B718,'1º SEM 2018'!$B:$I,8,0),0)</f>
        <v>8561563.2799999993</v>
      </c>
      <c r="H718" s="28">
        <f>IFERROR(VLOOKUP(B718,'2º SEM 2018'!$B:$I,8,0),0)</f>
        <v>7621867.3899999997</v>
      </c>
      <c r="I718" s="28">
        <f>IFERROR(VLOOKUP(B718,'1º SEM 2019'!$B:$I,8,0),0)</f>
        <v>7441751.4699999997</v>
      </c>
    </row>
    <row r="719" spans="2:9">
      <c r="B719" s="10" t="s">
        <v>4410</v>
      </c>
      <c r="C719" s="11" t="s">
        <v>4411</v>
      </c>
      <c r="D719" s="10" t="s">
        <v>4412</v>
      </c>
      <c r="E719" s="5">
        <f t="shared" si="20"/>
        <v>18</v>
      </c>
      <c r="F719" s="5" t="str">
        <f t="shared" si="21"/>
        <v>7</v>
      </c>
      <c r="G719" s="28">
        <f>IFERROR(VLOOKUP(B719,'1º SEM 2018'!$B:$I,8,0),0)</f>
        <v>135589.9</v>
      </c>
      <c r="H719" s="28">
        <f>IFERROR(VLOOKUP(B719,'2º SEM 2018'!$B:$I,8,0),0)</f>
        <v>110660.37</v>
      </c>
      <c r="I719" s="28">
        <f>IFERROR(VLOOKUP(B719,'1º SEM 2019'!$B:$I,8,0),0)</f>
        <v>79987.460000000006</v>
      </c>
    </row>
    <row r="720" spans="2:9">
      <c r="B720" s="10" t="s">
        <v>4413</v>
      </c>
      <c r="C720" s="11" t="s">
        <v>4414</v>
      </c>
      <c r="D720" s="10" t="s">
        <v>3058</v>
      </c>
      <c r="E720" s="5">
        <f t="shared" ref="E720:E783" si="22">LEN(B720)</f>
        <v>18</v>
      </c>
      <c r="F720" s="5" t="str">
        <f t="shared" ref="F720:F783" si="23">LEFT(B720)</f>
        <v>7</v>
      </c>
      <c r="G720" s="28">
        <f>IFERROR(VLOOKUP(B720,'1º SEM 2018'!$B:$I,8,0),0)</f>
        <v>601496.82999999996</v>
      </c>
      <c r="H720" s="28">
        <f>IFERROR(VLOOKUP(B720,'2º SEM 2018'!$B:$I,8,0),0)</f>
        <v>591676.54</v>
      </c>
      <c r="I720" s="28">
        <f>IFERROR(VLOOKUP(B720,'1º SEM 2019'!$B:$I,8,0),0)</f>
        <v>587889.14</v>
      </c>
    </row>
    <row r="721" spans="2:9">
      <c r="B721" s="10" t="s">
        <v>4415</v>
      </c>
      <c r="C721" s="11" t="s">
        <v>4416</v>
      </c>
      <c r="D721" s="10" t="s">
        <v>4398</v>
      </c>
      <c r="E721" s="5">
        <f t="shared" si="22"/>
        <v>18</v>
      </c>
      <c r="F721" s="5" t="str">
        <f t="shared" si="23"/>
        <v>7</v>
      </c>
      <c r="G721" s="28">
        <f>IFERROR(VLOOKUP(B721,'1º SEM 2018'!$B:$I,8,0),0)</f>
        <v>53367.42</v>
      </c>
      <c r="H721" s="28">
        <f>IFERROR(VLOOKUP(B721,'2º SEM 2018'!$B:$I,8,0),0)</f>
        <v>60034.19</v>
      </c>
      <c r="I721" s="28">
        <f>IFERROR(VLOOKUP(B721,'1º SEM 2019'!$B:$I,8,0),0)</f>
        <v>48945.45</v>
      </c>
    </row>
    <row r="722" spans="2:9">
      <c r="B722" s="10" t="s">
        <v>4408</v>
      </c>
      <c r="C722" s="11" t="s">
        <v>1</v>
      </c>
      <c r="D722" s="10" t="s">
        <v>4409</v>
      </c>
      <c r="E722" s="5">
        <f t="shared" si="22"/>
        <v>13</v>
      </c>
      <c r="F722" s="5" t="str">
        <f t="shared" si="23"/>
        <v>7</v>
      </c>
      <c r="G722" s="28">
        <f>IFERROR(VLOOKUP(B722,'1º SEM 2018'!$B:$I,8,0),0)</f>
        <v>790454.15</v>
      </c>
      <c r="H722" s="28">
        <f>IFERROR(VLOOKUP(B722,'2º SEM 2018'!$B:$I,8,0),0)</f>
        <v>762371.1</v>
      </c>
      <c r="I722" s="28">
        <f>IFERROR(VLOOKUP(B722,'1º SEM 2019'!$B:$I,8,0),0)</f>
        <v>716822.05</v>
      </c>
    </row>
    <row r="723" spans="2:9">
      <c r="B723" s="10" t="s">
        <v>4419</v>
      </c>
      <c r="C723" s="11" t="s">
        <v>4420</v>
      </c>
      <c r="D723" s="10" t="s">
        <v>4421</v>
      </c>
      <c r="E723" s="5">
        <f t="shared" si="22"/>
        <v>18</v>
      </c>
      <c r="F723" s="5" t="str">
        <f t="shared" si="23"/>
        <v>7</v>
      </c>
      <c r="G723" s="28">
        <f>IFERROR(VLOOKUP(B723,'1º SEM 2018'!$B:$I,8,0),0)</f>
        <v>630619.66</v>
      </c>
      <c r="H723" s="28">
        <f>IFERROR(VLOOKUP(B723,'2º SEM 2018'!$B:$I,8,0),0)</f>
        <v>724663.41</v>
      </c>
      <c r="I723" s="28">
        <f>IFERROR(VLOOKUP(B723,'1º SEM 2019'!$B:$I,8,0),0)</f>
        <v>925044.35</v>
      </c>
    </row>
    <row r="724" spans="2:9">
      <c r="B724" s="10" t="s">
        <v>4422</v>
      </c>
      <c r="C724" s="11" t="s">
        <v>4423</v>
      </c>
      <c r="D724" s="10" t="s">
        <v>4398</v>
      </c>
      <c r="E724" s="5">
        <f t="shared" si="22"/>
        <v>18</v>
      </c>
      <c r="F724" s="5" t="str">
        <f t="shared" si="23"/>
        <v>7</v>
      </c>
      <c r="G724" s="28">
        <f>IFERROR(VLOOKUP(B724,'1º SEM 2018'!$B:$I,8,0),0)</f>
        <v>19794.88</v>
      </c>
      <c r="H724" s="28">
        <f>IFERROR(VLOOKUP(B724,'2º SEM 2018'!$B:$I,8,0),0)</f>
        <v>7698.97</v>
      </c>
      <c r="I724" s="28">
        <f>IFERROR(VLOOKUP(B724,'1º SEM 2019'!$B:$I,8,0),0)</f>
        <v>7358.47</v>
      </c>
    </row>
    <row r="725" spans="2:9">
      <c r="B725" s="10" t="s">
        <v>4417</v>
      </c>
      <c r="C725" s="11" t="s">
        <v>1</v>
      </c>
      <c r="D725" s="10" t="s">
        <v>4418</v>
      </c>
      <c r="E725" s="5">
        <f t="shared" si="22"/>
        <v>13</v>
      </c>
      <c r="F725" s="5" t="str">
        <f t="shared" si="23"/>
        <v>7</v>
      </c>
      <c r="G725" s="28">
        <f>IFERROR(VLOOKUP(B725,'1º SEM 2018'!$B:$I,8,0),0)</f>
        <v>650414.54</v>
      </c>
      <c r="H725" s="28">
        <f>IFERROR(VLOOKUP(B725,'2º SEM 2018'!$B:$I,8,0),0)</f>
        <v>732362.38</v>
      </c>
      <c r="I725" s="28">
        <f>IFERROR(VLOOKUP(B725,'1º SEM 2019'!$B:$I,8,0),0)</f>
        <v>932402.82</v>
      </c>
    </row>
    <row r="726" spans="2:9">
      <c r="B726" s="10" t="s">
        <v>4426</v>
      </c>
      <c r="C726" s="11" t="s">
        <v>4427</v>
      </c>
      <c r="D726" s="10" t="s">
        <v>3089</v>
      </c>
      <c r="E726" s="5">
        <f t="shared" si="22"/>
        <v>18</v>
      </c>
      <c r="F726" s="5" t="str">
        <f t="shared" si="23"/>
        <v>7</v>
      </c>
      <c r="G726" s="28">
        <f>IFERROR(VLOOKUP(B726,'1º SEM 2018'!$B:$I,8,0),0)</f>
        <v>16471.12</v>
      </c>
      <c r="H726" s="28">
        <f>IFERROR(VLOOKUP(B726,'2º SEM 2018'!$B:$I,8,0),0)</f>
        <v>12466.37</v>
      </c>
      <c r="I726" s="28">
        <f>IFERROR(VLOOKUP(B726,'1º SEM 2019'!$B:$I,8,0),0)</f>
        <v>11837.91</v>
      </c>
    </row>
    <row r="727" spans="2:9">
      <c r="B727" s="10" t="s">
        <v>4428</v>
      </c>
      <c r="C727" s="11" t="s">
        <v>4429</v>
      </c>
      <c r="D727" s="10" t="s">
        <v>3097</v>
      </c>
      <c r="E727" s="5">
        <f t="shared" si="22"/>
        <v>18</v>
      </c>
      <c r="F727" s="5" t="str">
        <f t="shared" si="23"/>
        <v>7</v>
      </c>
      <c r="G727" s="28">
        <f>IFERROR(VLOOKUP(B727,'1º SEM 2018'!$B:$I,8,0),0)</f>
        <v>189599.7</v>
      </c>
      <c r="H727" s="28">
        <f>IFERROR(VLOOKUP(B727,'2º SEM 2018'!$B:$I,8,0),0)</f>
        <v>128904.24</v>
      </c>
      <c r="I727" s="28">
        <f>IFERROR(VLOOKUP(B727,'1º SEM 2019'!$B:$I,8,0),0)</f>
        <v>110040.19</v>
      </c>
    </row>
    <row r="728" spans="2:9">
      <c r="B728" s="10" t="s">
        <v>4430</v>
      </c>
      <c r="C728" s="11" t="s">
        <v>4431</v>
      </c>
      <c r="D728" s="10" t="s">
        <v>4432</v>
      </c>
      <c r="E728" s="5">
        <f t="shared" si="22"/>
        <v>18</v>
      </c>
      <c r="F728" s="5" t="str">
        <f t="shared" si="23"/>
        <v>7</v>
      </c>
      <c r="G728" s="28">
        <f>IFERROR(VLOOKUP(B728,'1º SEM 2018'!$B:$I,8,0),0)</f>
        <v>8678.5300000000007</v>
      </c>
      <c r="H728" s="28">
        <f>IFERROR(VLOOKUP(B728,'2º SEM 2018'!$B:$I,8,0),0)</f>
        <v>4071.55</v>
      </c>
      <c r="I728" s="28">
        <f>IFERROR(VLOOKUP(B728,'1º SEM 2019'!$B:$I,8,0),0)</f>
        <v>3477.15</v>
      </c>
    </row>
    <row r="729" spans="2:9">
      <c r="B729" s="10" t="s">
        <v>4424</v>
      </c>
      <c r="C729" s="11" t="s">
        <v>1</v>
      </c>
      <c r="D729" s="10" t="s">
        <v>4425</v>
      </c>
      <c r="E729" s="5">
        <f t="shared" si="22"/>
        <v>13</v>
      </c>
      <c r="F729" s="5" t="str">
        <f t="shared" si="23"/>
        <v>7</v>
      </c>
      <c r="G729" s="28">
        <f>IFERROR(VLOOKUP(B729,'1º SEM 2018'!$B:$I,8,0),0)</f>
        <v>214749.35</v>
      </c>
      <c r="H729" s="28">
        <f>IFERROR(VLOOKUP(B729,'2º SEM 2018'!$B:$I,8,0),0)</f>
        <v>145442.16</v>
      </c>
      <c r="I729" s="28">
        <f>IFERROR(VLOOKUP(B729,'1º SEM 2019'!$B:$I,8,0),0)</f>
        <v>125355.25</v>
      </c>
    </row>
    <row r="730" spans="2:9">
      <c r="B730" s="5" t="s">
        <v>5804</v>
      </c>
      <c r="C730" s="5" t="s">
        <v>5805</v>
      </c>
      <c r="D730" s="5" t="s">
        <v>5792</v>
      </c>
      <c r="E730" s="5">
        <f t="shared" si="22"/>
        <v>18</v>
      </c>
      <c r="F730" s="5" t="str">
        <f t="shared" si="23"/>
        <v>7</v>
      </c>
      <c r="G730" s="28">
        <f>IFERROR(VLOOKUP(B730,'1º SEM 2018'!$B:$I,8,0),0)</f>
        <v>30760.52</v>
      </c>
      <c r="H730" s="28">
        <f>IFERROR(VLOOKUP(B730,'2º SEM 2018'!$B:$I,8,0),0)</f>
        <v>5621.77</v>
      </c>
      <c r="I730" s="28">
        <f>IFERROR(VLOOKUP(B730,'1º SEM 2019'!$B:$I,8,0),0)</f>
        <v>0</v>
      </c>
    </row>
    <row r="731" spans="2:9">
      <c r="B731" s="10" t="s">
        <v>4435</v>
      </c>
      <c r="C731" s="11" t="s">
        <v>4436</v>
      </c>
      <c r="D731" s="10" t="s">
        <v>3112</v>
      </c>
      <c r="E731" s="5">
        <f t="shared" si="22"/>
        <v>18</v>
      </c>
      <c r="F731" s="5" t="str">
        <f t="shared" si="23"/>
        <v>7</v>
      </c>
      <c r="G731" s="28">
        <f>IFERROR(VLOOKUP(B731,'1º SEM 2018'!$B:$I,8,0),0)</f>
        <v>148010.93</v>
      </c>
      <c r="H731" s="28">
        <f>IFERROR(VLOOKUP(B731,'2º SEM 2018'!$B:$I,8,0),0)</f>
        <v>93444.61</v>
      </c>
      <c r="I731" s="28">
        <f>IFERROR(VLOOKUP(B731,'1º SEM 2019'!$B:$I,8,0),0)</f>
        <v>28131.94</v>
      </c>
    </row>
    <row r="732" spans="2:9">
      <c r="B732" s="10" t="s">
        <v>4437</v>
      </c>
      <c r="C732" s="11" t="s">
        <v>4438</v>
      </c>
      <c r="D732" s="10" t="s">
        <v>4439</v>
      </c>
      <c r="E732" s="5">
        <f t="shared" si="22"/>
        <v>18</v>
      </c>
      <c r="F732" s="5" t="str">
        <f t="shared" si="23"/>
        <v>7</v>
      </c>
      <c r="G732" s="28">
        <f>IFERROR(VLOOKUP(B732,'1º SEM 2018'!$B:$I,8,0),0)</f>
        <v>11141</v>
      </c>
      <c r="H732" s="28">
        <f>IFERROR(VLOOKUP(B732,'2º SEM 2018'!$B:$I,8,0),0)</f>
        <v>4854.2299999999996</v>
      </c>
      <c r="I732" s="28">
        <f>IFERROR(VLOOKUP(B732,'1º SEM 2019'!$B:$I,8,0),0)</f>
        <v>3674.22</v>
      </c>
    </row>
    <row r="733" spans="2:9">
      <c r="B733" s="10" t="s">
        <v>4433</v>
      </c>
      <c r="C733" s="11" t="s">
        <v>1</v>
      </c>
      <c r="D733" s="10" t="s">
        <v>4434</v>
      </c>
      <c r="E733" s="5">
        <f t="shared" si="22"/>
        <v>13</v>
      </c>
      <c r="F733" s="5" t="str">
        <f t="shared" si="23"/>
        <v>7</v>
      </c>
      <c r="G733" s="28">
        <f>IFERROR(VLOOKUP(B733,'1º SEM 2018'!$B:$I,8,0),0)</f>
        <v>189912.45</v>
      </c>
      <c r="H733" s="28">
        <f>IFERROR(VLOOKUP(B733,'2º SEM 2018'!$B:$I,8,0),0)</f>
        <v>103920.61</v>
      </c>
      <c r="I733" s="28">
        <f>IFERROR(VLOOKUP(B733,'1º SEM 2019'!$B:$I,8,0),0)</f>
        <v>31806.16</v>
      </c>
    </row>
    <row r="734" spans="2:9">
      <c r="B734" s="10" t="s">
        <v>4442</v>
      </c>
      <c r="C734" s="11" t="s">
        <v>4443</v>
      </c>
      <c r="D734" s="10" t="s">
        <v>3121</v>
      </c>
      <c r="E734" s="5">
        <f t="shared" si="22"/>
        <v>18</v>
      </c>
      <c r="F734" s="5" t="str">
        <f t="shared" si="23"/>
        <v>7</v>
      </c>
      <c r="G734" s="28">
        <f>IFERROR(VLOOKUP(B734,'1º SEM 2018'!$B:$I,8,0),0)</f>
        <v>17541.79</v>
      </c>
      <c r="H734" s="28">
        <f>IFERROR(VLOOKUP(B734,'2º SEM 2018'!$B:$I,8,0),0)</f>
        <v>13058.78</v>
      </c>
      <c r="I734" s="28">
        <f>IFERROR(VLOOKUP(B734,'1º SEM 2019'!$B:$I,8,0),0)</f>
        <v>8931.1299999999992</v>
      </c>
    </row>
    <row r="735" spans="2:9">
      <c r="B735" s="10" t="s">
        <v>4444</v>
      </c>
      <c r="C735" s="11" t="s">
        <v>4445</v>
      </c>
      <c r="D735" s="10" t="s">
        <v>3128</v>
      </c>
      <c r="E735" s="5">
        <f t="shared" si="22"/>
        <v>18</v>
      </c>
      <c r="F735" s="5" t="str">
        <f t="shared" si="23"/>
        <v>7</v>
      </c>
      <c r="G735" s="28">
        <f>IFERROR(VLOOKUP(B735,'1º SEM 2018'!$B:$I,8,0),0)</f>
        <v>28225.72</v>
      </c>
      <c r="H735" s="28">
        <f>IFERROR(VLOOKUP(B735,'2º SEM 2018'!$B:$I,8,0),0)</f>
        <v>70093.97</v>
      </c>
      <c r="I735" s="28">
        <f>IFERROR(VLOOKUP(B735,'1º SEM 2019'!$B:$I,8,0),0)</f>
        <v>148230.84</v>
      </c>
    </row>
    <row r="736" spans="2:9">
      <c r="B736" s="5" t="s">
        <v>5806</v>
      </c>
      <c r="C736" s="5" t="s">
        <v>5807</v>
      </c>
      <c r="D736" s="5" t="s">
        <v>5808</v>
      </c>
      <c r="E736" s="5">
        <f t="shared" si="22"/>
        <v>18</v>
      </c>
      <c r="F736" s="5" t="str">
        <f t="shared" si="23"/>
        <v>7</v>
      </c>
      <c r="G736" s="28">
        <f>IFERROR(VLOOKUP(B736,'1º SEM 2018'!$B:$I,8,0),0)</f>
        <v>3288.36</v>
      </c>
      <c r="H736" s="28">
        <f>IFERROR(VLOOKUP(B736,'2º SEM 2018'!$B:$I,8,0),0)</f>
        <v>0</v>
      </c>
      <c r="I736" s="28">
        <f>IFERROR(VLOOKUP(B736,'1º SEM 2019'!$B:$I,8,0),0)</f>
        <v>0</v>
      </c>
    </row>
    <row r="737" spans="2:9">
      <c r="B737" s="10" t="s">
        <v>4440</v>
      </c>
      <c r="C737" s="11" t="s">
        <v>1</v>
      </c>
      <c r="D737" s="10" t="s">
        <v>4441</v>
      </c>
      <c r="E737" s="5">
        <f t="shared" si="22"/>
        <v>13</v>
      </c>
      <c r="F737" s="5" t="str">
        <f t="shared" si="23"/>
        <v>7</v>
      </c>
      <c r="G737" s="28">
        <f>IFERROR(VLOOKUP(B737,'1º SEM 2018'!$B:$I,8,0),0)</f>
        <v>49055.87</v>
      </c>
      <c r="H737" s="28">
        <f>IFERROR(VLOOKUP(B737,'2º SEM 2018'!$B:$I,8,0),0)</f>
        <v>83152.75</v>
      </c>
      <c r="I737" s="28">
        <f>IFERROR(VLOOKUP(B737,'1º SEM 2019'!$B:$I,8,0),0)</f>
        <v>157161.97</v>
      </c>
    </row>
    <row r="738" spans="2:9">
      <c r="B738" s="10" t="s">
        <v>4448</v>
      </c>
      <c r="C738" s="11" t="s">
        <v>4449</v>
      </c>
      <c r="D738" s="10" t="s">
        <v>3137</v>
      </c>
      <c r="E738" s="5">
        <f t="shared" si="22"/>
        <v>18</v>
      </c>
      <c r="F738" s="5" t="str">
        <f t="shared" si="23"/>
        <v>7</v>
      </c>
      <c r="G738" s="28">
        <f>IFERROR(VLOOKUP(B738,'1º SEM 2018'!$B:$I,8,0),0)</f>
        <v>0</v>
      </c>
      <c r="H738" s="28">
        <f>IFERROR(VLOOKUP(B738,'2º SEM 2018'!$B:$I,8,0),0)</f>
        <v>20951.060000000001</v>
      </c>
      <c r="I738" s="28">
        <f>IFERROR(VLOOKUP(B738,'1º SEM 2019'!$B:$I,8,0),0)</f>
        <v>55791.92</v>
      </c>
    </row>
    <row r="739" spans="2:9">
      <c r="B739" s="10" t="s">
        <v>4446</v>
      </c>
      <c r="C739" s="11" t="s">
        <v>1</v>
      </c>
      <c r="D739" s="10" t="s">
        <v>4447</v>
      </c>
      <c r="E739" s="5">
        <f t="shared" si="22"/>
        <v>13</v>
      </c>
      <c r="F739" s="5" t="str">
        <f t="shared" si="23"/>
        <v>7</v>
      </c>
      <c r="G739" s="28">
        <f>IFERROR(VLOOKUP(B739,'1º SEM 2018'!$B:$I,8,0),0)</f>
        <v>0</v>
      </c>
      <c r="H739" s="28">
        <f>IFERROR(VLOOKUP(B739,'2º SEM 2018'!$B:$I,8,0),0)</f>
        <v>20951.060000000001</v>
      </c>
      <c r="I739" s="28">
        <f>IFERROR(VLOOKUP(B739,'1º SEM 2019'!$B:$I,8,0),0)</f>
        <v>55791.92</v>
      </c>
    </row>
    <row r="740" spans="2:9">
      <c r="B740" s="10" t="s">
        <v>4450</v>
      </c>
      <c r="C740" s="11" t="s">
        <v>1</v>
      </c>
      <c r="D740" s="10" t="s">
        <v>4451</v>
      </c>
      <c r="E740" s="5">
        <f t="shared" si="22"/>
        <v>13</v>
      </c>
      <c r="F740" s="5" t="str">
        <f t="shared" si="23"/>
        <v>7</v>
      </c>
      <c r="G740" s="28">
        <f>IFERROR(VLOOKUP(B740,'1º SEM 2018'!$B:$I,8,0),0)</f>
        <v>4640067.95</v>
      </c>
      <c r="H740" s="28">
        <f>IFERROR(VLOOKUP(B740,'2º SEM 2018'!$B:$I,8,0),0)</f>
        <v>4916676.99</v>
      </c>
      <c r="I740" s="28">
        <f>IFERROR(VLOOKUP(B740,'1º SEM 2019'!$B:$I,8,0),0)</f>
        <v>5602920.2400000002</v>
      </c>
    </row>
    <row r="741" spans="2:9">
      <c r="B741" s="10" t="s">
        <v>4454</v>
      </c>
      <c r="C741" s="11" t="s">
        <v>4455</v>
      </c>
      <c r="D741" s="10" t="s">
        <v>4456</v>
      </c>
      <c r="E741" s="5">
        <f t="shared" si="22"/>
        <v>18</v>
      </c>
      <c r="F741" s="5" t="str">
        <f t="shared" si="23"/>
        <v>7</v>
      </c>
      <c r="G741" s="28">
        <f>IFERROR(VLOOKUP(B741,'1º SEM 2018'!$B:$I,8,0),0)</f>
        <v>890745.7</v>
      </c>
      <c r="H741" s="28">
        <f>IFERROR(VLOOKUP(B741,'2º SEM 2018'!$B:$I,8,0),0)</f>
        <v>983586.75</v>
      </c>
      <c r="I741" s="28">
        <f>IFERROR(VLOOKUP(B741,'1º SEM 2019'!$B:$I,8,0),0)</f>
        <v>1075080.3</v>
      </c>
    </row>
    <row r="742" spans="2:9">
      <c r="B742" s="10" t="s">
        <v>4452</v>
      </c>
      <c r="C742" s="11" t="s">
        <v>1</v>
      </c>
      <c r="D742" s="10" t="s">
        <v>4453</v>
      </c>
      <c r="E742" s="5">
        <f t="shared" si="22"/>
        <v>13</v>
      </c>
      <c r="F742" s="5" t="str">
        <f t="shared" si="23"/>
        <v>7</v>
      </c>
      <c r="G742" s="28">
        <f>IFERROR(VLOOKUP(B742,'1º SEM 2018'!$B:$I,8,0),0)</f>
        <v>890745.7</v>
      </c>
      <c r="H742" s="28">
        <f>IFERROR(VLOOKUP(B742,'2º SEM 2018'!$B:$I,8,0),0)</f>
        <v>983586.75</v>
      </c>
      <c r="I742" s="28">
        <f>IFERROR(VLOOKUP(B742,'1º SEM 2019'!$B:$I,8,0),0)</f>
        <v>1075080.3</v>
      </c>
    </row>
    <row r="743" spans="2:9">
      <c r="B743" s="10" t="s">
        <v>4459</v>
      </c>
      <c r="C743" s="11" t="s">
        <v>4460</v>
      </c>
      <c r="D743" s="10" t="s">
        <v>4461</v>
      </c>
      <c r="E743" s="5">
        <f t="shared" si="22"/>
        <v>18</v>
      </c>
      <c r="F743" s="5" t="str">
        <f t="shared" si="23"/>
        <v>7</v>
      </c>
      <c r="G743" s="28">
        <f>IFERROR(VLOOKUP(B743,'1º SEM 2018'!$B:$I,8,0),0)</f>
        <v>598539</v>
      </c>
      <c r="H743" s="28">
        <f>IFERROR(VLOOKUP(B743,'2º SEM 2018'!$B:$I,8,0),0)</f>
        <v>608014</v>
      </c>
      <c r="I743" s="28">
        <f>IFERROR(VLOOKUP(B743,'1º SEM 2019'!$B:$I,8,0),0)</f>
        <v>690518</v>
      </c>
    </row>
    <row r="744" spans="2:9">
      <c r="B744" s="10" t="s">
        <v>4457</v>
      </c>
      <c r="C744" s="11" t="s">
        <v>1</v>
      </c>
      <c r="D744" s="10" t="s">
        <v>4458</v>
      </c>
      <c r="E744" s="5">
        <f t="shared" si="22"/>
        <v>13</v>
      </c>
      <c r="F744" s="5" t="str">
        <f t="shared" si="23"/>
        <v>7</v>
      </c>
      <c r="G744" s="28">
        <f>IFERROR(VLOOKUP(B744,'1º SEM 2018'!$B:$I,8,0),0)</f>
        <v>598539</v>
      </c>
      <c r="H744" s="28">
        <f>IFERROR(VLOOKUP(B744,'2º SEM 2018'!$B:$I,8,0),0)</f>
        <v>608014</v>
      </c>
      <c r="I744" s="28">
        <f>IFERROR(VLOOKUP(B744,'1º SEM 2019'!$B:$I,8,0),0)</f>
        <v>690518</v>
      </c>
    </row>
    <row r="745" spans="2:9">
      <c r="B745" s="10" t="s">
        <v>4462</v>
      </c>
      <c r="C745" s="11" t="s">
        <v>1</v>
      </c>
      <c r="D745" s="10" t="s">
        <v>4463</v>
      </c>
      <c r="E745" s="5">
        <f t="shared" si="22"/>
        <v>13</v>
      </c>
      <c r="F745" s="5" t="str">
        <f t="shared" si="23"/>
        <v>7</v>
      </c>
      <c r="G745" s="28">
        <f>IFERROR(VLOOKUP(B745,'1º SEM 2018'!$B:$I,8,0),0)</f>
        <v>271062.95</v>
      </c>
      <c r="H745" s="28">
        <f>IFERROR(VLOOKUP(B745,'2º SEM 2018'!$B:$I,8,0),0)</f>
        <v>260958.98</v>
      </c>
      <c r="I745" s="28">
        <f>IFERROR(VLOOKUP(B745,'1º SEM 2019'!$B:$I,8,0),0)</f>
        <v>278241.53000000003</v>
      </c>
    </row>
    <row r="746" spans="2:9">
      <c r="B746" s="10" t="s">
        <v>4466</v>
      </c>
      <c r="C746" s="11" t="s">
        <v>4467</v>
      </c>
      <c r="D746" s="10" t="s">
        <v>4468</v>
      </c>
      <c r="E746" s="5">
        <f t="shared" si="22"/>
        <v>18</v>
      </c>
      <c r="F746" s="5" t="str">
        <f t="shared" si="23"/>
        <v>7</v>
      </c>
      <c r="G746" s="28">
        <f>IFERROR(VLOOKUP(B746,'1º SEM 2018'!$B:$I,8,0),0)</f>
        <v>6160</v>
      </c>
      <c r="H746" s="28">
        <f>IFERROR(VLOOKUP(B746,'2º SEM 2018'!$B:$I,8,0),0)</f>
        <v>7160</v>
      </c>
      <c r="I746" s="28">
        <f>IFERROR(VLOOKUP(B746,'1º SEM 2019'!$B:$I,8,0),0)</f>
        <v>8600</v>
      </c>
    </row>
    <row r="747" spans="2:9">
      <c r="B747" s="10" t="s">
        <v>4464</v>
      </c>
      <c r="C747" s="11" t="s">
        <v>1</v>
      </c>
      <c r="D747" s="10" t="s">
        <v>4465</v>
      </c>
      <c r="E747" s="5">
        <f t="shared" si="22"/>
        <v>13</v>
      </c>
      <c r="F747" s="5" t="str">
        <f t="shared" si="23"/>
        <v>7</v>
      </c>
      <c r="G747" s="28">
        <f>IFERROR(VLOOKUP(B747,'1º SEM 2018'!$B:$I,8,0),0)</f>
        <v>6160</v>
      </c>
      <c r="H747" s="28">
        <f>IFERROR(VLOOKUP(B747,'2º SEM 2018'!$B:$I,8,0),0)</f>
        <v>7160</v>
      </c>
      <c r="I747" s="28">
        <f>IFERROR(VLOOKUP(B747,'1º SEM 2019'!$B:$I,8,0),0)</f>
        <v>8600</v>
      </c>
    </row>
    <row r="748" spans="2:9">
      <c r="B748" s="10" t="s">
        <v>4471</v>
      </c>
      <c r="C748" s="11" t="s">
        <v>4472</v>
      </c>
      <c r="D748" s="10" t="s">
        <v>4473</v>
      </c>
      <c r="E748" s="5">
        <f t="shared" si="22"/>
        <v>18</v>
      </c>
      <c r="F748" s="5" t="str">
        <f t="shared" si="23"/>
        <v>7</v>
      </c>
      <c r="G748" s="28">
        <f>IFERROR(VLOOKUP(B748,'1º SEM 2018'!$B:$I,8,0),0)</f>
        <v>42790.5</v>
      </c>
      <c r="H748" s="28">
        <f>IFERROR(VLOOKUP(B748,'2º SEM 2018'!$B:$I,8,0),0)</f>
        <v>31975.5</v>
      </c>
      <c r="I748" s="28">
        <f>IFERROR(VLOOKUP(B748,'1º SEM 2019'!$B:$I,8,0),0)</f>
        <v>29050</v>
      </c>
    </row>
    <row r="749" spans="2:9">
      <c r="B749" s="10" t="s">
        <v>4469</v>
      </c>
      <c r="C749" s="11" t="s">
        <v>1</v>
      </c>
      <c r="D749" s="10" t="s">
        <v>4470</v>
      </c>
      <c r="E749" s="5">
        <f t="shared" si="22"/>
        <v>13</v>
      </c>
      <c r="F749" s="5" t="str">
        <f t="shared" si="23"/>
        <v>7</v>
      </c>
      <c r="G749" s="28">
        <f>IFERROR(VLOOKUP(B749,'1º SEM 2018'!$B:$I,8,0),0)</f>
        <v>42790.5</v>
      </c>
      <c r="H749" s="28">
        <f>IFERROR(VLOOKUP(B749,'2º SEM 2018'!$B:$I,8,0),0)</f>
        <v>31975.5</v>
      </c>
      <c r="I749" s="28">
        <f>IFERROR(VLOOKUP(B749,'1º SEM 2019'!$B:$I,8,0),0)</f>
        <v>29050</v>
      </c>
    </row>
    <row r="750" spans="2:9">
      <c r="B750" s="10" t="s">
        <v>4476</v>
      </c>
      <c r="C750" s="11" t="s">
        <v>4477</v>
      </c>
      <c r="D750" s="10" t="s">
        <v>4478</v>
      </c>
      <c r="E750" s="5">
        <f t="shared" si="22"/>
        <v>18</v>
      </c>
      <c r="F750" s="5" t="str">
        <f t="shared" si="23"/>
        <v>7</v>
      </c>
      <c r="G750" s="28">
        <f>IFERROR(VLOOKUP(B750,'1º SEM 2018'!$B:$I,8,0),0)</f>
        <v>39320</v>
      </c>
      <c r="H750" s="28">
        <f>IFERROR(VLOOKUP(B750,'2º SEM 2018'!$B:$I,8,0),0)</f>
        <v>14560</v>
      </c>
      <c r="I750" s="28">
        <f>IFERROR(VLOOKUP(B750,'1º SEM 2019'!$B:$I,8,0),0)</f>
        <v>19180</v>
      </c>
    </row>
    <row r="751" spans="2:9">
      <c r="B751" s="10" t="s">
        <v>4474</v>
      </c>
      <c r="C751" s="11" t="s">
        <v>1</v>
      </c>
      <c r="D751" s="10" t="s">
        <v>4475</v>
      </c>
      <c r="E751" s="5">
        <f t="shared" si="22"/>
        <v>13</v>
      </c>
      <c r="F751" s="5" t="str">
        <f t="shared" si="23"/>
        <v>7</v>
      </c>
      <c r="G751" s="28">
        <f>IFERROR(VLOOKUP(B751,'1º SEM 2018'!$B:$I,8,0),0)</f>
        <v>39320</v>
      </c>
      <c r="H751" s="28">
        <f>IFERROR(VLOOKUP(B751,'2º SEM 2018'!$B:$I,8,0),0)</f>
        <v>14560</v>
      </c>
      <c r="I751" s="28">
        <f>IFERROR(VLOOKUP(B751,'1º SEM 2019'!$B:$I,8,0),0)</f>
        <v>19180</v>
      </c>
    </row>
    <row r="752" spans="2:9">
      <c r="B752" s="10" t="s">
        <v>4481</v>
      </c>
      <c r="C752" s="11" t="s">
        <v>4482</v>
      </c>
      <c r="D752" s="10" t="s">
        <v>4483</v>
      </c>
      <c r="E752" s="5">
        <f t="shared" si="22"/>
        <v>18</v>
      </c>
      <c r="F752" s="5" t="str">
        <f t="shared" si="23"/>
        <v>7</v>
      </c>
      <c r="G752" s="28">
        <f>IFERROR(VLOOKUP(B752,'1º SEM 2018'!$B:$I,8,0),0)</f>
        <v>35890</v>
      </c>
      <c r="H752" s="28">
        <f>IFERROR(VLOOKUP(B752,'2º SEM 2018'!$B:$I,8,0),0)</f>
        <v>37450</v>
      </c>
      <c r="I752" s="28">
        <f>IFERROR(VLOOKUP(B752,'1º SEM 2019'!$B:$I,8,0),0)</f>
        <v>41389</v>
      </c>
    </row>
    <row r="753" spans="2:9">
      <c r="B753" s="10" t="s">
        <v>4479</v>
      </c>
      <c r="C753" s="11" t="s">
        <v>1</v>
      </c>
      <c r="D753" s="10" t="s">
        <v>4480</v>
      </c>
      <c r="E753" s="5">
        <f t="shared" si="22"/>
        <v>13</v>
      </c>
      <c r="F753" s="5" t="str">
        <f t="shared" si="23"/>
        <v>7</v>
      </c>
      <c r="G753" s="28">
        <f>IFERROR(VLOOKUP(B753,'1º SEM 2018'!$B:$I,8,0),0)</f>
        <v>35890</v>
      </c>
      <c r="H753" s="28">
        <f>IFERROR(VLOOKUP(B753,'2º SEM 2018'!$B:$I,8,0),0)</f>
        <v>37450</v>
      </c>
      <c r="I753" s="28">
        <f>IFERROR(VLOOKUP(B753,'1º SEM 2019'!$B:$I,8,0),0)</f>
        <v>41389</v>
      </c>
    </row>
    <row r="754" spans="2:9">
      <c r="B754" s="10" t="s">
        <v>4486</v>
      </c>
      <c r="C754" s="11" t="s">
        <v>4487</v>
      </c>
      <c r="D754" s="10" t="s">
        <v>4488</v>
      </c>
      <c r="E754" s="5">
        <f t="shared" si="22"/>
        <v>18</v>
      </c>
      <c r="F754" s="5" t="str">
        <f t="shared" si="23"/>
        <v>7</v>
      </c>
      <c r="G754" s="28">
        <f>IFERROR(VLOOKUP(B754,'1º SEM 2018'!$B:$I,8,0),0)</f>
        <v>4515</v>
      </c>
      <c r="H754" s="28">
        <f>IFERROR(VLOOKUP(B754,'2º SEM 2018'!$B:$I,8,0),0)</f>
        <v>5277</v>
      </c>
      <c r="I754" s="28">
        <f>IFERROR(VLOOKUP(B754,'1º SEM 2019'!$B:$I,8,0),0)</f>
        <v>5338.1</v>
      </c>
    </row>
    <row r="755" spans="2:9">
      <c r="B755" s="10" t="s">
        <v>4484</v>
      </c>
      <c r="C755" s="11" t="s">
        <v>1</v>
      </c>
      <c r="D755" s="10" t="s">
        <v>4485</v>
      </c>
      <c r="E755" s="5">
        <f t="shared" si="22"/>
        <v>13</v>
      </c>
      <c r="F755" s="5" t="str">
        <f t="shared" si="23"/>
        <v>7</v>
      </c>
      <c r="G755" s="28">
        <f>IFERROR(VLOOKUP(B755,'1º SEM 2018'!$B:$I,8,0),0)</f>
        <v>4515</v>
      </c>
      <c r="H755" s="28">
        <f>IFERROR(VLOOKUP(B755,'2º SEM 2018'!$B:$I,8,0),0)</f>
        <v>5277</v>
      </c>
      <c r="I755" s="28">
        <f>IFERROR(VLOOKUP(B755,'1º SEM 2019'!$B:$I,8,0),0)</f>
        <v>5338.1</v>
      </c>
    </row>
    <row r="756" spans="2:9">
      <c r="B756" s="10" t="s">
        <v>4491</v>
      </c>
      <c r="C756" s="11" t="s">
        <v>4492</v>
      </c>
      <c r="D756" s="10" t="s">
        <v>4493</v>
      </c>
      <c r="E756" s="5">
        <f t="shared" si="22"/>
        <v>18</v>
      </c>
      <c r="F756" s="5" t="str">
        <f t="shared" si="23"/>
        <v>7</v>
      </c>
      <c r="G756" s="28">
        <f>IFERROR(VLOOKUP(B756,'1º SEM 2018'!$B:$I,8,0),0)</f>
        <v>2465.5</v>
      </c>
      <c r="H756" s="28">
        <f>IFERROR(VLOOKUP(B756,'2º SEM 2018'!$B:$I,8,0),0)</f>
        <v>2232.5</v>
      </c>
      <c r="I756" s="28">
        <f>IFERROR(VLOOKUP(B756,'1º SEM 2019'!$B:$I,8,0),0)</f>
        <v>2242</v>
      </c>
    </row>
    <row r="757" spans="2:9">
      <c r="B757" s="10" t="s">
        <v>4494</v>
      </c>
      <c r="C757" s="11" t="s">
        <v>4495</v>
      </c>
      <c r="D757" s="10" t="s">
        <v>4496</v>
      </c>
      <c r="E757" s="5">
        <f t="shared" si="22"/>
        <v>18</v>
      </c>
      <c r="F757" s="5" t="str">
        <f t="shared" si="23"/>
        <v>7</v>
      </c>
      <c r="G757" s="28">
        <f>IFERROR(VLOOKUP(B757,'1º SEM 2018'!$B:$I,8,0),0)</f>
        <v>3424.5</v>
      </c>
      <c r="H757" s="28">
        <f>IFERROR(VLOOKUP(B757,'2º SEM 2018'!$B:$I,8,0),0)</f>
        <v>3048.77</v>
      </c>
      <c r="I757" s="28">
        <f>IFERROR(VLOOKUP(B757,'1º SEM 2019'!$B:$I,8,0),0)</f>
        <v>2112.5</v>
      </c>
    </row>
    <row r="758" spans="2:9">
      <c r="B758" s="10" t="s">
        <v>4489</v>
      </c>
      <c r="C758" s="11" t="s">
        <v>1</v>
      </c>
      <c r="D758" s="10" t="s">
        <v>4490</v>
      </c>
      <c r="E758" s="5">
        <f t="shared" si="22"/>
        <v>13</v>
      </c>
      <c r="F758" s="5" t="str">
        <f t="shared" si="23"/>
        <v>7</v>
      </c>
      <c r="G758" s="28">
        <f>IFERROR(VLOOKUP(B758,'1º SEM 2018'!$B:$I,8,0),0)</f>
        <v>5890</v>
      </c>
      <c r="H758" s="28">
        <f>IFERROR(VLOOKUP(B758,'2º SEM 2018'!$B:$I,8,0),0)</f>
        <v>5281.27</v>
      </c>
      <c r="I758" s="28">
        <f>IFERROR(VLOOKUP(B758,'1º SEM 2019'!$B:$I,8,0),0)</f>
        <v>4354.5</v>
      </c>
    </row>
    <row r="759" spans="2:9">
      <c r="B759" s="10" t="s">
        <v>4499</v>
      </c>
      <c r="C759" s="11" t="s">
        <v>4500</v>
      </c>
      <c r="D759" s="10" t="s">
        <v>4501</v>
      </c>
      <c r="E759" s="5">
        <f t="shared" si="22"/>
        <v>18</v>
      </c>
      <c r="F759" s="5" t="str">
        <f t="shared" si="23"/>
        <v>7</v>
      </c>
      <c r="G759" s="28">
        <f>IFERROR(VLOOKUP(B759,'1º SEM 2018'!$B:$I,8,0),0)</f>
        <v>539</v>
      </c>
      <c r="H759" s="28">
        <f>IFERROR(VLOOKUP(B759,'2º SEM 2018'!$B:$I,8,0),0)</f>
        <v>431</v>
      </c>
      <c r="I759" s="28">
        <f>IFERROR(VLOOKUP(B759,'1º SEM 2019'!$B:$I,8,0),0)</f>
        <v>940</v>
      </c>
    </row>
    <row r="760" spans="2:9">
      <c r="B760" s="10" t="s">
        <v>4497</v>
      </c>
      <c r="C760" s="11" t="s">
        <v>1</v>
      </c>
      <c r="D760" s="10" t="s">
        <v>4498</v>
      </c>
      <c r="E760" s="5">
        <f t="shared" si="22"/>
        <v>13</v>
      </c>
      <c r="F760" s="5" t="str">
        <f t="shared" si="23"/>
        <v>7</v>
      </c>
      <c r="G760" s="28">
        <f>IFERROR(VLOOKUP(B760,'1º SEM 2018'!$B:$I,8,0),0)</f>
        <v>539</v>
      </c>
      <c r="H760" s="28">
        <f>IFERROR(VLOOKUP(B760,'2º SEM 2018'!$B:$I,8,0),0)</f>
        <v>431</v>
      </c>
      <c r="I760" s="28">
        <f>IFERROR(VLOOKUP(B760,'1º SEM 2019'!$B:$I,8,0),0)</f>
        <v>940</v>
      </c>
    </row>
    <row r="761" spans="2:9">
      <c r="B761" s="10" t="s">
        <v>4504</v>
      </c>
      <c r="C761" s="11" t="s">
        <v>4505</v>
      </c>
      <c r="D761" s="10" t="s">
        <v>4506</v>
      </c>
      <c r="E761" s="5">
        <f t="shared" si="22"/>
        <v>18</v>
      </c>
      <c r="F761" s="5" t="str">
        <f t="shared" si="23"/>
        <v>7</v>
      </c>
      <c r="G761" s="28">
        <f>IFERROR(VLOOKUP(B761,'1º SEM 2018'!$B:$I,8,0),0)</f>
        <v>66277</v>
      </c>
      <c r="H761" s="28">
        <f>IFERROR(VLOOKUP(B761,'2º SEM 2018'!$B:$I,8,0),0)</f>
        <v>82600</v>
      </c>
      <c r="I761" s="28">
        <f>IFERROR(VLOOKUP(B761,'1º SEM 2019'!$B:$I,8,0),0)</f>
        <v>90204</v>
      </c>
    </row>
    <row r="762" spans="2:9">
      <c r="B762" s="10" t="s">
        <v>4502</v>
      </c>
      <c r="C762" s="11" t="s">
        <v>1</v>
      </c>
      <c r="D762" s="10" t="s">
        <v>4503</v>
      </c>
      <c r="E762" s="5">
        <f t="shared" si="22"/>
        <v>13</v>
      </c>
      <c r="F762" s="5" t="str">
        <f t="shared" si="23"/>
        <v>7</v>
      </c>
      <c r="G762" s="28">
        <f>IFERROR(VLOOKUP(B762,'1º SEM 2018'!$B:$I,8,0),0)</f>
        <v>66277</v>
      </c>
      <c r="H762" s="28">
        <f>IFERROR(VLOOKUP(B762,'2º SEM 2018'!$B:$I,8,0),0)</f>
        <v>82600</v>
      </c>
      <c r="I762" s="28">
        <f>IFERROR(VLOOKUP(B762,'1º SEM 2019'!$B:$I,8,0),0)</f>
        <v>90204</v>
      </c>
    </row>
    <row r="763" spans="2:9">
      <c r="B763" s="10" t="s">
        <v>4509</v>
      </c>
      <c r="C763" s="11" t="s">
        <v>4510</v>
      </c>
      <c r="D763" s="10" t="s">
        <v>4511</v>
      </c>
      <c r="E763" s="5">
        <f t="shared" si="22"/>
        <v>18</v>
      </c>
      <c r="F763" s="5" t="str">
        <f t="shared" si="23"/>
        <v>7</v>
      </c>
      <c r="G763" s="28">
        <f>IFERROR(VLOOKUP(B763,'1º SEM 2018'!$B:$I,8,0),0)</f>
        <v>84</v>
      </c>
      <c r="H763" s="28">
        <f>IFERROR(VLOOKUP(B763,'2º SEM 2018'!$B:$I,8,0),0)</f>
        <v>87</v>
      </c>
      <c r="I763" s="28">
        <f>IFERROR(VLOOKUP(B763,'1º SEM 2019'!$B:$I,8,0),0)</f>
        <v>150</v>
      </c>
    </row>
    <row r="764" spans="2:9">
      <c r="B764" s="10" t="s">
        <v>4507</v>
      </c>
      <c r="C764" s="11" t="s">
        <v>1</v>
      </c>
      <c r="D764" s="10" t="s">
        <v>4508</v>
      </c>
      <c r="E764" s="5">
        <f t="shared" si="22"/>
        <v>13</v>
      </c>
      <c r="F764" s="5" t="str">
        <f t="shared" si="23"/>
        <v>7</v>
      </c>
      <c r="G764" s="28">
        <f>IFERROR(VLOOKUP(B764,'1º SEM 2018'!$B:$I,8,0),0)</f>
        <v>84</v>
      </c>
      <c r="H764" s="28">
        <f>IFERROR(VLOOKUP(B764,'2º SEM 2018'!$B:$I,8,0),0)</f>
        <v>87</v>
      </c>
      <c r="I764" s="28">
        <f>IFERROR(VLOOKUP(B764,'1º SEM 2019'!$B:$I,8,0),0)</f>
        <v>150</v>
      </c>
    </row>
    <row r="765" spans="2:9">
      <c r="B765" s="5" t="s">
        <v>5811</v>
      </c>
      <c r="C765" s="5" t="s">
        <v>5812</v>
      </c>
      <c r="D765" s="5" t="s">
        <v>5813</v>
      </c>
      <c r="E765" s="5">
        <f t="shared" si="22"/>
        <v>18</v>
      </c>
      <c r="F765" s="5" t="str">
        <f t="shared" si="23"/>
        <v>7</v>
      </c>
      <c r="G765" s="28">
        <f>IFERROR(VLOOKUP(B765,'1º SEM 2018'!$B:$I,8,0),0)</f>
        <v>20.32</v>
      </c>
      <c r="H765" s="28">
        <f>IFERROR(VLOOKUP(B765,'2º SEM 2018'!$B:$I,8,0),0)</f>
        <v>0</v>
      </c>
      <c r="I765" s="28">
        <f>IFERROR(VLOOKUP(B765,'1º SEM 2019'!$B:$I,8,0),0)</f>
        <v>0</v>
      </c>
    </row>
    <row r="766" spans="2:9">
      <c r="B766" s="5" t="s">
        <v>5809</v>
      </c>
      <c r="C766" s="5" t="s">
        <v>1</v>
      </c>
      <c r="D766" s="5" t="s">
        <v>5810</v>
      </c>
      <c r="E766" s="5">
        <f t="shared" si="22"/>
        <v>13</v>
      </c>
      <c r="F766" s="5" t="str">
        <f t="shared" si="23"/>
        <v>7</v>
      </c>
      <c r="G766" s="28">
        <f>IFERROR(VLOOKUP(B766,'1º SEM 2018'!$B:$I,8,0),0)</f>
        <v>20.32</v>
      </c>
      <c r="H766" s="28">
        <f>IFERROR(VLOOKUP(B766,'2º SEM 2018'!$B:$I,8,0),0)</f>
        <v>0</v>
      </c>
      <c r="I766" s="28">
        <f>IFERROR(VLOOKUP(B766,'1º SEM 2019'!$B:$I,8,0),0)</f>
        <v>0</v>
      </c>
    </row>
    <row r="767" spans="2:9">
      <c r="B767" s="10" t="s">
        <v>4514</v>
      </c>
      <c r="C767" s="11" t="s">
        <v>4515</v>
      </c>
      <c r="D767" s="10" t="s">
        <v>4516</v>
      </c>
      <c r="E767" s="5">
        <f t="shared" si="22"/>
        <v>18</v>
      </c>
      <c r="F767" s="5" t="str">
        <f t="shared" si="23"/>
        <v>7</v>
      </c>
      <c r="G767" s="28">
        <f>IFERROR(VLOOKUP(B767,'1º SEM 2018'!$B:$I,8,0),0)</f>
        <v>69577.13</v>
      </c>
      <c r="H767" s="28">
        <f>IFERROR(VLOOKUP(B767,'2º SEM 2018'!$B:$I,8,0),0)</f>
        <v>76137.210000000006</v>
      </c>
      <c r="I767" s="28">
        <f>IFERROR(VLOOKUP(B767,'1º SEM 2019'!$B:$I,8,0),0)</f>
        <v>79035.929999999993</v>
      </c>
    </row>
    <row r="768" spans="2:9">
      <c r="B768" s="10" t="s">
        <v>4512</v>
      </c>
      <c r="C768" s="11" t="s">
        <v>1</v>
      </c>
      <c r="D768" s="10" t="s">
        <v>4513</v>
      </c>
      <c r="E768" s="5">
        <f t="shared" si="22"/>
        <v>13</v>
      </c>
      <c r="F768" s="5" t="str">
        <f t="shared" si="23"/>
        <v>7</v>
      </c>
      <c r="G768" s="28">
        <f>IFERROR(VLOOKUP(B768,'1º SEM 2018'!$B:$I,8,0),0)</f>
        <v>69577.13</v>
      </c>
      <c r="H768" s="28">
        <f>IFERROR(VLOOKUP(B768,'2º SEM 2018'!$B:$I,8,0),0)</f>
        <v>76137.210000000006</v>
      </c>
      <c r="I768" s="28">
        <f>IFERROR(VLOOKUP(B768,'1º SEM 2019'!$B:$I,8,0),0)</f>
        <v>79035.929999999993</v>
      </c>
    </row>
    <row r="769" spans="2:9">
      <c r="B769" s="10" t="s">
        <v>4517</v>
      </c>
      <c r="C769" s="11" t="s">
        <v>1</v>
      </c>
      <c r="D769" s="10" t="s">
        <v>4518</v>
      </c>
      <c r="E769" s="5">
        <f t="shared" si="22"/>
        <v>13</v>
      </c>
      <c r="F769" s="5" t="str">
        <f t="shared" si="23"/>
        <v>7</v>
      </c>
      <c r="G769" s="28">
        <f>IFERROR(VLOOKUP(B769,'1º SEM 2018'!$B:$I,8,0),0)</f>
        <v>27131.05</v>
      </c>
      <c r="H769" s="28">
        <f>IFERROR(VLOOKUP(B769,'2º SEM 2018'!$B:$I,8,0),0)</f>
        <v>40532.51</v>
      </c>
      <c r="I769" s="28">
        <f>IFERROR(VLOOKUP(B769,'1º SEM 2019'!$B:$I,8,0),0)</f>
        <v>43012.47</v>
      </c>
    </row>
    <row r="770" spans="2:9">
      <c r="B770" s="10" t="s">
        <v>4521</v>
      </c>
      <c r="C770" s="11" t="s">
        <v>4522</v>
      </c>
      <c r="D770" s="10" t="s">
        <v>4523</v>
      </c>
      <c r="E770" s="5">
        <f t="shared" si="22"/>
        <v>18</v>
      </c>
      <c r="F770" s="5" t="str">
        <f t="shared" si="23"/>
        <v>7</v>
      </c>
      <c r="G770" s="28">
        <f>IFERROR(VLOOKUP(B770,'1º SEM 2018'!$B:$I,8,0),0)</f>
        <v>27011.05</v>
      </c>
      <c r="H770" s="28">
        <f>IFERROR(VLOOKUP(B770,'2º SEM 2018'!$B:$I,8,0),0)</f>
        <v>40392.51</v>
      </c>
      <c r="I770" s="28">
        <f>IFERROR(VLOOKUP(B770,'1º SEM 2019'!$B:$I,8,0),0)</f>
        <v>42732.47</v>
      </c>
    </row>
    <row r="771" spans="2:9">
      <c r="B771" s="10" t="s">
        <v>4524</v>
      </c>
      <c r="C771" s="11" t="s">
        <v>4525</v>
      </c>
      <c r="D771" s="10" t="s">
        <v>4526</v>
      </c>
      <c r="E771" s="5">
        <f t="shared" si="22"/>
        <v>18</v>
      </c>
      <c r="F771" s="5" t="str">
        <f t="shared" si="23"/>
        <v>7</v>
      </c>
      <c r="G771" s="28">
        <f>IFERROR(VLOOKUP(B771,'1º SEM 2018'!$B:$I,8,0),0)</f>
        <v>120</v>
      </c>
      <c r="H771" s="28">
        <f>IFERROR(VLOOKUP(B771,'2º SEM 2018'!$B:$I,8,0),0)</f>
        <v>140</v>
      </c>
      <c r="I771" s="28">
        <f>IFERROR(VLOOKUP(B771,'1º SEM 2019'!$B:$I,8,0),0)</f>
        <v>280</v>
      </c>
    </row>
    <row r="772" spans="2:9">
      <c r="B772" s="10" t="s">
        <v>4519</v>
      </c>
      <c r="C772" s="11" t="s">
        <v>1</v>
      </c>
      <c r="D772" s="10" t="s">
        <v>4520</v>
      </c>
      <c r="E772" s="5">
        <f t="shared" si="22"/>
        <v>13</v>
      </c>
      <c r="F772" s="5" t="str">
        <f t="shared" si="23"/>
        <v>7</v>
      </c>
      <c r="G772" s="28">
        <f>IFERROR(VLOOKUP(B772,'1º SEM 2018'!$B:$I,8,0),0)</f>
        <v>27131.05</v>
      </c>
      <c r="H772" s="28">
        <f>IFERROR(VLOOKUP(B772,'2º SEM 2018'!$B:$I,8,0),0)</f>
        <v>40532.51</v>
      </c>
      <c r="I772" s="28">
        <f>IFERROR(VLOOKUP(B772,'1º SEM 2019'!$B:$I,8,0),0)</f>
        <v>43012.47</v>
      </c>
    </row>
    <row r="773" spans="2:9">
      <c r="B773" s="10" t="s">
        <v>4527</v>
      </c>
      <c r="C773" s="11" t="s">
        <v>1</v>
      </c>
      <c r="D773" s="10" t="s">
        <v>4528</v>
      </c>
      <c r="E773" s="5">
        <f t="shared" si="22"/>
        <v>13</v>
      </c>
      <c r="F773" s="5" t="str">
        <f t="shared" si="23"/>
        <v>7</v>
      </c>
      <c r="G773" s="28">
        <f>IFERROR(VLOOKUP(B773,'1º SEM 2018'!$B:$I,8,0),0)</f>
        <v>1322280.82</v>
      </c>
      <c r="H773" s="28">
        <f>IFERROR(VLOOKUP(B773,'2º SEM 2018'!$B:$I,8,0),0)</f>
        <v>1372070.81</v>
      </c>
      <c r="I773" s="28">
        <f>IFERROR(VLOOKUP(B773,'1º SEM 2019'!$B:$I,8,0),0)</f>
        <v>1538793.05</v>
      </c>
    </row>
    <row r="774" spans="2:9">
      <c r="B774" s="10" t="s">
        <v>4531</v>
      </c>
      <c r="C774" s="11" t="s">
        <v>4532</v>
      </c>
      <c r="D774" s="10" t="s">
        <v>4533</v>
      </c>
      <c r="E774" s="5">
        <f t="shared" si="22"/>
        <v>18</v>
      </c>
      <c r="F774" s="5" t="str">
        <f t="shared" si="23"/>
        <v>7</v>
      </c>
      <c r="G774" s="28">
        <f>IFERROR(VLOOKUP(B774,'1º SEM 2018'!$B:$I,8,0),0)</f>
        <v>10620</v>
      </c>
      <c r="H774" s="28">
        <f>IFERROR(VLOOKUP(B774,'2º SEM 2018'!$B:$I,8,0),0)</f>
        <v>10625</v>
      </c>
      <c r="I774" s="28">
        <f>IFERROR(VLOOKUP(B774,'1º SEM 2019'!$B:$I,8,0),0)</f>
        <v>12370</v>
      </c>
    </row>
    <row r="775" spans="2:9">
      <c r="B775" s="10" t="s">
        <v>4534</v>
      </c>
      <c r="C775" s="11" t="s">
        <v>4535</v>
      </c>
      <c r="D775" s="10" t="s">
        <v>4536</v>
      </c>
      <c r="E775" s="5">
        <f t="shared" si="22"/>
        <v>18</v>
      </c>
      <c r="F775" s="5" t="str">
        <f t="shared" si="23"/>
        <v>7</v>
      </c>
      <c r="G775" s="28">
        <f>IFERROR(VLOOKUP(B775,'1º SEM 2018'!$B:$I,8,0),0)</f>
        <v>7960</v>
      </c>
      <c r="H775" s="28">
        <f>IFERROR(VLOOKUP(B775,'2º SEM 2018'!$B:$I,8,0),0)</f>
        <v>7500</v>
      </c>
      <c r="I775" s="28">
        <f>IFERROR(VLOOKUP(B775,'1º SEM 2019'!$B:$I,8,0),0)</f>
        <v>6720</v>
      </c>
    </row>
    <row r="776" spans="2:9">
      <c r="B776" s="10" t="s">
        <v>4529</v>
      </c>
      <c r="C776" s="11" t="s">
        <v>1</v>
      </c>
      <c r="D776" s="10" t="s">
        <v>4530</v>
      </c>
      <c r="E776" s="5">
        <f t="shared" si="22"/>
        <v>13</v>
      </c>
      <c r="F776" s="5" t="str">
        <f t="shared" si="23"/>
        <v>7</v>
      </c>
      <c r="G776" s="28">
        <f>IFERROR(VLOOKUP(B776,'1º SEM 2018'!$B:$I,8,0),0)</f>
        <v>18580</v>
      </c>
      <c r="H776" s="28">
        <f>IFERROR(VLOOKUP(B776,'2º SEM 2018'!$B:$I,8,0),0)</f>
        <v>18125</v>
      </c>
      <c r="I776" s="28">
        <f>IFERROR(VLOOKUP(B776,'1º SEM 2019'!$B:$I,8,0),0)</f>
        <v>19090</v>
      </c>
    </row>
    <row r="777" spans="2:9">
      <c r="B777" s="10" t="s">
        <v>4539</v>
      </c>
      <c r="C777" s="11" t="s">
        <v>4540</v>
      </c>
      <c r="D777" s="10" t="s">
        <v>4493</v>
      </c>
      <c r="E777" s="5">
        <f t="shared" si="22"/>
        <v>18</v>
      </c>
      <c r="F777" s="5" t="str">
        <f t="shared" si="23"/>
        <v>7</v>
      </c>
      <c r="G777" s="28">
        <f>IFERROR(VLOOKUP(B777,'1º SEM 2018'!$B:$I,8,0),0)</f>
        <v>1596.5</v>
      </c>
      <c r="H777" s="28">
        <f>IFERROR(VLOOKUP(B777,'2º SEM 2018'!$B:$I,8,0),0)</f>
        <v>1645</v>
      </c>
      <c r="I777" s="28">
        <f>IFERROR(VLOOKUP(B777,'1º SEM 2019'!$B:$I,8,0),0)</f>
        <v>1339.5</v>
      </c>
    </row>
    <row r="778" spans="2:9">
      <c r="B778" s="10" t="s">
        <v>4541</v>
      </c>
      <c r="C778" s="11" t="s">
        <v>4542</v>
      </c>
      <c r="D778" s="10" t="s">
        <v>4496</v>
      </c>
      <c r="E778" s="5">
        <f t="shared" si="22"/>
        <v>18</v>
      </c>
      <c r="F778" s="5" t="str">
        <f t="shared" si="23"/>
        <v>7</v>
      </c>
      <c r="G778" s="28">
        <f>IFERROR(VLOOKUP(B778,'1º SEM 2018'!$B:$I,8,0),0)</f>
        <v>1609.5</v>
      </c>
      <c r="H778" s="28">
        <f>IFERROR(VLOOKUP(B778,'2º SEM 2018'!$B:$I,8,0),0)</f>
        <v>1052</v>
      </c>
      <c r="I778" s="28">
        <f>IFERROR(VLOOKUP(B778,'1º SEM 2019'!$B:$I,8,0),0)</f>
        <v>1616</v>
      </c>
    </row>
    <row r="779" spans="2:9">
      <c r="B779" s="10" t="s">
        <v>4543</v>
      </c>
      <c r="C779" s="11" t="s">
        <v>4544</v>
      </c>
      <c r="D779" s="10" t="s">
        <v>4483</v>
      </c>
      <c r="E779" s="5">
        <f t="shared" si="22"/>
        <v>18</v>
      </c>
      <c r="F779" s="5" t="str">
        <f t="shared" si="23"/>
        <v>7</v>
      </c>
      <c r="G779" s="28">
        <f>IFERROR(VLOOKUP(B779,'1º SEM 2018'!$B:$I,8,0),0)</f>
        <v>40970</v>
      </c>
      <c r="H779" s="28">
        <f>IFERROR(VLOOKUP(B779,'2º SEM 2018'!$B:$I,8,0),0)</f>
        <v>48540</v>
      </c>
      <c r="I779" s="28">
        <f>IFERROR(VLOOKUP(B779,'1º SEM 2019'!$B:$I,8,0),0)</f>
        <v>56381</v>
      </c>
    </row>
    <row r="780" spans="2:9">
      <c r="B780" s="10" t="s">
        <v>4545</v>
      </c>
      <c r="C780" s="11" t="s">
        <v>4546</v>
      </c>
      <c r="D780" s="10" t="s">
        <v>4547</v>
      </c>
      <c r="E780" s="5">
        <f t="shared" si="22"/>
        <v>18</v>
      </c>
      <c r="F780" s="5" t="str">
        <f t="shared" si="23"/>
        <v>7</v>
      </c>
      <c r="G780" s="28">
        <f>IFERROR(VLOOKUP(B780,'1º SEM 2018'!$B:$I,8,0),0)</f>
        <v>3640</v>
      </c>
      <c r="H780" s="28">
        <f>IFERROR(VLOOKUP(B780,'2º SEM 2018'!$B:$I,8,0),0)</f>
        <v>2952</v>
      </c>
      <c r="I780" s="28">
        <f>IFERROR(VLOOKUP(B780,'1º SEM 2019'!$B:$I,8,0),0)</f>
        <v>2492</v>
      </c>
    </row>
    <row r="781" spans="2:9">
      <c r="B781" s="10" t="s">
        <v>4548</v>
      </c>
      <c r="C781" s="11" t="s">
        <v>4549</v>
      </c>
      <c r="D781" s="10" t="s">
        <v>4550</v>
      </c>
      <c r="E781" s="5">
        <f t="shared" si="22"/>
        <v>18</v>
      </c>
      <c r="F781" s="5" t="str">
        <f t="shared" si="23"/>
        <v>7</v>
      </c>
      <c r="G781" s="28">
        <f>IFERROR(VLOOKUP(B781,'1º SEM 2018'!$B:$I,8,0),0)</f>
        <v>38663.03</v>
      </c>
      <c r="H781" s="28">
        <f>IFERROR(VLOOKUP(B781,'2º SEM 2018'!$B:$I,8,0),0)</f>
        <v>52181.5</v>
      </c>
      <c r="I781" s="28">
        <f>IFERROR(VLOOKUP(B781,'1º SEM 2019'!$B:$I,8,0),0)</f>
        <v>73172.800000000003</v>
      </c>
    </row>
    <row r="782" spans="2:9">
      <c r="B782" s="10" t="s">
        <v>4551</v>
      </c>
      <c r="C782" s="11" t="s">
        <v>4552</v>
      </c>
      <c r="D782" s="10" t="s">
        <v>4553</v>
      </c>
      <c r="E782" s="5">
        <f t="shared" si="22"/>
        <v>18</v>
      </c>
      <c r="F782" s="5" t="str">
        <f t="shared" si="23"/>
        <v>7</v>
      </c>
      <c r="G782" s="28">
        <f>IFERROR(VLOOKUP(B782,'1º SEM 2018'!$B:$I,8,0),0)</f>
        <v>76515</v>
      </c>
      <c r="H782" s="28">
        <f>IFERROR(VLOOKUP(B782,'2º SEM 2018'!$B:$I,8,0),0)</f>
        <v>69960</v>
      </c>
      <c r="I782" s="28">
        <f>IFERROR(VLOOKUP(B782,'1º SEM 2019'!$B:$I,8,0),0)</f>
        <v>72810</v>
      </c>
    </row>
    <row r="783" spans="2:9">
      <c r="B783" s="10" t="s">
        <v>4554</v>
      </c>
      <c r="C783" s="11" t="s">
        <v>4555</v>
      </c>
      <c r="D783" s="10" t="s">
        <v>4556</v>
      </c>
      <c r="E783" s="5">
        <f t="shared" si="22"/>
        <v>18</v>
      </c>
      <c r="F783" s="5" t="str">
        <f t="shared" si="23"/>
        <v>7</v>
      </c>
      <c r="G783" s="28">
        <f>IFERROR(VLOOKUP(B783,'1º SEM 2018'!$B:$I,8,0),0)</f>
        <v>159175</v>
      </c>
      <c r="H783" s="28">
        <f>IFERROR(VLOOKUP(B783,'2º SEM 2018'!$B:$I,8,0),0)</f>
        <v>137250</v>
      </c>
      <c r="I783" s="28">
        <f>IFERROR(VLOOKUP(B783,'1º SEM 2019'!$B:$I,8,0),0)</f>
        <v>195870</v>
      </c>
    </row>
    <row r="784" spans="2:9">
      <c r="B784" s="10" t="s">
        <v>4537</v>
      </c>
      <c r="C784" s="11" t="s">
        <v>1</v>
      </c>
      <c r="D784" s="10" t="s">
        <v>4538</v>
      </c>
      <c r="E784" s="5">
        <f t="shared" ref="E784:E847" si="24">LEN(B784)</f>
        <v>13</v>
      </c>
      <c r="F784" s="5" t="str">
        <f t="shared" ref="F784:F847" si="25">LEFT(B784)</f>
        <v>7</v>
      </c>
      <c r="G784" s="28">
        <f>IFERROR(VLOOKUP(B784,'1º SEM 2018'!$B:$I,8,0),0)</f>
        <v>322169.03000000003</v>
      </c>
      <c r="H784" s="28">
        <f>IFERROR(VLOOKUP(B784,'2º SEM 2018'!$B:$I,8,0),0)</f>
        <v>313580.5</v>
      </c>
      <c r="I784" s="28">
        <f>IFERROR(VLOOKUP(B784,'1º SEM 2019'!$B:$I,8,0),0)</f>
        <v>403681.3</v>
      </c>
    </row>
    <row r="785" spans="2:9">
      <c r="B785" s="10" t="s">
        <v>4559</v>
      </c>
      <c r="C785" s="11" t="s">
        <v>4560</v>
      </c>
      <c r="D785" s="10" t="s">
        <v>4561</v>
      </c>
      <c r="E785" s="5">
        <f t="shared" si="24"/>
        <v>18</v>
      </c>
      <c r="F785" s="5" t="str">
        <f t="shared" si="25"/>
        <v>7</v>
      </c>
      <c r="G785" s="28">
        <f>IFERROR(VLOOKUP(B785,'1º SEM 2018'!$B:$I,8,0),0)</f>
        <v>774</v>
      </c>
      <c r="H785" s="28">
        <f>IFERROR(VLOOKUP(B785,'2º SEM 2018'!$B:$I,8,0),0)</f>
        <v>1176</v>
      </c>
      <c r="I785" s="28">
        <f>IFERROR(VLOOKUP(B785,'1º SEM 2019'!$B:$I,8,0),0)</f>
        <v>998</v>
      </c>
    </row>
    <row r="786" spans="2:9">
      <c r="B786" s="10" t="s">
        <v>4562</v>
      </c>
      <c r="C786" s="11" t="s">
        <v>4563</v>
      </c>
      <c r="D786" s="10" t="s">
        <v>4506</v>
      </c>
      <c r="E786" s="5">
        <f t="shared" si="24"/>
        <v>18</v>
      </c>
      <c r="F786" s="5" t="str">
        <f t="shared" si="25"/>
        <v>7</v>
      </c>
      <c r="G786" s="28">
        <f>IFERROR(VLOOKUP(B786,'1º SEM 2018'!$B:$I,8,0),0)</f>
        <v>174931</v>
      </c>
      <c r="H786" s="28">
        <f>IFERROR(VLOOKUP(B786,'2º SEM 2018'!$B:$I,8,0),0)</f>
        <v>202494</v>
      </c>
      <c r="I786" s="28">
        <f>IFERROR(VLOOKUP(B786,'1º SEM 2019'!$B:$I,8,0),0)</f>
        <v>208374</v>
      </c>
    </row>
    <row r="787" spans="2:9">
      <c r="B787" s="10" t="s">
        <v>4557</v>
      </c>
      <c r="C787" s="11" t="s">
        <v>1</v>
      </c>
      <c r="D787" s="10" t="s">
        <v>4558</v>
      </c>
      <c r="E787" s="5">
        <f t="shared" si="24"/>
        <v>13</v>
      </c>
      <c r="F787" s="5" t="str">
        <f t="shared" si="25"/>
        <v>7</v>
      </c>
      <c r="G787" s="28">
        <f>IFERROR(VLOOKUP(B787,'1º SEM 2018'!$B:$I,8,0),0)</f>
        <v>175705</v>
      </c>
      <c r="H787" s="28">
        <f>IFERROR(VLOOKUP(B787,'2º SEM 2018'!$B:$I,8,0),0)</f>
        <v>203670</v>
      </c>
      <c r="I787" s="28">
        <f>IFERROR(VLOOKUP(B787,'1º SEM 2019'!$B:$I,8,0),0)</f>
        <v>209372</v>
      </c>
    </row>
    <row r="788" spans="2:9">
      <c r="B788" s="10" t="s">
        <v>4566</v>
      </c>
      <c r="C788" s="11" t="s">
        <v>4567</v>
      </c>
      <c r="D788" s="10" t="s">
        <v>4568</v>
      </c>
      <c r="E788" s="5">
        <f t="shared" si="24"/>
        <v>18</v>
      </c>
      <c r="F788" s="5" t="str">
        <f t="shared" si="25"/>
        <v>7</v>
      </c>
      <c r="G788" s="28">
        <f>IFERROR(VLOOKUP(B788,'1º SEM 2018'!$B:$I,8,0),0)</f>
        <v>152190.64000000001</v>
      </c>
      <c r="H788" s="28">
        <f>IFERROR(VLOOKUP(B788,'2º SEM 2018'!$B:$I,8,0),0)</f>
        <v>150202.17000000001</v>
      </c>
      <c r="I788" s="28">
        <f>IFERROR(VLOOKUP(B788,'1º SEM 2019'!$B:$I,8,0),0)</f>
        <v>147015.56</v>
      </c>
    </row>
    <row r="789" spans="2:9">
      <c r="B789" s="10" t="s">
        <v>4564</v>
      </c>
      <c r="C789" s="11" t="s">
        <v>1</v>
      </c>
      <c r="D789" s="10" t="s">
        <v>4565</v>
      </c>
      <c r="E789" s="5">
        <f t="shared" si="24"/>
        <v>13</v>
      </c>
      <c r="F789" s="5" t="str">
        <f t="shared" si="25"/>
        <v>7</v>
      </c>
      <c r="G789" s="28">
        <f>IFERROR(VLOOKUP(B789,'1º SEM 2018'!$B:$I,8,0),0)</f>
        <v>152190.64000000001</v>
      </c>
      <c r="H789" s="28">
        <f>IFERROR(VLOOKUP(B789,'2º SEM 2018'!$B:$I,8,0),0)</f>
        <v>150202.17000000001</v>
      </c>
      <c r="I789" s="28">
        <f>IFERROR(VLOOKUP(B789,'1º SEM 2019'!$B:$I,8,0),0)</f>
        <v>147015.56</v>
      </c>
    </row>
    <row r="790" spans="2:9">
      <c r="B790" s="10" t="s">
        <v>4571</v>
      </c>
      <c r="C790" s="11" t="s">
        <v>4572</v>
      </c>
      <c r="D790" s="10" t="s">
        <v>4501</v>
      </c>
      <c r="E790" s="5">
        <f t="shared" si="24"/>
        <v>18</v>
      </c>
      <c r="F790" s="5" t="str">
        <f t="shared" si="25"/>
        <v>7</v>
      </c>
      <c r="G790" s="28">
        <f>IFERROR(VLOOKUP(B790,'1º SEM 2018'!$B:$I,8,0),0)</f>
        <v>2110</v>
      </c>
      <c r="H790" s="28">
        <f>IFERROR(VLOOKUP(B790,'2º SEM 2018'!$B:$I,8,0),0)</f>
        <v>1250</v>
      </c>
      <c r="I790" s="28">
        <f>IFERROR(VLOOKUP(B790,'1º SEM 2019'!$B:$I,8,0),0)</f>
        <v>1050</v>
      </c>
    </row>
    <row r="791" spans="2:9">
      <c r="B791" s="10" t="s">
        <v>4573</v>
      </c>
      <c r="C791" s="11" t="s">
        <v>4574</v>
      </c>
      <c r="D791" s="10" t="s">
        <v>4478</v>
      </c>
      <c r="E791" s="5">
        <f t="shared" si="24"/>
        <v>18</v>
      </c>
      <c r="F791" s="5" t="str">
        <f t="shared" si="25"/>
        <v>7</v>
      </c>
      <c r="G791" s="28">
        <f>IFERROR(VLOOKUP(B791,'1º SEM 2018'!$B:$I,8,0),0)</f>
        <v>6483</v>
      </c>
      <c r="H791" s="28">
        <f>IFERROR(VLOOKUP(B791,'2º SEM 2018'!$B:$I,8,0),0)</f>
        <v>6480.5</v>
      </c>
      <c r="I791" s="28">
        <f>IFERROR(VLOOKUP(B791,'1º SEM 2019'!$B:$I,8,0),0)</f>
        <v>5159.5</v>
      </c>
    </row>
    <row r="792" spans="2:9">
      <c r="B792" s="10" t="s">
        <v>4575</v>
      </c>
      <c r="C792" s="11" t="s">
        <v>4576</v>
      </c>
      <c r="D792" s="10" t="s">
        <v>4577</v>
      </c>
      <c r="E792" s="5">
        <f t="shared" si="24"/>
        <v>18</v>
      </c>
      <c r="F792" s="5" t="str">
        <f t="shared" si="25"/>
        <v>7</v>
      </c>
      <c r="G792" s="28">
        <f>IFERROR(VLOOKUP(B792,'1º SEM 2018'!$B:$I,8,0),0)</f>
        <v>32937.9</v>
      </c>
      <c r="H792" s="28">
        <f>IFERROR(VLOOKUP(B792,'2º SEM 2018'!$B:$I,8,0),0)</f>
        <v>49075.4</v>
      </c>
      <c r="I792" s="28">
        <f>IFERROR(VLOOKUP(B792,'1º SEM 2019'!$B:$I,8,0),0)</f>
        <v>42186.400000000001</v>
      </c>
    </row>
    <row r="793" spans="2:9">
      <c r="B793" s="10" t="s">
        <v>4578</v>
      </c>
      <c r="C793" s="11" t="s">
        <v>4579</v>
      </c>
      <c r="D793" s="10" t="s">
        <v>4488</v>
      </c>
      <c r="E793" s="5">
        <f t="shared" si="24"/>
        <v>18</v>
      </c>
      <c r="F793" s="5" t="str">
        <f t="shared" si="25"/>
        <v>7</v>
      </c>
      <c r="G793" s="28">
        <f>IFERROR(VLOOKUP(B793,'1º SEM 2018'!$B:$I,8,0),0)</f>
        <v>14026</v>
      </c>
      <c r="H793" s="28">
        <f>IFERROR(VLOOKUP(B793,'2º SEM 2018'!$B:$I,8,0),0)</f>
        <v>15431</v>
      </c>
      <c r="I793" s="28">
        <f>IFERROR(VLOOKUP(B793,'1º SEM 2019'!$B:$I,8,0),0)</f>
        <v>20928.2</v>
      </c>
    </row>
    <row r="794" spans="2:9">
      <c r="B794" s="10" t="s">
        <v>4580</v>
      </c>
      <c r="C794" s="11" t="s">
        <v>4581</v>
      </c>
      <c r="D794" s="10" t="s">
        <v>4582</v>
      </c>
      <c r="E794" s="5">
        <f t="shared" si="24"/>
        <v>18</v>
      </c>
      <c r="F794" s="5" t="str">
        <f t="shared" si="25"/>
        <v>7</v>
      </c>
      <c r="G794" s="28">
        <f>IFERROR(VLOOKUP(B794,'1º SEM 2018'!$B:$I,8,0),0)</f>
        <v>0</v>
      </c>
      <c r="H794" s="28">
        <f>IFERROR(VLOOKUP(B794,'2º SEM 2018'!$B:$I,8,0),0)</f>
        <v>40</v>
      </c>
      <c r="I794" s="28">
        <f>IFERROR(VLOOKUP(B794,'1º SEM 2019'!$B:$I,8,0),0)</f>
        <v>120</v>
      </c>
    </row>
    <row r="795" spans="2:9">
      <c r="B795" s="10" t="s">
        <v>4583</v>
      </c>
      <c r="C795" s="11" t="s">
        <v>4584</v>
      </c>
      <c r="D795" s="10" t="s">
        <v>4585</v>
      </c>
      <c r="E795" s="5">
        <f t="shared" si="24"/>
        <v>18</v>
      </c>
      <c r="F795" s="5" t="str">
        <f t="shared" si="25"/>
        <v>7</v>
      </c>
      <c r="G795" s="28">
        <f>IFERROR(VLOOKUP(B795,'1º SEM 2018'!$B:$I,8,0),0)</f>
        <v>10</v>
      </c>
      <c r="H795" s="28">
        <f>IFERROR(VLOOKUP(B795,'2º SEM 2018'!$B:$I,8,0),0)</f>
        <v>0</v>
      </c>
      <c r="I795" s="28">
        <f>IFERROR(VLOOKUP(B795,'1º SEM 2019'!$B:$I,8,0),0)</f>
        <v>20</v>
      </c>
    </row>
    <row r="796" spans="2:9">
      <c r="B796" s="10" t="s">
        <v>4586</v>
      </c>
      <c r="C796" s="11" t="s">
        <v>4587</v>
      </c>
      <c r="D796" s="10" t="s">
        <v>4588</v>
      </c>
      <c r="E796" s="5">
        <f t="shared" si="24"/>
        <v>18</v>
      </c>
      <c r="F796" s="5" t="str">
        <f t="shared" si="25"/>
        <v>7</v>
      </c>
      <c r="G796" s="28">
        <f>IFERROR(VLOOKUP(B796,'1º SEM 2018'!$B:$I,8,0),0)</f>
        <v>476518</v>
      </c>
      <c r="H796" s="28">
        <f>IFERROR(VLOOKUP(B796,'2º SEM 2018'!$B:$I,8,0),0)</f>
        <v>507572</v>
      </c>
      <c r="I796" s="28">
        <f>IFERROR(VLOOKUP(B796,'1º SEM 2019'!$B:$I,8,0),0)</f>
        <v>581429</v>
      </c>
    </row>
    <row r="797" spans="2:9">
      <c r="B797" s="10" t="s">
        <v>4589</v>
      </c>
      <c r="C797" s="11" t="s">
        <v>4590</v>
      </c>
      <c r="D797" s="10" t="s">
        <v>4591</v>
      </c>
      <c r="E797" s="5">
        <f t="shared" si="24"/>
        <v>18</v>
      </c>
      <c r="F797" s="5" t="str">
        <f t="shared" si="25"/>
        <v>7</v>
      </c>
      <c r="G797" s="28">
        <f>IFERROR(VLOOKUP(B797,'1º SEM 2018'!$B:$I,8,0),0)</f>
        <v>100</v>
      </c>
      <c r="H797" s="28">
        <f>IFERROR(VLOOKUP(B797,'2º SEM 2018'!$B:$I,8,0),0)</f>
        <v>70</v>
      </c>
      <c r="I797" s="28">
        <f>IFERROR(VLOOKUP(B797,'1º SEM 2019'!$B:$I,8,0),0)</f>
        <v>60</v>
      </c>
    </row>
    <row r="798" spans="2:9">
      <c r="B798" s="10" t="s">
        <v>4592</v>
      </c>
      <c r="C798" s="11" t="s">
        <v>4593</v>
      </c>
      <c r="D798" s="10" t="s">
        <v>4594</v>
      </c>
      <c r="E798" s="5">
        <f t="shared" si="24"/>
        <v>18</v>
      </c>
      <c r="F798" s="5" t="str">
        <f t="shared" si="25"/>
        <v>7</v>
      </c>
      <c r="G798" s="28">
        <f>IFERROR(VLOOKUP(B798,'1º SEM 2018'!$B:$I,8,0),0)</f>
        <v>121451.25</v>
      </c>
      <c r="H798" s="28">
        <f>IFERROR(VLOOKUP(B798,'2º SEM 2018'!$B:$I,8,0),0)</f>
        <v>106574.24</v>
      </c>
      <c r="I798" s="28">
        <f>IFERROR(VLOOKUP(B798,'1º SEM 2019'!$B:$I,8,0),0)</f>
        <v>108681.09</v>
      </c>
    </row>
    <row r="799" spans="2:9">
      <c r="B799" s="10" t="s">
        <v>4569</v>
      </c>
      <c r="C799" s="11" t="s">
        <v>1</v>
      </c>
      <c r="D799" s="10" t="s">
        <v>4570</v>
      </c>
      <c r="E799" s="5">
        <f t="shared" si="24"/>
        <v>13</v>
      </c>
      <c r="F799" s="5" t="str">
        <f t="shared" si="25"/>
        <v>7</v>
      </c>
      <c r="G799" s="28">
        <f>IFERROR(VLOOKUP(B799,'1º SEM 2018'!$B:$I,8,0),0)</f>
        <v>653636.15</v>
      </c>
      <c r="H799" s="28">
        <f>IFERROR(VLOOKUP(B799,'2º SEM 2018'!$B:$I,8,0),0)</f>
        <v>686493.14</v>
      </c>
      <c r="I799" s="28">
        <f>IFERROR(VLOOKUP(B799,'1º SEM 2019'!$B:$I,8,0),0)</f>
        <v>759634.19</v>
      </c>
    </row>
    <row r="800" spans="2:9">
      <c r="B800" s="10" t="s">
        <v>4597</v>
      </c>
      <c r="C800" s="11" t="s">
        <v>4598</v>
      </c>
      <c r="D800" s="10" t="s">
        <v>4599</v>
      </c>
      <c r="E800" s="5">
        <f t="shared" si="24"/>
        <v>18</v>
      </c>
      <c r="F800" s="5" t="str">
        <f t="shared" si="25"/>
        <v>7</v>
      </c>
      <c r="G800" s="28">
        <f>IFERROR(VLOOKUP(B800,'1º SEM 2018'!$B:$I,8,0),0)</f>
        <v>801856.71</v>
      </c>
      <c r="H800" s="28">
        <f>IFERROR(VLOOKUP(B800,'2º SEM 2018'!$B:$I,8,0),0)</f>
        <v>872081.59</v>
      </c>
      <c r="I800" s="28">
        <f>IFERROR(VLOOKUP(B800,'1º SEM 2019'!$B:$I,8,0),0)</f>
        <v>893638.49</v>
      </c>
    </row>
    <row r="801" spans="2:9">
      <c r="B801" s="10" t="s">
        <v>4600</v>
      </c>
      <c r="C801" s="11" t="s">
        <v>4601</v>
      </c>
      <c r="D801" s="10" t="s">
        <v>4602</v>
      </c>
      <c r="E801" s="5">
        <f t="shared" si="24"/>
        <v>18</v>
      </c>
      <c r="F801" s="5" t="str">
        <f t="shared" si="25"/>
        <v>7</v>
      </c>
      <c r="G801" s="28">
        <f>IFERROR(VLOOKUP(B801,'1º SEM 2018'!$B:$I,8,0),0)</f>
        <v>9570.7800000000007</v>
      </c>
      <c r="H801" s="28">
        <f>IFERROR(VLOOKUP(B801,'2º SEM 2018'!$B:$I,8,0),0)</f>
        <v>10462.370000000001</v>
      </c>
      <c r="I801" s="28">
        <f>IFERROR(VLOOKUP(B801,'1º SEM 2019'!$B:$I,8,0),0)</f>
        <v>11073.38</v>
      </c>
    </row>
    <row r="802" spans="2:9">
      <c r="B802" s="10" t="s">
        <v>4603</v>
      </c>
      <c r="C802" s="11" t="s">
        <v>4604</v>
      </c>
      <c r="D802" s="10" t="s">
        <v>4605</v>
      </c>
      <c r="E802" s="5">
        <f t="shared" si="24"/>
        <v>18</v>
      </c>
      <c r="F802" s="5" t="str">
        <f t="shared" si="25"/>
        <v>7</v>
      </c>
      <c r="G802" s="28">
        <f>IFERROR(VLOOKUP(B802,'1º SEM 2018'!$B:$I,8,0),0)</f>
        <v>12873.26</v>
      </c>
      <c r="H802" s="28">
        <f>IFERROR(VLOOKUP(B802,'2º SEM 2018'!$B:$I,8,0),0)</f>
        <v>14261.19</v>
      </c>
      <c r="I802" s="28">
        <f>IFERROR(VLOOKUP(B802,'1º SEM 2019'!$B:$I,8,0),0)</f>
        <v>15314.79</v>
      </c>
    </row>
    <row r="803" spans="2:9">
      <c r="B803" s="10" t="s">
        <v>4606</v>
      </c>
      <c r="C803" s="11" t="s">
        <v>4607</v>
      </c>
      <c r="D803" s="10" t="s">
        <v>4608</v>
      </c>
      <c r="E803" s="5">
        <f t="shared" si="24"/>
        <v>18</v>
      </c>
      <c r="F803" s="5" t="str">
        <f t="shared" si="25"/>
        <v>7</v>
      </c>
      <c r="G803" s="28">
        <f>IFERROR(VLOOKUP(B803,'1º SEM 2018'!$B:$I,8,0),0)</f>
        <v>8774.93</v>
      </c>
      <c r="H803" s="28">
        <f>IFERROR(VLOOKUP(B803,'2º SEM 2018'!$B:$I,8,0),0)</f>
        <v>8772.91</v>
      </c>
      <c r="I803" s="28">
        <f>IFERROR(VLOOKUP(B803,'1º SEM 2019'!$B:$I,8,0),0)</f>
        <v>9003.06</v>
      </c>
    </row>
    <row r="804" spans="2:9">
      <c r="B804" s="10" t="s">
        <v>4609</v>
      </c>
      <c r="C804" s="11" t="s">
        <v>4610</v>
      </c>
      <c r="D804" s="10" t="s">
        <v>4611</v>
      </c>
      <c r="E804" s="5">
        <f t="shared" si="24"/>
        <v>18</v>
      </c>
      <c r="F804" s="5" t="str">
        <f t="shared" si="25"/>
        <v>7</v>
      </c>
      <c r="G804" s="28">
        <f>IFERROR(VLOOKUP(B804,'1º SEM 2018'!$B:$I,8,0),0)</f>
        <v>3688.68</v>
      </c>
      <c r="H804" s="28">
        <f>IFERROR(VLOOKUP(B804,'2º SEM 2018'!$B:$I,8,0),0)</f>
        <v>3132.46</v>
      </c>
      <c r="I804" s="28">
        <f>IFERROR(VLOOKUP(B804,'1º SEM 2019'!$B:$I,8,0),0)</f>
        <v>3493.37</v>
      </c>
    </row>
    <row r="805" spans="2:9">
      <c r="B805" s="10" t="s">
        <v>4612</v>
      </c>
      <c r="C805" s="11" t="s">
        <v>4613</v>
      </c>
      <c r="D805" s="10" t="s">
        <v>4614</v>
      </c>
      <c r="E805" s="5">
        <f t="shared" si="24"/>
        <v>18</v>
      </c>
      <c r="F805" s="5" t="str">
        <f t="shared" si="25"/>
        <v>7</v>
      </c>
      <c r="G805" s="28">
        <f>IFERROR(VLOOKUP(B805,'1º SEM 2018'!$B:$I,8,0),0)</f>
        <v>17748.830000000002</v>
      </c>
      <c r="H805" s="28">
        <f>IFERROR(VLOOKUP(B805,'2º SEM 2018'!$B:$I,8,0),0)</f>
        <v>7110.77</v>
      </c>
      <c r="I805" s="28">
        <f>IFERROR(VLOOKUP(B805,'1º SEM 2019'!$B:$I,8,0),0)</f>
        <v>24079.91</v>
      </c>
    </row>
    <row r="806" spans="2:9">
      <c r="B806" s="10" t="s">
        <v>4615</v>
      </c>
      <c r="C806" s="11" t="s">
        <v>4616</v>
      </c>
      <c r="D806" s="10" t="s">
        <v>4617</v>
      </c>
      <c r="E806" s="5">
        <f t="shared" si="24"/>
        <v>18</v>
      </c>
      <c r="F806" s="5" t="str">
        <f t="shared" si="25"/>
        <v>7</v>
      </c>
      <c r="G806" s="28">
        <f>IFERROR(VLOOKUP(B806,'1º SEM 2018'!$B:$I,8,0),0)</f>
        <v>8030.43</v>
      </c>
      <c r="H806" s="28">
        <f>IFERROR(VLOOKUP(B806,'2º SEM 2018'!$B:$I,8,0),0)</f>
        <v>1383.43</v>
      </c>
      <c r="I806" s="28">
        <f>IFERROR(VLOOKUP(B806,'1º SEM 2019'!$B:$I,8,0),0)</f>
        <v>7495.08</v>
      </c>
    </row>
    <row r="807" spans="2:9">
      <c r="B807" s="10" t="s">
        <v>4618</v>
      </c>
      <c r="C807" s="11" t="s">
        <v>4619</v>
      </c>
      <c r="D807" s="10" t="s">
        <v>4620</v>
      </c>
      <c r="E807" s="5">
        <f t="shared" si="24"/>
        <v>18</v>
      </c>
      <c r="F807" s="5" t="str">
        <f t="shared" si="25"/>
        <v>7</v>
      </c>
      <c r="G807" s="28">
        <f>IFERROR(VLOOKUP(B807,'1º SEM 2018'!$B:$I,8,0),0)</f>
        <v>1488.72</v>
      </c>
      <c r="H807" s="28">
        <f>IFERROR(VLOOKUP(B807,'2º SEM 2018'!$B:$I,8,0),0)</f>
        <v>4535.5</v>
      </c>
      <c r="I807" s="28">
        <f>IFERROR(VLOOKUP(B807,'1º SEM 2019'!$B:$I,8,0),0)</f>
        <v>712.17</v>
      </c>
    </row>
    <row r="808" spans="2:9">
      <c r="B808" s="10" t="s">
        <v>4621</v>
      </c>
      <c r="C808" s="11" t="s">
        <v>4622</v>
      </c>
      <c r="D808" s="10" t="s">
        <v>4623</v>
      </c>
      <c r="E808" s="5">
        <f t="shared" si="24"/>
        <v>18</v>
      </c>
      <c r="F808" s="5" t="str">
        <f t="shared" si="25"/>
        <v>7</v>
      </c>
      <c r="G808" s="28">
        <f>IFERROR(VLOOKUP(B808,'1º SEM 2018'!$B:$I,8,0),0)</f>
        <v>6747.79</v>
      </c>
      <c r="H808" s="28">
        <f>IFERROR(VLOOKUP(B808,'2º SEM 2018'!$B:$I,8,0),0)</f>
        <v>7279.25</v>
      </c>
      <c r="I808" s="28">
        <f>IFERROR(VLOOKUP(B808,'1º SEM 2019'!$B:$I,8,0),0)</f>
        <v>7046.61</v>
      </c>
    </row>
    <row r="809" spans="2:9">
      <c r="B809" s="10" t="s">
        <v>4624</v>
      </c>
      <c r="C809" s="11" t="s">
        <v>4625</v>
      </c>
      <c r="D809" s="10" t="s">
        <v>4626</v>
      </c>
      <c r="E809" s="5">
        <f t="shared" si="24"/>
        <v>18</v>
      </c>
      <c r="F809" s="5" t="str">
        <f t="shared" si="25"/>
        <v>7</v>
      </c>
      <c r="G809" s="28">
        <f>IFERROR(VLOOKUP(B809,'1º SEM 2018'!$B:$I,8,0),0)</f>
        <v>87187.09</v>
      </c>
      <c r="H809" s="28">
        <f>IFERROR(VLOOKUP(B809,'2º SEM 2018'!$B:$I,8,0),0)</f>
        <v>104395.93</v>
      </c>
      <c r="I809" s="28">
        <f>IFERROR(VLOOKUP(B809,'1º SEM 2019'!$B:$I,8,0),0)</f>
        <v>119109.26</v>
      </c>
    </row>
    <row r="810" spans="2:9">
      <c r="B810" s="10" t="s">
        <v>4627</v>
      </c>
      <c r="C810" s="11" t="s">
        <v>4628</v>
      </c>
      <c r="D810" s="10" t="s">
        <v>4629</v>
      </c>
      <c r="E810" s="5">
        <f t="shared" si="24"/>
        <v>18</v>
      </c>
      <c r="F810" s="5" t="str">
        <f t="shared" si="25"/>
        <v>7</v>
      </c>
      <c r="G810" s="28">
        <f>IFERROR(VLOOKUP(B810,'1º SEM 2018'!$B:$I,8,0),0)</f>
        <v>751.26</v>
      </c>
      <c r="H810" s="28">
        <f>IFERROR(VLOOKUP(B810,'2º SEM 2018'!$B:$I,8,0),0)</f>
        <v>850.21</v>
      </c>
      <c r="I810" s="28">
        <f>IFERROR(VLOOKUP(B810,'1º SEM 2019'!$B:$I,8,0),0)</f>
        <v>1087.3599999999999</v>
      </c>
    </row>
    <row r="811" spans="2:9">
      <c r="B811" s="10" t="s">
        <v>4630</v>
      </c>
      <c r="C811" s="11" t="s">
        <v>4631</v>
      </c>
      <c r="D811" s="10" t="s">
        <v>4632</v>
      </c>
      <c r="E811" s="5">
        <f t="shared" si="24"/>
        <v>18</v>
      </c>
      <c r="F811" s="5" t="str">
        <f t="shared" si="25"/>
        <v>7</v>
      </c>
      <c r="G811" s="28">
        <f>IFERROR(VLOOKUP(B811,'1º SEM 2018'!$B:$I,8,0),0)</f>
        <v>248.82</v>
      </c>
      <c r="H811" s="28">
        <f>IFERROR(VLOOKUP(B811,'2º SEM 2018'!$B:$I,8,0),0)</f>
        <v>95.08</v>
      </c>
      <c r="I811" s="28">
        <f>IFERROR(VLOOKUP(B811,'1º SEM 2019'!$B:$I,8,0),0)</f>
        <v>3649.5</v>
      </c>
    </row>
    <row r="812" spans="2:9">
      <c r="B812" s="10" t="s">
        <v>4633</v>
      </c>
      <c r="C812" s="11" t="s">
        <v>4634</v>
      </c>
      <c r="D812" s="10" t="s">
        <v>4635</v>
      </c>
      <c r="E812" s="5">
        <f t="shared" si="24"/>
        <v>18</v>
      </c>
      <c r="F812" s="5" t="str">
        <f t="shared" si="25"/>
        <v>7</v>
      </c>
      <c r="G812" s="28">
        <f>IFERROR(VLOOKUP(B812,'1º SEM 2018'!$B:$I,8,0),0)</f>
        <v>10705.1</v>
      </c>
      <c r="H812" s="28">
        <f>IFERROR(VLOOKUP(B812,'2º SEM 2018'!$B:$I,8,0),0)</f>
        <v>11462.35</v>
      </c>
      <c r="I812" s="28">
        <f>IFERROR(VLOOKUP(B812,'1º SEM 2019'!$B:$I,8,0),0)</f>
        <v>11887.65</v>
      </c>
    </row>
    <row r="813" spans="2:9">
      <c r="B813" s="10" t="s">
        <v>4636</v>
      </c>
      <c r="C813" s="11" t="s">
        <v>4637</v>
      </c>
      <c r="D813" s="10" t="s">
        <v>4638</v>
      </c>
      <c r="E813" s="5">
        <f t="shared" si="24"/>
        <v>18</v>
      </c>
      <c r="F813" s="5" t="str">
        <f t="shared" si="25"/>
        <v>7</v>
      </c>
      <c r="G813" s="28">
        <f>IFERROR(VLOOKUP(B813,'1º SEM 2018'!$B:$I,8,0),0)</f>
        <v>3.87</v>
      </c>
      <c r="H813" s="28">
        <f>IFERROR(VLOOKUP(B813,'2º SEM 2018'!$B:$I,8,0),0)</f>
        <v>1.08</v>
      </c>
      <c r="I813" s="28">
        <f>IFERROR(VLOOKUP(B813,'1º SEM 2019'!$B:$I,8,0),0)</f>
        <v>1.71</v>
      </c>
    </row>
    <row r="814" spans="2:9">
      <c r="B814" s="10" t="s">
        <v>4639</v>
      </c>
      <c r="C814" s="11" t="s">
        <v>4640</v>
      </c>
      <c r="D814" s="10" t="s">
        <v>4641</v>
      </c>
      <c r="E814" s="5">
        <f t="shared" si="24"/>
        <v>18</v>
      </c>
      <c r="F814" s="5" t="str">
        <f t="shared" si="25"/>
        <v>7</v>
      </c>
      <c r="G814" s="28">
        <f>IFERROR(VLOOKUP(B814,'1º SEM 2018'!$B:$I,8,0),0)</f>
        <v>18444.57</v>
      </c>
      <c r="H814" s="28">
        <f>IFERROR(VLOOKUP(B814,'2º SEM 2018'!$B:$I,8,0),0)</f>
        <v>18005.37</v>
      </c>
      <c r="I814" s="28">
        <f>IFERROR(VLOOKUP(B814,'1º SEM 2019'!$B:$I,8,0),0)</f>
        <v>18304.169999999998</v>
      </c>
    </row>
    <row r="815" spans="2:9">
      <c r="B815" s="10" t="s">
        <v>4642</v>
      </c>
      <c r="C815" s="11" t="s">
        <v>4643</v>
      </c>
      <c r="D815" s="10" t="s">
        <v>4644</v>
      </c>
      <c r="E815" s="5">
        <f t="shared" si="24"/>
        <v>18</v>
      </c>
      <c r="F815" s="5" t="str">
        <f t="shared" si="25"/>
        <v>7</v>
      </c>
      <c r="G815" s="28">
        <f>IFERROR(VLOOKUP(B815,'1º SEM 2018'!$B:$I,8,0),0)</f>
        <v>2296.67</v>
      </c>
      <c r="H815" s="28">
        <f>IFERROR(VLOOKUP(B815,'2º SEM 2018'!$B:$I,8,0),0)</f>
        <v>3129.8</v>
      </c>
      <c r="I815" s="28">
        <f>IFERROR(VLOOKUP(B815,'1º SEM 2019'!$B:$I,8,0),0)</f>
        <v>2903.18</v>
      </c>
    </row>
    <row r="816" spans="2:9">
      <c r="B816" s="10" t="s">
        <v>4645</v>
      </c>
      <c r="C816" s="11" t="s">
        <v>4646</v>
      </c>
      <c r="D816" s="10" t="s">
        <v>4647</v>
      </c>
      <c r="E816" s="5">
        <f t="shared" si="24"/>
        <v>18</v>
      </c>
      <c r="F816" s="5" t="str">
        <f t="shared" si="25"/>
        <v>7</v>
      </c>
      <c r="G816" s="28">
        <f>IFERROR(VLOOKUP(B816,'1º SEM 2018'!$B:$I,8,0),0)</f>
        <v>809.92</v>
      </c>
      <c r="H816" s="28">
        <f>IFERROR(VLOOKUP(B816,'2º SEM 2018'!$B:$I,8,0),0)</f>
        <v>816.5</v>
      </c>
      <c r="I816" s="28">
        <f>IFERROR(VLOOKUP(B816,'1º SEM 2019'!$B:$I,8,0),0)</f>
        <v>1023.59</v>
      </c>
    </row>
    <row r="817" spans="2:9">
      <c r="B817" s="10" t="s">
        <v>4648</v>
      </c>
      <c r="C817" s="11" t="s">
        <v>4649</v>
      </c>
      <c r="D817" s="10" t="s">
        <v>4650</v>
      </c>
      <c r="E817" s="5">
        <f t="shared" si="24"/>
        <v>18</v>
      </c>
      <c r="F817" s="5" t="str">
        <f t="shared" si="25"/>
        <v>7</v>
      </c>
      <c r="G817" s="28">
        <f>IFERROR(VLOOKUP(B817,'1º SEM 2018'!$B:$I,8,0),0)</f>
        <v>2000.95</v>
      </c>
      <c r="H817" s="28">
        <f>IFERROR(VLOOKUP(B817,'2º SEM 2018'!$B:$I,8,0),0)</f>
        <v>2100.02</v>
      </c>
      <c r="I817" s="28">
        <f>IFERROR(VLOOKUP(B817,'1º SEM 2019'!$B:$I,8,0),0)</f>
        <v>2366.92</v>
      </c>
    </row>
    <row r="818" spans="2:9">
      <c r="B818" s="10" t="s">
        <v>4651</v>
      </c>
      <c r="C818" s="11" t="s">
        <v>4652</v>
      </c>
      <c r="D818" s="10" t="s">
        <v>4653</v>
      </c>
      <c r="E818" s="5">
        <f t="shared" si="24"/>
        <v>18</v>
      </c>
      <c r="F818" s="5" t="str">
        <f t="shared" si="25"/>
        <v>7</v>
      </c>
      <c r="G818" s="28">
        <f>IFERROR(VLOOKUP(B818,'1º SEM 2018'!$B:$I,8,0),0)</f>
        <v>0</v>
      </c>
      <c r="H818" s="28">
        <f>IFERROR(VLOOKUP(B818,'2º SEM 2018'!$B:$I,8,0),0)</f>
        <v>0</v>
      </c>
      <c r="I818" s="28">
        <f>IFERROR(VLOOKUP(B818,'1º SEM 2019'!$B:$I,8,0),0)</f>
        <v>205482.15</v>
      </c>
    </row>
    <row r="819" spans="2:9">
      <c r="B819" s="10" t="s">
        <v>4654</v>
      </c>
      <c r="C819" s="11" t="s">
        <v>4655</v>
      </c>
      <c r="D819" s="10" t="s">
        <v>4656</v>
      </c>
      <c r="E819" s="5">
        <f t="shared" si="24"/>
        <v>18</v>
      </c>
      <c r="F819" s="5" t="str">
        <f t="shared" si="25"/>
        <v>7</v>
      </c>
      <c r="G819" s="28">
        <f>IFERROR(VLOOKUP(B819,'1º SEM 2018'!$B:$I,8,0),0)</f>
        <v>200682.76</v>
      </c>
      <c r="H819" s="28">
        <f>IFERROR(VLOOKUP(B819,'2º SEM 2018'!$B:$I,8,0),0)</f>
        <v>213287.67</v>
      </c>
      <c r="I819" s="28">
        <f>IFERROR(VLOOKUP(B819,'1º SEM 2019'!$B:$I,8,0),0)</f>
        <v>182264.97</v>
      </c>
    </row>
    <row r="820" spans="2:9">
      <c r="B820" s="10" t="s">
        <v>4657</v>
      </c>
      <c r="C820" s="11" t="s">
        <v>4658</v>
      </c>
      <c r="D820" s="10" t="s">
        <v>4659</v>
      </c>
      <c r="E820" s="5">
        <f t="shared" si="24"/>
        <v>18</v>
      </c>
      <c r="F820" s="5" t="str">
        <f t="shared" si="25"/>
        <v>7</v>
      </c>
      <c r="G820" s="28">
        <f>IFERROR(VLOOKUP(B820,'1º SEM 2018'!$B:$I,8,0),0)</f>
        <v>200917.45</v>
      </c>
      <c r="H820" s="28">
        <f>IFERROR(VLOOKUP(B820,'2º SEM 2018'!$B:$I,8,0),0)</f>
        <v>208424.49</v>
      </c>
      <c r="I820" s="28">
        <f>IFERROR(VLOOKUP(B820,'1º SEM 2019'!$B:$I,8,0),0)</f>
        <v>234818.31</v>
      </c>
    </row>
    <row r="821" spans="2:9">
      <c r="B821" s="10" t="s">
        <v>4660</v>
      </c>
      <c r="C821" s="11" t="s">
        <v>4661</v>
      </c>
      <c r="D821" s="10" t="s">
        <v>4662</v>
      </c>
      <c r="E821" s="5">
        <f t="shared" si="24"/>
        <v>18</v>
      </c>
      <c r="F821" s="5" t="str">
        <f t="shared" si="25"/>
        <v>7</v>
      </c>
      <c r="G821" s="28">
        <f>IFERROR(VLOOKUP(B821,'1º SEM 2018'!$B:$I,8,0),0)</f>
        <v>91456.960000000006</v>
      </c>
      <c r="H821" s="28">
        <f>IFERROR(VLOOKUP(B821,'2º SEM 2018'!$B:$I,8,0),0)</f>
        <v>96649.56</v>
      </c>
      <c r="I821" s="28">
        <f>IFERROR(VLOOKUP(B821,'1º SEM 2019'!$B:$I,8,0),0)</f>
        <v>107721.03</v>
      </c>
    </row>
    <row r="822" spans="2:9">
      <c r="B822" s="10" t="s">
        <v>4663</v>
      </c>
      <c r="C822" s="11" t="s">
        <v>4664</v>
      </c>
      <c r="D822" s="10" t="s">
        <v>4665</v>
      </c>
      <c r="E822" s="5">
        <f t="shared" si="24"/>
        <v>18</v>
      </c>
      <c r="F822" s="5" t="str">
        <f t="shared" si="25"/>
        <v>7</v>
      </c>
      <c r="G822" s="28">
        <f>IFERROR(VLOOKUP(B822,'1º SEM 2018'!$B:$I,8,0),0)</f>
        <v>34290.870000000003</v>
      </c>
      <c r="H822" s="28">
        <f>IFERROR(VLOOKUP(B822,'2º SEM 2018'!$B:$I,8,0),0)</f>
        <v>50801.17</v>
      </c>
      <c r="I822" s="28">
        <f>IFERROR(VLOOKUP(B822,'1º SEM 2019'!$B:$I,8,0),0)</f>
        <v>95697.98</v>
      </c>
    </row>
    <row r="823" spans="2:9">
      <c r="B823" s="10" t="s">
        <v>4666</v>
      </c>
      <c r="C823" s="11" t="s">
        <v>4667</v>
      </c>
      <c r="D823" s="10" t="s">
        <v>4668</v>
      </c>
      <c r="E823" s="5">
        <f t="shared" si="24"/>
        <v>18</v>
      </c>
      <c r="F823" s="5" t="str">
        <f t="shared" si="25"/>
        <v>7</v>
      </c>
      <c r="G823" s="28">
        <f>IFERROR(VLOOKUP(B823,'1º SEM 2018'!$B:$I,8,0),0)</f>
        <v>0</v>
      </c>
      <c r="H823" s="28">
        <f>IFERROR(VLOOKUP(B823,'2º SEM 2018'!$B:$I,8,0),0)</f>
        <v>0</v>
      </c>
      <c r="I823" s="28">
        <f>IFERROR(VLOOKUP(B823,'1º SEM 2019'!$B:$I,8,0),0)</f>
        <v>3901.86</v>
      </c>
    </row>
    <row r="824" spans="2:9">
      <c r="B824" s="10" t="s">
        <v>4669</v>
      </c>
      <c r="C824" s="11" t="s">
        <v>4670</v>
      </c>
      <c r="D824" s="10" t="s">
        <v>4671</v>
      </c>
      <c r="E824" s="5">
        <f t="shared" si="24"/>
        <v>18</v>
      </c>
      <c r="F824" s="5" t="str">
        <f t="shared" si="25"/>
        <v>7</v>
      </c>
      <c r="G824" s="28">
        <f>IFERROR(VLOOKUP(B824,'1º SEM 2018'!$B:$I,8,0),0)</f>
        <v>9732.01</v>
      </c>
      <c r="H824" s="28">
        <f>IFERROR(VLOOKUP(B824,'2º SEM 2018'!$B:$I,8,0),0)</f>
        <v>12475.24</v>
      </c>
      <c r="I824" s="28">
        <f>IFERROR(VLOOKUP(B824,'1º SEM 2019'!$B:$I,8,0),0)</f>
        <v>15198.39</v>
      </c>
    </row>
    <row r="825" spans="2:9">
      <c r="B825" s="10" t="s">
        <v>4595</v>
      </c>
      <c r="C825" s="11" t="s">
        <v>1</v>
      </c>
      <c r="D825" s="10" t="s">
        <v>4596</v>
      </c>
      <c r="E825" s="5">
        <f t="shared" si="24"/>
        <v>13</v>
      </c>
      <c r="F825" s="5" t="str">
        <f t="shared" si="25"/>
        <v>7</v>
      </c>
      <c r="G825" s="28">
        <f>IFERROR(VLOOKUP(B825,'1º SEM 2018'!$B:$I,8,0),0)</f>
        <v>1530308.43</v>
      </c>
      <c r="H825" s="28">
        <f>IFERROR(VLOOKUP(B825,'2º SEM 2018'!$B:$I,8,0),0)</f>
        <v>1651513.94</v>
      </c>
      <c r="I825" s="28">
        <f>IFERROR(VLOOKUP(B825,'1º SEM 2019'!$B:$I,8,0),0)</f>
        <v>1977274.89</v>
      </c>
    </row>
    <row r="826" spans="2:9">
      <c r="B826" s="10" t="s">
        <v>4672</v>
      </c>
      <c r="C826" s="11" t="s">
        <v>1</v>
      </c>
      <c r="D826" s="10" t="s">
        <v>4673</v>
      </c>
      <c r="E826" s="5">
        <f t="shared" si="24"/>
        <v>13</v>
      </c>
      <c r="F826" s="5" t="str">
        <f t="shared" si="25"/>
        <v>7</v>
      </c>
      <c r="G826" s="28">
        <f>IFERROR(VLOOKUP(B826,'1º SEM 2018'!$B:$I,8,0),0)</f>
        <v>8663869.6600000001</v>
      </c>
      <c r="H826" s="28">
        <f>IFERROR(VLOOKUP(B826,'2º SEM 2018'!$B:$I,8,0),0)</f>
        <v>7587996.5300000003</v>
      </c>
      <c r="I826" s="28">
        <f>IFERROR(VLOOKUP(B826,'1º SEM 2019'!$B:$I,8,0),0)</f>
        <v>9968264.7400000002</v>
      </c>
    </row>
    <row r="827" spans="2:9">
      <c r="B827" s="10" t="s">
        <v>4676</v>
      </c>
      <c r="C827" s="11" t="s">
        <v>4677</v>
      </c>
      <c r="D827" s="10" t="s">
        <v>4678</v>
      </c>
      <c r="E827" s="5">
        <f t="shared" si="24"/>
        <v>18</v>
      </c>
      <c r="F827" s="5" t="str">
        <f t="shared" si="25"/>
        <v>7</v>
      </c>
      <c r="G827" s="28">
        <f>IFERROR(VLOOKUP(B827,'1º SEM 2018'!$B:$I,8,0),0)</f>
        <v>1711145.3</v>
      </c>
      <c r="H827" s="28">
        <f>IFERROR(VLOOKUP(B827,'2º SEM 2018'!$B:$I,8,0),0)</f>
        <v>1299807.78</v>
      </c>
      <c r="I827" s="28">
        <f>IFERROR(VLOOKUP(B827,'1º SEM 2019'!$B:$I,8,0),0)</f>
        <v>1347135.52</v>
      </c>
    </row>
    <row r="828" spans="2:9">
      <c r="B828" s="10" t="s">
        <v>4679</v>
      </c>
      <c r="C828" s="11" t="s">
        <v>4680</v>
      </c>
      <c r="D828" s="10" t="s">
        <v>4681</v>
      </c>
      <c r="E828" s="5">
        <f t="shared" si="24"/>
        <v>18</v>
      </c>
      <c r="F828" s="5" t="str">
        <f t="shared" si="25"/>
        <v>7</v>
      </c>
      <c r="G828" s="28">
        <f>IFERROR(VLOOKUP(B828,'1º SEM 2018'!$B:$I,8,0),0)</f>
        <v>1697746</v>
      </c>
      <c r="H828" s="28">
        <f>IFERROR(VLOOKUP(B828,'2º SEM 2018'!$B:$I,8,0),0)</f>
        <v>1434646.58</v>
      </c>
      <c r="I828" s="28">
        <f>IFERROR(VLOOKUP(B828,'1º SEM 2019'!$B:$I,8,0),0)</f>
        <v>328842.43</v>
      </c>
    </row>
    <row r="829" spans="2:9">
      <c r="B829" s="10" t="s">
        <v>4682</v>
      </c>
      <c r="C829" s="11" t="s">
        <v>4683</v>
      </c>
      <c r="D829" s="10" t="s">
        <v>4684</v>
      </c>
      <c r="E829" s="5">
        <f t="shared" si="24"/>
        <v>18</v>
      </c>
      <c r="F829" s="5" t="str">
        <f t="shared" si="25"/>
        <v>7</v>
      </c>
      <c r="G829" s="28">
        <f>IFERROR(VLOOKUP(B829,'1º SEM 2018'!$B:$I,8,0),0)</f>
        <v>868345.56</v>
      </c>
      <c r="H829" s="28">
        <f>IFERROR(VLOOKUP(B829,'2º SEM 2018'!$B:$I,8,0),0)</f>
        <v>305190.15000000002</v>
      </c>
      <c r="I829" s="28">
        <f>IFERROR(VLOOKUP(B829,'1º SEM 2019'!$B:$I,8,0),0)</f>
        <v>952475.37</v>
      </c>
    </row>
    <row r="830" spans="2:9">
      <c r="B830" s="10" t="s">
        <v>4674</v>
      </c>
      <c r="C830" s="11" t="s">
        <v>1</v>
      </c>
      <c r="D830" s="10" t="s">
        <v>4675</v>
      </c>
      <c r="E830" s="5">
        <f t="shared" si="24"/>
        <v>13</v>
      </c>
      <c r="F830" s="5" t="str">
        <f t="shared" si="25"/>
        <v>7</v>
      </c>
      <c r="G830" s="28">
        <f>IFERROR(VLOOKUP(B830,'1º SEM 2018'!$B:$I,8,0),0)</f>
        <v>4277236.8600000003</v>
      </c>
      <c r="H830" s="28">
        <f>IFERROR(VLOOKUP(B830,'2º SEM 2018'!$B:$I,8,0),0)</f>
        <v>3039644.51</v>
      </c>
      <c r="I830" s="28">
        <f>IFERROR(VLOOKUP(B830,'1º SEM 2019'!$B:$I,8,0),0)</f>
        <v>2628453.3199999998</v>
      </c>
    </row>
    <row r="831" spans="2:9">
      <c r="B831" s="10" t="s">
        <v>4687</v>
      </c>
      <c r="C831" s="11" t="s">
        <v>4688</v>
      </c>
      <c r="D831" s="10" t="s">
        <v>3337</v>
      </c>
      <c r="E831" s="5">
        <f t="shared" si="24"/>
        <v>18</v>
      </c>
      <c r="F831" s="5" t="str">
        <f t="shared" si="25"/>
        <v>7</v>
      </c>
      <c r="G831" s="28">
        <f>IFERROR(VLOOKUP(B831,'1º SEM 2018'!$B:$I,8,0),0)</f>
        <v>70176.55</v>
      </c>
      <c r="H831" s="28">
        <f>IFERROR(VLOOKUP(B831,'2º SEM 2018'!$B:$I,8,0),0)</f>
        <v>24114.14</v>
      </c>
      <c r="I831" s="28">
        <f>IFERROR(VLOOKUP(B831,'1º SEM 2019'!$B:$I,8,0),0)</f>
        <v>157093.21</v>
      </c>
    </row>
    <row r="832" spans="2:9">
      <c r="B832" s="10" t="s">
        <v>4685</v>
      </c>
      <c r="C832" s="11" t="s">
        <v>1</v>
      </c>
      <c r="D832" s="10" t="s">
        <v>4686</v>
      </c>
      <c r="E832" s="5">
        <f t="shared" si="24"/>
        <v>13</v>
      </c>
      <c r="F832" s="5" t="str">
        <f t="shared" si="25"/>
        <v>7</v>
      </c>
      <c r="G832" s="28">
        <f>IFERROR(VLOOKUP(B832,'1º SEM 2018'!$B:$I,8,0),0)</f>
        <v>70176.55</v>
      </c>
      <c r="H832" s="28">
        <f>IFERROR(VLOOKUP(B832,'2º SEM 2018'!$B:$I,8,0),0)</f>
        <v>24114.14</v>
      </c>
      <c r="I832" s="28">
        <f>IFERROR(VLOOKUP(B832,'1º SEM 2019'!$B:$I,8,0),0)</f>
        <v>157093.21</v>
      </c>
    </row>
    <row r="833" spans="2:9">
      <c r="B833" s="10" t="s">
        <v>4691</v>
      </c>
      <c r="C833" s="11" t="s">
        <v>4692</v>
      </c>
      <c r="D833" s="10" t="s">
        <v>4693</v>
      </c>
      <c r="E833" s="5">
        <f t="shared" si="24"/>
        <v>18</v>
      </c>
      <c r="F833" s="5" t="str">
        <f t="shared" si="25"/>
        <v>7</v>
      </c>
      <c r="G833" s="28">
        <f>IFERROR(VLOOKUP(B833,'1º SEM 2018'!$B:$I,8,0),0)</f>
        <v>3791951.08</v>
      </c>
      <c r="H833" s="28">
        <f>IFERROR(VLOOKUP(B833,'2º SEM 2018'!$B:$I,8,0),0)</f>
        <v>4285043.83</v>
      </c>
      <c r="I833" s="28">
        <f>IFERROR(VLOOKUP(B833,'1º SEM 2019'!$B:$I,8,0),0)</f>
        <v>4554089.67</v>
      </c>
    </row>
    <row r="834" spans="2:9">
      <c r="B834" s="10" t="s">
        <v>4689</v>
      </c>
      <c r="C834" s="11" t="s">
        <v>1</v>
      </c>
      <c r="D834" s="10" t="s">
        <v>4690</v>
      </c>
      <c r="E834" s="5">
        <f t="shared" si="24"/>
        <v>13</v>
      </c>
      <c r="F834" s="5" t="str">
        <f t="shared" si="25"/>
        <v>7</v>
      </c>
      <c r="G834" s="28">
        <f>IFERROR(VLOOKUP(B834,'1º SEM 2018'!$B:$I,8,0),0)</f>
        <v>3791951.08</v>
      </c>
      <c r="H834" s="28">
        <f>IFERROR(VLOOKUP(B834,'2º SEM 2018'!$B:$I,8,0),0)</f>
        <v>4285043.83</v>
      </c>
      <c r="I834" s="28">
        <f>IFERROR(VLOOKUP(B834,'1º SEM 2019'!$B:$I,8,0),0)</f>
        <v>4554089.67</v>
      </c>
    </row>
    <row r="835" spans="2:9">
      <c r="B835" s="10" t="s">
        <v>4694</v>
      </c>
      <c r="C835" s="11" t="s">
        <v>1</v>
      </c>
      <c r="D835" s="10" t="s">
        <v>4695</v>
      </c>
      <c r="E835" s="5">
        <f t="shared" si="24"/>
        <v>13</v>
      </c>
      <c r="F835" s="5" t="str">
        <f t="shared" si="25"/>
        <v>7</v>
      </c>
      <c r="G835" s="28">
        <f>IFERROR(VLOOKUP(B835,'1º SEM 2018'!$B:$I,8,0),0)</f>
        <v>103653.48</v>
      </c>
      <c r="H835" s="28">
        <f>IFERROR(VLOOKUP(B835,'2º SEM 2018'!$B:$I,8,0),0)</f>
        <v>10680.46</v>
      </c>
      <c r="I835" s="28">
        <f>IFERROR(VLOOKUP(B835,'1º SEM 2019'!$B:$I,8,0),0)</f>
        <v>2294672.89</v>
      </c>
    </row>
    <row r="836" spans="2:9">
      <c r="B836" s="10" t="s">
        <v>4698</v>
      </c>
      <c r="C836" s="11" t="s">
        <v>4699</v>
      </c>
      <c r="D836" s="10" t="s">
        <v>2990</v>
      </c>
      <c r="E836" s="5">
        <f t="shared" si="24"/>
        <v>18</v>
      </c>
      <c r="F836" s="5" t="str">
        <f t="shared" si="25"/>
        <v>7</v>
      </c>
      <c r="G836" s="28">
        <f>IFERROR(VLOOKUP(B836,'1º SEM 2018'!$B:$I,8,0),0)</f>
        <v>57.18</v>
      </c>
      <c r="H836" s="28">
        <f>IFERROR(VLOOKUP(B836,'2º SEM 2018'!$B:$I,8,0),0)</f>
        <v>0</v>
      </c>
      <c r="I836" s="28">
        <f>IFERROR(VLOOKUP(B836,'1º SEM 2019'!$B:$I,8,0),0)</f>
        <v>258.74</v>
      </c>
    </row>
    <row r="837" spans="2:9">
      <c r="B837" s="5" t="s">
        <v>5814</v>
      </c>
      <c r="C837" s="5" t="s">
        <v>5815</v>
      </c>
      <c r="D837" s="5" t="s">
        <v>5508</v>
      </c>
      <c r="E837" s="5">
        <f t="shared" si="24"/>
        <v>18</v>
      </c>
      <c r="F837" s="5" t="str">
        <f t="shared" si="25"/>
        <v>7</v>
      </c>
      <c r="G837" s="28">
        <f>IFERROR(VLOOKUP(B837,'1º SEM 2018'!$B:$I,8,0),0)</f>
        <v>6722.2</v>
      </c>
      <c r="H837" s="28">
        <f>IFERROR(VLOOKUP(B837,'2º SEM 2018'!$B:$I,8,0),0)</f>
        <v>5696.47</v>
      </c>
      <c r="I837" s="28">
        <f>IFERROR(VLOOKUP(B837,'1º SEM 2019'!$B:$I,8,0),0)</f>
        <v>0</v>
      </c>
    </row>
    <row r="838" spans="2:9">
      <c r="B838" s="10" t="s">
        <v>4700</v>
      </c>
      <c r="C838" s="11" t="s">
        <v>4701</v>
      </c>
      <c r="D838" s="10" t="s">
        <v>4702</v>
      </c>
      <c r="E838" s="5">
        <f t="shared" si="24"/>
        <v>18</v>
      </c>
      <c r="F838" s="5" t="str">
        <f t="shared" si="25"/>
        <v>7</v>
      </c>
      <c r="G838" s="28">
        <f>IFERROR(VLOOKUP(B838,'1º SEM 2018'!$B:$I,8,0),0)</f>
        <v>0</v>
      </c>
      <c r="H838" s="28">
        <f>IFERROR(VLOOKUP(B838,'2º SEM 2018'!$B:$I,8,0),0)</f>
        <v>0</v>
      </c>
      <c r="I838" s="28">
        <f>IFERROR(VLOOKUP(B838,'1º SEM 2019'!$B:$I,8,0),0)</f>
        <v>13753.39</v>
      </c>
    </row>
    <row r="839" spans="2:9">
      <c r="B839" s="10" t="s">
        <v>4703</v>
      </c>
      <c r="C839" s="11" t="s">
        <v>4704</v>
      </c>
      <c r="D839" s="10" t="s">
        <v>4705</v>
      </c>
      <c r="E839" s="5">
        <f t="shared" si="24"/>
        <v>18</v>
      </c>
      <c r="F839" s="5" t="str">
        <f t="shared" si="25"/>
        <v>7</v>
      </c>
      <c r="G839" s="28">
        <f>IFERROR(VLOOKUP(B839,'1º SEM 2018'!$B:$I,8,0),0)</f>
        <v>0</v>
      </c>
      <c r="H839" s="28">
        <f>IFERROR(VLOOKUP(B839,'2º SEM 2018'!$B:$I,8,0),0)</f>
        <v>0</v>
      </c>
      <c r="I839" s="28">
        <f>IFERROR(VLOOKUP(B839,'1º SEM 2019'!$B:$I,8,0),0)</f>
        <v>14247.95</v>
      </c>
    </row>
    <row r="840" spans="2:9">
      <c r="B840" s="10" t="s">
        <v>4706</v>
      </c>
      <c r="C840" s="11" t="s">
        <v>4707</v>
      </c>
      <c r="D840" s="10" t="s">
        <v>4708</v>
      </c>
      <c r="E840" s="5">
        <f t="shared" si="24"/>
        <v>18</v>
      </c>
      <c r="F840" s="5" t="str">
        <f t="shared" si="25"/>
        <v>7</v>
      </c>
      <c r="G840" s="28">
        <f>IFERROR(VLOOKUP(B840,'1º SEM 2018'!$B:$I,8,0),0)</f>
        <v>0</v>
      </c>
      <c r="H840" s="28">
        <f>IFERROR(VLOOKUP(B840,'2º SEM 2018'!$B:$I,8,0),0)</f>
        <v>0</v>
      </c>
      <c r="I840" s="28">
        <f>IFERROR(VLOOKUP(B840,'1º SEM 2019'!$B:$I,8,0),0)</f>
        <v>9148.61</v>
      </c>
    </row>
    <row r="841" spans="2:9">
      <c r="B841" s="10" t="s">
        <v>4709</v>
      </c>
      <c r="C841" s="11" t="s">
        <v>4710</v>
      </c>
      <c r="D841" s="10" t="s">
        <v>4711</v>
      </c>
      <c r="E841" s="5">
        <f t="shared" si="24"/>
        <v>18</v>
      </c>
      <c r="F841" s="5" t="str">
        <f t="shared" si="25"/>
        <v>7</v>
      </c>
      <c r="G841" s="28">
        <f>IFERROR(VLOOKUP(B841,'1º SEM 2018'!$B:$I,8,0),0)</f>
        <v>0</v>
      </c>
      <c r="H841" s="28">
        <f>IFERROR(VLOOKUP(B841,'2º SEM 2018'!$B:$I,8,0),0)</f>
        <v>0</v>
      </c>
      <c r="I841" s="28">
        <f>IFERROR(VLOOKUP(B841,'1º SEM 2019'!$B:$I,8,0),0)</f>
        <v>1756.38</v>
      </c>
    </row>
    <row r="842" spans="2:9">
      <c r="B842" s="10" t="s">
        <v>4712</v>
      </c>
      <c r="C842" s="11" t="s">
        <v>4713</v>
      </c>
      <c r="D842" s="10" t="s">
        <v>4714</v>
      </c>
      <c r="E842" s="5">
        <f t="shared" si="24"/>
        <v>18</v>
      </c>
      <c r="F842" s="5" t="str">
        <f t="shared" si="25"/>
        <v>7</v>
      </c>
      <c r="G842" s="28">
        <f>IFERROR(VLOOKUP(B842,'1º SEM 2018'!$B:$I,8,0),0)</f>
        <v>0</v>
      </c>
      <c r="H842" s="28">
        <f>IFERROR(VLOOKUP(B842,'2º SEM 2018'!$B:$I,8,0),0)</f>
        <v>0</v>
      </c>
      <c r="I842" s="28">
        <f>IFERROR(VLOOKUP(B842,'1º SEM 2019'!$B:$I,8,0),0)</f>
        <v>274453.27</v>
      </c>
    </row>
    <row r="843" spans="2:9">
      <c r="B843" s="10" t="s">
        <v>4715</v>
      </c>
      <c r="C843" s="11" t="s">
        <v>4716</v>
      </c>
      <c r="D843" s="10" t="s">
        <v>4717</v>
      </c>
      <c r="E843" s="5">
        <f t="shared" si="24"/>
        <v>18</v>
      </c>
      <c r="F843" s="5" t="str">
        <f t="shared" si="25"/>
        <v>7</v>
      </c>
      <c r="G843" s="28">
        <f>IFERROR(VLOOKUP(B843,'1º SEM 2018'!$B:$I,8,0),0)</f>
        <v>0</v>
      </c>
      <c r="H843" s="28">
        <f>IFERROR(VLOOKUP(B843,'2º SEM 2018'!$B:$I,8,0),0)</f>
        <v>0</v>
      </c>
      <c r="I843" s="28">
        <f>IFERROR(VLOOKUP(B843,'1º SEM 2019'!$B:$I,8,0),0)</f>
        <v>685135</v>
      </c>
    </row>
    <row r="844" spans="2:9">
      <c r="B844" s="10" t="s">
        <v>4718</v>
      </c>
      <c r="C844" s="11" t="s">
        <v>4719</v>
      </c>
      <c r="D844" s="10" t="s">
        <v>4720</v>
      </c>
      <c r="E844" s="5">
        <f t="shared" si="24"/>
        <v>18</v>
      </c>
      <c r="F844" s="5" t="str">
        <f t="shared" si="25"/>
        <v>7</v>
      </c>
      <c r="G844" s="28">
        <f>IFERROR(VLOOKUP(B844,'1º SEM 2018'!$B:$I,8,0),0)</f>
        <v>0</v>
      </c>
      <c r="H844" s="28">
        <f>IFERROR(VLOOKUP(B844,'2º SEM 2018'!$B:$I,8,0),0)</f>
        <v>0</v>
      </c>
      <c r="I844" s="28">
        <f>IFERROR(VLOOKUP(B844,'1º SEM 2019'!$B:$I,8,0),0)</f>
        <v>1156708.52</v>
      </c>
    </row>
    <row r="845" spans="2:9">
      <c r="B845" s="10" t="s">
        <v>4721</v>
      </c>
      <c r="C845" s="11" t="s">
        <v>4722</v>
      </c>
      <c r="D845" s="10" t="s">
        <v>4723</v>
      </c>
      <c r="E845" s="5">
        <f t="shared" si="24"/>
        <v>18</v>
      </c>
      <c r="F845" s="5" t="str">
        <f t="shared" si="25"/>
        <v>7</v>
      </c>
      <c r="G845" s="28">
        <f>IFERROR(VLOOKUP(B845,'1º SEM 2018'!$B:$I,8,0),0)</f>
        <v>0</v>
      </c>
      <c r="H845" s="28">
        <f>IFERROR(VLOOKUP(B845,'2º SEM 2018'!$B:$I,8,0),0)</f>
        <v>0</v>
      </c>
      <c r="I845" s="28">
        <f>IFERROR(VLOOKUP(B845,'1º SEM 2019'!$B:$I,8,0),0)</f>
        <v>2280.3200000000002</v>
      </c>
    </row>
    <row r="846" spans="2:9">
      <c r="B846" s="10" t="s">
        <v>4696</v>
      </c>
      <c r="C846" s="11" t="s">
        <v>1</v>
      </c>
      <c r="D846" s="10" t="s">
        <v>4697</v>
      </c>
      <c r="E846" s="5">
        <f t="shared" si="24"/>
        <v>13</v>
      </c>
      <c r="F846" s="5" t="str">
        <f t="shared" si="25"/>
        <v>7</v>
      </c>
      <c r="G846" s="28">
        <f>IFERROR(VLOOKUP(B846,'1º SEM 2018'!$B:$I,8,0),0)</f>
        <v>6779.38</v>
      </c>
      <c r="H846" s="28">
        <f>IFERROR(VLOOKUP(B846,'2º SEM 2018'!$B:$I,8,0),0)</f>
        <v>5696.47</v>
      </c>
      <c r="I846" s="28">
        <f>IFERROR(VLOOKUP(B846,'1º SEM 2019'!$B:$I,8,0),0)</f>
        <v>2157742.1800000002</v>
      </c>
    </row>
    <row r="847" spans="2:9">
      <c r="B847" s="10" t="s">
        <v>4726</v>
      </c>
      <c r="C847" s="11" t="s">
        <v>4727</v>
      </c>
      <c r="D847" s="10" t="s">
        <v>4728</v>
      </c>
      <c r="E847" s="5">
        <f t="shared" si="24"/>
        <v>18</v>
      </c>
      <c r="F847" s="5" t="str">
        <f t="shared" si="25"/>
        <v>7</v>
      </c>
      <c r="G847" s="28">
        <f>IFERROR(VLOOKUP(B847,'1º SEM 2018'!$B:$I,8,0),0)</f>
        <v>0</v>
      </c>
      <c r="H847" s="28">
        <f>IFERROR(VLOOKUP(B847,'2º SEM 2018'!$B:$I,8,0),0)</f>
        <v>0</v>
      </c>
      <c r="I847" s="28">
        <f>IFERROR(VLOOKUP(B847,'1º SEM 2019'!$B:$I,8,0),0)</f>
        <v>5385.52</v>
      </c>
    </row>
    <row r="848" spans="2:9">
      <c r="B848" s="10" t="s">
        <v>4724</v>
      </c>
      <c r="C848" s="11" t="s">
        <v>1</v>
      </c>
      <c r="D848" s="10" t="s">
        <v>4725</v>
      </c>
      <c r="E848" s="5">
        <f t="shared" ref="E848:E911" si="26">LEN(B848)</f>
        <v>13</v>
      </c>
      <c r="F848" s="5" t="str">
        <f t="shared" ref="F848:F911" si="27">LEFT(B848)</f>
        <v>7</v>
      </c>
      <c r="G848" s="28">
        <f>IFERROR(VLOOKUP(B848,'1º SEM 2018'!$B:$I,8,0),0)</f>
        <v>0</v>
      </c>
      <c r="H848" s="28">
        <f>IFERROR(VLOOKUP(B848,'2º SEM 2018'!$B:$I,8,0),0)</f>
        <v>0</v>
      </c>
      <c r="I848" s="28">
        <f>IFERROR(VLOOKUP(B848,'1º SEM 2019'!$B:$I,8,0),0)</f>
        <v>5385.52</v>
      </c>
    </row>
    <row r="849" spans="2:9">
      <c r="B849" s="5" t="s">
        <v>5816</v>
      </c>
      <c r="C849" s="5" t="s">
        <v>5817</v>
      </c>
      <c r="D849" s="5" t="s">
        <v>3247</v>
      </c>
      <c r="E849" s="5">
        <f t="shared" si="26"/>
        <v>18</v>
      </c>
      <c r="F849" s="5" t="str">
        <f t="shared" si="27"/>
        <v>7</v>
      </c>
      <c r="G849" s="28">
        <f>IFERROR(VLOOKUP(B849,'1º SEM 2018'!$B:$I,8,0),0)</f>
        <v>70000</v>
      </c>
      <c r="H849" s="28">
        <f>IFERROR(VLOOKUP(B849,'2º SEM 2018'!$B:$I,8,0),0)</f>
        <v>0</v>
      </c>
      <c r="I849" s="28">
        <f>IFERROR(VLOOKUP(B849,'1º SEM 2019'!$B:$I,8,0),0)</f>
        <v>0</v>
      </c>
    </row>
    <row r="850" spans="2:9">
      <c r="B850" s="10" t="s">
        <v>4731</v>
      </c>
      <c r="C850" s="11" t="s">
        <v>4732</v>
      </c>
      <c r="D850" s="10" t="s">
        <v>4733</v>
      </c>
      <c r="E850" s="5">
        <f t="shared" si="26"/>
        <v>18</v>
      </c>
      <c r="F850" s="5" t="str">
        <f t="shared" si="27"/>
        <v>7</v>
      </c>
      <c r="G850" s="28">
        <f>IFERROR(VLOOKUP(B850,'1º SEM 2018'!$B:$I,8,0),0)</f>
        <v>26874.1</v>
      </c>
      <c r="H850" s="28">
        <f>IFERROR(VLOOKUP(B850,'2º SEM 2018'!$B:$I,8,0),0)</f>
        <v>4883.99</v>
      </c>
      <c r="I850" s="28">
        <f>IFERROR(VLOOKUP(B850,'1º SEM 2019'!$B:$I,8,0),0)</f>
        <v>66714.83</v>
      </c>
    </row>
    <row r="851" spans="2:9">
      <c r="B851" s="10" t="s">
        <v>4734</v>
      </c>
      <c r="C851" s="11" t="s">
        <v>4735</v>
      </c>
      <c r="D851" s="10" t="s">
        <v>4736</v>
      </c>
      <c r="E851" s="5">
        <f t="shared" si="26"/>
        <v>18</v>
      </c>
      <c r="F851" s="5" t="str">
        <f t="shared" si="27"/>
        <v>7</v>
      </c>
      <c r="G851" s="28">
        <f>IFERROR(VLOOKUP(B851,'1º SEM 2018'!$B:$I,8,0),0)</f>
        <v>0</v>
      </c>
      <c r="H851" s="28">
        <f>IFERROR(VLOOKUP(B851,'2º SEM 2018'!$B:$I,8,0),0)</f>
        <v>100</v>
      </c>
      <c r="I851" s="28">
        <f>IFERROR(VLOOKUP(B851,'1º SEM 2019'!$B:$I,8,0),0)</f>
        <v>64830.36</v>
      </c>
    </row>
    <row r="852" spans="2:9">
      <c r="B852" s="10" t="s">
        <v>4729</v>
      </c>
      <c r="C852" s="11" t="s">
        <v>1</v>
      </c>
      <c r="D852" s="10" t="s">
        <v>4730</v>
      </c>
      <c r="E852" s="5">
        <f t="shared" si="26"/>
        <v>13</v>
      </c>
      <c r="F852" s="5" t="str">
        <f t="shared" si="27"/>
        <v>7</v>
      </c>
      <c r="G852" s="28">
        <f>IFERROR(VLOOKUP(B852,'1º SEM 2018'!$B:$I,8,0),0)</f>
        <v>96874.1</v>
      </c>
      <c r="H852" s="28">
        <f>IFERROR(VLOOKUP(B852,'2º SEM 2018'!$B:$I,8,0),0)</f>
        <v>4983.99</v>
      </c>
      <c r="I852" s="28">
        <f>IFERROR(VLOOKUP(B852,'1º SEM 2019'!$B:$I,8,0),0)</f>
        <v>131545.19</v>
      </c>
    </row>
    <row r="853" spans="2:9">
      <c r="B853" s="10" t="s">
        <v>4739</v>
      </c>
      <c r="C853" s="11" t="s">
        <v>4740</v>
      </c>
      <c r="D853" s="10" t="s">
        <v>4741</v>
      </c>
      <c r="E853" s="5">
        <f t="shared" si="26"/>
        <v>18</v>
      </c>
      <c r="F853" s="5" t="str">
        <f t="shared" si="27"/>
        <v>7</v>
      </c>
      <c r="G853" s="28">
        <f>IFERROR(VLOOKUP(B853,'1º SEM 2018'!$B:$I,8,0),0)</f>
        <v>18607.37</v>
      </c>
      <c r="H853" s="28">
        <f>IFERROR(VLOOKUP(B853,'2º SEM 2018'!$B:$I,8,0),0)</f>
        <v>0</v>
      </c>
      <c r="I853" s="28">
        <f>IFERROR(VLOOKUP(B853,'1º SEM 2019'!$B:$I,8,0),0)</f>
        <v>21822.44</v>
      </c>
    </row>
    <row r="854" spans="2:9">
      <c r="B854" s="10" t="s">
        <v>4742</v>
      </c>
      <c r="C854" s="11" t="s">
        <v>4743</v>
      </c>
      <c r="D854" s="10" t="s">
        <v>4744</v>
      </c>
      <c r="E854" s="5">
        <f t="shared" si="26"/>
        <v>18</v>
      </c>
      <c r="F854" s="5" t="str">
        <f t="shared" si="27"/>
        <v>7</v>
      </c>
      <c r="G854" s="28">
        <f>IFERROR(VLOOKUP(B854,'1º SEM 2018'!$B:$I,8,0),0)</f>
        <v>24133.05</v>
      </c>
      <c r="H854" s="28">
        <f>IFERROR(VLOOKUP(B854,'2º SEM 2018'!$B:$I,8,0),0)</f>
        <v>22773.17</v>
      </c>
      <c r="I854" s="28">
        <f>IFERROR(VLOOKUP(B854,'1º SEM 2019'!$B:$I,8,0),0)</f>
        <v>22538.18</v>
      </c>
    </row>
    <row r="855" spans="2:9">
      <c r="B855" s="10" t="s">
        <v>4745</v>
      </c>
      <c r="C855" s="11" t="s">
        <v>4746</v>
      </c>
      <c r="D855" s="10" t="s">
        <v>4747</v>
      </c>
      <c r="E855" s="5">
        <f t="shared" si="26"/>
        <v>18</v>
      </c>
      <c r="F855" s="5" t="str">
        <f t="shared" si="27"/>
        <v>7</v>
      </c>
      <c r="G855" s="28">
        <f>IFERROR(VLOOKUP(B855,'1º SEM 2018'!$B:$I,8,0),0)</f>
        <v>8063.35</v>
      </c>
      <c r="H855" s="28">
        <f>IFERROR(VLOOKUP(B855,'2º SEM 2018'!$B:$I,8,0),0)</f>
        <v>4385.34</v>
      </c>
      <c r="I855" s="28">
        <f>IFERROR(VLOOKUP(B855,'1º SEM 2019'!$B:$I,8,0),0)</f>
        <v>3735.55</v>
      </c>
    </row>
    <row r="856" spans="2:9">
      <c r="B856" s="10" t="s">
        <v>4748</v>
      </c>
      <c r="C856" s="11" t="s">
        <v>4749</v>
      </c>
      <c r="D856" s="10" t="s">
        <v>4750</v>
      </c>
      <c r="E856" s="5">
        <f t="shared" si="26"/>
        <v>18</v>
      </c>
      <c r="F856" s="5" t="str">
        <f t="shared" si="27"/>
        <v>7</v>
      </c>
      <c r="G856" s="28">
        <f>IFERROR(VLOOKUP(B856,'1º SEM 2018'!$B:$I,8,0),0)</f>
        <v>15287.18</v>
      </c>
      <c r="H856" s="28">
        <f>IFERROR(VLOOKUP(B856,'2º SEM 2018'!$B:$I,8,0),0)</f>
        <v>0</v>
      </c>
      <c r="I856" s="28">
        <f>IFERROR(VLOOKUP(B856,'1º SEM 2019'!$B:$I,8,0),0)</f>
        <v>16035.34</v>
      </c>
    </row>
    <row r="857" spans="2:9">
      <c r="B857" s="10" t="s">
        <v>4751</v>
      </c>
      <c r="C857" s="11" t="s">
        <v>4752</v>
      </c>
      <c r="D857" s="10" t="s">
        <v>4753</v>
      </c>
      <c r="E857" s="5">
        <f t="shared" si="26"/>
        <v>18</v>
      </c>
      <c r="F857" s="5" t="str">
        <f t="shared" si="27"/>
        <v>7</v>
      </c>
      <c r="G857" s="28">
        <f>IFERROR(VLOOKUP(B857,'1º SEM 2018'!$B:$I,8,0),0)</f>
        <v>354760.74</v>
      </c>
      <c r="H857" s="28">
        <f>IFERROR(VLOOKUP(B857,'2º SEM 2018'!$B:$I,8,0),0)</f>
        <v>0</v>
      </c>
      <c r="I857" s="28">
        <f>IFERROR(VLOOKUP(B857,'1º SEM 2019'!$B:$I,8,0),0)</f>
        <v>269824.14</v>
      </c>
    </row>
    <row r="858" spans="2:9">
      <c r="B858" s="5" t="s">
        <v>5865</v>
      </c>
      <c r="C858" s="5" t="s">
        <v>5866</v>
      </c>
      <c r="D858" s="5" t="s">
        <v>5867</v>
      </c>
      <c r="E858" s="5">
        <f t="shared" si="26"/>
        <v>18</v>
      </c>
      <c r="F858" s="5" t="str">
        <f t="shared" si="27"/>
        <v>7</v>
      </c>
      <c r="G858" s="28">
        <f>IFERROR(VLOOKUP(B858,'1º SEM 2018'!$B:$I,8,0),0)</f>
        <v>0</v>
      </c>
      <c r="H858" s="28">
        <f>IFERROR(VLOOKUP(B858,'2º SEM 2018'!$B:$I,8,0),0)</f>
        <v>201355.08</v>
      </c>
      <c r="I858" s="28">
        <f>IFERROR(VLOOKUP(B858,'1º SEM 2019'!$B:$I,8,0),0)</f>
        <v>0</v>
      </c>
    </row>
    <row r="859" spans="2:9">
      <c r="B859" s="10" t="s">
        <v>4737</v>
      </c>
      <c r="C859" s="11" t="s">
        <v>1</v>
      </c>
      <c r="D859" s="10" t="s">
        <v>4738</v>
      </c>
      <c r="E859" s="5">
        <f t="shared" si="26"/>
        <v>13</v>
      </c>
      <c r="F859" s="5" t="str">
        <f t="shared" si="27"/>
        <v>7</v>
      </c>
      <c r="G859" s="28">
        <f>IFERROR(VLOOKUP(B859,'1º SEM 2018'!$B:$I,8,0),0)</f>
        <v>420851.69</v>
      </c>
      <c r="H859" s="28">
        <f>IFERROR(VLOOKUP(B859,'2º SEM 2018'!$B:$I,8,0),0)</f>
        <v>228513.59</v>
      </c>
      <c r="I859" s="28">
        <f>IFERROR(VLOOKUP(B859,'1º SEM 2019'!$B:$I,8,0),0)</f>
        <v>333955.65000000002</v>
      </c>
    </row>
    <row r="860" spans="2:9">
      <c r="B860" s="10" t="s">
        <v>4754</v>
      </c>
      <c r="C860" s="11" t="s">
        <v>1</v>
      </c>
      <c r="D860" s="10" t="s">
        <v>4755</v>
      </c>
      <c r="E860" s="5">
        <f t="shared" si="26"/>
        <v>13</v>
      </c>
      <c r="F860" s="5" t="str">
        <f t="shared" si="27"/>
        <v>7</v>
      </c>
      <c r="G860" s="28">
        <f>IFERROR(VLOOKUP(B860,'1º SEM 2018'!$B:$I,8,0),0)</f>
        <v>7817.76</v>
      </c>
      <c r="H860" s="28">
        <f>IFERROR(VLOOKUP(B860,'2º SEM 2018'!$B:$I,8,0),0)</f>
        <v>58198.05</v>
      </c>
      <c r="I860" s="28">
        <f>IFERROR(VLOOKUP(B860,'1º SEM 2019'!$B:$I,8,0),0)</f>
        <v>32226.11</v>
      </c>
    </row>
    <row r="861" spans="2:9">
      <c r="B861" s="10" t="s">
        <v>4756</v>
      </c>
      <c r="C861" s="11" t="s">
        <v>1</v>
      </c>
      <c r="D861" s="10" t="s">
        <v>4757</v>
      </c>
      <c r="E861" s="5">
        <f t="shared" si="26"/>
        <v>13</v>
      </c>
      <c r="F861" s="5" t="str">
        <f t="shared" si="27"/>
        <v>7</v>
      </c>
      <c r="G861" s="28">
        <f>IFERROR(VLOOKUP(B861,'1º SEM 2018'!$B:$I,8,0),0)</f>
        <v>7817.76</v>
      </c>
      <c r="H861" s="28">
        <f>IFERROR(VLOOKUP(B861,'2º SEM 2018'!$B:$I,8,0),0)</f>
        <v>32846.019999999997</v>
      </c>
      <c r="I861" s="28">
        <f>IFERROR(VLOOKUP(B861,'1º SEM 2019'!$B:$I,8,0),0)</f>
        <v>25154.22</v>
      </c>
    </row>
    <row r="862" spans="2:9">
      <c r="B862" s="10" t="s">
        <v>4760</v>
      </c>
      <c r="C862" s="11" t="s">
        <v>4761</v>
      </c>
      <c r="D862" s="10" t="s">
        <v>4762</v>
      </c>
      <c r="E862" s="5">
        <f t="shared" si="26"/>
        <v>18</v>
      </c>
      <c r="F862" s="5" t="str">
        <f t="shared" si="27"/>
        <v>7</v>
      </c>
      <c r="G862" s="28">
        <f>IFERROR(VLOOKUP(B862,'1º SEM 2018'!$B:$I,8,0),0)</f>
        <v>7817.76</v>
      </c>
      <c r="H862" s="28">
        <f>IFERROR(VLOOKUP(B862,'2º SEM 2018'!$B:$I,8,0),0)</f>
        <v>18700.02</v>
      </c>
      <c r="I862" s="28">
        <f>IFERROR(VLOOKUP(B862,'1º SEM 2019'!$B:$I,8,0),0)</f>
        <v>1154.22</v>
      </c>
    </row>
    <row r="863" spans="2:9">
      <c r="B863" s="10" t="s">
        <v>4763</v>
      </c>
      <c r="C863" s="11" t="s">
        <v>4764</v>
      </c>
      <c r="D863" s="10" t="s">
        <v>4765</v>
      </c>
      <c r="E863" s="5">
        <f t="shared" si="26"/>
        <v>18</v>
      </c>
      <c r="F863" s="5" t="str">
        <f t="shared" si="27"/>
        <v>7</v>
      </c>
      <c r="G863" s="28">
        <f>IFERROR(VLOOKUP(B863,'1º SEM 2018'!$B:$I,8,0),0)</f>
        <v>0</v>
      </c>
      <c r="H863" s="28">
        <f>IFERROR(VLOOKUP(B863,'2º SEM 2018'!$B:$I,8,0),0)</f>
        <v>14146</v>
      </c>
      <c r="I863" s="28">
        <f>IFERROR(VLOOKUP(B863,'1º SEM 2019'!$B:$I,8,0),0)</f>
        <v>24000</v>
      </c>
    </row>
    <row r="864" spans="2:9">
      <c r="B864" s="10" t="s">
        <v>4758</v>
      </c>
      <c r="C864" s="11" t="s">
        <v>1</v>
      </c>
      <c r="D864" s="10" t="s">
        <v>4759</v>
      </c>
      <c r="E864" s="5">
        <f t="shared" si="26"/>
        <v>13</v>
      </c>
      <c r="F864" s="5" t="str">
        <f t="shared" si="27"/>
        <v>7</v>
      </c>
      <c r="G864" s="28">
        <f>IFERROR(VLOOKUP(B864,'1º SEM 2018'!$B:$I,8,0),0)</f>
        <v>7817.76</v>
      </c>
      <c r="H864" s="28">
        <f>IFERROR(VLOOKUP(B864,'2º SEM 2018'!$B:$I,8,0),0)</f>
        <v>32846.019999999997</v>
      </c>
      <c r="I864" s="28">
        <f>IFERROR(VLOOKUP(B864,'1º SEM 2019'!$B:$I,8,0),0)</f>
        <v>25154.22</v>
      </c>
    </row>
    <row r="865" spans="2:9">
      <c r="B865" s="10" t="s">
        <v>4766</v>
      </c>
      <c r="C865" s="11" t="s">
        <v>1</v>
      </c>
      <c r="D865" s="10" t="s">
        <v>4767</v>
      </c>
      <c r="E865" s="5">
        <f t="shared" si="26"/>
        <v>13</v>
      </c>
      <c r="F865" s="5" t="str">
        <f t="shared" si="27"/>
        <v>7</v>
      </c>
      <c r="G865" s="28">
        <f>IFERROR(VLOOKUP(B865,'1º SEM 2018'!$B:$I,8,0),0)</f>
        <v>0</v>
      </c>
      <c r="H865" s="28">
        <f>IFERROR(VLOOKUP(B865,'2º SEM 2018'!$B:$I,8,0),0)</f>
        <v>25352.03</v>
      </c>
      <c r="I865" s="28">
        <f>IFERROR(VLOOKUP(B865,'1º SEM 2019'!$B:$I,8,0),0)</f>
        <v>7071.89</v>
      </c>
    </row>
    <row r="866" spans="2:9">
      <c r="B866" s="10" t="s">
        <v>4770</v>
      </c>
      <c r="C866" s="11" t="s">
        <v>4771</v>
      </c>
      <c r="D866" s="10" t="s">
        <v>4772</v>
      </c>
      <c r="E866" s="5">
        <f t="shared" si="26"/>
        <v>18</v>
      </c>
      <c r="F866" s="5" t="str">
        <f t="shared" si="27"/>
        <v>7</v>
      </c>
      <c r="G866" s="28">
        <f>IFERROR(VLOOKUP(B866,'1º SEM 2018'!$B:$I,8,0),0)</f>
        <v>0</v>
      </c>
      <c r="H866" s="28">
        <f>IFERROR(VLOOKUP(B866,'2º SEM 2018'!$B:$I,8,0),0)</f>
        <v>21977.03</v>
      </c>
      <c r="I866" s="28">
        <f>IFERROR(VLOOKUP(B866,'1º SEM 2019'!$B:$I,8,0),0)</f>
        <v>1875.68</v>
      </c>
    </row>
    <row r="867" spans="2:9">
      <c r="B867" s="10" t="s">
        <v>4768</v>
      </c>
      <c r="C867" s="11" t="s">
        <v>1</v>
      </c>
      <c r="D867" s="10" t="s">
        <v>4769</v>
      </c>
      <c r="E867" s="5">
        <f t="shared" si="26"/>
        <v>13</v>
      </c>
      <c r="F867" s="5" t="str">
        <f t="shared" si="27"/>
        <v>7</v>
      </c>
      <c r="G867" s="28">
        <f>IFERROR(VLOOKUP(B867,'1º SEM 2018'!$B:$I,8,0),0)</f>
        <v>0</v>
      </c>
      <c r="H867" s="28">
        <f>IFERROR(VLOOKUP(B867,'2º SEM 2018'!$B:$I,8,0),0)</f>
        <v>21977.03</v>
      </c>
      <c r="I867" s="28">
        <f>IFERROR(VLOOKUP(B867,'1º SEM 2019'!$B:$I,8,0),0)</f>
        <v>1875.68</v>
      </c>
    </row>
    <row r="868" spans="2:9">
      <c r="B868" s="10" t="s">
        <v>4775</v>
      </c>
      <c r="C868" s="11" t="s">
        <v>4776</v>
      </c>
      <c r="D868" s="10" t="s">
        <v>4777</v>
      </c>
      <c r="E868" s="5">
        <f t="shared" si="26"/>
        <v>18</v>
      </c>
      <c r="F868" s="5" t="str">
        <f t="shared" si="27"/>
        <v>7</v>
      </c>
      <c r="G868" s="28">
        <f>IFERROR(VLOOKUP(B868,'1º SEM 2018'!$B:$I,8,0),0)</f>
        <v>0</v>
      </c>
      <c r="H868" s="28">
        <f>IFERROR(VLOOKUP(B868,'2º SEM 2018'!$B:$I,8,0),0)</f>
        <v>3375</v>
      </c>
      <c r="I868" s="28">
        <f>IFERROR(VLOOKUP(B868,'1º SEM 2019'!$B:$I,8,0),0)</f>
        <v>4105.8</v>
      </c>
    </row>
    <row r="869" spans="2:9">
      <c r="B869" s="10" t="s">
        <v>4773</v>
      </c>
      <c r="C869" s="11" t="s">
        <v>1</v>
      </c>
      <c r="D869" s="10" t="s">
        <v>4774</v>
      </c>
      <c r="E869" s="5">
        <f t="shared" si="26"/>
        <v>13</v>
      </c>
      <c r="F869" s="5" t="str">
        <f t="shared" si="27"/>
        <v>7</v>
      </c>
      <c r="G869" s="28">
        <f>IFERROR(VLOOKUP(B869,'1º SEM 2018'!$B:$I,8,0),0)</f>
        <v>0</v>
      </c>
      <c r="H869" s="28">
        <f>IFERROR(VLOOKUP(B869,'2º SEM 2018'!$B:$I,8,0),0)</f>
        <v>3375</v>
      </c>
      <c r="I869" s="28">
        <f>IFERROR(VLOOKUP(B869,'1º SEM 2019'!$B:$I,8,0),0)</f>
        <v>4105.8</v>
      </c>
    </row>
    <row r="870" spans="2:9">
      <c r="B870" s="10" t="s">
        <v>4778</v>
      </c>
      <c r="C870" s="11" t="s">
        <v>1</v>
      </c>
      <c r="D870" s="10" t="s">
        <v>4779</v>
      </c>
      <c r="E870" s="5">
        <f t="shared" si="26"/>
        <v>13</v>
      </c>
      <c r="F870" s="5" t="str">
        <f t="shared" si="27"/>
        <v>7</v>
      </c>
      <c r="G870" s="28">
        <f>IFERROR(VLOOKUP(B870,'1º SEM 2018'!$B:$I,8,0),0)</f>
        <v>0</v>
      </c>
      <c r="H870" s="28">
        <f>IFERROR(VLOOKUP(B870,'2º SEM 2018'!$B:$I,8,0),0)</f>
        <v>0</v>
      </c>
      <c r="I870" s="28">
        <f>IFERROR(VLOOKUP(B870,'1º SEM 2019'!$B:$I,8,0),0)</f>
        <v>1090.4100000000001</v>
      </c>
    </row>
    <row r="871" spans="2:9">
      <c r="B871" s="10" t="s">
        <v>4782</v>
      </c>
      <c r="C871" s="11" t="s">
        <v>4783</v>
      </c>
      <c r="D871" s="10" t="s">
        <v>4784</v>
      </c>
      <c r="E871" s="5">
        <f t="shared" si="26"/>
        <v>18</v>
      </c>
      <c r="F871" s="5" t="str">
        <f t="shared" si="27"/>
        <v>7</v>
      </c>
      <c r="G871" s="28">
        <f>IFERROR(VLOOKUP(B871,'1º SEM 2018'!$B:$I,8,0),0)</f>
        <v>0</v>
      </c>
      <c r="H871" s="28">
        <f>IFERROR(VLOOKUP(B871,'2º SEM 2018'!$B:$I,8,0),0)</f>
        <v>0</v>
      </c>
      <c r="I871" s="28">
        <f>IFERROR(VLOOKUP(B871,'1º SEM 2019'!$B:$I,8,0),0)</f>
        <v>1090.4100000000001</v>
      </c>
    </row>
    <row r="872" spans="2:9">
      <c r="B872" s="10" t="s">
        <v>4780</v>
      </c>
      <c r="C872" s="11" t="s">
        <v>1</v>
      </c>
      <c r="D872" s="10" t="s">
        <v>4781</v>
      </c>
      <c r="E872" s="5">
        <f t="shared" si="26"/>
        <v>13</v>
      </c>
      <c r="F872" s="5" t="str">
        <f t="shared" si="27"/>
        <v>7</v>
      </c>
      <c r="G872" s="28">
        <f>IFERROR(VLOOKUP(B872,'1º SEM 2018'!$B:$I,8,0),0)</f>
        <v>0</v>
      </c>
      <c r="H872" s="28">
        <f>IFERROR(VLOOKUP(B872,'2º SEM 2018'!$B:$I,8,0),0)</f>
        <v>0</v>
      </c>
      <c r="I872" s="28">
        <f>IFERROR(VLOOKUP(B872,'1º SEM 2019'!$B:$I,8,0),0)</f>
        <v>1090.4100000000001</v>
      </c>
    </row>
    <row r="873" spans="2:9">
      <c r="B873" s="10" t="s">
        <v>4785</v>
      </c>
      <c r="C873" s="11" t="s">
        <v>1</v>
      </c>
      <c r="D873" s="10" t="s">
        <v>4786</v>
      </c>
      <c r="E873" s="5">
        <f t="shared" si="26"/>
        <v>13</v>
      </c>
      <c r="F873" s="5" t="str">
        <f t="shared" si="27"/>
        <v>8</v>
      </c>
      <c r="G873" s="28">
        <f>IFERROR(VLOOKUP(B873,'1º SEM 2018'!$B:$I,8,0),0)</f>
        <v>-21919410.600000001</v>
      </c>
      <c r="H873" s="28">
        <f>IFERROR(VLOOKUP(B873,'2º SEM 2018'!$B:$I,8,0),0)</f>
        <v>-20017292.68</v>
      </c>
      <c r="I873" s="28">
        <f>IFERROR(VLOOKUP(B873,'1º SEM 2019'!$B:$I,8,0),0)</f>
        <v>-22274621.890000001</v>
      </c>
    </row>
    <row r="874" spans="2:9">
      <c r="B874" s="10" t="s">
        <v>4787</v>
      </c>
      <c r="C874" s="11" t="s">
        <v>1</v>
      </c>
      <c r="D874" s="10" t="s">
        <v>4788</v>
      </c>
      <c r="E874" s="5">
        <f t="shared" si="26"/>
        <v>13</v>
      </c>
      <c r="F874" s="5" t="str">
        <f t="shared" si="27"/>
        <v>8</v>
      </c>
      <c r="G874" s="28">
        <f>IFERROR(VLOOKUP(B874,'1º SEM 2018'!$B:$I,8,0),0)</f>
        <v>-21784988.350000001</v>
      </c>
      <c r="H874" s="28">
        <f>IFERROR(VLOOKUP(B874,'2º SEM 2018'!$B:$I,8,0),0)</f>
        <v>-19663977.859999999</v>
      </c>
      <c r="I874" s="28">
        <f>IFERROR(VLOOKUP(B874,'1º SEM 2019'!$B:$I,8,0),0)</f>
        <v>-21891513.27</v>
      </c>
    </row>
    <row r="875" spans="2:9">
      <c r="B875" s="10" t="s">
        <v>4789</v>
      </c>
      <c r="C875" s="11" t="s">
        <v>1</v>
      </c>
      <c r="D875" s="10" t="s">
        <v>4790</v>
      </c>
      <c r="E875" s="5">
        <f t="shared" si="26"/>
        <v>13</v>
      </c>
      <c r="F875" s="5" t="str">
        <f t="shared" si="27"/>
        <v>8</v>
      </c>
      <c r="G875" s="28">
        <f>IFERROR(VLOOKUP(B875,'1º SEM 2018'!$B:$I,8,0),0)</f>
        <v>-3540013.82</v>
      </c>
      <c r="H875" s="28">
        <f>IFERROR(VLOOKUP(B875,'2º SEM 2018'!$B:$I,8,0),0)</f>
        <v>-3819670.7</v>
      </c>
      <c r="I875" s="28">
        <f>IFERROR(VLOOKUP(B875,'1º SEM 2019'!$B:$I,8,0),0)</f>
        <v>-4126359.42</v>
      </c>
    </row>
    <row r="876" spans="2:9">
      <c r="B876" s="10" t="s">
        <v>4793</v>
      </c>
      <c r="C876" s="11" t="s">
        <v>4794</v>
      </c>
      <c r="D876" s="10" t="s">
        <v>4795</v>
      </c>
      <c r="E876" s="5">
        <f t="shared" si="26"/>
        <v>18</v>
      </c>
      <c r="F876" s="5" t="str">
        <f t="shared" si="27"/>
        <v>8</v>
      </c>
      <c r="G876" s="28">
        <f>IFERROR(VLOOKUP(B876,'1º SEM 2018'!$B:$I,8,0),0)</f>
        <v>-47841.62</v>
      </c>
      <c r="H876" s="28">
        <f>IFERROR(VLOOKUP(B876,'2º SEM 2018'!$B:$I,8,0),0)</f>
        <v>-50456.26</v>
      </c>
      <c r="I876" s="28">
        <f>IFERROR(VLOOKUP(B876,'1º SEM 2019'!$B:$I,8,0),0)</f>
        <v>-59423.91</v>
      </c>
    </row>
    <row r="877" spans="2:9">
      <c r="B877" s="10" t="s">
        <v>4791</v>
      </c>
      <c r="C877" s="11" t="s">
        <v>1</v>
      </c>
      <c r="D877" s="10" t="s">
        <v>4792</v>
      </c>
      <c r="E877" s="5">
        <f t="shared" si="26"/>
        <v>13</v>
      </c>
      <c r="F877" s="5" t="str">
        <f t="shared" si="27"/>
        <v>8</v>
      </c>
      <c r="G877" s="28">
        <f>IFERROR(VLOOKUP(B877,'1º SEM 2018'!$B:$I,8,0),0)</f>
        <v>-47841.62</v>
      </c>
      <c r="H877" s="28">
        <f>IFERROR(VLOOKUP(B877,'2º SEM 2018'!$B:$I,8,0),0)</f>
        <v>-50456.26</v>
      </c>
      <c r="I877" s="28">
        <f>IFERROR(VLOOKUP(B877,'1º SEM 2019'!$B:$I,8,0),0)</f>
        <v>-59423.91</v>
      </c>
    </row>
    <row r="878" spans="2:9">
      <c r="B878" s="10" t="s">
        <v>4798</v>
      </c>
      <c r="C878" s="11" t="s">
        <v>4799</v>
      </c>
      <c r="D878" s="10" t="s">
        <v>4800</v>
      </c>
      <c r="E878" s="5">
        <f t="shared" si="26"/>
        <v>18</v>
      </c>
      <c r="F878" s="5" t="str">
        <f t="shared" si="27"/>
        <v>8</v>
      </c>
      <c r="G878" s="28">
        <f>IFERROR(VLOOKUP(B878,'1º SEM 2018'!$B:$I,8,0),0)</f>
        <v>-3372092.51</v>
      </c>
      <c r="H878" s="28">
        <f>IFERROR(VLOOKUP(B878,'2º SEM 2018'!$B:$I,8,0),0)</f>
        <v>-3606901.05</v>
      </c>
      <c r="I878" s="28">
        <f>IFERROR(VLOOKUP(B878,'1º SEM 2019'!$B:$I,8,0),0)</f>
        <v>-3831544.58</v>
      </c>
    </row>
    <row r="879" spans="2:9">
      <c r="B879" s="10" t="s">
        <v>4796</v>
      </c>
      <c r="C879" s="11" t="s">
        <v>1</v>
      </c>
      <c r="D879" s="10" t="s">
        <v>4797</v>
      </c>
      <c r="E879" s="5">
        <f t="shared" si="26"/>
        <v>13</v>
      </c>
      <c r="F879" s="5" t="str">
        <f t="shared" si="27"/>
        <v>8</v>
      </c>
      <c r="G879" s="28">
        <f>IFERROR(VLOOKUP(B879,'1º SEM 2018'!$B:$I,8,0),0)</f>
        <v>-3372092.51</v>
      </c>
      <c r="H879" s="28">
        <f>IFERROR(VLOOKUP(B879,'2º SEM 2018'!$B:$I,8,0),0)</f>
        <v>-3606901.05</v>
      </c>
      <c r="I879" s="28">
        <f>IFERROR(VLOOKUP(B879,'1º SEM 2019'!$B:$I,8,0),0)</f>
        <v>-3831544.58</v>
      </c>
    </row>
    <row r="880" spans="2:9">
      <c r="B880" s="10" t="s">
        <v>4803</v>
      </c>
      <c r="C880" s="11" t="s">
        <v>4804</v>
      </c>
      <c r="D880" s="10" t="s">
        <v>4805</v>
      </c>
      <c r="E880" s="5">
        <f t="shared" si="26"/>
        <v>18</v>
      </c>
      <c r="F880" s="5" t="str">
        <f t="shared" si="27"/>
        <v>8</v>
      </c>
      <c r="G880" s="28">
        <f>IFERROR(VLOOKUP(B880,'1º SEM 2018'!$B:$I,8,0),0)</f>
        <v>0</v>
      </c>
      <c r="H880" s="28">
        <f>IFERROR(VLOOKUP(B880,'2º SEM 2018'!$B:$I,8,0),0)</f>
        <v>-30520.66</v>
      </c>
      <c r="I880" s="28">
        <f>IFERROR(VLOOKUP(B880,'1º SEM 2019'!$B:$I,8,0),0)</f>
        <v>-91731.98</v>
      </c>
    </row>
    <row r="881" spans="2:9">
      <c r="B881" s="10" t="s">
        <v>4801</v>
      </c>
      <c r="C881" s="11" t="s">
        <v>1</v>
      </c>
      <c r="D881" s="10" t="s">
        <v>4802</v>
      </c>
      <c r="E881" s="5">
        <f t="shared" si="26"/>
        <v>13</v>
      </c>
      <c r="F881" s="5" t="str">
        <f t="shared" si="27"/>
        <v>8</v>
      </c>
      <c r="G881" s="28">
        <f>IFERROR(VLOOKUP(B881,'1º SEM 2018'!$B:$I,8,0),0)</f>
        <v>0</v>
      </c>
      <c r="H881" s="28">
        <f>IFERROR(VLOOKUP(B881,'2º SEM 2018'!$B:$I,8,0),0)</f>
        <v>-30520.66</v>
      </c>
      <c r="I881" s="28">
        <f>IFERROR(VLOOKUP(B881,'1º SEM 2019'!$B:$I,8,0),0)</f>
        <v>-91731.98</v>
      </c>
    </row>
    <row r="882" spans="2:9">
      <c r="B882" s="10" t="s">
        <v>4806</v>
      </c>
      <c r="C882" s="11" t="s">
        <v>1</v>
      </c>
      <c r="D882" s="10" t="s">
        <v>4807</v>
      </c>
      <c r="E882" s="5">
        <f t="shared" si="26"/>
        <v>13</v>
      </c>
      <c r="F882" s="5" t="str">
        <f t="shared" si="27"/>
        <v>8</v>
      </c>
      <c r="G882" s="28">
        <f>IFERROR(VLOOKUP(B882,'1º SEM 2018'!$B:$I,8,0),0)</f>
        <v>-120079.69</v>
      </c>
      <c r="H882" s="28">
        <f>IFERROR(VLOOKUP(B882,'2º SEM 2018'!$B:$I,8,0),0)</f>
        <v>-131792.73000000001</v>
      </c>
      <c r="I882" s="28">
        <f>IFERROR(VLOOKUP(B882,'1º SEM 2019'!$B:$I,8,0),0)</f>
        <v>-143658.95000000001</v>
      </c>
    </row>
    <row r="883" spans="2:9">
      <c r="B883" s="10" t="s">
        <v>4810</v>
      </c>
      <c r="C883" s="11" t="s">
        <v>4811</v>
      </c>
      <c r="D883" s="10" t="s">
        <v>4812</v>
      </c>
      <c r="E883" s="5">
        <f t="shared" si="26"/>
        <v>18</v>
      </c>
      <c r="F883" s="5" t="str">
        <f t="shared" si="27"/>
        <v>8</v>
      </c>
      <c r="G883" s="28">
        <f>IFERROR(VLOOKUP(B883,'1º SEM 2018'!$B:$I,8,0),0)</f>
        <v>-120079.69</v>
      </c>
      <c r="H883" s="28">
        <f>IFERROR(VLOOKUP(B883,'2º SEM 2018'!$B:$I,8,0),0)</f>
        <v>-131792.73000000001</v>
      </c>
      <c r="I883" s="28">
        <f>IFERROR(VLOOKUP(B883,'1º SEM 2019'!$B:$I,8,0),0)</f>
        <v>-143658.95000000001</v>
      </c>
    </row>
    <row r="884" spans="2:9">
      <c r="B884" s="10" t="s">
        <v>4808</v>
      </c>
      <c r="C884" s="11" t="s">
        <v>1</v>
      </c>
      <c r="D884" s="10" t="s">
        <v>4809</v>
      </c>
      <c r="E884" s="5">
        <f t="shared" si="26"/>
        <v>13</v>
      </c>
      <c r="F884" s="5" t="str">
        <f t="shared" si="27"/>
        <v>8</v>
      </c>
      <c r="G884" s="28">
        <f>IFERROR(VLOOKUP(B884,'1º SEM 2018'!$B:$I,8,0),0)</f>
        <v>-120079.69</v>
      </c>
      <c r="H884" s="28">
        <f>IFERROR(VLOOKUP(B884,'2º SEM 2018'!$B:$I,8,0),0)</f>
        <v>-131792.73000000001</v>
      </c>
      <c r="I884" s="28">
        <f>IFERROR(VLOOKUP(B884,'1º SEM 2019'!$B:$I,8,0),0)</f>
        <v>-143658.95000000001</v>
      </c>
    </row>
    <row r="885" spans="2:9">
      <c r="B885" s="10" t="s">
        <v>4813</v>
      </c>
      <c r="C885" s="11" t="s">
        <v>1</v>
      </c>
      <c r="D885" s="10" t="s">
        <v>4814</v>
      </c>
      <c r="E885" s="5">
        <f t="shared" si="26"/>
        <v>13</v>
      </c>
      <c r="F885" s="5" t="str">
        <f t="shared" si="27"/>
        <v>8</v>
      </c>
      <c r="G885" s="28">
        <f>IFERROR(VLOOKUP(B885,'1º SEM 2018'!$B:$I,8,0),0)</f>
        <v>-228185.4</v>
      </c>
      <c r="H885" s="28">
        <f>IFERROR(VLOOKUP(B885,'2º SEM 2018'!$B:$I,8,0),0)</f>
        <v>-200036.02</v>
      </c>
      <c r="I885" s="28">
        <f>IFERROR(VLOOKUP(B885,'1º SEM 2019'!$B:$I,8,0),0)</f>
        <v>-247225.13</v>
      </c>
    </row>
    <row r="886" spans="2:9">
      <c r="B886" s="10" t="s">
        <v>4817</v>
      </c>
      <c r="C886" s="11" t="s">
        <v>4818</v>
      </c>
      <c r="D886" s="10" t="s">
        <v>4819</v>
      </c>
      <c r="E886" s="5">
        <f t="shared" si="26"/>
        <v>18</v>
      </c>
      <c r="F886" s="5" t="str">
        <f t="shared" si="27"/>
        <v>8</v>
      </c>
      <c r="G886" s="28">
        <f>IFERROR(VLOOKUP(B886,'1º SEM 2018'!$B:$I,8,0),0)</f>
        <v>-228185.4</v>
      </c>
      <c r="H886" s="28">
        <f>IFERROR(VLOOKUP(B886,'2º SEM 2018'!$B:$I,8,0),0)</f>
        <v>-200036.02</v>
      </c>
      <c r="I886" s="28">
        <f>IFERROR(VLOOKUP(B886,'1º SEM 2019'!$B:$I,8,0),0)</f>
        <v>-247225.13</v>
      </c>
    </row>
    <row r="887" spans="2:9">
      <c r="B887" s="10" t="s">
        <v>4815</v>
      </c>
      <c r="C887" s="11" t="s">
        <v>1</v>
      </c>
      <c r="D887" s="10" t="s">
        <v>4816</v>
      </c>
      <c r="E887" s="5">
        <f t="shared" si="26"/>
        <v>13</v>
      </c>
      <c r="F887" s="5" t="str">
        <f t="shared" si="27"/>
        <v>8</v>
      </c>
      <c r="G887" s="28">
        <f>IFERROR(VLOOKUP(B887,'1º SEM 2018'!$B:$I,8,0),0)</f>
        <v>-228185.4</v>
      </c>
      <c r="H887" s="28">
        <f>IFERROR(VLOOKUP(B887,'2º SEM 2018'!$B:$I,8,0),0)</f>
        <v>-200036.02</v>
      </c>
      <c r="I887" s="28">
        <f>IFERROR(VLOOKUP(B887,'1º SEM 2019'!$B:$I,8,0),0)</f>
        <v>-247225.13</v>
      </c>
    </row>
    <row r="888" spans="2:9">
      <c r="B888" s="10" t="s">
        <v>4820</v>
      </c>
      <c r="C888" s="11" t="s">
        <v>1</v>
      </c>
      <c r="D888" s="10" t="s">
        <v>4821</v>
      </c>
      <c r="E888" s="5">
        <f t="shared" si="26"/>
        <v>13</v>
      </c>
      <c r="F888" s="5" t="str">
        <f t="shared" si="27"/>
        <v>8</v>
      </c>
      <c r="G888" s="28">
        <f>IFERROR(VLOOKUP(B888,'1º SEM 2018'!$B:$I,8,0),0)</f>
        <v>-9750536.1300000008</v>
      </c>
      <c r="H888" s="28">
        <f>IFERROR(VLOOKUP(B888,'2º SEM 2018'!$B:$I,8,0),0)</f>
        <v>-10343213.539999999</v>
      </c>
      <c r="I888" s="28">
        <f>IFERROR(VLOOKUP(B888,'1º SEM 2019'!$B:$I,8,0),0)</f>
        <v>-11247605.76</v>
      </c>
    </row>
    <row r="889" spans="2:9">
      <c r="B889" s="10" t="s">
        <v>4824</v>
      </c>
      <c r="C889" s="11" t="s">
        <v>4825</v>
      </c>
      <c r="D889" s="10" t="s">
        <v>4826</v>
      </c>
      <c r="E889" s="5">
        <f t="shared" si="26"/>
        <v>18</v>
      </c>
      <c r="F889" s="5" t="str">
        <f t="shared" si="27"/>
        <v>8</v>
      </c>
      <c r="G889" s="28">
        <f>IFERROR(VLOOKUP(B889,'1º SEM 2018'!$B:$I,8,0),0)</f>
        <v>-152602.09</v>
      </c>
      <c r="H889" s="28">
        <f>IFERROR(VLOOKUP(B889,'2º SEM 2018'!$B:$I,8,0),0)</f>
        <v>-145351.12</v>
      </c>
      <c r="I889" s="28">
        <f>IFERROR(VLOOKUP(B889,'1º SEM 2019'!$B:$I,8,0),0)</f>
        <v>-173301.97</v>
      </c>
    </row>
    <row r="890" spans="2:9">
      <c r="B890" s="10" t="s">
        <v>4822</v>
      </c>
      <c r="C890" s="11" t="s">
        <v>1</v>
      </c>
      <c r="D890" s="10" t="s">
        <v>4823</v>
      </c>
      <c r="E890" s="5">
        <f t="shared" si="26"/>
        <v>13</v>
      </c>
      <c r="F890" s="5" t="str">
        <f t="shared" si="27"/>
        <v>8</v>
      </c>
      <c r="G890" s="28">
        <f>IFERROR(VLOOKUP(B890,'1º SEM 2018'!$B:$I,8,0),0)</f>
        <v>-152602.09</v>
      </c>
      <c r="H890" s="28">
        <f>IFERROR(VLOOKUP(B890,'2º SEM 2018'!$B:$I,8,0),0)</f>
        <v>-145351.12</v>
      </c>
      <c r="I890" s="28">
        <f>IFERROR(VLOOKUP(B890,'1º SEM 2019'!$B:$I,8,0),0)</f>
        <v>-173301.97</v>
      </c>
    </row>
    <row r="891" spans="2:9">
      <c r="B891" s="10" t="s">
        <v>4829</v>
      </c>
      <c r="C891" s="11" t="s">
        <v>4830</v>
      </c>
      <c r="D891" s="10" t="s">
        <v>4831</v>
      </c>
      <c r="E891" s="5">
        <f t="shared" si="26"/>
        <v>18</v>
      </c>
      <c r="F891" s="5" t="str">
        <f t="shared" si="27"/>
        <v>8</v>
      </c>
      <c r="G891" s="28">
        <f>IFERROR(VLOOKUP(B891,'1º SEM 2018'!$B:$I,8,0),0)</f>
        <v>-176384.99</v>
      </c>
      <c r="H891" s="28">
        <f>IFERROR(VLOOKUP(B891,'2º SEM 2018'!$B:$I,8,0),0)</f>
        <v>-191722.13</v>
      </c>
      <c r="I891" s="28">
        <f>IFERROR(VLOOKUP(B891,'1º SEM 2019'!$B:$I,8,0),0)</f>
        <v>-199435.18</v>
      </c>
    </row>
    <row r="892" spans="2:9">
      <c r="B892" s="10" t="s">
        <v>4832</v>
      </c>
      <c r="C892" s="11" t="s">
        <v>4833</v>
      </c>
      <c r="D892" s="10" t="s">
        <v>4834</v>
      </c>
      <c r="E892" s="5">
        <f t="shared" si="26"/>
        <v>18</v>
      </c>
      <c r="F892" s="5" t="str">
        <f t="shared" si="27"/>
        <v>8</v>
      </c>
      <c r="G892" s="28">
        <f>IFERROR(VLOOKUP(B892,'1º SEM 2018'!$B:$I,8,0),0)</f>
        <v>-1100</v>
      </c>
      <c r="H892" s="28">
        <f>IFERROR(VLOOKUP(B892,'2º SEM 2018'!$B:$I,8,0),0)</f>
        <v>-3686.5</v>
      </c>
      <c r="I892" s="28">
        <f>IFERROR(VLOOKUP(B892,'1º SEM 2019'!$B:$I,8,0),0)</f>
        <v>-2720</v>
      </c>
    </row>
    <row r="893" spans="2:9">
      <c r="B893" s="10" t="s">
        <v>4835</v>
      </c>
      <c r="C893" s="11" t="s">
        <v>4836</v>
      </c>
      <c r="D893" s="10" t="s">
        <v>4837</v>
      </c>
      <c r="E893" s="5">
        <f t="shared" si="26"/>
        <v>18</v>
      </c>
      <c r="F893" s="5" t="str">
        <f t="shared" si="27"/>
        <v>8</v>
      </c>
      <c r="G893" s="28">
        <f>IFERROR(VLOOKUP(B893,'1º SEM 2018'!$B:$I,8,0),0)</f>
        <v>-154763.82999999999</v>
      </c>
      <c r="H893" s="28">
        <f>IFERROR(VLOOKUP(B893,'2º SEM 2018'!$B:$I,8,0),0)</f>
        <v>-155561.60999999999</v>
      </c>
      <c r="I893" s="28">
        <f>IFERROR(VLOOKUP(B893,'1º SEM 2019'!$B:$I,8,0),0)</f>
        <v>-170337.34</v>
      </c>
    </row>
    <row r="894" spans="2:9">
      <c r="B894" s="10" t="s">
        <v>4827</v>
      </c>
      <c r="C894" s="11" t="s">
        <v>1</v>
      </c>
      <c r="D894" s="10" t="s">
        <v>4828</v>
      </c>
      <c r="E894" s="5">
        <f t="shared" si="26"/>
        <v>13</v>
      </c>
      <c r="F894" s="5" t="str">
        <f t="shared" si="27"/>
        <v>8</v>
      </c>
      <c r="G894" s="28">
        <f>IFERROR(VLOOKUP(B894,'1º SEM 2018'!$B:$I,8,0),0)</f>
        <v>-332248.82</v>
      </c>
      <c r="H894" s="28">
        <f>IFERROR(VLOOKUP(B894,'2º SEM 2018'!$B:$I,8,0),0)</f>
        <v>-350970.24</v>
      </c>
      <c r="I894" s="28">
        <f>IFERROR(VLOOKUP(B894,'1º SEM 2019'!$B:$I,8,0),0)</f>
        <v>-372492.52</v>
      </c>
    </row>
    <row r="895" spans="2:9">
      <c r="B895" s="10" t="s">
        <v>4840</v>
      </c>
      <c r="C895" s="11" t="s">
        <v>4841</v>
      </c>
      <c r="D895" s="10" t="s">
        <v>4842</v>
      </c>
      <c r="E895" s="5">
        <f t="shared" si="26"/>
        <v>18</v>
      </c>
      <c r="F895" s="5" t="str">
        <f t="shared" si="27"/>
        <v>8</v>
      </c>
      <c r="G895" s="28">
        <f>IFERROR(VLOOKUP(B895,'1º SEM 2018'!$B:$I,8,0),0)</f>
        <v>-69028.58</v>
      </c>
      <c r="H895" s="28">
        <f>IFERROR(VLOOKUP(B895,'2º SEM 2018'!$B:$I,8,0),0)</f>
        <v>-76142.990000000005</v>
      </c>
      <c r="I895" s="28">
        <f>IFERROR(VLOOKUP(B895,'1º SEM 2019'!$B:$I,8,0),0)</f>
        <v>-85370.22</v>
      </c>
    </row>
    <row r="896" spans="2:9">
      <c r="B896" s="10" t="s">
        <v>4843</v>
      </c>
      <c r="C896" s="11" t="s">
        <v>4844</v>
      </c>
      <c r="D896" s="10" t="s">
        <v>4845</v>
      </c>
      <c r="E896" s="5">
        <f t="shared" si="26"/>
        <v>18</v>
      </c>
      <c r="F896" s="5" t="str">
        <f t="shared" si="27"/>
        <v>8</v>
      </c>
      <c r="G896" s="28">
        <f>IFERROR(VLOOKUP(B896,'1º SEM 2018'!$B:$I,8,0),0)</f>
        <v>-30919.97</v>
      </c>
      <c r="H896" s="28">
        <f>IFERROR(VLOOKUP(B896,'2º SEM 2018'!$B:$I,8,0),0)</f>
        <v>-29144.62</v>
      </c>
      <c r="I896" s="28">
        <f>IFERROR(VLOOKUP(B896,'1º SEM 2019'!$B:$I,8,0),0)</f>
        <v>-27445.07</v>
      </c>
    </row>
    <row r="897" spans="2:9">
      <c r="B897" s="10" t="s">
        <v>4846</v>
      </c>
      <c r="C897" s="11" t="s">
        <v>4847</v>
      </c>
      <c r="D897" s="10" t="s">
        <v>4848</v>
      </c>
      <c r="E897" s="5">
        <f t="shared" si="26"/>
        <v>18</v>
      </c>
      <c r="F897" s="5" t="str">
        <f t="shared" si="27"/>
        <v>8</v>
      </c>
      <c r="G897" s="28">
        <f>IFERROR(VLOOKUP(B897,'1º SEM 2018'!$B:$I,8,0),0)</f>
        <v>-27518.87</v>
      </c>
      <c r="H897" s="28">
        <f>IFERROR(VLOOKUP(B897,'2º SEM 2018'!$B:$I,8,0),0)</f>
        <v>-42648.09</v>
      </c>
      <c r="I897" s="28">
        <f>IFERROR(VLOOKUP(B897,'1º SEM 2019'!$B:$I,8,0),0)</f>
        <v>-43447.95</v>
      </c>
    </row>
    <row r="898" spans="2:9">
      <c r="B898" s="10" t="s">
        <v>4849</v>
      </c>
      <c r="C898" s="11" t="s">
        <v>4850</v>
      </c>
      <c r="D898" s="10" t="s">
        <v>4851</v>
      </c>
      <c r="E898" s="5">
        <f t="shared" si="26"/>
        <v>18</v>
      </c>
      <c r="F898" s="5" t="str">
        <f t="shared" si="27"/>
        <v>8</v>
      </c>
      <c r="G898" s="28">
        <f>IFERROR(VLOOKUP(B898,'1º SEM 2018'!$B:$I,8,0),0)</f>
        <v>-1966.79</v>
      </c>
      <c r="H898" s="28">
        <f>IFERROR(VLOOKUP(B898,'2º SEM 2018'!$B:$I,8,0),0)</f>
        <v>-1391.1</v>
      </c>
      <c r="I898" s="28">
        <f>IFERROR(VLOOKUP(B898,'1º SEM 2019'!$B:$I,8,0),0)</f>
        <v>-1444.08</v>
      </c>
    </row>
    <row r="899" spans="2:9">
      <c r="B899" s="10" t="s">
        <v>4852</v>
      </c>
      <c r="C899" s="11" t="s">
        <v>4853</v>
      </c>
      <c r="D899" s="10" t="s">
        <v>4854</v>
      </c>
      <c r="E899" s="5">
        <f t="shared" si="26"/>
        <v>18</v>
      </c>
      <c r="F899" s="5" t="str">
        <f t="shared" si="27"/>
        <v>8</v>
      </c>
      <c r="G899" s="28">
        <f>IFERROR(VLOOKUP(B899,'1º SEM 2018'!$B:$I,8,0),0)</f>
        <v>-64556.67</v>
      </c>
      <c r="H899" s="28">
        <f>IFERROR(VLOOKUP(B899,'2º SEM 2018'!$B:$I,8,0),0)</f>
        <v>-72289.25</v>
      </c>
      <c r="I899" s="28">
        <f>IFERROR(VLOOKUP(B899,'1º SEM 2019'!$B:$I,8,0),0)</f>
        <v>-63783.17</v>
      </c>
    </row>
    <row r="900" spans="2:9">
      <c r="B900" s="10" t="s">
        <v>4838</v>
      </c>
      <c r="C900" s="11" t="s">
        <v>1</v>
      </c>
      <c r="D900" s="10" t="s">
        <v>4839</v>
      </c>
      <c r="E900" s="5">
        <f t="shared" si="26"/>
        <v>13</v>
      </c>
      <c r="F900" s="5" t="str">
        <f t="shared" si="27"/>
        <v>8</v>
      </c>
      <c r="G900" s="28">
        <f>IFERROR(VLOOKUP(B900,'1º SEM 2018'!$B:$I,8,0),0)</f>
        <v>-193990.88</v>
      </c>
      <c r="H900" s="28">
        <f>IFERROR(VLOOKUP(B900,'2º SEM 2018'!$B:$I,8,0),0)</f>
        <v>-221616.05</v>
      </c>
      <c r="I900" s="28">
        <f>IFERROR(VLOOKUP(B900,'1º SEM 2019'!$B:$I,8,0),0)</f>
        <v>-221490.49</v>
      </c>
    </row>
    <row r="901" spans="2:9">
      <c r="B901" s="10" t="s">
        <v>4855</v>
      </c>
      <c r="C901" s="11" t="s">
        <v>1</v>
      </c>
      <c r="D901" s="10" t="s">
        <v>4856</v>
      </c>
      <c r="E901" s="5">
        <f t="shared" si="26"/>
        <v>13</v>
      </c>
      <c r="F901" s="5" t="str">
        <f t="shared" si="27"/>
        <v>8</v>
      </c>
      <c r="G901" s="28">
        <f>IFERROR(VLOOKUP(B901,'1º SEM 2018'!$B:$I,8,0),0)</f>
        <v>-789824.24</v>
      </c>
      <c r="H901" s="28">
        <f>IFERROR(VLOOKUP(B901,'2º SEM 2018'!$B:$I,8,0),0)</f>
        <v>-943404.6</v>
      </c>
      <c r="I901" s="28">
        <f>IFERROR(VLOOKUP(B901,'1º SEM 2019'!$B:$I,8,0),0)</f>
        <v>-973646.21</v>
      </c>
    </row>
    <row r="902" spans="2:9">
      <c r="B902" s="10" t="s">
        <v>4859</v>
      </c>
      <c r="C902" s="11" t="s">
        <v>4860</v>
      </c>
      <c r="D902" s="10" t="s">
        <v>4861</v>
      </c>
      <c r="E902" s="5">
        <f t="shared" si="26"/>
        <v>18</v>
      </c>
      <c r="F902" s="5" t="str">
        <f t="shared" si="27"/>
        <v>8</v>
      </c>
      <c r="G902" s="28">
        <f>IFERROR(VLOOKUP(B902,'1º SEM 2018'!$B:$I,8,0),0)</f>
        <v>-28106.89</v>
      </c>
      <c r="H902" s="28">
        <f>IFERROR(VLOOKUP(B902,'2º SEM 2018'!$B:$I,8,0),0)</f>
        <v>-42874.38</v>
      </c>
      <c r="I902" s="28">
        <f>IFERROR(VLOOKUP(B902,'1º SEM 2019'!$B:$I,8,0),0)</f>
        <v>-44832.3</v>
      </c>
    </row>
    <row r="903" spans="2:9">
      <c r="B903" s="10" t="s">
        <v>4857</v>
      </c>
      <c r="C903" s="11" t="s">
        <v>1</v>
      </c>
      <c r="D903" s="10" t="s">
        <v>4858</v>
      </c>
      <c r="E903" s="5">
        <f t="shared" si="26"/>
        <v>13</v>
      </c>
      <c r="F903" s="5" t="str">
        <f t="shared" si="27"/>
        <v>8</v>
      </c>
      <c r="G903" s="28">
        <f>IFERROR(VLOOKUP(B903,'1º SEM 2018'!$B:$I,8,0),0)</f>
        <v>-28106.89</v>
      </c>
      <c r="H903" s="28">
        <f>IFERROR(VLOOKUP(B903,'2º SEM 2018'!$B:$I,8,0),0)</f>
        <v>-42874.38</v>
      </c>
      <c r="I903" s="28">
        <f>IFERROR(VLOOKUP(B903,'1º SEM 2019'!$B:$I,8,0),0)</f>
        <v>-44832.3</v>
      </c>
    </row>
    <row r="904" spans="2:9">
      <c r="B904" s="10" t="s">
        <v>4864</v>
      </c>
      <c r="C904" s="11" t="s">
        <v>4865</v>
      </c>
      <c r="D904" s="10" t="s">
        <v>4866</v>
      </c>
      <c r="E904" s="5">
        <f t="shared" si="26"/>
        <v>18</v>
      </c>
      <c r="F904" s="5" t="str">
        <f t="shared" si="27"/>
        <v>8</v>
      </c>
      <c r="G904" s="28">
        <f>IFERROR(VLOOKUP(B904,'1º SEM 2018'!$B:$I,8,0),0)</f>
        <v>-673773.59</v>
      </c>
      <c r="H904" s="28">
        <f>IFERROR(VLOOKUP(B904,'2º SEM 2018'!$B:$I,8,0),0)</f>
        <v>-556998.94999999995</v>
      </c>
      <c r="I904" s="28">
        <f>IFERROR(VLOOKUP(B904,'1º SEM 2019'!$B:$I,8,0),0)</f>
        <v>-568596.42000000004</v>
      </c>
    </row>
    <row r="905" spans="2:9">
      <c r="B905" s="10" t="s">
        <v>4867</v>
      </c>
      <c r="C905" s="11" t="s">
        <v>4868</v>
      </c>
      <c r="D905" s="10" t="s">
        <v>4869</v>
      </c>
      <c r="E905" s="5">
        <f t="shared" si="26"/>
        <v>18</v>
      </c>
      <c r="F905" s="5" t="str">
        <f t="shared" si="27"/>
        <v>8</v>
      </c>
      <c r="G905" s="28">
        <f>IFERROR(VLOOKUP(B905,'1º SEM 2018'!$B:$I,8,0),0)</f>
        <v>-52691.14</v>
      </c>
      <c r="H905" s="28">
        <f>IFERROR(VLOOKUP(B905,'2º SEM 2018'!$B:$I,8,0),0)</f>
        <v>-56279.33</v>
      </c>
      <c r="I905" s="28">
        <f>IFERROR(VLOOKUP(B905,'1º SEM 2019'!$B:$I,8,0),0)</f>
        <v>-47987.16</v>
      </c>
    </row>
    <row r="906" spans="2:9">
      <c r="B906" s="10" t="s">
        <v>4870</v>
      </c>
      <c r="C906" s="11" t="s">
        <v>4871</v>
      </c>
      <c r="D906" s="10" t="s">
        <v>4872</v>
      </c>
      <c r="E906" s="5">
        <f t="shared" si="26"/>
        <v>18</v>
      </c>
      <c r="F906" s="5" t="str">
        <f t="shared" si="27"/>
        <v>8</v>
      </c>
      <c r="G906" s="28">
        <f>IFERROR(VLOOKUP(B906,'1º SEM 2018'!$B:$I,8,0),0)</f>
        <v>-35252.620000000003</v>
      </c>
      <c r="H906" s="28">
        <f>IFERROR(VLOOKUP(B906,'2º SEM 2018'!$B:$I,8,0),0)</f>
        <v>-287251.94</v>
      </c>
      <c r="I906" s="28">
        <f>IFERROR(VLOOKUP(B906,'1º SEM 2019'!$B:$I,8,0),0)</f>
        <v>-293202.3</v>
      </c>
    </row>
    <row r="907" spans="2:9">
      <c r="B907" s="10" t="s">
        <v>4873</v>
      </c>
      <c r="C907" s="11" t="s">
        <v>4874</v>
      </c>
      <c r="D907" s="10" t="s">
        <v>4875</v>
      </c>
      <c r="E907" s="5">
        <f t="shared" si="26"/>
        <v>18</v>
      </c>
      <c r="F907" s="5" t="str">
        <f t="shared" si="27"/>
        <v>8</v>
      </c>
      <c r="G907" s="28">
        <f>IFERROR(VLOOKUP(B907,'1º SEM 2018'!$B:$I,8,0),0)</f>
        <v>0</v>
      </c>
      <c r="H907" s="28">
        <f>IFERROR(VLOOKUP(B907,'2º SEM 2018'!$B:$I,8,0),0)</f>
        <v>0</v>
      </c>
      <c r="I907" s="28">
        <f>IFERROR(VLOOKUP(B907,'1º SEM 2019'!$B:$I,8,0),0)</f>
        <v>-19028.03</v>
      </c>
    </row>
    <row r="908" spans="2:9">
      <c r="B908" s="10" t="s">
        <v>4862</v>
      </c>
      <c r="C908" s="11" t="s">
        <v>1</v>
      </c>
      <c r="D908" s="10" t="s">
        <v>4863</v>
      </c>
      <c r="E908" s="5">
        <f t="shared" si="26"/>
        <v>13</v>
      </c>
      <c r="F908" s="5" t="str">
        <f t="shared" si="27"/>
        <v>8</v>
      </c>
      <c r="G908" s="28">
        <f>IFERROR(VLOOKUP(B908,'1º SEM 2018'!$B:$I,8,0),0)</f>
        <v>-761717.35</v>
      </c>
      <c r="H908" s="28">
        <f>IFERROR(VLOOKUP(B908,'2º SEM 2018'!$B:$I,8,0),0)</f>
        <v>-900530.22</v>
      </c>
      <c r="I908" s="28">
        <f>IFERROR(VLOOKUP(B908,'1º SEM 2019'!$B:$I,8,0),0)</f>
        <v>-928813.91</v>
      </c>
    </row>
    <row r="909" spans="2:9">
      <c r="B909" s="10" t="s">
        <v>4878</v>
      </c>
      <c r="C909" s="11" t="s">
        <v>4879</v>
      </c>
      <c r="D909" s="10" t="s">
        <v>4880</v>
      </c>
      <c r="E909" s="5">
        <f t="shared" si="26"/>
        <v>18</v>
      </c>
      <c r="F909" s="5" t="str">
        <f t="shared" si="27"/>
        <v>8</v>
      </c>
      <c r="G909" s="28">
        <f>IFERROR(VLOOKUP(B909,'1º SEM 2018'!$B:$I,8,0),0)</f>
        <v>-145800.09</v>
      </c>
      <c r="H909" s="28">
        <f>IFERROR(VLOOKUP(B909,'2º SEM 2018'!$B:$I,8,0),0)</f>
        <v>-144114.47</v>
      </c>
      <c r="I909" s="28">
        <f>IFERROR(VLOOKUP(B909,'1º SEM 2019'!$B:$I,8,0),0)</f>
        <v>-150053.74</v>
      </c>
    </row>
    <row r="910" spans="2:9">
      <c r="B910" s="10" t="s">
        <v>4876</v>
      </c>
      <c r="C910" s="11" t="s">
        <v>1</v>
      </c>
      <c r="D910" s="10" t="s">
        <v>4877</v>
      </c>
      <c r="E910" s="5">
        <f t="shared" si="26"/>
        <v>13</v>
      </c>
      <c r="F910" s="5" t="str">
        <f t="shared" si="27"/>
        <v>8</v>
      </c>
      <c r="G910" s="28">
        <f>IFERROR(VLOOKUP(B910,'1º SEM 2018'!$B:$I,8,0),0)</f>
        <v>-145800.09</v>
      </c>
      <c r="H910" s="28">
        <f>IFERROR(VLOOKUP(B910,'2º SEM 2018'!$B:$I,8,0),0)</f>
        <v>-144114.47</v>
      </c>
      <c r="I910" s="28">
        <f>IFERROR(VLOOKUP(B910,'1º SEM 2019'!$B:$I,8,0),0)</f>
        <v>-150053.74</v>
      </c>
    </row>
    <row r="911" spans="2:9">
      <c r="B911" s="10" t="s">
        <v>4883</v>
      </c>
      <c r="C911" s="11" t="s">
        <v>4884</v>
      </c>
      <c r="D911" s="10" t="s">
        <v>4885</v>
      </c>
      <c r="E911" s="5">
        <f t="shared" si="26"/>
        <v>18</v>
      </c>
      <c r="F911" s="5" t="str">
        <f t="shared" si="27"/>
        <v>8</v>
      </c>
      <c r="G911" s="28">
        <f>IFERROR(VLOOKUP(B911,'1º SEM 2018'!$B:$I,8,0),0)</f>
        <v>-44126.41</v>
      </c>
      <c r="H911" s="28">
        <f>IFERROR(VLOOKUP(B911,'2º SEM 2018'!$B:$I,8,0),0)</f>
        <v>-33423.199999999997</v>
      </c>
      <c r="I911" s="28">
        <f>IFERROR(VLOOKUP(B911,'1º SEM 2019'!$B:$I,8,0),0)</f>
        <v>-42240.01</v>
      </c>
    </row>
    <row r="912" spans="2:9">
      <c r="B912" s="10" t="s">
        <v>4886</v>
      </c>
      <c r="C912" s="11" t="s">
        <v>4887</v>
      </c>
      <c r="D912" s="10" t="s">
        <v>4888</v>
      </c>
      <c r="E912" s="5">
        <f t="shared" ref="E912:E975" si="28">LEN(B912)</f>
        <v>18</v>
      </c>
      <c r="F912" s="5" t="str">
        <f t="shared" ref="F912:F975" si="29">LEFT(B912)</f>
        <v>8</v>
      </c>
      <c r="G912" s="28">
        <f>IFERROR(VLOOKUP(B912,'1º SEM 2018'!$B:$I,8,0),0)</f>
        <v>-1764.1</v>
      </c>
      <c r="H912" s="28">
        <f>IFERROR(VLOOKUP(B912,'2º SEM 2018'!$B:$I,8,0),0)</f>
        <v>-3238.73</v>
      </c>
      <c r="I912" s="28">
        <f>IFERROR(VLOOKUP(B912,'1º SEM 2019'!$B:$I,8,0),0)</f>
        <v>-6923.4</v>
      </c>
    </row>
    <row r="913" spans="2:9">
      <c r="B913" s="10" t="s">
        <v>4881</v>
      </c>
      <c r="C913" s="11" t="s">
        <v>1</v>
      </c>
      <c r="D913" s="10" t="s">
        <v>4882</v>
      </c>
      <c r="E913" s="5">
        <f t="shared" si="28"/>
        <v>13</v>
      </c>
      <c r="F913" s="5" t="str">
        <f t="shared" si="29"/>
        <v>8</v>
      </c>
      <c r="G913" s="28">
        <f>IFERROR(VLOOKUP(B913,'1º SEM 2018'!$B:$I,8,0),0)</f>
        <v>-45890.51</v>
      </c>
      <c r="H913" s="28">
        <f>IFERROR(VLOOKUP(B913,'2º SEM 2018'!$B:$I,8,0),0)</f>
        <v>-36661.93</v>
      </c>
      <c r="I913" s="28">
        <f>IFERROR(VLOOKUP(B913,'1º SEM 2019'!$B:$I,8,0),0)</f>
        <v>-49163.41</v>
      </c>
    </row>
    <row r="914" spans="2:9">
      <c r="B914" s="10" t="s">
        <v>4891</v>
      </c>
      <c r="C914" s="11" t="s">
        <v>4892</v>
      </c>
      <c r="D914" s="10" t="s">
        <v>4893</v>
      </c>
      <c r="E914" s="5">
        <f t="shared" si="28"/>
        <v>18</v>
      </c>
      <c r="F914" s="5" t="str">
        <f t="shared" si="29"/>
        <v>8</v>
      </c>
      <c r="G914" s="28">
        <f>IFERROR(VLOOKUP(B914,'1º SEM 2018'!$B:$I,8,0),0)</f>
        <v>-39660.089999999997</v>
      </c>
      <c r="H914" s="28">
        <f>IFERROR(VLOOKUP(B914,'2º SEM 2018'!$B:$I,8,0),0)</f>
        <v>-47617.99</v>
      </c>
      <c r="I914" s="28">
        <f>IFERROR(VLOOKUP(B914,'1º SEM 2019'!$B:$I,8,0),0)</f>
        <v>-51667.79</v>
      </c>
    </row>
    <row r="915" spans="2:9">
      <c r="B915" s="10" t="s">
        <v>4894</v>
      </c>
      <c r="C915" s="11" t="s">
        <v>4895</v>
      </c>
      <c r="D915" s="10" t="s">
        <v>4896</v>
      </c>
      <c r="E915" s="5">
        <f t="shared" si="28"/>
        <v>18</v>
      </c>
      <c r="F915" s="5" t="str">
        <f t="shared" si="29"/>
        <v>8</v>
      </c>
      <c r="G915" s="28">
        <f>IFERROR(VLOOKUP(B915,'1º SEM 2018'!$B:$I,8,0),0)</f>
        <v>-629969.82999999996</v>
      </c>
      <c r="H915" s="28">
        <f>IFERROR(VLOOKUP(B915,'2º SEM 2018'!$B:$I,8,0),0)</f>
        <v>-640645.43000000005</v>
      </c>
      <c r="I915" s="28">
        <f>IFERROR(VLOOKUP(B915,'1º SEM 2019'!$B:$I,8,0),0)</f>
        <v>-673765.59</v>
      </c>
    </row>
    <row r="916" spans="2:9">
      <c r="B916" s="10" t="s">
        <v>4897</v>
      </c>
      <c r="C916" s="11" t="s">
        <v>4898</v>
      </c>
      <c r="D916" s="10" t="s">
        <v>4899</v>
      </c>
      <c r="E916" s="5">
        <f t="shared" si="28"/>
        <v>18</v>
      </c>
      <c r="F916" s="5" t="str">
        <f t="shared" si="29"/>
        <v>8</v>
      </c>
      <c r="G916" s="28">
        <f>IFERROR(VLOOKUP(B916,'1º SEM 2018'!$B:$I,8,0),0)</f>
        <v>-13570.05</v>
      </c>
      <c r="H916" s="28">
        <f>IFERROR(VLOOKUP(B916,'2º SEM 2018'!$B:$I,8,0),0)</f>
        <v>-12383.21</v>
      </c>
      <c r="I916" s="28">
        <f>IFERROR(VLOOKUP(B916,'1º SEM 2019'!$B:$I,8,0),0)</f>
        <v>-13265.2</v>
      </c>
    </row>
    <row r="917" spans="2:9">
      <c r="B917" s="10" t="s">
        <v>4900</v>
      </c>
      <c r="C917" s="11" t="s">
        <v>4901</v>
      </c>
      <c r="D917" s="10" t="s">
        <v>4902</v>
      </c>
      <c r="E917" s="5">
        <f t="shared" si="28"/>
        <v>18</v>
      </c>
      <c r="F917" s="5" t="str">
        <f t="shared" si="29"/>
        <v>8</v>
      </c>
      <c r="G917" s="28">
        <f>IFERROR(VLOOKUP(B917,'1º SEM 2018'!$B:$I,8,0),0)</f>
        <v>-29068.720000000001</v>
      </c>
      <c r="H917" s="28">
        <f>IFERROR(VLOOKUP(B917,'2º SEM 2018'!$B:$I,8,0),0)</f>
        <v>-25535</v>
      </c>
      <c r="I917" s="28">
        <f>IFERROR(VLOOKUP(B917,'1º SEM 2019'!$B:$I,8,0),0)</f>
        <v>-27431.46</v>
      </c>
    </row>
    <row r="918" spans="2:9">
      <c r="B918" s="10" t="s">
        <v>4903</v>
      </c>
      <c r="C918" s="11" t="s">
        <v>4904</v>
      </c>
      <c r="D918" s="10" t="s">
        <v>4905</v>
      </c>
      <c r="E918" s="5">
        <f t="shared" si="28"/>
        <v>18</v>
      </c>
      <c r="F918" s="5" t="str">
        <f t="shared" si="29"/>
        <v>8</v>
      </c>
      <c r="G918" s="28">
        <f>IFERROR(VLOOKUP(B918,'1º SEM 2018'!$B:$I,8,0),0)</f>
        <v>-19785.240000000002</v>
      </c>
      <c r="H918" s="28">
        <f>IFERROR(VLOOKUP(B918,'2º SEM 2018'!$B:$I,8,0),0)</f>
        <v>-17754.599999999999</v>
      </c>
      <c r="I918" s="28">
        <f>IFERROR(VLOOKUP(B918,'1º SEM 2019'!$B:$I,8,0),0)</f>
        <v>-16604.16</v>
      </c>
    </row>
    <row r="919" spans="2:9">
      <c r="B919" s="10" t="s">
        <v>4889</v>
      </c>
      <c r="C919" s="11" t="s">
        <v>1</v>
      </c>
      <c r="D919" s="10" t="s">
        <v>4890</v>
      </c>
      <c r="E919" s="5">
        <f t="shared" si="28"/>
        <v>13</v>
      </c>
      <c r="F919" s="5" t="str">
        <f t="shared" si="29"/>
        <v>8</v>
      </c>
      <c r="G919" s="28">
        <f>IFERROR(VLOOKUP(B919,'1º SEM 2018'!$B:$I,8,0),0)</f>
        <v>-732053.93</v>
      </c>
      <c r="H919" s="28">
        <f>IFERROR(VLOOKUP(B919,'2º SEM 2018'!$B:$I,8,0),0)</f>
        <v>-743936.23</v>
      </c>
      <c r="I919" s="28">
        <f>IFERROR(VLOOKUP(B919,'1º SEM 2019'!$B:$I,8,0),0)</f>
        <v>-782734.2</v>
      </c>
    </row>
    <row r="920" spans="2:9">
      <c r="B920" s="10" t="s">
        <v>4906</v>
      </c>
      <c r="C920" s="11" t="s">
        <v>1</v>
      </c>
      <c r="D920" s="10" t="s">
        <v>4907</v>
      </c>
      <c r="E920" s="5">
        <f t="shared" si="28"/>
        <v>13</v>
      </c>
      <c r="F920" s="5" t="str">
        <f t="shared" si="29"/>
        <v>8</v>
      </c>
      <c r="G920" s="28">
        <f>IFERROR(VLOOKUP(B920,'1º SEM 2018'!$B:$I,8,0),0)</f>
        <v>-1209371.8</v>
      </c>
      <c r="H920" s="28">
        <f>IFERROR(VLOOKUP(B920,'2º SEM 2018'!$B:$I,8,0),0)</f>
        <v>-1260778.5900000001</v>
      </c>
      <c r="I920" s="28">
        <f>IFERROR(VLOOKUP(B920,'1º SEM 2019'!$B:$I,8,0),0)</f>
        <v>-1327188.3700000001</v>
      </c>
    </row>
    <row r="921" spans="2:9">
      <c r="B921" s="10" t="s">
        <v>4910</v>
      </c>
      <c r="C921" s="11" t="s">
        <v>4911</v>
      </c>
      <c r="D921" s="10" t="s">
        <v>4912</v>
      </c>
      <c r="E921" s="5">
        <f t="shared" si="28"/>
        <v>18</v>
      </c>
      <c r="F921" s="5" t="str">
        <f t="shared" si="29"/>
        <v>8</v>
      </c>
      <c r="G921" s="28">
        <f>IFERROR(VLOOKUP(B921,'1º SEM 2018'!$B:$I,8,0),0)</f>
        <v>-231804.86</v>
      </c>
      <c r="H921" s="28">
        <f>IFERROR(VLOOKUP(B921,'2º SEM 2018'!$B:$I,8,0),0)</f>
        <v>-232938.08</v>
      </c>
      <c r="I921" s="28">
        <f>IFERROR(VLOOKUP(B921,'1º SEM 2019'!$B:$I,8,0),0)</f>
        <v>-243145.09</v>
      </c>
    </row>
    <row r="922" spans="2:9">
      <c r="B922" s="10" t="s">
        <v>4913</v>
      </c>
      <c r="C922" s="11" t="s">
        <v>4914</v>
      </c>
      <c r="D922" s="10" t="s">
        <v>4915</v>
      </c>
      <c r="E922" s="5">
        <f t="shared" si="28"/>
        <v>18</v>
      </c>
      <c r="F922" s="5" t="str">
        <f t="shared" si="29"/>
        <v>8</v>
      </c>
      <c r="G922" s="28">
        <f>IFERROR(VLOOKUP(B922,'1º SEM 2018'!$B:$I,8,0),0)</f>
        <v>-53688.41</v>
      </c>
      <c r="H922" s="28">
        <f>IFERROR(VLOOKUP(B922,'2º SEM 2018'!$B:$I,8,0),0)</f>
        <v>-64979.96</v>
      </c>
      <c r="I922" s="28">
        <f>IFERROR(VLOOKUP(B922,'1º SEM 2019'!$B:$I,8,0),0)</f>
        <v>-68995.100000000006</v>
      </c>
    </row>
    <row r="923" spans="2:9">
      <c r="B923" s="10" t="s">
        <v>4908</v>
      </c>
      <c r="C923" s="11" t="s">
        <v>1</v>
      </c>
      <c r="D923" s="10" t="s">
        <v>4909</v>
      </c>
      <c r="E923" s="5">
        <f t="shared" si="28"/>
        <v>13</v>
      </c>
      <c r="F923" s="5" t="str">
        <f t="shared" si="29"/>
        <v>8</v>
      </c>
      <c r="G923" s="28">
        <f>IFERROR(VLOOKUP(B923,'1º SEM 2018'!$B:$I,8,0),0)</f>
        <v>-285493.27</v>
      </c>
      <c r="H923" s="28">
        <f>IFERROR(VLOOKUP(B923,'2º SEM 2018'!$B:$I,8,0),0)</f>
        <v>-297918.03999999998</v>
      </c>
      <c r="I923" s="28">
        <f>IFERROR(VLOOKUP(B923,'1º SEM 2019'!$B:$I,8,0),0)</f>
        <v>-312140.19</v>
      </c>
    </row>
    <row r="924" spans="2:9">
      <c r="B924" s="10" t="s">
        <v>4918</v>
      </c>
      <c r="C924" s="11" t="s">
        <v>4919</v>
      </c>
      <c r="D924" s="10" t="s">
        <v>4920</v>
      </c>
      <c r="E924" s="5">
        <f t="shared" si="28"/>
        <v>18</v>
      </c>
      <c r="F924" s="5" t="str">
        <f t="shared" si="29"/>
        <v>8</v>
      </c>
      <c r="G924" s="28">
        <f>IFERROR(VLOOKUP(B924,'1º SEM 2018'!$B:$I,8,0),0)</f>
        <v>-763848.13</v>
      </c>
      <c r="H924" s="28">
        <f>IFERROR(VLOOKUP(B924,'2º SEM 2018'!$B:$I,8,0),0)</f>
        <v>-775572.33</v>
      </c>
      <c r="I924" s="28">
        <f>IFERROR(VLOOKUP(B924,'1º SEM 2019'!$B:$I,8,0),0)</f>
        <v>-892275.43</v>
      </c>
    </row>
    <row r="925" spans="2:9">
      <c r="B925" s="10" t="s">
        <v>4921</v>
      </c>
      <c r="C925" s="11" t="s">
        <v>4922</v>
      </c>
      <c r="D925" s="10" t="s">
        <v>4923</v>
      </c>
      <c r="E925" s="5">
        <f t="shared" si="28"/>
        <v>18</v>
      </c>
      <c r="F925" s="5" t="str">
        <f t="shared" si="29"/>
        <v>8</v>
      </c>
      <c r="G925" s="28">
        <f>IFERROR(VLOOKUP(B925,'1º SEM 2018'!$B:$I,8,0),0)</f>
        <v>-160030.39999999999</v>
      </c>
      <c r="H925" s="28">
        <f>IFERROR(VLOOKUP(B925,'2º SEM 2018'!$B:$I,8,0),0)</f>
        <v>-187288.22</v>
      </c>
      <c r="I925" s="28">
        <f>IFERROR(VLOOKUP(B925,'1º SEM 2019'!$B:$I,8,0),0)</f>
        <v>-122772.75</v>
      </c>
    </row>
    <row r="926" spans="2:9">
      <c r="B926" s="10" t="s">
        <v>4916</v>
      </c>
      <c r="C926" s="11" t="s">
        <v>1</v>
      </c>
      <c r="D926" s="10" t="s">
        <v>4917</v>
      </c>
      <c r="E926" s="5">
        <f t="shared" si="28"/>
        <v>13</v>
      </c>
      <c r="F926" s="5" t="str">
        <f t="shared" si="29"/>
        <v>8</v>
      </c>
      <c r="G926" s="28">
        <f>IFERROR(VLOOKUP(B926,'1º SEM 2018'!$B:$I,8,0),0)</f>
        <v>-923878.53</v>
      </c>
      <c r="H926" s="28">
        <f>IFERROR(VLOOKUP(B926,'2º SEM 2018'!$B:$I,8,0),0)</f>
        <v>-962860.55</v>
      </c>
      <c r="I926" s="28">
        <f>IFERROR(VLOOKUP(B926,'1º SEM 2019'!$B:$I,8,0),0)</f>
        <v>-1015048.18</v>
      </c>
    </row>
    <row r="927" spans="2:9">
      <c r="B927" s="10" t="s">
        <v>4926</v>
      </c>
      <c r="C927" s="11" t="s">
        <v>4927</v>
      </c>
      <c r="D927" s="10" t="s">
        <v>4230</v>
      </c>
      <c r="E927" s="5">
        <f t="shared" si="28"/>
        <v>18</v>
      </c>
      <c r="F927" s="5" t="str">
        <f t="shared" si="29"/>
        <v>8</v>
      </c>
      <c r="G927" s="28">
        <f>IFERROR(VLOOKUP(B927,'1º SEM 2018'!$B:$I,8,0),0)</f>
        <v>-1882726.15</v>
      </c>
      <c r="H927" s="28">
        <f>IFERROR(VLOOKUP(B927,'2º SEM 2018'!$B:$I,8,0),0)</f>
        <v>-1941317.95</v>
      </c>
      <c r="I927" s="28">
        <f>IFERROR(VLOOKUP(B927,'1º SEM 2019'!$B:$I,8,0),0)</f>
        <v>-1924113.48</v>
      </c>
    </row>
    <row r="928" spans="2:9">
      <c r="B928" s="10" t="s">
        <v>4928</v>
      </c>
      <c r="C928" s="11" t="s">
        <v>4929</v>
      </c>
      <c r="D928" s="10" t="s">
        <v>4930</v>
      </c>
      <c r="E928" s="5">
        <f t="shared" si="28"/>
        <v>18</v>
      </c>
      <c r="F928" s="5" t="str">
        <f t="shared" si="29"/>
        <v>8</v>
      </c>
      <c r="G928" s="28">
        <f>IFERROR(VLOOKUP(B928,'1º SEM 2018'!$B:$I,8,0),0)</f>
        <v>-320893.63</v>
      </c>
      <c r="H928" s="28">
        <f>IFERROR(VLOOKUP(B928,'2º SEM 2018'!$B:$I,8,0),0)</f>
        <v>-336518.27</v>
      </c>
      <c r="I928" s="28">
        <f>IFERROR(VLOOKUP(B928,'1º SEM 2019'!$B:$I,8,0),0)</f>
        <v>-342677.35</v>
      </c>
    </row>
    <row r="929" spans="2:9">
      <c r="B929" s="10" t="s">
        <v>4931</v>
      </c>
      <c r="C929" s="11" t="s">
        <v>4932</v>
      </c>
      <c r="D929" s="10" t="s">
        <v>4933</v>
      </c>
      <c r="E929" s="5">
        <f t="shared" si="28"/>
        <v>18</v>
      </c>
      <c r="F929" s="5" t="str">
        <f t="shared" si="29"/>
        <v>8</v>
      </c>
      <c r="G929" s="28">
        <f>IFERROR(VLOOKUP(B929,'1º SEM 2018'!$B:$I,8,0),0)</f>
        <v>-75821.73</v>
      </c>
      <c r="H929" s="28">
        <f>IFERROR(VLOOKUP(B929,'2º SEM 2018'!$B:$I,8,0),0)</f>
        <v>-77215.03</v>
      </c>
      <c r="I929" s="28">
        <f>IFERROR(VLOOKUP(B929,'1º SEM 2019'!$B:$I,8,0),0)</f>
        <v>-85882.36</v>
      </c>
    </row>
    <row r="930" spans="2:9">
      <c r="B930" s="10" t="s">
        <v>4934</v>
      </c>
      <c r="C930" s="11" t="s">
        <v>4935</v>
      </c>
      <c r="D930" s="10" t="s">
        <v>4936</v>
      </c>
      <c r="E930" s="5">
        <f t="shared" si="28"/>
        <v>18</v>
      </c>
      <c r="F930" s="5" t="str">
        <f t="shared" si="29"/>
        <v>8</v>
      </c>
      <c r="G930" s="28">
        <f>IFERROR(VLOOKUP(B930,'1º SEM 2018'!$B:$I,8,0),0)</f>
        <v>-2693.35</v>
      </c>
      <c r="H930" s="28">
        <f>IFERROR(VLOOKUP(B930,'2º SEM 2018'!$B:$I,8,0),0)</f>
        <v>-567.28</v>
      </c>
      <c r="I930" s="28">
        <f>IFERROR(VLOOKUP(B930,'1º SEM 2019'!$B:$I,8,0),0)</f>
        <v>-5525.17</v>
      </c>
    </row>
    <row r="931" spans="2:9">
      <c r="B931" s="10" t="s">
        <v>4937</v>
      </c>
      <c r="C931" s="11" t="s">
        <v>4938</v>
      </c>
      <c r="D931" s="10" t="s">
        <v>4939</v>
      </c>
      <c r="E931" s="5">
        <f t="shared" si="28"/>
        <v>18</v>
      </c>
      <c r="F931" s="5" t="str">
        <f t="shared" si="29"/>
        <v>8</v>
      </c>
      <c r="G931" s="28">
        <f>IFERROR(VLOOKUP(B931,'1º SEM 2018'!$B:$I,8,0),0)</f>
        <v>-71665.119999999995</v>
      </c>
      <c r="H931" s="28">
        <f>IFERROR(VLOOKUP(B931,'2º SEM 2018'!$B:$I,8,0),0)</f>
        <v>-70599.320000000007</v>
      </c>
      <c r="I931" s="28">
        <f>IFERROR(VLOOKUP(B931,'1º SEM 2019'!$B:$I,8,0),0)</f>
        <v>-72451.070000000007</v>
      </c>
    </row>
    <row r="932" spans="2:9">
      <c r="B932" s="10" t="s">
        <v>4940</v>
      </c>
      <c r="C932" s="11" t="s">
        <v>4941</v>
      </c>
      <c r="D932" s="10" t="s">
        <v>4942</v>
      </c>
      <c r="E932" s="5">
        <f t="shared" si="28"/>
        <v>18</v>
      </c>
      <c r="F932" s="5" t="str">
        <f t="shared" si="29"/>
        <v>8</v>
      </c>
      <c r="G932" s="28">
        <f>IFERROR(VLOOKUP(B932,'1º SEM 2018'!$B:$I,8,0),0)</f>
        <v>-2836.33</v>
      </c>
      <c r="H932" s="28">
        <f>IFERROR(VLOOKUP(B932,'2º SEM 2018'!$B:$I,8,0),0)</f>
        <v>-263.58</v>
      </c>
      <c r="I932" s="28">
        <f>IFERROR(VLOOKUP(B932,'1º SEM 2019'!$B:$I,8,0),0)</f>
        <v>-1321.18</v>
      </c>
    </row>
    <row r="933" spans="2:9">
      <c r="B933" s="10" t="s">
        <v>4943</v>
      </c>
      <c r="C933" s="11" t="s">
        <v>4944</v>
      </c>
      <c r="D933" s="10" t="s">
        <v>4254</v>
      </c>
      <c r="E933" s="5">
        <f t="shared" si="28"/>
        <v>18</v>
      </c>
      <c r="F933" s="5" t="str">
        <f t="shared" si="29"/>
        <v>8</v>
      </c>
      <c r="G933" s="28">
        <f>IFERROR(VLOOKUP(B933,'1º SEM 2018'!$B:$I,8,0),0)</f>
        <v>-216711.46</v>
      </c>
      <c r="H933" s="28">
        <f>IFERROR(VLOOKUP(B933,'2º SEM 2018'!$B:$I,8,0),0)</f>
        <v>-236590.91</v>
      </c>
      <c r="I933" s="28">
        <f>IFERROR(VLOOKUP(B933,'1º SEM 2019'!$B:$I,8,0),0)</f>
        <v>-230711.78</v>
      </c>
    </row>
    <row r="934" spans="2:9">
      <c r="B934" s="10" t="s">
        <v>4945</v>
      </c>
      <c r="C934" s="11" t="s">
        <v>4946</v>
      </c>
      <c r="D934" s="10" t="s">
        <v>4947</v>
      </c>
      <c r="E934" s="5">
        <f t="shared" si="28"/>
        <v>18</v>
      </c>
      <c r="F934" s="5" t="str">
        <f t="shared" si="29"/>
        <v>8</v>
      </c>
      <c r="G934" s="28">
        <f>IFERROR(VLOOKUP(B934,'1º SEM 2018'!$B:$I,8,0),0)</f>
        <v>-6362.46</v>
      </c>
      <c r="H934" s="28">
        <f>IFERROR(VLOOKUP(B934,'2º SEM 2018'!$B:$I,8,0),0)</f>
        <v>-17810.21</v>
      </c>
      <c r="I934" s="28">
        <f>IFERROR(VLOOKUP(B934,'1º SEM 2019'!$B:$I,8,0),0)</f>
        <v>-14715.24</v>
      </c>
    </row>
    <row r="935" spans="2:9">
      <c r="B935" s="10" t="s">
        <v>4948</v>
      </c>
      <c r="C935" s="11" t="s">
        <v>4949</v>
      </c>
      <c r="D935" s="10" t="s">
        <v>4242</v>
      </c>
      <c r="E935" s="5">
        <f t="shared" si="28"/>
        <v>18</v>
      </c>
      <c r="F935" s="5" t="str">
        <f t="shared" si="29"/>
        <v>8</v>
      </c>
      <c r="G935" s="28">
        <f>IFERROR(VLOOKUP(B935,'1º SEM 2018'!$B:$I,8,0),0)</f>
        <v>-297037.51</v>
      </c>
      <c r="H935" s="28">
        <f>IFERROR(VLOOKUP(B935,'2º SEM 2018'!$B:$I,8,0),0)</f>
        <v>-291304.28000000003</v>
      </c>
      <c r="I935" s="28">
        <f>IFERROR(VLOOKUP(B935,'1º SEM 2019'!$B:$I,8,0),0)</f>
        <v>-331717.03000000003</v>
      </c>
    </row>
    <row r="936" spans="2:9">
      <c r="B936" s="10" t="s">
        <v>4950</v>
      </c>
      <c r="C936" s="11" t="s">
        <v>4951</v>
      </c>
      <c r="D936" s="10" t="s">
        <v>4952</v>
      </c>
      <c r="E936" s="5">
        <f t="shared" si="28"/>
        <v>18</v>
      </c>
      <c r="F936" s="5" t="str">
        <f t="shared" si="29"/>
        <v>8</v>
      </c>
      <c r="G936" s="28">
        <f>IFERROR(VLOOKUP(B936,'1º SEM 2018'!$B:$I,8,0),0)</f>
        <v>0</v>
      </c>
      <c r="H936" s="28">
        <f>IFERROR(VLOOKUP(B936,'2º SEM 2018'!$B:$I,8,0),0)</f>
        <v>-467.29</v>
      </c>
      <c r="I936" s="28">
        <f>IFERROR(VLOOKUP(B936,'1º SEM 2019'!$B:$I,8,0),0)</f>
        <v>-290.27</v>
      </c>
    </row>
    <row r="937" spans="2:9">
      <c r="B937" s="5" t="s">
        <v>5868</v>
      </c>
      <c r="C937" s="5" t="s">
        <v>5869</v>
      </c>
      <c r="D937" s="5" t="s">
        <v>5870</v>
      </c>
      <c r="E937" s="5">
        <f t="shared" si="28"/>
        <v>18</v>
      </c>
      <c r="F937" s="5" t="str">
        <f t="shared" si="29"/>
        <v>8</v>
      </c>
      <c r="G937" s="28">
        <f>IFERROR(VLOOKUP(B937,'1º SEM 2018'!$B:$I,8,0),0)</f>
        <v>0</v>
      </c>
      <c r="H937" s="28">
        <f>IFERROR(VLOOKUP(B937,'2º SEM 2018'!$B:$I,8,0),0)</f>
        <v>-1189.3800000000001</v>
      </c>
      <c r="I937" s="28">
        <f>IFERROR(VLOOKUP(B937,'1º SEM 2019'!$B:$I,8,0),0)</f>
        <v>0</v>
      </c>
    </row>
    <row r="938" spans="2:9">
      <c r="B938" s="10" t="s">
        <v>4953</v>
      </c>
      <c r="C938" s="11" t="s">
        <v>4954</v>
      </c>
      <c r="D938" s="10" t="s">
        <v>4955</v>
      </c>
      <c r="E938" s="5">
        <f t="shared" si="28"/>
        <v>18</v>
      </c>
      <c r="F938" s="5" t="str">
        <f t="shared" si="29"/>
        <v>8</v>
      </c>
      <c r="G938" s="28">
        <f>IFERROR(VLOOKUP(B938,'1º SEM 2018'!$B:$I,8,0),0)</f>
        <v>-9192.1200000000008</v>
      </c>
      <c r="H938" s="28">
        <f>IFERROR(VLOOKUP(B938,'2º SEM 2018'!$B:$I,8,0),0)</f>
        <v>-32933.160000000003</v>
      </c>
      <c r="I938" s="28">
        <f>IFERROR(VLOOKUP(B938,'1º SEM 2019'!$B:$I,8,0),0)</f>
        <v>-32792.65</v>
      </c>
    </row>
    <row r="939" spans="2:9">
      <c r="B939" s="10" t="s">
        <v>4956</v>
      </c>
      <c r="C939" s="11" t="s">
        <v>4957</v>
      </c>
      <c r="D939" s="10" t="s">
        <v>4958</v>
      </c>
      <c r="E939" s="5">
        <f t="shared" si="28"/>
        <v>18</v>
      </c>
      <c r="F939" s="5" t="str">
        <f t="shared" si="29"/>
        <v>8</v>
      </c>
      <c r="G939" s="28">
        <f>IFERROR(VLOOKUP(B939,'1º SEM 2018'!$B:$I,8,0),0)</f>
        <v>-61054.33</v>
      </c>
      <c r="H939" s="28">
        <f>IFERROR(VLOOKUP(B939,'2º SEM 2018'!$B:$I,8,0),0)</f>
        <v>-38074.839999999997</v>
      </c>
      <c r="I939" s="28">
        <f>IFERROR(VLOOKUP(B939,'1º SEM 2019'!$B:$I,8,0),0)</f>
        <v>-87254.32</v>
      </c>
    </row>
    <row r="940" spans="2:9">
      <c r="B940" s="10" t="s">
        <v>4959</v>
      </c>
      <c r="C940" s="11" t="s">
        <v>4960</v>
      </c>
      <c r="D940" s="10" t="s">
        <v>4961</v>
      </c>
      <c r="E940" s="5">
        <f t="shared" si="28"/>
        <v>18</v>
      </c>
      <c r="F940" s="5" t="str">
        <f t="shared" si="29"/>
        <v>8</v>
      </c>
      <c r="G940" s="28">
        <f>IFERROR(VLOOKUP(B940,'1º SEM 2018'!$B:$I,8,0),0)</f>
        <v>-31533.29</v>
      </c>
      <c r="H940" s="28">
        <f>IFERROR(VLOOKUP(B940,'2º SEM 2018'!$B:$I,8,0),0)</f>
        <v>-13754.46</v>
      </c>
      <c r="I940" s="28">
        <f>IFERROR(VLOOKUP(B940,'1º SEM 2019'!$B:$I,8,0),0)</f>
        <v>-44245.06</v>
      </c>
    </row>
    <row r="941" spans="2:9">
      <c r="B941" s="10" t="s">
        <v>4962</v>
      </c>
      <c r="C941" s="11" t="s">
        <v>4963</v>
      </c>
      <c r="D941" s="10" t="s">
        <v>4964</v>
      </c>
      <c r="E941" s="5">
        <f t="shared" si="28"/>
        <v>18</v>
      </c>
      <c r="F941" s="5" t="str">
        <f t="shared" si="29"/>
        <v>8</v>
      </c>
      <c r="G941" s="28">
        <f>IFERROR(VLOOKUP(B941,'1º SEM 2018'!$B:$I,8,0),0)</f>
        <v>0</v>
      </c>
      <c r="H941" s="28">
        <f>IFERROR(VLOOKUP(B941,'2º SEM 2018'!$B:$I,8,0),0)</f>
        <v>-63582.81</v>
      </c>
      <c r="I941" s="28">
        <f>IFERROR(VLOOKUP(B941,'1º SEM 2019'!$B:$I,8,0),0)</f>
        <v>-111557.44</v>
      </c>
    </row>
    <row r="942" spans="2:9">
      <c r="B942" s="10" t="s">
        <v>4924</v>
      </c>
      <c r="C942" s="11" t="s">
        <v>1</v>
      </c>
      <c r="D942" s="10" t="s">
        <v>4925</v>
      </c>
      <c r="E942" s="5">
        <f t="shared" si="28"/>
        <v>13</v>
      </c>
      <c r="F942" s="5" t="str">
        <f t="shared" si="29"/>
        <v>8</v>
      </c>
      <c r="G942" s="28">
        <f>IFERROR(VLOOKUP(B942,'1º SEM 2018'!$B:$I,8,0),0)</f>
        <v>-2978527.48</v>
      </c>
      <c r="H942" s="28">
        <f>IFERROR(VLOOKUP(B942,'2º SEM 2018'!$B:$I,8,0),0)</f>
        <v>-3122188.77</v>
      </c>
      <c r="I942" s="28">
        <f>IFERROR(VLOOKUP(B942,'1º SEM 2019'!$B:$I,8,0),0)</f>
        <v>-3285254.4</v>
      </c>
    </row>
    <row r="943" spans="2:9">
      <c r="B943" s="5" t="s">
        <v>5820</v>
      </c>
      <c r="C943" s="5" t="s">
        <v>5821</v>
      </c>
      <c r="D943" s="5" t="s">
        <v>5822</v>
      </c>
      <c r="E943" s="5">
        <f t="shared" si="28"/>
        <v>18</v>
      </c>
      <c r="F943" s="5" t="str">
        <f t="shared" si="29"/>
        <v>8</v>
      </c>
      <c r="G943" s="28">
        <f>IFERROR(VLOOKUP(B943,'1º SEM 2018'!$B:$I,8,0),0)</f>
        <v>-2100</v>
      </c>
      <c r="H943" s="28">
        <f>IFERROR(VLOOKUP(B943,'2º SEM 2018'!$B:$I,8,0),0)</f>
        <v>0</v>
      </c>
      <c r="I943" s="28">
        <f>IFERROR(VLOOKUP(B943,'1º SEM 2019'!$B:$I,8,0),0)</f>
        <v>0</v>
      </c>
    </row>
    <row r="944" spans="2:9">
      <c r="B944" s="5" t="s">
        <v>5818</v>
      </c>
      <c r="C944" s="5" t="s">
        <v>1</v>
      </c>
      <c r="D944" s="5" t="s">
        <v>5819</v>
      </c>
      <c r="E944" s="5">
        <f t="shared" si="28"/>
        <v>13</v>
      </c>
      <c r="F944" s="5" t="str">
        <f t="shared" si="29"/>
        <v>8</v>
      </c>
      <c r="G944" s="28">
        <f>IFERROR(VLOOKUP(B944,'1º SEM 2018'!$B:$I,8,0),0)</f>
        <v>-2100</v>
      </c>
      <c r="H944" s="28">
        <f>IFERROR(VLOOKUP(B944,'2º SEM 2018'!$B:$I,8,0),0)</f>
        <v>0</v>
      </c>
      <c r="I944" s="28">
        <f>IFERROR(VLOOKUP(B944,'1º SEM 2019'!$B:$I,8,0),0)</f>
        <v>0</v>
      </c>
    </row>
    <row r="945" spans="2:9">
      <c r="B945" s="10" t="s">
        <v>4967</v>
      </c>
      <c r="C945" s="11" t="s">
        <v>4968</v>
      </c>
      <c r="D945" s="10" t="s">
        <v>4969</v>
      </c>
      <c r="E945" s="5">
        <f t="shared" si="28"/>
        <v>18</v>
      </c>
      <c r="F945" s="5" t="str">
        <f t="shared" si="29"/>
        <v>8</v>
      </c>
      <c r="G945" s="28">
        <f>IFERROR(VLOOKUP(B945,'1º SEM 2018'!$B:$I,8,0),0)</f>
        <v>-3059.42</v>
      </c>
      <c r="H945" s="28">
        <f>IFERROR(VLOOKUP(B945,'2º SEM 2018'!$B:$I,8,0),0)</f>
        <v>-4032.81</v>
      </c>
      <c r="I945" s="28">
        <f>IFERROR(VLOOKUP(B945,'1º SEM 2019'!$B:$I,8,0),0)</f>
        <v>-4416.1499999999996</v>
      </c>
    </row>
    <row r="946" spans="2:9">
      <c r="B946" s="10" t="s">
        <v>4965</v>
      </c>
      <c r="C946" s="11" t="s">
        <v>1</v>
      </c>
      <c r="D946" s="10" t="s">
        <v>4966</v>
      </c>
      <c r="E946" s="5">
        <f t="shared" si="28"/>
        <v>13</v>
      </c>
      <c r="F946" s="5" t="str">
        <f t="shared" si="29"/>
        <v>8</v>
      </c>
      <c r="G946" s="28">
        <f>IFERROR(VLOOKUP(B946,'1º SEM 2018'!$B:$I,8,0),0)</f>
        <v>-3059.42</v>
      </c>
      <c r="H946" s="28">
        <f>IFERROR(VLOOKUP(B946,'2º SEM 2018'!$B:$I,8,0),0)</f>
        <v>-4032.81</v>
      </c>
      <c r="I946" s="28">
        <f>IFERROR(VLOOKUP(B946,'1º SEM 2019'!$B:$I,8,0),0)</f>
        <v>-4416.1499999999996</v>
      </c>
    </row>
    <row r="947" spans="2:9">
      <c r="B947" s="10" t="s">
        <v>4972</v>
      </c>
      <c r="C947" s="11" t="s">
        <v>4973</v>
      </c>
      <c r="D947" s="10" t="s">
        <v>4974</v>
      </c>
      <c r="E947" s="5">
        <f t="shared" si="28"/>
        <v>18</v>
      </c>
      <c r="F947" s="5" t="str">
        <f t="shared" si="29"/>
        <v>8</v>
      </c>
      <c r="G947" s="28">
        <f>IFERROR(VLOOKUP(B947,'1º SEM 2018'!$B:$I,8,0),0)</f>
        <v>-16511.73</v>
      </c>
      <c r="H947" s="28">
        <f>IFERROR(VLOOKUP(B947,'2º SEM 2018'!$B:$I,8,0),0)</f>
        <v>-26436.720000000001</v>
      </c>
      <c r="I947" s="28">
        <f>IFERROR(VLOOKUP(B947,'1º SEM 2019'!$B:$I,8,0),0)</f>
        <v>-17096.32</v>
      </c>
    </row>
    <row r="948" spans="2:9">
      <c r="B948" s="10" t="s">
        <v>4975</v>
      </c>
      <c r="C948" s="11" t="s">
        <v>4976</v>
      </c>
      <c r="D948" s="10" t="s">
        <v>4977</v>
      </c>
      <c r="E948" s="5">
        <f t="shared" si="28"/>
        <v>18</v>
      </c>
      <c r="F948" s="5" t="str">
        <f t="shared" si="29"/>
        <v>8</v>
      </c>
      <c r="G948" s="28">
        <f>IFERROR(VLOOKUP(B948,'1º SEM 2018'!$B:$I,8,0),0)</f>
        <v>-91427.46</v>
      </c>
      <c r="H948" s="28">
        <f>IFERROR(VLOOKUP(B948,'2º SEM 2018'!$B:$I,8,0),0)</f>
        <v>-83181.89</v>
      </c>
      <c r="I948" s="28">
        <f>IFERROR(VLOOKUP(B948,'1º SEM 2019'!$B:$I,8,0),0)</f>
        <v>-100391.05</v>
      </c>
    </row>
    <row r="949" spans="2:9">
      <c r="B949" s="10" t="s">
        <v>4978</v>
      </c>
      <c r="C949" s="11" t="s">
        <v>4979</v>
      </c>
      <c r="D949" s="10" t="s">
        <v>4980</v>
      </c>
      <c r="E949" s="5">
        <f t="shared" si="28"/>
        <v>18</v>
      </c>
      <c r="F949" s="5" t="str">
        <f t="shared" si="29"/>
        <v>8</v>
      </c>
      <c r="G949" s="28">
        <f>IFERROR(VLOOKUP(B949,'1º SEM 2018'!$B:$I,8,0),0)</f>
        <v>0</v>
      </c>
      <c r="H949" s="28">
        <f>IFERROR(VLOOKUP(B949,'2º SEM 2018'!$B:$I,8,0),0)</f>
        <v>0</v>
      </c>
      <c r="I949" s="28">
        <f>IFERROR(VLOOKUP(B949,'1º SEM 2019'!$B:$I,8,0),0)</f>
        <v>-16401.23</v>
      </c>
    </row>
    <row r="950" spans="2:9">
      <c r="B950" s="10" t="s">
        <v>4981</v>
      </c>
      <c r="C950" s="11" t="s">
        <v>4982</v>
      </c>
      <c r="D950" s="10" t="s">
        <v>4983</v>
      </c>
      <c r="E950" s="5">
        <f t="shared" si="28"/>
        <v>18</v>
      </c>
      <c r="F950" s="5" t="str">
        <f t="shared" si="29"/>
        <v>8</v>
      </c>
      <c r="G950" s="28">
        <f>IFERROR(VLOOKUP(B950,'1º SEM 2018'!$B:$I,8,0),0)</f>
        <v>0</v>
      </c>
      <c r="H950" s="28">
        <f>IFERROR(VLOOKUP(B950,'2º SEM 2018'!$B:$I,8,0),0)</f>
        <v>0</v>
      </c>
      <c r="I950" s="28">
        <f>IFERROR(VLOOKUP(B950,'1º SEM 2019'!$B:$I,8,0),0)</f>
        <v>-439.8</v>
      </c>
    </row>
    <row r="951" spans="2:9">
      <c r="B951" s="10" t="s">
        <v>4970</v>
      </c>
      <c r="C951" s="11" t="s">
        <v>1</v>
      </c>
      <c r="D951" s="10" t="s">
        <v>4971</v>
      </c>
      <c r="E951" s="5">
        <f t="shared" si="28"/>
        <v>13</v>
      </c>
      <c r="F951" s="5" t="str">
        <f t="shared" si="29"/>
        <v>8</v>
      </c>
      <c r="G951" s="28">
        <f>IFERROR(VLOOKUP(B951,'1º SEM 2018'!$B:$I,8,0),0)</f>
        <v>-107939.19</v>
      </c>
      <c r="H951" s="28">
        <f>IFERROR(VLOOKUP(B951,'2º SEM 2018'!$B:$I,8,0),0)</f>
        <v>-109618.61</v>
      </c>
      <c r="I951" s="28">
        <f>IFERROR(VLOOKUP(B951,'1º SEM 2019'!$B:$I,8,0),0)</f>
        <v>-134328.4</v>
      </c>
    </row>
    <row r="952" spans="2:9">
      <c r="B952" s="10" t="s">
        <v>4986</v>
      </c>
      <c r="C952" s="11" t="s">
        <v>4987</v>
      </c>
      <c r="D952" s="10" t="s">
        <v>4988</v>
      </c>
      <c r="E952" s="5">
        <f t="shared" si="28"/>
        <v>18</v>
      </c>
      <c r="F952" s="5" t="str">
        <f t="shared" si="29"/>
        <v>8</v>
      </c>
      <c r="G952" s="28">
        <f>IFERROR(VLOOKUP(B952,'1º SEM 2018'!$B:$I,8,0),0)</f>
        <v>-1676.14</v>
      </c>
      <c r="H952" s="28">
        <f>IFERROR(VLOOKUP(B952,'2º SEM 2018'!$B:$I,8,0),0)</f>
        <v>-9307.6299999999992</v>
      </c>
      <c r="I952" s="28">
        <f>IFERROR(VLOOKUP(B952,'1º SEM 2019'!$B:$I,8,0),0)</f>
        <v>-13747.23</v>
      </c>
    </row>
    <row r="953" spans="2:9">
      <c r="B953" s="10" t="s">
        <v>4989</v>
      </c>
      <c r="C953" s="11" t="s">
        <v>4990</v>
      </c>
      <c r="D953" s="10" t="s">
        <v>4991</v>
      </c>
      <c r="E953" s="5">
        <f t="shared" si="28"/>
        <v>18</v>
      </c>
      <c r="F953" s="5" t="str">
        <f t="shared" si="29"/>
        <v>8</v>
      </c>
      <c r="G953" s="28">
        <f>IFERROR(VLOOKUP(B953,'1º SEM 2018'!$B:$I,8,0),0)</f>
        <v>-490</v>
      </c>
      <c r="H953" s="28">
        <f>IFERROR(VLOOKUP(B953,'2º SEM 2018'!$B:$I,8,0),0)</f>
        <v>0</v>
      </c>
      <c r="I953" s="28">
        <f>IFERROR(VLOOKUP(B953,'1º SEM 2019'!$B:$I,8,0),0)</f>
        <v>-16800</v>
      </c>
    </row>
    <row r="954" spans="2:9">
      <c r="B954" s="10" t="s">
        <v>4992</v>
      </c>
      <c r="C954" s="11" t="s">
        <v>4993</v>
      </c>
      <c r="D954" s="10" t="s">
        <v>4994</v>
      </c>
      <c r="E954" s="5">
        <f t="shared" si="28"/>
        <v>18</v>
      </c>
      <c r="F954" s="5" t="str">
        <f t="shared" si="29"/>
        <v>8</v>
      </c>
      <c r="G954" s="28">
        <f>IFERROR(VLOOKUP(B954,'1º SEM 2018'!$B:$I,8,0),0)</f>
        <v>-30979</v>
      </c>
      <c r="H954" s="28">
        <f>IFERROR(VLOOKUP(B954,'2º SEM 2018'!$B:$I,8,0),0)</f>
        <v>-73227.27</v>
      </c>
      <c r="I954" s="28">
        <f>IFERROR(VLOOKUP(B954,'1º SEM 2019'!$B:$I,8,0),0)</f>
        <v>-63004.4</v>
      </c>
    </row>
    <row r="955" spans="2:9">
      <c r="B955" s="10" t="s">
        <v>4984</v>
      </c>
      <c r="C955" s="11" t="s">
        <v>1</v>
      </c>
      <c r="D955" s="10" t="s">
        <v>4985</v>
      </c>
      <c r="E955" s="5">
        <f t="shared" si="28"/>
        <v>13</v>
      </c>
      <c r="F955" s="5" t="str">
        <f t="shared" si="29"/>
        <v>8</v>
      </c>
      <c r="G955" s="28">
        <f>IFERROR(VLOOKUP(B955,'1º SEM 2018'!$B:$I,8,0),0)</f>
        <v>-33145.14</v>
      </c>
      <c r="H955" s="28">
        <f>IFERROR(VLOOKUP(B955,'2º SEM 2018'!$B:$I,8,0),0)</f>
        <v>-82534.899999999994</v>
      </c>
      <c r="I955" s="28">
        <f>IFERROR(VLOOKUP(B955,'1º SEM 2019'!$B:$I,8,0),0)</f>
        <v>-93551.63</v>
      </c>
    </row>
    <row r="956" spans="2:9">
      <c r="B956" s="10" t="s">
        <v>4997</v>
      </c>
      <c r="C956" s="11" t="s">
        <v>4998</v>
      </c>
      <c r="D956" s="10" t="s">
        <v>4999</v>
      </c>
      <c r="E956" s="5">
        <f t="shared" si="28"/>
        <v>18</v>
      </c>
      <c r="F956" s="5" t="str">
        <f t="shared" si="29"/>
        <v>8</v>
      </c>
      <c r="G956" s="28">
        <f>IFERROR(VLOOKUP(B956,'1º SEM 2018'!$B:$I,8,0),0)</f>
        <v>-9250</v>
      </c>
      <c r="H956" s="28">
        <f>IFERROR(VLOOKUP(B956,'2º SEM 2018'!$B:$I,8,0),0)</f>
        <v>-4195</v>
      </c>
      <c r="I956" s="28">
        <f>IFERROR(VLOOKUP(B956,'1º SEM 2019'!$B:$I,8,0),0)</f>
        <v>-3490</v>
      </c>
    </row>
    <row r="957" spans="2:9">
      <c r="B957" s="10" t="s">
        <v>4995</v>
      </c>
      <c r="C957" s="11" t="s">
        <v>1</v>
      </c>
      <c r="D957" s="10" t="s">
        <v>4996</v>
      </c>
      <c r="E957" s="5">
        <f t="shared" si="28"/>
        <v>13</v>
      </c>
      <c r="F957" s="5" t="str">
        <f t="shared" si="29"/>
        <v>8</v>
      </c>
      <c r="G957" s="28">
        <f>IFERROR(VLOOKUP(B957,'1º SEM 2018'!$B:$I,8,0),0)</f>
        <v>-9250</v>
      </c>
      <c r="H957" s="28">
        <f>IFERROR(VLOOKUP(B957,'2º SEM 2018'!$B:$I,8,0),0)</f>
        <v>-4195</v>
      </c>
      <c r="I957" s="28">
        <f>IFERROR(VLOOKUP(B957,'1º SEM 2019'!$B:$I,8,0),0)</f>
        <v>-3490</v>
      </c>
    </row>
    <row r="958" spans="2:9">
      <c r="B958" s="10" t="s">
        <v>5002</v>
      </c>
      <c r="C958" s="11" t="s">
        <v>5003</v>
      </c>
      <c r="D958" s="10" t="s">
        <v>5004</v>
      </c>
      <c r="E958" s="5">
        <f t="shared" si="28"/>
        <v>18</v>
      </c>
      <c r="F958" s="5" t="str">
        <f t="shared" si="29"/>
        <v>8</v>
      </c>
      <c r="G958" s="28">
        <f>IFERROR(VLOOKUP(B958,'1º SEM 2018'!$B:$I,8,0),0)</f>
        <v>-280</v>
      </c>
      <c r="H958" s="28">
        <f>IFERROR(VLOOKUP(B958,'2º SEM 2018'!$B:$I,8,0),0)</f>
        <v>-12500</v>
      </c>
      <c r="I958" s="28">
        <f>IFERROR(VLOOKUP(B958,'1º SEM 2019'!$B:$I,8,0),0)</f>
        <v>-6500</v>
      </c>
    </row>
    <row r="959" spans="2:9">
      <c r="B959" s="10" t="s">
        <v>5000</v>
      </c>
      <c r="C959" s="11" t="s">
        <v>1</v>
      </c>
      <c r="D959" s="10" t="s">
        <v>5001</v>
      </c>
      <c r="E959" s="5">
        <f t="shared" si="28"/>
        <v>13</v>
      </c>
      <c r="F959" s="5" t="str">
        <f t="shared" si="29"/>
        <v>8</v>
      </c>
      <c r="G959" s="28">
        <f>IFERROR(VLOOKUP(B959,'1º SEM 2018'!$B:$I,8,0),0)</f>
        <v>-280</v>
      </c>
      <c r="H959" s="28">
        <f>IFERROR(VLOOKUP(B959,'2º SEM 2018'!$B:$I,8,0),0)</f>
        <v>-12500</v>
      </c>
      <c r="I959" s="28">
        <f>IFERROR(VLOOKUP(B959,'1º SEM 2019'!$B:$I,8,0),0)</f>
        <v>-6500</v>
      </c>
    </row>
    <row r="960" spans="2:9">
      <c r="B960" s="10" t="s">
        <v>5007</v>
      </c>
      <c r="C960" s="11" t="s">
        <v>5008</v>
      </c>
      <c r="D960" s="10" t="s">
        <v>5009</v>
      </c>
      <c r="E960" s="5">
        <f t="shared" si="28"/>
        <v>18</v>
      </c>
      <c r="F960" s="5" t="str">
        <f t="shared" si="29"/>
        <v>8</v>
      </c>
      <c r="G960" s="28">
        <f>IFERROR(VLOOKUP(B960,'1º SEM 2018'!$B:$I,8,0),0)</f>
        <v>-19399.89</v>
      </c>
      <c r="H960" s="28">
        <f>IFERROR(VLOOKUP(B960,'2º SEM 2018'!$B:$I,8,0),0)</f>
        <v>-2833.01</v>
      </c>
      <c r="I960" s="28">
        <f>IFERROR(VLOOKUP(B960,'1º SEM 2019'!$B:$I,8,0),0)</f>
        <v>-18264.349999999999</v>
      </c>
    </row>
    <row r="961" spans="2:9">
      <c r="B961" s="10" t="s">
        <v>5010</v>
      </c>
      <c r="C961" s="11" t="s">
        <v>5011</v>
      </c>
      <c r="D961" s="10" t="s">
        <v>5012</v>
      </c>
      <c r="E961" s="5">
        <f t="shared" si="28"/>
        <v>18</v>
      </c>
      <c r="F961" s="5" t="str">
        <f t="shared" si="29"/>
        <v>8</v>
      </c>
      <c r="G961" s="28">
        <f>IFERROR(VLOOKUP(B961,'1º SEM 2018'!$B:$I,8,0),0)</f>
        <v>-7213.94</v>
      </c>
      <c r="H961" s="28">
        <f>IFERROR(VLOOKUP(B961,'2º SEM 2018'!$B:$I,8,0),0)</f>
        <v>-11737.62</v>
      </c>
      <c r="I961" s="28">
        <f>IFERROR(VLOOKUP(B961,'1º SEM 2019'!$B:$I,8,0),0)</f>
        <v>-10442.120000000001</v>
      </c>
    </row>
    <row r="962" spans="2:9">
      <c r="B962" s="10" t="s">
        <v>5013</v>
      </c>
      <c r="C962" s="11" t="s">
        <v>5014</v>
      </c>
      <c r="D962" s="10" t="s">
        <v>5015</v>
      </c>
      <c r="E962" s="5">
        <f t="shared" si="28"/>
        <v>18</v>
      </c>
      <c r="F962" s="5" t="str">
        <f t="shared" si="29"/>
        <v>8</v>
      </c>
      <c r="G962" s="28">
        <f>IFERROR(VLOOKUP(B962,'1º SEM 2018'!$B:$I,8,0),0)</f>
        <v>-66419.05</v>
      </c>
      <c r="H962" s="28">
        <f>IFERROR(VLOOKUP(B962,'2º SEM 2018'!$B:$I,8,0),0)</f>
        <v>-60636.01</v>
      </c>
      <c r="I962" s="28">
        <f>IFERROR(VLOOKUP(B962,'1º SEM 2019'!$B:$I,8,0),0)</f>
        <v>-90714.52</v>
      </c>
    </row>
    <row r="963" spans="2:9">
      <c r="B963" s="10" t="s">
        <v>5016</v>
      </c>
      <c r="C963" s="11" t="s">
        <v>5017</v>
      </c>
      <c r="D963" s="10" t="s">
        <v>5018</v>
      </c>
      <c r="E963" s="5">
        <f t="shared" si="28"/>
        <v>18</v>
      </c>
      <c r="F963" s="5" t="str">
        <f t="shared" si="29"/>
        <v>8</v>
      </c>
      <c r="G963" s="28">
        <f>IFERROR(VLOOKUP(B963,'1º SEM 2018'!$B:$I,8,0),0)</f>
        <v>-10509.2</v>
      </c>
      <c r="H963" s="28">
        <f>IFERROR(VLOOKUP(B963,'2º SEM 2018'!$B:$I,8,0),0)</f>
        <v>-11694.52</v>
      </c>
      <c r="I963" s="28">
        <f>IFERROR(VLOOKUP(B963,'1º SEM 2019'!$B:$I,8,0),0)</f>
        <v>-30518.23</v>
      </c>
    </row>
    <row r="964" spans="2:9">
      <c r="B964" s="5" t="s">
        <v>5823</v>
      </c>
      <c r="C964" s="5" t="s">
        <v>5824</v>
      </c>
      <c r="D964" s="5" t="s">
        <v>5825</v>
      </c>
      <c r="E964" s="5">
        <f t="shared" si="28"/>
        <v>18</v>
      </c>
      <c r="F964" s="5" t="str">
        <f t="shared" si="29"/>
        <v>8</v>
      </c>
      <c r="G964" s="28">
        <f>IFERROR(VLOOKUP(B964,'1º SEM 2018'!$B:$I,8,0),0)</f>
        <v>-10809.81</v>
      </c>
      <c r="H964" s="28">
        <f>IFERROR(VLOOKUP(B964,'2º SEM 2018'!$B:$I,8,0),0)</f>
        <v>0</v>
      </c>
      <c r="I964" s="28">
        <f>IFERROR(VLOOKUP(B964,'1º SEM 2019'!$B:$I,8,0),0)</f>
        <v>0</v>
      </c>
    </row>
    <row r="965" spans="2:9">
      <c r="B965" s="10" t="s">
        <v>5005</v>
      </c>
      <c r="C965" s="11" t="s">
        <v>1</v>
      </c>
      <c r="D965" s="10" t="s">
        <v>5006</v>
      </c>
      <c r="E965" s="5">
        <f t="shared" si="28"/>
        <v>13</v>
      </c>
      <c r="F965" s="5" t="str">
        <f t="shared" si="29"/>
        <v>8</v>
      </c>
      <c r="G965" s="28">
        <f>IFERROR(VLOOKUP(B965,'1º SEM 2018'!$B:$I,8,0),0)</f>
        <v>-114351.89</v>
      </c>
      <c r="H965" s="28">
        <f>IFERROR(VLOOKUP(B965,'2º SEM 2018'!$B:$I,8,0),0)</f>
        <v>-86901.16</v>
      </c>
      <c r="I965" s="28">
        <f>IFERROR(VLOOKUP(B965,'1º SEM 2019'!$B:$I,8,0),0)</f>
        <v>-149939.22</v>
      </c>
    </row>
    <row r="966" spans="2:9">
      <c r="B966" s="5" t="s">
        <v>5826</v>
      </c>
      <c r="C966" s="5" t="s">
        <v>5827</v>
      </c>
      <c r="D966" s="5" t="s">
        <v>5828</v>
      </c>
      <c r="E966" s="5">
        <f t="shared" si="28"/>
        <v>18</v>
      </c>
      <c r="F966" s="5" t="str">
        <f t="shared" si="29"/>
        <v>8</v>
      </c>
      <c r="G966" s="28">
        <f>IFERROR(VLOOKUP(B966,'1º SEM 2018'!$B:$I,8,0),0)</f>
        <v>-46.79</v>
      </c>
      <c r="H966" s="28">
        <f>IFERROR(VLOOKUP(B966,'2º SEM 2018'!$B:$I,8,0),0)</f>
        <v>0</v>
      </c>
      <c r="I966" s="28">
        <f>IFERROR(VLOOKUP(B966,'1º SEM 2019'!$B:$I,8,0),0)</f>
        <v>0</v>
      </c>
    </row>
    <row r="967" spans="2:9">
      <c r="B967" s="5" t="s">
        <v>5829</v>
      </c>
      <c r="C967" s="5" t="s">
        <v>5830</v>
      </c>
      <c r="D967" s="5" t="s">
        <v>5831</v>
      </c>
      <c r="E967" s="5">
        <f t="shared" si="28"/>
        <v>18</v>
      </c>
      <c r="F967" s="5" t="str">
        <f t="shared" si="29"/>
        <v>8</v>
      </c>
      <c r="G967" s="28">
        <f>IFERROR(VLOOKUP(B967,'1º SEM 2018'!$B:$I,8,0),0)</f>
        <v>-891.1</v>
      </c>
      <c r="H967" s="28">
        <f>IFERROR(VLOOKUP(B967,'2º SEM 2018'!$B:$I,8,0),0)</f>
        <v>-359.1</v>
      </c>
      <c r="I967" s="28">
        <f>IFERROR(VLOOKUP(B967,'1º SEM 2019'!$B:$I,8,0),0)</f>
        <v>0</v>
      </c>
    </row>
    <row r="968" spans="2:9">
      <c r="B968" s="10" t="s">
        <v>5021</v>
      </c>
      <c r="C968" s="11" t="s">
        <v>5022</v>
      </c>
      <c r="D968" s="10" t="s">
        <v>5023</v>
      </c>
      <c r="E968" s="5">
        <f t="shared" si="28"/>
        <v>18</v>
      </c>
      <c r="F968" s="5" t="str">
        <f t="shared" si="29"/>
        <v>8</v>
      </c>
      <c r="G968" s="28">
        <f>IFERROR(VLOOKUP(B968,'1º SEM 2018'!$B:$I,8,0),0)</f>
        <v>-324153.46999999997</v>
      </c>
      <c r="H968" s="28">
        <f>IFERROR(VLOOKUP(B968,'2º SEM 2018'!$B:$I,8,0),0)</f>
        <v>-281941.19</v>
      </c>
      <c r="I968" s="28">
        <f>IFERROR(VLOOKUP(B968,'1º SEM 2019'!$B:$I,8,0),0)</f>
        <v>-375650.44</v>
      </c>
    </row>
    <row r="969" spans="2:9">
      <c r="B969" s="10" t="s">
        <v>5024</v>
      </c>
      <c r="C969" s="11" t="s">
        <v>5025</v>
      </c>
      <c r="D969" s="10" t="s">
        <v>5026</v>
      </c>
      <c r="E969" s="5">
        <f t="shared" si="28"/>
        <v>18</v>
      </c>
      <c r="F969" s="5" t="str">
        <f t="shared" si="29"/>
        <v>8</v>
      </c>
      <c r="G969" s="28">
        <f>IFERROR(VLOOKUP(B969,'1º SEM 2018'!$B:$I,8,0),0)</f>
        <v>-127135.16</v>
      </c>
      <c r="H969" s="28">
        <f>IFERROR(VLOOKUP(B969,'2º SEM 2018'!$B:$I,8,0),0)</f>
        <v>-141947.75</v>
      </c>
      <c r="I969" s="28">
        <f>IFERROR(VLOOKUP(B969,'1º SEM 2019'!$B:$I,8,0),0)</f>
        <v>-165310.56</v>
      </c>
    </row>
    <row r="970" spans="2:9">
      <c r="B970" s="5" t="s">
        <v>5832</v>
      </c>
      <c r="C970" s="5" t="s">
        <v>5833</v>
      </c>
      <c r="D970" s="5" t="s">
        <v>5834</v>
      </c>
      <c r="E970" s="5">
        <f t="shared" si="28"/>
        <v>18</v>
      </c>
      <c r="F970" s="5" t="str">
        <f t="shared" si="29"/>
        <v>8</v>
      </c>
      <c r="G970" s="28">
        <f>IFERROR(VLOOKUP(B970,'1º SEM 2018'!$B:$I,8,0),0)</f>
        <v>-859.1</v>
      </c>
      <c r="H970" s="28">
        <f>IFERROR(VLOOKUP(B970,'2º SEM 2018'!$B:$I,8,0),0)</f>
        <v>-680.9</v>
      </c>
      <c r="I970" s="28">
        <f>IFERROR(VLOOKUP(B970,'1º SEM 2019'!$B:$I,8,0),0)</f>
        <v>0</v>
      </c>
    </row>
    <row r="971" spans="2:9">
      <c r="B971" s="10" t="s">
        <v>5027</v>
      </c>
      <c r="C971" s="11" t="s">
        <v>5028</v>
      </c>
      <c r="D971" s="10" t="s">
        <v>5029</v>
      </c>
      <c r="E971" s="5">
        <f t="shared" si="28"/>
        <v>18</v>
      </c>
      <c r="F971" s="5" t="str">
        <f t="shared" si="29"/>
        <v>8</v>
      </c>
      <c r="G971" s="28">
        <f>IFERROR(VLOOKUP(B971,'1º SEM 2018'!$B:$I,8,0),0)</f>
        <v>-28033.35</v>
      </c>
      <c r="H971" s="28">
        <f>IFERROR(VLOOKUP(B971,'2º SEM 2018'!$B:$I,8,0),0)</f>
        <v>-31312.720000000001</v>
      </c>
      <c r="I971" s="28">
        <f>IFERROR(VLOOKUP(B971,'1º SEM 2019'!$B:$I,8,0),0)</f>
        <v>-34915.61</v>
      </c>
    </row>
    <row r="972" spans="2:9">
      <c r="B972" s="5" t="s">
        <v>5871</v>
      </c>
      <c r="C972" s="5" t="s">
        <v>5872</v>
      </c>
      <c r="D972" s="5" t="s">
        <v>5873</v>
      </c>
      <c r="E972" s="5">
        <f t="shared" si="28"/>
        <v>18</v>
      </c>
      <c r="F972" s="5" t="str">
        <f t="shared" si="29"/>
        <v>8</v>
      </c>
      <c r="G972" s="28">
        <f>IFERROR(VLOOKUP(B972,'1º SEM 2018'!$B:$I,8,0),0)</f>
        <v>0</v>
      </c>
      <c r="H972" s="28">
        <f>IFERROR(VLOOKUP(B972,'2º SEM 2018'!$B:$I,8,0),0)</f>
        <v>-409.45</v>
      </c>
      <c r="I972" s="28">
        <f>IFERROR(VLOOKUP(B972,'1º SEM 2019'!$B:$I,8,0),0)</f>
        <v>0</v>
      </c>
    </row>
    <row r="973" spans="2:9">
      <c r="B973" s="10" t="s">
        <v>5030</v>
      </c>
      <c r="C973" s="11" t="s">
        <v>5031</v>
      </c>
      <c r="D973" s="10" t="s">
        <v>5032</v>
      </c>
      <c r="E973" s="5">
        <f t="shared" si="28"/>
        <v>18</v>
      </c>
      <c r="F973" s="5" t="str">
        <f t="shared" si="29"/>
        <v>8</v>
      </c>
      <c r="G973" s="28">
        <f>IFERROR(VLOOKUP(B973,'1º SEM 2018'!$B:$I,8,0),0)</f>
        <v>-58781.66</v>
      </c>
      <c r="H973" s="28">
        <f>IFERROR(VLOOKUP(B973,'2º SEM 2018'!$B:$I,8,0),0)</f>
        <v>-62092.61</v>
      </c>
      <c r="I973" s="28">
        <f>IFERROR(VLOOKUP(B973,'1º SEM 2019'!$B:$I,8,0),0)</f>
        <v>-73539.39</v>
      </c>
    </row>
    <row r="974" spans="2:9">
      <c r="B974" s="10" t="s">
        <v>5033</v>
      </c>
      <c r="C974" s="11" t="s">
        <v>5034</v>
      </c>
      <c r="D974" s="10" t="s">
        <v>5035</v>
      </c>
      <c r="E974" s="5">
        <f t="shared" si="28"/>
        <v>18</v>
      </c>
      <c r="F974" s="5" t="str">
        <f t="shared" si="29"/>
        <v>8</v>
      </c>
      <c r="G974" s="28">
        <f>IFERROR(VLOOKUP(B974,'1º SEM 2018'!$B:$I,8,0),0)</f>
        <v>-2902.73</v>
      </c>
      <c r="H974" s="28">
        <f>IFERROR(VLOOKUP(B974,'2º SEM 2018'!$B:$I,8,0),0)</f>
        <v>-8024.36</v>
      </c>
      <c r="I974" s="28">
        <f>IFERROR(VLOOKUP(B974,'1º SEM 2019'!$B:$I,8,0),0)</f>
        <v>-8745.5300000000007</v>
      </c>
    </row>
    <row r="975" spans="2:9">
      <c r="B975" s="10" t="s">
        <v>5036</v>
      </c>
      <c r="C975" s="11" t="s">
        <v>5037</v>
      </c>
      <c r="D975" s="10" t="s">
        <v>5038</v>
      </c>
      <c r="E975" s="5">
        <f t="shared" si="28"/>
        <v>18</v>
      </c>
      <c r="F975" s="5" t="str">
        <f t="shared" si="29"/>
        <v>8</v>
      </c>
      <c r="G975" s="28">
        <f>IFERROR(VLOOKUP(B975,'1º SEM 2018'!$B:$I,8,0),0)</f>
        <v>-14257.2</v>
      </c>
      <c r="H975" s="28">
        <f>IFERROR(VLOOKUP(B975,'2º SEM 2018'!$B:$I,8,0),0)</f>
        <v>-44298</v>
      </c>
      <c r="I975" s="28">
        <f>IFERROR(VLOOKUP(B975,'1º SEM 2019'!$B:$I,8,0),0)</f>
        <v>-38003</v>
      </c>
    </row>
    <row r="976" spans="2:9">
      <c r="B976" s="10" t="s">
        <v>5039</v>
      </c>
      <c r="C976" s="11" t="s">
        <v>5040</v>
      </c>
      <c r="D976" s="10" t="s">
        <v>5041</v>
      </c>
      <c r="E976" s="5">
        <f t="shared" ref="E976:E1039" si="30">LEN(B976)</f>
        <v>18</v>
      </c>
      <c r="F976" s="5" t="str">
        <f t="shared" ref="F976:F1039" si="31">LEFT(B976)</f>
        <v>8</v>
      </c>
      <c r="G976" s="28">
        <f>IFERROR(VLOOKUP(B976,'1º SEM 2018'!$B:$I,8,0),0)</f>
        <v>-6253.41</v>
      </c>
      <c r="H976" s="28">
        <f>IFERROR(VLOOKUP(B976,'2º SEM 2018'!$B:$I,8,0),0)</f>
        <v>-3949.04</v>
      </c>
      <c r="I976" s="28">
        <f>IFERROR(VLOOKUP(B976,'1º SEM 2019'!$B:$I,8,0),0)</f>
        <v>-899.69</v>
      </c>
    </row>
    <row r="977" spans="2:9">
      <c r="B977" s="10" t="s">
        <v>5042</v>
      </c>
      <c r="C977" s="11" t="s">
        <v>5043</v>
      </c>
      <c r="D977" s="10" t="s">
        <v>5044</v>
      </c>
      <c r="E977" s="5">
        <f t="shared" si="30"/>
        <v>18</v>
      </c>
      <c r="F977" s="5" t="str">
        <f t="shared" si="31"/>
        <v>8</v>
      </c>
      <c r="G977" s="28">
        <f>IFERROR(VLOOKUP(B977,'1º SEM 2018'!$B:$I,8,0),0)</f>
        <v>-10268.549999999999</v>
      </c>
      <c r="H977" s="28">
        <f>IFERROR(VLOOKUP(B977,'2º SEM 2018'!$B:$I,8,0),0)</f>
        <v>-7654.28</v>
      </c>
      <c r="I977" s="28">
        <f>IFERROR(VLOOKUP(B977,'1º SEM 2019'!$B:$I,8,0),0)</f>
        <v>-4742.5600000000004</v>
      </c>
    </row>
    <row r="978" spans="2:9">
      <c r="B978" s="10" t="s">
        <v>5045</v>
      </c>
      <c r="C978" s="11" t="s">
        <v>5046</v>
      </c>
      <c r="D978" s="10" t="s">
        <v>5047</v>
      </c>
      <c r="E978" s="5">
        <f t="shared" si="30"/>
        <v>18</v>
      </c>
      <c r="F978" s="5" t="str">
        <f t="shared" si="31"/>
        <v>8</v>
      </c>
      <c r="G978" s="28">
        <f>IFERROR(VLOOKUP(B978,'1º SEM 2018'!$B:$I,8,0),0)</f>
        <v>0</v>
      </c>
      <c r="H978" s="28">
        <f>IFERROR(VLOOKUP(B978,'2º SEM 2018'!$B:$I,8,0),0)</f>
        <v>0</v>
      </c>
      <c r="I978" s="28">
        <f>IFERROR(VLOOKUP(B978,'1º SEM 2019'!$B:$I,8,0),0)</f>
        <v>-84</v>
      </c>
    </row>
    <row r="979" spans="2:9">
      <c r="B979" s="10" t="s">
        <v>5048</v>
      </c>
      <c r="C979" s="11" t="s">
        <v>5049</v>
      </c>
      <c r="D979" s="10" t="s">
        <v>5050</v>
      </c>
      <c r="E979" s="5">
        <f t="shared" si="30"/>
        <v>18</v>
      </c>
      <c r="F979" s="5" t="str">
        <f t="shared" si="31"/>
        <v>8</v>
      </c>
      <c r="G979" s="28">
        <f>IFERROR(VLOOKUP(B979,'1º SEM 2018'!$B:$I,8,0),0)</f>
        <v>-59460.1</v>
      </c>
      <c r="H979" s="28">
        <f>IFERROR(VLOOKUP(B979,'2º SEM 2018'!$B:$I,8,0),0)</f>
        <v>-2175.3000000000002</v>
      </c>
      <c r="I979" s="28">
        <f>IFERROR(VLOOKUP(B979,'1º SEM 2019'!$B:$I,8,0),0)</f>
        <v>-2391.66</v>
      </c>
    </row>
    <row r="980" spans="2:9">
      <c r="B980" s="10" t="s">
        <v>5019</v>
      </c>
      <c r="C980" s="11" t="s">
        <v>1</v>
      </c>
      <c r="D980" s="10" t="s">
        <v>5020</v>
      </c>
      <c r="E980" s="5">
        <f t="shared" si="30"/>
        <v>13</v>
      </c>
      <c r="F980" s="5" t="str">
        <f t="shared" si="31"/>
        <v>8</v>
      </c>
      <c r="G980" s="28">
        <f>IFERROR(VLOOKUP(B980,'1º SEM 2018'!$B:$I,8,0),0)</f>
        <v>-633042.62</v>
      </c>
      <c r="H980" s="28">
        <f>IFERROR(VLOOKUP(B980,'2º SEM 2018'!$B:$I,8,0),0)</f>
        <v>-584844.69999999995</v>
      </c>
      <c r="I980" s="28">
        <f>IFERROR(VLOOKUP(B980,'1º SEM 2019'!$B:$I,8,0),0)</f>
        <v>-704282.44</v>
      </c>
    </row>
    <row r="981" spans="2:9">
      <c r="B981" s="10" t="s">
        <v>5053</v>
      </c>
      <c r="C981" s="11" t="s">
        <v>5054</v>
      </c>
      <c r="D981" s="10" t="s">
        <v>5055</v>
      </c>
      <c r="E981" s="5">
        <f t="shared" si="30"/>
        <v>18</v>
      </c>
      <c r="F981" s="5" t="str">
        <f t="shared" si="31"/>
        <v>8</v>
      </c>
      <c r="G981" s="28">
        <f>IFERROR(VLOOKUP(B981,'1º SEM 2018'!$B:$I,8,0),0)</f>
        <v>0</v>
      </c>
      <c r="H981" s="28">
        <f>IFERROR(VLOOKUP(B981,'2º SEM 2018'!$B:$I,8,0),0)</f>
        <v>-144</v>
      </c>
      <c r="I981" s="28">
        <f>IFERROR(VLOOKUP(B981,'1º SEM 2019'!$B:$I,8,0),0)</f>
        <v>-296.3</v>
      </c>
    </row>
    <row r="982" spans="2:9">
      <c r="B982" s="10" t="s">
        <v>5056</v>
      </c>
      <c r="C982" s="11" t="s">
        <v>5057</v>
      </c>
      <c r="D982" s="10" t="s">
        <v>5058</v>
      </c>
      <c r="E982" s="5">
        <f t="shared" si="30"/>
        <v>18</v>
      </c>
      <c r="F982" s="5" t="str">
        <f t="shared" si="31"/>
        <v>8</v>
      </c>
      <c r="G982" s="28">
        <f>IFERROR(VLOOKUP(B982,'1º SEM 2018'!$B:$I,8,0),0)</f>
        <v>-33221.25</v>
      </c>
      <c r="H982" s="28">
        <f>IFERROR(VLOOKUP(B982,'2º SEM 2018'!$B:$I,8,0),0)</f>
        <v>-25647.279999999999</v>
      </c>
      <c r="I982" s="28">
        <f>IFERROR(VLOOKUP(B982,'1º SEM 2019'!$B:$I,8,0),0)</f>
        <v>-40622.519999999997</v>
      </c>
    </row>
    <row r="983" spans="2:9">
      <c r="B983" s="10" t="s">
        <v>5059</v>
      </c>
      <c r="C983" s="11" t="s">
        <v>5060</v>
      </c>
      <c r="D983" s="10" t="s">
        <v>5061</v>
      </c>
      <c r="E983" s="5">
        <f t="shared" si="30"/>
        <v>18</v>
      </c>
      <c r="F983" s="5" t="str">
        <f t="shared" si="31"/>
        <v>8</v>
      </c>
      <c r="G983" s="28">
        <f>IFERROR(VLOOKUP(B983,'1º SEM 2018'!$B:$I,8,0),0)</f>
        <v>-170987.1</v>
      </c>
      <c r="H983" s="28">
        <f>IFERROR(VLOOKUP(B983,'2º SEM 2018'!$B:$I,8,0),0)</f>
        <v>-153738.06</v>
      </c>
      <c r="I983" s="28">
        <f>IFERROR(VLOOKUP(B983,'1º SEM 2019'!$B:$I,8,0),0)</f>
        <v>-156950</v>
      </c>
    </row>
    <row r="984" spans="2:9">
      <c r="B984" s="10" t="s">
        <v>5062</v>
      </c>
      <c r="C984" s="11" t="s">
        <v>5063</v>
      </c>
      <c r="D984" s="10" t="s">
        <v>5064</v>
      </c>
      <c r="E984" s="5">
        <f t="shared" si="30"/>
        <v>18</v>
      </c>
      <c r="F984" s="5" t="str">
        <f t="shared" si="31"/>
        <v>8</v>
      </c>
      <c r="G984" s="28">
        <f>IFERROR(VLOOKUP(B984,'1º SEM 2018'!$B:$I,8,0),0)</f>
        <v>-27710.09</v>
      </c>
      <c r="H984" s="28">
        <f>IFERROR(VLOOKUP(B984,'2º SEM 2018'!$B:$I,8,0),0)</f>
        <v>-74145.960000000006</v>
      </c>
      <c r="I984" s="28">
        <f>IFERROR(VLOOKUP(B984,'1º SEM 2019'!$B:$I,8,0),0)</f>
        <v>-46967.199999999997</v>
      </c>
    </row>
    <row r="985" spans="2:9">
      <c r="B985" s="10" t="s">
        <v>5065</v>
      </c>
      <c r="C985" s="11" t="s">
        <v>5066</v>
      </c>
      <c r="D985" s="10" t="s">
        <v>5067</v>
      </c>
      <c r="E985" s="5">
        <f t="shared" si="30"/>
        <v>18</v>
      </c>
      <c r="F985" s="5" t="str">
        <f t="shared" si="31"/>
        <v>8</v>
      </c>
      <c r="G985" s="28">
        <f>IFERROR(VLOOKUP(B985,'1º SEM 2018'!$B:$I,8,0),0)</f>
        <v>-25107.18</v>
      </c>
      <c r="H985" s="28">
        <f>IFERROR(VLOOKUP(B985,'2º SEM 2018'!$B:$I,8,0),0)</f>
        <v>-30009</v>
      </c>
      <c r="I985" s="28">
        <f>IFERROR(VLOOKUP(B985,'1º SEM 2019'!$B:$I,8,0),0)</f>
        <v>-8049.54</v>
      </c>
    </row>
    <row r="986" spans="2:9">
      <c r="B986" s="10" t="s">
        <v>5051</v>
      </c>
      <c r="C986" s="11" t="s">
        <v>1</v>
      </c>
      <c r="D986" s="10" t="s">
        <v>5052</v>
      </c>
      <c r="E986" s="5">
        <f t="shared" si="30"/>
        <v>13</v>
      </c>
      <c r="F986" s="5" t="str">
        <f t="shared" si="31"/>
        <v>8</v>
      </c>
      <c r="G986" s="28">
        <f>IFERROR(VLOOKUP(B986,'1º SEM 2018'!$B:$I,8,0),0)</f>
        <v>-257025.62</v>
      </c>
      <c r="H986" s="28">
        <f>IFERROR(VLOOKUP(B986,'2º SEM 2018'!$B:$I,8,0),0)</f>
        <v>-283684.3</v>
      </c>
      <c r="I986" s="28">
        <f>IFERROR(VLOOKUP(B986,'1º SEM 2019'!$B:$I,8,0),0)</f>
        <v>-252885.56</v>
      </c>
    </row>
    <row r="987" spans="2:9">
      <c r="B987" s="10" t="s">
        <v>5070</v>
      </c>
      <c r="C987" s="11" t="s">
        <v>5071</v>
      </c>
      <c r="D987" s="10" t="s">
        <v>5072</v>
      </c>
      <c r="E987" s="5">
        <f t="shared" si="30"/>
        <v>18</v>
      </c>
      <c r="F987" s="5" t="str">
        <f t="shared" si="31"/>
        <v>8</v>
      </c>
      <c r="G987" s="28">
        <f>IFERROR(VLOOKUP(B987,'1º SEM 2018'!$B:$I,8,0),0)</f>
        <v>-516760.91</v>
      </c>
      <c r="H987" s="28">
        <f>IFERROR(VLOOKUP(B987,'2º SEM 2018'!$B:$I,8,0),0)</f>
        <v>-517907.84</v>
      </c>
      <c r="I987" s="28">
        <f>IFERROR(VLOOKUP(B987,'1º SEM 2019'!$B:$I,8,0),0)</f>
        <v>-536808.59</v>
      </c>
    </row>
    <row r="988" spans="2:9">
      <c r="B988" s="10" t="s">
        <v>5068</v>
      </c>
      <c r="C988" s="11" t="s">
        <v>1</v>
      </c>
      <c r="D988" s="10" t="s">
        <v>5069</v>
      </c>
      <c r="E988" s="5">
        <f t="shared" si="30"/>
        <v>13</v>
      </c>
      <c r="F988" s="5" t="str">
        <f t="shared" si="31"/>
        <v>8</v>
      </c>
      <c r="G988" s="28">
        <f>IFERROR(VLOOKUP(B988,'1º SEM 2018'!$B:$I,8,0),0)</f>
        <v>-516760.91</v>
      </c>
      <c r="H988" s="28">
        <f>IFERROR(VLOOKUP(B988,'2º SEM 2018'!$B:$I,8,0),0)</f>
        <v>-517907.84</v>
      </c>
      <c r="I988" s="28">
        <f>IFERROR(VLOOKUP(B988,'1º SEM 2019'!$B:$I,8,0),0)</f>
        <v>-536808.59</v>
      </c>
    </row>
    <row r="989" spans="2:9">
      <c r="B989" s="10" t="s">
        <v>5075</v>
      </c>
      <c r="C989" s="11" t="s">
        <v>5076</v>
      </c>
      <c r="D989" s="10" t="s">
        <v>4276</v>
      </c>
      <c r="E989" s="5">
        <f t="shared" si="30"/>
        <v>18</v>
      </c>
      <c r="F989" s="5" t="str">
        <f t="shared" si="31"/>
        <v>8</v>
      </c>
      <c r="G989" s="28">
        <f>IFERROR(VLOOKUP(B989,'1º SEM 2018'!$B:$I,8,0),0)</f>
        <v>-7423.27</v>
      </c>
      <c r="H989" s="28">
        <f>IFERROR(VLOOKUP(B989,'2º SEM 2018'!$B:$I,8,0),0)</f>
        <v>-5890.02</v>
      </c>
      <c r="I989" s="28">
        <f>IFERROR(VLOOKUP(B989,'1º SEM 2019'!$B:$I,8,0),0)</f>
        <v>-5473.32</v>
      </c>
    </row>
    <row r="990" spans="2:9">
      <c r="B990" s="10" t="s">
        <v>5077</v>
      </c>
      <c r="C990" s="11" t="s">
        <v>5078</v>
      </c>
      <c r="D990" s="10" t="s">
        <v>5079</v>
      </c>
      <c r="E990" s="5">
        <f t="shared" si="30"/>
        <v>18</v>
      </c>
      <c r="F990" s="5" t="str">
        <f t="shared" si="31"/>
        <v>8</v>
      </c>
      <c r="G990" s="28">
        <f>IFERROR(VLOOKUP(B990,'1º SEM 2018'!$B:$I,8,0),0)</f>
        <v>-1602</v>
      </c>
      <c r="H990" s="28">
        <f>IFERROR(VLOOKUP(B990,'2º SEM 2018'!$B:$I,8,0),0)</f>
        <v>0</v>
      </c>
      <c r="I990" s="28">
        <f>IFERROR(VLOOKUP(B990,'1º SEM 2019'!$B:$I,8,0),0)</f>
        <v>-2480.27</v>
      </c>
    </row>
    <row r="991" spans="2:9">
      <c r="B991" s="10" t="s">
        <v>5080</v>
      </c>
      <c r="C991" s="11" t="s">
        <v>5081</v>
      </c>
      <c r="D991" s="10" t="s">
        <v>5082</v>
      </c>
      <c r="E991" s="5">
        <f t="shared" si="30"/>
        <v>18</v>
      </c>
      <c r="F991" s="5" t="str">
        <f t="shared" si="31"/>
        <v>8</v>
      </c>
      <c r="G991" s="28">
        <f>IFERROR(VLOOKUP(B991,'1º SEM 2018'!$B:$I,8,0),0)</f>
        <v>-16822.84</v>
      </c>
      <c r="H991" s="28">
        <f>IFERROR(VLOOKUP(B991,'2º SEM 2018'!$B:$I,8,0),0)</f>
        <v>-22379.54</v>
      </c>
      <c r="I991" s="28">
        <f>IFERROR(VLOOKUP(B991,'1º SEM 2019'!$B:$I,8,0),0)</f>
        <v>-19275.36</v>
      </c>
    </row>
    <row r="992" spans="2:9">
      <c r="B992" s="10" t="s">
        <v>5083</v>
      </c>
      <c r="C992" s="11" t="s">
        <v>5084</v>
      </c>
      <c r="D992" s="10" t="s">
        <v>5085</v>
      </c>
      <c r="E992" s="5">
        <f t="shared" si="30"/>
        <v>18</v>
      </c>
      <c r="F992" s="5" t="str">
        <f t="shared" si="31"/>
        <v>8</v>
      </c>
      <c r="G992" s="28">
        <f>IFERROR(VLOOKUP(B992,'1º SEM 2018'!$B:$I,8,0),0)</f>
        <v>-110252.74</v>
      </c>
      <c r="H992" s="28">
        <f>IFERROR(VLOOKUP(B992,'2º SEM 2018'!$B:$I,8,0),0)</f>
        <v>-115504.74</v>
      </c>
      <c r="I992" s="28">
        <f>IFERROR(VLOOKUP(B992,'1º SEM 2019'!$B:$I,8,0),0)</f>
        <v>-233266.77</v>
      </c>
    </row>
    <row r="993" spans="2:9">
      <c r="B993" s="5" t="s">
        <v>5835</v>
      </c>
      <c r="C993" s="5" t="s">
        <v>5836</v>
      </c>
      <c r="D993" s="5" t="s">
        <v>5837</v>
      </c>
      <c r="E993" s="5">
        <f t="shared" si="30"/>
        <v>18</v>
      </c>
      <c r="F993" s="5" t="str">
        <f t="shared" si="31"/>
        <v>8</v>
      </c>
      <c r="G993" s="28">
        <f>IFERROR(VLOOKUP(B993,'1º SEM 2018'!$B:$I,8,0),0)</f>
        <v>-15663.17</v>
      </c>
      <c r="H993" s="28">
        <f>IFERROR(VLOOKUP(B993,'2º SEM 2018'!$B:$I,8,0),0)</f>
        <v>0</v>
      </c>
      <c r="I993" s="28">
        <f>IFERROR(VLOOKUP(B993,'1º SEM 2019'!$B:$I,8,0),0)</f>
        <v>0</v>
      </c>
    </row>
    <row r="994" spans="2:9">
      <c r="B994" s="10" t="s">
        <v>5086</v>
      </c>
      <c r="C994" s="11" t="s">
        <v>5087</v>
      </c>
      <c r="D994" s="10" t="s">
        <v>5088</v>
      </c>
      <c r="E994" s="5">
        <f t="shared" si="30"/>
        <v>18</v>
      </c>
      <c r="F994" s="5" t="str">
        <f t="shared" si="31"/>
        <v>8</v>
      </c>
      <c r="G994" s="28">
        <f>IFERROR(VLOOKUP(B994,'1º SEM 2018'!$B:$I,8,0),0)</f>
        <v>-11045.48</v>
      </c>
      <c r="H994" s="28">
        <f>IFERROR(VLOOKUP(B994,'2º SEM 2018'!$B:$I,8,0),0)</f>
        <v>-12651.97</v>
      </c>
      <c r="I994" s="28">
        <f>IFERROR(VLOOKUP(B994,'1º SEM 2019'!$B:$I,8,0),0)</f>
        <v>-9042.07</v>
      </c>
    </row>
    <row r="995" spans="2:9">
      <c r="B995" s="10" t="s">
        <v>5089</v>
      </c>
      <c r="C995" s="11" t="s">
        <v>5090</v>
      </c>
      <c r="D995" s="10" t="s">
        <v>5091</v>
      </c>
      <c r="E995" s="5">
        <f t="shared" si="30"/>
        <v>18</v>
      </c>
      <c r="F995" s="5" t="str">
        <f t="shared" si="31"/>
        <v>8</v>
      </c>
      <c r="G995" s="28">
        <f>IFERROR(VLOOKUP(B995,'1º SEM 2018'!$B:$I,8,0),0)</f>
        <v>-19515.099999999999</v>
      </c>
      <c r="H995" s="28">
        <f>IFERROR(VLOOKUP(B995,'2º SEM 2018'!$B:$I,8,0),0)</f>
        <v>-20149.98</v>
      </c>
      <c r="I995" s="28">
        <f>IFERROR(VLOOKUP(B995,'1º SEM 2019'!$B:$I,8,0),0)</f>
        <v>-20366.7</v>
      </c>
    </row>
    <row r="996" spans="2:9">
      <c r="B996" s="10" t="s">
        <v>5092</v>
      </c>
      <c r="C996" s="11" t="s">
        <v>5093</v>
      </c>
      <c r="D996" s="10" t="s">
        <v>5094</v>
      </c>
      <c r="E996" s="5">
        <f t="shared" si="30"/>
        <v>18</v>
      </c>
      <c r="F996" s="5" t="str">
        <f t="shared" si="31"/>
        <v>8</v>
      </c>
      <c r="G996" s="28">
        <f>IFERROR(VLOOKUP(B996,'1º SEM 2018'!$B:$I,8,0),0)</f>
        <v>0</v>
      </c>
      <c r="H996" s="28">
        <f>IFERROR(VLOOKUP(B996,'2º SEM 2018'!$B:$I,8,0),0)</f>
        <v>-1323.54</v>
      </c>
      <c r="I996" s="28">
        <f>IFERROR(VLOOKUP(B996,'1º SEM 2019'!$B:$I,8,0),0)</f>
        <v>-2249.6</v>
      </c>
    </row>
    <row r="997" spans="2:9">
      <c r="B997" s="10" t="s">
        <v>5095</v>
      </c>
      <c r="C997" s="11" t="s">
        <v>5096</v>
      </c>
      <c r="D997" s="10" t="s">
        <v>5097</v>
      </c>
      <c r="E997" s="5">
        <f t="shared" si="30"/>
        <v>18</v>
      </c>
      <c r="F997" s="5" t="str">
        <f t="shared" si="31"/>
        <v>8</v>
      </c>
      <c r="G997" s="28">
        <f>IFERROR(VLOOKUP(B997,'1º SEM 2018'!$B:$I,8,0),0)</f>
        <v>0</v>
      </c>
      <c r="H997" s="28">
        <f>IFERROR(VLOOKUP(B997,'2º SEM 2018'!$B:$I,8,0),0)</f>
        <v>-7597.09</v>
      </c>
      <c r="I997" s="28">
        <f>IFERROR(VLOOKUP(B997,'1º SEM 2019'!$B:$I,8,0),0)</f>
        <v>-17877.21</v>
      </c>
    </row>
    <row r="998" spans="2:9">
      <c r="B998" s="10" t="s">
        <v>5098</v>
      </c>
      <c r="C998" s="11" t="s">
        <v>5099</v>
      </c>
      <c r="D998" s="10" t="s">
        <v>5100</v>
      </c>
      <c r="E998" s="5">
        <f t="shared" si="30"/>
        <v>18</v>
      </c>
      <c r="F998" s="5" t="str">
        <f t="shared" si="31"/>
        <v>8</v>
      </c>
      <c r="G998" s="28">
        <f>IFERROR(VLOOKUP(B998,'1º SEM 2018'!$B:$I,8,0),0)</f>
        <v>0</v>
      </c>
      <c r="H998" s="28">
        <f>IFERROR(VLOOKUP(B998,'2º SEM 2018'!$B:$I,8,0),0)</f>
        <v>-22772.32</v>
      </c>
      <c r="I998" s="28">
        <f>IFERROR(VLOOKUP(B998,'1º SEM 2019'!$B:$I,8,0),0)</f>
        <v>-53727.46</v>
      </c>
    </row>
    <row r="999" spans="2:9">
      <c r="B999" s="10" t="s">
        <v>5101</v>
      </c>
      <c r="C999" s="11" t="s">
        <v>5102</v>
      </c>
      <c r="D999" s="10" t="s">
        <v>5103</v>
      </c>
      <c r="E999" s="5">
        <f t="shared" si="30"/>
        <v>18</v>
      </c>
      <c r="F999" s="5" t="str">
        <f t="shared" si="31"/>
        <v>8</v>
      </c>
      <c r="G999" s="28">
        <f>IFERROR(VLOOKUP(B999,'1º SEM 2018'!$B:$I,8,0),0)</f>
        <v>-43436.31</v>
      </c>
      <c r="H999" s="28">
        <f>IFERROR(VLOOKUP(B999,'2º SEM 2018'!$B:$I,8,0),0)</f>
        <v>-77405.78</v>
      </c>
      <c r="I999" s="28">
        <f>IFERROR(VLOOKUP(B999,'1º SEM 2019'!$B:$I,8,0),0)</f>
        <v>-188195.52</v>
      </c>
    </row>
    <row r="1000" spans="2:9">
      <c r="B1000" s="10" t="s">
        <v>5073</v>
      </c>
      <c r="C1000" s="11" t="s">
        <v>1</v>
      </c>
      <c r="D1000" s="10" t="s">
        <v>5074</v>
      </c>
      <c r="E1000" s="5">
        <f t="shared" si="30"/>
        <v>13</v>
      </c>
      <c r="F1000" s="5" t="str">
        <f t="shared" si="31"/>
        <v>8</v>
      </c>
      <c r="G1000" s="28">
        <f>IFERROR(VLOOKUP(B1000,'1º SEM 2018'!$B:$I,8,0),0)</f>
        <v>-225760.91</v>
      </c>
      <c r="H1000" s="28">
        <f>IFERROR(VLOOKUP(B1000,'2º SEM 2018'!$B:$I,8,0),0)</f>
        <v>-285674.98</v>
      </c>
      <c r="I1000" s="28">
        <f>IFERROR(VLOOKUP(B1000,'1º SEM 2019'!$B:$I,8,0),0)</f>
        <v>-551954.28</v>
      </c>
    </row>
    <row r="1001" spans="2:9">
      <c r="B1001" s="10" t="s">
        <v>5106</v>
      </c>
      <c r="C1001" s="11" t="s">
        <v>5107</v>
      </c>
      <c r="D1001" s="10" t="s">
        <v>5108</v>
      </c>
      <c r="E1001" s="5">
        <f t="shared" si="30"/>
        <v>18</v>
      </c>
      <c r="F1001" s="5" t="str">
        <f t="shared" si="31"/>
        <v>8</v>
      </c>
      <c r="G1001" s="28">
        <f>IFERROR(VLOOKUP(B1001,'1º SEM 2018'!$B:$I,8,0),0)</f>
        <v>-1598</v>
      </c>
      <c r="H1001" s="28">
        <f>IFERROR(VLOOKUP(B1001,'2º SEM 2018'!$B:$I,8,0),0)</f>
        <v>-874.99</v>
      </c>
      <c r="I1001" s="28">
        <f>IFERROR(VLOOKUP(B1001,'1º SEM 2019'!$B:$I,8,0),0)</f>
        <v>-9347.25</v>
      </c>
    </row>
    <row r="1002" spans="2:9">
      <c r="B1002" s="10" t="s">
        <v>5109</v>
      </c>
      <c r="C1002" s="11" t="s">
        <v>5110</v>
      </c>
      <c r="D1002" s="10" t="s">
        <v>5111</v>
      </c>
      <c r="E1002" s="5">
        <f t="shared" si="30"/>
        <v>18</v>
      </c>
      <c r="F1002" s="5" t="str">
        <f t="shared" si="31"/>
        <v>8</v>
      </c>
      <c r="G1002" s="28">
        <f>IFERROR(VLOOKUP(B1002,'1º SEM 2018'!$B:$I,8,0),0)</f>
        <v>-10279</v>
      </c>
      <c r="H1002" s="28">
        <f>IFERROR(VLOOKUP(B1002,'2º SEM 2018'!$B:$I,8,0),0)</f>
        <v>-10186</v>
      </c>
      <c r="I1002" s="28">
        <f>IFERROR(VLOOKUP(B1002,'1º SEM 2019'!$B:$I,8,0),0)</f>
        <v>-13101.5</v>
      </c>
    </row>
    <row r="1003" spans="2:9">
      <c r="B1003" s="10" t="s">
        <v>5112</v>
      </c>
      <c r="C1003" s="11" t="s">
        <v>5113</v>
      </c>
      <c r="D1003" s="10" t="s">
        <v>5114</v>
      </c>
      <c r="E1003" s="5">
        <f t="shared" si="30"/>
        <v>18</v>
      </c>
      <c r="F1003" s="5" t="str">
        <f t="shared" si="31"/>
        <v>8</v>
      </c>
      <c r="G1003" s="28">
        <f>IFERROR(VLOOKUP(B1003,'1º SEM 2018'!$B:$I,8,0),0)</f>
        <v>-19934.07</v>
      </c>
      <c r="H1003" s="28">
        <f>IFERROR(VLOOKUP(B1003,'2º SEM 2018'!$B:$I,8,0),0)</f>
        <v>-21359.21</v>
      </c>
      <c r="I1003" s="28">
        <f>IFERROR(VLOOKUP(B1003,'1º SEM 2019'!$B:$I,8,0),0)</f>
        <v>-26690.25</v>
      </c>
    </row>
    <row r="1004" spans="2:9">
      <c r="B1004" s="10" t="s">
        <v>5115</v>
      </c>
      <c r="C1004" s="11" t="s">
        <v>5116</v>
      </c>
      <c r="D1004" s="10" t="s">
        <v>5117</v>
      </c>
      <c r="E1004" s="5">
        <f t="shared" si="30"/>
        <v>18</v>
      </c>
      <c r="F1004" s="5" t="str">
        <f t="shared" si="31"/>
        <v>8</v>
      </c>
      <c r="G1004" s="28">
        <f>IFERROR(VLOOKUP(B1004,'1º SEM 2018'!$B:$I,8,0),0)</f>
        <v>-15906.75</v>
      </c>
      <c r="H1004" s="28">
        <f>IFERROR(VLOOKUP(B1004,'2º SEM 2018'!$B:$I,8,0),0)</f>
        <v>-44367.65</v>
      </c>
      <c r="I1004" s="28">
        <f>IFERROR(VLOOKUP(B1004,'1º SEM 2019'!$B:$I,8,0),0)</f>
        <v>-28680.36</v>
      </c>
    </row>
    <row r="1005" spans="2:9">
      <c r="B1005" s="10" t="s">
        <v>5118</v>
      </c>
      <c r="C1005" s="11" t="s">
        <v>5119</v>
      </c>
      <c r="D1005" s="10" t="s">
        <v>5120</v>
      </c>
      <c r="E1005" s="5">
        <f t="shared" si="30"/>
        <v>18</v>
      </c>
      <c r="F1005" s="5" t="str">
        <f t="shared" si="31"/>
        <v>8</v>
      </c>
      <c r="G1005" s="28">
        <f>IFERROR(VLOOKUP(B1005,'1º SEM 2018'!$B:$I,8,0),0)</f>
        <v>-250353.76</v>
      </c>
      <c r="H1005" s="28">
        <f>IFERROR(VLOOKUP(B1005,'2º SEM 2018'!$B:$I,8,0),0)</f>
        <v>-257861.5</v>
      </c>
      <c r="I1005" s="28">
        <f>IFERROR(VLOOKUP(B1005,'1º SEM 2019'!$B:$I,8,0),0)</f>
        <v>-249248.7</v>
      </c>
    </row>
    <row r="1006" spans="2:9">
      <c r="B1006" s="10" t="s">
        <v>5104</v>
      </c>
      <c r="C1006" s="11" t="s">
        <v>1</v>
      </c>
      <c r="D1006" s="10" t="s">
        <v>5105</v>
      </c>
      <c r="E1006" s="5">
        <f t="shared" si="30"/>
        <v>13</v>
      </c>
      <c r="F1006" s="5" t="str">
        <f t="shared" si="31"/>
        <v>8</v>
      </c>
      <c r="G1006" s="28">
        <f>IFERROR(VLOOKUP(B1006,'1º SEM 2018'!$B:$I,8,0),0)</f>
        <v>-298071.58</v>
      </c>
      <c r="H1006" s="28">
        <f>IFERROR(VLOOKUP(B1006,'2º SEM 2018'!$B:$I,8,0),0)</f>
        <v>-334649.34999999998</v>
      </c>
      <c r="I1006" s="28">
        <f>IFERROR(VLOOKUP(B1006,'1º SEM 2019'!$B:$I,8,0),0)</f>
        <v>-327068.06</v>
      </c>
    </row>
    <row r="1007" spans="2:9">
      <c r="B1007" s="10" t="s">
        <v>5123</v>
      </c>
      <c r="C1007" s="11" t="s">
        <v>5124</v>
      </c>
      <c r="D1007" s="10" t="s">
        <v>5125</v>
      </c>
      <c r="E1007" s="5">
        <f t="shared" si="30"/>
        <v>18</v>
      </c>
      <c r="F1007" s="5" t="str">
        <f t="shared" si="31"/>
        <v>8</v>
      </c>
      <c r="G1007" s="28">
        <f>IFERROR(VLOOKUP(B1007,'1º SEM 2018'!$B:$I,8,0),0)</f>
        <v>-14745.34</v>
      </c>
      <c r="H1007" s="28">
        <f>IFERROR(VLOOKUP(B1007,'2º SEM 2018'!$B:$I,8,0),0)</f>
        <v>-9453.0400000000009</v>
      </c>
      <c r="I1007" s="28">
        <f>IFERROR(VLOOKUP(B1007,'1º SEM 2019'!$B:$I,8,0),0)</f>
        <v>-17700.73</v>
      </c>
    </row>
    <row r="1008" spans="2:9">
      <c r="B1008" s="10" t="s">
        <v>5126</v>
      </c>
      <c r="C1008" s="11" t="s">
        <v>5127</v>
      </c>
      <c r="D1008" s="10" t="s">
        <v>5128</v>
      </c>
      <c r="E1008" s="5">
        <f t="shared" si="30"/>
        <v>18</v>
      </c>
      <c r="F1008" s="5" t="str">
        <f t="shared" si="31"/>
        <v>8</v>
      </c>
      <c r="G1008" s="28">
        <f>IFERROR(VLOOKUP(B1008,'1º SEM 2018'!$B:$I,8,0),0)</f>
        <v>-1056.26</v>
      </c>
      <c r="H1008" s="28">
        <f>IFERROR(VLOOKUP(B1008,'2º SEM 2018'!$B:$I,8,0),0)</f>
        <v>-364.43</v>
      </c>
      <c r="I1008" s="28">
        <f>IFERROR(VLOOKUP(B1008,'1º SEM 2019'!$B:$I,8,0),0)</f>
        <v>-1973.48</v>
      </c>
    </row>
    <row r="1009" spans="2:9">
      <c r="B1009" s="10" t="s">
        <v>5129</v>
      </c>
      <c r="C1009" s="11" t="s">
        <v>5130</v>
      </c>
      <c r="D1009" s="10" t="s">
        <v>5131</v>
      </c>
      <c r="E1009" s="5">
        <f t="shared" si="30"/>
        <v>18</v>
      </c>
      <c r="F1009" s="5" t="str">
        <f t="shared" si="31"/>
        <v>8</v>
      </c>
      <c r="G1009" s="28">
        <f>IFERROR(VLOOKUP(B1009,'1º SEM 2018'!$B:$I,8,0),0)</f>
        <v>-4367.71</v>
      </c>
      <c r="H1009" s="28">
        <f>IFERROR(VLOOKUP(B1009,'2º SEM 2018'!$B:$I,8,0),0)</f>
        <v>-8615.67</v>
      </c>
      <c r="I1009" s="28">
        <f>IFERROR(VLOOKUP(B1009,'1º SEM 2019'!$B:$I,8,0),0)</f>
        <v>-402.93</v>
      </c>
    </row>
    <row r="1010" spans="2:9">
      <c r="B1010" s="10" t="s">
        <v>5132</v>
      </c>
      <c r="C1010" s="11" t="s">
        <v>5133</v>
      </c>
      <c r="D1010" s="10" t="s">
        <v>5134</v>
      </c>
      <c r="E1010" s="5">
        <f t="shared" si="30"/>
        <v>18</v>
      </c>
      <c r="F1010" s="5" t="str">
        <f t="shared" si="31"/>
        <v>8</v>
      </c>
      <c r="G1010" s="28">
        <f>IFERROR(VLOOKUP(B1010,'1º SEM 2018'!$B:$I,8,0),0)</f>
        <v>-4704.8</v>
      </c>
      <c r="H1010" s="28">
        <f>IFERROR(VLOOKUP(B1010,'2º SEM 2018'!$B:$I,8,0),0)</f>
        <v>-2349.12</v>
      </c>
      <c r="I1010" s="28">
        <f>IFERROR(VLOOKUP(B1010,'1º SEM 2019'!$B:$I,8,0),0)</f>
        <v>-3005.35</v>
      </c>
    </row>
    <row r="1011" spans="2:9">
      <c r="B1011" s="10" t="s">
        <v>5135</v>
      </c>
      <c r="C1011" s="11" t="s">
        <v>5136</v>
      </c>
      <c r="D1011" s="10" t="s">
        <v>5137</v>
      </c>
      <c r="E1011" s="5">
        <f t="shared" si="30"/>
        <v>18</v>
      </c>
      <c r="F1011" s="5" t="str">
        <f t="shared" si="31"/>
        <v>8</v>
      </c>
      <c r="G1011" s="28">
        <f>IFERROR(VLOOKUP(B1011,'1º SEM 2018'!$B:$I,8,0),0)</f>
        <v>-27091.29</v>
      </c>
      <c r="H1011" s="28">
        <f>IFERROR(VLOOKUP(B1011,'2º SEM 2018'!$B:$I,8,0),0)</f>
        <v>-7569.64</v>
      </c>
      <c r="I1011" s="28">
        <f>IFERROR(VLOOKUP(B1011,'1º SEM 2019'!$B:$I,8,0),0)</f>
        <v>-30990.37</v>
      </c>
    </row>
    <row r="1012" spans="2:9">
      <c r="B1012" s="10" t="s">
        <v>5138</v>
      </c>
      <c r="C1012" s="11" t="s">
        <v>5139</v>
      </c>
      <c r="D1012" s="10" t="s">
        <v>5140</v>
      </c>
      <c r="E1012" s="5">
        <f t="shared" si="30"/>
        <v>18</v>
      </c>
      <c r="F1012" s="5" t="str">
        <f t="shared" si="31"/>
        <v>8</v>
      </c>
      <c r="G1012" s="28">
        <f>IFERROR(VLOOKUP(B1012,'1º SEM 2018'!$B:$I,8,0),0)</f>
        <v>-39967.96</v>
      </c>
      <c r="H1012" s="28">
        <f>IFERROR(VLOOKUP(B1012,'2º SEM 2018'!$B:$I,8,0),0)</f>
        <v>-7446.36</v>
      </c>
      <c r="I1012" s="28">
        <f>IFERROR(VLOOKUP(B1012,'1º SEM 2019'!$B:$I,8,0),0)</f>
        <v>-25466.3</v>
      </c>
    </row>
    <row r="1013" spans="2:9">
      <c r="B1013" s="10" t="s">
        <v>5121</v>
      </c>
      <c r="C1013" s="11" t="s">
        <v>1</v>
      </c>
      <c r="D1013" s="10" t="s">
        <v>5122</v>
      </c>
      <c r="E1013" s="5">
        <f t="shared" si="30"/>
        <v>13</v>
      </c>
      <c r="F1013" s="5" t="str">
        <f t="shared" si="31"/>
        <v>8</v>
      </c>
      <c r="G1013" s="28">
        <f>IFERROR(VLOOKUP(B1013,'1º SEM 2018'!$B:$I,8,0),0)</f>
        <v>-91933.36</v>
      </c>
      <c r="H1013" s="28">
        <f>IFERROR(VLOOKUP(B1013,'2º SEM 2018'!$B:$I,8,0),0)</f>
        <v>-35798.26</v>
      </c>
      <c r="I1013" s="28">
        <f>IFERROR(VLOOKUP(B1013,'1º SEM 2019'!$B:$I,8,0),0)</f>
        <v>-79539.16</v>
      </c>
    </row>
    <row r="1014" spans="2:9">
      <c r="B1014" s="10" t="s">
        <v>5143</v>
      </c>
      <c r="C1014" s="11" t="s">
        <v>5144</v>
      </c>
      <c r="D1014" s="10" t="s">
        <v>5145</v>
      </c>
      <c r="E1014" s="5">
        <f t="shared" si="30"/>
        <v>18</v>
      </c>
      <c r="F1014" s="5" t="str">
        <f t="shared" si="31"/>
        <v>8</v>
      </c>
      <c r="G1014" s="28">
        <f>IFERROR(VLOOKUP(B1014,'1º SEM 2018'!$B:$I,8,0),0)</f>
        <v>-34490.269999999997</v>
      </c>
      <c r="H1014" s="28">
        <f>IFERROR(VLOOKUP(B1014,'2º SEM 2018'!$B:$I,8,0),0)</f>
        <v>-31485.69</v>
      </c>
      <c r="I1014" s="28">
        <f>IFERROR(VLOOKUP(B1014,'1º SEM 2019'!$B:$I,8,0),0)</f>
        <v>-37630.85</v>
      </c>
    </row>
    <row r="1015" spans="2:9">
      <c r="B1015" s="10" t="s">
        <v>5146</v>
      </c>
      <c r="C1015" s="11" t="s">
        <v>5147</v>
      </c>
      <c r="D1015" s="10" t="s">
        <v>5148</v>
      </c>
      <c r="E1015" s="5">
        <f t="shared" si="30"/>
        <v>18</v>
      </c>
      <c r="F1015" s="5" t="str">
        <f t="shared" si="31"/>
        <v>8</v>
      </c>
      <c r="G1015" s="28">
        <f>IFERROR(VLOOKUP(B1015,'1º SEM 2018'!$B:$I,8,0),0)</f>
        <v>0</v>
      </c>
      <c r="H1015" s="28">
        <f>IFERROR(VLOOKUP(B1015,'2º SEM 2018'!$B:$I,8,0),0)</f>
        <v>0</v>
      </c>
      <c r="I1015" s="28">
        <f>IFERROR(VLOOKUP(B1015,'1º SEM 2019'!$B:$I,8,0),0)</f>
        <v>-360.66</v>
      </c>
    </row>
    <row r="1016" spans="2:9">
      <c r="B1016" s="10" t="s">
        <v>5141</v>
      </c>
      <c r="C1016" s="11" t="s">
        <v>1</v>
      </c>
      <c r="D1016" s="10" t="s">
        <v>5142</v>
      </c>
      <c r="E1016" s="5">
        <f t="shared" si="30"/>
        <v>13</v>
      </c>
      <c r="F1016" s="5" t="str">
        <f t="shared" si="31"/>
        <v>8</v>
      </c>
      <c r="G1016" s="28">
        <f>IFERROR(VLOOKUP(B1016,'1º SEM 2018'!$B:$I,8,0),0)</f>
        <v>-34490.269999999997</v>
      </c>
      <c r="H1016" s="28">
        <f>IFERROR(VLOOKUP(B1016,'2º SEM 2018'!$B:$I,8,0),0)</f>
        <v>-31485.69</v>
      </c>
      <c r="I1016" s="28">
        <f>IFERROR(VLOOKUP(B1016,'1º SEM 2019'!$B:$I,8,0),0)</f>
        <v>-37991.51</v>
      </c>
    </row>
    <row r="1017" spans="2:9">
      <c r="B1017" s="10" t="s">
        <v>5151</v>
      </c>
      <c r="C1017" s="11" t="s">
        <v>5152</v>
      </c>
      <c r="D1017" s="10" t="s">
        <v>5153</v>
      </c>
      <c r="E1017" s="5">
        <f t="shared" si="30"/>
        <v>18</v>
      </c>
      <c r="F1017" s="5" t="str">
        <f t="shared" si="31"/>
        <v>8</v>
      </c>
      <c r="G1017" s="28">
        <f>IFERROR(VLOOKUP(B1017,'1º SEM 2018'!$B:$I,8,0),0)</f>
        <v>-2294.56</v>
      </c>
      <c r="H1017" s="28">
        <f>IFERROR(VLOOKUP(B1017,'2º SEM 2018'!$B:$I,8,0),0)</f>
        <v>-1046.4000000000001</v>
      </c>
      <c r="I1017" s="28">
        <f>IFERROR(VLOOKUP(B1017,'1º SEM 2019'!$B:$I,8,0),0)</f>
        <v>-360</v>
      </c>
    </row>
    <row r="1018" spans="2:9">
      <c r="B1018" s="10" t="s">
        <v>5154</v>
      </c>
      <c r="C1018" s="11" t="s">
        <v>5155</v>
      </c>
      <c r="D1018" s="10" t="s">
        <v>5156</v>
      </c>
      <c r="E1018" s="5">
        <f t="shared" si="30"/>
        <v>18</v>
      </c>
      <c r="F1018" s="5" t="str">
        <f t="shared" si="31"/>
        <v>8</v>
      </c>
      <c r="G1018" s="28">
        <f>IFERROR(VLOOKUP(B1018,'1º SEM 2018'!$B:$I,8,0),0)</f>
        <v>-5165.6000000000004</v>
      </c>
      <c r="H1018" s="28">
        <f>IFERROR(VLOOKUP(B1018,'2º SEM 2018'!$B:$I,8,0),0)</f>
        <v>-13681.85</v>
      </c>
      <c r="I1018" s="28">
        <f>IFERROR(VLOOKUP(B1018,'1º SEM 2019'!$B:$I,8,0),0)</f>
        <v>-34400.71</v>
      </c>
    </row>
    <row r="1019" spans="2:9">
      <c r="B1019" s="5" t="s">
        <v>5838</v>
      </c>
      <c r="C1019" s="5" t="s">
        <v>5839</v>
      </c>
      <c r="D1019" s="5" t="s">
        <v>5798</v>
      </c>
      <c r="E1019" s="5">
        <f t="shared" si="30"/>
        <v>18</v>
      </c>
      <c r="F1019" s="5" t="str">
        <f t="shared" si="31"/>
        <v>8</v>
      </c>
      <c r="G1019" s="28">
        <f>IFERROR(VLOOKUP(B1019,'1º SEM 2018'!$B:$I,8,0),0)</f>
        <v>-10900.86</v>
      </c>
      <c r="H1019" s="28">
        <f>IFERROR(VLOOKUP(B1019,'2º SEM 2018'!$B:$I,8,0),0)</f>
        <v>-10900.86</v>
      </c>
      <c r="I1019" s="28">
        <f>IFERROR(VLOOKUP(B1019,'1º SEM 2019'!$B:$I,8,0),0)</f>
        <v>0</v>
      </c>
    </row>
    <row r="1020" spans="2:9">
      <c r="B1020" s="10" t="s">
        <v>5157</v>
      </c>
      <c r="C1020" s="11" t="s">
        <v>5158</v>
      </c>
      <c r="D1020" s="10" t="s">
        <v>5159</v>
      </c>
      <c r="E1020" s="5">
        <f t="shared" si="30"/>
        <v>18</v>
      </c>
      <c r="F1020" s="5" t="str">
        <f t="shared" si="31"/>
        <v>8</v>
      </c>
      <c r="G1020" s="28">
        <f>IFERROR(VLOOKUP(B1020,'1º SEM 2018'!$B:$I,8,0),0)</f>
        <v>-290997.37</v>
      </c>
      <c r="H1020" s="28">
        <f>IFERROR(VLOOKUP(B1020,'2º SEM 2018'!$B:$I,8,0),0)</f>
        <v>-204749.92</v>
      </c>
      <c r="I1020" s="28">
        <f>IFERROR(VLOOKUP(B1020,'1º SEM 2019'!$B:$I,8,0),0)</f>
        <v>-278964.57</v>
      </c>
    </row>
    <row r="1021" spans="2:9">
      <c r="B1021" s="10" t="s">
        <v>5160</v>
      </c>
      <c r="C1021" s="11" t="s">
        <v>5161</v>
      </c>
      <c r="D1021" s="10" t="s">
        <v>5162</v>
      </c>
      <c r="E1021" s="5">
        <f t="shared" si="30"/>
        <v>18</v>
      </c>
      <c r="F1021" s="5" t="str">
        <f t="shared" si="31"/>
        <v>8</v>
      </c>
      <c r="G1021" s="28">
        <f>IFERROR(VLOOKUP(B1021,'1º SEM 2018'!$B:$I,8,0),0)</f>
        <v>-31415.19</v>
      </c>
      <c r="H1021" s="28">
        <f>IFERROR(VLOOKUP(B1021,'2º SEM 2018'!$B:$I,8,0),0)</f>
        <v>-30357.09</v>
      </c>
      <c r="I1021" s="28">
        <f>IFERROR(VLOOKUP(B1021,'1º SEM 2019'!$B:$I,8,0),0)</f>
        <v>-28712.48</v>
      </c>
    </row>
    <row r="1022" spans="2:9">
      <c r="B1022" s="10" t="s">
        <v>5163</v>
      </c>
      <c r="C1022" s="11" t="s">
        <v>5164</v>
      </c>
      <c r="D1022" s="10" t="s">
        <v>5165</v>
      </c>
      <c r="E1022" s="5">
        <f t="shared" si="30"/>
        <v>18</v>
      </c>
      <c r="F1022" s="5" t="str">
        <f t="shared" si="31"/>
        <v>8</v>
      </c>
      <c r="G1022" s="28">
        <f>IFERROR(VLOOKUP(B1022,'1º SEM 2018'!$B:$I,8,0),0)</f>
        <v>-38121.839999999997</v>
      </c>
      <c r="H1022" s="28">
        <f>IFERROR(VLOOKUP(B1022,'2º SEM 2018'!$B:$I,8,0),0)</f>
        <v>-44665.88</v>
      </c>
      <c r="I1022" s="28">
        <f>IFERROR(VLOOKUP(B1022,'1º SEM 2019'!$B:$I,8,0),0)</f>
        <v>-62605.64</v>
      </c>
    </row>
    <row r="1023" spans="2:9">
      <c r="B1023" s="10" t="s">
        <v>5166</v>
      </c>
      <c r="C1023" s="11" t="s">
        <v>5167</v>
      </c>
      <c r="D1023" s="10" t="s">
        <v>5168</v>
      </c>
      <c r="E1023" s="5">
        <f t="shared" si="30"/>
        <v>18</v>
      </c>
      <c r="F1023" s="5" t="str">
        <f t="shared" si="31"/>
        <v>8</v>
      </c>
      <c r="G1023" s="28">
        <f>IFERROR(VLOOKUP(B1023,'1º SEM 2018'!$B:$I,8,0),0)</f>
        <v>-19721.150000000001</v>
      </c>
      <c r="H1023" s="28">
        <f>IFERROR(VLOOKUP(B1023,'2º SEM 2018'!$B:$I,8,0),0)</f>
        <v>-80701.91</v>
      </c>
      <c r="I1023" s="28">
        <f>IFERROR(VLOOKUP(B1023,'1º SEM 2019'!$B:$I,8,0),0)</f>
        <v>-14987.15</v>
      </c>
    </row>
    <row r="1024" spans="2:9">
      <c r="B1024" s="5" t="s">
        <v>5840</v>
      </c>
      <c r="C1024" s="5" t="s">
        <v>5841</v>
      </c>
      <c r="D1024" s="5" t="s">
        <v>5842</v>
      </c>
      <c r="E1024" s="5">
        <f t="shared" si="30"/>
        <v>18</v>
      </c>
      <c r="F1024" s="5" t="str">
        <f t="shared" si="31"/>
        <v>8</v>
      </c>
      <c r="G1024" s="28">
        <f>IFERROR(VLOOKUP(B1024,'1º SEM 2018'!$B:$I,8,0),0)</f>
        <v>-838.74</v>
      </c>
      <c r="H1024" s="28">
        <f>IFERROR(VLOOKUP(B1024,'2º SEM 2018'!$B:$I,8,0),0)</f>
        <v>0</v>
      </c>
      <c r="I1024" s="28">
        <f>IFERROR(VLOOKUP(B1024,'1º SEM 2019'!$B:$I,8,0),0)</f>
        <v>0</v>
      </c>
    </row>
    <row r="1025" spans="2:9">
      <c r="B1025" s="10" t="s">
        <v>5169</v>
      </c>
      <c r="C1025" s="11" t="s">
        <v>5170</v>
      </c>
      <c r="D1025" s="10" t="s">
        <v>5171</v>
      </c>
      <c r="E1025" s="5">
        <f t="shared" si="30"/>
        <v>18</v>
      </c>
      <c r="F1025" s="5" t="str">
        <f t="shared" si="31"/>
        <v>8</v>
      </c>
      <c r="G1025" s="28">
        <f>IFERROR(VLOOKUP(B1025,'1º SEM 2018'!$B:$I,8,0),0)</f>
        <v>-742.45</v>
      </c>
      <c r="H1025" s="28">
        <f>IFERROR(VLOOKUP(B1025,'2º SEM 2018'!$B:$I,8,0),0)</f>
        <v>-818.02</v>
      </c>
      <c r="I1025" s="28">
        <f>IFERROR(VLOOKUP(B1025,'1º SEM 2019'!$B:$I,8,0),0)</f>
        <v>-1082.17</v>
      </c>
    </row>
    <row r="1026" spans="2:9">
      <c r="B1026" s="5" t="s">
        <v>5843</v>
      </c>
      <c r="C1026" s="5" t="s">
        <v>5844</v>
      </c>
      <c r="D1026" s="5" t="s">
        <v>5845</v>
      </c>
      <c r="E1026" s="5">
        <f t="shared" si="30"/>
        <v>18</v>
      </c>
      <c r="F1026" s="5" t="str">
        <f t="shared" si="31"/>
        <v>8</v>
      </c>
      <c r="G1026" s="28">
        <f>IFERROR(VLOOKUP(B1026,'1º SEM 2018'!$B:$I,8,0),0)</f>
        <v>-702.47</v>
      </c>
      <c r="H1026" s="28">
        <f>IFERROR(VLOOKUP(B1026,'2º SEM 2018'!$B:$I,8,0),0)</f>
        <v>-313.77</v>
      </c>
      <c r="I1026" s="28">
        <f>IFERROR(VLOOKUP(B1026,'1º SEM 2019'!$B:$I,8,0),0)</f>
        <v>0</v>
      </c>
    </row>
    <row r="1027" spans="2:9">
      <c r="B1027" s="10" t="s">
        <v>5172</v>
      </c>
      <c r="C1027" s="11" t="s">
        <v>5173</v>
      </c>
      <c r="D1027" s="10" t="s">
        <v>5174</v>
      </c>
      <c r="E1027" s="5">
        <f t="shared" si="30"/>
        <v>18</v>
      </c>
      <c r="F1027" s="5" t="str">
        <f t="shared" si="31"/>
        <v>8</v>
      </c>
      <c r="G1027" s="28">
        <f>IFERROR(VLOOKUP(B1027,'1º SEM 2018'!$B:$I,8,0),0)</f>
        <v>-641.66</v>
      </c>
      <c r="H1027" s="28">
        <f>IFERROR(VLOOKUP(B1027,'2º SEM 2018'!$B:$I,8,0),0)</f>
        <v>0</v>
      </c>
      <c r="I1027" s="28">
        <f>IFERROR(VLOOKUP(B1027,'1º SEM 2019'!$B:$I,8,0),0)</f>
        <v>-548.9</v>
      </c>
    </row>
    <row r="1028" spans="2:9">
      <c r="B1028" s="10" t="s">
        <v>5175</v>
      </c>
      <c r="C1028" s="11" t="s">
        <v>5176</v>
      </c>
      <c r="D1028" s="10" t="s">
        <v>5177</v>
      </c>
      <c r="E1028" s="5">
        <f t="shared" si="30"/>
        <v>18</v>
      </c>
      <c r="F1028" s="5" t="str">
        <f t="shared" si="31"/>
        <v>8</v>
      </c>
      <c r="G1028" s="28">
        <f>IFERROR(VLOOKUP(B1028,'1º SEM 2018'!$B:$I,8,0),0)</f>
        <v>-26183.7</v>
      </c>
      <c r="H1028" s="28">
        <f>IFERROR(VLOOKUP(B1028,'2º SEM 2018'!$B:$I,8,0),0)</f>
        <v>-26183.66</v>
      </c>
      <c r="I1028" s="28">
        <f>IFERROR(VLOOKUP(B1028,'1º SEM 2019'!$B:$I,8,0),0)</f>
        <v>-28533.9</v>
      </c>
    </row>
    <row r="1029" spans="2:9">
      <c r="B1029" s="10" t="s">
        <v>5178</v>
      </c>
      <c r="C1029" s="11" t="s">
        <v>5179</v>
      </c>
      <c r="D1029" s="10" t="s">
        <v>5180</v>
      </c>
      <c r="E1029" s="5">
        <f t="shared" si="30"/>
        <v>18</v>
      </c>
      <c r="F1029" s="5" t="str">
        <f t="shared" si="31"/>
        <v>8</v>
      </c>
      <c r="G1029" s="28">
        <f>IFERROR(VLOOKUP(B1029,'1º SEM 2018'!$B:$I,8,0),0)</f>
        <v>-3532.54</v>
      </c>
      <c r="H1029" s="28">
        <f>IFERROR(VLOOKUP(B1029,'2º SEM 2018'!$B:$I,8,0),0)</f>
        <v>-3816.07</v>
      </c>
      <c r="I1029" s="28">
        <f>IFERROR(VLOOKUP(B1029,'1º SEM 2019'!$B:$I,8,0),0)</f>
        <v>-3958.27</v>
      </c>
    </row>
    <row r="1030" spans="2:9">
      <c r="B1030" s="10" t="s">
        <v>5181</v>
      </c>
      <c r="C1030" s="11" t="s">
        <v>5182</v>
      </c>
      <c r="D1030" s="10" t="s">
        <v>5183</v>
      </c>
      <c r="E1030" s="5">
        <f t="shared" si="30"/>
        <v>18</v>
      </c>
      <c r="F1030" s="5" t="str">
        <f t="shared" si="31"/>
        <v>8</v>
      </c>
      <c r="G1030" s="28">
        <f>IFERROR(VLOOKUP(B1030,'1º SEM 2018'!$B:$I,8,0),0)</f>
        <v>-260788.95</v>
      </c>
      <c r="H1030" s="28">
        <f>IFERROR(VLOOKUP(B1030,'2º SEM 2018'!$B:$I,8,0),0)</f>
        <v>-278051.93</v>
      </c>
      <c r="I1030" s="28">
        <f>IFERROR(VLOOKUP(B1030,'1º SEM 2019'!$B:$I,8,0),0)</f>
        <v>-275487.96999999997</v>
      </c>
    </row>
    <row r="1031" spans="2:9">
      <c r="B1031" s="10" t="s">
        <v>5184</v>
      </c>
      <c r="C1031" s="11" t="s">
        <v>5185</v>
      </c>
      <c r="D1031" s="10" t="s">
        <v>5186</v>
      </c>
      <c r="E1031" s="5">
        <f t="shared" si="30"/>
        <v>18</v>
      </c>
      <c r="F1031" s="5" t="str">
        <f t="shared" si="31"/>
        <v>8</v>
      </c>
      <c r="G1031" s="28">
        <f>IFERROR(VLOOKUP(B1031,'1º SEM 2018'!$B:$I,8,0),0)</f>
        <v>-880.97</v>
      </c>
      <c r="H1031" s="28">
        <f>IFERROR(VLOOKUP(B1031,'2º SEM 2018'!$B:$I,8,0),0)</f>
        <v>-117.19</v>
      </c>
      <c r="I1031" s="28">
        <f>IFERROR(VLOOKUP(B1031,'1º SEM 2019'!$B:$I,8,0),0)</f>
        <v>-70.319999999999993</v>
      </c>
    </row>
    <row r="1032" spans="2:9">
      <c r="B1032" s="10" t="s">
        <v>5187</v>
      </c>
      <c r="C1032" s="11" t="s">
        <v>5188</v>
      </c>
      <c r="D1032" s="10" t="s">
        <v>5189</v>
      </c>
      <c r="E1032" s="5">
        <f t="shared" si="30"/>
        <v>18</v>
      </c>
      <c r="F1032" s="5" t="str">
        <f t="shared" si="31"/>
        <v>8</v>
      </c>
      <c r="G1032" s="28">
        <f>IFERROR(VLOOKUP(B1032,'1º SEM 2018'!$B:$I,8,0),0)</f>
        <v>-47446.2</v>
      </c>
      <c r="H1032" s="28">
        <f>IFERROR(VLOOKUP(B1032,'2º SEM 2018'!$B:$I,8,0),0)</f>
        <v>-45463.86</v>
      </c>
      <c r="I1032" s="28">
        <f>IFERROR(VLOOKUP(B1032,'1º SEM 2019'!$B:$I,8,0),0)</f>
        <v>-112235.31</v>
      </c>
    </row>
    <row r="1033" spans="2:9">
      <c r="B1033" s="10" t="s">
        <v>5190</v>
      </c>
      <c r="C1033" s="11" t="s">
        <v>5191</v>
      </c>
      <c r="D1033" s="10" t="s">
        <v>3334</v>
      </c>
      <c r="E1033" s="5">
        <f t="shared" si="30"/>
        <v>18</v>
      </c>
      <c r="F1033" s="5" t="str">
        <f t="shared" si="31"/>
        <v>8</v>
      </c>
      <c r="G1033" s="28">
        <f>IFERROR(VLOOKUP(B1033,'1º SEM 2018'!$B:$I,8,0),0)</f>
        <v>0</v>
      </c>
      <c r="H1033" s="28">
        <f>IFERROR(VLOOKUP(B1033,'2º SEM 2018'!$B:$I,8,0),0)</f>
        <v>0</v>
      </c>
      <c r="I1033" s="28">
        <f>IFERROR(VLOOKUP(B1033,'1º SEM 2019'!$B:$I,8,0),0)</f>
        <v>-8981.0400000000009</v>
      </c>
    </row>
    <row r="1034" spans="2:9">
      <c r="B1034" s="10" t="s">
        <v>5192</v>
      </c>
      <c r="C1034" s="11" t="s">
        <v>5193</v>
      </c>
      <c r="D1034" s="10" t="s">
        <v>4294</v>
      </c>
      <c r="E1034" s="5">
        <f t="shared" si="30"/>
        <v>18</v>
      </c>
      <c r="F1034" s="5" t="str">
        <f t="shared" si="31"/>
        <v>8</v>
      </c>
      <c r="G1034" s="28">
        <f>IFERROR(VLOOKUP(B1034,'1º SEM 2018'!$B:$I,8,0),0)</f>
        <v>-102641.13</v>
      </c>
      <c r="H1034" s="28">
        <f>IFERROR(VLOOKUP(B1034,'2º SEM 2018'!$B:$I,8,0),0)</f>
        <v>-259495.53</v>
      </c>
      <c r="I1034" s="28">
        <f>IFERROR(VLOOKUP(B1034,'1º SEM 2019'!$B:$I,8,0),0)</f>
        <v>-178597.02</v>
      </c>
    </row>
    <row r="1035" spans="2:9">
      <c r="B1035" s="10" t="s">
        <v>5149</v>
      </c>
      <c r="C1035" s="11" t="s">
        <v>1</v>
      </c>
      <c r="D1035" s="10" t="s">
        <v>5150</v>
      </c>
      <c r="E1035" s="5">
        <f t="shared" si="30"/>
        <v>13</v>
      </c>
      <c r="F1035" s="5" t="str">
        <f t="shared" si="31"/>
        <v>8</v>
      </c>
      <c r="G1035" s="28">
        <f>IFERROR(VLOOKUP(B1035,'1º SEM 2018'!$B:$I,8,0),0)</f>
        <v>-843015.38</v>
      </c>
      <c r="H1035" s="28">
        <f>IFERROR(VLOOKUP(B1035,'2º SEM 2018'!$B:$I,8,0),0)</f>
        <v>-1000363.94</v>
      </c>
      <c r="I1035" s="28">
        <f>IFERROR(VLOOKUP(B1035,'1º SEM 2019'!$B:$I,8,0),0)</f>
        <v>-1029525.45</v>
      </c>
    </row>
    <row r="1036" spans="2:9">
      <c r="B1036" s="10" t="s">
        <v>5194</v>
      </c>
      <c r="C1036" s="11" t="s">
        <v>1</v>
      </c>
      <c r="D1036" s="10" t="s">
        <v>5195</v>
      </c>
      <c r="E1036" s="5">
        <f t="shared" si="30"/>
        <v>13</v>
      </c>
      <c r="F1036" s="5" t="str">
        <f t="shared" si="31"/>
        <v>8</v>
      </c>
      <c r="G1036" s="28">
        <f>IFERROR(VLOOKUP(B1036,'1º SEM 2018'!$B:$I,8,0),0)</f>
        <v>-7495532.9100000001</v>
      </c>
      <c r="H1036" s="28">
        <f>IFERROR(VLOOKUP(B1036,'2º SEM 2018'!$B:$I,8,0),0)</f>
        <v>-4151660.44</v>
      </c>
      <c r="I1036" s="28">
        <f>IFERROR(VLOOKUP(B1036,'1º SEM 2019'!$B:$I,8,0),0)</f>
        <v>-5099048.13</v>
      </c>
    </row>
    <row r="1037" spans="2:9">
      <c r="B1037" s="10" t="s">
        <v>5198</v>
      </c>
      <c r="C1037" s="11" t="s">
        <v>5199</v>
      </c>
      <c r="D1037" s="10" t="s">
        <v>5200</v>
      </c>
      <c r="E1037" s="5">
        <f t="shared" si="30"/>
        <v>18</v>
      </c>
      <c r="F1037" s="5" t="str">
        <f t="shared" si="31"/>
        <v>8</v>
      </c>
      <c r="G1037" s="28">
        <f>IFERROR(VLOOKUP(B1037,'1º SEM 2018'!$B:$I,8,0),0)</f>
        <v>-193074.73</v>
      </c>
      <c r="H1037" s="28">
        <f>IFERROR(VLOOKUP(B1037,'2º SEM 2018'!$B:$I,8,0),0)</f>
        <v>-197306.8</v>
      </c>
      <c r="I1037" s="28">
        <f>IFERROR(VLOOKUP(B1037,'1º SEM 2019'!$B:$I,8,0),0)</f>
        <v>-213044.74</v>
      </c>
    </row>
    <row r="1038" spans="2:9">
      <c r="B1038" s="10" t="s">
        <v>5196</v>
      </c>
      <c r="C1038" s="11" t="s">
        <v>1</v>
      </c>
      <c r="D1038" s="10" t="s">
        <v>5197</v>
      </c>
      <c r="E1038" s="5">
        <f t="shared" si="30"/>
        <v>13</v>
      </c>
      <c r="F1038" s="5" t="str">
        <f t="shared" si="31"/>
        <v>8</v>
      </c>
      <c r="G1038" s="28">
        <f>IFERROR(VLOOKUP(B1038,'1º SEM 2018'!$B:$I,8,0),0)</f>
        <v>-193074.73</v>
      </c>
      <c r="H1038" s="28">
        <f>IFERROR(VLOOKUP(B1038,'2º SEM 2018'!$B:$I,8,0),0)</f>
        <v>-197306.8</v>
      </c>
      <c r="I1038" s="28">
        <f>IFERROR(VLOOKUP(B1038,'1º SEM 2019'!$B:$I,8,0),0)</f>
        <v>-213044.74</v>
      </c>
    </row>
    <row r="1039" spans="2:9">
      <c r="B1039" s="10" t="s">
        <v>5201</v>
      </c>
      <c r="C1039" s="11" t="s">
        <v>1</v>
      </c>
      <c r="D1039" s="10" t="s">
        <v>5202</v>
      </c>
      <c r="E1039" s="5">
        <f t="shared" si="30"/>
        <v>13</v>
      </c>
      <c r="F1039" s="5" t="str">
        <f t="shared" si="31"/>
        <v>8</v>
      </c>
      <c r="G1039" s="28">
        <f>IFERROR(VLOOKUP(B1039,'1º SEM 2018'!$B:$I,8,0),0)</f>
        <v>-7284815.4199999999</v>
      </c>
      <c r="H1039" s="28">
        <f>IFERROR(VLOOKUP(B1039,'2º SEM 2018'!$B:$I,8,0),0)</f>
        <v>-3908276.89</v>
      </c>
      <c r="I1039" s="28">
        <f>IFERROR(VLOOKUP(B1039,'1º SEM 2019'!$B:$I,8,0),0)</f>
        <v>-4773318.9000000004</v>
      </c>
    </row>
    <row r="1040" spans="2:9">
      <c r="B1040" s="10" t="s">
        <v>5205</v>
      </c>
      <c r="C1040" s="11" t="s">
        <v>5206</v>
      </c>
      <c r="D1040" s="10" t="s">
        <v>4714</v>
      </c>
      <c r="E1040" s="5">
        <f t="shared" ref="E1040:E1103" si="32">LEN(B1040)</f>
        <v>18</v>
      </c>
      <c r="F1040" s="5" t="str">
        <f t="shared" ref="F1040:F1103" si="33">LEFT(B1040)</f>
        <v>8</v>
      </c>
      <c r="G1040" s="28">
        <f>IFERROR(VLOOKUP(B1040,'1º SEM 2018'!$B:$I,8,0),0)</f>
        <v>-7181679.3899999997</v>
      </c>
      <c r="H1040" s="28">
        <f>IFERROR(VLOOKUP(B1040,'2º SEM 2018'!$B:$I,8,0),0)</f>
        <v>-3720456.28</v>
      </c>
      <c r="I1040" s="28">
        <f>IFERROR(VLOOKUP(B1040,'1º SEM 2019'!$B:$I,8,0),0)</f>
        <v>-700371.72</v>
      </c>
    </row>
    <row r="1041" spans="2:9">
      <c r="B1041" s="10" t="s">
        <v>5207</v>
      </c>
      <c r="C1041" s="11" t="s">
        <v>5208</v>
      </c>
      <c r="D1041" s="10" t="s">
        <v>5209</v>
      </c>
      <c r="E1041" s="5">
        <f t="shared" si="32"/>
        <v>18</v>
      </c>
      <c r="F1041" s="5" t="str">
        <f t="shared" si="33"/>
        <v>8</v>
      </c>
      <c r="G1041" s="28">
        <f>IFERROR(VLOOKUP(B1041,'1º SEM 2018'!$B:$I,8,0),0)</f>
        <v>0</v>
      </c>
      <c r="H1041" s="28">
        <f>IFERROR(VLOOKUP(B1041,'2º SEM 2018'!$B:$I,8,0),0)</f>
        <v>-3264.34</v>
      </c>
      <c r="I1041" s="28">
        <f>IFERROR(VLOOKUP(B1041,'1º SEM 2019'!$B:$I,8,0),0)</f>
        <v>-25253.74</v>
      </c>
    </row>
    <row r="1042" spans="2:9">
      <c r="B1042" s="10" t="s">
        <v>5210</v>
      </c>
      <c r="C1042" s="11" t="s">
        <v>5211</v>
      </c>
      <c r="D1042" s="10" t="s">
        <v>5212</v>
      </c>
      <c r="E1042" s="5">
        <f t="shared" si="32"/>
        <v>18</v>
      </c>
      <c r="F1042" s="5" t="str">
        <f t="shared" si="33"/>
        <v>8</v>
      </c>
      <c r="G1042" s="28">
        <f>IFERROR(VLOOKUP(B1042,'1º SEM 2018'!$B:$I,8,0),0)</f>
        <v>-985.44</v>
      </c>
      <c r="H1042" s="28">
        <f>IFERROR(VLOOKUP(B1042,'2º SEM 2018'!$B:$I,8,0),0)</f>
        <v>0</v>
      </c>
      <c r="I1042" s="28">
        <f>IFERROR(VLOOKUP(B1042,'1º SEM 2019'!$B:$I,8,0),0)</f>
        <v>-6709.37</v>
      </c>
    </row>
    <row r="1043" spans="2:9">
      <c r="B1043" s="10" t="s">
        <v>5213</v>
      </c>
      <c r="C1043" s="11" t="s">
        <v>5214</v>
      </c>
      <c r="D1043" s="10" t="s">
        <v>5215</v>
      </c>
      <c r="E1043" s="5">
        <f t="shared" si="32"/>
        <v>18</v>
      </c>
      <c r="F1043" s="5" t="str">
        <f t="shared" si="33"/>
        <v>8</v>
      </c>
      <c r="G1043" s="28">
        <f>IFERROR(VLOOKUP(B1043,'1º SEM 2018'!$B:$I,8,0),0)</f>
        <v>-6164.06</v>
      </c>
      <c r="H1043" s="28">
        <f>IFERROR(VLOOKUP(B1043,'2º SEM 2018'!$B:$I,8,0),0)</f>
        <v>-28627.14</v>
      </c>
      <c r="I1043" s="28">
        <f>IFERROR(VLOOKUP(B1043,'1º SEM 2019'!$B:$I,8,0),0)</f>
        <v>-128507.11</v>
      </c>
    </row>
    <row r="1044" spans="2:9">
      <c r="B1044" s="10" t="s">
        <v>5216</v>
      </c>
      <c r="C1044" s="11" t="s">
        <v>5217</v>
      </c>
      <c r="D1044" s="10" t="s">
        <v>5218</v>
      </c>
      <c r="E1044" s="5">
        <f t="shared" si="32"/>
        <v>18</v>
      </c>
      <c r="F1044" s="5" t="str">
        <f t="shared" si="33"/>
        <v>8</v>
      </c>
      <c r="G1044" s="28">
        <f>IFERROR(VLOOKUP(B1044,'1º SEM 2018'!$B:$I,8,0),0)</f>
        <v>0</v>
      </c>
      <c r="H1044" s="28">
        <f>IFERROR(VLOOKUP(B1044,'2º SEM 2018'!$B:$I,8,0),0)</f>
        <v>-14321.78</v>
      </c>
      <c r="I1044" s="28">
        <f>IFERROR(VLOOKUP(B1044,'1º SEM 2019'!$B:$I,8,0),0)</f>
        <v>-11844.54</v>
      </c>
    </row>
    <row r="1045" spans="2:9">
      <c r="B1045" s="10" t="s">
        <v>5219</v>
      </c>
      <c r="C1045" s="11" t="s">
        <v>5220</v>
      </c>
      <c r="D1045" s="10" t="s">
        <v>5221</v>
      </c>
      <c r="E1045" s="5">
        <f t="shared" si="32"/>
        <v>18</v>
      </c>
      <c r="F1045" s="5" t="str">
        <f t="shared" si="33"/>
        <v>8</v>
      </c>
      <c r="G1045" s="28">
        <f>IFERROR(VLOOKUP(B1045,'1º SEM 2018'!$B:$I,8,0),0)</f>
        <v>0</v>
      </c>
      <c r="H1045" s="28">
        <f>IFERROR(VLOOKUP(B1045,'2º SEM 2018'!$B:$I,8,0),0)</f>
        <v>0</v>
      </c>
      <c r="I1045" s="28">
        <f>IFERROR(VLOOKUP(B1045,'1º SEM 2019'!$B:$I,8,0),0)</f>
        <v>-2843656.76</v>
      </c>
    </row>
    <row r="1046" spans="2:9">
      <c r="B1046" s="10" t="s">
        <v>5222</v>
      </c>
      <c r="C1046" s="11" t="s">
        <v>5223</v>
      </c>
      <c r="D1046" s="10" t="s">
        <v>5224</v>
      </c>
      <c r="E1046" s="5">
        <f t="shared" si="32"/>
        <v>18</v>
      </c>
      <c r="F1046" s="5" t="str">
        <f t="shared" si="33"/>
        <v>8</v>
      </c>
      <c r="G1046" s="28">
        <f>IFERROR(VLOOKUP(B1046,'1º SEM 2018'!$B:$I,8,0),0)</f>
        <v>0</v>
      </c>
      <c r="H1046" s="28">
        <f>IFERROR(VLOOKUP(B1046,'2º SEM 2018'!$B:$I,8,0),0)</f>
        <v>0</v>
      </c>
      <c r="I1046" s="28">
        <f>IFERROR(VLOOKUP(B1046,'1º SEM 2019'!$B:$I,8,0),0)</f>
        <v>-2291</v>
      </c>
    </row>
    <row r="1047" spans="2:9">
      <c r="B1047" s="10" t="s">
        <v>5225</v>
      </c>
      <c r="C1047" s="11" t="s">
        <v>5226</v>
      </c>
      <c r="D1047" s="10" t="s">
        <v>5227</v>
      </c>
      <c r="E1047" s="5">
        <f t="shared" si="32"/>
        <v>18</v>
      </c>
      <c r="F1047" s="5" t="str">
        <f t="shared" si="33"/>
        <v>8</v>
      </c>
      <c r="G1047" s="28">
        <f>IFERROR(VLOOKUP(B1047,'1º SEM 2018'!$B:$I,8,0),0)</f>
        <v>0</v>
      </c>
      <c r="H1047" s="28">
        <f>IFERROR(VLOOKUP(B1047,'2º SEM 2018'!$B:$I,8,0),0)</f>
        <v>0</v>
      </c>
      <c r="I1047" s="28">
        <f>IFERROR(VLOOKUP(B1047,'1º SEM 2019'!$B:$I,8,0),0)</f>
        <v>-897220.13</v>
      </c>
    </row>
    <row r="1048" spans="2:9">
      <c r="B1048" s="10" t="s">
        <v>5203</v>
      </c>
      <c r="C1048" s="11" t="s">
        <v>1</v>
      </c>
      <c r="D1048" s="10" t="s">
        <v>5204</v>
      </c>
      <c r="E1048" s="5">
        <f t="shared" si="32"/>
        <v>13</v>
      </c>
      <c r="F1048" s="5" t="str">
        <f t="shared" si="33"/>
        <v>8</v>
      </c>
      <c r="G1048" s="28">
        <f>IFERROR(VLOOKUP(B1048,'1º SEM 2018'!$B:$I,8,0),0)</f>
        <v>-7188828.8899999997</v>
      </c>
      <c r="H1048" s="28">
        <f>IFERROR(VLOOKUP(B1048,'2º SEM 2018'!$B:$I,8,0),0)</f>
        <v>-3766669.54</v>
      </c>
      <c r="I1048" s="28">
        <f>IFERROR(VLOOKUP(B1048,'1º SEM 2019'!$B:$I,8,0),0)</f>
        <v>-4615854.37</v>
      </c>
    </row>
    <row r="1049" spans="2:9">
      <c r="B1049" s="10" t="s">
        <v>5230</v>
      </c>
      <c r="C1049" s="11" t="s">
        <v>5231</v>
      </c>
      <c r="D1049" s="10" t="s">
        <v>4728</v>
      </c>
      <c r="E1049" s="5">
        <f t="shared" si="32"/>
        <v>18</v>
      </c>
      <c r="F1049" s="5" t="str">
        <f t="shared" si="33"/>
        <v>8</v>
      </c>
      <c r="G1049" s="28">
        <f>IFERROR(VLOOKUP(B1049,'1º SEM 2018'!$B:$I,8,0),0)</f>
        <v>-57648.08</v>
      </c>
      <c r="H1049" s="28">
        <f>IFERROR(VLOOKUP(B1049,'2º SEM 2018'!$B:$I,8,0),0)</f>
        <v>-27192.53</v>
      </c>
      <c r="I1049" s="28">
        <f>IFERROR(VLOOKUP(B1049,'1º SEM 2019'!$B:$I,8,0),0)</f>
        <v>-99693.59</v>
      </c>
    </row>
    <row r="1050" spans="2:9">
      <c r="B1050" s="10" t="s">
        <v>5228</v>
      </c>
      <c r="C1050" s="11" t="s">
        <v>1</v>
      </c>
      <c r="D1050" s="10" t="s">
        <v>5229</v>
      </c>
      <c r="E1050" s="5">
        <f t="shared" si="32"/>
        <v>13</v>
      </c>
      <c r="F1050" s="5" t="str">
        <f t="shared" si="33"/>
        <v>8</v>
      </c>
      <c r="G1050" s="28">
        <f>IFERROR(VLOOKUP(B1050,'1º SEM 2018'!$B:$I,8,0),0)</f>
        <v>-57648.08</v>
      </c>
      <c r="H1050" s="28">
        <f>IFERROR(VLOOKUP(B1050,'2º SEM 2018'!$B:$I,8,0),0)</f>
        <v>-27192.53</v>
      </c>
      <c r="I1050" s="28">
        <f>IFERROR(VLOOKUP(B1050,'1º SEM 2019'!$B:$I,8,0),0)</f>
        <v>-99693.59</v>
      </c>
    </row>
    <row r="1051" spans="2:9">
      <c r="B1051" s="10" t="s">
        <v>5234</v>
      </c>
      <c r="C1051" s="11" t="s">
        <v>5235</v>
      </c>
      <c r="D1051" s="10" t="s">
        <v>5236</v>
      </c>
      <c r="E1051" s="5">
        <f t="shared" si="32"/>
        <v>18</v>
      </c>
      <c r="F1051" s="5" t="str">
        <f t="shared" si="33"/>
        <v>8</v>
      </c>
      <c r="G1051" s="28">
        <f>IFERROR(VLOOKUP(B1051,'1º SEM 2018'!$B:$I,8,0),0)</f>
        <v>-19193.34</v>
      </c>
      <c r="H1051" s="28">
        <f>IFERROR(VLOOKUP(B1051,'2º SEM 2018'!$B:$I,8,0),0)</f>
        <v>-19269.95</v>
      </c>
      <c r="I1051" s="28">
        <f>IFERROR(VLOOKUP(B1051,'1º SEM 2019'!$B:$I,8,0),0)</f>
        <v>-20163.21</v>
      </c>
    </row>
    <row r="1052" spans="2:9">
      <c r="B1052" s="10" t="s">
        <v>5237</v>
      </c>
      <c r="C1052" s="11" t="s">
        <v>5238</v>
      </c>
      <c r="D1052" s="10" t="s">
        <v>5239</v>
      </c>
      <c r="E1052" s="5">
        <f t="shared" si="32"/>
        <v>18</v>
      </c>
      <c r="F1052" s="5" t="str">
        <f t="shared" si="33"/>
        <v>8</v>
      </c>
      <c r="G1052" s="28">
        <f>IFERROR(VLOOKUP(B1052,'1º SEM 2018'!$B:$I,8,0),0)</f>
        <v>-19145.11</v>
      </c>
      <c r="H1052" s="28">
        <f>IFERROR(VLOOKUP(B1052,'2º SEM 2018'!$B:$I,8,0),0)</f>
        <v>-18014.509999999998</v>
      </c>
      <c r="I1052" s="28">
        <f>IFERROR(VLOOKUP(B1052,'1º SEM 2019'!$B:$I,8,0),0)</f>
        <v>-17607.73</v>
      </c>
    </row>
    <row r="1053" spans="2:9">
      <c r="B1053" s="10" t="s">
        <v>5240</v>
      </c>
      <c r="C1053" s="11" t="s">
        <v>5241</v>
      </c>
      <c r="D1053" s="10" t="s">
        <v>3247</v>
      </c>
      <c r="E1053" s="5">
        <f t="shared" si="32"/>
        <v>18</v>
      </c>
      <c r="F1053" s="5" t="str">
        <f t="shared" si="33"/>
        <v>8</v>
      </c>
      <c r="G1053" s="28">
        <f>IFERROR(VLOOKUP(B1053,'1º SEM 2018'!$B:$I,8,0),0)</f>
        <v>0</v>
      </c>
      <c r="H1053" s="28">
        <f>IFERROR(VLOOKUP(B1053,'2º SEM 2018'!$B:$I,8,0),0)</f>
        <v>-77130.36</v>
      </c>
      <c r="I1053" s="28">
        <f>IFERROR(VLOOKUP(B1053,'1º SEM 2019'!$B:$I,8,0),0)</f>
        <v>-20000</v>
      </c>
    </row>
    <row r="1054" spans="2:9">
      <c r="B1054" s="10" t="s">
        <v>5232</v>
      </c>
      <c r="C1054" s="11" t="s">
        <v>1</v>
      </c>
      <c r="D1054" s="10" t="s">
        <v>5233</v>
      </c>
      <c r="E1054" s="5">
        <f t="shared" si="32"/>
        <v>13</v>
      </c>
      <c r="F1054" s="5" t="str">
        <f t="shared" si="33"/>
        <v>8</v>
      </c>
      <c r="G1054" s="28">
        <f>IFERROR(VLOOKUP(B1054,'1º SEM 2018'!$B:$I,8,0),0)</f>
        <v>-38338.449999999997</v>
      </c>
      <c r="H1054" s="28">
        <f>IFERROR(VLOOKUP(B1054,'2º SEM 2018'!$B:$I,8,0),0)</f>
        <v>-114414.82</v>
      </c>
      <c r="I1054" s="28">
        <f>IFERROR(VLOOKUP(B1054,'1º SEM 2019'!$B:$I,8,0),0)</f>
        <v>-57770.94</v>
      </c>
    </row>
    <row r="1055" spans="2:9">
      <c r="B1055" s="10" t="s">
        <v>5242</v>
      </c>
      <c r="C1055" s="11" t="s">
        <v>1</v>
      </c>
      <c r="D1055" s="10" t="s">
        <v>5243</v>
      </c>
      <c r="E1055" s="5">
        <f t="shared" si="32"/>
        <v>13</v>
      </c>
      <c r="F1055" s="5" t="str">
        <f t="shared" si="33"/>
        <v>8</v>
      </c>
      <c r="G1055" s="28">
        <f>IFERROR(VLOOKUP(B1055,'1º SEM 2018'!$B:$I,8,0),0)</f>
        <v>-17642.759999999998</v>
      </c>
      <c r="H1055" s="28">
        <f>IFERROR(VLOOKUP(B1055,'2º SEM 2018'!$B:$I,8,0),0)</f>
        <v>-46076.75</v>
      </c>
      <c r="I1055" s="28">
        <f>IFERROR(VLOOKUP(B1055,'1º SEM 2019'!$B:$I,8,0),0)</f>
        <v>-112684.49</v>
      </c>
    </row>
    <row r="1056" spans="2:9">
      <c r="B1056" s="10" t="s">
        <v>5246</v>
      </c>
      <c r="C1056" s="11" t="s">
        <v>5247</v>
      </c>
      <c r="D1056" s="10" t="s">
        <v>4309</v>
      </c>
      <c r="E1056" s="5">
        <f t="shared" si="32"/>
        <v>18</v>
      </c>
      <c r="F1056" s="5" t="str">
        <f t="shared" si="33"/>
        <v>8</v>
      </c>
      <c r="G1056" s="28">
        <f>IFERROR(VLOOKUP(B1056,'1º SEM 2018'!$B:$I,8,0),0)</f>
        <v>-9672.32</v>
      </c>
      <c r="H1056" s="28">
        <f>IFERROR(VLOOKUP(B1056,'2º SEM 2018'!$B:$I,8,0),0)</f>
        <v>-2976.13</v>
      </c>
      <c r="I1056" s="28">
        <f>IFERROR(VLOOKUP(B1056,'1º SEM 2019'!$B:$I,8,0),0)</f>
        <v>-440.64</v>
      </c>
    </row>
    <row r="1057" spans="2:9">
      <c r="B1057" s="10" t="s">
        <v>5244</v>
      </c>
      <c r="C1057" s="11" t="s">
        <v>1</v>
      </c>
      <c r="D1057" s="10" t="s">
        <v>5245</v>
      </c>
      <c r="E1057" s="5">
        <f t="shared" si="32"/>
        <v>13</v>
      </c>
      <c r="F1057" s="5" t="str">
        <f t="shared" si="33"/>
        <v>8</v>
      </c>
      <c r="G1057" s="28">
        <f>IFERROR(VLOOKUP(B1057,'1º SEM 2018'!$B:$I,8,0),0)</f>
        <v>-9672.32</v>
      </c>
      <c r="H1057" s="28">
        <f>IFERROR(VLOOKUP(B1057,'2º SEM 2018'!$B:$I,8,0),0)</f>
        <v>-2976.13</v>
      </c>
      <c r="I1057" s="28">
        <f>IFERROR(VLOOKUP(B1057,'1º SEM 2019'!$B:$I,8,0),0)</f>
        <v>-440.64</v>
      </c>
    </row>
    <row r="1058" spans="2:9">
      <c r="B1058" s="2" t="s">
        <v>5250</v>
      </c>
      <c r="C1058" s="1" t="s">
        <v>5251</v>
      </c>
      <c r="D1058" s="2" t="s">
        <v>4329</v>
      </c>
      <c r="E1058" s="5">
        <f t="shared" si="32"/>
        <v>18</v>
      </c>
      <c r="F1058" s="5" t="str">
        <f t="shared" si="33"/>
        <v>8</v>
      </c>
      <c r="G1058" s="28">
        <f>IFERROR(VLOOKUP(B1058,'1º SEM 2018'!$B:$I,8,0),0)</f>
        <v>-7970.44</v>
      </c>
      <c r="H1058" s="28">
        <f>IFERROR(VLOOKUP(B1058,'2º SEM 2018'!$B:$I,8,0),0)</f>
        <v>-43100.62</v>
      </c>
      <c r="I1058" s="28">
        <f>IFERROR(VLOOKUP(B1058,'1º SEM 2019'!$B:$I,8,0),0)</f>
        <v>-112243.85</v>
      </c>
    </row>
    <row r="1059" spans="2:9">
      <c r="B1059" s="2" t="s">
        <v>5248</v>
      </c>
      <c r="C1059" s="1" t="s">
        <v>1</v>
      </c>
      <c r="D1059" s="2" t="s">
        <v>5249</v>
      </c>
      <c r="E1059" s="5">
        <f t="shared" si="32"/>
        <v>13</v>
      </c>
      <c r="F1059" s="5" t="str">
        <f t="shared" si="33"/>
        <v>8</v>
      </c>
      <c r="G1059" s="28">
        <f>IFERROR(VLOOKUP(B1059,'1º SEM 2018'!$B:$I,8,0),0)</f>
        <v>-7970.44</v>
      </c>
      <c r="H1059" s="28">
        <f>IFERROR(VLOOKUP(B1059,'2º SEM 2018'!$B:$I,8,0),0)</f>
        <v>-43100.62</v>
      </c>
      <c r="I1059" s="28">
        <f>IFERROR(VLOOKUP(B1059,'1º SEM 2019'!$B:$I,8,0),0)</f>
        <v>-112243.85</v>
      </c>
    </row>
    <row r="1060" spans="2:9">
      <c r="B1060" s="2" t="s">
        <v>5252</v>
      </c>
      <c r="C1060" s="1" t="s">
        <v>1</v>
      </c>
      <c r="D1060" s="2" t="s">
        <v>5253</v>
      </c>
      <c r="E1060" s="5">
        <f t="shared" si="32"/>
        <v>13</v>
      </c>
      <c r="F1060" s="5" t="str">
        <f t="shared" si="33"/>
        <v>8</v>
      </c>
      <c r="G1060" s="28">
        <f>IFERROR(VLOOKUP(B1060,'1º SEM 2018'!$B:$I,8,0),0)</f>
        <v>-770720.09</v>
      </c>
      <c r="H1060" s="28">
        <f>IFERROR(VLOOKUP(B1060,'2º SEM 2018'!$B:$I,8,0),0)</f>
        <v>-1149397.1599999999</v>
      </c>
      <c r="I1060" s="28">
        <f>IFERROR(VLOOKUP(B1060,'1º SEM 2019'!$B:$I,8,0),0)</f>
        <v>-1171274.83</v>
      </c>
    </row>
    <row r="1061" spans="2:9">
      <c r="B1061" s="2" t="s">
        <v>5256</v>
      </c>
      <c r="C1061" s="1" t="s">
        <v>5257</v>
      </c>
      <c r="D1061" s="2" t="s">
        <v>5258</v>
      </c>
      <c r="E1061" s="5">
        <f t="shared" si="32"/>
        <v>18</v>
      </c>
      <c r="F1061" s="5" t="str">
        <f t="shared" si="33"/>
        <v>8</v>
      </c>
      <c r="G1061" s="28">
        <f>IFERROR(VLOOKUP(B1061,'1º SEM 2018'!$B:$I,8,0),0)</f>
        <v>-30664.71</v>
      </c>
      <c r="H1061" s="28">
        <f>IFERROR(VLOOKUP(B1061,'2º SEM 2018'!$B:$I,8,0),0)</f>
        <v>-32887.910000000003</v>
      </c>
      <c r="I1061" s="28">
        <f>IFERROR(VLOOKUP(B1061,'1º SEM 2019'!$B:$I,8,0),0)</f>
        <v>-44741.57</v>
      </c>
    </row>
    <row r="1062" spans="2:9">
      <c r="B1062" s="2" t="s">
        <v>5254</v>
      </c>
      <c r="C1062" s="1" t="s">
        <v>1</v>
      </c>
      <c r="D1062" s="2" t="s">
        <v>5255</v>
      </c>
      <c r="E1062" s="5">
        <f t="shared" si="32"/>
        <v>13</v>
      </c>
      <c r="F1062" s="5" t="str">
        <f t="shared" si="33"/>
        <v>8</v>
      </c>
      <c r="G1062" s="28">
        <f>IFERROR(VLOOKUP(B1062,'1º SEM 2018'!$B:$I,8,0),0)</f>
        <v>-30664.71</v>
      </c>
      <c r="H1062" s="28">
        <f>IFERROR(VLOOKUP(B1062,'2º SEM 2018'!$B:$I,8,0),0)</f>
        <v>-32887.910000000003</v>
      </c>
      <c r="I1062" s="28">
        <f>IFERROR(VLOOKUP(B1062,'1º SEM 2019'!$B:$I,8,0),0)</f>
        <v>-44741.57</v>
      </c>
    </row>
    <row r="1063" spans="2:9">
      <c r="B1063" s="2" t="s">
        <v>5261</v>
      </c>
      <c r="C1063" s="1" t="s">
        <v>5262</v>
      </c>
      <c r="D1063" s="2" t="s">
        <v>5263</v>
      </c>
      <c r="E1063" s="5">
        <f t="shared" si="32"/>
        <v>18</v>
      </c>
      <c r="F1063" s="5" t="str">
        <f t="shared" si="33"/>
        <v>8</v>
      </c>
      <c r="G1063" s="28">
        <f>IFERROR(VLOOKUP(B1063,'1º SEM 2018'!$B:$I,8,0),0)</f>
        <v>-29749.56</v>
      </c>
      <c r="H1063" s="28">
        <f>IFERROR(VLOOKUP(B1063,'2º SEM 2018'!$B:$I,8,0),0)</f>
        <v>-31177.279999999999</v>
      </c>
      <c r="I1063" s="28">
        <f>IFERROR(VLOOKUP(B1063,'1º SEM 2019'!$B:$I,8,0),0)</f>
        <v>-43986.87</v>
      </c>
    </row>
    <row r="1064" spans="2:9">
      <c r="B1064" s="2" t="s">
        <v>5259</v>
      </c>
      <c r="C1064" s="1" t="s">
        <v>1</v>
      </c>
      <c r="D1064" s="2" t="s">
        <v>5260</v>
      </c>
      <c r="E1064" s="5">
        <f t="shared" si="32"/>
        <v>13</v>
      </c>
      <c r="F1064" s="5" t="str">
        <f t="shared" si="33"/>
        <v>8</v>
      </c>
      <c r="G1064" s="28">
        <f>IFERROR(VLOOKUP(B1064,'1º SEM 2018'!$B:$I,8,0),0)</f>
        <v>-29749.56</v>
      </c>
      <c r="H1064" s="28">
        <f>IFERROR(VLOOKUP(B1064,'2º SEM 2018'!$B:$I,8,0),0)</f>
        <v>-31177.279999999999</v>
      </c>
      <c r="I1064" s="28">
        <f>IFERROR(VLOOKUP(B1064,'1º SEM 2019'!$B:$I,8,0),0)</f>
        <v>-43986.87</v>
      </c>
    </row>
    <row r="1065" spans="2:9">
      <c r="B1065" s="2" t="s">
        <v>5266</v>
      </c>
      <c r="C1065" s="1" t="s">
        <v>5267</v>
      </c>
      <c r="D1065" s="2" t="s">
        <v>5268</v>
      </c>
      <c r="E1065" s="5">
        <f t="shared" si="32"/>
        <v>18</v>
      </c>
      <c r="F1065" s="5" t="str">
        <f t="shared" si="33"/>
        <v>8</v>
      </c>
      <c r="G1065" s="28">
        <f>IFERROR(VLOOKUP(B1065,'1º SEM 2018'!$B:$I,8,0),0)</f>
        <v>0</v>
      </c>
      <c r="H1065" s="28">
        <f>IFERROR(VLOOKUP(B1065,'2º SEM 2018'!$B:$I,8,0),0)</f>
        <v>0</v>
      </c>
      <c r="I1065" s="28">
        <f>IFERROR(VLOOKUP(B1065,'1º SEM 2019'!$B:$I,8,0),0)</f>
        <v>0</v>
      </c>
    </row>
    <row r="1066" spans="2:9">
      <c r="B1066" s="2" t="s">
        <v>5269</v>
      </c>
      <c r="C1066" s="1" t="s">
        <v>5270</v>
      </c>
      <c r="D1066" s="2" t="s">
        <v>5271</v>
      </c>
      <c r="E1066" s="5">
        <f t="shared" si="32"/>
        <v>18</v>
      </c>
      <c r="F1066" s="5" t="str">
        <f t="shared" si="33"/>
        <v>8</v>
      </c>
      <c r="G1066" s="28">
        <f>IFERROR(VLOOKUP(B1066,'1º SEM 2018'!$B:$I,8,0),0)</f>
        <v>-4834.3100000000004</v>
      </c>
      <c r="H1066" s="28">
        <f>IFERROR(VLOOKUP(B1066,'2º SEM 2018'!$B:$I,8,0),0)</f>
        <v>-5066.3100000000004</v>
      </c>
      <c r="I1066" s="28">
        <f>IFERROR(VLOOKUP(B1066,'1º SEM 2019'!$B:$I,8,0),0)</f>
        <v>-7147.86</v>
      </c>
    </row>
    <row r="1067" spans="2:9">
      <c r="B1067" s="2" t="s">
        <v>5264</v>
      </c>
      <c r="C1067" s="1" t="s">
        <v>1</v>
      </c>
      <c r="D1067" s="2" t="s">
        <v>5265</v>
      </c>
      <c r="E1067" s="5">
        <f t="shared" si="32"/>
        <v>13</v>
      </c>
      <c r="F1067" s="5" t="str">
        <f t="shared" si="33"/>
        <v>8</v>
      </c>
      <c r="G1067" s="28">
        <f>IFERROR(VLOOKUP(B1067,'1º SEM 2018'!$B:$I,8,0),0)</f>
        <v>-4834.3100000000004</v>
      </c>
      <c r="H1067" s="28">
        <f>IFERROR(VLOOKUP(B1067,'2º SEM 2018'!$B:$I,8,0),0)</f>
        <v>-5066.3100000000004</v>
      </c>
      <c r="I1067" s="28">
        <f>IFERROR(VLOOKUP(B1067,'1º SEM 2019'!$B:$I,8,0),0)</f>
        <v>-7147.86</v>
      </c>
    </row>
    <row r="1068" spans="2:9">
      <c r="B1068" s="2" t="s">
        <v>5272</v>
      </c>
      <c r="C1068" s="1" t="s">
        <v>1</v>
      </c>
      <c r="D1068" s="2" t="s">
        <v>5273</v>
      </c>
      <c r="E1068" s="5">
        <f t="shared" si="32"/>
        <v>13</v>
      </c>
      <c r="F1068" s="5" t="str">
        <f t="shared" si="33"/>
        <v>8</v>
      </c>
      <c r="G1068" s="28">
        <f>IFERROR(VLOOKUP(B1068,'1º SEM 2018'!$B:$I,8,0),0)</f>
        <v>-14128.29</v>
      </c>
      <c r="H1068" s="28">
        <f>IFERROR(VLOOKUP(B1068,'2º SEM 2018'!$B:$I,8,0),0)</f>
        <v>-29557.27</v>
      </c>
      <c r="I1068" s="28">
        <f>IFERROR(VLOOKUP(B1068,'1º SEM 2019'!$B:$I,8,0),0)</f>
        <v>-35947.800000000003</v>
      </c>
    </row>
    <row r="1069" spans="2:9">
      <c r="B1069" s="2" t="s">
        <v>5275</v>
      </c>
      <c r="C1069" s="1" t="s">
        <v>5276</v>
      </c>
      <c r="D1069" s="2" t="s">
        <v>5277</v>
      </c>
      <c r="E1069" s="5">
        <f t="shared" si="32"/>
        <v>18</v>
      </c>
      <c r="F1069" s="5" t="str">
        <f t="shared" si="33"/>
        <v>8</v>
      </c>
      <c r="G1069" s="28">
        <f>IFERROR(VLOOKUP(B1069,'1º SEM 2018'!$B:$I,8,0),0)</f>
        <v>-14128.29</v>
      </c>
      <c r="H1069" s="28">
        <f>IFERROR(VLOOKUP(B1069,'2º SEM 2018'!$B:$I,8,0),0)</f>
        <v>-29557.27</v>
      </c>
      <c r="I1069" s="28">
        <f>IFERROR(VLOOKUP(B1069,'1º SEM 2019'!$B:$I,8,0),0)</f>
        <v>-35947.800000000003</v>
      </c>
    </row>
    <row r="1070" spans="2:9">
      <c r="B1070" s="2" t="s">
        <v>5274</v>
      </c>
      <c r="C1070" s="1" t="s">
        <v>1</v>
      </c>
      <c r="D1070" s="2" t="s">
        <v>4565</v>
      </c>
      <c r="E1070" s="5">
        <f t="shared" si="32"/>
        <v>13</v>
      </c>
      <c r="F1070" s="5" t="str">
        <f t="shared" si="33"/>
        <v>8</v>
      </c>
      <c r="G1070" s="28">
        <f>IFERROR(VLOOKUP(B1070,'1º SEM 2018'!$B:$I,8,0),0)</f>
        <v>-14128.29</v>
      </c>
      <c r="H1070" s="28">
        <f>IFERROR(VLOOKUP(B1070,'2º SEM 2018'!$B:$I,8,0),0)</f>
        <v>-29557.27</v>
      </c>
      <c r="I1070" s="28">
        <f>IFERROR(VLOOKUP(B1070,'1º SEM 2019'!$B:$I,8,0),0)</f>
        <v>-35947.800000000003</v>
      </c>
    </row>
    <row r="1071" spans="2:9">
      <c r="B1071" s="2" t="s">
        <v>5280</v>
      </c>
      <c r="C1071" s="1" t="s">
        <v>5281</v>
      </c>
      <c r="D1071" s="2" t="s">
        <v>5282</v>
      </c>
      <c r="E1071" s="5">
        <f t="shared" si="32"/>
        <v>18</v>
      </c>
      <c r="F1071" s="5" t="str">
        <f t="shared" si="33"/>
        <v>8</v>
      </c>
      <c r="G1071" s="28">
        <f>IFERROR(VLOOKUP(B1071,'1º SEM 2018'!$B:$I,8,0),0)</f>
        <v>-6082.84</v>
      </c>
      <c r="H1071" s="28">
        <f>IFERROR(VLOOKUP(B1071,'2º SEM 2018'!$B:$I,8,0),0)</f>
        <v>-16648.5</v>
      </c>
      <c r="I1071" s="28">
        <f>IFERROR(VLOOKUP(B1071,'1º SEM 2019'!$B:$I,8,0),0)</f>
        <v>-939.79</v>
      </c>
    </row>
    <row r="1072" spans="2:9">
      <c r="B1072" s="2" t="s">
        <v>5283</v>
      </c>
      <c r="C1072" s="1" t="s">
        <v>5284</v>
      </c>
      <c r="D1072" s="2" t="s">
        <v>5285</v>
      </c>
      <c r="E1072" s="5">
        <f t="shared" si="32"/>
        <v>18</v>
      </c>
      <c r="F1072" s="5" t="str">
        <f t="shared" si="33"/>
        <v>8</v>
      </c>
      <c r="G1072" s="28">
        <f>IFERROR(VLOOKUP(B1072,'1º SEM 2018'!$B:$I,8,0),0)</f>
        <v>-6862.77</v>
      </c>
      <c r="H1072" s="28">
        <f>IFERROR(VLOOKUP(B1072,'2º SEM 2018'!$B:$I,8,0),0)</f>
        <v>-4126.8100000000004</v>
      </c>
      <c r="I1072" s="28">
        <f>IFERROR(VLOOKUP(B1072,'1º SEM 2019'!$B:$I,8,0),0)</f>
        <v>-3742.8</v>
      </c>
    </row>
    <row r="1073" spans="2:9">
      <c r="B1073" s="2" t="s">
        <v>5286</v>
      </c>
      <c r="C1073" s="1" t="s">
        <v>5287</v>
      </c>
      <c r="D1073" s="2" t="s">
        <v>5288</v>
      </c>
      <c r="E1073" s="5">
        <f t="shared" si="32"/>
        <v>18</v>
      </c>
      <c r="F1073" s="5" t="str">
        <f t="shared" si="33"/>
        <v>8</v>
      </c>
      <c r="G1073" s="28">
        <f>IFERROR(VLOOKUP(B1073,'1º SEM 2018'!$B:$I,8,0),0)</f>
        <v>0</v>
      </c>
      <c r="H1073" s="28">
        <f>IFERROR(VLOOKUP(B1073,'2º SEM 2018'!$B:$I,8,0),0)</f>
        <v>-40.950000000000003</v>
      </c>
      <c r="I1073" s="28">
        <f>IFERROR(VLOOKUP(B1073,'1º SEM 2019'!$B:$I,8,0),0)</f>
        <v>-45.21</v>
      </c>
    </row>
    <row r="1074" spans="2:9">
      <c r="B1074" s="2" t="s">
        <v>5289</v>
      </c>
      <c r="C1074" s="1" t="s">
        <v>5290</v>
      </c>
      <c r="D1074" s="2" t="s">
        <v>5291</v>
      </c>
      <c r="E1074" s="5">
        <f t="shared" si="32"/>
        <v>18</v>
      </c>
      <c r="F1074" s="5" t="str">
        <f t="shared" si="33"/>
        <v>8</v>
      </c>
      <c r="G1074" s="28">
        <f>IFERROR(VLOOKUP(B1074,'1º SEM 2018'!$B:$I,8,0),0)</f>
        <v>-29.6</v>
      </c>
      <c r="H1074" s="28">
        <f>IFERROR(VLOOKUP(B1074,'2º SEM 2018'!$B:$I,8,0),0)</f>
        <v>-59.2</v>
      </c>
      <c r="I1074" s="28">
        <f>IFERROR(VLOOKUP(B1074,'1º SEM 2019'!$B:$I,8,0),0)</f>
        <v>-22.2</v>
      </c>
    </row>
    <row r="1075" spans="2:9">
      <c r="B1075" s="2" t="s">
        <v>5292</v>
      </c>
      <c r="C1075" s="1" t="s">
        <v>5293</v>
      </c>
      <c r="D1075" s="2" t="s">
        <v>5294</v>
      </c>
      <c r="E1075" s="5">
        <f t="shared" si="32"/>
        <v>18</v>
      </c>
      <c r="F1075" s="5" t="str">
        <f t="shared" si="33"/>
        <v>8</v>
      </c>
      <c r="G1075" s="28">
        <f>IFERROR(VLOOKUP(B1075,'1º SEM 2018'!$B:$I,8,0),0)</f>
        <v>-216819.61</v>
      </c>
      <c r="H1075" s="28">
        <f>IFERROR(VLOOKUP(B1075,'2º SEM 2018'!$B:$I,8,0),0)</f>
        <v>-236119.64</v>
      </c>
      <c r="I1075" s="28">
        <f>IFERROR(VLOOKUP(B1075,'1º SEM 2019'!$B:$I,8,0),0)</f>
        <v>-214742.97</v>
      </c>
    </row>
    <row r="1076" spans="2:9">
      <c r="B1076" s="2" t="s">
        <v>5295</v>
      </c>
      <c r="C1076" s="1" t="s">
        <v>5296</v>
      </c>
      <c r="D1076" s="2" t="s">
        <v>5297</v>
      </c>
      <c r="E1076" s="5">
        <f t="shared" si="32"/>
        <v>18</v>
      </c>
      <c r="F1076" s="5" t="str">
        <f t="shared" si="33"/>
        <v>8</v>
      </c>
      <c r="G1076" s="28">
        <f>IFERROR(VLOOKUP(B1076,'1º SEM 2018'!$B:$I,8,0),0)</f>
        <v>0</v>
      </c>
      <c r="H1076" s="28">
        <f>IFERROR(VLOOKUP(B1076,'2º SEM 2018'!$B:$I,8,0),0)</f>
        <v>-109953.98</v>
      </c>
      <c r="I1076" s="28">
        <f>IFERROR(VLOOKUP(B1076,'1º SEM 2019'!$B:$I,8,0),0)</f>
        <v>-118508.54</v>
      </c>
    </row>
    <row r="1077" spans="2:9">
      <c r="B1077" s="2" t="s">
        <v>5298</v>
      </c>
      <c r="C1077" s="1" t="s">
        <v>5299</v>
      </c>
      <c r="D1077" s="2" t="s">
        <v>5300</v>
      </c>
      <c r="E1077" s="5">
        <f t="shared" si="32"/>
        <v>18</v>
      </c>
      <c r="F1077" s="5" t="str">
        <f t="shared" si="33"/>
        <v>8</v>
      </c>
      <c r="G1077" s="28">
        <f>IFERROR(VLOOKUP(B1077,'1º SEM 2018'!$B:$I,8,0),0)</f>
        <v>0</v>
      </c>
      <c r="H1077" s="28">
        <f>IFERROR(VLOOKUP(B1077,'2º SEM 2018'!$B:$I,8,0),0)</f>
        <v>-521.82000000000005</v>
      </c>
      <c r="I1077" s="28">
        <f>IFERROR(VLOOKUP(B1077,'1º SEM 2019'!$B:$I,8,0),0)</f>
        <v>-20</v>
      </c>
    </row>
    <row r="1078" spans="2:9">
      <c r="B1078" s="2" t="s">
        <v>5301</v>
      </c>
      <c r="C1078" s="1" t="s">
        <v>5302</v>
      </c>
      <c r="D1078" s="2" t="s">
        <v>5303</v>
      </c>
      <c r="E1078" s="5">
        <f t="shared" si="32"/>
        <v>18</v>
      </c>
      <c r="F1078" s="5" t="str">
        <f t="shared" si="33"/>
        <v>8</v>
      </c>
      <c r="G1078" s="28">
        <f>IFERROR(VLOOKUP(B1078,'1º SEM 2018'!$B:$I,8,0),0)</f>
        <v>-22.5</v>
      </c>
      <c r="H1078" s="28">
        <f>IFERROR(VLOOKUP(B1078,'2º SEM 2018'!$B:$I,8,0),0)</f>
        <v>-148.5</v>
      </c>
      <c r="I1078" s="28">
        <f>IFERROR(VLOOKUP(B1078,'1º SEM 2019'!$B:$I,8,0),0)</f>
        <v>-351</v>
      </c>
    </row>
    <row r="1079" spans="2:9">
      <c r="B1079" s="5" t="s">
        <v>5846</v>
      </c>
      <c r="C1079" s="5" t="s">
        <v>5847</v>
      </c>
      <c r="D1079" s="5" t="s">
        <v>5848</v>
      </c>
      <c r="E1079" s="5">
        <f t="shared" si="32"/>
        <v>18</v>
      </c>
      <c r="F1079" s="5" t="str">
        <f t="shared" si="33"/>
        <v>8</v>
      </c>
      <c r="G1079" s="28">
        <f>IFERROR(VLOOKUP(B1079,'1º SEM 2018'!$B:$I,8,0),0)</f>
        <v>-4602.87</v>
      </c>
      <c r="H1079" s="28">
        <f>IFERROR(VLOOKUP(B1079,'2º SEM 2018'!$B:$I,8,0),0)</f>
        <v>0</v>
      </c>
      <c r="I1079" s="28">
        <f>IFERROR(VLOOKUP(B1079,'1º SEM 2019'!$B:$I,8,0),0)</f>
        <v>0</v>
      </c>
    </row>
    <row r="1080" spans="2:9">
      <c r="B1080" s="5" t="s">
        <v>5849</v>
      </c>
      <c r="C1080" s="5" t="s">
        <v>5850</v>
      </c>
      <c r="D1080" s="5" t="s">
        <v>5851</v>
      </c>
      <c r="E1080" s="5">
        <f t="shared" si="32"/>
        <v>18</v>
      </c>
      <c r="F1080" s="5" t="str">
        <f t="shared" si="33"/>
        <v>8</v>
      </c>
      <c r="G1080" s="28">
        <f>IFERROR(VLOOKUP(B1080,'1º SEM 2018'!$B:$I,8,0),0)</f>
        <v>-2712.81</v>
      </c>
      <c r="H1080" s="28">
        <f>IFERROR(VLOOKUP(B1080,'2º SEM 2018'!$B:$I,8,0),0)</f>
        <v>0</v>
      </c>
      <c r="I1080" s="28">
        <f>IFERROR(VLOOKUP(B1080,'1º SEM 2019'!$B:$I,8,0),0)</f>
        <v>0</v>
      </c>
    </row>
    <row r="1081" spans="2:9">
      <c r="B1081" s="2" t="s">
        <v>5304</v>
      </c>
      <c r="C1081" s="1" t="s">
        <v>5305</v>
      </c>
      <c r="D1081" s="2" t="s">
        <v>5306</v>
      </c>
      <c r="E1081" s="5">
        <f t="shared" si="32"/>
        <v>18</v>
      </c>
      <c r="F1081" s="5" t="str">
        <f t="shared" si="33"/>
        <v>8</v>
      </c>
      <c r="G1081" s="28">
        <f>IFERROR(VLOOKUP(B1081,'1º SEM 2018'!$B:$I,8,0),0)</f>
        <v>0</v>
      </c>
      <c r="H1081" s="28">
        <f>IFERROR(VLOOKUP(B1081,'2º SEM 2018'!$B:$I,8,0),0)</f>
        <v>0</v>
      </c>
      <c r="I1081" s="28">
        <f>IFERROR(VLOOKUP(B1081,'1º SEM 2019'!$B:$I,8,0),0)</f>
        <v>-5148</v>
      </c>
    </row>
    <row r="1082" spans="2:9">
      <c r="B1082" s="5" t="s">
        <v>5852</v>
      </c>
      <c r="C1082" s="5" t="s">
        <v>5853</v>
      </c>
      <c r="D1082" s="5" t="s">
        <v>5854</v>
      </c>
      <c r="E1082" s="5">
        <f t="shared" si="32"/>
        <v>18</v>
      </c>
      <c r="F1082" s="5" t="str">
        <f t="shared" si="33"/>
        <v>8</v>
      </c>
      <c r="G1082" s="28">
        <f>IFERROR(VLOOKUP(B1082,'1º SEM 2018'!$B:$I,8,0),0)</f>
        <v>-19498.689999999999</v>
      </c>
      <c r="H1082" s="28">
        <f>IFERROR(VLOOKUP(B1082,'2º SEM 2018'!$B:$I,8,0),0)</f>
        <v>0</v>
      </c>
      <c r="I1082" s="28">
        <f>IFERROR(VLOOKUP(B1082,'1º SEM 2019'!$B:$I,8,0),0)</f>
        <v>0</v>
      </c>
    </row>
    <row r="1083" spans="2:9">
      <c r="B1083" s="2" t="s">
        <v>5307</v>
      </c>
      <c r="C1083" s="1" t="s">
        <v>5308</v>
      </c>
      <c r="D1083" s="2" t="s">
        <v>5309</v>
      </c>
      <c r="E1083" s="5">
        <f t="shared" si="32"/>
        <v>18</v>
      </c>
      <c r="F1083" s="5" t="str">
        <f t="shared" si="33"/>
        <v>8</v>
      </c>
      <c r="G1083" s="28">
        <f>IFERROR(VLOOKUP(B1083,'1º SEM 2018'!$B:$I,8,0),0)</f>
        <v>0</v>
      </c>
      <c r="H1083" s="28">
        <f>IFERROR(VLOOKUP(B1083,'2º SEM 2018'!$B:$I,8,0),0)</f>
        <v>0</v>
      </c>
      <c r="I1083" s="28">
        <f>IFERROR(VLOOKUP(B1083,'1º SEM 2019'!$B:$I,8,0),0)</f>
        <v>-15000</v>
      </c>
    </row>
    <row r="1084" spans="2:9">
      <c r="B1084" s="2" t="s">
        <v>5310</v>
      </c>
      <c r="C1084" s="1" t="s">
        <v>5311</v>
      </c>
      <c r="D1084" s="2" t="s">
        <v>5312</v>
      </c>
      <c r="E1084" s="5">
        <f t="shared" si="32"/>
        <v>18</v>
      </c>
      <c r="F1084" s="5" t="str">
        <f t="shared" si="33"/>
        <v>8</v>
      </c>
      <c r="G1084" s="28">
        <f>IFERROR(VLOOKUP(B1084,'1º SEM 2018'!$B:$I,8,0),0)</f>
        <v>-434456.58</v>
      </c>
      <c r="H1084" s="28">
        <f>IFERROR(VLOOKUP(B1084,'2º SEM 2018'!$B:$I,8,0),0)</f>
        <v>-416382.58</v>
      </c>
      <c r="I1084" s="28">
        <f>IFERROR(VLOOKUP(B1084,'1º SEM 2019'!$B:$I,8,0),0)</f>
        <v>-457879.6</v>
      </c>
    </row>
    <row r="1085" spans="2:9">
      <c r="B1085" s="5" t="s">
        <v>5874</v>
      </c>
      <c r="C1085" s="5" t="s">
        <v>5875</v>
      </c>
      <c r="D1085" s="5" t="s">
        <v>5876</v>
      </c>
      <c r="E1085" s="5">
        <f t="shared" si="32"/>
        <v>18</v>
      </c>
      <c r="F1085" s="5" t="str">
        <f t="shared" si="33"/>
        <v>8</v>
      </c>
      <c r="G1085" s="28">
        <f>IFERROR(VLOOKUP(B1085,'1º SEM 2018'!$B:$I,8,0),0)</f>
        <v>0</v>
      </c>
      <c r="H1085" s="28">
        <f>IFERROR(VLOOKUP(B1085,'2º SEM 2018'!$B:$I,8,0),0)</f>
        <v>-259066.95</v>
      </c>
      <c r="I1085" s="28">
        <f>IFERROR(VLOOKUP(B1085,'1º SEM 2019'!$B:$I,8,0),0)</f>
        <v>0</v>
      </c>
    </row>
    <row r="1086" spans="2:9">
      <c r="B1086" s="5" t="s">
        <v>5855</v>
      </c>
      <c r="C1086" s="5" t="s">
        <v>5856</v>
      </c>
      <c r="D1086" s="5" t="s">
        <v>5857</v>
      </c>
      <c r="E1086" s="5">
        <f t="shared" si="32"/>
        <v>18</v>
      </c>
      <c r="F1086" s="5" t="str">
        <f t="shared" si="33"/>
        <v>8</v>
      </c>
      <c r="G1086" s="28">
        <f>IFERROR(VLOOKUP(B1086,'1º SEM 2018'!$B:$I,8,0),0)</f>
        <v>-15.95</v>
      </c>
      <c r="H1086" s="28">
        <f>IFERROR(VLOOKUP(B1086,'2º SEM 2018'!$B:$I,8,0),0)</f>
        <v>-38.79</v>
      </c>
      <c r="I1086" s="28">
        <f>IFERROR(VLOOKUP(B1086,'1º SEM 2019'!$B:$I,8,0),0)</f>
        <v>0</v>
      </c>
    </row>
    <row r="1087" spans="2:9">
      <c r="B1087" s="2" t="s">
        <v>5313</v>
      </c>
      <c r="C1087" s="1" t="s">
        <v>5314</v>
      </c>
      <c r="D1087" s="2" t="s">
        <v>5315</v>
      </c>
      <c r="E1087" s="5">
        <f t="shared" si="32"/>
        <v>18</v>
      </c>
      <c r="F1087" s="5" t="str">
        <f t="shared" si="33"/>
        <v>8</v>
      </c>
      <c r="G1087" s="28">
        <f>IFERROR(VLOOKUP(B1087,'1º SEM 2018'!$B:$I,8,0),0)</f>
        <v>0</v>
      </c>
      <c r="H1087" s="28">
        <f>IFERROR(VLOOKUP(B1087,'2º SEM 2018'!$B:$I,8,0),0)</f>
        <v>0</v>
      </c>
      <c r="I1087" s="28">
        <f>IFERROR(VLOOKUP(B1087,'1º SEM 2019'!$B:$I,8,0),0)</f>
        <v>-3572.28</v>
      </c>
    </row>
    <row r="1088" spans="2:9">
      <c r="B1088" s="2" t="s">
        <v>5316</v>
      </c>
      <c r="C1088" s="1" t="s">
        <v>5317</v>
      </c>
      <c r="D1088" s="2" t="s">
        <v>5318</v>
      </c>
      <c r="E1088" s="5">
        <f t="shared" si="32"/>
        <v>18</v>
      </c>
      <c r="F1088" s="5" t="str">
        <f t="shared" si="33"/>
        <v>8</v>
      </c>
      <c r="G1088" s="28">
        <f>IFERROR(VLOOKUP(B1088,'1º SEM 2018'!$B:$I,8,0),0)</f>
        <v>0</v>
      </c>
      <c r="H1088" s="28">
        <f>IFERROR(VLOOKUP(B1088,'2º SEM 2018'!$B:$I,8,0),0)</f>
        <v>0</v>
      </c>
      <c r="I1088" s="28">
        <f>IFERROR(VLOOKUP(B1088,'1º SEM 2019'!$B:$I,8,0),0)</f>
        <v>-114482.16</v>
      </c>
    </row>
    <row r="1089" spans="2:9">
      <c r="B1089" s="5" t="s">
        <v>5319</v>
      </c>
      <c r="C1089" s="5" t="s">
        <v>5320</v>
      </c>
      <c r="D1089" s="5" t="s">
        <v>5321</v>
      </c>
      <c r="E1089" s="5">
        <f t="shared" si="32"/>
        <v>18</v>
      </c>
      <c r="F1089" s="5" t="str">
        <f t="shared" si="33"/>
        <v>8</v>
      </c>
      <c r="G1089" s="28">
        <f>IFERROR(VLOOKUP(B1089,'1º SEM 2018'!$B:$I,8,0),0)</f>
        <v>0</v>
      </c>
      <c r="H1089" s="28">
        <f>IFERROR(VLOOKUP(B1089,'2º SEM 2018'!$B:$I,8,0),0)</f>
        <v>0</v>
      </c>
      <c r="I1089" s="28">
        <f>IFERROR(VLOOKUP(B1089,'1º SEM 2019'!$B:$I,8,0),0)</f>
        <v>-236.25</v>
      </c>
    </row>
    <row r="1090" spans="2:9">
      <c r="B1090" s="5" t="s">
        <v>5322</v>
      </c>
      <c r="C1090" s="5" t="s">
        <v>5323</v>
      </c>
      <c r="D1090" s="5" t="s">
        <v>5324</v>
      </c>
      <c r="E1090" s="5">
        <f t="shared" si="32"/>
        <v>18</v>
      </c>
      <c r="F1090" s="5" t="str">
        <f t="shared" si="33"/>
        <v>8</v>
      </c>
      <c r="G1090" s="28">
        <f>IFERROR(VLOOKUP(B1090,'1º SEM 2018'!$B:$I,8,0),0)</f>
        <v>-239</v>
      </c>
      <c r="H1090" s="28">
        <f>IFERROR(VLOOKUP(B1090,'2º SEM 2018'!$B:$I,8,0),0)</f>
        <v>-7600.67</v>
      </c>
      <c r="I1090" s="28">
        <f>IFERROR(VLOOKUP(B1090,'1º SEM 2019'!$B:$I,8,0),0)</f>
        <v>-104759.93</v>
      </c>
    </row>
    <row r="1091" spans="2:9">
      <c r="B1091" s="2" t="s">
        <v>5278</v>
      </c>
      <c r="C1091" s="1" t="s">
        <v>1</v>
      </c>
      <c r="D1091" s="2" t="s">
        <v>5279</v>
      </c>
      <c r="E1091" s="5">
        <f t="shared" si="32"/>
        <v>13</v>
      </c>
      <c r="F1091" s="5" t="str">
        <f t="shared" si="33"/>
        <v>8</v>
      </c>
      <c r="G1091" s="28">
        <f>IFERROR(VLOOKUP(B1091,'1º SEM 2018'!$B:$I,8,0),0)</f>
        <v>-691343.22</v>
      </c>
      <c r="H1091" s="28">
        <f>IFERROR(VLOOKUP(B1091,'2º SEM 2018'!$B:$I,8,0),0)</f>
        <v>-1050708.3899999999</v>
      </c>
      <c r="I1091" s="28">
        <f>IFERROR(VLOOKUP(B1091,'1º SEM 2019'!$B:$I,8,0),0)</f>
        <v>-1039450.73</v>
      </c>
    </row>
    <row r="1092" spans="2:9">
      <c r="B1092" s="5" t="s">
        <v>5325</v>
      </c>
      <c r="C1092" s="5" t="s">
        <v>1</v>
      </c>
      <c r="D1092" s="5" t="s">
        <v>5326</v>
      </c>
      <c r="E1092" s="5">
        <f t="shared" si="32"/>
        <v>13</v>
      </c>
      <c r="F1092" s="5" t="str">
        <f t="shared" si="33"/>
        <v>8</v>
      </c>
      <c r="G1092" s="28">
        <f>IFERROR(VLOOKUP(B1092,'1º SEM 2018'!$B:$I,8,0),0)</f>
        <v>-1500</v>
      </c>
      <c r="H1092" s="28">
        <f>IFERROR(VLOOKUP(B1092,'2º SEM 2018'!$B:$I,8,0),0)</f>
        <v>-228622.39</v>
      </c>
      <c r="I1092" s="28">
        <f>IFERROR(VLOOKUP(B1092,'1º SEM 2019'!$B:$I,8,0),0)</f>
        <v>-32693.43</v>
      </c>
    </row>
    <row r="1093" spans="2:9">
      <c r="B1093" s="5" t="s">
        <v>5327</v>
      </c>
      <c r="C1093" s="5" t="s">
        <v>1</v>
      </c>
      <c r="D1093" s="5" t="s">
        <v>5328</v>
      </c>
      <c r="E1093" s="5">
        <f t="shared" si="32"/>
        <v>13</v>
      </c>
      <c r="F1093" s="5" t="str">
        <f t="shared" si="33"/>
        <v>8</v>
      </c>
      <c r="G1093" s="28">
        <f>IFERROR(VLOOKUP(B1093,'1º SEM 2018'!$B:$I,8,0),0)</f>
        <v>-1500</v>
      </c>
      <c r="H1093" s="28">
        <f>IFERROR(VLOOKUP(B1093,'2º SEM 2018'!$B:$I,8,0),0)</f>
        <v>-64828.31</v>
      </c>
      <c r="I1093" s="28">
        <f>IFERROR(VLOOKUP(B1093,'1º SEM 2019'!$B:$I,8,0),0)</f>
        <v>-30200</v>
      </c>
    </row>
    <row r="1094" spans="2:9">
      <c r="B1094" s="5" t="s">
        <v>5331</v>
      </c>
      <c r="C1094" s="5" t="s">
        <v>5332</v>
      </c>
      <c r="D1094" s="5" t="s">
        <v>5333</v>
      </c>
      <c r="E1094" s="5">
        <f t="shared" si="32"/>
        <v>18</v>
      </c>
      <c r="F1094" s="5" t="str">
        <f t="shared" si="33"/>
        <v>8</v>
      </c>
      <c r="G1094" s="28">
        <f>IFERROR(VLOOKUP(B1094,'1º SEM 2018'!$B:$I,8,0),0)</f>
        <v>-1500</v>
      </c>
      <c r="H1094" s="28">
        <f>IFERROR(VLOOKUP(B1094,'2º SEM 2018'!$B:$I,8,0),0)</f>
        <v>-64828.31</v>
      </c>
      <c r="I1094" s="28">
        <f>IFERROR(VLOOKUP(B1094,'1º SEM 2019'!$B:$I,8,0),0)</f>
        <v>-30200</v>
      </c>
    </row>
    <row r="1095" spans="2:9">
      <c r="B1095" s="5" t="s">
        <v>5329</v>
      </c>
      <c r="C1095" s="5" t="s">
        <v>1</v>
      </c>
      <c r="D1095" s="5" t="s">
        <v>5330</v>
      </c>
      <c r="E1095" s="5">
        <f t="shared" si="32"/>
        <v>13</v>
      </c>
      <c r="F1095" s="5" t="str">
        <f t="shared" si="33"/>
        <v>8</v>
      </c>
      <c r="G1095" s="28">
        <f>IFERROR(VLOOKUP(B1095,'1º SEM 2018'!$B:$I,8,0),0)</f>
        <v>-1500</v>
      </c>
      <c r="H1095" s="28">
        <f>IFERROR(VLOOKUP(B1095,'2º SEM 2018'!$B:$I,8,0),0)</f>
        <v>-64828.31</v>
      </c>
      <c r="I1095" s="28">
        <f>IFERROR(VLOOKUP(B1095,'1º SEM 2019'!$B:$I,8,0),0)</f>
        <v>-30200</v>
      </c>
    </row>
    <row r="1096" spans="2:9">
      <c r="B1096" s="5" t="s">
        <v>5334</v>
      </c>
      <c r="C1096" s="5" t="s">
        <v>1</v>
      </c>
      <c r="D1096" s="5" t="s">
        <v>5335</v>
      </c>
      <c r="E1096" s="5">
        <f t="shared" si="32"/>
        <v>13</v>
      </c>
      <c r="F1096" s="5" t="str">
        <f t="shared" si="33"/>
        <v>8</v>
      </c>
      <c r="G1096" s="28">
        <f>IFERROR(VLOOKUP(B1096,'1º SEM 2018'!$B:$I,8,0),0)</f>
        <v>0</v>
      </c>
      <c r="H1096" s="28">
        <f>IFERROR(VLOOKUP(B1096,'2º SEM 2018'!$B:$I,8,0),0)</f>
        <v>-163794.07999999999</v>
      </c>
      <c r="I1096" s="28">
        <f>IFERROR(VLOOKUP(B1096,'1º SEM 2019'!$B:$I,8,0),0)</f>
        <v>-2493.4299999999998</v>
      </c>
    </row>
    <row r="1097" spans="2:9">
      <c r="B1097" s="5" t="s">
        <v>5338</v>
      </c>
      <c r="C1097" s="5" t="s">
        <v>5339</v>
      </c>
      <c r="D1097" s="5" t="s">
        <v>5340</v>
      </c>
      <c r="E1097" s="5">
        <f t="shared" si="32"/>
        <v>18</v>
      </c>
      <c r="F1097" s="5" t="str">
        <f t="shared" si="33"/>
        <v>8</v>
      </c>
      <c r="G1097" s="28">
        <f>IFERROR(VLOOKUP(B1097,'1º SEM 2018'!$B:$I,8,0),0)</f>
        <v>0</v>
      </c>
      <c r="H1097" s="28">
        <f>IFERROR(VLOOKUP(B1097,'2º SEM 2018'!$B:$I,8,0),0)</f>
        <v>-15042.71</v>
      </c>
      <c r="I1097" s="28">
        <f>IFERROR(VLOOKUP(B1097,'1º SEM 2019'!$B:$I,8,0),0)</f>
        <v>-2493.4299999999998</v>
      </c>
    </row>
    <row r="1098" spans="2:9">
      <c r="B1098" s="5" t="s">
        <v>5336</v>
      </c>
      <c r="C1098" s="5" t="s">
        <v>1</v>
      </c>
      <c r="D1098" s="5" t="s">
        <v>5337</v>
      </c>
      <c r="E1098" s="5">
        <f t="shared" si="32"/>
        <v>13</v>
      </c>
      <c r="F1098" s="5" t="str">
        <f t="shared" si="33"/>
        <v>8</v>
      </c>
      <c r="G1098" s="28">
        <f>IFERROR(VLOOKUP(B1098,'1º SEM 2018'!$B:$I,8,0),0)</f>
        <v>0</v>
      </c>
      <c r="H1098" s="28">
        <f>IFERROR(VLOOKUP(B1098,'2º SEM 2018'!$B:$I,8,0),0)</f>
        <v>-15042.71</v>
      </c>
      <c r="I1098" s="28">
        <f>IFERROR(VLOOKUP(B1098,'1º SEM 2019'!$B:$I,8,0),0)</f>
        <v>-2493.4299999999998</v>
      </c>
    </row>
    <row r="1099" spans="2:9">
      <c r="B1099" s="5" t="s">
        <v>5877</v>
      </c>
      <c r="C1099" s="5" t="s">
        <v>1</v>
      </c>
      <c r="D1099" s="5" t="s">
        <v>5878</v>
      </c>
      <c r="E1099" s="5">
        <f t="shared" si="32"/>
        <v>13</v>
      </c>
      <c r="F1099" s="5" t="str">
        <f t="shared" si="33"/>
        <v>8</v>
      </c>
      <c r="G1099" s="28">
        <f>IFERROR(VLOOKUP(B1099,'1º SEM 2018'!$B:$I,8,0),0)</f>
        <v>0</v>
      </c>
      <c r="H1099" s="28">
        <f>IFERROR(VLOOKUP(B1099,'2º SEM 2018'!$B:$I,8,0),0)</f>
        <v>-148751.37</v>
      </c>
      <c r="I1099" s="28">
        <f>IFERROR(VLOOKUP(B1099,'1º SEM 2019'!$B:$I,8,0),0)</f>
        <v>0</v>
      </c>
    </row>
    <row r="1100" spans="2:9">
      <c r="B1100" s="5" t="s">
        <v>5881</v>
      </c>
      <c r="C1100" s="5" t="s">
        <v>5882</v>
      </c>
      <c r="D1100" s="5" t="s">
        <v>4784</v>
      </c>
      <c r="E1100" s="5">
        <f t="shared" si="32"/>
        <v>18</v>
      </c>
      <c r="F1100" s="5" t="str">
        <f t="shared" si="33"/>
        <v>8</v>
      </c>
      <c r="G1100" s="28">
        <f>IFERROR(VLOOKUP(B1100,'1º SEM 2018'!$B:$I,8,0),0)</f>
        <v>0</v>
      </c>
      <c r="H1100" s="28">
        <f>IFERROR(VLOOKUP(B1100,'2º SEM 2018'!$B:$I,8,0),0)</f>
        <v>-148751.37</v>
      </c>
      <c r="I1100" s="28">
        <f>IFERROR(VLOOKUP(B1100,'1º SEM 2019'!$B:$I,8,0),0)</f>
        <v>0</v>
      </c>
    </row>
    <row r="1101" spans="2:9">
      <c r="B1101" s="5" t="s">
        <v>5879</v>
      </c>
      <c r="C1101" s="5" t="s">
        <v>1</v>
      </c>
      <c r="D1101" s="5" t="s">
        <v>5880</v>
      </c>
      <c r="E1101" s="5">
        <f t="shared" si="32"/>
        <v>13</v>
      </c>
      <c r="F1101" s="5" t="str">
        <f t="shared" si="33"/>
        <v>8</v>
      </c>
      <c r="G1101" s="28">
        <f>IFERROR(VLOOKUP(B1101,'1º SEM 2018'!$B:$I,8,0),0)</f>
        <v>0</v>
      </c>
      <c r="H1101" s="28">
        <f>IFERROR(VLOOKUP(B1101,'2º SEM 2018'!$B:$I,8,0),0)</f>
        <v>-148751.37</v>
      </c>
      <c r="I1101" s="28">
        <f>IFERROR(VLOOKUP(B1101,'1º SEM 2019'!$B:$I,8,0),0)</f>
        <v>0</v>
      </c>
    </row>
    <row r="1102" spans="2:9">
      <c r="B1102" s="5" t="s">
        <v>5341</v>
      </c>
      <c r="C1102" s="5" t="s">
        <v>1</v>
      </c>
      <c r="D1102" s="5" t="s">
        <v>5342</v>
      </c>
      <c r="E1102" s="5">
        <f t="shared" si="32"/>
        <v>13</v>
      </c>
      <c r="F1102" s="5" t="str">
        <f t="shared" si="33"/>
        <v>8</v>
      </c>
      <c r="G1102" s="28">
        <f>IFERROR(VLOOKUP(B1102,'1º SEM 2018'!$B:$I,8,0),0)</f>
        <v>-132922.25</v>
      </c>
      <c r="H1102" s="28">
        <f>IFERROR(VLOOKUP(B1102,'2º SEM 2018'!$B:$I,8,0),0)</f>
        <v>-124692.43</v>
      </c>
      <c r="I1102" s="28">
        <f>IFERROR(VLOOKUP(B1102,'1º SEM 2019'!$B:$I,8,0),0)</f>
        <v>-350415.19</v>
      </c>
    </row>
    <row r="1103" spans="2:9">
      <c r="B1103" s="5" t="s">
        <v>5343</v>
      </c>
      <c r="C1103" s="5" t="s">
        <v>1</v>
      </c>
      <c r="D1103" s="5" t="s">
        <v>5344</v>
      </c>
      <c r="E1103" s="5">
        <f t="shared" si="32"/>
        <v>13</v>
      </c>
      <c r="F1103" s="5" t="str">
        <f t="shared" si="33"/>
        <v>8</v>
      </c>
      <c r="G1103" s="28">
        <f>IFERROR(VLOOKUP(B1103,'1º SEM 2018'!$B:$I,8,0),0)</f>
        <v>-132922.25</v>
      </c>
      <c r="H1103" s="28">
        <f>IFERROR(VLOOKUP(B1103,'2º SEM 2018'!$B:$I,8,0),0)</f>
        <v>-124692.43</v>
      </c>
      <c r="I1103" s="28">
        <f>IFERROR(VLOOKUP(B1103,'1º SEM 2019'!$B:$I,8,0),0)</f>
        <v>-185902.21</v>
      </c>
    </row>
    <row r="1104" spans="2:9">
      <c r="B1104" s="5" t="s">
        <v>5345</v>
      </c>
      <c r="C1104" s="5" t="s">
        <v>1</v>
      </c>
      <c r="D1104" s="5" t="s">
        <v>5346</v>
      </c>
      <c r="E1104" s="5">
        <f t="shared" ref="E1104:E1170" si="34">LEN(B1104)</f>
        <v>13</v>
      </c>
      <c r="F1104" s="5" t="str">
        <f t="shared" ref="F1104:F1170" si="35">LEFT(B1104)</f>
        <v>8</v>
      </c>
      <c r="G1104" s="28">
        <f>IFERROR(VLOOKUP(B1104,'1º SEM 2018'!$B:$I,8,0),0)</f>
        <v>-74263.240000000005</v>
      </c>
      <c r="H1104" s="28">
        <f>IFERROR(VLOOKUP(B1104,'2º SEM 2018'!$B:$I,8,0),0)</f>
        <v>-69364.539999999994</v>
      </c>
      <c r="I1104" s="28">
        <f>IFERROR(VLOOKUP(B1104,'1º SEM 2019'!$B:$I,8,0),0)</f>
        <v>-111688.88</v>
      </c>
    </row>
    <row r="1105" spans="2:9">
      <c r="B1105" s="5" t="s">
        <v>5349</v>
      </c>
      <c r="C1105" s="5" t="s">
        <v>5350</v>
      </c>
      <c r="D1105" s="5" t="s">
        <v>5351</v>
      </c>
      <c r="E1105" s="5">
        <f t="shared" si="34"/>
        <v>18</v>
      </c>
      <c r="F1105" s="5" t="str">
        <f t="shared" si="35"/>
        <v>8</v>
      </c>
      <c r="G1105" s="28">
        <f>IFERROR(VLOOKUP(B1105,'1º SEM 2018'!$B:$I,8,0),0)</f>
        <v>-74263.240000000005</v>
      </c>
      <c r="H1105" s="28">
        <f>IFERROR(VLOOKUP(B1105,'2º SEM 2018'!$B:$I,8,0),0)</f>
        <v>-69364.539999999994</v>
      </c>
      <c r="I1105" s="28">
        <f>IFERROR(VLOOKUP(B1105,'1º SEM 2019'!$B:$I,8,0),0)</f>
        <v>-111688.88</v>
      </c>
    </row>
    <row r="1106" spans="2:9">
      <c r="B1106" s="5" t="s">
        <v>5347</v>
      </c>
      <c r="C1106" s="5" t="s">
        <v>1</v>
      </c>
      <c r="D1106" s="5" t="s">
        <v>5348</v>
      </c>
      <c r="E1106" s="5">
        <f t="shared" si="34"/>
        <v>13</v>
      </c>
      <c r="F1106" s="5" t="str">
        <f t="shared" si="35"/>
        <v>8</v>
      </c>
      <c r="G1106" s="28">
        <f>IFERROR(VLOOKUP(B1106,'1º SEM 2018'!$B:$I,8,0),0)</f>
        <v>-74263.240000000005</v>
      </c>
      <c r="H1106" s="28">
        <f>IFERROR(VLOOKUP(B1106,'2º SEM 2018'!$B:$I,8,0),0)</f>
        <v>-69364.539999999994</v>
      </c>
      <c r="I1106" s="28">
        <f>IFERROR(VLOOKUP(B1106,'1º SEM 2019'!$B:$I,8,0),0)</f>
        <v>-111688.88</v>
      </c>
    </row>
    <row r="1107" spans="2:9">
      <c r="B1107" s="5" t="s">
        <v>5352</v>
      </c>
      <c r="C1107" s="5" t="s">
        <v>1</v>
      </c>
      <c r="D1107" s="5" t="s">
        <v>5353</v>
      </c>
      <c r="E1107" s="5">
        <f t="shared" si="34"/>
        <v>13</v>
      </c>
      <c r="F1107" s="5" t="str">
        <f t="shared" si="35"/>
        <v>8</v>
      </c>
      <c r="G1107" s="28">
        <f>IFERROR(VLOOKUP(B1107,'1º SEM 2018'!$B:$I,8,0),0)</f>
        <v>-58659.01</v>
      </c>
      <c r="H1107" s="28">
        <f>IFERROR(VLOOKUP(B1107,'2º SEM 2018'!$B:$I,8,0),0)</f>
        <v>-55327.89</v>
      </c>
      <c r="I1107" s="28">
        <f>IFERROR(VLOOKUP(B1107,'1º SEM 2019'!$B:$I,8,0),0)</f>
        <v>-74213.33</v>
      </c>
    </row>
    <row r="1108" spans="2:9">
      <c r="B1108" s="5" t="s">
        <v>5356</v>
      </c>
      <c r="C1108" s="5" t="s">
        <v>5357</v>
      </c>
      <c r="D1108" s="5" t="s">
        <v>5358</v>
      </c>
      <c r="E1108" s="5">
        <f t="shared" si="34"/>
        <v>18</v>
      </c>
      <c r="F1108" s="5" t="str">
        <f t="shared" si="35"/>
        <v>8</v>
      </c>
      <c r="G1108" s="28">
        <f>IFERROR(VLOOKUP(B1108,'1º SEM 2018'!$B:$I,8,0),0)</f>
        <v>-58659.01</v>
      </c>
      <c r="H1108" s="28">
        <f>IFERROR(VLOOKUP(B1108,'2º SEM 2018'!$B:$I,8,0),0)</f>
        <v>-55327.89</v>
      </c>
      <c r="I1108" s="28">
        <f>IFERROR(VLOOKUP(B1108,'1º SEM 2019'!$B:$I,8,0),0)</f>
        <v>-74213.33</v>
      </c>
    </row>
    <row r="1109" spans="2:9">
      <c r="B1109" s="5" t="s">
        <v>5354</v>
      </c>
      <c r="C1109" s="5" t="s">
        <v>1</v>
      </c>
      <c r="D1109" s="5" t="s">
        <v>5355</v>
      </c>
      <c r="E1109" s="5">
        <f t="shared" si="34"/>
        <v>13</v>
      </c>
      <c r="F1109" s="5" t="str">
        <f t="shared" si="35"/>
        <v>8</v>
      </c>
      <c r="G1109" s="28">
        <f>IFERROR(VLOOKUP(B1109,'1º SEM 2018'!$B:$I,8,0),0)</f>
        <v>-58659.01</v>
      </c>
      <c r="H1109" s="28">
        <f>IFERROR(VLOOKUP(B1109,'2º SEM 2018'!$B:$I,8,0),0)</f>
        <v>-55327.89</v>
      </c>
      <c r="I1109" s="28">
        <f>IFERROR(VLOOKUP(B1109,'1º SEM 2019'!$B:$I,8,0),0)</f>
        <v>-74213.33</v>
      </c>
    </row>
    <row r="1110" spans="2:9">
      <c r="B1110" s="5" t="s">
        <v>5359</v>
      </c>
      <c r="C1110" s="5" t="s">
        <v>1</v>
      </c>
      <c r="D1110" s="5" t="s">
        <v>5360</v>
      </c>
      <c r="E1110" s="5">
        <f t="shared" si="34"/>
        <v>13</v>
      </c>
      <c r="F1110" s="5" t="str">
        <f t="shared" si="35"/>
        <v>8</v>
      </c>
      <c r="G1110" s="28">
        <f>IFERROR(VLOOKUP(B1110,'1º SEM 2018'!$B:$I,8,0),0)</f>
        <v>0</v>
      </c>
      <c r="H1110" s="28">
        <f>IFERROR(VLOOKUP(B1110,'2º SEM 2018'!$B:$I,8,0),0)</f>
        <v>0</v>
      </c>
      <c r="I1110" s="28">
        <f>IFERROR(VLOOKUP(B1110,'1º SEM 2019'!$B:$I,8,0),0)</f>
        <v>-164512.98000000001</v>
      </c>
    </row>
    <row r="1111" spans="2:9">
      <c r="B1111" s="5" t="s">
        <v>5361</v>
      </c>
      <c r="C1111" s="5" t="s">
        <v>1</v>
      </c>
      <c r="D1111" s="5" t="s">
        <v>5362</v>
      </c>
      <c r="E1111" s="5">
        <f t="shared" si="34"/>
        <v>13</v>
      </c>
      <c r="F1111" s="5" t="str">
        <f t="shared" si="35"/>
        <v>8</v>
      </c>
      <c r="G1111" s="28">
        <f>IFERROR(VLOOKUP(B1111,'1º SEM 2018'!$B:$I,8,0),0)</f>
        <v>0</v>
      </c>
      <c r="H1111" s="28">
        <f>IFERROR(VLOOKUP(B1111,'2º SEM 2018'!$B:$I,8,0),0)</f>
        <v>0</v>
      </c>
      <c r="I1111" s="28">
        <f>IFERROR(VLOOKUP(B1111,'1º SEM 2019'!$B:$I,8,0),0)</f>
        <v>-164512.98000000001</v>
      </c>
    </row>
    <row r="1112" spans="2:9">
      <c r="B1112" s="5" t="s">
        <v>5365</v>
      </c>
      <c r="C1112" s="5" t="s">
        <v>5366</v>
      </c>
      <c r="D1112" s="5" t="s">
        <v>5367</v>
      </c>
      <c r="E1112" s="5">
        <f t="shared" si="34"/>
        <v>18</v>
      </c>
      <c r="F1112" s="5" t="str">
        <f t="shared" si="35"/>
        <v>8</v>
      </c>
      <c r="G1112" s="28">
        <f>IFERROR(VLOOKUP(B1112,'1º SEM 2018'!$B:$I,8,0),0)</f>
        <v>0</v>
      </c>
      <c r="H1112" s="28">
        <f>IFERROR(VLOOKUP(B1112,'2º SEM 2018'!$B:$I,8,0),0)</f>
        <v>0</v>
      </c>
      <c r="I1112" s="28">
        <f>IFERROR(VLOOKUP(B1112,'1º SEM 2019'!$B:$I,8,0),0)</f>
        <v>-164512.98000000001</v>
      </c>
    </row>
    <row r="1113" spans="2:9">
      <c r="B1113" s="5" t="s">
        <v>5363</v>
      </c>
      <c r="C1113" s="5" t="s">
        <v>1</v>
      </c>
      <c r="D1113" s="5" t="s">
        <v>5364</v>
      </c>
      <c r="E1113" s="5">
        <f t="shared" si="34"/>
        <v>13</v>
      </c>
      <c r="F1113" s="5" t="str">
        <f t="shared" si="35"/>
        <v>8</v>
      </c>
      <c r="G1113" s="28">
        <f>IFERROR(VLOOKUP(B1113,'1º SEM 2018'!$B:$I,8,0),0)</f>
        <v>0</v>
      </c>
      <c r="H1113" s="28">
        <f>IFERROR(VLOOKUP(B1113,'2º SEM 2018'!$B:$I,8,0),0)</f>
        <v>0</v>
      </c>
      <c r="I1113" s="28">
        <f>IFERROR(VLOOKUP(B1113,'1º SEM 2019'!$B:$I,8,0),0)</f>
        <v>-164512.98000000001</v>
      </c>
    </row>
    <row r="1114" spans="2:9">
      <c r="B1114" s="5" t="s">
        <v>5368</v>
      </c>
      <c r="C1114" s="5" t="s">
        <v>1</v>
      </c>
      <c r="D1114" s="5" t="s">
        <v>3488</v>
      </c>
      <c r="E1114" s="5">
        <f t="shared" si="34"/>
        <v>13</v>
      </c>
      <c r="F1114" s="5" t="str">
        <f t="shared" si="35"/>
        <v>9</v>
      </c>
      <c r="G1114" s="28">
        <f>IFERROR(VLOOKUP(B1114,'1º SEM 2018'!$B:$I,8,0),0)</f>
        <v>449742798.60000002</v>
      </c>
      <c r="H1114" s="28">
        <f>IFERROR(VLOOKUP(B1114,'2º SEM 2018'!$B:$I,8,0),0)</f>
        <v>450633339.50999999</v>
      </c>
      <c r="I1114" s="28">
        <f>IFERROR(VLOOKUP(B1114,'1º SEM 2019'!$B:$I,8,0),0)</f>
        <v>477548159.29000002</v>
      </c>
    </row>
    <row r="1115" spans="2:9">
      <c r="B1115" s="5" t="s">
        <v>5369</v>
      </c>
      <c r="C1115" s="5" t="s">
        <v>1</v>
      </c>
      <c r="D1115" s="5" t="s">
        <v>3490</v>
      </c>
      <c r="E1115" s="5">
        <f t="shared" si="34"/>
        <v>13</v>
      </c>
      <c r="F1115" s="5" t="str">
        <f t="shared" si="35"/>
        <v>9</v>
      </c>
      <c r="G1115" s="28">
        <f>IFERROR(VLOOKUP(B1115,'1º SEM 2018'!$B:$I,8,0),0)</f>
        <v>4026343.25</v>
      </c>
      <c r="H1115" s="28">
        <f>IFERROR(VLOOKUP(B1115,'2º SEM 2018'!$B:$I,8,0),0)</f>
        <v>4924349.91</v>
      </c>
      <c r="I1115" s="28">
        <f>IFERROR(VLOOKUP(B1115,'1º SEM 2019'!$B:$I,8,0),0)</f>
        <v>5730367.8700000001</v>
      </c>
    </row>
    <row r="1116" spans="2:9">
      <c r="B1116" s="5" t="s">
        <v>5370</v>
      </c>
      <c r="C1116" s="5" t="s">
        <v>1</v>
      </c>
      <c r="D1116" s="5" t="s">
        <v>5371</v>
      </c>
      <c r="E1116" s="5">
        <f t="shared" si="34"/>
        <v>13</v>
      </c>
      <c r="F1116" s="5" t="str">
        <f t="shared" si="35"/>
        <v>9</v>
      </c>
      <c r="G1116" s="28">
        <f>IFERROR(VLOOKUP(B1116,'1º SEM 2018'!$B:$I,8,0),0)</f>
        <v>4026343.25</v>
      </c>
      <c r="H1116" s="28">
        <f>IFERROR(VLOOKUP(B1116,'2º SEM 2018'!$B:$I,8,0),0)</f>
        <v>4924349.91</v>
      </c>
      <c r="I1116" s="28">
        <f>IFERROR(VLOOKUP(B1116,'1º SEM 2019'!$B:$I,8,0),0)</f>
        <v>5730367.8700000001</v>
      </c>
    </row>
    <row r="1117" spans="2:9">
      <c r="B1117" s="5" t="s">
        <v>5374</v>
      </c>
      <c r="C1117" s="5" t="s">
        <v>5375</v>
      </c>
      <c r="D1117" s="5" t="s">
        <v>5376</v>
      </c>
      <c r="E1117" s="5">
        <f t="shared" si="34"/>
        <v>18</v>
      </c>
      <c r="F1117" s="5" t="str">
        <f t="shared" si="35"/>
        <v>9</v>
      </c>
      <c r="G1117" s="28">
        <f>IFERROR(VLOOKUP(B1117,'1º SEM 2018'!$B:$I,8,0),0)</f>
        <v>4026343.25</v>
      </c>
      <c r="H1117" s="28">
        <f>IFERROR(VLOOKUP(B1117,'2º SEM 2018'!$B:$I,8,0),0)</f>
        <v>4924349.91</v>
      </c>
      <c r="I1117" s="28">
        <f>IFERROR(VLOOKUP(B1117,'1º SEM 2019'!$B:$I,8,0),0)</f>
        <v>5730367.8700000001</v>
      </c>
    </row>
    <row r="1118" spans="2:9">
      <c r="B1118" s="5" t="s">
        <v>5372</v>
      </c>
      <c r="C1118" s="5" t="s">
        <v>1</v>
      </c>
      <c r="D1118" s="5" t="s">
        <v>5373</v>
      </c>
      <c r="E1118" s="5">
        <f t="shared" si="34"/>
        <v>13</v>
      </c>
      <c r="F1118" s="5" t="str">
        <f t="shared" si="35"/>
        <v>9</v>
      </c>
      <c r="G1118" s="28">
        <f>IFERROR(VLOOKUP(B1118,'1º SEM 2018'!$B:$I,8,0),0)</f>
        <v>4026343.25</v>
      </c>
      <c r="H1118" s="28">
        <f>IFERROR(VLOOKUP(B1118,'2º SEM 2018'!$B:$I,8,0),0)</f>
        <v>4924349.91</v>
      </c>
      <c r="I1118" s="28">
        <f>IFERROR(VLOOKUP(B1118,'1º SEM 2019'!$B:$I,8,0),0)</f>
        <v>5730367.8700000001</v>
      </c>
    </row>
    <row r="1119" spans="2:9">
      <c r="B1119" s="5" t="s">
        <v>5377</v>
      </c>
      <c r="C1119" s="5" t="s">
        <v>1</v>
      </c>
      <c r="D1119" s="5" t="s">
        <v>3499</v>
      </c>
      <c r="E1119" s="5">
        <f t="shared" si="34"/>
        <v>13</v>
      </c>
      <c r="F1119" s="5" t="str">
        <f t="shared" si="35"/>
        <v>9</v>
      </c>
      <c r="G1119" s="28">
        <f>IFERROR(VLOOKUP(B1119,'1º SEM 2018'!$B:$I,8,0),0)</f>
        <v>5462207.7599999998</v>
      </c>
      <c r="H1119" s="28">
        <f>IFERROR(VLOOKUP(B1119,'2º SEM 2018'!$B:$I,8,0),0)</f>
        <v>10198800.369999999</v>
      </c>
      <c r="I1119" s="28">
        <f>IFERROR(VLOOKUP(B1119,'1º SEM 2019'!$B:$I,8,0),0)</f>
        <v>9826235.8399999999</v>
      </c>
    </row>
    <row r="1120" spans="2:9">
      <c r="B1120" s="5" t="s">
        <v>5380</v>
      </c>
      <c r="C1120" s="5" t="s">
        <v>5381</v>
      </c>
      <c r="D1120" s="5" t="s">
        <v>5382</v>
      </c>
      <c r="E1120" s="5">
        <f t="shared" si="34"/>
        <v>18</v>
      </c>
      <c r="F1120" s="5" t="str">
        <f t="shared" si="35"/>
        <v>9</v>
      </c>
      <c r="G1120" s="28">
        <f>IFERROR(VLOOKUP(B1120,'1º SEM 2018'!$B:$I,8,0),0)</f>
        <v>10</v>
      </c>
      <c r="H1120" s="28">
        <f>IFERROR(VLOOKUP(B1120,'2º SEM 2018'!$B:$I,8,0),0)</f>
        <v>10</v>
      </c>
      <c r="I1120" s="28">
        <f>IFERROR(VLOOKUP(B1120,'1º SEM 2019'!$B:$I,8,0),0)</f>
        <v>10</v>
      </c>
    </row>
    <row r="1121" spans="2:9">
      <c r="B1121" s="5" t="s">
        <v>5383</v>
      </c>
      <c r="C1121" s="5" t="s">
        <v>5384</v>
      </c>
      <c r="D1121" s="5" t="s">
        <v>5385</v>
      </c>
      <c r="E1121" s="5">
        <f t="shared" si="34"/>
        <v>18</v>
      </c>
      <c r="F1121" s="5" t="str">
        <f t="shared" si="35"/>
        <v>9</v>
      </c>
      <c r="G1121" s="28">
        <f>IFERROR(VLOOKUP(B1121,'1º SEM 2018'!$B:$I,8,0),0)</f>
        <v>5462197.7599999998</v>
      </c>
      <c r="H1121" s="28">
        <f>IFERROR(VLOOKUP(B1121,'2º SEM 2018'!$B:$I,8,0),0)</f>
        <v>5552827.25</v>
      </c>
      <c r="I1121" s="28">
        <f>IFERROR(VLOOKUP(B1121,'1º SEM 2019'!$B:$I,8,0),0)</f>
        <v>5992005.8799999999</v>
      </c>
    </row>
    <row r="1122" spans="2:9">
      <c r="B1122" s="5" t="s">
        <v>5386</v>
      </c>
      <c r="C1122" s="5" t="s">
        <v>5387</v>
      </c>
      <c r="D1122" s="5" t="s">
        <v>3512</v>
      </c>
      <c r="E1122" s="5">
        <f t="shared" si="34"/>
        <v>18</v>
      </c>
      <c r="F1122" s="5" t="str">
        <f t="shared" si="35"/>
        <v>9</v>
      </c>
      <c r="G1122" s="28">
        <f>IFERROR(VLOOKUP(B1122,'1º SEM 2018'!$B:$I,8,0),0)</f>
        <v>0</v>
      </c>
      <c r="H1122" s="28">
        <f>IFERROR(VLOOKUP(B1122,'2º SEM 2018'!$B:$I,8,0),0)</f>
        <v>0</v>
      </c>
      <c r="I1122" s="28">
        <f>IFERROR(VLOOKUP(B1122,'1º SEM 2019'!$B:$I,8,0),0)</f>
        <v>40500</v>
      </c>
    </row>
    <row r="1123" spans="2:9">
      <c r="B1123" s="5" t="s">
        <v>5388</v>
      </c>
      <c r="C1123" s="5" t="s">
        <v>5389</v>
      </c>
      <c r="D1123" s="5" t="s">
        <v>3515</v>
      </c>
      <c r="E1123" s="5">
        <f t="shared" si="34"/>
        <v>18</v>
      </c>
      <c r="F1123" s="5" t="str">
        <f t="shared" si="35"/>
        <v>9</v>
      </c>
      <c r="G1123" s="28">
        <f>IFERROR(VLOOKUP(B1123,'1º SEM 2018'!$B:$I,8,0),0)</f>
        <v>0</v>
      </c>
      <c r="H1123" s="28">
        <f>IFERROR(VLOOKUP(B1123,'2º SEM 2018'!$B:$I,8,0),0)</f>
        <v>4645963.12</v>
      </c>
      <c r="I1123" s="28">
        <f>IFERROR(VLOOKUP(B1123,'1º SEM 2019'!$B:$I,8,0),0)</f>
        <v>3793719.96</v>
      </c>
    </row>
    <row r="1124" spans="2:9">
      <c r="B1124" s="5" t="s">
        <v>5378</v>
      </c>
      <c r="C1124" s="5" t="s">
        <v>1</v>
      </c>
      <c r="D1124" s="5" t="s">
        <v>5379</v>
      </c>
      <c r="E1124" s="5">
        <f t="shared" si="34"/>
        <v>13</v>
      </c>
      <c r="F1124" s="5" t="str">
        <f t="shared" si="35"/>
        <v>9</v>
      </c>
      <c r="G1124" s="28">
        <f>IFERROR(VLOOKUP(B1124,'1º SEM 2018'!$B:$I,8,0),0)</f>
        <v>5462207.7599999998</v>
      </c>
      <c r="H1124" s="28">
        <f>IFERROR(VLOOKUP(B1124,'2º SEM 2018'!$B:$I,8,0),0)</f>
        <v>10198800.369999999</v>
      </c>
      <c r="I1124" s="28">
        <f>IFERROR(VLOOKUP(B1124,'1º SEM 2019'!$B:$I,8,0),0)</f>
        <v>9826235.8399999999</v>
      </c>
    </row>
    <row r="1125" spans="2:9">
      <c r="B1125" s="5" t="s">
        <v>5390</v>
      </c>
      <c r="C1125" s="5" t="s">
        <v>1</v>
      </c>
      <c r="D1125" s="5" t="s">
        <v>3517</v>
      </c>
      <c r="E1125" s="5">
        <f t="shared" si="34"/>
        <v>13</v>
      </c>
      <c r="F1125" s="5" t="str">
        <f t="shared" si="35"/>
        <v>9</v>
      </c>
      <c r="G1125" s="28">
        <f>IFERROR(VLOOKUP(B1125,'1º SEM 2018'!$B:$I,8,0),0)</f>
        <v>105188783.12</v>
      </c>
      <c r="H1125" s="28">
        <f>IFERROR(VLOOKUP(B1125,'2º SEM 2018'!$B:$I,8,0),0)</f>
        <v>84921463.989999995</v>
      </c>
      <c r="I1125" s="28">
        <f>IFERROR(VLOOKUP(B1125,'1º SEM 2019'!$B:$I,8,0),0)</f>
        <v>99028359.209999993</v>
      </c>
    </row>
    <row r="1126" spans="2:9">
      <c r="B1126" s="5" t="s">
        <v>5391</v>
      </c>
      <c r="C1126" s="5" t="s">
        <v>1</v>
      </c>
      <c r="D1126" s="5" t="s">
        <v>5392</v>
      </c>
      <c r="E1126" s="5">
        <f t="shared" si="34"/>
        <v>13</v>
      </c>
      <c r="F1126" s="5" t="str">
        <f t="shared" si="35"/>
        <v>9</v>
      </c>
      <c r="G1126" s="28">
        <f>IFERROR(VLOOKUP(B1126,'1º SEM 2018'!$B:$I,8,0),0)</f>
        <v>105188783.12</v>
      </c>
      <c r="H1126" s="28">
        <f>IFERROR(VLOOKUP(B1126,'2º SEM 2018'!$B:$I,8,0),0)</f>
        <v>84921463.989999995</v>
      </c>
      <c r="I1126" s="28">
        <f>IFERROR(VLOOKUP(B1126,'1º SEM 2019'!$B:$I,8,0),0)</f>
        <v>99028359.209999993</v>
      </c>
    </row>
    <row r="1127" spans="2:9">
      <c r="B1127" s="5" t="s">
        <v>5395</v>
      </c>
      <c r="C1127" s="5" t="s">
        <v>5396</v>
      </c>
      <c r="D1127" s="5" t="s">
        <v>5397</v>
      </c>
      <c r="E1127" s="5">
        <f t="shared" si="34"/>
        <v>18</v>
      </c>
      <c r="F1127" s="5" t="str">
        <f t="shared" si="35"/>
        <v>9</v>
      </c>
      <c r="G1127" s="28">
        <f>IFERROR(VLOOKUP(B1127,'1º SEM 2018'!$B:$I,8,0),0)</f>
        <v>105188783.12</v>
      </c>
      <c r="H1127" s="28">
        <f>IFERROR(VLOOKUP(B1127,'2º SEM 2018'!$B:$I,8,0),0)</f>
        <v>84921463.989999995</v>
      </c>
      <c r="I1127" s="28">
        <f>IFERROR(VLOOKUP(B1127,'1º SEM 2019'!$B:$I,8,0),0)</f>
        <v>99028359.209999993</v>
      </c>
    </row>
    <row r="1128" spans="2:9">
      <c r="B1128" s="5" t="s">
        <v>5393</v>
      </c>
      <c r="C1128" s="5" t="s">
        <v>1</v>
      </c>
      <c r="D1128" s="5" t="s">
        <v>5394</v>
      </c>
      <c r="E1128" s="5">
        <f t="shared" si="34"/>
        <v>13</v>
      </c>
      <c r="F1128" s="5" t="str">
        <f t="shared" si="35"/>
        <v>9</v>
      </c>
      <c r="G1128" s="28">
        <f>IFERROR(VLOOKUP(B1128,'1º SEM 2018'!$B:$I,8,0),0)</f>
        <v>105188783.12</v>
      </c>
      <c r="H1128" s="28">
        <f>IFERROR(VLOOKUP(B1128,'2º SEM 2018'!$B:$I,8,0),0)</f>
        <v>84921463.989999995</v>
      </c>
      <c r="I1128" s="28">
        <f>IFERROR(VLOOKUP(B1128,'1º SEM 2019'!$B:$I,8,0),0)</f>
        <v>99028359.209999993</v>
      </c>
    </row>
    <row r="1129" spans="2:9">
      <c r="B1129" s="5" t="s">
        <v>5398</v>
      </c>
      <c r="C1129" s="5" t="s">
        <v>1</v>
      </c>
      <c r="D1129" s="5" t="s">
        <v>3526</v>
      </c>
      <c r="E1129" s="5">
        <f t="shared" si="34"/>
        <v>13</v>
      </c>
      <c r="F1129" s="5" t="str">
        <f t="shared" si="35"/>
        <v>9</v>
      </c>
      <c r="G1129" s="28">
        <f>IFERROR(VLOOKUP(B1129,'1º SEM 2018'!$B:$I,8,0),0)</f>
        <v>23776260</v>
      </c>
      <c r="H1129" s="28">
        <f>IFERROR(VLOOKUP(B1129,'2º SEM 2018'!$B:$I,8,0),0)</f>
        <v>24246277.280000001</v>
      </c>
      <c r="I1129" s="28">
        <f>IFERROR(VLOOKUP(B1129,'1º SEM 2019'!$B:$I,8,0),0)</f>
        <v>24556882.260000002</v>
      </c>
    </row>
    <row r="1130" spans="2:9">
      <c r="B1130" s="5" t="s">
        <v>5401</v>
      </c>
      <c r="C1130" s="5" t="s">
        <v>5402</v>
      </c>
      <c r="D1130" s="5" t="s">
        <v>3531</v>
      </c>
      <c r="E1130" s="5">
        <f t="shared" si="34"/>
        <v>18</v>
      </c>
      <c r="F1130" s="5" t="str">
        <f t="shared" si="35"/>
        <v>9</v>
      </c>
      <c r="G1130" s="28">
        <f>IFERROR(VLOOKUP(B1130,'1º SEM 2018'!$B:$I,8,0),0)</f>
        <v>5200000</v>
      </c>
      <c r="H1130" s="28">
        <f>IFERROR(VLOOKUP(B1130,'2º SEM 2018'!$B:$I,8,0),0)</f>
        <v>5200000</v>
      </c>
      <c r="I1130" s="28">
        <f>IFERROR(VLOOKUP(B1130,'1º SEM 2019'!$B:$I,8,0),0)</f>
        <v>5200000</v>
      </c>
    </row>
    <row r="1131" spans="2:9">
      <c r="B1131" s="5" t="s">
        <v>5403</v>
      </c>
      <c r="C1131" s="5" t="s">
        <v>5404</v>
      </c>
      <c r="D1131" s="5" t="s">
        <v>3452</v>
      </c>
      <c r="E1131" s="5">
        <f t="shared" si="34"/>
        <v>18</v>
      </c>
      <c r="F1131" s="5" t="str">
        <f t="shared" si="35"/>
        <v>9</v>
      </c>
      <c r="G1131" s="28">
        <f>IFERROR(VLOOKUP(B1131,'1º SEM 2018'!$B:$I,8,0),0)</f>
        <v>1760000</v>
      </c>
      <c r="H1131" s="28">
        <f>IFERROR(VLOOKUP(B1131,'2º SEM 2018'!$B:$I,8,0),0)</f>
        <v>1760000</v>
      </c>
      <c r="I1131" s="28">
        <f>IFERROR(VLOOKUP(B1131,'1º SEM 2019'!$B:$I,8,0),0)</f>
        <v>1980000</v>
      </c>
    </row>
    <row r="1132" spans="2:9">
      <c r="B1132" s="5" t="s">
        <v>5405</v>
      </c>
      <c r="C1132" s="5" t="s">
        <v>5406</v>
      </c>
      <c r="D1132" s="5" t="s">
        <v>3536</v>
      </c>
      <c r="E1132" s="5">
        <f t="shared" si="34"/>
        <v>18</v>
      </c>
      <c r="F1132" s="5" t="str">
        <f t="shared" si="35"/>
        <v>9</v>
      </c>
      <c r="G1132" s="28">
        <f>IFERROR(VLOOKUP(B1132,'1º SEM 2018'!$B:$I,8,0),0)</f>
        <v>3468000</v>
      </c>
      <c r="H1132" s="28">
        <f>IFERROR(VLOOKUP(B1132,'2º SEM 2018'!$B:$I,8,0),0)</f>
        <v>3468000</v>
      </c>
      <c r="I1132" s="28">
        <f>IFERROR(VLOOKUP(B1132,'1º SEM 2019'!$B:$I,8,0),0)</f>
        <v>3457000</v>
      </c>
    </row>
    <row r="1133" spans="2:9">
      <c r="B1133" s="5" t="s">
        <v>5407</v>
      </c>
      <c r="C1133" s="5" t="s">
        <v>5408</v>
      </c>
      <c r="D1133" s="5" t="s">
        <v>3539</v>
      </c>
      <c r="E1133" s="5">
        <f t="shared" si="34"/>
        <v>18</v>
      </c>
      <c r="F1133" s="5" t="str">
        <f t="shared" si="35"/>
        <v>9</v>
      </c>
      <c r="G1133" s="28">
        <f>IFERROR(VLOOKUP(B1133,'1º SEM 2018'!$B:$I,8,0),0)</f>
        <v>13348260</v>
      </c>
      <c r="H1133" s="28">
        <f>IFERROR(VLOOKUP(B1133,'2º SEM 2018'!$B:$I,8,0),0)</f>
        <v>13818277.279999999</v>
      </c>
      <c r="I1133" s="28">
        <f>IFERROR(VLOOKUP(B1133,'1º SEM 2019'!$B:$I,8,0),0)</f>
        <v>13919882.26</v>
      </c>
    </row>
    <row r="1134" spans="2:9">
      <c r="B1134" s="5" t="s">
        <v>5399</v>
      </c>
      <c r="C1134" s="5" t="s">
        <v>1</v>
      </c>
      <c r="D1134" s="5" t="s">
        <v>5400</v>
      </c>
      <c r="E1134" s="5">
        <f t="shared" si="34"/>
        <v>13</v>
      </c>
      <c r="F1134" s="5" t="str">
        <f t="shared" si="35"/>
        <v>9</v>
      </c>
      <c r="G1134" s="28">
        <f>IFERROR(VLOOKUP(B1134,'1º SEM 2018'!$B:$I,8,0),0)</f>
        <v>23776260</v>
      </c>
      <c r="H1134" s="28">
        <f>IFERROR(VLOOKUP(B1134,'2º SEM 2018'!$B:$I,8,0),0)</f>
        <v>24246277.280000001</v>
      </c>
      <c r="I1134" s="28">
        <f>IFERROR(VLOOKUP(B1134,'1º SEM 2019'!$B:$I,8,0),0)</f>
        <v>24556882.260000002</v>
      </c>
    </row>
    <row r="1135" spans="2:9">
      <c r="B1135" s="5" t="s">
        <v>5409</v>
      </c>
      <c r="C1135" s="5" t="s">
        <v>1</v>
      </c>
      <c r="D1135" s="5" t="s">
        <v>3541</v>
      </c>
      <c r="E1135" s="5">
        <f t="shared" si="34"/>
        <v>13</v>
      </c>
      <c r="F1135" s="5" t="str">
        <f t="shared" si="35"/>
        <v>9</v>
      </c>
      <c r="G1135" s="28">
        <f>IFERROR(VLOOKUP(B1135,'1º SEM 2018'!$B:$I,8,0),0)</f>
        <v>235758168.28999999</v>
      </c>
      <c r="H1135" s="28">
        <f>IFERROR(VLOOKUP(B1135,'2º SEM 2018'!$B:$I,8,0),0)</f>
        <v>248862927.18000001</v>
      </c>
      <c r="I1135" s="28">
        <f>IFERROR(VLOOKUP(B1135,'1º SEM 2019'!$B:$I,8,0),0)</f>
        <v>255374102.69999999</v>
      </c>
    </row>
    <row r="1136" spans="2:9">
      <c r="B1136" s="5" t="s">
        <v>5412</v>
      </c>
      <c r="C1136" s="5" t="s">
        <v>5413</v>
      </c>
      <c r="D1136" s="5" t="s">
        <v>5414</v>
      </c>
      <c r="E1136" s="5">
        <f t="shared" si="34"/>
        <v>18</v>
      </c>
      <c r="F1136" s="5" t="str">
        <f t="shared" si="35"/>
        <v>9</v>
      </c>
      <c r="G1136" s="28">
        <f>IFERROR(VLOOKUP(B1136,'1º SEM 2018'!$B:$I,8,0),0)</f>
        <v>146316281.66999999</v>
      </c>
      <c r="H1136" s="28">
        <f>IFERROR(VLOOKUP(B1136,'2º SEM 2018'!$B:$I,8,0),0)</f>
        <v>153724542.93000001</v>
      </c>
      <c r="I1136" s="28">
        <f>IFERROR(VLOOKUP(B1136,'1º SEM 2019'!$B:$I,8,0),0)</f>
        <v>155186136.27000001</v>
      </c>
    </row>
    <row r="1137" spans="2:9">
      <c r="B1137" s="5" t="s">
        <v>5410</v>
      </c>
      <c r="C1137" s="5" t="s">
        <v>1</v>
      </c>
      <c r="D1137" s="5" t="s">
        <v>5411</v>
      </c>
      <c r="E1137" s="5">
        <f t="shared" si="34"/>
        <v>13</v>
      </c>
      <c r="F1137" s="5" t="str">
        <f t="shared" si="35"/>
        <v>9</v>
      </c>
      <c r="G1137" s="28">
        <f>IFERROR(VLOOKUP(B1137,'1º SEM 2018'!$B:$I,8,0),0)</f>
        <v>146316281.66999999</v>
      </c>
      <c r="H1137" s="28">
        <f>IFERROR(VLOOKUP(B1137,'2º SEM 2018'!$B:$I,8,0),0)</f>
        <v>153724542.93000001</v>
      </c>
      <c r="I1137" s="28">
        <f>IFERROR(VLOOKUP(B1137,'1º SEM 2019'!$B:$I,8,0),0)</f>
        <v>155186136.27000001</v>
      </c>
    </row>
    <row r="1138" spans="2:9">
      <c r="B1138" s="5" t="s">
        <v>5417</v>
      </c>
      <c r="C1138" s="5" t="s">
        <v>5418</v>
      </c>
      <c r="D1138" s="5" t="s">
        <v>5419</v>
      </c>
      <c r="E1138" s="5">
        <f t="shared" si="34"/>
        <v>18</v>
      </c>
      <c r="F1138" s="5" t="str">
        <f t="shared" si="35"/>
        <v>9</v>
      </c>
      <c r="G1138" s="28">
        <f>IFERROR(VLOOKUP(B1138,'1º SEM 2018'!$B:$I,8,0),0)</f>
        <v>0</v>
      </c>
      <c r="H1138" s="28">
        <f>IFERROR(VLOOKUP(B1138,'2º SEM 2018'!$B:$I,8,0),0)</f>
        <v>0</v>
      </c>
      <c r="I1138" s="28">
        <f>IFERROR(VLOOKUP(B1138,'1º SEM 2019'!$B:$I,8,0),0)</f>
        <v>3457832.08</v>
      </c>
    </row>
    <row r="1139" spans="2:9">
      <c r="B1139" s="5" t="s">
        <v>5415</v>
      </c>
      <c r="C1139" s="5" t="s">
        <v>1</v>
      </c>
      <c r="D1139" s="5" t="s">
        <v>5416</v>
      </c>
      <c r="E1139" s="5">
        <f t="shared" si="34"/>
        <v>13</v>
      </c>
      <c r="F1139" s="5" t="str">
        <f t="shared" si="35"/>
        <v>9</v>
      </c>
      <c r="G1139" s="28">
        <f>IFERROR(VLOOKUP(B1139,'1º SEM 2018'!$B:$I,8,0),0)</f>
        <v>0</v>
      </c>
      <c r="H1139" s="28">
        <f>IFERROR(VLOOKUP(B1139,'2º SEM 2018'!$B:$I,8,0),0)</f>
        <v>0</v>
      </c>
      <c r="I1139" s="28">
        <f>IFERROR(VLOOKUP(B1139,'1º SEM 2019'!$B:$I,8,0),0)</f>
        <v>3457832.08</v>
      </c>
    </row>
    <row r="1140" spans="2:9">
      <c r="B1140" s="5" t="s">
        <v>5422</v>
      </c>
      <c r="C1140" s="5" t="s">
        <v>5423</v>
      </c>
      <c r="D1140" s="5" t="s">
        <v>5424</v>
      </c>
      <c r="E1140" s="5">
        <f t="shared" si="34"/>
        <v>18</v>
      </c>
      <c r="F1140" s="5" t="str">
        <f t="shared" si="35"/>
        <v>9</v>
      </c>
      <c r="G1140" s="28">
        <f>IFERROR(VLOOKUP(B1140,'1º SEM 2018'!$B:$I,8,0),0)</f>
        <v>10818170.970000001</v>
      </c>
      <c r="H1140" s="28">
        <f>IFERROR(VLOOKUP(B1140,'2º SEM 2018'!$B:$I,8,0),0)</f>
        <v>9755836.8100000005</v>
      </c>
      <c r="I1140" s="28">
        <f>IFERROR(VLOOKUP(B1140,'1º SEM 2019'!$B:$I,8,0),0)</f>
        <v>9763125.3200000003</v>
      </c>
    </row>
    <row r="1141" spans="2:9">
      <c r="B1141" s="5" t="s">
        <v>5420</v>
      </c>
      <c r="C1141" s="5" t="s">
        <v>1</v>
      </c>
      <c r="D1141" s="5" t="s">
        <v>5421</v>
      </c>
      <c r="E1141" s="5">
        <f t="shared" si="34"/>
        <v>13</v>
      </c>
      <c r="F1141" s="5" t="str">
        <f t="shared" si="35"/>
        <v>9</v>
      </c>
      <c r="G1141" s="28">
        <f>IFERROR(VLOOKUP(B1141,'1º SEM 2018'!$B:$I,8,0),0)</f>
        <v>10818170.970000001</v>
      </c>
      <c r="H1141" s="28">
        <f>IFERROR(VLOOKUP(B1141,'2º SEM 2018'!$B:$I,8,0),0)</f>
        <v>9755836.8100000005</v>
      </c>
      <c r="I1141" s="28">
        <f>IFERROR(VLOOKUP(B1141,'1º SEM 2019'!$B:$I,8,0),0)</f>
        <v>9763125.3200000003</v>
      </c>
    </row>
    <row r="1142" spans="2:9">
      <c r="B1142" s="5" t="s">
        <v>5427</v>
      </c>
      <c r="C1142" s="5" t="s">
        <v>5428</v>
      </c>
      <c r="D1142" s="5" t="s">
        <v>5429</v>
      </c>
      <c r="E1142" s="5">
        <f t="shared" si="34"/>
        <v>18</v>
      </c>
      <c r="F1142" s="5" t="str">
        <f t="shared" si="35"/>
        <v>9</v>
      </c>
      <c r="G1142" s="28">
        <f>IFERROR(VLOOKUP(B1142,'1º SEM 2018'!$B:$I,8,0),0)</f>
        <v>-3540013.82</v>
      </c>
      <c r="H1142" s="28">
        <f>IFERROR(VLOOKUP(B1142,'2º SEM 2018'!$B:$I,8,0),0)</f>
        <v>-3819670.7</v>
      </c>
      <c r="I1142" s="28">
        <f>IFERROR(VLOOKUP(B1142,'1º SEM 2019'!$B:$I,8,0),0)</f>
        <v>-4126359.42</v>
      </c>
    </row>
    <row r="1143" spans="2:9">
      <c r="B1143" s="5" t="s">
        <v>5425</v>
      </c>
      <c r="C1143" s="5" t="s">
        <v>1</v>
      </c>
      <c r="D1143" s="5" t="s">
        <v>5426</v>
      </c>
      <c r="E1143" s="5">
        <f t="shared" si="34"/>
        <v>13</v>
      </c>
      <c r="F1143" s="5" t="str">
        <f t="shared" si="35"/>
        <v>9</v>
      </c>
      <c r="G1143" s="28">
        <f>IFERROR(VLOOKUP(B1143,'1º SEM 2018'!$B:$I,8,0),0)</f>
        <v>-3540013.82</v>
      </c>
      <c r="H1143" s="28">
        <f>IFERROR(VLOOKUP(B1143,'2º SEM 2018'!$B:$I,8,0),0)</f>
        <v>-3819670.7</v>
      </c>
      <c r="I1143" s="28">
        <f>IFERROR(VLOOKUP(B1143,'1º SEM 2019'!$B:$I,8,0),0)</f>
        <v>-4126359.42</v>
      </c>
    </row>
    <row r="1144" spans="2:9">
      <c r="B1144" s="5" t="s">
        <v>5432</v>
      </c>
      <c r="C1144" s="5" t="s">
        <v>5433</v>
      </c>
      <c r="D1144" s="5" t="s">
        <v>5434</v>
      </c>
      <c r="E1144" s="5">
        <f t="shared" si="34"/>
        <v>18</v>
      </c>
      <c r="F1144" s="5" t="str">
        <f t="shared" si="35"/>
        <v>9</v>
      </c>
      <c r="G1144" s="28">
        <f>IFERROR(VLOOKUP(B1144,'1º SEM 2018'!$B:$I,8,0),0)</f>
        <v>-228185.4</v>
      </c>
      <c r="H1144" s="28">
        <f>IFERROR(VLOOKUP(B1144,'2º SEM 2018'!$B:$I,8,0),0)</f>
        <v>-200036.02</v>
      </c>
      <c r="I1144" s="28">
        <f>IFERROR(VLOOKUP(B1144,'1º SEM 2019'!$B:$I,8,0),0)</f>
        <v>-247225.13</v>
      </c>
    </row>
    <row r="1145" spans="2:9">
      <c r="B1145" s="5" t="s">
        <v>5430</v>
      </c>
      <c r="C1145" s="5" t="s">
        <v>1</v>
      </c>
      <c r="D1145" s="5" t="s">
        <v>5431</v>
      </c>
      <c r="E1145" s="5">
        <f t="shared" si="34"/>
        <v>13</v>
      </c>
      <c r="F1145" s="5" t="str">
        <f t="shared" si="35"/>
        <v>9</v>
      </c>
      <c r="G1145" s="28">
        <f>IFERROR(VLOOKUP(B1145,'1º SEM 2018'!$B:$I,8,0),0)</f>
        <v>-228185.4</v>
      </c>
      <c r="H1145" s="28">
        <f>IFERROR(VLOOKUP(B1145,'2º SEM 2018'!$B:$I,8,0),0)</f>
        <v>-200036.02</v>
      </c>
      <c r="I1145" s="28">
        <f>IFERROR(VLOOKUP(B1145,'1º SEM 2019'!$B:$I,8,0),0)</f>
        <v>-247225.13</v>
      </c>
    </row>
    <row r="1146" spans="2:9">
      <c r="B1146" s="5" t="s">
        <v>5435</v>
      </c>
      <c r="C1146" s="5" t="s">
        <v>1</v>
      </c>
      <c r="D1146" s="5" t="s">
        <v>5436</v>
      </c>
      <c r="E1146" s="5">
        <f t="shared" si="34"/>
        <v>13</v>
      </c>
      <c r="F1146" s="5" t="str">
        <f t="shared" si="35"/>
        <v>9</v>
      </c>
      <c r="G1146" s="28">
        <f>IFERROR(VLOOKUP(B1146,'1º SEM 2018'!$B:$I,8,0),0)</f>
        <v>26225633.66</v>
      </c>
      <c r="H1146" s="28">
        <f>IFERROR(VLOOKUP(B1146,'2º SEM 2018'!$B:$I,8,0),0)</f>
        <v>27907789.780000001</v>
      </c>
      <c r="I1146" s="28">
        <f>IFERROR(VLOOKUP(B1146,'1º SEM 2019'!$B:$I,8,0),0)</f>
        <v>28775478.960000001</v>
      </c>
    </row>
    <row r="1147" spans="2:9">
      <c r="B1147" s="5" t="s">
        <v>5439</v>
      </c>
      <c r="C1147" s="5" t="s">
        <v>5440</v>
      </c>
      <c r="D1147" s="5" t="s">
        <v>3587</v>
      </c>
      <c r="E1147" s="5">
        <f t="shared" si="34"/>
        <v>18</v>
      </c>
      <c r="F1147" s="5" t="str">
        <f t="shared" si="35"/>
        <v>9</v>
      </c>
      <c r="G1147" s="28">
        <f>IFERROR(VLOOKUP(B1147,'1º SEM 2018'!$B:$I,8,0),0)</f>
        <v>12697542.550000001</v>
      </c>
      <c r="H1147" s="28">
        <f>IFERROR(VLOOKUP(B1147,'2º SEM 2018'!$B:$I,8,0),0)</f>
        <v>6023369.2999999998</v>
      </c>
      <c r="I1147" s="28">
        <f>IFERROR(VLOOKUP(B1147,'1º SEM 2019'!$B:$I,8,0),0)</f>
        <v>6584487.3399999999</v>
      </c>
    </row>
    <row r="1148" spans="2:9">
      <c r="B1148" s="5" t="s">
        <v>5437</v>
      </c>
      <c r="C1148" s="5" t="s">
        <v>1</v>
      </c>
      <c r="D1148" s="5" t="s">
        <v>5438</v>
      </c>
      <c r="E1148" s="5">
        <f t="shared" si="34"/>
        <v>13</v>
      </c>
      <c r="F1148" s="5" t="str">
        <f t="shared" si="35"/>
        <v>9</v>
      </c>
      <c r="G1148" s="28">
        <f>IFERROR(VLOOKUP(B1148,'1º SEM 2018'!$B:$I,8,0),0)</f>
        <v>12697542.550000001</v>
      </c>
      <c r="H1148" s="28">
        <f>IFERROR(VLOOKUP(B1148,'2º SEM 2018'!$B:$I,8,0),0)</f>
        <v>6023369.2999999998</v>
      </c>
      <c r="I1148" s="28">
        <f>IFERROR(VLOOKUP(B1148,'1º SEM 2019'!$B:$I,8,0),0)</f>
        <v>6584487.3399999999</v>
      </c>
    </row>
    <row r="1149" spans="2:9">
      <c r="B1149" s="5" t="s">
        <v>5443</v>
      </c>
      <c r="C1149" s="5" t="s">
        <v>5444</v>
      </c>
      <c r="D1149" s="5" t="s">
        <v>3590</v>
      </c>
      <c r="E1149" s="5">
        <f t="shared" si="34"/>
        <v>18</v>
      </c>
      <c r="F1149" s="5" t="str">
        <f t="shared" si="35"/>
        <v>9</v>
      </c>
      <c r="G1149" s="28">
        <f>IFERROR(VLOOKUP(B1149,'1º SEM 2018'!$B:$I,8,0),0)</f>
        <v>8244324</v>
      </c>
      <c r="H1149" s="28">
        <f>IFERROR(VLOOKUP(B1149,'2º SEM 2018'!$B:$I,8,0),0)</f>
        <v>16688675.99</v>
      </c>
      <c r="I1149" s="28">
        <f>IFERROR(VLOOKUP(B1149,'1º SEM 2019'!$B:$I,8,0),0)</f>
        <v>16909497.890000001</v>
      </c>
    </row>
    <row r="1150" spans="2:9">
      <c r="B1150" s="5" t="s">
        <v>5441</v>
      </c>
      <c r="C1150" s="5" t="s">
        <v>1</v>
      </c>
      <c r="D1150" s="5" t="s">
        <v>5442</v>
      </c>
      <c r="E1150" s="5">
        <f t="shared" si="34"/>
        <v>13</v>
      </c>
      <c r="F1150" s="5" t="str">
        <f t="shared" si="35"/>
        <v>9</v>
      </c>
      <c r="G1150" s="28">
        <f>IFERROR(VLOOKUP(B1150,'1º SEM 2018'!$B:$I,8,0),0)</f>
        <v>8244324</v>
      </c>
      <c r="H1150" s="28">
        <f>IFERROR(VLOOKUP(B1150,'2º SEM 2018'!$B:$I,8,0),0)</f>
        <v>16688675.99</v>
      </c>
      <c r="I1150" s="28">
        <f>IFERROR(VLOOKUP(B1150,'1º SEM 2019'!$B:$I,8,0),0)</f>
        <v>16909497.890000001</v>
      </c>
    </row>
    <row r="1151" spans="2:9">
      <c r="B1151" s="5" t="s">
        <v>5447</v>
      </c>
      <c r="C1151" s="5" t="s">
        <v>5448</v>
      </c>
      <c r="D1151" s="5" t="s">
        <v>3593</v>
      </c>
      <c r="E1151" s="5">
        <f t="shared" si="34"/>
        <v>18</v>
      </c>
      <c r="F1151" s="5" t="str">
        <f t="shared" si="35"/>
        <v>9</v>
      </c>
      <c r="G1151" s="28">
        <f>IFERROR(VLOOKUP(B1151,'1º SEM 2018'!$B:$I,8,0),0)</f>
        <v>5283767.1100000003</v>
      </c>
      <c r="H1151" s="28">
        <f>IFERROR(VLOOKUP(B1151,'2º SEM 2018'!$B:$I,8,0),0)</f>
        <v>5195744.49</v>
      </c>
      <c r="I1151" s="28">
        <f>IFERROR(VLOOKUP(B1151,'1º SEM 2019'!$B:$I,8,0),0)</f>
        <v>5281493.7300000004</v>
      </c>
    </row>
    <row r="1152" spans="2:9">
      <c r="B1152" s="5" t="s">
        <v>5445</v>
      </c>
      <c r="C1152" s="5" t="s">
        <v>1</v>
      </c>
      <c r="D1152" s="5" t="s">
        <v>5446</v>
      </c>
      <c r="E1152" s="5">
        <f t="shared" si="34"/>
        <v>13</v>
      </c>
      <c r="F1152" s="5" t="str">
        <f t="shared" si="35"/>
        <v>9</v>
      </c>
      <c r="G1152" s="28">
        <f>IFERROR(VLOOKUP(B1152,'1º SEM 2018'!$B:$I,8,0),0)</f>
        <v>5283767.1100000003</v>
      </c>
      <c r="H1152" s="28">
        <f>IFERROR(VLOOKUP(B1152,'2º SEM 2018'!$B:$I,8,0),0)</f>
        <v>5195744.49</v>
      </c>
      <c r="I1152" s="28">
        <f>IFERROR(VLOOKUP(B1152,'1º SEM 2019'!$B:$I,8,0),0)</f>
        <v>5281493.7300000004</v>
      </c>
    </row>
    <row r="1153" spans="2:9">
      <c r="B1153" s="5" t="s">
        <v>5451</v>
      </c>
      <c r="C1153" s="5" t="s">
        <v>5452</v>
      </c>
      <c r="D1153" s="5" t="s">
        <v>5453</v>
      </c>
      <c r="E1153" s="5">
        <f t="shared" si="34"/>
        <v>18</v>
      </c>
      <c r="F1153" s="5" t="str">
        <f t="shared" si="35"/>
        <v>9</v>
      </c>
      <c r="G1153" s="28">
        <f>IFERROR(VLOOKUP(B1153,'1º SEM 2018'!$B:$I,8,0),0)</f>
        <v>2412150.25</v>
      </c>
      <c r="H1153" s="28">
        <f>IFERROR(VLOOKUP(B1153,'2º SEM 2018'!$B:$I,8,0),0)</f>
        <v>2403687.2599999998</v>
      </c>
      <c r="I1153" s="28">
        <f>IFERROR(VLOOKUP(B1153,'1º SEM 2019'!$B:$I,8,0),0)</f>
        <v>2586039.94</v>
      </c>
    </row>
    <row r="1154" spans="2:9">
      <c r="B1154" s="5" t="s">
        <v>5449</v>
      </c>
      <c r="C1154" s="5" t="s">
        <v>1</v>
      </c>
      <c r="D1154" s="5" t="s">
        <v>5450</v>
      </c>
      <c r="E1154" s="5">
        <f t="shared" si="34"/>
        <v>13</v>
      </c>
      <c r="F1154" s="5" t="str">
        <f t="shared" si="35"/>
        <v>9</v>
      </c>
      <c r="G1154" s="28">
        <f>IFERROR(VLOOKUP(B1154,'1º SEM 2018'!$B:$I,8,0),0)</f>
        <v>2412150.25</v>
      </c>
      <c r="H1154" s="28">
        <f>IFERROR(VLOOKUP(B1154,'2º SEM 2018'!$B:$I,8,0),0)</f>
        <v>2403687.2599999998</v>
      </c>
      <c r="I1154" s="28">
        <f>IFERROR(VLOOKUP(B1154,'1º SEM 2019'!$B:$I,8,0),0)</f>
        <v>2586039.94</v>
      </c>
    </row>
    <row r="1155" spans="2:9">
      <c r="B1155" s="5" t="s">
        <v>5456</v>
      </c>
      <c r="C1155" s="5" t="s">
        <v>5457</v>
      </c>
      <c r="D1155" s="5" t="s">
        <v>5458</v>
      </c>
      <c r="E1155" s="5">
        <f t="shared" si="34"/>
        <v>18</v>
      </c>
      <c r="F1155" s="5" t="str">
        <f t="shared" si="35"/>
        <v>9</v>
      </c>
      <c r="G1155" s="28">
        <f>IFERROR(VLOOKUP(B1155,'1º SEM 2018'!$B:$I,8,0),0)</f>
        <v>10746286.41</v>
      </c>
      <c r="H1155" s="28">
        <f>IFERROR(VLOOKUP(B1155,'2º SEM 2018'!$B:$I,8,0),0)</f>
        <v>13303366.380000001</v>
      </c>
      <c r="I1155" s="28">
        <f>IFERROR(VLOOKUP(B1155,'1º SEM 2019'!$B:$I,8,0),0)</f>
        <v>13832043.060000001</v>
      </c>
    </row>
    <row r="1156" spans="2:9">
      <c r="B1156" s="5" t="s">
        <v>5454</v>
      </c>
      <c r="C1156" s="5" t="s">
        <v>1</v>
      </c>
      <c r="D1156" s="5" t="s">
        <v>5455</v>
      </c>
      <c r="E1156" s="5">
        <f t="shared" si="34"/>
        <v>13</v>
      </c>
      <c r="F1156" s="5" t="str">
        <f t="shared" si="35"/>
        <v>9</v>
      </c>
      <c r="G1156" s="28">
        <f>IFERROR(VLOOKUP(B1156,'1º SEM 2018'!$B:$I,8,0),0)</f>
        <v>10746286.41</v>
      </c>
      <c r="H1156" s="28">
        <f>IFERROR(VLOOKUP(B1156,'2º SEM 2018'!$B:$I,8,0),0)</f>
        <v>13303366.380000001</v>
      </c>
      <c r="I1156" s="28">
        <f>IFERROR(VLOOKUP(B1156,'1º SEM 2019'!$B:$I,8,0),0)</f>
        <v>13832043.060000001</v>
      </c>
    </row>
    <row r="1157" spans="2:9">
      <c r="B1157" s="5" t="s">
        <v>5461</v>
      </c>
      <c r="C1157" s="5" t="s">
        <v>5462</v>
      </c>
      <c r="D1157" s="5" t="s">
        <v>5463</v>
      </c>
      <c r="E1157" s="5">
        <f t="shared" si="34"/>
        <v>18</v>
      </c>
      <c r="F1157" s="5" t="str">
        <f t="shared" si="35"/>
        <v>9</v>
      </c>
      <c r="G1157" s="28">
        <f>IFERROR(VLOOKUP(B1157,'1º SEM 2018'!$B:$I,8,0),0)</f>
        <v>3727.8</v>
      </c>
      <c r="H1157" s="28">
        <f>IFERROR(VLOOKUP(B1157,'2º SEM 2018'!$B:$I,8,0),0)</f>
        <v>3427.8</v>
      </c>
      <c r="I1157" s="28">
        <f>IFERROR(VLOOKUP(B1157,'1º SEM 2019'!$B:$I,8,0),0)</f>
        <v>3506.7</v>
      </c>
    </row>
    <row r="1158" spans="2:9">
      <c r="B1158" s="5" t="s">
        <v>5459</v>
      </c>
      <c r="C1158" s="5" t="s">
        <v>1</v>
      </c>
      <c r="D1158" s="5" t="s">
        <v>5460</v>
      </c>
      <c r="E1158" s="5">
        <f t="shared" si="34"/>
        <v>13</v>
      </c>
      <c r="F1158" s="5" t="str">
        <f t="shared" si="35"/>
        <v>9</v>
      </c>
      <c r="G1158" s="28">
        <f>IFERROR(VLOOKUP(B1158,'1º SEM 2018'!$B:$I,8,0),0)</f>
        <v>3727.8</v>
      </c>
      <c r="H1158" s="28">
        <f>IFERROR(VLOOKUP(B1158,'2º SEM 2018'!$B:$I,8,0),0)</f>
        <v>3427.8</v>
      </c>
      <c r="I1158" s="28">
        <f>IFERROR(VLOOKUP(B1158,'1º SEM 2019'!$B:$I,8,0),0)</f>
        <v>3506.7</v>
      </c>
    </row>
    <row r="1159" spans="2:9">
      <c r="B1159" s="5" t="s">
        <v>5466</v>
      </c>
      <c r="C1159" s="5" t="s">
        <v>5467</v>
      </c>
      <c r="D1159" s="5" t="s">
        <v>5468</v>
      </c>
      <c r="E1159" s="5">
        <f t="shared" si="34"/>
        <v>18</v>
      </c>
      <c r="F1159" s="5" t="str">
        <f t="shared" si="35"/>
        <v>9</v>
      </c>
      <c r="G1159" s="28">
        <f>IFERROR(VLOOKUP(B1159,'1º SEM 2018'!$B:$I,8,0),0)</f>
        <v>0</v>
      </c>
      <c r="H1159" s="28">
        <f>IFERROR(VLOOKUP(B1159,'2º SEM 2018'!$B:$I,8,0),0)</f>
        <v>3826020.66</v>
      </c>
      <c r="I1159" s="28">
        <f>IFERROR(VLOOKUP(B1159,'1º SEM 2019'!$B:$I,8,0),0)</f>
        <v>3075059.06</v>
      </c>
    </row>
    <row r="1160" spans="2:9">
      <c r="B1160" s="5" t="s">
        <v>5469</v>
      </c>
      <c r="C1160" s="5" t="s">
        <v>5470</v>
      </c>
      <c r="D1160" s="5" t="s">
        <v>3626</v>
      </c>
      <c r="E1160" s="5">
        <f t="shared" si="34"/>
        <v>18</v>
      </c>
      <c r="F1160" s="5" t="str">
        <f t="shared" si="35"/>
        <v>9</v>
      </c>
      <c r="G1160" s="28">
        <f>IFERROR(VLOOKUP(B1160,'1º SEM 2018'!$B:$I,8,0),0)</f>
        <v>0</v>
      </c>
      <c r="H1160" s="28">
        <f>IFERROR(VLOOKUP(B1160,'2º SEM 2018'!$B:$I,8,0),0)</f>
        <v>4591224.78</v>
      </c>
      <c r="I1160" s="28">
        <f>IFERROR(VLOOKUP(B1160,'1º SEM 2019'!$B:$I,8,0),0)</f>
        <v>3688413.35</v>
      </c>
    </row>
    <row r="1161" spans="2:9">
      <c r="B1161" s="5" t="s">
        <v>5471</v>
      </c>
      <c r="C1161" s="5" t="s">
        <v>5472</v>
      </c>
      <c r="D1161" s="5" t="s">
        <v>5473</v>
      </c>
      <c r="E1161" s="5">
        <f t="shared" si="34"/>
        <v>18</v>
      </c>
      <c r="F1161" s="5" t="str">
        <f t="shared" si="35"/>
        <v>9</v>
      </c>
      <c r="G1161" s="28">
        <f>IFERROR(VLOOKUP(B1161,'1º SEM 2018'!$B:$I,8,0),0)</f>
        <v>3933370</v>
      </c>
      <c r="H1161" s="28">
        <f>IFERROR(VLOOKUP(B1161,'2º SEM 2018'!$B:$I,8,0),0)</f>
        <v>3964610</v>
      </c>
      <c r="I1161" s="28">
        <f>IFERROR(VLOOKUP(B1161,'1º SEM 2019'!$B:$I,8,0),0)</f>
        <v>4409255.76</v>
      </c>
    </row>
    <row r="1162" spans="2:9">
      <c r="B1162" s="5" t="s">
        <v>5474</v>
      </c>
      <c r="C1162" s="5" t="s">
        <v>5475</v>
      </c>
      <c r="D1162" s="5" t="s">
        <v>5476</v>
      </c>
      <c r="E1162" s="5">
        <f t="shared" si="34"/>
        <v>18</v>
      </c>
      <c r="F1162" s="5" t="str">
        <f t="shared" si="35"/>
        <v>9</v>
      </c>
      <c r="G1162" s="28">
        <f>IFERROR(VLOOKUP(B1162,'1º SEM 2018'!$B:$I,8,0),0)</f>
        <v>2899346.75</v>
      </c>
      <c r="H1162" s="28">
        <f>IFERROR(VLOOKUP(B1162,'2º SEM 2018'!$B:$I,8,0),0)</f>
        <v>1768227.5</v>
      </c>
      <c r="I1162" s="28">
        <f>IFERROR(VLOOKUP(B1162,'1º SEM 2019'!$B:$I,8,0),0)</f>
        <v>2672296.75</v>
      </c>
    </row>
    <row r="1163" spans="2:9">
      <c r="B1163" s="5" t="s">
        <v>5477</v>
      </c>
      <c r="C1163" s="5" t="s">
        <v>5478</v>
      </c>
      <c r="D1163" s="5" t="s">
        <v>5479</v>
      </c>
      <c r="E1163" s="5">
        <f t="shared" si="34"/>
        <v>18</v>
      </c>
      <c r="F1163" s="5" t="str">
        <f t="shared" si="35"/>
        <v>9</v>
      </c>
      <c r="G1163" s="28">
        <f>IFERROR(VLOOKUP(B1163,'1º SEM 2018'!$B:$I,8,0),0)</f>
        <v>11164400</v>
      </c>
      <c r="H1163" s="28">
        <f>IFERROR(VLOOKUP(B1163,'2º SEM 2018'!$B:$I,8,0),0)</f>
        <v>12126400</v>
      </c>
      <c r="I1163" s="28">
        <f>IFERROR(VLOOKUP(B1163,'1º SEM 2019'!$B:$I,8,0),0)</f>
        <v>12791000</v>
      </c>
    </row>
    <row r="1164" spans="2:9">
      <c r="B1164" s="5" t="s">
        <v>5480</v>
      </c>
      <c r="C1164" s="5" t="s">
        <v>5481</v>
      </c>
      <c r="D1164" s="5" t="s">
        <v>5482</v>
      </c>
      <c r="E1164" s="5">
        <f t="shared" si="34"/>
        <v>18</v>
      </c>
      <c r="F1164" s="5" t="str">
        <f t="shared" si="35"/>
        <v>9</v>
      </c>
      <c r="G1164" s="28">
        <f>IFERROR(VLOOKUP(B1164,'1º SEM 2018'!$B:$I,8,0),0)</f>
        <v>25007000</v>
      </c>
      <c r="H1164" s="28">
        <f>IFERROR(VLOOKUP(B1164,'2º SEM 2018'!$B:$I,8,0),0)</f>
        <v>19507500</v>
      </c>
      <c r="I1164" s="28">
        <f>IFERROR(VLOOKUP(B1164,'1º SEM 2019'!$B:$I,8,0),0)</f>
        <v>19507500</v>
      </c>
    </row>
    <row r="1165" spans="2:9">
      <c r="B1165" s="5" t="s">
        <v>5464</v>
      </c>
      <c r="C1165" s="5" t="s">
        <v>1</v>
      </c>
      <c r="D1165" s="5" t="s">
        <v>5465</v>
      </c>
      <c r="E1165" s="5">
        <f t="shared" si="34"/>
        <v>13</v>
      </c>
      <c r="F1165" s="5" t="str">
        <f t="shared" si="35"/>
        <v>9</v>
      </c>
      <c r="G1165" s="28">
        <f>IFERROR(VLOOKUP(B1165,'1º SEM 2018'!$B:$I,8,0),0)</f>
        <v>43004116.75</v>
      </c>
      <c r="H1165" s="28">
        <f>IFERROR(VLOOKUP(B1165,'2º SEM 2018'!$B:$I,8,0),0)</f>
        <v>45783982.939999998</v>
      </c>
      <c r="I1165" s="28">
        <f>IFERROR(VLOOKUP(B1165,'1º SEM 2019'!$B:$I,8,0),0)</f>
        <v>46143524.920000002</v>
      </c>
    </row>
    <row r="1166" spans="2:9">
      <c r="B1166" s="5" t="s">
        <v>5483</v>
      </c>
      <c r="C1166" s="5" t="s">
        <v>1</v>
      </c>
      <c r="D1166" s="5" t="s">
        <v>3640</v>
      </c>
      <c r="E1166" s="5">
        <f t="shared" si="34"/>
        <v>13</v>
      </c>
      <c r="F1166" s="5" t="str">
        <f t="shared" si="35"/>
        <v>9</v>
      </c>
      <c r="G1166" s="28">
        <f>IFERROR(VLOOKUP(B1166,'1º SEM 2018'!$B:$I,8,0),0)</f>
        <v>75531036.180000007</v>
      </c>
      <c r="H1166" s="28">
        <f>IFERROR(VLOOKUP(B1166,'2º SEM 2018'!$B:$I,8,0),0)</f>
        <v>77479520.780000001</v>
      </c>
      <c r="I1166" s="28">
        <f>IFERROR(VLOOKUP(B1166,'1º SEM 2019'!$B:$I,8,0),0)</f>
        <v>83032211.409999996</v>
      </c>
    </row>
    <row r="1167" spans="2:9">
      <c r="B1167" s="5" t="s">
        <v>5484</v>
      </c>
      <c r="C1167" s="5" t="s">
        <v>1</v>
      </c>
      <c r="D1167" s="5" t="s">
        <v>5485</v>
      </c>
      <c r="E1167" s="5">
        <f t="shared" si="34"/>
        <v>13</v>
      </c>
      <c r="F1167" s="5" t="str">
        <f t="shared" si="35"/>
        <v>9</v>
      </c>
      <c r="G1167" s="28">
        <f>IFERROR(VLOOKUP(B1167,'1º SEM 2018'!$B:$I,8,0),0)</f>
        <v>75531036.180000007</v>
      </c>
      <c r="H1167" s="28">
        <f>IFERROR(VLOOKUP(B1167,'2º SEM 2018'!$B:$I,8,0),0)</f>
        <v>77479520.780000001</v>
      </c>
      <c r="I1167" s="28">
        <f>IFERROR(VLOOKUP(B1167,'1º SEM 2019'!$B:$I,8,0),0)</f>
        <v>83032211.409999996</v>
      </c>
    </row>
    <row r="1168" spans="2:9">
      <c r="B1168" s="5" t="s">
        <v>5488</v>
      </c>
      <c r="C1168" s="5" t="s">
        <v>5489</v>
      </c>
      <c r="D1168" s="5" t="s">
        <v>5490</v>
      </c>
      <c r="E1168" s="5">
        <f t="shared" si="34"/>
        <v>18</v>
      </c>
      <c r="F1168" s="5" t="str">
        <f t="shared" si="35"/>
        <v>9</v>
      </c>
      <c r="G1168" s="28">
        <f>IFERROR(VLOOKUP(B1168,'1º SEM 2018'!$B:$I,8,0),0)</f>
        <v>75531036.180000007</v>
      </c>
      <c r="H1168" s="28">
        <f>IFERROR(VLOOKUP(B1168,'2º SEM 2018'!$B:$I,8,0),0)</f>
        <v>77479520.780000001</v>
      </c>
      <c r="I1168" s="28">
        <f>IFERROR(VLOOKUP(B1168,'1º SEM 2019'!$B:$I,8,0),0)</f>
        <v>83032211.409999996</v>
      </c>
    </row>
    <row r="1169" spans="2:9">
      <c r="B1169" s="5" t="s">
        <v>5486</v>
      </c>
      <c r="C1169" s="5" t="s">
        <v>1</v>
      </c>
      <c r="D1169" s="5" t="s">
        <v>5487</v>
      </c>
      <c r="E1169" s="5">
        <f t="shared" si="34"/>
        <v>13</v>
      </c>
      <c r="F1169" s="5" t="str">
        <f t="shared" si="35"/>
        <v>9</v>
      </c>
      <c r="G1169" s="28">
        <f>IFERROR(VLOOKUP(B1169,'1º SEM 2018'!$B:$I,8,0),0)</f>
        <v>75531036.180000007</v>
      </c>
      <c r="H1169" s="28">
        <f>IFERROR(VLOOKUP(B1169,'2º SEM 2018'!$B:$I,8,0),0)</f>
        <v>77479520.780000001</v>
      </c>
      <c r="I1169" s="28">
        <f>IFERROR(VLOOKUP(B1169,'1º SEM 2019'!$B:$I,8,0),0)</f>
        <v>83032211.409999996</v>
      </c>
    </row>
    <row r="1170" spans="2:9">
      <c r="B1170" s="5" t="s">
        <v>5491</v>
      </c>
      <c r="C1170" s="5" t="s">
        <v>1</v>
      </c>
      <c r="D1170" s="5" t="s">
        <v>5492</v>
      </c>
      <c r="E1170" s="5">
        <f t="shared" si="34"/>
        <v>13</v>
      </c>
      <c r="F1170" s="5" t="str">
        <f t="shared" si="35"/>
        <v>9</v>
      </c>
      <c r="G1170" s="28">
        <f>IFERROR(VLOOKUP(B1170,'1º SEM 2018'!$B:$I,8,0),0)</f>
        <v>662921885.45000005</v>
      </c>
      <c r="H1170" s="28">
        <f>IFERROR(VLOOKUP(B1170,'2º SEM 2018'!$B:$I,8,0),0)</f>
        <v>684083666.49000001</v>
      </c>
      <c r="I1170" s="28">
        <f>IFERROR(VLOOKUP(B1170,'1º SEM 2019'!$B:$I,8,0),0)</f>
        <v>726634742.02999997</v>
      </c>
    </row>
    <row r="1171" spans="2:9">
      <c r="D1171" s="30" t="s">
        <v>5883</v>
      </c>
      <c r="G1171" s="29">
        <f>SUM(G16:G1170)-SUM('1º SEM 2018'!I:I)</f>
        <v>0</v>
      </c>
      <c r="H1171" s="29">
        <f>SUM(H16:H1170)-SUM('2º SEM 2018'!I:I)</f>
        <v>0</v>
      </c>
      <c r="I1171" s="29">
        <f>SUM(I16:I1170)-SUM('1º SEM 2019'!I:I)</f>
        <v>19182707.370000839</v>
      </c>
    </row>
    <row r="1172" spans="2:9">
      <c r="G1172" s="29"/>
      <c r="H1172" s="29"/>
      <c r="I1172" s="29"/>
    </row>
  </sheetData>
  <autoFilter ref="B15:L1171" xr:uid="{2FDCDF4B-8707-40BD-927D-C2F9326157B7}"/>
  <conditionalFormatting sqref="B1:B1048576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14780-1BB4-429E-B244-C3AB5A0BCFED}">
  <sheetPr filterMode="1"/>
  <dimension ref="A1:L954"/>
  <sheetViews>
    <sheetView workbookViewId="0">
      <selection activeCell="H16" sqref="H16"/>
    </sheetView>
  </sheetViews>
  <sheetFormatPr defaultRowHeight="11.25"/>
  <cols>
    <col min="1" max="1" width="3.85546875" style="5" customWidth="1"/>
    <col min="2" max="2" width="15.28515625" style="5" customWidth="1"/>
    <col min="3" max="3" width="15" style="5" customWidth="1"/>
    <col min="4" max="4" width="63.85546875" style="5" customWidth="1"/>
    <col min="5" max="5" width="19.140625" style="5" customWidth="1"/>
    <col min="6" max="6" width="1" style="5" customWidth="1"/>
    <col min="7" max="8" width="20.140625" style="5" customWidth="1"/>
    <col min="9" max="9" width="19.140625" style="5" customWidth="1"/>
    <col min="10" max="10" width="1" style="5" customWidth="1"/>
    <col min="11" max="11" width="2.5703125" style="5" customWidth="1"/>
    <col min="12" max="12" width="15" style="5" customWidth="1"/>
    <col min="13" max="256" width="9.140625" style="5"/>
    <col min="257" max="257" width="3.85546875" style="5" customWidth="1"/>
    <col min="258" max="258" width="15.28515625" style="5" customWidth="1"/>
    <col min="259" max="259" width="15" style="5" customWidth="1"/>
    <col min="260" max="260" width="63.85546875" style="5" customWidth="1"/>
    <col min="261" max="261" width="19.140625" style="5" customWidth="1"/>
    <col min="262" max="262" width="1" style="5" customWidth="1"/>
    <col min="263" max="264" width="20.140625" style="5" customWidth="1"/>
    <col min="265" max="265" width="19.140625" style="5" customWidth="1"/>
    <col min="266" max="266" width="1" style="5" customWidth="1"/>
    <col min="267" max="512" width="9.140625" style="5"/>
    <col min="513" max="513" width="3.85546875" style="5" customWidth="1"/>
    <col min="514" max="514" width="15.28515625" style="5" customWidth="1"/>
    <col min="515" max="515" width="15" style="5" customWidth="1"/>
    <col min="516" max="516" width="63.85546875" style="5" customWidth="1"/>
    <col min="517" max="517" width="19.140625" style="5" customWidth="1"/>
    <col min="518" max="518" width="1" style="5" customWidth="1"/>
    <col min="519" max="520" width="20.140625" style="5" customWidth="1"/>
    <col min="521" max="521" width="19.140625" style="5" customWidth="1"/>
    <col min="522" max="522" width="1" style="5" customWidth="1"/>
    <col min="523" max="768" width="9.140625" style="5"/>
    <col min="769" max="769" width="3.85546875" style="5" customWidth="1"/>
    <col min="770" max="770" width="15.28515625" style="5" customWidth="1"/>
    <col min="771" max="771" width="15" style="5" customWidth="1"/>
    <col min="772" max="772" width="63.85546875" style="5" customWidth="1"/>
    <col min="773" max="773" width="19.140625" style="5" customWidth="1"/>
    <col min="774" max="774" width="1" style="5" customWidth="1"/>
    <col min="775" max="776" width="20.140625" style="5" customWidth="1"/>
    <col min="777" max="777" width="19.140625" style="5" customWidth="1"/>
    <col min="778" max="778" width="1" style="5" customWidth="1"/>
    <col min="779" max="1024" width="9.140625" style="5"/>
    <col min="1025" max="1025" width="3.85546875" style="5" customWidth="1"/>
    <col min="1026" max="1026" width="15.28515625" style="5" customWidth="1"/>
    <col min="1027" max="1027" width="15" style="5" customWidth="1"/>
    <col min="1028" max="1028" width="63.85546875" style="5" customWidth="1"/>
    <col min="1029" max="1029" width="19.140625" style="5" customWidth="1"/>
    <col min="1030" max="1030" width="1" style="5" customWidth="1"/>
    <col min="1031" max="1032" width="20.140625" style="5" customWidth="1"/>
    <col min="1033" max="1033" width="19.140625" style="5" customWidth="1"/>
    <col min="1034" max="1034" width="1" style="5" customWidth="1"/>
    <col min="1035" max="1280" width="9.140625" style="5"/>
    <col min="1281" max="1281" width="3.85546875" style="5" customWidth="1"/>
    <col min="1282" max="1282" width="15.28515625" style="5" customWidth="1"/>
    <col min="1283" max="1283" width="15" style="5" customWidth="1"/>
    <col min="1284" max="1284" width="63.85546875" style="5" customWidth="1"/>
    <col min="1285" max="1285" width="19.140625" style="5" customWidth="1"/>
    <col min="1286" max="1286" width="1" style="5" customWidth="1"/>
    <col min="1287" max="1288" width="20.140625" style="5" customWidth="1"/>
    <col min="1289" max="1289" width="19.140625" style="5" customWidth="1"/>
    <col min="1290" max="1290" width="1" style="5" customWidth="1"/>
    <col min="1291" max="1536" width="9.140625" style="5"/>
    <col min="1537" max="1537" width="3.85546875" style="5" customWidth="1"/>
    <col min="1538" max="1538" width="15.28515625" style="5" customWidth="1"/>
    <col min="1539" max="1539" width="15" style="5" customWidth="1"/>
    <col min="1540" max="1540" width="63.85546875" style="5" customWidth="1"/>
    <col min="1541" max="1541" width="19.140625" style="5" customWidth="1"/>
    <col min="1542" max="1542" width="1" style="5" customWidth="1"/>
    <col min="1543" max="1544" width="20.140625" style="5" customWidth="1"/>
    <col min="1545" max="1545" width="19.140625" style="5" customWidth="1"/>
    <col min="1546" max="1546" width="1" style="5" customWidth="1"/>
    <col min="1547" max="1792" width="9.140625" style="5"/>
    <col min="1793" max="1793" width="3.85546875" style="5" customWidth="1"/>
    <col min="1794" max="1794" width="15.28515625" style="5" customWidth="1"/>
    <col min="1795" max="1795" width="15" style="5" customWidth="1"/>
    <col min="1796" max="1796" width="63.85546875" style="5" customWidth="1"/>
    <col min="1797" max="1797" width="19.140625" style="5" customWidth="1"/>
    <col min="1798" max="1798" width="1" style="5" customWidth="1"/>
    <col min="1799" max="1800" width="20.140625" style="5" customWidth="1"/>
    <col min="1801" max="1801" width="19.140625" style="5" customWidth="1"/>
    <col min="1802" max="1802" width="1" style="5" customWidth="1"/>
    <col min="1803" max="2048" width="9.140625" style="5"/>
    <col min="2049" max="2049" width="3.85546875" style="5" customWidth="1"/>
    <col min="2050" max="2050" width="15.28515625" style="5" customWidth="1"/>
    <col min="2051" max="2051" width="15" style="5" customWidth="1"/>
    <col min="2052" max="2052" width="63.85546875" style="5" customWidth="1"/>
    <col min="2053" max="2053" width="19.140625" style="5" customWidth="1"/>
    <col min="2054" max="2054" width="1" style="5" customWidth="1"/>
    <col min="2055" max="2056" width="20.140625" style="5" customWidth="1"/>
    <col min="2057" max="2057" width="19.140625" style="5" customWidth="1"/>
    <col min="2058" max="2058" width="1" style="5" customWidth="1"/>
    <col min="2059" max="2304" width="9.140625" style="5"/>
    <col min="2305" max="2305" width="3.85546875" style="5" customWidth="1"/>
    <col min="2306" max="2306" width="15.28515625" style="5" customWidth="1"/>
    <col min="2307" max="2307" width="15" style="5" customWidth="1"/>
    <col min="2308" max="2308" width="63.85546875" style="5" customWidth="1"/>
    <col min="2309" max="2309" width="19.140625" style="5" customWidth="1"/>
    <col min="2310" max="2310" width="1" style="5" customWidth="1"/>
    <col min="2311" max="2312" width="20.140625" style="5" customWidth="1"/>
    <col min="2313" max="2313" width="19.140625" style="5" customWidth="1"/>
    <col min="2314" max="2314" width="1" style="5" customWidth="1"/>
    <col min="2315" max="2560" width="9.140625" style="5"/>
    <col min="2561" max="2561" width="3.85546875" style="5" customWidth="1"/>
    <col min="2562" max="2562" width="15.28515625" style="5" customWidth="1"/>
    <col min="2563" max="2563" width="15" style="5" customWidth="1"/>
    <col min="2564" max="2564" width="63.85546875" style="5" customWidth="1"/>
    <col min="2565" max="2565" width="19.140625" style="5" customWidth="1"/>
    <col min="2566" max="2566" width="1" style="5" customWidth="1"/>
    <col min="2567" max="2568" width="20.140625" style="5" customWidth="1"/>
    <col min="2569" max="2569" width="19.140625" style="5" customWidth="1"/>
    <col min="2570" max="2570" width="1" style="5" customWidth="1"/>
    <col min="2571" max="2816" width="9.140625" style="5"/>
    <col min="2817" max="2817" width="3.85546875" style="5" customWidth="1"/>
    <col min="2818" max="2818" width="15.28515625" style="5" customWidth="1"/>
    <col min="2819" max="2819" width="15" style="5" customWidth="1"/>
    <col min="2820" max="2820" width="63.85546875" style="5" customWidth="1"/>
    <col min="2821" max="2821" width="19.140625" style="5" customWidth="1"/>
    <col min="2822" max="2822" width="1" style="5" customWidth="1"/>
    <col min="2823" max="2824" width="20.140625" style="5" customWidth="1"/>
    <col min="2825" max="2825" width="19.140625" style="5" customWidth="1"/>
    <col min="2826" max="2826" width="1" style="5" customWidth="1"/>
    <col min="2827" max="3072" width="9.140625" style="5"/>
    <col min="3073" max="3073" width="3.85546875" style="5" customWidth="1"/>
    <col min="3074" max="3074" width="15.28515625" style="5" customWidth="1"/>
    <col min="3075" max="3075" width="15" style="5" customWidth="1"/>
    <col min="3076" max="3076" width="63.85546875" style="5" customWidth="1"/>
    <col min="3077" max="3077" width="19.140625" style="5" customWidth="1"/>
    <col min="3078" max="3078" width="1" style="5" customWidth="1"/>
    <col min="3079" max="3080" width="20.140625" style="5" customWidth="1"/>
    <col min="3081" max="3081" width="19.140625" style="5" customWidth="1"/>
    <col min="3082" max="3082" width="1" style="5" customWidth="1"/>
    <col min="3083" max="3328" width="9.140625" style="5"/>
    <col min="3329" max="3329" width="3.85546875" style="5" customWidth="1"/>
    <col min="3330" max="3330" width="15.28515625" style="5" customWidth="1"/>
    <col min="3331" max="3331" width="15" style="5" customWidth="1"/>
    <col min="3332" max="3332" width="63.85546875" style="5" customWidth="1"/>
    <col min="3333" max="3333" width="19.140625" style="5" customWidth="1"/>
    <col min="3334" max="3334" width="1" style="5" customWidth="1"/>
    <col min="3335" max="3336" width="20.140625" style="5" customWidth="1"/>
    <col min="3337" max="3337" width="19.140625" style="5" customWidth="1"/>
    <col min="3338" max="3338" width="1" style="5" customWidth="1"/>
    <col min="3339" max="3584" width="9.140625" style="5"/>
    <col min="3585" max="3585" width="3.85546875" style="5" customWidth="1"/>
    <col min="3586" max="3586" width="15.28515625" style="5" customWidth="1"/>
    <col min="3587" max="3587" width="15" style="5" customWidth="1"/>
    <col min="3588" max="3588" width="63.85546875" style="5" customWidth="1"/>
    <col min="3589" max="3589" width="19.140625" style="5" customWidth="1"/>
    <col min="3590" max="3590" width="1" style="5" customWidth="1"/>
    <col min="3591" max="3592" width="20.140625" style="5" customWidth="1"/>
    <col min="3593" max="3593" width="19.140625" style="5" customWidth="1"/>
    <col min="3594" max="3594" width="1" style="5" customWidth="1"/>
    <col min="3595" max="3840" width="9.140625" style="5"/>
    <col min="3841" max="3841" width="3.85546875" style="5" customWidth="1"/>
    <col min="3842" max="3842" width="15.28515625" style="5" customWidth="1"/>
    <col min="3843" max="3843" width="15" style="5" customWidth="1"/>
    <col min="3844" max="3844" width="63.85546875" style="5" customWidth="1"/>
    <col min="3845" max="3845" width="19.140625" style="5" customWidth="1"/>
    <col min="3846" max="3846" width="1" style="5" customWidth="1"/>
    <col min="3847" max="3848" width="20.140625" style="5" customWidth="1"/>
    <col min="3849" max="3849" width="19.140625" style="5" customWidth="1"/>
    <col min="3850" max="3850" width="1" style="5" customWidth="1"/>
    <col min="3851" max="4096" width="9.140625" style="5"/>
    <col min="4097" max="4097" width="3.85546875" style="5" customWidth="1"/>
    <col min="4098" max="4098" width="15.28515625" style="5" customWidth="1"/>
    <col min="4099" max="4099" width="15" style="5" customWidth="1"/>
    <col min="4100" max="4100" width="63.85546875" style="5" customWidth="1"/>
    <col min="4101" max="4101" width="19.140625" style="5" customWidth="1"/>
    <col min="4102" max="4102" width="1" style="5" customWidth="1"/>
    <col min="4103" max="4104" width="20.140625" style="5" customWidth="1"/>
    <col min="4105" max="4105" width="19.140625" style="5" customWidth="1"/>
    <col min="4106" max="4106" width="1" style="5" customWidth="1"/>
    <col min="4107" max="4352" width="9.140625" style="5"/>
    <col min="4353" max="4353" width="3.85546875" style="5" customWidth="1"/>
    <col min="4354" max="4354" width="15.28515625" style="5" customWidth="1"/>
    <col min="4355" max="4355" width="15" style="5" customWidth="1"/>
    <col min="4356" max="4356" width="63.85546875" style="5" customWidth="1"/>
    <col min="4357" max="4357" width="19.140625" style="5" customWidth="1"/>
    <col min="4358" max="4358" width="1" style="5" customWidth="1"/>
    <col min="4359" max="4360" width="20.140625" style="5" customWidth="1"/>
    <col min="4361" max="4361" width="19.140625" style="5" customWidth="1"/>
    <col min="4362" max="4362" width="1" style="5" customWidth="1"/>
    <col min="4363" max="4608" width="9.140625" style="5"/>
    <col min="4609" max="4609" width="3.85546875" style="5" customWidth="1"/>
    <col min="4610" max="4610" width="15.28515625" style="5" customWidth="1"/>
    <col min="4611" max="4611" width="15" style="5" customWidth="1"/>
    <col min="4612" max="4612" width="63.85546875" style="5" customWidth="1"/>
    <col min="4613" max="4613" width="19.140625" style="5" customWidth="1"/>
    <col min="4614" max="4614" width="1" style="5" customWidth="1"/>
    <col min="4615" max="4616" width="20.140625" style="5" customWidth="1"/>
    <col min="4617" max="4617" width="19.140625" style="5" customWidth="1"/>
    <col min="4618" max="4618" width="1" style="5" customWidth="1"/>
    <col min="4619" max="4864" width="9.140625" style="5"/>
    <col min="4865" max="4865" width="3.85546875" style="5" customWidth="1"/>
    <col min="4866" max="4866" width="15.28515625" style="5" customWidth="1"/>
    <col min="4867" max="4867" width="15" style="5" customWidth="1"/>
    <col min="4868" max="4868" width="63.85546875" style="5" customWidth="1"/>
    <col min="4869" max="4869" width="19.140625" style="5" customWidth="1"/>
    <col min="4870" max="4870" width="1" style="5" customWidth="1"/>
    <col min="4871" max="4872" width="20.140625" style="5" customWidth="1"/>
    <col min="4873" max="4873" width="19.140625" style="5" customWidth="1"/>
    <col min="4874" max="4874" width="1" style="5" customWidth="1"/>
    <col min="4875" max="5120" width="9.140625" style="5"/>
    <col min="5121" max="5121" width="3.85546875" style="5" customWidth="1"/>
    <col min="5122" max="5122" width="15.28515625" style="5" customWidth="1"/>
    <col min="5123" max="5123" width="15" style="5" customWidth="1"/>
    <col min="5124" max="5124" width="63.85546875" style="5" customWidth="1"/>
    <col min="5125" max="5125" width="19.140625" style="5" customWidth="1"/>
    <col min="5126" max="5126" width="1" style="5" customWidth="1"/>
    <col min="5127" max="5128" width="20.140625" style="5" customWidth="1"/>
    <col min="5129" max="5129" width="19.140625" style="5" customWidth="1"/>
    <col min="5130" max="5130" width="1" style="5" customWidth="1"/>
    <col min="5131" max="5376" width="9.140625" style="5"/>
    <col min="5377" max="5377" width="3.85546875" style="5" customWidth="1"/>
    <col min="5378" max="5378" width="15.28515625" style="5" customWidth="1"/>
    <col min="5379" max="5379" width="15" style="5" customWidth="1"/>
    <col min="5380" max="5380" width="63.85546875" style="5" customWidth="1"/>
    <col min="5381" max="5381" width="19.140625" style="5" customWidth="1"/>
    <col min="5382" max="5382" width="1" style="5" customWidth="1"/>
    <col min="5383" max="5384" width="20.140625" style="5" customWidth="1"/>
    <col min="5385" max="5385" width="19.140625" style="5" customWidth="1"/>
    <col min="5386" max="5386" width="1" style="5" customWidth="1"/>
    <col min="5387" max="5632" width="9.140625" style="5"/>
    <col min="5633" max="5633" width="3.85546875" style="5" customWidth="1"/>
    <col min="5634" max="5634" width="15.28515625" style="5" customWidth="1"/>
    <col min="5635" max="5635" width="15" style="5" customWidth="1"/>
    <col min="5636" max="5636" width="63.85546875" style="5" customWidth="1"/>
    <col min="5637" max="5637" width="19.140625" style="5" customWidth="1"/>
    <col min="5638" max="5638" width="1" style="5" customWidth="1"/>
    <col min="5639" max="5640" width="20.140625" style="5" customWidth="1"/>
    <col min="5641" max="5641" width="19.140625" style="5" customWidth="1"/>
    <col min="5642" max="5642" width="1" style="5" customWidth="1"/>
    <col min="5643" max="5888" width="9.140625" style="5"/>
    <col min="5889" max="5889" width="3.85546875" style="5" customWidth="1"/>
    <col min="5890" max="5890" width="15.28515625" style="5" customWidth="1"/>
    <col min="5891" max="5891" width="15" style="5" customWidth="1"/>
    <col min="5892" max="5892" width="63.85546875" style="5" customWidth="1"/>
    <col min="5893" max="5893" width="19.140625" style="5" customWidth="1"/>
    <col min="5894" max="5894" width="1" style="5" customWidth="1"/>
    <col min="5895" max="5896" width="20.140625" style="5" customWidth="1"/>
    <col min="5897" max="5897" width="19.140625" style="5" customWidth="1"/>
    <col min="5898" max="5898" width="1" style="5" customWidth="1"/>
    <col min="5899" max="6144" width="9.140625" style="5"/>
    <col min="6145" max="6145" width="3.85546875" style="5" customWidth="1"/>
    <col min="6146" max="6146" width="15.28515625" style="5" customWidth="1"/>
    <col min="6147" max="6147" width="15" style="5" customWidth="1"/>
    <col min="6148" max="6148" width="63.85546875" style="5" customWidth="1"/>
    <col min="6149" max="6149" width="19.140625" style="5" customWidth="1"/>
    <col min="6150" max="6150" width="1" style="5" customWidth="1"/>
    <col min="6151" max="6152" width="20.140625" style="5" customWidth="1"/>
    <col min="6153" max="6153" width="19.140625" style="5" customWidth="1"/>
    <col min="6154" max="6154" width="1" style="5" customWidth="1"/>
    <col min="6155" max="6400" width="9.140625" style="5"/>
    <col min="6401" max="6401" width="3.85546875" style="5" customWidth="1"/>
    <col min="6402" max="6402" width="15.28515625" style="5" customWidth="1"/>
    <col min="6403" max="6403" width="15" style="5" customWidth="1"/>
    <col min="6404" max="6404" width="63.85546875" style="5" customWidth="1"/>
    <col min="6405" max="6405" width="19.140625" style="5" customWidth="1"/>
    <col min="6406" max="6406" width="1" style="5" customWidth="1"/>
    <col min="6407" max="6408" width="20.140625" style="5" customWidth="1"/>
    <col min="6409" max="6409" width="19.140625" style="5" customWidth="1"/>
    <col min="6410" max="6410" width="1" style="5" customWidth="1"/>
    <col min="6411" max="6656" width="9.140625" style="5"/>
    <col min="6657" max="6657" width="3.85546875" style="5" customWidth="1"/>
    <col min="6658" max="6658" width="15.28515625" style="5" customWidth="1"/>
    <col min="6659" max="6659" width="15" style="5" customWidth="1"/>
    <col min="6660" max="6660" width="63.85546875" style="5" customWidth="1"/>
    <col min="6661" max="6661" width="19.140625" style="5" customWidth="1"/>
    <col min="6662" max="6662" width="1" style="5" customWidth="1"/>
    <col min="6663" max="6664" width="20.140625" style="5" customWidth="1"/>
    <col min="6665" max="6665" width="19.140625" style="5" customWidth="1"/>
    <col min="6666" max="6666" width="1" style="5" customWidth="1"/>
    <col min="6667" max="6912" width="9.140625" style="5"/>
    <col min="6913" max="6913" width="3.85546875" style="5" customWidth="1"/>
    <col min="6914" max="6914" width="15.28515625" style="5" customWidth="1"/>
    <col min="6915" max="6915" width="15" style="5" customWidth="1"/>
    <col min="6916" max="6916" width="63.85546875" style="5" customWidth="1"/>
    <col min="6917" max="6917" width="19.140625" style="5" customWidth="1"/>
    <col min="6918" max="6918" width="1" style="5" customWidth="1"/>
    <col min="6919" max="6920" width="20.140625" style="5" customWidth="1"/>
    <col min="6921" max="6921" width="19.140625" style="5" customWidth="1"/>
    <col min="6922" max="6922" width="1" style="5" customWidth="1"/>
    <col min="6923" max="7168" width="9.140625" style="5"/>
    <col min="7169" max="7169" width="3.85546875" style="5" customWidth="1"/>
    <col min="7170" max="7170" width="15.28515625" style="5" customWidth="1"/>
    <col min="7171" max="7171" width="15" style="5" customWidth="1"/>
    <col min="7172" max="7172" width="63.85546875" style="5" customWidth="1"/>
    <col min="7173" max="7173" width="19.140625" style="5" customWidth="1"/>
    <col min="7174" max="7174" width="1" style="5" customWidth="1"/>
    <col min="7175" max="7176" width="20.140625" style="5" customWidth="1"/>
    <col min="7177" max="7177" width="19.140625" style="5" customWidth="1"/>
    <col min="7178" max="7178" width="1" style="5" customWidth="1"/>
    <col min="7179" max="7424" width="9.140625" style="5"/>
    <col min="7425" max="7425" width="3.85546875" style="5" customWidth="1"/>
    <col min="7426" max="7426" width="15.28515625" style="5" customWidth="1"/>
    <col min="7427" max="7427" width="15" style="5" customWidth="1"/>
    <col min="7428" max="7428" width="63.85546875" style="5" customWidth="1"/>
    <col min="7429" max="7429" width="19.140625" style="5" customWidth="1"/>
    <col min="7430" max="7430" width="1" style="5" customWidth="1"/>
    <col min="7431" max="7432" width="20.140625" style="5" customWidth="1"/>
    <col min="7433" max="7433" width="19.140625" style="5" customWidth="1"/>
    <col min="7434" max="7434" width="1" style="5" customWidth="1"/>
    <col min="7435" max="7680" width="9.140625" style="5"/>
    <col min="7681" max="7681" width="3.85546875" style="5" customWidth="1"/>
    <col min="7682" max="7682" width="15.28515625" style="5" customWidth="1"/>
    <col min="7683" max="7683" width="15" style="5" customWidth="1"/>
    <col min="7684" max="7684" width="63.85546875" style="5" customWidth="1"/>
    <col min="7685" max="7685" width="19.140625" style="5" customWidth="1"/>
    <col min="7686" max="7686" width="1" style="5" customWidth="1"/>
    <col min="7687" max="7688" width="20.140625" style="5" customWidth="1"/>
    <col min="7689" max="7689" width="19.140625" style="5" customWidth="1"/>
    <col min="7690" max="7690" width="1" style="5" customWidth="1"/>
    <col min="7691" max="7936" width="9.140625" style="5"/>
    <col min="7937" max="7937" width="3.85546875" style="5" customWidth="1"/>
    <col min="7938" max="7938" width="15.28515625" style="5" customWidth="1"/>
    <col min="7939" max="7939" width="15" style="5" customWidth="1"/>
    <col min="7940" max="7940" width="63.85546875" style="5" customWidth="1"/>
    <col min="7941" max="7941" width="19.140625" style="5" customWidth="1"/>
    <col min="7942" max="7942" width="1" style="5" customWidth="1"/>
    <col min="7943" max="7944" width="20.140625" style="5" customWidth="1"/>
    <col min="7945" max="7945" width="19.140625" style="5" customWidth="1"/>
    <col min="7946" max="7946" width="1" style="5" customWidth="1"/>
    <col min="7947" max="8192" width="9.140625" style="5"/>
    <col min="8193" max="8193" width="3.85546875" style="5" customWidth="1"/>
    <col min="8194" max="8194" width="15.28515625" style="5" customWidth="1"/>
    <col min="8195" max="8195" width="15" style="5" customWidth="1"/>
    <col min="8196" max="8196" width="63.85546875" style="5" customWidth="1"/>
    <col min="8197" max="8197" width="19.140625" style="5" customWidth="1"/>
    <col min="8198" max="8198" width="1" style="5" customWidth="1"/>
    <col min="8199" max="8200" width="20.140625" style="5" customWidth="1"/>
    <col min="8201" max="8201" width="19.140625" style="5" customWidth="1"/>
    <col min="8202" max="8202" width="1" style="5" customWidth="1"/>
    <col min="8203" max="8448" width="9.140625" style="5"/>
    <col min="8449" max="8449" width="3.85546875" style="5" customWidth="1"/>
    <col min="8450" max="8450" width="15.28515625" style="5" customWidth="1"/>
    <col min="8451" max="8451" width="15" style="5" customWidth="1"/>
    <col min="8452" max="8452" width="63.85546875" style="5" customWidth="1"/>
    <col min="8453" max="8453" width="19.140625" style="5" customWidth="1"/>
    <col min="8454" max="8454" width="1" style="5" customWidth="1"/>
    <col min="8455" max="8456" width="20.140625" style="5" customWidth="1"/>
    <col min="8457" max="8457" width="19.140625" style="5" customWidth="1"/>
    <col min="8458" max="8458" width="1" style="5" customWidth="1"/>
    <col min="8459" max="8704" width="9.140625" style="5"/>
    <col min="8705" max="8705" width="3.85546875" style="5" customWidth="1"/>
    <col min="8706" max="8706" width="15.28515625" style="5" customWidth="1"/>
    <col min="8707" max="8707" width="15" style="5" customWidth="1"/>
    <col min="8708" max="8708" width="63.85546875" style="5" customWidth="1"/>
    <col min="8709" max="8709" width="19.140625" style="5" customWidth="1"/>
    <col min="8710" max="8710" width="1" style="5" customWidth="1"/>
    <col min="8711" max="8712" width="20.140625" style="5" customWidth="1"/>
    <col min="8713" max="8713" width="19.140625" style="5" customWidth="1"/>
    <col min="8714" max="8714" width="1" style="5" customWidth="1"/>
    <col min="8715" max="8960" width="9.140625" style="5"/>
    <col min="8961" max="8961" width="3.85546875" style="5" customWidth="1"/>
    <col min="8962" max="8962" width="15.28515625" style="5" customWidth="1"/>
    <col min="8963" max="8963" width="15" style="5" customWidth="1"/>
    <col min="8964" max="8964" width="63.85546875" style="5" customWidth="1"/>
    <col min="8965" max="8965" width="19.140625" style="5" customWidth="1"/>
    <col min="8966" max="8966" width="1" style="5" customWidth="1"/>
    <col min="8967" max="8968" width="20.140625" style="5" customWidth="1"/>
    <col min="8969" max="8969" width="19.140625" style="5" customWidth="1"/>
    <col min="8970" max="8970" width="1" style="5" customWidth="1"/>
    <col min="8971" max="9216" width="9.140625" style="5"/>
    <col min="9217" max="9217" width="3.85546875" style="5" customWidth="1"/>
    <col min="9218" max="9218" width="15.28515625" style="5" customWidth="1"/>
    <col min="9219" max="9219" width="15" style="5" customWidth="1"/>
    <col min="9220" max="9220" width="63.85546875" style="5" customWidth="1"/>
    <col min="9221" max="9221" width="19.140625" style="5" customWidth="1"/>
    <col min="9222" max="9222" width="1" style="5" customWidth="1"/>
    <col min="9223" max="9224" width="20.140625" style="5" customWidth="1"/>
    <col min="9225" max="9225" width="19.140625" style="5" customWidth="1"/>
    <col min="9226" max="9226" width="1" style="5" customWidth="1"/>
    <col min="9227" max="9472" width="9.140625" style="5"/>
    <col min="9473" max="9473" width="3.85546875" style="5" customWidth="1"/>
    <col min="9474" max="9474" width="15.28515625" style="5" customWidth="1"/>
    <col min="9475" max="9475" width="15" style="5" customWidth="1"/>
    <col min="9476" max="9476" width="63.85546875" style="5" customWidth="1"/>
    <col min="9477" max="9477" width="19.140625" style="5" customWidth="1"/>
    <col min="9478" max="9478" width="1" style="5" customWidth="1"/>
    <col min="9479" max="9480" width="20.140625" style="5" customWidth="1"/>
    <col min="9481" max="9481" width="19.140625" style="5" customWidth="1"/>
    <col min="9482" max="9482" width="1" style="5" customWidth="1"/>
    <col min="9483" max="9728" width="9.140625" style="5"/>
    <col min="9729" max="9729" width="3.85546875" style="5" customWidth="1"/>
    <col min="9730" max="9730" width="15.28515625" style="5" customWidth="1"/>
    <col min="9731" max="9731" width="15" style="5" customWidth="1"/>
    <col min="9732" max="9732" width="63.85546875" style="5" customWidth="1"/>
    <col min="9733" max="9733" width="19.140625" style="5" customWidth="1"/>
    <col min="9734" max="9734" width="1" style="5" customWidth="1"/>
    <col min="9735" max="9736" width="20.140625" style="5" customWidth="1"/>
    <col min="9737" max="9737" width="19.140625" style="5" customWidth="1"/>
    <col min="9738" max="9738" width="1" style="5" customWidth="1"/>
    <col min="9739" max="9984" width="9.140625" style="5"/>
    <col min="9985" max="9985" width="3.85546875" style="5" customWidth="1"/>
    <col min="9986" max="9986" width="15.28515625" style="5" customWidth="1"/>
    <col min="9987" max="9987" width="15" style="5" customWidth="1"/>
    <col min="9988" max="9988" width="63.85546875" style="5" customWidth="1"/>
    <col min="9989" max="9989" width="19.140625" style="5" customWidth="1"/>
    <col min="9990" max="9990" width="1" style="5" customWidth="1"/>
    <col min="9991" max="9992" width="20.140625" style="5" customWidth="1"/>
    <col min="9993" max="9993" width="19.140625" style="5" customWidth="1"/>
    <col min="9994" max="9994" width="1" style="5" customWidth="1"/>
    <col min="9995" max="10240" width="9.140625" style="5"/>
    <col min="10241" max="10241" width="3.85546875" style="5" customWidth="1"/>
    <col min="10242" max="10242" width="15.28515625" style="5" customWidth="1"/>
    <col min="10243" max="10243" width="15" style="5" customWidth="1"/>
    <col min="10244" max="10244" width="63.85546875" style="5" customWidth="1"/>
    <col min="10245" max="10245" width="19.140625" style="5" customWidth="1"/>
    <col min="10246" max="10246" width="1" style="5" customWidth="1"/>
    <col min="10247" max="10248" width="20.140625" style="5" customWidth="1"/>
    <col min="10249" max="10249" width="19.140625" style="5" customWidth="1"/>
    <col min="10250" max="10250" width="1" style="5" customWidth="1"/>
    <col min="10251" max="10496" width="9.140625" style="5"/>
    <col min="10497" max="10497" width="3.85546875" style="5" customWidth="1"/>
    <col min="10498" max="10498" width="15.28515625" style="5" customWidth="1"/>
    <col min="10499" max="10499" width="15" style="5" customWidth="1"/>
    <col min="10500" max="10500" width="63.85546875" style="5" customWidth="1"/>
    <col min="10501" max="10501" width="19.140625" style="5" customWidth="1"/>
    <col min="10502" max="10502" width="1" style="5" customWidth="1"/>
    <col min="10503" max="10504" width="20.140625" style="5" customWidth="1"/>
    <col min="10505" max="10505" width="19.140625" style="5" customWidth="1"/>
    <col min="10506" max="10506" width="1" style="5" customWidth="1"/>
    <col min="10507" max="10752" width="9.140625" style="5"/>
    <col min="10753" max="10753" width="3.85546875" style="5" customWidth="1"/>
    <col min="10754" max="10754" width="15.28515625" style="5" customWidth="1"/>
    <col min="10755" max="10755" width="15" style="5" customWidth="1"/>
    <col min="10756" max="10756" width="63.85546875" style="5" customWidth="1"/>
    <col min="10757" max="10757" width="19.140625" style="5" customWidth="1"/>
    <col min="10758" max="10758" width="1" style="5" customWidth="1"/>
    <col min="10759" max="10760" width="20.140625" style="5" customWidth="1"/>
    <col min="10761" max="10761" width="19.140625" style="5" customWidth="1"/>
    <col min="10762" max="10762" width="1" style="5" customWidth="1"/>
    <col min="10763" max="11008" width="9.140625" style="5"/>
    <col min="11009" max="11009" width="3.85546875" style="5" customWidth="1"/>
    <col min="11010" max="11010" width="15.28515625" style="5" customWidth="1"/>
    <col min="11011" max="11011" width="15" style="5" customWidth="1"/>
    <col min="11012" max="11012" width="63.85546875" style="5" customWidth="1"/>
    <col min="11013" max="11013" width="19.140625" style="5" customWidth="1"/>
    <col min="11014" max="11014" width="1" style="5" customWidth="1"/>
    <col min="11015" max="11016" width="20.140625" style="5" customWidth="1"/>
    <col min="11017" max="11017" width="19.140625" style="5" customWidth="1"/>
    <col min="11018" max="11018" width="1" style="5" customWidth="1"/>
    <col min="11019" max="11264" width="9.140625" style="5"/>
    <col min="11265" max="11265" width="3.85546875" style="5" customWidth="1"/>
    <col min="11266" max="11266" width="15.28515625" style="5" customWidth="1"/>
    <col min="11267" max="11267" width="15" style="5" customWidth="1"/>
    <col min="11268" max="11268" width="63.85546875" style="5" customWidth="1"/>
    <col min="11269" max="11269" width="19.140625" style="5" customWidth="1"/>
    <col min="11270" max="11270" width="1" style="5" customWidth="1"/>
    <col min="11271" max="11272" width="20.140625" style="5" customWidth="1"/>
    <col min="11273" max="11273" width="19.140625" style="5" customWidth="1"/>
    <col min="11274" max="11274" width="1" style="5" customWidth="1"/>
    <col min="11275" max="11520" width="9.140625" style="5"/>
    <col min="11521" max="11521" width="3.85546875" style="5" customWidth="1"/>
    <col min="11522" max="11522" width="15.28515625" style="5" customWidth="1"/>
    <col min="11523" max="11523" width="15" style="5" customWidth="1"/>
    <col min="11524" max="11524" width="63.85546875" style="5" customWidth="1"/>
    <col min="11525" max="11525" width="19.140625" style="5" customWidth="1"/>
    <col min="11526" max="11526" width="1" style="5" customWidth="1"/>
    <col min="11527" max="11528" width="20.140625" style="5" customWidth="1"/>
    <col min="11529" max="11529" width="19.140625" style="5" customWidth="1"/>
    <col min="11530" max="11530" width="1" style="5" customWidth="1"/>
    <col min="11531" max="11776" width="9.140625" style="5"/>
    <col min="11777" max="11777" width="3.85546875" style="5" customWidth="1"/>
    <col min="11778" max="11778" width="15.28515625" style="5" customWidth="1"/>
    <col min="11779" max="11779" width="15" style="5" customWidth="1"/>
    <col min="11780" max="11780" width="63.85546875" style="5" customWidth="1"/>
    <col min="11781" max="11781" width="19.140625" style="5" customWidth="1"/>
    <col min="11782" max="11782" width="1" style="5" customWidth="1"/>
    <col min="11783" max="11784" width="20.140625" style="5" customWidth="1"/>
    <col min="11785" max="11785" width="19.140625" style="5" customWidth="1"/>
    <col min="11786" max="11786" width="1" style="5" customWidth="1"/>
    <col min="11787" max="12032" width="9.140625" style="5"/>
    <col min="12033" max="12033" width="3.85546875" style="5" customWidth="1"/>
    <col min="12034" max="12034" width="15.28515625" style="5" customWidth="1"/>
    <col min="12035" max="12035" width="15" style="5" customWidth="1"/>
    <col min="12036" max="12036" width="63.85546875" style="5" customWidth="1"/>
    <col min="12037" max="12037" width="19.140625" style="5" customWidth="1"/>
    <col min="12038" max="12038" width="1" style="5" customWidth="1"/>
    <col min="12039" max="12040" width="20.140625" style="5" customWidth="1"/>
    <col min="12041" max="12041" width="19.140625" style="5" customWidth="1"/>
    <col min="12042" max="12042" width="1" style="5" customWidth="1"/>
    <col min="12043" max="12288" width="9.140625" style="5"/>
    <col min="12289" max="12289" width="3.85546875" style="5" customWidth="1"/>
    <col min="12290" max="12290" width="15.28515625" style="5" customWidth="1"/>
    <col min="12291" max="12291" width="15" style="5" customWidth="1"/>
    <col min="12292" max="12292" width="63.85546875" style="5" customWidth="1"/>
    <col min="12293" max="12293" width="19.140625" style="5" customWidth="1"/>
    <col min="12294" max="12294" width="1" style="5" customWidth="1"/>
    <col min="12295" max="12296" width="20.140625" style="5" customWidth="1"/>
    <col min="12297" max="12297" width="19.140625" style="5" customWidth="1"/>
    <col min="12298" max="12298" width="1" style="5" customWidth="1"/>
    <col min="12299" max="12544" width="9.140625" style="5"/>
    <col min="12545" max="12545" width="3.85546875" style="5" customWidth="1"/>
    <col min="12546" max="12546" width="15.28515625" style="5" customWidth="1"/>
    <col min="12547" max="12547" width="15" style="5" customWidth="1"/>
    <col min="12548" max="12548" width="63.85546875" style="5" customWidth="1"/>
    <col min="12549" max="12549" width="19.140625" style="5" customWidth="1"/>
    <col min="12550" max="12550" width="1" style="5" customWidth="1"/>
    <col min="12551" max="12552" width="20.140625" style="5" customWidth="1"/>
    <col min="12553" max="12553" width="19.140625" style="5" customWidth="1"/>
    <col min="12554" max="12554" width="1" style="5" customWidth="1"/>
    <col min="12555" max="12800" width="9.140625" style="5"/>
    <col min="12801" max="12801" width="3.85546875" style="5" customWidth="1"/>
    <col min="12802" max="12802" width="15.28515625" style="5" customWidth="1"/>
    <col min="12803" max="12803" width="15" style="5" customWidth="1"/>
    <col min="12804" max="12804" width="63.85546875" style="5" customWidth="1"/>
    <col min="12805" max="12805" width="19.140625" style="5" customWidth="1"/>
    <col min="12806" max="12806" width="1" style="5" customWidth="1"/>
    <col min="12807" max="12808" width="20.140625" style="5" customWidth="1"/>
    <col min="12809" max="12809" width="19.140625" style="5" customWidth="1"/>
    <col min="12810" max="12810" width="1" style="5" customWidth="1"/>
    <col min="12811" max="13056" width="9.140625" style="5"/>
    <col min="13057" max="13057" width="3.85546875" style="5" customWidth="1"/>
    <col min="13058" max="13058" width="15.28515625" style="5" customWidth="1"/>
    <col min="13059" max="13059" width="15" style="5" customWidth="1"/>
    <col min="13060" max="13060" width="63.85546875" style="5" customWidth="1"/>
    <col min="13061" max="13061" width="19.140625" style="5" customWidth="1"/>
    <col min="13062" max="13062" width="1" style="5" customWidth="1"/>
    <col min="13063" max="13064" width="20.140625" style="5" customWidth="1"/>
    <col min="13065" max="13065" width="19.140625" style="5" customWidth="1"/>
    <col min="13066" max="13066" width="1" style="5" customWidth="1"/>
    <col min="13067" max="13312" width="9.140625" style="5"/>
    <col min="13313" max="13313" width="3.85546875" style="5" customWidth="1"/>
    <col min="13314" max="13314" width="15.28515625" style="5" customWidth="1"/>
    <col min="13315" max="13315" width="15" style="5" customWidth="1"/>
    <col min="13316" max="13316" width="63.85546875" style="5" customWidth="1"/>
    <col min="13317" max="13317" width="19.140625" style="5" customWidth="1"/>
    <col min="13318" max="13318" width="1" style="5" customWidth="1"/>
    <col min="13319" max="13320" width="20.140625" style="5" customWidth="1"/>
    <col min="13321" max="13321" width="19.140625" style="5" customWidth="1"/>
    <col min="13322" max="13322" width="1" style="5" customWidth="1"/>
    <col min="13323" max="13568" width="9.140625" style="5"/>
    <col min="13569" max="13569" width="3.85546875" style="5" customWidth="1"/>
    <col min="13570" max="13570" width="15.28515625" style="5" customWidth="1"/>
    <col min="13571" max="13571" width="15" style="5" customWidth="1"/>
    <col min="13572" max="13572" width="63.85546875" style="5" customWidth="1"/>
    <col min="13573" max="13573" width="19.140625" style="5" customWidth="1"/>
    <col min="13574" max="13574" width="1" style="5" customWidth="1"/>
    <col min="13575" max="13576" width="20.140625" style="5" customWidth="1"/>
    <col min="13577" max="13577" width="19.140625" style="5" customWidth="1"/>
    <col min="13578" max="13578" width="1" style="5" customWidth="1"/>
    <col min="13579" max="13824" width="9.140625" style="5"/>
    <col min="13825" max="13825" width="3.85546875" style="5" customWidth="1"/>
    <col min="13826" max="13826" width="15.28515625" style="5" customWidth="1"/>
    <col min="13827" max="13827" width="15" style="5" customWidth="1"/>
    <col min="13828" max="13828" width="63.85546875" style="5" customWidth="1"/>
    <col min="13829" max="13829" width="19.140625" style="5" customWidth="1"/>
    <col min="13830" max="13830" width="1" style="5" customWidth="1"/>
    <col min="13831" max="13832" width="20.140625" style="5" customWidth="1"/>
    <col min="13833" max="13833" width="19.140625" style="5" customWidth="1"/>
    <col min="13834" max="13834" width="1" style="5" customWidth="1"/>
    <col min="13835" max="14080" width="9.140625" style="5"/>
    <col min="14081" max="14081" width="3.85546875" style="5" customWidth="1"/>
    <col min="14082" max="14082" width="15.28515625" style="5" customWidth="1"/>
    <col min="14083" max="14083" width="15" style="5" customWidth="1"/>
    <col min="14084" max="14084" width="63.85546875" style="5" customWidth="1"/>
    <col min="14085" max="14085" width="19.140625" style="5" customWidth="1"/>
    <col min="14086" max="14086" width="1" style="5" customWidth="1"/>
    <col min="14087" max="14088" width="20.140625" style="5" customWidth="1"/>
    <col min="14089" max="14089" width="19.140625" style="5" customWidth="1"/>
    <col min="14090" max="14090" width="1" style="5" customWidth="1"/>
    <col min="14091" max="14336" width="9.140625" style="5"/>
    <col min="14337" max="14337" width="3.85546875" style="5" customWidth="1"/>
    <col min="14338" max="14338" width="15.28515625" style="5" customWidth="1"/>
    <col min="14339" max="14339" width="15" style="5" customWidth="1"/>
    <col min="14340" max="14340" width="63.85546875" style="5" customWidth="1"/>
    <col min="14341" max="14341" width="19.140625" style="5" customWidth="1"/>
    <col min="14342" max="14342" width="1" style="5" customWidth="1"/>
    <col min="14343" max="14344" width="20.140625" style="5" customWidth="1"/>
    <col min="14345" max="14345" width="19.140625" style="5" customWidth="1"/>
    <col min="14346" max="14346" width="1" style="5" customWidth="1"/>
    <col min="14347" max="14592" width="9.140625" style="5"/>
    <col min="14593" max="14593" width="3.85546875" style="5" customWidth="1"/>
    <col min="14594" max="14594" width="15.28515625" style="5" customWidth="1"/>
    <col min="14595" max="14595" width="15" style="5" customWidth="1"/>
    <col min="14596" max="14596" width="63.85546875" style="5" customWidth="1"/>
    <col min="14597" max="14597" width="19.140625" style="5" customWidth="1"/>
    <col min="14598" max="14598" width="1" style="5" customWidth="1"/>
    <col min="14599" max="14600" width="20.140625" style="5" customWidth="1"/>
    <col min="14601" max="14601" width="19.140625" style="5" customWidth="1"/>
    <col min="14602" max="14602" width="1" style="5" customWidth="1"/>
    <col min="14603" max="14848" width="9.140625" style="5"/>
    <col min="14849" max="14849" width="3.85546875" style="5" customWidth="1"/>
    <col min="14850" max="14850" width="15.28515625" style="5" customWidth="1"/>
    <col min="14851" max="14851" width="15" style="5" customWidth="1"/>
    <col min="14852" max="14852" width="63.85546875" style="5" customWidth="1"/>
    <col min="14853" max="14853" width="19.140625" style="5" customWidth="1"/>
    <col min="14854" max="14854" width="1" style="5" customWidth="1"/>
    <col min="14855" max="14856" width="20.140625" style="5" customWidth="1"/>
    <col min="14857" max="14857" width="19.140625" style="5" customWidth="1"/>
    <col min="14858" max="14858" width="1" style="5" customWidth="1"/>
    <col min="14859" max="15104" width="9.140625" style="5"/>
    <col min="15105" max="15105" width="3.85546875" style="5" customWidth="1"/>
    <col min="15106" max="15106" width="15.28515625" style="5" customWidth="1"/>
    <col min="15107" max="15107" width="15" style="5" customWidth="1"/>
    <col min="15108" max="15108" width="63.85546875" style="5" customWidth="1"/>
    <col min="15109" max="15109" width="19.140625" style="5" customWidth="1"/>
    <col min="15110" max="15110" width="1" style="5" customWidth="1"/>
    <col min="15111" max="15112" width="20.140625" style="5" customWidth="1"/>
    <col min="15113" max="15113" width="19.140625" style="5" customWidth="1"/>
    <col min="15114" max="15114" width="1" style="5" customWidth="1"/>
    <col min="15115" max="15360" width="9.140625" style="5"/>
    <col min="15361" max="15361" width="3.85546875" style="5" customWidth="1"/>
    <col min="15362" max="15362" width="15.28515625" style="5" customWidth="1"/>
    <col min="15363" max="15363" width="15" style="5" customWidth="1"/>
    <col min="15364" max="15364" width="63.85546875" style="5" customWidth="1"/>
    <col min="15365" max="15365" width="19.140625" style="5" customWidth="1"/>
    <col min="15366" max="15366" width="1" style="5" customWidth="1"/>
    <col min="15367" max="15368" width="20.140625" style="5" customWidth="1"/>
    <col min="15369" max="15369" width="19.140625" style="5" customWidth="1"/>
    <col min="15370" max="15370" width="1" style="5" customWidth="1"/>
    <col min="15371" max="15616" width="9.140625" style="5"/>
    <col min="15617" max="15617" width="3.85546875" style="5" customWidth="1"/>
    <col min="15618" max="15618" width="15.28515625" style="5" customWidth="1"/>
    <col min="15619" max="15619" width="15" style="5" customWidth="1"/>
    <col min="15620" max="15620" width="63.85546875" style="5" customWidth="1"/>
    <col min="15621" max="15621" width="19.140625" style="5" customWidth="1"/>
    <col min="15622" max="15622" width="1" style="5" customWidth="1"/>
    <col min="15623" max="15624" width="20.140625" style="5" customWidth="1"/>
    <col min="15625" max="15625" width="19.140625" style="5" customWidth="1"/>
    <col min="15626" max="15626" width="1" style="5" customWidth="1"/>
    <col min="15627" max="15872" width="9.140625" style="5"/>
    <col min="15873" max="15873" width="3.85546875" style="5" customWidth="1"/>
    <col min="15874" max="15874" width="15.28515625" style="5" customWidth="1"/>
    <col min="15875" max="15875" width="15" style="5" customWidth="1"/>
    <col min="15876" max="15876" width="63.85546875" style="5" customWidth="1"/>
    <col min="15877" max="15877" width="19.140625" style="5" customWidth="1"/>
    <col min="15878" max="15878" width="1" style="5" customWidth="1"/>
    <col min="15879" max="15880" width="20.140625" style="5" customWidth="1"/>
    <col min="15881" max="15881" width="19.140625" style="5" customWidth="1"/>
    <col min="15882" max="15882" width="1" style="5" customWidth="1"/>
    <col min="15883" max="16128" width="9.140625" style="5"/>
    <col min="16129" max="16129" width="3.85546875" style="5" customWidth="1"/>
    <col min="16130" max="16130" width="15.28515625" style="5" customWidth="1"/>
    <col min="16131" max="16131" width="15" style="5" customWidth="1"/>
    <col min="16132" max="16132" width="63.85546875" style="5" customWidth="1"/>
    <col min="16133" max="16133" width="19.140625" style="5" customWidth="1"/>
    <col min="16134" max="16134" width="1" style="5" customWidth="1"/>
    <col min="16135" max="16136" width="20.140625" style="5" customWidth="1"/>
    <col min="16137" max="16137" width="19.140625" style="5" customWidth="1"/>
    <col min="16138" max="16138" width="1" style="5" customWidth="1"/>
    <col min="16139" max="16384" width="9.140625" style="5"/>
  </cols>
  <sheetData>
    <row r="1" spans="1:12" ht="15" customHeight="1">
      <c r="A1" s="464"/>
      <c r="B1" s="464"/>
      <c r="C1" s="43"/>
      <c r="D1" s="44" t="s">
        <v>5884</v>
      </c>
      <c r="E1" s="43"/>
      <c r="F1" s="43"/>
      <c r="G1" s="43"/>
      <c r="H1" s="465" t="s">
        <v>5885</v>
      </c>
      <c r="I1" s="465"/>
      <c r="J1" s="465"/>
    </row>
    <row r="2" spans="1:12" ht="15" customHeight="1">
      <c r="A2" s="464"/>
      <c r="B2" s="464"/>
      <c r="C2" s="43"/>
      <c r="D2" s="45" t="s">
        <v>5886</v>
      </c>
      <c r="E2" s="43"/>
      <c r="F2" s="43"/>
      <c r="G2" s="43"/>
      <c r="H2" s="466">
        <v>43783.44793638889</v>
      </c>
      <c r="I2" s="466"/>
      <c r="J2" s="466"/>
    </row>
    <row r="3" spans="1:12" ht="15" customHeight="1">
      <c r="A3" s="467" t="s">
        <v>5887</v>
      </c>
      <c r="B3" s="467"/>
      <c r="C3" s="467"/>
      <c r="D3" s="467"/>
      <c r="E3" s="467"/>
      <c r="F3" s="467"/>
      <c r="G3" s="467"/>
      <c r="H3" s="465" t="s">
        <v>5888</v>
      </c>
      <c r="I3" s="465"/>
      <c r="J3" s="465"/>
    </row>
    <row r="4" spans="1:12" ht="15" customHeight="1">
      <c r="A4" s="43"/>
      <c r="B4" s="43"/>
      <c r="C4" s="43"/>
      <c r="D4" s="43"/>
      <c r="E4" s="43"/>
      <c r="F4" s="43"/>
      <c r="G4" s="43"/>
      <c r="H4" s="463">
        <v>43783.44793638889</v>
      </c>
      <c r="I4" s="463"/>
      <c r="J4" s="463"/>
    </row>
    <row r="5" spans="1:12" ht="9.9499999999999993" customHeight="1">
      <c r="A5" s="43"/>
      <c r="B5" s="43"/>
      <c r="C5" s="43"/>
      <c r="D5" s="43"/>
      <c r="E5" s="43"/>
      <c r="F5" s="43"/>
      <c r="G5" s="43"/>
      <c r="H5" s="43"/>
      <c r="I5" s="43"/>
      <c r="J5" s="43"/>
    </row>
    <row r="6" spans="1:12" ht="12" customHeight="1">
      <c r="A6" s="468" t="s">
        <v>5889</v>
      </c>
      <c r="B6" s="468"/>
      <c r="C6" s="469" t="s">
        <v>5890</v>
      </c>
      <c r="D6" s="469"/>
      <c r="E6" s="465" t="s">
        <v>5891</v>
      </c>
      <c r="F6" s="465"/>
      <c r="G6" s="464" t="s">
        <v>5945</v>
      </c>
      <c r="H6" s="464"/>
      <c r="I6" s="464"/>
      <c r="J6" s="464"/>
    </row>
    <row r="7" spans="1:12" ht="12" customHeight="1">
      <c r="A7" s="468" t="s">
        <v>5893</v>
      </c>
      <c r="B7" s="468"/>
      <c r="C7" s="469" t="s">
        <v>5887</v>
      </c>
      <c r="D7" s="469"/>
      <c r="E7" s="465" t="s">
        <v>5894</v>
      </c>
      <c r="F7" s="465"/>
      <c r="G7" s="464" t="s">
        <v>5895</v>
      </c>
      <c r="H7" s="464"/>
      <c r="I7" s="464"/>
      <c r="J7" s="464"/>
    </row>
    <row r="8" spans="1:12" ht="12" customHeight="1">
      <c r="A8" s="468" t="s">
        <v>5896</v>
      </c>
      <c r="B8" s="468"/>
      <c r="C8" s="469" t="s">
        <v>5897</v>
      </c>
      <c r="D8" s="469"/>
      <c r="E8" s="465" t="s">
        <v>5898</v>
      </c>
      <c r="F8" s="465"/>
      <c r="G8" s="464" t="s">
        <v>5899</v>
      </c>
      <c r="H8" s="464"/>
      <c r="I8" s="464"/>
      <c r="J8" s="464"/>
    </row>
    <row r="9" spans="1:12" ht="20.100000000000001" customHeight="1">
      <c r="A9" s="468" t="s">
        <v>5900</v>
      </c>
      <c r="B9" s="468"/>
      <c r="C9" s="464" t="s">
        <v>5901</v>
      </c>
      <c r="D9" s="464"/>
      <c r="E9" s="43"/>
      <c r="F9" s="43"/>
      <c r="G9" s="43"/>
      <c r="H9" s="43"/>
      <c r="I9" s="43"/>
      <c r="J9" s="43"/>
    </row>
    <row r="10" spans="1:12" ht="20.100000000000001" customHeight="1">
      <c r="A10" s="46" t="s">
        <v>5902</v>
      </c>
      <c r="B10" s="47" t="s">
        <v>5903</v>
      </c>
      <c r="C10" s="46" t="s">
        <v>5904</v>
      </c>
      <c r="D10" s="47" t="s">
        <v>5905</v>
      </c>
      <c r="E10" s="470" t="s">
        <v>5906</v>
      </c>
      <c r="F10" s="470"/>
      <c r="G10" s="46" t="s">
        <v>5907</v>
      </c>
      <c r="H10" s="46" t="s">
        <v>5908</v>
      </c>
      <c r="I10" s="470" t="s">
        <v>5909</v>
      </c>
      <c r="J10" s="470"/>
    </row>
    <row r="11" spans="1:12" ht="15" hidden="1" customHeight="1">
      <c r="A11" s="34">
        <v>1</v>
      </c>
      <c r="B11" s="35" t="s">
        <v>2959</v>
      </c>
      <c r="C11" s="34" t="s">
        <v>1</v>
      </c>
      <c r="D11" s="35" t="s">
        <v>2960</v>
      </c>
      <c r="E11" s="36">
        <v>230365634.94999999</v>
      </c>
      <c r="F11" s="43"/>
      <c r="G11" s="36">
        <v>1428622365.4000001</v>
      </c>
      <c r="H11" s="36">
        <v>1423327916.97</v>
      </c>
      <c r="I11" s="36">
        <v>235660083.38</v>
      </c>
      <c r="J11" s="43"/>
      <c r="L11" s="5" t="e">
        <f>VLOOKUP(B11,#REF!,1,0)</f>
        <v>#REF!</v>
      </c>
    </row>
    <row r="12" spans="1:12" ht="15" hidden="1" customHeight="1">
      <c r="A12" s="34">
        <v>2</v>
      </c>
      <c r="B12" s="35" t="s">
        <v>2961</v>
      </c>
      <c r="C12" s="34" t="s">
        <v>1</v>
      </c>
      <c r="D12" s="35" t="s">
        <v>2962</v>
      </c>
      <c r="E12" s="36">
        <v>2926807.46</v>
      </c>
      <c r="F12" s="43"/>
      <c r="G12" s="36">
        <v>455899541.24000001</v>
      </c>
      <c r="H12" s="36">
        <v>454800027.38</v>
      </c>
      <c r="I12" s="36">
        <v>4026321.32</v>
      </c>
      <c r="J12" s="43"/>
      <c r="L12" s="5" t="e">
        <f>VLOOKUP(B12,#REF!,1,0)</f>
        <v>#REF!</v>
      </c>
    </row>
    <row r="13" spans="1:12" ht="15" hidden="1" customHeight="1">
      <c r="A13" s="34">
        <v>3</v>
      </c>
      <c r="B13" s="35" t="s">
        <v>2963</v>
      </c>
      <c r="C13" s="34" t="s">
        <v>1</v>
      </c>
      <c r="D13" s="35" t="s">
        <v>2964</v>
      </c>
      <c r="E13" s="36">
        <v>2926807.46</v>
      </c>
      <c r="F13" s="43"/>
      <c r="G13" s="36">
        <v>180450458.5</v>
      </c>
      <c r="H13" s="36">
        <v>179350944.63999999</v>
      </c>
      <c r="I13" s="36">
        <v>4026321.32</v>
      </c>
      <c r="J13" s="43"/>
      <c r="L13" s="5" t="e">
        <f>VLOOKUP(B13,#REF!,1,0)</f>
        <v>#REF!</v>
      </c>
    </row>
    <row r="14" spans="1:12" ht="15" hidden="1" customHeight="1">
      <c r="A14" s="34">
        <v>4</v>
      </c>
      <c r="B14" s="35" t="s">
        <v>2965</v>
      </c>
      <c r="C14" s="34" t="s">
        <v>1</v>
      </c>
      <c r="D14" s="35" t="s">
        <v>2966</v>
      </c>
      <c r="E14" s="36">
        <v>2926807.46</v>
      </c>
      <c r="F14" s="43"/>
      <c r="G14" s="36">
        <v>180450458.5</v>
      </c>
      <c r="H14" s="36">
        <v>179350944.63999999</v>
      </c>
      <c r="I14" s="36">
        <v>4026321.32</v>
      </c>
      <c r="J14" s="43"/>
      <c r="L14" s="5" t="e">
        <f>VLOOKUP(B14,#REF!,1,0)</f>
        <v>#REF!</v>
      </c>
    </row>
    <row r="15" spans="1:12" ht="15" hidden="1" customHeight="1">
      <c r="A15" s="34">
        <v>6</v>
      </c>
      <c r="B15" s="35" t="s">
        <v>2967</v>
      </c>
      <c r="C15" s="34" t="s">
        <v>2968</v>
      </c>
      <c r="D15" s="35" t="s">
        <v>2969</v>
      </c>
      <c r="E15" s="36">
        <v>2230311.15</v>
      </c>
      <c r="F15" s="43"/>
      <c r="G15" s="36">
        <v>169908233.5</v>
      </c>
      <c r="H15" s="36">
        <v>169382461.63999999</v>
      </c>
      <c r="I15" s="36">
        <v>2756083.01</v>
      </c>
      <c r="J15" s="43"/>
      <c r="L15" s="5" t="e">
        <f>VLOOKUP(B15,#REF!,1,0)</f>
        <v>#REF!</v>
      </c>
    </row>
    <row r="16" spans="1:12" ht="15" hidden="1" customHeight="1">
      <c r="A16" s="34">
        <v>6</v>
      </c>
      <c r="B16" s="35" t="s">
        <v>2970</v>
      </c>
      <c r="C16" s="34" t="s">
        <v>2971</v>
      </c>
      <c r="D16" s="35" t="s">
        <v>2972</v>
      </c>
      <c r="E16" s="36">
        <v>696496.31</v>
      </c>
      <c r="F16" s="43"/>
      <c r="G16" s="36">
        <v>10542225</v>
      </c>
      <c r="H16" s="36">
        <v>9968483</v>
      </c>
      <c r="I16" s="36">
        <v>1270238.31</v>
      </c>
      <c r="J16" s="43"/>
      <c r="L16" s="5" t="e">
        <f>VLOOKUP(B16,#REF!,1,0)</f>
        <v>#REF!</v>
      </c>
    </row>
    <row r="17" spans="1:12" ht="15" hidden="1" customHeight="1">
      <c r="A17" s="34">
        <v>2</v>
      </c>
      <c r="B17" s="35" t="s">
        <v>2973</v>
      </c>
      <c r="C17" s="34" t="s">
        <v>1</v>
      </c>
      <c r="D17" s="35" t="s">
        <v>2974</v>
      </c>
      <c r="E17" s="36">
        <v>147101629.05000001</v>
      </c>
      <c r="F17" s="43"/>
      <c r="G17" s="36">
        <v>23669656.84</v>
      </c>
      <c r="H17" s="36">
        <v>24242303.43</v>
      </c>
      <c r="I17" s="36">
        <v>146528982.46000001</v>
      </c>
      <c r="J17" s="43"/>
      <c r="L17" s="5" t="e">
        <f>VLOOKUP(B17,#REF!,1,0)</f>
        <v>#REF!</v>
      </c>
    </row>
    <row r="18" spans="1:12" ht="15" hidden="1" customHeight="1">
      <c r="A18" s="34">
        <v>3</v>
      </c>
      <c r="B18" s="35" t="s">
        <v>2975</v>
      </c>
      <c r="C18" s="34" t="s">
        <v>1</v>
      </c>
      <c r="D18" s="35" t="s">
        <v>2976</v>
      </c>
      <c r="E18" s="36">
        <v>147101629.05000001</v>
      </c>
      <c r="F18" s="43"/>
      <c r="G18" s="36">
        <v>23669656.84</v>
      </c>
      <c r="H18" s="36">
        <v>24242303.43</v>
      </c>
      <c r="I18" s="36">
        <v>146528982.46000001</v>
      </c>
      <c r="J18" s="43"/>
      <c r="L18" s="5" t="e">
        <f>VLOOKUP(B18,#REF!,1,0)</f>
        <v>#REF!</v>
      </c>
    </row>
    <row r="19" spans="1:12" ht="15" hidden="1" customHeight="1">
      <c r="A19" s="34">
        <v>4</v>
      </c>
      <c r="B19" s="35" t="s">
        <v>2977</v>
      </c>
      <c r="C19" s="34" t="s">
        <v>1</v>
      </c>
      <c r="D19" s="35" t="s">
        <v>2978</v>
      </c>
      <c r="E19" s="36">
        <v>147101629.05000001</v>
      </c>
      <c r="F19" s="43"/>
      <c r="G19" s="36">
        <v>23669656.84</v>
      </c>
      <c r="H19" s="36">
        <v>24242303.43</v>
      </c>
      <c r="I19" s="36">
        <v>146528982.46000001</v>
      </c>
      <c r="J19" s="43"/>
      <c r="L19" s="5" t="e">
        <f>VLOOKUP(B19,#REF!,1,0)</f>
        <v>#REF!</v>
      </c>
    </row>
    <row r="20" spans="1:12" ht="15" hidden="1" customHeight="1">
      <c r="A20" s="34">
        <v>6</v>
      </c>
      <c r="B20" s="35" t="s">
        <v>2979</v>
      </c>
      <c r="C20" s="34" t="s">
        <v>2980</v>
      </c>
      <c r="D20" s="35" t="s">
        <v>2981</v>
      </c>
      <c r="E20" s="36">
        <v>147101629.05000001</v>
      </c>
      <c r="F20" s="43"/>
      <c r="G20" s="36">
        <v>23669656.84</v>
      </c>
      <c r="H20" s="36">
        <v>24242303.43</v>
      </c>
      <c r="I20" s="36">
        <v>146528982.46000001</v>
      </c>
      <c r="J20" s="43"/>
      <c r="L20" s="5" t="e">
        <f>VLOOKUP(B20,#REF!,1,0)</f>
        <v>#REF!</v>
      </c>
    </row>
    <row r="21" spans="1:12" ht="15" hidden="1" customHeight="1">
      <c r="A21" s="34">
        <v>2</v>
      </c>
      <c r="B21" s="35" t="s">
        <v>2982</v>
      </c>
      <c r="C21" s="34" t="s">
        <v>1</v>
      </c>
      <c r="D21" s="35" t="s">
        <v>2983</v>
      </c>
      <c r="E21" s="36">
        <v>69841855.549999997</v>
      </c>
      <c r="F21" s="43"/>
      <c r="G21" s="36">
        <v>35500278.520000003</v>
      </c>
      <c r="H21" s="36">
        <v>29216865.940000001</v>
      </c>
      <c r="I21" s="36">
        <v>76125268.129999995</v>
      </c>
      <c r="J21" s="43"/>
      <c r="L21" s="5" t="e">
        <f>VLOOKUP(B21,#REF!,1,0)</f>
        <v>#REF!</v>
      </c>
    </row>
    <row r="22" spans="1:12" ht="15" hidden="1" customHeight="1">
      <c r="A22" s="34">
        <v>3</v>
      </c>
      <c r="B22" s="35" t="s">
        <v>2984</v>
      </c>
      <c r="C22" s="34" t="s">
        <v>1</v>
      </c>
      <c r="D22" s="35" t="s">
        <v>2985</v>
      </c>
      <c r="E22" s="36">
        <v>61843382.18</v>
      </c>
      <c r="F22" s="43"/>
      <c r="G22" s="36">
        <v>26194961.960000001</v>
      </c>
      <c r="H22" s="36">
        <v>25931153.010000002</v>
      </c>
      <c r="I22" s="36">
        <v>62107191.130000003</v>
      </c>
      <c r="J22" s="43"/>
      <c r="L22" s="5" t="e">
        <f>VLOOKUP(B22,#REF!,1,0)</f>
        <v>#REF!</v>
      </c>
    </row>
    <row r="23" spans="1:12" ht="15" hidden="1" customHeight="1">
      <c r="A23" s="34">
        <v>4</v>
      </c>
      <c r="B23" s="35" t="s">
        <v>2986</v>
      </c>
      <c r="C23" s="34" t="s">
        <v>1</v>
      </c>
      <c r="D23" s="35" t="s">
        <v>2987</v>
      </c>
      <c r="E23" s="36">
        <v>318404.46000000002</v>
      </c>
      <c r="F23" s="43"/>
      <c r="G23" s="36">
        <v>2948704.76</v>
      </c>
      <c r="H23" s="36">
        <v>3034934.35</v>
      </c>
      <c r="I23" s="36">
        <v>232174.87</v>
      </c>
      <c r="J23" s="43"/>
      <c r="L23" s="5" t="e">
        <f>VLOOKUP(B23,#REF!,1,0)</f>
        <v>#REF!</v>
      </c>
    </row>
    <row r="24" spans="1:12" ht="15" hidden="1" customHeight="1">
      <c r="A24" s="34">
        <v>6</v>
      </c>
      <c r="B24" s="35" t="s">
        <v>2988</v>
      </c>
      <c r="C24" s="34" t="s">
        <v>2989</v>
      </c>
      <c r="D24" s="35" t="s">
        <v>2990</v>
      </c>
      <c r="E24" s="36">
        <v>349258.03</v>
      </c>
      <c r="F24" s="43"/>
      <c r="G24" s="36">
        <v>2937033.26</v>
      </c>
      <c r="H24" s="36">
        <v>3024508.39</v>
      </c>
      <c r="I24" s="36">
        <v>261782.9</v>
      </c>
      <c r="J24" s="43"/>
      <c r="L24" s="5" t="e">
        <f>VLOOKUP(B24,#REF!,1,0)</f>
        <v>#REF!</v>
      </c>
    </row>
    <row r="25" spans="1:12" ht="15" hidden="1" customHeight="1">
      <c r="A25" s="34">
        <v>6</v>
      </c>
      <c r="B25" s="35" t="s">
        <v>2991</v>
      </c>
      <c r="C25" s="34" t="s">
        <v>2992</v>
      </c>
      <c r="D25" s="35" t="s">
        <v>2993</v>
      </c>
      <c r="E25" s="36">
        <v>-30853.57</v>
      </c>
      <c r="F25" s="43"/>
      <c r="G25" s="36">
        <v>11671.5</v>
      </c>
      <c r="H25" s="36">
        <v>10425.959999999999</v>
      </c>
      <c r="I25" s="36">
        <v>-29608.03</v>
      </c>
      <c r="J25" s="43"/>
      <c r="L25" s="5" t="e">
        <f>VLOOKUP(B25,#REF!,1,0)</f>
        <v>#REF!</v>
      </c>
    </row>
    <row r="26" spans="1:12" ht="15" hidden="1" customHeight="1">
      <c r="A26" s="34">
        <v>4</v>
      </c>
      <c r="B26" s="35" t="s">
        <v>2994</v>
      </c>
      <c r="C26" s="34" t="s">
        <v>1</v>
      </c>
      <c r="D26" s="35" t="s">
        <v>2995</v>
      </c>
      <c r="E26" s="36">
        <v>57131682.149999999</v>
      </c>
      <c r="F26" s="43"/>
      <c r="G26" s="36">
        <v>20446485.219999999</v>
      </c>
      <c r="H26" s="36">
        <v>20061770.100000001</v>
      </c>
      <c r="I26" s="36">
        <v>57516397.270000003</v>
      </c>
      <c r="J26" s="43"/>
      <c r="L26" s="5" t="e">
        <f>VLOOKUP(B26,#REF!,1,0)</f>
        <v>#REF!</v>
      </c>
    </row>
    <row r="27" spans="1:12" ht="15" hidden="1" customHeight="1">
      <c r="A27" s="34">
        <v>5</v>
      </c>
      <c r="B27" s="35" t="s">
        <v>2996</v>
      </c>
      <c r="C27" s="34" t="s">
        <v>1</v>
      </c>
      <c r="D27" s="35" t="s">
        <v>2997</v>
      </c>
      <c r="E27" s="36">
        <v>57131682.149999999</v>
      </c>
      <c r="F27" s="43"/>
      <c r="G27" s="36">
        <v>20446485.219999999</v>
      </c>
      <c r="H27" s="36">
        <v>20061770.100000001</v>
      </c>
      <c r="I27" s="36">
        <v>57516397.270000003</v>
      </c>
      <c r="J27" s="43"/>
      <c r="L27" s="5" t="e">
        <f>VLOOKUP(B27,#REF!,1,0)</f>
        <v>#REF!</v>
      </c>
    </row>
    <row r="28" spans="1:12" ht="15" hidden="1" customHeight="1">
      <c r="A28" s="34">
        <v>6</v>
      </c>
      <c r="B28" s="35" t="s">
        <v>2998</v>
      </c>
      <c r="C28" s="34" t="s">
        <v>2999</v>
      </c>
      <c r="D28" s="35" t="s">
        <v>3000</v>
      </c>
      <c r="E28" s="36">
        <v>14769705.82</v>
      </c>
      <c r="F28" s="43"/>
      <c r="G28" s="36">
        <v>1552675.05</v>
      </c>
      <c r="H28" s="36">
        <v>1285231.26</v>
      </c>
      <c r="I28" s="36">
        <v>15037149.609999999</v>
      </c>
      <c r="J28" s="43"/>
      <c r="L28" s="5" t="e">
        <f>VLOOKUP(B28,#REF!,1,0)</f>
        <v>#REF!</v>
      </c>
    </row>
    <row r="29" spans="1:12" ht="15" hidden="1" customHeight="1">
      <c r="A29" s="34">
        <v>6</v>
      </c>
      <c r="B29" s="35" t="s">
        <v>3001</v>
      </c>
      <c r="C29" s="34" t="s">
        <v>3002</v>
      </c>
      <c r="D29" s="35" t="s">
        <v>3003</v>
      </c>
      <c r="E29" s="36">
        <v>-2649235.6</v>
      </c>
      <c r="F29" s="43"/>
      <c r="G29" s="36">
        <v>281286.46000000002</v>
      </c>
      <c r="H29" s="36">
        <v>308575.76</v>
      </c>
      <c r="I29" s="36">
        <v>-2676524.9</v>
      </c>
      <c r="J29" s="43"/>
      <c r="L29" s="5" t="e">
        <f>VLOOKUP(B29,#REF!,1,0)</f>
        <v>#REF!</v>
      </c>
    </row>
    <row r="30" spans="1:12" ht="15" hidden="1" customHeight="1">
      <c r="A30" s="34">
        <v>6</v>
      </c>
      <c r="B30" s="35" t="s">
        <v>3004</v>
      </c>
      <c r="C30" s="34" t="s">
        <v>3005</v>
      </c>
      <c r="D30" s="35" t="s">
        <v>3006</v>
      </c>
      <c r="E30" s="36">
        <v>-40040.49</v>
      </c>
      <c r="F30" s="43"/>
      <c r="G30" s="36">
        <v>15835.03</v>
      </c>
      <c r="H30" s="36">
        <v>13599.49</v>
      </c>
      <c r="I30" s="36">
        <v>-37804.949999999997</v>
      </c>
      <c r="J30" s="43"/>
      <c r="L30" s="5" t="e">
        <f>VLOOKUP(B30,#REF!,1,0)</f>
        <v>#REF!</v>
      </c>
    </row>
    <row r="31" spans="1:12" ht="15" hidden="1" customHeight="1">
      <c r="A31" s="34">
        <v>6</v>
      </c>
      <c r="B31" s="35" t="s">
        <v>3007</v>
      </c>
      <c r="C31" s="34" t="s">
        <v>3008</v>
      </c>
      <c r="D31" s="35" t="s">
        <v>3009</v>
      </c>
      <c r="E31" s="36">
        <v>-49336.01</v>
      </c>
      <c r="F31" s="43"/>
      <c r="G31" s="36">
        <v>10315.11</v>
      </c>
      <c r="H31" s="36">
        <v>11331.17</v>
      </c>
      <c r="I31" s="36">
        <v>-50352.07</v>
      </c>
      <c r="J31" s="43"/>
      <c r="L31" s="5" t="e">
        <f>VLOOKUP(B31,#REF!,1,0)</f>
        <v>#REF!</v>
      </c>
    </row>
    <row r="32" spans="1:12" ht="15" hidden="1" customHeight="1">
      <c r="A32" s="34">
        <v>6</v>
      </c>
      <c r="B32" s="35" t="s">
        <v>3010</v>
      </c>
      <c r="C32" s="34" t="s">
        <v>3011</v>
      </c>
      <c r="D32" s="35" t="s">
        <v>3012</v>
      </c>
      <c r="E32" s="36">
        <v>-16153.64</v>
      </c>
      <c r="F32" s="43"/>
      <c r="G32" s="36">
        <v>245.79</v>
      </c>
      <c r="H32" s="36">
        <v>9143.61</v>
      </c>
      <c r="I32" s="36">
        <v>-25051.46</v>
      </c>
      <c r="J32" s="43"/>
      <c r="L32" s="5" t="e">
        <f>VLOOKUP(B32,#REF!,1,0)</f>
        <v>#REF!</v>
      </c>
    </row>
    <row r="33" spans="1:12" ht="15" hidden="1" customHeight="1">
      <c r="A33" s="34">
        <v>6</v>
      </c>
      <c r="B33" s="35" t="s">
        <v>3013</v>
      </c>
      <c r="C33" s="34" t="s">
        <v>3014</v>
      </c>
      <c r="D33" s="35" t="s">
        <v>3015</v>
      </c>
      <c r="E33" s="36">
        <v>1173674.19</v>
      </c>
      <c r="F33" s="43"/>
      <c r="G33" s="36">
        <v>2350861.38</v>
      </c>
      <c r="H33" s="36">
        <v>2371272.3199999998</v>
      </c>
      <c r="I33" s="36">
        <v>1153263.25</v>
      </c>
      <c r="J33" s="43"/>
      <c r="L33" s="5" t="e">
        <f>VLOOKUP(B33,#REF!,1,0)</f>
        <v>#REF!</v>
      </c>
    </row>
    <row r="34" spans="1:12" ht="15" hidden="1" customHeight="1">
      <c r="A34" s="34">
        <v>6</v>
      </c>
      <c r="B34" s="35" t="s">
        <v>3016</v>
      </c>
      <c r="C34" s="34" t="s">
        <v>3017</v>
      </c>
      <c r="D34" s="35" t="s">
        <v>3018</v>
      </c>
      <c r="E34" s="36">
        <v>-10868.21</v>
      </c>
      <c r="F34" s="43"/>
      <c r="G34" s="36">
        <v>4424.46</v>
      </c>
      <c r="H34" s="36">
        <v>3801.39</v>
      </c>
      <c r="I34" s="36">
        <v>-10245.14</v>
      </c>
      <c r="J34" s="43"/>
      <c r="L34" s="5" t="e">
        <f>VLOOKUP(B34,#REF!,1,0)</f>
        <v>#REF!</v>
      </c>
    </row>
    <row r="35" spans="1:12" ht="15" hidden="1" customHeight="1">
      <c r="A35" s="34">
        <v>6</v>
      </c>
      <c r="B35" s="35" t="s">
        <v>3019</v>
      </c>
      <c r="C35" s="34" t="s">
        <v>3020</v>
      </c>
      <c r="D35" s="35" t="s">
        <v>3021</v>
      </c>
      <c r="E35" s="36">
        <v>48209052.649999999</v>
      </c>
      <c r="F35" s="43"/>
      <c r="G35" s="36">
        <v>6464758.25</v>
      </c>
      <c r="H35" s="36">
        <v>5043287.43</v>
      </c>
      <c r="I35" s="36">
        <v>49630523.469999999</v>
      </c>
      <c r="J35" s="43"/>
      <c r="L35" s="5" t="e">
        <f>VLOOKUP(B35,#REF!,1,0)</f>
        <v>#REF!</v>
      </c>
    </row>
    <row r="36" spans="1:12" ht="15" hidden="1" customHeight="1">
      <c r="A36" s="34">
        <v>6</v>
      </c>
      <c r="B36" s="35" t="s">
        <v>3022</v>
      </c>
      <c r="C36" s="34" t="s">
        <v>3023</v>
      </c>
      <c r="D36" s="35" t="s">
        <v>3024</v>
      </c>
      <c r="E36" s="36">
        <v>-8189853.4500000002</v>
      </c>
      <c r="F36" s="43"/>
      <c r="G36" s="36">
        <v>594858.97</v>
      </c>
      <c r="H36" s="36">
        <v>1228162.3400000001</v>
      </c>
      <c r="I36" s="36">
        <v>-8823156.8200000003</v>
      </c>
      <c r="J36" s="43"/>
      <c r="L36" s="5" t="e">
        <f>VLOOKUP(B36,#REF!,1,0)</f>
        <v>#REF!</v>
      </c>
    </row>
    <row r="37" spans="1:12" ht="15" hidden="1" customHeight="1">
      <c r="A37" s="34">
        <v>6</v>
      </c>
      <c r="B37" s="35" t="s">
        <v>3025</v>
      </c>
      <c r="C37" s="34" t="s">
        <v>3026</v>
      </c>
      <c r="D37" s="35" t="s">
        <v>3027</v>
      </c>
      <c r="E37" s="36">
        <v>-114112.39</v>
      </c>
      <c r="F37" s="43"/>
      <c r="G37" s="36">
        <v>27113.1</v>
      </c>
      <c r="H37" s="36">
        <v>33363.58</v>
      </c>
      <c r="I37" s="36">
        <v>-120362.87</v>
      </c>
      <c r="J37" s="43"/>
      <c r="L37" s="5" t="e">
        <f>VLOOKUP(B37,#REF!,1,0)</f>
        <v>#REF!</v>
      </c>
    </row>
    <row r="38" spans="1:12" ht="15" hidden="1" customHeight="1">
      <c r="A38" s="34">
        <v>6</v>
      </c>
      <c r="B38" s="35" t="s">
        <v>3028</v>
      </c>
      <c r="C38" s="34" t="s">
        <v>3029</v>
      </c>
      <c r="D38" s="35" t="s">
        <v>3030</v>
      </c>
      <c r="E38" s="36">
        <v>-67091.02</v>
      </c>
      <c r="F38" s="43"/>
      <c r="G38" s="36">
        <v>3416.83</v>
      </c>
      <c r="H38" s="36">
        <v>21943.38</v>
      </c>
      <c r="I38" s="36">
        <v>-85617.57</v>
      </c>
      <c r="J38" s="43"/>
      <c r="L38" s="5" t="e">
        <f>VLOOKUP(B38,#REF!,1,0)</f>
        <v>#REF!</v>
      </c>
    </row>
    <row r="39" spans="1:12" ht="15" hidden="1" customHeight="1">
      <c r="A39" s="34">
        <v>6</v>
      </c>
      <c r="B39" s="35" t="s">
        <v>3031</v>
      </c>
      <c r="C39" s="34" t="s">
        <v>3032</v>
      </c>
      <c r="D39" s="35" t="s">
        <v>3033</v>
      </c>
      <c r="E39" s="36">
        <v>-50816.22</v>
      </c>
      <c r="F39" s="43"/>
      <c r="G39" s="36">
        <v>1082.07</v>
      </c>
      <c r="H39" s="36">
        <v>3464.93</v>
      </c>
      <c r="I39" s="36">
        <v>-53199.08</v>
      </c>
      <c r="J39" s="43"/>
      <c r="L39" s="5" t="e">
        <f>VLOOKUP(B39,#REF!,1,0)</f>
        <v>#REF!</v>
      </c>
    </row>
    <row r="40" spans="1:12" ht="15" hidden="1" customHeight="1">
      <c r="A40" s="34">
        <v>6</v>
      </c>
      <c r="B40" s="35" t="s">
        <v>3034</v>
      </c>
      <c r="C40" s="34" t="s">
        <v>3035</v>
      </c>
      <c r="D40" s="35" t="s">
        <v>3036</v>
      </c>
      <c r="E40" s="36">
        <v>3853037.48</v>
      </c>
      <c r="F40" s="43"/>
      <c r="G40" s="36">
        <v>9123199.9600000009</v>
      </c>
      <c r="H40" s="36">
        <v>9692144.5199999996</v>
      </c>
      <c r="I40" s="36">
        <v>3284092.92</v>
      </c>
      <c r="J40" s="43"/>
      <c r="L40" s="5" t="e">
        <f>VLOOKUP(B40,#REF!,1,0)</f>
        <v>#REF!</v>
      </c>
    </row>
    <row r="41" spans="1:12" ht="15" hidden="1" customHeight="1">
      <c r="A41" s="34">
        <v>6</v>
      </c>
      <c r="B41" s="35" t="s">
        <v>3037</v>
      </c>
      <c r="C41" s="34" t="s">
        <v>3038</v>
      </c>
      <c r="D41" s="35" t="s">
        <v>3039</v>
      </c>
      <c r="E41" s="36">
        <v>-28970.1</v>
      </c>
      <c r="F41" s="43"/>
      <c r="G41" s="36">
        <v>10673.34</v>
      </c>
      <c r="H41" s="36">
        <v>5808.84</v>
      </c>
      <c r="I41" s="36">
        <v>-24105.599999999999</v>
      </c>
      <c r="J41" s="43"/>
      <c r="L41" s="5" t="e">
        <f>VLOOKUP(B41,#REF!,1,0)</f>
        <v>#REF!</v>
      </c>
    </row>
    <row r="42" spans="1:12" ht="15" hidden="1" customHeight="1">
      <c r="A42" s="34">
        <v>6</v>
      </c>
      <c r="B42" s="35" t="s">
        <v>3040</v>
      </c>
      <c r="C42" s="34" t="s">
        <v>3041</v>
      </c>
      <c r="D42" s="35" t="s">
        <v>3042</v>
      </c>
      <c r="E42" s="36">
        <v>402387.55</v>
      </c>
      <c r="F42" s="43"/>
      <c r="G42" s="36">
        <v>63.82</v>
      </c>
      <c r="H42" s="36">
        <v>30640.080000000002</v>
      </c>
      <c r="I42" s="36">
        <v>371811.29</v>
      </c>
      <c r="J42" s="43"/>
      <c r="L42" s="5" t="e">
        <f>VLOOKUP(B42,#REF!,1,0)</f>
        <v>#REF!</v>
      </c>
    </row>
    <row r="43" spans="1:12" ht="15" hidden="1" customHeight="1">
      <c r="A43" s="34">
        <v>6</v>
      </c>
      <c r="B43" s="35" t="s">
        <v>3043</v>
      </c>
      <c r="C43" s="34" t="s">
        <v>3044</v>
      </c>
      <c r="D43" s="35" t="s">
        <v>3045</v>
      </c>
      <c r="E43" s="36">
        <v>-59698.41</v>
      </c>
      <c r="F43" s="43"/>
      <c r="G43" s="36">
        <v>5675.6</v>
      </c>
      <c r="H43" s="36">
        <v>0</v>
      </c>
      <c r="I43" s="36">
        <v>-54022.81</v>
      </c>
      <c r="J43" s="43"/>
      <c r="L43" s="5" t="e">
        <f>VLOOKUP(B43,#REF!,1,0)</f>
        <v>#REF!</v>
      </c>
    </row>
    <row r="44" spans="1:12" ht="15" hidden="1" customHeight="1">
      <c r="A44" s="34">
        <v>4</v>
      </c>
      <c r="B44" s="35" t="s">
        <v>3046</v>
      </c>
      <c r="C44" s="34" t="s">
        <v>1</v>
      </c>
      <c r="D44" s="35" t="s">
        <v>3047</v>
      </c>
      <c r="E44" s="36">
        <v>4393295.57</v>
      </c>
      <c r="F44" s="43"/>
      <c r="G44" s="36">
        <v>2799771.98</v>
      </c>
      <c r="H44" s="36">
        <v>2834448.56</v>
      </c>
      <c r="I44" s="36">
        <v>4358618.99</v>
      </c>
      <c r="J44" s="43"/>
      <c r="L44" s="5" t="e">
        <f>VLOOKUP(B44,#REF!,1,0)</f>
        <v>#REF!</v>
      </c>
    </row>
    <row r="45" spans="1:12" ht="15" hidden="1" customHeight="1">
      <c r="A45" s="34">
        <v>5</v>
      </c>
      <c r="B45" s="35" t="s">
        <v>3048</v>
      </c>
      <c r="C45" s="34" t="s">
        <v>1</v>
      </c>
      <c r="D45" s="35" t="s">
        <v>3049</v>
      </c>
      <c r="E45" s="36">
        <v>4393295.57</v>
      </c>
      <c r="F45" s="43"/>
      <c r="G45" s="36">
        <v>2799771.98</v>
      </c>
      <c r="H45" s="36">
        <v>2834448.56</v>
      </c>
      <c r="I45" s="36">
        <v>4358618.99</v>
      </c>
      <c r="J45" s="43"/>
      <c r="L45" s="5" t="e">
        <f>VLOOKUP(B45,#REF!,1,0)</f>
        <v>#REF!</v>
      </c>
    </row>
    <row r="46" spans="1:12" ht="15" hidden="1" customHeight="1">
      <c r="A46" s="34">
        <v>6</v>
      </c>
      <c r="B46" s="35" t="s">
        <v>3050</v>
      </c>
      <c r="C46" s="34" t="s">
        <v>3051</v>
      </c>
      <c r="D46" s="35" t="s">
        <v>3052</v>
      </c>
      <c r="E46" s="36">
        <v>486945.42</v>
      </c>
      <c r="F46" s="43"/>
      <c r="G46" s="36">
        <v>389372.38</v>
      </c>
      <c r="H46" s="36">
        <v>411304.79</v>
      </c>
      <c r="I46" s="36">
        <v>465013.01</v>
      </c>
      <c r="J46" s="43"/>
      <c r="L46" s="5" t="e">
        <f>VLOOKUP(B46,#REF!,1,0)</f>
        <v>#REF!</v>
      </c>
    </row>
    <row r="47" spans="1:12" ht="15" hidden="1" customHeight="1">
      <c r="A47" s="34">
        <v>6</v>
      </c>
      <c r="B47" s="35" t="s">
        <v>3053</v>
      </c>
      <c r="C47" s="34" t="s">
        <v>3054</v>
      </c>
      <c r="D47" s="35" t="s">
        <v>3055</v>
      </c>
      <c r="E47" s="36">
        <v>-11962.98</v>
      </c>
      <c r="F47" s="43"/>
      <c r="G47" s="36">
        <v>12657.19</v>
      </c>
      <c r="H47" s="36">
        <v>12572.27</v>
      </c>
      <c r="I47" s="36">
        <v>-11878.06</v>
      </c>
      <c r="J47" s="43"/>
      <c r="L47" s="5" t="e">
        <f>VLOOKUP(B47,#REF!,1,0)</f>
        <v>#REF!</v>
      </c>
    </row>
    <row r="48" spans="1:12" ht="15" hidden="1" customHeight="1">
      <c r="A48" s="34">
        <v>6</v>
      </c>
      <c r="B48" s="35" t="s">
        <v>3056</v>
      </c>
      <c r="C48" s="34" t="s">
        <v>3057</v>
      </c>
      <c r="D48" s="35" t="s">
        <v>3058</v>
      </c>
      <c r="E48" s="36">
        <v>4062266.4</v>
      </c>
      <c r="F48" s="43"/>
      <c r="G48" s="36">
        <v>2289021.54</v>
      </c>
      <c r="H48" s="36">
        <v>2293572.58</v>
      </c>
      <c r="I48" s="36">
        <v>4057715.36</v>
      </c>
      <c r="J48" s="43"/>
      <c r="L48" s="5" t="e">
        <f>VLOOKUP(B48,#REF!,1,0)</f>
        <v>#REF!</v>
      </c>
    </row>
    <row r="49" spans="1:12" ht="15" hidden="1" customHeight="1">
      <c r="A49" s="34">
        <v>6</v>
      </c>
      <c r="B49" s="35" t="s">
        <v>3059</v>
      </c>
      <c r="C49" s="34" t="s">
        <v>3060</v>
      </c>
      <c r="D49" s="35" t="s">
        <v>3061</v>
      </c>
      <c r="E49" s="36">
        <v>-126157.99</v>
      </c>
      <c r="F49" s="43"/>
      <c r="G49" s="36">
        <v>102896.67</v>
      </c>
      <c r="H49" s="36">
        <v>111911.56</v>
      </c>
      <c r="I49" s="36">
        <v>-135172.88</v>
      </c>
      <c r="J49" s="43"/>
      <c r="L49" s="5" t="e">
        <f>VLOOKUP(B49,#REF!,1,0)</f>
        <v>#REF!</v>
      </c>
    </row>
    <row r="50" spans="1:12" ht="15" hidden="1" customHeight="1">
      <c r="A50" s="34">
        <v>6</v>
      </c>
      <c r="B50" s="35" t="s">
        <v>3062</v>
      </c>
      <c r="C50" s="34" t="s">
        <v>3063</v>
      </c>
      <c r="D50" s="35" t="s">
        <v>3064</v>
      </c>
      <c r="E50" s="36">
        <v>-17795.28</v>
      </c>
      <c r="F50" s="43"/>
      <c r="G50" s="36">
        <v>5824.2</v>
      </c>
      <c r="H50" s="36">
        <v>5087.3599999999997</v>
      </c>
      <c r="I50" s="36">
        <v>-17058.439999999999</v>
      </c>
      <c r="J50" s="43"/>
      <c r="L50" s="5" t="e">
        <f>VLOOKUP(B50,#REF!,1,0)</f>
        <v>#REF!</v>
      </c>
    </row>
    <row r="51" spans="1:12" ht="15" hidden="1" customHeight="1">
      <c r="A51" s="34">
        <v>3</v>
      </c>
      <c r="B51" s="35" t="s">
        <v>3065</v>
      </c>
      <c r="C51" s="34" t="s">
        <v>1</v>
      </c>
      <c r="D51" s="35" t="s">
        <v>3066</v>
      </c>
      <c r="E51" s="36">
        <v>13306380.699999999</v>
      </c>
      <c r="F51" s="43"/>
      <c r="G51" s="36">
        <v>5695134.2400000002</v>
      </c>
      <c r="H51" s="36">
        <v>2065407.92</v>
      </c>
      <c r="I51" s="36">
        <v>16936107.02</v>
      </c>
      <c r="J51" s="43"/>
      <c r="L51" s="5" t="e">
        <f>VLOOKUP(B51,#REF!,1,0)</f>
        <v>#REF!</v>
      </c>
    </row>
    <row r="52" spans="1:12" ht="15" hidden="1" customHeight="1">
      <c r="A52" s="34">
        <v>4</v>
      </c>
      <c r="B52" s="35" t="s">
        <v>3067</v>
      </c>
      <c r="C52" s="34" t="s">
        <v>1</v>
      </c>
      <c r="D52" s="35" t="s">
        <v>3068</v>
      </c>
      <c r="E52" s="36">
        <v>13306380.699999999</v>
      </c>
      <c r="F52" s="43"/>
      <c r="G52" s="36">
        <v>5695134.2400000002</v>
      </c>
      <c r="H52" s="36">
        <v>2065407.92</v>
      </c>
      <c r="I52" s="36">
        <v>16936107.02</v>
      </c>
      <c r="J52" s="43"/>
      <c r="L52" s="5" t="e">
        <f>VLOOKUP(B52,#REF!,1,0)</f>
        <v>#REF!</v>
      </c>
    </row>
    <row r="53" spans="1:12" ht="15" hidden="1" customHeight="1">
      <c r="A53" s="34">
        <v>6</v>
      </c>
      <c r="B53" s="35" t="s">
        <v>3069</v>
      </c>
      <c r="C53" s="34" t="s">
        <v>3070</v>
      </c>
      <c r="D53" s="35" t="s">
        <v>3071</v>
      </c>
      <c r="E53" s="36">
        <v>16385573.890000001</v>
      </c>
      <c r="F53" s="43"/>
      <c r="G53" s="36">
        <v>5472813.5499999998</v>
      </c>
      <c r="H53" s="36">
        <v>828217.84</v>
      </c>
      <c r="I53" s="36">
        <v>21030169.600000001</v>
      </c>
      <c r="J53" s="43"/>
      <c r="L53" s="5" t="e">
        <f>VLOOKUP(B53,#REF!,1,0)</f>
        <v>#REF!</v>
      </c>
    </row>
    <row r="54" spans="1:12" ht="15" hidden="1" customHeight="1">
      <c r="A54" s="34">
        <v>6</v>
      </c>
      <c r="B54" s="35" t="s">
        <v>3072</v>
      </c>
      <c r="C54" s="34" t="s">
        <v>3073</v>
      </c>
      <c r="D54" s="35" t="s">
        <v>3074</v>
      </c>
      <c r="E54" s="36">
        <v>-3074318.33</v>
      </c>
      <c r="F54" s="43"/>
      <c r="G54" s="36">
        <v>222303.23</v>
      </c>
      <c r="H54" s="36">
        <v>1235037.45</v>
      </c>
      <c r="I54" s="36">
        <v>-4087052.55</v>
      </c>
      <c r="J54" s="43"/>
      <c r="L54" s="5" t="e">
        <f>VLOOKUP(B54,#REF!,1,0)</f>
        <v>#REF!</v>
      </c>
    </row>
    <row r="55" spans="1:12" ht="15" hidden="1" customHeight="1">
      <c r="A55" s="34">
        <v>6</v>
      </c>
      <c r="B55" s="35" t="s">
        <v>3075</v>
      </c>
      <c r="C55" s="34" t="s">
        <v>3076</v>
      </c>
      <c r="D55" s="35" t="s">
        <v>3077</v>
      </c>
      <c r="E55" s="36">
        <v>-2076.39</v>
      </c>
      <c r="F55" s="43"/>
      <c r="G55" s="36">
        <v>17.46</v>
      </c>
      <c r="H55" s="36">
        <v>981.29</v>
      </c>
      <c r="I55" s="36">
        <v>-3040.22</v>
      </c>
      <c r="J55" s="43"/>
      <c r="L55" s="5" t="e">
        <f>VLOOKUP(B55,#REF!,1,0)</f>
        <v>#REF!</v>
      </c>
    </row>
    <row r="56" spans="1:12" ht="15" hidden="1" customHeight="1">
      <c r="A56" s="34">
        <v>6</v>
      </c>
      <c r="B56" s="35" t="s">
        <v>3078</v>
      </c>
      <c r="C56" s="34" t="s">
        <v>3079</v>
      </c>
      <c r="D56" s="35" t="s">
        <v>3080</v>
      </c>
      <c r="E56" s="36">
        <v>-2798.47</v>
      </c>
      <c r="F56" s="43"/>
      <c r="G56" s="36">
        <v>0</v>
      </c>
      <c r="H56" s="36">
        <v>1171.3399999999999</v>
      </c>
      <c r="I56" s="36">
        <v>-3969.81</v>
      </c>
      <c r="J56" s="43"/>
      <c r="L56" s="5" t="e">
        <f>VLOOKUP(B56,#REF!,1,0)</f>
        <v>#REF!</v>
      </c>
    </row>
    <row r="57" spans="1:12" ht="15" hidden="1" customHeight="1">
      <c r="A57" s="34">
        <v>3</v>
      </c>
      <c r="B57" s="35" t="s">
        <v>3081</v>
      </c>
      <c r="C57" s="34" t="s">
        <v>1</v>
      </c>
      <c r="D57" s="35" t="s">
        <v>3082</v>
      </c>
      <c r="E57" s="36">
        <v>7713833.0099999998</v>
      </c>
      <c r="F57" s="43"/>
      <c r="G57" s="36">
        <v>626836.31000000006</v>
      </c>
      <c r="H57" s="36">
        <v>272732.34000000003</v>
      </c>
      <c r="I57" s="36">
        <v>8067936.9800000004</v>
      </c>
      <c r="J57" s="43"/>
      <c r="L57" s="5" t="e">
        <f>VLOOKUP(B57,#REF!,1,0)</f>
        <v>#REF!</v>
      </c>
    </row>
    <row r="58" spans="1:12" ht="15" hidden="1" customHeight="1">
      <c r="A58" s="34">
        <v>4</v>
      </c>
      <c r="B58" s="35" t="s">
        <v>3083</v>
      </c>
      <c r="C58" s="34" t="s">
        <v>1</v>
      </c>
      <c r="D58" s="35" t="s">
        <v>3084</v>
      </c>
      <c r="E58" s="36">
        <v>2499586.2200000002</v>
      </c>
      <c r="F58" s="43"/>
      <c r="G58" s="36">
        <v>237842.39</v>
      </c>
      <c r="H58" s="36">
        <v>132083.29999999999</v>
      </c>
      <c r="I58" s="36">
        <v>2605345.31</v>
      </c>
      <c r="J58" s="43"/>
      <c r="L58" s="5" t="e">
        <f>VLOOKUP(B58,#REF!,1,0)</f>
        <v>#REF!</v>
      </c>
    </row>
    <row r="59" spans="1:12" ht="15" hidden="1" customHeight="1">
      <c r="A59" s="34">
        <v>5</v>
      </c>
      <c r="B59" s="35" t="s">
        <v>3085</v>
      </c>
      <c r="C59" s="34" t="s">
        <v>1</v>
      </c>
      <c r="D59" s="35" t="s">
        <v>3086</v>
      </c>
      <c r="E59" s="36">
        <v>184521.14</v>
      </c>
      <c r="F59" s="43"/>
      <c r="G59" s="36">
        <v>2354.9</v>
      </c>
      <c r="H59" s="36">
        <v>22315.4</v>
      </c>
      <c r="I59" s="36">
        <v>164560.64000000001</v>
      </c>
      <c r="J59" s="43"/>
      <c r="L59" s="5" t="e">
        <f>VLOOKUP(B59,#REF!,1,0)</f>
        <v>#REF!</v>
      </c>
    </row>
    <row r="60" spans="1:12" ht="15" hidden="1" customHeight="1">
      <c r="A60" s="34">
        <v>6</v>
      </c>
      <c r="B60" s="35" t="s">
        <v>3087</v>
      </c>
      <c r="C60" s="34" t="s">
        <v>3088</v>
      </c>
      <c r="D60" s="35" t="s">
        <v>3089</v>
      </c>
      <c r="E60" s="36">
        <v>199497.72</v>
      </c>
      <c r="F60" s="43"/>
      <c r="G60" s="36">
        <v>9.51</v>
      </c>
      <c r="H60" s="36">
        <v>22315.4</v>
      </c>
      <c r="I60" s="36">
        <v>177191.83</v>
      </c>
      <c r="J60" s="43"/>
      <c r="L60" s="5" t="e">
        <f>VLOOKUP(B60,#REF!,1,0)</f>
        <v>#REF!</v>
      </c>
    </row>
    <row r="61" spans="1:12" ht="15" hidden="1" customHeight="1">
      <c r="A61" s="34">
        <v>6</v>
      </c>
      <c r="B61" s="35" t="s">
        <v>3090</v>
      </c>
      <c r="C61" s="34" t="s">
        <v>3091</v>
      </c>
      <c r="D61" s="35" t="s">
        <v>3092</v>
      </c>
      <c r="E61" s="36">
        <v>-14976.58</v>
      </c>
      <c r="F61" s="43"/>
      <c r="G61" s="36">
        <v>2345.39</v>
      </c>
      <c r="H61" s="36">
        <v>0</v>
      </c>
      <c r="I61" s="36">
        <v>-12631.19</v>
      </c>
      <c r="J61" s="43"/>
      <c r="L61" s="5" t="e">
        <f>VLOOKUP(B61,#REF!,1,0)</f>
        <v>#REF!</v>
      </c>
    </row>
    <row r="62" spans="1:12" ht="15" hidden="1" customHeight="1">
      <c r="A62" s="34">
        <v>5</v>
      </c>
      <c r="B62" s="35" t="s">
        <v>3093</v>
      </c>
      <c r="C62" s="34" t="s">
        <v>1</v>
      </c>
      <c r="D62" s="35" t="s">
        <v>3094</v>
      </c>
      <c r="E62" s="36">
        <v>2315065.08</v>
      </c>
      <c r="F62" s="43"/>
      <c r="G62" s="36">
        <v>235487.49</v>
      </c>
      <c r="H62" s="36">
        <v>109767.9</v>
      </c>
      <c r="I62" s="36">
        <v>2440784.67</v>
      </c>
      <c r="J62" s="43"/>
      <c r="L62" s="5" t="e">
        <f>VLOOKUP(B62,#REF!,1,0)</f>
        <v>#REF!</v>
      </c>
    </row>
    <row r="63" spans="1:12" ht="15" hidden="1" customHeight="1">
      <c r="A63" s="34">
        <v>6</v>
      </c>
      <c r="B63" s="35" t="s">
        <v>3095</v>
      </c>
      <c r="C63" s="34" t="s">
        <v>3096</v>
      </c>
      <c r="D63" s="35" t="s">
        <v>3097</v>
      </c>
      <c r="E63" s="36">
        <v>2812040.81</v>
      </c>
      <c r="F63" s="43"/>
      <c r="G63" s="36">
        <v>207854.32</v>
      </c>
      <c r="H63" s="36">
        <v>72312.89</v>
      </c>
      <c r="I63" s="36">
        <v>2947582.24</v>
      </c>
      <c r="J63" s="43"/>
      <c r="L63" s="5" t="e">
        <f>VLOOKUP(B63,#REF!,1,0)</f>
        <v>#REF!</v>
      </c>
    </row>
    <row r="64" spans="1:12" ht="15" hidden="1" customHeight="1">
      <c r="A64" s="34">
        <v>6</v>
      </c>
      <c r="B64" s="35" t="s">
        <v>3098</v>
      </c>
      <c r="C64" s="34" t="s">
        <v>3099</v>
      </c>
      <c r="D64" s="35" t="s">
        <v>3100</v>
      </c>
      <c r="E64" s="36">
        <v>-496613.9</v>
      </c>
      <c r="F64" s="43"/>
      <c r="G64" s="36">
        <v>27271.34</v>
      </c>
      <c r="H64" s="36">
        <v>37386.39</v>
      </c>
      <c r="I64" s="36">
        <v>-506728.95</v>
      </c>
      <c r="J64" s="43"/>
      <c r="L64" s="5" t="e">
        <f>VLOOKUP(B64,#REF!,1,0)</f>
        <v>#REF!</v>
      </c>
    </row>
    <row r="65" spans="1:12" ht="15" hidden="1" customHeight="1">
      <c r="A65" s="34">
        <v>6</v>
      </c>
      <c r="B65" s="35" t="s">
        <v>3101</v>
      </c>
      <c r="C65" s="34" t="s">
        <v>3102</v>
      </c>
      <c r="D65" s="35" t="s">
        <v>3103</v>
      </c>
      <c r="E65" s="36">
        <v>-306.10000000000002</v>
      </c>
      <c r="F65" s="43"/>
      <c r="G65" s="36">
        <v>306.10000000000002</v>
      </c>
      <c r="H65" s="36">
        <v>23.5</v>
      </c>
      <c r="I65" s="36">
        <v>-23.5</v>
      </c>
      <c r="J65" s="43"/>
      <c r="L65" s="5" t="e">
        <f>VLOOKUP(B65,#REF!,1,0)</f>
        <v>#REF!</v>
      </c>
    </row>
    <row r="66" spans="1:12" ht="15" hidden="1" customHeight="1">
      <c r="A66" s="34">
        <v>6</v>
      </c>
      <c r="B66" s="35" t="s">
        <v>3104</v>
      </c>
      <c r="C66" s="34" t="s">
        <v>3105</v>
      </c>
      <c r="D66" s="35" t="s">
        <v>3106</v>
      </c>
      <c r="E66" s="36">
        <v>-55.73</v>
      </c>
      <c r="F66" s="43"/>
      <c r="G66" s="36">
        <v>55.73</v>
      </c>
      <c r="H66" s="36">
        <v>45.12</v>
      </c>
      <c r="I66" s="36">
        <v>-45.12</v>
      </c>
      <c r="J66" s="43"/>
      <c r="L66" s="5" t="e">
        <f>VLOOKUP(B66,#REF!,1,0)</f>
        <v>#REF!</v>
      </c>
    </row>
    <row r="67" spans="1:12" ht="15" hidden="1" customHeight="1">
      <c r="A67" s="34">
        <v>4</v>
      </c>
      <c r="B67" s="35" t="s">
        <v>3107</v>
      </c>
      <c r="C67" s="34" t="s">
        <v>1</v>
      </c>
      <c r="D67" s="35" t="s">
        <v>5910</v>
      </c>
      <c r="E67" s="36">
        <v>86316.6</v>
      </c>
      <c r="F67" s="43"/>
      <c r="G67" s="36">
        <v>288.7</v>
      </c>
      <c r="H67" s="36">
        <v>80390.47</v>
      </c>
      <c r="I67" s="36">
        <v>6214.83</v>
      </c>
      <c r="J67" s="43"/>
      <c r="L67" s="5" t="e">
        <f>VLOOKUP(B67,#REF!,1,0)</f>
        <v>#REF!</v>
      </c>
    </row>
    <row r="68" spans="1:12" ht="15" hidden="1" customHeight="1">
      <c r="A68" s="34">
        <v>5</v>
      </c>
      <c r="B68" s="35" t="s">
        <v>3109</v>
      </c>
      <c r="C68" s="34" t="s">
        <v>1</v>
      </c>
      <c r="D68" s="35" t="s">
        <v>3094</v>
      </c>
      <c r="E68" s="36">
        <v>86316.6</v>
      </c>
      <c r="F68" s="43"/>
      <c r="G68" s="36">
        <v>288.7</v>
      </c>
      <c r="H68" s="36">
        <v>80390.47</v>
      </c>
      <c r="I68" s="36">
        <v>6214.83</v>
      </c>
      <c r="J68" s="43"/>
      <c r="L68" s="5" t="e">
        <f>VLOOKUP(B68,#REF!,1,0)</f>
        <v>#REF!</v>
      </c>
    </row>
    <row r="69" spans="1:12" ht="15" hidden="1" customHeight="1">
      <c r="A69" s="34">
        <v>6</v>
      </c>
      <c r="B69" s="35" t="s">
        <v>3110</v>
      </c>
      <c r="C69" s="34" t="s">
        <v>3111</v>
      </c>
      <c r="D69" s="35" t="s">
        <v>3112</v>
      </c>
      <c r="E69" s="36">
        <v>86572.2</v>
      </c>
      <c r="F69" s="43"/>
      <c r="G69" s="36">
        <v>288.7</v>
      </c>
      <c r="H69" s="36">
        <v>80334.67</v>
      </c>
      <c r="I69" s="36">
        <v>6526.23</v>
      </c>
      <c r="J69" s="43"/>
      <c r="L69" s="5" t="e">
        <f>VLOOKUP(B69,#REF!,1,0)</f>
        <v>#REF!</v>
      </c>
    </row>
    <row r="70" spans="1:12" ht="15" hidden="1" customHeight="1">
      <c r="A70" s="34">
        <v>6</v>
      </c>
      <c r="B70" s="35" t="s">
        <v>3113</v>
      </c>
      <c r="C70" s="34" t="s">
        <v>3114</v>
      </c>
      <c r="D70" s="35" t="s">
        <v>3115</v>
      </c>
      <c r="E70" s="36">
        <v>-255.6</v>
      </c>
      <c r="F70" s="43"/>
      <c r="G70" s="36">
        <v>0</v>
      </c>
      <c r="H70" s="36">
        <v>55.8</v>
      </c>
      <c r="I70" s="36">
        <v>-311.39999999999998</v>
      </c>
      <c r="J70" s="43"/>
      <c r="L70" s="5" t="e">
        <f>VLOOKUP(B70,#REF!,1,0)</f>
        <v>#REF!</v>
      </c>
    </row>
    <row r="71" spans="1:12" ht="15" hidden="1" customHeight="1">
      <c r="A71" s="34">
        <v>4</v>
      </c>
      <c r="B71" s="35" t="s">
        <v>3116</v>
      </c>
      <c r="C71" s="34" t="s">
        <v>1</v>
      </c>
      <c r="D71" s="35" t="s">
        <v>3117</v>
      </c>
      <c r="E71" s="36">
        <v>3840666.06</v>
      </c>
      <c r="F71" s="43"/>
      <c r="G71" s="36">
        <v>29096.92</v>
      </c>
      <c r="H71" s="36">
        <v>0</v>
      </c>
      <c r="I71" s="36">
        <v>3869762.98</v>
      </c>
      <c r="J71" s="43"/>
      <c r="L71" s="5" t="e">
        <f>VLOOKUP(B71,#REF!,1,0)</f>
        <v>#REF!</v>
      </c>
    </row>
    <row r="72" spans="1:12" ht="15" hidden="1" customHeight="1">
      <c r="A72" s="34">
        <v>5</v>
      </c>
      <c r="B72" s="35" t="s">
        <v>3118</v>
      </c>
      <c r="C72" s="34" t="s">
        <v>1</v>
      </c>
      <c r="D72" s="35" t="s">
        <v>3086</v>
      </c>
      <c r="E72" s="36">
        <v>393931.13</v>
      </c>
      <c r="F72" s="43"/>
      <c r="G72" s="36">
        <v>3048.04</v>
      </c>
      <c r="H72" s="36">
        <v>0</v>
      </c>
      <c r="I72" s="36">
        <v>396979.17</v>
      </c>
      <c r="J72" s="43"/>
      <c r="L72" s="5" t="e">
        <f>VLOOKUP(B72,#REF!,1,0)</f>
        <v>#REF!</v>
      </c>
    </row>
    <row r="73" spans="1:12" ht="15" hidden="1" customHeight="1">
      <c r="A73" s="34">
        <v>6</v>
      </c>
      <c r="B73" s="35" t="s">
        <v>3119</v>
      </c>
      <c r="C73" s="34" t="s">
        <v>3120</v>
      </c>
      <c r="D73" s="35" t="s">
        <v>3121</v>
      </c>
      <c r="E73" s="36">
        <v>419612.09</v>
      </c>
      <c r="F73" s="43"/>
      <c r="G73" s="36">
        <v>0</v>
      </c>
      <c r="H73" s="36">
        <v>0</v>
      </c>
      <c r="I73" s="36">
        <v>419612.09</v>
      </c>
      <c r="J73" s="43"/>
      <c r="L73" s="5" t="e">
        <f>VLOOKUP(B73,#REF!,1,0)</f>
        <v>#REF!</v>
      </c>
    </row>
    <row r="74" spans="1:12" ht="15" hidden="1" customHeight="1">
      <c r="A74" s="34">
        <v>6</v>
      </c>
      <c r="B74" s="35" t="s">
        <v>3122</v>
      </c>
      <c r="C74" s="34" t="s">
        <v>3123</v>
      </c>
      <c r="D74" s="35" t="s">
        <v>3124</v>
      </c>
      <c r="E74" s="36">
        <v>-25680.959999999999</v>
      </c>
      <c r="F74" s="43"/>
      <c r="G74" s="36">
        <v>3048.04</v>
      </c>
      <c r="H74" s="36">
        <v>0</v>
      </c>
      <c r="I74" s="36">
        <v>-22632.92</v>
      </c>
      <c r="J74" s="43"/>
      <c r="L74" s="5" t="e">
        <f>VLOOKUP(B74,#REF!,1,0)</f>
        <v>#REF!</v>
      </c>
    </row>
    <row r="75" spans="1:12" ht="15" hidden="1" customHeight="1">
      <c r="A75" s="34">
        <v>5</v>
      </c>
      <c r="B75" s="35" t="s">
        <v>3125</v>
      </c>
      <c r="C75" s="34" t="s">
        <v>1</v>
      </c>
      <c r="D75" s="35" t="s">
        <v>3094</v>
      </c>
      <c r="E75" s="36">
        <v>3446734.93</v>
      </c>
      <c r="F75" s="43"/>
      <c r="G75" s="36">
        <v>26048.880000000001</v>
      </c>
      <c r="H75" s="36">
        <v>0</v>
      </c>
      <c r="I75" s="36">
        <v>3472783.81</v>
      </c>
      <c r="J75" s="43"/>
      <c r="L75" s="5" t="e">
        <f>VLOOKUP(B75,#REF!,1,0)</f>
        <v>#REF!</v>
      </c>
    </row>
    <row r="76" spans="1:12" ht="15" hidden="1" customHeight="1">
      <c r="A76" s="34">
        <v>6</v>
      </c>
      <c r="B76" s="35" t="s">
        <v>3126</v>
      </c>
      <c r="C76" s="34" t="s">
        <v>3127</v>
      </c>
      <c r="D76" s="35" t="s">
        <v>3128</v>
      </c>
      <c r="E76" s="36">
        <v>3800119.42</v>
      </c>
      <c r="F76" s="43"/>
      <c r="G76" s="36">
        <v>0</v>
      </c>
      <c r="H76" s="36">
        <v>0</v>
      </c>
      <c r="I76" s="36">
        <v>3800119.42</v>
      </c>
      <c r="J76" s="43"/>
      <c r="L76" s="5" t="e">
        <f>VLOOKUP(B76,#REF!,1,0)</f>
        <v>#REF!</v>
      </c>
    </row>
    <row r="77" spans="1:12" ht="15" hidden="1" customHeight="1">
      <c r="A77" s="34">
        <v>6</v>
      </c>
      <c r="B77" s="35" t="s">
        <v>3129</v>
      </c>
      <c r="C77" s="34" t="s">
        <v>3130</v>
      </c>
      <c r="D77" s="35" t="s">
        <v>3131</v>
      </c>
      <c r="E77" s="36">
        <v>-353384.49</v>
      </c>
      <c r="F77" s="43"/>
      <c r="G77" s="36">
        <v>26048.880000000001</v>
      </c>
      <c r="H77" s="36">
        <v>0</v>
      </c>
      <c r="I77" s="36">
        <v>-327335.61</v>
      </c>
      <c r="J77" s="43"/>
      <c r="L77" s="5" t="e">
        <f>VLOOKUP(B77,#REF!,1,0)</f>
        <v>#REF!</v>
      </c>
    </row>
    <row r="78" spans="1:12" ht="15" hidden="1" customHeight="1">
      <c r="A78" s="34">
        <v>4</v>
      </c>
      <c r="B78" s="35" t="s">
        <v>3132</v>
      </c>
      <c r="C78" s="34" t="s">
        <v>1</v>
      </c>
      <c r="D78" s="35" t="s">
        <v>3133</v>
      </c>
      <c r="E78" s="36">
        <v>1287264.1299999999</v>
      </c>
      <c r="F78" s="43"/>
      <c r="G78" s="36">
        <v>359608.3</v>
      </c>
      <c r="H78" s="36">
        <v>60258.57</v>
      </c>
      <c r="I78" s="36">
        <v>1586613.86</v>
      </c>
      <c r="J78" s="43"/>
      <c r="L78" s="5" t="e">
        <f>VLOOKUP(B78,#REF!,1,0)</f>
        <v>#REF!</v>
      </c>
    </row>
    <row r="79" spans="1:12" ht="15" hidden="1" customHeight="1">
      <c r="A79" s="34">
        <v>5</v>
      </c>
      <c r="B79" s="35" t="s">
        <v>3134</v>
      </c>
      <c r="C79" s="34" t="s">
        <v>1</v>
      </c>
      <c r="D79" s="35" t="s">
        <v>3086</v>
      </c>
      <c r="E79" s="36">
        <v>1287264.1299999999</v>
      </c>
      <c r="F79" s="43"/>
      <c r="G79" s="36">
        <v>359608.3</v>
      </c>
      <c r="H79" s="36">
        <v>60258.57</v>
      </c>
      <c r="I79" s="36">
        <v>1586613.86</v>
      </c>
      <c r="J79" s="43"/>
      <c r="L79" s="5" t="e">
        <f>VLOOKUP(B79,#REF!,1,0)</f>
        <v>#REF!</v>
      </c>
    </row>
    <row r="80" spans="1:12" ht="15" hidden="1" customHeight="1">
      <c r="A80" s="34">
        <v>6</v>
      </c>
      <c r="B80" s="35" t="s">
        <v>3135</v>
      </c>
      <c r="C80" s="34" t="s">
        <v>3136</v>
      </c>
      <c r="D80" s="35" t="s">
        <v>3137</v>
      </c>
      <c r="E80" s="36">
        <v>1322639.43</v>
      </c>
      <c r="F80" s="43"/>
      <c r="G80" s="36">
        <v>347587.81</v>
      </c>
      <c r="H80" s="36">
        <v>32670.76</v>
      </c>
      <c r="I80" s="36">
        <v>1637556.48</v>
      </c>
      <c r="J80" s="43"/>
      <c r="L80" s="5" t="e">
        <f>VLOOKUP(B80,#REF!,1,0)</f>
        <v>#REF!</v>
      </c>
    </row>
    <row r="81" spans="1:12" ht="15" hidden="1" customHeight="1">
      <c r="A81" s="34">
        <v>6</v>
      </c>
      <c r="B81" s="35" t="s">
        <v>3138</v>
      </c>
      <c r="C81" s="34" t="s">
        <v>3139</v>
      </c>
      <c r="D81" s="35" t="s">
        <v>3140</v>
      </c>
      <c r="E81" s="36">
        <v>-35375.300000000003</v>
      </c>
      <c r="F81" s="43"/>
      <c r="G81" s="36">
        <v>12020.49</v>
      </c>
      <c r="H81" s="36">
        <v>27587.81</v>
      </c>
      <c r="I81" s="36">
        <v>-50942.62</v>
      </c>
      <c r="J81" s="43"/>
      <c r="L81" s="5" t="e">
        <f>VLOOKUP(B81,#REF!,1,0)</f>
        <v>#REF!</v>
      </c>
    </row>
    <row r="82" spans="1:12" ht="15" hidden="1" customHeight="1">
      <c r="A82" s="34">
        <v>3</v>
      </c>
      <c r="B82" s="35" t="s">
        <v>3141</v>
      </c>
      <c r="C82" s="34" t="s">
        <v>1</v>
      </c>
      <c r="D82" s="35" t="s">
        <v>3142</v>
      </c>
      <c r="E82" s="36">
        <v>-13021740.34</v>
      </c>
      <c r="F82" s="43"/>
      <c r="G82" s="36">
        <v>2983346.01</v>
      </c>
      <c r="H82" s="36">
        <v>947572.67</v>
      </c>
      <c r="I82" s="36">
        <v>-10985967</v>
      </c>
      <c r="J82" s="43"/>
      <c r="L82" s="5" t="e">
        <f>VLOOKUP(B82,#REF!,1,0)</f>
        <v>#REF!</v>
      </c>
    </row>
    <row r="83" spans="1:12" ht="15" hidden="1" customHeight="1">
      <c r="A83" s="34">
        <v>4</v>
      </c>
      <c r="B83" s="35" t="s">
        <v>3143</v>
      </c>
      <c r="C83" s="34" t="s">
        <v>1</v>
      </c>
      <c r="D83" s="35" t="s">
        <v>3144</v>
      </c>
      <c r="E83" s="36">
        <v>-12423636.68</v>
      </c>
      <c r="F83" s="43"/>
      <c r="G83" s="36">
        <v>2941349.82</v>
      </c>
      <c r="H83" s="36">
        <v>808062.24</v>
      </c>
      <c r="I83" s="36">
        <v>-10290349.1</v>
      </c>
      <c r="J83" s="43"/>
      <c r="L83" s="5" t="e">
        <f>VLOOKUP(B83,#REF!,1,0)</f>
        <v>#REF!</v>
      </c>
    </row>
    <row r="84" spans="1:12" ht="15" hidden="1" customHeight="1">
      <c r="A84" s="34">
        <v>6</v>
      </c>
      <c r="B84" s="35" t="s">
        <v>3145</v>
      </c>
      <c r="C84" s="34" t="s">
        <v>3146</v>
      </c>
      <c r="D84" s="35" t="s">
        <v>3147</v>
      </c>
      <c r="E84" s="36">
        <v>-63806.1</v>
      </c>
      <c r="F84" s="43"/>
      <c r="G84" s="36">
        <v>37108.85</v>
      </c>
      <c r="H84" s="36">
        <v>28473.57</v>
      </c>
      <c r="I84" s="36">
        <v>-55170.82</v>
      </c>
      <c r="J84" s="43"/>
      <c r="L84" s="5" t="e">
        <f>VLOOKUP(B84,#REF!,1,0)</f>
        <v>#REF!</v>
      </c>
    </row>
    <row r="85" spans="1:12" ht="15" hidden="1" customHeight="1">
      <c r="A85" s="34">
        <v>6</v>
      </c>
      <c r="B85" s="35" t="s">
        <v>3148</v>
      </c>
      <c r="C85" s="34" t="s">
        <v>3149</v>
      </c>
      <c r="D85" s="35" t="s">
        <v>3150</v>
      </c>
      <c r="E85" s="36">
        <v>-11886439.25</v>
      </c>
      <c r="F85" s="43"/>
      <c r="G85" s="36">
        <v>2760720.9</v>
      </c>
      <c r="H85" s="36">
        <v>673998.62</v>
      </c>
      <c r="I85" s="36">
        <v>-9799716.9700000007</v>
      </c>
      <c r="J85" s="43"/>
      <c r="L85" s="5" t="e">
        <f>VLOOKUP(B85,#REF!,1,0)</f>
        <v>#REF!</v>
      </c>
    </row>
    <row r="86" spans="1:12" ht="15" hidden="1" customHeight="1">
      <c r="A86" s="34">
        <v>6</v>
      </c>
      <c r="B86" s="35" t="s">
        <v>3151</v>
      </c>
      <c r="C86" s="34" t="s">
        <v>3152</v>
      </c>
      <c r="D86" s="35" t="s">
        <v>3153</v>
      </c>
      <c r="E86" s="36">
        <v>-130355.64</v>
      </c>
      <c r="F86" s="43"/>
      <c r="G86" s="36">
        <v>35626.660000000003</v>
      </c>
      <c r="H86" s="36">
        <v>23144.55</v>
      </c>
      <c r="I86" s="36">
        <v>-117873.53</v>
      </c>
      <c r="J86" s="43"/>
      <c r="L86" s="5" t="e">
        <f>VLOOKUP(B86,#REF!,1,0)</f>
        <v>#REF!</v>
      </c>
    </row>
    <row r="87" spans="1:12" ht="15" hidden="1" customHeight="1">
      <c r="A87" s="34">
        <v>6</v>
      </c>
      <c r="B87" s="35" t="s">
        <v>3154</v>
      </c>
      <c r="C87" s="34" t="s">
        <v>3155</v>
      </c>
      <c r="D87" s="35" t="s">
        <v>3156</v>
      </c>
      <c r="E87" s="36">
        <v>-99673.43</v>
      </c>
      <c r="F87" s="43"/>
      <c r="G87" s="36">
        <v>36450.79</v>
      </c>
      <c r="H87" s="36">
        <v>43559.06</v>
      </c>
      <c r="I87" s="36">
        <v>-106781.7</v>
      </c>
      <c r="J87" s="43"/>
      <c r="L87" s="5" t="e">
        <f>VLOOKUP(B87,#REF!,1,0)</f>
        <v>#REF!</v>
      </c>
    </row>
    <row r="88" spans="1:12" ht="15" hidden="1" customHeight="1">
      <c r="A88" s="34">
        <v>6</v>
      </c>
      <c r="B88" s="35" t="s">
        <v>3157</v>
      </c>
      <c r="C88" s="34" t="s">
        <v>3158</v>
      </c>
      <c r="D88" s="35" t="s">
        <v>3159</v>
      </c>
      <c r="E88" s="36">
        <v>-243362.26</v>
      </c>
      <c r="F88" s="43"/>
      <c r="G88" s="36">
        <v>71442.62</v>
      </c>
      <c r="H88" s="36">
        <v>38886.44</v>
      </c>
      <c r="I88" s="36">
        <v>-210806.08</v>
      </c>
      <c r="J88" s="43"/>
      <c r="L88" s="5" t="e">
        <f>VLOOKUP(B88,#REF!,1,0)</f>
        <v>#REF!</v>
      </c>
    </row>
    <row r="89" spans="1:12" ht="15" hidden="1" customHeight="1">
      <c r="A89" s="34">
        <v>4</v>
      </c>
      <c r="B89" s="35" t="s">
        <v>3160</v>
      </c>
      <c r="C89" s="34" t="s">
        <v>1</v>
      </c>
      <c r="D89" s="35" t="s">
        <v>3161</v>
      </c>
      <c r="E89" s="36">
        <v>-367548.47</v>
      </c>
      <c r="F89" s="43"/>
      <c r="G89" s="36">
        <v>25332.75</v>
      </c>
      <c r="H89" s="36">
        <v>103823.74</v>
      </c>
      <c r="I89" s="36">
        <v>-446039.46</v>
      </c>
      <c r="J89" s="43"/>
      <c r="L89" s="5" t="e">
        <f>VLOOKUP(B89,#REF!,1,0)</f>
        <v>#REF!</v>
      </c>
    </row>
    <row r="90" spans="1:12" ht="15" hidden="1" customHeight="1">
      <c r="A90" s="34">
        <v>6</v>
      </c>
      <c r="B90" s="35" t="s">
        <v>3162</v>
      </c>
      <c r="C90" s="34" t="s">
        <v>3163</v>
      </c>
      <c r="D90" s="35" t="s">
        <v>3164</v>
      </c>
      <c r="E90" s="36">
        <v>-367548.47</v>
      </c>
      <c r="F90" s="43"/>
      <c r="G90" s="36">
        <v>25332.75</v>
      </c>
      <c r="H90" s="36">
        <v>103823.74</v>
      </c>
      <c r="I90" s="36">
        <v>-446039.46</v>
      </c>
      <c r="J90" s="43"/>
      <c r="L90" s="5" t="e">
        <f>VLOOKUP(B90,#REF!,1,0)</f>
        <v>#REF!</v>
      </c>
    </row>
    <row r="91" spans="1:12" ht="15" hidden="1" customHeight="1">
      <c r="A91" s="34">
        <v>4</v>
      </c>
      <c r="B91" s="35" t="s">
        <v>3165</v>
      </c>
      <c r="C91" s="34" t="s">
        <v>1</v>
      </c>
      <c r="D91" s="35" t="s">
        <v>3166</v>
      </c>
      <c r="E91" s="36">
        <v>-230555.19</v>
      </c>
      <c r="F91" s="43"/>
      <c r="G91" s="36">
        <v>16663.439999999999</v>
      </c>
      <c r="H91" s="36">
        <v>35686.69</v>
      </c>
      <c r="I91" s="36">
        <v>-249578.44</v>
      </c>
      <c r="J91" s="43"/>
      <c r="L91" s="5" t="e">
        <f>VLOOKUP(B91,#REF!,1,0)</f>
        <v>#REF!</v>
      </c>
    </row>
    <row r="92" spans="1:12" ht="15" hidden="1" customHeight="1">
      <c r="A92" s="34">
        <v>6</v>
      </c>
      <c r="B92" s="35" t="s">
        <v>3167</v>
      </c>
      <c r="C92" s="34" t="s">
        <v>3168</v>
      </c>
      <c r="D92" s="35" t="s">
        <v>3169</v>
      </c>
      <c r="E92" s="36">
        <v>-39820.58</v>
      </c>
      <c r="F92" s="43"/>
      <c r="G92" s="36">
        <v>9831.4699999999993</v>
      </c>
      <c r="H92" s="36">
        <v>6793.08</v>
      </c>
      <c r="I92" s="36">
        <v>-36782.19</v>
      </c>
      <c r="J92" s="43"/>
      <c r="L92" s="5" t="e">
        <f>VLOOKUP(B92,#REF!,1,0)</f>
        <v>#REF!</v>
      </c>
    </row>
    <row r="93" spans="1:12" ht="15" hidden="1" customHeight="1">
      <c r="A93" s="34">
        <v>6</v>
      </c>
      <c r="B93" s="35" t="s">
        <v>3170</v>
      </c>
      <c r="C93" s="34" t="s">
        <v>3171</v>
      </c>
      <c r="D93" s="35" t="s">
        <v>3172</v>
      </c>
      <c r="E93" s="36">
        <v>-7015.85</v>
      </c>
      <c r="F93" s="43"/>
      <c r="G93" s="36">
        <v>801.02</v>
      </c>
      <c r="H93" s="36">
        <v>0</v>
      </c>
      <c r="I93" s="36">
        <v>-6214.83</v>
      </c>
      <c r="J93" s="43"/>
      <c r="L93" s="5" t="e">
        <f>VLOOKUP(B93,#REF!,1,0)</f>
        <v>#REF!</v>
      </c>
    </row>
    <row r="94" spans="1:12" ht="15" hidden="1" customHeight="1">
      <c r="A94" s="34">
        <v>6</v>
      </c>
      <c r="B94" s="35" t="s">
        <v>3173</v>
      </c>
      <c r="C94" s="34" t="s">
        <v>3174</v>
      </c>
      <c r="D94" s="35" t="s">
        <v>3175</v>
      </c>
      <c r="E94" s="36">
        <v>-159308.82</v>
      </c>
      <c r="F94" s="43"/>
      <c r="G94" s="36">
        <v>4390.93</v>
      </c>
      <c r="H94" s="36">
        <v>24191.9</v>
      </c>
      <c r="I94" s="36">
        <v>-179109.79</v>
      </c>
      <c r="J94" s="43"/>
      <c r="L94" s="5" t="e">
        <f>VLOOKUP(B94,#REF!,1,0)</f>
        <v>#REF!</v>
      </c>
    </row>
    <row r="95" spans="1:12" ht="15" hidden="1" customHeight="1">
      <c r="A95" s="34">
        <v>6</v>
      </c>
      <c r="B95" s="35" t="s">
        <v>3176</v>
      </c>
      <c r="C95" s="34" t="s">
        <v>3177</v>
      </c>
      <c r="D95" s="35" t="s">
        <v>3178</v>
      </c>
      <c r="E95" s="36">
        <v>-24409.94</v>
      </c>
      <c r="F95" s="43"/>
      <c r="G95" s="36">
        <v>1640.02</v>
      </c>
      <c r="H95" s="36">
        <v>4701.71</v>
      </c>
      <c r="I95" s="36">
        <v>-27471.63</v>
      </c>
      <c r="J95" s="43"/>
      <c r="L95" s="5" t="e">
        <f>VLOOKUP(B95,#REF!,1,0)</f>
        <v>#REF!</v>
      </c>
    </row>
    <row r="96" spans="1:12" ht="15" hidden="1" customHeight="1">
      <c r="A96" s="34">
        <v>2</v>
      </c>
      <c r="B96" s="35" t="s">
        <v>3179</v>
      </c>
      <c r="C96" s="34" t="s">
        <v>1</v>
      </c>
      <c r="D96" s="35" t="s">
        <v>3180</v>
      </c>
      <c r="E96" s="36">
        <v>4274813.21</v>
      </c>
      <c r="F96" s="43"/>
      <c r="G96" s="36">
        <v>912959675.70000005</v>
      </c>
      <c r="H96" s="36">
        <v>913612392.22000003</v>
      </c>
      <c r="I96" s="36">
        <v>3622096.69</v>
      </c>
      <c r="J96" s="43"/>
      <c r="L96" s="5" t="e">
        <f>VLOOKUP(B96,#REF!,1,0)</f>
        <v>#REF!</v>
      </c>
    </row>
    <row r="97" spans="1:12" ht="15" hidden="1" customHeight="1">
      <c r="A97" s="34">
        <v>3</v>
      </c>
      <c r="B97" s="35" t="s">
        <v>3181</v>
      </c>
      <c r="C97" s="34" t="s">
        <v>1</v>
      </c>
      <c r="D97" s="35" t="s">
        <v>3182</v>
      </c>
      <c r="E97" s="36">
        <v>168615.52</v>
      </c>
      <c r="F97" s="43"/>
      <c r="G97" s="36">
        <v>77383.61</v>
      </c>
      <c r="H97" s="36">
        <v>99353.73</v>
      </c>
      <c r="I97" s="36">
        <v>146645.4</v>
      </c>
      <c r="J97" s="43"/>
      <c r="L97" s="5" t="e">
        <f>VLOOKUP(B97,#REF!,1,0)</f>
        <v>#REF!</v>
      </c>
    </row>
    <row r="98" spans="1:12" ht="15" hidden="1" customHeight="1">
      <c r="A98" s="34">
        <v>4</v>
      </c>
      <c r="B98" s="35" t="s">
        <v>3183</v>
      </c>
      <c r="C98" s="34" t="s">
        <v>1</v>
      </c>
      <c r="D98" s="35" t="s">
        <v>3184</v>
      </c>
      <c r="E98" s="36">
        <v>168615.52</v>
      </c>
      <c r="F98" s="43"/>
      <c r="G98" s="36">
        <v>77383.61</v>
      </c>
      <c r="H98" s="36">
        <v>99353.73</v>
      </c>
      <c r="I98" s="36">
        <v>146645.4</v>
      </c>
      <c r="J98" s="43"/>
      <c r="L98" s="5" t="e">
        <f>VLOOKUP(B98,#REF!,1,0)</f>
        <v>#REF!</v>
      </c>
    </row>
    <row r="99" spans="1:12" ht="15" hidden="1" customHeight="1">
      <c r="A99" s="34">
        <v>6</v>
      </c>
      <c r="B99" s="35" t="s">
        <v>3185</v>
      </c>
      <c r="C99" s="34" t="s">
        <v>3186</v>
      </c>
      <c r="D99" s="35" t="s">
        <v>3187</v>
      </c>
      <c r="E99" s="36">
        <v>168615.52</v>
      </c>
      <c r="F99" s="43"/>
      <c r="G99" s="36">
        <v>77383.61</v>
      </c>
      <c r="H99" s="36">
        <v>99353.73</v>
      </c>
      <c r="I99" s="36">
        <v>146645.4</v>
      </c>
      <c r="J99" s="43"/>
      <c r="L99" s="5" t="e">
        <f>VLOOKUP(B99,#REF!,1,0)</f>
        <v>#REF!</v>
      </c>
    </row>
    <row r="100" spans="1:12" ht="15" hidden="1" customHeight="1">
      <c r="A100" s="34">
        <v>3</v>
      </c>
      <c r="B100" s="35" t="s">
        <v>3188</v>
      </c>
      <c r="C100" s="34" t="s">
        <v>1</v>
      </c>
      <c r="D100" s="35" t="s">
        <v>3189</v>
      </c>
      <c r="E100" s="36">
        <v>763196.89</v>
      </c>
      <c r="F100" s="43"/>
      <c r="G100" s="36">
        <v>388543.65</v>
      </c>
      <c r="H100" s="36">
        <v>1012842.74</v>
      </c>
      <c r="I100" s="36">
        <v>138897.79999999999</v>
      </c>
      <c r="J100" s="43"/>
      <c r="L100" s="5" t="e">
        <f>VLOOKUP(B100,#REF!,1,0)</f>
        <v>#REF!</v>
      </c>
    </row>
    <row r="101" spans="1:12" ht="15" hidden="1" customHeight="1">
      <c r="A101" s="34">
        <v>4</v>
      </c>
      <c r="B101" s="35" t="s">
        <v>3190</v>
      </c>
      <c r="C101" s="34" t="s">
        <v>1</v>
      </c>
      <c r="D101" s="35" t="s">
        <v>3191</v>
      </c>
      <c r="E101" s="36">
        <v>37156.29</v>
      </c>
      <c r="F101" s="43"/>
      <c r="G101" s="36">
        <v>195574.83</v>
      </c>
      <c r="H101" s="36">
        <v>195367.83</v>
      </c>
      <c r="I101" s="36">
        <v>37363.29</v>
      </c>
      <c r="J101" s="43"/>
      <c r="L101" s="5" t="e">
        <f>VLOOKUP(B101,#REF!,1,0)</f>
        <v>#REF!</v>
      </c>
    </row>
    <row r="102" spans="1:12" ht="15" hidden="1" customHeight="1">
      <c r="A102" s="34">
        <v>6</v>
      </c>
      <c r="B102" s="35" t="s">
        <v>3192</v>
      </c>
      <c r="C102" s="34" t="s">
        <v>3193</v>
      </c>
      <c r="D102" s="35" t="s">
        <v>3194</v>
      </c>
      <c r="E102" s="36">
        <v>1974.25</v>
      </c>
      <c r="F102" s="43"/>
      <c r="G102" s="36">
        <v>2062.21</v>
      </c>
      <c r="H102" s="36">
        <v>1974.25</v>
      </c>
      <c r="I102" s="36">
        <v>2062.21</v>
      </c>
      <c r="J102" s="43"/>
      <c r="L102" s="5" t="e">
        <f>VLOOKUP(B102,#REF!,1,0)</f>
        <v>#REF!</v>
      </c>
    </row>
    <row r="103" spans="1:12" ht="15" hidden="1" customHeight="1">
      <c r="A103" s="34">
        <v>6</v>
      </c>
      <c r="B103" s="35" t="s">
        <v>3195</v>
      </c>
      <c r="C103" s="34" t="s">
        <v>3196</v>
      </c>
      <c r="D103" s="35" t="s">
        <v>3197</v>
      </c>
      <c r="E103" s="36">
        <v>28580.959999999999</v>
      </c>
      <c r="F103" s="43"/>
      <c r="G103" s="36">
        <v>1819.37</v>
      </c>
      <c r="H103" s="36">
        <v>2411.39</v>
      </c>
      <c r="I103" s="36">
        <v>27988.94</v>
      </c>
      <c r="J103" s="43"/>
      <c r="L103" s="5" t="e">
        <f>VLOOKUP(B103,#REF!,1,0)</f>
        <v>#REF!</v>
      </c>
    </row>
    <row r="104" spans="1:12" ht="15" hidden="1" customHeight="1">
      <c r="A104" s="34">
        <v>6</v>
      </c>
      <c r="B104" s="35" t="s">
        <v>3198</v>
      </c>
      <c r="C104" s="34" t="s">
        <v>3199</v>
      </c>
      <c r="D104" s="35" t="s">
        <v>3200</v>
      </c>
      <c r="E104" s="36">
        <v>133.78</v>
      </c>
      <c r="F104" s="43"/>
      <c r="G104" s="36">
        <v>394.24</v>
      </c>
      <c r="H104" s="36">
        <v>408.45</v>
      </c>
      <c r="I104" s="36">
        <v>119.57</v>
      </c>
      <c r="J104" s="43"/>
      <c r="L104" s="5" t="e">
        <f>VLOOKUP(B104,#REF!,1,0)</f>
        <v>#REF!</v>
      </c>
    </row>
    <row r="105" spans="1:12" ht="15" hidden="1" customHeight="1">
      <c r="A105" s="34">
        <v>6</v>
      </c>
      <c r="B105" s="35" t="s">
        <v>3201</v>
      </c>
      <c r="C105" s="34" t="s">
        <v>3202</v>
      </c>
      <c r="D105" s="35" t="s">
        <v>3203</v>
      </c>
      <c r="E105" s="36">
        <v>2843.82</v>
      </c>
      <c r="F105" s="43"/>
      <c r="G105" s="36">
        <v>3348.9</v>
      </c>
      <c r="H105" s="36">
        <v>2843.82</v>
      </c>
      <c r="I105" s="36">
        <v>3348.9</v>
      </c>
      <c r="J105" s="43"/>
      <c r="L105" s="5" t="e">
        <f>VLOOKUP(B105,#REF!,1,0)</f>
        <v>#REF!</v>
      </c>
    </row>
    <row r="106" spans="1:12" ht="15" hidden="1" customHeight="1">
      <c r="A106" s="34">
        <v>6</v>
      </c>
      <c r="B106" s="35" t="s">
        <v>3204</v>
      </c>
      <c r="C106" s="34" t="s">
        <v>3205</v>
      </c>
      <c r="D106" s="35" t="s">
        <v>3206</v>
      </c>
      <c r="E106" s="36">
        <v>3623.48</v>
      </c>
      <c r="F106" s="43"/>
      <c r="G106" s="36">
        <v>222.62</v>
      </c>
      <c r="H106" s="36">
        <v>2.4300000000000002</v>
      </c>
      <c r="I106" s="36">
        <v>3843.67</v>
      </c>
      <c r="J106" s="43"/>
      <c r="L106" s="5" t="e">
        <f>VLOOKUP(B106,#REF!,1,0)</f>
        <v>#REF!</v>
      </c>
    </row>
    <row r="107" spans="1:12" ht="15" hidden="1" customHeight="1">
      <c r="A107" s="34">
        <v>4</v>
      </c>
      <c r="B107" s="35" t="s">
        <v>3207</v>
      </c>
      <c r="C107" s="34" t="s">
        <v>1</v>
      </c>
      <c r="D107" s="35" t="s">
        <v>3208</v>
      </c>
      <c r="E107" s="36">
        <v>726040.6</v>
      </c>
      <c r="F107" s="43"/>
      <c r="G107" s="36">
        <v>192968.82</v>
      </c>
      <c r="H107" s="36">
        <v>817474.91</v>
      </c>
      <c r="I107" s="36">
        <v>101534.51</v>
      </c>
      <c r="J107" s="43"/>
      <c r="L107" s="5" t="e">
        <f>VLOOKUP(B107,#REF!,1,0)</f>
        <v>#REF!</v>
      </c>
    </row>
    <row r="108" spans="1:12" ht="15" hidden="1" customHeight="1">
      <c r="A108" s="34">
        <v>6</v>
      </c>
      <c r="B108" s="35" t="s">
        <v>3209</v>
      </c>
      <c r="C108" s="34" t="s">
        <v>3210</v>
      </c>
      <c r="D108" s="35" t="s">
        <v>3211</v>
      </c>
      <c r="E108" s="36">
        <v>725644.65</v>
      </c>
      <c r="F108" s="43"/>
      <c r="G108" s="36">
        <v>101108.92</v>
      </c>
      <c r="H108" s="36">
        <v>725644.65</v>
      </c>
      <c r="I108" s="36">
        <v>101108.92</v>
      </c>
      <c r="J108" s="43"/>
      <c r="L108" s="5" t="e">
        <f>VLOOKUP(B108,#REF!,1,0)</f>
        <v>#REF!</v>
      </c>
    </row>
    <row r="109" spans="1:12" ht="15" hidden="1" customHeight="1">
      <c r="A109" s="34">
        <v>6</v>
      </c>
      <c r="B109" s="35" t="s">
        <v>3212</v>
      </c>
      <c r="C109" s="34" t="s">
        <v>3213</v>
      </c>
      <c r="D109" s="35" t="s">
        <v>3214</v>
      </c>
      <c r="E109" s="36">
        <v>395.95</v>
      </c>
      <c r="F109" s="43"/>
      <c r="G109" s="36">
        <v>1149.94</v>
      </c>
      <c r="H109" s="36">
        <v>1120.3</v>
      </c>
      <c r="I109" s="36">
        <v>425.59</v>
      </c>
      <c r="J109" s="43"/>
      <c r="L109" s="5" t="e">
        <f>VLOOKUP(B109,#REF!,1,0)</f>
        <v>#REF!</v>
      </c>
    </row>
    <row r="110" spans="1:12" ht="15" hidden="1" customHeight="1">
      <c r="A110" s="34">
        <v>3</v>
      </c>
      <c r="B110" s="35" t="s">
        <v>3215</v>
      </c>
      <c r="C110" s="34" t="s">
        <v>1</v>
      </c>
      <c r="D110" s="35" t="s">
        <v>3216</v>
      </c>
      <c r="E110" s="36">
        <v>3454838.37</v>
      </c>
      <c r="F110" s="43"/>
      <c r="G110" s="36">
        <v>912450590.24000001</v>
      </c>
      <c r="H110" s="36">
        <v>912459182.69000006</v>
      </c>
      <c r="I110" s="36">
        <v>3446245.92</v>
      </c>
      <c r="J110" s="43"/>
      <c r="L110" s="5" t="e">
        <f>VLOOKUP(B110,#REF!,1,0)</f>
        <v>#REF!</v>
      </c>
    </row>
    <row r="111" spans="1:12" ht="15" hidden="1" customHeight="1">
      <c r="A111" s="34">
        <v>4</v>
      </c>
      <c r="B111" s="35" t="s">
        <v>3217</v>
      </c>
      <c r="C111" s="34" t="s">
        <v>1</v>
      </c>
      <c r="D111" s="35" t="s">
        <v>3218</v>
      </c>
      <c r="E111" s="36">
        <v>0</v>
      </c>
      <c r="F111" s="43"/>
      <c r="G111" s="36">
        <v>452578.47</v>
      </c>
      <c r="H111" s="36">
        <v>247270.27</v>
      </c>
      <c r="I111" s="36">
        <v>205308.2</v>
      </c>
      <c r="J111" s="43"/>
      <c r="L111" s="5" t="e">
        <f>VLOOKUP(B111,#REF!,1,0)</f>
        <v>#REF!</v>
      </c>
    </row>
    <row r="112" spans="1:12" ht="15" customHeight="1">
      <c r="A112" s="34">
        <v>6</v>
      </c>
      <c r="B112" s="35" t="s">
        <v>5911</v>
      </c>
      <c r="C112" s="34" t="s">
        <v>5912</v>
      </c>
      <c r="D112" s="35" t="s">
        <v>5913</v>
      </c>
      <c r="E112" s="36">
        <v>0</v>
      </c>
      <c r="F112" s="43"/>
      <c r="G112" s="36">
        <v>212006.45</v>
      </c>
      <c r="H112" s="36">
        <v>6698.25</v>
      </c>
      <c r="I112" s="36">
        <v>205308.2</v>
      </c>
      <c r="J112" s="43"/>
      <c r="L112" s="5" t="e">
        <f>VLOOKUP(B112,#REF!,1,0)</f>
        <v>#REF!</v>
      </c>
    </row>
    <row r="113" spans="1:12" ht="15" hidden="1" customHeight="1">
      <c r="A113" s="34">
        <v>4</v>
      </c>
      <c r="B113" s="35" t="s">
        <v>3234</v>
      </c>
      <c r="C113" s="34" t="s">
        <v>1</v>
      </c>
      <c r="D113" s="35" t="s">
        <v>3235</v>
      </c>
      <c r="E113" s="36">
        <v>88000.8</v>
      </c>
      <c r="F113" s="43"/>
      <c r="G113" s="36">
        <v>56395.93</v>
      </c>
      <c r="H113" s="36">
        <v>132841.82999999999</v>
      </c>
      <c r="I113" s="36">
        <v>11554.9</v>
      </c>
      <c r="J113" s="43"/>
      <c r="L113" s="5" t="e">
        <f>VLOOKUP(B113,#REF!,1,0)</f>
        <v>#REF!</v>
      </c>
    </row>
    <row r="114" spans="1:12" ht="15" hidden="1" customHeight="1">
      <c r="A114" s="34">
        <v>6</v>
      </c>
      <c r="B114" s="35" t="s">
        <v>3236</v>
      </c>
      <c r="C114" s="34" t="s">
        <v>3237</v>
      </c>
      <c r="D114" s="35" t="s">
        <v>3238</v>
      </c>
      <c r="E114" s="36">
        <v>6014.9</v>
      </c>
      <c r="F114" s="43"/>
      <c r="G114" s="36">
        <v>18386.8</v>
      </c>
      <c r="H114" s="36">
        <v>12846.8</v>
      </c>
      <c r="I114" s="36">
        <v>11554.9</v>
      </c>
      <c r="J114" s="43"/>
      <c r="L114" s="5" t="e">
        <f>VLOOKUP(B114,#REF!,1,0)</f>
        <v>#REF!</v>
      </c>
    </row>
    <row r="115" spans="1:12" ht="15" hidden="1" customHeight="1">
      <c r="A115" s="34">
        <v>4</v>
      </c>
      <c r="B115" s="35" t="s">
        <v>3248</v>
      </c>
      <c r="C115" s="34" t="s">
        <v>1</v>
      </c>
      <c r="D115" s="35" t="s">
        <v>3249</v>
      </c>
      <c r="E115" s="36">
        <v>559335.07999999996</v>
      </c>
      <c r="F115" s="43"/>
      <c r="G115" s="36">
        <v>47003.23</v>
      </c>
      <c r="H115" s="36">
        <v>150856.53</v>
      </c>
      <c r="I115" s="36">
        <v>455481.78</v>
      </c>
      <c r="J115" s="43"/>
      <c r="L115" s="5" t="e">
        <f>VLOOKUP(B115,#REF!,1,0)</f>
        <v>#REF!</v>
      </c>
    </row>
    <row r="116" spans="1:12" ht="15" hidden="1" customHeight="1">
      <c r="A116" s="34">
        <v>6</v>
      </c>
      <c r="B116" s="35" t="s">
        <v>3250</v>
      </c>
      <c r="C116" s="34" t="s">
        <v>3251</v>
      </c>
      <c r="D116" s="35" t="s">
        <v>3252</v>
      </c>
      <c r="E116" s="36">
        <v>559335.07999999996</v>
      </c>
      <c r="F116" s="43"/>
      <c r="G116" s="36">
        <v>47003.23</v>
      </c>
      <c r="H116" s="36">
        <v>150856.53</v>
      </c>
      <c r="I116" s="36">
        <v>455481.78</v>
      </c>
      <c r="J116" s="43"/>
      <c r="L116" s="5" t="e">
        <f>VLOOKUP(B116,#REF!,1,0)</f>
        <v>#REF!</v>
      </c>
    </row>
    <row r="117" spans="1:12" ht="15" hidden="1" customHeight="1">
      <c r="A117" s="34">
        <v>4</v>
      </c>
      <c r="B117" s="35" t="s">
        <v>3253</v>
      </c>
      <c r="C117" s="34" t="s">
        <v>1</v>
      </c>
      <c r="D117" s="35" t="s">
        <v>3254</v>
      </c>
      <c r="E117" s="36">
        <v>2034551.83</v>
      </c>
      <c r="F117" s="43"/>
      <c r="G117" s="36">
        <v>0</v>
      </c>
      <c r="H117" s="36">
        <v>0</v>
      </c>
      <c r="I117" s="36">
        <v>2034551.83</v>
      </c>
      <c r="J117" s="43"/>
      <c r="L117" s="5" t="e">
        <f>VLOOKUP(B117,#REF!,1,0)</f>
        <v>#REF!</v>
      </c>
    </row>
    <row r="118" spans="1:12" ht="15" hidden="1" customHeight="1">
      <c r="A118" s="34">
        <v>5</v>
      </c>
      <c r="B118" s="35" t="s">
        <v>3255</v>
      </c>
      <c r="C118" s="34" t="s">
        <v>1</v>
      </c>
      <c r="D118" s="35" t="s">
        <v>3256</v>
      </c>
      <c r="E118" s="36">
        <v>2021562.74</v>
      </c>
      <c r="F118" s="43"/>
      <c r="G118" s="36">
        <v>0</v>
      </c>
      <c r="H118" s="36">
        <v>0</v>
      </c>
      <c r="I118" s="36">
        <v>2021562.74</v>
      </c>
      <c r="J118" s="43"/>
      <c r="L118" s="5" t="e">
        <f>VLOOKUP(B118,#REF!,1,0)</f>
        <v>#REF!</v>
      </c>
    </row>
    <row r="119" spans="1:12" ht="15" hidden="1" customHeight="1">
      <c r="A119" s="34">
        <v>6</v>
      </c>
      <c r="B119" s="35" t="s">
        <v>3257</v>
      </c>
      <c r="C119" s="34" t="s">
        <v>3258</v>
      </c>
      <c r="D119" s="35" t="s">
        <v>3259</v>
      </c>
      <c r="E119" s="36">
        <v>437942.63</v>
      </c>
      <c r="F119" s="43"/>
      <c r="G119" s="36">
        <v>0</v>
      </c>
      <c r="H119" s="36">
        <v>0</v>
      </c>
      <c r="I119" s="36">
        <v>437942.63</v>
      </c>
      <c r="J119" s="43"/>
      <c r="L119" s="5" t="e">
        <f>VLOOKUP(B119,#REF!,1,0)</f>
        <v>#REF!</v>
      </c>
    </row>
    <row r="120" spans="1:12" ht="15" hidden="1" customHeight="1">
      <c r="A120" s="34">
        <v>6</v>
      </c>
      <c r="B120" s="35" t="s">
        <v>3260</v>
      </c>
      <c r="C120" s="34" t="s">
        <v>3261</v>
      </c>
      <c r="D120" s="35" t="s">
        <v>3262</v>
      </c>
      <c r="E120" s="36">
        <v>1583620.11</v>
      </c>
      <c r="F120" s="43"/>
      <c r="G120" s="36">
        <v>0</v>
      </c>
      <c r="H120" s="36">
        <v>0</v>
      </c>
      <c r="I120" s="36">
        <v>1583620.11</v>
      </c>
      <c r="J120" s="43"/>
      <c r="L120" s="5" t="e">
        <f>VLOOKUP(B120,#REF!,1,0)</f>
        <v>#REF!</v>
      </c>
    </row>
    <row r="121" spans="1:12" ht="15" hidden="1" customHeight="1">
      <c r="A121" s="34">
        <v>5</v>
      </c>
      <c r="B121" s="35" t="s">
        <v>3263</v>
      </c>
      <c r="C121" s="34" t="s">
        <v>1</v>
      </c>
      <c r="D121" s="35" t="s">
        <v>3264</v>
      </c>
      <c r="E121" s="36">
        <v>12989.09</v>
      </c>
      <c r="F121" s="43"/>
      <c r="G121" s="36">
        <v>0</v>
      </c>
      <c r="H121" s="36">
        <v>0</v>
      </c>
      <c r="I121" s="36">
        <v>12989.09</v>
      </c>
      <c r="J121" s="43"/>
      <c r="L121" s="5" t="e">
        <f>VLOOKUP(B121,#REF!,1,0)</f>
        <v>#REF!</v>
      </c>
    </row>
    <row r="122" spans="1:12" ht="15" hidden="1" customHeight="1">
      <c r="A122" s="34">
        <v>6</v>
      </c>
      <c r="B122" s="35" t="s">
        <v>3265</v>
      </c>
      <c r="C122" s="34" t="s">
        <v>3266</v>
      </c>
      <c r="D122" s="35" t="s">
        <v>3267</v>
      </c>
      <c r="E122" s="36">
        <v>12989.09</v>
      </c>
      <c r="F122" s="43"/>
      <c r="G122" s="36">
        <v>0</v>
      </c>
      <c r="H122" s="36">
        <v>0</v>
      </c>
      <c r="I122" s="36">
        <v>12989.09</v>
      </c>
      <c r="J122" s="43"/>
      <c r="L122" s="5" t="e">
        <f>VLOOKUP(B122,#REF!,1,0)</f>
        <v>#REF!</v>
      </c>
    </row>
    <row r="123" spans="1:12" ht="15" hidden="1" customHeight="1">
      <c r="A123" s="34">
        <v>4</v>
      </c>
      <c r="B123" s="35" t="s">
        <v>5591</v>
      </c>
      <c r="C123" s="34" t="s">
        <v>1</v>
      </c>
      <c r="D123" s="35" t="s">
        <v>5592</v>
      </c>
      <c r="E123" s="36">
        <v>0</v>
      </c>
      <c r="F123" s="43"/>
      <c r="G123" s="36">
        <v>2053.89</v>
      </c>
      <c r="H123" s="36">
        <v>0</v>
      </c>
      <c r="I123" s="36">
        <v>2053.89</v>
      </c>
      <c r="J123" s="43"/>
      <c r="L123" s="5" t="e">
        <f>VLOOKUP(B123,#REF!,1,0)</f>
        <v>#REF!</v>
      </c>
    </row>
    <row r="124" spans="1:12" ht="15" hidden="1" customHeight="1">
      <c r="A124" s="34">
        <v>6</v>
      </c>
      <c r="B124" s="35" t="s">
        <v>5593</v>
      </c>
      <c r="C124" s="34" t="s">
        <v>5594</v>
      </c>
      <c r="D124" s="35" t="s">
        <v>5595</v>
      </c>
      <c r="E124" s="36">
        <v>0</v>
      </c>
      <c r="F124" s="43"/>
      <c r="G124" s="36">
        <v>2053.89</v>
      </c>
      <c r="H124" s="36">
        <v>0</v>
      </c>
      <c r="I124" s="36">
        <v>2053.89</v>
      </c>
      <c r="J124" s="43"/>
      <c r="L124" s="5" t="e">
        <f>VLOOKUP(B124,#REF!,1,0)</f>
        <v>#REF!</v>
      </c>
    </row>
    <row r="125" spans="1:12" ht="15" hidden="1" customHeight="1">
      <c r="A125" s="34">
        <v>4</v>
      </c>
      <c r="B125" s="35" t="s">
        <v>3268</v>
      </c>
      <c r="C125" s="34" t="s">
        <v>1</v>
      </c>
      <c r="D125" s="35" t="s">
        <v>3269</v>
      </c>
      <c r="E125" s="36">
        <v>754775.15</v>
      </c>
      <c r="F125" s="43"/>
      <c r="G125" s="36">
        <v>442303.38</v>
      </c>
      <c r="H125" s="36">
        <v>474313.37</v>
      </c>
      <c r="I125" s="36">
        <v>722765.16</v>
      </c>
      <c r="J125" s="43"/>
      <c r="L125" s="5" t="e">
        <f>VLOOKUP(B125,#REF!,1,0)</f>
        <v>#REF!</v>
      </c>
    </row>
    <row r="126" spans="1:12" ht="15" hidden="1" customHeight="1">
      <c r="A126" s="34">
        <v>5</v>
      </c>
      <c r="B126" s="35" t="s">
        <v>3270</v>
      </c>
      <c r="C126" s="34" t="s">
        <v>1</v>
      </c>
      <c r="D126" s="35" t="s">
        <v>3271</v>
      </c>
      <c r="E126" s="36">
        <v>754775.15</v>
      </c>
      <c r="F126" s="43"/>
      <c r="G126" s="36">
        <v>442303.38</v>
      </c>
      <c r="H126" s="36">
        <v>474313.37</v>
      </c>
      <c r="I126" s="36">
        <v>722765.16</v>
      </c>
      <c r="J126" s="43"/>
      <c r="L126" s="5" t="e">
        <f>VLOOKUP(B126,#REF!,1,0)</f>
        <v>#REF!</v>
      </c>
    </row>
    <row r="127" spans="1:12" ht="15" hidden="1" customHeight="1">
      <c r="A127" s="34">
        <v>6</v>
      </c>
      <c r="B127" s="35" t="s">
        <v>3272</v>
      </c>
      <c r="C127" s="34" t="s">
        <v>3273</v>
      </c>
      <c r="D127" s="35" t="s">
        <v>3274</v>
      </c>
      <c r="E127" s="36">
        <v>485500</v>
      </c>
      <c r="F127" s="43"/>
      <c r="G127" s="36">
        <v>0</v>
      </c>
      <c r="H127" s="36">
        <v>13500</v>
      </c>
      <c r="I127" s="36">
        <v>472000</v>
      </c>
      <c r="J127" s="43"/>
      <c r="L127" s="5" t="e">
        <f>VLOOKUP(B127,#REF!,1,0)</f>
        <v>#REF!</v>
      </c>
    </row>
    <row r="128" spans="1:12" ht="15" hidden="1" customHeight="1">
      <c r="A128" s="34">
        <v>6</v>
      </c>
      <c r="B128" s="35" t="s">
        <v>3275</v>
      </c>
      <c r="C128" s="34" t="s">
        <v>3276</v>
      </c>
      <c r="D128" s="35" t="s">
        <v>3277</v>
      </c>
      <c r="E128" s="36">
        <v>269275.15000000002</v>
      </c>
      <c r="F128" s="43"/>
      <c r="G128" s="36">
        <v>442303.38</v>
      </c>
      <c r="H128" s="36">
        <v>460813.37</v>
      </c>
      <c r="I128" s="36">
        <v>250765.16</v>
      </c>
      <c r="J128" s="43"/>
      <c r="L128" s="5" t="e">
        <f>VLOOKUP(B128,#REF!,1,0)</f>
        <v>#REF!</v>
      </c>
    </row>
    <row r="129" spans="1:12" ht="15" hidden="1" customHeight="1">
      <c r="A129" s="34">
        <v>4</v>
      </c>
      <c r="B129" s="35" t="s">
        <v>3278</v>
      </c>
      <c r="C129" s="34" t="s">
        <v>1</v>
      </c>
      <c r="D129" s="35" t="s">
        <v>3279</v>
      </c>
      <c r="E129" s="36">
        <v>18175.509999999998</v>
      </c>
      <c r="F129" s="43"/>
      <c r="G129" s="36">
        <v>911450255.34000003</v>
      </c>
      <c r="H129" s="36">
        <v>911453900.69000006</v>
      </c>
      <c r="I129" s="36">
        <v>14530.16</v>
      </c>
      <c r="J129" s="43"/>
      <c r="L129" s="5" t="e">
        <f>VLOOKUP(B129,#REF!,1,0)</f>
        <v>#REF!</v>
      </c>
    </row>
    <row r="130" spans="1:12" ht="15" hidden="1" customHeight="1">
      <c r="A130" s="34">
        <v>6</v>
      </c>
      <c r="B130" s="35" t="s">
        <v>3280</v>
      </c>
      <c r="C130" s="34" t="s">
        <v>3281</v>
      </c>
      <c r="D130" s="35" t="s">
        <v>3282</v>
      </c>
      <c r="E130" s="36">
        <v>1920.95</v>
      </c>
      <c r="F130" s="43"/>
      <c r="G130" s="36">
        <v>11339.1</v>
      </c>
      <c r="H130" s="36">
        <v>12774.05</v>
      </c>
      <c r="I130" s="36">
        <v>486</v>
      </c>
      <c r="J130" s="43"/>
      <c r="L130" s="5" t="e">
        <f>VLOOKUP(B130,#REF!,1,0)</f>
        <v>#REF!</v>
      </c>
    </row>
    <row r="131" spans="1:12" ht="15" hidden="1" customHeight="1">
      <c r="A131" s="34">
        <v>6</v>
      </c>
      <c r="B131" s="35" t="s">
        <v>3283</v>
      </c>
      <c r="C131" s="34" t="s">
        <v>3284</v>
      </c>
      <c r="D131" s="35" t="s">
        <v>3285</v>
      </c>
      <c r="E131" s="36">
        <v>555.78</v>
      </c>
      <c r="F131" s="43"/>
      <c r="G131" s="36">
        <v>1169.29</v>
      </c>
      <c r="H131" s="36">
        <v>1539.29</v>
      </c>
      <c r="I131" s="36">
        <v>185.78</v>
      </c>
      <c r="J131" s="43"/>
      <c r="L131" s="5" t="e">
        <f>VLOOKUP(B131,#REF!,1,0)</f>
        <v>#REF!</v>
      </c>
    </row>
    <row r="132" spans="1:12" ht="15" hidden="1" customHeight="1">
      <c r="A132" s="34">
        <v>6</v>
      </c>
      <c r="B132" s="35" t="s">
        <v>3286</v>
      </c>
      <c r="C132" s="34" t="s">
        <v>3287</v>
      </c>
      <c r="D132" s="35" t="s">
        <v>3288</v>
      </c>
      <c r="E132" s="36">
        <v>15698.78</v>
      </c>
      <c r="F132" s="43"/>
      <c r="G132" s="36">
        <v>271506.74</v>
      </c>
      <c r="H132" s="36">
        <v>273347.14</v>
      </c>
      <c r="I132" s="36">
        <v>13858.38</v>
      </c>
      <c r="J132" s="43"/>
      <c r="L132" s="5" t="e">
        <f>VLOOKUP(B132,#REF!,1,0)</f>
        <v>#REF!</v>
      </c>
    </row>
    <row r="133" spans="1:12" ht="15" hidden="1" customHeight="1">
      <c r="A133" s="34">
        <v>3</v>
      </c>
      <c r="B133" s="35" t="s">
        <v>3289</v>
      </c>
      <c r="C133" s="34" t="s">
        <v>1</v>
      </c>
      <c r="D133" s="35" t="s">
        <v>3290</v>
      </c>
      <c r="E133" s="36">
        <v>-111837.57</v>
      </c>
      <c r="F133" s="43"/>
      <c r="G133" s="36">
        <v>43158.2</v>
      </c>
      <c r="H133" s="36">
        <v>41013.06</v>
      </c>
      <c r="I133" s="36">
        <v>-109692.43</v>
      </c>
      <c r="J133" s="43"/>
      <c r="L133" s="5" t="e">
        <f>VLOOKUP(B133,#REF!,1,0)</f>
        <v>#REF!</v>
      </c>
    </row>
    <row r="134" spans="1:12" ht="15" hidden="1" customHeight="1">
      <c r="A134" s="34">
        <v>4</v>
      </c>
      <c r="B134" s="35" t="s">
        <v>3291</v>
      </c>
      <c r="C134" s="34" t="s">
        <v>1</v>
      </c>
      <c r="D134" s="35" t="s">
        <v>3292</v>
      </c>
      <c r="E134" s="36">
        <v>-111837.57</v>
      </c>
      <c r="F134" s="43"/>
      <c r="G134" s="36">
        <v>43158.2</v>
      </c>
      <c r="H134" s="36">
        <v>41013.06</v>
      </c>
      <c r="I134" s="36">
        <v>-109692.43</v>
      </c>
      <c r="J134" s="43"/>
      <c r="L134" s="5" t="e">
        <f>VLOOKUP(B134,#REF!,1,0)</f>
        <v>#REF!</v>
      </c>
    </row>
    <row r="135" spans="1:12" ht="15" hidden="1" customHeight="1">
      <c r="A135" s="34">
        <v>5</v>
      </c>
      <c r="B135" s="35" t="s">
        <v>3293</v>
      </c>
      <c r="C135" s="34" t="s">
        <v>1</v>
      </c>
      <c r="D135" s="35" t="s">
        <v>3294</v>
      </c>
      <c r="E135" s="36">
        <v>-111837.57</v>
      </c>
      <c r="F135" s="43"/>
      <c r="G135" s="36">
        <v>43158.2</v>
      </c>
      <c r="H135" s="36">
        <v>41013.06</v>
      </c>
      <c r="I135" s="36">
        <v>-109692.43</v>
      </c>
      <c r="J135" s="43"/>
      <c r="L135" s="5" t="e">
        <f>VLOOKUP(B135,#REF!,1,0)</f>
        <v>#REF!</v>
      </c>
    </row>
    <row r="136" spans="1:12" ht="15" hidden="1" customHeight="1">
      <c r="A136" s="34">
        <v>6</v>
      </c>
      <c r="B136" s="35" t="s">
        <v>3295</v>
      </c>
      <c r="C136" s="34" t="s">
        <v>3296</v>
      </c>
      <c r="D136" s="35" t="s">
        <v>3297</v>
      </c>
      <c r="E136" s="36">
        <v>-111837.57</v>
      </c>
      <c r="F136" s="43"/>
      <c r="G136" s="36">
        <v>43158.2</v>
      </c>
      <c r="H136" s="36">
        <v>41013.06</v>
      </c>
      <c r="I136" s="36">
        <v>-109692.43</v>
      </c>
      <c r="J136" s="43"/>
      <c r="L136" s="5" t="e">
        <f>VLOOKUP(B136,#REF!,1,0)</f>
        <v>#REF!</v>
      </c>
    </row>
    <row r="137" spans="1:12" ht="15" hidden="1" customHeight="1">
      <c r="A137" s="34">
        <v>2</v>
      </c>
      <c r="B137" s="35" t="s">
        <v>3298</v>
      </c>
      <c r="C137" s="34" t="s">
        <v>1</v>
      </c>
      <c r="D137" s="35" t="s">
        <v>3299</v>
      </c>
      <c r="E137" s="36">
        <v>6220529.6799999997</v>
      </c>
      <c r="F137" s="43"/>
      <c r="G137" s="36">
        <v>593213.1</v>
      </c>
      <c r="H137" s="36">
        <v>1456328</v>
      </c>
      <c r="I137" s="36">
        <v>5357414.78</v>
      </c>
      <c r="J137" s="43"/>
      <c r="L137" s="5" t="e">
        <f>VLOOKUP(B137,#REF!,1,0)</f>
        <v>#REF!</v>
      </c>
    </row>
    <row r="138" spans="1:12" ht="15" hidden="1" customHeight="1">
      <c r="A138" s="34">
        <v>3</v>
      </c>
      <c r="B138" s="35" t="s">
        <v>3300</v>
      </c>
      <c r="C138" s="34" t="s">
        <v>1</v>
      </c>
      <c r="D138" s="35" t="s">
        <v>3301</v>
      </c>
      <c r="E138" s="36">
        <v>6023089.9900000002</v>
      </c>
      <c r="F138" s="43"/>
      <c r="G138" s="36">
        <v>593213.1</v>
      </c>
      <c r="H138" s="36">
        <v>1430000</v>
      </c>
      <c r="I138" s="36">
        <v>5186303.09</v>
      </c>
      <c r="J138" s="43"/>
      <c r="L138" s="5" t="e">
        <f>VLOOKUP(B138,#REF!,1,0)</f>
        <v>#REF!</v>
      </c>
    </row>
    <row r="139" spans="1:12" ht="15" hidden="1" customHeight="1">
      <c r="A139" s="34">
        <v>4</v>
      </c>
      <c r="B139" s="35" t="s">
        <v>3302</v>
      </c>
      <c r="C139" s="34" t="s">
        <v>1</v>
      </c>
      <c r="D139" s="35" t="s">
        <v>3303</v>
      </c>
      <c r="E139" s="36">
        <v>6023089.9900000002</v>
      </c>
      <c r="F139" s="43"/>
      <c r="G139" s="36">
        <v>593213.1</v>
      </c>
      <c r="H139" s="36">
        <v>1430000</v>
      </c>
      <c r="I139" s="36">
        <v>5186303.09</v>
      </c>
      <c r="J139" s="43"/>
      <c r="L139" s="5" t="e">
        <f>VLOOKUP(B139,#REF!,1,0)</f>
        <v>#REF!</v>
      </c>
    </row>
    <row r="140" spans="1:12" ht="15" hidden="1" customHeight="1">
      <c r="A140" s="34">
        <v>5</v>
      </c>
      <c r="B140" s="35" t="s">
        <v>3304</v>
      </c>
      <c r="C140" s="34" t="s">
        <v>1</v>
      </c>
      <c r="D140" s="35" t="s">
        <v>3305</v>
      </c>
      <c r="E140" s="36">
        <v>5451999.5800000001</v>
      </c>
      <c r="F140" s="43"/>
      <c r="G140" s="36">
        <v>510148.52</v>
      </c>
      <c r="H140" s="36">
        <v>1430000</v>
      </c>
      <c r="I140" s="36">
        <v>4532148.0999999996</v>
      </c>
      <c r="J140" s="43"/>
      <c r="L140" s="5" t="e">
        <f>VLOOKUP(B140,#REF!,1,0)</f>
        <v>#REF!</v>
      </c>
    </row>
    <row r="141" spans="1:12" ht="15" hidden="1" customHeight="1">
      <c r="A141" s="34">
        <v>6</v>
      </c>
      <c r="B141" s="35" t="s">
        <v>3306</v>
      </c>
      <c r="C141" s="34" t="s">
        <v>3307</v>
      </c>
      <c r="D141" s="35" t="s">
        <v>3308</v>
      </c>
      <c r="E141" s="36">
        <v>5668660.54</v>
      </c>
      <c r="F141" s="43"/>
      <c r="G141" s="36">
        <v>386148.52</v>
      </c>
      <c r="H141" s="36">
        <v>1430000</v>
      </c>
      <c r="I141" s="36">
        <v>4624809.0599999996</v>
      </c>
      <c r="J141" s="43"/>
      <c r="L141" s="5" t="e">
        <f>VLOOKUP(B141,#REF!,1,0)</f>
        <v>#REF!</v>
      </c>
    </row>
    <row r="142" spans="1:12" ht="15" hidden="1" customHeight="1">
      <c r="A142" s="34">
        <v>6</v>
      </c>
      <c r="B142" s="35" t="s">
        <v>3309</v>
      </c>
      <c r="C142" s="34" t="s">
        <v>3310</v>
      </c>
      <c r="D142" s="35" t="s">
        <v>3311</v>
      </c>
      <c r="E142" s="36">
        <v>-216660.96</v>
      </c>
      <c r="F142" s="43"/>
      <c r="G142" s="36">
        <v>124000</v>
      </c>
      <c r="H142" s="36">
        <v>0</v>
      </c>
      <c r="I142" s="36">
        <v>-92660.96</v>
      </c>
      <c r="J142" s="43"/>
      <c r="L142" s="5" t="e">
        <f>VLOOKUP(B142,#REF!,1,0)</f>
        <v>#REF!</v>
      </c>
    </row>
    <row r="143" spans="1:12" ht="15" hidden="1" customHeight="1">
      <c r="A143" s="34">
        <v>5</v>
      </c>
      <c r="B143" s="35" t="s">
        <v>3312</v>
      </c>
      <c r="C143" s="34" t="s">
        <v>1</v>
      </c>
      <c r="D143" s="35" t="s">
        <v>3313</v>
      </c>
      <c r="E143" s="36">
        <v>56090.41</v>
      </c>
      <c r="F143" s="43"/>
      <c r="G143" s="36">
        <v>83064.58</v>
      </c>
      <c r="H143" s="36">
        <v>0</v>
      </c>
      <c r="I143" s="36">
        <v>139154.99</v>
      </c>
      <c r="J143" s="43"/>
      <c r="L143" s="5" t="e">
        <f>VLOOKUP(B143,#REF!,1,0)</f>
        <v>#REF!</v>
      </c>
    </row>
    <row r="144" spans="1:12" ht="15" hidden="1" customHeight="1">
      <c r="A144" s="34">
        <v>6</v>
      </c>
      <c r="B144" s="35" t="s">
        <v>3314</v>
      </c>
      <c r="C144" s="34" t="s">
        <v>3315</v>
      </c>
      <c r="D144" s="35" t="s">
        <v>3316</v>
      </c>
      <c r="E144" s="36">
        <v>56090.41</v>
      </c>
      <c r="F144" s="43"/>
      <c r="G144" s="36">
        <v>83064.58</v>
      </c>
      <c r="H144" s="36">
        <v>0</v>
      </c>
      <c r="I144" s="36">
        <v>139154.99</v>
      </c>
      <c r="J144" s="43"/>
      <c r="L144" s="5" t="e">
        <f>VLOOKUP(B144,#REF!,1,0)</f>
        <v>#REF!</v>
      </c>
    </row>
    <row r="145" spans="1:12" ht="15" hidden="1" customHeight="1">
      <c r="A145" s="34">
        <v>5</v>
      </c>
      <c r="B145" s="35" t="s">
        <v>3317</v>
      </c>
      <c r="C145" s="34" t="s">
        <v>1</v>
      </c>
      <c r="D145" s="35" t="s">
        <v>3318</v>
      </c>
      <c r="E145" s="36">
        <v>515000</v>
      </c>
      <c r="F145" s="43"/>
      <c r="G145" s="36">
        <v>0</v>
      </c>
      <c r="H145" s="36">
        <v>0</v>
      </c>
      <c r="I145" s="36">
        <v>515000</v>
      </c>
      <c r="J145" s="43"/>
      <c r="L145" s="5" t="e">
        <f>VLOOKUP(B145,#REF!,1,0)</f>
        <v>#REF!</v>
      </c>
    </row>
    <row r="146" spans="1:12" ht="15" hidden="1" customHeight="1">
      <c r="A146" s="34">
        <v>6</v>
      </c>
      <c r="B146" s="35" t="s">
        <v>3319</v>
      </c>
      <c r="C146" s="34" t="s">
        <v>3320</v>
      </c>
      <c r="D146" s="35" t="s">
        <v>3321</v>
      </c>
      <c r="E146" s="36">
        <v>584000</v>
      </c>
      <c r="F146" s="43"/>
      <c r="G146" s="36">
        <v>0</v>
      </c>
      <c r="H146" s="36">
        <v>0</v>
      </c>
      <c r="I146" s="36">
        <v>584000</v>
      </c>
      <c r="J146" s="43"/>
      <c r="L146" s="5" t="e">
        <f>VLOOKUP(B146,#REF!,1,0)</f>
        <v>#REF!</v>
      </c>
    </row>
    <row r="147" spans="1:12" ht="15" hidden="1" customHeight="1">
      <c r="A147" s="34">
        <v>6</v>
      </c>
      <c r="B147" s="35" t="s">
        <v>3322</v>
      </c>
      <c r="C147" s="34" t="s">
        <v>3323</v>
      </c>
      <c r="D147" s="35" t="s">
        <v>3324</v>
      </c>
      <c r="E147" s="36">
        <v>-69000</v>
      </c>
      <c r="F147" s="43"/>
      <c r="G147" s="36">
        <v>0</v>
      </c>
      <c r="H147" s="36">
        <v>0</v>
      </c>
      <c r="I147" s="36">
        <v>-69000</v>
      </c>
      <c r="J147" s="43"/>
      <c r="L147" s="5" t="e">
        <f>VLOOKUP(B147,#REF!,1,0)</f>
        <v>#REF!</v>
      </c>
    </row>
    <row r="148" spans="1:12" ht="15" hidden="1" customHeight="1">
      <c r="A148" s="34">
        <v>3</v>
      </c>
      <c r="B148" s="35" t="s">
        <v>3325</v>
      </c>
      <c r="C148" s="34" t="s">
        <v>1</v>
      </c>
      <c r="D148" s="35" t="s">
        <v>3326</v>
      </c>
      <c r="E148" s="36">
        <v>197439.69</v>
      </c>
      <c r="F148" s="43"/>
      <c r="G148" s="36">
        <v>0</v>
      </c>
      <c r="H148" s="36">
        <v>26328</v>
      </c>
      <c r="I148" s="36">
        <v>171111.69</v>
      </c>
      <c r="J148" s="43"/>
      <c r="L148" s="5" t="e">
        <f>VLOOKUP(B148,#REF!,1,0)</f>
        <v>#REF!</v>
      </c>
    </row>
    <row r="149" spans="1:12" ht="15" hidden="1" customHeight="1">
      <c r="A149" s="34">
        <v>4</v>
      </c>
      <c r="B149" s="35" t="s">
        <v>3327</v>
      </c>
      <c r="C149" s="34" t="s">
        <v>1</v>
      </c>
      <c r="D149" s="35" t="s">
        <v>3328</v>
      </c>
      <c r="E149" s="36">
        <v>197439.69</v>
      </c>
      <c r="F149" s="43"/>
      <c r="G149" s="36">
        <v>0</v>
      </c>
      <c r="H149" s="36">
        <v>26328</v>
      </c>
      <c r="I149" s="36">
        <v>171111.69</v>
      </c>
      <c r="J149" s="43"/>
      <c r="L149" s="5" t="e">
        <f>VLOOKUP(B149,#REF!,1,0)</f>
        <v>#REF!</v>
      </c>
    </row>
    <row r="150" spans="1:12" ht="15" hidden="1" customHeight="1">
      <c r="A150" s="34">
        <v>6</v>
      </c>
      <c r="B150" s="35" t="s">
        <v>3329</v>
      </c>
      <c r="C150" s="34" t="s">
        <v>3330</v>
      </c>
      <c r="D150" s="35" t="s">
        <v>3331</v>
      </c>
      <c r="E150" s="36">
        <v>117524.75</v>
      </c>
      <c r="F150" s="43"/>
      <c r="G150" s="36">
        <v>0</v>
      </c>
      <c r="H150" s="36">
        <v>15835.51</v>
      </c>
      <c r="I150" s="36">
        <v>101689.24</v>
      </c>
      <c r="J150" s="43"/>
      <c r="L150" s="5" t="e">
        <f>VLOOKUP(B150,#REF!,1,0)</f>
        <v>#REF!</v>
      </c>
    </row>
    <row r="151" spans="1:12" ht="15" hidden="1" customHeight="1">
      <c r="A151" s="34">
        <v>6</v>
      </c>
      <c r="B151" s="35" t="s">
        <v>3332</v>
      </c>
      <c r="C151" s="34" t="s">
        <v>3333</v>
      </c>
      <c r="D151" s="35" t="s">
        <v>3334</v>
      </c>
      <c r="E151" s="36">
        <v>8981.0400000000009</v>
      </c>
      <c r="F151" s="43"/>
      <c r="G151" s="36">
        <v>0</v>
      </c>
      <c r="H151" s="36">
        <v>1496.84</v>
      </c>
      <c r="I151" s="36">
        <v>7484.2</v>
      </c>
      <c r="J151" s="43"/>
      <c r="L151" s="5" t="e">
        <f>VLOOKUP(B151,#REF!,1,0)</f>
        <v>#REF!</v>
      </c>
    </row>
    <row r="152" spans="1:12" ht="15" hidden="1" customHeight="1">
      <c r="A152" s="34">
        <v>6</v>
      </c>
      <c r="B152" s="35" t="s">
        <v>3335</v>
      </c>
      <c r="C152" s="34" t="s">
        <v>3336</v>
      </c>
      <c r="D152" s="35" t="s">
        <v>3337</v>
      </c>
      <c r="E152" s="36">
        <v>70933.899999999994</v>
      </c>
      <c r="F152" s="43"/>
      <c r="G152" s="36">
        <v>0</v>
      </c>
      <c r="H152" s="36">
        <v>8995.65</v>
      </c>
      <c r="I152" s="36">
        <v>61938.25</v>
      </c>
      <c r="J152" s="43"/>
      <c r="L152" s="5" t="e">
        <f>VLOOKUP(B152,#REF!,1,0)</f>
        <v>#REF!</v>
      </c>
    </row>
    <row r="153" spans="1:12" ht="15" hidden="1" customHeight="1">
      <c r="A153" s="34">
        <v>1</v>
      </c>
      <c r="B153" s="35" t="s">
        <v>3338</v>
      </c>
      <c r="C153" s="34" t="s">
        <v>1</v>
      </c>
      <c r="D153" s="35" t="s">
        <v>3339</v>
      </c>
      <c r="E153" s="36">
        <v>18720947.789999999</v>
      </c>
      <c r="F153" s="43"/>
      <c r="G153" s="36">
        <v>854765.07</v>
      </c>
      <c r="H153" s="36">
        <v>35766.239999999998</v>
      </c>
      <c r="I153" s="36">
        <v>19539946.620000001</v>
      </c>
      <c r="J153" s="43"/>
      <c r="L153" s="5" t="e">
        <f>VLOOKUP(B153,#REF!,1,0)</f>
        <v>#REF!</v>
      </c>
    </row>
    <row r="154" spans="1:12" ht="15" hidden="1" customHeight="1">
      <c r="A154" s="34">
        <v>2</v>
      </c>
      <c r="B154" s="35" t="s">
        <v>3340</v>
      </c>
      <c r="C154" s="34" t="s">
        <v>1</v>
      </c>
      <c r="D154" s="35" t="s">
        <v>3341</v>
      </c>
      <c r="E154" s="36">
        <v>4583326.18</v>
      </c>
      <c r="F154" s="43"/>
      <c r="G154" s="36">
        <v>0</v>
      </c>
      <c r="H154" s="36">
        <v>0</v>
      </c>
      <c r="I154" s="36">
        <v>4583326.18</v>
      </c>
      <c r="J154" s="43"/>
      <c r="L154" s="5" t="e">
        <f>VLOOKUP(B154,#REF!,1,0)</f>
        <v>#REF!</v>
      </c>
    </row>
    <row r="155" spans="1:12" ht="15" hidden="1" customHeight="1">
      <c r="A155" s="34">
        <v>3</v>
      </c>
      <c r="B155" s="35" t="s">
        <v>3342</v>
      </c>
      <c r="C155" s="34" t="s">
        <v>1</v>
      </c>
      <c r="D155" s="35" t="s">
        <v>3343</v>
      </c>
      <c r="E155" s="36">
        <v>4583326.18</v>
      </c>
      <c r="F155" s="43"/>
      <c r="G155" s="36">
        <v>0</v>
      </c>
      <c r="H155" s="36">
        <v>0</v>
      </c>
      <c r="I155" s="36">
        <v>4583326.18</v>
      </c>
      <c r="J155" s="43"/>
      <c r="L155" s="5" t="e">
        <f>VLOOKUP(B155,#REF!,1,0)</f>
        <v>#REF!</v>
      </c>
    </row>
    <row r="156" spans="1:12" ht="15" hidden="1" customHeight="1">
      <c r="A156" s="34">
        <v>4</v>
      </c>
      <c r="B156" s="35" t="s">
        <v>3344</v>
      </c>
      <c r="C156" s="34" t="s">
        <v>1</v>
      </c>
      <c r="D156" s="35" t="s">
        <v>3345</v>
      </c>
      <c r="E156" s="36">
        <v>4583326.18</v>
      </c>
      <c r="F156" s="43"/>
      <c r="G156" s="36">
        <v>0</v>
      </c>
      <c r="H156" s="36">
        <v>0</v>
      </c>
      <c r="I156" s="36">
        <v>4583326.18</v>
      </c>
      <c r="J156" s="43"/>
      <c r="L156" s="5" t="e">
        <f>VLOOKUP(B156,#REF!,1,0)</f>
        <v>#REF!</v>
      </c>
    </row>
    <row r="157" spans="1:12" ht="15" hidden="1" customHeight="1">
      <c r="A157" s="34">
        <v>5</v>
      </c>
      <c r="B157" s="35" t="s">
        <v>3346</v>
      </c>
      <c r="C157" s="34" t="s">
        <v>1</v>
      </c>
      <c r="D157" s="35" t="s">
        <v>3347</v>
      </c>
      <c r="E157" s="36">
        <v>4509259.63</v>
      </c>
      <c r="F157" s="43"/>
      <c r="G157" s="36">
        <v>0</v>
      </c>
      <c r="H157" s="36">
        <v>0</v>
      </c>
      <c r="I157" s="36">
        <v>4509259.63</v>
      </c>
      <c r="J157" s="43"/>
      <c r="L157" s="5" t="e">
        <f>VLOOKUP(B157,#REF!,1,0)</f>
        <v>#REF!</v>
      </c>
    </row>
    <row r="158" spans="1:12" ht="15" hidden="1" customHeight="1">
      <c r="A158" s="34">
        <v>6</v>
      </c>
      <c r="B158" s="35" t="s">
        <v>3348</v>
      </c>
      <c r="C158" s="34" t="s">
        <v>3349</v>
      </c>
      <c r="D158" s="35" t="s">
        <v>3350</v>
      </c>
      <c r="E158" s="36">
        <v>4509259.63</v>
      </c>
      <c r="F158" s="43"/>
      <c r="G158" s="36">
        <v>0</v>
      </c>
      <c r="H158" s="36">
        <v>0</v>
      </c>
      <c r="I158" s="36">
        <v>4509259.63</v>
      </c>
      <c r="J158" s="43"/>
      <c r="L158" s="5" t="e">
        <f>VLOOKUP(B158,#REF!,1,0)</f>
        <v>#REF!</v>
      </c>
    </row>
    <row r="159" spans="1:12" ht="15" hidden="1" customHeight="1">
      <c r="A159" s="34">
        <v>5</v>
      </c>
      <c r="B159" s="35" t="s">
        <v>3351</v>
      </c>
      <c r="C159" s="34" t="s">
        <v>1</v>
      </c>
      <c r="D159" s="35" t="s">
        <v>3352</v>
      </c>
      <c r="E159" s="36">
        <v>74066.55</v>
      </c>
      <c r="F159" s="43"/>
      <c r="G159" s="36">
        <v>0</v>
      </c>
      <c r="H159" s="36">
        <v>0</v>
      </c>
      <c r="I159" s="36">
        <v>74066.55</v>
      </c>
      <c r="J159" s="43"/>
      <c r="L159" s="5" t="e">
        <f>VLOOKUP(B159,#REF!,1,0)</f>
        <v>#REF!</v>
      </c>
    </row>
    <row r="160" spans="1:12" ht="15" hidden="1" customHeight="1">
      <c r="A160" s="34">
        <v>6</v>
      </c>
      <c r="B160" s="35" t="s">
        <v>3353</v>
      </c>
      <c r="C160" s="34" t="s">
        <v>3354</v>
      </c>
      <c r="D160" s="35" t="s">
        <v>3355</v>
      </c>
      <c r="E160" s="36">
        <v>74066.55</v>
      </c>
      <c r="F160" s="43"/>
      <c r="G160" s="36">
        <v>0</v>
      </c>
      <c r="H160" s="36">
        <v>0</v>
      </c>
      <c r="I160" s="36">
        <v>74066.55</v>
      </c>
      <c r="J160" s="43"/>
      <c r="L160" s="5" t="e">
        <f>VLOOKUP(B160,#REF!,1,0)</f>
        <v>#REF!</v>
      </c>
    </row>
    <row r="161" spans="1:12" ht="15" hidden="1" customHeight="1">
      <c r="A161" s="34">
        <v>2</v>
      </c>
      <c r="B161" s="35" t="s">
        <v>3356</v>
      </c>
      <c r="C161" s="34" t="s">
        <v>1</v>
      </c>
      <c r="D161" s="35" t="s">
        <v>3357</v>
      </c>
      <c r="E161" s="36">
        <v>14137621.609999999</v>
      </c>
      <c r="F161" s="43"/>
      <c r="G161" s="36">
        <v>854765.07</v>
      </c>
      <c r="H161" s="36">
        <v>35766.239999999998</v>
      </c>
      <c r="I161" s="36">
        <v>14956620.439999999</v>
      </c>
      <c r="J161" s="43"/>
      <c r="L161" s="5" t="e">
        <f>VLOOKUP(B161,#REF!,1,0)</f>
        <v>#REF!</v>
      </c>
    </row>
    <row r="162" spans="1:12" ht="15" hidden="1" customHeight="1">
      <c r="A162" s="34">
        <v>3</v>
      </c>
      <c r="B162" s="35" t="s">
        <v>3358</v>
      </c>
      <c r="C162" s="34" t="s">
        <v>1</v>
      </c>
      <c r="D162" s="35" t="s">
        <v>3359</v>
      </c>
      <c r="E162" s="36">
        <v>12248381.699999999</v>
      </c>
      <c r="F162" s="43"/>
      <c r="G162" s="36">
        <v>802025</v>
      </c>
      <c r="H162" s="36">
        <v>0</v>
      </c>
      <c r="I162" s="36">
        <v>13050406.699999999</v>
      </c>
      <c r="J162" s="43"/>
      <c r="L162" s="5" t="e">
        <f>VLOOKUP(B162,#REF!,1,0)</f>
        <v>#REF!</v>
      </c>
    </row>
    <row r="163" spans="1:12" ht="15" hidden="1" customHeight="1">
      <c r="A163" s="34">
        <v>4</v>
      </c>
      <c r="B163" s="35" t="s">
        <v>3360</v>
      </c>
      <c r="C163" s="34" t="s">
        <v>1</v>
      </c>
      <c r="D163" s="35" t="s">
        <v>3361</v>
      </c>
      <c r="E163" s="36">
        <v>12248381.699999999</v>
      </c>
      <c r="F163" s="43"/>
      <c r="G163" s="36">
        <v>802025</v>
      </c>
      <c r="H163" s="36">
        <v>0</v>
      </c>
      <c r="I163" s="36">
        <v>13050406.699999999</v>
      </c>
      <c r="J163" s="43"/>
      <c r="L163" s="5" t="e">
        <f>VLOOKUP(B163,#REF!,1,0)</f>
        <v>#REF!</v>
      </c>
    </row>
    <row r="164" spans="1:12" ht="15" hidden="1" customHeight="1">
      <c r="A164" s="34">
        <v>5</v>
      </c>
      <c r="B164" s="35" t="s">
        <v>3362</v>
      </c>
      <c r="C164" s="34" t="s">
        <v>1</v>
      </c>
      <c r="D164" s="35" t="s">
        <v>3305</v>
      </c>
      <c r="E164" s="36">
        <v>12248381.699999999</v>
      </c>
      <c r="F164" s="43"/>
      <c r="G164" s="36">
        <v>802025</v>
      </c>
      <c r="H164" s="36">
        <v>0</v>
      </c>
      <c r="I164" s="36">
        <v>13050406.699999999</v>
      </c>
      <c r="J164" s="43"/>
      <c r="L164" s="5" t="e">
        <f>VLOOKUP(B164,#REF!,1,0)</f>
        <v>#REF!</v>
      </c>
    </row>
    <row r="165" spans="1:12" ht="15" hidden="1" customHeight="1">
      <c r="A165" s="34">
        <v>6</v>
      </c>
      <c r="B165" s="35" t="s">
        <v>3363</v>
      </c>
      <c r="C165" s="34" t="s">
        <v>3364</v>
      </c>
      <c r="D165" s="35" t="s">
        <v>3308</v>
      </c>
      <c r="E165" s="36">
        <v>12248381.699999999</v>
      </c>
      <c r="F165" s="43"/>
      <c r="G165" s="36">
        <v>802025</v>
      </c>
      <c r="H165" s="36">
        <v>0</v>
      </c>
      <c r="I165" s="36">
        <v>13050406.699999999</v>
      </c>
      <c r="J165" s="43"/>
      <c r="L165" s="5" t="e">
        <f>VLOOKUP(B165,#REF!,1,0)</f>
        <v>#REF!</v>
      </c>
    </row>
    <row r="166" spans="1:12" ht="15" hidden="1" customHeight="1">
      <c r="A166" s="34">
        <v>3</v>
      </c>
      <c r="B166" s="35" t="s">
        <v>3365</v>
      </c>
      <c r="C166" s="34" t="s">
        <v>1</v>
      </c>
      <c r="D166" s="35" t="s">
        <v>3366</v>
      </c>
      <c r="E166" s="36">
        <v>136719.54</v>
      </c>
      <c r="F166" s="43"/>
      <c r="G166" s="36">
        <v>0</v>
      </c>
      <c r="H166" s="36">
        <v>58.42</v>
      </c>
      <c r="I166" s="36">
        <v>136661.12</v>
      </c>
      <c r="J166" s="43"/>
      <c r="L166" s="5" t="e">
        <f>VLOOKUP(B166,#REF!,1,0)</f>
        <v>#REF!</v>
      </c>
    </row>
    <row r="167" spans="1:12" ht="15" hidden="1" customHeight="1">
      <c r="A167" s="34">
        <v>4</v>
      </c>
      <c r="B167" s="35" t="s">
        <v>3367</v>
      </c>
      <c r="C167" s="34" t="s">
        <v>1</v>
      </c>
      <c r="D167" s="35" t="s">
        <v>3368</v>
      </c>
      <c r="E167" s="36">
        <v>1364501.2</v>
      </c>
      <c r="F167" s="43"/>
      <c r="G167" s="36">
        <v>0</v>
      </c>
      <c r="H167" s="36">
        <v>0</v>
      </c>
      <c r="I167" s="36">
        <v>1364501.2</v>
      </c>
      <c r="J167" s="43"/>
      <c r="L167" s="5" t="e">
        <f>VLOOKUP(B167,#REF!,1,0)</f>
        <v>#REF!</v>
      </c>
    </row>
    <row r="168" spans="1:12" ht="15" hidden="1" customHeight="1">
      <c r="A168" s="34">
        <v>5</v>
      </c>
      <c r="B168" s="35" t="s">
        <v>3369</v>
      </c>
      <c r="C168" s="34" t="s">
        <v>1</v>
      </c>
      <c r="D168" s="35" t="s">
        <v>3370</v>
      </c>
      <c r="E168" s="36">
        <v>130000</v>
      </c>
      <c r="F168" s="43"/>
      <c r="G168" s="36">
        <v>0</v>
      </c>
      <c r="H168" s="36">
        <v>0</v>
      </c>
      <c r="I168" s="36">
        <v>130000</v>
      </c>
      <c r="J168" s="43"/>
      <c r="L168" s="5" t="e">
        <f>VLOOKUP(B168,#REF!,1,0)</f>
        <v>#REF!</v>
      </c>
    </row>
    <row r="169" spans="1:12" ht="15" hidden="1" customHeight="1">
      <c r="A169" s="34">
        <v>6</v>
      </c>
      <c r="B169" s="35" t="s">
        <v>3371</v>
      </c>
      <c r="C169" s="34" t="s">
        <v>3372</v>
      </c>
      <c r="D169" s="35" t="s">
        <v>3373</v>
      </c>
      <c r="E169" s="36">
        <v>130000</v>
      </c>
      <c r="F169" s="43"/>
      <c r="G169" s="36">
        <v>0</v>
      </c>
      <c r="H169" s="36">
        <v>0</v>
      </c>
      <c r="I169" s="36">
        <v>130000</v>
      </c>
      <c r="J169" s="43"/>
      <c r="L169" s="5" t="e">
        <f>VLOOKUP(B169,#REF!,1,0)</f>
        <v>#REF!</v>
      </c>
    </row>
    <row r="170" spans="1:12" ht="15" hidden="1" customHeight="1">
      <c r="A170" s="34">
        <v>5</v>
      </c>
      <c r="B170" s="35" t="s">
        <v>3374</v>
      </c>
      <c r="C170" s="34" t="s">
        <v>1</v>
      </c>
      <c r="D170" s="35" t="s">
        <v>3375</v>
      </c>
      <c r="E170" s="36">
        <v>1234501.2</v>
      </c>
      <c r="F170" s="43"/>
      <c r="G170" s="36">
        <v>0</v>
      </c>
      <c r="H170" s="36">
        <v>0</v>
      </c>
      <c r="I170" s="36">
        <v>1234501.2</v>
      </c>
      <c r="J170" s="43"/>
      <c r="L170" s="5" t="e">
        <f>VLOOKUP(B170,#REF!,1,0)</f>
        <v>#REF!</v>
      </c>
    </row>
    <row r="171" spans="1:12" ht="15" hidden="1" customHeight="1">
      <c r="A171" s="34">
        <v>6</v>
      </c>
      <c r="B171" s="35" t="s">
        <v>3376</v>
      </c>
      <c r="C171" s="34" t="s">
        <v>3377</v>
      </c>
      <c r="D171" s="35" t="s">
        <v>3378</v>
      </c>
      <c r="E171" s="36">
        <v>1234501.2</v>
      </c>
      <c r="F171" s="43"/>
      <c r="G171" s="36">
        <v>0</v>
      </c>
      <c r="H171" s="36">
        <v>0</v>
      </c>
      <c r="I171" s="36">
        <v>1234501.2</v>
      </c>
      <c r="J171" s="43"/>
      <c r="L171" s="5" t="e">
        <f>VLOOKUP(B171,#REF!,1,0)</f>
        <v>#REF!</v>
      </c>
    </row>
    <row r="172" spans="1:12" ht="15" hidden="1" customHeight="1">
      <c r="A172" s="34">
        <v>4</v>
      </c>
      <c r="B172" s="35" t="s">
        <v>3379</v>
      </c>
      <c r="C172" s="34" t="s">
        <v>1</v>
      </c>
      <c r="D172" s="35" t="s">
        <v>3380</v>
      </c>
      <c r="E172" s="36">
        <v>-1227781.6599999999</v>
      </c>
      <c r="F172" s="43"/>
      <c r="G172" s="36">
        <v>0</v>
      </c>
      <c r="H172" s="36">
        <v>58.42</v>
      </c>
      <c r="I172" s="36">
        <v>-1227840.08</v>
      </c>
      <c r="J172" s="43"/>
      <c r="L172" s="5" t="e">
        <f>VLOOKUP(B172,#REF!,1,0)</f>
        <v>#REF!</v>
      </c>
    </row>
    <row r="173" spans="1:12" ht="15" hidden="1" customHeight="1">
      <c r="A173" s="34">
        <v>6</v>
      </c>
      <c r="B173" s="35" t="s">
        <v>3381</v>
      </c>
      <c r="C173" s="34" t="s">
        <v>3382</v>
      </c>
      <c r="D173" s="35" t="s">
        <v>3383</v>
      </c>
      <c r="E173" s="36">
        <v>-1227781.6599999999</v>
      </c>
      <c r="F173" s="43"/>
      <c r="G173" s="36">
        <v>0</v>
      </c>
      <c r="H173" s="36">
        <v>58.42</v>
      </c>
      <c r="I173" s="36">
        <v>-1227840.08</v>
      </c>
      <c r="J173" s="43"/>
      <c r="L173" s="5" t="e">
        <f>VLOOKUP(B173,#REF!,1,0)</f>
        <v>#REF!</v>
      </c>
    </row>
    <row r="174" spans="1:12" ht="15" hidden="1" customHeight="1">
      <c r="A174" s="34">
        <v>3</v>
      </c>
      <c r="B174" s="35" t="s">
        <v>3384</v>
      </c>
      <c r="C174" s="34" t="s">
        <v>1</v>
      </c>
      <c r="D174" s="35" t="s">
        <v>3385</v>
      </c>
      <c r="E174" s="36">
        <v>1117369.68</v>
      </c>
      <c r="F174" s="43"/>
      <c r="G174" s="36">
        <v>50477</v>
      </c>
      <c r="H174" s="36">
        <v>20778.03</v>
      </c>
      <c r="I174" s="36">
        <v>1147068.6499999999</v>
      </c>
      <c r="J174" s="43"/>
      <c r="L174" s="5" t="e">
        <f>VLOOKUP(B174,#REF!,1,0)</f>
        <v>#REF!</v>
      </c>
    </row>
    <row r="175" spans="1:12" ht="15" hidden="1" customHeight="1">
      <c r="A175" s="34">
        <v>4</v>
      </c>
      <c r="B175" s="35" t="s">
        <v>3386</v>
      </c>
      <c r="C175" s="34" t="s">
        <v>1</v>
      </c>
      <c r="D175" s="35" t="s">
        <v>3387</v>
      </c>
      <c r="E175" s="36">
        <v>1150352.03</v>
      </c>
      <c r="F175" s="43"/>
      <c r="G175" s="36">
        <v>50477</v>
      </c>
      <c r="H175" s="36">
        <v>0</v>
      </c>
      <c r="I175" s="36">
        <v>1200829.03</v>
      </c>
      <c r="J175" s="43"/>
      <c r="L175" s="5" t="e">
        <f>VLOOKUP(B175,#REF!,1,0)</f>
        <v>#REF!</v>
      </c>
    </row>
    <row r="176" spans="1:12" ht="15" hidden="1" customHeight="1">
      <c r="A176" s="34">
        <v>6</v>
      </c>
      <c r="B176" s="35" t="s">
        <v>3388</v>
      </c>
      <c r="C176" s="34" t="s">
        <v>3389</v>
      </c>
      <c r="D176" s="35" t="s">
        <v>3390</v>
      </c>
      <c r="E176" s="36">
        <v>1150352.03</v>
      </c>
      <c r="F176" s="43"/>
      <c r="G176" s="36">
        <v>50477</v>
      </c>
      <c r="H176" s="36">
        <v>0</v>
      </c>
      <c r="I176" s="36">
        <v>1200829.03</v>
      </c>
      <c r="J176" s="43"/>
      <c r="L176" s="5" t="e">
        <f>VLOOKUP(B176,#REF!,1,0)</f>
        <v>#REF!</v>
      </c>
    </row>
    <row r="177" spans="1:12" ht="15" hidden="1" customHeight="1">
      <c r="A177" s="34">
        <v>4</v>
      </c>
      <c r="B177" s="35" t="s">
        <v>3391</v>
      </c>
      <c r="C177" s="34" t="s">
        <v>1</v>
      </c>
      <c r="D177" s="35" t="s">
        <v>3392</v>
      </c>
      <c r="E177" s="36">
        <v>1303386.26</v>
      </c>
      <c r="F177" s="43"/>
      <c r="G177" s="36">
        <v>0</v>
      </c>
      <c r="H177" s="36">
        <v>0</v>
      </c>
      <c r="I177" s="36">
        <v>1303386.26</v>
      </c>
      <c r="J177" s="43"/>
      <c r="L177" s="5" t="e">
        <f>VLOOKUP(B177,#REF!,1,0)</f>
        <v>#REF!</v>
      </c>
    </row>
    <row r="178" spans="1:12" ht="15" hidden="1" customHeight="1">
      <c r="A178" s="34">
        <v>6</v>
      </c>
      <c r="B178" s="35" t="s">
        <v>3393</v>
      </c>
      <c r="C178" s="34" t="s">
        <v>3394</v>
      </c>
      <c r="D178" s="35" t="s">
        <v>3395</v>
      </c>
      <c r="E178" s="36">
        <v>157780.69</v>
      </c>
      <c r="F178" s="43"/>
      <c r="G178" s="36">
        <v>0</v>
      </c>
      <c r="H178" s="36">
        <v>0</v>
      </c>
      <c r="I178" s="36">
        <v>157780.69</v>
      </c>
      <c r="J178" s="43"/>
      <c r="L178" s="5" t="e">
        <f>VLOOKUP(B178,#REF!,1,0)</f>
        <v>#REF!</v>
      </c>
    </row>
    <row r="179" spans="1:12" ht="15" hidden="1" customHeight="1">
      <c r="A179" s="34">
        <v>6</v>
      </c>
      <c r="B179" s="35" t="s">
        <v>3396</v>
      </c>
      <c r="C179" s="34" t="s">
        <v>3397</v>
      </c>
      <c r="D179" s="35" t="s">
        <v>3398</v>
      </c>
      <c r="E179" s="36">
        <v>251219.08</v>
      </c>
      <c r="F179" s="43"/>
      <c r="G179" s="36">
        <v>0</v>
      </c>
      <c r="H179" s="36">
        <v>0</v>
      </c>
      <c r="I179" s="36">
        <v>251219.08</v>
      </c>
      <c r="J179" s="43"/>
      <c r="L179" s="5" t="e">
        <f>VLOOKUP(B179,#REF!,1,0)</f>
        <v>#REF!</v>
      </c>
    </row>
    <row r="180" spans="1:12" ht="15" hidden="1" customHeight="1">
      <c r="A180" s="34">
        <v>6</v>
      </c>
      <c r="B180" s="35" t="s">
        <v>3399</v>
      </c>
      <c r="C180" s="34" t="s">
        <v>3400</v>
      </c>
      <c r="D180" s="35" t="s">
        <v>3401</v>
      </c>
      <c r="E180" s="36">
        <v>894386.49</v>
      </c>
      <c r="F180" s="43"/>
      <c r="G180" s="36">
        <v>0</v>
      </c>
      <c r="H180" s="36">
        <v>0</v>
      </c>
      <c r="I180" s="36">
        <v>894386.49</v>
      </c>
      <c r="J180" s="43"/>
      <c r="L180" s="5" t="e">
        <f>VLOOKUP(B180,#REF!,1,0)</f>
        <v>#REF!</v>
      </c>
    </row>
    <row r="181" spans="1:12" ht="15" hidden="1" customHeight="1">
      <c r="A181" s="34">
        <v>4</v>
      </c>
      <c r="B181" s="35" t="s">
        <v>3402</v>
      </c>
      <c r="C181" s="34" t="s">
        <v>1</v>
      </c>
      <c r="D181" s="35" t="s">
        <v>3403</v>
      </c>
      <c r="E181" s="36">
        <v>-717698.64</v>
      </c>
      <c r="F181" s="43"/>
      <c r="G181" s="36">
        <v>0</v>
      </c>
      <c r="H181" s="36">
        <v>10659.82</v>
      </c>
      <c r="I181" s="36">
        <v>-728358.46</v>
      </c>
      <c r="J181" s="43"/>
      <c r="L181" s="5" t="e">
        <f>VLOOKUP(B181,#REF!,1,0)</f>
        <v>#REF!</v>
      </c>
    </row>
    <row r="182" spans="1:12" ht="15" hidden="1" customHeight="1">
      <c r="A182" s="34">
        <v>6</v>
      </c>
      <c r="B182" s="35" t="s">
        <v>3404</v>
      </c>
      <c r="C182" s="34" t="s">
        <v>3405</v>
      </c>
      <c r="D182" s="35" t="s">
        <v>3406</v>
      </c>
      <c r="E182" s="36">
        <v>-717698.64</v>
      </c>
      <c r="F182" s="43"/>
      <c r="G182" s="36">
        <v>0</v>
      </c>
      <c r="H182" s="36">
        <v>10659.82</v>
      </c>
      <c r="I182" s="36">
        <v>-728358.46</v>
      </c>
      <c r="J182" s="43"/>
      <c r="L182" s="5" t="e">
        <f>VLOOKUP(B182,#REF!,1,0)</f>
        <v>#REF!</v>
      </c>
    </row>
    <row r="183" spans="1:12" ht="15" hidden="1" customHeight="1">
      <c r="A183" s="34">
        <v>4</v>
      </c>
      <c r="B183" s="35" t="s">
        <v>3407</v>
      </c>
      <c r="C183" s="34" t="s">
        <v>1</v>
      </c>
      <c r="D183" s="35" t="s">
        <v>3408</v>
      </c>
      <c r="E183" s="36">
        <v>-618669.97</v>
      </c>
      <c r="F183" s="43"/>
      <c r="G183" s="36">
        <v>0</v>
      </c>
      <c r="H183" s="36">
        <v>10118.209999999999</v>
      </c>
      <c r="I183" s="36">
        <v>-628788.18000000005</v>
      </c>
      <c r="J183" s="43"/>
      <c r="L183" s="5" t="e">
        <f>VLOOKUP(B183,#REF!,1,0)</f>
        <v>#REF!</v>
      </c>
    </row>
    <row r="184" spans="1:12" ht="15" hidden="1" customHeight="1">
      <c r="A184" s="34">
        <v>6</v>
      </c>
      <c r="B184" s="35" t="s">
        <v>3409</v>
      </c>
      <c r="C184" s="34" t="s">
        <v>3410</v>
      </c>
      <c r="D184" s="35" t="s">
        <v>3411</v>
      </c>
      <c r="E184" s="36">
        <v>-81545.17</v>
      </c>
      <c r="F184" s="43"/>
      <c r="G184" s="36">
        <v>0</v>
      </c>
      <c r="H184" s="36">
        <v>1162.48</v>
      </c>
      <c r="I184" s="36">
        <v>-82707.649999999994</v>
      </c>
      <c r="J184" s="43"/>
      <c r="L184" s="5" t="e">
        <f>VLOOKUP(B184,#REF!,1,0)</f>
        <v>#REF!</v>
      </c>
    </row>
    <row r="185" spans="1:12" ht="15" hidden="1" customHeight="1">
      <c r="A185" s="34">
        <v>6</v>
      </c>
      <c r="B185" s="35" t="s">
        <v>3412</v>
      </c>
      <c r="C185" s="34" t="s">
        <v>3413</v>
      </c>
      <c r="D185" s="35" t="s">
        <v>3414</v>
      </c>
      <c r="E185" s="36">
        <v>-89719.89</v>
      </c>
      <c r="F185" s="43"/>
      <c r="G185" s="36">
        <v>0</v>
      </c>
      <c r="H185" s="36">
        <v>1898.5</v>
      </c>
      <c r="I185" s="36">
        <v>-91618.39</v>
      </c>
      <c r="J185" s="43"/>
      <c r="L185" s="5" t="e">
        <f>VLOOKUP(B185,#REF!,1,0)</f>
        <v>#REF!</v>
      </c>
    </row>
    <row r="186" spans="1:12" ht="15" hidden="1" customHeight="1">
      <c r="A186" s="34">
        <v>6</v>
      </c>
      <c r="B186" s="35" t="s">
        <v>3415</v>
      </c>
      <c r="C186" s="34" t="s">
        <v>3416</v>
      </c>
      <c r="D186" s="35" t="s">
        <v>3417</v>
      </c>
      <c r="E186" s="36">
        <v>-447404.91</v>
      </c>
      <c r="F186" s="43"/>
      <c r="G186" s="36">
        <v>0</v>
      </c>
      <c r="H186" s="36">
        <v>7057.23</v>
      </c>
      <c r="I186" s="36">
        <v>-454462.14</v>
      </c>
      <c r="J186" s="43"/>
      <c r="L186" s="5" t="e">
        <f>VLOOKUP(B186,#REF!,1,0)</f>
        <v>#REF!</v>
      </c>
    </row>
    <row r="187" spans="1:12" ht="15" hidden="1" customHeight="1">
      <c r="A187" s="34">
        <v>3</v>
      </c>
      <c r="B187" s="35" t="s">
        <v>3418</v>
      </c>
      <c r="C187" s="34" t="s">
        <v>1</v>
      </c>
      <c r="D187" s="35" t="s">
        <v>3419</v>
      </c>
      <c r="E187" s="36">
        <v>635150.68999999994</v>
      </c>
      <c r="F187" s="43"/>
      <c r="G187" s="36">
        <v>2263.0700000000002</v>
      </c>
      <c r="H187" s="36">
        <v>14929.79</v>
      </c>
      <c r="I187" s="36">
        <v>622483.97</v>
      </c>
      <c r="J187" s="43"/>
      <c r="L187" s="5" t="e">
        <f>VLOOKUP(B187,#REF!,1,0)</f>
        <v>#REF!</v>
      </c>
    </row>
    <row r="188" spans="1:12" ht="15" hidden="1" customHeight="1">
      <c r="A188" s="34">
        <v>4</v>
      </c>
      <c r="B188" s="35" t="s">
        <v>3420</v>
      </c>
      <c r="C188" s="34" t="s">
        <v>1</v>
      </c>
      <c r="D188" s="35" t="s">
        <v>3421</v>
      </c>
      <c r="E188" s="36">
        <v>25206.7</v>
      </c>
      <c r="F188" s="43"/>
      <c r="G188" s="36">
        <v>0</v>
      </c>
      <c r="H188" s="36">
        <v>0</v>
      </c>
      <c r="I188" s="36">
        <v>25206.7</v>
      </c>
      <c r="J188" s="43"/>
      <c r="L188" s="5" t="e">
        <f>VLOOKUP(B188,#REF!,1,0)</f>
        <v>#REF!</v>
      </c>
    </row>
    <row r="189" spans="1:12" ht="15" hidden="1" customHeight="1">
      <c r="A189" s="34">
        <v>5</v>
      </c>
      <c r="B189" s="35" t="s">
        <v>3422</v>
      </c>
      <c r="C189" s="34" t="s">
        <v>1</v>
      </c>
      <c r="D189" s="35" t="s">
        <v>3423</v>
      </c>
      <c r="E189" s="36">
        <v>25206.7</v>
      </c>
      <c r="F189" s="43"/>
      <c r="G189" s="36">
        <v>0</v>
      </c>
      <c r="H189" s="36">
        <v>0</v>
      </c>
      <c r="I189" s="36">
        <v>25206.7</v>
      </c>
      <c r="J189" s="43"/>
      <c r="L189" s="5" t="e">
        <f>VLOOKUP(B189,#REF!,1,0)</f>
        <v>#REF!</v>
      </c>
    </row>
    <row r="190" spans="1:12" ht="15" hidden="1" customHeight="1">
      <c r="A190" s="34">
        <v>6</v>
      </c>
      <c r="B190" s="35" t="s">
        <v>3424</v>
      </c>
      <c r="C190" s="34" t="s">
        <v>3425</v>
      </c>
      <c r="D190" s="35" t="s">
        <v>3426</v>
      </c>
      <c r="E190" s="36">
        <v>25206.7</v>
      </c>
      <c r="F190" s="43"/>
      <c r="G190" s="36">
        <v>0</v>
      </c>
      <c r="H190" s="36">
        <v>0</v>
      </c>
      <c r="I190" s="36">
        <v>25206.7</v>
      </c>
      <c r="J190" s="43"/>
      <c r="L190" s="5" t="e">
        <f>VLOOKUP(B190,#REF!,1,0)</f>
        <v>#REF!</v>
      </c>
    </row>
    <row r="191" spans="1:12" ht="15" hidden="1" customHeight="1">
      <c r="A191" s="34">
        <v>4</v>
      </c>
      <c r="B191" s="35" t="s">
        <v>3427</v>
      </c>
      <c r="C191" s="34" t="s">
        <v>1</v>
      </c>
      <c r="D191" s="35" t="s">
        <v>3428</v>
      </c>
      <c r="E191" s="36">
        <v>933986.55</v>
      </c>
      <c r="F191" s="43"/>
      <c r="G191" s="36">
        <v>2263.0700000000002</v>
      </c>
      <c r="H191" s="36">
        <v>0</v>
      </c>
      <c r="I191" s="36">
        <v>936249.62</v>
      </c>
      <c r="J191" s="43"/>
      <c r="L191" s="5" t="e">
        <f>VLOOKUP(B191,#REF!,1,0)</f>
        <v>#REF!</v>
      </c>
    </row>
    <row r="192" spans="1:12" ht="15" hidden="1" customHeight="1">
      <c r="A192" s="34">
        <v>6</v>
      </c>
      <c r="B192" s="35" t="s">
        <v>3429</v>
      </c>
      <c r="C192" s="34" t="s">
        <v>3430</v>
      </c>
      <c r="D192" s="35" t="s">
        <v>3426</v>
      </c>
      <c r="E192" s="36">
        <v>933986.55</v>
      </c>
      <c r="F192" s="43"/>
      <c r="G192" s="36">
        <v>2263.0700000000002</v>
      </c>
      <c r="H192" s="36">
        <v>0</v>
      </c>
      <c r="I192" s="36">
        <v>936249.62</v>
      </c>
      <c r="J192" s="43"/>
      <c r="L192" s="5" t="e">
        <f>VLOOKUP(B192,#REF!,1,0)</f>
        <v>#REF!</v>
      </c>
    </row>
    <row r="193" spans="1:12" ht="15" hidden="1" customHeight="1">
      <c r="A193" s="34">
        <v>4</v>
      </c>
      <c r="B193" s="35" t="s">
        <v>3431</v>
      </c>
      <c r="C193" s="34" t="s">
        <v>1</v>
      </c>
      <c r="D193" s="35" t="s">
        <v>3432</v>
      </c>
      <c r="E193" s="36">
        <v>282921.24</v>
      </c>
      <c r="F193" s="43"/>
      <c r="G193" s="36">
        <v>0</v>
      </c>
      <c r="H193" s="36">
        <v>0</v>
      </c>
      <c r="I193" s="36">
        <v>282921.24</v>
      </c>
      <c r="J193" s="43"/>
      <c r="L193" s="5" t="e">
        <f>VLOOKUP(B193,#REF!,1,0)</f>
        <v>#REF!</v>
      </c>
    </row>
    <row r="194" spans="1:12" ht="15" hidden="1" customHeight="1">
      <c r="A194" s="34">
        <v>6</v>
      </c>
      <c r="B194" s="35" t="s">
        <v>3433</v>
      </c>
      <c r="C194" s="34" t="s">
        <v>3434</v>
      </c>
      <c r="D194" s="35" t="s">
        <v>3435</v>
      </c>
      <c r="E194" s="36">
        <v>50841.37</v>
      </c>
      <c r="F194" s="43"/>
      <c r="G194" s="36">
        <v>0</v>
      </c>
      <c r="H194" s="36">
        <v>0</v>
      </c>
      <c r="I194" s="36">
        <v>50841.37</v>
      </c>
      <c r="J194" s="43"/>
      <c r="L194" s="5" t="e">
        <f>VLOOKUP(B194,#REF!,1,0)</f>
        <v>#REF!</v>
      </c>
    </row>
    <row r="195" spans="1:12" ht="15" hidden="1" customHeight="1">
      <c r="A195" s="34">
        <v>6</v>
      </c>
      <c r="B195" s="35" t="s">
        <v>3436</v>
      </c>
      <c r="C195" s="34" t="s">
        <v>3437</v>
      </c>
      <c r="D195" s="35" t="s">
        <v>3438</v>
      </c>
      <c r="E195" s="36">
        <v>6200</v>
      </c>
      <c r="F195" s="43"/>
      <c r="G195" s="36">
        <v>0</v>
      </c>
      <c r="H195" s="36">
        <v>0</v>
      </c>
      <c r="I195" s="36">
        <v>6200</v>
      </c>
      <c r="J195" s="43"/>
      <c r="L195" s="5" t="e">
        <f>VLOOKUP(B195,#REF!,1,0)</f>
        <v>#REF!</v>
      </c>
    </row>
    <row r="196" spans="1:12" ht="15" hidden="1" customHeight="1">
      <c r="A196" s="34">
        <v>6</v>
      </c>
      <c r="B196" s="35" t="s">
        <v>3439</v>
      </c>
      <c r="C196" s="34" t="s">
        <v>3440</v>
      </c>
      <c r="D196" s="35" t="s">
        <v>3441</v>
      </c>
      <c r="E196" s="36">
        <v>81466.880000000005</v>
      </c>
      <c r="F196" s="43"/>
      <c r="G196" s="36">
        <v>0</v>
      </c>
      <c r="H196" s="36">
        <v>0</v>
      </c>
      <c r="I196" s="36">
        <v>81466.880000000005</v>
      </c>
      <c r="J196" s="43"/>
      <c r="L196" s="5" t="e">
        <f>VLOOKUP(B196,#REF!,1,0)</f>
        <v>#REF!</v>
      </c>
    </row>
    <row r="197" spans="1:12" ht="15" hidden="1" customHeight="1">
      <c r="A197" s="34">
        <v>6</v>
      </c>
      <c r="B197" s="35" t="s">
        <v>3442</v>
      </c>
      <c r="C197" s="34" t="s">
        <v>3443</v>
      </c>
      <c r="D197" s="35" t="s">
        <v>3444</v>
      </c>
      <c r="E197" s="36">
        <v>68005.240000000005</v>
      </c>
      <c r="F197" s="43"/>
      <c r="G197" s="36">
        <v>0</v>
      </c>
      <c r="H197" s="36">
        <v>0</v>
      </c>
      <c r="I197" s="36">
        <v>68005.240000000005</v>
      </c>
      <c r="J197" s="43"/>
      <c r="L197" s="5" t="e">
        <f>VLOOKUP(B197,#REF!,1,0)</f>
        <v>#REF!</v>
      </c>
    </row>
    <row r="198" spans="1:12" ht="15" hidden="1" customHeight="1">
      <c r="A198" s="34">
        <v>6</v>
      </c>
      <c r="B198" s="35" t="s">
        <v>3445</v>
      </c>
      <c r="C198" s="34" t="s">
        <v>3446</v>
      </c>
      <c r="D198" s="35" t="s">
        <v>3447</v>
      </c>
      <c r="E198" s="36">
        <v>76407.75</v>
      </c>
      <c r="F198" s="43"/>
      <c r="G198" s="36">
        <v>0</v>
      </c>
      <c r="H198" s="36">
        <v>0</v>
      </c>
      <c r="I198" s="36">
        <v>76407.75</v>
      </c>
      <c r="J198" s="43"/>
      <c r="L198" s="5" t="e">
        <f>VLOOKUP(B198,#REF!,1,0)</f>
        <v>#REF!</v>
      </c>
    </row>
    <row r="199" spans="1:12" ht="15" hidden="1" customHeight="1">
      <c r="A199" s="34">
        <v>4</v>
      </c>
      <c r="B199" s="35" t="s">
        <v>3448</v>
      </c>
      <c r="C199" s="34" t="s">
        <v>1</v>
      </c>
      <c r="D199" s="35" t="s">
        <v>3449</v>
      </c>
      <c r="E199" s="36">
        <v>392401</v>
      </c>
      <c r="F199" s="43"/>
      <c r="G199" s="36">
        <v>0</v>
      </c>
      <c r="H199" s="36">
        <v>0</v>
      </c>
      <c r="I199" s="36">
        <v>392401</v>
      </c>
      <c r="J199" s="43"/>
      <c r="L199" s="5" t="e">
        <f>VLOOKUP(B199,#REF!,1,0)</f>
        <v>#REF!</v>
      </c>
    </row>
    <row r="200" spans="1:12" ht="15" hidden="1" customHeight="1">
      <c r="A200" s="34">
        <v>6</v>
      </c>
      <c r="B200" s="35" t="s">
        <v>3450</v>
      </c>
      <c r="C200" s="34" t="s">
        <v>3451</v>
      </c>
      <c r="D200" s="35" t="s">
        <v>3452</v>
      </c>
      <c r="E200" s="36">
        <v>392401</v>
      </c>
      <c r="F200" s="43"/>
      <c r="G200" s="36">
        <v>0</v>
      </c>
      <c r="H200" s="36">
        <v>0</v>
      </c>
      <c r="I200" s="36">
        <v>392401</v>
      </c>
      <c r="J200" s="43"/>
      <c r="L200" s="5" t="e">
        <f>VLOOKUP(B200,#REF!,1,0)</f>
        <v>#REF!</v>
      </c>
    </row>
    <row r="201" spans="1:12" ht="15" hidden="1" customHeight="1">
      <c r="A201" s="34">
        <v>4</v>
      </c>
      <c r="B201" s="35" t="s">
        <v>3453</v>
      </c>
      <c r="C201" s="34" t="s">
        <v>1</v>
      </c>
      <c r="D201" s="35" t="s">
        <v>3454</v>
      </c>
      <c r="E201" s="36">
        <v>-999364.8</v>
      </c>
      <c r="F201" s="43"/>
      <c r="G201" s="36">
        <v>0</v>
      </c>
      <c r="H201" s="36">
        <v>14929.79</v>
      </c>
      <c r="I201" s="36">
        <v>-1014294.59</v>
      </c>
      <c r="J201" s="43"/>
      <c r="L201" s="5" t="e">
        <f>VLOOKUP(B201,#REF!,1,0)</f>
        <v>#REF!</v>
      </c>
    </row>
    <row r="202" spans="1:12" ht="15" hidden="1" customHeight="1">
      <c r="A202" s="34">
        <v>5</v>
      </c>
      <c r="B202" s="35" t="s">
        <v>3455</v>
      </c>
      <c r="C202" s="34" t="s">
        <v>1</v>
      </c>
      <c r="D202" s="35" t="s">
        <v>3456</v>
      </c>
      <c r="E202" s="36">
        <v>-20517.3</v>
      </c>
      <c r="F202" s="43"/>
      <c r="G202" s="36">
        <v>0</v>
      </c>
      <c r="H202" s="36">
        <v>134.25</v>
      </c>
      <c r="I202" s="36">
        <v>-20651.55</v>
      </c>
      <c r="J202" s="43"/>
      <c r="L202" s="5" t="e">
        <f>VLOOKUP(B202,#REF!,1,0)</f>
        <v>#REF!</v>
      </c>
    </row>
    <row r="203" spans="1:12" ht="15" hidden="1" customHeight="1">
      <c r="A203" s="34">
        <v>6</v>
      </c>
      <c r="B203" s="35" t="s">
        <v>3457</v>
      </c>
      <c r="C203" s="34" t="s">
        <v>3458</v>
      </c>
      <c r="D203" s="35" t="s">
        <v>3459</v>
      </c>
      <c r="E203" s="36">
        <v>-20517.3</v>
      </c>
      <c r="F203" s="43"/>
      <c r="G203" s="36">
        <v>0</v>
      </c>
      <c r="H203" s="36">
        <v>134.25</v>
      </c>
      <c r="I203" s="36">
        <v>-20651.55</v>
      </c>
      <c r="J203" s="43"/>
      <c r="L203" s="5" t="e">
        <f>VLOOKUP(B203,#REF!,1,0)</f>
        <v>#REF!</v>
      </c>
    </row>
    <row r="204" spans="1:12" ht="15" hidden="1" customHeight="1">
      <c r="A204" s="34">
        <v>5</v>
      </c>
      <c r="B204" s="35" t="s">
        <v>3460</v>
      </c>
      <c r="C204" s="34" t="s">
        <v>1</v>
      </c>
      <c r="D204" s="35" t="s">
        <v>3461</v>
      </c>
      <c r="E204" s="36">
        <v>-727198.26</v>
      </c>
      <c r="F204" s="43"/>
      <c r="G204" s="36">
        <v>0</v>
      </c>
      <c r="H204" s="36">
        <v>6647.23</v>
      </c>
      <c r="I204" s="36">
        <v>-733845.49</v>
      </c>
      <c r="J204" s="43"/>
      <c r="L204" s="5" t="e">
        <f>VLOOKUP(B204,#REF!,1,0)</f>
        <v>#REF!</v>
      </c>
    </row>
    <row r="205" spans="1:12" ht="15" hidden="1" customHeight="1">
      <c r="A205" s="34">
        <v>6</v>
      </c>
      <c r="B205" s="35" t="s">
        <v>3462</v>
      </c>
      <c r="C205" s="34" t="s">
        <v>3463</v>
      </c>
      <c r="D205" s="35" t="s">
        <v>3464</v>
      </c>
      <c r="E205" s="36">
        <v>-727198.26</v>
      </c>
      <c r="F205" s="43"/>
      <c r="G205" s="36">
        <v>0</v>
      </c>
      <c r="H205" s="36">
        <v>6647.23</v>
      </c>
      <c r="I205" s="36">
        <v>-733845.49</v>
      </c>
      <c r="J205" s="43"/>
      <c r="L205" s="5" t="e">
        <f>VLOOKUP(B205,#REF!,1,0)</f>
        <v>#REF!</v>
      </c>
    </row>
    <row r="206" spans="1:12" ht="15" hidden="1" customHeight="1">
      <c r="A206" s="34">
        <v>5</v>
      </c>
      <c r="B206" s="35" t="s">
        <v>3465</v>
      </c>
      <c r="C206" s="34" t="s">
        <v>1</v>
      </c>
      <c r="D206" s="35" t="s">
        <v>3466</v>
      </c>
      <c r="E206" s="36">
        <v>-106671.38</v>
      </c>
      <c r="F206" s="43"/>
      <c r="G206" s="36">
        <v>0</v>
      </c>
      <c r="H206" s="36">
        <v>2122.9699999999998</v>
      </c>
      <c r="I206" s="36">
        <v>-108794.35</v>
      </c>
      <c r="J206" s="43"/>
      <c r="L206" s="5" t="e">
        <f>VLOOKUP(B206,#REF!,1,0)</f>
        <v>#REF!</v>
      </c>
    </row>
    <row r="207" spans="1:12" ht="15" hidden="1" customHeight="1">
      <c r="A207" s="34">
        <v>6</v>
      </c>
      <c r="B207" s="35" t="s">
        <v>3467</v>
      </c>
      <c r="C207" s="34" t="s">
        <v>3468</v>
      </c>
      <c r="D207" s="35" t="s">
        <v>3469</v>
      </c>
      <c r="E207" s="36">
        <v>-45093.73</v>
      </c>
      <c r="F207" s="43"/>
      <c r="G207" s="36">
        <v>0</v>
      </c>
      <c r="H207" s="36">
        <v>240.6</v>
      </c>
      <c r="I207" s="36">
        <v>-45334.33</v>
      </c>
      <c r="J207" s="43"/>
      <c r="L207" s="5" t="e">
        <f>VLOOKUP(B207,#REF!,1,0)</f>
        <v>#REF!</v>
      </c>
    </row>
    <row r="208" spans="1:12" ht="15" hidden="1" customHeight="1">
      <c r="A208" s="34">
        <v>6</v>
      </c>
      <c r="B208" s="35" t="s">
        <v>3470</v>
      </c>
      <c r="C208" s="34" t="s">
        <v>3471</v>
      </c>
      <c r="D208" s="35" t="s">
        <v>3472</v>
      </c>
      <c r="E208" s="36">
        <v>-6200</v>
      </c>
      <c r="F208" s="43"/>
      <c r="G208" s="36">
        <v>0</v>
      </c>
      <c r="H208" s="36">
        <v>0</v>
      </c>
      <c r="I208" s="36">
        <v>-6200</v>
      </c>
      <c r="J208" s="43"/>
      <c r="L208" s="5" t="e">
        <f>VLOOKUP(B208,#REF!,1,0)</f>
        <v>#REF!</v>
      </c>
    </row>
    <row r="209" spans="1:12" ht="15" hidden="1" customHeight="1">
      <c r="A209" s="34">
        <v>6</v>
      </c>
      <c r="B209" s="35" t="s">
        <v>3473</v>
      </c>
      <c r="C209" s="34" t="s">
        <v>3474</v>
      </c>
      <c r="D209" s="35" t="s">
        <v>3475</v>
      </c>
      <c r="E209" s="36">
        <v>-15538</v>
      </c>
      <c r="F209" s="43"/>
      <c r="G209" s="36">
        <v>0</v>
      </c>
      <c r="H209" s="36">
        <v>678.88</v>
      </c>
      <c r="I209" s="36">
        <v>-16216.88</v>
      </c>
      <c r="J209" s="43"/>
      <c r="L209" s="5" t="e">
        <f>VLOOKUP(B209,#REF!,1,0)</f>
        <v>#REF!</v>
      </c>
    </row>
    <row r="210" spans="1:12" ht="15" hidden="1" customHeight="1">
      <c r="A210" s="34">
        <v>6</v>
      </c>
      <c r="B210" s="35" t="s">
        <v>3476</v>
      </c>
      <c r="C210" s="34" t="s">
        <v>3477</v>
      </c>
      <c r="D210" s="35" t="s">
        <v>3478</v>
      </c>
      <c r="E210" s="36">
        <v>-30910.75</v>
      </c>
      <c r="F210" s="43"/>
      <c r="G210" s="36">
        <v>0</v>
      </c>
      <c r="H210" s="36">
        <v>566.76</v>
      </c>
      <c r="I210" s="36">
        <v>-31477.51</v>
      </c>
      <c r="J210" s="43"/>
      <c r="L210" s="5" t="e">
        <f>VLOOKUP(B210,#REF!,1,0)</f>
        <v>#REF!</v>
      </c>
    </row>
    <row r="211" spans="1:12" ht="15" hidden="1" customHeight="1">
      <c r="A211" s="34">
        <v>6</v>
      </c>
      <c r="B211" s="35" t="s">
        <v>3479</v>
      </c>
      <c r="C211" s="34" t="s">
        <v>3480</v>
      </c>
      <c r="D211" s="35" t="s">
        <v>3481</v>
      </c>
      <c r="E211" s="36">
        <v>-8928.9</v>
      </c>
      <c r="F211" s="43"/>
      <c r="G211" s="36">
        <v>0</v>
      </c>
      <c r="H211" s="36">
        <v>636.73</v>
      </c>
      <c r="I211" s="36">
        <v>-9565.6299999999992</v>
      </c>
      <c r="J211" s="43"/>
      <c r="L211" s="5" t="e">
        <f>VLOOKUP(B211,#REF!,1,0)</f>
        <v>#REF!</v>
      </c>
    </row>
    <row r="212" spans="1:12" ht="15" hidden="1" customHeight="1">
      <c r="A212" s="34">
        <v>5</v>
      </c>
      <c r="B212" s="35" t="s">
        <v>3482</v>
      </c>
      <c r="C212" s="34" t="s">
        <v>1</v>
      </c>
      <c r="D212" s="35" t="s">
        <v>3483</v>
      </c>
      <c r="E212" s="36">
        <v>-144977.85999999999</v>
      </c>
      <c r="F212" s="43"/>
      <c r="G212" s="36">
        <v>0</v>
      </c>
      <c r="H212" s="36">
        <v>6025.34</v>
      </c>
      <c r="I212" s="36">
        <v>-151003.20000000001</v>
      </c>
      <c r="J212" s="43"/>
      <c r="L212" s="5" t="e">
        <f>VLOOKUP(B212,#REF!,1,0)</f>
        <v>#REF!</v>
      </c>
    </row>
    <row r="213" spans="1:12" ht="15" hidden="1" customHeight="1">
      <c r="A213" s="34">
        <v>6</v>
      </c>
      <c r="B213" s="35" t="s">
        <v>3484</v>
      </c>
      <c r="C213" s="34" t="s">
        <v>3485</v>
      </c>
      <c r="D213" s="35" t="s">
        <v>3486</v>
      </c>
      <c r="E213" s="36">
        <v>-144977.85999999999</v>
      </c>
      <c r="F213" s="43"/>
      <c r="G213" s="36">
        <v>0</v>
      </c>
      <c r="H213" s="36">
        <v>6025.34</v>
      </c>
      <c r="I213" s="36">
        <v>-151003.20000000001</v>
      </c>
      <c r="J213" s="43"/>
      <c r="L213" s="5" t="e">
        <f>VLOOKUP(B213,#REF!,1,0)</f>
        <v>#REF!</v>
      </c>
    </row>
    <row r="214" spans="1:12" ht="15" hidden="1" customHeight="1">
      <c r="A214" s="34">
        <v>1</v>
      </c>
      <c r="B214" s="35" t="s">
        <v>3487</v>
      </c>
      <c r="C214" s="34" t="s">
        <v>1</v>
      </c>
      <c r="D214" s="35" t="s">
        <v>3488</v>
      </c>
      <c r="E214" s="36">
        <v>472158618.51999998</v>
      </c>
      <c r="F214" s="43"/>
      <c r="G214" s="36">
        <v>290461698.81</v>
      </c>
      <c r="H214" s="36">
        <v>276780271.89999998</v>
      </c>
      <c r="I214" s="36">
        <v>485840045.43000001</v>
      </c>
      <c r="J214" s="43"/>
      <c r="L214" s="5" t="e">
        <f>VLOOKUP(B214,#REF!,1,0)</f>
        <v>#REF!</v>
      </c>
    </row>
    <row r="215" spans="1:12" ht="15" hidden="1" customHeight="1">
      <c r="A215" s="34">
        <v>3</v>
      </c>
      <c r="B215" s="35" t="s">
        <v>3489</v>
      </c>
      <c r="C215" s="34" t="s">
        <v>1</v>
      </c>
      <c r="D215" s="35" t="s">
        <v>3490</v>
      </c>
      <c r="E215" s="36">
        <v>5730367.8700000001</v>
      </c>
      <c r="F215" s="43"/>
      <c r="G215" s="36">
        <v>7466666.1399999997</v>
      </c>
      <c r="H215" s="36">
        <v>7061367.8700000001</v>
      </c>
      <c r="I215" s="36">
        <v>6135666.1399999997</v>
      </c>
      <c r="J215" s="43"/>
      <c r="L215" s="5" t="e">
        <f>VLOOKUP(B215,#REF!,1,0)</f>
        <v>#REF!</v>
      </c>
    </row>
    <row r="216" spans="1:12" ht="15" hidden="1" customHeight="1">
      <c r="A216" s="34">
        <v>4</v>
      </c>
      <c r="B216" s="35" t="s">
        <v>3491</v>
      </c>
      <c r="C216" s="34" t="s">
        <v>1</v>
      </c>
      <c r="D216" s="35" t="s">
        <v>5914</v>
      </c>
      <c r="E216" s="36">
        <v>5730367.8700000001</v>
      </c>
      <c r="F216" s="43"/>
      <c r="G216" s="36">
        <v>7466666.1399999997</v>
      </c>
      <c r="H216" s="36">
        <v>7061367.8700000001</v>
      </c>
      <c r="I216" s="36">
        <v>6135666.1399999997</v>
      </c>
      <c r="J216" s="43"/>
      <c r="L216" s="5" t="e">
        <f>VLOOKUP(B216,#REF!,1,0)</f>
        <v>#REF!</v>
      </c>
    </row>
    <row r="217" spans="1:12" ht="15" hidden="1" customHeight="1">
      <c r="A217" s="34">
        <v>5</v>
      </c>
      <c r="B217" s="35" t="s">
        <v>3493</v>
      </c>
      <c r="C217" s="34" t="s">
        <v>1</v>
      </c>
      <c r="D217" s="35" t="s">
        <v>3494</v>
      </c>
      <c r="E217" s="36">
        <v>5730367.8700000001</v>
      </c>
      <c r="F217" s="43"/>
      <c r="G217" s="36">
        <v>7466666.1399999997</v>
      </c>
      <c r="H217" s="36">
        <v>7061367.8700000001</v>
      </c>
      <c r="I217" s="36">
        <v>6135666.1399999997</v>
      </c>
      <c r="J217" s="43"/>
      <c r="L217" s="5" t="e">
        <f>VLOOKUP(B217,#REF!,1,0)</f>
        <v>#REF!</v>
      </c>
    </row>
    <row r="218" spans="1:12" ht="15" hidden="1" customHeight="1">
      <c r="A218" s="34">
        <v>6</v>
      </c>
      <c r="B218" s="35" t="s">
        <v>3495</v>
      </c>
      <c r="C218" s="34" t="s">
        <v>3496</v>
      </c>
      <c r="D218" s="35" t="s">
        <v>3497</v>
      </c>
      <c r="E218" s="36">
        <v>5730367.8700000001</v>
      </c>
      <c r="F218" s="43"/>
      <c r="G218" s="36">
        <v>7466666.1399999997</v>
      </c>
      <c r="H218" s="36">
        <v>7061367.8700000001</v>
      </c>
      <c r="I218" s="36">
        <v>6135666.1399999997</v>
      </c>
      <c r="J218" s="43"/>
      <c r="L218" s="5" t="e">
        <f>VLOOKUP(B218,#REF!,1,0)</f>
        <v>#REF!</v>
      </c>
    </row>
    <row r="219" spans="1:12" ht="15" hidden="1" customHeight="1">
      <c r="A219" s="34">
        <v>3</v>
      </c>
      <c r="B219" s="35" t="s">
        <v>3498</v>
      </c>
      <c r="C219" s="34" t="s">
        <v>1</v>
      </c>
      <c r="D219" s="35" t="s">
        <v>3499</v>
      </c>
      <c r="E219" s="36">
        <v>9826235.8399999999</v>
      </c>
      <c r="F219" s="43"/>
      <c r="G219" s="36">
        <v>91178725.870000005</v>
      </c>
      <c r="H219" s="36">
        <v>90918364.420000002</v>
      </c>
      <c r="I219" s="36">
        <v>10086597.289999999</v>
      </c>
      <c r="J219" s="43"/>
      <c r="L219" s="5" t="e">
        <f>VLOOKUP(B219,#REF!,1,0)</f>
        <v>#REF!</v>
      </c>
    </row>
    <row r="220" spans="1:12" ht="15" hidden="1" customHeight="1">
      <c r="A220" s="34">
        <v>4</v>
      </c>
      <c r="B220" s="35" t="s">
        <v>3500</v>
      </c>
      <c r="C220" s="34" t="s">
        <v>1</v>
      </c>
      <c r="D220" s="35" t="s">
        <v>3501</v>
      </c>
      <c r="E220" s="36">
        <v>9826235.8399999999</v>
      </c>
      <c r="F220" s="43"/>
      <c r="G220" s="36">
        <v>91178725.870000005</v>
      </c>
      <c r="H220" s="36">
        <v>90918364.420000002</v>
      </c>
      <c r="I220" s="36">
        <v>10086597.289999999</v>
      </c>
      <c r="J220" s="43"/>
      <c r="L220" s="5" t="e">
        <f>VLOOKUP(B220,#REF!,1,0)</f>
        <v>#REF!</v>
      </c>
    </row>
    <row r="221" spans="1:12" ht="15" hidden="1" customHeight="1">
      <c r="A221" s="34">
        <v>5</v>
      </c>
      <c r="B221" s="35" t="s">
        <v>3502</v>
      </c>
      <c r="C221" s="34" t="s">
        <v>1</v>
      </c>
      <c r="D221" s="35" t="s">
        <v>3503</v>
      </c>
      <c r="E221" s="36">
        <v>9826235.8399999999</v>
      </c>
      <c r="F221" s="43"/>
      <c r="G221" s="36">
        <v>91178725.870000005</v>
      </c>
      <c r="H221" s="36">
        <v>90918364.420000002</v>
      </c>
      <c r="I221" s="36">
        <v>10086597.289999999</v>
      </c>
      <c r="J221" s="43"/>
      <c r="L221" s="5" t="e">
        <f>VLOOKUP(B221,#REF!,1,0)</f>
        <v>#REF!</v>
      </c>
    </row>
    <row r="222" spans="1:12" ht="15" hidden="1" customHeight="1">
      <c r="A222" s="34">
        <v>6</v>
      </c>
      <c r="B222" s="35" t="s">
        <v>3504</v>
      </c>
      <c r="C222" s="34" t="s">
        <v>3505</v>
      </c>
      <c r="D222" s="35" t="s">
        <v>3506</v>
      </c>
      <c r="E222" s="36">
        <v>10</v>
      </c>
      <c r="F222" s="43"/>
      <c r="G222" s="36">
        <v>0</v>
      </c>
      <c r="H222" s="36">
        <v>0</v>
      </c>
      <c r="I222" s="36">
        <v>10</v>
      </c>
      <c r="J222" s="43"/>
      <c r="L222" s="5" t="e">
        <f>VLOOKUP(B222,#REF!,1,0)</f>
        <v>#REF!</v>
      </c>
    </row>
    <row r="223" spans="1:12" ht="15" hidden="1" customHeight="1">
      <c r="A223" s="34">
        <v>6</v>
      </c>
      <c r="B223" s="35" t="s">
        <v>3507</v>
      </c>
      <c r="C223" s="34" t="s">
        <v>3508</v>
      </c>
      <c r="D223" s="35" t="s">
        <v>3509</v>
      </c>
      <c r="E223" s="36">
        <v>5992005.8799999999</v>
      </c>
      <c r="F223" s="43"/>
      <c r="G223" s="36">
        <v>6058708.21</v>
      </c>
      <c r="H223" s="36">
        <v>5648745.4800000004</v>
      </c>
      <c r="I223" s="36">
        <v>6401968.6100000003</v>
      </c>
      <c r="J223" s="43"/>
      <c r="L223" s="5" t="e">
        <f>VLOOKUP(B223,#REF!,1,0)</f>
        <v>#REF!</v>
      </c>
    </row>
    <row r="224" spans="1:12" ht="15" hidden="1" customHeight="1">
      <c r="A224" s="34">
        <v>6</v>
      </c>
      <c r="B224" s="35" t="s">
        <v>3510</v>
      </c>
      <c r="C224" s="34" t="s">
        <v>3511</v>
      </c>
      <c r="D224" s="35" t="s">
        <v>3512</v>
      </c>
      <c r="E224" s="36">
        <v>40500</v>
      </c>
      <c r="F224" s="43"/>
      <c r="G224" s="36">
        <v>0</v>
      </c>
      <c r="H224" s="36">
        <v>13500</v>
      </c>
      <c r="I224" s="36">
        <v>27000</v>
      </c>
      <c r="J224" s="43"/>
      <c r="L224" s="5" t="e">
        <f>VLOOKUP(B224,#REF!,1,0)</f>
        <v>#REF!</v>
      </c>
    </row>
    <row r="225" spans="1:12" ht="15" hidden="1" customHeight="1">
      <c r="A225" s="34">
        <v>6</v>
      </c>
      <c r="B225" s="35" t="s">
        <v>3513</v>
      </c>
      <c r="C225" s="34" t="s">
        <v>3514</v>
      </c>
      <c r="D225" s="35" t="s">
        <v>3515</v>
      </c>
      <c r="E225" s="36">
        <v>3793719.96</v>
      </c>
      <c r="F225" s="43"/>
      <c r="G225" s="36">
        <v>85120017.659999996</v>
      </c>
      <c r="H225" s="36">
        <v>85256118.939999998</v>
      </c>
      <c r="I225" s="36">
        <v>3657618.68</v>
      </c>
      <c r="J225" s="43"/>
      <c r="L225" s="5" t="e">
        <f>VLOOKUP(B225,#REF!,1,0)</f>
        <v>#REF!</v>
      </c>
    </row>
    <row r="226" spans="1:12" ht="15" hidden="1" customHeight="1">
      <c r="A226" s="34">
        <v>3</v>
      </c>
      <c r="B226" s="35" t="s">
        <v>3516</v>
      </c>
      <c r="C226" s="34" t="s">
        <v>1</v>
      </c>
      <c r="D226" s="35" t="s">
        <v>3517</v>
      </c>
      <c r="E226" s="36">
        <v>99028359.209999993</v>
      </c>
      <c r="F226" s="43"/>
      <c r="G226" s="36">
        <v>45273741.549999997</v>
      </c>
      <c r="H226" s="36">
        <v>45680261.5</v>
      </c>
      <c r="I226" s="36">
        <v>98621839.260000005</v>
      </c>
      <c r="J226" s="43"/>
      <c r="L226" s="5" t="e">
        <f>VLOOKUP(B226,#REF!,1,0)</f>
        <v>#REF!</v>
      </c>
    </row>
    <row r="227" spans="1:12" ht="15" hidden="1" customHeight="1">
      <c r="A227" s="34">
        <v>4</v>
      </c>
      <c r="B227" s="35" t="s">
        <v>3518</v>
      </c>
      <c r="C227" s="34" t="s">
        <v>1</v>
      </c>
      <c r="D227" s="35" t="s">
        <v>3519</v>
      </c>
      <c r="E227" s="36">
        <v>99028359.209999993</v>
      </c>
      <c r="F227" s="43"/>
      <c r="G227" s="36">
        <v>45273741.549999997</v>
      </c>
      <c r="H227" s="36">
        <v>45680261.5</v>
      </c>
      <c r="I227" s="36">
        <v>98621839.260000005</v>
      </c>
      <c r="J227" s="43"/>
      <c r="L227" s="5" t="e">
        <f>VLOOKUP(B227,#REF!,1,0)</f>
        <v>#REF!</v>
      </c>
    </row>
    <row r="228" spans="1:12" ht="15" hidden="1" customHeight="1">
      <c r="A228" s="34">
        <v>5</v>
      </c>
      <c r="B228" s="35" t="s">
        <v>3520</v>
      </c>
      <c r="C228" s="34" t="s">
        <v>1</v>
      </c>
      <c r="D228" s="35" t="s">
        <v>3521</v>
      </c>
      <c r="E228" s="36">
        <v>99028359.209999993</v>
      </c>
      <c r="F228" s="43"/>
      <c r="G228" s="36">
        <v>45273741.549999997</v>
      </c>
      <c r="H228" s="36">
        <v>45680261.5</v>
      </c>
      <c r="I228" s="36">
        <v>98621839.260000005</v>
      </c>
      <c r="J228" s="43"/>
      <c r="L228" s="5" t="e">
        <f>VLOOKUP(B228,#REF!,1,0)</f>
        <v>#REF!</v>
      </c>
    </row>
    <row r="229" spans="1:12" ht="15" hidden="1" customHeight="1">
      <c r="A229" s="34">
        <v>6</v>
      </c>
      <c r="B229" s="35" t="s">
        <v>3522</v>
      </c>
      <c r="C229" s="34" t="s">
        <v>3523</v>
      </c>
      <c r="D229" s="35" t="s">
        <v>3524</v>
      </c>
      <c r="E229" s="36">
        <v>99028359.209999993</v>
      </c>
      <c r="F229" s="43"/>
      <c r="G229" s="36">
        <v>45273741.549999997</v>
      </c>
      <c r="H229" s="36">
        <v>45680261.5</v>
      </c>
      <c r="I229" s="36">
        <v>98621839.260000005</v>
      </c>
      <c r="J229" s="43"/>
      <c r="L229" s="5" t="e">
        <f>VLOOKUP(B229,#REF!,1,0)</f>
        <v>#REF!</v>
      </c>
    </row>
    <row r="230" spans="1:12" ht="15" hidden="1" customHeight="1">
      <c r="A230" s="34">
        <v>3</v>
      </c>
      <c r="B230" s="35" t="s">
        <v>3525</v>
      </c>
      <c r="C230" s="34" t="s">
        <v>1</v>
      </c>
      <c r="D230" s="35" t="s">
        <v>3526</v>
      </c>
      <c r="E230" s="36">
        <v>24556882.260000002</v>
      </c>
      <c r="F230" s="43"/>
      <c r="G230" s="36">
        <v>0</v>
      </c>
      <c r="H230" s="36">
        <v>321604.98</v>
      </c>
      <c r="I230" s="36">
        <v>24235277.280000001</v>
      </c>
      <c r="J230" s="43"/>
      <c r="L230" s="5" t="e">
        <f>VLOOKUP(B230,#REF!,1,0)</f>
        <v>#REF!</v>
      </c>
    </row>
    <row r="231" spans="1:12" ht="15" hidden="1" customHeight="1">
      <c r="A231" s="34">
        <v>4</v>
      </c>
      <c r="B231" s="35" t="s">
        <v>3527</v>
      </c>
      <c r="C231" s="34" t="s">
        <v>1</v>
      </c>
      <c r="D231" s="35" t="s">
        <v>3528</v>
      </c>
      <c r="E231" s="36">
        <v>24556882.260000002</v>
      </c>
      <c r="F231" s="43"/>
      <c r="G231" s="36">
        <v>0</v>
      </c>
      <c r="H231" s="36">
        <v>321604.98</v>
      </c>
      <c r="I231" s="36">
        <v>24235277.280000001</v>
      </c>
      <c r="J231" s="43"/>
      <c r="L231" s="5" t="e">
        <f>VLOOKUP(B231,#REF!,1,0)</f>
        <v>#REF!</v>
      </c>
    </row>
    <row r="232" spans="1:12" ht="15" hidden="1" customHeight="1">
      <c r="A232" s="34">
        <v>6</v>
      </c>
      <c r="B232" s="35" t="s">
        <v>3529</v>
      </c>
      <c r="C232" s="34" t="s">
        <v>3530</v>
      </c>
      <c r="D232" s="35" t="s">
        <v>3531</v>
      </c>
      <c r="E232" s="36">
        <v>5200000</v>
      </c>
      <c r="F232" s="43"/>
      <c r="G232" s="36">
        <v>0</v>
      </c>
      <c r="H232" s="36">
        <v>0</v>
      </c>
      <c r="I232" s="36">
        <v>5200000</v>
      </c>
      <c r="J232" s="43"/>
      <c r="L232" s="5" t="e">
        <f>VLOOKUP(B232,#REF!,1,0)</f>
        <v>#REF!</v>
      </c>
    </row>
    <row r="233" spans="1:12" ht="15" hidden="1" customHeight="1">
      <c r="A233" s="34">
        <v>6</v>
      </c>
      <c r="B233" s="35" t="s">
        <v>3532</v>
      </c>
      <c r="C233" s="34" t="s">
        <v>3533</v>
      </c>
      <c r="D233" s="35" t="s">
        <v>3452</v>
      </c>
      <c r="E233" s="36">
        <v>1980000</v>
      </c>
      <c r="F233" s="43"/>
      <c r="G233" s="36">
        <v>0</v>
      </c>
      <c r="H233" s="36">
        <v>220000</v>
      </c>
      <c r="I233" s="36">
        <v>1760000</v>
      </c>
      <c r="J233" s="43"/>
      <c r="L233" s="5" t="e">
        <f>VLOOKUP(B233,#REF!,1,0)</f>
        <v>#REF!</v>
      </c>
    </row>
    <row r="234" spans="1:12" ht="15" hidden="1" customHeight="1">
      <c r="A234" s="34">
        <v>6</v>
      </c>
      <c r="B234" s="35" t="s">
        <v>3534</v>
      </c>
      <c r="C234" s="34" t="s">
        <v>3535</v>
      </c>
      <c r="D234" s="35" t="s">
        <v>3536</v>
      </c>
      <c r="E234" s="36">
        <v>3457000</v>
      </c>
      <c r="F234" s="43"/>
      <c r="G234" s="36">
        <v>0</v>
      </c>
      <c r="H234" s="36">
        <v>0</v>
      </c>
      <c r="I234" s="36">
        <v>3457000</v>
      </c>
      <c r="J234" s="43"/>
      <c r="L234" s="5" t="e">
        <f>VLOOKUP(B234,#REF!,1,0)</f>
        <v>#REF!</v>
      </c>
    </row>
    <row r="235" spans="1:12" ht="15" hidden="1" customHeight="1">
      <c r="A235" s="34">
        <v>6</v>
      </c>
      <c r="B235" s="35" t="s">
        <v>3537</v>
      </c>
      <c r="C235" s="34" t="s">
        <v>3538</v>
      </c>
      <c r="D235" s="35" t="s">
        <v>3539</v>
      </c>
      <c r="E235" s="36">
        <v>13919882.26</v>
      </c>
      <c r="F235" s="43"/>
      <c r="G235" s="36">
        <v>0</v>
      </c>
      <c r="H235" s="36">
        <v>101604.98</v>
      </c>
      <c r="I235" s="36">
        <v>13818277.279999999</v>
      </c>
      <c r="J235" s="43"/>
      <c r="L235" s="5" t="e">
        <f>VLOOKUP(B235,#REF!,1,0)</f>
        <v>#REF!</v>
      </c>
    </row>
    <row r="236" spans="1:12" ht="15" hidden="1" customHeight="1">
      <c r="A236" s="34">
        <v>3</v>
      </c>
      <c r="B236" s="35" t="s">
        <v>3540</v>
      </c>
      <c r="C236" s="34" t="s">
        <v>1</v>
      </c>
      <c r="D236" s="35" t="s">
        <v>3541</v>
      </c>
      <c r="E236" s="36">
        <v>249984561.93000001</v>
      </c>
      <c r="F236" s="43"/>
      <c r="G236" s="36">
        <v>123776885.29000001</v>
      </c>
      <c r="H236" s="36">
        <v>114258662.29000001</v>
      </c>
      <c r="I236" s="36">
        <v>259502784.93000001</v>
      </c>
      <c r="J236" s="43"/>
      <c r="L236" s="5" t="e">
        <f>VLOOKUP(B236,#REF!,1,0)</f>
        <v>#REF!</v>
      </c>
    </row>
    <row r="237" spans="1:12" ht="15" hidden="1" customHeight="1">
      <c r="A237" s="34">
        <v>4</v>
      </c>
      <c r="B237" s="35" t="s">
        <v>3542</v>
      </c>
      <c r="C237" s="34" t="s">
        <v>1</v>
      </c>
      <c r="D237" s="35" t="s">
        <v>3543</v>
      </c>
      <c r="E237" s="36">
        <v>155186136.27000001</v>
      </c>
      <c r="F237" s="43"/>
      <c r="G237" s="36">
        <v>15209602.58</v>
      </c>
      <c r="H237" s="36">
        <v>9469290.9399999995</v>
      </c>
      <c r="I237" s="36">
        <v>160926447.91</v>
      </c>
      <c r="J237" s="43"/>
      <c r="L237" s="5" t="e">
        <f>VLOOKUP(B237,#REF!,1,0)</f>
        <v>#REF!</v>
      </c>
    </row>
    <row r="238" spans="1:12" ht="15" hidden="1" customHeight="1">
      <c r="A238" s="34">
        <v>6</v>
      </c>
      <c r="B238" s="35" t="s">
        <v>3544</v>
      </c>
      <c r="C238" s="34" t="s">
        <v>3545</v>
      </c>
      <c r="D238" s="35" t="s">
        <v>3546</v>
      </c>
      <c r="E238" s="36">
        <v>46219981.520000003</v>
      </c>
      <c r="F238" s="43"/>
      <c r="G238" s="36">
        <v>2698758.2</v>
      </c>
      <c r="H238" s="36">
        <v>1892905.07</v>
      </c>
      <c r="I238" s="36">
        <v>47025834.649999999</v>
      </c>
      <c r="J238" s="43"/>
      <c r="L238" s="5" t="e">
        <f>VLOOKUP(B238,#REF!,1,0)</f>
        <v>#REF!</v>
      </c>
    </row>
    <row r="239" spans="1:12" ht="15" hidden="1" customHeight="1">
      <c r="A239" s="34">
        <v>6</v>
      </c>
      <c r="B239" s="35" t="s">
        <v>3547</v>
      </c>
      <c r="C239" s="34" t="s">
        <v>3548</v>
      </c>
      <c r="D239" s="35" t="s">
        <v>3549</v>
      </c>
      <c r="E239" s="36">
        <v>108966154.75</v>
      </c>
      <c r="F239" s="43"/>
      <c r="G239" s="36">
        <v>12510844.380000001</v>
      </c>
      <c r="H239" s="36">
        <v>7576385.8700000001</v>
      </c>
      <c r="I239" s="36">
        <v>113900613.26000001</v>
      </c>
      <c r="J239" s="43"/>
      <c r="L239" s="5" t="e">
        <f>VLOOKUP(B239,#REF!,1,0)</f>
        <v>#REF!</v>
      </c>
    </row>
    <row r="240" spans="1:12" ht="15" hidden="1" customHeight="1">
      <c r="A240" s="34">
        <v>4</v>
      </c>
      <c r="B240" s="35" t="s">
        <v>3550</v>
      </c>
      <c r="C240" s="34" t="s">
        <v>1</v>
      </c>
      <c r="D240" s="35" t="s">
        <v>3551</v>
      </c>
      <c r="E240" s="36">
        <v>3457832.08</v>
      </c>
      <c r="F240" s="43"/>
      <c r="G240" s="36">
        <v>93943.6</v>
      </c>
      <c r="H240" s="36">
        <v>14961.06</v>
      </c>
      <c r="I240" s="36">
        <v>3536814.62</v>
      </c>
      <c r="J240" s="43"/>
      <c r="L240" s="5" t="e">
        <f>VLOOKUP(B240,#REF!,1,0)</f>
        <v>#REF!</v>
      </c>
    </row>
    <row r="241" spans="1:12" ht="15" hidden="1" customHeight="1">
      <c r="A241" s="34">
        <v>5</v>
      </c>
      <c r="B241" s="35" t="s">
        <v>3552</v>
      </c>
      <c r="C241" s="34" t="s">
        <v>1</v>
      </c>
      <c r="D241" s="35" t="s">
        <v>3553</v>
      </c>
      <c r="E241" s="36">
        <v>1617381.54</v>
      </c>
      <c r="F241" s="43"/>
      <c r="G241" s="36">
        <v>0</v>
      </c>
      <c r="H241" s="36">
        <v>14961.06</v>
      </c>
      <c r="I241" s="36">
        <v>1602420.48</v>
      </c>
      <c r="J241" s="43"/>
      <c r="L241" s="5" t="e">
        <f>VLOOKUP(B241,#REF!,1,0)</f>
        <v>#REF!</v>
      </c>
    </row>
    <row r="242" spans="1:12" ht="15" hidden="1" customHeight="1">
      <c r="A242" s="34">
        <v>6</v>
      </c>
      <c r="B242" s="35" t="s">
        <v>3554</v>
      </c>
      <c r="C242" s="34" t="s">
        <v>3555</v>
      </c>
      <c r="D242" s="35" t="s">
        <v>3556</v>
      </c>
      <c r="E242" s="36">
        <v>1617381.54</v>
      </c>
      <c r="F242" s="43"/>
      <c r="G242" s="36">
        <v>0</v>
      </c>
      <c r="H242" s="36">
        <v>14961.06</v>
      </c>
      <c r="I242" s="36">
        <v>1602420.48</v>
      </c>
      <c r="J242" s="43"/>
      <c r="L242" s="5" t="e">
        <f>VLOOKUP(B242,#REF!,1,0)</f>
        <v>#REF!</v>
      </c>
    </row>
    <row r="243" spans="1:12" ht="15" hidden="1" customHeight="1">
      <c r="A243" s="34">
        <v>5</v>
      </c>
      <c r="B243" s="35" t="s">
        <v>3557</v>
      </c>
      <c r="C243" s="34" t="s">
        <v>1</v>
      </c>
      <c r="D243" s="35" t="s">
        <v>3558</v>
      </c>
      <c r="E243" s="36">
        <v>1840450.54</v>
      </c>
      <c r="F243" s="43"/>
      <c r="G243" s="36">
        <v>93943.6</v>
      </c>
      <c r="H243" s="36">
        <v>0</v>
      </c>
      <c r="I243" s="36">
        <v>1934394.14</v>
      </c>
      <c r="J243" s="43"/>
      <c r="L243" s="5" t="e">
        <f>VLOOKUP(B243,#REF!,1,0)</f>
        <v>#REF!</v>
      </c>
    </row>
    <row r="244" spans="1:12" ht="15" hidden="1" customHeight="1">
      <c r="A244" s="34">
        <v>6</v>
      </c>
      <c r="B244" s="35" t="s">
        <v>3559</v>
      </c>
      <c r="C244" s="34" t="s">
        <v>3560</v>
      </c>
      <c r="D244" s="35" t="s">
        <v>3561</v>
      </c>
      <c r="E244" s="36">
        <v>1840450.54</v>
      </c>
      <c r="F244" s="43"/>
      <c r="G244" s="36">
        <v>93943.6</v>
      </c>
      <c r="H244" s="36">
        <v>0</v>
      </c>
      <c r="I244" s="36">
        <v>1934394.14</v>
      </c>
      <c r="J244" s="43"/>
      <c r="L244" s="5" t="e">
        <f>VLOOKUP(B244,#REF!,1,0)</f>
        <v>#REF!</v>
      </c>
    </row>
    <row r="245" spans="1:12" ht="15" hidden="1" customHeight="1">
      <c r="A245" s="34">
        <v>4</v>
      </c>
      <c r="B245" s="35" t="s">
        <v>3562</v>
      </c>
      <c r="C245" s="34" t="s">
        <v>1</v>
      </c>
      <c r="D245" s="35" t="s">
        <v>3563</v>
      </c>
      <c r="E245" s="36">
        <v>0</v>
      </c>
      <c r="F245" s="43"/>
      <c r="G245" s="36">
        <v>1679148.11</v>
      </c>
      <c r="H245" s="36">
        <v>5361.11</v>
      </c>
      <c r="I245" s="36">
        <v>1673787</v>
      </c>
      <c r="J245" s="43"/>
      <c r="L245" s="5" t="e">
        <f>VLOOKUP(B245,#REF!,1,0)</f>
        <v>#REF!</v>
      </c>
    </row>
    <row r="246" spans="1:12" ht="15" hidden="1" customHeight="1">
      <c r="A246" s="34">
        <v>5</v>
      </c>
      <c r="B246" s="35" t="s">
        <v>3564</v>
      </c>
      <c r="C246" s="34" t="s">
        <v>1</v>
      </c>
      <c r="D246" s="35" t="s">
        <v>3565</v>
      </c>
      <c r="E246" s="36">
        <v>0</v>
      </c>
      <c r="F246" s="43"/>
      <c r="G246" s="36">
        <v>1679148.11</v>
      </c>
      <c r="H246" s="36">
        <v>5361.11</v>
      </c>
      <c r="I246" s="36">
        <v>1673787</v>
      </c>
      <c r="J246" s="43"/>
      <c r="L246" s="5" t="e">
        <f>VLOOKUP(B246,#REF!,1,0)</f>
        <v>#REF!</v>
      </c>
    </row>
    <row r="247" spans="1:12" ht="15" hidden="1" customHeight="1">
      <c r="A247" s="34">
        <v>6</v>
      </c>
      <c r="B247" s="35" t="s">
        <v>3566</v>
      </c>
      <c r="C247" s="34" t="s">
        <v>3567</v>
      </c>
      <c r="D247" s="35" t="s">
        <v>3568</v>
      </c>
      <c r="E247" s="36">
        <v>0</v>
      </c>
      <c r="F247" s="43"/>
      <c r="G247" s="36">
        <v>1679148.11</v>
      </c>
      <c r="H247" s="36">
        <v>5361.11</v>
      </c>
      <c r="I247" s="36">
        <v>1673787</v>
      </c>
      <c r="J247" s="43"/>
      <c r="L247" s="5" t="e">
        <f>VLOOKUP(B247,#REF!,1,0)</f>
        <v>#REF!</v>
      </c>
    </row>
    <row r="248" spans="1:12" ht="15" hidden="1" customHeight="1">
      <c r="A248" s="34">
        <v>4</v>
      </c>
      <c r="B248" s="35" t="s">
        <v>3569</v>
      </c>
      <c r="C248" s="34" t="s">
        <v>1</v>
      </c>
      <c r="D248" s="35" t="s">
        <v>3570</v>
      </c>
      <c r="E248" s="36">
        <v>0</v>
      </c>
      <c r="F248" s="43"/>
      <c r="G248" s="36">
        <v>0</v>
      </c>
      <c r="H248" s="36">
        <v>769601.73</v>
      </c>
      <c r="I248" s="36">
        <v>-769601.73</v>
      </c>
      <c r="J248" s="43"/>
      <c r="L248" s="5" t="e">
        <f>VLOOKUP(B248,#REF!,1,0)</f>
        <v>#REF!</v>
      </c>
    </row>
    <row r="249" spans="1:12" ht="15" hidden="1" customHeight="1">
      <c r="A249" s="34">
        <v>5</v>
      </c>
      <c r="B249" s="35" t="s">
        <v>3571</v>
      </c>
      <c r="C249" s="34" t="s">
        <v>1</v>
      </c>
      <c r="D249" s="35" t="s">
        <v>3572</v>
      </c>
      <c r="E249" s="36">
        <v>0</v>
      </c>
      <c r="F249" s="43"/>
      <c r="G249" s="36">
        <v>0</v>
      </c>
      <c r="H249" s="36">
        <v>769601.73</v>
      </c>
      <c r="I249" s="36">
        <v>-769601.73</v>
      </c>
      <c r="J249" s="43"/>
      <c r="L249" s="5" t="e">
        <f>VLOOKUP(B249,#REF!,1,0)</f>
        <v>#REF!</v>
      </c>
    </row>
    <row r="250" spans="1:12" ht="15" hidden="1" customHeight="1">
      <c r="A250" s="34">
        <v>6</v>
      </c>
      <c r="B250" s="35" t="s">
        <v>3573</v>
      </c>
      <c r="C250" s="34" t="s">
        <v>3574</v>
      </c>
      <c r="D250" s="35" t="s">
        <v>3575</v>
      </c>
      <c r="E250" s="36">
        <v>0</v>
      </c>
      <c r="F250" s="43"/>
      <c r="G250" s="36">
        <v>0</v>
      </c>
      <c r="H250" s="36">
        <v>769601.73</v>
      </c>
      <c r="I250" s="36">
        <v>-769601.73</v>
      </c>
      <c r="J250" s="43"/>
      <c r="L250" s="5" t="e">
        <f>VLOOKUP(B250,#REF!,1,0)</f>
        <v>#REF!</v>
      </c>
    </row>
    <row r="251" spans="1:12" ht="15" hidden="1" customHeight="1">
      <c r="A251" s="34">
        <v>5</v>
      </c>
      <c r="B251" s="35" t="s">
        <v>3576</v>
      </c>
      <c r="C251" s="34" t="s">
        <v>1</v>
      </c>
      <c r="D251" s="35" t="s">
        <v>3577</v>
      </c>
      <c r="E251" s="36">
        <v>0</v>
      </c>
      <c r="F251" s="43"/>
      <c r="G251" s="36">
        <v>0</v>
      </c>
      <c r="H251" s="36">
        <v>46899.31</v>
      </c>
      <c r="I251" s="36">
        <v>-46899.31</v>
      </c>
      <c r="J251" s="43"/>
      <c r="L251" s="5" t="e">
        <f>VLOOKUP(B251,#REF!,1,0)</f>
        <v>#REF!</v>
      </c>
    </row>
    <row r="252" spans="1:12" ht="15" hidden="1" customHeight="1">
      <c r="A252" s="34">
        <v>6</v>
      </c>
      <c r="B252" s="35" t="s">
        <v>3578</v>
      </c>
      <c r="C252" s="34" t="s">
        <v>3579</v>
      </c>
      <c r="D252" s="35" t="s">
        <v>3580</v>
      </c>
      <c r="E252" s="36">
        <v>0</v>
      </c>
      <c r="F252" s="43"/>
      <c r="G252" s="36">
        <v>0</v>
      </c>
      <c r="H252" s="36">
        <v>46899.31</v>
      </c>
      <c r="I252" s="36">
        <v>-46899.31</v>
      </c>
      <c r="J252" s="43"/>
      <c r="L252" s="5" t="e">
        <f>VLOOKUP(B252,#REF!,1,0)</f>
        <v>#REF!</v>
      </c>
    </row>
    <row r="253" spans="1:12" ht="15" hidden="1" customHeight="1">
      <c r="A253" s="34">
        <v>4</v>
      </c>
      <c r="B253" s="35" t="s">
        <v>3581</v>
      </c>
      <c r="C253" s="34" t="s">
        <v>1</v>
      </c>
      <c r="D253" s="35" t="s">
        <v>3582</v>
      </c>
      <c r="E253" s="36">
        <v>28775478.960000001</v>
      </c>
      <c r="F253" s="43"/>
      <c r="G253" s="36">
        <v>3307894</v>
      </c>
      <c r="H253" s="36">
        <v>1469569.27</v>
      </c>
      <c r="I253" s="36">
        <v>30613803.690000001</v>
      </c>
      <c r="J253" s="43"/>
      <c r="L253" s="5" t="e">
        <f>VLOOKUP(B253,#REF!,1,0)</f>
        <v>#REF!</v>
      </c>
    </row>
    <row r="254" spans="1:12" ht="15" hidden="1" customHeight="1">
      <c r="A254" s="34">
        <v>5</v>
      </c>
      <c r="B254" s="35" t="s">
        <v>3583</v>
      </c>
      <c r="C254" s="34" t="s">
        <v>1</v>
      </c>
      <c r="D254" s="35" t="s">
        <v>3584</v>
      </c>
      <c r="E254" s="36">
        <v>28775478.960000001</v>
      </c>
      <c r="F254" s="43"/>
      <c r="G254" s="36">
        <v>3307894</v>
      </c>
      <c r="H254" s="36">
        <v>1469569.27</v>
      </c>
      <c r="I254" s="36">
        <v>30613803.690000001</v>
      </c>
      <c r="J254" s="43"/>
      <c r="L254" s="5" t="e">
        <f>VLOOKUP(B254,#REF!,1,0)</f>
        <v>#REF!</v>
      </c>
    </row>
    <row r="255" spans="1:12" ht="15" hidden="1" customHeight="1">
      <c r="A255" s="34">
        <v>6</v>
      </c>
      <c r="B255" s="35" t="s">
        <v>3585</v>
      </c>
      <c r="C255" s="34" t="s">
        <v>3586</v>
      </c>
      <c r="D255" s="35" t="s">
        <v>3587</v>
      </c>
      <c r="E255" s="36">
        <v>6584487.3399999999</v>
      </c>
      <c r="F255" s="43"/>
      <c r="G255" s="36">
        <v>2402348.96</v>
      </c>
      <c r="H255" s="36">
        <v>756687.56</v>
      </c>
      <c r="I255" s="36">
        <v>8230148.7400000002</v>
      </c>
      <c r="J255" s="43"/>
      <c r="L255" s="5" t="e">
        <f>VLOOKUP(B255,#REF!,1,0)</f>
        <v>#REF!</v>
      </c>
    </row>
    <row r="256" spans="1:12" ht="15" hidden="1" customHeight="1">
      <c r="A256" s="34">
        <v>6</v>
      </c>
      <c r="B256" s="35" t="s">
        <v>3588</v>
      </c>
      <c r="C256" s="34" t="s">
        <v>3589</v>
      </c>
      <c r="D256" s="35" t="s">
        <v>3590</v>
      </c>
      <c r="E256" s="36">
        <v>16909497.890000001</v>
      </c>
      <c r="F256" s="43"/>
      <c r="G256" s="36">
        <v>726807.95</v>
      </c>
      <c r="H256" s="36">
        <v>620734.67000000004</v>
      </c>
      <c r="I256" s="36">
        <v>17015571.170000002</v>
      </c>
      <c r="J256" s="43"/>
      <c r="L256" s="5" t="e">
        <f>VLOOKUP(B256,#REF!,1,0)</f>
        <v>#REF!</v>
      </c>
    </row>
    <row r="257" spans="1:12" ht="15" hidden="1" customHeight="1">
      <c r="A257" s="34">
        <v>6</v>
      </c>
      <c r="B257" s="35" t="s">
        <v>3591</v>
      </c>
      <c r="C257" s="34" t="s">
        <v>3592</v>
      </c>
      <c r="D257" s="35" t="s">
        <v>3593</v>
      </c>
      <c r="E257" s="36">
        <v>5281493.7300000004</v>
      </c>
      <c r="F257" s="43"/>
      <c r="G257" s="36">
        <v>178737.09</v>
      </c>
      <c r="H257" s="36">
        <v>92147.04</v>
      </c>
      <c r="I257" s="36">
        <v>5368083.78</v>
      </c>
      <c r="J257" s="43"/>
      <c r="L257" s="5" t="e">
        <f>VLOOKUP(B257,#REF!,1,0)</f>
        <v>#REF!</v>
      </c>
    </row>
    <row r="258" spans="1:12" ht="15" hidden="1" customHeight="1">
      <c r="A258" s="34">
        <v>4</v>
      </c>
      <c r="B258" s="35" t="s">
        <v>3594</v>
      </c>
      <c r="C258" s="34" t="s">
        <v>1</v>
      </c>
      <c r="D258" s="35" t="s">
        <v>3595</v>
      </c>
      <c r="E258" s="36">
        <v>2586039.94</v>
      </c>
      <c r="F258" s="43"/>
      <c r="G258" s="36">
        <v>2511553.61</v>
      </c>
      <c r="H258" s="36">
        <v>2511973.39</v>
      </c>
      <c r="I258" s="36">
        <v>2585620.16</v>
      </c>
      <c r="J258" s="43"/>
      <c r="L258" s="5" t="e">
        <f>VLOOKUP(B258,#REF!,1,0)</f>
        <v>#REF!</v>
      </c>
    </row>
    <row r="259" spans="1:12" ht="15" hidden="1" customHeight="1">
      <c r="A259" s="34">
        <v>5</v>
      </c>
      <c r="B259" s="35" t="s">
        <v>3596</v>
      </c>
      <c r="C259" s="34" t="s">
        <v>1</v>
      </c>
      <c r="D259" s="35" t="s">
        <v>3597</v>
      </c>
      <c r="E259" s="36">
        <v>2586039.94</v>
      </c>
      <c r="F259" s="43"/>
      <c r="G259" s="36">
        <v>2511553.61</v>
      </c>
      <c r="H259" s="36">
        <v>2511973.39</v>
      </c>
      <c r="I259" s="36">
        <v>2585620.16</v>
      </c>
      <c r="J259" s="43"/>
      <c r="L259" s="5" t="e">
        <f>VLOOKUP(B259,#REF!,1,0)</f>
        <v>#REF!</v>
      </c>
    </row>
    <row r="260" spans="1:12" ht="15" hidden="1" customHeight="1">
      <c r="A260" s="34">
        <v>6</v>
      </c>
      <c r="B260" s="35" t="s">
        <v>3598</v>
      </c>
      <c r="C260" s="34" t="s">
        <v>3599</v>
      </c>
      <c r="D260" s="35" t="s">
        <v>3600</v>
      </c>
      <c r="E260" s="36">
        <v>2586039.94</v>
      </c>
      <c r="F260" s="43"/>
      <c r="G260" s="36">
        <v>2511553.61</v>
      </c>
      <c r="H260" s="36">
        <v>2511973.39</v>
      </c>
      <c r="I260" s="36">
        <v>2585620.16</v>
      </c>
      <c r="J260" s="43"/>
      <c r="L260" s="5" t="e">
        <f>VLOOKUP(B260,#REF!,1,0)</f>
        <v>#REF!</v>
      </c>
    </row>
    <row r="261" spans="1:12" ht="15" hidden="1" customHeight="1">
      <c r="A261" s="34">
        <v>4</v>
      </c>
      <c r="B261" s="35" t="s">
        <v>3601</v>
      </c>
      <c r="C261" s="34" t="s">
        <v>1</v>
      </c>
      <c r="D261" s="35" t="s">
        <v>3602</v>
      </c>
      <c r="E261" s="36">
        <v>13832043.060000001</v>
      </c>
      <c r="F261" s="43"/>
      <c r="G261" s="36">
        <v>15973304.5</v>
      </c>
      <c r="H261" s="36">
        <v>15080467.26</v>
      </c>
      <c r="I261" s="36">
        <v>14724880.300000001</v>
      </c>
      <c r="J261" s="43"/>
      <c r="L261" s="5" t="e">
        <f>VLOOKUP(B261,#REF!,1,0)</f>
        <v>#REF!</v>
      </c>
    </row>
    <row r="262" spans="1:12" ht="15" hidden="1" customHeight="1">
      <c r="A262" s="34">
        <v>5</v>
      </c>
      <c r="B262" s="35" t="s">
        <v>3603</v>
      </c>
      <c r="C262" s="34" t="s">
        <v>1</v>
      </c>
      <c r="D262" s="35" t="s">
        <v>3604</v>
      </c>
      <c r="E262" s="36">
        <v>10585593.279999999</v>
      </c>
      <c r="F262" s="43"/>
      <c r="G262" s="36">
        <v>13621916.609999999</v>
      </c>
      <c r="H262" s="36">
        <v>12782974.289999999</v>
      </c>
      <c r="I262" s="36">
        <v>11424535.6</v>
      </c>
      <c r="J262" s="43"/>
      <c r="L262" s="5" t="e">
        <f>VLOOKUP(B262,#REF!,1,0)</f>
        <v>#REF!</v>
      </c>
    </row>
    <row r="263" spans="1:12" ht="15" hidden="1" customHeight="1">
      <c r="A263" s="34">
        <v>6</v>
      </c>
      <c r="B263" s="35" t="s">
        <v>3605</v>
      </c>
      <c r="C263" s="34" t="s">
        <v>3606</v>
      </c>
      <c r="D263" s="35" t="s">
        <v>3607</v>
      </c>
      <c r="E263" s="36">
        <v>1618660.66</v>
      </c>
      <c r="F263" s="43"/>
      <c r="G263" s="36">
        <v>3947394.86</v>
      </c>
      <c r="H263" s="36">
        <v>3964013.78</v>
      </c>
      <c r="I263" s="36">
        <v>1602041.74</v>
      </c>
      <c r="J263" s="43"/>
      <c r="L263" s="5" t="e">
        <f>VLOOKUP(B263,#REF!,1,0)</f>
        <v>#REF!</v>
      </c>
    </row>
    <row r="264" spans="1:12" ht="15" hidden="1" customHeight="1">
      <c r="A264" s="34">
        <v>6</v>
      </c>
      <c r="B264" s="35" t="s">
        <v>3608</v>
      </c>
      <c r="C264" s="34" t="s">
        <v>3609</v>
      </c>
      <c r="D264" s="35" t="s">
        <v>3036</v>
      </c>
      <c r="E264" s="36">
        <v>8966932.6199999992</v>
      </c>
      <c r="F264" s="43"/>
      <c r="G264" s="36">
        <v>9674521.75</v>
      </c>
      <c r="H264" s="36">
        <v>8818960.5099999998</v>
      </c>
      <c r="I264" s="36">
        <v>9822493.8599999994</v>
      </c>
      <c r="J264" s="43"/>
      <c r="L264" s="5" t="e">
        <f>VLOOKUP(B264,#REF!,1,0)</f>
        <v>#REF!</v>
      </c>
    </row>
    <row r="265" spans="1:12" ht="15" hidden="1" customHeight="1">
      <c r="A265" s="34">
        <v>5</v>
      </c>
      <c r="B265" s="35" t="s">
        <v>3610</v>
      </c>
      <c r="C265" s="34" t="s">
        <v>1</v>
      </c>
      <c r="D265" s="35" t="s">
        <v>3611</v>
      </c>
      <c r="E265" s="36">
        <v>3246449.78</v>
      </c>
      <c r="F265" s="43"/>
      <c r="G265" s="36">
        <v>2351387.89</v>
      </c>
      <c r="H265" s="36">
        <v>2297492.9700000002</v>
      </c>
      <c r="I265" s="36">
        <v>3300344.7</v>
      </c>
      <c r="J265" s="43"/>
      <c r="L265" s="5" t="e">
        <f>VLOOKUP(B265,#REF!,1,0)</f>
        <v>#REF!</v>
      </c>
    </row>
    <row r="266" spans="1:12" ht="15" hidden="1" customHeight="1">
      <c r="A266" s="34">
        <v>6</v>
      </c>
      <c r="B266" s="35" t="s">
        <v>3612</v>
      </c>
      <c r="C266" s="34" t="s">
        <v>3613</v>
      </c>
      <c r="D266" s="35" t="s">
        <v>3015</v>
      </c>
      <c r="E266" s="36">
        <v>3246449.78</v>
      </c>
      <c r="F266" s="43"/>
      <c r="G266" s="36">
        <v>2351387.89</v>
      </c>
      <c r="H266" s="36">
        <v>2297492.9700000002</v>
      </c>
      <c r="I266" s="36">
        <v>3300344.7</v>
      </c>
      <c r="J266" s="43"/>
      <c r="L266" s="5" t="e">
        <f>VLOOKUP(B266,#REF!,1,0)</f>
        <v>#REF!</v>
      </c>
    </row>
    <row r="267" spans="1:12" ht="15" hidden="1" customHeight="1">
      <c r="A267" s="34">
        <v>4</v>
      </c>
      <c r="B267" s="35" t="s">
        <v>3614</v>
      </c>
      <c r="C267" s="34" t="s">
        <v>1</v>
      </c>
      <c r="D267" s="35" t="s">
        <v>3615</v>
      </c>
      <c r="E267" s="36">
        <v>3506.7</v>
      </c>
      <c r="F267" s="43"/>
      <c r="G267" s="36">
        <v>0</v>
      </c>
      <c r="H267" s="36">
        <v>0.6</v>
      </c>
      <c r="I267" s="36">
        <v>3506.1</v>
      </c>
      <c r="J267" s="43"/>
      <c r="L267" s="5" t="e">
        <f>VLOOKUP(B267,#REF!,1,0)</f>
        <v>#REF!</v>
      </c>
    </row>
    <row r="268" spans="1:12" ht="15" hidden="1" customHeight="1">
      <c r="A268" s="34">
        <v>6</v>
      </c>
      <c r="B268" s="35" t="s">
        <v>3616</v>
      </c>
      <c r="C268" s="34" t="s">
        <v>3617</v>
      </c>
      <c r="D268" s="35" t="s">
        <v>3618</v>
      </c>
      <c r="E268" s="36">
        <v>3506.7</v>
      </c>
      <c r="F268" s="43"/>
      <c r="G268" s="36">
        <v>0</v>
      </c>
      <c r="H268" s="36">
        <v>0.6</v>
      </c>
      <c r="I268" s="36">
        <v>3506.1</v>
      </c>
      <c r="J268" s="43"/>
      <c r="L268" s="5" t="e">
        <f>VLOOKUP(B268,#REF!,1,0)</f>
        <v>#REF!</v>
      </c>
    </row>
    <row r="269" spans="1:12" ht="15" hidden="1" customHeight="1">
      <c r="A269" s="34">
        <v>4</v>
      </c>
      <c r="B269" s="35" t="s">
        <v>3619</v>
      </c>
      <c r="C269" s="34" t="s">
        <v>1</v>
      </c>
      <c r="D269" s="35" t="s">
        <v>3620</v>
      </c>
      <c r="E269" s="36">
        <v>46143524.920000002</v>
      </c>
      <c r="F269" s="43"/>
      <c r="G269" s="36">
        <v>85001438.890000001</v>
      </c>
      <c r="H269" s="36">
        <v>84890537.620000005</v>
      </c>
      <c r="I269" s="36">
        <v>46254426.189999998</v>
      </c>
      <c r="J269" s="43"/>
      <c r="L269" s="5" t="e">
        <f>VLOOKUP(B269,#REF!,1,0)</f>
        <v>#REF!</v>
      </c>
    </row>
    <row r="270" spans="1:12" ht="15" hidden="1" customHeight="1">
      <c r="A270" s="34">
        <v>6</v>
      </c>
      <c r="B270" s="35" t="s">
        <v>3621</v>
      </c>
      <c r="C270" s="34" t="s">
        <v>3622</v>
      </c>
      <c r="D270" s="35" t="s">
        <v>3623</v>
      </c>
      <c r="E270" s="36">
        <v>3075059.06</v>
      </c>
      <c r="F270" s="43"/>
      <c r="G270" s="36">
        <v>14765.56</v>
      </c>
      <c r="H270" s="36">
        <v>82129.649999999994</v>
      </c>
      <c r="I270" s="36">
        <v>3007694.97</v>
      </c>
      <c r="J270" s="43"/>
      <c r="L270" s="5" t="e">
        <f>VLOOKUP(B270,#REF!,1,0)</f>
        <v>#REF!</v>
      </c>
    </row>
    <row r="271" spans="1:12" ht="15" hidden="1" customHeight="1">
      <c r="A271" s="34">
        <v>6</v>
      </c>
      <c r="B271" s="35" t="s">
        <v>3624</v>
      </c>
      <c r="C271" s="34" t="s">
        <v>3625</v>
      </c>
      <c r="D271" s="35" t="s">
        <v>3626</v>
      </c>
      <c r="E271" s="36">
        <v>3688413.35</v>
      </c>
      <c r="F271" s="43"/>
      <c r="G271" s="36">
        <v>83779111.430000007</v>
      </c>
      <c r="H271" s="36">
        <v>83859948.319999993</v>
      </c>
      <c r="I271" s="36">
        <v>3607576.46</v>
      </c>
      <c r="J271" s="43"/>
      <c r="L271" s="5" t="e">
        <f>VLOOKUP(B271,#REF!,1,0)</f>
        <v>#REF!</v>
      </c>
    </row>
    <row r="272" spans="1:12" ht="15" hidden="1" customHeight="1">
      <c r="A272" s="34">
        <v>6</v>
      </c>
      <c r="B272" s="35" t="s">
        <v>3627</v>
      </c>
      <c r="C272" s="34" t="s">
        <v>3628</v>
      </c>
      <c r="D272" s="35" t="s">
        <v>3629</v>
      </c>
      <c r="E272" s="36">
        <v>4409255.76</v>
      </c>
      <c r="F272" s="43"/>
      <c r="G272" s="36">
        <v>96061.9</v>
      </c>
      <c r="H272" s="36">
        <v>72459.649999999994</v>
      </c>
      <c r="I272" s="36">
        <v>4432858.01</v>
      </c>
      <c r="J272" s="43"/>
      <c r="L272" s="5" t="e">
        <f>VLOOKUP(B272,#REF!,1,0)</f>
        <v>#REF!</v>
      </c>
    </row>
    <row r="273" spans="1:12" ht="15" hidden="1" customHeight="1">
      <c r="A273" s="34">
        <v>6</v>
      </c>
      <c r="B273" s="35" t="s">
        <v>3630</v>
      </c>
      <c r="C273" s="34" t="s">
        <v>3631</v>
      </c>
      <c r="D273" s="35" t="s">
        <v>3632</v>
      </c>
      <c r="E273" s="36">
        <v>2672296.75</v>
      </c>
      <c r="F273" s="43"/>
      <c r="G273" s="36">
        <v>730000</v>
      </c>
      <c r="H273" s="36">
        <v>756000</v>
      </c>
      <c r="I273" s="36">
        <v>2646296.75</v>
      </c>
      <c r="J273" s="43"/>
      <c r="L273" s="5" t="e">
        <f>VLOOKUP(B273,#REF!,1,0)</f>
        <v>#REF!</v>
      </c>
    </row>
    <row r="274" spans="1:12" ht="15" hidden="1" customHeight="1">
      <c r="A274" s="34">
        <v>6</v>
      </c>
      <c r="B274" s="35" t="s">
        <v>3633</v>
      </c>
      <c r="C274" s="34" t="s">
        <v>3634</v>
      </c>
      <c r="D274" s="35" t="s">
        <v>3635</v>
      </c>
      <c r="E274" s="36">
        <v>12791000</v>
      </c>
      <c r="F274" s="43"/>
      <c r="G274" s="36">
        <v>381500</v>
      </c>
      <c r="H274" s="36">
        <v>120000</v>
      </c>
      <c r="I274" s="36">
        <v>13052500</v>
      </c>
      <c r="J274" s="43"/>
      <c r="L274" s="5" t="e">
        <f>VLOOKUP(B274,#REF!,1,0)</f>
        <v>#REF!</v>
      </c>
    </row>
    <row r="275" spans="1:12" ht="15" hidden="1" customHeight="1">
      <c r="A275" s="34">
        <v>6</v>
      </c>
      <c r="B275" s="35" t="s">
        <v>3636</v>
      </c>
      <c r="C275" s="34" t="s">
        <v>3637</v>
      </c>
      <c r="D275" s="35" t="s">
        <v>3638</v>
      </c>
      <c r="E275" s="36">
        <v>19507500</v>
      </c>
      <c r="F275" s="43"/>
      <c r="G275" s="36">
        <v>0</v>
      </c>
      <c r="H275" s="36">
        <v>0</v>
      </c>
      <c r="I275" s="36">
        <v>19507500</v>
      </c>
      <c r="J275" s="43"/>
      <c r="L275" s="5" t="e">
        <f>VLOOKUP(B275,#REF!,1,0)</f>
        <v>#REF!</v>
      </c>
    </row>
    <row r="276" spans="1:12" ht="15" hidden="1" customHeight="1">
      <c r="A276" s="34">
        <v>2</v>
      </c>
      <c r="B276" s="35" t="s">
        <v>3639</v>
      </c>
      <c r="C276" s="34" t="s">
        <v>1</v>
      </c>
      <c r="D276" s="35" t="s">
        <v>3640</v>
      </c>
      <c r="E276" s="36">
        <v>83032211.409999996</v>
      </c>
      <c r="F276" s="43"/>
      <c r="G276" s="36">
        <v>22765679.960000001</v>
      </c>
      <c r="H276" s="36">
        <v>18540010.84</v>
      </c>
      <c r="I276" s="36">
        <v>87257880.530000001</v>
      </c>
      <c r="J276" s="43"/>
      <c r="L276" s="5" t="e">
        <f>VLOOKUP(B276,#REF!,1,0)</f>
        <v>#REF!</v>
      </c>
    </row>
    <row r="277" spans="1:12" ht="15" hidden="1" customHeight="1">
      <c r="A277" s="34">
        <v>3</v>
      </c>
      <c r="B277" s="35" t="s">
        <v>3641</v>
      </c>
      <c r="C277" s="34" t="s">
        <v>1</v>
      </c>
      <c r="D277" s="35" t="s">
        <v>3642</v>
      </c>
      <c r="E277" s="36">
        <v>584480.47</v>
      </c>
      <c r="F277" s="43"/>
      <c r="G277" s="36">
        <v>250118.59</v>
      </c>
      <c r="H277" s="36">
        <v>203445.64</v>
      </c>
      <c r="I277" s="36">
        <v>631153.42000000004</v>
      </c>
      <c r="J277" s="43"/>
      <c r="L277" s="5" t="e">
        <f>VLOOKUP(B277,#REF!,1,0)</f>
        <v>#REF!</v>
      </c>
    </row>
    <row r="278" spans="1:12" ht="15" hidden="1" customHeight="1">
      <c r="A278" s="34">
        <v>4</v>
      </c>
      <c r="B278" s="35" t="s">
        <v>3643</v>
      </c>
      <c r="C278" s="34" t="s">
        <v>1</v>
      </c>
      <c r="D278" s="35" t="s">
        <v>3644</v>
      </c>
      <c r="E278" s="36">
        <v>584480.47</v>
      </c>
      <c r="F278" s="43"/>
      <c r="G278" s="36">
        <v>250118.59</v>
      </c>
      <c r="H278" s="36">
        <v>203445.64</v>
      </c>
      <c r="I278" s="36">
        <v>631153.42000000004</v>
      </c>
      <c r="J278" s="43"/>
      <c r="L278" s="5" t="e">
        <f>VLOOKUP(B278,#REF!,1,0)</f>
        <v>#REF!</v>
      </c>
    </row>
    <row r="279" spans="1:12" ht="15" hidden="1" customHeight="1">
      <c r="A279" s="34">
        <v>6</v>
      </c>
      <c r="B279" s="35" t="s">
        <v>3645</v>
      </c>
      <c r="C279" s="34" t="s">
        <v>3646</v>
      </c>
      <c r="D279" s="35" t="s">
        <v>3647</v>
      </c>
      <c r="E279" s="36">
        <v>182052.46</v>
      </c>
      <c r="F279" s="43"/>
      <c r="G279" s="36">
        <v>37017.68</v>
      </c>
      <c r="H279" s="36">
        <v>28850.2</v>
      </c>
      <c r="I279" s="36">
        <v>190219.94</v>
      </c>
      <c r="J279" s="43"/>
      <c r="L279" s="5" t="e">
        <f>VLOOKUP(B279,#REF!,1,0)</f>
        <v>#REF!</v>
      </c>
    </row>
    <row r="280" spans="1:12" ht="15" hidden="1" customHeight="1">
      <c r="A280" s="34">
        <v>6</v>
      </c>
      <c r="B280" s="35" t="s">
        <v>3651</v>
      </c>
      <c r="C280" s="34" t="s">
        <v>3652</v>
      </c>
      <c r="D280" s="35" t="s">
        <v>3653</v>
      </c>
      <c r="E280" s="36">
        <v>197159.69</v>
      </c>
      <c r="F280" s="43"/>
      <c r="G280" s="36">
        <v>95943.51</v>
      </c>
      <c r="H280" s="36">
        <v>132694.44</v>
      </c>
      <c r="I280" s="36">
        <v>160408.76</v>
      </c>
      <c r="J280" s="43"/>
      <c r="L280" s="5" t="e">
        <f>VLOOKUP(B280,#REF!,1,0)</f>
        <v>#REF!</v>
      </c>
    </row>
    <row r="281" spans="1:12" ht="15" hidden="1" customHeight="1">
      <c r="A281" s="34">
        <v>6</v>
      </c>
      <c r="B281" s="35" t="s">
        <v>3654</v>
      </c>
      <c r="C281" s="34" t="s">
        <v>3655</v>
      </c>
      <c r="D281" s="35" t="s">
        <v>3656</v>
      </c>
      <c r="E281" s="36">
        <v>163367.32</v>
      </c>
      <c r="F281" s="43"/>
      <c r="G281" s="36">
        <v>117157.4</v>
      </c>
      <c r="H281" s="36">
        <v>0</v>
      </c>
      <c r="I281" s="36">
        <v>280524.71999999997</v>
      </c>
      <c r="J281" s="43"/>
      <c r="L281" s="5" t="e">
        <f>VLOOKUP(B281,#REF!,1,0)</f>
        <v>#REF!</v>
      </c>
    </row>
    <row r="282" spans="1:12" ht="15" hidden="1" customHeight="1">
      <c r="A282" s="34">
        <v>3</v>
      </c>
      <c r="B282" s="35" t="s">
        <v>3657</v>
      </c>
      <c r="C282" s="34" t="s">
        <v>1</v>
      </c>
      <c r="D282" s="35" t="s">
        <v>3658</v>
      </c>
      <c r="E282" s="36">
        <v>15367738.16</v>
      </c>
      <c r="F282" s="43"/>
      <c r="G282" s="36">
        <v>4964410.32</v>
      </c>
      <c r="H282" s="36">
        <v>2709921.6</v>
      </c>
      <c r="I282" s="36">
        <v>17622226.879999999</v>
      </c>
      <c r="J282" s="43"/>
      <c r="L282" s="5" t="e">
        <f>VLOOKUP(B282,#REF!,1,0)</f>
        <v>#REF!</v>
      </c>
    </row>
    <row r="283" spans="1:12" ht="15" hidden="1" customHeight="1">
      <c r="A283" s="34">
        <v>4</v>
      </c>
      <c r="B283" s="35" t="s">
        <v>3659</v>
      </c>
      <c r="C283" s="34" t="s">
        <v>1</v>
      </c>
      <c r="D283" s="35" t="s">
        <v>3660</v>
      </c>
      <c r="E283" s="36">
        <v>15367738.16</v>
      </c>
      <c r="F283" s="43"/>
      <c r="G283" s="36">
        <v>4964410.32</v>
      </c>
      <c r="H283" s="36">
        <v>2709921.6</v>
      </c>
      <c r="I283" s="36">
        <v>17622226.879999999</v>
      </c>
      <c r="J283" s="43"/>
      <c r="L283" s="5" t="e">
        <f>VLOOKUP(B283,#REF!,1,0)</f>
        <v>#REF!</v>
      </c>
    </row>
    <row r="284" spans="1:12" ht="15" hidden="1" customHeight="1">
      <c r="A284" s="34">
        <v>6</v>
      </c>
      <c r="B284" s="35" t="s">
        <v>3661</v>
      </c>
      <c r="C284" s="34" t="s">
        <v>3662</v>
      </c>
      <c r="D284" s="35" t="s">
        <v>3663</v>
      </c>
      <c r="E284" s="36">
        <v>10443.709999999999</v>
      </c>
      <c r="F284" s="43"/>
      <c r="G284" s="36">
        <v>9748.49</v>
      </c>
      <c r="H284" s="36">
        <v>8756.11</v>
      </c>
      <c r="I284" s="36">
        <v>11436.09</v>
      </c>
      <c r="J284" s="43"/>
      <c r="L284" s="5" t="e">
        <f>VLOOKUP(B284,#REF!,1,0)</f>
        <v>#REF!</v>
      </c>
    </row>
    <row r="285" spans="1:12" ht="15" hidden="1" customHeight="1">
      <c r="A285" s="34">
        <v>6</v>
      </c>
      <c r="B285" s="35" t="s">
        <v>3664</v>
      </c>
      <c r="C285" s="34" t="s">
        <v>3665</v>
      </c>
      <c r="D285" s="35" t="s">
        <v>3666</v>
      </c>
      <c r="E285" s="36">
        <v>7995836.4500000002</v>
      </c>
      <c r="F285" s="43"/>
      <c r="G285" s="36">
        <v>1530396.47</v>
      </c>
      <c r="H285" s="36">
        <v>473335.63</v>
      </c>
      <c r="I285" s="36">
        <v>9052897.2899999991</v>
      </c>
      <c r="J285" s="43"/>
      <c r="L285" s="5" t="e">
        <f>VLOOKUP(B285,#REF!,1,0)</f>
        <v>#REF!</v>
      </c>
    </row>
    <row r="286" spans="1:12" ht="15" hidden="1" customHeight="1">
      <c r="A286" s="34">
        <v>6</v>
      </c>
      <c r="B286" s="35" t="s">
        <v>3667</v>
      </c>
      <c r="C286" s="34" t="s">
        <v>3668</v>
      </c>
      <c r="D286" s="35" t="s">
        <v>3669</v>
      </c>
      <c r="E286" s="36">
        <v>2942953.41</v>
      </c>
      <c r="F286" s="43"/>
      <c r="G286" s="36">
        <v>1185270.9099999999</v>
      </c>
      <c r="H286" s="36">
        <v>333883.62</v>
      </c>
      <c r="I286" s="36">
        <v>3794340.7</v>
      </c>
      <c r="J286" s="43"/>
      <c r="L286" s="5" t="e">
        <f>VLOOKUP(B286,#REF!,1,0)</f>
        <v>#REF!</v>
      </c>
    </row>
    <row r="287" spans="1:12" ht="15" hidden="1" customHeight="1">
      <c r="A287" s="34">
        <v>6</v>
      </c>
      <c r="B287" s="35" t="s">
        <v>3670</v>
      </c>
      <c r="C287" s="34" t="s">
        <v>3671</v>
      </c>
      <c r="D287" s="35" t="s">
        <v>3672</v>
      </c>
      <c r="E287" s="36">
        <v>2579805.0099999998</v>
      </c>
      <c r="F287" s="43"/>
      <c r="G287" s="36">
        <v>1627012.27</v>
      </c>
      <c r="H287" s="36">
        <v>1516556.6</v>
      </c>
      <c r="I287" s="36">
        <v>2690260.68</v>
      </c>
      <c r="J287" s="43"/>
      <c r="L287" s="5" t="e">
        <f>VLOOKUP(B287,#REF!,1,0)</f>
        <v>#REF!</v>
      </c>
    </row>
    <row r="288" spans="1:12" ht="15" hidden="1" customHeight="1">
      <c r="A288" s="34">
        <v>6</v>
      </c>
      <c r="B288" s="35" t="s">
        <v>3673</v>
      </c>
      <c r="C288" s="34" t="s">
        <v>3674</v>
      </c>
      <c r="D288" s="35" t="s">
        <v>3675</v>
      </c>
      <c r="E288" s="36">
        <v>82650.22</v>
      </c>
      <c r="F288" s="43"/>
      <c r="G288" s="36">
        <v>54314.13</v>
      </c>
      <c r="H288" s="36">
        <v>33035.35</v>
      </c>
      <c r="I288" s="36">
        <v>103929</v>
      </c>
      <c r="J288" s="43"/>
      <c r="L288" s="5" t="e">
        <f>VLOOKUP(B288,#REF!,1,0)</f>
        <v>#REF!</v>
      </c>
    </row>
    <row r="289" spans="1:12" ht="15" hidden="1" customHeight="1">
      <c r="A289" s="34">
        <v>6</v>
      </c>
      <c r="B289" s="35" t="s">
        <v>3676</v>
      </c>
      <c r="C289" s="34" t="s">
        <v>3677</v>
      </c>
      <c r="D289" s="35" t="s">
        <v>3678</v>
      </c>
      <c r="E289" s="36">
        <v>477552.13</v>
      </c>
      <c r="F289" s="43"/>
      <c r="G289" s="36">
        <v>175960.87</v>
      </c>
      <c r="H289" s="36">
        <v>242775.38</v>
      </c>
      <c r="I289" s="36">
        <v>410737.62</v>
      </c>
      <c r="J289" s="43"/>
      <c r="L289" s="5" t="e">
        <f>VLOOKUP(B289,#REF!,1,0)</f>
        <v>#REF!</v>
      </c>
    </row>
    <row r="290" spans="1:12" ht="15" hidden="1" customHeight="1">
      <c r="A290" s="34">
        <v>6</v>
      </c>
      <c r="B290" s="35" t="s">
        <v>3679</v>
      </c>
      <c r="C290" s="34" t="s">
        <v>3680</v>
      </c>
      <c r="D290" s="35" t="s">
        <v>3681</v>
      </c>
      <c r="E290" s="36">
        <v>1278497.23</v>
      </c>
      <c r="F290" s="43"/>
      <c r="G290" s="36">
        <v>381707.18</v>
      </c>
      <c r="H290" s="36">
        <v>101578.91</v>
      </c>
      <c r="I290" s="36">
        <v>1558625.5</v>
      </c>
      <c r="J290" s="43"/>
      <c r="L290" s="5" t="e">
        <f>VLOOKUP(B290,#REF!,1,0)</f>
        <v>#REF!</v>
      </c>
    </row>
    <row r="291" spans="1:12" ht="15" hidden="1" customHeight="1">
      <c r="A291" s="34">
        <v>3</v>
      </c>
      <c r="B291" s="35" t="s">
        <v>3682</v>
      </c>
      <c r="C291" s="34" t="s">
        <v>1</v>
      </c>
      <c r="D291" s="35" t="s">
        <v>3683</v>
      </c>
      <c r="E291" s="36">
        <v>28515474.670000002</v>
      </c>
      <c r="F291" s="43"/>
      <c r="G291" s="36">
        <v>8272280.5800000001</v>
      </c>
      <c r="H291" s="36">
        <v>4647143.4800000004</v>
      </c>
      <c r="I291" s="36">
        <v>32140611.77</v>
      </c>
      <c r="J291" s="43"/>
      <c r="L291" s="5" t="e">
        <f>VLOOKUP(B291,#REF!,1,0)</f>
        <v>#REF!</v>
      </c>
    </row>
    <row r="292" spans="1:12" ht="15" hidden="1" customHeight="1">
      <c r="A292" s="34">
        <v>4</v>
      </c>
      <c r="B292" s="35" t="s">
        <v>3684</v>
      </c>
      <c r="C292" s="34" t="s">
        <v>1</v>
      </c>
      <c r="D292" s="35" t="s">
        <v>3685</v>
      </c>
      <c r="E292" s="36">
        <v>28515474.670000002</v>
      </c>
      <c r="F292" s="43"/>
      <c r="G292" s="36">
        <v>8272280.5800000001</v>
      </c>
      <c r="H292" s="36">
        <v>4647143.4800000004</v>
      </c>
      <c r="I292" s="36">
        <v>32140611.77</v>
      </c>
      <c r="J292" s="43"/>
      <c r="L292" s="5" t="e">
        <f>VLOOKUP(B292,#REF!,1,0)</f>
        <v>#REF!</v>
      </c>
    </row>
    <row r="293" spans="1:12" ht="15" hidden="1" customHeight="1">
      <c r="A293" s="34">
        <v>5</v>
      </c>
      <c r="B293" s="35" t="s">
        <v>3686</v>
      </c>
      <c r="C293" s="34" t="s">
        <v>1</v>
      </c>
      <c r="D293" s="35" t="s">
        <v>3687</v>
      </c>
      <c r="E293" s="36">
        <v>8198782.5599999996</v>
      </c>
      <c r="F293" s="43"/>
      <c r="G293" s="36">
        <v>8182987.7199999997</v>
      </c>
      <c r="H293" s="36">
        <v>4561611.03</v>
      </c>
      <c r="I293" s="36">
        <v>11820159.25</v>
      </c>
      <c r="J293" s="43"/>
      <c r="L293" s="5" t="e">
        <f>VLOOKUP(B293,#REF!,1,0)</f>
        <v>#REF!</v>
      </c>
    </row>
    <row r="294" spans="1:12" ht="15" hidden="1" customHeight="1">
      <c r="A294" s="34">
        <v>6</v>
      </c>
      <c r="B294" s="35" t="s">
        <v>3688</v>
      </c>
      <c r="C294" s="34" t="s">
        <v>3689</v>
      </c>
      <c r="D294" s="35" t="s">
        <v>3690</v>
      </c>
      <c r="E294" s="36">
        <v>15359.8</v>
      </c>
      <c r="F294" s="43"/>
      <c r="G294" s="36">
        <v>7150.43</v>
      </c>
      <c r="H294" s="36">
        <v>11287.82</v>
      </c>
      <c r="I294" s="36">
        <v>11222.41</v>
      </c>
      <c r="J294" s="43"/>
      <c r="L294" s="5" t="e">
        <f>VLOOKUP(B294,#REF!,1,0)</f>
        <v>#REF!</v>
      </c>
    </row>
    <row r="295" spans="1:12" ht="15" hidden="1" customHeight="1">
      <c r="A295" s="34">
        <v>6</v>
      </c>
      <c r="B295" s="35" t="s">
        <v>3691</v>
      </c>
      <c r="C295" s="34" t="s">
        <v>3692</v>
      </c>
      <c r="D295" s="35" t="s">
        <v>3693</v>
      </c>
      <c r="E295" s="36">
        <v>0</v>
      </c>
      <c r="F295" s="43"/>
      <c r="G295" s="36">
        <v>3872348.23</v>
      </c>
      <c r="H295" s="36">
        <v>2595128.63</v>
      </c>
      <c r="I295" s="36">
        <v>1277219.6000000001</v>
      </c>
      <c r="J295" s="43"/>
      <c r="L295" s="5" t="e">
        <f>VLOOKUP(B295,#REF!,1,0)</f>
        <v>#REF!</v>
      </c>
    </row>
    <row r="296" spans="1:12" ht="15" hidden="1" customHeight="1">
      <c r="A296" s="34">
        <v>6</v>
      </c>
      <c r="B296" s="35" t="s">
        <v>3694</v>
      </c>
      <c r="C296" s="34" t="s">
        <v>3695</v>
      </c>
      <c r="D296" s="35" t="s">
        <v>3696</v>
      </c>
      <c r="E296" s="36">
        <v>3965341.97</v>
      </c>
      <c r="F296" s="43"/>
      <c r="G296" s="36">
        <v>3166943.32</v>
      </c>
      <c r="H296" s="36">
        <v>487078.09</v>
      </c>
      <c r="I296" s="36">
        <v>6645207.2000000002</v>
      </c>
      <c r="J296" s="43"/>
      <c r="L296" s="5" t="e">
        <f>VLOOKUP(B296,#REF!,1,0)</f>
        <v>#REF!</v>
      </c>
    </row>
    <row r="297" spans="1:12" ht="15" hidden="1" customHeight="1">
      <c r="A297" s="34">
        <v>6</v>
      </c>
      <c r="B297" s="35" t="s">
        <v>3697</v>
      </c>
      <c r="C297" s="34" t="s">
        <v>3698</v>
      </c>
      <c r="D297" s="35" t="s">
        <v>3699</v>
      </c>
      <c r="E297" s="36">
        <v>742230.45</v>
      </c>
      <c r="F297" s="43"/>
      <c r="G297" s="36">
        <v>284700.34999999998</v>
      </c>
      <c r="H297" s="36">
        <v>491490.96</v>
      </c>
      <c r="I297" s="36">
        <v>535439.84</v>
      </c>
      <c r="J297" s="43"/>
      <c r="L297" s="5" t="e">
        <f>VLOOKUP(B297,#REF!,1,0)</f>
        <v>#REF!</v>
      </c>
    </row>
    <row r="298" spans="1:12" ht="15" hidden="1" customHeight="1">
      <c r="A298" s="34">
        <v>6</v>
      </c>
      <c r="B298" s="35" t="s">
        <v>3700</v>
      </c>
      <c r="C298" s="34" t="s">
        <v>3701</v>
      </c>
      <c r="D298" s="35" t="s">
        <v>3702</v>
      </c>
      <c r="E298" s="36">
        <v>1658320.37</v>
      </c>
      <c r="F298" s="43"/>
      <c r="G298" s="36">
        <v>304111.09999999998</v>
      </c>
      <c r="H298" s="36">
        <v>225600.94</v>
      </c>
      <c r="I298" s="36">
        <v>1736830.53</v>
      </c>
      <c r="J298" s="43"/>
      <c r="L298" s="5" t="e">
        <f>VLOOKUP(B298,#REF!,1,0)</f>
        <v>#REF!</v>
      </c>
    </row>
    <row r="299" spans="1:12" ht="15" hidden="1" customHeight="1">
      <c r="A299" s="34">
        <v>6</v>
      </c>
      <c r="B299" s="35" t="s">
        <v>3703</v>
      </c>
      <c r="C299" s="34" t="s">
        <v>3704</v>
      </c>
      <c r="D299" s="35" t="s">
        <v>3705</v>
      </c>
      <c r="E299" s="36">
        <v>628866.11</v>
      </c>
      <c r="F299" s="43"/>
      <c r="G299" s="36">
        <v>116732.85</v>
      </c>
      <c r="H299" s="36">
        <v>192641.79</v>
      </c>
      <c r="I299" s="36">
        <v>552957.17000000004</v>
      </c>
      <c r="J299" s="43"/>
      <c r="L299" s="5" t="e">
        <f>VLOOKUP(B299,#REF!,1,0)</f>
        <v>#REF!</v>
      </c>
    </row>
    <row r="300" spans="1:12" ht="15" hidden="1" customHeight="1">
      <c r="A300" s="34">
        <v>6</v>
      </c>
      <c r="B300" s="35" t="s">
        <v>3706</v>
      </c>
      <c r="C300" s="34" t="s">
        <v>3707</v>
      </c>
      <c r="D300" s="35" t="s">
        <v>3708</v>
      </c>
      <c r="E300" s="36">
        <v>1188663.8600000001</v>
      </c>
      <c r="F300" s="43"/>
      <c r="G300" s="36">
        <v>431001.44</v>
      </c>
      <c r="H300" s="36">
        <v>558382.80000000005</v>
      </c>
      <c r="I300" s="36">
        <v>1061282.5</v>
      </c>
      <c r="J300" s="43"/>
      <c r="L300" s="5" t="e">
        <f>VLOOKUP(B300,#REF!,1,0)</f>
        <v>#REF!</v>
      </c>
    </row>
    <row r="301" spans="1:12" ht="15" hidden="1" customHeight="1">
      <c r="A301" s="34">
        <v>5</v>
      </c>
      <c r="B301" s="35" t="s">
        <v>3709</v>
      </c>
      <c r="C301" s="34" t="s">
        <v>1</v>
      </c>
      <c r="D301" s="35" t="s">
        <v>3710</v>
      </c>
      <c r="E301" s="36">
        <v>20316692.109999999</v>
      </c>
      <c r="F301" s="43"/>
      <c r="G301" s="36">
        <v>89292.86</v>
      </c>
      <c r="H301" s="36">
        <v>85532.45</v>
      </c>
      <c r="I301" s="36">
        <v>20320452.52</v>
      </c>
      <c r="J301" s="43"/>
      <c r="L301" s="5" t="e">
        <f>VLOOKUP(B301,#REF!,1,0)</f>
        <v>#REF!</v>
      </c>
    </row>
    <row r="302" spans="1:12" ht="15" hidden="1" customHeight="1">
      <c r="A302" s="34">
        <v>6</v>
      </c>
      <c r="B302" s="35" t="s">
        <v>3711</v>
      </c>
      <c r="C302" s="34" t="s">
        <v>3712</v>
      </c>
      <c r="D302" s="35" t="s">
        <v>3713</v>
      </c>
      <c r="E302" s="36">
        <v>825.44</v>
      </c>
      <c r="F302" s="43"/>
      <c r="G302" s="36">
        <v>551.03</v>
      </c>
      <c r="H302" s="36">
        <v>825.44</v>
      </c>
      <c r="I302" s="36">
        <v>551.03</v>
      </c>
      <c r="J302" s="43"/>
      <c r="L302" s="5" t="e">
        <f>VLOOKUP(B302,#REF!,1,0)</f>
        <v>#REF!</v>
      </c>
    </row>
    <row r="303" spans="1:12" ht="15" hidden="1" customHeight="1">
      <c r="A303" s="34">
        <v>6</v>
      </c>
      <c r="B303" s="35" t="s">
        <v>3714</v>
      </c>
      <c r="C303" s="34" t="s">
        <v>3715</v>
      </c>
      <c r="D303" s="35" t="s">
        <v>3693</v>
      </c>
      <c r="E303" s="36">
        <v>16022948.16</v>
      </c>
      <c r="F303" s="43"/>
      <c r="G303" s="36">
        <v>75843.77</v>
      </c>
      <c r="H303" s="36">
        <v>1366.14</v>
      </c>
      <c r="I303" s="36">
        <v>16097425.789999999</v>
      </c>
      <c r="J303" s="43"/>
      <c r="L303" s="5" t="e">
        <f>VLOOKUP(B303,#REF!,1,0)</f>
        <v>#REF!</v>
      </c>
    </row>
    <row r="304" spans="1:12" ht="15" hidden="1" customHeight="1">
      <c r="A304" s="34">
        <v>6</v>
      </c>
      <c r="B304" s="35" t="s">
        <v>3716</v>
      </c>
      <c r="C304" s="34" t="s">
        <v>3717</v>
      </c>
      <c r="D304" s="35" t="s">
        <v>3718</v>
      </c>
      <c r="E304" s="36">
        <v>1720434.51</v>
      </c>
      <c r="F304" s="43"/>
      <c r="G304" s="36">
        <v>0</v>
      </c>
      <c r="H304" s="36">
        <v>0</v>
      </c>
      <c r="I304" s="36">
        <v>1720434.51</v>
      </c>
      <c r="J304" s="43"/>
      <c r="L304" s="5" t="e">
        <f>VLOOKUP(B304,#REF!,1,0)</f>
        <v>#REF!</v>
      </c>
    </row>
    <row r="305" spans="1:12" ht="15" hidden="1" customHeight="1">
      <c r="A305" s="34">
        <v>6</v>
      </c>
      <c r="B305" s="35" t="s">
        <v>3719</v>
      </c>
      <c r="C305" s="34" t="s">
        <v>3720</v>
      </c>
      <c r="D305" s="35" t="s">
        <v>3699</v>
      </c>
      <c r="E305" s="36">
        <v>114388.39</v>
      </c>
      <c r="F305" s="43"/>
      <c r="G305" s="36">
        <v>6348</v>
      </c>
      <c r="H305" s="36">
        <v>2283.6</v>
      </c>
      <c r="I305" s="36">
        <v>118452.79</v>
      </c>
      <c r="J305" s="43"/>
      <c r="L305" s="5" t="e">
        <f>VLOOKUP(B305,#REF!,1,0)</f>
        <v>#REF!</v>
      </c>
    </row>
    <row r="306" spans="1:12" ht="15" hidden="1" customHeight="1">
      <c r="A306" s="34">
        <v>6</v>
      </c>
      <c r="B306" s="35" t="s">
        <v>3721</v>
      </c>
      <c r="C306" s="34" t="s">
        <v>3722</v>
      </c>
      <c r="D306" s="35" t="s">
        <v>3705</v>
      </c>
      <c r="E306" s="36">
        <v>955.5</v>
      </c>
      <c r="F306" s="43"/>
      <c r="G306" s="36">
        <v>6550.06</v>
      </c>
      <c r="H306" s="36">
        <v>955.5</v>
      </c>
      <c r="I306" s="36">
        <v>6550.06</v>
      </c>
      <c r="J306" s="43"/>
      <c r="L306" s="5" t="e">
        <f>VLOOKUP(B306,#REF!,1,0)</f>
        <v>#REF!</v>
      </c>
    </row>
    <row r="307" spans="1:12" ht="15" hidden="1" customHeight="1">
      <c r="A307" s="34">
        <v>6</v>
      </c>
      <c r="B307" s="35" t="s">
        <v>3725</v>
      </c>
      <c r="C307" s="34" t="s">
        <v>3726</v>
      </c>
      <c r="D307" s="35" t="s">
        <v>3727</v>
      </c>
      <c r="E307" s="36">
        <v>2377038.34</v>
      </c>
      <c r="F307" s="43"/>
      <c r="G307" s="36">
        <v>0</v>
      </c>
      <c r="H307" s="36">
        <v>0</v>
      </c>
      <c r="I307" s="36">
        <v>2377038.34</v>
      </c>
      <c r="J307" s="43"/>
      <c r="L307" s="5" t="e">
        <f>VLOOKUP(B307,#REF!,1,0)</f>
        <v>#REF!</v>
      </c>
    </row>
    <row r="308" spans="1:12" ht="15" hidden="1" customHeight="1">
      <c r="A308" s="34">
        <v>3</v>
      </c>
      <c r="B308" s="35" t="s">
        <v>3730</v>
      </c>
      <c r="C308" s="34" t="s">
        <v>1</v>
      </c>
      <c r="D308" s="35" t="s">
        <v>3731</v>
      </c>
      <c r="E308" s="36">
        <v>20552906.77</v>
      </c>
      <c r="F308" s="43"/>
      <c r="G308" s="36">
        <v>4800686.0999999996</v>
      </c>
      <c r="H308" s="36">
        <v>4700951.72</v>
      </c>
      <c r="I308" s="36">
        <v>20652641.149999999</v>
      </c>
      <c r="J308" s="43"/>
      <c r="L308" s="5" t="e">
        <f>VLOOKUP(B308,#REF!,1,0)</f>
        <v>#REF!</v>
      </c>
    </row>
    <row r="309" spans="1:12" ht="15" hidden="1" customHeight="1">
      <c r="A309" s="34">
        <v>4</v>
      </c>
      <c r="B309" s="35" t="s">
        <v>3732</v>
      </c>
      <c r="C309" s="34" t="s">
        <v>1</v>
      </c>
      <c r="D309" s="35" t="s">
        <v>3733</v>
      </c>
      <c r="E309" s="36">
        <v>20552906.77</v>
      </c>
      <c r="F309" s="43"/>
      <c r="G309" s="36">
        <v>4800686.0999999996</v>
      </c>
      <c r="H309" s="36">
        <v>4700951.72</v>
      </c>
      <c r="I309" s="36">
        <v>20652641.149999999</v>
      </c>
      <c r="J309" s="43"/>
      <c r="L309" s="5" t="e">
        <f>VLOOKUP(B309,#REF!,1,0)</f>
        <v>#REF!</v>
      </c>
    </row>
    <row r="310" spans="1:12" ht="15" hidden="1" customHeight="1">
      <c r="A310" s="34">
        <v>5</v>
      </c>
      <c r="B310" s="35" t="s">
        <v>3734</v>
      </c>
      <c r="C310" s="34" t="s">
        <v>1</v>
      </c>
      <c r="D310" s="35" t="s">
        <v>3687</v>
      </c>
      <c r="E310" s="36">
        <v>18574613.239999998</v>
      </c>
      <c r="F310" s="43"/>
      <c r="G310" s="36">
        <v>4115445.94</v>
      </c>
      <c r="H310" s="36">
        <v>4159546.33</v>
      </c>
      <c r="I310" s="36">
        <v>18530512.850000001</v>
      </c>
      <c r="J310" s="43"/>
      <c r="L310" s="5" t="e">
        <f>VLOOKUP(B310,#REF!,1,0)</f>
        <v>#REF!</v>
      </c>
    </row>
    <row r="311" spans="1:12" ht="15" hidden="1" customHeight="1">
      <c r="A311" s="34">
        <v>6</v>
      </c>
      <c r="B311" s="35" t="s">
        <v>3735</v>
      </c>
      <c r="C311" s="34" t="s">
        <v>3736</v>
      </c>
      <c r="D311" s="35" t="s">
        <v>3737</v>
      </c>
      <c r="E311" s="36">
        <v>126165.61</v>
      </c>
      <c r="F311" s="43"/>
      <c r="G311" s="36">
        <v>50123.68</v>
      </c>
      <c r="H311" s="36">
        <v>101977.25</v>
      </c>
      <c r="I311" s="36">
        <v>74312.039999999994</v>
      </c>
      <c r="J311" s="43"/>
      <c r="L311" s="5" t="e">
        <f>VLOOKUP(B311,#REF!,1,0)</f>
        <v>#REF!</v>
      </c>
    </row>
    <row r="312" spans="1:12" ht="15" hidden="1" customHeight="1">
      <c r="A312" s="34">
        <v>6</v>
      </c>
      <c r="B312" s="35" t="s">
        <v>3738</v>
      </c>
      <c r="C312" s="34" t="s">
        <v>3739</v>
      </c>
      <c r="D312" s="35" t="s">
        <v>3740</v>
      </c>
      <c r="E312" s="36">
        <v>10885276.210000001</v>
      </c>
      <c r="F312" s="43"/>
      <c r="G312" s="36">
        <v>2240402.63</v>
      </c>
      <c r="H312" s="36">
        <v>2014432.75</v>
      </c>
      <c r="I312" s="36">
        <v>11111246.09</v>
      </c>
      <c r="J312" s="43"/>
      <c r="L312" s="5" t="e">
        <f>VLOOKUP(B312,#REF!,1,0)</f>
        <v>#REF!</v>
      </c>
    </row>
    <row r="313" spans="1:12" ht="15" hidden="1" customHeight="1">
      <c r="A313" s="34">
        <v>6</v>
      </c>
      <c r="B313" s="35" t="s">
        <v>3741</v>
      </c>
      <c r="C313" s="34" t="s">
        <v>3742</v>
      </c>
      <c r="D313" s="35" t="s">
        <v>3743</v>
      </c>
      <c r="E313" s="36">
        <v>3765284.65</v>
      </c>
      <c r="F313" s="43"/>
      <c r="G313" s="36">
        <v>480691.41</v>
      </c>
      <c r="H313" s="36">
        <v>570063.52</v>
      </c>
      <c r="I313" s="36">
        <v>3675912.54</v>
      </c>
      <c r="J313" s="43"/>
      <c r="L313" s="5" t="e">
        <f>VLOOKUP(B313,#REF!,1,0)</f>
        <v>#REF!</v>
      </c>
    </row>
    <row r="314" spans="1:12" ht="15" hidden="1" customHeight="1">
      <c r="A314" s="34">
        <v>6</v>
      </c>
      <c r="B314" s="35" t="s">
        <v>3744</v>
      </c>
      <c r="C314" s="34" t="s">
        <v>3745</v>
      </c>
      <c r="D314" s="35" t="s">
        <v>3746</v>
      </c>
      <c r="E314" s="36">
        <v>460389.9</v>
      </c>
      <c r="F314" s="43"/>
      <c r="G314" s="36">
        <v>445498.09</v>
      </c>
      <c r="H314" s="36">
        <v>309821.81</v>
      </c>
      <c r="I314" s="36">
        <v>596066.18000000005</v>
      </c>
      <c r="J314" s="43"/>
      <c r="L314" s="5" t="e">
        <f>VLOOKUP(B314,#REF!,1,0)</f>
        <v>#REF!</v>
      </c>
    </row>
    <row r="315" spans="1:12" ht="15" hidden="1" customHeight="1">
      <c r="A315" s="34">
        <v>6</v>
      </c>
      <c r="B315" s="35" t="s">
        <v>3747</v>
      </c>
      <c r="C315" s="34" t="s">
        <v>3748</v>
      </c>
      <c r="D315" s="35" t="s">
        <v>3749</v>
      </c>
      <c r="E315" s="36">
        <v>1604393.78</v>
      </c>
      <c r="F315" s="43"/>
      <c r="G315" s="36">
        <v>248479.09</v>
      </c>
      <c r="H315" s="36">
        <v>332705.61</v>
      </c>
      <c r="I315" s="36">
        <v>1520167.26</v>
      </c>
      <c r="J315" s="43"/>
      <c r="L315" s="5" t="e">
        <f>VLOOKUP(B315,#REF!,1,0)</f>
        <v>#REF!</v>
      </c>
    </row>
    <row r="316" spans="1:12" ht="15" hidden="1" customHeight="1">
      <c r="A316" s="34">
        <v>6</v>
      </c>
      <c r="B316" s="35" t="s">
        <v>3750</v>
      </c>
      <c r="C316" s="34" t="s">
        <v>3751</v>
      </c>
      <c r="D316" s="35" t="s">
        <v>3752</v>
      </c>
      <c r="E316" s="36">
        <v>406989.46</v>
      </c>
      <c r="F316" s="43"/>
      <c r="G316" s="36">
        <v>182837.18</v>
      </c>
      <c r="H316" s="36">
        <v>129963.57</v>
      </c>
      <c r="I316" s="36">
        <v>459863.07</v>
      </c>
      <c r="J316" s="43"/>
      <c r="L316" s="5" t="e">
        <f>VLOOKUP(B316,#REF!,1,0)</f>
        <v>#REF!</v>
      </c>
    </row>
    <row r="317" spans="1:12" ht="15" hidden="1" customHeight="1">
      <c r="A317" s="34">
        <v>6</v>
      </c>
      <c r="B317" s="35" t="s">
        <v>3753</v>
      </c>
      <c r="C317" s="34" t="s">
        <v>3754</v>
      </c>
      <c r="D317" s="35" t="s">
        <v>3755</v>
      </c>
      <c r="E317" s="36">
        <v>1326113.6299999999</v>
      </c>
      <c r="F317" s="43"/>
      <c r="G317" s="36">
        <v>467413.86</v>
      </c>
      <c r="H317" s="36">
        <v>700581.82</v>
      </c>
      <c r="I317" s="36">
        <v>1092945.67</v>
      </c>
      <c r="J317" s="43"/>
      <c r="L317" s="5" t="e">
        <f>VLOOKUP(B317,#REF!,1,0)</f>
        <v>#REF!</v>
      </c>
    </row>
    <row r="318" spans="1:12" ht="15" hidden="1" customHeight="1">
      <c r="A318" s="34">
        <v>5</v>
      </c>
      <c r="B318" s="35" t="s">
        <v>3756</v>
      </c>
      <c r="C318" s="34" t="s">
        <v>1</v>
      </c>
      <c r="D318" s="35" t="s">
        <v>3710</v>
      </c>
      <c r="E318" s="36">
        <v>1978293.53</v>
      </c>
      <c r="F318" s="43"/>
      <c r="G318" s="36">
        <v>685240.16</v>
      </c>
      <c r="H318" s="36">
        <v>541405.39</v>
      </c>
      <c r="I318" s="36">
        <v>2122128.2999999998</v>
      </c>
      <c r="J318" s="43"/>
      <c r="L318" s="5" t="e">
        <f>VLOOKUP(B318,#REF!,1,0)</f>
        <v>#REF!</v>
      </c>
    </row>
    <row r="319" spans="1:12" ht="15" hidden="1" customHeight="1">
      <c r="A319" s="34">
        <v>6</v>
      </c>
      <c r="B319" s="35" t="s">
        <v>3757</v>
      </c>
      <c r="C319" s="34" t="s">
        <v>3758</v>
      </c>
      <c r="D319" s="35" t="s">
        <v>3737</v>
      </c>
      <c r="E319" s="36">
        <v>18667.509999999998</v>
      </c>
      <c r="F319" s="43"/>
      <c r="G319" s="36">
        <v>19072.16</v>
      </c>
      <c r="H319" s="36">
        <v>18611.37</v>
      </c>
      <c r="I319" s="36">
        <v>19128.3</v>
      </c>
      <c r="J319" s="43"/>
      <c r="L319" s="5" t="e">
        <f>VLOOKUP(B319,#REF!,1,0)</f>
        <v>#REF!</v>
      </c>
    </row>
    <row r="320" spans="1:12" ht="15" hidden="1" customHeight="1">
      <c r="A320" s="34">
        <v>6</v>
      </c>
      <c r="B320" s="35" t="s">
        <v>3759</v>
      </c>
      <c r="C320" s="34" t="s">
        <v>3760</v>
      </c>
      <c r="D320" s="35" t="s">
        <v>3761</v>
      </c>
      <c r="E320" s="36">
        <v>1402267.54</v>
      </c>
      <c r="F320" s="43"/>
      <c r="G320" s="36">
        <v>511527.53</v>
      </c>
      <c r="H320" s="36">
        <v>317033.68</v>
      </c>
      <c r="I320" s="36">
        <v>1596761.39</v>
      </c>
      <c r="J320" s="43"/>
      <c r="L320" s="5" t="e">
        <f>VLOOKUP(B320,#REF!,1,0)</f>
        <v>#REF!</v>
      </c>
    </row>
    <row r="321" spans="1:12" ht="15" hidden="1" customHeight="1">
      <c r="A321" s="34">
        <v>6</v>
      </c>
      <c r="B321" s="35" t="s">
        <v>3762</v>
      </c>
      <c r="C321" s="34" t="s">
        <v>3763</v>
      </c>
      <c r="D321" s="35" t="s">
        <v>3764</v>
      </c>
      <c r="E321" s="36">
        <v>155246.38</v>
      </c>
      <c r="F321" s="43"/>
      <c r="G321" s="36">
        <v>60848.51</v>
      </c>
      <c r="H321" s="36">
        <v>62139.58</v>
      </c>
      <c r="I321" s="36">
        <v>153955.31</v>
      </c>
      <c r="J321" s="43"/>
      <c r="L321" s="5" t="e">
        <f>VLOOKUP(B321,#REF!,1,0)</f>
        <v>#REF!</v>
      </c>
    </row>
    <row r="322" spans="1:12" ht="15" hidden="1" customHeight="1">
      <c r="A322" s="34">
        <v>6</v>
      </c>
      <c r="B322" s="35" t="s">
        <v>3765</v>
      </c>
      <c r="C322" s="34" t="s">
        <v>3766</v>
      </c>
      <c r="D322" s="35" t="s">
        <v>3746</v>
      </c>
      <c r="E322" s="36">
        <v>102240.03</v>
      </c>
      <c r="F322" s="43"/>
      <c r="G322" s="36">
        <v>4698</v>
      </c>
      <c r="H322" s="36">
        <v>7475.2</v>
      </c>
      <c r="I322" s="36">
        <v>99462.83</v>
      </c>
      <c r="J322" s="43"/>
      <c r="L322" s="5" t="e">
        <f>VLOOKUP(B322,#REF!,1,0)</f>
        <v>#REF!</v>
      </c>
    </row>
    <row r="323" spans="1:12" ht="15" hidden="1" customHeight="1">
      <c r="A323" s="34">
        <v>6</v>
      </c>
      <c r="B323" s="35" t="s">
        <v>3767</v>
      </c>
      <c r="C323" s="34" t="s">
        <v>3768</v>
      </c>
      <c r="D323" s="35" t="s">
        <v>3752</v>
      </c>
      <c r="E323" s="36">
        <v>14863.3</v>
      </c>
      <c r="F323" s="43"/>
      <c r="G323" s="36">
        <v>7958.63</v>
      </c>
      <c r="H323" s="36">
        <v>13907.8</v>
      </c>
      <c r="I323" s="36">
        <v>8914.1299999999992</v>
      </c>
      <c r="J323" s="43"/>
      <c r="L323" s="5" t="e">
        <f>VLOOKUP(B323,#REF!,1,0)</f>
        <v>#REF!</v>
      </c>
    </row>
    <row r="324" spans="1:12" ht="15" hidden="1" customHeight="1">
      <c r="A324" s="34">
        <v>6</v>
      </c>
      <c r="B324" s="35" t="s">
        <v>3769</v>
      </c>
      <c r="C324" s="34" t="s">
        <v>3770</v>
      </c>
      <c r="D324" s="35" t="s">
        <v>3755</v>
      </c>
      <c r="E324" s="36">
        <v>122237.75999999999</v>
      </c>
      <c r="F324" s="43"/>
      <c r="G324" s="36">
        <v>81135.33</v>
      </c>
      <c r="H324" s="36">
        <v>122237.75999999999</v>
      </c>
      <c r="I324" s="36">
        <v>81135.33</v>
      </c>
      <c r="J324" s="43"/>
      <c r="L324" s="5" t="e">
        <f>VLOOKUP(B324,#REF!,1,0)</f>
        <v>#REF!</v>
      </c>
    </row>
    <row r="325" spans="1:12" ht="15" hidden="1" customHeight="1">
      <c r="A325" s="34">
        <v>6</v>
      </c>
      <c r="B325" s="35" t="s">
        <v>3771</v>
      </c>
      <c r="C325" s="34" t="s">
        <v>3772</v>
      </c>
      <c r="D325" s="35" t="s">
        <v>3773</v>
      </c>
      <c r="E325" s="36">
        <v>162771.01</v>
      </c>
      <c r="F325" s="43"/>
      <c r="G325" s="36">
        <v>0</v>
      </c>
      <c r="H325" s="36">
        <v>0</v>
      </c>
      <c r="I325" s="36">
        <v>162771.01</v>
      </c>
      <c r="J325" s="43"/>
      <c r="L325" s="5" t="e">
        <f>VLOOKUP(B325,#REF!,1,0)</f>
        <v>#REF!</v>
      </c>
    </row>
    <row r="326" spans="1:12" ht="15" hidden="1" customHeight="1">
      <c r="A326" s="34">
        <v>3</v>
      </c>
      <c r="B326" s="35" t="s">
        <v>3774</v>
      </c>
      <c r="C326" s="34" t="s">
        <v>1</v>
      </c>
      <c r="D326" s="35" t="s">
        <v>3775</v>
      </c>
      <c r="E326" s="36">
        <v>3068129.48</v>
      </c>
      <c r="F326" s="43"/>
      <c r="G326" s="36">
        <v>1449861.28</v>
      </c>
      <c r="H326" s="36">
        <v>929117.28</v>
      </c>
      <c r="I326" s="36">
        <v>3588873.48</v>
      </c>
      <c r="J326" s="43"/>
      <c r="L326" s="5" t="e">
        <f>VLOOKUP(B326,#REF!,1,0)</f>
        <v>#REF!</v>
      </c>
    </row>
    <row r="327" spans="1:12" ht="15" hidden="1" customHeight="1">
      <c r="A327" s="34">
        <v>4</v>
      </c>
      <c r="B327" s="35" t="s">
        <v>3776</v>
      </c>
      <c r="C327" s="34" t="s">
        <v>1</v>
      </c>
      <c r="D327" s="35" t="s">
        <v>3777</v>
      </c>
      <c r="E327" s="36">
        <v>3068129.48</v>
      </c>
      <c r="F327" s="43"/>
      <c r="G327" s="36">
        <v>1449861.28</v>
      </c>
      <c r="H327" s="36">
        <v>929117.28</v>
      </c>
      <c r="I327" s="36">
        <v>3588873.48</v>
      </c>
      <c r="J327" s="43"/>
      <c r="L327" s="5" t="e">
        <f>VLOOKUP(B327,#REF!,1,0)</f>
        <v>#REF!</v>
      </c>
    </row>
    <row r="328" spans="1:12" ht="15" hidden="1" customHeight="1">
      <c r="A328" s="34">
        <v>5</v>
      </c>
      <c r="B328" s="35" t="s">
        <v>3778</v>
      </c>
      <c r="C328" s="34" t="s">
        <v>1</v>
      </c>
      <c r="D328" s="35" t="s">
        <v>3687</v>
      </c>
      <c r="E328" s="36">
        <v>2510451.75</v>
      </c>
      <c r="F328" s="43"/>
      <c r="G328" s="36">
        <v>1291736.49</v>
      </c>
      <c r="H328" s="36">
        <v>719907.83999999997</v>
      </c>
      <c r="I328" s="36">
        <v>3082280.4</v>
      </c>
      <c r="J328" s="43"/>
      <c r="L328" s="5" t="e">
        <f>VLOOKUP(B328,#REF!,1,0)</f>
        <v>#REF!</v>
      </c>
    </row>
    <row r="329" spans="1:12" ht="15" hidden="1" customHeight="1">
      <c r="A329" s="34">
        <v>6</v>
      </c>
      <c r="B329" s="35" t="s">
        <v>3779</v>
      </c>
      <c r="C329" s="34" t="s">
        <v>3780</v>
      </c>
      <c r="D329" s="35" t="s">
        <v>3781</v>
      </c>
      <c r="E329" s="36">
        <v>67017.97</v>
      </c>
      <c r="F329" s="43"/>
      <c r="G329" s="36">
        <v>15342.26</v>
      </c>
      <c r="H329" s="36">
        <v>59093.53</v>
      </c>
      <c r="I329" s="36">
        <v>23266.7</v>
      </c>
      <c r="J329" s="43"/>
      <c r="L329" s="5" t="e">
        <f>VLOOKUP(B329,#REF!,1,0)</f>
        <v>#REF!</v>
      </c>
    </row>
    <row r="330" spans="1:12" ht="15" hidden="1" customHeight="1">
      <c r="A330" s="34">
        <v>6</v>
      </c>
      <c r="B330" s="35" t="s">
        <v>3782</v>
      </c>
      <c r="C330" s="34" t="s">
        <v>3783</v>
      </c>
      <c r="D330" s="35" t="s">
        <v>3784</v>
      </c>
      <c r="E330" s="36">
        <v>1291723.08</v>
      </c>
      <c r="F330" s="43"/>
      <c r="G330" s="36">
        <v>776527.65</v>
      </c>
      <c r="H330" s="36">
        <v>249156.91</v>
      </c>
      <c r="I330" s="36">
        <v>1819093.82</v>
      </c>
      <c r="J330" s="43"/>
      <c r="L330" s="5" t="e">
        <f>VLOOKUP(B330,#REF!,1,0)</f>
        <v>#REF!</v>
      </c>
    </row>
    <row r="331" spans="1:12" ht="15" hidden="1" customHeight="1">
      <c r="A331" s="34">
        <v>6</v>
      </c>
      <c r="B331" s="35" t="s">
        <v>3785</v>
      </c>
      <c r="C331" s="34" t="s">
        <v>3786</v>
      </c>
      <c r="D331" s="35" t="s">
        <v>3787</v>
      </c>
      <c r="E331" s="36">
        <v>429342.46</v>
      </c>
      <c r="F331" s="43"/>
      <c r="G331" s="36">
        <v>281357.07</v>
      </c>
      <c r="H331" s="36">
        <v>150673.28</v>
      </c>
      <c r="I331" s="36">
        <v>560026.25</v>
      </c>
      <c r="J331" s="43"/>
      <c r="L331" s="5" t="e">
        <f>VLOOKUP(B331,#REF!,1,0)</f>
        <v>#REF!</v>
      </c>
    </row>
    <row r="332" spans="1:12" ht="15" hidden="1" customHeight="1">
      <c r="A332" s="34">
        <v>6</v>
      </c>
      <c r="B332" s="35" t="s">
        <v>3788</v>
      </c>
      <c r="C332" s="34" t="s">
        <v>3789</v>
      </c>
      <c r="D332" s="35" t="s">
        <v>3790</v>
      </c>
      <c r="E332" s="36">
        <v>77114.3</v>
      </c>
      <c r="F332" s="43"/>
      <c r="G332" s="36">
        <v>11540.71</v>
      </c>
      <c r="H332" s="36">
        <v>43973.82</v>
      </c>
      <c r="I332" s="36">
        <v>44681.19</v>
      </c>
      <c r="J332" s="43"/>
      <c r="L332" s="5" t="e">
        <f>VLOOKUP(B332,#REF!,1,0)</f>
        <v>#REF!</v>
      </c>
    </row>
    <row r="333" spans="1:12" ht="15" hidden="1" customHeight="1">
      <c r="A333" s="34">
        <v>6</v>
      </c>
      <c r="B333" s="35" t="s">
        <v>3791</v>
      </c>
      <c r="C333" s="34" t="s">
        <v>3792</v>
      </c>
      <c r="D333" s="35" t="s">
        <v>3793</v>
      </c>
      <c r="E333" s="36">
        <v>159564.31</v>
      </c>
      <c r="F333" s="43"/>
      <c r="G333" s="36">
        <v>75402.33</v>
      </c>
      <c r="H333" s="36">
        <v>25481.51</v>
      </c>
      <c r="I333" s="36">
        <v>209485.13</v>
      </c>
      <c r="J333" s="43"/>
      <c r="L333" s="5" t="e">
        <f>VLOOKUP(B333,#REF!,1,0)</f>
        <v>#REF!</v>
      </c>
    </row>
    <row r="334" spans="1:12" ht="15" hidden="1" customHeight="1">
      <c r="A334" s="34">
        <v>6</v>
      </c>
      <c r="B334" s="35" t="s">
        <v>3794</v>
      </c>
      <c r="C334" s="34" t="s">
        <v>3795</v>
      </c>
      <c r="D334" s="35" t="s">
        <v>3796</v>
      </c>
      <c r="E334" s="36">
        <v>142863.88</v>
      </c>
      <c r="F334" s="43"/>
      <c r="G334" s="36">
        <v>52791.27</v>
      </c>
      <c r="H334" s="36">
        <v>45914.04</v>
      </c>
      <c r="I334" s="36">
        <v>149741.10999999999</v>
      </c>
      <c r="J334" s="43"/>
      <c r="L334" s="5" t="e">
        <f>VLOOKUP(B334,#REF!,1,0)</f>
        <v>#REF!</v>
      </c>
    </row>
    <row r="335" spans="1:12" ht="15" hidden="1" customHeight="1">
      <c r="A335" s="34">
        <v>6</v>
      </c>
      <c r="B335" s="35" t="s">
        <v>3797</v>
      </c>
      <c r="C335" s="34" t="s">
        <v>3798</v>
      </c>
      <c r="D335" s="35" t="s">
        <v>3799</v>
      </c>
      <c r="E335" s="36">
        <v>342825.75</v>
      </c>
      <c r="F335" s="43"/>
      <c r="G335" s="36">
        <v>78775.199999999997</v>
      </c>
      <c r="H335" s="36">
        <v>145614.75</v>
      </c>
      <c r="I335" s="36">
        <v>275986.2</v>
      </c>
      <c r="J335" s="43"/>
      <c r="L335" s="5" t="e">
        <f>VLOOKUP(B335,#REF!,1,0)</f>
        <v>#REF!</v>
      </c>
    </row>
    <row r="336" spans="1:12" ht="15" hidden="1" customHeight="1">
      <c r="A336" s="34">
        <v>5</v>
      </c>
      <c r="B336" s="35" t="s">
        <v>3800</v>
      </c>
      <c r="C336" s="34" t="s">
        <v>1</v>
      </c>
      <c r="D336" s="35" t="s">
        <v>3710</v>
      </c>
      <c r="E336" s="36">
        <v>557677.73</v>
      </c>
      <c r="F336" s="43"/>
      <c r="G336" s="36">
        <v>158124.79</v>
      </c>
      <c r="H336" s="36">
        <v>209209.44</v>
      </c>
      <c r="I336" s="36">
        <v>506593.08</v>
      </c>
      <c r="J336" s="43"/>
      <c r="L336" s="5" t="e">
        <f>VLOOKUP(B336,#REF!,1,0)</f>
        <v>#REF!</v>
      </c>
    </row>
    <row r="337" spans="1:12" ht="15" hidden="1" customHeight="1">
      <c r="A337" s="34">
        <v>6</v>
      </c>
      <c r="B337" s="35" t="s">
        <v>3801</v>
      </c>
      <c r="C337" s="34" t="s">
        <v>3802</v>
      </c>
      <c r="D337" s="35" t="s">
        <v>3803</v>
      </c>
      <c r="E337" s="36">
        <v>11509.26</v>
      </c>
      <c r="F337" s="43"/>
      <c r="G337" s="36">
        <v>17617.61</v>
      </c>
      <c r="H337" s="36">
        <v>10653.62</v>
      </c>
      <c r="I337" s="36">
        <v>18473.25</v>
      </c>
      <c r="J337" s="43"/>
      <c r="L337" s="5" t="e">
        <f>VLOOKUP(B337,#REF!,1,0)</f>
        <v>#REF!</v>
      </c>
    </row>
    <row r="338" spans="1:12" ht="15" hidden="1" customHeight="1">
      <c r="A338" s="34">
        <v>6</v>
      </c>
      <c r="B338" s="35" t="s">
        <v>3804</v>
      </c>
      <c r="C338" s="34" t="s">
        <v>3805</v>
      </c>
      <c r="D338" s="35" t="s">
        <v>3806</v>
      </c>
      <c r="E338" s="36">
        <v>471301.71</v>
      </c>
      <c r="F338" s="43"/>
      <c r="G338" s="36">
        <v>81324.210000000006</v>
      </c>
      <c r="H338" s="36">
        <v>139866.73000000001</v>
      </c>
      <c r="I338" s="36">
        <v>412759.19</v>
      </c>
      <c r="J338" s="43"/>
      <c r="L338" s="5" t="e">
        <f>VLOOKUP(B338,#REF!,1,0)</f>
        <v>#REF!</v>
      </c>
    </row>
    <row r="339" spans="1:12" ht="15" hidden="1" customHeight="1">
      <c r="A339" s="34">
        <v>6</v>
      </c>
      <c r="B339" s="35" t="s">
        <v>3807</v>
      </c>
      <c r="C339" s="34" t="s">
        <v>3808</v>
      </c>
      <c r="D339" s="35" t="s">
        <v>3809</v>
      </c>
      <c r="E339" s="36">
        <v>8779.68</v>
      </c>
      <c r="F339" s="43"/>
      <c r="G339" s="36">
        <v>36587.01</v>
      </c>
      <c r="H339" s="36">
        <v>134.21</v>
      </c>
      <c r="I339" s="36">
        <v>45232.480000000003</v>
      </c>
      <c r="J339" s="43"/>
      <c r="L339" s="5" t="e">
        <f>VLOOKUP(B339,#REF!,1,0)</f>
        <v>#REF!</v>
      </c>
    </row>
    <row r="340" spans="1:12" ht="15" hidden="1" customHeight="1">
      <c r="A340" s="34">
        <v>6</v>
      </c>
      <c r="B340" s="35" t="s">
        <v>3810</v>
      </c>
      <c r="C340" s="34" t="s">
        <v>3811</v>
      </c>
      <c r="D340" s="35" t="s">
        <v>3790</v>
      </c>
      <c r="E340" s="36">
        <v>41100</v>
      </c>
      <c r="F340" s="43"/>
      <c r="G340" s="36">
        <v>17258.919999999998</v>
      </c>
      <c r="H340" s="36">
        <v>34204.800000000003</v>
      </c>
      <c r="I340" s="36">
        <v>24154.12</v>
      </c>
      <c r="J340" s="43"/>
      <c r="L340" s="5" t="e">
        <f>VLOOKUP(B340,#REF!,1,0)</f>
        <v>#REF!</v>
      </c>
    </row>
    <row r="341" spans="1:12" ht="15" hidden="1" customHeight="1">
      <c r="A341" s="34">
        <v>6</v>
      </c>
      <c r="B341" s="35" t="s">
        <v>3812</v>
      </c>
      <c r="C341" s="34" t="s">
        <v>3813</v>
      </c>
      <c r="D341" s="35" t="s">
        <v>3796</v>
      </c>
      <c r="E341" s="36">
        <v>13987.08</v>
      </c>
      <c r="F341" s="43"/>
      <c r="G341" s="36">
        <v>3229.09</v>
      </c>
      <c r="H341" s="36">
        <v>13350.08</v>
      </c>
      <c r="I341" s="36">
        <v>3866.09</v>
      </c>
      <c r="J341" s="43"/>
      <c r="L341" s="5" t="e">
        <f>VLOOKUP(B341,#REF!,1,0)</f>
        <v>#REF!</v>
      </c>
    </row>
    <row r="342" spans="1:12" ht="15" hidden="1" customHeight="1">
      <c r="A342" s="34">
        <v>6</v>
      </c>
      <c r="B342" s="35" t="s">
        <v>3814</v>
      </c>
      <c r="C342" s="34" t="s">
        <v>3815</v>
      </c>
      <c r="D342" s="35" t="s">
        <v>3799</v>
      </c>
      <c r="E342" s="36">
        <v>11000</v>
      </c>
      <c r="F342" s="43"/>
      <c r="G342" s="36">
        <v>2107.9499999999998</v>
      </c>
      <c r="H342" s="36">
        <v>11000</v>
      </c>
      <c r="I342" s="36">
        <v>2107.9499999999998</v>
      </c>
      <c r="J342" s="43"/>
      <c r="L342" s="5" t="e">
        <f>VLOOKUP(B342,#REF!,1,0)</f>
        <v>#REF!</v>
      </c>
    </row>
    <row r="343" spans="1:12" ht="15" hidden="1" customHeight="1">
      <c r="A343" s="34">
        <v>3</v>
      </c>
      <c r="B343" s="35" t="s">
        <v>3818</v>
      </c>
      <c r="C343" s="34" t="s">
        <v>1</v>
      </c>
      <c r="D343" s="35" t="s">
        <v>3819</v>
      </c>
      <c r="E343" s="36">
        <v>2765064.37</v>
      </c>
      <c r="F343" s="43"/>
      <c r="G343" s="36">
        <v>975377.93</v>
      </c>
      <c r="H343" s="36">
        <v>1363949.64</v>
      </c>
      <c r="I343" s="36">
        <v>2376492.66</v>
      </c>
      <c r="J343" s="43"/>
      <c r="L343" s="5" t="e">
        <f>VLOOKUP(B343,#REF!,1,0)</f>
        <v>#REF!</v>
      </c>
    </row>
    <row r="344" spans="1:12" ht="15" hidden="1" customHeight="1">
      <c r="A344" s="34">
        <v>4</v>
      </c>
      <c r="B344" s="35" t="s">
        <v>3820</v>
      </c>
      <c r="C344" s="34" t="s">
        <v>1</v>
      </c>
      <c r="D344" s="35" t="s">
        <v>3821</v>
      </c>
      <c r="E344" s="36">
        <v>2750363.14</v>
      </c>
      <c r="F344" s="43"/>
      <c r="G344" s="36">
        <v>967353.06</v>
      </c>
      <c r="H344" s="36">
        <v>1354446.63</v>
      </c>
      <c r="I344" s="36">
        <v>2363269.5699999998</v>
      </c>
      <c r="J344" s="43"/>
      <c r="L344" s="5" t="e">
        <f>VLOOKUP(B344,#REF!,1,0)</f>
        <v>#REF!</v>
      </c>
    </row>
    <row r="345" spans="1:12" ht="15" hidden="1" customHeight="1">
      <c r="A345" s="34">
        <v>5</v>
      </c>
      <c r="B345" s="35" t="s">
        <v>3822</v>
      </c>
      <c r="C345" s="34" t="s">
        <v>1</v>
      </c>
      <c r="D345" s="35" t="s">
        <v>3687</v>
      </c>
      <c r="E345" s="36">
        <v>1652897.39</v>
      </c>
      <c r="F345" s="43"/>
      <c r="G345" s="36">
        <v>346706.9</v>
      </c>
      <c r="H345" s="36">
        <v>549101.68999999994</v>
      </c>
      <c r="I345" s="36">
        <v>1450502.6</v>
      </c>
      <c r="J345" s="43"/>
      <c r="L345" s="5" t="e">
        <f>VLOOKUP(B345,#REF!,1,0)</f>
        <v>#REF!</v>
      </c>
    </row>
    <row r="346" spans="1:12" ht="15" hidden="1" customHeight="1">
      <c r="A346" s="34">
        <v>6</v>
      </c>
      <c r="B346" s="35" t="s">
        <v>3823</v>
      </c>
      <c r="C346" s="34" t="s">
        <v>3824</v>
      </c>
      <c r="D346" s="35" t="s">
        <v>3825</v>
      </c>
      <c r="E346" s="36">
        <v>4389.13</v>
      </c>
      <c r="F346" s="43"/>
      <c r="G346" s="36">
        <v>10065.280000000001</v>
      </c>
      <c r="H346" s="36">
        <v>3507.2</v>
      </c>
      <c r="I346" s="36">
        <v>10947.21</v>
      </c>
      <c r="J346" s="43"/>
      <c r="L346" s="5" t="e">
        <f>VLOOKUP(B346,#REF!,1,0)</f>
        <v>#REF!</v>
      </c>
    </row>
    <row r="347" spans="1:12" ht="15" hidden="1" customHeight="1">
      <c r="A347" s="34">
        <v>6</v>
      </c>
      <c r="B347" s="35" t="s">
        <v>3826</v>
      </c>
      <c r="C347" s="34" t="s">
        <v>3827</v>
      </c>
      <c r="D347" s="35" t="s">
        <v>3828</v>
      </c>
      <c r="E347" s="36">
        <v>1314385.7</v>
      </c>
      <c r="F347" s="43"/>
      <c r="G347" s="36">
        <v>273153.68</v>
      </c>
      <c r="H347" s="36">
        <v>494003.85</v>
      </c>
      <c r="I347" s="36">
        <v>1093535.53</v>
      </c>
      <c r="J347" s="43"/>
      <c r="L347" s="5" t="e">
        <f>VLOOKUP(B347,#REF!,1,0)</f>
        <v>#REF!</v>
      </c>
    </row>
    <row r="348" spans="1:12" ht="15" hidden="1" customHeight="1">
      <c r="A348" s="34">
        <v>6</v>
      </c>
      <c r="B348" s="35" t="s">
        <v>3829</v>
      </c>
      <c r="C348" s="34" t="s">
        <v>3830</v>
      </c>
      <c r="D348" s="35" t="s">
        <v>3831</v>
      </c>
      <c r="E348" s="36">
        <v>125802.44</v>
      </c>
      <c r="F348" s="43"/>
      <c r="G348" s="36">
        <v>18687.88</v>
      </c>
      <c r="H348" s="36">
        <v>28991.040000000001</v>
      </c>
      <c r="I348" s="36">
        <v>115499.28</v>
      </c>
      <c r="J348" s="43"/>
      <c r="L348" s="5" t="e">
        <f>VLOOKUP(B348,#REF!,1,0)</f>
        <v>#REF!</v>
      </c>
    </row>
    <row r="349" spans="1:12" ht="15" hidden="1" customHeight="1">
      <c r="A349" s="34">
        <v>6</v>
      </c>
      <c r="B349" s="35" t="s">
        <v>3832</v>
      </c>
      <c r="C349" s="34" t="s">
        <v>3833</v>
      </c>
      <c r="D349" s="35" t="s">
        <v>3834</v>
      </c>
      <c r="E349" s="36">
        <v>27203.48</v>
      </c>
      <c r="F349" s="43"/>
      <c r="G349" s="36">
        <v>157.19999999999999</v>
      </c>
      <c r="H349" s="36">
        <v>1505.73</v>
      </c>
      <c r="I349" s="36">
        <v>25854.95</v>
      </c>
      <c r="J349" s="43"/>
      <c r="L349" s="5" t="e">
        <f>VLOOKUP(B349,#REF!,1,0)</f>
        <v>#REF!</v>
      </c>
    </row>
    <row r="350" spans="1:12" ht="15" hidden="1" customHeight="1">
      <c r="A350" s="34">
        <v>6</v>
      </c>
      <c r="B350" s="35" t="s">
        <v>3835</v>
      </c>
      <c r="C350" s="34" t="s">
        <v>3836</v>
      </c>
      <c r="D350" s="35" t="s">
        <v>3837</v>
      </c>
      <c r="E350" s="36">
        <v>71356.97</v>
      </c>
      <c r="F350" s="43"/>
      <c r="G350" s="36">
        <v>19177.599999999999</v>
      </c>
      <c r="H350" s="36">
        <v>9275.51</v>
      </c>
      <c r="I350" s="36">
        <v>81259.06</v>
      </c>
      <c r="J350" s="43"/>
      <c r="L350" s="5" t="e">
        <f>VLOOKUP(B350,#REF!,1,0)</f>
        <v>#REF!</v>
      </c>
    </row>
    <row r="351" spans="1:12" ht="15" hidden="1" customHeight="1">
      <c r="A351" s="34">
        <v>6</v>
      </c>
      <c r="B351" s="35" t="s">
        <v>3838</v>
      </c>
      <c r="C351" s="34" t="s">
        <v>3839</v>
      </c>
      <c r="D351" s="35" t="s">
        <v>3840</v>
      </c>
      <c r="E351" s="36">
        <v>109759.67</v>
      </c>
      <c r="F351" s="43"/>
      <c r="G351" s="36">
        <v>25465.26</v>
      </c>
      <c r="H351" s="36">
        <v>11818.36</v>
      </c>
      <c r="I351" s="36">
        <v>123406.57</v>
      </c>
      <c r="J351" s="43"/>
      <c r="L351" s="5" t="e">
        <f>VLOOKUP(B351,#REF!,1,0)</f>
        <v>#REF!</v>
      </c>
    </row>
    <row r="352" spans="1:12" ht="15" hidden="1" customHeight="1">
      <c r="A352" s="34">
        <v>5</v>
      </c>
      <c r="B352" s="35" t="s">
        <v>3841</v>
      </c>
      <c r="C352" s="34" t="s">
        <v>1</v>
      </c>
      <c r="D352" s="35" t="s">
        <v>3710</v>
      </c>
      <c r="E352" s="36">
        <v>1097465.75</v>
      </c>
      <c r="F352" s="43"/>
      <c r="G352" s="36">
        <v>620646.16</v>
      </c>
      <c r="H352" s="36">
        <v>805344.94</v>
      </c>
      <c r="I352" s="36">
        <v>912766.97</v>
      </c>
      <c r="J352" s="43"/>
      <c r="L352" s="5" t="e">
        <f>VLOOKUP(B352,#REF!,1,0)</f>
        <v>#REF!</v>
      </c>
    </row>
    <row r="353" spans="1:12" ht="15" hidden="1" customHeight="1">
      <c r="A353" s="34">
        <v>6</v>
      </c>
      <c r="B353" s="35" t="s">
        <v>3842</v>
      </c>
      <c r="C353" s="34" t="s">
        <v>3843</v>
      </c>
      <c r="D353" s="35" t="s">
        <v>3825</v>
      </c>
      <c r="E353" s="36">
        <v>7219.05</v>
      </c>
      <c r="F353" s="43"/>
      <c r="G353" s="36">
        <v>12031.29</v>
      </c>
      <c r="H353" s="36">
        <v>2159.5500000000002</v>
      </c>
      <c r="I353" s="36">
        <v>17090.79</v>
      </c>
      <c r="J353" s="43"/>
      <c r="L353" s="5" t="e">
        <f>VLOOKUP(B353,#REF!,1,0)</f>
        <v>#REF!</v>
      </c>
    </row>
    <row r="354" spans="1:12" ht="15" hidden="1" customHeight="1">
      <c r="A354" s="34">
        <v>6</v>
      </c>
      <c r="B354" s="35" t="s">
        <v>3844</v>
      </c>
      <c r="C354" s="34" t="s">
        <v>3845</v>
      </c>
      <c r="D354" s="35" t="s">
        <v>3846</v>
      </c>
      <c r="E354" s="36">
        <v>1032825.19</v>
      </c>
      <c r="F354" s="43"/>
      <c r="G354" s="36">
        <v>542188.73</v>
      </c>
      <c r="H354" s="36">
        <v>765514.59</v>
      </c>
      <c r="I354" s="36">
        <v>809499.33</v>
      </c>
      <c r="J354" s="43"/>
      <c r="L354" s="5" t="e">
        <f>VLOOKUP(B354,#REF!,1,0)</f>
        <v>#REF!</v>
      </c>
    </row>
    <row r="355" spans="1:12" ht="15" hidden="1" customHeight="1">
      <c r="A355" s="34">
        <v>6</v>
      </c>
      <c r="B355" s="35" t="s">
        <v>3847</v>
      </c>
      <c r="C355" s="34" t="s">
        <v>3848</v>
      </c>
      <c r="D355" s="35" t="s">
        <v>3849</v>
      </c>
      <c r="E355" s="36">
        <v>28357.73</v>
      </c>
      <c r="F355" s="43"/>
      <c r="G355" s="36">
        <v>23196.880000000001</v>
      </c>
      <c r="H355" s="36">
        <v>15770.82</v>
      </c>
      <c r="I355" s="36">
        <v>35783.79</v>
      </c>
      <c r="J355" s="43"/>
      <c r="L355" s="5" t="e">
        <f>VLOOKUP(B355,#REF!,1,0)</f>
        <v>#REF!</v>
      </c>
    </row>
    <row r="356" spans="1:12" ht="15" hidden="1" customHeight="1">
      <c r="A356" s="34">
        <v>6</v>
      </c>
      <c r="B356" s="35" t="s">
        <v>3850</v>
      </c>
      <c r="C356" s="34" t="s">
        <v>3851</v>
      </c>
      <c r="D356" s="35" t="s">
        <v>3852</v>
      </c>
      <c r="E356" s="36">
        <v>17428.2</v>
      </c>
      <c r="F356" s="43"/>
      <c r="G356" s="36">
        <v>21660.799999999999</v>
      </c>
      <c r="H356" s="36">
        <v>17428.2</v>
      </c>
      <c r="I356" s="36">
        <v>21660.799999999999</v>
      </c>
      <c r="J356" s="43"/>
      <c r="L356" s="5" t="e">
        <f>VLOOKUP(B356,#REF!,1,0)</f>
        <v>#REF!</v>
      </c>
    </row>
    <row r="357" spans="1:12" ht="15" hidden="1" customHeight="1">
      <c r="A357" s="34">
        <v>6</v>
      </c>
      <c r="B357" s="35" t="s">
        <v>3853</v>
      </c>
      <c r="C357" s="34" t="s">
        <v>3854</v>
      </c>
      <c r="D357" s="35" t="s">
        <v>3837</v>
      </c>
      <c r="E357" s="36">
        <v>9635.58</v>
      </c>
      <c r="F357" s="43"/>
      <c r="G357" s="36">
        <v>11594.94</v>
      </c>
      <c r="H357" s="36">
        <v>2471.7800000000002</v>
      </c>
      <c r="I357" s="36">
        <v>18758.740000000002</v>
      </c>
      <c r="J357" s="43"/>
      <c r="L357" s="5" t="e">
        <f>VLOOKUP(B357,#REF!,1,0)</f>
        <v>#REF!</v>
      </c>
    </row>
    <row r="358" spans="1:12" ht="15" hidden="1" customHeight="1">
      <c r="A358" s="34">
        <v>6</v>
      </c>
      <c r="B358" s="35" t="s">
        <v>3855</v>
      </c>
      <c r="C358" s="34" t="s">
        <v>3856</v>
      </c>
      <c r="D358" s="35" t="s">
        <v>3840</v>
      </c>
      <c r="E358" s="36">
        <v>2000</v>
      </c>
      <c r="F358" s="43"/>
      <c r="G358" s="36">
        <v>1580.98</v>
      </c>
      <c r="H358" s="36">
        <v>2000</v>
      </c>
      <c r="I358" s="36">
        <v>1580.98</v>
      </c>
      <c r="J358" s="43"/>
      <c r="L358" s="5" t="e">
        <f>VLOOKUP(B358,#REF!,1,0)</f>
        <v>#REF!</v>
      </c>
    </row>
    <row r="359" spans="1:12" ht="15" hidden="1" customHeight="1">
      <c r="A359" s="34">
        <v>6</v>
      </c>
      <c r="B359" s="35" t="s">
        <v>3857</v>
      </c>
      <c r="C359" s="34" t="s">
        <v>3858</v>
      </c>
      <c r="D359" s="35" t="s">
        <v>3834</v>
      </c>
      <c r="E359" s="36">
        <v>0</v>
      </c>
      <c r="F359" s="43"/>
      <c r="G359" s="36">
        <v>8392.5400000000009</v>
      </c>
      <c r="H359" s="36">
        <v>0</v>
      </c>
      <c r="I359" s="36">
        <v>8392.5400000000009</v>
      </c>
      <c r="J359" s="43"/>
      <c r="L359" s="5" t="e">
        <f>VLOOKUP(B359,#REF!,1,0)</f>
        <v>#REF!</v>
      </c>
    </row>
    <row r="360" spans="1:12" ht="15" hidden="1" customHeight="1">
      <c r="A360" s="34">
        <v>4</v>
      </c>
      <c r="B360" s="35" t="s">
        <v>3859</v>
      </c>
      <c r="C360" s="34" t="s">
        <v>1</v>
      </c>
      <c r="D360" s="35" t="s">
        <v>3860</v>
      </c>
      <c r="E360" s="36">
        <v>14701.23</v>
      </c>
      <c r="F360" s="43"/>
      <c r="G360" s="36">
        <v>8024.87</v>
      </c>
      <c r="H360" s="36">
        <v>9503.01</v>
      </c>
      <c r="I360" s="36">
        <v>13223.09</v>
      </c>
      <c r="J360" s="43"/>
      <c r="L360" s="5" t="e">
        <f>VLOOKUP(B360,#REF!,1,0)</f>
        <v>#REF!</v>
      </c>
    </row>
    <row r="361" spans="1:12" ht="15" hidden="1" customHeight="1">
      <c r="A361" s="34">
        <v>5</v>
      </c>
      <c r="B361" s="35" t="s">
        <v>3861</v>
      </c>
      <c r="C361" s="34" t="s">
        <v>1</v>
      </c>
      <c r="D361" s="35" t="s">
        <v>3687</v>
      </c>
      <c r="E361" s="36">
        <v>5587.37</v>
      </c>
      <c r="F361" s="43"/>
      <c r="G361" s="36">
        <v>3877.67</v>
      </c>
      <c r="H361" s="36">
        <v>5587.37</v>
      </c>
      <c r="I361" s="36">
        <v>3877.67</v>
      </c>
      <c r="J361" s="43"/>
      <c r="L361" s="5" t="e">
        <f>VLOOKUP(B361,#REF!,1,0)</f>
        <v>#REF!</v>
      </c>
    </row>
    <row r="362" spans="1:12" ht="15" hidden="1" customHeight="1">
      <c r="A362" s="34">
        <v>6</v>
      </c>
      <c r="B362" s="35" t="s">
        <v>3862</v>
      </c>
      <c r="C362" s="34" t="s">
        <v>3863</v>
      </c>
      <c r="D362" s="35" t="s">
        <v>3864</v>
      </c>
      <c r="E362" s="36">
        <v>5587.37</v>
      </c>
      <c r="F362" s="43"/>
      <c r="G362" s="36">
        <v>3877.67</v>
      </c>
      <c r="H362" s="36">
        <v>5587.37</v>
      </c>
      <c r="I362" s="36">
        <v>3877.67</v>
      </c>
      <c r="J362" s="43"/>
      <c r="L362" s="5" t="e">
        <f>VLOOKUP(B362,#REF!,1,0)</f>
        <v>#REF!</v>
      </c>
    </row>
    <row r="363" spans="1:12" ht="15" hidden="1" customHeight="1">
      <c r="A363" s="34">
        <v>5</v>
      </c>
      <c r="B363" s="35" t="s">
        <v>3865</v>
      </c>
      <c r="C363" s="34" t="s">
        <v>1</v>
      </c>
      <c r="D363" s="35" t="s">
        <v>3710</v>
      </c>
      <c r="E363" s="36">
        <v>9113.86</v>
      </c>
      <c r="F363" s="43"/>
      <c r="G363" s="36">
        <v>4147.2</v>
      </c>
      <c r="H363" s="36">
        <v>3915.64</v>
      </c>
      <c r="I363" s="36">
        <v>9345.42</v>
      </c>
      <c r="J363" s="43"/>
      <c r="L363" s="5" t="e">
        <f>VLOOKUP(B363,#REF!,1,0)</f>
        <v>#REF!</v>
      </c>
    </row>
    <row r="364" spans="1:12" ht="15" hidden="1" customHeight="1">
      <c r="A364" s="34">
        <v>6</v>
      </c>
      <c r="B364" s="35" t="s">
        <v>3866</v>
      </c>
      <c r="C364" s="34" t="s">
        <v>3867</v>
      </c>
      <c r="D364" s="35" t="s">
        <v>3864</v>
      </c>
      <c r="E364" s="36">
        <v>9113.86</v>
      </c>
      <c r="F364" s="43"/>
      <c r="G364" s="36">
        <v>4147.2</v>
      </c>
      <c r="H364" s="36">
        <v>3915.64</v>
      </c>
      <c r="I364" s="36">
        <v>9345.42</v>
      </c>
      <c r="J364" s="43"/>
      <c r="L364" s="5" t="e">
        <f>VLOOKUP(B364,#REF!,1,0)</f>
        <v>#REF!</v>
      </c>
    </row>
    <row r="365" spans="1:12" ht="15" hidden="1" customHeight="1">
      <c r="A365" s="34">
        <v>3</v>
      </c>
      <c r="B365" s="35" t="s">
        <v>3868</v>
      </c>
      <c r="C365" s="34" t="s">
        <v>1</v>
      </c>
      <c r="D365" s="35" t="s">
        <v>3869</v>
      </c>
      <c r="E365" s="36">
        <v>2060428.92</v>
      </c>
      <c r="F365" s="43"/>
      <c r="G365" s="36">
        <v>1022062.62</v>
      </c>
      <c r="H365" s="36">
        <v>990530.94</v>
      </c>
      <c r="I365" s="36">
        <v>2091960.6</v>
      </c>
      <c r="J365" s="43"/>
      <c r="L365" s="5" t="e">
        <f>VLOOKUP(B365,#REF!,1,0)</f>
        <v>#REF!</v>
      </c>
    </row>
    <row r="366" spans="1:12" ht="15" hidden="1" customHeight="1">
      <c r="A366" s="34">
        <v>4</v>
      </c>
      <c r="B366" s="35" t="s">
        <v>3870</v>
      </c>
      <c r="C366" s="34" t="s">
        <v>1</v>
      </c>
      <c r="D366" s="35" t="s">
        <v>3871</v>
      </c>
      <c r="E366" s="36">
        <v>1995231.48</v>
      </c>
      <c r="F366" s="43"/>
      <c r="G366" s="36">
        <v>981221.05</v>
      </c>
      <c r="H366" s="36">
        <v>929521.89</v>
      </c>
      <c r="I366" s="36">
        <v>2046930.64</v>
      </c>
      <c r="J366" s="43"/>
      <c r="L366" s="5" t="e">
        <f>VLOOKUP(B366,#REF!,1,0)</f>
        <v>#REF!</v>
      </c>
    </row>
    <row r="367" spans="1:12" ht="15" hidden="1" customHeight="1">
      <c r="A367" s="34">
        <v>5</v>
      </c>
      <c r="B367" s="35" t="s">
        <v>3872</v>
      </c>
      <c r="C367" s="34" t="s">
        <v>1</v>
      </c>
      <c r="D367" s="35" t="s">
        <v>3687</v>
      </c>
      <c r="E367" s="36">
        <v>814104.9</v>
      </c>
      <c r="F367" s="43"/>
      <c r="G367" s="36">
        <v>180345.63</v>
      </c>
      <c r="H367" s="36">
        <v>396942.25</v>
      </c>
      <c r="I367" s="36">
        <v>597508.28</v>
      </c>
      <c r="J367" s="43"/>
      <c r="L367" s="5" t="e">
        <f>VLOOKUP(B367,#REF!,1,0)</f>
        <v>#REF!</v>
      </c>
    </row>
    <row r="368" spans="1:12" ht="15" hidden="1" customHeight="1">
      <c r="A368" s="34">
        <v>6</v>
      </c>
      <c r="B368" s="35" t="s">
        <v>3873</v>
      </c>
      <c r="C368" s="34" t="s">
        <v>3874</v>
      </c>
      <c r="D368" s="35" t="s">
        <v>3875</v>
      </c>
      <c r="E368" s="36">
        <v>1099.03</v>
      </c>
      <c r="F368" s="43"/>
      <c r="G368" s="36">
        <v>2137.31</v>
      </c>
      <c r="H368" s="36">
        <v>940.47</v>
      </c>
      <c r="I368" s="36">
        <v>2295.87</v>
      </c>
      <c r="J368" s="43"/>
      <c r="L368" s="5" t="e">
        <f>VLOOKUP(B368,#REF!,1,0)</f>
        <v>#REF!</v>
      </c>
    </row>
    <row r="369" spans="1:12" ht="15" hidden="1" customHeight="1">
      <c r="A369" s="34">
        <v>6</v>
      </c>
      <c r="B369" s="35" t="s">
        <v>3876</v>
      </c>
      <c r="C369" s="34" t="s">
        <v>3877</v>
      </c>
      <c r="D369" s="35" t="s">
        <v>3878</v>
      </c>
      <c r="E369" s="36">
        <v>491818.22</v>
      </c>
      <c r="F369" s="43"/>
      <c r="G369" s="36">
        <v>162444.42000000001</v>
      </c>
      <c r="H369" s="36">
        <v>208290.41</v>
      </c>
      <c r="I369" s="36">
        <v>445972.23</v>
      </c>
      <c r="J369" s="43"/>
      <c r="L369" s="5" t="e">
        <f>VLOOKUP(B369,#REF!,1,0)</f>
        <v>#REF!</v>
      </c>
    </row>
    <row r="370" spans="1:12" ht="15" hidden="1" customHeight="1">
      <c r="A370" s="34">
        <v>6</v>
      </c>
      <c r="B370" s="35" t="s">
        <v>3879</v>
      </c>
      <c r="C370" s="34" t="s">
        <v>3880</v>
      </c>
      <c r="D370" s="35" t="s">
        <v>3881</v>
      </c>
      <c r="E370" s="36">
        <v>48892.77</v>
      </c>
      <c r="F370" s="43"/>
      <c r="G370" s="36">
        <v>7433.63</v>
      </c>
      <c r="H370" s="36">
        <v>14909.39</v>
      </c>
      <c r="I370" s="36">
        <v>41417.01</v>
      </c>
      <c r="J370" s="43"/>
      <c r="L370" s="5" t="e">
        <f>VLOOKUP(B370,#REF!,1,0)</f>
        <v>#REF!</v>
      </c>
    </row>
    <row r="371" spans="1:12" ht="15" hidden="1" customHeight="1">
      <c r="A371" s="34">
        <v>6</v>
      </c>
      <c r="B371" s="35" t="s">
        <v>3882</v>
      </c>
      <c r="C371" s="34" t="s">
        <v>3883</v>
      </c>
      <c r="D371" s="35" t="s">
        <v>3884</v>
      </c>
      <c r="E371" s="36">
        <v>184728.91</v>
      </c>
      <c r="F371" s="43"/>
      <c r="G371" s="36">
        <v>515.09</v>
      </c>
      <c r="H371" s="36">
        <v>111735.89</v>
      </c>
      <c r="I371" s="36">
        <v>73508.11</v>
      </c>
      <c r="J371" s="43"/>
      <c r="L371" s="5" t="e">
        <f>VLOOKUP(B371,#REF!,1,0)</f>
        <v>#REF!</v>
      </c>
    </row>
    <row r="372" spans="1:12" ht="15" hidden="1" customHeight="1">
      <c r="A372" s="34">
        <v>6</v>
      </c>
      <c r="B372" s="35" t="s">
        <v>3885</v>
      </c>
      <c r="C372" s="34" t="s">
        <v>3886</v>
      </c>
      <c r="D372" s="35" t="s">
        <v>3887</v>
      </c>
      <c r="E372" s="36">
        <v>37491.660000000003</v>
      </c>
      <c r="F372" s="43"/>
      <c r="G372" s="36">
        <v>3086.57</v>
      </c>
      <c r="H372" s="36">
        <v>26157.34</v>
      </c>
      <c r="I372" s="36">
        <v>14420.89</v>
      </c>
      <c r="J372" s="43"/>
      <c r="L372" s="5" t="e">
        <f>VLOOKUP(B372,#REF!,1,0)</f>
        <v>#REF!</v>
      </c>
    </row>
    <row r="373" spans="1:12" ht="15" hidden="1" customHeight="1">
      <c r="A373" s="34">
        <v>6</v>
      </c>
      <c r="B373" s="35" t="s">
        <v>3888</v>
      </c>
      <c r="C373" s="34" t="s">
        <v>3889</v>
      </c>
      <c r="D373" s="35" t="s">
        <v>3890</v>
      </c>
      <c r="E373" s="36">
        <v>50074.31</v>
      </c>
      <c r="F373" s="43"/>
      <c r="G373" s="36">
        <v>4728.6099999999997</v>
      </c>
      <c r="H373" s="36">
        <v>34908.75</v>
      </c>
      <c r="I373" s="36">
        <v>19894.169999999998</v>
      </c>
      <c r="J373" s="43"/>
      <c r="L373" s="5" t="e">
        <f>VLOOKUP(B373,#REF!,1,0)</f>
        <v>#REF!</v>
      </c>
    </row>
    <row r="374" spans="1:12" ht="15" hidden="1" customHeight="1">
      <c r="A374" s="34">
        <v>5</v>
      </c>
      <c r="B374" s="35" t="s">
        <v>3891</v>
      </c>
      <c r="C374" s="34" t="s">
        <v>1</v>
      </c>
      <c r="D374" s="35" t="s">
        <v>3710</v>
      </c>
      <c r="E374" s="36">
        <v>1181126.58</v>
      </c>
      <c r="F374" s="43"/>
      <c r="G374" s="36">
        <v>800875.42</v>
      </c>
      <c r="H374" s="36">
        <v>532579.64</v>
      </c>
      <c r="I374" s="36">
        <v>1449422.36</v>
      </c>
      <c r="J374" s="43"/>
      <c r="L374" s="5" t="e">
        <f>VLOOKUP(B374,#REF!,1,0)</f>
        <v>#REF!</v>
      </c>
    </row>
    <row r="375" spans="1:12" ht="15" hidden="1" customHeight="1">
      <c r="A375" s="34">
        <v>6</v>
      </c>
      <c r="B375" s="35" t="s">
        <v>3892</v>
      </c>
      <c r="C375" s="34" t="s">
        <v>3893</v>
      </c>
      <c r="D375" s="35" t="s">
        <v>3875</v>
      </c>
      <c r="E375" s="36">
        <v>10675.75</v>
      </c>
      <c r="F375" s="43"/>
      <c r="G375" s="36">
        <v>4889.5200000000004</v>
      </c>
      <c r="H375" s="36">
        <v>9270.1200000000008</v>
      </c>
      <c r="I375" s="36">
        <v>6295.15</v>
      </c>
      <c r="J375" s="43"/>
      <c r="L375" s="5" t="e">
        <f>VLOOKUP(B375,#REF!,1,0)</f>
        <v>#REF!</v>
      </c>
    </row>
    <row r="376" spans="1:12" ht="15" hidden="1" customHeight="1">
      <c r="A376" s="34">
        <v>6</v>
      </c>
      <c r="B376" s="35" t="s">
        <v>3894</v>
      </c>
      <c r="C376" s="34" t="s">
        <v>3895</v>
      </c>
      <c r="D376" s="35" t="s">
        <v>3896</v>
      </c>
      <c r="E376" s="36">
        <v>1109073.32</v>
      </c>
      <c r="F376" s="43"/>
      <c r="G376" s="36">
        <v>683105.46</v>
      </c>
      <c r="H376" s="36">
        <v>467532.01</v>
      </c>
      <c r="I376" s="36">
        <v>1324646.77</v>
      </c>
      <c r="J376" s="43"/>
      <c r="L376" s="5" t="e">
        <f>VLOOKUP(B376,#REF!,1,0)</f>
        <v>#REF!</v>
      </c>
    </row>
    <row r="377" spans="1:12" ht="15" hidden="1" customHeight="1">
      <c r="A377" s="34">
        <v>6</v>
      </c>
      <c r="B377" s="35" t="s">
        <v>5690</v>
      </c>
      <c r="C377" s="34" t="s">
        <v>5691</v>
      </c>
      <c r="D377" s="35" t="s">
        <v>5692</v>
      </c>
      <c r="E377" s="36">
        <v>0</v>
      </c>
      <c r="F377" s="43"/>
      <c r="G377" s="36">
        <v>68906.100000000006</v>
      </c>
      <c r="H377" s="36">
        <v>0</v>
      </c>
      <c r="I377" s="36">
        <v>68906.100000000006</v>
      </c>
      <c r="J377" s="43"/>
      <c r="L377" s="5" t="e">
        <f>VLOOKUP(B377,#REF!,1,0)</f>
        <v>#REF!</v>
      </c>
    </row>
    <row r="378" spans="1:12" ht="15" hidden="1" customHeight="1">
      <c r="A378" s="34">
        <v>6</v>
      </c>
      <c r="B378" s="35" t="s">
        <v>3897</v>
      </c>
      <c r="C378" s="34" t="s">
        <v>3898</v>
      </c>
      <c r="D378" s="35" t="s">
        <v>3899</v>
      </c>
      <c r="E378" s="36">
        <v>22580.2</v>
      </c>
      <c r="F378" s="43"/>
      <c r="G378" s="36">
        <v>17428.2</v>
      </c>
      <c r="H378" s="36">
        <v>22580.2</v>
      </c>
      <c r="I378" s="36">
        <v>17428.2</v>
      </c>
      <c r="J378" s="43"/>
      <c r="L378" s="5" t="e">
        <f>VLOOKUP(B378,#REF!,1,0)</f>
        <v>#REF!</v>
      </c>
    </row>
    <row r="379" spans="1:12" ht="15" hidden="1" customHeight="1">
      <c r="A379" s="34">
        <v>6</v>
      </c>
      <c r="B379" s="35" t="s">
        <v>3900</v>
      </c>
      <c r="C379" s="34" t="s">
        <v>3901</v>
      </c>
      <c r="D379" s="35" t="s">
        <v>3887</v>
      </c>
      <c r="E379" s="36">
        <v>23126.799999999999</v>
      </c>
      <c r="F379" s="43"/>
      <c r="G379" s="36">
        <v>12492.14</v>
      </c>
      <c r="H379" s="36">
        <v>22526.799999999999</v>
      </c>
      <c r="I379" s="36">
        <v>13092.14</v>
      </c>
      <c r="J379" s="43"/>
      <c r="L379" s="5" t="e">
        <f>VLOOKUP(B379,#REF!,1,0)</f>
        <v>#REF!</v>
      </c>
    </row>
    <row r="380" spans="1:12" ht="15" hidden="1" customHeight="1">
      <c r="A380" s="34">
        <v>6</v>
      </c>
      <c r="B380" s="35" t="s">
        <v>3902</v>
      </c>
      <c r="C380" s="34" t="s">
        <v>3903</v>
      </c>
      <c r="D380" s="35" t="s">
        <v>3890</v>
      </c>
      <c r="E380" s="36">
        <v>7000</v>
      </c>
      <c r="F380" s="43"/>
      <c r="G380" s="36">
        <v>14054</v>
      </c>
      <c r="H380" s="36">
        <v>2000</v>
      </c>
      <c r="I380" s="36">
        <v>19054</v>
      </c>
      <c r="J380" s="43"/>
      <c r="L380" s="5" t="e">
        <f>VLOOKUP(B380,#REF!,1,0)</f>
        <v>#REF!</v>
      </c>
    </row>
    <row r="381" spans="1:12" ht="15" hidden="1" customHeight="1">
      <c r="A381" s="34">
        <v>4</v>
      </c>
      <c r="B381" s="35" t="s">
        <v>3906</v>
      </c>
      <c r="C381" s="34" t="s">
        <v>1</v>
      </c>
      <c r="D381" s="35" t="s">
        <v>3907</v>
      </c>
      <c r="E381" s="36">
        <v>65197.440000000002</v>
      </c>
      <c r="F381" s="43"/>
      <c r="G381" s="36">
        <v>40841.57</v>
      </c>
      <c r="H381" s="36">
        <v>61009.05</v>
      </c>
      <c r="I381" s="36">
        <v>45029.96</v>
      </c>
      <c r="J381" s="43"/>
      <c r="L381" s="5" t="e">
        <f>VLOOKUP(B381,#REF!,1,0)</f>
        <v>#REF!</v>
      </c>
    </row>
    <row r="382" spans="1:12" ht="15" hidden="1" customHeight="1">
      <c r="A382" s="34">
        <v>5</v>
      </c>
      <c r="B382" s="35" t="s">
        <v>3908</v>
      </c>
      <c r="C382" s="34" t="s">
        <v>1</v>
      </c>
      <c r="D382" s="35" t="s">
        <v>3687</v>
      </c>
      <c r="E382" s="36">
        <v>57236.73</v>
      </c>
      <c r="F382" s="43"/>
      <c r="G382" s="36">
        <v>34658.339999999997</v>
      </c>
      <c r="H382" s="36">
        <v>57236.73</v>
      </c>
      <c r="I382" s="36">
        <v>34658.339999999997</v>
      </c>
      <c r="J382" s="43"/>
      <c r="L382" s="5" t="e">
        <f>VLOOKUP(B382,#REF!,1,0)</f>
        <v>#REF!</v>
      </c>
    </row>
    <row r="383" spans="1:12" ht="15" hidden="1" customHeight="1">
      <c r="A383" s="34">
        <v>6</v>
      </c>
      <c r="B383" s="35" t="s">
        <v>3909</v>
      </c>
      <c r="C383" s="34" t="s">
        <v>3910</v>
      </c>
      <c r="D383" s="35" t="s">
        <v>3911</v>
      </c>
      <c r="E383" s="36">
        <v>57236.73</v>
      </c>
      <c r="F383" s="43"/>
      <c r="G383" s="36">
        <v>34658.339999999997</v>
      </c>
      <c r="H383" s="36">
        <v>57236.73</v>
      </c>
      <c r="I383" s="36">
        <v>34658.339999999997</v>
      </c>
      <c r="J383" s="43"/>
      <c r="L383" s="5" t="e">
        <f>VLOOKUP(B383,#REF!,1,0)</f>
        <v>#REF!</v>
      </c>
    </row>
    <row r="384" spans="1:12" ht="15" hidden="1" customHeight="1">
      <c r="A384" s="34">
        <v>5</v>
      </c>
      <c r="B384" s="35" t="s">
        <v>3912</v>
      </c>
      <c r="C384" s="34" t="s">
        <v>1</v>
      </c>
      <c r="D384" s="35" t="s">
        <v>3710</v>
      </c>
      <c r="E384" s="36">
        <v>7960.71</v>
      </c>
      <c r="F384" s="43"/>
      <c r="G384" s="36">
        <v>6183.23</v>
      </c>
      <c r="H384" s="36">
        <v>3772.32</v>
      </c>
      <c r="I384" s="36">
        <v>10371.620000000001</v>
      </c>
      <c r="J384" s="43"/>
      <c r="L384" s="5" t="e">
        <f>VLOOKUP(B384,#REF!,1,0)</f>
        <v>#REF!</v>
      </c>
    </row>
    <row r="385" spans="1:12" ht="15" hidden="1" customHeight="1">
      <c r="A385" s="34">
        <v>6</v>
      </c>
      <c r="B385" s="35" t="s">
        <v>3913</v>
      </c>
      <c r="C385" s="34" t="s">
        <v>3914</v>
      </c>
      <c r="D385" s="35" t="s">
        <v>3911</v>
      </c>
      <c r="E385" s="36">
        <v>7960.71</v>
      </c>
      <c r="F385" s="43"/>
      <c r="G385" s="36">
        <v>6183.23</v>
      </c>
      <c r="H385" s="36">
        <v>3772.32</v>
      </c>
      <c r="I385" s="36">
        <v>10371.620000000001</v>
      </c>
      <c r="J385" s="43"/>
      <c r="L385" s="5" t="e">
        <f>VLOOKUP(B385,#REF!,1,0)</f>
        <v>#REF!</v>
      </c>
    </row>
    <row r="386" spans="1:12" ht="15" hidden="1" customHeight="1">
      <c r="A386" s="34">
        <v>3</v>
      </c>
      <c r="B386" s="35" t="s">
        <v>3915</v>
      </c>
      <c r="C386" s="34" t="s">
        <v>1</v>
      </c>
      <c r="D386" s="35" t="s">
        <v>3916</v>
      </c>
      <c r="E386" s="36">
        <v>431796.4</v>
      </c>
      <c r="F386" s="43"/>
      <c r="G386" s="36">
        <v>579861.19999999995</v>
      </c>
      <c r="H386" s="36">
        <v>327742.87</v>
      </c>
      <c r="I386" s="36">
        <v>683914.73</v>
      </c>
      <c r="J386" s="43"/>
      <c r="L386" s="5" t="e">
        <f>VLOOKUP(B386,#REF!,1,0)</f>
        <v>#REF!</v>
      </c>
    </row>
    <row r="387" spans="1:12" ht="15" hidden="1" customHeight="1">
      <c r="A387" s="34">
        <v>4</v>
      </c>
      <c r="B387" s="35" t="s">
        <v>3917</v>
      </c>
      <c r="C387" s="34" t="s">
        <v>1</v>
      </c>
      <c r="D387" s="35" t="s">
        <v>3918</v>
      </c>
      <c r="E387" s="36">
        <v>385501.8</v>
      </c>
      <c r="F387" s="43"/>
      <c r="G387" s="36">
        <v>567653.99</v>
      </c>
      <c r="H387" s="36">
        <v>286513.91999999998</v>
      </c>
      <c r="I387" s="36">
        <v>666641.87</v>
      </c>
      <c r="J387" s="43"/>
      <c r="L387" s="5" t="e">
        <f>VLOOKUP(B387,#REF!,1,0)</f>
        <v>#REF!</v>
      </c>
    </row>
    <row r="388" spans="1:12" ht="15" hidden="1" customHeight="1">
      <c r="A388" s="34">
        <v>5</v>
      </c>
      <c r="B388" s="35" t="s">
        <v>3919</v>
      </c>
      <c r="C388" s="34" t="s">
        <v>1</v>
      </c>
      <c r="D388" s="35" t="s">
        <v>3687</v>
      </c>
      <c r="E388" s="36">
        <v>145101.67000000001</v>
      </c>
      <c r="F388" s="43"/>
      <c r="G388" s="36">
        <v>157008.98000000001</v>
      </c>
      <c r="H388" s="36">
        <v>93511.45</v>
      </c>
      <c r="I388" s="36">
        <v>208599.2</v>
      </c>
      <c r="J388" s="43"/>
      <c r="L388" s="5" t="e">
        <f>VLOOKUP(B388,#REF!,1,0)</f>
        <v>#REF!</v>
      </c>
    </row>
    <row r="389" spans="1:12" ht="15" hidden="1" customHeight="1">
      <c r="A389" s="34">
        <v>6</v>
      </c>
      <c r="B389" s="35" t="s">
        <v>3920</v>
      </c>
      <c r="C389" s="34" t="s">
        <v>3921</v>
      </c>
      <c r="D389" s="35" t="s">
        <v>3922</v>
      </c>
      <c r="E389" s="36">
        <v>380.76</v>
      </c>
      <c r="F389" s="43"/>
      <c r="G389" s="36">
        <v>1273.3800000000001</v>
      </c>
      <c r="H389" s="36">
        <v>160.68</v>
      </c>
      <c r="I389" s="36">
        <v>1493.46</v>
      </c>
      <c r="J389" s="43"/>
      <c r="L389" s="5" t="e">
        <f>VLOOKUP(B389,#REF!,1,0)</f>
        <v>#REF!</v>
      </c>
    </row>
    <row r="390" spans="1:12" ht="15" hidden="1" customHeight="1">
      <c r="A390" s="34">
        <v>6</v>
      </c>
      <c r="B390" s="35" t="s">
        <v>3923</v>
      </c>
      <c r="C390" s="34" t="s">
        <v>3924</v>
      </c>
      <c r="D390" s="35" t="s">
        <v>3925</v>
      </c>
      <c r="E390" s="36">
        <v>106482.37</v>
      </c>
      <c r="F390" s="43"/>
      <c r="G390" s="36">
        <v>34966.81</v>
      </c>
      <c r="H390" s="36">
        <v>89642.21</v>
      </c>
      <c r="I390" s="36">
        <v>51806.97</v>
      </c>
      <c r="J390" s="43"/>
      <c r="L390" s="5" t="e">
        <f>VLOOKUP(B390,#REF!,1,0)</f>
        <v>#REF!</v>
      </c>
    </row>
    <row r="391" spans="1:12" ht="15" hidden="1" customHeight="1">
      <c r="A391" s="34">
        <v>6</v>
      </c>
      <c r="B391" s="35" t="s">
        <v>3926</v>
      </c>
      <c r="C391" s="34" t="s">
        <v>3927</v>
      </c>
      <c r="D391" s="35" t="s">
        <v>3928</v>
      </c>
      <c r="E391" s="36">
        <v>33967.79</v>
      </c>
      <c r="F391" s="43"/>
      <c r="G391" s="36">
        <v>7801.4</v>
      </c>
      <c r="H391" s="36">
        <v>1939.02</v>
      </c>
      <c r="I391" s="36">
        <v>39830.17</v>
      </c>
      <c r="J391" s="43"/>
      <c r="L391" s="5" t="e">
        <f>VLOOKUP(B391,#REF!,1,0)</f>
        <v>#REF!</v>
      </c>
    </row>
    <row r="392" spans="1:12" ht="15" customHeight="1">
      <c r="A392" s="34">
        <v>6</v>
      </c>
      <c r="B392" s="35" t="s">
        <v>5946</v>
      </c>
      <c r="C392" s="34" t="s">
        <v>5947</v>
      </c>
      <c r="D392" s="35" t="s">
        <v>3950</v>
      </c>
      <c r="E392" s="36">
        <v>0</v>
      </c>
      <c r="F392" s="43"/>
      <c r="G392" s="36">
        <v>108524.06</v>
      </c>
      <c r="H392" s="36">
        <v>0</v>
      </c>
      <c r="I392" s="36">
        <v>108524.06</v>
      </c>
      <c r="J392" s="43"/>
      <c r="L392" s="5" t="e">
        <f>VLOOKUP(B392,#REF!,1,0)</f>
        <v>#REF!</v>
      </c>
    </row>
    <row r="393" spans="1:12" ht="15" hidden="1" customHeight="1">
      <c r="A393" s="34">
        <v>6</v>
      </c>
      <c r="B393" s="35" t="s">
        <v>3929</v>
      </c>
      <c r="C393" s="34" t="s">
        <v>3930</v>
      </c>
      <c r="D393" s="35" t="s">
        <v>3931</v>
      </c>
      <c r="E393" s="36">
        <v>2411.3000000000002</v>
      </c>
      <c r="F393" s="43"/>
      <c r="G393" s="36">
        <v>1122.1600000000001</v>
      </c>
      <c r="H393" s="36">
        <v>956.02</v>
      </c>
      <c r="I393" s="36">
        <v>2577.44</v>
      </c>
      <c r="J393" s="43"/>
      <c r="L393" s="5" t="e">
        <f>VLOOKUP(B393,#REF!,1,0)</f>
        <v>#REF!</v>
      </c>
    </row>
    <row r="394" spans="1:12" ht="15" hidden="1" customHeight="1">
      <c r="A394" s="34">
        <v>6</v>
      </c>
      <c r="B394" s="35" t="s">
        <v>3932</v>
      </c>
      <c r="C394" s="34" t="s">
        <v>3933</v>
      </c>
      <c r="D394" s="35" t="s">
        <v>3934</v>
      </c>
      <c r="E394" s="36">
        <v>1859.45</v>
      </c>
      <c r="F394" s="43"/>
      <c r="G394" s="36">
        <v>3321.17</v>
      </c>
      <c r="H394" s="36">
        <v>813.52</v>
      </c>
      <c r="I394" s="36">
        <v>4367.1000000000004</v>
      </c>
      <c r="J394" s="43"/>
      <c r="L394" s="5" t="e">
        <f>VLOOKUP(B394,#REF!,1,0)</f>
        <v>#REF!</v>
      </c>
    </row>
    <row r="395" spans="1:12" ht="15" hidden="1" customHeight="1">
      <c r="A395" s="34">
        <v>5</v>
      </c>
      <c r="B395" s="35" t="s">
        <v>3935</v>
      </c>
      <c r="C395" s="34" t="s">
        <v>1</v>
      </c>
      <c r="D395" s="35" t="s">
        <v>3710</v>
      </c>
      <c r="E395" s="36">
        <v>240400.13</v>
      </c>
      <c r="F395" s="43"/>
      <c r="G395" s="36">
        <v>410645.01</v>
      </c>
      <c r="H395" s="36">
        <v>193002.47</v>
      </c>
      <c r="I395" s="36">
        <v>458042.67</v>
      </c>
      <c r="J395" s="43"/>
      <c r="L395" s="5" t="e">
        <f>VLOOKUP(B395,#REF!,1,0)</f>
        <v>#REF!</v>
      </c>
    </row>
    <row r="396" spans="1:12" ht="15" hidden="1" customHeight="1">
      <c r="A396" s="34">
        <v>6</v>
      </c>
      <c r="B396" s="35" t="s">
        <v>3936</v>
      </c>
      <c r="C396" s="34" t="s">
        <v>3937</v>
      </c>
      <c r="D396" s="35" t="s">
        <v>3922</v>
      </c>
      <c r="E396" s="36">
        <v>9645.65</v>
      </c>
      <c r="F396" s="43"/>
      <c r="G396" s="36">
        <v>2113.27</v>
      </c>
      <c r="H396" s="36">
        <v>7104.36</v>
      </c>
      <c r="I396" s="36">
        <v>4654.5600000000004</v>
      </c>
      <c r="J396" s="43"/>
      <c r="L396" s="5" t="e">
        <f>VLOOKUP(B396,#REF!,1,0)</f>
        <v>#REF!</v>
      </c>
    </row>
    <row r="397" spans="1:12" ht="15" hidden="1" customHeight="1">
      <c r="A397" s="34">
        <v>6</v>
      </c>
      <c r="B397" s="35" t="s">
        <v>3938</v>
      </c>
      <c r="C397" s="34" t="s">
        <v>3939</v>
      </c>
      <c r="D397" s="35" t="s">
        <v>3940</v>
      </c>
      <c r="E397" s="36">
        <v>176087.08</v>
      </c>
      <c r="F397" s="43"/>
      <c r="G397" s="36">
        <v>375361.07</v>
      </c>
      <c r="H397" s="36">
        <v>142530.71</v>
      </c>
      <c r="I397" s="36">
        <v>408917.44</v>
      </c>
      <c r="J397" s="43"/>
      <c r="L397" s="5" t="e">
        <f>VLOOKUP(B397,#REF!,1,0)</f>
        <v>#REF!</v>
      </c>
    </row>
    <row r="398" spans="1:12" ht="15" hidden="1" customHeight="1">
      <c r="A398" s="34">
        <v>6</v>
      </c>
      <c r="B398" s="35" t="s">
        <v>3941</v>
      </c>
      <c r="C398" s="34" t="s">
        <v>3942</v>
      </c>
      <c r="D398" s="35" t="s">
        <v>3943</v>
      </c>
      <c r="E398" s="36">
        <v>19567.400000000001</v>
      </c>
      <c r="F398" s="43"/>
      <c r="G398" s="36">
        <v>22580.2</v>
      </c>
      <c r="H398" s="36">
        <v>19567.400000000001</v>
      </c>
      <c r="I398" s="36">
        <v>22580.2</v>
      </c>
      <c r="J398" s="43"/>
      <c r="L398" s="5" t="e">
        <f>VLOOKUP(B398,#REF!,1,0)</f>
        <v>#REF!</v>
      </c>
    </row>
    <row r="399" spans="1:12" ht="15" hidden="1" customHeight="1">
      <c r="A399" s="34">
        <v>6</v>
      </c>
      <c r="B399" s="35" t="s">
        <v>3944</v>
      </c>
      <c r="C399" s="34" t="s">
        <v>3945</v>
      </c>
      <c r="D399" s="35" t="s">
        <v>3931</v>
      </c>
      <c r="E399" s="36">
        <v>7100</v>
      </c>
      <c r="F399" s="43"/>
      <c r="G399" s="36">
        <v>7536.48</v>
      </c>
      <c r="H399" s="36">
        <v>1800</v>
      </c>
      <c r="I399" s="36">
        <v>12836.48</v>
      </c>
      <c r="J399" s="43"/>
      <c r="L399" s="5" t="e">
        <f>VLOOKUP(B399,#REF!,1,0)</f>
        <v>#REF!</v>
      </c>
    </row>
    <row r="400" spans="1:12" ht="15" hidden="1" customHeight="1">
      <c r="A400" s="34">
        <v>6</v>
      </c>
      <c r="B400" s="35" t="s">
        <v>3946</v>
      </c>
      <c r="C400" s="34" t="s">
        <v>3947</v>
      </c>
      <c r="D400" s="35" t="s">
        <v>3934</v>
      </c>
      <c r="E400" s="36">
        <v>28000</v>
      </c>
      <c r="F400" s="43"/>
      <c r="G400" s="36">
        <v>3053.99</v>
      </c>
      <c r="H400" s="36">
        <v>22000</v>
      </c>
      <c r="I400" s="36">
        <v>9053.99</v>
      </c>
      <c r="J400" s="43"/>
      <c r="L400" s="5" t="e">
        <f>VLOOKUP(B400,#REF!,1,0)</f>
        <v>#REF!</v>
      </c>
    </row>
    <row r="401" spans="1:12" ht="15" hidden="1" customHeight="1">
      <c r="A401" s="34">
        <v>4</v>
      </c>
      <c r="B401" s="35" t="s">
        <v>3951</v>
      </c>
      <c r="C401" s="34" t="s">
        <v>1</v>
      </c>
      <c r="D401" s="35" t="s">
        <v>3952</v>
      </c>
      <c r="E401" s="36">
        <v>46294.6</v>
      </c>
      <c r="F401" s="43"/>
      <c r="G401" s="36">
        <v>12207.21</v>
      </c>
      <c r="H401" s="36">
        <v>41228.949999999997</v>
      </c>
      <c r="I401" s="36">
        <v>17272.86</v>
      </c>
      <c r="J401" s="43"/>
      <c r="L401" s="5" t="e">
        <f>VLOOKUP(B401,#REF!,1,0)</f>
        <v>#REF!</v>
      </c>
    </row>
    <row r="402" spans="1:12" ht="15" hidden="1" customHeight="1">
      <c r="A402" s="34">
        <v>5</v>
      </c>
      <c r="B402" s="35" t="s">
        <v>3953</v>
      </c>
      <c r="C402" s="34" t="s">
        <v>1</v>
      </c>
      <c r="D402" s="35" t="s">
        <v>3687</v>
      </c>
      <c r="E402" s="36">
        <v>29137.38</v>
      </c>
      <c r="F402" s="43"/>
      <c r="G402" s="36">
        <v>12207.21</v>
      </c>
      <c r="H402" s="36">
        <v>29137.38</v>
      </c>
      <c r="I402" s="36">
        <v>12207.21</v>
      </c>
      <c r="J402" s="43"/>
      <c r="L402" s="5" t="e">
        <f>VLOOKUP(B402,#REF!,1,0)</f>
        <v>#REF!</v>
      </c>
    </row>
    <row r="403" spans="1:12" ht="15" hidden="1" customHeight="1">
      <c r="A403" s="34">
        <v>6</v>
      </c>
      <c r="B403" s="35" t="s">
        <v>3954</v>
      </c>
      <c r="C403" s="34" t="s">
        <v>3955</v>
      </c>
      <c r="D403" s="35" t="s">
        <v>3956</v>
      </c>
      <c r="E403" s="36">
        <v>29137.38</v>
      </c>
      <c r="F403" s="43"/>
      <c r="G403" s="36">
        <v>12207.21</v>
      </c>
      <c r="H403" s="36">
        <v>29137.38</v>
      </c>
      <c r="I403" s="36">
        <v>12207.21</v>
      </c>
      <c r="J403" s="43"/>
      <c r="L403" s="5" t="e">
        <f>VLOOKUP(B403,#REF!,1,0)</f>
        <v>#REF!</v>
      </c>
    </row>
    <row r="404" spans="1:12" ht="15" hidden="1" customHeight="1">
      <c r="A404" s="34">
        <v>5</v>
      </c>
      <c r="B404" s="35" t="s">
        <v>3957</v>
      </c>
      <c r="C404" s="34" t="s">
        <v>1</v>
      </c>
      <c r="D404" s="35" t="s">
        <v>3710</v>
      </c>
      <c r="E404" s="36">
        <v>17157.22</v>
      </c>
      <c r="F404" s="43"/>
      <c r="G404" s="36">
        <v>0</v>
      </c>
      <c r="H404" s="36">
        <v>12091.57</v>
      </c>
      <c r="I404" s="36">
        <v>5065.6499999999996</v>
      </c>
      <c r="J404" s="43"/>
      <c r="L404" s="5" t="e">
        <f>VLOOKUP(B404,#REF!,1,0)</f>
        <v>#REF!</v>
      </c>
    </row>
    <row r="405" spans="1:12" ht="15" hidden="1" customHeight="1">
      <c r="A405" s="34">
        <v>6</v>
      </c>
      <c r="B405" s="35" t="s">
        <v>3958</v>
      </c>
      <c r="C405" s="34" t="s">
        <v>3959</v>
      </c>
      <c r="D405" s="35" t="s">
        <v>3956</v>
      </c>
      <c r="E405" s="36">
        <v>17157.22</v>
      </c>
      <c r="F405" s="43"/>
      <c r="G405" s="36">
        <v>0</v>
      </c>
      <c r="H405" s="36">
        <v>12091.57</v>
      </c>
      <c r="I405" s="36">
        <v>5065.6499999999996</v>
      </c>
      <c r="J405" s="43"/>
      <c r="L405" s="5" t="e">
        <f>VLOOKUP(B405,#REF!,1,0)</f>
        <v>#REF!</v>
      </c>
    </row>
    <row r="406" spans="1:12" ht="15" hidden="1" customHeight="1">
      <c r="A406" s="34">
        <v>3</v>
      </c>
      <c r="B406" s="35" t="s">
        <v>3960</v>
      </c>
      <c r="C406" s="34" t="s">
        <v>1</v>
      </c>
      <c r="D406" s="35" t="s">
        <v>3961</v>
      </c>
      <c r="E406" s="36">
        <v>9686192.1699999999</v>
      </c>
      <c r="F406" s="43"/>
      <c r="G406" s="36">
        <v>451021.34</v>
      </c>
      <c r="H406" s="36">
        <v>2667207.67</v>
      </c>
      <c r="I406" s="36">
        <v>7470005.8399999999</v>
      </c>
      <c r="J406" s="43"/>
      <c r="L406" s="5" t="e">
        <f>VLOOKUP(B406,#REF!,1,0)</f>
        <v>#REF!</v>
      </c>
    </row>
    <row r="407" spans="1:12" ht="15" hidden="1" customHeight="1">
      <c r="A407" s="34">
        <v>4</v>
      </c>
      <c r="B407" s="35" t="s">
        <v>3962</v>
      </c>
      <c r="C407" s="34" t="s">
        <v>1</v>
      </c>
      <c r="D407" s="35" t="s">
        <v>3963</v>
      </c>
      <c r="E407" s="36">
        <v>9643769.9199999999</v>
      </c>
      <c r="F407" s="43"/>
      <c r="G407" s="36">
        <v>409435.71</v>
      </c>
      <c r="H407" s="36">
        <v>2654319.2799999998</v>
      </c>
      <c r="I407" s="36">
        <v>7398886.3499999996</v>
      </c>
      <c r="J407" s="43"/>
      <c r="L407" s="5" t="e">
        <f>VLOOKUP(B407,#REF!,1,0)</f>
        <v>#REF!</v>
      </c>
    </row>
    <row r="408" spans="1:12" ht="15" hidden="1" customHeight="1">
      <c r="A408" s="34">
        <v>5</v>
      </c>
      <c r="B408" s="35" t="s">
        <v>3964</v>
      </c>
      <c r="C408" s="34" t="s">
        <v>1</v>
      </c>
      <c r="D408" s="35" t="s">
        <v>3687</v>
      </c>
      <c r="E408" s="36">
        <v>4960374.2300000004</v>
      </c>
      <c r="F408" s="43"/>
      <c r="G408" s="36">
        <v>177588.27</v>
      </c>
      <c r="H408" s="36">
        <v>202819.44</v>
      </c>
      <c r="I408" s="36">
        <v>4935143.0599999996</v>
      </c>
      <c r="J408" s="43"/>
      <c r="L408" s="5" t="e">
        <f>VLOOKUP(B408,#REF!,1,0)</f>
        <v>#REF!</v>
      </c>
    </row>
    <row r="409" spans="1:12" ht="15" hidden="1" customHeight="1">
      <c r="A409" s="34">
        <v>6</v>
      </c>
      <c r="B409" s="35" t="s">
        <v>3965</v>
      </c>
      <c r="C409" s="34" t="s">
        <v>3966</v>
      </c>
      <c r="D409" s="35" t="s">
        <v>3967</v>
      </c>
      <c r="E409" s="36">
        <v>2266.41</v>
      </c>
      <c r="F409" s="43"/>
      <c r="G409" s="36">
        <v>2158.58</v>
      </c>
      <c r="H409" s="36">
        <v>2197.1</v>
      </c>
      <c r="I409" s="36">
        <v>2227.89</v>
      </c>
      <c r="J409" s="43"/>
      <c r="L409" s="5" t="e">
        <f>VLOOKUP(B409,#REF!,1,0)</f>
        <v>#REF!</v>
      </c>
    </row>
    <row r="410" spans="1:12" ht="15" hidden="1" customHeight="1">
      <c r="A410" s="34">
        <v>6</v>
      </c>
      <c r="B410" s="35" t="s">
        <v>3968</v>
      </c>
      <c r="C410" s="34" t="s">
        <v>3969</v>
      </c>
      <c r="D410" s="35" t="s">
        <v>3970</v>
      </c>
      <c r="E410" s="36">
        <v>4941554.6399999997</v>
      </c>
      <c r="F410" s="43"/>
      <c r="G410" s="36">
        <v>163071.57</v>
      </c>
      <c r="H410" s="36">
        <v>195702.57</v>
      </c>
      <c r="I410" s="36">
        <v>4908923.6399999997</v>
      </c>
      <c r="J410" s="43"/>
      <c r="L410" s="5" t="e">
        <f>VLOOKUP(B410,#REF!,1,0)</f>
        <v>#REF!</v>
      </c>
    </row>
    <row r="411" spans="1:12" ht="15" hidden="1" customHeight="1">
      <c r="A411" s="34">
        <v>6</v>
      </c>
      <c r="B411" s="35" t="s">
        <v>3971</v>
      </c>
      <c r="C411" s="34" t="s">
        <v>3972</v>
      </c>
      <c r="D411" s="35" t="s">
        <v>3973</v>
      </c>
      <c r="E411" s="36">
        <v>5123.68</v>
      </c>
      <c r="F411" s="43"/>
      <c r="G411" s="36">
        <v>0</v>
      </c>
      <c r="H411" s="36">
        <v>514.23</v>
      </c>
      <c r="I411" s="36">
        <v>4609.45</v>
      </c>
      <c r="J411" s="43"/>
      <c r="L411" s="5" t="e">
        <f>VLOOKUP(B411,#REF!,1,0)</f>
        <v>#REF!</v>
      </c>
    </row>
    <row r="412" spans="1:12" ht="15" hidden="1" customHeight="1">
      <c r="A412" s="34">
        <v>6</v>
      </c>
      <c r="B412" s="35" t="s">
        <v>3974</v>
      </c>
      <c r="C412" s="34" t="s">
        <v>3975</v>
      </c>
      <c r="D412" s="35" t="s">
        <v>3976</v>
      </c>
      <c r="E412" s="36">
        <v>10371.030000000001</v>
      </c>
      <c r="F412" s="43"/>
      <c r="G412" s="36">
        <v>9888.98</v>
      </c>
      <c r="H412" s="36">
        <v>4390.82</v>
      </c>
      <c r="I412" s="36">
        <v>15869.19</v>
      </c>
      <c r="J412" s="43"/>
      <c r="L412" s="5" t="e">
        <f>VLOOKUP(B412,#REF!,1,0)</f>
        <v>#REF!</v>
      </c>
    </row>
    <row r="413" spans="1:12" ht="15" hidden="1" customHeight="1">
      <c r="A413" s="34">
        <v>6</v>
      </c>
      <c r="B413" s="35" t="s">
        <v>3977</v>
      </c>
      <c r="C413" s="34" t="s">
        <v>3978</v>
      </c>
      <c r="D413" s="35" t="s">
        <v>3979</v>
      </c>
      <c r="E413" s="36">
        <v>1058.47</v>
      </c>
      <c r="F413" s="43"/>
      <c r="G413" s="36">
        <v>2469.14</v>
      </c>
      <c r="H413" s="36">
        <v>14.72</v>
      </c>
      <c r="I413" s="36">
        <v>3512.89</v>
      </c>
      <c r="J413" s="43"/>
      <c r="L413" s="5" t="e">
        <f>VLOOKUP(B413,#REF!,1,0)</f>
        <v>#REF!</v>
      </c>
    </row>
    <row r="414" spans="1:12" ht="15" hidden="1" customHeight="1">
      <c r="A414" s="34">
        <v>5</v>
      </c>
      <c r="B414" s="35" t="s">
        <v>3980</v>
      </c>
      <c r="C414" s="34" t="s">
        <v>1</v>
      </c>
      <c r="D414" s="35" t="s">
        <v>3710</v>
      </c>
      <c r="E414" s="36">
        <v>4683395.6900000004</v>
      </c>
      <c r="F414" s="43"/>
      <c r="G414" s="36">
        <v>231847.44</v>
      </c>
      <c r="H414" s="36">
        <v>2451499.84</v>
      </c>
      <c r="I414" s="36">
        <v>2463743.29</v>
      </c>
      <c r="J414" s="43"/>
      <c r="L414" s="5" t="e">
        <f>VLOOKUP(B414,#REF!,1,0)</f>
        <v>#REF!</v>
      </c>
    </row>
    <row r="415" spans="1:12" ht="15" hidden="1" customHeight="1">
      <c r="A415" s="34">
        <v>6</v>
      </c>
      <c r="B415" s="35" t="s">
        <v>3981</v>
      </c>
      <c r="C415" s="34" t="s">
        <v>3982</v>
      </c>
      <c r="D415" s="35" t="s">
        <v>3967</v>
      </c>
      <c r="E415" s="36">
        <v>32739.38</v>
      </c>
      <c r="F415" s="43"/>
      <c r="G415" s="36">
        <v>13908.01</v>
      </c>
      <c r="H415" s="36">
        <v>17867.27</v>
      </c>
      <c r="I415" s="36">
        <v>28780.12</v>
      </c>
      <c r="J415" s="43"/>
      <c r="L415" s="5" t="e">
        <f>VLOOKUP(B415,#REF!,1,0)</f>
        <v>#REF!</v>
      </c>
    </row>
    <row r="416" spans="1:12" ht="15" hidden="1" customHeight="1">
      <c r="A416" s="34">
        <v>6</v>
      </c>
      <c r="B416" s="35" t="s">
        <v>3983</v>
      </c>
      <c r="C416" s="34" t="s">
        <v>3984</v>
      </c>
      <c r="D416" s="35" t="s">
        <v>3985</v>
      </c>
      <c r="E416" s="36">
        <v>4497339.21</v>
      </c>
      <c r="F416" s="43"/>
      <c r="G416" s="36">
        <v>177847.19</v>
      </c>
      <c r="H416" s="36">
        <v>2386557.0299999998</v>
      </c>
      <c r="I416" s="36">
        <v>2288629.37</v>
      </c>
      <c r="J416" s="43"/>
      <c r="L416" s="5" t="e">
        <f>VLOOKUP(B416,#REF!,1,0)</f>
        <v>#REF!</v>
      </c>
    </row>
    <row r="417" spans="1:12" ht="15" hidden="1" customHeight="1">
      <c r="A417" s="34">
        <v>6</v>
      </c>
      <c r="B417" s="35" t="s">
        <v>3986</v>
      </c>
      <c r="C417" s="34" t="s">
        <v>3987</v>
      </c>
      <c r="D417" s="35" t="s">
        <v>3988</v>
      </c>
      <c r="E417" s="36">
        <v>34952.230000000003</v>
      </c>
      <c r="F417" s="43"/>
      <c r="G417" s="36">
        <v>0</v>
      </c>
      <c r="H417" s="36">
        <v>0</v>
      </c>
      <c r="I417" s="36">
        <v>34952.230000000003</v>
      </c>
      <c r="J417" s="43"/>
      <c r="L417" s="5" t="e">
        <f>VLOOKUP(B417,#REF!,1,0)</f>
        <v>#REF!</v>
      </c>
    </row>
    <row r="418" spans="1:12" ht="15" hidden="1" customHeight="1">
      <c r="A418" s="34">
        <v>6</v>
      </c>
      <c r="B418" s="35" t="s">
        <v>3989</v>
      </c>
      <c r="C418" s="34" t="s">
        <v>3990</v>
      </c>
      <c r="D418" s="35" t="s">
        <v>3991</v>
      </c>
      <c r="E418" s="36">
        <v>19292</v>
      </c>
      <c r="F418" s="43"/>
      <c r="G418" s="36">
        <v>19567.400000000001</v>
      </c>
      <c r="H418" s="36">
        <v>10836</v>
      </c>
      <c r="I418" s="36">
        <v>28023.4</v>
      </c>
      <c r="J418" s="43"/>
      <c r="L418" s="5" t="e">
        <f>VLOOKUP(B418,#REF!,1,0)</f>
        <v>#REF!</v>
      </c>
    </row>
    <row r="419" spans="1:12" ht="15" hidden="1" customHeight="1">
      <c r="A419" s="34">
        <v>6</v>
      </c>
      <c r="B419" s="35" t="s">
        <v>3992</v>
      </c>
      <c r="C419" s="34" t="s">
        <v>3993</v>
      </c>
      <c r="D419" s="35" t="s">
        <v>3976</v>
      </c>
      <c r="E419" s="36">
        <v>27396.89</v>
      </c>
      <c r="F419" s="43"/>
      <c r="G419" s="36">
        <v>3524.84</v>
      </c>
      <c r="H419" s="36">
        <v>15278.39</v>
      </c>
      <c r="I419" s="36">
        <v>15643.34</v>
      </c>
      <c r="J419" s="43"/>
      <c r="L419" s="5" t="e">
        <f>VLOOKUP(B419,#REF!,1,0)</f>
        <v>#REF!</v>
      </c>
    </row>
    <row r="420" spans="1:12" ht="15" hidden="1" customHeight="1">
      <c r="A420" s="34">
        <v>6</v>
      </c>
      <c r="B420" s="35" t="s">
        <v>3994</v>
      </c>
      <c r="C420" s="34" t="s">
        <v>3995</v>
      </c>
      <c r="D420" s="35" t="s">
        <v>3979</v>
      </c>
      <c r="E420" s="36">
        <v>62500</v>
      </c>
      <c r="F420" s="43"/>
      <c r="G420" s="36">
        <v>17000</v>
      </c>
      <c r="H420" s="36">
        <v>18000</v>
      </c>
      <c r="I420" s="36">
        <v>61500</v>
      </c>
      <c r="J420" s="43"/>
      <c r="L420" s="5" t="e">
        <f>VLOOKUP(B420,#REF!,1,0)</f>
        <v>#REF!</v>
      </c>
    </row>
    <row r="421" spans="1:12" ht="15" hidden="1" customHeight="1">
      <c r="A421" s="34">
        <v>6</v>
      </c>
      <c r="B421" s="35" t="s">
        <v>3996</v>
      </c>
      <c r="C421" s="34" t="s">
        <v>3997</v>
      </c>
      <c r="D421" s="35" t="s">
        <v>3998</v>
      </c>
      <c r="E421" s="36">
        <v>9175.98</v>
      </c>
      <c r="F421" s="43"/>
      <c r="G421" s="36">
        <v>0</v>
      </c>
      <c r="H421" s="36">
        <v>2961.15</v>
      </c>
      <c r="I421" s="36">
        <v>6214.83</v>
      </c>
      <c r="J421" s="43"/>
      <c r="L421" s="5" t="e">
        <f>VLOOKUP(B421,#REF!,1,0)</f>
        <v>#REF!</v>
      </c>
    </row>
    <row r="422" spans="1:12" ht="15" hidden="1" customHeight="1">
      <c r="A422" s="34">
        <v>4</v>
      </c>
      <c r="B422" s="35" t="s">
        <v>3999</v>
      </c>
      <c r="C422" s="34" t="s">
        <v>1</v>
      </c>
      <c r="D422" s="35" t="s">
        <v>4000</v>
      </c>
      <c r="E422" s="36">
        <v>42422.25</v>
      </c>
      <c r="F422" s="43"/>
      <c r="G422" s="36">
        <v>41585.629999999997</v>
      </c>
      <c r="H422" s="36">
        <v>12888.39</v>
      </c>
      <c r="I422" s="36">
        <v>71119.490000000005</v>
      </c>
      <c r="J422" s="43"/>
      <c r="L422" s="5" t="e">
        <f>VLOOKUP(B422,#REF!,1,0)</f>
        <v>#REF!</v>
      </c>
    </row>
    <row r="423" spans="1:12" ht="15" hidden="1" customHeight="1">
      <c r="A423" s="34">
        <v>5</v>
      </c>
      <c r="B423" s="35" t="s">
        <v>4005</v>
      </c>
      <c r="C423" s="34" t="s">
        <v>1</v>
      </c>
      <c r="D423" s="35" t="s">
        <v>3710</v>
      </c>
      <c r="E423" s="36">
        <v>42065.57</v>
      </c>
      <c r="F423" s="43"/>
      <c r="G423" s="36">
        <v>41585.629999999997</v>
      </c>
      <c r="H423" s="36">
        <v>12531.71</v>
      </c>
      <c r="I423" s="36">
        <v>71119.490000000005</v>
      </c>
      <c r="J423" s="43"/>
      <c r="L423" s="5" t="e">
        <f>VLOOKUP(B423,#REF!,1,0)</f>
        <v>#REF!</v>
      </c>
    </row>
    <row r="424" spans="1:12" ht="15" hidden="1" customHeight="1">
      <c r="A424" s="34">
        <v>6</v>
      </c>
      <c r="B424" s="35" t="s">
        <v>4006</v>
      </c>
      <c r="C424" s="34" t="s">
        <v>4007</v>
      </c>
      <c r="D424" s="35" t="s">
        <v>4004</v>
      </c>
      <c r="E424" s="36">
        <v>42065.57</v>
      </c>
      <c r="F424" s="43"/>
      <c r="G424" s="36">
        <v>41585.629999999997</v>
      </c>
      <c r="H424" s="36">
        <v>12531.71</v>
      </c>
      <c r="I424" s="36">
        <v>71119.490000000005</v>
      </c>
      <c r="J424" s="43"/>
      <c r="L424" s="5" t="e">
        <f>VLOOKUP(B424,#REF!,1,0)</f>
        <v>#REF!</v>
      </c>
    </row>
    <row r="425" spans="1:12" ht="15" hidden="1" customHeight="1">
      <c r="A425" s="34">
        <v>0</v>
      </c>
      <c r="B425" s="35" t="s">
        <v>4008</v>
      </c>
      <c r="C425" s="34" t="s">
        <v>1</v>
      </c>
      <c r="D425" s="35" t="s">
        <v>4009</v>
      </c>
      <c r="E425" s="36">
        <v>721245201.25999999</v>
      </c>
      <c r="F425" s="43"/>
      <c r="G425" s="36">
        <v>1719938829.28</v>
      </c>
      <c r="H425" s="36">
        <v>1700143955.1099999</v>
      </c>
      <c r="I425" s="36">
        <v>741040075.42999995</v>
      </c>
      <c r="J425" s="43"/>
      <c r="L425" s="5" t="e">
        <f>VLOOKUP(B425,#REF!,1,0)</f>
        <v>#REF!</v>
      </c>
    </row>
    <row r="426" spans="1:12" ht="15" hidden="1" customHeight="1">
      <c r="A426" s="34">
        <v>1</v>
      </c>
      <c r="B426" s="35" t="s">
        <v>4010</v>
      </c>
      <c r="C426" s="34" t="s">
        <v>1</v>
      </c>
      <c r="D426" s="35" t="s">
        <v>4011</v>
      </c>
      <c r="E426" s="36">
        <v>210347303.22</v>
      </c>
      <c r="F426" s="43"/>
      <c r="G426" s="36">
        <v>460909490.68000001</v>
      </c>
      <c r="H426" s="36">
        <v>466362921.80000001</v>
      </c>
      <c r="I426" s="36">
        <v>215800734.34</v>
      </c>
      <c r="J426" s="43"/>
      <c r="L426" s="5" t="e">
        <f>VLOOKUP(B426,#REF!,1,0)</f>
        <v>#REF!</v>
      </c>
    </row>
    <row r="427" spans="1:12" ht="15" hidden="1" customHeight="1">
      <c r="A427" s="34">
        <v>2</v>
      </c>
      <c r="B427" s="35" t="s">
        <v>4012</v>
      </c>
      <c r="C427" s="34" t="s">
        <v>1</v>
      </c>
      <c r="D427" s="35" t="s">
        <v>4013</v>
      </c>
      <c r="E427" s="36">
        <v>192132953.5</v>
      </c>
      <c r="F427" s="43"/>
      <c r="G427" s="36">
        <v>394880009.99000001</v>
      </c>
      <c r="H427" s="36">
        <v>400879929.38</v>
      </c>
      <c r="I427" s="36">
        <v>198132872.88999999</v>
      </c>
      <c r="J427" s="43"/>
      <c r="L427" s="5" t="e">
        <f>VLOOKUP(B427,#REF!,1,0)</f>
        <v>#REF!</v>
      </c>
    </row>
    <row r="428" spans="1:12" ht="15" hidden="1" customHeight="1">
      <c r="A428" s="34">
        <v>3</v>
      </c>
      <c r="B428" s="35" t="s">
        <v>4014</v>
      </c>
      <c r="C428" s="34" t="s">
        <v>1</v>
      </c>
      <c r="D428" s="35" t="s">
        <v>4015</v>
      </c>
      <c r="E428" s="36">
        <v>54134963.530000001</v>
      </c>
      <c r="F428" s="43"/>
      <c r="G428" s="36">
        <v>377668911.62</v>
      </c>
      <c r="H428" s="36">
        <v>387778697</v>
      </c>
      <c r="I428" s="36">
        <v>64244748.909999996</v>
      </c>
      <c r="J428" s="43"/>
      <c r="L428" s="5" t="e">
        <f>VLOOKUP(B428,#REF!,1,0)</f>
        <v>#REF!</v>
      </c>
    </row>
    <row r="429" spans="1:12" ht="15" hidden="1" customHeight="1">
      <c r="A429" s="34">
        <v>4</v>
      </c>
      <c r="B429" s="35" t="s">
        <v>4016</v>
      </c>
      <c r="C429" s="34" t="s">
        <v>1</v>
      </c>
      <c r="D429" s="35" t="s">
        <v>4017</v>
      </c>
      <c r="E429" s="36">
        <v>20988053.949999999</v>
      </c>
      <c r="F429" s="43"/>
      <c r="G429" s="36">
        <v>97532000.730000004</v>
      </c>
      <c r="H429" s="36">
        <v>97134832.450000003</v>
      </c>
      <c r="I429" s="36">
        <v>20590885.670000002</v>
      </c>
      <c r="J429" s="43"/>
      <c r="L429" s="5" t="e">
        <f>VLOOKUP(B429,#REF!,1,0)</f>
        <v>#REF!</v>
      </c>
    </row>
    <row r="430" spans="1:12" ht="15" hidden="1" customHeight="1">
      <c r="A430" s="34">
        <v>6</v>
      </c>
      <c r="B430" s="35" t="s">
        <v>4018</v>
      </c>
      <c r="C430" s="34" t="s">
        <v>4019</v>
      </c>
      <c r="D430" s="35" t="s">
        <v>4020</v>
      </c>
      <c r="E430" s="36">
        <v>20920519.710000001</v>
      </c>
      <c r="F430" s="43"/>
      <c r="G430" s="36">
        <v>97504428.579999998</v>
      </c>
      <c r="H430" s="36">
        <v>97124683.329999998</v>
      </c>
      <c r="I430" s="36">
        <v>20540774.460000001</v>
      </c>
      <c r="J430" s="43"/>
      <c r="L430" s="5" t="e">
        <f>VLOOKUP(B430,#REF!,1,0)</f>
        <v>#REF!</v>
      </c>
    </row>
    <row r="431" spans="1:12" ht="15" hidden="1" customHeight="1">
      <c r="A431" s="34">
        <v>6</v>
      </c>
      <c r="B431" s="35" t="s">
        <v>4021</v>
      </c>
      <c r="C431" s="34" t="s">
        <v>4022</v>
      </c>
      <c r="D431" s="35" t="s">
        <v>4023</v>
      </c>
      <c r="E431" s="36">
        <v>67534.240000000005</v>
      </c>
      <c r="F431" s="43"/>
      <c r="G431" s="36">
        <v>27572.15</v>
      </c>
      <c r="H431" s="36">
        <v>10149.120000000001</v>
      </c>
      <c r="I431" s="36">
        <v>50111.21</v>
      </c>
      <c r="J431" s="43"/>
      <c r="L431" s="5" t="e">
        <f>VLOOKUP(B431,#REF!,1,0)</f>
        <v>#REF!</v>
      </c>
    </row>
    <row r="432" spans="1:12" ht="15" hidden="1" customHeight="1">
      <c r="A432" s="34">
        <v>4</v>
      </c>
      <c r="B432" s="35" t="s">
        <v>4024</v>
      </c>
      <c r="C432" s="34" t="s">
        <v>1</v>
      </c>
      <c r="D432" s="35" t="s">
        <v>4025</v>
      </c>
      <c r="E432" s="36">
        <v>33121102.420000002</v>
      </c>
      <c r="F432" s="43"/>
      <c r="G432" s="36">
        <v>280136910.88999999</v>
      </c>
      <c r="H432" s="36">
        <v>290643507.75</v>
      </c>
      <c r="I432" s="36">
        <v>43627699.280000001</v>
      </c>
      <c r="J432" s="43"/>
      <c r="L432" s="5" t="e">
        <f>VLOOKUP(B432,#REF!,1,0)</f>
        <v>#REF!</v>
      </c>
    </row>
    <row r="433" spans="1:12" ht="15" hidden="1" customHeight="1">
      <c r="A433" s="34">
        <v>6</v>
      </c>
      <c r="B433" s="35" t="s">
        <v>4026</v>
      </c>
      <c r="C433" s="34" t="s">
        <v>4027</v>
      </c>
      <c r="D433" s="35" t="s">
        <v>4028</v>
      </c>
      <c r="E433" s="36">
        <v>32644189.77</v>
      </c>
      <c r="F433" s="43"/>
      <c r="G433" s="36">
        <v>279909595.11000001</v>
      </c>
      <c r="H433" s="36">
        <v>290423246.51999998</v>
      </c>
      <c r="I433" s="36">
        <v>43157841.18</v>
      </c>
      <c r="J433" s="43"/>
      <c r="L433" s="5" t="e">
        <f>VLOOKUP(B433,#REF!,1,0)</f>
        <v>#REF!</v>
      </c>
    </row>
    <row r="434" spans="1:12" ht="15" hidden="1" customHeight="1">
      <c r="A434" s="34">
        <v>6</v>
      </c>
      <c r="B434" s="35" t="s">
        <v>4029</v>
      </c>
      <c r="C434" s="34" t="s">
        <v>4030</v>
      </c>
      <c r="D434" s="35" t="s">
        <v>4031</v>
      </c>
      <c r="E434" s="36">
        <v>476912.65</v>
      </c>
      <c r="F434" s="43"/>
      <c r="G434" s="36">
        <v>227315.78</v>
      </c>
      <c r="H434" s="36">
        <v>220261.23</v>
      </c>
      <c r="I434" s="36">
        <v>469858.1</v>
      </c>
      <c r="J434" s="43"/>
      <c r="L434" s="5" t="e">
        <f>VLOOKUP(B434,#REF!,1,0)</f>
        <v>#REF!</v>
      </c>
    </row>
    <row r="435" spans="1:12" ht="15" hidden="1" customHeight="1">
      <c r="A435" s="34">
        <v>4</v>
      </c>
      <c r="B435" s="35" t="s">
        <v>4032</v>
      </c>
      <c r="C435" s="34" t="s">
        <v>1</v>
      </c>
      <c r="D435" s="35" t="s">
        <v>4033</v>
      </c>
      <c r="E435" s="36">
        <v>25807.16</v>
      </c>
      <c r="F435" s="43"/>
      <c r="G435" s="36">
        <v>0</v>
      </c>
      <c r="H435" s="36">
        <v>356.8</v>
      </c>
      <c r="I435" s="36">
        <v>26163.96</v>
      </c>
      <c r="J435" s="43"/>
      <c r="L435" s="5" t="e">
        <f>VLOOKUP(B435,#REF!,1,0)</f>
        <v>#REF!</v>
      </c>
    </row>
    <row r="436" spans="1:12" ht="15" hidden="1" customHeight="1">
      <c r="A436" s="34">
        <v>5</v>
      </c>
      <c r="B436" s="35" t="s">
        <v>4034</v>
      </c>
      <c r="C436" s="34" t="s">
        <v>1</v>
      </c>
      <c r="D436" s="35" t="s">
        <v>4035</v>
      </c>
      <c r="E436" s="36">
        <v>18897.830000000002</v>
      </c>
      <c r="F436" s="43"/>
      <c r="G436" s="36">
        <v>0</v>
      </c>
      <c r="H436" s="36">
        <v>180.06</v>
      </c>
      <c r="I436" s="36">
        <v>19077.89</v>
      </c>
      <c r="J436" s="43"/>
      <c r="L436" s="5" t="e">
        <f>VLOOKUP(B436,#REF!,1,0)</f>
        <v>#REF!</v>
      </c>
    </row>
    <row r="437" spans="1:12" ht="15" hidden="1" customHeight="1">
      <c r="A437" s="34">
        <v>6</v>
      </c>
      <c r="B437" s="35" t="s">
        <v>4036</v>
      </c>
      <c r="C437" s="34" t="s">
        <v>4037</v>
      </c>
      <c r="D437" s="35" t="s">
        <v>4038</v>
      </c>
      <c r="E437" s="36">
        <v>18897.830000000002</v>
      </c>
      <c r="F437" s="43"/>
      <c r="G437" s="36">
        <v>0</v>
      </c>
      <c r="H437" s="36">
        <v>180.06</v>
      </c>
      <c r="I437" s="36">
        <v>19077.89</v>
      </c>
      <c r="J437" s="43"/>
      <c r="L437" s="5" t="e">
        <f>VLOOKUP(B437,#REF!,1,0)</f>
        <v>#REF!</v>
      </c>
    </row>
    <row r="438" spans="1:12" ht="15" hidden="1" customHeight="1">
      <c r="A438" s="34">
        <v>5</v>
      </c>
      <c r="B438" s="35" t="s">
        <v>4039</v>
      </c>
      <c r="C438" s="34" t="s">
        <v>1</v>
      </c>
      <c r="D438" s="35" t="s">
        <v>4040</v>
      </c>
      <c r="E438" s="36">
        <v>6909.33</v>
      </c>
      <c r="F438" s="43"/>
      <c r="G438" s="36">
        <v>0</v>
      </c>
      <c r="H438" s="36">
        <v>176.74</v>
      </c>
      <c r="I438" s="36">
        <v>7086.07</v>
      </c>
      <c r="J438" s="43"/>
      <c r="L438" s="5" t="e">
        <f>VLOOKUP(B438,#REF!,1,0)</f>
        <v>#REF!</v>
      </c>
    </row>
    <row r="439" spans="1:12" ht="15" hidden="1" customHeight="1">
      <c r="A439" s="34">
        <v>6</v>
      </c>
      <c r="B439" s="35" t="s">
        <v>4041</v>
      </c>
      <c r="C439" s="34" t="s">
        <v>4042</v>
      </c>
      <c r="D439" s="35" t="s">
        <v>4043</v>
      </c>
      <c r="E439" s="36">
        <v>6909.33</v>
      </c>
      <c r="F439" s="43"/>
      <c r="G439" s="36">
        <v>0</v>
      </c>
      <c r="H439" s="36">
        <v>176.74</v>
      </c>
      <c r="I439" s="36">
        <v>7086.07</v>
      </c>
      <c r="J439" s="43"/>
      <c r="L439" s="5" t="e">
        <f>VLOOKUP(B439,#REF!,1,0)</f>
        <v>#REF!</v>
      </c>
    </row>
    <row r="440" spans="1:12" ht="15" hidden="1" customHeight="1">
      <c r="A440" s="34">
        <v>3</v>
      </c>
      <c r="B440" s="35" t="s">
        <v>4044</v>
      </c>
      <c r="C440" s="34" t="s">
        <v>1</v>
      </c>
      <c r="D440" s="35" t="s">
        <v>4045</v>
      </c>
      <c r="E440" s="36">
        <v>1657256.16</v>
      </c>
      <c r="F440" s="43"/>
      <c r="G440" s="36">
        <v>1115.9000000000001</v>
      </c>
      <c r="H440" s="36">
        <v>9323.34</v>
      </c>
      <c r="I440" s="36">
        <v>1665463.6</v>
      </c>
      <c r="J440" s="43"/>
      <c r="L440" s="5" t="e">
        <f>VLOOKUP(B440,#REF!,1,0)</f>
        <v>#REF!</v>
      </c>
    </row>
    <row r="441" spans="1:12" ht="15" hidden="1" customHeight="1">
      <c r="A441" s="34">
        <v>4</v>
      </c>
      <c r="B441" s="35" t="s">
        <v>4046</v>
      </c>
      <c r="C441" s="34" t="s">
        <v>1</v>
      </c>
      <c r="D441" s="35" t="s">
        <v>4047</v>
      </c>
      <c r="E441" s="36">
        <v>1657256.16</v>
      </c>
      <c r="F441" s="43"/>
      <c r="G441" s="36">
        <v>1115.9000000000001</v>
      </c>
      <c r="H441" s="36">
        <v>9323.34</v>
      </c>
      <c r="I441" s="36">
        <v>1665463.6</v>
      </c>
      <c r="J441" s="43"/>
      <c r="L441" s="5" t="e">
        <f>VLOOKUP(B441,#REF!,1,0)</f>
        <v>#REF!</v>
      </c>
    </row>
    <row r="442" spans="1:12" ht="15" hidden="1" customHeight="1">
      <c r="A442" s="34">
        <v>5</v>
      </c>
      <c r="B442" s="35" t="s">
        <v>4048</v>
      </c>
      <c r="C442" s="34" t="s">
        <v>1</v>
      </c>
      <c r="D442" s="35" t="s">
        <v>4049</v>
      </c>
      <c r="E442" s="36">
        <v>1657256.16</v>
      </c>
      <c r="F442" s="43"/>
      <c r="G442" s="36">
        <v>1115.9000000000001</v>
      </c>
      <c r="H442" s="36">
        <v>9323.34</v>
      </c>
      <c r="I442" s="36">
        <v>1665463.6</v>
      </c>
      <c r="J442" s="43"/>
      <c r="L442" s="5" t="e">
        <f>VLOOKUP(B442,#REF!,1,0)</f>
        <v>#REF!</v>
      </c>
    </row>
    <row r="443" spans="1:12" ht="15" hidden="1" customHeight="1">
      <c r="A443" s="34">
        <v>6</v>
      </c>
      <c r="B443" s="35" t="s">
        <v>4050</v>
      </c>
      <c r="C443" s="34" t="s">
        <v>4051</v>
      </c>
      <c r="D443" s="35" t="s">
        <v>4052</v>
      </c>
      <c r="E443" s="36">
        <v>1657256.16</v>
      </c>
      <c r="F443" s="43"/>
      <c r="G443" s="36">
        <v>1115.9000000000001</v>
      </c>
      <c r="H443" s="36">
        <v>9323.34</v>
      </c>
      <c r="I443" s="36">
        <v>1665463.6</v>
      </c>
      <c r="J443" s="43"/>
      <c r="L443" s="5" t="e">
        <f>VLOOKUP(B443,#REF!,1,0)</f>
        <v>#REF!</v>
      </c>
    </row>
    <row r="444" spans="1:12" ht="15" hidden="1" customHeight="1">
      <c r="A444" s="34">
        <v>3</v>
      </c>
      <c r="B444" s="35" t="s">
        <v>4053</v>
      </c>
      <c r="C444" s="34" t="s">
        <v>1</v>
      </c>
      <c r="D444" s="35" t="s">
        <v>4054</v>
      </c>
      <c r="E444" s="36">
        <v>136340733.81</v>
      </c>
      <c r="F444" s="43"/>
      <c r="G444" s="36">
        <v>17209982.469999999</v>
      </c>
      <c r="H444" s="36">
        <v>13091909.039999999</v>
      </c>
      <c r="I444" s="36">
        <v>132222660.38</v>
      </c>
      <c r="J444" s="43"/>
      <c r="L444" s="5" t="e">
        <f>VLOOKUP(B444,#REF!,1,0)</f>
        <v>#REF!</v>
      </c>
    </row>
    <row r="445" spans="1:12" ht="15" hidden="1" customHeight="1">
      <c r="A445" s="34">
        <v>4</v>
      </c>
      <c r="B445" s="35" t="s">
        <v>4055</v>
      </c>
      <c r="C445" s="34" t="s">
        <v>1</v>
      </c>
      <c r="D445" s="35" t="s">
        <v>4056</v>
      </c>
      <c r="E445" s="36">
        <v>136340733.81</v>
      </c>
      <c r="F445" s="43"/>
      <c r="G445" s="36">
        <v>17209982.469999999</v>
      </c>
      <c r="H445" s="36">
        <v>13091909.039999999</v>
      </c>
      <c r="I445" s="36">
        <v>132222660.38</v>
      </c>
      <c r="J445" s="43"/>
      <c r="L445" s="5" t="e">
        <f>VLOOKUP(B445,#REF!,1,0)</f>
        <v>#REF!</v>
      </c>
    </row>
    <row r="446" spans="1:12" ht="15" hidden="1" customHeight="1">
      <c r="A446" s="34">
        <v>5</v>
      </c>
      <c r="B446" s="35" t="s">
        <v>4057</v>
      </c>
      <c r="C446" s="34" t="s">
        <v>1</v>
      </c>
      <c r="D446" s="35" t="s">
        <v>4058</v>
      </c>
      <c r="E446" s="36">
        <v>136340733.81</v>
      </c>
      <c r="F446" s="43"/>
      <c r="G446" s="36">
        <v>17209982.469999999</v>
      </c>
      <c r="H446" s="36">
        <v>13091909.039999999</v>
      </c>
      <c r="I446" s="36">
        <v>132222660.38</v>
      </c>
      <c r="J446" s="43"/>
      <c r="L446" s="5" t="e">
        <f>VLOOKUP(B446,#REF!,1,0)</f>
        <v>#REF!</v>
      </c>
    </row>
    <row r="447" spans="1:12" ht="15" hidden="1" customHeight="1">
      <c r="A447" s="34">
        <v>6</v>
      </c>
      <c r="B447" s="35" t="s">
        <v>4059</v>
      </c>
      <c r="C447" s="34" t="s">
        <v>4060</v>
      </c>
      <c r="D447" s="35" t="s">
        <v>4061</v>
      </c>
      <c r="E447" s="36">
        <v>136340733.81</v>
      </c>
      <c r="F447" s="43"/>
      <c r="G447" s="36">
        <v>17209982.469999999</v>
      </c>
      <c r="H447" s="36">
        <v>13091909.039999999</v>
      </c>
      <c r="I447" s="36">
        <v>132222660.38</v>
      </c>
      <c r="J447" s="43"/>
      <c r="L447" s="5" t="e">
        <f>VLOOKUP(B447,#REF!,1,0)</f>
        <v>#REF!</v>
      </c>
    </row>
    <row r="448" spans="1:12" ht="15" hidden="1" customHeight="1">
      <c r="A448" s="34">
        <v>2</v>
      </c>
      <c r="B448" s="35" t="s">
        <v>4062</v>
      </c>
      <c r="C448" s="34" t="s">
        <v>1</v>
      </c>
      <c r="D448" s="35" t="s">
        <v>4063</v>
      </c>
      <c r="E448" s="36">
        <v>3073677.8</v>
      </c>
      <c r="F448" s="43"/>
      <c r="G448" s="36">
        <v>82129.649999999994</v>
      </c>
      <c r="H448" s="36">
        <v>14765.56</v>
      </c>
      <c r="I448" s="36">
        <v>3006313.71</v>
      </c>
      <c r="J448" s="43"/>
      <c r="L448" s="5" t="e">
        <f>VLOOKUP(B448,#REF!,1,0)</f>
        <v>#REF!</v>
      </c>
    </row>
    <row r="449" spans="1:12" ht="15" hidden="1" customHeight="1">
      <c r="A449" s="34">
        <v>3</v>
      </c>
      <c r="B449" s="35" t="s">
        <v>4064</v>
      </c>
      <c r="C449" s="34" t="s">
        <v>1</v>
      </c>
      <c r="D449" s="35" t="s">
        <v>4065</v>
      </c>
      <c r="E449" s="36">
        <v>3073677.8</v>
      </c>
      <c r="F449" s="43"/>
      <c r="G449" s="36">
        <v>82129.649999999994</v>
      </c>
      <c r="H449" s="36">
        <v>14765.56</v>
      </c>
      <c r="I449" s="36">
        <v>3006313.71</v>
      </c>
      <c r="J449" s="43"/>
      <c r="L449" s="5" t="e">
        <f>VLOOKUP(B449,#REF!,1,0)</f>
        <v>#REF!</v>
      </c>
    </row>
    <row r="450" spans="1:12" ht="15" hidden="1" customHeight="1">
      <c r="A450" s="34">
        <v>4</v>
      </c>
      <c r="B450" s="35" t="s">
        <v>4066</v>
      </c>
      <c r="C450" s="34" t="s">
        <v>1</v>
      </c>
      <c r="D450" s="35" t="s">
        <v>4067</v>
      </c>
      <c r="E450" s="36">
        <v>3073677.8</v>
      </c>
      <c r="F450" s="43"/>
      <c r="G450" s="36">
        <v>82129.649999999994</v>
      </c>
      <c r="H450" s="36">
        <v>14765.56</v>
      </c>
      <c r="I450" s="36">
        <v>3006313.71</v>
      </c>
      <c r="J450" s="43"/>
      <c r="L450" s="5" t="e">
        <f>VLOOKUP(B450,#REF!,1,0)</f>
        <v>#REF!</v>
      </c>
    </row>
    <row r="451" spans="1:12" ht="15" hidden="1" customHeight="1">
      <c r="A451" s="34">
        <v>5</v>
      </c>
      <c r="B451" s="35" t="s">
        <v>4068</v>
      </c>
      <c r="C451" s="34" t="s">
        <v>1</v>
      </c>
      <c r="D451" s="35" t="s">
        <v>4069</v>
      </c>
      <c r="E451" s="36">
        <v>3073677.8</v>
      </c>
      <c r="F451" s="43"/>
      <c r="G451" s="36">
        <v>82129.649999999994</v>
      </c>
      <c r="H451" s="36">
        <v>14765.56</v>
      </c>
      <c r="I451" s="36">
        <v>3006313.71</v>
      </c>
      <c r="J451" s="43"/>
      <c r="L451" s="5" t="e">
        <f>VLOOKUP(B451,#REF!,1,0)</f>
        <v>#REF!</v>
      </c>
    </row>
    <row r="452" spans="1:12" ht="15" hidden="1" customHeight="1">
      <c r="A452" s="34">
        <v>6</v>
      </c>
      <c r="B452" s="35" t="s">
        <v>4070</v>
      </c>
      <c r="C452" s="34" t="s">
        <v>4071</v>
      </c>
      <c r="D452" s="35" t="s">
        <v>4072</v>
      </c>
      <c r="E452" s="36">
        <v>3073677.8</v>
      </c>
      <c r="F452" s="43"/>
      <c r="G452" s="36">
        <v>82129.649999999994</v>
      </c>
      <c r="H452" s="36">
        <v>14765.56</v>
      </c>
      <c r="I452" s="36">
        <v>3006313.71</v>
      </c>
      <c r="J452" s="43"/>
      <c r="L452" s="5" t="e">
        <f>VLOOKUP(B452,#REF!,1,0)</f>
        <v>#REF!</v>
      </c>
    </row>
    <row r="453" spans="1:12" ht="15" hidden="1" customHeight="1">
      <c r="A453" s="34">
        <v>2</v>
      </c>
      <c r="B453" s="35" t="s">
        <v>4073</v>
      </c>
      <c r="C453" s="34" t="s">
        <v>1</v>
      </c>
      <c r="D453" s="35" t="s">
        <v>2974</v>
      </c>
      <c r="E453" s="36">
        <v>6091954.3099999996</v>
      </c>
      <c r="F453" s="43"/>
      <c r="G453" s="36">
        <v>74596.2</v>
      </c>
      <c r="H453" s="36">
        <v>509387.99</v>
      </c>
      <c r="I453" s="36">
        <v>6526746.0999999996</v>
      </c>
      <c r="J453" s="43"/>
      <c r="L453" s="5" t="e">
        <f>VLOOKUP(B453,#REF!,1,0)</f>
        <v>#REF!</v>
      </c>
    </row>
    <row r="454" spans="1:12" ht="15" hidden="1" customHeight="1">
      <c r="A454" s="34">
        <v>3</v>
      </c>
      <c r="B454" s="35" t="s">
        <v>4074</v>
      </c>
      <c r="C454" s="34" t="s">
        <v>1</v>
      </c>
      <c r="D454" s="35" t="s">
        <v>4075</v>
      </c>
      <c r="E454" s="36">
        <v>6091954.3099999996</v>
      </c>
      <c r="F454" s="43"/>
      <c r="G454" s="36">
        <v>74596.2</v>
      </c>
      <c r="H454" s="36">
        <v>509387.99</v>
      </c>
      <c r="I454" s="36">
        <v>6526746.0999999996</v>
      </c>
      <c r="J454" s="43"/>
      <c r="L454" s="5" t="e">
        <f>VLOOKUP(B454,#REF!,1,0)</f>
        <v>#REF!</v>
      </c>
    </row>
    <row r="455" spans="1:12" ht="15" hidden="1" customHeight="1">
      <c r="A455" s="34">
        <v>4</v>
      </c>
      <c r="B455" s="35" t="s">
        <v>4076</v>
      </c>
      <c r="C455" s="34" t="s">
        <v>1</v>
      </c>
      <c r="D455" s="35" t="s">
        <v>4077</v>
      </c>
      <c r="E455" s="36">
        <v>6091954.3099999996</v>
      </c>
      <c r="F455" s="43"/>
      <c r="G455" s="36">
        <v>74596.2</v>
      </c>
      <c r="H455" s="36">
        <v>509387.99</v>
      </c>
      <c r="I455" s="36">
        <v>6526746.0999999996</v>
      </c>
      <c r="J455" s="43"/>
      <c r="L455" s="5" t="e">
        <f>VLOOKUP(B455,#REF!,1,0)</f>
        <v>#REF!</v>
      </c>
    </row>
    <row r="456" spans="1:12" ht="15" hidden="1" customHeight="1">
      <c r="A456" s="34">
        <v>5</v>
      </c>
      <c r="B456" s="35" t="s">
        <v>4078</v>
      </c>
      <c r="C456" s="34" t="s">
        <v>1</v>
      </c>
      <c r="D456" s="35" t="s">
        <v>4079</v>
      </c>
      <c r="E456" s="36">
        <v>6091954.3099999996</v>
      </c>
      <c r="F456" s="43"/>
      <c r="G456" s="36">
        <v>74596.2</v>
      </c>
      <c r="H456" s="36">
        <v>509387.99</v>
      </c>
      <c r="I456" s="36">
        <v>6526746.0999999996</v>
      </c>
      <c r="J456" s="43"/>
      <c r="L456" s="5" t="e">
        <f>VLOOKUP(B456,#REF!,1,0)</f>
        <v>#REF!</v>
      </c>
    </row>
    <row r="457" spans="1:12" ht="15" hidden="1" customHeight="1">
      <c r="A457" s="34">
        <v>6</v>
      </c>
      <c r="B457" s="35" t="s">
        <v>4080</v>
      </c>
      <c r="C457" s="34" t="s">
        <v>4081</v>
      </c>
      <c r="D457" s="35" t="s">
        <v>4082</v>
      </c>
      <c r="E457" s="36">
        <v>6668603.6500000004</v>
      </c>
      <c r="F457" s="43"/>
      <c r="G457" s="36">
        <v>32250</v>
      </c>
      <c r="H457" s="36">
        <v>462346.2</v>
      </c>
      <c r="I457" s="36">
        <v>7098699.8499999996</v>
      </c>
      <c r="J457" s="43"/>
      <c r="L457" s="5" t="e">
        <f>VLOOKUP(B457,#REF!,1,0)</f>
        <v>#REF!</v>
      </c>
    </row>
    <row r="458" spans="1:12" ht="15" hidden="1" customHeight="1">
      <c r="A458" s="34">
        <v>6</v>
      </c>
      <c r="B458" s="35" t="s">
        <v>4083</v>
      </c>
      <c r="C458" s="34" t="s">
        <v>4084</v>
      </c>
      <c r="D458" s="35" t="s">
        <v>4085</v>
      </c>
      <c r="E458" s="36">
        <v>-576649.34</v>
      </c>
      <c r="F458" s="43"/>
      <c r="G458" s="36">
        <v>42346.2</v>
      </c>
      <c r="H458" s="36">
        <v>47041.79</v>
      </c>
      <c r="I458" s="36">
        <v>-571953.75</v>
      </c>
      <c r="J458" s="43"/>
      <c r="L458" s="5" t="e">
        <f>VLOOKUP(B458,#REF!,1,0)</f>
        <v>#REF!</v>
      </c>
    </row>
    <row r="459" spans="1:12" ht="15" hidden="1" customHeight="1">
      <c r="A459" s="34">
        <v>2</v>
      </c>
      <c r="B459" s="35" t="s">
        <v>4086</v>
      </c>
      <c r="C459" s="34" t="s">
        <v>1</v>
      </c>
      <c r="D459" s="35" t="s">
        <v>4087</v>
      </c>
      <c r="E459" s="36">
        <v>1040663.23</v>
      </c>
      <c r="F459" s="43"/>
      <c r="G459" s="36">
        <v>8570691.9900000002</v>
      </c>
      <c r="H459" s="36">
        <v>8020013.0800000001</v>
      </c>
      <c r="I459" s="36">
        <v>489984.32</v>
      </c>
      <c r="J459" s="43"/>
      <c r="L459" s="5" t="e">
        <f>VLOOKUP(B459,#REF!,1,0)</f>
        <v>#REF!</v>
      </c>
    </row>
    <row r="460" spans="1:12" ht="15" hidden="1" customHeight="1">
      <c r="A460" s="34">
        <v>3</v>
      </c>
      <c r="B460" s="35" t="s">
        <v>4088</v>
      </c>
      <c r="C460" s="34" t="s">
        <v>1</v>
      </c>
      <c r="D460" s="35" t="s">
        <v>4089</v>
      </c>
      <c r="E460" s="36">
        <v>1040663.23</v>
      </c>
      <c r="F460" s="43"/>
      <c r="G460" s="36">
        <v>8570691.9900000002</v>
      </c>
      <c r="H460" s="36">
        <v>8020013.0800000001</v>
      </c>
      <c r="I460" s="36">
        <v>489984.32</v>
      </c>
      <c r="J460" s="43"/>
      <c r="L460" s="5" t="e">
        <f>VLOOKUP(B460,#REF!,1,0)</f>
        <v>#REF!</v>
      </c>
    </row>
    <row r="461" spans="1:12" ht="15" hidden="1" customHeight="1">
      <c r="A461" s="34">
        <v>4</v>
      </c>
      <c r="B461" s="35" t="s">
        <v>4090</v>
      </c>
      <c r="C461" s="34" t="s">
        <v>1</v>
      </c>
      <c r="D461" s="35" t="s">
        <v>4091</v>
      </c>
      <c r="E461" s="36">
        <v>542701.89</v>
      </c>
      <c r="F461" s="43"/>
      <c r="G461" s="36">
        <v>298740.78000000003</v>
      </c>
      <c r="H461" s="36">
        <v>87063.79</v>
      </c>
      <c r="I461" s="36">
        <v>331024.90000000002</v>
      </c>
      <c r="J461" s="43"/>
      <c r="L461" s="5" t="e">
        <f>VLOOKUP(B461,#REF!,1,0)</f>
        <v>#REF!</v>
      </c>
    </row>
    <row r="462" spans="1:12" ht="15" hidden="1" customHeight="1">
      <c r="A462" s="34">
        <v>6</v>
      </c>
      <c r="B462" s="35" t="s">
        <v>4092</v>
      </c>
      <c r="C462" s="34" t="s">
        <v>4093</v>
      </c>
      <c r="D462" s="35" t="s">
        <v>4094</v>
      </c>
      <c r="E462" s="36">
        <v>542701.89</v>
      </c>
      <c r="F462" s="43"/>
      <c r="G462" s="36">
        <v>298740.78000000003</v>
      </c>
      <c r="H462" s="36">
        <v>87063.79</v>
      </c>
      <c r="I462" s="36">
        <v>331024.90000000002</v>
      </c>
      <c r="J462" s="43"/>
      <c r="L462" s="5" t="e">
        <f>VLOOKUP(B462,#REF!,1,0)</f>
        <v>#REF!</v>
      </c>
    </row>
    <row r="463" spans="1:12" ht="15" hidden="1" customHeight="1">
      <c r="A463" s="34">
        <v>4</v>
      </c>
      <c r="B463" s="35" t="s">
        <v>4095</v>
      </c>
      <c r="C463" s="34" t="s">
        <v>1</v>
      </c>
      <c r="D463" s="35" t="s">
        <v>4096</v>
      </c>
      <c r="E463" s="36">
        <v>497961.34</v>
      </c>
      <c r="F463" s="43"/>
      <c r="G463" s="36">
        <v>8271951.21</v>
      </c>
      <c r="H463" s="36">
        <v>7932949.29</v>
      </c>
      <c r="I463" s="36">
        <v>158959.42000000001</v>
      </c>
      <c r="J463" s="43"/>
      <c r="L463" s="5" t="e">
        <f>VLOOKUP(B463,#REF!,1,0)</f>
        <v>#REF!</v>
      </c>
    </row>
    <row r="464" spans="1:12" ht="15" hidden="1" customHeight="1">
      <c r="A464" s="34">
        <v>5</v>
      </c>
      <c r="B464" s="35" t="s">
        <v>4097</v>
      </c>
      <c r="C464" s="34" t="s">
        <v>1</v>
      </c>
      <c r="D464" s="35" t="s">
        <v>4098</v>
      </c>
      <c r="E464" s="36">
        <v>497961.34</v>
      </c>
      <c r="F464" s="43"/>
      <c r="G464" s="36">
        <v>4407370.7</v>
      </c>
      <c r="H464" s="36">
        <v>4068368.78</v>
      </c>
      <c r="I464" s="36">
        <v>158959.42000000001</v>
      </c>
      <c r="J464" s="43"/>
      <c r="L464" s="5" t="e">
        <f>VLOOKUP(B464,#REF!,1,0)</f>
        <v>#REF!</v>
      </c>
    </row>
    <row r="465" spans="1:12" ht="15" hidden="1" customHeight="1">
      <c r="A465" s="34">
        <v>6</v>
      </c>
      <c r="B465" s="35" t="s">
        <v>4099</v>
      </c>
      <c r="C465" s="34" t="s">
        <v>4100</v>
      </c>
      <c r="D465" s="35" t="s">
        <v>4101</v>
      </c>
      <c r="E465" s="36">
        <v>476395.16</v>
      </c>
      <c r="F465" s="43"/>
      <c r="G465" s="36">
        <v>3079959.35</v>
      </c>
      <c r="H465" s="36">
        <v>2736827.1</v>
      </c>
      <c r="I465" s="36">
        <v>133262.91</v>
      </c>
      <c r="J465" s="43"/>
      <c r="L465" s="5" t="e">
        <f>VLOOKUP(B465,#REF!,1,0)</f>
        <v>#REF!</v>
      </c>
    </row>
    <row r="466" spans="1:12" ht="15" hidden="1" customHeight="1">
      <c r="A466" s="34">
        <v>6</v>
      </c>
      <c r="B466" s="35" t="s">
        <v>4102</v>
      </c>
      <c r="C466" s="34" t="s">
        <v>4103</v>
      </c>
      <c r="D466" s="35" t="s">
        <v>4104</v>
      </c>
      <c r="E466" s="36">
        <v>6963.5</v>
      </c>
      <c r="F466" s="43"/>
      <c r="G466" s="36">
        <v>496056.7</v>
      </c>
      <c r="H466" s="36">
        <v>501177.76</v>
      </c>
      <c r="I466" s="36">
        <v>12084.56</v>
      </c>
      <c r="J466" s="43"/>
      <c r="L466" s="5" t="e">
        <f>VLOOKUP(B466,#REF!,1,0)</f>
        <v>#REF!</v>
      </c>
    </row>
    <row r="467" spans="1:12" ht="15" hidden="1" customHeight="1">
      <c r="A467" s="34">
        <v>6</v>
      </c>
      <c r="B467" s="35" t="s">
        <v>4105</v>
      </c>
      <c r="C467" s="34" t="s">
        <v>4106</v>
      </c>
      <c r="D467" s="35" t="s">
        <v>4107</v>
      </c>
      <c r="E467" s="36">
        <v>12384.52</v>
      </c>
      <c r="F467" s="43"/>
      <c r="G467" s="36">
        <v>754965.31</v>
      </c>
      <c r="H467" s="36">
        <v>750292.4</v>
      </c>
      <c r="I467" s="36">
        <v>7711.61</v>
      </c>
      <c r="J467" s="43"/>
      <c r="L467" s="5" t="e">
        <f>VLOOKUP(B467,#REF!,1,0)</f>
        <v>#REF!</v>
      </c>
    </row>
    <row r="468" spans="1:12" ht="15" hidden="1" customHeight="1">
      <c r="A468" s="34">
        <v>6</v>
      </c>
      <c r="B468" s="35" t="s">
        <v>4108</v>
      </c>
      <c r="C468" s="34" t="s">
        <v>4109</v>
      </c>
      <c r="D468" s="35" t="s">
        <v>4110</v>
      </c>
      <c r="E468" s="36">
        <v>2218.16</v>
      </c>
      <c r="F468" s="43"/>
      <c r="G468" s="36">
        <v>68113.62</v>
      </c>
      <c r="H468" s="36">
        <v>71795.8</v>
      </c>
      <c r="I468" s="36">
        <v>5900.34</v>
      </c>
      <c r="J468" s="43"/>
      <c r="L468" s="5" t="e">
        <f>VLOOKUP(B468,#REF!,1,0)</f>
        <v>#REF!</v>
      </c>
    </row>
    <row r="469" spans="1:12" ht="15" hidden="1" customHeight="1">
      <c r="A469" s="34">
        <v>2</v>
      </c>
      <c r="B469" s="35" t="s">
        <v>4111</v>
      </c>
      <c r="C469" s="34" t="s">
        <v>1</v>
      </c>
      <c r="D469" s="35" t="s">
        <v>4112</v>
      </c>
      <c r="E469" s="36">
        <v>8008054.3799999999</v>
      </c>
      <c r="F469" s="43"/>
      <c r="G469" s="36">
        <v>57302062.850000001</v>
      </c>
      <c r="H469" s="36">
        <v>56938825.789999999</v>
      </c>
      <c r="I469" s="36">
        <v>7644817.3200000003</v>
      </c>
      <c r="J469" s="43"/>
      <c r="L469" s="5" t="e">
        <f>VLOOKUP(B469,#REF!,1,0)</f>
        <v>#REF!</v>
      </c>
    </row>
    <row r="470" spans="1:12" ht="15" hidden="1" customHeight="1">
      <c r="A470" s="34">
        <v>3</v>
      </c>
      <c r="B470" s="35" t="s">
        <v>4113</v>
      </c>
      <c r="C470" s="34" t="s">
        <v>1</v>
      </c>
      <c r="D470" s="35" t="s">
        <v>4114</v>
      </c>
      <c r="E470" s="36">
        <v>198048.71</v>
      </c>
      <c r="F470" s="43"/>
      <c r="G470" s="36">
        <v>11859441.050000001</v>
      </c>
      <c r="H470" s="36">
        <v>11806835.26</v>
      </c>
      <c r="I470" s="36">
        <v>145442.92000000001</v>
      </c>
      <c r="J470" s="43"/>
      <c r="L470" s="5" t="e">
        <f>VLOOKUP(B470,#REF!,1,0)</f>
        <v>#REF!</v>
      </c>
    </row>
    <row r="471" spans="1:12" ht="15" hidden="1" customHeight="1">
      <c r="A471" s="34">
        <v>4</v>
      </c>
      <c r="B471" s="35" t="s">
        <v>4115</v>
      </c>
      <c r="C471" s="34" t="s">
        <v>1</v>
      </c>
      <c r="D471" s="35" t="s">
        <v>4116</v>
      </c>
      <c r="E471" s="36">
        <v>50981.41</v>
      </c>
      <c r="F471" s="43"/>
      <c r="G471" s="36">
        <v>232182.38</v>
      </c>
      <c r="H471" s="36">
        <v>261167.32</v>
      </c>
      <c r="I471" s="36">
        <v>79966.350000000006</v>
      </c>
      <c r="J471" s="43"/>
      <c r="L471" s="5" t="e">
        <f>VLOOKUP(B471,#REF!,1,0)</f>
        <v>#REF!</v>
      </c>
    </row>
    <row r="472" spans="1:12" ht="15" hidden="1" customHeight="1">
      <c r="A472" s="34">
        <v>5</v>
      </c>
      <c r="B472" s="35" t="s">
        <v>4117</v>
      </c>
      <c r="C472" s="34" t="s">
        <v>1</v>
      </c>
      <c r="D472" s="35" t="s">
        <v>4118</v>
      </c>
      <c r="E472" s="36">
        <v>50688.36</v>
      </c>
      <c r="F472" s="43"/>
      <c r="G472" s="36">
        <v>231311.22</v>
      </c>
      <c r="H472" s="36">
        <v>260222.44</v>
      </c>
      <c r="I472" s="36">
        <v>79599.58</v>
      </c>
      <c r="J472" s="43"/>
      <c r="L472" s="5" t="e">
        <f>VLOOKUP(B472,#REF!,1,0)</f>
        <v>#REF!</v>
      </c>
    </row>
    <row r="473" spans="1:12" ht="15" hidden="1" customHeight="1">
      <c r="A473" s="34">
        <v>6</v>
      </c>
      <c r="B473" s="35" t="s">
        <v>4119</v>
      </c>
      <c r="C473" s="34" t="s">
        <v>4120</v>
      </c>
      <c r="D473" s="35" t="s">
        <v>4121</v>
      </c>
      <c r="E473" s="36">
        <v>50688.36</v>
      </c>
      <c r="F473" s="43"/>
      <c r="G473" s="36">
        <v>231311.22</v>
      </c>
      <c r="H473" s="36">
        <v>260222.44</v>
      </c>
      <c r="I473" s="36">
        <v>79599.58</v>
      </c>
      <c r="J473" s="43"/>
      <c r="L473" s="5" t="e">
        <f>VLOOKUP(B473,#REF!,1,0)</f>
        <v>#REF!</v>
      </c>
    </row>
    <row r="474" spans="1:12" ht="15" hidden="1" customHeight="1">
      <c r="A474" s="34">
        <v>5</v>
      </c>
      <c r="B474" s="35" t="s">
        <v>4122</v>
      </c>
      <c r="C474" s="34" t="s">
        <v>1</v>
      </c>
      <c r="D474" s="35" t="s">
        <v>4123</v>
      </c>
      <c r="E474" s="36">
        <v>293.05</v>
      </c>
      <c r="F474" s="43"/>
      <c r="G474" s="36">
        <v>871.16</v>
      </c>
      <c r="H474" s="36">
        <v>944.88</v>
      </c>
      <c r="I474" s="36">
        <v>366.77</v>
      </c>
      <c r="J474" s="43"/>
      <c r="L474" s="5" t="e">
        <f>VLOOKUP(B474,#REF!,1,0)</f>
        <v>#REF!</v>
      </c>
    </row>
    <row r="475" spans="1:12" ht="15" hidden="1" customHeight="1">
      <c r="A475" s="34">
        <v>6</v>
      </c>
      <c r="B475" s="35" t="s">
        <v>4124</v>
      </c>
      <c r="C475" s="34" t="s">
        <v>4125</v>
      </c>
      <c r="D475" s="35" t="s">
        <v>4126</v>
      </c>
      <c r="E475" s="36">
        <v>293.05</v>
      </c>
      <c r="F475" s="43"/>
      <c r="G475" s="36">
        <v>871.16</v>
      </c>
      <c r="H475" s="36">
        <v>944.88</v>
      </c>
      <c r="I475" s="36">
        <v>366.77</v>
      </c>
      <c r="J475" s="43"/>
      <c r="L475" s="5" t="e">
        <f>VLOOKUP(B475,#REF!,1,0)</f>
        <v>#REF!</v>
      </c>
    </row>
    <row r="476" spans="1:12" ht="15" hidden="1" customHeight="1">
      <c r="A476" s="34">
        <v>4</v>
      </c>
      <c r="B476" s="35" t="s">
        <v>4127</v>
      </c>
      <c r="C476" s="34" t="s">
        <v>1</v>
      </c>
      <c r="D476" s="35" t="s">
        <v>4128</v>
      </c>
      <c r="E476" s="36">
        <v>147067.29999999999</v>
      </c>
      <c r="F476" s="43"/>
      <c r="G476" s="36">
        <v>2330833.42</v>
      </c>
      <c r="H476" s="36">
        <v>2249242.69</v>
      </c>
      <c r="I476" s="36">
        <v>65476.57</v>
      </c>
      <c r="J476" s="43"/>
      <c r="L476" s="5" t="e">
        <f>VLOOKUP(B476,#REF!,1,0)</f>
        <v>#REF!</v>
      </c>
    </row>
    <row r="477" spans="1:12" ht="15" hidden="1" customHeight="1">
      <c r="A477" s="34">
        <v>5</v>
      </c>
      <c r="B477" s="35" t="s">
        <v>4129</v>
      </c>
      <c r="C477" s="34" t="s">
        <v>1</v>
      </c>
      <c r="D477" s="35" t="s">
        <v>4130</v>
      </c>
      <c r="E477" s="36">
        <v>139597.32999999999</v>
      </c>
      <c r="F477" s="43"/>
      <c r="G477" s="36">
        <v>2212175.13</v>
      </c>
      <c r="H477" s="36">
        <v>2136677.37</v>
      </c>
      <c r="I477" s="36">
        <v>64099.57</v>
      </c>
      <c r="J477" s="43"/>
      <c r="L477" s="5" t="e">
        <f>VLOOKUP(B477,#REF!,1,0)</f>
        <v>#REF!</v>
      </c>
    </row>
    <row r="478" spans="1:12" ht="15" hidden="1" customHeight="1">
      <c r="A478" s="34">
        <v>6</v>
      </c>
      <c r="B478" s="35" t="s">
        <v>4131</v>
      </c>
      <c r="C478" s="34" t="s">
        <v>4132</v>
      </c>
      <c r="D478" s="35" t="s">
        <v>4133</v>
      </c>
      <c r="E478" s="36">
        <v>139597.32999999999</v>
      </c>
      <c r="F478" s="43"/>
      <c r="G478" s="36">
        <v>2212175.13</v>
      </c>
      <c r="H478" s="36">
        <v>2136677.37</v>
      </c>
      <c r="I478" s="36">
        <v>64099.57</v>
      </c>
      <c r="J478" s="43"/>
      <c r="L478" s="5" t="e">
        <f>VLOOKUP(B478,#REF!,1,0)</f>
        <v>#REF!</v>
      </c>
    </row>
    <row r="479" spans="1:12" ht="15" hidden="1" customHeight="1">
      <c r="A479" s="34">
        <v>5</v>
      </c>
      <c r="B479" s="35" t="s">
        <v>4134</v>
      </c>
      <c r="C479" s="34" t="s">
        <v>1</v>
      </c>
      <c r="D479" s="35" t="s">
        <v>4135</v>
      </c>
      <c r="E479" s="36">
        <v>7469.97</v>
      </c>
      <c r="F479" s="43"/>
      <c r="G479" s="36">
        <v>118658.29</v>
      </c>
      <c r="H479" s="36">
        <v>112565.32</v>
      </c>
      <c r="I479" s="36">
        <v>1377</v>
      </c>
      <c r="J479" s="43"/>
      <c r="L479" s="5" t="e">
        <f>VLOOKUP(B479,#REF!,1,0)</f>
        <v>#REF!</v>
      </c>
    </row>
    <row r="480" spans="1:12" ht="15" hidden="1" customHeight="1">
      <c r="A480" s="34">
        <v>6</v>
      </c>
      <c r="B480" s="35" t="s">
        <v>4136</v>
      </c>
      <c r="C480" s="34" t="s">
        <v>4137</v>
      </c>
      <c r="D480" s="35" t="s">
        <v>4138</v>
      </c>
      <c r="E480" s="36">
        <v>7469.97</v>
      </c>
      <c r="F480" s="43"/>
      <c r="G480" s="36">
        <v>118658.29</v>
      </c>
      <c r="H480" s="36">
        <v>112565.32</v>
      </c>
      <c r="I480" s="36">
        <v>1377</v>
      </c>
      <c r="J480" s="43"/>
      <c r="L480" s="5" t="e">
        <f>VLOOKUP(B480,#REF!,1,0)</f>
        <v>#REF!</v>
      </c>
    </row>
    <row r="481" spans="1:12" ht="15" hidden="1" customHeight="1">
      <c r="A481" s="34">
        <v>3</v>
      </c>
      <c r="B481" s="35" t="s">
        <v>4139</v>
      </c>
      <c r="C481" s="34" t="s">
        <v>1</v>
      </c>
      <c r="D481" s="35" t="s">
        <v>4140</v>
      </c>
      <c r="E481" s="36">
        <v>986605.01</v>
      </c>
      <c r="F481" s="43"/>
      <c r="G481" s="36">
        <v>175586.33</v>
      </c>
      <c r="H481" s="36">
        <v>153974.85999999999</v>
      </c>
      <c r="I481" s="36">
        <v>964993.54</v>
      </c>
      <c r="J481" s="43"/>
      <c r="L481" s="5" t="e">
        <f>VLOOKUP(B481,#REF!,1,0)</f>
        <v>#REF!</v>
      </c>
    </row>
    <row r="482" spans="1:12" ht="15" hidden="1" customHeight="1">
      <c r="A482" s="34">
        <v>4</v>
      </c>
      <c r="B482" s="35" t="s">
        <v>4141</v>
      </c>
      <c r="C482" s="34" t="s">
        <v>1</v>
      </c>
      <c r="D482" s="35" t="s">
        <v>4142</v>
      </c>
      <c r="E482" s="36">
        <v>469634.21</v>
      </c>
      <c r="F482" s="43"/>
      <c r="G482" s="36">
        <v>46338.14</v>
      </c>
      <c r="H482" s="36">
        <v>1200</v>
      </c>
      <c r="I482" s="36">
        <v>424496.07</v>
      </c>
      <c r="J482" s="43"/>
      <c r="L482" s="5" t="e">
        <f>VLOOKUP(B482,#REF!,1,0)</f>
        <v>#REF!</v>
      </c>
    </row>
    <row r="483" spans="1:12" ht="15" hidden="1" customHeight="1">
      <c r="A483" s="34">
        <v>5</v>
      </c>
      <c r="B483" s="35" t="s">
        <v>4143</v>
      </c>
      <c r="C483" s="34" t="s">
        <v>1</v>
      </c>
      <c r="D483" s="35" t="s">
        <v>4144</v>
      </c>
      <c r="E483" s="36">
        <v>210289.72</v>
      </c>
      <c r="F483" s="43"/>
      <c r="G483" s="36">
        <v>0</v>
      </c>
      <c r="H483" s="36">
        <v>0</v>
      </c>
      <c r="I483" s="36">
        <v>210289.72</v>
      </c>
      <c r="J483" s="43"/>
      <c r="L483" s="5" t="e">
        <f>VLOOKUP(B483,#REF!,1,0)</f>
        <v>#REF!</v>
      </c>
    </row>
    <row r="484" spans="1:12" ht="15" hidden="1" customHeight="1">
      <c r="A484" s="34">
        <v>6</v>
      </c>
      <c r="B484" s="35" t="s">
        <v>4145</v>
      </c>
      <c r="C484" s="34" t="s">
        <v>4146</v>
      </c>
      <c r="D484" s="35" t="s">
        <v>4147</v>
      </c>
      <c r="E484" s="36">
        <v>210289.72</v>
      </c>
      <c r="F484" s="43"/>
      <c r="G484" s="36">
        <v>0</v>
      </c>
      <c r="H484" s="36">
        <v>0</v>
      </c>
      <c r="I484" s="36">
        <v>210289.72</v>
      </c>
      <c r="J484" s="43"/>
      <c r="L484" s="5" t="e">
        <f>VLOOKUP(B484,#REF!,1,0)</f>
        <v>#REF!</v>
      </c>
    </row>
    <row r="485" spans="1:12" ht="15" hidden="1" customHeight="1">
      <c r="A485" s="34">
        <v>5</v>
      </c>
      <c r="B485" s="35" t="s">
        <v>4148</v>
      </c>
      <c r="C485" s="34" t="s">
        <v>1</v>
      </c>
      <c r="D485" s="35" t="s">
        <v>4149</v>
      </c>
      <c r="E485" s="36">
        <v>259344.49</v>
      </c>
      <c r="F485" s="43"/>
      <c r="G485" s="36">
        <v>46338.14</v>
      </c>
      <c r="H485" s="36">
        <v>1200</v>
      </c>
      <c r="I485" s="36">
        <v>214206.35</v>
      </c>
      <c r="J485" s="43"/>
      <c r="L485" s="5" t="e">
        <f>VLOOKUP(B485,#REF!,1,0)</f>
        <v>#REF!</v>
      </c>
    </row>
    <row r="486" spans="1:12" ht="15" hidden="1" customHeight="1">
      <c r="A486" s="34">
        <v>6</v>
      </c>
      <c r="B486" s="35" t="s">
        <v>4150</v>
      </c>
      <c r="C486" s="34" t="s">
        <v>4151</v>
      </c>
      <c r="D486" s="35" t="s">
        <v>4152</v>
      </c>
      <c r="E486" s="36">
        <v>259344.49</v>
      </c>
      <c r="F486" s="43"/>
      <c r="G486" s="36">
        <v>46338.14</v>
      </c>
      <c r="H486" s="36">
        <v>1200</v>
      </c>
      <c r="I486" s="36">
        <v>214206.35</v>
      </c>
      <c r="J486" s="43"/>
      <c r="L486" s="5" t="e">
        <f>VLOOKUP(B486,#REF!,1,0)</f>
        <v>#REF!</v>
      </c>
    </row>
    <row r="487" spans="1:12" ht="15" hidden="1" customHeight="1">
      <c r="A487" s="34">
        <v>4</v>
      </c>
      <c r="B487" s="35" t="s">
        <v>4153</v>
      </c>
      <c r="C487" s="34" t="s">
        <v>1</v>
      </c>
      <c r="D487" s="35" t="s">
        <v>4154</v>
      </c>
      <c r="E487" s="36">
        <v>192395.73</v>
      </c>
      <c r="F487" s="43"/>
      <c r="G487" s="36">
        <v>0</v>
      </c>
      <c r="H487" s="36">
        <v>45111.83</v>
      </c>
      <c r="I487" s="36">
        <v>237507.56</v>
      </c>
      <c r="J487" s="43"/>
      <c r="L487" s="5" t="e">
        <f>VLOOKUP(B487,#REF!,1,0)</f>
        <v>#REF!</v>
      </c>
    </row>
    <row r="488" spans="1:12" ht="15" hidden="1" customHeight="1">
      <c r="A488" s="34">
        <v>6</v>
      </c>
      <c r="B488" s="35" t="s">
        <v>4155</v>
      </c>
      <c r="C488" s="34" t="s">
        <v>4156</v>
      </c>
      <c r="D488" s="35" t="s">
        <v>4157</v>
      </c>
      <c r="E488" s="36">
        <v>27882.75</v>
      </c>
      <c r="F488" s="43"/>
      <c r="G488" s="36">
        <v>0</v>
      </c>
      <c r="H488" s="36">
        <v>14752.45</v>
      </c>
      <c r="I488" s="36">
        <v>42635.199999999997</v>
      </c>
      <c r="J488" s="43"/>
      <c r="L488" s="5" t="e">
        <f>VLOOKUP(B488,#REF!,1,0)</f>
        <v>#REF!</v>
      </c>
    </row>
    <row r="489" spans="1:12" ht="15" hidden="1" customHeight="1">
      <c r="A489" s="34">
        <v>6</v>
      </c>
      <c r="B489" s="35" t="s">
        <v>4158</v>
      </c>
      <c r="C489" s="34" t="s">
        <v>4159</v>
      </c>
      <c r="D489" s="35" t="s">
        <v>4160</v>
      </c>
      <c r="E489" s="36">
        <v>164512.98000000001</v>
      </c>
      <c r="F489" s="43"/>
      <c r="G489" s="36">
        <v>0</v>
      </c>
      <c r="H489" s="36">
        <v>30359.38</v>
      </c>
      <c r="I489" s="36">
        <v>194872.36</v>
      </c>
      <c r="J489" s="43"/>
      <c r="L489" s="5" t="e">
        <f>VLOOKUP(B489,#REF!,1,0)</f>
        <v>#REF!</v>
      </c>
    </row>
    <row r="490" spans="1:12" ht="15" hidden="1" customHeight="1">
      <c r="A490" s="34">
        <v>4</v>
      </c>
      <c r="B490" s="35" t="s">
        <v>4161</v>
      </c>
      <c r="C490" s="34" t="s">
        <v>1</v>
      </c>
      <c r="D490" s="35" t="s">
        <v>4162</v>
      </c>
      <c r="E490" s="36">
        <v>324575.07</v>
      </c>
      <c r="F490" s="43"/>
      <c r="G490" s="36">
        <v>129248.19</v>
      </c>
      <c r="H490" s="36">
        <v>107663.03</v>
      </c>
      <c r="I490" s="36">
        <v>302989.90999999997</v>
      </c>
      <c r="J490" s="43"/>
      <c r="L490" s="5" t="e">
        <f>VLOOKUP(B490,#REF!,1,0)</f>
        <v>#REF!</v>
      </c>
    </row>
    <row r="491" spans="1:12" ht="15" hidden="1" customHeight="1">
      <c r="A491" s="34">
        <v>6</v>
      </c>
      <c r="B491" s="35" t="s">
        <v>4163</v>
      </c>
      <c r="C491" s="34" t="s">
        <v>4164</v>
      </c>
      <c r="D491" s="35" t="s">
        <v>4165</v>
      </c>
      <c r="E491" s="36">
        <v>324575.07</v>
      </c>
      <c r="F491" s="43"/>
      <c r="G491" s="36">
        <v>129248.19</v>
      </c>
      <c r="H491" s="36">
        <v>107663.03</v>
      </c>
      <c r="I491" s="36">
        <v>302989.90999999997</v>
      </c>
      <c r="J491" s="43"/>
      <c r="L491" s="5" t="e">
        <f>VLOOKUP(B491,#REF!,1,0)</f>
        <v>#REF!</v>
      </c>
    </row>
    <row r="492" spans="1:12" ht="15" hidden="1" customHeight="1">
      <c r="A492" s="34">
        <v>3</v>
      </c>
      <c r="B492" s="35" t="s">
        <v>4166</v>
      </c>
      <c r="C492" s="34" t="s">
        <v>1</v>
      </c>
      <c r="D492" s="35" t="s">
        <v>4167</v>
      </c>
      <c r="E492" s="36">
        <v>537758.19999999995</v>
      </c>
      <c r="F492" s="43"/>
      <c r="G492" s="36">
        <v>776336.71</v>
      </c>
      <c r="H492" s="36">
        <v>649700.03</v>
      </c>
      <c r="I492" s="36">
        <v>411121.52</v>
      </c>
      <c r="J492" s="43"/>
      <c r="L492" s="5" t="e">
        <f>VLOOKUP(B492,#REF!,1,0)</f>
        <v>#REF!</v>
      </c>
    </row>
    <row r="493" spans="1:12" ht="15" hidden="1" customHeight="1">
      <c r="A493" s="34">
        <v>4</v>
      </c>
      <c r="B493" s="35" t="s">
        <v>4176</v>
      </c>
      <c r="C493" s="34" t="s">
        <v>1</v>
      </c>
      <c r="D493" s="35" t="s">
        <v>4177</v>
      </c>
      <c r="E493" s="36">
        <v>433417.69</v>
      </c>
      <c r="F493" s="43"/>
      <c r="G493" s="36">
        <v>671996.2</v>
      </c>
      <c r="H493" s="36">
        <v>649700.03</v>
      </c>
      <c r="I493" s="36">
        <v>411121.52</v>
      </c>
      <c r="J493" s="43"/>
      <c r="L493" s="5" t="e">
        <f>VLOOKUP(B493,#REF!,1,0)</f>
        <v>#REF!</v>
      </c>
    </row>
    <row r="494" spans="1:12" ht="15" hidden="1" customHeight="1">
      <c r="A494" s="34">
        <v>5</v>
      </c>
      <c r="B494" s="35" t="s">
        <v>4178</v>
      </c>
      <c r="C494" s="34" t="s">
        <v>1</v>
      </c>
      <c r="D494" s="35" t="s">
        <v>4179</v>
      </c>
      <c r="E494" s="36">
        <v>53742.77</v>
      </c>
      <c r="F494" s="43"/>
      <c r="G494" s="36">
        <v>53799.27</v>
      </c>
      <c r="H494" s="36">
        <v>45697.45</v>
      </c>
      <c r="I494" s="36">
        <v>45640.95</v>
      </c>
      <c r="J494" s="43"/>
      <c r="L494" s="5" t="e">
        <f>VLOOKUP(B494,#REF!,1,0)</f>
        <v>#REF!</v>
      </c>
    </row>
    <row r="495" spans="1:12" ht="15" hidden="1" customHeight="1">
      <c r="A495" s="34">
        <v>6</v>
      </c>
      <c r="B495" s="35" t="s">
        <v>4180</v>
      </c>
      <c r="C495" s="34" t="s">
        <v>4181</v>
      </c>
      <c r="D495" s="35" t="s">
        <v>4182</v>
      </c>
      <c r="E495" s="36">
        <v>4554.75</v>
      </c>
      <c r="F495" s="43"/>
      <c r="G495" s="36">
        <v>4611.25</v>
      </c>
      <c r="H495" s="36">
        <v>5171.3100000000004</v>
      </c>
      <c r="I495" s="36">
        <v>5114.8100000000004</v>
      </c>
      <c r="J495" s="43"/>
      <c r="L495" s="5" t="e">
        <f>VLOOKUP(B495,#REF!,1,0)</f>
        <v>#REF!</v>
      </c>
    </row>
    <row r="496" spans="1:12" ht="15" hidden="1" customHeight="1">
      <c r="A496" s="34">
        <v>6</v>
      </c>
      <c r="B496" s="35" t="s">
        <v>4183</v>
      </c>
      <c r="C496" s="34" t="s">
        <v>4184</v>
      </c>
      <c r="D496" s="35" t="s">
        <v>4185</v>
      </c>
      <c r="E496" s="36">
        <v>24533.26</v>
      </c>
      <c r="F496" s="43"/>
      <c r="G496" s="36">
        <v>24533.26</v>
      </c>
      <c r="H496" s="36">
        <v>28732.47</v>
      </c>
      <c r="I496" s="36">
        <v>28732.47</v>
      </c>
      <c r="J496" s="43"/>
      <c r="L496" s="5" t="e">
        <f>VLOOKUP(B496,#REF!,1,0)</f>
        <v>#REF!</v>
      </c>
    </row>
    <row r="497" spans="1:12" ht="15" hidden="1" customHeight="1">
      <c r="A497" s="34">
        <v>6</v>
      </c>
      <c r="B497" s="35" t="s">
        <v>4186</v>
      </c>
      <c r="C497" s="34" t="s">
        <v>4187</v>
      </c>
      <c r="D497" s="35" t="s">
        <v>4188</v>
      </c>
      <c r="E497" s="36">
        <v>6909.5</v>
      </c>
      <c r="F497" s="43"/>
      <c r="G497" s="36">
        <v>6909.5</v>
      </c>
      <c r="H497" s="36">
        <v>1858.75</v>
      </c>
      <c r="I497" s="36">
        <v>1858.75</v>
      </c>
      <c r="J497" s="43"/>
      <c r="L497" s="5" t="e">
        <f>VLOOKUP(B497,#REF!,1,0)</f>
        <v>#REF!</v>
      </c>
    </row>
    <row r="498" spans="1:12" ht="15" hidden="1" customHeight="1">
      <c r="A498" s="34">
        <v>6</v>
      </c>
      <c r="B498" s="35" t="s">
        <v>4189</v>
      </c>
      <c r="C498" s="34" t="s">
        <v>4190</v>
      </c>
      <c r="D498" s="35" t="s">
        <v>4191</v>
      </c>
      <c r="E498" s="36">
        <v>15841.66</v>
      </c>
      <c r="F498" s="43"/>
      <c r="G498" s="36">
        <v>15841.66</v>
      </c>
      <c r="H498" s="36">
        <v>8031.32</v>
      </c>
      <c r="I498" s="36">
        <v>8031.32</v>
      </c>
      <c r="J498" s="43"/>
      <c r="L498" s="5" t="e">
        <f>VLOOKUP(B498,#REF!,1,0)</f>
        <v>#REF!</v>
      </c>
    </row>
    <row r="499" spans="1:12" ht="15" hidden="1" customHeight="1">
      <c r="A499" s="34">
        <v>6</v>
      </c>
      <c r="B499" s="35" t="s">
        <v>4192</v>
      </c>
      <c r="C499" s="34" t="s">
        <v>4193</v>
      </c>
      <c r="D499" s="35" t="s">
        <v>4194</v>
      </c>
      <c r="E499" s="36">
        <v>1903.6</v>
      </c>
      <c r="F499" s="43"/>
      <c r="G499" s="36">
        <v>1903.6</v>
      </c>
      <c r="H499" s="36">
        <v>1903.6</v>
      </c>
      <c r="I499" s="36">
        <v>1903.6</v>
      </c>
      <c r="J499" s="43"/>
      <c r="L499" s="5" t="e">
        <f>VLOOKUP(B499,#REF!,1,0)</f>
        <v>#REF!</v>
      </c>
    </row>
    <row r="500" spans="1:12" ht="15" hidden="1" customHeight="1">
      <c r="A500" s="34">
        <v>5</v>
      </c>
      <c r="B500" s="35" t="s">
        <v>4195</v>
      </c>
      <c r="C500" s="34" t="s">
        <v>1</v>
      </c>
      <c r="D500" s="35" t="s">
        <v>4196</v>
      </c>
      <c r="E500" s="36">
        <v>326969.78000000003</v>
      </c>
      <c r="F500" s="43"/>
      <c r="G500" s="36">
        <v>347869.19</v>
      </c>
      <c r="H500" s="36">
        <v>343040.8</v>
      </c>
      <c r="I500" s="36">
        <v>322141.39</v>
      </c>
      <c r="J500" s="43"/>
      <c r="L500" s="5" t="e">
        <f>VLOOKUP(B500,#REF!,1,0)</f>
        <v>#REF!</v>
      </c>
    </row>
    <row r="501" spans="1:12" ht="15" hidden="1" customHeight="1">
      <c r="A501" s="34">
        <v>6</v>
      </c>
      <c r="B501" s="35" t="s">
        <v>4197</v>
      </c>
      <c r="C501" s="34" t="s">
        <v>4198</v>
      </c>
      <c r="D501" s="35" t="s">
        <v>4188</v>
      </c>
      <c r="E501" s="36">
        <v>74163.289999999994</v>
      </c>
      <c r="F501" s="43"/>
      <c r="G501" s="36">
        <v>75949.69</v>
      </c>
      <c r="H501" s="36">
        <v>61115.81</v>
      </c>
      <c r="I501" s="36">
        <v>59329.41</v>
      </c>
      <c r="J501" s="43"/>
      <c r="L501" s="5" t="e">
        <f>VLOOKUP(B501,#REF!,1,0)</f>
        <v>#REF!</v>
      </c>
    </row>
    <row r="502" spans="1:12" ht="15" hidden="1" customHeight="1">
      <c r="A502" s="34">
        <v>6</v>
      </c>
      <c r="B502" s="35" t="s">
        <v>4199</v>
      </c>
      <c r="C502" s="34" t="s">
        <v>4200</v>
      </c>
      <c r="D502" s="35" t="s">
        <v>4185</v>
      </c>
      <c r="E502" s="36">
        <v>204047.07</v>
      </c>
      <c r="F502" s="43"/>
      <c r="G502" s="36">
        <v>204860.46</v>
      </c>
      <c r="H502" s="36">
        <v>199582.53</v>
      </c>
      <c r="I502" s="36">
        <v>198769.14</v>
      </c>
      <c r="J502" s="43"/>
      <c r="L502" s="5" t="e">
        <f>VLOOKUP(B502,#REF!,1,0)</f>
        <v>#REF!</v>
      </c>
    </row>
    <row r="503" spans="1:12" ht="15" hidden="1" customHeight="1">
      <c r="A503" s="34">
        <v>6</v>
      </c>
      <c r="B503" s="35" t="s">
        <v>4201</v>
      </c>
      <c r="C503" s="34" t="s">
        <v>4202</v>
      </c>
      <c r="D503" s="35" t="s">
        <v>4203</v>
      </c>
      <c r="E503" s="36">
        <v>46895.42</v>
      </c>
      <c r="F503" s="43"/>
      <c r="G503" s="36">
        <v>58294.559999999998</v>
      </c>
      <c r="H503" s="36">
        <v>74497.98</v>
      </c>
      <c r="I503" s="36">
        <v>63098.84</v>
      </c>
      <c r="J503" s="43"/>
      <c r="L503" s="5" t="e">
        <f>VLOOKUP(B503,#REF!,1,0)</f>
        <v>#REF!</v>
      </c>
    </row>
    <row r="504" spans="1:12" ht="15" hidden="1" customHeight="1">
      <c r="A504" s="34">
        <v>6</v>
      </c>
      <c r="B504" s="35" t="s">
        <v>4207</v>
      </c>
      <c r="C504" s="34" t="s">
        <v>4208</v>
      </c>
      <c r="D504" s="35" t="s">
        <v>4209</v>
      </c>
      <c r="E504" s="36">
        <v>1864</v>
      </c>
      <c r="F504" s="43"/>
      <c r="G504" s="36">
        <v>1864</v>
      </c>
      <c r="H504" s="36">
        <v>944</v>
      </c>
      <c r="I504" s="36">
        <v>944</v>
      </c>
      <c r="J504" s="43"/>
      <c r="L504" s="5" t="e">
        <f>VLOOKUP(B504,#REF!,1,0)</f>
        <v>#REF!</v>
      </c>
    </row>
    <row r="505" spans="1:12" ht="15" hidden="1" customHeight="1">
      <c r="A505" s="34">
        <v>5</v>
      </c>
      <c r="B505" s="35" t="s">
        <v>4210</v>
      </c>
      <c r="C505" s="34" t="s">
        <v>1</v>
      </c>
      <c r="D505" s="35" t="s">
        <v>2997</v>
      </c>
      <c r="E505" s="36">
        <v>52705.14</v>
      </c>
      <c r="F505" s="43"/>
      <c r="G505" s="36">
        <v>270327.74</v>
      </c>
      <c r="H505" s="36">
        <v>260961.78</v>
      </c>
      <c r="I505" s="36">
        <v>43339.18</v>
      </c>
      <c r="J505" s="43"/>
      <c r="L505" s="5" t="e">
        <f>VLOOKUP(B505,#REF!,1,0)</f>
        <v>#REF!</v>
      </c>
    </row>
    <row r="506" spans="1:12" ht="15" hidden="1" customHeight="1">
      <c r="A506" s="34">
        <v>6</v>
      </c>
      <c r="B506" s="35" t="s">
        <v>4211</v>
      </c>
      <c r="C506" s="34" t="s">
        <v>4212</v>
      </c>
      <c r="D506" s="35" t="s">
        <v>4213</v>
      </c>
      <c r="E506" s="36">
        <v>30422.16</v>
      </c>
      <c r="F506" s="43"/>
      <c r="G506" s="36">
        <v>247429.72</v>
      </c>
      <c r="H506" s="36">
        <v>238579.94</v>
      </c>
      <c r="I506" s="36">
        <v>21572.38</v>
      </c>
      <c r="J506" s="43"/>
      <c r="L506" s="5" t="e">
        <f>VLOOKUP(B506,#REF!,1,0)</f>
        <v>#REF!</v>
      </c>
    </row>
    <row r="507" spans="1:12" ht="15" hidden="1" customHeight="1">
      <c r="A507" s="34">
        <v>6</v>
      </c>
      <c r="B507" s="35" t="s">
        <v>4214</v>
      </c>
      <c r="C507" s="34" t="s">
        <v>4215</v>
      </c>
      <c r="D507" s="35" t="s">
        <v>4182</v>
      </c>
      <c r="E507" s="36">
        <v>11125.48</v>
      </c>
      <c r="F507" s="43"/>
      <c r="G507" s="36">
        <v>11338.61</v>
      </c>
      <c r="H507" s="36">
        <v>11253.88</v>
      </c>
      <c r="I507" s="36">
        <v>11040.75</v>
      </c>
      <c r="J507" s="43"/>
      <c r="L507" s="5" t="e">
        <f>VLOOKUP(B507,#REF!,1,0)</f>
        <v>#REF!</v>
      </c>
    </row>
    <row r="508" spans="1:12" ht="15" hidden="1" customHeight="1">
      <c r="A508" s="34">
        <v>6</v>
      </c>
      <c r="B508" s="35" t="s">
        <v>4216</v>
      </c>
      <c r="C508" s="34" t="s">
        <v>4217</v>
      </c>
      <c r="D508" s="35" t="s">
        <v>4218</v>
      </c>
      <c r="E508" s="36">
        <v>1544.8</v>
      </c>
      <c r="F508" s="43"/>
      <c r="G508" s="36">
        <v>1616.38</v>
      </c>
      <c r="H508" s="36">
        <v>1555.52</v>
      </c>
      <c r="I508" s="36">
        <v>1483.94</v>
      </c>
      <c r="J508" s="43"/>
      <c r="L508" s="5" t="e">
        <f>VLOOKUP(B508,#REF!,1,0)</f>
        <v>#REF!</v>
      </c>
    </row>
    <row r="509" spans="1:12" ht="15" hidden="1" customHeight="1">
      <c r="A509" s="34">
        <v>6</v>
      </c>
      <c r="B509" s="35" t="s">
        <v>4219</v>
      </c>
      <c r="C509" s="34" t="s">
        <v>4220</v>
      </c>
      <c r="D509" s="35" t="s">
        <v>4221</v>
      </c>
      <c r="E509" s="36">
        <v>9612.7000000000007</v>
      </c>
      <c r="F509" s="43"/>
      <c r="G509" s="36">
        <v>9943.0300000000007</v>
      </c>
      <c r="H509" s="36">
        <v>9572.44</v>
      </c>
      <c r="I509" s="36">
        <v>9242.11</v>
      </c>
      <c r="J509" s="43"/>
      <c r="L509" s="5" t="e">
        <f>VLOOKUP(B509,#REF!,1,0)</f>
        <v>#REF!</v>
      </c>
    </row>
    <row r="510" spans="1:12" ht="15" hidden="1" customHeight="1">
      <c r="A510" s="34">
        <v>3</v>
      </c>
      <c r="B510" s="35" t="s">
        <v>4222</v>
      </c>
      <c r="C510" s="34" t="s">
        <v>1</v>
      </c>
      <c r="D510" s="35" t="s">
        <v>4223</v>
      </c>
      <c r="E510" s="36">
        <v>6285642.46</v>
      </c>
      <c r="F510" s="43"/>
      <c r="G510" s="36">
        <v>44490698.759999998</v>
      </c>
      <c r="H510" s="36">
        <v>44328315.640000001</v>
      </c>
      <c r="I510" s="36">
        <v>6123259.3399999999</v>
      </c>
      <c r="J510" s="43"/>
      <c r="L510" s="5" t="e">
        <f>VLOOKUP(B510,#REF!,1,0)</f>
        <v>#REF!</v>
      </c>
    </row>
    <row r="511" spans="1:12" ht="15" hidden="1" customHeight="1">
      <c r="A511" s="34">
        <v>4</v>
      </c>
      <c r="B511" s="35" t="s">
        <v>4224</v>
      </c>
      <c r="C511" s="34" t="s">
        <v>1</v>
      </c>
      <c r="D511" s="35" t="s">
        <v>4225</v>
      </c>
      <c r="E511" s="36">
        <v>983639.05</v>
      </c>
      <c r="F511" s="43"/>
      <c r="G511" s="36">
        <v>5086929.0999999996</v>
      </c>
      <c r="H511" s="36">
        <v>4885826.3499999996</v>
      </c>
      <c r="I511" s="36">
        <v>782536.3</v>
      </c>
      <c r="J511" s="43"/>
      <c r="L511" s="5" t="e">
        <f>VLOOKUP(B511,#REF!,1,0)</f>
        <v>#REF!</v>
      </c>
    </row>
    <row r="512" spans="1:12" ht="15" hidden="1" customHeight="1">
      <c r="A512" s="34">
        <v>5</v>
      </c>
      <c r="B512" s="35" t="s">
        <v>4226</v>
      </c>
      <c r="C512" s="34" t="s">
        <v>1</v>
      </c>
      <c r="D512" s="35" t="s">
        <v>4227</v>
      </c>
      <c r="E512" s="36">
        <v>983639.05</v>
      </c>
      <c r="F512" s="43"/>
      <c r="G512" s="36">
        <v>5086929.0999999996</v>
      </c>
      <c r="H512" s="36">
        <v>4885826.3499999996</v>
      </c>
      <c r="I512" s="36">
        <v>782536.3</v>
      </c>
      <c r="J512" s="43"/>
      <c r="L512" s="5" t="e">
        <f>VLOOKUP(B512,#REF!,1,0)</f>
        <v>#REF!</v>
      </c>
    </row>
    <row r="513" spans="1:12" ht="15" hidden="1" customHeight="1">
      <c r="A513" s="34">
        <v>6</v>
      </c>
      <c r="B513" s="35" t="s">
        <v>4228</v>
      </c>
      <c r="C513" s="34" t="s">
        <v>4229</v>
      </c>
      <c r="D513" s="35" t="s">
        <v>4230</v>
      </c>
      <c r="E513" s="36">
        <v>983639.05</v>
      </c>
      <c r="F513" s="43"/>
      <c r="G513" s="36">
        <v>5086929.0999999996</v>
      </c>
      <c r="H513" s="36">
        <v>4885824.37</v>
      </c>
      <c r="I513" s="36">
        <v>782534.32</v>
      </c>
      <c r="J513" s="43"/>
      <c r="L513" s="5" t="e">
        <f>VLOOKUP(B513,#REF!,1,0)</f>
        <v>#REF!</v>
      </c>
    </row>
    <row r="514" spans="1:12" ht="15" hidden="1" customHeight="1">
      <c r="A514" s="34">
        <v>6</v>
      </c>
      <c r="B514" s="35" t="s">
        <v>5744</v>
      </c>
      <c r="C514" s="34" t="s">
        <v>5745</v>
      </c>
      <c r="D514" s="35" t="s">
        <v>5746</v>
      </c>
      <c r="E514" s="36">
        <v>0</v>
      </c>
      <c r="F514" s="43"/>
      <c r="G514" s="36">
        <v>0</v>
      </c>
      <c r="H514" s="36">
        <v>1.98</v>
      </c>
      <c r="I514" s="36">
        <v>1.98</v>
      </c>
      <c r="J514" s="43"/>
      <c r="L514" s="5" t="e">
        <f>VLOOKUP(B514,#REF!,1,0)</f>
        <v>#REF!</v>
      </c>
    </row>
    <row r="515" spans="1:12" ht="15" hidden="1" customHeight="1">
      <c r="A515" s="34">
        <v>4</v>
      </c>
      <c r="B515" s="35" t="s">
        <v>4231</v>
      </c>
      <c r="C515" s="34" t="s">
        <v>1</v>
      </c>
      <c r="D515" s="35" t="s">
        <v>4232</v>
      </c>
      <c r="E515" s="36">
        <v>1655236.84</v>
      </c>
      <c r="F515" s="43"/>
      <c r="G515" s="36">
        <v>1886278.05</v>
      </c>
      <c r="H515" s="36">
        <v>1897433.49</v>
      </c>
      <c r="I515" s="36">
        <v>1666392.28</v>
      </c>
      <c r="J515" s="43"/>
      <c r="L515" s="5" t="e">
        <f>VLOOKUP(B515,#REF!,1,0)</f>
        <v>#REF!</v>
      </c>
    </row>
    <row r="516" spans="1:12" ht="15" hidden="1" customHeight="1">
      <c r="A516" s="34">
        <v>5</v>
      </c>
      <c r="B516" s="35" t="s">
        <v>4233</v>
      </c>
      <c r="C516" s="34" t="s">
        <v>1</v>
      </c>
      <c r="D516" s="35" t="s">
        <v>4234</v>
      </c>
      <c r="E516" s="36">
        <v>1208678.43</v>
      </c>
      <c r="F516" s="43"/>
      <c r="G516" s="36">
        <v>1200336.6200000001</v>
      </c>
      <c r="H516" s="36">
        <v>1234357.8999999999</v>
      </c>
      <c r="I516" s="36">
        <v>1242699.71</v>
      </c>
      <c r="J516" s="43"/>
      <c r="L516" s="5" t="e">
        <f>VLOOKUP(B516,#REF!,1,0)</f>
        <v>#REF!</v>
      </c>
    </row>
    <row r="517" spans="1:12" ht="15" hidden="1" customHeight="1">
      <c r="A517" s="34">
        <v>6</v>
      </c>
      <c r="B517" s="35" t="s">
        <v>4235</v>
      </c>
      <c r="C517" s="34" t="s">
        <v>4236</v>
      </c>
      <c r="D517" s="35" t="s">
        <v>4230</v>
      </c>
      <c r="E517" s="36">
        <v>208662.6</v>
      </c>
      <c r="F517" s="43"/>
      <c r="G517" s="36">
        <v>902916.56</v>
      </c>
      <c r="H517" s="36">
        <v>910212.37</v>
      </c>
      <c r="I517" s="36">
        <v>215958.41</v>
      </c>
      <c r="J517" s="43"/>
      <c r="L517" s="5" t="e">
        <f>VLOOKUP(B517,#REF!,1,0)</f>
        <v>#REF!</v>
      </c>
    </row>
    <row r="518" spans="1:12" ht="15" hidden="1" customHeight="1">
      <c r="A518" s="34">
        <v>6</v>
      </c>
      <c r="B518" s="35" t="s">
        <v>4237</v>
      </c>
      <c r="C518" s="34" t="s">
        <v>4238</v>
      </c>
      <c r="D518" s="35" t="s">
        <v>4239</v>
      </c>
      <c r="E518" s="36">
        <v>77477.850000000006</v>
      </c>
      <c r="F518" s="43"/>
      <c r="G518" s="36">
        <v>196399.33</v>
      </c>
      <c r="H518" s="36">
        <v>196041.79</v>
      </c>
      <c r="I518" s="36">
        <v>77120.31</v>
      </c>
      <c r="J518" s="43"/>
      <c r="L518" s="5" t="e">
        <f>VLOOKUP(B518,#REF!,1,0)</f>
        <v>#REF!</v>
      </c>
    </row>
    <row r="519" spans="1:12" ht="15" hidden="1" customHeight="1">
      <c r="A519" s="34">
        <v>6</v>
      </c>
      <c r="B519" s="35" t="s">
        <v>4240</v>
      </c>
      <c r="C519" s="34" t="s">
        <v>4241</v>
      </c>
      <c r="D519" s="35" t="s">
        <v>4242</v>
      </c>
      <c r="E519" s="36">
        <v>464041.07</v>
      </c>
      <c r="F519" s="43"/>
      <c r="G519" s="36">
        <v>53167.98</v>
      </c>
      <c r="H519" s="36">
        <v>54156.39</v>
      </c>
      <c r="I519" s="36">
        <v>465029.48</v>
      </c>
      <c r="J519" s="43"/>
      <c r="L519" s="5" t="e">
        <f>VLOOKUP(B519,#REF!,1,0)</f>
        <v>#REF!</v>
      </c>
    </row>
    <row r="520" spans="1:12" ht="15" hidden="1" customHeight="1">
      <c r="A520" s="34">
        <v>6</v>
      </c>
      <c r="B520" s="35" t="s">
        <v>4243</v>
      </c>
      <c r="C520" s="34" t="s">
        <v>4244</v>
      </c>
      <c r="D520" s="35" t="s">
        <v>4245</v>
      </c>
      <c r="E520" s="36">
        <v>119401.82</v>
      </c>
      <c r="F520" s="43"/>
      <c r="G520" s="36">
        <v>13600.84</v>
      </c>
      <c r="H520" s="36">
        <v>13845.93</v>
      </c>
      <c r="I520" s="36">
        <v>119646.91</v>
      </c>
      <c r="J520" s="43"/>
      <c r="L520" s="5" t="e">
        <f>VLOOKUP(B520,#REF!,1,0)</f>
        <v>#REF!</v>
      </c>
    </row>
    <row r="521" spans="1:12" ht="15" hidden="1" customHeight="1">
      <c r="A521" s="34">
        <v>6</v>
      </c>
      <c r="B521" s="35" t="s">
        <v>4246</v>
      </c>
      <c r="C521" s="34" t="s">
        <v>4247</v>
      </c>
      <c r="D521" s="35" t="s">
        <v>4248</v>
      </c>
      <c r="E521" s="36">
        <v>36954.97</v>
      </c>
      <c r="F521" s="43"/>
      <c r="G521" s="36">
        <v>4223.04</v>
      </c>
      <c r="H521" s="36">
        <v>4279.66</v>
      </c>
      <c r="I521" s="36">
        <v>37011.589999999997</v>
      </c>
      <c r="J521" s="43"/>
      <c r="L521" s="5" t="e">
        <f>VLOOKUP(B521,#REF!,1,0)</f>
        <v>#REF!</v>
      </c>
    </row>
    <row r="522" spans="1:12" ht="15" hidden="1" customHeight="1">
      <c r="A522" s="34">
        <v>6</v>
      </c>
      <c r="B522" s="35" t="s">
        <v>4249</v>
      </c>
      <c r="C522" s="34" t="s">
        <v>4250</v>
      </c>
      <c r="D522" s="35" t="s">
        <v>4251</v>
      </c>
      <c r="E522" s="36">
        <v>4640.42</v>
      </c>
      <c r="F522" s="43"/>
      <c r="G522" s="36">
        <v>527.69000000000005</v>
      </c>
      <c r="H522" s="36">
        <v>537.55999999999995</v>
      </c>
      <c r="I522" s="36">
        <v>4650.29</v>
      </c>
      <c r="J522" s="43"/>
      <c r="L522" s="5" t="e">
        <f>VLOOKUP(B522,#REF!,1,0)</f>
        <v>#REF!</v>
      </c>
    </row>
    <row r="523" spans="1:12" ht="15" hidden="1" customHeight="1">
      <c r="A523" s="34">
        <v>6</v>
      </c>
      <c r="B523" s="35" t="s">
        <v>4252</v>
      </c>
      <c r="C523" s="34" t="s">
        <v>4253</v>
      </c>
      <c r="D523" s="35" t="s">
        <v>4254</v>
      </c>
      <c r="E523" s="36">
        <v>218720.9</v>
      </c>
      <c r="F523" s="43"/>
      <c r="G523" s="36">
        <v>6950.02</v>
      </c>
      <c r="H523" s="36">
        <v>38236.18</v>
      </c>
      <c r="I523" s="36">
        <v>250007.06</v>
      </c>
      <c r="J523" s="43"/>
      <c r="L523" s="5" t="e">
        <f>VLOOKUP(B523,#REF!,1,0)</f>
        <v>#REF!</v>
      </c>
    </row>
    <row r="524" spans="1:12" ht="15" hidden="1" customHeight="1">
      <c r="A524" s="34">
        <v>6</v>
      </c>
      <c r="B524" s="35" t="s">
        <v>4255</v>
      </c>
      <c r="C524" s="34" t="s">
        <v>4256</v>
      </c>
      <c r="D524" s="35" t="s">
        <v>4257</v>
      </c>
      <c r="E524" s="36">
        <v>56622.14</v>
      </c>
      <c r="F524" s="43"/>
      <c r="G524" s="36">
        <v>1786.15</v>
      </c>
      <c r="H524" s="36">
        <v>9863.23</v>
      </c>
      <c r="I524" s="36">
        <v>64699.22</v>
      </c>
      <c r="J524" s="43"/>
      <c r="L524" s="5" t="e">
        <f>VLOOKUP(B524,#REF!,1,0)</f>
        <v>#REF!</v>
      </c>
    </row>
    <row r="525" spans="1:12" ht="15" hidden="1" customHeight="1">
      <c r="A525" s="34">
        <v>6</v>
      </c>
      <c r="B525" s="35" t="s">
        <v>4258</v>
      </c>
      <c r="C525" s="34" t="s">
        <v>4259</v>
      </c>
      <c r="D525" s="35" t="s">
        <v>4260</v>
      </c>
      <c r="E525" s="36">
        <v>17520.22</v>
      </c>
      <c r="F525" s="43"/>
      <c r="G525" s="36">
        <v>16894.900000000001</v>
      </c>
      <c r="H525" s="36">
        <v>3048.39</v>
      </c>
      <c r="I525" s="36">
        <v>3673.71</v>
      </c>
      <c r="J525" s="43"/>
      <c r="L525" s="5" t="e">
        <f>VLOOKUP(B525,#REF!,1,0)</f>
        <v>#REF!</v>
      </c>
    </row>
    <row r="526" spans="1:12" ht="15" hidden="1" customHeight="1">
      <c r="A526" s="34">
        <v>6</v>
      </c>
      <c r="B526" s="35" t="s">
        <v>4261</v>
      </c>
      <c r="C526" s="34" t="s">
        <v>4262</v>
      </c>
      <c r="D526" s="35" t="s">
        <v>4263</v>
      </c>
      <c r="E526" s="36">
        <v>2200.52</v>
      </c>
      <c r="F526" s="43"/>
      <c r="G526" s="36">
        <v>69.489999999999995</v>
      </c>
      <c r="H526" s="36">
        <v>383.08</v>
      </c>
      <c r="I526" s="36">
        <v>2514.11</v>
      </c>
      <c r="J526" s="43"/>
      <c r="L526" s="5" t="e">
        <f>VLOOKUP(B526,#REF!,1,0)</f>
        <v>#REF!</v>
      </c>
    </row>
    <row r="527" spans="1:12" ht="15" hidden="1" customHeight="1">
      <c r="A527" s="34">
        <v>6</v>
      </c>
      <c r="B527" s="35" t="s">
        <v>4264</v>
      </c>
      <c r="C527" s="34" t="s">
        <v>4265</v>
      </c>
      <c r="D527" s="35" t="s">
        <v>3337</v>
      </c>
      <c r="E527" s="36">
        <v>2435.92</v>
      </c>
      <c r="F527" s="43"/>
      <c r="G527" s="36">
        <v>3800.62</v>
      </c>
      <c r="H527" s="36">
        <v>3753.32</v>
      </c>
      <c r="I527" s="36">
        <v>2388.62</v>
      </c>
      <c r="J527" s="43"/>
      <c r="L527" s="5" t="e">
        <f>VLOOKUP(B527,#REF!,1,0)</f>
        <v>#REF!</v>
      </c>
    </row>
    <row r="528" spans="1:12" ht="15" hidden="1" customHeight="1">
      <c r="A528" s="34">
        <v>5</v>
      </c>
      <c r="B528" s="35" t="s">
        <v>4266</v>
      </c>
      <c r="C528" s="34" t="s">
        <v>1</v>
      </c>
      <c r="D528" s="35" t="s">
        <v>4267</v>
      </c>
      <c r="E528" s="36">
        <v>310978.42</v>
      </c>
      <c r="F528" s="43"/>
      <c r="G528" s="36">
        <v>550664.5</v>
      </c>
      <c r="H528" s="36">
        <v>520839.97</v>
      </c>
      <c r="I528" s="36">
        <v>281153.89</v>
      </c>
      <c r="J528" s="43"/>
      <c r="L528" s="5" t="e">
        <f>VLOOKUP(B528,#REF!,1,0)</f>
        <v>#REF!</v>
      </c>
    </row>
    <row r="529" spans="1:12" ht="15" hidden="1" customHeight="1">
      <c r="A529" s="34">
        <v>6</v>
      </c>
      <c r="B529" s="35" t="s">
        <v>4268</v>
      </c>
      <c r="C529" s="34" t="s">
        <v>4269</v>
      </c>
      <c r="D529" s="35" t="s">
        <v>4270</v>
      </c>
      <c r="E529" s="36">
        <v>26275.439999999999</v>
      </c>
      <c r="F529" s="43"/>
      <c r="G529" s="36">
        <v>32010.48</v>
      </c>
      <c r="H529" s="36">
        <v>29456.68</v>
      </c>
      <c r="I529" s="36">
        <v>23721.64</v>
      </c>
      <c r="J529" s="43"/>
      <c r="L529" s="5" t="e">
        <f>VLOOKUP(B529,#REF!,1,0)</f>
        <v>#REF!</v>
      </c>
    </row>
    <row r="530" spans="1:12" ht="15" hidden="1" customHeight="1">
      <c r="A530" s="34">
        <v>6</v>
      </c>
      <c r="B530" s="35" t="s">
        <v>4271</v>
      </c>
      <c r="C530" s="34" t="s">
        <v>4272</v>
      </c>
      <c r="D530" s="35" t="s">
        <v>4273</v>
      </c>
      <c r="E530" s="36">
        <v>70186.710000000006</v>
      </c>
      <c r="F530" s="43"/>
      <c r="G530" s="36">
        <v>77104.679999999993</v>
      </c>
      <c r="H530" s="36">
        <v>77104.679999999993</v>
      </c>
      <c r="I530" s="36">
        <v>70186.710000000006</v>
      </c>
      <c r="J530" s="43"/>
      <c r="L530" s="5" t="e">
        <f>VLOOKUP(B530,#REF!,1,0)</f>
        <v>#REF!</v>
      </c>
    </row>
    <row r="531" spans="1:12" ht="15" hidden="1" customHeight="1">
      <c r="A531" s="34">
        <v>6</v>
      </c>
      <c r="B531" s="35" t="s">
        <v>4274</v>
      </c>
      <c r="C531" s="34" t="s">
        <v>4275</v>
      </c>
      <c r="D531" s="35" t="s">
        <v>4276</v>
      </c>
      <c r="E531" s="36">
        <v>42400</v>
      </c>
      <c r="F531" s="43"/>
      <c r="G531" s="36">
        <v>4240</v>
      </c>
      <c r="H531" s="36">
        <v>0</v>
      </c>
      <c r="I531" s="36">
        <v>38160</v>
      </c>
      <c r="J531" s="43"/>
      <c r="L531" s="5" t="e">
        <f>VLOOKUP(B531,#REF!,1,0)</f>
        <v>#REF!</v>
      </c>
    </row>
    <row r="532" spans="1:12" ht="15" hidden="1" customHeight="1">
      <c r="A532" s="34">
        <v>6</v>
      </c>
      <c r="B532" s="35" t="s">
        <v>4277</v>
      </c>
      <c r="C532" s="34" t="s">
        <v>4278</v>
      </c>
      <c r="D532" s="35" t="s">
        <v>4279</v>
      </c>
      <c r="E532" s="36">
        <v>12050.61</v>
      </c>
      <c r="F532" s="43"/>
      <c r="G532" s="36">
        <v>17685.919999999998</v>
      </c>
      <c r="H532" s="36">
        <v>13391.71</v>
      </c>
      <c r="I532" s="36">
        <v>7756.4</v>
      </c>
      <c r="J532" s="43"/>
      <c r="L532" s="5" t="e">
        <f>VLOOKUP(B532,#REF!,1,0)</f>
        <v>#REF!</v>
      </c>
    </row>
    <row r="533" spans="1:12" ht="15" hidden="1" customHeight="1">
      <c r="A533" s="34">
        <v>6</v>
      </c>
      <c r="B533" s="35" t="s">
        <v>4280</v>
      </c>
      <c r="C533" s="34" t="s">
        <v>4281</v>
      </c>
      <c r="D533" s="35" t="s">
        <v>4282</v>
      </c>
      <c r="E533" s="36">
        <v>87142.25</v>
      </c>
      <c r="F533" s="43"/>
      <c r="G533" s="36">
        <v>22350.01</v>
      </c>
      <c r="H533" s="36">
        <v>0</v>
      </c>
      <c r="I533" s="36">
        <v>64792.24</v>
      </c>
      <c r="J533" s="43"/>
      <c r="L533" s="5" t="e">
        <f>VLOOKUP(B533,#REF!,1,0)</f>
        <v>#REF!</v>
      </c>
    </row>
    <row r="534" spans="1:12" ht="15" hidden="1" customHeight="1">
      <c r="A534" s="34">
        <v>6</v>
      </c>
      <c r="B534" s="35" t="s">
        <v>4286</v>
      </c>
      <c r="C534" s="34" t="s">
        <v>4287</v>
      </c>
      <c r="D534" s="35" t="s">
        <v>4288</v>
      </c>
      <c r="E534" s="36">
        <v>1247.9000000000001</v>
      </c>
      <c r="F534" s="43"/>
      <c r="G534" s="36">
        <v>1247.9000000000001</v>
      </c>
      <c r="H534" s="36">
        <v>4042.9</v>
      </c>
      <c r="I534" s="36">
        <v>4042.9</v>
      </c>
      <c r="J534" s="43"/>
      <c r="L534" s="5" t="e">
        <f>VLOOKUP(B534,#REF!,1,0)</f>
        <v>#REF!</v>
      </c>
    </row>
    <row r="535" spans="1:12" ht="15" hidden="1" customHeight="1">
      <c r="A535" s="34">
        <v>6</v>
      </c>
      <c r="B535" s="35" t="s">
        <v>4289</v>
      </c>
      <c r="C535" s="34" t="s">
        <v>4290</v>
      </c>
      <c r="D535" s="35" t="s">
        <v>4291</v>
      </c>
      <c r="E535" s="36">
        <v>69428.009999999995</v>
      </c>
      <c r="F535" s="43"/>
      <c r="G535" s="36">
        <v>69428.009999999995</v>
      </c>
      <c r="H535" s="36">
        <v>46662.6</v>
      </c>
      <c r="I535" s="36">
        <v>46662.6</v>
      </c>
      <c r="J535" s="43"/>
      <c r="L535" s="5" t="e">
        <f>VLOOKUP(B535,#REF!,1,0)</f>
        <v>#REF!</v>
      </c>
    </row>
    <row r="536" spans="1:12" ht="15" hidden="1" customHeight="1">
      <c r="A536" s="34">
        <v>6</v>
      </c>
      <c r="B536" s="35" t="s">
        <v>4292</v>
      </c>
      <c r="C536" s="34" t="s">
        <v>4293</v>
      </c>
      <c r="D536" s="35" t="s">
        <v>4294</v>
      </c>
      <c r="E536" s="36">
        <v>2247.5</v>
      </c>
      <c r="F536" s="43"/>
      <c r="G536" s="36">
        <v>56811.38</v>
      </c>
      <c r="H536" s="36">
        <v>80395.28</v>
      </c>
      <c r="I536" s="36">
        <v>25831.4</v>
      </c>
      <c r="J536" s="43"/>
      <c r="L536" s="5" t="e">
        <f>VLOOKUP(B536,#REF!,1,0)</f>
        <v>#REF!</v>
      </c>
    </row>
    <row r="537" spans="1:12" ht="15" hidden="1" customHeight="1">
      <c r="A537" s="34">
        <v>5</v>
      </c>
      <c r="B537" s="35" t="s">
        <v>4295</v>
      </c>
      <c r="C537" s="34" t="s">
        <v>1</v>
      </c>
      <c r="D537" s="35" t="s">
        <v>4296</v>
      </c>
      <c r="E537" s="36">
        <v>135579.99</v>
      </c>
      <c r="F537" s="43"/>
      <c r="G537" s="36">
        <v>135276.93</v>
      </c>
      <c r="H537" s="36">
        <v>142235.62</v>
      </c>
      <c r="I537" s="36">
        <v>142538.68</v>
      </c>
      <c r="J537" s="43"/>
      <c r="L537" s="5" t="e">
        <f>VLOOKUP(B537,#REF!,1,0)</f>
        <v>#REF!</v>
      </c>
    </row>
    <row r="538" spans="1:12" ht="15" hidden="1" customHeight="1">
      <c r="A538" s="34">
        <v>6</v>
      </c>
      <c r="B538" s="35" t="s">
        <v>4297</v>
      </c>
      <c r="C538" s="34" t="s">
        <v>4298</v>
      </c>
      <c r="D538" s="35" t="s">
        <v>4299</v>
      </c>
      <c r="E538" s="36">
        <v>3152.09</v>
      </c>
      <c r="F538" s="43"/>
      <c r="G538" s="36">
        <v>0</v>
      </c>
      <c r="H538" s="36">
        <v>5.34</v>
      </c>
      <c r="I538" s="36">
        <v>3157.43</v>
      </c>
      <c r="J538" s="43"/>
      <c r="L538" s="5" t="e">
        <f>VLOOKUP(B538,#REF!,1,0)</f>
        <v>#REF!</v>
      </c>
    </row>
    <row r="539" spans="1:12" ht="15" hidden="1" customHeight="1">
      <c r="A539" s="34">
        <v>6</v>
      </c>
      <c r="B539" s="35" t="s">
        <v>4300</v>
      </c>
      <c r="C539" s="34" t="s">
        <v>4301</v>
      </c>
      <c r="D539" s="35" t="s">
        <v>4302</v>
      </c>
      <c r="E539" s="36">
        <v>132427.9</v>
      </c>
      <c r="F539" s="43"/>
      <c r="G539" s="36">
        <v>135276.93</v>
      </c>
      <c r="H539" s="36">
        <v>142230.28</v>
      </c>
      <c r="I539" s="36">
        <v>139381.25</v>
      </c>
      <c r="J539" s="43"/>
      <c r="L539" s="5" t="e">
        <f>VLOOKUP(B539,#REF!,1,0)</f>
        <v>#REF!</v>
      </c>
    </row>
    <row r="540" spans="1:12" ht="15" hidden="1" customHeight="1">
      <c r="A540" s="34">
        <v>4</v>
      </c>
      <c r="B540" s="35" t="s">
        <v>4303</v>
      </c>
      <c r="C540" s="34" t="s">
        <v>1</v>
      </c>
      <c r="D540" s="35" t="s">
        <v>4304</v>
      </c>
      <c r="E540" s="36">
        <v>2351820.1</v>
      </c>
      <c r="F540" s="43"/>
      <c r="G540" s="36">
        <v>3882.35</v>
      </c>
      <c r="H540" s="36">
        <v>6870.22</v>
      </c>
      <c r="I540" s="36">
        <v>2354807.9700000002</v>
      </c>
      <c r="J540" s="43"/>
      <c r="L540" s="5" t="e">
        <f>VLOOKUP(B540,#REF!,1,0)</f>
        <v>#REF!</v>
      </c>
    </row>
    <row r="541" spans="1:12" ht="15" hidden="1" customHeight="1">
      <c r="A541" s="34">
        <v>5</v>
      </c>
      <c r="B541" s="35" t="s">
        <v>4305</v>
      </c>
      <c r="C541" s="34" t="s">
        <v>1</v>
      </c>
      <c r="D541" s="35" t="s">
        <v>4306</v>
      </c>
      <c r="E541" s="36">
        <v>12989.09</v>
      </c>
      <c r="F541" s="43"/>
      <c r="G541" s="36">
        <v>0</v>
      </c>
      <c r="H541" s="36">
        <v>0</v>
      </c>
      <c r="I541" s="36">
        <v>12989.09</v>
      </c>
      <c r="J541" s="43"/>
      <c r="L541" s="5" t="e">
        <f>VLOOKUP(B541,#REF!,1,0)</f>
        <v>#REF!</v>
      </c>
    </row>
    <row r="542" spans="1:12" ht="15" hidden="1" customHeight="1">
      <c r="A542" s="34">
        <v>6</v>
      </c>
      <c r="B542" s="35" t="s">
        <v>4307</v>
      </c>
      <c r="C542" s="34" t="s">
        <v>4308</v>
      </c>
      <c r="D542" s="35" t="s">
        <v>4309</v>
      </c>
      <c r="E542" s="36">
        <v>12989.09</v>
      </c>
      <c r="F542" s="43"/>
      <c r="G542" s="36">
        <v>0</v>
      </c>
      <c r="H542" s="36">
        <v>0</v>
      </c>
      <c r="I542" s="36">
        <v>12989.09</v>
      </c>
      <c r="J542" s="43"/>
      <c r="L542" s="5" t="e">
        <f>VLOOKUP(B542,#REF!,1,0)</f>
        <v>#REF!</v>
      </c>
    </row>
    <row r="543" spans="1:12" ht="15" hidden="1" customHeight="1">
      <c r="A543" s="34">
        <v>5</v>
      </c>
      <c r="B543" s="35" t="s">
        <v>4310</v>
      </c>
      <c r="C543" s="34" t="s">
        <v>1</v>
      </c>
      <c r="D543" s="35" t="s">
        <v>5915</v>
      </c>
      <c r="E543" s="36">
        <v>2283553.6800000002</v>
      </c>
      <c r="F543" s="43"/>
      <c r="G543" s="36">
        <v>2708.39</v>
      </c>
      <c r="H543" s="36">
        <v>6870.22</v>
      </c>
      <c r="I543" s="36">
        <v>2287715.5099999998</v>
      </c>
      <c r="J543" s="43"/>
      <c r="L543" s="5" t="e">
        <f>VLOOKUP(B543,#REF!,1,0)</f>
        <v>#REF!</v>
      </c>
    </row>
    <row r="544" spans="1:12" ht="15" hidden="1" customHeight="1">
      <c r="A544" s="34">
        <v>6</v>
      </c>
      <c r="B544" s="35" t="s">
        <v>4312</v>
      </c>
      <c r="C544" s="34" t="s">
        <v>4313</v>
      </c>
      <c r="D544" s="35" t="s">
        <v>4314</v>
      </c>
      <c r="E544" s="36">
        <v>699933.57</v>
      </c>
      <c r="F544" s="43"/>
      <c r="G544" s="36">
        <v>2708.39</v>
      </c>
      <c r="H544" s="36">
        <v>6870.22</v>
      </c>
      <c r="I544" s="36">
        <v>704095.4</v>
      </c>
      <c r="J544" s="43"/>
      <c r="L544" s="5" t="e">
        <f>VLOOKUP(B544,#REF!,1,0)</f>
        <v>#REF!</v>
      </c>
    </row>
    <row r="545" spans="1:12" ht="15" hidden="1" customHeight="1">
      <c r="A545" s="34">
        <v>6</v>
      </c>
      <c r="B545" s="35" t="s">
        <v>4315</v>
      </c>
      <c r="C545" s="34" t="s">
        <v>4316</v>
      </c>
      <c r="D545" s="35" t="s">
        <v>4317</v>
      </c>
      <c r="E545" s="36">
        <v>1583620.11</v>
      </c>
      <c r="F545" s="43"/>
      <c r="G545" s="36">
        <v>0</v>
      </c>
      <c r="H545" s="36">
        <v>0</v>
      </c>
      <c r="I545" s="36">
        <v>1583620.11</v>
      </c>
      <c r="J545" s="43"/>
      <c r="L545" s="5" t="e">
        <f>VLOOKUP(B545,#REF!,1,0)</f>
        <v>#REF!</v>
      </c>
    </row>
    <row r="546" spans="1:12" ht="15" hidden="1" customHeight="1">
      <c r="A546" s="34">
        <v>5</v>
      </c>
      <c r="B546" s="35" t="s">
        <v>4318</v>
      </c>
      <c r="C546" s="34" t="s">
        <v>1</v>
      </c>
      <c r="D546" s="35" t="s">
        <v>4319</v>
      </c>
      <c r="E546" s="36">
        <v>55277.33</v>
      </c>
      <c r="F546" s="43"/>
      <c r="G546" s="36">
        <v>1173.96</v>
      </c>
      <c r="H546" s="36">
        <v>0</v>
      </c>
      <c r="I546" s="36">
        <v>54103.37</v>
      </c>
      <c r="J546" s="43"/>
      <c r="L546" s="5" t="e">
        <f>VLOOKUP(B546,#REF!,1,0)</f>
        <v>#REF!</v>
      </c>
    </row>
    <row r="547" spans="1:12" ht="15" hidden="1" customHeight="1">
      <c r="A547" s="34">
        <v>6</v>
      </c>
      <c r="B547" s="35" t="s">
        <v>4320</v>
      </c>
      <c r="C547" s="34" t="s">
        <v>4321</v>
      </c>
      <c r="D547" s="35" t="s">
        <v>4322</v>
      </c>
      <c r="E547" s="36">
        <v>55277.33</v>
      </c>
      <c r="F547" s="43"/>
      <c r="G547" s="36">
        <v>1173.96</v>
      </c>
      <c r="H547" s="36">
        <v>0</v>
      </c>
      <c r="I547" s="36">
        <v>54103.37</v>
      </c>
      <c r="J547" s="43"/>
      <c r="L547" s="5" t="e">
        <f>VLOOKUP(B547,#REF!,1,0)</f>
        <v>#REF!</v>
      </c>
    </row>
    <row r="548" spans="1:12" ht="15" hidden="1" customHeight="1">
      <c r="A548" s="34">
        <v>4</v>
      </c>
      <c r="B548" s="35" t="s">
        <v>4323</v>
      </c>
      <c r="C548" s="34" t="s">
        <v>1</v>
      </c>
      <c r="D548" s="35" t="s">
        <v>4324</v>
      </c>
      <c r="E548" s="36">
        <v>163936.1</v>
      </c>
      <c r="F548" s="43"/>
      <c r="G548" s="36">
        <v>40011.599999999999</v>
      </c>
      <c r="H548" s="36">
        <v>44686.23</v>
      </c>
      <c r="I548" s="36">
        <v>168610.73</v>
      </c>
      <c r="J548" s="43"/>
      <c r="L548" s="5" t="e">
        <f>VLOOKUP(B548,#REF!,1,0)</f>
        <v>#REF!</v>
      </c>
    </row>
    <row r="549" spans="1:12" ht="15" hidden="1" customHeight="1">
      <c r="A549" s="34">
        <v>5</v>
      </c>
      <c r="B549" s="35" t="s">
        <v>4325</v>
      </c>
      <c r="C549" s="34" t="s">
        <v>1</v>
      </c>
      <c r="D549" s="35" t="s">
        <v>4326</v>
      </c>
      <c r="E549" s="36">
        <v>163936.1</v>
      </c>
      <c r="F549" s="43"/>
      <c r="G549" s="36">
        <v>40011.599999999999</v>
      </c>
      <c r="H549" s="36">
        <v>44686.23</v>
      </c>
      <c r="I549" s="36">
        <v>168610.73</v>
      </c>
      <c r="J549" s="43"/>
      <c r="L549" s="5" t="e">
        <f>VLOOKUP(B549,#REF!,1,0)</f>
        <v>#REF!</v>
      </c>
    </row>
    <row r="550" spans="1:12" ht="15" hidden="1" customHeight="1">
      <c r="A550" s="34">
        <v>6</v>
      </c>
      <c r="B550" s="35" t="s">
        <v>4327</v>
      </c>
      <c r="C550" s="34" t="s">
        <v>4328</v>
      </c>
      <c r="D550" s="35" t="s">
        <v>4329</v>
      </c>
      <c r="E550" s="36">
        <v>163936.1</v>
      </c>
      <c r="F550" s="43"/>
      <c r="G550" s="36">
        <v>40011.599999999999</v>
      </c>
      <c r="H550" s="36">
        <v>44686.23</v>
      </c>
      <c r="I550" s="36">
        <v>168610.73</v>
      </c>
      <c r="J550" s="43"/>
      <c r="L550" s="5" t="e">
        <f>VLOOKUP(B550,#REF!,1,0)</f>
        <v>#REF!</v>
      </c>
    </row>
    <row r="551" spans="1:12" ht="15" hidden="1" customHeight="1">
      <c r="A551" s="34">
        <v>4</v>
      </c>
      <c r="B551" s="35" t="s">
        <v>4330</v>
      </c>
      <c r="C551" s="34" t="s">
        <v>1</v>
      </c>
      <c r="D551" s="35" t="s">
        <v>4331</v>
      </c>
      <c r="E551" s="36">
        <v>1131010.3700000001</v>
      </c>
      <c r="F551" s="43"/>
      <c r="G551" s="36">
        <v>36747560.969999999</v>
      </c>
      <c r="H551" s="36">
        <v>36767462.659999996</v>
      </c>
      <c r="I551" s="36">
        <v>1150912.06</v>
      </c>
      <c r="J551" s="43"/>
      <c r="L551" s="5" t="e">
        <f>VLOOKUP(B551,#REF!,1,0)</f>
        <v>#REF!</v>
      </c>
    </row>
    <row r="552" spans="1:12" ht="15" hidden="1" customHeight="1">
      <c r="A552" s="34">
        <v>6</v>
      </c>
      <c r="B552" s="35" t="s">
        <v>4332</v>
      </c>
      <c r="C552" s="34" t="s">
        <v>4333</v>
      </c>
      <c r="D552" s="35" t="s">
        <v>3285</v>
      </c>
      <c r="E552" s="36">
        <v>33587.620000000003</v>
      </c>
      <c r="F552" s="43"/>
      <c r="G552" s="36">
        <v>122960.34</v>
      </c>
      <c r="H552" s="36">
        <v>193380.96</v>
      </c>
      <c r="I552" s="36">
        <v>104008.24</v>
      </c>
      <c r="J552" s="43"/>
      <c r="L552" s="5" t="e">
        <f>VLOOKUP(B552,#REF!,1,0)</f>
        <v>#REF!</v>
      </c>
    </row>
    <row r="553" spans="1:12" ht="15" hidden="1" customHeight="1">
      <c r="A553" s="34">
        <v>6</v>
      </c>
      <c r="B553" s="35" t="s">
        <v>4334</v>
      </c>
      <c r="C553" s="34" t="s">
        <v>4335</v>
      </c>
      <c r="D553" s="35" t="s">
        <v>3282</v>
      </c>
      <c r="E553" s="36">
        <v>5418.49</v>
      </c>
      <c r="F553" s="43"/>
      <c r="G553" s="36">
        <v>5760.64</v>
      </c>
      <c r="H553" s="36">
        <v>3804.44</v>
      </c>
      <c r="I553" s="36">
        <v>3462.29</v>
      </c>
      <c r="J553" s="43"/>
      <c r="L553" s="5" t="e">
        <f>VLOOKUP(B553,#REF!,1,0)</f>
        <v>#REF!</v>
      </c>
    </row>
    <row r="554" spans="1:12" ht="15" hidden="1" customHeight="1">
      <c r="A554" s="34">
        <v>6</v>
      </c>
      <c r="B554" s="35" t="s">
        <v>4336</v>
      </c>
      <c r="C554" s="34" t="s">
        <v>4337</v>
      </c>
      <c r="D554" s="35" t="s">
        <v>4338</v>
      </c>
      <c r="E554" s="36">
        <v>14217.43</v>
      </c>
      <c r="F554" s="43"/>
      <c r="G554" s="36">
        <v>1318895.79</v>
      </c>
      <c r="H554" s="36">
        <v>1318855.53</v>
      </c>
      <c r="I554" s="36">
        <v>14177.17</v>
      </c>
      <c r="J554" s="43"/>
      <c r="L554" s="5" t="e">
        <f>VLOOKUP(B554,#REF!,1,0)</f>
        <v>#REF!</v>
      </c>
    </row>
    <row r="555" spans="1:12" ht="15" hidden="1" customHeight="1">
      <c r="A555" s="34">
        <v>6</v>
      </c>
      <c r="B555" s="35" t="s">
        <v>4339</v>
      </c>
      <c r="C555" s="34" t="s">
        <v>4340</v>
      </c>
      <c r="D555" s="35" t="s">
        <v>4341</v>
      </c>
      <c r="E555" s="36">
        <v>11231.33</v>
      </c>
      <c r="F555" s="43"/>
      <c r="G555" s="36">
        <v>151614.56</v>
      </c>
      <c r="H555" s="36">
        <v>146613.23000000001</v>
      </c>
      <c r="I555" s="36">
        <v>6230</v>
      </c>
      <c r="J555" s="43"/>
      <c r="L555" s="5" t="e">
        <f>VLOOKUP(B555,#REF!,1,0)</f>
        <v>#REF!</v>
      </c>
    </row>
    <row r="556" spans="1:12" ht="15" hidden="1" customHeight="1">
      <c r="A556" s="34">
        <v>6</v>
      </c>
      <c r="B556" s="35" t="s">
        <v>4342</v>
      </c>
      <c r="C556" s="34" t="s">
        <v>4343</v>
      </c>
      <c r="D556" s="35" t="s">
        <v>4344</v>
      </c>
      <c r="E556" s="36">
        <v>46083.57</v>
      </c>
      <c r="F556" s="43"/>
      <c r="G556" s="36">
        <v>338.86</v>
      </c>
      <c r="H556" s="36">
        <v>0</v>
      </c>
      <c r="I556" s="36">
        <v>45744.71</v>
      </c>
      <c r="J556" s="43"/>
      <c r="L556" s="5" t="e">
        <f>VLOOKUP(B556,#REF!,1,0)</f>
        <v>#REF!</v>
      </c>
    </row>
    <row r="557" spans="1:12" ht="15" hidden="1" customHeight="1">
      <c r="A557" s="34">
        <v>6</v>
      </c>
      <c r="B557" s="35" t="s">
        <v>4345</v>
      </c>
      <c r="C557" s="34" t="s">
        <v>4346</v>
      </c>
      <c r="D557" s="35" t="s">
        <v>4347</v>
      </c>
      <c r="E557" s="36">
        <v>52376.38</v>
      </c>
      <c r="F557" s="43"/>
      <c r="G557" s="36">
        <v>2228533.96</v>
      </c>
      <c r="H557" s="36">
        <v>2225058.19</v>
      </c>
      <c r="I557" s="36">
        <v>48900.61</v>
      </c>
      <c r="J557" s="43"/>
      <c r="L557" s="5" t="e">
        <f>VLOOKUP(B557,#REF!,1,0)</f>
        <v>#REF!</v>
      </c>
    </row>
    <row r="558" spans="1:12" ht="15" hidden="1" customHeight="1">
      <c r="A558" s="34">
        <v>6</v>
      </c>
      <c r="B558" s="35" t="s">
        <v>4348</v>
      </c>
      <c r="C558" s="34" t="s">
        <v>4349</v>
      </c>
      <c r="D558" s="35" t="s">
        <v>4350</v>
      </c>
      <c r="E558" s="36">
        <v>968095.55</v>
      </c>
      <c r="F558" s="43"/>
      <c r="G558" s="36">
        <v>32742418.23</v>
      </c>
      <c r="H558" s="36">
        <v>32702711.719999999</v>
      </c>
      <c r="I558" s="36">
        <v>928389.04</v>
      </c>
      <c r="J558" s="43"/>
      <c r="L558" s="5" t="e">
        <f>VLOOKUP(B558,#REF!,1,0)</f>
        <v>#REF!</v>
      </c>
    </row>
    <row r="559" spans="1:12" ht="15" hidden="1" customHeight="1">
      <c r="A559" s="34">
        <v>1</v>
      </c>
      <c r="B559" s="35" t="s">
        <v>4351</v>
      </c>
      <c r="C559" s="34" t="s">
        <v>1</v>
      </c>
      <c r="D559" s="35" t="s">
        <v>4352</v>
      </c>
      <c r="E559" s="36">
        <v>38739279.520000003</v>
      </c>
      <c r="F559" s="43"/>
      <c r="G559" s="36">
        <v>232620.19</v>
      </c>
      <c r="H559" s="36">
        <v>241251.51</v>
      </c>
      <c r="I559" s="36">
        <v>38747910.840000004</v>
      </c>
      <c r="J559" s="43"/>
      <c r="L559" s="5" t="e">
        <f>VLOOKUP(B559,#REF!,1,0)</f>
        <v>#REF!</v>
      </c>
    </row>
    <row r="560" spans="1:12" ht="15" hidden="1" customHeight="1">
      <c r="A560" s="34">
        <v>2</v>
      </c>
      <c r="B560" s="35" t="s">
        <v>4353</v>
      </c>
      <c r="C560" s="34" t="s">
        <v>1</v>
      </c>
      <c r="D560" s="35" t="s">
        <v>4354</v>
      </c>
      <c r="E560" s="36">
        <v>38739279.520000003</v>
      </c>
      <c r="F560" s="43"/>
      <c r="G560" s="36">
        <v>232620.19</v>
      </c>
      <c r="H560" s="36">
        <v>241251.51</v>
      </c>
      <c r="I560" s="36">
        <v>38747910.840000004</v>
      </c>
      <c r="J560" s="43"/>
      <c r="L560" s="5" t="e">
        <f>VLOOKUP(B560,#REF!,1,0)</f>
        <v>#REF!</v>
      </c>
    </row>
    <row r="561" spans="1:12" ht="15" hidden="1" customHeight="1">
      <c r="A561" s="34">
        <v>3</v>
      </c>
      <c r="B561" s="35" t="s">
        <v>4355</v>
      </c>
      <c r="C561" s="34" t="s">
        <v>1</v>
      </c>
      <c r="D561" s="35" t="s">
        <v>4356</v>
      </c>
      <c r="E561" s="36">
        <v>22031230.600000001</v>
      </c>
      <c r="F561" s="43"/>
      <c r="G561" s="36">
        <v>232620.19</v>
      </c>
      <c r="H561" s="36">
        <v>241251.51</v>
      </c>
      <c r="I561" s="36">
        <v>22039861.920000002</v>
      </c>
      <c r="J561" s="43"/>
      <c r="L561" s="5" t="e">
        <f>VLOOKUP(B561,#REF!,1,0)</f>
        <v>#REF!</v>
      </c>
    </row>
    <row r="562" spans="1:12" ht="15" hidden="1" customHeight="1">
      <c r="A562" s="34">
        <v>4</v>
      </c>
      <c r="B562" s="35" t="s">
        <v>4357</v>
      </c>
      <c r="C562" s="34" t="s">
        <v>1</v>
      </c>
      <c r="D562" s="35" t="s">
        <v>4358</v>
      </c>
      <c r="E562" s="36">
        <v>22097426.91</v>
      </c>
      <c r="F562" s="43"/>
      <c r="G562" s="36">
        <v>109453.03</v>
      </c>
      <c r="H562" s="36">
        <v>123167.16</v>
      </c>
      <c r="I562" s="36">
        <v>22111141.039999999</v>
      </c>
      <c r="J562" s="43"/>
      <c r="L562" s="5" t="e">
        <f>VLOOKUP(B562,#REF!,1,0)</f>
        <v>#REF!</v>
      </c>
    </row>
    <row r="563" spans="1:12" ht="15" hidden="1" customHeight="1">
      <c r="A563" s="34">
        <v>5</v>
      </c>
      <c r="B563" s="35" t="s">
        <v>4359</v>
      </c>
      <c r="C563" s="34" t="s">
        <v>1</v>
      </c>
      <c r="D563" s="35" t="s">
        <v>4360</v>
      </c>
      <c r="E563" s="36">
        <v>22097426.91</v>
      </c>
      <c r="F563" s="43"/>
      <c r="G563" s="36">
        <v>109453.03</v>
      </c>
      <c r="H563" s="36">
        <v>123167.16</v>
      </c>
      <c r="I563" s="36">
        <v>22111141.039999999</v>
      </c>
      <c r="J563" s="43"/>
      <c r="L563" s="5" t="e">
        <f>VLOOKUP(B563,#REF!,1,0)</f>
        <v>#REF!</v>
      </c>
    </row>
    <row r="564" spans="1:12" ht="15" hidden="1" customHeight="1">
      <c r="A564" s="34">
        <v>6</v>
      </c>
      <c r="B564" s="35" t="s">
        <v>4361</v>
      </c>
      <c r="C564" s="34" t="s">
        <v>4362</v>
      </c>
      <c r="D564" s="35" t="s">
        <v>4363</v>
      </c>
      <c r="E564" s="36">
        <v>22097426.91</v>
      </c>
      <c r="F564" s="43"/>
      <c r="G564" s="36">
        <v>109453.03</v>
      </c>
      <c r="H564" s="36">
        <v>123167.16</v>
      </c>
      <c r="I564" s="36">
        <v>22111141.039999999</v>
      </c>
      <c r="J564" s="43"/>
      <c r="L564" s="5" t="e">
        <f>VLOOKUP(B564,#REF!,1,0)</f>
        <v>#REF!</v>
      </c>
    </row>
    <row r="565" spans="1:12" ht="15" hidden="1" customHeight="1">
      <c r="A565" s="34">
        <v>4</v>
      </c>
      <c r="B565" s="35" t="s">
        <v>4364</v>
      </c>
      <c r="C565" s="34" t="s">
        <v>1</v>
      </c>
      <c r="D565" s="35" t="s">
        <v>4365</v>
      </c>
      <c r="E565" s="36">
        <v>-66196.31</v>
      </c>
      <c r="F565" s="43"/>
      <c r="G565" s="36">
        <v>123167.16</v>
      </c>
      <c r="H565" s="36">
        <v>118084.35</v>
      </c>
      <c r="I565" s="36">
        <v>-71279.12</v>
      </c>
      <c r="J565" s="43"/>
      <c r="L565" s="5" t="e">
        <f>VLOOKUP(B565,#REF!,1,0)</f>
        <v>#REF!</v>
      </c>
    </row>
    <row r="566" spans="1:12" ht="15" hidden="1" customHeight="1">
      <c r="A566" s="34">
        <v>6</v>
      </c>
      <c r="B566" s="35" t="s">
        <v>4366</v>
      </c>
      <c r="C566" s="34" t="s">
        <v>4367</v>
      </c>
      <c r="D566" s="35" t="s">
        <v>4368</v>
      </c>
      <c r="E566" s="36">
        <v>-66196.31</v>
      </c>
      <c r="F566" s="43"/>
      <c r="G566" s="36">
        <v>123167.16</v>
      </c>
      <c r="H566" s="36">
        <v>118084.35</v>
      </c>
      <c r="I566" s="36">
        <v>-71279.12</v>
      </c>
      <c r="J566" s="43"/>
      <c r="L566" s="5" t="e">
        <f>VLOOKUP(B566,#REF!,1,0)</f>
        <v>#REF!</v>
      </c>
    </row>
    <row r="567" spans="1:12" ht="15" hidden="1" customHeight="1">
      <c r="A567" s="34">
        <v>3</v>
      </c>
      <c r="B567" s="35" t="s">
        <v>4369</v>
      </c>
      <c r="C567" s="34" t="s">
        <v>1</v>
      </c>
      <c r="D567" s="35" t="s">
        <v>4370</v>
      </c>
      <c r="E567" s="36">
        <v>13616134.4</v>
      </c>
      <c r="F567" s="43"/>
      <c r="G567" s="36">
        <v>0</v>
      </c>
      <c r="H567" s="36">
        <v>0</v>
      </c>
      <c r="I567" s="36">
        <v>13616134.4</v>
      </c>
      <c r="J567" s="43"/>
      <c r="L567" s="5" t="e">
        <f>VLOOKUP(B567,#REF!,1,0)</f>
        <v>#REF!</v>
      </c>
    </row>
    <row r="568" spans="1:12" ht="15" hidden="1" customHeight="1">
      <c r="A568" s="34">
        <v>4</v>
      </c>
      <c r="B568" s="35" t="s">
        <v>4371</v>
      </c>
      <c r="C568" s="34" t="s">
        <v>1</v>
      </c>
      <c r="D568" s="35" t="s">
        <v>4372</v>
      </c>
      <c r="E568" s="36">
        <v>13616134.4</v>
      </c>
      <c r="F568" s="43"/>
      <c r="G568" s="36">
        <v>0</v>
      </c>
      <c r="H568" s="36">
        <v>0</v>
      </c>
      <c r="I568" s="36">
        <v>13616134.4</v>
      </c>
      <c r="J568" s="43"/>
      <c r="L568" s="5" t="e">
        <f>VLOOKUP(B568,#REF!,1,0)</f>
        <v>#REF!</v>
      </c>
    </row>
    <row r="569" spans="1:12" ht="15" hidden="1" customHeight="1">
      <c r="A569" s="34">
        <v>6</v>
      </c>
      <c r="B569" s="35" t="s">
        <v>4373</v>
      </c>
      <c r="C569" s="34" t="s">
        <v>4374</v>
      </c>
      <c r="D569" s="35" t="s">
        <v>4375</v>
      </c>
      <c r="E569" s="36">
        <v>13616134.4</v>
      </c>
      <c r="F569" s="43"/>
      <c r="G569" s="36">
        <v>0</v>
      </c>
      <c r="H569" s="36">
        <v>0</v>
      </c>
      <c r="I569" s="36">
        <v>13616134.4</v>
      </c>
      <c r="J569" s="43"/>
      <c r="L569" s="5" t="e">
        <f>VLOOKUP(B569,#REF!,1,0)</f>
        <v>#REF!</v>
      </c>
    </row>
    <row r="570" spans="1:12" ht="15" hidden="1" customHeight="1">
      <c r="A570" s="34">
        <v>3</v>
      </c>
      <c r="B570" s="35" t="s">
        <v>5780</v>
      </c>
      <c r="C570" s="34" t="s">
        <v>1</v>
      </c>
      <c r="D570" s="35" t="s">
        <v>5781</v>
      </c>
      <c r="E570" s="36">
        <v>3091914.52</v>
      </c>
      <c r="F570" s="43"/>
      <c r="G570" s="36">
        <v>0</v>
      </c>
      <c r="H570" s="36">
        <v>0</v>
      </c>
      <c r="I570" s="36">
        <v>3091914.52</v>
      </c>
      <c r="J570" s="43"/>
      <c r="L570" s="5" t="e">
        <f>VLOOKUP(B570,#REF!,1,0)</f>
        <v>#REF!</v>
      </c>
    </row>
    <row r="571" spans="1:12" ht="15" hidden="1" customHeight="1">
      <c r="A571" s="34">
        <v>4</v>
      </c>
      <c r="B571" s="35" t="s">
        <v>5782</v>
      </c>
      <c r="C571" s="34" t="s">
        <v>1</v>
      </c>
      <c r="D571" s="35" t="s">
        <v>5783</v>
      </c>
      <c r="E571" s="36">
        <v>3091914.52</v>
      </c>
      <c r="F571" s="43"/>
      <c r="G571" s="36">
        <v>0</v>
      </c>
      <c r="H571" s="36">
        <v>0</v>
      </c>
      <c r="I571" s="36">
        <v>3091914.52</v>
      </c>
      <c r="J571" s="43"/>
      <c r="L571" s="5" t="e">
        <f>VLOOKUP(B571,#REF!,1,0)</f>
        <v>#REF!</v>
      </c>
    </row>
    <row r="572" spans="1:12" ht="15" hidden="1" customHeight="1">
      <c r="A572" s="34">
        <v>6</v>
      </c>
      <c r="B572" s="35" t="s">
        <v>5784</v>
      </c>
      <c r="C572" s="34" t="s">
        <v>5785</v>
      </c>
      <c r="D572" s="35" t="s">
        <v>5786</v>
      </c>
      <c r="E572" s="36">
        <v>3091914.52</v>
      </c>
      <c r="F572" s="43"/>
      <c r="G572" s="36">
        <v>0</v>
      </c>
      <c r="H572" s="36">
        <v>0</v>
      </c>
      <c r="I572" s="36">
        <v>3091914.52</v>
      </c>
      <c r="J572" s="43"/>
      <c r="L572" s="5" t="e">
        <f>VLOOKUP(B572,#REF!,1,0)</f>
        <v>#REF!</v>
      </c>
    </row>
    <row r="573" spans="1:12" ht="15" hidden="1" customHeight="1">
      <c r="A573" s="34">
        <v>1</v>
      </c>
      <c r="B573" s="35" t="s">
        <v>4376</v>
      </c>
      <c r="C573" s="34" t="s">
        <v>1</v>
      </c>
      <c r="D573" s="35" t="s">
        <v>4377</v>
      </c>
      <c r="E573" s="36">
        <v>0</v>
      </c>
      <c r="F573" s="43"/>
      <c r="G573" s="36">
        <v>20184.669999999998</v>
      </c>
      <c r="H573" s="36">
        <v>4877083.8099999996</v>
      </c>
      <c r="I573" s="36">
        <v>4856899.1399999997</v>
      </c>
      <c r="J573" s="43"/>
      <c r="L573" s="5" t="e">
        <f>VLOOKUP(B573,#REF!,1,0)</f>
        <v>#REF!</v>
      </c>
    </row>
    <row r="574" spans="1:12" ht="15" hidden="1" customHeight="1">
      <c r="A574" s="34">
        <v>2</v>
      </c>
      <c r="B574" s="35" t="s">
        <v>4378</v>
      </c>
      <c r="C574" s="34" t="s">
        <v>1</v>
      </c>
      <c r="D574" s="35" t="s">
        <v>4379</v>
      </c>
      <c r="E574" s="36">
        <v>0</v>
      </c>
      <c r="F574" s="43"/>
      <c r="G574" s="36">
        <v>20184.669999999998</v>
      </c>
      <c r="H574" s="36">
        <v>4749083.8099999996</v>
      </c>
      <c r="I574" s="36">
        <v>4728899.1399999997</v>
      </c>
      <c r="J574" s="43"/>
      <c r="L574" s="5" t="e">
        <f>VLOOKUP(B574,#REF!,1,0)</f>
        <v>#REF!</v>
      </c>
    </row>
    <row r="575" spans="1:12" ht="15" hidden="1" customHeight="1">
      <c r="A575" s="34">
        <v>3</v>
      </c>
      <c r="B575" s="35" t="s">
        <v>4380</v>
      </c>
      <c r="C575" s="34" t="s">
        <v>1</v>
      </c>
      <c r="D575" s="35" t="s">
        <v>4381</v>
      </c>
      <c r="E575" s="36">
        <v>0</v>
      </c>
      <c r="F575" s="43"/>
      <c r="G575" s="36">
        <v>5361.11</v>
      </c>
      <c r="H575" s="36">
        <v>1679148.11</v>
      </c>
      <c r="I575" s="36">
        <v>1673787</v>
      </c>
      <c r="J575" s="43"/>
      <c r="L575" s="5" t="e">
        <f>VLOOKUP(B575,#REF!,1,0)</f>
        <v>#REF!</v>
      </c>
    </row>
    <row r="576" spans="1:12" ht="15" hidden="1" customHeight="1">
      <c r="A576" s="34">
        <v>4</v>
      </c>
      <c r="B576" s="35" t="s">
        <v>4382</v>
      </c>
      <c r="C576" s="34" t="s">
        <v>1</v>
      </c>
      <c r="D576" s="35" t="s">
        <v>4383</v>
      </c>
      <c r="E576" s="36">
        <v>0</v>
      </c>
      <c r="F576" s="43"/>
      <c r="G576" s="36">
        <v>1763.91</v>
      </c>
      <c r="H576" s="36">
        <v>49559.35</v>
      </c>
      <c r="I576" s="36">
        <v>47795.44</v>
      </c>
      <c r="J576" s="43"/>
      <c r="L576" s="5" t="e">
        <f>VLOOKUP(B576,#REF!,1,0)</f>
        <v>#REF!</v>
      </c>
    </row>
    <row r="577" spans="1:12" ht="15" hidden="1" customHeight="1">
      <c r="A577" s="34">
        <v>6</v>
      </c>
      <c r="B577" s="35" t="s">
        <v>4384</v>
      </c>
      <c r="C577" s="34" t="s">
        <v>4385</v>
      </c>
      <c r="D577" s="35" t="s">
        <v>4386</v>
      </c>
      <c r="E577" s="36">
        <v>0</v>
      </c>
      <c r="F577" s="43"/>
      <c r="G577" s="36">
        <v>1763.91</v>
      </c>
      <c r="H577" s="36">
        <v>49559.35</v>
      </c>
      <c r="I577" s="36">
        <v>47795.44</v>
      </c>
      <c r="J577" s="43"/>
      <c r="L577" s="5" t="e">
        <f>VLOOKUP(B577,#REF!,1,0)</f>
        <v>#REF!</v>
      </c>
    </row>
    <row r="578" spans="1:12" ht="15" hidden="1" customHeight="1">
      <c r="A578" s="34">
        <v>4</v>
      </c>
      <c r="B578" s="35" t="s">
        <v>4387</v>
      </c>
      <c r="C578" s="34" t="s">
        <v>1</v>
      </c>
      <c r="D578" s="35" t="s">
        <v>4388</v>
      </c>
      <c r="E578" s="36">
        <v>0</v>
      </c>
      <c r="F578" s="43"/>
      <c r="G578" s="36">
        <v>3437.18</v>
      </c>
      <c r="H578" s="36">
        <v>1229437.6100000001</v>
      </c>
      <c r="I578" s="36">
        <v>1226000.43</v>
      </c>
      <c r="J578" s="43"/>
      <c r="L578" s="5" t="e">
        <f>VLOOKUP(B578,#REF!,1,0)</f>
        <v>#REF!</v>
      </c>
    </row>
    <row r="579" spans="1:12" ht="15" hidden="1" customHeight="1">
      <c r="A579" s="34">
        <v>6</v>
      </c>
      <c r="B579" s="35" t="s">
        <v>4389</v>
      </c>
      <c r="C579" s="34" t="s">
        <v>4390</v>
      </c>
      <c r="D579" s="35" t="s">
        <v>4391</v>
      </c>
      <c r="E579" s="36">
        <v>0</v>
      </c>
      <c r="F579" s="43"/>
      <c r="G579" s="36">
        <v>0</v>
      </c>
      <c r="H579" s="36">
        <v>795.04</v>
      </c>
      <c r="I579" s="36">
        <v>795.04</v>
      </c>
      <c r="J579" s="43"/>
      <c r="L579" s="5" t="e">
        <f>VLOOKUP(B579,#REF!,1,0)</f>
        <v>#REF!</v>
      </c>
    </row>
    <row r="580" spans="1:12" ht="15" hidden="1" customHeight="1">
      <c r="A580" s="34">
        <v>6</v>
      </c>
      <c r="B580" s="35" t="s">
        <v>4392</v>
      </c>
      <c r="C580" s="34" t="s">
        <v>4393</v>
      </c>
      <c r="D580" s="35" t="s">
        <v>3015</v>
      </c>
      <c r="E580" s="36">
        <v>0</v>
      </c>
      <c r="F580" s="43"/>
      <c r="G580" s="36">
        <v>128.76</v>
      </c>
      <c r="H580" s="36">
        <v>93603.38</v>
      </c>
      <c r="I580" s="36">
        <v>93474.62</v>
      </c>
      <c r="J580" s="43"/>
      <c r="L580" s="5" t="e">
        <f>VLOOKUP(B580,#REF!,1,0)</f>
        <v>#REF!</v>
      </c>
    </row>
    <row r="581" spans="1:12" ht="15" hidden="1" customHeight="1">
      <c r="A581" s="34">
        <v>6</v>
      </c>
      <c r="B581" s="35" t="s">
        <v>4394</v>
      </c>
      <c r="C581" s="34" t="s">
        <v>4395</v>
      </c>
      <c r="D581" s="35" t="s">
        <v>3036</v>
      </c>
      <c r="E581" s="36">
        <v>0</v>
      </c>
      <c r="F581" s="43"/>
      <c r="G581" s="36">
        <v>45</v>
      </c>
      <c r="H581" s="36">
        <v>215887.18</v>
      </c>
      <c r="I581" s="36">
        <v>215842.18</v>
      </c>
      <c r="J581" s="43"/>
      <c r="L581" s="5" t="e">
        <f>VLOOKUP(B581,#REF!,1,0)</f>
        <v>#REF!</v>
      </c>
    </row>
    <row r="582" spans="1:12" ht="15" hidden="1" customHeight="1">
      <c r="A582" s="34">
        <v>6</v>
      </c>
      <c r="B582" s="35" t="s">
        <v>5801</v>
      </c>
      <c r="C582" s="34" t="s">
        <v>5802</v>
      </c>
      <c r="D582" s="35" t="s">
        <v>5803</v>
      </c>
      <c r="E582" s="36">
        <v>0</v>
      </c>
      <c r="F582" s="43"/>
      <c r="G582" s="36">
        <v>0</v>
      </c>
      <c r="H582" s="36">
        <v>1349.28</v>
      </c>
      <c r="I582" s="36">
        <v>1349.28</v>
      </c>
      <c r="J582" s="43"/>
      <c r="L582" s="5" t="e">
        <f>VLOOKUP(B582,#REF!,1,0)</f>
        <v>#REF!</v>
      </c>
    </row>
    <row r="583" spans="1:12" ht="15" hidden="1" customHeight="1">
      <c r="A583" s="34">
        <v>6</v>
      </c>
      <c r="B583" s="35" t="s">
        <v>4396</v>
      </c>
      <c r="C583" s="34" t="s">
        <v>4397</v>
      </c>
      <c r="D583" s="35" t="s">
        <v>4398</v>
      </c>
      <c r="E583" s="36">
        <v>0</v>
      </c>
      <c r="F583" s="43"/>
      <c r="G583" s="36">
        <v>3198.21</v>
      </c>
      <c r="H583" s="36">
        <v>27767.23</v>
      </c>
      <c r="I583" s="36">
        <v>24569.02</v>
      </c>
      <c r="J583" s="43"/>
      <c r="L583" s="5" t="e">
        <f>VLOOKUP(B583,#REF!,1,0)</f>
        <v>#REF!</v>
      </c>
    </row>
    <row r="584" spans="1:12" ht="15" hidden="1" customHeight="1">
      <c r="A584" s="34">
        <v>6</v>
      </c>
      <c r="B584" s="35" t="s">
        <v>4399</v>
      </c>
      <c r="C584" s="34" t="s">
        <v>4400</v>
      </c>
      <c r="D584" s="35" t="s">
        <v>4401</v>
      </c>
      <c r="E584" s="36">
        <v>0</v>
      </c>
      <c r="F584" s="43"/>
      <c r="G584" s="36">
        <v>0</v>
      </c>
      <c r="H584" s="36">
        <v>42711.59</v>
      </c>
      <c r="I584" s="36">
        <v>42711.59</v>
      </c>
      <c r="J584" s="43"/>
      <c r="L584" s="5" t="e">
        <f>VLOOKUP(B584,#REF!,1,0)</f>
        <v>#REF!</v>
      </c>
    </row>
    <row r="585" spans="1:12" ht="15" hidden="1" customHeight="1">
      <c r="A585" s="34">
        <v>6</v>
      </c>
      <c r="B585" s="35" t="s">
        <v>4402</v>
      </c>
      <c r="C585" s="34" t="s">
        <v>4403</v>
      </c>
      <c r="D585" s="35" t="s">
        <v>3000</v>
      </c>
      <c r="E585" s="36">
        <v>0</v>
      </c>
      <c r="F585" s="43"/>
      <c r="G585" s="36">
        <v>65.180000000000007</v>
      </c>
      <c r="H585" s="36">
        <v>236371.54</v>
      </c>
      <c r="I585" s="36">
        <v>236306.36</v>
      </c>
      <c r="J585" s="43"/>
      <c r="L585" s="5" t="e">
        <f>VLOOKUP(B585,#REF!,1,0)</f>
        <v>#REF!</v>
      </c>
    </row>
    <row r="586" spans="1:12" ht="15" hidden="1" customHeight="1">
      <c r="A586" s="34">
        <v>6</v>
      </c>
      <c r="B586" s="35" t="s">
        <v>4404</v>
      </c>
      <c r="C586" s="34" t="s">
        <v>4405</v>
      </c>
      <c r="D586" s="35" t="s">
        <v>3021</v>
      </c>
      <c r="E586" s="36">
        <v>0</v>
      </c>
      <c r="F586" s="43"/>
      <c r="G586" s="36">
        <v>0.03</v>
      </c>
      <c r="H586" s="36">
        <v>605276.77</v>
      </c>
      <c r="I586" s="36">
        <v>605276.74</v>
      </c>
      <c r="J586" s="43"/>
      <c r="L586" s="5" t="e">
        <f>VLOOKUP(B586,#REF!,1,0)</f>
        <v>#REF!</v>
      </c>
    </row>
    <row r="587" spans="1:12" ht="15" hidden="1" customHeight="1">
      <c r="A587" s="34">
        <v>6</v>
      </c>
      <c r="B587" s="35" t="s">
        <v>4406</v>
      </c>
      <c r="C587" s="34" t="s">
        <v>4407</v>
      </c>
      <c r="D587" s="35" t="s">
        <v>3042</v>
      </c>
      <c r="E587" s="36">
        <v>0</v>
      </c>
      <c r="F587" s="43"/>
      <c r="G587" s="36">
        <v>0</v>
      </c>
      <c r="H587" s="36">
        <v>5675.6</v>
      </c>
      <c r="I587" s="36">
        <v>5675.6</v>
      </c>
      <c r="J587" s="43"/>
      <c r="L587" s="5" t="e">
        <f>VLOOKUP(B587,#REF!,1,0)</f>
        <v>#REF!</v>
      </c>
    </row>
    <row r="588" spans="1:12" ht="15" hidden="1" customHeight="1">
      <c r="A588" s="34">
        <v>4</v>
      </c>
      <c r="B588" s="35" t="s">
        <v>4408</v>
      </c>
      <c r="C588" s="34" t="s">
        <v>1</v>
      </c>
      <c r="D588" s="35" t="s">
        <v>4409</v>
      </c>
      <c r="E588" s="36">
        <v>0</v>
      </c>
      <c r="F588" s="43"/>
      <c r="G588" s="36">
        <v>129.16999999999999</v>
      </c>
      <c r="H588" s="36">
        <v>121770.42</v>
      </c>
      <c r="I588" s="36">
        <v>121641.25</v>
      </c>
      <c r="J588" s="43"/>
      <c r="L588" s="5" t="e">
        <f>VLOOKUP(B588,#REF!,1,0)</f>
        <v>#REF!</v>
      </c>
    </row>
    <row r="589" spans="1:12" ht="15" hidden="1" customHeight="1">
      <c r="A589" s="34">
        <v>6</v>
      </c>
      <c r="B589" s="35" t="s">
        <v>4410</v>
      </c>
      <c r="C589" s="34" t="s">
        <v>4411</v>
      </c>
      <c r="D589" s="35" t="s">
        <v>4412</v>
      </c>
      <c r="E589" s="36">
        <v>0</v>
      </c>
      <c r="F589" s="43"/>
      <c r="G589" s="36">
        <v>0</v>
      </c>
      <c r="H589" s="36">
        <v>12657.19</v>
      </c>
      <c r="I589" s="36">
        <v>12657.19</v>
      </c>
      <c r="J589" s="43"/>
      <c r="L589" s="5" t="e">
        <f>VLOOKUP(B589,#REF!,1,0)</f>
        <v>#REF!</v>
      </c>
    </row>
    <row r="590" spans="1:12" ht="15" hidden="1" customHeight="1">
      <c r="A590" s="34">
        <v>6</v>
      </c>
      <c r="B590" s="35" t="s">
        <v>4413</v>
      </c>
      <c r="C590" s="34" t="s">
        <v>4414</v>
      </c>
      <c r="D590" s="35" t="s">
        <v>3058</v>
      </c>
      <c r="E590" s="36">
        <v>0</v>
      </c>
      <c r="F590" s="43"/>
      <c r="G590" s="36">
        <v>0</v>
      </c>
      <c r="H590" s="36">
        <v>102896.67</v>
      </c>
      <c r="I590" s="36">
        <v>102896.67</v>
      </c>
      <c r="J590" s="43"/>
      <c r="L590" s="5" t="e">
        <f>VLOOKUP(B590,#REF!,1,0)</f>
        <v>#REF!</v>
      </c>
    </row>
    <row r="591" spans="1:12" ht="15" hidden="1" customHeight="1">
      <c r="A591" s="34">
        <v>6</v>
      </c>
      <c r="B591" s="35" t="s">
        <v>4415</v>
      </c>
      <c r="C591" s="34" t="s">
        <v>4416</v>
      </c>
      <c r="D591" s="35" t="s">
        <v>4398</v>
      </c>
      <c r="E591" s="36">
        <v>0</v>
      </c>
      <c r="F591" s="43"/>
      <c r="G591" s="36">
        <v>129.16999999999999</v>
      </c>
      <c r="H591" s="36">
        <v>6216.56</v>
      </c>
      <c r="I591" s="36">
        <v>6087.39</v>
      </c>
      <c r="J591" s="43"/>
      <c r="L591" s="5" t="e">
        <f>VLOOKUP(B591,#REF!,1,0)</f>
        <v>#REF!</v>
      </c>
    </row>
    <row r="592" spans="1:12" ht="15" hidden="1" customHeight="1">
      <c r="A592" s="34">
        <v>4</v>
      </c>
      <c r="B592" s="35" t="s">
        <v>4417</v>
      </c>
      <c r="C592" s="34" t="s">
        <v>1</v>
      </c>
      <c r="D592" s="35" t="s">
        <v>4418</v>
      </c>
      <c r="E592" s="36">
        <v>0</v>
      </c>
      <c r="F592" s="43"/>
      <c r="G592" s="36">
        <v>22.19</v>
      </c>
      <c r="H592" s="36">
        <v>207166.75</v>
      </c>
      <c r="I592" s="36">
        <v>207144.56</v>
      </c>
      <c r="J592" s="43"/>
      <c r="L592" s="5" t="e">
        <f>VLOOKUP(B592,#REF!,1,0)</f>
        <v>#REF!</v>
      </c>
    </row>
    <row r="593" spans="1:12" ht="15" hidden="1" customHeight="1">
      <c r="A593" s="34">
        <v>6</v>
      </c>
      <c r="B593" s="35" t="s">
        <v>4419</v>
      </c>
      <c r="C593" s="34" t="s">
        <v>4420</v>
      </c>
      <c r="D593" s="35" t="s">
        <v>4421</v>
      </c>
      <c r="E593" s="36">
        <v>0</v>
      </c>
      <c r="F593" s="43"/>
      <c r="G593" s="36">
        <v>22.19</v>
      </c>
      <c r="H593" s="36">
        <v>205485.8</v>
      </c>
      <c r="I593" s="36">
        <v>205463.61</v>
      </c>
      <c r="J593" s="43"/>
      <c r="L593" s="5" t="e">
        <f>VLOOKUP(B593,#REF!,1,0)</f>
        <v>#REF!</v>
      </c>
    </row>
    <row r="594" spans="1:12" ht="15" hidden="1" customHeight="1">
      <c r="A594" s="34">
        <v>6</v>
      </c>
      <c r="B594" s="35" t="s">
        <v>4422</v>
      </c>
      <c r="C594" s="34" t="s">
        <v>4423</v>
      </c>
      <c r="D594" s="35" t="s">
        <v>4398</v>
      </c>
      <c r="E594" s="36">
        <v>0</v>
      </c>
      <c r="F594" s="43"/>
      <c r="G594" s="36">
        <v>0</v>
      </c>
      <c r="H594" s="36">
        <v>1680.95</v>
      </c>
      <c r="I594" s="36">
        <v>1680.95</v>
      </c>
      <c r="J594" s="43"/>
      <c r="L594" s="5" t="e">
        <f>VLOOKUP(B594,#REF!,1,0)</f>
        <v>#REF!</v>
      </c>
    </row>
    <row r="595" spans="1:12" ht="15" hidden="1" customHeight="1">
      <c r="A595" s="34">
        <v>4</v>
      </c>
      <c r="B595" s="35" t="s">
        <v>4424</v>
      </c>
      <c r="C595" s="34" t="s">
        <v>1</v>
      </c>
      <c r="D595" s="35" t="s">
        <v>4425</v>
      </c>
      <c r="E595" s="36">
        <v>0</v>
      </c>
      <c r="F595" s="43"/>
      <c r="G595" s="36">
        <v>8.66</v>
      </c>
      <c r="H595" s="36">
        <v>30033.81</v>
      </c>
      <c r="I595" s="36">
        <v>30025.15</v>
      </c>
      <c r="J595" s="43"/>
      <c r="L595" s="5" t="e">
        <f>VLOOKUP(B595,#REF!,1,0)</f>
        <v>#REF!</v>
      </c>
    </row>
    <row r="596" spans="1:12" ht="15" hidden="1" customHeight="1">
      <c r="A596" s="34">
        <v>6</v>
      </c>
      <c r="B596" s="35" t="s">
        <v>4426</v>
      </c>
      <c r="C596" s="34" t="s">
        <v>4427</v>
      </c>
      <c r="D596" s="35" t="s">
        <v>3089</v>
      </c>
      <c r="E596" s="36">
        <v>0</v>
      </c>
      <c r="F596" s="43"/>
      <c r="G596" s="36">
        <v>0</v>
      </c>
      <c r="H596" s="36">
        <v>2345.39</v>
      </c>
      <c r="I596" s="36">
        <v>2345.39</v>
      </c>
      <c r="J596" s="43"/>
      <c r="L596" s="5" t="e">
        <f>VLOOKUP(B596,#REF!,1,0)</f>
        <v>#REF!</v>
      </c>
    </row>
    <row r="597" spans="1:12" ht="15" hidden="1" customHeight="1">
      <c r="A597" s="34">
        <v>6</v>
      </c>
      <c r="B597" s="35" t="s">
        <v>4428</v>
      </c>
      <c r="C597" s="34" t="s">
        <v>4429</v>
      </c>
      <c r="D597" s="35" t="s">
        <v>3097</v>
      </c>
      <c r="E597" s="36">
        <v>0</v>
      </c>
      <c r="F597" s="43"/>
      <c r="G597" s="36">
        <v>0</v>
      </c>
      <c r="H597" s="36">
        <v>27393.65</v>
      </c>
      <c r="I597" s="36">
        <v>27393.65</v>
      </c>
      <c r="J597" s="43"/>
      <c r="L597" s="5" t="e">
        <f>VLOOKUP(B597,#REF!,1,0)</f>
        <v>#REF!</v>
      </c>
    </row>
    <row r="598" spans="1:12" ht="15" hidden="1" customHeight="1">
      <c r="A598" s="34">
        <v>6</v>
      </c>
      <c r="B598" s="35" t="s">
        <v>4430</v>
      </c>
      <c r="C598" s="34" t="s">
        <v>4431</v>
      </c>
      <c r="D598" s="35" t="s">
        <v>4432</v>
      </c>
      <c r="E598" s="36">
        <v>0</v>
      </c>
      <c r="F598" s="43"/>
      <c r="G598" s="36">
        <v>8.66</v>
      </c>
      <c r="H598" s="36">
        <v>294.77</v>
      </c>
      <c r="I598" s="36">
        <v>286.11</v>
      </c>
      <c r="J598" s="43"/>
      <c r="L598" s="5" t="e">
        <f>VLOOKUP(B598,#REF!,1,0)</f>
        <v>#REF!</v>
      </c>
    </row>
    <row r="599" spans="1:12" ht="15" hidden="1" customHeight="1">
      <c r="A599" s="34">
        <v>4</v>
      </c>
      <c r="B599" s="35" t="s">
        <v>4433</v>
      </c>
      <c r="C599" s="34" t="s">
        <v>1</v>
      </c>
      <c r="D599" s="35" t="s">
        <v>5916</v>
      </c>
      <c r="E599" s="36">
        <v>0</v>
      </c>
      <c r="F599" s="43"/>
      <c r="G599" s="36">
        <v>0</v>
      </c>
      <c r="H599" s="36">
        <v>232.9</v>
      </c>
      <c r="I599" s="36">
        <v>232.9</v>
      </c>
      <c r="J599" s="43"/>
      <c r="L599" s="5" t="e">
        <f>VLOOKUP(B599,#REF!,1,0)</f>
        <v>#REF!</v>
      </c>
    </row>
    <row r="600" spans="1:12" ht="15" hidden="1" customHeight="1">
      <c r="A600" s="34">
        <v>6</v>
      </c>
      <c r="B600" s="35" t="s">
        <v>4437</v>
      </c>
      <c r="C600" s="34" t="s">
        <v>4438</v>
      </c>
      <c r="D600" s="35" t="s">
        <v>4439</v>
      </c>
      <c r="E600" s="36">
        <v>0</v>
      </c>
      <c r="F600" s="43"/>
      <c r="G600" s="36">
        <v>0</v>
      </c>
      <c r="H600" s="36">
        <v>232.9</v>
      </c>
      <c r="I600" s="36">
        <v>232.9</v>
      </c>
      <c r="J600" s="43"/>
      <c r="L600" s="5" t="e">
        <f>VLOOKUP(B600,#REF!,1,0)</f>
        <v>#REF!</v>
      </c>
    </row>
    <row r="601" spans="1:12" ht="15" hidden="1" customHeight="1">
      <c r="A601" s="34">
        <v>4</v>
      </c>
      <c r="B601" s="35" t="s">
        <v>4440</v>
      </c>
      <c r="C601" s="34" t="s">
        <v>1</v>
      </c>
      <c r="D601" s="35" t="s">
        <v>5917</v>
      </c>
      <c r="E601" s="36">
        <v>0</v>
      </c>
      <c r="F601" s="43"/>
      <c r="G601" s="36">
        <v>0</v>
      </c>
      <c r="H601" s="36">
        <v>29096.92</v>
      </c>
      <c r="I601" s="36">
        <v>29096.92</v>
      </c>
      <c r="J601" s="43"/>
      <c r="L601" s="5" t="e">
        <f>VLOOKUP(B601,#REF!,1,0)</f>
        <v>#REF!</v>
      </c>
    </row>
    <row r="602" spans="1:12" ht="15" hidden="1" customHeight="1">
      <c r="A602" s="34">
        <v>6</v>
      </c>
      <c r="B602" s="35" t="s">
        <v>4442</v>
      </c>
      <c r="C602" s="34" t="s">
        <v>4443</v>
      </c>
      <c r="D602" s="35" t="s">
        <v>3121</v>
      </c>
      <c r="E602" s="36">
        <v>0</v>
      </c>
      <c r="F602" s="43"/>
      <c r="G602" s="36">
        <v>0</v>
      </c>
      <c r="H602" s="36">
        <v>3048.04</v>
      </c>
      <c r="I602" s="36">
        <v>3048.04</v>
      </c>
      <c r="J602" s="43"/>
      <c r="L602" s="5" t="e">
        <f>VLOOKUP(B602,#REF!,1,0)</f>
        <v>#REF!</v>
      </c>
    </row>
    <row r="603" spans="1:12" ht="15" hidden="1" customHeight="1">
      <c r="A603" s="34">
        <v>6</v>
      </c>
      <c r="B603" s="35" t="s">
        <v>4444</v>
      </c>
      <c r="C603" s="34" t="s">
        <v>4445</v>
      </c>
      <c r="D603" s="35" t="s">
        <v>3128</v>
      </c>
      <c r="E603" s="36">
        <v>0</v>
      </c>
      <c r="F603" s="43"/>
      <c r="G603" s="36">
        <v>0</v>
      </c>
      <c r="H603" s="36">
        <v>26048.880000000001</v>
      </c>
      <c r="I603" s="36">
        <v>26048.880000000001</v>
      </c>
      <c r="J603" s="43"/>
      <c r="L603" s="5" t="e">
        <f>VLOOKUP(B603,#REF!,1,0)</f>
        <v>#REF!</v>
      </c>
    </row>
    <row r="604" spans="1:12" ht="15" hidden="1" customHeight="1">
      <c r="A604" s="34">
        <v>4</v>
      </c>
      <c r="B604" s="35" t="s">
        <v>4446</v>
      </c>
      <c r="C604" s="34" t="s">
        <v>1</v>
      </c>
      <c r="D604" s="35" t="s">
        <v>5918</v>
      </c>
      <c r="E604" s="36">
        <v>0</v>
      </c>
      <c r="F604" s="43"/>
      <c r="G604" s="36">
        <v>0</v>
      </c>
      <c r="H604" s="36">
        <v>11850.35</v>
      </c>
      <c r="I604" s="36">
        <v>11850.35</v>
      </c>
      <c r="J604" s="43"/>
      <c r="L604" s="5" t="e">
        <f>VLOOKUP(B604,#REF!,1,0)</f>
        <v>#REF!</v>
      </c>
    </row>
    <row r="605" spans="1:12" ht="15" hidden="1" customHeight="1">
      <c r="A605" s="34">
        <v>6</v>
      </c>
      <c r="B605" s="35" t="s">
        <v>4448</v>
      </c>
      <c r="C605" s="34" t="s">
        <v>4449</v>
      </c>
      <c r="D605" s="35" t="s">
        <v>3137</v>
      </c>
      <c r="E605" s="36">
        <v>0</v>
      </c>
      <c r="F605" s="43"/>
      <c r="G605" s="36">
        <v>0</v>
      </c>
      <c r="H605" s="36">
        <v>11850.35</v>
      </c>
      <c r="I605" s="36">
        <v>11850.35</v>
      </c>
      <c r="J605" s="43"/>
      <c r="L605" s="5" t="e">
        <f>VLOOKUP(B605,#REF!,1,0)</f>
        <v>#REF!</v>
      </c>
    </row>
    <row r="606" spans="1:12" ht="15" hidden="1" customHeight="1">
      <c r="A606" s="34">
        <v>3</v>
      </c>
      <c r="B606" s="35" t="s">
        <v>4450</v>
      </c>
      <c r="C606" s="34" t="s">
        <v>1</v>
      </c>
      <c r="D606" s="35" t="s">
        <v>4451</v>
      </c>
      <c r="E606" s="36">
        <v>0</v>
      </c>
      <c r="F606" s="43"/>
      <c r="G606" s="36">
        <v>14823.56</v>
      </c>
      <c r="H606" s="36">
        <v>1011856.5</v>
      </c>
      <c r="I606" s="36">
        <v>997032.94</v>
      </c>
      <c r="J606" s="43"/>
      <c r="L606" s="5" t="e">
        <f>VLOOKUP(B606,#REF!,1,0)</f>
        <v>#REF!</v>
      </c>
    </row>
    <row r="607" spans="1:12" ht="15" hidden="1" customHeight="1">
      <c r="A607" s="34">
        <v>4</v>
      </c>
      <c r="B607" s="35" t="s">
        <v>4452</v>
      </c>
      <c r="C607" s="34" t="s">
        <v>1</v>
      </c>
      <c r="D607" s="35" t="s">
        <v>4453</v>
      </c>
      <c r="E607" s="36">
        <v>0</v>
      </c>
      <c r="F607" s="43"/>
      <c r="G607" s="36">
        <v>30</v>
      </c>
      <c r="H607" s="36">
        <v>185828.55</v>
      </c>
      <c r="I607" s="36">
        <v>185798.55</v>
      </c>
      <c r="J607" s="43"/>
      <c r="L607" s="5" t="e">
        <f>VLOOKUP(B607,#REF!,1,0)</f>
        <v>#REF!</v>
      </c>
    </row>
    <row r="608" spans="1:12" ht="15" hidden="1" customHeight="1">
      <c r="A608" s="34">
        <v>6</v>
      </c>
      <c r="B608" s="35" t="s">
        <v>4454</v>
      </c>
      <c r="C608" s="34" t="s">
        <v>4455</v>
      </c>
      <c r="D608" s="35" t="s">
        <v>4456</v>
      </c>
      <c r="E608" s="36">
        <v>0</v>
      </c>
      <c r="F608" s="43"/>
      <c r="G608" s="36">
        <v>30</v>
      </c>
      <c r="H608" s="36">
        <v>185828.55</v>
      </c>
      <c r="I608" s="36">
        <v>185798.55</v>
      </c>
      <c r="J608" s="43"/>
      <c r="L608" s="5" t="e">
        <f>VLOOKUP(B608,#REF!,1,0)</f>
        <v>#REF!</v>
      </c>
    </row>
    <row r="609" spans="1:12" ht="15" hidden="1" customHeight="1">
      <c r="A609" s="34">
        <v>4</v>
      </c>
      <c r="B609" s="35" t="s">
        <v>4457</v>
      </c>
      <c r="C609" s="34" t="s">
        <v>1</v>
      </c>
      <c r="D609" s="35" t="s">
        <v>4458</v>
      </c>
      <c r="E609" s="36">
        <v>0</v>
      </c>
      <c r="F609" s="43"/>
      <c r="G609" s="36">
        <v>0</v>
      </c>
      <c r="H609" s="36">
        <v>137856.29999999999</v>
      </c>
      <c r="I609" s="36">
        <v>137856.29999999999</v>
      </c>
      <c r="J609" s="43"/>
      <c r="L609" s="5" t="e">
        <f>VLOOKUP(B609,#REF!,1,0)</f>
        <v>#REF!</v>
      </c>
    </row>
    <row r="610" spans="1:12" ht="15" hidden="1" customHeight="1">
      <c r="A610" s="34">
        <v>6</v>
      </c>
      <c r="B610" s="35" t="s">
        <v>4459</v>
      </c>
      <c r="C610" s="34" t="s">
        <v>4460</v>
      </c>
      <c r="D610" s="35" t="s">
        <v>4461</v>
      </c>
      <c r="E610" s="36">
        <v>0</v>
      </c>
      <c r="F610" s="43"/>
      <c r="G610" s="36">
        <v>0</v>
      </c>
      <c r="H610" s="36">
        <v>137856.29999999999</v>
      </c>
      <c r="I610" s="36">
        <v>137856.29999999999</v>
      </c>
      <c r="J610" s="43"/>
      <c r="L610" s="5" t="e">
        <f>VLOOKUP(B610,#REF!,1,0)</f>
        <v>#REF!</v>
      </c>
    </row>
    <row r="611" spans="1:12" ht="15" hidden="1" customHeight="1">
      <c r="A611" s="34">
        <v>4</v>
      </c>
      <c r="B611" s="35" t="s">
        <v>4462</v>
      </c>
      <c r="C611" s="34" t="s">
        <v>1</v>
      </c>
      <c r="D611" s="35" t="s">
        <v>4463</v>
      </c>
      <c r="E611" s="36">
        <v>0</v>
      </c>
      <c r="F611" s="43"/>
      <c r="G611" s="36">
        <v>12200.29</v>
      </c>
      <c r="H611" s="36">
        <v>55145.48</v>
      </c>
      <c r="I611" s="36">
        <v>42945.19</v>
      </c>
      <c r="J611" s="43"/>
      <c r="L611" s="5" t="e">
        <f>VLOOKUP(B611,#REF!,1,0)</f>
        <v>#REF!</v>
      </c>
    </row>
    <row r="612" spans="1:12" ht="15" hidden="1" customHeight="1">
      <c r="A612" s="34">
        <v>5</v>
      </c>
      <c r="B612" s="35" t="s">
        <v>4464</v>
      </c>
      <c r="C612" s="34" t="s">
        <v>1</v>
      </c>
      <c r="D612" s="35" t="s">
        <v>4465</v>
      </c>
      <c r="E612" s="36">
        <v>0</v>
      </c>
      <c r="F612" s="43"/>
      <c r="G612" s="36">
        <v>0</v>
      </c>
      <c r="H612" s="36">
        <v>1960</v>
      </c>
      <c r="I612" s="36">
        <v>1960</v>
      </c>
      <c r="J612" s="43"/>
      <c r="L612" s="5" t="e">
        <f>VLOOKUP(B612,#REF!,1,0)</f>
        <v>#REF!</v>
      </c>
    </row>
    <row r="613" spans="1:12" ht="15" hidden="1" customHeight="1">
      <c r="A613" s="34">
        <v>6</v>
      </c>
      <c r="B613" s="35" t="s">
        <v>4466</v>
      </c>
      <c r="C613" s="34" t="s">
        <v>4467</v>
      </c>
      <c r="D613" s="35" t="s">
        <v>4468</v>
      </c>
      <c r="E613" s="36">
        <v>0</v>
      </c>
      <c r="F613" s="43"/>
      <c r="G613" s="36">
        <v>0</v>
      </c>
      <c r="H613" s="36">
        <v>1960</v>
      </c>
      <c r="I613" s="36">
        <v>1960</v>
      </c>
      <c r="J613" s="43"/>
      <c r="L613" s="5" t="e">
        <f>VLOOKUP(B613,#REF!,1,0)</f>
        <v>#REF!</v>
      </c>
    </row>
    <row r="614" spans="1:12" ht="15" hidden="1" customHeight="1">
      <c r="A614" s="34">
        <v>5</v>
      </c>
      <c r="B614" s="35" t="s">
        <v>4469</v>
      </c>
      <c r="C614" s="34" t="s">
        <v>1</v>
      </c>
      <c r="D614" s="35" t="s">
        <v>4470</v>
      </c>
      <c r="E614" s="36">
        <v>0</v>
      </c>
      <c r="F614" s="43"/>
      <c r="G614" s="36">
        <v>0</v>
      </c>
      <c r="H614" s="36">
        <v>5650</v>
      </c>
      <c r="I614" s="36">
        <v>5650</v>
      </c>
      <c r="J614" s="43"/>
      <c r="L614" s="5" t="e">
        <f>VLOOKUP(B614,#REF!,1,0)</f>
        <v>#REF!</v>
      </c>
    </row>
    <row r="615" spans="1:12" ht="15" hidden="1" customHeight="1">
      <c r="A615" s="34">
        <v>6</v>
      </c>
      <c r="B615" s="35" t="s">
        <v>4471</v>
      </c>
      <c r="C615" s="34" t="s">
        <v>4472</v>
      </c>
      <c r="D615" s="35" t="s">
        <v>4473</v>
      </c>
      <c r="E615" s="36">
        <v>0</v>
      </c>
      <c r="F615" s="43"/>
      <c r="G615" s="36">
        <v>0</v>
      </c>
      <c r="H615" s="36">
        <v>5650</v>
      </c>
      <c r="I615" s="36">
        <v>5650</v>
      </c>
      <c r="J615" s="43"/>
      <c r="L615" s="5" t="e">
        <f>VLOOKUP(B615,#REF!,1,0)</f>
        <v>#REF!</v>
      </c>
    </row>
    <row r="616" spans="1:12" ht="15" hidden="1" customHeight="1">
      <c r="A616" s="34">
        <v>5</v>
      </c>
      <c r="B616" s="35" t="s">
        <v>4474</v>
      </c>
      <c r="C616" s="34" t="s">
        <v>1</v>
      </c>
      <c r="D616" s="35" t="s">
        <v>4475</v>
      </c>
      <c r="E616" s="36">
        <v>0</v>
      </c>
      <c r="F616" s="43"/>
      <c r="G616" s="36">
        <v>0</v>
      </c>
      <c r="H616" s="36">
        <v>3260</v>
      </c>
      <c r="I616" s="36">
        <v>3260</v>
      </c>
      <c r="J616" s="43"/>
      <c r="L616" s="5" t="e">
        <f>VLOOKUP(B616,#REF!,1,0)</f>
        <v>#REF!</v>
      </c>
    </row>
    <row r="617" spans="1:12" ht="15" hidden="1" customHeight="1">
      <c r="A617" s="34">
        <v>6</v>
      </c>
      <c r="B617" s="35" t="s">
        <v>4476</v>
      </c>
      <c r="C617" s="34" t="s">
        <v>4477</v>
      </c>
      <c r="D617" s="35" t="s">
        <v>4478</v>
      </c>
      <c r="E617" s="36">
        <v>0</v>
      </c>
      <c r="F617" s="43"/>
      <c r="G617" s="36">
        <v>0</v>
      </c>
      <c r="H617" s="36">
        <v>3260</v>
      </c>
      <c r="I617" s="36">
        <v>3260</v>
      </c>
      <c r="J617" s="43"/>
      <c r="L617" s="5" t="e">
        <f>VLOOKUP(B617,#REF!,1,0)</f>
        <v>#REF!</v>
      </c>
    </row>
    <row r="618" spans="1:12" ht="15" hidden="1" customHeight="1">
      <c r="A618" s="34">
        <v>5</v>
      </c>
      <c r="B618" s="35" t="s">
        <v>4479</v>
      </c>
      <c r="C618" s="34" t="s">
        <v>1</v>
      </c>
      <c r="D618" s="35" t="s">
        <v>4480</v>
      </c>
      <c r="E618" s="36">
        <v>0</v>
      </c>
      <c r="F618" s="43"/>
      <c r="G618" s="36">
        <v>0</v>
      </c>
      <c r="H618" s="36">
        <v>9660</v>
      </c>
      <c r="I618" s="36">
        <v>9660</v>
      </c>
      <c r="J618" s="43"/>
      <c r="L618" s="5" t="e">
        <f>VLOOKUP(B618,#REF!,1,0)</f>
        <v>#REF!</v>
      </c>
    </row>
    <row r="619" spans="1:12" ht="15" hidden="1" customHeight="1">
      <c r="A619" s="34">
        <v>6</v>
      </c>
      <c r="B619" s="35" t="s">
        <v>4481</v>
      </c>
      <c r="C619" s="34" t="s">
        <v>4482</v>
      </c>
      <c r="D619" s="35" t="s">
        <v>4483</v>
      </c>
      <c r="E619" s="36">
        <v>0</v>
      </c>
      <c r="F619" s="43"/>
      <c r="G619" s="36">
        <v>0</v>
      </c>
      <c r="H619" s="36">
        <v>9660</v>
      </c>
      <c r="I619" s="36">
        <v>9660</v>
      </c>
      <c r="J619" s="43"/>
      <c r="L619" s="5" t="e">
        <f>VLOOKUP(B619,#REF!,1,0)</f>
        <v>#REF!</v>
      </c>
    </row>
    <row r="620" spans="1:12" ht="15" hidden="1" customHeight="1">
      <c r="A620" s="34">
        <v>5</v>
      </c>
      <c r="B620" s="35" t="s">
        <v>4484</v>
      </c>
      <c r="C620" s="34" t="s">
        <v>1</v>
      </c>
      <c r="D620" s="35" t="s">
        <v>4485</v>
      </c>
      <c r="E620" s="36">
        <v>0</v>
      </c>
      <c r="F620" s="43"/>
      <c r="G620" s="36">
        <v>0</v>
      </c>
      <c r="H620" s="36">
        <v>1360.9</v>
      </c>
      <c r="I620" s="36">
        <v>1360.9</v>
      </c>
      <c r="J620" s="43"/>
      <c r="L620" s="5" t="e">
        <f>VLOOKUP(B620,#REF!,1,0)</f>
        <v>#REF!</v>
      </c>
    </row>
    <row r="621" spans="1:12" ht="15" hidden="1" customHeight="1">
      <c r="A621" s="34">
        <v>6</v>
      </c>
      <c r="B621" s="35" t="s">
        <v>4486</v>
      </c>
      <c r="C621" s="34" t="s">
        <v>4487</v>
      </c>
      <c r="D621" s="35" t="s">
        <v>4488</v>
      </c>
      <c r="E621" s="36">
        <v>0</v>
      </c>
      <c r="F621" s="43"/>
      <c r="G621" s="36">
        <v>0</v>
      </c>
      <c r="H621" s="36">
        <v>1360.9</v>
      </c>
      <c r="I621" s="36">
        <v>1360.9</v>
      </c>
      <c r="J621" s="43"/>
      <c r="L621" s="5" t="e">
        <f>VLOOKUP(B621,#REF!,1,0)</f>
        <v>#REF!</v>
      </c>
    </row>
    <row r="622" spans="1:12" ht="15" hidden="1" customHeight="1">
      <c r="A622" s="34">
        <v>5</v>
      </c>
      <c r="B622" s="35" t="s">
        <v>4489</v>
      </c>
      <c r="C622" s="34" t="s">
        <v>1</v>
      </c>
      <c r="D622" s="35" t="s">
        <v>4490</v>
      </c>
      <c r="E622" s="36">
        <v>0</v>
      </c>
      <c r="F622" s="43"/>
      <c r="G622" s="36">
        <v>0</v>
      </c>
      <c r="H622" s="36">
        <v>755</v>
      </c>
      <c r="I622" s="36">
        <v>755</v>
      </c>
      <c r="J622" s="43"/>
      <c r="L622" s="5" t="e">
        <f>VLOOKUP(B622,#REF!,1,0)</f>
        <v>#REF!</v>
      </c>
    </row>
    <row r="623" spans="1:12" ht="15" hidden="1" customHeight="1">
      <c r="A623" s="34">
        <v>6</v>
      </c>
      <c r="B623" s="35" t="s">
        <v>4491</v>
      </c>
      <c r="C623" s="34" t="s">
        <v>4492</v>
      </c>
      <c r="D623" s="35" t="s">
        <v>4493</v>
      </c>
      <c r="E623" s="36">
        <v>0</v>
      </c>
      <c r="F623" s="43"/>
      <c r="G623" s="36">
        <v>0</v>
      </c>
      <c r="H623" s="36">
        <v>421.5</v>
      </c>
      <c r="I623" s="36">
        <v>421.5</v>
      </c>
      <c r="J623" s="43"/>
      <c r="L623" s="5" t="e">
        <f>VLOOKUP(B623,#REF!,1,0)</f>
        <v>#REF!</v>
      </c>
    </row>
    <row r="624" spans="1:12" ht="15" hidden="1" customHeight="1">
      <c r="A624" s="34">
        <v>6</v>
      </c>
      <c r="B624" s="35" t="s">
        <v>4494</v>
      </c>
      <c r="C624" s="34" t="s">
        <v>4495</v>
      </c>
      <c r="D624" s="35" t="s">
        <v>4496</v>
      </c>
      <c r="E624" s="36">
        <v>0</v>
      </c>
      <c r="F624" s="43"/>
      <c r="G624" s="36">
        <v>0</v>
      </c>
      <c r="H624" s="36">
        <v>333.5</v>
      </c>
      <c r="I624" s="36">
        <v>333.5</v>
      </c>
      <c r="J624" s="43"/>
      <c r="L624" s="5" t="e">
        <f>VLOOKUP(B624,#REF!,1,0)</f>
        <v>#REF!</v>
      </c>
    </row>
    <row r="625" spans="1:12" ht="15" hidden="1" customHeight="1">
      <c r="A625" s="34">
        <v>5</v>
      </c>
      <c r="B625" s="35" t="s">
        <v>4497</v>
      </c>
      <c r="C625" s="34" t="s">
        <v>1</v>
      </c>
      <c r="D625" s="35" t="s">
        <v>4498</v>
      </c>
      <c r="E625" s="36">
        <v>0</v>
      </c>
      <c r="F625" s="43"/>
      <c r="G625" s="36">
        <v>0</v>
      </c>
      <c r="H625" s="36">
        <v>970.09</v>
      </c>
      <c r="I625" s="36">
        <v>970.09</v>
      </c>
      <c r="J625" s="43"/>
      <c r="L625" s="5" t="e">
        <f>VLOOKUP(B625,#REF!,1,0)</f>
        <v>#REF!</v>
      </c>
    </row>
    <row r="626" spans="1:12" ht="15" hidden="1" customHeight="1">
      <c r="A626" s="34">
        <v>6</v>
      </c>
      <c r="B626" s="35" t="s">
        <v>4499</v>
      </c>
      <c r="C626" s="34" t="s">
        <v>4500</v>
      </c>
      <c r="D626" s="35" t="s">
        <v>4501</v>
      </c>
      <c r="E626" s="36">
        <v>0</v>
      </c>
      <c r="F626" s="43"/>
      <c r="G626" s="36">
        <v>0</v>
      </c>
      <c r="H626" s="36">
        <v>970.09</v>
      </c>
      <c r="I626" s="36">
        <v>970.09</v>
      </c>
      <c r="J626" s="43"/>
      <c r="L626" s="5" t="e">
        <f>VLOOKUP(B626,#REF!,1,0)</f>
        <v>#REF!</v>
      </c>
    </row>
    <row r="627" spans="1:12" ht="15" hidden="1" customHeight="1">
      <c r="A627" s="34">
        <v>5</v>
      </c>
      <c r="B627" s="35" t="s">
        <v>4502</v>
      </c>
      <c r="C627" s="34" t="s">
        <v>1</v>
      </c>
      <c r="D627" s="35" t="s">
        <v>4503</v>
      </c>
      <c r="E627" s="36">
        <v>0</v>
      </c>
      <c r="F627" s="43"/>
      <c r="G627" s="36">
        <v>0</v>
      </c>
      <c r="H627" s="36">
        <v>17647</v>
      </c>
      <c r="I627" s="36">
        <v>17647</v>
      </c>
      <c r="J627" s="43"/>
      <c r="L627" s="5" t="e">
        <f>VLOOKUP(B627,#REF!,1,0)</f>
        <v>#REF!</v>
      </c>
    </row>
    <row r="628" spans="1:12" ht="15" hidden="1" customHeight="1">
      <c r="A628" s="34">
        <v>6</v>
      </c>
      <c r="B628" s="35" t="s">
        <v>4504</v>
      </c>
      <c r="C628" s="34" t="s">
        <v>4505</v>
      </c>
      <c r="D628" s="35" t="s">
        <v>4506</v>
      </c>
      <c r="E628" s="36">
        <v>0</v>
      </c>
      <c r="F628" s="43"/>
      <c r="G628" s="36">
        <v>0</v>
      </c>
      <c r="H628" s="36">
        <v>17647</v>
      </c>
      <c r="I628" s="36">
        <v>17647</v>
      </c>
      <c r="J628" s="43"/>
      <c r="L628" s="5" t="e">
        <f>VLOOKUP(B628,#REF!,1,0)</f>
        <v>#REF!</v>
      </c>
    </row>
    <row r="629" spans="1:12" ht="15" hidden="1" customHeight="1">
      <c r="A629" s="34">
        <v>5</v>
      </c>
      <c r="B629" s="35" t="s">
        <v>5922</v>
      </c>
      <c r="C629" s="34" t="s">
        <v>1</v>
      </c>
      <c r="D629" s="35" t="s">
        <v>5923</v>
      </c>
      <c r="E629" s="36">
        <v>0</v>
      </c>
      <c r="F629" s="43"/>
      <c r="G629" s="36">
        <v>0</v>
      </c>
      <c r="H629" s="36">
        <v>7</v>
      </c>
      <c r="I629" s="36">
        <v>7</v>
      </c>
      <c r="J629" s="43"/>
      <c r="L629" s="5" t="e">
        <f>VLOOKUP(B629,#REF!,1,0)</f>
        <v>#REF!</v>
      </c>
    </row>
    <row r="630" spans="1:12" ht="15" customHeight="1">
      <c r="A630" s="34">
        <v>6</v>
      </c>
      <c r="B630" s="35" t="s">
        <v>5924</v>
      </c>
      <c r="C630" s="34" t="s">
        <v>5925</v>
      </c>
      <c r="D630" s="35" t="s">
        <v>5926</v>
      </c>
      <c r="E630" s="36">
        <v>0</v>
      </c>
      <c r="F630" s="43"/>
      <c r="G630" s="36">
        <v>0</v>
      </c>
      <c r="H630" s="36">
        <v>7</v>
      </c>
      <c r="I630" s="36">
        <v>7</v>
      </c>
      <c r="J630" s="43"/>
      <c r="L630" s="5" t="e">
        <f>VLOOKUP(B630,#REF!,1,0)</f>
        <v>#REF!</v>
      </c>
    </row>
    <row r="631" spans="1:12" ht="15" hidden="1" customHeight="1">
      <c r="A631" s="34">
        <v>5</v>
      </c>
      <c r="B631" s="35" t="s">
        <v>4507</v>
      </c>
      <c r="C631" s="34" t="s">
        <v>1</v>
      </c>
      <c r="D631" s="35" t="s">
        <v>4508</v>
      </c>
      <c r="E631" s="36">
        <v>0</v>
      </c>
      <c r="F631" s="43"/>
      <c r="G631" s="36">
        <v>0</v>
      </c>
      <c r="H631" s="36">
        <v>28</v>
      </c>
      <c r="I631" s="36">
        <v>28</v>
      </c>
      <c r="J631" s="43"/>
      <c r="L631" s="5" t="e">
        <f>VLOOKUP(B631,#REF!,1,0)</f>
        <v>#REF!</v>
      </c>
    </row>
    <row r="632" spans="1:12" ht="15" hidden="1" customHeight="1">
      <c r="A632" s="34">
        <v>6</v>
      </c>
      <c r="B632" s="35" t="s">
        <v>4509</v>
      </c>
      <c r="C632" s="34" t="s">
        <v>4510</v>
      </c>
      <c r="D632" s="35" t="s">
        <v>4511</v>
      </c>
      <c r="E632" s="36">
        <v>0</v>
      </c>
      <c r="F632" s="43"/>
      <c r="G632" s="36">
        <v>0</v>
      </c>
      <c r="H632" s="36">
        <v>28</v>
      </c>
      <c r="I632" s="36">
        <v>28</v>
      </c>
      <c r="J632" s="43"/>
      <c r="L632" s="5" t="e">
        <f>VLOOKUP(B632,#REF!,1,0)</f>
        <v>#REF!</v>
      </c>
    </row>
    <row r="633" spans="1:12" ht="15" hidden="1" customHeight="1">
      <c r="A633" s="34">
        <v>5</v>
      </c>
      <c r="B633" s="35" t="s">
        <v>4512</v>
      </c>
      <c r="C633" s="34" t="s">
        <v>1</v>
      </c>
      <c r="D633" s="35" t="s">
        <v>4513</v>
      </c>
      <c r="E633" s="36">
        <v>0</v>
      </c>
      <c r="F633" s="43"/>
      <c r="G633" s="36">
        <v>12200.29</v>
      </c>
      <c r="H633" s="36">
        <v>13847.49</v>
      </c>
      <c r="I633" s="36">
        <v>1647.2</v>
      </c>
      <c r="J633" s="43"/>
      <c r="L633" s="5" t="e">
        <f>VLOOKUP(B633,#REF!,1,0)</f>
        <v>#REF!</v>
      </c>
    </row>
    <row r="634" spans="1:12" ht="15" hidden="1" customHeight="1">
      <c r="A634" s="34">
        <v>6</v>
      </c>
      <c r="B634" s="35" t="s">
        <v>4514</v>
      </c>
      <c r="C634" s="34" t="s">
        <v>4515</v>
      </c>
      <c r="D634" s="35" t="s">
        <v>4516</v>
      </c>
      <c r="E634" s="36">
        <v>0</v>
      </c>
      <c r="F634" s="43"/>
      <c r="G634" s="36">
        <v>12200.29</v>
      </c>
      <c r="H634" s="36">
        <v>13847.49</v>
      </c>
      <c r="I634" s="36">
        <v>1647.2</v>
      </c>
      <c r="J634" s="43"/>
      <c r="L634" s="5" t="e">
        <f>VLOOKUP(B634,#REF!,1,0)</f>
        <v>#REF!</v>
      </c>
    </row>
    <row r="635" spans="1:12" ht="15" hidden="1" customHeight="1">
      <c r="A635" s="34">
        <v>4</v>
      </c>
      <c r="B635" s="35" t="s">
        <v>4517</v>
      </c>
      <c r="C635" s="34" t="s">
        <v>1</v>
      </c>
      <c r="D635" s="35" t="s">
        <v>4518</v>
      </c>
      <c r="E635" s="36">
        <v>0</v>
      </c>
      <c r="F635" s="43"/>
      <c r="G635" s="36">
        <v>0</v>
      </c>
      <c r="H635" s="36">
        <v>7969.18</v>
      </c>
      <c r="I635" s="36">
        <v>7969.18</v>
      </c>
      <c r="J635" s="43"/>
      <c r="L635" s="5" t="e">
        <f>VLOOKUP(B635,#REF!,1,0)</f>
        <v>#REF!</v>
      </c>
    </row>
    <row r="636" spans="1:12" ht="15" hidden="1" customHeight="1">
      <c r="A636" s="34">
        <v>5</v>
      </c>
      <c r="B636" s="35" t="s">
        <v>4519</v>
      </c>
      <c r="C636" s="34" t="s">
        <v>1</v>
      </c>
      <c r="D636" s="35" t="s">
        <v>4520</v>
      </c>
      <c r="E636" s="36">
        <v>0</v>
      </c>
      <c r="F636" s="43"/>
      <c r="G636" s="36">
        <v>0</v>
      </c>
      <c r="H636" s="36">
        <v>7969.18</v>
      </c>
      <c r="I636" s="36">
        <v>7969.18</v>
      </c>
      <c r="J636" s="43"/>
      <c r="L636" s="5" t="e">
        <f>VLOOKUP(B636,#REF!,1,0)</f>
        <v>#REF!</v>
      </c>
    </row>
    <row r="637" spans="1:12" ht="15" hidden="1" customHeight="1">
      <c r="A637" s="34">
        <v>6</v>
      </c>
      <c r="B637" s="35" t="s">
        <v>4521</v>
      </c>
      <c r="C637" s="34" t="s">
        <v>4522</v>
      </c>
      <c r="D637" s="35" t="s">
        <v>4523</v>
      </c>
      <c r="E637" s="36">
        <v>0</v>
      </c>
      <c r="F637" s="43"/>
      <c r="G637" s="36">
        <v>0</v>
      </c>
      <c r="H637" s="36">
        <v>7929.18</v>
      </c>
      <c r="I637" s="36">
        <v>7929.18</v>
      </c>
      <c r="J637" s="43"/>
      <c r="L637" s="5" t="e">
        <f>VLOOKUP(B637,#REF!,1,0)</f>
        <v>#REF!</v>
      </c>
    </row>
    <row r="638" spans="1:12" ht="15" hidden="1" customHeight="1">
      <c r="A638" s="34">
        <v>6</v>
      </c>
      <c r="B638" s="35" t="s">
        <v>4524</v>
      </c>
      <c r="C638" s="34" t="s">
        <v>4525</v>
      </c>
      <c r="D638" s="35" t="s">
        <v>4526</v>
      </c>
      <c r="E638" s="36">
        <v>0</v>
      </c>
      <c r="F638" s="43"/>
      <c r="G638" s="36">
        <v>0</v>
      </c>
      <c r="H638" s="36">
        <v>40</v>
      </c>
      <c r="I638" s="36">
        <v>40</v>
      </c>
      <c r="J638" s="43"/>
      <c r="L638" s="5" t="e">
        <f>VLOOKUP(B638,#REF!,1,0)</f>
        <v>#REF!</v>
      </c>
    </row>
    <row r="639" spans="1:12" ht="15" hidden="1" customHeight="1">
      <c r="A639" s="34">
        <v>4</v>
      </c>
      <c r="B639" s="35" t="s">
        <v>4527</v>
      </c>
      <c r="C639" s="34" t="s">
        <v>1</v>
      </c>
      <c r="D639" s="35" t="s">
        <v>4528</v>
      </c>
      <c r="E639" s="36">
        <v>0</v>
      </c>
      <c r="F639" s="43"/>
      <c r="G639" s="36">
        <v>95</v>
      </c>
      <c r="H639" s="36">
        <v>304391.58</v>
      </c>
      <c r="I639" s="36">
        <v>304296.58</v>
      </c>
      <c r="J639" s="43"/>
      <c r="L639" s="5" t="e">
        <f>VLOOKUP(B639,#REF!,1,0)</f>
        <v>#REF!</v>
      </c>
    </row>
    <row r="640" spans="1:12" ht="15" hidden="1" customHeight="1">
      <c r="A640" s="34">
        <v>5</v>
      </c>
      <c r="B640" s="35" t="s">
        <v>4529</v>
      </c>
      <c r="C640" s="34" t="s">
        <v>1</v>
      </c>
      <c r="D640" s="35" t="s">
        <v>4530</v>
      </c>
      <c r="E640" s="36">
        <v>0</v>
      </c>
      <c r="F640" s="43"/>
      <c r="G640" s="36">
        <v>0</v>
      </c>
      <c r="H640" s="36">
        <v>4100</v>
      </c>
      <c r="I640" s="36">
        <v>4100</v>
      </c>
      <c r="J640" s="43"/>
      <c r="L640" s="5" t="e">
        <f>VLOOKUP(B640,#REF!,1,0)</f>
        <v>#REF!</v>
      </c>
    </row>
    <row r="641" spans="1:12" ht="15" hidden="1" customHeight="1">
      <c r="A641" s="34">
        <v>6</v>
      </c>
      <c r="B641" s="35" t="s">
        <v>4531</v>
      </c>
      <c r="C641" s="34" t="s">
        <v>4532</v>
      </c>
      <c r="D641" s="35" t="s">
        <v>4533</v>
      </c>
      <c r="E641" s="36">
        <v>0</v>
      </c>
      <c r="F641" s="43"/>
      <c r="G641" s="36">
        <v>0</v>
      </c>
      <c r="H641" s="36">
        <v>3360</v>
      </c>
      <c r="I641" s="36">
        <v>3360</v>
      </c>
      <c r="J641" s="43"/>
      <c r="L641" s="5" t="e">
        <f>VLOOKUP(B641,#REF!,1,0)</f>
        <v>#REF!</v>
      </c>
    </row>
    <row r="642" spans="1:12" ht="15" hidden="1" customHeight="1">
      <c r="A642" s="34">
        <v>6</v>
      </c>
      <c r="B642" s="35" t="s">
        <v>4534</v>
      </c>
      <c r="C642" s="34" t="s">
        <v>4535</v>
      </c>
      <c r="D642" s="35" t="s">
        <v>4536</v>
      </c>
      <c r="E642" s="36">
        <v>0</v>
      </c>
      <c r="F642" s="43"/>
      <c r="G642" s="36">
        <v>0</v>
      </c>
      <c r="H642" s="36">
        <v>740</v>
      </c>
      <c r="I642" s="36">
        <v>740</v>
      </c>
      <c r="J642" s="43"/>
      <c r="L642" s="5" t="e">
        <f>VLOOKUP(B642,#REF!,1,0)</f>
        <v>#REF!</v>
      </c>
    </row>
    <row r="643" spans="1:12" ht="15" hidden="1" customHeight="1">
      <c r="A643" s="34">
        <v>5</v>
      </c>
      <c r="B643" s="35" t="s">
        <v>4537</v>
      </c>
      <c r="C643" s="34" t="s">
        <v>1</v>
      </c>
      <c r="D643" s="35" t="s">
        <v>4538</v>
      </c>
      <c r="E643" s="36">
        <v>0</v>
      </c>
      <c r="F643" s="43"/>
      <c r="G643" s="36">
        <v>0</v>
      </c>
      <c r="H643" s="36">
        <v>76696.88</v>
      </c>
      <c r="I643" s="36">
        <v>76696.88</v>
      </c>
      <c r="J643" s="43"/>
      <c r="L643" s="5" t="e">
        <f>VLOOKUP(B643,#REF!,1,0)</f>
        <v>#REF!</v>
      </c>
    </row>
    <row r="644" spans="1:12" ht="15" hidden="1" customHeight="1">
      <c r="A644" s="34">
        <v>6</v>
      </c>
      <c r="B644" s="35" t="s">
        <v>4539</v>
      </c>
      <c r="C644" s="34" t="s">
        <v>4540</v>
      </c>
      <c r="D644" s="35" t="s">
        <v>4493</v>
      </c>
      <c r="E644" s="36">
        <v>0</v>
      </c>
      <c r="F644" s="43"/>
      <c r="G644" s="36">
        <v>0</v>
      </c>
      <c r="H644" s="36">
        <v>222</v>
      </c>
      <c r="I644" s="36">
        <v>222</v>
      </c>
      <c r="J644" s="43"/>
      <c r="L644" s="5" t="e">
        <f>VLOOKUP(B644,#REF!,1,0)</f>
        <v>#REF!</v>
      </c>
    </row>
    <row r="645" spans="1:12" ht="15" hidden="1" customHeight="1">
      <c r="A645" s="34">
        <v>6</v>
      </c>
      <c r="B645" s="35" t="s">
        <v>4541</v>
      </c>
      <c r="C645" s="34" t="s">
        <v>4542</v>
      </c>
      <c r="D645" s="35" t="s">
        <v>4496</v>
      </c>
      <c r="E645" s="36">
        <v>0</v>
      </c>
      <c r="F645" s="43"/>
      <c r="G645" s="36">
        <v>0</v>
      </c>
      <c r="H645" s="36">
        <v>490</v>
      </c>
      <c r="I645" s="36">
        <v>490</v>
      </c>
      <c r="J645" s="43"/>
      <c r="L645" s="5" t="e">
        <f>VLOOKUP(B645,#REF!,1,0)</f>
        <v>#REF!</v>
      </c>
    </row>
    <row r="646" spans="1:12" ht="15" hidden="1" customHeight="1">
      <c r="A646" s="34">
        <v>6</v>
      </c>
      <c r="B646" s="35" t="s">
        <v>4543</v>
      </c>
      <c r="C646" s="34" t="s">
        <v>4544</v>
      </c>
      <c r="D646" s="35" t="s">
        <v>4483</v>
      </c>
      <c r="E646" s="36">
        <v>0</v>
      </c>
      <c r="F646" s="43"/>
      <c r="G646" s="36">
        <v>0</v>
      </c>
      <c r="H646" s="36">
        <v>10545</v>
      </c>
      <c r="I646" s="36">
        <v>10545</v>
      </c>
      <c r="J646" s="43"/>
      <c r="L646" s="5" t="e">
        <f>VLOOKUP(B646,#REF!,1,0)</f>
        <v>#REF!</v>
      </c>
    </row>
    <row r="647" spans="1:12" ht="15" hidden="1" customHeight="1">
      <c r="A647" s="34">
        <v>6</v>
      </c>
      <c r="B647" s="35" t="s">
        <v>4545</v>
      </c>
      <c r="C647" s="34" t="s">
        <v>4546</v>
      </c>
      <c r="D647" s="35" t="s">
        <v>4547</v>
      </c>
      <c r="E647" s="36">
        <v>0</v>
      </c>
      <c r="F647" s="43"/>
      <c r="G647" s="36">
        <v>0</v>
      </c>
      <c r="H647" s="36">
        <v>452</v>
      </c>
      <c r="I647" s="36">
        <v>452</v>
      </c>
      <c r="J647" s="43"/>
      <c r="L647" s="5" t="e">
        <f>VLOOKUP(B647,#REF!,1,0)</f>
        <v>#REF!</v>
      </c>
    </row>
    <row r="648" spans="1:12" ht="15" hidden="1" customHeight="1">
      <c r="A648" s="34">
        <v>6</v>
      </c>
      <c r="B648" s="35" t="s">
        <v>4548</v>
      </c>
      <c r="C648" s="34" t="s">
        <v>4549</v>
      </c>
      <c r="D648" s="35" t="s">
        <v>4550</v>
      </c>
      <c r="E648" s="36">
        <v>0</v>
      </c>
      <c r="F648" s="43"/>
      <c r="G648" s="36">
        <v>0</v>
      </c>
      <c r="H648" s="36">
        <v>13972.88</v>
      </c>
      <c r="I648" s="36">
        <v>13972.88</v>
      </c>
      <c r="J648" s="43"/>
      <c r="L648" s="5" t="e">
        <f>VLOOKUP(B648,#REF!,1,0)</f>
        <v>#REF!</v>
      </c>
    </row>
    <row r="649" spans="1:12" ht="15" hidden="1" customHeight="1">
      <c r="A649" s="34">
        <v>6</v>
      </c>
      <c r="B649" s="35" t="s">
        <v>4551</v>
      </c>
      <c r="C649" s="34" t="s">
        <v>4552</v>
      </c>
      <c r="D649" s="35" t="s">
        <v>4553</v>
      </c>
      <c r="E649" s="36">
        <v>0</v>
      </c>
      <c r="F649" s="43"/>
      <c r="G649" s="36">
        <v>0</v>
      </c>
      <c r="H649" s="36">
        <v>15455</v>
      </c>
      <c r="I649" s="36">
        <v>15455</v>
      </c>
      <c r="J649" s="43"/>
      <c r="L649" s="5" t="e">
        <f>VLOOKUP(B649,#REF!,1,0)</f>
        <v>#REF!</v>
      </c>
    </row>
    <row r="650" spans="1:12" ht="15" hidden="1" customHeight="1">
      <c r="A650" s="34">
        <v>6</v>
      </c>
      <c r="B650" s="35" t="s">
        <v>4554</v>
      </c>
      <c r="C650" s="34" t="s">
        <v>4555</v>
      </c>
      <c r="D650" s="35" t="s">
        <v>4556</v>
      </c>
      <c r="E650" s="36">
        <v>0</v>
      </c>
      <c r="F650" s="43"/>
      <c r="G650" s="36">
        <v>0</v>
      </c>
      <c r="H650" s="36">
        <v>35560</v>
      </c>
      <c r="I650" s="36">
        <v>35560</v>
      </c>
      <c r="J650" s="43"/>
      <c r="L650" s="5" t="e">
        <f>VLOOKUP(B650,#REF!,1,0)</f>
        <v>#REF!</v>
      </c>
    </row>
    <row r="651" spans="1:12" ht="15" hidden="1" customHeight="1">
      <c r="A651" s="34">
        <v>5</v>
      </c>
      <c r="B651" s="35" t="s">
        <v>4557</v>
      </c>
      <c r="C651" s="34" t="s">
        <v>1</v>
      </c>
      <c r="D651" s="35" t="s">
        <v>4558</v>
      </c>
      <c r="E651" s="36">
        <v>0</v>
      </c>
      <c r="F651" s="43"/>
      <c r="G651" s="36">
        <v>0</v>
      </c>
      <c r="H651" s="36">
        <v>40529</v>
      </c>
      <c r="I651" s="36">
        <v>40529</v>
      </c>
      <c r="J651" s="43"/>
      <c r="L651" s="5" t="e">
        <f>VLOOKUP(B651,#REF!,1,0)</f>
        <v>#REF!</v>
      </c>
    </row>
    <row r="652" spans="1:12" ht="15" hidden="1" customHeight="1">
      <c r="A652" s="34">
        <v>6</v>
      </c>
      <c r="B652" s="35" t="s">
        <v>4559</v>
      </c>
      <c r="C652" s="34" t="s">
        <v>4560</v>
      </c>
      <c r="D652" s="35" t="s">
        <v>4561</v>
      </c>
      <c r="E652" s="36">
        <v>0</v>
      </c>
      <c r="F652" s="43"/>
      <c r="G652" s="36">
        <v>0</v>
      </c>
      <c r="H652" s="36">
        <v>217</v>
      </c>
      <c r="I652" s="36">
        <v>217</v>
      </c>
      <c r="J652" s="43"/>
      <c r="L652" s="5" t="e">
        <f>VLOOKUP(B652,#REF!,1,0)</f>
        <v>#REF!</v>
      </c>
    </row>
    <row r="653" spans="1:12" ht="15" hidden="1" customHeight="1">
      <c r="A653" s="34">
        <v>6</v>
      </c>
      <c r="B653" s="35" t="s">
        <v>4562</v>
      </c>
      <c r="C653" s="34" t="s">
        <v>4563</v>
      </c>
      <c r="D653" s="35" t="s">
        <v>4506</v>
      </c>
      <c r="E653" s="36">
        <v>0</v>
      </c>
      <c r="F653" s="43"/>
      <c r="G653" s="36">
        <v>0</v>
      </c>
      <c r="H653" s="36">
        <v>40312</v>
      </c>
      <c r="I653" s="36">
        <v>40312</v>
      </c>
      <c r="J653" s="43"/>
      <c r="L653" s="5" t="e">
        <f>VLOOKUP(B653,#REF!,1,0)</f>
        <v>#REF!</v>
      </c>
    </row>
    <row r="654" spans="1:12" ht="15" hidden="1" customHeight="1">
      <c r="A654" s="34">
        <v>5</v>
      </c>
      <c r="B654" s="35" t="s">
        <v>4564</v>
      </c>
      <c r="C654" s="34" t="s">
        <v>1</v>
      </c>
      <c r="D654" s="35" t="s">
        <v>4565</v>
      </c>
      <c r="E654" s="36">
        <v>0</v>
      </c>
      <c r="F654" s="43"/>
      <c r="G654" s="36">
        <v>95</v>
      </c>
      <c r="H654" s="36">
        <v>28978</v>
      </c>
      <c r="I654" s="36">
        <v>28883</v>
      </c>
      <c r="J654" s="43"/>
      <c r="L654" s="5" t="e">
        <f>VLOOKUP(B654,#REF!,1,0)</f>
        <v>#REF!</v>
      </c>
    </row>
    <row r="655" spans="1:12" ht="15" hidden="1" customHeight="1">
      <c r="A655" s="34">
        <v>6</v>
      </c>
      <c r="B655" s="35" t="s">
        <v>4566</v>
      </c>
      <c r="C655" s="34" t="s">
        <v>4567</v>
      </c>
      <c r="D655" s="35" t="s">
        <v>4568</v>
      </c>
      <c r="E655" s="36">
        <v>0</v>
      </c>
      <c r="F655" s="43"/>
      <c r="G655" s="36">
        <v>95</v>
      </c>
      <c r="H655" s="36">
        <v>28978</v>
      </c>
      <c r="I655" s="36">
        <v>28883</v>
      </c>
      <c r="J655" s="43"/>
      <c r="L655" s="5" t="e">
        <f>VLOOKUP(B655,#REF!,1,0)</f>
        <v>#REF!</v>
      </c>
    </row>
    <row r="656" spans="1:12" ht="15" hidden="1" customHeight="1">
      <c r="A656" s="34">
        <v>5</v>
      </c>
      <c r="B656" s="35" t="s">
        <v>4569</v>
      </c>
      <c r="C656" s="34" t="s">
        <v>1</v>
      </c>
      <c r="D656" s="35" t="s">
        <v>4570</v>
      </c>
      <c r="E656" s="36">
        <v>0</v>
      </c>
      <c r="F656" s="43"/>
      <c r="G656" s="36">
        <v>0</v>
      </c>
      <c r="H656" s="36">
        <v>154087.70000000001</v>
      </c>
      <c r="I656" s="36">
        <v>154087.70000000001</v>
      </c>
      <c r="J656" s="43"/>
      <c r="L656" s="5" t="e">
        <f>VLOOKUP(B656,#REF!,1,0)</f>
        <v>#REF!</v>
      </c>
    </row>
    <row r="657" spans="1:12" ht="15" hidden="1" customHeight="1">
      <c r="A657" s="34">
        <v>6</v>
      </c>
      <c r="B657" s="35" t="s">
        <v>4571</v>
      </c>
      <c r="C657" s="34" t="s">
        <v>4572</v>
      </c>
      <c r="D657" s="35" t="s">
        <v>4501</v>
      </c>
      <c r="E657" s="36">
        <v>0</v>
      </c>
      <c r="F657" s="43"/>
      <c r="G657" s="36">
        <v>0</v>
      </c>
      <c r="H657" s="36">
        <v>160</v>
      </c>
      <c r="I657" s="36">
        <v>160</v>
      </c>
      <c r="J657" s="43"/>
      <c r="L657" s="5" t="e">
        <f>VLOOKUP(B657,#REF!,1,0)</f>
        <v>#REF!</v>
      </c>
    </row>
    <row r="658" spans="1:12" ht="15" hidden="1" customHeight="1">
      <c r="A658" s="34">
        <v>6</v>
      </c>
      <c r="B658" s="35" t="s">
        <v>4573</v>
      </c>
      <c r="C658" s="34" t="s">
        <v>4574</v>
      </c>
      <c r="D658" s="35" t="s">
        <v>4478</v>
      </c>
      <c r="E658" s="36">
        <v>0</v>
      </c>
      <c r="F658" s="43"/>
      <c r="G658" s="36">
        <v>0</v>
      </c>
      <c r="H658" s="36">
        <v>1013.5</v>
      </c>
      <c r="I658" s="36">
        <v>1013.5</v>
      </c>
      <c r="J658" s="43"/>
      <c r="L658" s="5" t="e">
        <f>VLOOKUP(B658,#REF!,1,0)</f>
        <v>#REF!</v>
      </c>
    </row>
    <row r="659" spans="1:12" ht="15" hidden="1" customHeight="1">
      <c r="A659" s="34">
        <v>6</v>
      </c>
      <c r="B659" s="35" t="s">
        <v>4575</v>
      </c>
      <c r="C659" s="34" t="s">
        <v>4576</v>
      </c>
      <c r="D659" s="35" t="s">
        <v>4577</v>
      </c>
      <c r="E659" s="36">
        <v>0</v>
      </c>
      <c r="F659" s="43"/>
      <c r="G659" s="36">
        <v>0</v>
      </c>
      <c r="H659" s="36">
        <v>7228.3</v>
      </c>
      <c r="I659" s="36">
        <v>7228.3</v>
      </c>
      <c r="J659" s="43"/>
      <c r="L659" s="5" t="e">
        <f>VLOOKUP(B659,#REF!,1,0)</f>
        <v>#REF!</v>
      </c>
    </row>
    <row r="660" spans="1:12" ht="15" hidden="1" customHeight="1">
      <c r="A660" s="34">
        <v>6</v>
      </c>
      <c r="B660" s="35" t="s">
        <v>4578</v>
      </c>
      <c r="C660" s="34" t="s">
        <v>4579</v>
      </c>
      <c r="D660" s="35" t="s">
        <v>4488</v>
      </c>
      <c r="E660" s="36">
        <v>0</v>
      </c>
      <c r="F660" s="43"/>
      <c r="G660" s="36">
        <v>0</v>
      </c>
      <c r="H660" s="36">
        <v>4738.3</v>
      </c>
      <c r="I660" s="36">
        <v>4738.3</v>
      </c>
      <c r="J660" s="43"/>
      <c r="L660" s="5" t="e">
        <f>VLOOKUP(B660,#REF!,1,0)</f>
        <v>#REF!</v>
      </c>
    </row>
    <row r="661" spans="1:12" ht="15" hidden="1" customHeight="1">
      <c r="A661" s="34">
        <v>6</v>
      </c>
      <c r="B661" s="35" t="s">
        <v>4580</v>
      </c>
      <c r="C661" s="34" t="s">
        <v>4581</v>
      </c>
      <c r="D661" s="35" t="s">
        <v>4582</v>
      </c>
      <c r="E661" s="36">
        <v>0</v>
      </c>
      <c r="F661" s="43"/>
      <c r="G661" s="36">
        <v>0</v>
      </c>
      <c r="H661" s="36">
        <v>40</v>
      </c>
      <c r="I661" s="36">
        <v>40</v>
      </c>
      <c r="J661" s="43"/>
      <c r="L661" s="5" t="e">
        <f>VLOOKUP(B661,#REF!,1,0)</f>
        <v>#REF!</v>
      </c>
    </row>
    <row r="662" spans="1:12" ht="15" hidden="1" customHeight="1">
      <c r="A662" s="34">
        <v>6</v>
      </c>
      <c r="B662" s="35" t="s">
        <v>4583</v>
      </c>
      <c r="C662" s="34" t="s">
        <v>4584</v>
      </c>
      <c r="D662" s="35" t="s">
        <v>4585</v>
      </c>
      <c r="E662" s="36">
        <v>0</v>
      </c>
      <c r="F662" s="43"/>
      <c r="G662" s="36">
        <v>0</v>
      </c>
      <c r="H662" s="36">
        <v>10</v>
      </c>
      <c r="I662" s="36">
        <v>10</v>
      </c>
      <c r="J662" s="43"/>
      <c r="L662" s="5" t="e">
        <f>VLOOKUP(B662,#REF!,1,0)</f>
        <v>#REF!</v>
      </c>
    </row>
    <row r="663" spans="1:12" ht="15" hidden="1" customHeight="1">
      <c r="A663" s="34">
        <v>6</v>
      </c>
      <c r="B663" s="35" t="s">
        <v>4586</v>
      </c>
      <c r="C663" s="34" t="s">
        <v>4587</v>
      </c>
      <c r="D663" s="35" t="s">
        <v>4588</v>
      </c>
      <c r="E663" s="36">
        <v>0</v>
      </c>
      <c r="F663" s="43"/>
      <c r="G663" s="36">
        <v>0</v>
      </c>
      <c r="H663" s="36">
        <v>114315</v>
      </c>
      <c r="I663" s="36">
        <v>114315</v>
      </c>
      <c r="J663" s="43"/>
      <c r="L663" s="5" t="e">
        <f>VLOOKUP(B663,#REF!,1,0)</f>
        <v>#REF!</v>
      </c>
    </row>
    <row r="664" spans="1:12" ht="15" hidden="1" customHeight="1">
      <c r="A664" s="34">
        <v>6</v>
      </c>
      <c r="B664" s="35" t="s">
        <v>4589</v>
      </c>
      <c r="C664" s="34" t="s">
        <v>4590</v>
      </c>
      <c r="D664" s="35" t="s">
        <v>4591</v>
      </c>
      <c r="E664" s="36">
        <v>0</v>
      </c>
      <c r="F664" s="43"/>
      <c r="G664" s="36">
        <v>0</v>
      </c>
      <c r="H664" s="36">
        <v>10</v>
      </c>
      <c r="I664" s="36">
        <v>10</v>
      </c>
      <c r="J664" s="43"/>
      <c r="L664" s="5" t="e">
        <f>VLOOKUP(B664,#REF!,1,0)</f>
        <v>#REF!</v>
      </c>
    </row>
    <row r="665" spans="1:12" ht="15" hidden="1" customHeight="1">
      <c r="A665" s="34">
        <v>6</v>
      </c>
      <c r="B665" s="35" t="s">
        <v>4592</v>
      </c>
      <c r="C665" s="34" t="s">
        <v>4593</v>
      </c>
      <c r="D665" s="35" t="s">
        <v>4594</v>
      </c>
      <c r="E665" s="36">
        <v>0</v>
      </c>
      <c r="F665" s="43"/>
      <c r="G665" s="36">
        <v>0</v>
      </c>
      <c r="H665" s="36">
        <v>26572.6</v>
      </c>
      <c r="I665" s="36">
        <v>26572.6</v>
      </c>
      <c r="J665" s="43"/>
      <c r="L665" s="5" t="e">
        <f>VLOOKUP(B665,#REF!,1,0)</f>
        <v>#REF!</v>
      </c>
    </row>
    <row r="666" spans="1:12" ht="15" hidden="1" customHeight="1">
      <c r="A666" s="34">
        <v>4</v>
      </c>
      <c r="B666" s="35" t="s">
        <v>4595</v>
      </c>
      <c r="C666" s="34" t="s">
        <v>1</v>
      </c>
      <c r="D666" s="35" t="s">
        <v>4596</v>
      </c>
      <c r="E666" s="36">
        <v>0</v>
      </c>
      <c r="F666" s="43"/>
      <c r="G666" s="36">
        <v>2498.27</v>
      </c>
      <c r="H666" s="36">
        <v>320665.40999999997</v>
      </c>
      <c r="I666" s="36">
        <v>318167.14</v>
      </c>
      <c r="J666" s="43"/>
      <c r="L666" s="5" t="e">
        <f>VLOOKUP(B666,#REF!,1,0)</f>
        <v>#REF!</v>
      </c>
    </row>
    <row r="667" spans="1:12" ht="15" hidden="1" customHeight="1">
      <c r="A667" s="34">
        <v>6</v>
      </c>
      <c r="B667" s="35" t="s">
        <v>4597</v>
      </c>
      <c r="C667" s="34" t="s">
        <v>4598</v>
      </c>
      <c r="D667" s="35" t="s">
        <v>4599</v>
      </c>
      <c r="E667" s="36">
        <v>0</v>
      </c>
      <c r="F667" s="43"/>
      <c r="G667" s="36">
        <v>0</v>
      </c>
      <c r="H667" s="36">
        <v>78856.12</v>
      </c>
      <c r="I667" s="36">
        <v>78856.12</v>
      </c>
      <c r="J667" s="43"/>
      <c r="L667" s="5" t="e">
        <f>VLOOKUP(B667,#REF!,1,0)</f>
        <v>#REF!</v>
      </c>
    </row>
    <row r="668" spans="1:12" ht="15" hidden="1" customHeight="1">
      <c r="A668" s="34">
        <v>6</v>
      </c>
      <c r="B668" s="35" t="s">
        <v>4600</v>
      </c>
      <c r="C668" s="34" t="s">
        <v>4601</v>
      </c>
      <c r="D668" s="35" t="s">
        <v>4602</v>
      </c>
      <c r="E668" s="36">
        <v>0</v>
      </c>
      <c r="F668" s="43"/>
      <c r="G668" s="36">
        <v>0</v>
      </c>
      <c r="H668" s="36">
        <v>1933.92</v>
      </c>
      <c r="I668" s="36">
        <v>1933.92</v>
      </c>
      <c r="J668" s="43"/>
      <c r="L668" s="5" t="e">
        <f>VLOOKUP(B668,#REF!,1,0)</f>
        <v>#REF!</v>
      </c>
    </row>
    <row r="669" spans="1:12" ht="15" hidden="1" customHeight="1">
      <c r="A669" s="34">
        <v>6</v>
      </c>
      <c r="B669" s="35" t="s">
        <v>4603</v>
      </c>
      <c r="C669" s="34" t="s">
        <v>4604</v>
      </c>
      <c r="D669" s="35" t="s">
        <v>4605</v>
      </c>
      <c r="E669" s="36">
        <v>0</v>
      </c>
      <c r="F669" s="43"/>
      <c r="G669" s="36">
        <v>15.73</v>
      </c>
      <c r="H669" s="36">
        <v>2763.9</v>
      </c>
      <c r="I669" s="36">
        <v>2748.17</v>
      </c>
      <c r="J669" s="43"/>
      <c r="L669" s="5" t="e">
        <f>VLOOKUP(B669,#REF!,1,0)</f>
        <v>#REF!</v>
      </c>
    </row>
    <row r="670" spans="1:12" ht="15" hidden="1" customHeight="1">
      <c r="A670" s="34">
        <v>6</v>
      </c>
      <c r="B670" s="35" t="s">
        <v>4606</v>
      </c>
      <c r="C670" s="34" t="s">
        <v>4607</v>
      </c>
      <c r="D670" s="35" t="s">
        <v>4608</v>
      </c>
      <c r="E670" s="36">
        <v>0</v>
      </c>
      <c r="F670" s="43"/>
      <c r="G670" s="36">
        <v>0.56000000000000005</v>
      </c>
      <c r="H670" s="36">
        <v>1749.86</v>
      </c>
      <c r="I670" s="36">
        <v>1749.3</v>
      </c>
      <c r="J670" s="43"/>
      <c r="L670" s="5" t="e">
        <f>VLOOKUP(B670,#REF!,1,0)</f>
        <v>#REF!</v>
      </c>
    </row>
    <row r="671" spans="1:12" ht="15" hidden="1" customHeight="1">
      <c r="A671" s="34">
        <v>6</v>
      </c>
      <c r="B671" s="35" t="s">
        <v>4609</v>
      </c>
      <c r="C671" s="34" t="s">
        <v>4610</v>
      </c>
      <c r="D671" s="35" t="s">
        <v>4611</v>
      </c>
      <c r="E671" s="36">
        <v>0</v>
      </c>
      <c r="F671" s="43"/>
      <c r="G671" s="36">
        <v>0</v>
      </c>
      <c r="H671" s="36">
        <v>394.24</v>
      </c>
      <c r="I671" s="36">
        <v>394.24</v>
      </c>
      <c r="J671" s="43"/>
      <c r="L671" s="5" t="e">
        <f>VLOOKUP(B671,#REF!,1,0)</f>
        <v>#REF!</v>
      </c>
    </row>
    <row r="672" spans="1:12" ht="15" hidden="1" customHeight="1">
      <c r="A672" s="34">
        <v>6</v>
      </c>
      <c r="B672" s="35" t="s">
        <v>4612</v>
      </c>
      <c r="C672" s="34" t="s">
        <v>4613</v>
      </c>
      <c r="D672" s="35" t="s">
        <v>4614</v>
      </c>
      <c r="E672" s="36">
        <v>0</v>
      </c>
      <c r="F672" s="43"/>
      <c r="G672" s="36">
        <v>0</v>
      </c>
      <c r="H672" s="36">
        <v>1819.37</v>
      </c>
      <c r="I672" s="36">
        <v>1819.37</v>
      </c>
      <c r="J672" s="43"/>
      <c r="L672" s="5" t="e">
        <f>VLOOKUP(B672,#REF!,1,0)</f>
        <v>#REF!</v>
      </c>
    </row>
    <row r="673" spans="1:12" ht="15" hidden="1" customHeight="1">
      <c r="A673" s="34">
        <v>6</v>
      </c>
      <c r="B673" s="35" t="s">
        <v>4615</v>
      </c>
      <c r="C673" s="34" t="s">
        <v>4616</v>
      </c>
      <c r="D673" s="35" t="s">
        <v>4617</v>
      </c>
      <c r="E673" s="36">
        <v>0</v>
      </c>
      <c r="F673" s="43"/>
      <c r="G673" s="36">
        <v>0</v>
      </c>
      <c r="H673" s="36">
        <v>311.06</v>
      </c>
      <c r="I673" s="36">
        <v>311.06</v>
      </c>
      <c r="J673" s="43"/>
      <c r="L673" s="5" t="e">
        <f>VLOOKUP(B673,#REF!,1,0)</f>
        <v>#REF!</v>
      </c>
    </row>
    <row r="674" spans="1:12" ht="15" hidden="1" customHeight="1">
      <c r="A674" s="34">
        <v>6</v>
      </c>
      <c r="B674" s="35" t="s">
        <v>4618</v>
      </c>
      <c r="C674" s="34" t="s">
        <v>4619</v>
      </c>
      <c r="D674" s="35" t="s">
        <v>4620</v>
      </c>
      <c r="E674" s="36">
        <v>0</v>
      </c>
      <c r="F674" s="43"/>
      <c r="G674" s="36">
        <v>0</v>
      </c>
      <c r="H674" s="36">
        <v>1095.26</v>
      </c>
      <c r="I674" s="36">
        <v>1095.26</v>
      </c>
      <c r="J674" s="43"/>
      <c r="L674" s="5" t="e">
        <f>VLOOKUP(B674,#REF!,1,0)</f>
        <v>#REF!</v>
      </c>
    </row>
    <row r="675" spans="1:12" ht="15" hidden="1" customHeight="1">
      <c r="A675" s="34">
        <v>6</v>
      </c>
      <c r="B675" s="35" t="s">
        <v>4621</v>
      </c>
      <c r="C675" s="34" t="s">
        <v>4622</v>
      </c>
      <c r="D675" s="35" t="s">
        <v>4623</v>
      </c>
      <c r="E675" s="36">
        <v>0</v>
      </c>
      <c r="F675" s="43"/>
      <c r="G675" s="36">
        <v>0</v>
      </c>
      <c r="H675" s="36">
        <v>1149.94</v>
      </c>
      <c r="I675" s="36">
        <v>1149.94</v>
      </c>
      <c r="J675" s="43"/>
      <c r="L675" s="5" t="e">
        <f>VLOOKUP(B675,#REF!,1,0)</f>
        <v>#REF!</v>
      </c>
    </row>
    <row r="676" spans="1:12" ht="15" hidden="1" customHeight="1">
      <c r="A676" s="34">
        <v>6</v>
      </c>
      <c r="B676" s="35" t="s">
        <v>4624</v>
      </c>
      <c r="C676" s="34" t="s">
        <v>4625</v>
      </c>
      <c r="D676" s="35" t="s">
        <v>4626</v>
      </c>
      <c r="E676" s="36">
        <v>0</v>
      </c>
      <c r="F676" s="43"/>
      <c r="G676" s="36">
        <v>0</v>
      </c>
      <c r="H676" s="36">
        <v>28524.81</v>
      </c>
      <c r="I676" s="36">
        <v>28524.81</v>
      </c>
      <c r="J676" s="43"/>
      <c r="L676" s="5" t="e">
        <f>VLOOKUP(B676,#REF!,1,0)</f>
        <v>#REF!</v>
      </c>
    </row>
    <row r="677" spans="1:12" ht="15" hidden="1" customHeight="1">
      <c r="A677" s="34">
        <v>6</v>
      </c>
      <c r="B677" s="35" t="s">
        <v>4627</v>
      </c>
      <c r="C677" s="34" t="s">
        <v>4628</v>
      </c>
      <c r="D677" s="35" t="s">
        <v>4629</v>
      </c>
      <c r="E677" s="36">
        <v>0</v>
      </c>
      <c r="F677" s="43"/>
      <c r="G677" s="36">
        <v>0</v>
      </c>
      <c r="H677" s="36">
        <v>222.62</v>
      </c>
      <c r="I677" s="36">
        <v>222.62</v>
      </c>
      <c r="J677" s="43"/>
      <c r="L677" s="5" t="e">
        <f>VLOOKUP(B677,#REF!,1,0)</f>
        <v>#REF!</v>
      </c>
    </row>
    <row r="678" spans="1:12" ht="15" hidden="1" customHeight="1">
      <c r="A678" s="34">
        <v>6</v>
      </c>
      <c r="B678" s="35" t="s">
        <v>4630</v>
      </c>
      <c r="C678" s="34" t="s">
        <v>4631</v>
      </c>
      <c r="D678" s="35" t="s">
        <v>4632</v>
      </c>
      <c r="E678" s="36">
        <v>0</v>
      </c>
      <c r="F678" s="43"/>
      <c r="G678" s="36">
        <v>0</v>
      </c>
      <c r="H678" s="36">
        <v>39.5</v>
      </c>
      <c r="I678" s="36">
        <v>39.5</v>
      </c>
      <c r="J678" s="43"/>
      <c r="L678" s="5" t="e">
        <f>VLOOKUP(B678,#REF!,1,0)</f>
        <v>#REF!</v>
      </c>
    </row>
    <row r="679" spans="1:12" ht="15" hidden="1" customHeight="1">
      <c r="A679" s="34">
        <v>6</v>
      </c>
      <c r="B679" s="35" t="s">
        <v>4633</v>
      </c>
      <c r="C679" s="34" t="s">
        <v>4634</v>
      </c>
      <c r="D679" s="35" t="s">
        <v>4635</v>
      </c>
      <c r="E679" s="36">
        <v>0</v>
      </c>
      <c r="F679" s="43"/>
      <c r="G679" s="36">
        <v>0</v>
      </c>
      <c r="H679" s="36">
        <v>2062.21</v>
      </c>
      <c r="I679" s="36">
        <v>2062.21</v>
      </c>
      <c r="J679" s="43"/>
      <c r="L679" s="5" t="e">
        <f>VLOOKUP(B679,#REF!,1,0)</f>
        <v>#REF!</v>
      </c>
    </row>
    <row r="680" spans="1:12" ht="15" hidden="1" customHeight="1">
      <c r="A680" s="34">
        <v>6</v>
      </c>
      <c r="B680" s="35" t="s">
        <v>4639</v>
      </c>
      <c r="C680" s="34" t="s">
        <v>4640</v>
      </c>
      <c r="D680" s="35" t="s">
        <v>4641</v>
      </c>
      <c r="E680" s="36">
        <v>0</v>
      </c>
      <c r="F680" s="43"/>
      <c r="G680" s="36">
        <v>0</v>
      </c>
      <c r="H680" s="36">
        <v>3348.9</v>
      </c>
      <c r="I680" s="36">
        <v>3348.9</v>
      </c>
      <c r="J680" s="43"/>
      <c r="L680" s="5" t="e">
        <f>VLOOKUP(B680,#REF!,1,0)</f>
        <v>#REF!</v>
      </c>
    </row>
    <row r="681" spans="1:12" ht="15" hidden="1" customHeight="1">
      <c r="A681" s="34">
        <v>6</v>
      </c>
      <c r="B681" s="35" t="s">
        <v>4642</v>
      </c>
      <c r="C681" s="34" t="s">
        <v>4643</v>
      </c>
      <c r="D681" s="35" t="s">
        <v>4644</v>
      </c>
      <c r="E681" s="36">
        <v>0</v>
      </c>
      <c r="F681" s="43"/>
      <c r="G681" s="36">
        <v>0</v>
      </c>
      <c r="H681" s="36">
        <v>550.39</v>
      </c>
      <c r="I681" s="36">
        <v>550.39</v>
      </c>
      <c r="J681" s="43"/>
      <c r="L681" s="5" t="e">
        <f>VLOOKUP(B681,#REF!,1,0)</f>
        <v>#REF!</v>
      </c>
    </row>
    <row r="682" spans="1:12" ht="15" hidden="1" customHeight="1">
      <c r="A682" s="34">
        <v>6</v>
      </c>
      <c r="B682" s="35" t="s">
        <v>4645</v>
      </c>
      <c r="C682" s="34" t="s">
        <v>4646</v>
      </c>
      <c r="D682" s="35" t="s">
        <v>4647</v>
      </c>
      <c r="E682" s="36">
        <v>0</v>
      </c>
      <c r="F682" s="43"/>
      <c r="G682" s="36">
        <v>0</v>
      </c>
      <c r="H682" s="36">
        <v>185.78</v>
      </c>
      <c r="I682" s="36">
        <v>185.78</v>
      </c>
      <c r="J682" s="43"/>
      <c r="L682" s="5" t="e">
        <f>VLOOKUP(B682,#REF!,1,0)</f>
        <v>#REF!</v>
      </c>
    </row>
    <row r="683" spans="1:12" ht="15" hidden="1" customHeight="1">
      <c r="A683" s="34">
        <v>6</v>
      </c>
      <c r="B683" s="35" t="s">
        <v>4648</v>
      </c>
      <c r="C683" s="34" t="s">
        <v>4649</v>
      </c>
      <c r="D683" s="35" t="s">
        <v>4650</v>
      </c>
      <c r="E683" s="36">
        <v>0</v>
      </c>
      <c r="F683" s="43"/>
      <c r="G683" s="36">
        <v>2</v>
      </c>
      <c r="H683" s="36">
        <v>453.37</v>
      </c>
      <c r="I683" s="36">
        <v>451.37</v>
      </c>
      <c r="J683" s="43"/>
      <c r="L683" s="5" t="e">
        <f>VLOOKUP(B683,#REF!,1,0)</f>
        <v>#REF!</v>
      </c>
    </row>
    <row r="684" spans="1:12" ht="15" hidden="1" customHeight="1">
      <c r="A684" s="34">
        <v>6</v>
      </c>
      <c r="B684" s="35" t="s">
        <v>4651</v>
      </c>
      <c r="C684" s="34" t="s">
        <v>4652</v>
      </c>
      <c r="D684" s="35" t="s">
        <v>4653</v>
      </c>
      <c r="E684" s="36">
        <v>0</v>
      </c>
      <c r="F684" s="43"/>
      <c r="G684" s="36">
        <v>0</v>
      </c>
      <c r="H684" s="36">
        <v>102095.9</v>
      </c>
      <c r="I684" s="36">
        <v>102095.9</v>
      </c>
      <c r="J684" s="43"/>
      <c r="L684" s="5" t="e">
        <f>VLOOKUP(B684,#REF!,1,0)</f>
        <v>#REF!</v>
      </c>
    </row>
    <row r="685" spans="1:12" ht="15" hidden="1" customHeight="1">
      <c r="A685" s="34">
        <v>6</v>
      </c>
      <c r="B685" s="35" t="s">
        <v>4654</v>
      </c>
      <c r="C685" s="34" t="s">
        <v>4655</v>
      </c>
      <c r="D685" s="35" t="s">
        <v>4656</v>
      </c>
      <c r="E685" s="36">
        <v>0</v>
      </c>
      <c r="F685" s="43"/>
      <c r="G685" s="36">
        <v>0</v>
      </c>
      <c r="H685" s="36">
        <v>25774.13</v>
      </c>
      <c r="I685" s="36">
        <v>25774.13</v>
      </c>
      <c r="J685" s="43"/>
      <c r="L685" s="5" t="e">
        <f>VLOOKUP(B685,#REF!,1,0)</f>
        <v>#REF!</v>
      </c>
    </row>
    <row r="686" spans="1:12" ht="15" hidden="1" customHeight="1">
      <c r="A686" s="34">
        <v>6</v>
      </c>
      <c r="B686" s="35" t="s">
        <v>4657</v>
      </c>
      <c r="C686" s="34" t="s">
        <v>4658</v>
      </c>
      <c r="D686" s="35" t="s">
        <v>4659</v>
      </c>
      <c r="E686" s="36">
        <v>0</v>
      </c>
      <c r="F686" s="43"/>
      <c r="G686" s="36">
        <v>0</v>
      </c>
      <c r="H686" s="36">
        <v>40151.360000000001</v>
      </c>
      <c r="I686" s="36">
        <v>40151.360000000001</v>
      </c>
      <c r="J686" s="43"/>
      <c r="L686" s="5" t="e">
        <f>VLOOKUP(B686,#REF!,1,0)</f>
        <v>#REF!</v>
      </c>
    </row>
    <row r="687" spans="1:12" ht="15" hidden="1" customHeight="1">
      <c r="A687" s="34">
        <v>6</v>
      </c>
      <c r="B687" s="35" t="s">
        <v>4660</v>
      </c>
      <c r="C687" s="34" t="s">
        <v>4661</v>
      </c>
      <c r="D687" s="35" t="s">
        <v>4662</v>
      </c>
      <c r="E687" s="36">
        <v>0</v>
      </c>
      <c r="F687" s="43"/>
      <c r="G687" s="36">
        <v>1821.52</v>
      </c>
      <c r="H687" s="36">
        <v>21549.040000000001</v>
      </c>
      <c r="I687" s="36">
        <v>19727.52</v>
      </c>
      <c r="J687" s="43"/>
      <c r="L687" s="5" t="e">
        <f>VLOOKUP(B687,#REF!,1,0)</f>
        <v>#REF!</v>
      </c>
    </row>
    <row r="688" spans="1:12" ht="15" hidden="1" customHeight="1">
      <c r="A688" s="34">
        <v>6</v>
      </c>
      <c r="B688" s="35" t="s">
        <v>4663</v>
      </c>
      <c r="C688" s="34" t="s">
        <v>4664</v>
      </c>
      <c r="D688" s="35" t="s">
        <v>4665</v>
      </c>
      <c r="E688" s="36">
        <v>0</v>
      </c>
      <c r="F688" s="43"/>
      <c r="G688" s="36">
        <v>0</v>
      </c>
      <c r="H688" s="36">
        <v>3390.97</v>
      </c>
      <c r="I688" s="36">
        <v>3390.97</v>
      </c>
      <c r="J688" s="43"/>
      <c r="L688" s="5" t="e">
        <f>VLOOKUP(B688,#REF!,1,0)</f>
        <v>#REF!</v>
      </c>
    </row>
    <row r="689" spans="1:12" ht="15" hidden="1" customHeight="1">
      <c r="A689" s="34">
        <v>6</v>
      </c>
      <c r="B689" s="35" t="s">
        <v>4669</v>
      </c>
      <c r="C689" s="34" t="s">
        <v>4670</v>
      </c>
      <c r="D689" s="35" t="s">
        <v>4671</v>
      </c>
      <c r="E689" s="36">
        <v>0</v>
      </c>
      <c r="F689" s="43"/>
      <c r="G689" s="36">
        <v>0</v>
      </c>
      <c r="H689" s="36">
        <v>1584.3</v>
      </c>
      <c r="I689" s="36">
        <v>1584.3</v>
      </c>
      <c r="J689" s="43"/>
      <c r="L689" s="5" t="e">
        <f>VLOOKUP(B689,#REF!,1,0)</f>
        <v>#REF!</v>
      </c>
    </row>
    <row r="690" spans="1:12" ht="15" hidden="1" customHeight="1">
      <c r="A690" s="34">
        <v>3</v>
      </c>
      <c r="B690" s="35" t="s">
        <v>4672</v>
      </c>
      <c r="C690" s="34" t="s">
        <v>1</v>
      </c>
      <c r="D690" s="35" t="s">
        <v>4673</v>
      </c>
      <c r="E690" s="36">
        <v>0</v>
      </c>
      <c r="F690" s="43"/>
      <c r="G690" s="36">
        <v>0</v>
      </c>
      <c r="H690" s="36">
        <v>2058079.2</v>
      </c>
      <c r="I690" s="36">
        <v>2058079.2</v>
      </c>
      <c r="J690" s="43"/>
      <c r="L690" s="5" t="e">
        <f>VLOOKUP(B690,#REF!,1,0)</f>
        <v>#REF!</v>
      </c>
    </row>
    <row r="691" spans="1:12" ht="15" hidden="1" customHeight="1">
      <c r="A691" s="34">
        <v>4</v>
      </c>
      <c r="B691" s="35" t="s">
        <v>4674</v>
      </c>
      <c r="C691" s="34" t="s">
        <v>1</v>
      </c>
      <c r="D691" s="35" t="s">
        <v>4675</v>
      </c>
      <c r="E691" s="36">
        <v>0</v>
      </c>
      <c r="F691" s="43"/>
      <c r="G691" s="36">
        <v>0</v>
      </c>
      <c r="H691" s="36">
        <v>541217.74</v>
      </c>
      <c r="I691" s="36">
        <v>541217.74</v>
      </c>
      <c r="J691" s="43"/>
      <c r="L691" s="5" t="e">
        <f>VLOOKUP(B691,#REF!,1,0)</f>
        <v>#REF!</v>
      </c>
    </row>
    <row r="692" spans="1:12" ht="15" hidden="1" customHeight="1">
      <c r="A692" s="34">
        <v>6</v>
      </c>
      <c r="B692" s="35" t="s">
        <v>4676</v>
      </c>
      <c r="C692" s="34" t="s">
        <v>4677</v>
      </c>
      <c r="D692" s="35" t="s">
        <v>4678</v>
      </c>
      <c r="E692" s="36">
        <v>0</v>
      </c>
      <c r="F692" s="43"/>
      <c r="G692" s="36">
        <v>0</v>
      </c>
      <c r="H692" s="36">
        <v>26513.26</v>
      </c>
      <c r="I692" s="36">
        <v>26513.26</v>
      </c>
      <c r="J692" s="43"/>
      <c r="L692" s="5" t="e">
        <f>VLOOKUP(B692,#REF!,1,0)</f>
        <v>#REF!</v>
      </c>
    </row>
    <row r="693" spans="1:12" ht="15" hidden="1" customHeight="1">
      <c r="A693" s="34">
        <v>6</v>
      </c>
      <c r="B693" s="35" t="s">
        <v>4679</v>
      </c>
      <c r="C693" s="34" t="s">
        <v>4680</v>
      </c>
      <c r="D693" s="35" t="s">
        <v>4681</v>
      </c>
      <c r="E693" s="36">
        <v>0</v>
      </c>
      <c r="F693" s="43"/>
      <c r="G693" s="36">
        <v>0</v>
      </c>
      <c r="H693" s="36">
        <v>8136</v>
      </c>
      <c r="I693" s="36">
        <v>8136</v>
      </c>
      <c r="J693" s="43"/>
      <c r="L693" s="5" t="e">
        <f>VLOOKUP(B693,#REF!,1,0)</f>
        <v>#REF!</v>
      </c>
    </row>
    <row r="694" spans="1:12" ht="15" hidden="1" customHeight="1">
      <c r="A694" s="34">
        <v>6</v>
      </c>
      <c r="B694" s="35" t="s">
        <v>4682</v>
      </c>
      <c r="C694" s="34" t="s">
        <v>4683</v>
      </c>
      <c r="D694" s="35" t="s">
        <v>4684</v>
      </c>
      <c r="E694" s="36">
        <v>0</v>
      </c>
      <c r="F694" s="43"/>
      <c r="G694" s="36">
        <v>0</v>
      </c>
      <c r="H694" s="36">
        <v>506568.48</v>
      </c>
      <c r="I694" s="36">
        <v>506568.48</v>
      </c>
      <c r="J694" s="43"/>
      <c r="L694" s="5" t="e">
        <f>VLOOKUP(B694,#REF!,1,0)</f>
        <v>#REF!</v>
      </c>
    </row>
    <row r="695" spans="1:12" ht="15" hidden="1" customHeight="1">
      <c r="A695" s="34">
        <v>4</v>
      </c>
      <c r="B695" s="35" t="s">
        <v>4685</v>
      </c>
      <c r="C695" s="34" t="s">
        <v>1</v>
      </c>
      <c r="D695" s="35" t="s">
        <v>4686</v>
      </c>
      <c r="E695" s="36">
        <v>0</v>
      </c>
      <c r="F695" s="43"/>
      <c r="G695" s="36">
        <v>0</v>
      </c>
      <c r="H695" s="36">
        <v>8510.26</v>
      </c>
      <c r="I695" s="36">
        <v>8510.26</v>
      </c>
      <c r="J695" s="43"/>
      <c r="L695" s="5" t="e">
        <f>VLOOKUP(B695,#REF!,1,0)</f>
        <v>#REF!</v>
      </c>
    </row>
    <row r="696" spans="1:12" ht="15" hidden="1" customHeight="1">
      <c r="A696" s="34">
        <v>6</v>
      </c>
      <c r="B696" s="35" t="s">
        <v>4687</v>
      </c>
      <c r="C696" s="34" t="s">
        <v>4688</v>
      </c>
      <c r="D696" s="35" t="s">
        <v>3337</v>
      </c>
      <c r="E696" s="36">
        <v>0</v>
      </c>
      <c r="F696" s="43"/>
      <c r="G696" s="36">
        <v>0</v>
      </c>
      <c r="H696" s="36">
        <v>8510.26</v>
      </c>
      <c r="I696" s="36">
        <v>8510.26</v>
      </c>
      <c r="J696" s="43"/>
      <c r="L696" s="5" t="e">
        <f>VLOOKUP(B696,#REF!,1,0)</f>
        <v>#REF!</v>
      </c>
    </row>
    <row r="697" spans="1:12" ht="15" hidden="1" customHeight="1">
      <c r="A697" s="34">
        <v>4</v>
      </c>
      <c r="B697" s="35" t="s">
        <v>4689</v>
      </c>
      <c r="C697" s="34" t="s">
        <v>1</v>
      </c>
      <c r="D697" s="35" t="s">
        <v>4690</v>
      </c>
      <c r="E697" s="36">
        <v>0</v>
      </c>
      <c r="F697" s="43"/>
      <c r="G697" s="36">
        <v>0</v>
      </c>
      <c r="H697" s="36">
        <v>841448.34</v>
      </c>
      <c r="I697" s="36">
        <v>841448.34</v>
      </c>
      <c r="J697" s="43"/>
      <c r="L697" s="5" t="e">
        <f>VLOOKUP(B697,#REF!,1,0)</f>
        <v>#REF!</v>
      </c>
    </row>
    <row r="698" spans="1:12" ht="15" hidden="1" customHeight="1">
      <c r="A698" s="34">
        <v>6</v>
      </c>
      <c r="B698" s="35" t="s">
        <v>4691</v>
      </c>
      <c r="C698" s="34" t="s">
        <v>4692</v>
      </c>
      <c r="D698" s="35" t="s">
        <v>4693</v>
      </c>
      <c r="E698" s="36">
        <v>0</v>
      </c>
      <c r="F698" s="43"/>
      <c r="G698" s="36">
        <v>0</v>
      </c>
      <c r="H698" s="36">
        <v>841448.34</v>
      </c>
      <c r="I698" s="36">
        <v>841448.34</v>
      </c>
      <c r="J698" s="43"/>
      <c r="L698" s="5" t="e">
        <f>VLOOKUP(B698,#REF!,1,0)</f>
        <v>#REF!</v>
      </c>
    </row>
    <row r="699" spans="1:12" ht="15" hidden="1" customHeight="1">
      <c r="A699" s="34">
        <v>4</v>
      </c>
      <c r="B699" s="35" t="s">
        <v>4694</v>
      </c>
      <c r="C699" s="34" t="s">
        <v>1</v>
      </c>
      <c r="D699" s="35" t="s">
        <v>4695</v>
      </c>
      <c r="E699" s="36">
        <v>0</v>
      </c>
      <c r="F699" s="43"/>
      <c r="G699" s="36">
        <v>0</v>
      </c>
      <c r="H699" s="36">
        <v>664166.85</v>
      </c>
      <c r="I699" s="36">
        <v>664166.85</v>
      </c>
      <c r="J699" s="43"/>
      <c r="L699" s="5" t="e">
        <f>VLOOKUP(B699,#REF!,1,0)</f>
        <v>#REF!</v>
      </c>
    </row>
    <row r="700" spans="1:12" ht="15" hidden="1" customHeight="1">
      <c r="A700" s="34">
        <v>5</v>
      </c>
      <c r="B700" s="35" t="s">
        <v>4696</v>
      </c>
      <c r="C700" s="34" t="s">
        <v>1</v>
      </c>
      <c r="D700" s="35" t="s">
        <v>4697</v>
      </c>
      <c r="E700" s="36">
        <v>0</v>
      </c>
      <c r="F700" s="43"/>
      <c r="G700" s="36">
        <v>0</v>
      </c>
      <c r="H700" s="36">
        <v>588630.48</v>
      </c>
      <c r="I700" s="36">
        <v>588630.48</v>
      </c>
      <c r="J700" s="43"/>
      <c r="L700" s="5" t="e">
        <f>VLOOKUP(B700,#REF!,1,0)</f>
        <v>#REF!</v>
      </c>
    </row>
    <row r="701" spans="1:12" ht="15" hidden="1" customHeight="1">
      <c r="A701" s="34">
        <v>6</v>
      </c>
      <c r="B701" s="35" t="s">
        <v>4700</v>
      </c>
      <c r="C701" s="34" t="s">
        <v>4701</v>
      </c>
      <c r="D701" s="35" t="s">
        <v>4702</v>
      </c>
      <c r="E701" s="36">
        <v>0</v>
      </c>
      <c r="F701" s="43"/>
      <c r="G701" s="36">
        <v>0</v>
      </c>
      <c r="H701" s="36">
        <v>9831.4699999999993</v>
      </c>
      <c r="I701" s="36">
        <v>9831.4699999999993</v>
      </c>
      <c r="J701" s="43"/>
      <c r="L701" s="5" t="e">
        <f>VLOOKUP(B701,#REF!,1,0)</f>
        <v>#REF!</v>
      </c>
    </row>
    <row r="702" spans="1:12" ht="15" hidden="1" customHeight="1">
      <c r="A702" s="34">
        <v>6</v>
      </c>
      <c r="B702" s="35" t="s">
        <v>4703</v>
      </c>
      <c r="C702" s="34" t="s">
        <v>4704</v>
      </c>
      <c r="D702" s="35" t="s">
        <v>4705</v>
      </c>
      <c r="E702" s="36">
        <v>0</v>
      </c>
      <c r="F702" s="43"/>
      <c r="G702" s="36">
        <v>0</v>
      </c>
      <c r="H702" s="36">
        <v>801.02</v>
      </c>
      <c r="I702" s="36">
        <v>801.02</v>
      </c>
      <c r="J702" s="43"/>
      <c r="L702" s="5" t="e">
        <f>VLOOKUP(B702,#REF!,1,0)</f>
        <v>#REF!</v>
      </c>
    </row>
    <row r="703" spans="1:12" ht="15" hidden="1" customHeight="1">
      <c r="A703" s="34">
        <v>6</v>
      </c>
      <c r="B703" s="35" t="s">
        <v>4706</v>
      </c>
      <c r="C703" s="34" t="s">
        <v>4707</v>
      </c>
      <c r="D703" s="35" t="s">
        <v>4708</v>
      </c>
      <c r="E703" s="36">
        <v>0</v>
      </c>
      <c r="F703" s="43"/>
      <c r="G703" s="36">
        <v>0</v>
      </c>
      <c r="H703" s="36">
        <v>4390.93</v>
      </c>
      <c r="I703" s="36">
        <v>4390.93</v>
      </c>
      <c r="J703" s="43"/>
      <c r="L703" s="5" t="e">
        <f>VLOOKUP(B703,#REF!,1,0)</f>
        <v>#REF!</v>
      </c>
    </row>
    <row r="704" spans="1:12" ht="15" hidden="1" customHeight="1">
      <c r="A704" s="34">
        <v>6</v>
      </c>
      <c r="B704" s="35" t="s">
        <v>4709</v>
      </c>
      <c r="C704" s="34" t="s">
        <v>4710</v>
      </c>
      <c r="D704" s="35" t="s">
        <v>4711</v>
      </c>
      <c r="E704" s="36">
        <v>0</v>
      </c>
      <c r="F704" s="43"/>
      <c r="G704" s="36">
        <v>0</v>
      </c>
      <c r="H704" s="36">
        <v>1640.02</v>
      </c>
      <c r="I704" s="36">
        <v>1640.02</v>
      </c>
      <c r="J704" s="43"/>
      <c r="L704" s="5" t="e">
        <f>VLOOKUP(B704,#REF!,1,0)</f>
        <v>#REF!</v>
      </c>
    </row>
    <row r="705" spans="1:12" ht="15" hidden="1" customHeight="1">
      <c r="A705" s="34">
        <v>6</v>
      </c>
      <c r="B705" s="35" t="s">
        <v>4712</v>
      </c>
      <c r="C705" s="34" t="s">
        <v>4713</v>
      </c>
      <c r="D705" s="35" t="s">
        <v>4714</v>
      </c>
      <c r="E705" s="36">
        <v>0</v>
      </c>
      <c r="F705" s="43"/>
      <c r="G705" s="36">
        <v>0</v>
      </c>
      <c r="H705" s="36">
        <v>163428.51999999999</v>
      </c>
      <c r="I705" s="36">
        <v>163428.51999999999</v>
      </c>
      <c r="J705" s="43"/>
      <c r="L705" s="5" t="e">
        <f>VLOOKUP(B705,#REF!,1,0)</f>
        <v>#REF!</v>
      </c>
    </row>
    <row r="706" spans="1:12" ht="15" hidden="1" customHeight="1">
      <c r="A706" s="34">
        <v>6</v>
      </c>
      <c r="B706" s="35" t="s">
        <v>4715</v>
      </c>
      <c r="C706" s="34" t="s">
        <v>4716</v>
      </c>
      <c r="D706" s="35" t="s">
        <v>4717</v>
      </c>
      <c r="E706" s="36">
        <v>0</v>
      </c>
      <c r="F706" s="43"/>
      <c r="G706" s="36">
        <v>0</v>
      </c>
      <c r="H706" s="36">
        <v>136130.51</v>
      </c>
      <c r="I706" s="36">
        <v>136130.51</v>
      </c>
      <c r="J706" s="43"/>
      <c r="L706" s="5" t="e">
        <f>VLOOKUP(B706,#REF!,1,0)</f>
        <v>#REF!</v>
      </c>
    </row>
    <row r="707" spans="1:12" ht="15" hidden="1" customHeight="1">
      <c r="A707" s="34">
        <v>6</v>
      </c>
      <c r="B707" s="35" t="s">
        <v>4718</v>
      </c>
      <c r="C707" s="34" t="s">
        <v>4719</v>
      </c>
      <c r="D707" s="35" t="s">
        <v>4720</v>
      </c>
      <c r="E707" s="36">
        <v>0</v>
      </c>
      <c r="F707" s="43"/>
      <c r="G707" s="36">
        <v>0</v>
      </c>
      <c r="H707" s="36">
        <v>270299.33</v>
      </c>
      <c r="I707" s="36">
        <v>270299.33</v>
      </c>
      <c r="J707" s="43"/>
      <c r="L707" s="5" t="e">
        <f>VLOOKUP(B707,#REF!,1,0)</f>
        <v>#REF!</v>
      </c>
    </row>
    <row r="708" spans="1:12" ht="15" hidden="1" customHeight="1">
      <c r="A708" s="34">
        <v>6</v>
      </c>
      <c r="B708" s="35" t="s">
        <v>4721</v>
      </c>
      <c r="C708" s="34" t="s">
        <v>4722</v>
      </c>
      <c r="D708" s="35" t="s">
        <v>4723</v>
      </c>
      <c r="E708" s="36">
        <v>0</v>
      </c>
      <c r="F708" s="43"/>
      <c r="G708" s="36">
        <v>0</v>
      </c>
      <c r="H708" s="36">
        <v>2108.6799999999998</v>
      </c>
      <c r="I708" s="36">
        <v>2108.6799999999998</v>
      </c>
      <c r="J708" s="43"/>
      <c r="L708" s="5" t="e">
        <f>VLOOKUP(B708,#REF!,1,0)</f>
        <v>#REF!</v>
      </c>
    </row>
    <row r="709" spans="1:12" ht="15" hidden="1" customHeight="1">
      <c r="A709" s="34">
        <v>5</v>
      </c>
      <c r="B709" s="35" t="s">
        <v>4724</v>
      </c>
      <c r="C709" s="34" t="s">
        <v>1</v>
      </c>
      <c r="D709" s="35" t="s">
        <v>4725</v>
      </c>
      <c r="E709" s="36">
        <v>0</v>
      </c>
      <c r="F709" s="43"/>
      <c r="G709" s="36">
        <v>0</v>
      </c>
      <c r="H709" s="36">
        <v>35524.769999999997</v>
      </c>
      <c r="I709" s="36">
        <v>35524.769999999997</v>
      </c>
      <c r="J709" s="43"/>
      <c r="L709" s="5" t="e">
        <f>VLOOKUP(B709,#REF!,1,0)</f>
        <v>#REF!</v>
      </c>
    </row>
    <row r="710" spans="1:12" ht="15" hidden="1" customHeight="1">
      <c r="A710" s="34">
        <v>6</v>
      </c>
      <c r="B710" s="35" t="s">
        <v>4726</v>
      </c>
      <c r="C710" s="34" t="s">
        <v>4727</v>
      </c>
      <c r="D710" s="35" t="s">
        <v>4728</v>
      </c>
      <c r="E710" s="36">
        <v>0</v>
      </c>
      <c r="F710" s="43"/>
      <c r="G710" s="36">
        <v>0</v>
      </c>
      <c r="H710" s="36">
        <v>35524.769999999997</v>
      </c>
      <c r="I710" s="36">
        <v>35524.769999999997</v>
      </c>
      <c r="J710" s="43"/>
      <c r="L710" s="5" t="e">
        <f>VLOOKUP(B710,#REF!,1,0)</f>
        <v>#REF!</v>
      </c>
    </row>
    <row r="711" spans="1:12" ht="15" hidden="1" customHeight="1">
      <c r="A711" s="34">
        <v>5</v>
      </c>
      <c r="B711" s="35" t="s">
        <v>4729</v>
      </c>
      <c r="C711" s="34" t="s">
        <v>1</v>
      </c>
      <c r="D711" s="35" t="s">
        <v>4730</v>
      </c>
      <c r="E711" s="36">
        <v>0</v>
      </c>
      <c r="F711" s="43"/>
      <c r="G711" s="36">
        <v>0</v>
      </c>
      <c r="H711" s="36">
        <v>40011.599999999999</v>
      </c>
      <c r="I711" s="36">
        <v>40011.599999999999</v>
      </c>
      <c r="J711" s="43"/>
      <c r="L711" s="5" t="e">
        <f>VLOOKUP(B711,#REF!,1,0)</f>
        <v>#REF!</v>
      </c>
    </row>
    <row r="712" spans="1:12" ht="15" hidden="1" customHeight="1">
      <c r="A712" s="34">
        <v>6</v>
      </c>
      <c r="B712" s="35" t="s">
        <v>4731</v>
      </c>
      <c r="C712" s="34" t="s">
        <v>4732</v>
      </c>
      <c r="D712" s="35" t="s">
        <v>4733</v>
      </c>
      <c r="E712" s="36">
        <v>0</v>
      </c>
      <c r="F712" s="43"/>
      <c r="G712" s="36">
        <v>0</v>
      </c>
      <c r="H712" s="36">
        <v>40011.599999999999</v>
      </c>
      <c r="I712" s="36">
        <v>40011.599999999999</v>
      </c>
      <c r="J712" s="43"/>
      <c r="L712" s="5" t="e">
        <f>VLOOKUP(B712,#REF!,1,0)</f>
        <v>#REF!</v>
      </c>
    </row>
    <row r="713" spans="1:12" ht="15" hidden="1" customHeight="1">
      <c r="A713" s="34">
        <v>4</v>
      </c>
      <c r="B713" s="35" t="s">
        <v>4737</v>
      </c>
      <c r="C713" s="34" t="s">
        <v>1</v>
      </c>
      <c r="D713" s="35" t="s">
        <v>4738</v>
      </c>
      <c r="E713" s="36">
        <v>0</v>
      </c>
      <c r="F713" s="43"/>
      <c r="G713" s="36">
        <v>0</v>
      </c>
      <c r="H713" s="36">
        <v>2736.01</v>
      </c>
      <c r="I713" s="36">
        <v>2736.01</v>
      </c>
      <c r="J713" s="43"/>
      <c r="L713" s="5" t="e">
        <f>VLOOKUP(B713,#REF!,1,0)</f>
        <v>#REF!</v>
      </c>
    </row>
    <row r="714" spans="1:12" ht="15" hidden="1" customHeight="1">
      <c r="A714" s="34">
        <v>6</v>
      </c>
      <c r="B714" s="35" t="s">
        <v>4745</v>
      </c>
      <c r="C714" s="34" t="s">
        <v>4746</v>
      </c>
      <c r="D714" s="35" t="s">
        <v>4747</v>
      </c>
      <c r="E714" s="36">
        <v>0</v>
      </c>
      <c r="F714" s="43"/>
      <c r="G714" s="36">
        <v>0</v>
      </c>
      <c r="H714" s="36">
        <v>2736.01</v>
      </c>
      <c r="I714" s="36">
        <v>2736.01</v>
      </c>
      <c r="J714" s="43"/>
      <c r="L714" s="5" t="e">
        <f>VLOOKUP(B714,#REF!,1,0)</f>
        <v>#REF!</v>
      </c>
    </row>
    <row r="715" spans="1:12" ht="15" hidden="1" customHeight="1">
      <c r="A715" s="34">
        <v>2</v>
      </c>
      <c r="B715" s="35" t="s">
        <v>4754</v>
      </c>
      <c r="C715" s="34" t="s">
        <v>1</v>
      </c>
      <c r="D715" s="35" t="s">
        <v>4755</v>
      </c>
      <c r="E715" s="36">
        <v>0</v>
      </c>
      <c r="F715" s="43"/>
      <c r="G715" s="36">
        <v>0</v>
      </c>
      <c r="H715" s="36">
        <v>128000</v>
      </c>
      <c r="I715" s="36">
        <v>128000</v>
      </c>
      <c r="J715" s="43"/>
      <c r="L715" s="5" t="e">
        <f>VLOOKUP(B715,#REF!,1,0)</f>
        <v>#REF!</v>
      </c>
    </row>
    <row r="716" spans="1:12" ht="15" hidden="1" customHeight="1">
      <c r="A716" s="34">
        <v>3</v>
      </c>
      <c r="B716" s="35" t="s">
        <v>4756</v>
      </c>
      <c r="C716" s="34" t="s">
        <v>1</v>
      </c>
      <c r="D716" s="35" t="s">
        <v>4757</v>
      </c>
      <c r="E716" s="36">
        <v>0</v>
      </c>
      <c r="F716" s="43"/>
      <c r="G716" s="36">
        <v>0</v>
      </c>
      <c r="H716" s="36">
        <v>4000</v>
      </c>
      <c r="I716" s="36">
        <v>4000</v>
      </c>
      <c r="J716" s="43"/>
      <c r="L716" s="5" t="e">
        <f>VLOOKUP(B716,#REF!,1,0)</f>
        <v>#REF!</v>
      </c>
    </row>
    <row r="717" spans="1:12" ht="15" hidden="1" customHeight="1">
      <c r="A717" s="34">
        <v>4</v>
      </c>
      <c r="B717" s="35" t="s">
        <v>4758</v>
      </c>
      <c r="C717" s="34" t="s">
        <v>1</v>
      </c>
      <c r="D717" s="35" t="s">
        <v>4759</v>
      </c>
      <c r="E717" s="36">
        <v>0</v>
      </c>
      <c r="F717" s="43"/>
      <c r="G717" s="36">
        <v>0</v>
      </c>
      <c r="H717" s="36">
        <v>4000</v>
      </c>
      <c r="I717" s="36">
        <v>4000</v>
      </c>
      <c r="J717" s="43"/>
      <c r="L717" s="5" t="e">
        <f>VLOOKUP(B717,#REF!,1,0)</f>
        <v>#REF!</v>
      </c>
    </row>
    <row r="718" spans="1:12" ht="15" hidden="1" customHeight="1">
      <c r="A718" s="34">
        <v>6</v>
      </c>
      <c r="B718" s="35" t="s">
        <v>4763</v>
      </c>
      <c r="C718" s="34" t="s">
        <v>4764</v>
      </c>
      <c r="D718" s="35" t="s">
        <v>4765</v>
      </c>
      <c r="E718" s="36">
        <v>0</v>
      </c>
      <c r="F718" s="43"/>
      <c r="G718" s="36">
        <v>0</v>
      </c>
      <c r="H718" s="36">
        <v>4000</v>
      </c>
      <c r="I718" s="36">
        <v>4000</v>
      </c>
      <c r="J718" s="43"/>
      <c r="L718" s="5" t="e">
        <f>VLOOKUP(B718,#REF!,1,0)</f>
        <v>#REF!</v>
      </c>
    </row>
    <row r="719" spans="1:12" ht="15" hidden="1" customHeight="1">
      <c r="A719" s="34">
        <v>3</v>
      </c>
      <c r="B719" s="35" t="s">
        <v>4766</v>
      </c>
      <c r="C719" s="34" t="s">
        <v>1</v>
      </c>
      <c r="D719" s="35" t="s">
        <v>4767</v>
      </c>
      <c r="E719" s="36">
        <v>0</v>
      </c>
      <c r="F719" s="43"/>
      <c r="G719" s="36">
        <v>0</v>
      </c>
      <c r="H719" s="36">
        <v>124000</v>
      </c>
      <c r="I719" s="36">
        <v>124000</v>
      </c>
      <c r="J719" s="43"/>
      <c r="L719" s="5" t="e">
        <f>VLOOKUP(B719,#REF!,1,0)</f>
        <v>#REF!</v>
      </c>
    </row>
    <row r="720" spans="1:12" ht="15" hidden="1" customHeight="1">
      <c r="A720" s="34">
        <v>4</v>
      </c>
      <c r="B720" s="35" t="s">
        <v>4778</v>
      </c>
      <c r="C720" s="34" t="s">
        <v>1</v>
      </c>
      <c r="D720" s="35" t="s">
        <v>4779</v>
      </c>
      <c r="E720" s="36">
        <v>0</v>
      </c>
      <c r="F720" s="43"/>
      <c r="G720" s="36">
        <v>0</v>
      </c>
      <c r="H720" s="36">
        <v>124000</v>
      </c>
      <c r="I720" s="36">
        <v>124000</v>
      </c>
      <c r="J720" s="43"/>
      <c r="L720" s="5" t="e">
        <f>VLOOKUP(B720,#REF!,1,0)</f>
        <v>#REF!</v>
      </c>
    </row>
    <row r="721" spans="1:12" ht="15" hidden="1" customHeight="1">
      <c r="A721" s="34">
        <v>5</v>
      </c>
      <c r="B721" s="35" t="s">
        <v>4780</v>
      </c>
      <c r="C721" s="34" t="s">
        <v>1</v>
      </c>
      <c r="D721" s="35" t="s">
        <v>4781</v>
      </c>
      <c r="E721" s="36">
        <v>0</v>
      </c>
      <c r="F721" s="43"/>
      <c r="G721" s="36">
        <v>0</v>
      </c>
      <c r="H721" s="36">
        <v>124000</v>
      </c>
      <c r="I721" s="36">
        <v>124000</v>
      </c>
      <c r="J721" s="43"/>
      <c r="L721" s="5" t="e">
        <f>VLOOKUP(B721,#REF!,1,0)</f>
        <v>#REF!</v>
      </c>
    </row>
    <row r="722" spans="1:12" ht="15" hidden="1" customHeight="1">
      <c r="A722" s="34">
        <v>6</v>
      </c>
      <c r="B722" s="35" t="s">
        <v>4782</v>
      </c>
      <c r="C722" s="34" t="s">
        <v>4783</v>
      </c>
      <c r="D722" s="35" t="s">
        <v>4784</v>
      </c>
      <c r="E722" s="36">
        <v>0</v>
      </c>
      <c r="F722" s="43"/>
      <c r="G722" s="36">
        <v>0</v>
      </c>
      <c r="H722" s="36">
        <v>124000</v>
      </c>
      <c r="I722" s="36">
        <v>124000</v>
      </c>
      <c r="J722" s="43"/>
      <c r="L722" s="5" t="e">
        <f>VLOOKUP(B722,#REF!,1,0)</f>
        <v>#REF!</v>
      </c>
    </row>
    <row r="723" spans="1:12" ht="15" hidden="1" customHeight="1">
      <c r="A723" s="34">
        <v>1</v>
      </c>
      <c r="B723" s="35" t="s">
        <v>4785</v>
      </c>
      <c r="C723" s="34" t="s">
        <v>1</v>
      </c>
      <c r="D723" s="35" t="s">
        <v>4786</v>
      </c>
      <c r="E723" s="36">
        <v>0</v>
      </c>
      <c r="F723" s="43"/>
      <c r="G723" s="36">
        <v>4405942.17</v>
      </c>
      <c r="H723" s="36">
        <v>200427.85</v>
      </c>
      <c r="I723" s="36">
        <v>-4205514.32</v>
      </c>
      <c r="J723" s="43"/>
      <c r="L723" s="5" t="e">
        <f>VLOOKUP(B723,#REF!,1,0)</f>
        <v>#REF!</v>
      </c>
    </row>
    <row r="724" spans="1:12" ht="15" hidden="1" customHeight="1">
      <c r="A724" s="34">
        <v>2</v>
      </c>
      <c r="B724" s="35" t="s">
        <v>4787</v>
      </c>
      <c r="C724" s="34" t="s">
        <v>1</v>
      </c>
      <c r="D724" s="35" t="s">
        <v>4788</v>
      </c>
      <c r="E724" s="36">
        <v>0</v>
      </c>
      <c r="F724" s="43"/>
      <c r="G724" s="36">
        <v>4075582.79</v>
      </c>
      <c r="H724" s="36">
        <v>200427.85</v>
      </c>
      <c r="I724" s="36">
        <v>-3875154.94</v>
      </c>
      <c r="J724" s="43"/>
      <c r="L724" s="5" t="e">
        <f>VLOOKUP(B724,#REF!,1,0)</f>
        <v>#REF!</v>
      </c>
    </row>
    <row r="725" spans="1:12" ht="15" hidden="1" customHeight="1">
      <c r="A725" s="34">
        <v>3</v>
      </c>
      <c r="B725" s="35" t="s">
        <v>4789</v>
      </c>
      <c r="C725" s="34" t="s">
        <v>1</v>
      </c>
      <c r="D725" s="35" t="s">
        <v>4790</v>
      </c>
      <c r="E725" s="36">
        <v>0</v>
      </c>
      <c r="F725" s="43"/>
      <c r="G725" s="36">
        <v>769601.73</v>
      </c>
      <c r="H725" s="36">
        <v>0</v>
      </c>
      <c r="I725" s="36">
        <v>-769601.73</v>
      </c>
      <c r="J725" s="43"/>
      <c r="L725" s="5" t="e">
        <f>VLOOKUP(B725,#REF!,1,0)</f>
        <v>#REF!</v>
      </c>
    </row>
    <row r="726" spans="1:12" ht="15" hidden="1" customHeight="1">
      <c r="A726" s="34">
        <v>4</v>
      </c>
      <c r="B726" s="35" t="s">
        <v>4791</v>
      </c>
      <c r="C726" s="34" t="s">
        <v>1</v>
      </c>
      <c r="D726" s="35" t="s">
        <v>4792</v>
      </c>
      <c r="E726" s="36">
        <v>0</v>
      </c>
      <c r="F726" s="43"/>
      <c r="G726" s="36">
        <v>11118.17</v>
      </c>
      <c r="H726" s="36">
        <v>0</v>
      </c>
      <c r="I726" s="36">
        <v>-11118.17</v>
      </c>
      <c r="J726" s="43"/>
      <c r="L726" s="5" t="e">
        <f>VLOOKUP(B726,#REF!,1,0)</f>
        <v>#REF!</v>
      </c>
    </row>
    <row r="727" spans="1:12" ht="15" hidden="1" customHeight="1">
      <c r="A727" s="34">
        <v>6</v>
      </c>
      <c r="B727" s="35" t="s">
        <v>4793</v>
      </c>
      <c r="C727" s="34" t="s">
        <v>4794</v>
      </c>
      <c r="D727" s="35" t="s">
        <v>4795</v>
      </c>
      <c r="E727" s="36">
        <v>0</v>
      </c>
      <c r="F727" s="43"/>
      <c r="G727" s="36">
        <v>11118.17</v>
      </c>
      <c r="H727" s="36">
        <v>0</v>
      </c>
      <c r="I727" s="36">
        <v>-11118.17</v>
      </c>
      <c r="J727" s="43"/>
      <c r="L727" s="5" t="e">
        <f>VLOOKUP(B727,#REF!,1,0)</f>
        <v>#REF!</v>
      </c>
    </row>
    <row r="728" spans="1:12" ht="15" hidden="1" customHeight="1">
      <c r="A728" s="34">
        <v>4</v>
      </c>
      <c r="B728" s="35" t="s">
        <v>4796</v>
      </c>
      <c r="C728" s="34" t="s">
        <v>1</v>
      </c>
      <c r="D728" s="35" t="s">
        <v>4797</v>
      </c>
      <c r="E728" s="36">
        <v>0</v>
      </c>
      <c r="F728" s="43"/>
      <c r="G728" s="36">
        <v>719194.22</v>
      </c>
      <c r="H728" s="36">
        <v>0</v>
      </c>
      <c r="I728" s="36">
        <v>-719194.22</v>
      </c>
      <c r="J728" s="43"/>
      <c r="L728" s="5" t="e">
        <f>VLOOKUP(B728,#REF!,1,0)</f>
        <v>#REF!</v>
      </c>
    </row>
    <row r="729" spans="1:12" ht="15" hidden="1" customHeight="1">
      <c r="A729" s="34">
        <v>6</v>
      </c>
      <c r="B729" s="35" t="s">
        <v>4798</v>
      </c>
      <c r="C729" s="34" t="s">
        <v>4799</v>
      </c>
      <c r="D729" s="35" t="s">
        <v>4800</v>
      </c>
      <c r="E729" s="36">
        <v>0</v>
      </c>
      <c r="F729" s="43"/>
      <c r="G729" s="36">
        <v>719194.22</v>
      </c>
      <c r="H729" s="36">
        <v>0</v>
      </c>
      <c r="I729" s="36">
        <v>-719194.22</v>
      </c>
      <c r="J729" s="43"/>
      <c r="L729" s="5" t="e">
        <f>VLOOKUP(B729,#REF!,1,0)</f>
        <v>#REF!</v>
      </c>
    </row>
    <row r="730" spans="1:12" ht="15" hidden="1" customHeight="1">
      <c r="A730" s="34">
        <v>4</v>
      </c>
      <c r="B730" s="35" t="s">
        <v>4801</v>
      </c>
      <c r="C730" s="34" t="s">
        <v>1</v>
      </c>
      <c r="D730" s="35" t="s">
        <v>4802</v>
      </c>
      <c r="E730" s="36">
        <v>0</v>
      </c>
      <c r="F730" s="43"/>
      <c r="G730" s="36">
        <v>14765.56</v>
      </c>
      <c r="H730" s="36">
        <v>0</v>
      </c>
      <c r="I730" s="36">
        <v>-14765.56</v>
      </c>
      <c r="J730" s="43"/>
      <c r="L730" s="5" t="e">
        <f>VLOOKUP(B730,#REF!,1,0)</f>
        <v>#REF!</v>
      </c>
    </row>
    <row r="731" spans="1:12" ht="15" hidden="1" customHeight="1">
      <c r="A731" s="34">
        <v>6</v>
      </c>
      <c r="B731" s="35" t="s">
        <v>4803</v>
      </c>
      <c r="C731" s="34" t="s">
        <v>4804</v>
      </c>
      <c r="D731" s="35" t="s">
        <v>4805</v>
      </c>
      <c r="E731" s="36">
        <v>0</v>
      </c>
      <c r="F731" s="43"/>
      <c r="G731" s="36">
        <v>14765.56</v>
      </c>
      <c r="H731" s="36">
        <v>0</v>
      </c>
      <c r="I731" s="36">
        <v>-14765.56</v>
      </c>
      <c r="J731" s="43"/>
      <c r="L731" s="5" t="e">
        <f>VLOOKUP(B731,#REF!,1,0)</f>
        <v>#REF!</v>
      </c>
    </row>
    <row r="732" spans="1:12" ht="15" hidden="1" customHeight="1">
      <c r="A732" s="34">
        <v>4</v>
      </c>
      <c r="B732" s="35" t="s">
        <v>4806</v>
      </c>
      <c r="C732" s="34" t="s">
        <v>1</v>
      </c>
      <c r="D732" s="35" t="s">
        <v>4807</v>
      </c>
      <c r="E732" s="36">
        <v>0</v>
      </c>
      <c r="F732" s="43"/>
      <c r="G732" s="36">
        <v>24523.78</v>
      </c>
      <c r="H732" s="36">
        <v>0</v>
      </c>
      <c r="I732" s="36">
        <v>-24523.78</v>
      </c>
      <c r="J732" s="43"/>
      <c r="L732" s="5" t="e">
        <f>VLOOKUP(B732,#REF!,1,0)</f>
        <v>#REF!</v>
      </c>
    </row>
    <row r="733" spans="1:12" ht="15" hidden="1" customHeight="1">
      <c r="A733" s="34">
        <v>5</v>
      </c>
      <c r="B733" s="35" t="s">
        <v>4808</v>
      </c>
      <c r="C733" s="34" t="s">
        <v>1</v>
      </c>
      <c r="D733" s="35" t="s">
        <v>4809</v>
      </c>
      <c r="E733" s="36">
        <v>0</v>
      </c>
      <c r="F733" s="43"/>
      <c r="G733" s="36">
        <v>24523.78</v>
      </c>
      <c r="H733" s="36">
        <v>0</v>
      </c>
      <c r="I733" s="36">
        <v>-24523.78</v>
      </c>
      <c r="J733" s="43"/>
      <c r="L733" s="5" t="e">
        <f>VLOOKUP(B733,#REF!,1,0)</f>
        <v>#REF!</v>
      </c>
    </row>
    <row r="734" spans="1:12" ht="15" hidden="1" customHeight="1">
      <c r="A734" s="34">
        <v>6</v>
      </c>
      <c r="B734" s="35" t="s">
        <v>4810</v>
      </c>
      <c r="C734" s="34" t="s">
        <v>4811</v>
      </c>
      <c r="D734" s="35" t="s">
        <v>4812</v>
      </c>
      <c r="E734" s="36">
        <v>0</v>
      </c>
      <c r="F734" s="43"/>
      <c r="G734" s="36">
        <v>24523.78</v>
      </c>
      <c r="H734" s="36">
        <v>0</v>
      </c>
      <c r="I734" s="36">
        <v>-24523.78</v>
      </c>
      <c r="J734" s="43"/>
      <c r="L734" s="5" t="e">
        <f>VLOOKUP(B734,#REF!,1,0)</f>
        <v>#REF!</v>
      </c>
    </row>
    <row r="735" spans="1:12" ht="15" hidden="1" customHeight="1">
      <c r="A735" s="34">
        <v>3</v>
      </c>
      <c r="B735" s="35" t="s">
        <v>4813</v>
      </c>
      <c r="C735" s="34" t="s">
        <v>1</v>
      </c>
      <c r="D735" s="35" t="s">
        <v>4814</v>
      </c>
      <c r="E735" s="36">
        <v>0</v>
      </c>
      <c r="F735" s="43"/>
      <c r="G735" s="36">
        <v>46899.31</v>
      </c>
      <c r="H735" s="36">
        <v>0</v>
      </c>
      <c r="I735" s="36">
        <v>-46899.31</v>
      </c>
      <c r="J735" s="43"/>
      <c r="L735" s="5" t="e">
        <f>VLOOKUP(B735,#REF!,1,0)</f>
        <v>#REF!</v>
      </c>
    </row>
    <row r="736" spans="1:12" ht="15" hidden="1" customHeight="1">
      <c r="A736" s="34">
        <v>4</v>
      </c>
      <c r="B736" s="35" t="s">
        <v>4815</v>
      </c>
      <c r="C736" s="34" t="s">
        <v>1</v>
      </c>
      <c r="D736" s="35" t="s">
        <v>4816</v>
      </c>
      <c r="E736" s="36">
        <v>0</v>
      </c>
      <c r="F736" s="43"/>
      <c r="G736" s="36">
        <v>46899.31</v>
      </c>
      <c r="H736" s="36">
        <v>0</v>
      </c>
      <c r="I736" s="36">
        <v>-46899.31</v>
      </c>
      <c r="J736" s="43"/>
      <c r="L736" s="5" t="e">
        <f>VLOOKUP(B736,#REF!,1,0)</f>
        <v>#REF!</v>
      </c>
    </row>
    <row r="737" spans="1:12" ht="15" hidden="1" customHeight="1">
      <c r="A737" s="34">
        <v>6</v>
      </c>
      <c r="B737" s="35" t="s">
        <v>4817</v>
      </c>
      <c r="C737" s="34" t="s">
        <v>4818</v>
      </c>
      <c r="D737" s="35" t="s">
        <v>4819</v>
      </c>
      <c r="E737" s="36">
        <v>0</v>
      </c>
      <c r="F737" s="43"/>
      <c r="G737" s="36">
        <v>46899.31</v>
      </c>
      <c r="H737" s="36">
        <v>0</v>
      </c>
      <c r="I737" s="36">
        <v>-46899.31</v>
      </c>
      <c r="J737" s="43"/>
      <c r="L737" s="5" t="e">
        <f>VLOOKUP(B737,#REF!,1,0)</f>
        <v>#REF!</v>
      </c>
    </row>
    <row r="738" spans="1:12" ht="15" hidden="1" customHeight="1">
      <c r="A738" s="34">
        <v>3</v>
      </c>
      <c r="B738" s="35" t="s">
        <v>4820</v>
      </c>
      <c r="C738" s="34" t="s">
        <v>1</v>
      </c>
      <c r="D738" s="35" t="s">
        <v>4821</v>
      </c>
      <c r="E738" s="36">
        <v>0</v>
      </c>
      <c r="F738" s="43"/>
      <c r="G738" s="36">
        <v>2011965.23</v>
      </c>
      <c r="H738" s="36">
        <v>189315.5</v>
      </c>
      <c r="I738" s="36">
        <v>-1822649.73</v>
      </c>
      <c r="J738" s="43"/>
      <c r="L738" s="5" t="e">
        <f>VLOOKUP(B738,#REF!,1,0)</f>
        <v>#REF!</v>
      </c>
    </row>
    <row r="739" spans="1:12" ht="15" hidden="1" customHeight="1">
      <c r="A739" s="34">
        <v>4</v>
      </c>
      <c r="B739" s="35" t="s">
        <v>4822</v>
      </c>
      <c r="C739" s="34" t="s">
        <v>1</v>
      </c>
      <c r="D739" s="35" t="s">
        <v>4823</v>
      </c>
      <c r="E739" s="36">
        <v>0</v>
      </c>
      <c r="F739" s="43"/>
      <c r="G739" s="36">
        <v>50528.74</v>
      </c>
      <c r="H739" s="36">
        <v>32010.48</v>
      </c>
      <c r="I739" s="36">
        <v>-18518.259999999998</v>
      </c>
      <c r="J739" s="43"/>
      <c r="L739" s="5" t="e">
        <f>VLOOKUP(B739,#REF!,1,0)</f>
        <v>#REF!</v>
      </c>
    </row>
    <row r="740" spans="1:12" ht="15" hidden="1" customHeight="1">
      <c r="A740" s="34">
        <v>6</v>
      </c>
      <c r="B740" s="35" t="s">
        <v>4824</v>
      </c>
      <c r="C740" s="34" t="s">
        <v>4825</v>
      </c>
      <c r="D740" s="35" t="s">
        <v>4826</v>
      </c>
      <c r="E740" s="36">
        <v>0</v>
      </c>
      <c r="F740" s="43"/>
      <c r="G740" s="36">
        <v>50528.74</v>
      </c>
      <c r="H740" s="36">
        <v>32010.48</v>
      </c>
      <c r="I740" s="36">
        <v>-18518.259999999998</v>
      </c>
      <c r="J740" s="43"/>
      <c r="L740" s="5" t="e">
        <f>VLOOKUP(B740,#REF!,1,0)</f>
        <v>#REF!</v>
      </c>
    </row>
    <row r="741" spans="1:12" ht="15" hidden="1" customHeight="1">
      <c r="A741" s="34">
        <v>4</v>
      </c>
      <c r="B741" s="35" t="s">
        <v>4827</v>
      </c>
      <c r="C741" s="34" t="s">
        <v>1</v>
      </c>
      <c r="D741" s="35" t="s">
        <v>4828</v>
      </c>
      <c r="E741" s="36">
        <v>0</v>
      </c>
      <c r="F741" s="43"/>
      <c r="G741" s="36">
        <v>144861.44</v>
      </c>
      <c r="H741" s="36">
        <v>75832.960000000006</v>
      </c>
      <c r="I741" s="36">
        <v>-69028.479999999996</v>
      </c>
      <c r="J741" s="43"/>
      <c r="L741" s="5" t="e">
        <f>VLOOKUP(B741,#REF!,1,0)</f>
        <v>#REF!</v>
      </c>
    </row>
    <row r="742" spans="1:12" ht="15" hidden="1" customHeight="1">
      <c r="A742" s="34">
        <v>6</v>
      </c>
      <c r="B742" s="35" t="s">
        <v>4829</v>
      </c>
      <c r="C742" s="34" t="s">
        <v>4830</v>
      </c>
      <c r="D742" s="35" t="s">
        <v>4831</v>
      </c>
      <c r="E742" s="36">
        <v>0</v>
      </c>
      <c r="F742" s="43"/>
      <c r="G742" s="36">
        <v>68340.289999999994</v>
      </c>
      <c r="H742" s="36">
        <v>37087.919999999998</v>
      </c>
      <c r="I742" s="36">
        <v>-31252.37</v>
      </c>
      <c r="J742" s="43"/>
      <c r="L742" s="5" t="e">
        <f>VLOOKUP(B742,#REF!,1,0)</f>
        <v>#REF!</v>
      </c>
    </row>
    <row r="743" spans="1:12" ht="15" hidden="1" customHeight="1">
      <c r="A743" s="34">
        <v>6</v>
      </c>
      <c r="B743" s="35" t="s">
        <v>4832</v>
      </c>
      <c r="C743" s="34" t="s">
        <v>4833</v>
      </c>
      <c r="D743" s="35" t="s">
        <v>4834</v>
      </c>
      <c r="E743" s="36">
        <v>0</v>
      </c>
      <c r="F743" s="43"/>
      <c r="G743" s="36">
        <v>8479</v>
      </c>
      <c r="H743" s="36">
        <v>0</v>
      </c>
      <c r="I743" s="36">
        <v>-8479</v>
      </c>
      <c r="J743" s="43"/>
      <c r="L743" s="5" t="e">
        <f>VLOOKUP(B743,#REF!,1,0)</f>
        <v>#REF!</v>
      </c>
    </row>
    <row r="744" spans="1:12" ht="15" hidden="1" customHeight="1">
      <c r="A744" s="34">
        <v>6</v>
      </c>
      <c r="B744" s="35" t="s">
        <v>4835</v>
      </c>
      <c r="C744" s="34" t="s">
        <v>4836</v>
      </c>
      <c r="D744" s="35" t="s">
        <v>4837</v>
      </c>
      <c r="E744" s="36">
        <v>0</v>
      </c>
      <c r="F744" s="43"/>
      <c r="G744" s="36">
        <v>68042.149999999994</v>
      </c>
      <c r="H744" s="36">
        <v>38745.040000000001</v>
      </c>
      <c r="I744" s="36">
        <v>-29297.11</v>
      </c>
      <c r="J744" s="43"/>
      <c r="L744" s="5" t="e">
        <f>VLOOKUP(B744,#REF!,1,0)</f>
        <v>#REF!</v>
      </c>
    </row>
    <row r="745" spans="1:12" ht="15" hidden="1" customHeight="1">
      <c r="A745" s="34">
        <v>4</v>
      </c>
      <c r="B745" s="35" t="s">
        <v>4838</v>
      </c>
      <c r="C745" s="34" t="s">
        <v>1</v>
      </c>
      <c r="D745" s="35" t="s">
        <v>4839</v>
      </c>
      <c r="E745" s="36">
        <v>0</v>
      </c>
      <c r="F745" s="43"/>
      <c r="G745" s="36">
        <v>32920.57</v>
      </c>
      <c r="H745" s="36">
        <v>12050.61</v>
      </c>
      <c r="I745" s="36">
        <v>-20869.96</v>
      </c>
      <c r="J745" s="43"/>
      <c r="L745" s="5" t="e">
        <f>VLOOKUP(B745,#REF!,1,0)</f>
        <v>#REF!</v>
      </c>
    </row>
    <row r="746" spans="1:12" ht="15" hidden="1" customHeight="1">
      <c r="A746" s="34">
        <v>6</v>
      </c>
      <c r="B746" s="35" t="s">
        <v>4840</v>
      </c>
      <c r="C746" s="34" t="s">
        <v>4841</v>
      </c>
      <c r="D746" s="35" t="s">
        <v>4842</v>
      </c>
      <c r="E746" s="36">
        <v>0</v>
      </c>
      <c r="F746" s="43"/>
      <c r="G746" s="36">
        <v>14586.35</v>
      </c>
      <c r="H746" s="36">
        <v>12050.61</v>
      </c>
      <c r="I746" s="36">
        <v>-2535.7399999999998</v>
      </c>
      <c r="J746" s="43"/>
      <c r="L746" s="5" t="e">
        <f>VLOOKUP(B746,#REF!,1,0)</f>
        <v>#REF!</v>
      </c>
    </row>
    <row r="747" spans="1:12" ht="15" hidden="1" customHeight="1">
      <c r="A747" s="34">
        <v>6</v>
      </c>
      <c r="B747" s="35" t="s">
        <v>4843</v>
      </c>
      <c r="C747" s="34" t="s">
        <v>4844</v>
      </c>
      <c r="D747" s="35" t="s">
        <v>4845</v>
      </c>
      <c r="E747" s="36">
        <v>0</v>
      </c>
      <c r="F747" s="43"/>
      <c r="G747" s="36">
        <v>4221.05</v>
      </c>
      <c r="H747" s="36">
        <v>0</v>
      </c>
      <c r="I747" s="36">
        <v>-4221.05</v>
      </c>
      <c r="J747" s="43"/>
      <c r="L747" s="5" t="e">
        <f>VLOOKUP(B747,#REF!,1,0)</f>
        <v>#REF!</v>
      </c>
    </row>
    <row r="748" spans="1:12" ht="15" hidden="1" customHeight="1">
      <c r="A748" s="34">
        <v>6</v>
      </c>
      <c r="B748" s="35" t="s">
        <v>4846</v>
      </c>
      <c r="C748" s="34" t="s">
        <v>4847</v>
      </c>
      <c r="D748" s="35" t="s">
        <v>4848</v>
      </c>
      <c r="E748" s="36">
        <v>0</v>
      </c>
      <c r="F748" s="43"/>
      <c r="G748" s="36">
        <v>2963.76</v>
      </c>
      <c r="H748" s="36">
        <v>0</v>
      </c>
      <c r="I748" s="36">
        <v>-2963.76</v>
      </c>
      <c r="J748" s="43"/>
      <c r="L748" s="5" t="e">
        <f>VLOOKUP(B748,#REF!,1,0)</f>
        <v>#REF!</v>
      </c>
    </row>
    <row r="749" spans="1:12" ht="15" hidden="1" customHeight="1">
      <c r="A749" s="34">
        <v>6</v>
      </c>
      <c r="B749" s="35" t="s">
        <v>4849</v>
      </c>
      <c r="C749" s="34" t="s">
        <v>4850</v>
      </c>
      <c r="D749" s="35" t="s">
        <v>4851</v>
      </c>
      <c r="E749" s="36">
        <v>0</v>
      </c>
      <c r="F749" s="43"/>
      <c r="G749" s="36">
        <v>249.51</v>
      </c>
      <c r="H749" s="36">
        <v>0</v>
      </c>
      <c r="I749" s="36">
        <v>-249.51</v>
      </c>
      <c r="J749" s="43"/>
      <c r="L749" s="5" t="e">
        <f>VLOOKUP(B749,#REF!,1,0)</f>
        <v>#REF!</v>
      </c>
    </row>
    <row r="750" spans="1:12" ht="15" hidden="1" customHeight="1">
      <c r="A750" s="34">
        <v>6</v>
      </c>
      <c r="B750" s="35" t="s">
        <v>4852</v>
      </c>
      <c r="C750" s="34" t="s">
        <v>4853</v>
      </c>
      <c r="D750" s="35" t="s">
        <v>4854</v>
      </c>
      <c r="E750" s="36">
        <v>0</v>
      </c>
      <c r="F750" s="43"/>
      <c r="G750" s="36">
        <v>10899.9</v>
      </c>
      <c r="H750" s="36">
        <v>0</v>
      </c>
      <c r="I750" s="36">
        <v>-10899.9</v>
      </c>
      <c r="J750" s="43"/>
      <c r="L750" s="5" t="e">
        <f>VLOOKUP(B750,#REF!,1,0)</f>
        <v>#REF!</v>
      </c>
    </row>
    <row r="751" spans="1:12" ht="15" hidden="1" customHeight="1">
      <c r="A751" s="34">
        <v>4</v>
      </c>
      <c r="B751" s="35" t="s">
        <v>4855</v>
      </c>
      <c r="C751" s="34" t="s">
        <v>1</v>
      </c>
      <c r="D751" s="35" t="s">
        <v>4856</v>
      </c>
      <c r="E751" s="36">
        <v>0</v>
      </c>
      <c r="F751" s="43"/>
      <c r="G751" s="36">
        <v>165712.54999999999</v>
      </c>
      <c r="H751" s="36">
        <v>0</v>
      </c>
      <c r="I751" s="36">
        <v>-165712.54999999999</v>
      </c>
      <c r="J751" s="43"/>
      <c r="L751" s="5" t="e">
        <f>VLOOKUP(B751,#REF!,1,0)</f>
        <v>#REF!</v>
      </c>
    </row>
    <row r="752" spans="1:12" ht="15" hidden="1" customHeight="1">
      <c r="A752" s="34">
        <v>5</v>
      </c>
      <c r="B752" s="35" t="s">
        <v>4857</v>
      </c>
      <c r="C752" s="34" t="s">
        <v>1</v>
      </c>
      <c r="D752" s="35" t="s">
        <v>4858</v>
      </c>
      <c r="E752" s="36">
        <v>0</v>
      </c>
      <c r="F752" s="43"/>
      <c r="G752" s="36">
        <v>7492.29</v>
      </c>
      <c r="H752" s="36">
        <v>0</v>
      </c>
      <c r="I752" s="36">
        <v>-7492.29</v>
      </c>
      <c r="J752" s="43"/>
      <c r="L752" s="5" t="e">
        <f>VLOOKUP(B752,#REF!,1,0)</f>
        <v>#REF!</v>
      </c>
    </row>
    <row r="753" spans="1:12" ht="15" hidden="1" customHeight="1">
      <c r="A753" s="34">
        <v>6</v>
      </c>
      <c r="B753" s="35" t="s">
        <v>4859</v>
      </c>
      <c r="C753" s="34" t="s">
        <v>4860</v>
      </c>
      <c r="D753" s="35" t="s">
        <v>4861</v>
      </c>
      <c r="E753" s="36">
        <v>0</v>
      </c>
      <c r="F753" s="43"/>
      <c r="G753" s="36">
        <v>7492.29</v>
      </c>
      <c r="H753" s="36">
        <v>0</v>
      </c>
      <c r="I753" s="36">
        <v>-7492.29</v>
      </c>
      <c r="J753" s="43"/>
      <c r="L753" s="5" t="e">
        <f>VLOOKUP(B753,#REF!,1,0)</f>
        <v>#REF!</v>
      </c>
    </row>
    <row r="754" spans="1:12" ht="15" hidden="1" customHeight="1">
      <c r="A754" s="34">
        <v>5</v>
      </c>
      <c r="B754" s="35" t="s">
        <v>4862</v>
      </c>
      <c r="C754" s="34" t="s">
        <v>1</v>
      </c>
      <c r="D754" s="35" t="s">
        <v>4863</v>
      </c>
      <c r="E754" s="36">
        <v>0</v>
      </c>
      <c r="F754" s="43"/>
      <c r="G754" s="36">
        <v>158220.26</v>
      </c>
      <c r="H754" s="36">
        <v>0</v>
      </c>
      <c r="I754" s="36">
        <v>-158220.26</v>
      </c>
      <c r="J754" s="43"/>
      <c r="L754" s="5" t="e">
        <f>VLOOKUP(B754,#REF!,1,0)</f>
        <v>#REF!</v>
      </c>
    </row>
    <row r="755" spans="1:12" ht="15" hidden="1" customHeight="1">
      <c r="A755" s="34">
        <v>6</v>
      </c>
      <c r="B755" s="35" t="s">
        <v>4864</v>
      </c>
      <c r="C755" s="34" t="s">
        <v>4865</v>
      </c>
      <c r="D755" s="35" t="s">
        <v>4866</v>
      </c>
      <c r="E755" s="36">
        <v>0</v>
      </c>
      <c r="F755" s="43"/>
      <c r="G755" s="36">
        <v>95022.84</v>
      </c>
      <c r="H755" s="36">
        <v>0</v>
      </c>
      <c r="I755" s="36">
        <v>-95022.84</v>
      </c>
      <c r="J755" s="43"/>
      <c r="L755" s="5" t="e">
        <f>VLOOKUP(B755,#REF!,1,0)</f>
        <v>#REF!</v>
      </c>
    </row>
    <row r="756" spans="1:12" ht="15" hidden="1" customHeight="1">
      <c r="A756" s="34">
        <v>6</v>
      </c>
      <c r="B756" s="35" t="s">
        <v>4867</v>
      </c>
      <c r="C756" s="34" t="s">
        <v>4868</v>
      </c>
      <c r="D756" s="35" t="s">
        <v>4869</v>
      </c>
      <c r="E756" s="36">
        <v>0</v>
      </c>
      <c r="F756" s="43"/>
      <c r="G756" s="36">
        <v>7918.56</v>
      </c>
      <c r="H756" s="36">
        <v>0</v>
      </c>
      <c r="I756" s="36">
        <v>-7918.56</v>
      </c>
      <c r="J756" s="43"/>
      <c r="L756" s="5" t="e">
        <f>VLOOKUP(B756,#REF!,1,0)</f>
        <v>#REF!</v>
      </c>
    </row>
    <row r="757" spans="1:12" ht="15" hidden="1" customHeight="1">
      <c r="A757" s="34">
        <v>6</v>
      </c>
      <c r="B757" s="35" t="s">
        <v>4870</v>
      </c>
      <c r="C757" s="34" t="s">
        <v>4871</v>
      </c>
      <c r="D757" s="35" t="s">
        <v>4872</v>
      </c>
      <c r="E757" s="36">
        <v>0</v>
      </c>
      <c r="F757" s="43"/>
      <c r="G757" s="36">
        <v>50662.15</v>
      </c>
      <c r="H757" s="36">
        <v>0</v>
      </c>
      <c r="I757" s="36">
        <v>-50662.15</v>
      </c>
      <c r="J757" s="43"/>
      <c r="L757" s="5" t="e">
        <f>VLOOKUP(B757,#REF!,1,0)</f>
        <v>#REF!</v>
      </c>
    </row>
    <row r="758" spans="1:12" ht="15" hidden="1" customHeight="1">
      <c r="A758" s="34">
        <v>6</v>
      </c>
      <c r="B758" s="35" t="s">
        <v>4873</v>
      </c>
      <c r="C758" s="34" t="s">
        <v>4874</v>
      </c>
      <c r="D758" s="35" t="s">
        <v>4875</v>
      </c>
      <c r="E758" s="36">
        <v>0</v>
      </c>
      <c r="F758" s="43"/>
      <c r="G758" s="36">
        <v>4616.71</v>
      </c>
      <c r="H758" s="36">
        <v>0</v>
      </c>
      <c r="I758" s="36">
        <v>-4616.71</v>
      </c>
      <c r="J758" s="43"/>
      <c r="L758" s="5" t="e">
        <f>VLOOKUP(B758,#REF!,1,0)</f>
        <v>#REF!</v>
      </c>
    </row>
    <row r="759" spans="1:12" ht="15" hidden="1" customHeight="1">
      <c r="A759" s="34">
        <v>4</v>
      </c>
      <c r="B759" s="35" t="s">
        <v>4876</v>
      </c>
      <c r="C759" s="34" t="s">
        <v>1</v>
      </c>
      <c r="D759" s="35" t="s">
        <v>4877</v>
      </c>
      <c r="E759" s="36">
        <v>0</v>
      </c>
      <c r="F759" s="43"/>
      <c r="G759" s="36">
        <v>25502.35</v>
      </c>
      <c r="H759" s="36">
        <v>0</v>
      </c>
      <c r="I759" s="36">
        <v>-25502.35</v>
      </c>
      <c r="J759" s="43"/>
      <c r="L759" s="5" t="e">
        <f>VLOOKUP(B759,#REF!,1,0)</f>
        <v>#REF!</v>
      </c>
    </row>
    <row r="760" spans="1:12" ht="15" hidden="1" customHeight="1">
      <c r="A760" s="34">
        <v>6</v>
      </c>
      <c r="B760" s="35" t="s">
        <v>4878</v>
      </c>
      <c r="C760" s="34" t="s">
        <v>4879</v>
      </c>
      <c r="D760" s="35" t="s">
        <v>4880</v>
      </c>
      <c r="E760" s="36">
        <v>0</v>
      </c>
      <c r="F760" s="43"/>
      <c r="G760" s="36">
        <v>25502.35</v>
      </c>
      <c r="H760" s="36">
        <v>0</v>
      </c>
      <c r="I760" s="36">
        <v>-25502.35</v>
      </c>
      <c r="J760" s="43"/>
      <c r="L760" s="5" t="e">
        <f>VLOOKUP(B760,#REF!,1,0)</f>
        <v>#REF!</v>
      </c>
    </row>
    <row r="761" spans="1:12" ht="15" hidden="1" customHeight="1">
      <c r="A761" s="34">
        <v>4</v>
      </c>
      <c r="B761" s="35" t="s">
        <v>4881</v>
      </c>
      <c r="C761" s="34" t="s">
        <v>1</v>
      </c>
      <c r="D761" s="35" t="s">
        <v>4882</v>
      </c>
      <c r="E761" s="36">
        <v>0</v>
      </c>
      <c r="F761" s="43"/>
      <c r="G761" s="36">
        <v>6153.07</v>
      </c>
      <c r="H761" s="36">
        <v>0</v>
      </c>
      <c r="I761" s="36">
        <v>-6153.07</v>
      </c>
      <c r="J761" s="43"/>
      <c r="L761" s="5" t="e">
        <f>VLOOKUP(B761,#REF!,1,0)</f>
        <v>#REF!</v>
      </c>
    </row>
    <row r="762" spans="1:12" ht="15" hidden="1" customHeight="1">
      <c r="A762" s="34">
        <v>6</v>
      </c>
      <c r="B762" s="35" t="s">
        <v>4883</v>
      </c>
      <c r="C762" s="34" t="s">
        <v>4884</v>
      </c>
      <c r="D762" s="35" t="s">
        <v>4885</v>
      </c>
      <c r="E762" s="36">
        <v>0</v>
      </c>
      <c r="F762" s="43"/>
      <c r="G762" s="36">
        <v>5574.27</v>
      </c>
      <c r="H762" s="36">
        <v>0</v>
      </c>
      <c r="I762" s="36">
        <v>-5574.27</v>
      </c>
      <c r="J762" s="43"/>
      <c r="L762" s="5" t="e">
        <f>VLOOKUP(B762,#REF!,1,0)</f>
        <v>#REF!</v>
      </c>
    </row>
    <row r="763" spans="1:12" ht="15" hidden="1" customHeight="1">
      <c r="A763" s="34">
        <v>6</v>
      </c>
      <c r="B763" s="35" t="s">
        <v>4886</v>
      </c>
      <c r="C763" s="34" t="s">
        <v>4887</v>
      </c>
      <c r="D763" s="35" t="s">
        <v>4888</v>
      </c>
      <c r="E763" s="36">
        <v>0</v>
      </c>
      <c r="F763" s="43"/>
      <c r="G763" s="36">
        <v>578.79999999999995</v>
      </c>
      <c r="H763" s="36">
        <v>0</v>
      </c>
      <c r="I763" s="36">
        <v>-578.79999999999995</v>
      </c>
      <c r="J763" s="43"/>
      <c r="L763" s="5" t="e">
        <f>VLOOKUP(B763,#REF!,1,0)</f>
        <v>#REF!</v>
      </c>
    </row>
    <row r="764" spans="1:12" ht="15" hidden="1" customHeight="1">
      <c r="A764" s="34">
        <v>4</v>
      </c>
      <c r="B764" s="35" t="s">
        <v>4889</v>
      </c>
      <c r="C764" s="34" t="s">
        <v>1</v>
      </c>
      <c r="D764" s="35" t="s">
        <v>4890</v>
      </c>
      <c r="E764" s="36">
        <v>0</v>
      </c>
      <c r="F764" s="43"/>
      <c r="G764" s="36">
        <v>129938.56</v>
      </c>
      <c r="H764" s="36">
        <v>0</v>
      </c>
      <c r="I764" s="36">
        <v>-129938.56</v>
      </c>
      <c r="J764" s="43"/>
      <c r="L764" s="5" t="e">
        <f>VLOOKUP(B764,#REF!,1,0)</f>
        <v>#REF!</v>
      </c>
    </row>
    <row r="765" spans="1:12" ht="15" hidden="1" customHeight="1">
      <c r="A765" s="34">
        <v>6</v>
      </c>
      <c r="B765" s="35" t="s">
        <v>4891</v>
      </c>
      <c r="C765" s="34" t="s">
        <v>4892</v>
      </c>
      <c r="D765" s="35" t="s">
        <v>4893</v>
      </c>
      <c r="E765" s="36">
        <v>0</v>
      </c>
      <c r="F765" s="43"/>
      <c r="G765" s="36">
        <v>8479.68</v>
      </c>
      <c r="H765" s="36">
        <v>0</v>
      </c>
      <c r="I765" s="36">
        <v>-8479.68</v>
      </c>
      <c r="J765" s="43"/>
      <c r="L765" s="5" t="e">
        <f>VLOOKUP(B765,#REF!,1,0)</f>
        <v>#REF!</v>
      </c>
    </row>
    <row r="766" spans="1:12" ht="15" hidden="1" customHeight="1">
      <c r="A766" s="34">
        <v>6</v>
      </c>
      <c r="B766" s="35" t="s">
        <v>4894</v>
      </c>
      <c r="C766" s="34" t="s">
        <v>4895</v>
      </c>
      <c r="D766" s="35" t="s">
        <v>4896</v>
      </c>
      <c r="E766" s="36">
        <v>0</v>
      </c>
      <c r="F766" s="43"/>
      <c r="G766" s="36">
        <v>112100</v>
      </c>
      <c r="H766" s="36">
        <v>0</v>
      </c>
      <c r="I766" s="36">
        <v>-112100</v>
      </c>
      <c r="J766" s="43"/>
      <c r="L766" s="5" t="e">
        <f>VLOOKUP(B766,#REF!,1,0)</f>
        <v>#REF!</v>
      </c>
    </row>
    <row r="767" spans="1:12" ht="15" hidden="1" customHeight="1">
      <c r="A767" s="34">
        <v>6</v>
      </c>
      <c r="B767" s="35" t="s">
        <v>4897</v>
      </c>
      <c r="C767" s="34" t="s">
        <v>4898</v>
      </c>
      <c r="D767" s="35" t="s">
        <v>4899</v>
      </c>
      <c r="E767" s="36">
        <v>0</v>
      </c>
      <c r="F767" s="43"/>
      <c r="G767" s="36">
        <v>2117</v>
      </c>
      <c r="H767" s="36">
        <v>0</v>
      </c>
      <c r="I767" s="36">
        <v>-2117</v>
      </c>
      <c r="J767" s="43"/>
      <c r="L767" s="5" t="e">
        <f>VLOOKUP(B767,#REF!,1,0)</f>
        <v>#REF!</v>
      </c>
    </row>
    <row r="768" spans="1:12" ht="15" hidden="1" customHeight="1">
      <c r="A768" s="34">
        <v>6</v>
      </c>
      <c r="B768" s="35" t="s">
        <v>4900</v>
      </c>
      <c r="C768" s="34" t="s">
        <v>4901</v>
      </c>
      <c r="D768" s="35" t="s">
        <v>4902</v>
      </c>
      <c r="E768" s="36">
        <v>0</v>
      </c>
      <c r="F768" s="43"/>
      <c r="G768" s="36">
        <v>4516.5600000000004</v>
      </c>
      <c r="H768" s="36">
        <v>0</v>
      </c>
      <c r="I768" s="36">
        <v>-4516.5600000000004</v>
      </c>
      <c r="J768" s="43"/>
      <c r="L768" s="5" t="e">
        <f>VLOOKUP(B768,#REF!,1,0)</f>
        <v>#REF!</v>
      </c>
    </row>
    <row r="769" spans="1:12" ht="15" hidden="1" customHeight="1">
      <c r="A769" s="34">
        <v>6</v>
      </c>
      <c r="B769" s="35" t="s">
        <v>4903</v>
      </c>
      <c r="C769" s="34" t="s">
        <v>4904</v>
      </c>
      <c r="D769" s="35" t="s">
        <v>4905</v>
      </c>
      <c r="E769" s="36">
        <v>0</v>
      </c>
      <c r="F769" s="43"/>
      <c r="G769" s="36">
        <v>2725.32</v>
      </c>
      <c r="H769" s="36">
        <v>0</v>
      </c>
      <c r="I769" s="36">
        <v>-2725.32</v>
      </c>
      <c r="J769" s="43"/>
      <c r="L769" s="5" t="e">
        <f>VLOOKUP(B769,#REF!,1,0)</f>
        <v>#REF!</v>
      </c>
    </row>
    <row r="770" spans="1:12" ht="15" hidden="1" customHeight="1">
      <c r="A770" s="34">
        <v>4</v>
      </c>
      <c r="B770" s="35" t="s">
        <v>4906</v>
      </c>
      <c r="C770" s="34" t="s">
        <v>1</v>
      </c>
      <c r="D770" s="35" t="s">
        <v>4907</v>
      </c>
      <c r="E770" s="36">
        <v>0</v>
      </c>
      <c r="F770" s="43"/>
      <c r="G770" s="36">
        <v>234154.54</v>
      </c>
      <c r="H770" s="36">
        <v>24879.66</v>
      </c>
      <c r="I770" s="36">
        <v>-209274.88</v>
      </c>
      <c r="J770" s="43"/>
      <c r="L770" s="5" t="e">
        <f>VLOOKUP(B770,#REF!,1,0)</f>
        <v>#REF!</v>
      </c>
    </row>
    <row r="771" spans="1:12" ht="15" hidden="1" customHeight="1">
      <c r="A771" s="34">
        <v>5</v>
      </c>
      <c r="B771" s="35" t="s">
        <v>4908</v>
      </c>
      <c r="C771" s="34" t="s">
        <v>1</v>
      </c>
      <c r="D771" s="35" t="s">
        <v>4909</v>
      </c>
      <c r="E771" s="36">
        <v>0</v>
      </c>
      <c r="F771" s="43"/>
      <c r="G771" s="36">
        <v>69662.59</v>
      </c>
      <c r="H771" s="36">
        <v>21517.45</v>
      </c>
      <c r="I771" s="36">
        <v>-48145.14</v>
      </c>
      <c r="J771" s="43"/>
      <c r="L771" s="5" t="e">
        <f>VLOOKUP(B771,#REF!,1,0)</f>
        <v>#REF!</v>
      </c>
    </row>
    <row r="772" spans="1:12" ht="15" hidden="1" customHeight="1">
      <c r="A772" s="34">
        <v>6</v>
      </c>
      <c r="B772" s="35" t="s">
        <v>4910</v>
      </c>
      <c r="C772" s="34" t="s">
        <v>4911</v>
      </c>
      <c r="D772" s="35" t="s">
        <v>4912</v>
      </c>
      <c r="E772" s="36">
        <v>0</v>
      </c>
      <c r="F772" s="43"/>
      <c r="G772" s="36">
        <v>57621.66</v>
      </c>
      <c r="H772" s="36">
        <v>21517.45</v>
      </c>
      <c r="I772" s="36">
        <v>-36104.21</v>
      </c>
      <c r="J772" s="43"/>
      <c r="L772" s="5" t="e">
        <f>VLOOKUP(B772,#REF!,1,0)</f>
        <v>#REF!</v>
      </c>
    </row>
    <row r="773" spans="1:12" ht="15" hidden="1" customHeight="1">
      <c r="A773" s="34">
        <v>6</v>
      </c>
      <c r="B773" s="35" t="s">
        <v>4913</v>
      </c>
      <c r="C773" s="34" t="s">
        <v>4914</v>
      </c>
      <c r="D773" s="35" t="s">
        <v>4915</v>
      </c>
      <c r="E773" s="36">
        <v>0</v>
      </c>
      <c r="F773" s="43"/>
      <c r="G773" s="36">
        <v>12040.93</v>
      </c>
      <c r="H773" s="36">
        <v>0</v>
      </c>
      <c r="I773" s="36">
        <v>-12040.93</v>
      </c>
      <c r="J773" s="43"/>
      <c r="L773" s="5" t="e">
        <f>VLOOKUP(B773,#REF!,1,0)</f>
        <v>#REF!</v>
      </c>
    </row>
    <row r="774" spans="1:12" ht="15" hidden="1" customHeight="1">
      <c r="A774" s="34">
        <v>5</v>
      </c>
      <c r="B774" s="35" t="s">
        <v>4916</v>
      </c>
      <c r="C774" s="34" t="s">
        <v>1</v>
      </c>
      <c r="D774" s="35" t="s">
        <v>4917</v>
      </c>
      <c r="E774" s="36">
        <v>0</v>
      </c>
      <c r="F774" s="43"/>
      <c r="G774" s="36">
        <v>164491.95000000001</v>
      </c>
      <c r="H774" s="36">
        <v>3362.21</v>
      </c>
      <c r="I774" s="36">
        <v>-161129.74</v>
      </c>
      <c r="J774" s="43"/>
      <c r="L774" s="5" t="e">
        <f>VLOOKUP(B774,#REF!,1,0)</f>
        <v>#REF!</v>
      </c>
    </row>
    <row r="775" spans="1:12" ht="15" hidden="1" customHeight="1">
      <c r="A775" s="34">
        <v>6</v>
      </c>
      <c r="B775" s="35" t="s">
        <v>4918</v>
      </c>
      <c r="C775" s="34" t="s">
        <v>4919</v>
      </c>
      <c r="D775" s="35" t="s">
        <v>4920</v>
      </c>
      <c r="E775" s="36">
        <v>0</v>
      </c>
      <c r="F775" s="43"/>
      <c r="G775" s="36">
        <v>143903.67000000001</v>
      </c>
      <c r="H775" s="36">
        <v>247.49</v>
      </c>
      <c r="I775" s="36">
        <v>-143656.18</v>
      </c>
      <c r="J775" s="43"/>
      <c r="L775" s="5" t="e">
        <f>VLOOKUP(B775,#REF!,1,0)</f>
        <v>#REF!</v>
      </c>
    </row>
    <row r="776" spans="1:12" ht="15" hidden="1" customHeight="1">
      <c r="A776" s="34">
        <v>6</v>
      </c>
      <c r="B776" s="35" t="s">
        <v>4921</v>
      </c>
      <c r="C776" s="34" t="s">
        <v>4922</v>
      </c>
      <c r="D776" s="35" t="s">
        <v>4923</v>
      </c>
      <c r="E776" s="36">
        <v>0</v>
      </c>
      <c r="F776" s="43"/>
      <c r="G776" s="36">
        <v>20588.28</v>
      </c>
      <c r="H776" s="36">
        <v>3114.72</v>
      </c>
      <c r="I776" s="36">
        <v>-17473.560000000001</v>
      </c>
      <c r="J776" s="43"/>
      <c r="L776" s="5" t="e">
        <f>VLOOKUP(B776,#REF!,1,0)</f>
        <v>#REF!</v>
      </c>
    </row>
    <row r="777" spans="1:12" ht="15" hidden="1" customHeight="1">
      <c r="A777" s="34">
        <v>4</v>
      </c>
      <c r="B777" s="35" t="s">
        <v>4924</v>
      </c>
      <c r="C777" s="34" t="s">
        <v>1</v>
      </c>
      <c r="D777" s="35" t="s">
        <v>4925</v>
      </c>
      <c r="E777" s="36">
        <v>0</v>
      </c>
      <c r="F777" s="43"/>
      <c r="G777" s="36">
        <v>545824.56000000006</v>
      </c>
      <c r="H777" s="36">
        <v>23802.21</v>
      </c>
      <c r="I777" s="36">
        <v>-522022.35</v>
      </c>
      <c r="J777" s="43"/>
      <c r="L777" s="5" t="e">
        <f>VLOOKUP(B777,#REF!,1,0)</f>
        <v>#REF!</v>
      </c>
    </row>
    <row r="778" spans="1:12" ht="15" hidden="1" customHeight="1">
      <c r="A778" s="34">
        <v>6</v>
      </c>
      <c r="B778" s="35" t="s">
        <v>4926</v>
      </c>
      <c r="C778" s="34" t="s">
        <v>4927</v>
      </c>
      <c r="D778" s="35" t="s">
        <v>4230</v>
      </c>
      <c r="E778" s="36">
        <v>0</v>
      </c>
      <c r="F778" s="43"/>
      <c r="G778" s="36">
        <v>329411.03000000003</v>
      </c>
      <c r="H778" s="36">
        <v>1786.4</v>
      </c>
      <c r="I778" s="36">
        <v>-327624.63</v>
      </c>
      <c r="J778" s="43"/>
      <c r="L778" s="5" t="e">
        <f>VLOOKUP(B778,#REF!,1,0)</f>
        <v>#REF!</v>
      </c>
    </row>
    <row r="779" spans="1:12" ht="15" hidden="1" customHeight="1">
      <c r="A779" s="34">
        <v>6</v>
      </c>
      <c r="B779" s="35" t="s">
        <v>4928</v>
      </c>
      <c r="C779" s="34" t="s">
        <v>4929</v>
      </c>
      <c r="D779" s="35" t="s">
        <v>4930</v>
      </c>
      <c r="E779" s="36">
        <v>0</v>
      </c>
      <c r="F779" s="43"/>
      <c r="G779" s="36">
        <v>59055.72</v>
      </c>
      <c r="H779" s="36">
        <v>0</v>
      </c>
      <c r="I779" s="36">
        <v>-59055.72</v>
      </c>
      <c r="J779" s="43"/>
      <c r="L779" s="5" t="e">
        <f>VLOOKUP(B779,#REF!,1,0)</f>
        <v>#REF!</v>
      </c>
    </row>
    <row r="780" spans="1:12" ht="15" hidden="1" customHeight="1">
      <c r="A780" s="34">
        <v>6</v>
      </c>
      <c r="B780" s="35" t="s">
        <v>4931</v>
      </c>
      <c r="C780" s="34" t="s">
        <v>4932</v>
      </c>
      <c r="D780" s="35" t="s">
        <v>4933</v>
      </c>
      <c r="E780" s="36">
        <v>0</v>
      </c>
      <c r="F780" s="43"/>
      <c r="G780" s="36">
        <v>14483.93</v>
      </c>
      <c r="H780" s="36">
        <v>0</v>
      </c>
      <c r="I780" s="36">
        <v>-14483.93</v>
      </c>
      <c r="J780" s="43"/>
      <c r="L780" s="5" t="e">
        <f>VLOOKUP(B780,#REF!,1,0)</f>
        <v>#REF!</v>
      </c>
    </row>
    <row r="781" spans="1:12" ht="15" hidden="1" customHeight="1">
      <c r="A781" s="34">
        <v>6</v>
      </c>
      <c r="B781" s="35" t="s">
        <v>4934</v>
      </c>
      <c r="C781" s="34" t="s">
        <v>4935</v>
      </c>
      <c r="D781" s="35" t="s">
        <v>4936</v>
      </c>
      <c r="E781" s="36">
        <v>0</v>
      </c>
      <c r="F781" s="43"/>
      <c r="G781" s="36">
        <v>2654.11</v>
      </c>
      <c r="H781" s="36">
        <v>0</v>
      </c>
      <c r="I781" s="36">
        <v>-2654.11</v>
      </c>
      <c r="J781" s="43"/>
      <c r="L781" s="5" t="e">
        <f>VLOOKUP(B781,#REF!,1,0)</f>
        <v>#REF!</v>
      </c>
    </row>
    <row r="782" spans="1:12" ht="15" hidden="1" customHeight="1">
      <c r="A782" s="34">
        <v>6</v>
      </c>
      <c r="B782" s="35" t="s">
        <v>4937</v>
      </c>
      <c r="C782" s="34" t="s">
        <v>4938</v>
      </c>
      <c r="D782" s="35" t="s">
        <v>4939</v>
      </c>
      <c r="E782" s="36">
        <v>0</v>
      </c>
      <c r="F782" s="43"/>
      <c r="G782" s="36">
        <v>11694.68</v>
      </c>
      <c r="H782" s="36">
        <v>0</v>
      </c>
      <c r="I782" s="36">
        <v>-11694.68</v>
      </c>
      <c r="J782" s="43"/>
      <c r="L782" s="5" t="e">
        <f>VLOOKUP(B782,#REF!,1,0)</f>
        <v>#REF!</v>
      </c>
    </row>
    <row r="783" spans="1:12" ht="15" hidden="1" customHeight="1">
      <c r="A783" s="34">
        <v>6</v>
      </c>
      <c r="B783" s="35" t="s">
        <v>4940</v>
      </c>
      <c r="C783" s="34" t="s">
        <v>4941</v>
      </c>
      <c r="D783" s="35" t="s">
        <v>4942</v>
      </c>
      <c r="E783" s="36">
        <v>0</v>
      </c>
      <c r="F783" s="43"/>
      <c r="G783" s="36">
        <v>1253.3</v>
      </c>
      <c r="H783" s="36">
        <v>0</v>
      </c>
      <c r="I783" s="36">
        <v>-1253.3</v>
      </c>
      <c r="J783" s="43"/>
      <c r="L783" s="5" t="e">
        <f>VLOOKUP(B783,#REF!,1,0)</f>
        <v>#REF!</v>
      </c>
    </row>
    <row r="784" spans="1:12" ht="15" hidden="1" customHeight="1">
      <c r="A784" s="34">
        <v>6</v>
      </c>
      <c r="B784" s="35" t="s">
        <v>4943</v>
      </c>
      <c r="C784" s="34" t="s">
        <v>4944</v>
      </c>
      <c r="D784" s="35" t="s">
        <v>4254</v>
      </c>
      <c r="E784" s="36">
        <v>0</v>
      </c>
      <c r="F784" s="43"/>
      <c r="G784" s="36">
        <v>38236.18</v>
      </c>
      <c r="H784" s="36">
        <v>8.98</v>
      </c>
      <c r="I784" s="36">
        <v>-38227.199999999997</v>
      </c>
      <c r="J784" s="43"/>
      <c r="L784" s="5" t="e">
        <f>VLOOKUP(B784,#REF!,1,0)</f>
        <v>#REF!</v>
      </c>
    </row>
    <row r="785" spans="1:12" ht="15" hidden="1" customHeight="1">
      <c r="A785" s="34">
        <v>6</v>
      </c>
      <c r="B785" s="35" t="s">
        <v>4948</v>
      </c>
      <c r="C785" s="34" t="s">
        <v>4949</v>
      </c>
      <c r="D785" s="35" t="s">
        <v>4242</v>
      </c>
      <c r="E785" s="36">
        <v>0</v>
      </c>
      <c r="F785" s="43"/>
      <c r="G785" s="36">
        <v>54156.39</v>
      </c>
      <c r="H785" s="36">
        <v>22006.83</v>
      </c>
      <c r="I785" s="36">
        <v>-32149.56</v>
      </c>
      <c r="J785" s="43"/>
      <c r="L785" s="5" t="e">
        <f>VLOOKUP(B785,#REF!,1,0)</f>
        <v>#REF!</v>
      </c>
    </row>
    <row r="786" spans="1:12" ht="15" hidden="1" customHeight="1">
      <c r="A786" s="34">
        <v>6</v>
      </c>
      <c r="B786" s="35" t="s">
        <v>4956</v>
      </c>
      <c r="C786" s="34" t="s">
        <v>4957</v>
      </c>
      <c r="D786" s="35" t="s">
        <v>4958</v>
      </c>
      <c r="E786" s="36">
        <v>0</v>
      </c>
      <c r="F786" s="43"/>
      <c r="G786" s="36">
        <v>8623.43</v>
      </c>
      <c r="H786" s="36">
        <v>0</v>
      </c>
      <c r="I786" s="36">
        <v>-8623.43</v>
      </c>
      <c r="J786" s="43"/>
      <c r="L786" s="5" t="e">
        <f>VLOOKUP(B786,#REF!,1,0)</f>
        <v>#REF!</v>
      </c>
    </row>
    <row r="787" spans="1:12" ht="15" hidden="1" customHeight="1">
      <c r="A787" s="34">
        <v>6</v>
      </c>
      <c r="B787" s="35" t="s">
        <v>4959</v>
      </c>
      <c r="C787" s="34" t="s">
        <v>4960</v>
      </c>
      <c r="D787" s="35" t="s">
        <v>4961</v>
      </c>
      <c r="E787" s="36">
        <v>0</v>
      </c>
      <c r="F787" s="43"/>
      <c r="G787" s="36">
        <v>7990.92</v>
      </c>
      <c r="H787" s="36">
        <v>0</v>
      </c>
      <c r="I787" s="36">
        <v>-7990.92</v>
      </c>
      <c r="J787" s="43"/>
      <c r="L787" s="5" t="e">
        <f>VLOOKUP(B787,#REF!,1,0)</f>
        <v>#REF!</v>
      </c>
    </row>
    <row r="788" spans="1:12" ht="15" hidden="1" customHeight="1">
      <c r="A788" s="34">
        <v>6</v>
      </c>
      <c r="B788" s="35" t="s">
        <v>4962</v>
      </c>
      <c r="C788" s="34" t="s">
        <v>4963</v>
      </c>
      <c r="D788" s="35" t="s">
        <v>4964</v>
      </c>
      <c r="E788" s="36">
        <v>0</v>
      </c>
      <c r="F788" s="43"/>
      <c r="G788" s="36">
        <v>18264.87</v>
      </c>
      <c r="H788" s="36">
        <v>0</v>
      </c>
      <c r="I788" s="36">
        <v>-18264.87</v>
      </c>
      <c r="J788" s="43"/>
      <c r="L788" s="5" t="e">
        <f>VLOOKUP(B788,#REF!,1,0)</f>
        <v>#REF!</v>
      </c>
    </row>
    <row r="789" spans="1:12" ht="15" hidden="1" customHeight="1">
      <c r="A789" s="34">
        <v>4</v>
      </c>
      <c r="B789" s="35" t="s">
        <v>4965</v>
      </c>
      <c r="C789" s="34" t="s">
        <v>1</v>
      </c>
      <c r="D789" s="35" t="s">
        <v>4966</v>
      </c>
      <c r="E789" s="36">
        <v>0</v>
      </c>
      <c r="F789" s="43"/>
      <c r="G789" s="36">
        <v>3542.9</v>
      </c>
      <c r="H789" s="36">
        <v>0</v>
      </c>
      <c r="I789" s="36">
        <v>-3542.9</v>
      </c>
      <c r="J789" s="43"/>
      <c r="L789" s="5" t="e">
        <f>VLOOKUP(B789,#REF!,1,0)</f>
        <v>#REF!</v>
      </c>
    </row>
    <row r="790" spans="1:12" ht="15" hidden="1" customHeight="1">
      <c r="A790" s="34">
        <v>6</v>
      </c>
      <c r="B790" s="35" t="s">
        <v>4967</v>
      </c>
      <c r="C790" s="34" t="s">
        <v>4968</v>
      </c>
      <c r="D790" s="35" t="s">
        <v>4969</v>
      </c>
      <c r="E790" s="36">
        <v>0</v>
      </c>
      <c r="F790" s="43"/>
      <c r="G790" s="36">
        <v>3542.9</v>
      </c>
      <c r="H790" s="36">
        <v>0</v>
      </c>
      <c r="I790" s="36">
        <v>-3542.9</v>
      </c>
      <c r="J790" s="43"/>
      <c r="L790" s="5" t="e">
        <f>VLOOKUP(B790,#REF!,1,0)</f>
        <v>#REF!</v>
      </c>
    </row>
    <row r="791" spans="1:12" ht="15" hidden="1" customHeight="1">
      <c r="A791" s="34">
        <v>4</v>
      </c>
      <c r="B791" s="35" t="s">
        <v>4970</v>
      </c>
      <c r="C791" s="34" t="s">
        <v>1</v>
      </c>
      <c r="D791" s="35" t="s">
        <v>4971</v>
      </c>
      <c r="E791" s="36">
        <v>0</v>
      </c>
      <c r="F791" s="43"/>
      <c r="G791" s="36">
        <v>30490.38</v>
      </c>
      <c r="H791" s="36">
        <v>0</v>
      </c>
      <c r="I791" s="36">
        <v>-30490.38</v>
      </c>
      <c r="J791" s="43"/>
      <c r="L791" s="5" t="e">
        <f>VLOOKUP(B791,#REF!,1,0)</f>
        <v>#REF!</v>
      </c>
    </row>
    <row r="792" spans="1:12" ht="15" hidden="1" customHeight="1">
      <c r="A792" s="34">
        <v>6</v>
      </c>
      <c r="B792" s="35" t="s">
        <v>4972</v>
      </c>
      <c r="C792" s="34" t="s">
        <v>4973</v>
      </c>
      <c r="D792" s="35" t="s">
        <v>4974</v>
      </c>
      <c r="E792" s="36">
        <v>0</v>
      </c>
      <c r="F792" s="43"/>
      <c r="G792" s="36">
        <v>2272.19</v>
      </c>
      <c r="H792" s="36">
        <v>0</v>
      </c>
      <c r="I792" s="36">
        <v>-2272.19</v>
      </c>
      <c r="J792" s="43"/>
      <c r="L792" s="5" t="e">
        <f>VLOOKUP(B792,#REF!,1,0)</f>
        <v>#REF!</v>
      </c>
    </row>
    <row r="793" spans="1:12" ht="15" hidden="1" customHeight="1">
      <c r="A793" s="34">
        <v>6</v>
      </c>
      <c r="B793" s="35" t="s">
        <v>4975</v>
      </c>
      <c r="C793" s="34" t="s">
        <v>4976</v>
      </c>
      <c r="D793" s="35" t="s">
        <v>4977</v>
      </c>
      <c r="E793" s="36">
        <v>0</v>
      </c>
      <c r="F793" s="43"/>
      <c r="G793" s="36">
        <v>28218.19</v>
      </c>
      <c r="H793" s="36">
        <v>0</v>
      </c>
      <c r="I793" s="36">
        <v>-28218.19</v>
      </c>
      <c r="J793" s="43"/>
      <c r="L793" s="5" t="e">
        <f>VLOOKUP(B793,#REF!,1,0)</f>
        <v>#REF!</v>
      </c>
    </row>
    <row r="794" spans="1:12" ht="15" hidden="1" customHeight="1">
      <c r="A794" s="34">
        <v>4</v>
      </c>
      <c r="B794" s="35" t="s">
        <v>4984</v>
      </c>
      <c r="C794" s="34" t="s">
        <v>1</v>
      </c>
      <c r="D794" s="35" t="s">
        <v>4985</v>
      </c>
      <c r="E794" s="36">
        <v>0</v>
      </c>
      <c r="F794" s="43"/>
      <c r="G794" s="36">
        <v>27625</v>
      </c>
      <c r="H794" s="36">
        <v>0</v>
      </c>
      <c r="I794" s="36">
        <v>-27625</v>
      </c>
      <c r="J794" s="43"/>
      <c r="L794" s="5" t="e">
        <f>VLOOKUP(B794,#REF!,1,0)</f>
        <v>#REF!</v>
      </c>
    </row>
    <row r="795" spans="1:12" ht="15" hidden="1" customHeight="1">
      <c r="A795" s="34">
        <v>6</v>
      </c>
      <c r="B795" s="35" t="s">
        <v>4992</v>
      </c>
      <c r="C795" s="34" t="s">
        <v>4993</v>
      </c>
      <c r="D795" s="35" t="s">
        <v>4994</v>
      </c>
      <c r="E795" s="36">
        <v>0</v>
      </c>
      <c r="F795" s="43"/>
      <c r="G795" s="36">
        <v>27625</v>
      </c>
      <c r="H795" s="36">
        <v>0</v>
      </c>
      <c r="I795" s="36">
        <v>-27625</v>
      </c>
      <c r="J795" s="43"/>
      <c r="L795" s="5" t="e">
        <f>VLOOKUP(B795,#REF!,1,0)</f>
        <v>#REF!</v>
      </c>
    </row>
    <row r="796" spans="1:12" ht="15" hidden="1" customHeight="1">
      <c r="A796" s="34">
        <v>4</v>
      </c>
      <c r="B796" s="35" t="s">
        <v>4995</v>
      </c>
      <c r="C796" s="34" t="s">
        <v>1</v>
      </c>
      <c r="D796" s="35" t="s">
        <v>4996</v>
      </c>
      <c r="E796" s="36">
        <v>0</v>
      </c>
      <c r="F796" s="43"/>
      <c r="G796" s="36">
        <v>7218.1</v>
      </c>
      <c r="H796" s="36">
        <v>0</v>
      </c>
      <c r="I796" s="36">
        <v>-7218.1</v>
      </c>
      <c r="J796" s="43"/>
      <c r="L796" s="5" t="e">
        <f>VLOOKUP(B796,#REF!,1,0)</f>
        <v>#REF!</v>
      </c>
    </row>
    <row r="797" spans="1:12" ht="15" hidden="1" customHeight="1">
      <c r="A797" s="34">
        <v>6</v>
      </c>
      <c r="B797" s="35" t="s">
        <v>4997</v>
      </c>
      <c r="C797" s="34" t="s">
        <v>4998</v>
      </c>
      <c r="D797" s="35" t="s">
        <v>4999</v>
      </c>
      <c r="E797" s="36">
        <v>0</v>
      </c>
      <c r="F797" s="43"/>
      <c r="G797" s="36">
        <v>7218.1</v>
      </c>
      <c r="H797" s="36">
        <v>0</v>
      </c>
      <c r="I797" s="36">
        <v>-7218.1</v>
      </c>
      <c r="J797" s="43"/>
      <c r="L797" s="5" t="e">
        <f>VLOOKUP(B797,#REF!,1,0)</f>
        <v>#REF!</v>
      </c>
    </row>
    <row r="798" spans="1:12" ht="15" hidden="1" customHeight="1">
      <c r="A798" s="34">
        <v>4</v>
      </c>
      <c r="B798" s="35" t="s">
        <v>5005</v>
      </c>
      <c r="C798" s="34" t="s">
        <v>1</v>
      </c>
      <c r="D798" s="35" t="s">
        <v>5006</v>
      </c>
      <c r="E798" s="36">
        <v>0</v>
      </c>
      <c r="F798" s="43"/>
      <c r="G798" s="36">
        <v>18634.169999999998</v>
      </c>
      <c r="H798" s="36">
        <v>0</v>
      </c>
      <c r="I798" s="36">
        <v>-18634.169999999998</v>
      </c>
      <c r="J798" s="43"/>
      <c r="L798" s="5" t="e">
        <f>VLOOKUP(B798,#REF!,1,0)</f>
        <v>#REF!</v>
      </c>
    </row>
    <row r="799" spans="1:12" ht="15" hidden="1" customHeight="1">
      <c r="A799" s="34">
        <v>6</v>
      </c>
      <c r="B799" s="35" t="s">
        <v>5010</v>
      </c>
      <c r="C799" s="34" t="s">
        <v>5011</v>
      </c>
      <c r="D799" s="35" t="s">
        <v>5012</v>
      </c>
      <c r="E799" s="36">
        <v>0</v>
      </c>
      <c r="F799" s="43"/>
      <c r="G799" s="36">
        <v>5789.39</v>
      </c>
      <c r="H799" s="36">
        <v>0</v>
      </c>
      <c r="I799" s="36">
        <v>-5789.39</v>
      </c>
      <c r="J799" s="43"/>
      <c r="L799" s="5" t="e">
        <f>VLOOKUP(B799,#REF!,1,0)</f>
        <v>#REF!</v>
      </c>
    </row>
    <row r="800" spans="1:12" ht="15" hidden="1" customHeight="1">
      <c r="A800" s="34">
        <v>6</v>
      </c>
      <c r="B800" s="35" t="s">
        <v>5013</v>
      </c>
      <c r="C800" s="34" t="s">
        <v>5014</v>
      </c>
      <c r="D800" s="35" t="s">
        <v>5015</v>
      </c>
      <c r="E800" s="36">
        <v>0</v>
      </c>
      <c r="F800" s="43"/>
      <c r="G800" s="36">
        <v>10965.33</v>
      </c>
      <c r="H800" s="36">
        <v>0</v>
      </c>
      <c r="I800" s="36">
        <v>-10965.33</v>
      </c>
      <c r="J800" s="43"/>
      <c r="L800" s="5" t="e">
        <f>VLOOKUP(B800,#REF!,1,0)</f>
        <v>#REF!</v>
      </c>
    </row>
    <row r="801" spans="1:12" ht="15" hidden="1" customHeight="1">
      <c r="A801" s="34">
        <v>6</v>
      </c>
      <c r="B801" s="35" t="s">
        <v>5016</v>
      </c>
      <c r="C801" s="34" t="s">
        <v>5017</v>
      </c>
      <c r="D801" s="35" t="s">
        <v>5018</v>
      </c>
      <c r="E801" s="36">
        <v>0</v>
      </c>
      <c r="F801" s="43"/>
      <c r="G801" s="36">
        <v>1879.45</v>
      </c>
      <c r="H801" s="36">
        <v>0</v>
      </c>
      <c r="I801" s="36">
        <v>-1879.45</v>
      </c>
      <c r="J801" s="43"/>
      <c r="L801" s="5" t="e">
        <f>VLOOKUP(B801,#REF!,1,0)</f>
        <v>#REF!</v>
      </c>
    </row>
    <row r="802" spans="1:12" ht="15" hidden="1" customHeight="1">
      <c r="A802" s="34">
        <v>4</v>
      </c>
      <c r="B802" s="35" t="s">
        <v>5019</v>
      </c>
      <c r="C802" s="34" t="s">
        <v>1</v>
      </c>
      <c r="D802" s="35" t="s">
        <v>5020</v>
      </c>
      <c r="E802" s="36">
        <v>0</v>
      </c>
      <c r="F802" s="43"/>
      <c r="G802" s="36">
        <v>119626.02</v>
      </c>
      <c r="H802" s="36">
        <v>20400.72</v>
      </c>
      <c r="I802" s="36">
        <v>-99225.3</v>
      </c>
      <c r="J802" s="43"/>
      <c r="L802" s="5" t="e">
        <f>VLOOKUP(B802,#REF!,1,0)</f>
        <v>#REF!</v>
      </c>
    </row>
    <row r="803" spans="1:12" ht="15" hidden="1" customHeight="1">
      <c r="A803" s="34">
        <v>6</v>
      </c>
      <c r="B803" s="35" t="s">
        <v>5021</v>
      </c>
      <c r="C803" s="34" t="s">
        <v>5022</v>
      </c>
      <c r="D803" s="35" t="s">
        <v>5023</v>
      </c>
      <c r="E803" s="36">
        <v>0</v>
      </c>
      <c r="F803" s="43"/>
      <c r="G803" s="36">
        <v>57247.040000000001</v>
      </c>
      <c r="H803" s="36">
        <v>6174.85</v>
      </c>
      <c r="I803" s="36">
        <v>-51072.19</v>
      </c>
      <c r="J803" s="43"/>
      <c r="L803" s="5" t="e">
        <f>VLOOKUP(B803,#REF!,1,0)</f>
        <v>#REF!</v>
      </c>
    </row>
    <row r="804" spans="1:12" ht="15" hidden="1" customHeight="1">
      <c r="A804" s="34">
        <v>6</v>
      </c>
      <c r="B804" s="35" t="s">
        <v>5024</v>
      </c>
      <c r="C804" s="34" t="s">
        <v>5025</v>
      </c>
      <c r="D804" s="35" t="s">
        <v>5026</v>
      </c>
      <c r="E804" s="36">
        <v>0</v>
      </c>
      <c r="F804" s="43"/>
      <c r="G804" s="36">
        <v>29183.13</v>
      </c>
      <c r="H804" s="36">
        <v>0</v>
      </c>
      <c r="I804" s="36">
        <v>-29183.13</v>
      </c>
      <c r="J804" s="43"/>
      <c r="L804" s="5" t="e">
        <f>VLOOKUP(B804,#REF!,1,0)</f>
        <v>#REF!</v>
      </c>
    </row>
    <row r="805" spans="1:12" ht="15" hidden="1" customHeight="1">
      <c r="A805" s="34">
        <v>6</v>
      </c>
      <c r="B805" s="35" t="s">
        <v>5030</v>
      </c>
      <c r="C805" s="34" t="s">
        <v>5031</v>
      </c>
      <c r="D805" s="35" t="s">
        <v>5032</v>
      </c>
      <c r="E805" s="36">
        <v>0</v>
      </c>
      <c r="F805" s="43"/>
      <c r="G805" s="36">
        <v>17500.91</v>
      </c>
      <c r="H805" s="36">
        <v>0</v>
      </c>
      <c r="I805" s="36">
        <v>-17500.91</v>
      </c>
      <c r="J805" s="43"/>
      <c r="L805" s="5" t="e">
        <f>VLOOKUP(B805,#REF!,1,0)</f>
        <v>#REF!</v>
      </c>
    </row>
    <row r="806" spans="1:12" ht="15" hidden="1" customHeight="1">
      <c r="A806" s="34">
        <v>6</v>
      </c>
      <c r="B806" s="35" t="s">
        <v>5033</v>
      </c>
      <c r="C806" s="34" t="s">
        <v>5034</v>
      </c>
      <c r="D806" s="35" t="s">
        <v>5035</v>
      </c>
      <c r="E806" s="36">
        <v>0</v>
      </c>
      <c r="F806" s="43"/>
      <c r="G806" s="36">
        <v>1412.97</v>
      </c>
      <c r="H806" s="36">
        <v>0</v>
      </c>
      <c r="I806" s="36">
        <v>-1412.97</v>
      </c>
      <c r="J806" s="43"/>
      <c r="L806" s="5" t="e">
        <f>VLOOKUP(B806,#REF!,1,0)</f>
        <v>#REF!</v>
      </c>
    </row>
    <row r="807" spans="1:12" ht="15" hidden="1" customHeight="1">
      <c r="A807" s="34">
        <v>6</v>
      </c>
      <c r="B807" s="35" t="s">
        <v>5039</v>
      </c>
      <c r="C807" s="34" t="s">
        <v>5040</v>
      </c>
      <c r="D807" s="35" t="s">
        <v>5041</v>
      </c>
      <c r="E807" s="36">
        <v>0</v>
      </c>
      <c r="F807" s="43"/>
      <c r="G807" s="36">
        <v>56.1</v>
      </c>
      <c r="H807" s="36">
        <v>0</v>
      </c>
      <c r="I807" s="36">
        <v>-56.1</v>
      </c>
      <c r="J807" s="43"/>
      <c r="L807" s="5" t="e">
        <f>VLOOKUP(B807,#REF!,1,0)</f>
        <v>#REF!</v>
      </c>
    </row>
    <row r="808" spans="1:12" ht="15" hidden="1" customHeight="1">
      <c r="A808" s="34">
        <v>4</v>
      </c>
      <c r="B808" s="35" t="s">
        <v>5051</v>
      </c>
      <c r="C808" s="34" t="s">
        <v>1</v>
      </c>
      <c r="D808" s="35" t="s">
        <v>5052</v>
      </c>
      <c r="E808" s="36">
        <v>0</v>
      </c>
      <c r="F808" s="43"/>
      <c r="G808" s="36">
        <v>32443.279999999999</v>
      </c>
      <c r="H808" s="36">
        <v>0</v>
      </c>
      <c r="I808" s="36">
        <v>-32443.279999999999</v>
      </c>
      <c r="J808" s="43"/>
      <c r="L808" s="5" t="e">
        <f>VLOOKUP(B808,#REF!,1,0)</f>
        <v>#REF!</v>
      </c>
    </row>
    <row r="809" spans="1:12" ht="15" hidden="1" customHeight="1">
      <c r="A809" s="34">
        <v>6</v>
      </c>
      <c r="B809" s="35" t="s">
        <v>5056</v>
      </c>
      <c r="C809" s="34" t="s">
        <v>5057</v>
      </c>
      <c r="D809" s="35" t="s">
        <v>5058</v>
      </c>
      <c r="E809" s="36">
        <v>0</v>
      </c>
      <c r="F809" s="43"/>
      <c r="G809" s="36">
        <v>7260</v>
      </c>
      <c r="H809" s="36">
        <v>0</v>
      </c>
      <c r="I809" s="36">
        <v>-7260</v>
      </c>
      <c r="J809" s="43"/>
      <c r="L809" s="5" t="e">
        <f>VLOOKUP(B809,#REF!,1,0)</f>
        <v>#REF!</v>
      </c>
    </row>
    <row r="810" spans="1:12" ht="15" hidden="1" customHeight="1">
      <c r="A810" s="34">
        <v>6</v>
      </c>
      <c r="B810" s="35" t="s">
        <v>5059</v>
      </c>
      <c r="C810" s="34" t="s">
        <v>5060</v>
      </c>
      <c r="D810" s="35" t="s">
        <v>5061</v>
      </c>
      <c r="E810" s="36">
        <v>0</v>
      </c>
      <c r="F810" s="43"/>
      <c r="G810" s="36">
        <v>24828.28</v>
      </c>
      <c r="H810" s="36">
        <v>0</v>
      </c>
      <c r="I810" s="36">
        <v>-24828.28</v>
      </c>
      <c r="J810" s="43"/>
      <c r="L810" s="5" t="e">
        <f>VLOOKUP(B810,#REF!,1,0)</f>
        <v>#REF!</v>
      </c>
    </row>
    <row r="811" spans="1:12" ht="15" hidden="1" customHeight="1">
      <c r="A811" s="34">
        <v>6</v>
      </c>
      <c r="B811" s="35" t="s">
        <v>5062</v>
      </c>
      <c r="C811" s="34" t="s">
        <v>5063</v>
      </c>
      <c r="D811" s="35" t="s">
        <v>5064</v>
      </c>
      <c r="E811" s="36">
        <v>0</v>
      </c>
      <c r="F811" s="43"/>
      <c r="G811" s="36">
        <v>250</v>
      </c>
      <c r="H811" s="36">
        <v>0</v>
      </c>
      <c r="I811" s="36">
        <v>-250</v>
      </c>
      <c r="J811" s="43"/>
      <c r="L811" s="5" t="e">
        <f>VLOOKUP(B811,#REF!,1,0)</f>
        <v>#REF!</v>
      </c>
    </row>
    <row r="812" spans="1:12" ht="15" hidden="1" customHeight="1">
      <c r="A812" s="34">
        <v>6</v>
      </c>
      <c r="B812" s="35" t="s">
        <v>5065</v>
      </c>
      <c r="C812" s="34" t="s">
        <v>5066</v>
      </c>
      <c r="D812" s="35" t="s">
        <v>5067</v>
      </c>
      <c r="E812" s="36">
        <v>0</v>
      </c>
      <c r="F812" s="43"/>
      <c r="G812" s="36">
        <v>105</v>
      </c>
      <c r="H812" s="36">
        <v>0</v>
      </c>
      <c r="I812" s="36">
        <v>-105</v>
      </c>
      <c r="J812" s="43"/>
      <c r="L812" s="5" t="e">
        <f>VLOOKUP(B812,#REF!,1,0)</f>
        <v>#REF!</v>
      </c>
    </row>
    <row r="813" spans="1:12" ht="15" hidden="1" customHeight="1">
      <c r="A813" s="34">
        <v>4</v>
      </c>
      <c r="B813" s="35" t="s">
        <v>5068</v>
      </c>
      <c r="C813" s="34" t="s">
        <v>1</v>
      </c>
      <c r="D813" s="35" t="s">
        <v>5069</v>
      </c>
      <c r="E813" s="36">
        <v>0</v>
      </c>
      <c r="F813" s="43"/>
      <c r="G813" s="36">
        <v>89044.53</v>
      </c>
      <c r="H813" s="36">
        <v>0</v>
      </c>
      <c r="I813" s="36">
        <v>-89044.53</v>
      </c>
      <c r="J813" s="43"/>
      <c r="L813" s="5" t="e">
        <f>VLOOKUP(B813,#REF!,1,0)</f>
        <v>#REF!</v>
      </c>
    </row>
    <row r="814" spans="1:12" ht="15" hidden="1" customHeight="1">
      <c r="A814" s="34">
        <v>6</v>
      </c>
      <c r="B814" s="35" t="s">
        <v>5070</v>
      </c>
      <c r="C814" s="34" t="s">
        <v>5071</v>
      </c>
      <c r="D814" s="35" t="s">
        <v>5072</v>
      </c>
      <c r="E814" s="36">
        <v>0</v>
      </c>
      <c r="F814" s="43"/>
      <c r="G814" s="36">
        <v>89044.53</v>
      </c>
      <c r="H814" s="36">
        <v>0</v>
      </c>
      <c r="I814" s="36">
        <v>-89044.53</v>
      </c>
      <c r="J814" s="43"/>
      <c r="L814" s="5" t="e">
        <f>VLOOKUP(B814,#REF!,1,0)</f>
        <v>#REF!</v>
      </c>
    </row>
    <row r="815" spans="1:12" ht="15" hidden="1" customHeight="1">
      <c r="A815" s="34">
        <v>4</v>
      </c>
      <c r="B815" s="35" t="s">
        <v>5073</v>
      </c>
      <c r="C815" s="34" t="s">
        <v>1</v>
      </c>
      <c r="D815" s="35" t="s">
        <v>5074</v>
      </c>
      <c r="E815" s="36">
        <v>0</v>
      </c>
      <c r="F815" s="43"/>
      <c r="G815" s="36">
        <v>66073.38</v>
      </c>
      <c r="H815" s="36">
        <v>0</v>
      </c>
      <c r="I815" s="36">
        <v>-66073.38</v>
      </c>
      <c r="J815" s="43"/>
      <c r="L815" s="5" t="e">
        <f>VLOOKUP(B815,#REF!,1,0)</f>
        <v>#REF!</v>
      </c>
    </row>
    <row r="816" spans="1:12" ht="15" hidden="1" customHeight="1">
      <c r="A816" s="34">
        <v>6</v>
      </c>
      <c r="B816" s="35" t="s">
        <v>5075</v>
      </c>
      <c r="C816" s="34" t="s">
        <v>5076</v>
      </c>
      <c r="D816" s="35" t="s">
        <v>4276</v>
      </c>
      <c r="E816" s="36">
        <v>0</v>
      </c>
      <c r="F816" s="43"/>
      <c r="G816" s="36">
        <v>773.33</v>
      </c>
      <c r="H816" s="36">
        <v>0</v>
      </c>
      <c r="I816" s="36">
        <v>-773.33</v>
      </c>
      <c r="J816" s="43"/>
      <c r="L816" s="5" t="e">
        <f>VLOOKUP(B816,#REF!,1,0)</f>
        <v>#REF!</v>
      </c>
    </row>
    <row r="817" spans="1:12" ht="15" hidden="1" customHeight="1">
      <c r="A817" s="34">
        <v>6</v>
      </c>
      <c r="B817" s="35" t="s">
        <v>5080</v>
      </c>
      <c r="C817" s="34" t="s">
        <v>5081</v>
      </c>
      <c r="D817" s="35" t="s">
        <v>5082</v>
      </c>
      <c r="E817" s="36">
        <v>0</v>
      </c>
      <c r="F817" s="43"/>
      <c r="G817" s="36">
        <v>3188.87</v>
      </c>
      <c r="H817" s="36">
        <v>0</v>
      </c>
      <c r="I817" s="36">
        <v>-3188.87</v>
      </c>
      <c r="J817" s="43"/>
      <c r="L817" s="5" t="e">
        <f>VLOOKUP(B817,#REF!,1,0)</f>
        <v>#REF!</v>
      </c>
    </row>
    <row r="818" spans="1:12" ht="15" hidden="1" customHeight="1">
      <c r="A818" s="34">
        <v>6</v>
      </c>
      <c r="B818" s="35" t="s">
        <v>5083</v>
      </c>
      <c r="C818" s="34" t="s">
        <v>5084</v>
      </c>
      <c r="D818" s="35" t="s">
        <v>5085</v>
      </c>
      <c r="E818" s="36">
        <v>0</v>
      </c>
      <c r="F818" s="43"/>
      <c r="G818" s="36">
        <v>17233.32</v>
      </c>
      <c r="H818" s="36">
        <v>0</v>
      </c>
      <c r="I818" s="36">
        <v>-17233.32</v>
      </c>
      <c r="J818" s="43"/>
      <c r="L818" s="5" t="e">
        <f>VLOOKUP(B818,#REF!,1,0)</f>
        <v>#REF!</v>
      </c>
    </row>
    <row r="819" spans="1:12" ht="15" hidden="1" customHeight="1">
      <c r="A819" s="34">
        <v>6</v>
      </c>
      <c r="B819" s="35" t="s">
        <v>5089</v>
      </c>
      <c r="C819" s="34" t="s">
        <v>5090</v>
      </c>
      <c r="D819" s="35" t="s">
        <v>5091</v>
      </c>
      <c r="E819" s="36">
        <v>0</v>
      </c>
      <c r="F819" s="43"/>
      <c r="G819" s="36">
        <v>3466.67</v>
      </c>
      <c r="H819" s="36">
        <v>0</v>
      </c>
      <c r="I819" s="36">
        <v>-3466.67</v>
      </c>
      <c r="J819" s="43"/>
      <c r="L819" s="5" t="e">
        <f>VLOOKUP(B819,#REF!,1,0)</f>
        <v>#REF!</v>
      </c>
    </row>
    <row r="820" spans="1:12" ht="15" hidden="1" customHeight="1">
      <c r="A820" s="34">
        <v>6</v>
      </c>
      <c r="B820" s="35" t="s">
        <v>5092</v>
      </c>
      <c r="C820" s="34" t="s">
        <v>5093</v>
      </c>
      <c r="D820" s="35" t="s">
        <v>5094</v>
      </c>
      <c r="E820" s="36">
        <v>0</v>
      </c>
      <c r="F820" s="43"/>
      <c r="G820" s="36">
        <v>686.19</v>
      </c>
      <c r="H820" s="36">
        <v>0</v>
      </c>
      <c r="I820" s="36">
        <v>-686.19</v>
      </c>
      <c r="J820" s="43"/>
      <c r="L820" s="5" t="e">
        <f>VLOOKUP(B820,#REF!,1,0)</f>
        <v>#REF!</v>
      </c>
    </row>
    <row r="821" spans="1:12" ht="15" hidden="1" customHeight="1">
      <c r="A821" s="34">
        <v>6</v>
      </c>
      <c r="B821" s="35" t="s">
        <v>5095</v>
      </c>
      <c r="C821" s="34" t="s">
        <v>5096</v>
      </c>
      <c r="D821" s="35" t="s">
        <v>5097</v>
      </c>
      <c r="E821" s="36">
        <v>0</v>
      </c>
      <c r="F821" s="43"/>
      <c r="G821" s="36">
        <v>4110.6499999999996</v>
      </c>
      <c r="H821" s="36">
        <v>0</v>
      </c>
      <c r="I821" s="36">
        <v>-4110.6499999999996</v>
      </c>
      <c r="J821" s="43"/>
      <c r="L821" s="5" t="e">
        <f>VLOOKUP(B821,#REF!,1,0)</f>
        <v>#REF!</v>
      </c>
    </row>
    <row r="822" spans="1:12" ht="15" hidden="1" customHeight="1">
      <c r="A822" s="34">
        <v>6</v>
      </c>
      <c r="B822" s="35" t="s">
        <v>5098</v>
      </c>
      <c r="C822" s="34" t="s">
        <v>5099</v>
      </c>
      <c r="D822" s="35" t="s">
        <v>5100</v>
      </c>
      <c r="E822" s="36">
        <v>0</v>
      </c>
      <c r="F822" s="43"/>
      <c r="G822" s="36">
        <v>8381.5</v>
      </c>
      <c r="H822" s="36">
        <v>0</v>
      </c>
      <c r="I822" s="36">
        <v>-8381.5</v>
      </c>
      <c r="J822" s="43"/>
      <c r="L822" s="5" t="e">
        <f>VLOOKUP(B822,#REF!,1,0)</f>
        <v>#REF!</v>
      </c>
    </row>
    <row r="823" spans="1:12" ht="15" hidden="1" customHeight="1">
      <c r="A823" s="34">
        <v>6</v>
      </c>
      <c r="B823" s="35" t="s">
        <v>5101</v>
      </c>
      <c r="C823" s="34" t="s">
        <v>5102</v>
      </c>
      <c r="D823" s="35" t="s">
        <v>5103</v>
      </c>
      <c r="E823" s="36">
        <v>0</v>
      </c>
      <c r="F823" s="43"/>
      <c r="G823" s="36">
        <v>28232.85</v>
      </c>
      <c r="H823" s="36">
        <v>0</v>
      </c>
      <c r="I823" s="36">
        <v>-28232.85</v>
      </c>
      <c r="J823" s="43"/>
      <c r="L823" s="5" t="e">
        <f>VLOOKUP(B823,#REF!,1,0)</f>
        <v>#REF!</v>
      </c>
    </row>
    <row r="824" spans="1:12" ht="15" hidden="1" customHeight="1">
      <c r="A824" s="34">
        <v>4</v>
      </c>
      <c r="B824" s="35" t="s">
        <v>5104</v>
      </c>
      <c r="C824" s="34" t="s">
        <v>1</v>
      </c>
      <c r="D824" s="35" t="s">
        <v>5105</v>
      </c>
      <c r="E824" s="36">
        <v>0</v>
      </c>
      <c r="F824" s="43"/>
      <c r="G824" s="36">
        <v>36436.800000000003</v>
      </c>
      <c r="H824" s="36">
        <v>0</v>
      </c>
      <c r="I824" s="36">
        <v>-36436.800000000003</v>
      </c>
      <c r="J824" s="43"/>
      <c r="L824" s="5" t="e">
        <f>VLOOKUP(B824,#REF!,1,0)</f>
        <v>#REF!</v>
      </c>
    </row>
    <row r="825" spans="1:12" ht="15" hidden="1" customHeight="1">
      <c r="A825" s="34">
        <v>6</v>
      </c>
      <c r="B825" s="35" t="s">
        <v>5106</v>
      </c>
      <c r="C825" s="34" t="s">
        <v>5107</v>
      </c>
      <c r="D825" s="35" t="s">
        <v>5108</v>
      </c>
      <c r="E825" s="36">
        <v>0</v>
      </c>
      <c r="F825" s="43"/>
      <c r="G825" s="36">
        <v>444.82</v>
      </c>
      <c r="H825" s="36">
        <v>0</v>
      </c>
      <c r="I825" s="36">
        <v>-444.82</v>
      </c>
      <c r="J825" s="43"/>
      <c r="L825" s="5" t="e">
        <f>VLOOKUP(B825,#REF!,1,0)</f>
        <v>#REF!</v>
      </c>
    </row>
    <row r="826" spans="1:12" ht="15" hidden="1" customHeight="1">
      <c r="A826" s="34">
        <v>6</v>
      </c>
      <c r="B826" s="35" t="s">
        <v>5109</v>
      </c>
      <c r="C826" s="34" t="s">
        <v>5110</v>
      </c>
      <c r="D826" s="35" t="s">
        <v>5111</v>
      </c>
      <c r="E826" s="36">
        <v>0</v>
      </c>
      <c r="F826" s="43"/>
      <c r="G826" s="36">
        <v>2152</v>
      </c>
      <c r="H826" s="36">
        <v>0</v>
      </c>
      <c r="I826" s="36">
        <v>-2152</v>
      </c>
      <c r="J826" s="43"/>
      <c r="L826" s="5" t="e">
        <f>VLOOKUP(B826,#REF!,1,0)</f>
        <v>#REF!</v>
      </c>
    </row>
    <row r="827" spans="1:12" ht="15" hidden="1" customHeight="1">
      <c r="A827" s="34">
        <v>6</v>
      </c>
      <c r="B827" s="35" t="s">
        <v>5112</v>
      </c>
      <c r="C827" s="34" t="s">
        <v>5113</v>
      </c>
      <c r="D827" s="35" t="s">
        <v>5114</v>
      </c>
      <c r="E827" s="36">
        <v>0</v>
      </c>
      <c r="F827" s="43"/>
      <c r="G827" s="36">
        <v>3853.39</v>
      </c>
      <c r="H827" s="36">
        <v>0</v>
      </c>
      <c r="I827" s="36">
        <v>-3853.39</v>
      </c>
      <c r="J827" s="43"/>
      <c r="L827" s="5" t="e">
        <f>VLOOKUP(B827,#REF!,1,0)</f>
        <v>#REF!</v>
      </c>
    </row>
    <row r="828" spans="1:12" ht="15" hidden="1" customHeight="1">
      <c r="A828" s="34">
        <v>6</v>
      </c>
      <c r="B828" s="35" t="s">
        <v>5115</v>
      </c>
      <c r="C828" s="34" t="s">
        <v>5116</v>
      </c>
      <c r="D828" s="35" t="s">
        <v>5117</v>
      </c>
      <c r="E828" s="36">
        <v>0</v>
      </c>
      <c r="F828" s="43"/>
      <c r="G828" s="36">
        <v>445</v>
      </c>
      <c r="H828" s="36">
        <v>0</v>
      </c>
      <c r="I828" s="36">
        <v>-445</v>
      </c>
      <c r="J828" s="43"/>
      <c r="L828" s="5" t="e">
        <f>VLOOKUP(B828,#REF!,1,0)</f>
        <v>#REF!</v>
      </c>
    </row>
    <row r="829" spans="1:12" ht="15" hidden="1" customHeight="1">
      <c r="A829" s="34">
        <v>6</v>
      </c>
      <c r="B829" s="35" t="s">
        <v>5118</v>
      </c>
      <c r="C829" s="34" t="s">
        <v>5119</v>
      </c>
      <c r="D829" s="35" t="s">
        <v>5120</v>
      </c>
      <c r="E829" s="36">
        <v>0</v>
      </c>
      <c r="F829" s="43"/>
      <c r="G829" s="36">
        <v>29541.59</v>
      </c>
      <c r="H829" s="36">
        <v>0</v>
      </c>
      <c r="I829" s="36">
        <v>-29541.59</v>
      </c>
      <c r="J829" s="43"/>
      <c r="L829" s="5" t="e">
        <f>VLOOKUP(B829,#REF!,1,0)</f>
        <v>#REF!</v>
      </c>
    </row>
    <row r="830" spans="1:12" ht="15" hidden="1" customHeight="1">
      <c r="A830" s="34">
        <v>4</v>
      </c>
      <c r="B830" s="35" t="s">
        <v>5121</v>
      </c>
      <c r="C830" s="34" t="s">
        <v>1</v>
      </c>
      <c r="D830" s="35" t="s">
        <v>5122</v>
      </c>
      <c r="E830" s="36">
        <v>0</v>
      </c>
      <c r="F830" s="43"/>
      <c r="G830" s="36">
        <v>1325.81</v>
      </c>
      <c r="H830" s="36">
        <v>0</v>
      </c>
      <c r="I830" s="36">
        <v>-1325.81</v>
      </c>
      <c r="J830" s="43"/>
      <c r="L830" s="5" t="e">
        <f>VLOOKUP(B830,#REF!,1,0)</f>
        <v>#REF!</v>
      </c>
    </row>
    <row r="831" spans="1:12" ht="15" hidden="1" customHeight="1">
      <c r="A831" s="34">
        <v>6</v>
      </c>
      <c r="B831" s="35" t="s">
        <v>5126</v>
      </c>
      <c r="C831" s="34" t="s">
        <v>5127</v>
      </c>
      <c r="D831" s="35" t="s">
        <v>5128</v>
      </c>
      <c r="E831" s="36">
        <v>0</v>
      </c>
      <c r="F831" s="43"/>
      <c r="G831" s="36">
        <v>1173.8800000000001</v>
      </c>
      <c r="H831" s="36">
        <v>0</v>
      </c>
      <c r="I831" s="36">
        <v>-1173.8800000000001</v>
      </c>
      <c r="J831" s="43"/>
      <c r="L831" s="5" t="e">
        <f>VLOOKUP(B831,#REF!,1,0)</f>
        <v>#REF!</v>
      </c>
    </row>
    <row r="832" spans="1:12" ht="15" hidden="1" customHeight="1">
      <c r="A832" s="34">
        <v>6</v>
      </c>
      <c r="B832" s="35" t="s">
        <v>5138</v>
      </c>
      <c r="C832" s="34" t="s">
        <v>5139</v>
      </c>
      <c r="D832" s="35" t="s">
        <v>5140</v>
      </c>
      <c r="E832" s="36">
        <v>0</v>
      </c>
      <c r="F832" s="43"/>
      <c r="G832" s="36">
        <v>151.93</v>
      </c>
      <c r="H832" s="36">
        <v>0</v>
      </c>
      <c r="I832" s="36">
        <v>-151.93</v>
      </c>
      <c r="J832" s="43"/>
      <c r="L832" s="5" t="e">
        <f>VLOOKUP(B832,#REF!,1,0)</f>
        <v>#REF!</v>
      </c>
    </row>
    <row r="833" spans="1:12" ht="15" hidden="1" customHeight="1">
      <c r="A833" s="34">
        <v>4</v>
      </c>
      <c r="B833" s="35" t="s">
        <v>5141</v>
      </c>
      <c r="C833" s="34" t="s">
        <v>1</v>
      </c>
      <c r="D833" s="35" t="s">
        <v>5142</v>
      </c>
      <c r="E833" s="36">
        <v>0</v>
      </c>
      <c r="F833" s="43"/>
      <c r="G833" s="36">
        <v>9888.5300000000007</v>
      </c>
      <c r="H833" s="36">
        <v>0</v>
      </c>
      <c r="I833" s="36">
        <v>-9888.5300000000007</v>
      </c>
      <c r="J833" s="43"/>
      <c r="L833" s="5" t="e">
        <f>VLOOKUP(B833,#REF!,1,0)</f>
        <v>#REF!</v>
      </c>
    </row>
    <row r="834" spans="1:12" ht="15" hidden="1" customHeight="1">
      <c r="A834" s="34">
        <v>6</v>
      </c>
      <c r="B834" s="35" t="s">
        <v>5143</v>
      </c>
      <c r="C834" s="34" t="s">
        <v>5144</v>
      </c>
      <c r="D834" s="35" t="s">
        <v>5145</v>
      </c>
      <c r="E834" s="36">
        <v>0</v>
      </c>
      <c r="F834" s="43"/>
      <c r="G834" s="36">
        <v>9888.5300000000007</v>
      </c>
      <c r="H834" s="36">
        <v>0</v>
      </c>
      <c r="I834" s="36">
        <v>-9888.5300000000007</v>
      </c>
      <c r="J834" s="43"/>
      <c r="L834" s="5" t="e">
        <f>VLOOKUP(B834,#REF!,1,0)</f>
        <v>#REF!</v>
      </c>
    </row>
    <row r="835" spans="1:12" ht="15" hidden="1" customHeight="1">
      <c r="A835" s="34">
        <v>4</v>
      </c>
      <c r="B835" s="35" t="s">
        <v>5149</v>
      </c>
      <c r="C835" s="34" t="s">
        <v>1</v>
      </c>
      <c r="D835" s="35" t="s">
        <v>5150</v>
      </c>
      <c r="E835" s="36">
        <v>0</v>
      </c>
      <c r="F835" s="43"/>
      <c r="G835" s="36">
        <v>234019.95</v>
      </c>
      <c r="H835" s="36">
        <v>338.86</v>
      </c>
      <c r="I835" s="36">
        <v>-233681.09</v>
      </c>
      <c r="J835" s="43"/>
      <c r="L835" s="5" t="e">
        <f>VLOOKUP(B835,#REF!,1,0)</f>
        <v>#REF!</v>
      </c>
    </row>
    <row r="836" spans="1:12" ht="15" hidden="1" customHeight="1">
      <c r="A836" s="34">
        <v>6</v>
      </c>
      <c r="B836" s="35" t="s">
        <v>5151</v>
      </c>
      <c r="C836" s="34" t="s">
        <v>5152</v>
      </c>
      <c r="D836" s="35" t="s">
        <v>5153</v>
      </c>
      <c r="E836" s="36">
        <v>0</v>
      </c>
      <c r="F836" s="43"/>
      <c r="G836" s="36">
        <v>52.89</v>
      </c>
      <c r="H836" s="36">
        <v>0</v>
      </c>
      <c r="I836" s="36">
        <v>-52.89</v>
      </c>
      <c r="J836" s="43"/>
      <c r="L836" s="5" t="e">
        <f>VLOOKUP(B836,#REF!,1,0)</f>
        <v>#REF!</v>
      </c>
    </row>
    <row r="837" spans="1:12" ht="15" hidden="1" customHeight="1">
      <c r="A837" s="34">
        <v>6</v>
      </c>
      <c r="B837" s="35" t="s">
        <v>5154</v>
      </c>
      <c r="C837" s="34" t="s">
        <v>5155</v>
      </c>
      <c r="D837" s="35" t="s">
        <v>5156</v>
      </c>
      <c r="E837" s="36">
        <v>0</v>
      </c>
      <c r="F837" s="43"/>
      <c r="G837" s="36">
        <v>4877.67</v>
      </c>
      <c r="H837" s="36">
        <v>0</v>
      </c>
      <c r="I837" s="36">
        <v>-4877.67</v>
      </c>
      <c r="J837" s="43"/>
      <c r="L837" s="5" t="e">
        <f>VLOOKUP(B837,#REF!,1,0)</f>
        <v>#REF!</v>
      </c>
    </row>
    <row r="838" spans="1:12" ht="15" hidden="1" customHeight="1">
      <c r="A838" s="34">
        <v>6</v>
      </c>
      <c r="B838" s="35" t="s">
        <v>5157</v>
      </c>
      <c r="C838" s="34" t="s">
        <v>5158</v>
      </c>
      <c r="D838" s="35" t="s">
        <v>5159</v>
      </c>
      <c r="E838" s="36">
        <v>0</v>
      </c>
      <c r="F838" s="43"/>
      <c r="G838" s="36">
        <v>100221.39</v>
      </c>
      <c r="H838" s="36">
        <v>0</v>
      </c>
      <c r="I838" s="36">
        <v>-100221.39</v>
      </c>
      <c r="J838" s="43"/>
      <c r="L838" s="5" t="e">
        <f>VLOOKUP(B838,#REF!,1,0)</f>
        <v>#REF!</v>
      </c>
    </row>
    <row r="839" spans="1:12" ht="15" hidden="1" customHeight="1">
      <c r="A839" s="34">
        <v>6</v>
      </c>
      <c r="B839" s="35" t="s">
        <v>5160</v>
      </c>
      <c r="C839" s="34" t="s">
        <v>5161</v>
      </c>
      <c r="D839" s="35" t="s">
        <v>5162</v>
      </c>
      <c r="E839" s="36">
        <v>0</v>
      </c>
      <c r="F839" s="43"/>
      <c r="G839" s="36">
        <v>6039.29</v>
      </c>
      <c r="H839" s="36">
        <v>0</v>
      </c>
      <c r="I839" s="36">
        <v>-6039.29</v>
      </c>
      <c r="J839" s="43"/>
      <c r="L839" s="5" t="e">
        <f>VLOOKUP(B839,#REF!,1,0)</f>
        <v>#REF!</v>
      </c>
    </row>
    <row r="840" spans="1:12" ht="15" hidden="1" customHeight="1">
      <c r="A840" s="34">
        <v>6</v>
      </c>
      <c r="B840" s="35" t="s">
        <v>5163</v>
      </c>
      <c r="C840" s="34" t="s">
        <v>5164</v>
      </c>
      <c r="D840" s="35" t="s">
        <v>5165</v>
      </c>
      <c r="E840" s="36">
        <v>0</v>
      </c>
      <c r="F840" s="43"/>
      <c r="G840" s="36">
        <v>8271.06</v>
      </c>
      <c r="H840" s="36">
        <v>0</v>
      </c>
      <c r="I840" s="36">
        <v>-8271.06</v>
      </c>
      <c r="J840" s="43"/>
      <c r="L840" s="5" t="e">
        <f>VLOOKUP(B840,#REF!,1,0)</f>
        <v>#REF!</v>
      </c>
    </row>
    <row r="841" spans="1:12" ht="15" hidden="1" customHeight="1">
      <c r="A841" s="34">
        <v>6</v>
      </c>
      <c r="B841" s="35" t="s">
        <v>5166</v>
      </c>
      <c r="C841" s="34" t="s">
        <v>5167</v>
      </c>
      <c r="D841" s="35" t="s">
        <v>5168</v>
      </c>
      <c r="E841" s="36">
        <v>0</v>
      </c>
      <c r="F841" s="43"/>
      <c r="G841" s="36">
        <v>6819.3</v>
      </c>
      <c r="H841" s="36">
        <v>0</v>
      </c>
      <c r="I841" s="36">
        <v>-6819.3</v>
      </c>
      <c r="J841" s="43"/>
      <c r="L841" s="5" t="e">
        <f>VLOOKUP(B841,#REF!,1,0)</f>
        <v>#REF!</v>
      </c>
    </row>
    <row r="842" spans="1:12" ht="15" hidden="1" customHeight="1">
      <c r="A842" s="34">
        <v>6</v>
      </c>
      <c r="B842" s="35" t="s">
        <v>5169</v>
      </c>
      <c r="C842" s="34" t="s">
        <v>5170</v>
      </c>
      <c r="D842" s="35" t="s">
        <v>5171</v>
      </c>
      <c r="E842" s="36">
        <v>0</v>
      </c>
      <c r="F842" s="43"/>
      <c r="G842" s="36">
        <v>269.63</v>
      </c>
      <c r="H842" s="36">
        <v>0</v>
      </c>
      <c r="I842" s="36">
        <v>-269.63</v>
      </c>
      <c r="J842" s="43"/>
      <c r="L842" s="5" t="e">
        <f>VLOOKUP(B842,#REF!,1,0)</f>
        <v>#REF!</v>
      </c>
    </row>
    <row r="843" spans="1:12" ht="15" hidden="1" customHeight="1">
      <c r="A843" s="34">
        <v>6</v>
      </c>
      <c r="B843" s="35" t="s">
        <v>5843</v>
      </c>
      <c r="C843" s="34" t="s">
        <v>5844</v>
      </c>
      <c r="D843" s="35" t="s">
        <v>5845</v>
      </c>
      <c r="E843" s="36">
        <v>0</v>
      </c>
      <c r="F843" s="43"/>
      <c r="G843" s="36">
        <v>785.46</v>
      </c>
      <c r="H843" s="36">
        <v>0</v>
      </c>
      <c r="I843" s="36">
        <v>-785.46</v>
      </c>
      <c r="J843" s="43"/>
      <c r="L843" s="5" t="e">
        <f>VLOOKUP(B843,#REF!,1,0)</f>
        <v>#REF!</v>
      </c>
    </row>
    <row r="844" spans="1:12" ht="15" hidden="1" customHeight="1">
      <c r="A844" s="34">
        <v>6</v>
      </c>
      <c r="B844" s="35" t="s">
        <v>5175</v>
      </c>
      <c r="C844" s="34" t="s">
        <v>5176</v>
      </c>
      <c r="D844" s="35" t="s">
        <v>5177</v>
      </c>
      <c r="E844" s="36">
        <v>0</v>
      </c>
      <c r="F844" s="43"/>
      <c r="G844" s="36">
        <v>4755.6499999999996</v>
      </c>
      <c r="H844" s="36">
        <v>0</v>
      </c>
      <c r="I844" s="36">
        <v>-4755.6499999999996</v>
      </c>
      <c r="J844" s="43"/>
      <c r="L844" s="5" t="e">
        <f>VLOOKUP(B844,#REF!,1,0)</f>
        <v>#REF!</v>
      </c>
    </row>
    <row r="845" spans="1:12" ht="15" hidden="1" customHeight="1">
      <c r="A845" s="34">
        <v>6</v>
      </c>
      <c r="B845" s="35" t="s">
        <v>5178</v>
      </c>
      <c r="C845" s="34" t="s">
        <v>5179</v>
      </c>
      <c r="D845" s="35" t="s">
        <v>5180</v>
      </c>
      <c r="E845" s="36">
        <v>0</v>
      </c>
      <c r="F845" s="43"/>
      <c r="G845" s="36">
        <v>665.32</v>
      </c>
      <c r="H845" s="36">
        <v>0</v>
      </c>
      <c r="I845" s="36">
        <v>-665.32</v>
      </c>
      <c r="J845" s="43"/>
      <c r="L845" s="5" t="e">
        <f>VLOOKUP(B845,#REF!,1,0)</f>
        <v>#REF!</v>
      </c>
    </row>
    <row r="846" spans="1:12" ht="15" hidden="1" customHeight="1">
      <c r="A846" s="34">
        <v>6</v>
      </c>
      <c r="B846" s="35" t="s">
        <v>5181</v>
      </c>
      <c r="C846" s="34" t="s">
        <v>5182</v>
      </c>
      <c r="D846" s="35" t="s">
        <v>5183</v>
      </c>
      <c r="E846" s="36">
        <v>0</v>
      </c>
      <c r="F846" s="43"/>
      <c r="G846" s="36">
        <v>46457.57</v>
      </c>
      <c r="H846" s="36">
        <v>338.86</v>
      </c>
      <c r="I846" s="36">
        <v>-46118.71</v>
      </c>
      <c r="J846" s="43"/>
      <c r="L846" s="5" t="e">
        <f>VLOOKUP(B846,#REF!,1,0)</f>
        <v>#REF!</v>
      </c>
    </row>
    <row r="847" spans="1:12" ht="15" hidden="1" customHeight="1">
      <c r="A847" s="34">
        <v>6</v>
      </c>
      <c r="B847" s="35" t="s">
        <v>5187</v>
      </c>
      <c r="C847" s="34" t="s">
        <v>5188</v>
      </c>
      <c r="D847" s="35" t="s">
        <v>5189</v>
      </c>
      <c r="E847" s="36">
        <v>0</v>
      </c>
      <c r="F847" s="43"/>
      <c r="G847" s="36">
        <v>23162.37</v>
      </c>
      <c r="H847" s="36">
        <v>0</v>
      </c>
      <c r="I847" s="36">
        <v>-23162.37</v>
      </c>
      <c r="J847" s="43"/>
      <c r="L847" s="5" t="e">
        <f>VLOOKUP(B847,#REF!,1,0)</f>
        <v>#REF!</v>
      </c>
    </row>
    <row r="848" spans="1:12" ht="15" hidden="1" customHeight="1">
      <c r="A848" s="34">
        <v>6</v>
      </c>
      <c r="B848" s="35" t="s">
        <v>5190</v>
      </c>
      <c r="C848" s="34" t="s">
        <v>5191</v>
      </c>
      <c r="D848" s="35" t="s">
        <v>3334</v>
      </c>
      <c r="E848" s="36">
        <v>0</v>
      </c>
      <c r="F848" s="43"/>
      <c r="G848" s="36">
        <v>1496.84</v>
      </c>
      <c r="H848" s="36">
        <v>0</v>
      </c>
      <c r="I848" s="36">
        <v>-1496.84</v>
      </c>
      <c r="J848" s="43"/>
      <c r="L848" s="5" t="e">
        <f>VLOOKUP(B848,#REF!,1,0)</f>
        <v>#REF!</v>
      </c>
    </row>
    <row r="849" spans="1:12" ht="15" hidden="1" customHeight="1">
      <c r="A849" s="34">
        <v>6</v>
      </c>
      <c r="B849" s="35" t="s">
        <v>5192</v>
      </c>
      <c r="C849" s="34" t="s">
        <v>5193</v>
      </c>
      <c r="D849" s="35" t="s">
        <v>4294</v>
      </c>
      <c r="E849" s="36">
        <v>0</v>
      </c>
      <c r="F849" s="43"/>
      <c r="G849" s="36">
        <v>30145.51</v>
      </c>
      <c r="H849" s="36">
        <v>0</v>
      </c>
      <c r="I849" s="36">
        <v>-30145.51</v>
      </c>
      <c r="J849" s="43"/>
      <c r="L849" s="5" t="e">
        <f>VLOOKUP(B849,#REF!,1,0)</f>
        <v>#REF!</v>
      </c>
    </row>
    <row r="850" spans="1:12" ht="15" hidden="1" customHeight="1">
      <c r="A850" s="34">
        <v>3</v>
      </c>
      <c r="B850" s="35" t="s">
        <v>5194</v>
      </c>
      <c r="C850" s="34" t="s">
        <v>1</v>
      </c>
      <c r="D850" s="35" t="s">
        <v>5195</v>
      </c>
      <c r="E850" s="36">
        <v>0</v>
      </c>
      <c r="F850" s="43"/>
      <c r="G850" s="36">
        <v>1076231.8799999999</v>
      </c>
      <c r="H850" s="36">
        <v>2708.39</v>
      </c>
      <c r="I850" s="36">
        <v>-1073523.49</v>
      </c>
      <c r="J850" s="43"/>
      <c r="L850" s="5" t="e">
        <f>VLOOKUP(B850,#REF!,1,0)</f>
        <v>#REF!</v>
      </c>
    </row>
    <row r="851" spans="1:12" ht="15" hidden="1" customHeight="1">
      <c r="A851" s="34">
        <v>4</v>
      </c>
      <c r="B851" s="35" t="s">
        <v>5196</v>
      </c>
      <c r="C851" s="34" t="s">
        <v>1</v>
      </c>
      <c r="D851" s="35" t="s">
        <v>5197</v>
      </c>
      <c r="E851" s="36">
        <v>0</v>
      </c>
      <c r="F851" s="43"/>
      <c r="G851" s="36">
        <v>35766.239999999998</v>
      </c>
      <c r="H851" s="36">
        <v>0</v>
      </c>
      <c r="I851" s="36">
        <v>-35766.239999999998</v>
      </c>
      <c r="J851" s="43"/>
      <c r="L851" s="5" t="e">
        <f>VLOOKUP(B851,#REF!,1,0)</f>
        <v>#REF!</v>
      </c>
    </row>
    <row r="852" spans="1:12" ht="15" hidden="1" customHeight="1">
      <c r="A852" s="34">
        <v>6</v>
      </c>
      <c r="B852" s="35" t="s">
        <v>5198</v>
      </c>
      <c r="C852" s="34" t="s">
        <v>5199</v>
      </c>
      <c r="D852" s="35" t="s">
        <v>5200</v>
      </c>
      <c r="E852" s="36">
        <v>0</v>
      </c>
      <c r="F852" s="43"/>
      <c r="G852" s="36">
        <v>35766.239999999998</v>
      </c>
      <c r="H852" s="36">
        <v>0</v>
      </c>
      <c r="I852" s="36">
        <v>-35766.239999999998</v>
      </c>
      <c r="J852" s="43"/>
      <c r="L852" s="5" t="e">
        <f>VLOOKUP(B852,#REF!,1,0)</f>
        <v>#REF!</v>
      </c>
    </row>
    <row r="853" spans="1:12" ht="15" hidden="1" customHeight="1">
      <c r="A853" s="34">
        <v>4</v>
      </c>
      <c r="B853" s="35" t="s">
        <v>5201</v>
      </c>
      <c r="C853" s="34" t="s">
        <v>1</v>
      </c>
      <c r="D853" s="35" t="s">
        <v>5202</v>
      </c>
      <c r="E853" s="36">
        <v>0</v>
      </c>
      <c r="F853" s="43"/>
      <c r="G853" s="36">
        <v>995779.41</v>
      </c>
      <c r="H853" s="36">
        <v>2708.39</v>
      </c>
      <c r="I853" s="36">
        <v>-993071.02</v>
      </c>
      <c r="J853" s="43"/>
      <c r="L853" s="5" t="e">
        <f>VLOOKUP(B853,#REF!,1,0)</f>
        <v>#REF!</v>
      </c>
    </row>
    <row r="854" spans="1:12" ht="15" hidden="1" customHeight="1">
      <c r="A854" s="34">
        <v>5</v>
      </c>
      <c r="B854" s="35" t="s">
        <v>5203</v>
      </c>
      <c r="C854" s="34" t="s">
        <v>1</v>
      </c>
      <c r="D854" s="35" t="s">
        <v>5204</v>
      </c>
      <c r="E854" s="36">
        <v>0</v>
      </c>
      <c r="F854" s="43"/>
      <c r="G854" s="36">
        <v>947572.67</v>
      </c>
      <c r="H854" s="36">
        <v>0</v>
      </c>
      <c r="I854" s="36">
        <v>-947572.67</v>
      </c>
      <c r="J854" s="43"/>
      <c r="L854" s="5" t="e">
        <f>VLOOKUP(B854,#REF!,1,0)</f>
        <v>#REF!</v>
      </c>
    </row>
    <row r="855" spans="1:12" ht="15" hidden="1" customHeight="1">
      <c r="A855" s="34">
        <v>6</v>
      </c>
      <c r="B855" s="35" t="s">
        <v>5205</v>
      </c>
      <c r="C855" s="34" t="s">
        <v>5206</v>
      </c>
      <c r="D855" s="35" t="s">
        <v>4714</v>
      </c>
      <c r="E855" s="36">
        <v>0</v>
      </c>
      <c r="F855" s="43"/>
      <c r="G855" s="36">
        <v>237887.35999999999</v>
      </c>
      <c r="H855" s="36">
        <v>0</v>
      </c>
      <c r="I855" s="36">
        <v>-237887.35999999999</v>
      </c>
      <c r="J855" s="43"/>
      <c r="L855" s="5" t="e">
        <f>VLOOKUP(B855,#REF!,1,0)</f>
        <v>#REF!</v>
      </c>
    </row>
    <row r="856" spans="1:12" ht="15" hidden="1" customHeight="1">
      <c r="A856" s="34">
        <v>6</v>
      </c>
      <c r="B856" s="35" t="s">
        <v>5207</v>
      </c>
      <c r="C856" s="34" t="s">
        <v>5208</v>
      </c>
      <c r="D856" s="35" t="s">
        <v>5209</v>
      </c>
      <c r="E856" s="36">
        <v>0</v>
      </c>
      <c r="F856" s="43"/>
      <c r="G856" s="36">
        <v>6793.08</v>
      </c>
      <c r="H856" s="36">
        <v>0</v>
      </c>
      <c r="I856" s="36">
        <v>-6793.08</v>
      </c>
      <c r="J856" s="43"/>
      <c r="L856" s="5" t="e">
        <f>VLOOKUP(B856,#REF!,1,0)</f>
        <v>#REF!</v>
      </c>
    </row>
    <row r="857" spans="1:12" ht="15" hidden="1" customHeight="1">
      <c r="A857" s="34">
        <v>6</v>
      </c>
      <c r="B857" s="35" t="s">
        <v>5213</v>
      </c>
      <c r="C857" s="34" t="s">
        <v>5214</v>
      </c>
      <c r="D857" s="35" t="s">
        <v>5215</v>
      </c>
      <c r="E857" s="36">
        <v>0</v>
      </c>
      <c r="F857" s="43"/>
      <c r="G857" s="36">
        <v>24191.9</v>
      </c>
      <c r="H857" s="36">
        <v>0</v>
      </c>
      <c r="I857" s="36">
        <v>-24191.9</v>
      </c>
      <c r="J857" s="43"/>
      <c r="L857" s="5" t="e">
        <f>VLOOKUP(B857,#REF!,1,0)</f>
        <v>#REF!</v>
      </c>
    </row>
    <row r="858" spans="1:12" ht="15" hidden="1" customHeight="1">
      <c r="A858" s="34">
        <v>6</v>
      </c>
      <c r="B858" s="35" t="s">
        <v>5216</v>
      </c>
      <c r="C858" s="34" t="s">
        <v>5217</v>
      </c>
      <c r="D858" s="35" t="s">
        <v>5218</v>
      </c>
      <c r="E858" s="36">
        <v>0</v>
      </c>
      <c r="F858" s="43"/>
      <c r="G858" s="36">
        <v>4701.71</v>
      </c>
      <c r="H858" s="36">
        <v>0</v>
      </c>
      <c r="I858" s="36">
        <v>-4701.71</v>
      </c>
      <c r="J858" s="43"/>
      <c r="L858" s="5" t="e">
        <f>VLOOKUP(B858,#REF!,1,0)</f>
        <v>#REF!</v>
      </c>
    </row>
    <row r="859" spans="1:12" ht="15" hidden="1" customHeight="1">
      <c r="A859" s="34">
        <v>6</v>
      </c>
      <c r="B859" s="35" t="s">
        <v>5219</v>
      </c>
      <c r="C859" s="34" t="s">
        <v>5220</v>
      </c>
      <c r="D859" s="35" t="s">
        <v>5221</v>
      </c>
      <c r="E859" s="36">
        <v>0</v>
      </c>
      <c r="F859" s="43"/>
      <c r="G859" s="36">
        <v>312940.28999999998</v>
      </c>
      <c r="H859" s="36">
        <v>0</v>
      </c>
      <c r="I859" s="36">
        <v>-312940.28999999998</v>
      </c>
      <c r="J859" s="43"/>
      <c r="L859" s="5" t="e">
        <f>VLOOKUP(B859,#REF!,1,0)</f>
        <v>#REF!</v>
      </c>
    </row>
    <row r="860" spans="1:12" ht="15" hidden="1" customHeight="1">
      <c r="A860" s="34">
        <v>6</v>
      </c>
      <c r="B860" s="35" t="s">
        <v>5225</v>
      </c>
      <c r="C860" s="34" t="s">
        <v>5226</v>
      </c>
      <c r="D860" s="35" t="s">
        <v>5227</v>
      </c>
      <c r="E860" s="36">
        <v>0</v>
      </c>
      <c r="F860" s="43"/>
      <c r="G860" s="36">
        <v>361058.33</v>
      </c>
      <c r="H860" s="36">
        <v>0</v>
      </c>
      <c r="I860" s="36">
        <v>-361058.33</v>
      </c>
      <c r="J860" s="43"/>
      <c r="L860" s="5" t="e">
        <f>VLOOKUP(B860,#REF!,1,0)</f>
        <v>#REF!</v>
      </c>
    </row>
    <row r="861" spans="1:12" ht="15" hidden="1" customHeight="1">
      <c r="A861" s="34">
        <v>5</v>
      </c>
      <c r="B861" s="35" t="s">
        <v>5228</v>
      </c>
      <c r="C861" s="34" t="s">
        <v>1</v>
      </c>
      <c r="D861" s="35" t="s">
        <v>5229</v>
      </c>
      <c r="E861" s="36">
        <v>0</v>
      </c>
      <c r="F861" s="43"/>
      <c r="G861" s="36">
        <v>41013.06</v>
      </c>
      <c r="H861" s="36">
        <v>0</v>
      </c>
      <c r="I861" s="36">
        <v>-41013.06</v>
      </c>
      <c r="J861" s="43"/>
      <c r="L861" s="5" t="e">
        <f>VLOOKUP(B861,#REF!,1,0)</f>
        <v>#REF!</v>
      </c>
    </row>
    <row r="862" spans="1:12" ht="15" hidden="1" customHeight="1">
      <c r="A862" s="34">
        <v>6</v>
      </c>
      <c r="B862" s="35" t="s">
        <v>5230</v>
      </c>
      <c r="C862" s="34" t="s">
        <v>5231</v>
      </c>
      <c r="D862" s="35" t="s">
        <v>4728</v>
      </c>
      <c r="E862" s="36">
        <v>0</v>
      </c>
      <c r="F862" s="43"/>
      <c r="G862" s="36">
        <v>41013.06</v>
      </c>
      <c r="H862" s="36">
        <v>0</v>
      </c>
      <c r="I862" s="36">
        <v>-41013.06</v>
      </c>
      <c r="J862" s="43"/>
      <c r="L862" s="5" t="e">
        <f>VLOOKUP(B862,#REF!,1,0)</f>
        <v>#REF!</v>
      </c>
    </row>
    <row r="863" spans="1:12" ht="15" hidden="1" customHeight="1">
      <c r="A863" s="34">
        <v>5</v>
      </c>
      <c r="B863" s="35" t="s">
        <v>5232</v>
      </c>
      <c r="C863" s="34" t="s">
        <v>1</v>
      </c>
      <c r="D863" s="35" t="s">
        <v>5233</v>
      </c>
      <c r="E863" s="36">
        <v>0</v>
      </c>
      <c r="F863" s="43"/>
      <c r="G863" s="36">
        <v>7193.68</v>
      </c>
      <c r="H863" s="36">
        <v>2708.39</v>
      </c>
      <c r="I863" s="36">
        <v>-4485.29</v>
      </c>
      <c r="J863" s="43"/>
      <c r="L863" s="5" t="e">
        <f>VLOOKUP(B863,#REF!,1,0)</f>
        <v>#REF!</v>
      </c>
    </row>
    <row r="864" spans="1:12" ht="15" hidden="1" customHeight="1">
      <c r="A864" s="34">
        <v>6</v>
      </c>
      <c r="B864" s="35" t="s">
        <v>5234</v>
      </c>
      <c r="C864" s="34" t="s">
        <v>5235</v>
      </c>
      <c r="D864" s="35" t="s">
        <v>5236</v>
      </c>
      <c r="E864" s="36">
        <v>0</v>
      </c>
      <c r="F864" s="43"/>
      <c r="G864" s="36">
        <v>7193.68</v>
      </c>
      <c r="H864" s="36">
        <v>2708.39</v>
      </c>
      <c r="I864" s="36">
        <v>-4485.29</v>
      </c>
      <c r="J864" s="43"/>
      <c r="L864" s="5" t="e">
        <f>VLOOKUP(B864,#REF!,1,0)</f>
        <v>#REF!</v>
      </c>
    </row>
    <row r="865" spans="1:12" ht="15" hidden="1" customHeight="1">
      <c r="A865" s="34">
        <v>4</v>
      </c>
      <c r="B865" s="35" t="s">
        <v>5242</v>
      </c>
      <c r="C865" s="34" t="s">
        <v>1</v>
      </c>
      <c r="D865" s="35" t="s">
        <v>5243</v>
      </c>
      <c r="E865" s="36">
        <v>0</v>
      </c>
      <c r="F865" s="43"/>
      <c r="G865" s="36">
        <v>44686.23</v>
      </c>
      <c r="H865" s="36">
        <v>0</v>
      </c>
      <c r="I865" s="36">
        <v>-44686.23</v>
      </c>
      <c r="J865" s="43"/>
      <c r="L865" s="5" t="e">
        <f>VLOOKUP(B865,#REF!,1,0)</f>
        <v>#REF!</v>
      </c>
    </row>
    <row r="866" spans="1:12" ht="15" hidden="1" customHeight="1">
      <c r="A866" s="34">
        <v>5</v>
      </c>
      <c r="B866" s="35" t="s">
        <v>5248</v>
      </c>
      <c r="C866" s="34" t="s">
        <v>1</v>
      </c>
      <c r="D866" s="35" t="s">
        <v>5249</v>
      </c>
      <c r="E866" s="36">
        <v>0</v>
      </c>
      <c r="F866" s="43"/>
      <c r="G866" s="36">
        <v>44686.23</v>
      </c>
      <c r="H866" s="36">
        <v>0</v>
      </c>
      <c r="I866" s="36">
        <v>-44686.23</v>
      </c>
      <c r="J866" s="43"/>
      <c r="L866" s="5" t="e">
        <f>VLOOKUP(B866,#REF!,1,0)</f>
        <v>#REF!</v>
      </c>
    </row>
    <row r="867" spans="1:12" ht="15" hidden="1" customHeight="1">
      <c r="A867" s="34">
        <v>6</v>
      </c>
      <c r="B867" s="35" t="s">
        <v>5250</v>
      </c>
      <c r="C867" s="34" t="s">
        <v>5251</v>
      </c>
      <c r="D867" s="35" t="s">
        <v>4329</v>
      </c>
      <c r="E867" s="36">
        <v>0</v>
      </c>
      <c r="F867" s="43"/>
      <c r="G867" s="36">
        <v>44686.23</v>
      </c>
      <c r="H867" s="36">
        <v>0</v>
      </c>
      <c r="I867" s="36">
        <v>-44686.23</v>
      </c>
      <c r="J867" s="43"/>
      <c r="L867" s="5" t="e">
        <f>VLOOKUP(B867,#REF!,1,0)</f>
        <v>#REF!</v>
      </c>
    </row>
    <row r="868" spans="1:12" ht="15" hidden="1" customHeight="1">
      <c r="A868" s="34">
        <v>3</v>
      </c>
      <c r="B868" s="35" t="s">
        <v>5252</v>
      </c>
      <c r="C868" s="34" t="s">
        <v>1</v>
      </c>
      <c r="D868" s="35" t="s">
        <v>5253</v>
      </c>
      <c r="E868" s="36">
        <v>0</v>
      </c>
      <c r="F868" s="43"/>
      <c r="G868" s="36">
        <v>170884.64</v>
      </c>
      <c r="H868" s="36">
        <v>8403.9599999999991</v>
      </c>
      <c r="I868" s="36">
        <v>-162480.68</v>
      </c>
      <c r="J868" s="43"/>
      <c r="L868" s="5" t="e">
        <f>VLOOKUP(B868,#REF!,1,0)</f>
        <v>#REF!</v>
      </c>
    </row>
    <row r="869" spans="1:12" ht="15" hidden="1" customHeight="1">
      <c r="A869" s="34">
        <v>4</v>
      </c>
      <c r="B869" s="35" t="s">
        <v>5254</v>
      </c>
      <c r="C869" s="34" t="s">
        <v>1</v>
      </c>
      <c r="D869" s="35" t="s">
        <v>5255</v>
      </c>
      <c r="E869" s="36">
        <v>0</v>
      </c>
      <c r="F869" s="43"/>
      <c r="G869" s="36">
        <v>11040.75</v>
      </c>
      <c r="H869" s="36">
        <v>1173.96</v>
      </c>
      <c r="I869" s="36">
        <v>-9866.7900000000009</v>
      </c>
      <c r="J869" s="43"/>
      <c r="L869" s="5" t="e">
        <f>VLOOKUP(B869,#REF!,1,0)</f>
        <v>#REF!</v>
      </c>
    </row>
    <row r="870" spans="1:12" ht="15" hidden="1" customHeight="1">
      <c r="A870" s="34">
        <v>6</v>
      </c>
      <c r="B870" s="35" t="s">
        <v>5256</v>
      </c>
      <c r="C870" s="34" t="s">
        <v>5257</v>
      </c>
      <c r="D870" s="35" t="s">
        <v>5258</v>
      </c>
      <c r="E870" s="36">
        <v>0</v>
      </c>
      <c r="F870" s="43"/>
      <c r="G870" s="36">
        <v>11040.75</v>
      </c>
      <c r="H870" s="36">
        <v>1173.96</v>
      </c>
      <c r="I870" s="36">
        <v>-9866.7900000000009</v>
      </c>
      <c r="J870" s="43"/>
      <c r="L870" s="5" t="e">
        <f>VLOOKUP(B870,#REF!,1,0)</f>
        <v>#REF!</v>
      </c>
    </row>
    <row r="871" spans="1:12" ht="15" hidden="1" customHeight="1">
      <c r="A871" s="34">
        <v>4</v>
      </c>
      <c r="B871" s="35" t="s">
        <v>5259</v>
      </c>
      <c r="C871" s="34" t="s">
        <v>1</v>
      </c>
      <c r="D871" s="35" t="s">
        <v>5260</v>
      </c>
      <c r="E871" s="36">
        <v>0</v>
      </c>
      <c r="F871" s="43"/>
      <c r="G871" s="36">
        <v>9572.44</v>
      </c>
      <c r="H871" s="36">
        <v>0</v>
      </c>
      <c r="I871" s="36">
        <v>-9572.44</v>
      </c>
      <c r="J871" s="43"/>
      <c r="L871" s="5" t="e">
        <f>VLOOKUP(B871,#REF!,1,0)</f>
        <v>#REF!</v>
      </c>
    </row>
    <row r="872" spans="1:12" ht="15" hidden="1" customHeight="1">
      <c r="A872" s="34">
        <v>6</v>
      </c>
      <c r="B872" s="35" t="s">
        <v>5261</v>
      </c>
      <c r="C872" s="34" t="s">
        <v>5262</v>
      </c>
      <c r="D872" s="35" t="s">
        <v>5263</v>
      </c>
      <c r="E872" s="36">
        <v>0</v>
      </c>
      <c r="F872" s="43"/>
      <c r="G872" s="36">
        <v>9572.44</v>
      </c>
      <c r="H872" s="36">
        <v>0</v>
      </c>
      <c r="I872" s="36">
        <v>-9572.44</v>
      </c>
      <c r="J872" s="43"/>
      <c r="L872" s="5" t="e">
        <f>VLOOKUP(B872,#REF!,1,0)</f>
        <v>#REF!</v>
      </c>
    </row>
    <row r="873" spans="1:12" ht="15" hidden="1" customHeight="1">
      <c r="A873" s="34">
        <v>4</v>
      </c>
      <c r="B873" s="35" t="s">
        <v>5264</v>
      </c>
      <c r="C873" s="34" t="s">
        <v>1</v>
      </c>
      <c r="D873" s="35" t="s">
        <v>5265</v>
      </c>
      <c r="E873" s="36">
        <v>0</v>
      </c>
      <c r="F873" s="43"/>
      <c r="G873" s="36">
        <v>8785.52</v>
      </c>
      <c r="H873" s="36">
        <v>7230</v>
      </c>
      <c r="I873" s="36">
        <v>-1555.52</v>
      </c>
      <c r="J873" s="43"/>
      <c r="L873" s="5" t="e">
        <f>VLOOKUP(B873,#REF!,1,0)</f>
        <v>#REF!</v>
      </c>
    </row>
    <row r="874" spans="1:12" ht="15" hidden="1" customHeight="1">
      <c r="A874" s="34">
        <v>6</v>
      </c>
      <c r="B874" s="35" t="s">
        <v>5269</v>
      </c>
      <c r="C874" s="34" t="s">
        <v>5270</v>
      </c>
      <c r="D874" s="35" t="s">
        <v>5271</v>
      </c>
      <c r="E874" s="36">
        <v>0</v>
      </c>
      <c r="F874" s="43"/>
      <c r="G874" s="36">
        <v>1555.52</v>
      </c>
      <c r="H874" s="36">
        <v>0</v>
      </c>
      <c r="I874" s="36">
        <v>-1555.52</v>
      </c>
      <c r="J874" s="43"/>
      <c r="L874" s="5" t="e">
        <f>VLOOKUP(B874,#REF!,1,0)</f>
        <v>#REF!</v>
      </c>
    </row>
    <row r="875" spans="1:12" ht="15" hidden="1" customHeight="1">
      <c r="A875" s="34">
        <v>4</v>
      </c>
      <c r="B875" s="35" t="s">
        <v>5272</v>
      </c>
      <c r="C875" s="34" t="s">
        <v>1</v>
      </c>
      <c r="D875" s="35" t="s">
        <v>5273</v>
      </c>
      <c r="E875" s="36">
        <v>0</v>
      </c>
      <c r="F875" s="43"/>
      <c r="G875" s="36">
        <v>80.61</v>
      </c>
      <c r="H875" s="36">
        <v>0</v>
      </c>
      <c r="I875" s="36">
        <v>-80.61</v>
      </c>
      <c r="J875" s="43"/>
      <c r="L875" s="5" t="e">
        <f>VLOOKUP(B875,#REF!,1,0)</f>
        <v>#REF!</v>
      </c>
    </row>
    <row r="876" spans="1:12" ht="15" hidden="1" customHeight="1">
      <c r="A876" s="34">
        <v>5</v>
      </c>
      <c r="B876" s="35" t="s">
        <v>5274</v>
      </c>
      <c r="C876" s="34" t="s">
        <v>1</v>
      </c>
      <c r="D876" s="35" t="s">
        <v>4565</v>
      </c>
      <c r="E876" s="36">
        <v>0</v>
      </c>
      <c r="F876" s="43"/>
      <c r="G876" s="36">
        <v>80.61</v>
      </c>
      <c r="H876" s="36">
        <v>0</v>
      </c>
      <c r="I876" s="36">
        <v>-80.61</v>
      </c>
      <c r="J876" s="43"/>
      <c r="L876" s="5" t="e">
        <f>VLOOKUP(B876,#REF!,1,0)</f>
        <v>#REF!</v>
      </c>
    </row>
    <row r="877" spans="1:12" ht="15" hidden="1" customHeight="1">
      <c r="A877" s="34">
        <v>6</v>
      </c>
      <c r="B877" s="35" t="s">
        <v>5275</v>
      </c>
      <c r="C877" s="34" t="s">
        <v>5276</v>
      </c>
      <c r="D877" s="35" t="s">
        <v>5277</v>
      </c>
      <c r="E877" s="36">
        <v>0</v>
      </c>
      <c r="F877" s="43"/>
      <c r="G877" s="36">
        <v>80.61</v>
      </c>
      <c r="H877" s="36">
        <v>0</v>
      </c>
      <c r="I877" s="36">
        <v>-80.61</v>
      </c>
      <c r="J877" s="43"/>
      <c r="L877" s="5" t="e">
        <f>VLOOKUP(B877,#REF!,1,0)</f>
        <v>#REF!</v>
      </c>
    </row>
    <row r="878" spans="1:12" ht="15" hidden="1" customHeight="1">
      <c r="A878" s="34">
        <v>4</v>
      </c>
      <c r="B878" s="35" t="s">
        <v>5278</v>
      </c>
      <c r="C878" s="34" t="s">
        <v>1</v>
      </c>
      <c r="D878" s="35" t="s">
        <v>5279</v>
      </c>
      <c r="E878" s="36">
        <v>0</v>
      </c>
      <c r="F878" s="43"/>
      <c r="G878" s="36">
        <v>141405.32</v>
      </c>
      <c r="H878" s="36">
        <v>0</v>
      </c>
      <c r="I878" s="36">
        <v>-141405.32</v>
      </c>
      <c r="J878" s="43"/>
      <c r="L878" s="5" t="e">
        <f>VLOOKUP(B878,#REF!,1,0)</f>
        <v>#REF!</v>
      </c>
    </row>
    <row r="879" spans="1:12" ht="15" hidden="1" customHeight="1">
      <c r="A879" s="34">
        <v>6</v>
      </c>
      <c r="B879" s="35" t="s">
        <v>5280</v>
      </c>
      <c r="C879" s="34" t="s">
        <v>5281</v>
      </c>
      <c r="D879" s="35" t="s">
        <v>5282</v>
      </c>
      <c r="E879" s="36">
        <v>0</v>
      </c>
      <c r="F879" s="43"/>
      <c r="G879" s="36">
        <v>2597.9699999999998</v>
      </c>
      <c r="H879" s="36">
        <v>0</v>
      </c>
      <c r="I879" s="36">
        <v>-2597.9699999999998</v>
      </c>
      <c r="J879" s="43"/>
      <c r="L879" s="5" t="e">
        <f>VLOOKUP(B879,#REF!,1,0)</f>
        <v>#REF!</v>
      </c>
    </row>
    <row r="880" spans="1:12" ht="15" hidden="1" customHeight="1">
      <c r="A880" s="34">
        <v>6</v>
      </c>
      <c r="B880" s="35" t="s">
        <v>5283</v>
      </c>
      <c r="C880" s="34" t="s">
        <v>5284</v>
      </c>
      <c r="D880" s="35" t="s">
        <v>5285</v>
      </c>
      <c r="E880" s="36">
        <v>0</v>
      </c>
      <c r="F880" s="43"/>
      <c r="G880" s="36">
        <v>518.29</v>
      </c>
      <c r="H880" s="36">
        <v>0</v>
      </c>
      <c r="I880" s="36">
        <v>-518.29</v>
      </c>
      <c r="J880" s="43"/>
      <c r="L880" s="5" t="e">
        <f>VLOOKUP(B880,#REF!,1,0)</f>
        <v>#REF!</v>
      </c>
    </row>
    <row r="881" spans="1:12" ht="15" customHeight="1">
      <c r="A881" s="34">
        <v>6</v>
      </c>
      <c r="B881" s="35" t="s">
        <v>5939</v>
      </c>
      <c r="C881" s="34" t="s">
        <v>5940</v>
      </c>
      <c r="D881" s="35" t="s">
        <v>5941</v>
      </c>
      <c r="E881" s="36">
        <v>0</v>
      </c>
      <c r="F881" s="43"/>
      <c r="G881" s="36">
        <v>56.16</v>
      </c>
      <c r="H881" s="36">
        <v>0</v>
      </c>
      <c r="I881" s="36">
        <v>-56.16</v>
      </c>
      <c r="J881" s="43"/>
      <c r="L881" s="5" t="e">
        <f>VLOOKUP(B881,#REF!,1,0)</f>
        <v>#REF!</v>
      </c>
    </row>
    <row r="882" spans="1:12" ht="15" hidden="1" customHeight="1">
      <c r="A882" s="34">
        <v>6</v>
      </c>
      <c r="B882" s="35" t="s">
        <v>5289</v>
      </c>
      <c r="C882" s="34" t="s">
        <v>5290</v>
      </c>
      <c r="D882" s="35" t="s">
        <v>5291</v>
      </c>
      <c r="E882" s="36">
        <v>0</v>
      </c>
      <c r="F882" s="43"/>
      <c r="G882" s="36">
        <v>7.4</v>
      </c>
      <c r="H882" s="36">
        <v>0</v>
      </c>
      <c r="I882" s="36">
        <v>-7.4</v>
      </c>
      <c r="J882" s="43"/>
      <c r="L882" s="5" t="e">
        <f>VLOOKUP(B882,#REF!,1,0)</f>
        <v>#REF!</v>
      </c>
    </row>
    <row r="883" spans="1:12" ht="15" hidden="1" customHeight="1">
      <c r="A883" s="34">
        <v>6</v>
      </c>
      <c r="B883" s="35" t="s">
        <v>5292</v>
      </c>
      <c r="C883" s="34" t="s">
        <v>5293</v>
      </c>
      <c r="D883" s="35" t="s">
        <v>5294</v>
      </c>
      <c r="E883" s="36">
        <v>0</v>
      </c>
      <c r="F883" s="43"/>
      <c r="G883" s="36">
        <v>63659.59</v>
      </c>
      <c r="H883" s="36">
        <v>0</v>
      </c>
      <c r="I883" s="36">
        <v>-63659.59</v>
      </c>
      <c r="J883" s="43"/>
      <c r="L883" s="5" t="e">
        <f>VLOOKUP(B883,#REF!,1,0)</f>
        <v>#REF!</v>
      </c>
    </row>
    <row r="884" spans="1:12" ht="15" customHeight="1">
      <c r="A884" s="34">
        <v>6</v>
      </c>
      <c r="B884" s="35" t="s">
        <v>5942</v>
      </c>
      <c r="C884" s="34" t="s">
        <v>5943</v>
      </c>
      <c r="D884" s="35" t="s">
        <v>5944</v>
      </c>
      <c r="E884" s="36">
        <v>0</v>
      </c>
      <c r="F884" s="43"/>
      <c r="G884" s="36">
        <v>95.92</v>
      </c>
      <c r="H884" s="36">
        <v>0</v>
      </c>
      <c r="I884" s="36">
        <v>-95.92</v>
      </c>
      <c r="J884" s="43"/>
      <c r="L884" s="5" t="e">
        <f>VLOOKUP(B884,#REF!,1,0)</f>
        <v>#REF!</v>
      </c>
    </row>
    <row r="885" spans="1:12" ht="15" hidden="1" customHeight="1">
      <c r="A885" s="34">
        <v>6</v>
      </c>
      <c r="B885" s="35" t="s">
        <v>5301</v>
      </c>
      <c r="C885" s="34" t="s">
        <v>5302</v>
      </c>
      <c r="D885" s="35" t="s">
        <v>5303</v>
      </c>
      <c r="E885" s="36">
        <v>0</v>
      </c>
      <c r="F885" s="43"/>
      <c r="G885" s="36">
        <v>49.5</v>
      </c>
      <c r="H885" s="36">
        <v>0</v>
      </c>
      <c r="I885" s="36">
        <v>-49.5</v>
      </c>
      <c r="J885" s="43"/>
      <c r="L885" s="5" t="e">
        <f>VLOOKUP(B885,#REF!,1,0)</f>
        <v>#REF!</v>
      </c>
    </row>
    <row r="886" spans="1:12" ht="15" hidden="1" customHeight="1">
      <c r="A886" s="34">
        <v>6</v>
      </c>
      <c r="B886" s="35" t="s">
        <v>5310</v>
      </c>
      <c r="C886" s="34" t="s">
        <v>5311</v>
      </c>
      <c r="D886" s="35" t="s">
        <v>5312</v>
      </c>
      <c r="E886" s="36">
        <v>0</v>
      </c>
      <c r="F886" s="43"/>
      <c r="G886" s="36">
        <v>73701.960000000006</v>
      </c>
      <c r="H886" s="36">
        <v>0</v>
      </c>
      <c r="I886" s="36">
        <v>-73701.960000000006</v>
      </c>
      <c r="J886" s="43"/>
      <c r="L886" s="5" t="e">
        <f>VLOOKUP(B886,#REF!,1,0)</f>
        <v>#REF!</v>
      </c>
    </row>
    <row r="887" spans="1:12" ht="15" hidden="1" customHeight="1">
      <c r="A887" s="34">
        <v>6</v>
      </c>
      <c r="B887" s="35" t="s">
        <v>5313</v>
      </c>
      <c r="C887" s="34" t="s">
        <v>5314</v>
      </c>
      <c r="D887" s="35" t="s">
        <v>5315</v>
      </c>
      <c r="E887" s="36">
        <v>0</v>
      </c>
      <c r="F887" s="43"/>
      <c r="G887" s="36">
        <v>518.16</v>
      </c>
      <c r="H887" s="36">
        <v>0</v>
      </c>
      <c r="I887" s="36">
        <v>-518.16</v>
      </c>
      <c r="J887" s="43"/>
      <c r="L887" s="5" t="e">
        <f>VLOOKUP(B887,#REF!,1,0)</f>
        <v>#REF!</v>
      </c>
    </row>
    <row r="888" spans="1:12" ht="15" hidden="1" customHeight="1">
      <c r="A888" s="34">
        <v>6</v>
      </c>
      <c r="B888" s="35" t="s">
        <v>5316</v>
      </c>
      <c r="C888" s="34" t="s">
        <v>5317</v>
      </c>
      <c r="D888" s="35" t="s">
        <v>5318</v>
      </c>
      <c r="E888" s="36">
        <v>0</v>
      </c>
      <c r="F888" s="43"/>
      <c r="G888" s="36">
        <v>200.37</v>
      </c>
      <c r="H888" s="36">
        <v>0</v>
      </c>
      <c r="I888" s="36">
        <v>-200.37</v>
      </c>
      <c r="J888" s="43"/>
      <c r="L888" s="5" t="e">
        <f>VLOOKUP(B888,#REF!,1,0)</f>
        <v>#REF!</v>
      </c>
    </row>
    <row r="889" spans="1:12" ht="15" hidden="1" customHeight="1">
      <c r="A889" s="34">
        <v>2</v>
      </c>
      <c r="B889" s="35" t="s">
        <v>5325</v>
      </c>
      <c r="C889" s="34" t="s">
        <v>1</v>
      </c>
      <c r="D889" s="35" t="s">
        <v>5326</v>
      </c>
      <c r="E889" s="36">
        <v>0</v>
      </c>
      <c r="F889" s="43"/>
      <c r="G889" s="36">
        <v>300000</v>
      </c>
      <c r="H889" s="36">
        <v>0</v>
      </c>
      <c r="I889" s="36">
        <v>-300000</v>
      </c>
      <c r="J889" s="43"/>
      <c r="L889" s="5" t="e">
        <f>VLOOKUP(B889,#REF!,1,0)</f>
        <v>#REF!</v>
      </c>
    </row>
    <row r="890" spans="1:12" ht="15" hidden="1" customHeight="1">
      <c r="A890" s="34">
        <v>3</v>
      </c>
      <c r="B890" s="35" t="s">
        <v>5327</v>
      </c>
      <c r="C890" s="34" t="s">
        <v>1</v>
      </c>
      <c r="D890" s="35" t="s">
        <v>5328</v>
      </c>
      <c r="E890" s="36">
        <v>0</v>
      </c>
      <c r="F890" s="43"/>
      <c r="G890" s="36">
        <v>300000</v>
      </c>
      <c r="H890" s="36">
        <v>0</v>
      </c>
      <c r="I890" s="36">
        <v>-300000</v>
      </c>
      <c r="J890" s="43"/>
      <c r="L890" s="5" t="e">
        <f>VLOOKUP(B890,#REF!,1,0)</f>
        <v>#REF!</v>
      </c>
    </row>
    <row r="891" spans="1:12" ht="15" hidden="1" customHeight="1">
      <c r="A891" s="34">
        <v>4</v>
      </c>
      <c r="B891" s="35" t="s">
        <v>5329</v>
      </c>
      <c r="C891" s="34" t="s">
        <v>1</v>
      </c>
      <c r="D891" s="35" t="s">
        <v>5330</v>
      </c>
      <c r="E891" s="36">
        <v>0</v>
      </c>
      <c r="F891" s="43"/>
      <c r="G891" s="36">
        <v>300000</v>
      </c>
      <c r="H891" s="36">
        <v>0</v>
      </c>
      <c r="I891" s="36">
        <v>-300000</v>
      </c>
      <c r="J891" s="43"/>
      <c r="L891" s="5" t="e">
        <f>VLOOKUP(B891,#REF!,1,0)</f>
        <v>#REF!</v>
      </c>
    </row>
    <row r="892" spans="1:12" ht="15" hidden="1" customHeight="1">
      <c r="A892" s="34">
        <v>6</v>
      </c>
      <c r="B892" s="35" t="s">
        <v>5331</v>
      </c>
      <c r="C892" s="34" t="s">
        <v>5332</v>
      </c>
      <c r="D892" s="35" t="s">
        <v>5333</v>
      </c>
      <c r="E892" s="36">
        <v>0</v>
      </c>
      <c r="F892" s="43"/>
      <c r="G892" s="36">
        <v>300000</v>
      </c>
      <c r="H892" s="36">
        <v>0</v>
      </c>
      <c r="I892" s="36">
        <v>-300000</v>
      </c>
      <c r="J892" s="43"/>
      <c r="L892" s="5" t="e">
        <f>VLOOKUP(B892,#REF!,1,0)</f>
        <v>#REF!</v>
      </c>
    </row>
    <row r="893" spans="1:12" ht="15" hidden="1" customHeight="1">
      <c r="A893" s="34">
        <v>2</v>
      </c>
      <c r="B893" s="35" t="s">
        <v>5341</v>
      </c>
      <c r="C893" s="34" t="s">
        <v>1</v>
      </c>
      <c r="D893" s="35" t="s">
        <v>5342</v>
      </c>
      <c r="E893" s="36">
        <v>0</v>
      </c>
      <c r="F893" s="43"/>
      <c r="G893" s="36">
        <v>30359.38</v>
      </c>
      <c r="H893" s="36">
        <v>0</v>
      </c>
      <c r="I893" s="36">
        <v>-30359.38</v>
      </c>
      <c r="J893" s="43"/>
      <c r="L893" s="5" t="e">
        <f>VLOOKUP(B893,#REF!,1,0)</f>
        <v>#REF!</v>
      </c>
    </row>
    <row r="894" spans="1:12" ht="15" hidden="1" customHeight="1">
      <c r="A894" s="34">
        <v>3</v>
      </c>
      <c r="B894" s="35" t="s">
        <v>5359</v>
      </c>
      <c r="C894" s="34" t="s">
        <v>1</v>
      </c>
      <c r="D894" s="35" t="s">
        <v>5360</v>
      </c>
      <c r="E894" s="36">
        <v>0</v>
      </c>
      <c r="F894" s="43"/>
      <c r="G894" s="36">
        <v>30359.38</v>
      </c>
      <c r="H894" s="36">
        <v>0</v>
      </c>
      <c r="I894" s="36">
        <v>-30359.38</v>
      </c>
      <c r="J894" s="43"/>
      <c r="L894" s="5" t="e">
        <f>VLOOKUP(B894,#REF!,1,0)</f>
        <v>#REF!</v>
      </c>
    </row>
    <row r="895" spans="1:12" ht="15" hidden="1" customHeight="1">
      <c r="A895" s="34">
        <v>4</v>
      </c>
      <c r="B895" s="35" t="s">
        <v>5361</v>
      </c>
      <c r="C895" s="34" t="s">
        <v>1</v>
      </c>
      <c r="D895" s="35" t="s">
        <v>5362</v>
      </c>
      <c r="E895" s="36">
        <v>0</v>
      </c>
      <c r="F895" s="43"/>
      <c r="G895" s="36">
        <v>30359.38</v>
      </c>
      <c r="H895" s="36">
        <v>0</v>
      </c>
      <c r="I895" s="36">
        <v>-30359.38</v>
      </c>
      <c r="J895" s="43"/>
      <c r="L895" s="5" t="e">
        <f>VLOOKUP(B895,#REF!,1,0)</f>
        <v>#REF!</v>
      </c>
    </row>
    <row r="896" spans="1:12" ht="15" hidden="1" customHeight="1">
      <c r="A896" s="34">
        <v>5</v>
      </c>
      <c r="B896" s="35" t="s">
        <v>5363</v>
      </c>
      <c r="C896" s="34" t="s">
        <v>1</v>
      </c>
      <c r="D896" s="35" t="s">
        <v>5364</v>
      </c>
      <c r="E896" s="36">
        <v>0</v>
      </c>
      <c r="F896" s="43"/>
      <c r="G896" s="36">
        <v>30359.38</v>
      </c>
      <c r="H896" s="36">
        <v>0</v>
      </c>
      <c r="I896" s="36">
        <v>-30359.38</v>
      </c>
      <c r="J896" s="43"/>
      <c r="L896" s="5" t="e">
        <f>VLOOKUP(B896,#REF!,1,0)</f>
        <v>#REF!</v>
      </c>
    </row>
    <row r="897" spans="1:12" ht="15" hidden="1" customHeight="1">
      <c r="A897" s="34">
        <v>6</v>
      </c>
      <c r="B897" s="35" t="s">
        <v>5365</v>
      </c>
      <c r="C897" s="34" t="s">
        <v>5366</v>
      </c>
      <c r="D897" s="35" t="s">
        <v>5367</v>
      </c>
      <c r="E897" s="36">
        <v>0</v>
      </c>
      <c r="F897" s="43"/>
      <c r="G897" s="36">
        <v>30359.38</v>
      </c>
      <c r="H897" s="36">
        <v>0</v>
      </c>
      <c r="I897" s="36">
        <v>-30359.38</v>
      </c>
      <c r="J897" s="43"/>
      <c r="L897" s="5" t="e">
        <f>VLOOKUP(B897,#REF!,1,0)</f>
        <v>#REF!</v>
      </c>
    </row>
    <row r="898" spans="1:12" ht="15" hidden="1" customHeight="1">
      <c r="A898" s="34">
        <v>1</v>
      </c>
      <c r="B898" s="35" t="s">
        <v>5368</v>
      </c>
      <c r="C898" s="34" t="s">
        <v>1</v>
      </c>
      <c r="D898" s="35" t="s">
        <v>3488</v>
      </c>
      <c r="E898" s="36">
        <v>472158618.51999998</v>
      </c>
      <c r="F898" s="43"/>
      <c r="G898" s="36">
        <v>276780271.89999998</v>
      </c>
      <c r="H898" s="36">
        <v>290461698.81</v>
      </c>
      <c r="I898" s="36">
        <v>485840045.43000001</v>
      </c>
      <c r="J898" s="43"/>
      <c r="L898" s="5" t="e">
        <f>VLOOKUP(B898,#REF!,1,0)</f>
        <v>#REF!</v>
      </c>
    </row>
    <row r="899" spans="1:12" ht="15" hidden="1" customHeight="1">
      <c r="A899" s="34">
        <v>3</v>
      </c>
      <c r="B899" s="35" t="s">
        <v>5369</v>
      </c>
      <c r="C899" s="34" t="s">
        <v>1</v>
      </c>
      <c r="D899" s="35" t="s">
        <v>3490</v>
      </c>
      <c r="E899" s="36">
        <v>5730367.8700000001</v>
      </c>
      <c r="F899" s="43"/>
      <c r="G899" s="36">
        <v>7061367.8700000001</v>
      </c>
      <c r="H899" s="36">
        <v>7466666.1399999997</v>
      </c>
      <c r="I899" s="36">
        <v>6135666.1399999997</v>
      </c>
      <c r="J899" s="43"/>
      <c r="L899" s="5" t="e">
        <f>VLOOKUP(B899,#REF!,1,0)</f>
        <v>#REF!</v>
      </c>
    </row>
    <row r="900" spans="1:12" ht="15" hidden="1" customHeight="1">
      <c r="A900" s="34">
        <v>4</v>
      </c>
      <c r="B900" s="35" t="s">
        <v>5370</v>
      </c>
      <c r="C900" s="34" t="s">
        <v>1</v>
      </c>
      <c r="D900" s="35" t="s">
        <v>5371</v>
      </c>
      <c r="E900" s="36">
        <v>5730367.8700000001</v>
      </c>
      <c r="F900" s="43"/>
      <c r="G900" s="36">
        <v>7061367.8700000001</v>
      </c>
      <c r="H900" s="36">
        <v>7466666.1399999997</v>
      </c>
      <c r="I900" s="36">
        <v>6135666.1399999997</v>
      </c>
      <c r="J900" s="43"/>
      <c r="L900" s="5" t="e">
        <f>VLOOKUP(B900,#REF!,1,0)</f>
        <v>#REF!</v>
      </c>
    </row>
    <row r="901" spans="1:12" ht="15" hidden="1" customHeight="1">
      <c r="A901" s="34">
        <v>5</v>
      </c>
      <c r="B901" s="35" t="s">
        <v>5372</v>
      </c>
      <c r="C901" s="34" t="s">
        <v>1</v>
      </c>
      <c r="D901" s="35" t="s">
        <v>5373</v>
      </c>
      <c r="E901" s="36">
        <v>5730367.8700000001</v>
      </c>
      <c r="F901" s="43"/>
      <c r="G901" s="36">
        <v>7061367.8700000001</v>
      </c>
      <c r="H901" s="36">
        <v>7466666.1399999997</v>
      </c>
      <c r="I901" s="36">
        <v>6135666.1399999997</v>
      </c>
      <c r="J901" s="43"/>
      <c r="L901" s="5" t="e">
        <f>VLOOKUP(B901,#REF!,1,0)</f>
        <v>#REF!</v>
      </c>
    </row>
    <row r="902" spans="1:12" ht="15" hidden="1" customHeight="1">
      <c r="A902" s="34">
        <v>6</v>
      </c>
      <c r="B902" s="35" t="s">
        <v>5374</v>
      </c>
      <c r="C902" s="34" t="s">
        <v>5375</v>
      </c>
      <c r="D902" s="35" t="s">
        <v>5376</v>
      </c>
      <c r="E902" s="36">
        <v>5730367.8700000001</v>
      </c>
      <c r="F902" s="43"/>
      <c r="G902" s="36">
        <v>7061367.8700000001</v>
      </c>
      <c r="H902" s="36">
        <v>7466666.1399999997</v>
      </c>
      <c r="I902" s="36">
        <v>6135666.1399999997</v>
      </c>
      <c r="J902" s="43"/>
      <c r="L902" s="5" t="e">
        <f>VLOOKUP(B902,#REF!,1,0)</f>
        <v>#REF!</v>
      </c>
    </row>
    <row r="903" spans="1:12" ht="15" hidden="1" customHeight="1">
      <c r="A903" s="34">
        <v>3</v>
      </c>
      <c r="B903" s="35" t="s">
        <v>5377</v>
      </c>
      <c r="C903" s="34" t="s">
        <v>1</v>
      </c>
      <c r="D903" s="35" t="s">
        <v>3499</v>
      </c>
      <c r="E903" s="36">
        <v>9826235.8399999999</v>
      </c>
      <c r="F903" s="43"/>
      <c r="G903" s="36">
        <v>90918364.420000002</v>
      </c>
      <c r="H903" s="36">
        <v>91178725.870000005</v>
      </c>
      <c r="I903" s="36">
        <v>10086597.289999999</v>
      </c>
      <c r="J903" s="43"/>
      <c r="L903" s="5" t="e">
        <f>VLOOKUP(B903,#REF!,1,0)</f>
        <v>#REF!</v>
      </c>
    </row>
    <row r="904" spans="1:12" ht="15" hidden="1" customHeight="1">
      <c r="A904" s="34">
        <v>4</v>
      </c>
      <c r="B904" s="35" t="s">
        <v>5378</v>
      </c>
      <c r="C904" s="34" t="s">
        <v>1</v>
      </c>
      <c r="D904" s="35" t="s">
        <v>5379</v>
      </c>
      <c r="E904" s="36">
        <v>9826235.8399999999</v>
      </c>
      <c r="F904" s="43"/>
      <c r="G904" s="36">
        <v>90918364.420000002</v>
      </c>
      <c r="H904" s="36">
        <v>91178725.870000005</v>
      </c>
      <c r="I904" s="36">
        <v>10086597.289999999</v>
      </c>
      <c r="J904" s="43"/>
      <c r="L904" s="5" t="e">
        <f>VLOOKUP(B904,#REF!,1,0)</f>
        <v>#REF!</v>
      </c>
    </row>
    <row r="905" spans="1:12" ht="15" hidden="1" customHeight="1">
      <c r="A905" s="34">
        <v>6</v>
      </c>
      <c r="B905" s="35" t="s">
        <v>5380</v>
      </c>
      <c r="C905" s="34" t="s">
        <v>5381</v>
      </c>
      <c r="D905" s="35" t="s">
        <v>5382</v>
      </c>
      <c r="E905" s="36">
        <v>10</v>
      </c>
      <c r="F905" s="43"/>
      <c r="G905" s="36">
        <v>0</v>
      </c>
      <c r="H905" s="36">
        <v>0</v>
      </c>
      <c r="I905" s="36">
        <v>10</v>
      </c>
      <c r="J905" s="43"/>
      <c r="L905" s="5" t="e">
        <f>VLOOKUP(B905,#REF!,1,0)</f>
        <v>#REF!</v>
      </c>
    </row>
    <row r="906" spans="1:12" ht="15" hidden="1" customHeight="1">
      <c r="A906" s="34">
        <v>6</v>
      </c>
      <c r="B906" s="35" t="s">
        <v>5383</v>
      </c>
      <c r="C906" s="34" t="s">
        <v>5384</v>
      </c>
      <c r="D906" s="35" t="s">
        <v>5385</v>
      </c>
      <c r="E906" s="36">
        <v>5992005.8799999999</v>
      </c>
      <c r="F906" s="43"/>
      <c r="G906" s="36">
        <v>5648745.4800000004</v>
      </c>
      <c r="H906" s="36">
        <v>6058708.21</v>
      </c>
      <c r="I906" s="36">
        <v>6401968.6100000003</v>
      </c>
      <c r="J906" s="43"/>
      <c r="L906" s="5" t="e">
        <f>VLOOKUP(B906,#REF!,1,0)</f>
        <v>#REF!</v>
      </c>
    </row>
    <row r="907" spans="1:12" ht="15" hidden="1" customHeight="1">
      <c r="A907" s="34">
        <v>6</v>
      </c>
      <c r="B907" s="35" t="s">
        <v>5386</v>
      </c>
      <c r="C907" s="34" t="s">
        <v>5387</v>
      </c>
      <c r="D907" s="35" t="s">
        <v>3512</v>
      </c>
      <c r="E907" s="36">
        <v>40500</v>
      </c>
      <c r="F907" s="43"/>
      <c r="G907" s="36">
        <v>13500</v>
      </c>
      <c r="H907" s="36">
        <v>0</v>
      </c>
      <c r="I907" s="36">
        <v>27000</v>
      </c>
      <c r="J907" s="43"/>
      <c r="L907" s="5" t="e">
        <f>VLOOKUP(B907,#REF!,1,0)</f>
        <v>#REF!</v>
      </c>
    </row>
    <row r="908" spans="1:12" ht="15" hidden="1" customHeight="1">
      <c r="A908" s="34">
        <v>6</v>
      </c>
      <c r="B908" s="35" t="s">
        <v>5388</v>
      </c>
      <c r="C908" s="34" t="s">
        <v>5389</v>
      </c>
      <c r="D908" s="35" t="s">
        <v>3515</v>
      </c>
      <c r="E908" s="36">
        <v>3793719.96</v>
      </c>
      <c r="F908" s="43"/>
      <c r="G908" s="36">
        <v>85256118.939999998</v>
      </c>
      <c r="H908" s="36">
        <v>85120017.659999996</v>
      </c>
      <c r="I908" s="36">
        <v>3657618.68</v>
      </c>
      <c r="J908" s="43"/>
      <c r="L908" s="5" t="e">
        <f>VLOOKUP(B908,#REF!,1,0)</f>
        <v>#REF!</v>
      </c>
    </row>
    <row r="909" spans="1:12" ht="15" hidden="1" customHeight="1">
      <c r="A909" s="34">
        <v>3</v>
      </c>
      <c r="B909" s="35" t="s">
        <v>5390</v>
      </c>
      <c r="C909" s="34" t="s">
        <v>1</v>
      </c>
      <c r="D909" s="35" t="s">
        <v>3517</v>
      </c>
      <c r="E909" s="36">
        <v>99028359.209999993</v>
      </c>
      <c r="F909" s="43"/>
      <c r="G909" s="36">
        <v>45680261.5</v>
      </c>
      <c r="H909" s="36">
        <v>45273741.549999997</v>
      </c>
      <c r="I909" s="36">
        <v>98621839.260000005</v>
      </c>
      <c r="J909" s="43"/>
      <c r="L909" s="5" t="e">
        <f>VLOOKUP(B909,#REF!,1,0)</f>
        <v>#REF!</v>
      </c>
    </row>
    <row r="910" spans="1:12" ht="15" hidden="1" customHeight="1">
      <c r="A910" s="34">
        <v>4</v>
      </c>
      <c r="B910" s="35" t="s">
        <v>5391</v>
      </c>
      <c r="C910" s="34" t="s">
        <v>1</v>
      </c>
      <c r="D910" s="35" t="s">
        <v>5392</v>
      </c>
      <c r="E910" s="36">
        <v>99028359.209999993</v>
      </c>
      <c r="F910" s="43"/>
      <c r="G910" s="36">
        <v>45680261.5</v>
      </c>
      <c r="H910" s="36">
        <v>45273741.549999997</v>
      </c>
      <c r="I910" s="36">
        <v>98621839.260000005</v>
      </c>
      <c r="J910" s="43"/>
      <c r="L910" s="5" t="e">
        <f>VLOOKUP(B910,#REF!,1,0)</f>
        <v>#REF!</v>
      </c>
    </row>
    <row r="911" spans="1:12" ht="15" hidden="1" customHeight="1">
      <c r="A911" s="34">
        <v>5</v>
      </c>
      <c r="B911" s="35" t="s">
        <v>5393</v>
      </c>
      <c r="C911" s="34" t="s">
        <v>1</v>
      </c>
      <c r="D911" s="35" t="s">
        <v>5394</v>
      </c>
      <c r="E911" s="36">
        <v>99028359.209999993</v>
      </c>
      <c r="F911" s="43"/>
      <c r="G911" s="36">
        <v>45680261.5</v>
      </c>
      <c r="H911" s="36">
        <v>45273741.549999997</v>
      </c>
      <c r="I911" s="36">
        <v>98621839.260000005</v>
      </c>
      <c r="J911" s="43"/>
      <c r="L911" s="5" t="e">
        <f>VLOOKUP(B911,#REF!,1,0)</f>
        <v>#REF!</v>
      </c>
    </row>
    <row r="912" spans="1:12" ht="15" hidden="1" customHeight="1">
      <c r="A912" s="34">
        <v>6</v>
      </c>
      <c r="B912" s="35" t="s">
        <v>5395</v>
      </c>
      <c r="C912" s="34" t="s">
        <v>5396</v>
      </c>
      <c r="D912" s="35" t="s">
        <v>5397</v>
      </c>
      <c r="E912" s="36">
        <v>99028359.209999993</v>
      </c>
      <c r="F912" s="43"/>
      <c r="G912" s="36">
        <v>45680261.5</v>
      </c>
      <c r="H912" s="36">
        <v>45273741.549999997</v>
      </c>
      <c r="I912" s="36">
        <v>98621839.260000005</v>
      </c>
      <c r="J912" s="43"/>
      <c r="L912" s="5" t="e">
        <f>VLOOKUP(B912,#REF!,1,0)</f>
        <v>#REF!</v>
      </c>
    </row>
    <row r="913" spans="1:12" ht="15" hidden="1" customHeight="1">
      <c r="A913" s="34">
        <v>3</v>
      </c>
      <c r="B913" s="35" t="s">
        <v>5398</v>
      </c>
      <c r="C913" s="34" t="s">
        <v>1</v>
      </c>
      <c r="D913" s="35" t="s">
        <v>3526</v>
      </c>
      <c r="E913" s="36">
        <v>24556882.260000002</v>
      </c>
      <c r="F913" s="43"/>
      <c r="G913" s="36">
        <v>321604.98</v>
      </c>
      <c r="H913" s="36">
        <v>0</v>
      </c>
      <c r="I913" s="36">
        <v>24235277.280000001</v>
      </c>
      <c r="J913" s="43"/>
      <c r="L913" s="5" t="e">
        <f>VLOOKUP(B913,#REF!,1,0)</f>
        <v>#REF!</v>
      </c>
    </row>
    <row r="914" spans="1:12" ht="15" hidden="1" customHeight="1">
      <c r="A914" s="34">
        <v>4</v>
      </c>
      <c r="B914" s="35" t="s">
        <v>5399</v>
      </c>
      <c r="C914" s="34" t="s">
        <v>1</v>
      </c>
      <c r="D914" s="35" t="s">
        <v>5400</v>
      </c>
      <c r="E914" s="36">
        <v>24556882.260000002</v>
      </c>
      <c r="F914" s="43"/>
      <c r="G914" s="36">
        <v>321604.98</v>
      </c>
      <c r="H914" s="36">
        <v>0</v>
      </c>
      <c r="I914" s="36">
        <v>24235277.280000001</v>
      </c>
      <c r="J914" s="43"/>
      <c r="L914" s="5" t="e">
        <f>VLOOKUP(B914,#REF!,1,0)</f>
        <v>#REF!</v>
      </c>
    </row>
    <row r="915" spans="1:12" ht="15" hidden="1" customHeight="1">
      <c r="A915" s="34">
        <v>6</v>
      </c>
      <c r="B915" s="35" t="s">
        <v>5401</v>
      </c>
      <c r="C915" s="34" t="s">
        <v>5402</v>
      </c>
      <c r="D915" s="35" t="s">
        <v>3531</v>
      </c>
      <c r="E915" s="36">
        <v>5200000</v>
      </c>
      <c r="F915" s="43"/>
      <c r="G915" s="36">
        <v>0</v>
      </c>
      <c r="H915" s="36">
        <v>0</v>
      </c>
      <c r="I915" s="36">
        <v>5200000</v>
      </c>
      <c r="J915" s="43"/>
      <c r="L915" s="5" t="e">
        <f>VLOOKUP(B915,#REF!,1,0)</f>
        <v>#REF!</v>
      </c>
    </row>
    <row r="916" spans="1:12" ht="15" hidden="1" customHeight="1">
      <c r="A916" s="34">
        <v>6</v>
      </c>
      <c r="B916" s="35" t="s">
        <v>5403</v>
      </c>
      <c r="C916" s="34" t="s">
        <v>5404</v>
      </c>
      <c r="D916" s="35" t="s">
        <v>3452</v>
      </c>
      <c r="E916" s="36">
        <v>1980000</v>
      </c>
      <c r="F916" s="43"/>
      <c r="G916" s="36">
        <v>220000</v>
      </c>
      <c r="H916" s="36">
        <v>0</v>
      </c>
      <c r="I916" s="36">
        <v>1760000</v>
      </c>
      <c r="J916" s="43"/>
      <c r="L916" s="5" t="e">
        <f>VLOOKUP(B916,#REF!,1,0)</f>
        <v>#REF!</v>
      </c>
    </row>
    <row r="917" spans="1:12" ht="15" hidden="1" customHeight="1">
      <c r="A917" s="34">
        <v>6</v>
      </c>
      <c r="B917" s="35" t="s">
        <v>5405</v>
      </c>
      <c r="C917" s="34" t="s">
        <v>5406</v>
      </c>
      <c r="D917" s="35" t="s">
        <v>3536</v>
      </c>
      <c r="E917" s="36">
        <v>3457000</v>
      </c>
      <c r="F917" s="43"/>
      <c r="G917" s="36">
        <v>0</v>
      </c>
      <c r="H917" s="36">
        <v>0</v>
      </c>
      <c r="I917" s="36">
        <v>3457000</v>
      </c>
      <c r="J917" s="43"/>
      <c r="L917" s="5" t="e">
        <f>VLOOKUP(B917,#REF!,1,0)</f>
        <v>#REF!</v>
      </c>
    </row>
    <row r="918" spans="1:12" ht="15" hidden="1" customHeight="1">
      <c r="A918" s="34">
        <v>6</v>
      </c>
      <c r="B918" s="35" t="s">
        <v>5407</v>
      </c>
      <c r="C918" s="34" t="s">
        <v>5408</v>
      </c>
      <c r="D918" s="35" t="s">
        <v>3539</v>
      </c>
      <c r="E918" s="36">
        <v>13919882.26</v>
      </c>
      <c r="F918" s="43"/>
      <c r="G918" s="36">
        <v>101604.98</v>
      </c>
      <c r="H918" s="36">
        <v>0</v>
      </c>
      <c r="I918" s="36">
        <v>13818277.279999999</v>
      </c>
      <c r="J918" s="43"/>
      <c r="L918" s="5" t="e">
        <f>VLOOKUP(B918,#REF!,1,0)</f>
        <v>#REF!</v>
      </c>
    </row>
    <row r="919" spans="1:12" ht="15" hidden="1" customHeight="1">
      <c r="A919" s="34">
        <v>3</v>
      </c>
      <c r="B919" s="35" t="s">
        <v>5409</v>
      </c>
      <c r="C919" s="34" t="s">
        <v>1</v>
      </c>
      <c r="D919" s="35" t="s">
        <v>3541</v>
      </c>
      <c r="E919" s="36">
        <v>249984561.93000001</v>
      </c>
      <c r="F919" s="43"/>
      <c r="G919" s="36">
        <v>114258662.29000001</v>
      </c>
      <c r="H919" s="36">
        <v>123776885.29000001</v>
      </c>
      <c r="I919" s="36">
        <v>259502784.93000001</v>
      </c>
      <c r="J919" s="43"/>
      <c r="L919" s="5" t="e">
        <f>VLOOKUP(B919,#REF!,1,0)</f>
        <v>#REF!</v>
      </c>
    </row>
    <row r="920" spans="1:12" ht="15" hidden="1" customHeight="1">
      <c r="A920" s="34">
        <v>4</v>
      </c>
      <c r="B920" s="35" t="s">
        <v>5410</v>
      </c>
      <c r="C920" s="34" t="s">
        <v>1</v>
      </c>
      <c r="D920" s="35" t="s">
        <v>5411</v>
      </c>
      <c r="E920" s="36">
        <v>155186136.27000001</v>
      </c>
      <c r="F920" s="43"/>
      <c r="G920" s="36">
        <v>9469290.9399999995</v>
      </c>
      <c r="H920" s="36">
        <v>15209602.58</v>
      </c>
      <c r="I920" s="36">
        <v>160926447.91</v>
      </c>
      <c r="J920" s="43"/>
      <c r="L920" s="5" t="e">
        <f>VLOOKUP(B920,#REF!,1,0)</f>
        <v>#REF!</v>
      </c>
    </row>
    <row r="921" spans="1:12" ht="15" hidden="1" customHeight="1">
      <c r="A921" s="34">
        <v>6</v>
      </c>
      <c r="B921" s="35" t="s">
        <v>5412</v>
      </c>
      <c r="C921" s="34" t="s">
        <v>5413</v>
      </c>
      <c r="D921" s="35" t="s">
        <v>5414</v>
      </c>
      <c r="E921" s="36">
        <v>155186136.27000001</v>
      </c>
      <c r="F921" s="43"/>
      <c r="G921" s="36">
        <v>9469290.9399999995</v>
      </c>
      <c r="H921" s="36">
        <v>15209602.58</v>
      </c>
      <c r="I921" s="36">
        <v>160926447.91</v>
      </c>
      <c r="J921" s="43"/>
      <c r="L921" s="5" t="e">
        <f>VLOOKUP(B921,#REF!,1,0)</f>
        <v>#REF!</v>
      </c>
    </row>
    <row r="922" spans="1:12" ht="15" hidden="1" customHeight="1">
      <c r="A922" s="34">
        <v>4</v>
      </c>
      <c r="B922" s="35" t="s">
        <v>5415</v>
      </c>
      <c r="C922" s="34" t="s">
        <v>1</v>
      </c>
      <c r="D922" s="35" t="s">
        <v>5416</v>
      </c>
      <c r="E922" s="36">
        <v>3457832.08</v>
      </c>
      <c r="F922" s="43"/>
      <c r="G922" s="36">
        <v>14961.06</v>
      </c>
      <c r="H922" s="36">
        <v>93943.6</v>
      </c>
      <c r="I922" s="36">
        <v>3536814.62</v>
      </c>
      <c r="J922" s="43"/>
      <c r="L922" s="5" t="e">
        <f>VLOOKUP(B922,#REF!,1,0)</f>
        <v>#REF!</v>
      </c>
    </row>
    <row r="923" spans="1:12" ht="15" hidden="1" customHeight="1">
      <c r="A923" s="34">
        <v>6</v>
      </c>
      <c r="B923" s="35" t="s">
        <v>5417</v>
      </c>
      <c r="C923" s="34" t="s">
        <v>5418</v>
      </c>
      <c r="D923" s="35" t="s">
        <v>5419</v>
      </c>
      <c r="E923" s="36">
        <v>3457832.08</v>
      </c>
      <c r="F923" s="43"/>
      <c r="G923" s="36">
        <v>14961.06</v>
      </c>
      <c r="H923" s="36">
        <v>93943.6</v>
      </c>
      <c r="I923" s="36">
        <v>3536814.62</v>
      </c>
      <c r="J923" s="43"/>
      <c r="L923" s="5" t="e">
        <f>VLOOKUP(B923,#REF!,1,0)</f>
        <v>#REF!</v>
      </c>
    </row>
    <row r="924" spans="1:12" ht="15" hidden="1" customHeight="1">
      <c r="A924" s="34">
        <v>4</v>
      </c>
      <c r="B924" s="35" t="s">
        <v>5420</v>
      </c>
      <c r="C924" s="34" t="s">
        <v>1</v>
      </c>
      <c r="D924" s="35" t="s">
        <v>5421</v>
      </c>
      <c r="E924" s="36">
        <v>0</v>
      </c>
      <c r="F924" s="43"/>
      <c r="G924" s="36">
        <v>5361.11</v>
      </c>
      <c r="H924" s="36">
        <v>1679148.11</v>
      </c>
      <c r="I924" s="36">
        <v>1673787</v>
      </c>
      <c r="J924" s="43"/>
      <c r="L924" s="5" t="e">
        <f>VLOOKUP(B924,#REF!,1,0)</f>
        <v>#REF!</v>
      </c>
    </row>
    <row r="925" spans="1:12" ht="15" hidden="1" customHeight="1">
      <c r="A925" s="34">
        <v>6</v>
      </c>
      <c r="B925" s="35" t="s">
        <v>5422</v>
      </c>
      <c r="C925" s="34" t="s">
        <v>5423</v>
      </c>
      <c r="D925" s="35" t="s">
        <v>5424</v>
      </c>
      <c r="E925" s="36">
        <v>0</v>
      </c>
      <c r="F925" s="43"/>
      <c r="G925" s="36">
        <v>5361.11</v>
      </c>
      <c r="H925" s="36">
        <v>1679148.11</v>
      </c>
      <c r="I925" s="36">
        <v>1673787</v>
      </c>
      <c r="J925" s="43"/>
      <c r="L925" s="5" t="e">
        <f>VLOOKUP(B925,#REF!,1,0)</f>
        <v>#REF!</v>
      </c>
    </row>
    <row r="926" spans="1:12" ht="15" hidden="1" customHeight="1">
      <c r="A926" s="34">
        <v>4</v>
      </c>
      <c r="B926" s="35" t="s">
        <v>5425</v>
      </c>
      <c r="C926" s="34" t="s">
        <v>1</v>
      </c>
      <c r="D926" s="35" t="s">
        <v>5426</v>
      </c>
      <c r="E926" s="36">
        <v>0</v>
      </c>
      <c r="F926" s="43"/>
      <c r="G926" s="36">
        <v>769601.73</v>
      </c>
      <c r="H926" s="36">
        <v>0</v>
      </c>
      <c r="I926" s="36">
        <v>-769601.73</v>
      </c>
      <c r="J926" s="43"/>
      <c r="L926" s="5" t="e">
        <f>VLOOKUP(B926,#REF!,1,0)</f>
        <v>#REF!</v>
      </c>
    </row>
    <row r="927" spans="1:12" ht="15" hidden="1" customHeight="1">
      <c r="A927" s="34">
        <v>6</v>
      </c>
      <c r="B927" s="35" t="s">
        <v>5427</v>
      </c>
      <c r="C927" s="34" t="s">
        <v>5428</v>
      </c>
      <c r="D927" s="35" t="s">
        <v>5429</v>
      </c>
      <c r="E927" s="36">
        <v>0</v>
      </c>
      <c r="F927" s="43"/>
      <c r="G927" s="36">
        <v>769601.73</v>
      </c>
      <c r="H927" s="36">
        <v>0</v>
      </c>
      <c r="I927" s="36">
        <v>-769601.73</v>
      </c>
      <c r="J927" s="43"/>
      <c r="L927" s="5" t="e">
        <f>VLOOKUP(B927,#REF!,1,0)</f>
        <v>#REF!</v>
      </c>
    </row>
    <row r="928" spans="1:12" ht="15" hidden="1" customHeight="1">
      <c r="A928" s="34">
        <v>4</v>
      </c>
      <c r="B928" s="35" t="s">
        <v>5430</v>
      </c>
      <c r="C928" s="34" t="s">
        <v>1</v>
      </c>
      <c r="D928" s="35" t="s">
        <v>5431</v>
      </c>
      <c r="E928" s="36">
        <v>0</v>
      </c>
      <c r="F928" s="43"/>
      <c r="G928" s="36">
        <v>46899.31</v>
      </c>
      <c r="H928" s="36">
        <v>0</v>
      </c>
      <c r="I928" s="36">
        <v>-46899.31</v>
      </c>
      <c r="J928" s="43"/>
      <c r="L928" s="5" t="e">
        <f>VLOOKUP(B928,#REF!,1,0)</f>
        <v>#REF!</v>
      </c>
    </row>
    <row r="929" spans="1:12" ht="15" hidden="1" customHeight="1">
      <c r="A929" s="34">
        <v>6</v>
      </c>
      <c r="B929" s="35" t="s">
        <v>5432</v>
      </c>
      <c r="C929" s="34" t="s">
        <v>5433</v>
      </c>
      <c r="D929" s="35" t="s">
        <v>5434</v>
      </c>
      <c r="E929" s="36">
        <v>0</v>
      </c>
      <c r="F929" s="43"/>
      <c r="G929" s="36">
        <v>46899.31</v>
      </c>
      <c r="H929" s="36">
        <v>0</v>
      </c>
      <c r="I929" s="36">
        <v>-46899.31</v>
      </c>
      <c r="J929" s="43"/>
      <c r="L929" s="5" t="e">
        <f>VLOOKUP(B929,#REF!,1,0)</f>
        <v>#REF!</v>
      </c>
    </row>
    <row r="930" spans="1:12" ht="15" hidden="1" customHeight="1">
      <c r="A930" s="34">
        <v>4</v>
      </c>
      <c r="B930" s="35" t="s">
        <v>5435</v>
      </c>
      <c r="C930" s="34" t="s">
        <v>1</v>
      </c>
      <c r="D930" s="35" t="s">
        <v>5436</v>
      </c>
      <c r="E930" s="36">
        <v>28775478.960000001</v>
      </c>
      <c r="F930" s="43"/>
      <c r="G930" s="36">
        <v>1469569.27</v>
      </c>
      <c r="H930" s="36">
        <v>3307894</v>
      </c>
      <c r="I930" s="36">
        <v>30613803.690000001</v>
      </c>
      <c r="J930" s="43"/>
      <c r="L930" s="5" t="e">
        <f>VLOOKUP(B930,#REF!,1,0)</f>
        <v>#REF!</v>
      </c>
    </row>
    <row r="931" spans="1:12" ht="15" hidden="1" customHeight="1">
      <c r="A931" s="34">
        <v>5</v>
      </c>
      <c r="B931" s="35" t="s">
        <v>5437</v>
      </c>
      <c r="C931" s="34" t="s">
        <v>1</v>
      </c>
      <c r="D931" s="35" t="s">
        <v>5438</v>
      </c>
      <c r="E931" s="36">
        <v>6584487.3399999999</v>
      </c>
      <c r="F931" s="43"/>
      <c r="G931" s="36">
        <v>756687.56</v>
      </c>
      <c r="H931" s="36">
        <v>2402348.96</v>
      </c>
      <c r="I931" s="36">
        <v>8230148.7400000002</v>
      </c>
      <c r="J931" s="43"/>
      <c r="L931" s="5" t="e">
        <f>VLOOKUP(B931,#REF!,1,0)</f>
        <v>#REF!</v>
      </c>
    </row>
    <row r="932" spans="1:12" ht="15" hidden="1" customHeight="1">
      <c r="A932" s="34">
        <v>6</v>
      </c>
      <c r="B932" s="35" t="s">
        <v>5439</v>
      </c>
      <c r="C932" s="34" t="s">
        <v>5440</v>
      </c>
      <c r="D932" s="35" t="s">
        <v>3587</v>
      </c>
      <c r="E932" s="36">
        <v>6584487.3399999999</v>
      </c>
      <c r="F932" s="43"/>
      <c r="G932" s="36">
        <v>756687.56</v>
      </c>
      <c r="H932" s="36">
        <v>2402348.96</v>
      </c>
      <c r="I932" s="36">
        <v>8230148.7400000002</v>
      </c>
      <c r="J932" s="43"/>
      <c r="L932" s="5" t="e">
        <f>VLOOKUP(B932,#REF!,1,0)</f>
        <v>#REF!</v>
      </c>
    </row>
    <row r="933" spans="1:12" ht="15" hidden="1" customHeight="1">
      <c r="A933" s="34">
        <v>5</v>
      </c>
      <c r="B933" s="35" t="s">
        <v>5441</v>
      </c>
      <c r="C933" s="34" t="s">
        <v>1</v>
      </c>
      <c r="D933" s="35" t="s">
        <v>5442</v>
      </c>
      <c r="E933" s="36">
        <v>16909497.890000001</v>
      </c>
      <c r="F933" s="43"/>
      <c r="G933" s="36">
        <v>620734.67000000004</v>
      </c>
      <c r="H933" s="36">
        <v>726807.95</v>
      </c>
      <c r="I933" s="36">
        <v>17015571.170000002</v>
      </c>
      <c r="J933" s="43"/>
      <c r="L933" s="5" t="e">
        <f>VLOOKUP(B933,#REF!,1,0)</f>
        <v>#REF!</v>
      </c>
    </row>
    <row r="934" spans="1:12" ht="15" hidden="1" customHeight="1">
      <c r="A934" s="34">
        <v>6</v>
      </c>
      <c r="B934" s="35" t="s">
        <v>5443</v>
      </c>
      <c r="C934" s="34" t="s">
        <v>5444</v>
      </c>
      <c r="D934" s="35" t="s">
        <v>3590</v>
      </c>
      <c r="E934" s="36">
        <v>16909497.890000001</v>
      </c>
      <c r="F934" s="43"/>
      <c r="G934" s="36">
        <v>620734.67000000004</v>
      </c>
      <c r="H934" s="36">
        <v>726807.95</v>
      </c>
      <c r="I934" s="36">
        <v>17015571.170000002</v>
      </c>
      <c r="J934" s="43"/>
      <c r="L934" s="5" t="e">
        <f>VLOOKUP(B934,#REF!,1,0)</f>
        <v>#REF!</v>
      </c>
    </row>
    <row r="935" spans="1:12" ht="15" hidden="1" customHeight="1">
      <c r="A935" s="34">
        <v>5</v>
      </c>
      <c r="B935" s="35" t="s">
        <v>5445</v>
      </c>
      <c r="C935" s="34" t="s">
        <v>1</v>
      </c>
      <c r="D935" s="35" t="s">
        <v>5446</v>
      </c>
      <c r="E935" s="36">
        <v>5281493.7300000004</v>
      </c>
      <c r="F935" s="43"/>
      <c r="G935" s="36">
        <v>92147.04</v>
      </c>
      <c r="H935" s="36">
        <v>178737.09</v>
      </c>
      <c r="I935" s="36">
        <v>5368083.78</v>
      </c>
      <c r="J935" s="43"/>
      <c r="L935" s="5" t="e">
        <f>VLOOKUP(B935,#REF!,1,0)</f>
        <v>#REF!</v>
      </c>
    </row>
    <row r="936" spans="1:12" ht="15" hidden="1" customHeight="1">
      <c r="A936" s="34">
        <v>6</v>
      </c>
      <c r="B936" s="35" t="s">
        <v>5447</v>
      </c>
      <c r="C936" s="34" t="s">
        <v>5448</v>
      </c>
      <c r="D936" s="35" t="s">
        <v>3593</v>
      </c>
      <c r="E936" s="36">
        <v>5281493.7300000004</v>
      </c>
      <c r="F936" s="43"/>
      <c r="G936" s="36">
        <v>92147.04</v>
      </c>
      <c r="H936" s="36">
        <v>178737.09</v>
      </c>
      <c r="I936" s="36">
        <v>5368083.78</v>
      </c>
      <c r="J936" s="43"/>
      <c r="L936" s="5" t="e">
        <f>VLOOKUP(B936,#REF!,1,0)</f>
        <v>#REF!</v>
      </c>
    </row>
    <row r="937" spans="1:12" ht="15" hidden="1" customHeight="1">
      <c r="A937" s="34">
        <v>4</v>
      </c>
      <c r="B937" s="35" t="s">
        <v>5449</v>
      </c>
      <c r="C937" s="34" t="s">
        <v>1</v>
      </c>
      <c r="D937" s="35" t="s">
        <v>5450</v>
      </c>
      <c r="E937" s="36">
        <v>2586039.94</v>
      </c>
      <c r="F937" s="43"/>
      <c r="G937" s="36">
        <v>2511973.39</v>
      </c>
      <c r="H937" s="36">
        <v>2511553.61</v>
      </c>
      <c r="I937" s="36">
        <v>2585620.16</v>
      </c>
      <c r="J937" s="43"/>
      <c r="L937" s="5" t="e">
        <f>VLOOKUP(B937,#REF!,1,0)</f>
        <v>#REF!</v>
      </c>
    </row>
    <row r="938" spans="1:12" ht="15" hidden="1" customHeight="1">
      <c r="A938" s="34">
        <v>6</v>
      </c>
      <c r="B938" s="35" t="s">
        <v>5451</v>
      </c>
      <c r="C938" s="34" t="s">
        <v>5452</v>
      </c>
      <c r="D938" s="35" t="s">
        <v>5453</v>
      </c>
      <c r="E938" s="36">
        <v>2586039.94</v>
      </c>
      <c r="F938" s="43"/>
      <c r="G938" s="36">
        <v>2511973.39</v>
      </c>
      <c r="H938" s="36">
        <v>2511553.61</v>
      </c>
      <c r="I938" s="36">
        <v>2585620.16</v>
      </c>
      <c r="J938" s="43"/>
      <c r="L938" s="5" t="e">
        <f>VLOOKUP(B938,#REF!,1,0)</f>
        <v>#REF!</v>
      </c>
    </row>
    <row r="939" spans="1:12" ht="15" hidden="1" customHeight="1">
      <c r="A939" s="34">
        <v>4</v>
      </c>
      <c r="B939" s="35" t="s">
        <v>5454</v>
      </c>
      <c r="C939" s="34" t="s">
        <v>1</v>
      </c>
      <c r="D939" s="35" t="s">
        <v>5455</v>
      </c>
      <c r="E939" s="36">
        <v>13832043.060000001</v>
      </c>
      <c r="F939" s="43"/>
      <c r="G939" s="36">
        <v>15080467.26</v>
      </c>
      <c r="H939" s="36">
        <v>15973304.5</v>
      </c>
      <c r="I939" s="36">
        <v>14724880.300000001</v>
      </c>
      <c r="J939" s="43"/>
      <c r="L939" s="5" t="e">
        <f>VLOOKUP(B939,#REF!,1,0)</f>
        <v>#REF!</v>
      </c>
    </row>
    <row r="940" spans="1:12" ht="15" hidden="1" customHeight="1">
      <c r="A940" s="34">
        <v>6</v>
      </c>
      <c r="B940" s="35" t="s">
        <v>5456</v>
      </c>
      <c r="C940" s="34" t="s">
        <v>5457</v>
      </c>
      <c r="D940" s="35" t="s">
        <v>5458</v>
      </c>
      <c r="E940" s="36">
        <v>13832043.060000001</v>
      </c>
      <c r="F940" s="43"/>
      <c r="G940" s="36">
        <v>15080467.26</v>
      </c>
      <c r="H940" s="36">
        <v>15973304.5</v>
      </c>
      <c r="I940" s="36">
        <v>14724880.300000001</v>
      </c>
      <c r="J940" s="43"/>
      <c r="L940" s="5" t="e">
        <f>VLOOKUP(B940,#REF!,1,0)</f>
        <v>#REF!</v>
      </c>
    </row>
    <row r="941" spans="1:12" ht="15" hidden="1" customHeight="1">
      <c r="A941" s="34">
        <v>4</v>
      </c>
      <c r="B941" s="35" t="s">
        <v>5459</v>
      </c>
      <c r="C941" s="34" t="s">
        <v>1</v>
      </c>
      <c r="D941" s="35" t="s">
        <v>5460</v>
      </c>
      <c r="E941" s="36">
        <v>3506.7</v>
      </c>
      <c r="F941" s="43"/>
      <c r="G941" s="36">
        <v>0.6</v>
      </c>
      <c r="H941" s="36">
        <v>0</v>
      </c>
      <c r="I941" s="36">
        <v>3506.1</v>
      </c>
      <c r="J941" s="43"/>
      <c r="L941" s="5" t="e">
        <f>VLOOKUP(B941,#REF!,1,0)</f>
        <v>#REF!</v>
      </c>
    </row>
    <row r="942" spans="1:12" ht="15" hidden="1" customHeight="1">
      <c r="A942" s="34">
        <v>6</v>
      </c>
      <c r="B942" s="35" t="s">
        <v>5461</v>
      </c>
      <c r="C942" s="34" t="s">
        <v>5462</v>
      </c>
      <c r="D942" s="35" t="s">
        <v>5463</v>
      </c>
      <c r="E942" s="36">
        <v>3506.7</v>
      </c>
      <c r="F942" s="43"/>
      <c r="G942" s="36">
        <v>0.6</v>
      </c>
      <c r="H942" s="36">
        <v>0</v>
      </c>
      <c r="I942" s="36">
        <v>3506.1</v>
      </c>
      <c r="J942" s="43"/>
      <c r="L942" s="5" t="e">
        <f>VLOOKUP(B942,#REF!,1,0)</f>
        <v>#REF!</v>
      </c>
    </row>
    <row r="943" spans="1:12" ht="15" hidden="1" customHeight="1">
      <c r="A943" s="34">
        <v>4</v>
      </c>
      <c r="B943" s="35" t="s">
        <v>5464</v>
      </c>
      <c r="C943" s="34" t="s">
        <v>1</v>
      </c>
      <c r="D943" s="35" t="s">
        <v>5465</v>
      </c>
      <c r="E943" s="36">
        <v>46143524.920000002</v>
      </c>
      <c r="F943" s="43"/>
      <c r="G943" s="36">
        <v>84890537.620000005</v>
      </c>
      <c r="H943" s="36">
        <v>85001438.890000001</v>
      </c>
      <c r="I943" s="36">
        <v>46254426.189999998</v>
      </c>
      <c r="J943" s="43"/>
      <c r="L943" s="5" t="e">
        <f>VLOOKUP(B943,#REF!,1,0)</f>
        <v>#REF!</v>
      </c>
    </row>
    <row r="944" spans="1:12" ht="15" hidden="1" customHeight="1">
      <c r="A944" s="34">
        <v>6</v>
      </c>
      <c r="B944" s="35" t="s">
        <v>5466</v>
      </c>
      <c r="C944" s="34" t="s">
        <v>5467</v>
      </c>
      <c r="D944" s="35" t="s">
        <v>5468</v>
      </c>
      <c r="E944" s="36">
        <v>3075059.06</v>
      </c>
      <c r="F944" s="43"/>
      <c r="G944" s="36">
        <v>82129.649999999994</v>
      </c>
      <c r="H944" s="36">
        <v>14765.56</v>
      </c>
      <c r="I944" s="36">
        <v>3007694.97</v>
      </c>
      <c r="J944" s="43"/>
      <c r="L944" s="5" t="e">
        <f>VLOOKUP(B944,#REF!,1,0)</f>
        <v>#REF!</v>
      </c>
    </row>
    <row r="945" spans="1:12" ht="15" hidden="1" customHeight="1">
      <c r="A945" s="34">
        <v>6</v>
      </c>
      <c r="B945" s="35" t="s">
        <v>5469</v>
      </c>
      <c r="C945" s="34" t="s">
        <v>5470</v>
      </c>
      <c r="D945" s="35" t="s">
        <v>3626</v>
      </c>
      <c r="E945" s="36">
        <v>3688413.35</v>
      </c>
      <c r="F945" s="43"/>
      <c r="G945" s="36">
        <v>83859948.319999993</v>
      </c>
      <c r="H945" s="36">
        <v>83779111.430000007</v>
      </c>
      <c r="I945" s="36">
        <v>3607576.46</v>
      </c>
      <c r="J945" s="43"/>
      <c r="L945" s="5" t="e">
        <f>VLOOKUP(B945,#REF!,1,0)</f>
        <v>#REF!</v>
      </c>
    </row>
    <row r="946" spans="1:12" ht="15" hidden="1" customHeight="1">
      <c r="A946" s="34">
        <v>6</v>
      </c>
      <c r="B946" s="35" t="s">
        <v>5471</v>
      </c>
      <c r="C946" s="34" t="s">
        <v>5472</v>
      </c>
      <c r="D946" s="35" t="s">
        <v>5473</v>
      </c>
      <c r="E946" s="36">
        <v>4409255.76</v>
      </c>
      <c r="F946" s="43"/>
      <c r="G946" s="36">
        <v>72459.649999999994</v>
      </c>
      <c r="H946" s="36">
        <v>96061.9</v>
      </c>
      <c r="I946" s="36">
        <v>4432858.01</v>
      </c>
      <c r="J946" s="43"/>
      <c r="L946" s="5" t="e">
        <f>VLOOKUP(B946,#REF!,1,0)</f>
        <v>#REF!</v>
      </c>
    </row>
    <row r="947" spans="1:12" ht="15" hidden="1" customHeight="1">
      <c r="A947" s="34">
        <v>6</v>
      </c>
      <c r="B947" s="35" t="s">
        <v>5474</v>
      </c>
      <c r="C947" s="34" t="s">
        <v>5475</v>
      </c>
      <c r="D947" s="35" t="s">
        <v>5476</v>
      </c>
      <c r="E947" s="36">
        <v>2672296.75</v>
      </c>
      <c r="F947" s="43"/>
      <c r="G947" s="36">
        <v>756000</v>
      </c>
      <c r="H947" s="36">
        <v>730000</v>
      </c>
      <c r="I947" s="36">
        <v>2646296.75</v>
      </c>
      <c r="J947" s="43"/>
      <c r="L947" s="5" t="e">
        <f>VLOOKUP(B947,#REF!,1,0)</f>
        <v>#REF!</v>
      </c>
    </row>
    <row r="948" spans="1:12" ht="15" hidden="1" customHeight="1">
      <c r="A948" s="34">
        <v>6</v>
      </c>
      <c r="B948" s="35" t="s">
        <v>5477</v>
      </c>
      <c r="C948" s="34" t="s">
        <v>5478</v>
      </c>
      <c r="D948" s="35" t="s">
        <v>5479</v>
      </c>
      <c r="E948" s="36">
        <v>12791000</v>
      </c>
      <c r="F948" s="43"/>
      <c r="G948" s="36">
        <v>120000</v>
      </c>
      <c r="H948" s="36">
        <v>381500</v>
      </c>
      <c r="I948" s="36">
        <v>13052500</v>
      </c>
      <c r="J948" s="43"/>
      <c r="L948" s="5" t="e">
        <f>VLOOKUP(B948,#REF!,1,0)</f>
        <v>#REF!</v>
      </c>
    </row>
    <row r="949" spans="1:12" ht="15" hidden="1" customHeight="1">
      <c r="A949" s="34">
        <v>6</v>
      </c>
      <c r="B949" s="35" t="s">
        <v>5480</v>
      </c>
      <c r="C949" s="34" t="s">
        <v>5481</v>
      </c>
      <c r="D949" s="35" t="s">
        <v>5482</v>
      </c>
      <c r="E949" s="36">
        <v>19507500</v>
      </c>
      <c r="F949" s="43"/>
      <c r="G949" s="36">
        <v>0</v>
      </c>
      <c r="H949" s="36">
        <v>0</v>
      </c>
      <c r="I949" s="36">
        <v>19507500</v>
      </c>
      <c r="J949" s="43"/>
      <c r="L949" s="5" t="e">
        <f>VLOOKUP(B949,#REF!,1,0)</f>
        <v>#REF!</v>
      </c>
    </row>
    <row r="950" spans="1:12" ht="15" hidden="1" customHeight="1">
      <c r="A950" s="34">
        <v>2</v>
      </c>
      <c r="B950" s="35" t="s">
        <v>5483</v>
      </c>
      <c r="C950" s="34" t="s">
        <v>1</v>
      </c>
      <c r="D950" s="35" t="s">
        <v>3640</v>
      </c>
      <c r="E950" s="36">
        <v>83032211.409999996</v>
      </c>
      <c r="F950" s="43"/>
      <c r="G950" s="36">
        <v>18540010.84</v>
      </c>
      <c r="H950" s="36">
        <v>22765679.960000001</v>
      </c>
      <c r="I950" s="36">
        <v>87257880.530000001</v>
      </c>
      <c r="J950" s="43"/>
      <c r="L950" s="5" t="e">
        <f>VLOOKUP(B950,#REF!,1,0)</f>
        <v>#REF!</v>
      </c>
    </row>
    <row r="951" spans="1:12" ht="15" hidden="1" customHeight="1">
      <c r="A951" s="34">
        <v>3</v>
      </c>
      <c r="B951" s="35" t="s">
        <v>5484</v>
      </c>
      <c r="C951" s="34" t="s">
        <v>1</v>
      </c>
      <c r="D951" s="35" t="s">
        <v>5485</v>
      </c>
      <c r="E951" s="36">
        <v>83032211.409999996</v>
      </c>
      <c r="F951" s="43"/>
      <c r="G951" s="36">
        <v>18540010.84</v>
      </c>
      <c r="H951" s="36">
        <v>22765679.960000001</v>
      </c>
      <c r="I951" s="36">
        <v>87257880.530000001</v>
      </c>
      <c r="J951" s="43"/>
      <c r="L951" s="5" t="e">
        <f>VLOOKUP(B951,#REF!,1,0)</f>
        <v>#REF!</v>
      </c>
    </row>
    <row r="952" spans="1:12" ht="15" hidden="1" customHeight="1">
      <c r="A952" s="34">
        <v>4</v>
      </c>
      <c r="B952" s="35" t="s">
        <v>5486</v>
      </c>
      <c r="C952" s="34" t="s">
        <v>1</v>
      </c>
      <c r="D952" s="35" t="s">
        <v>5487</v>
      </c>
      <c r="E952" s="36">
        <v>83032211.409999996</v>
      </c>
      <c r="F952" s="43"/>
      <c r="G952" s="36">
        <v>18540010.84</v>
      </c>
      <c r="H952" s="36">
        <v>22765679.960000001</v>
      </c>
      <c r="I952" s="36">
        <v>87257880.530000001</v>
      </c>
      <c r="J952" s="43"/>
      <c r="L952" s="5" t="e">
        <f>VLOOKUP(B952,#REF!,1,0)</f>
        <v>#REF!</v>
      </c>
    </row>
    <row r="953" spans="1:12" ht="15" hidden="1" customHeight="1">
      <c r="A953" s="34">
        <v>6</v>
      </c>
      <c r="B953" s="35" t="s">
        <v>5488</v>
      </c>
      <c r="C953" s="34" t="s">
        <v>5489</v>
      </c>
      <c r="D953" s="35" t="s">
        <v>5490</v>
      </c>
      <c r="E953" s="36">
        <v>83032211.409999996</v>
      </c>
      <c r="F953" s="43"/>
      <c r="G953" s="36">
        <v>18540010.84</v>
      </c>
      <c r="H953" s="36">
        <v>22765679.960000001</v>
      </c>
      <c r="I953" s="36">
        <v>87257880.530000001</v>
      </c>
      <c r="J953" s="43"/>
      <c r="L953" s="5" t="e">
        <f>VLOOKUP(B953,#REF!,1,0)</f>
        <v>#REF!</v>
      </c>
    </row>
    <row r="954" spans="1:12" ht="15" hidden="1" customHeight="1">
      <c r="A954" s="34">
        <v>0</v>
      </c>
      <c r="B954" s="35" t="s">
        <v>5491</v>
      </c>
      <c r="C954" s="34" t="s">
        <v>1</v>
      </c>
      <c r="D954" s="35" t="s">
        <v>5492</v>
      </c>
      <c r="E954" s="36">
        <v>721245201.25999999</v>
      </c>
      <c r="F954" s="43"/>
      <c r="G954" s="36">
        <v>742348509.61000001</v>
      </c>
      <c r="H954" s="36">
        <v>762143383.77999997</v>
      </c>
      <c r="I954" s="36">
        <v>741040075.42999995</v>
      </c>
      <c r="J954" s="43"/>
      <c r="L954" s="5" t="e">
        <f>VLOOKUP(B954,#REF!,1,0)</f>
        <v>#REF!</v>
      </c>
    </row>
  </sheetData>
  <autoFilter ref="A10:L954" xr:uid="{F64C57A8-3BDA-40DC-AF92-0E47A398FE6E}">
    <filterColumn colId="0">
      <filters>
        <filter val="6"/>
      </filters>
    </filterColumn>
    <filterColumn colId="4" showButton="0"/>
    <filterColumn colId="8" showButton="0"/>
    <filterColumn colId="11">
      <filters>
        <filter val="#N/D"/>
      </filters>
    </filterColumn>
  </autoFilter>
  <mergeCells count="22">
    <mergeCell ref="E10:F10"/>
    <mergeCell ref="I10:J10"/>
    <mergeCell ref="A8:B8"/>
    <mergeCell ref="C8:D8"/>
    <mergeCell ref="E8:F8"/>
    <mergeCell ref="G8:J8"/>
    <mergeCell ref="A9:B9"/>
    <mergeCell ref="C9:D9"/>
    <mergeCell ref="A6:B6"/>
    <mergeCell ref="C6:D6"/>
    <mergeCell ref="E6:F6"/>
    <mergeCell ref="G6:J6"/>
    <mergeCell ref="A7:B7"/>
    <mergeCell ref="C7:D7"/>
    <mergeCell ref="E7:F7"/>
    <mergeCell ref="G7:J7"/>
    <mergeCell ref="H4:J4"/>
    <mergeCell ref="A1:B2"/>
    <mergeCell ref="H1:J1"/>
    <mergeCell ref="H2:J2"/>
    <mergeCell ref="A3:G3"/>
    <mergeCell ref="H3:J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E20CA-1E55-4628-A5FA-5529E8DDB2C7}">
  <sheetPr filterMode="1"/>
  <dimension ref="A1:K983"/>
  <sheetViews>
    <sheetView topLeftCell="A7" workbookViewId="0">
      <selection activeCell="H16" sqref="H16"/>
    </sheetView>
  </sheetViews>
  <sheetFormatPr defaultRowHeight="11.25"/>
  <cols>
    <col min="1" max="1" width="2" style="5" bestFit="1" customWidth="1"/>
    <col min="2" max="2" width="14.140625" style="5" bestFit="1" customWidth="1"/>
    <col min="3" max="3" width="11.85546875" style="5" bestFit="1" customWidth="1"/>
    <col min="4" max="4" width="70.42578125" style="5" bestFit="1" customWidth="1"/>
    <col min="5" max="5" width="12" style="5" bestFit="1" customWidth="1"/>
    <col min="6" max="6" width="1" style="5" customWidth="1"/>
    <col min="7" max="8" width="13.140625" style="5" bestFit="1" customWidth="1"/>
    <col min="9" max="9" width="12" style="5" bestFit="1" customWidth="1"/>
    <col min="10" max="10" width="1" style="5" customWidth="1"/>
    <col min="11" max="11" width="14.140625" style="5" bestFit="1" customWidth="1"/>
    <col min="12" max="256" width="9.140625" style="5"/>
    <col min="257" max="257" width="3.85546875" style="5" customWidth="1"/>
    <col min="258" max="258" width="15.28515625" style="5" customWidth="1"/>
    <col min="259" max="259" width="15" style="5" customWidth="1"/>
    <col min="260" max="260" width="63.85546875" style="5" customWidth="1"/>
    <col min="261" max="261" width="19.140625" style="5" customWidth="1"/>
    <col min="262" max="262" width="1" style="5" customWidth="1"/>
    <col min="263" max="264" width="20.140625" style="5" customWidth="1"/>
    <col min="265" max="265" width="19.140625" style="5" customWidth="1"/>
    <col min="266" max="266" width="1" style="5" customWidth="1"/>
    <col min="267" max="512" width="9.140625" style="5"/>
    <col min="513" max="513" width="3.85546875" style="5" customWidth="1"/>
    <col min="514" max="514" width="15.28515625" style="5" customWidth="1"/>
    <col min="515" max="515" width="15" style="5" customWidth="1"/>
    <col min="516" max="516" width="63.85546875" style="5" customWidth="1"/>
    <col min="517" max="517" width="19.140625" style="5" customWidth="1"/>
    <col min="518" max="518" width="1" style="5" customWidth="1"/>
    <col min="519" max="520" width="20.140625" style="5" customWidth="1"/>
    <col min="521" max="521" width="19.140625" style="5" customWidth="1"/>
    <col min="522" max="522" width="1" style="5" customWidth="1"/>
    <col min="523" max="768" width="9.140625" style="5"/>
    <col min="769" max="769" width="3.85546875" style="5" customWidth="1"/>
    <col min="770" max="770" width="15.28515625" style="5" customWidth="1"/>
    <col min="771" max="771" width="15" style="5" customWidth="1"/>
    <col min="772" max="772" width="63.85546875" style="5" customWidth="1"/>
    <col min="773" max="773" width="19.140625" style="5" customWidth="1"/>
    <col min="774" max="774" width="1" style="5" customWidth="1"/>
    <col min="775" max="776" width="20.140625" style="5" customWidth="1"/>
    <col min="777" max="777" width="19.140625" style="5" customWidth="1"/>
    <col min="778" max="778" width="1" style="5" customWidth="1"/>
    <col min="779" max="1024" width="9.140625" style="5"/>
    <col min="1025" max="1025" width="3.85546875" style="5" customWidth="1"/>
    <col min="1026" max="1026" width="15.28515625" style="5" customWidth="1"/>
    <col min="1027" max="1027" width="15" style="5" customWidth="1"/>
    <col min="1028" max="1028" width="63.85546875" style="5" customWidth="1"/>
    <col min="1029" max="1029" width="19.140625" style="5" customWidth="1"/>
    <col min="1030" max="1030" width="1" style="5" customWidth="1"/>
    <col min="1031" max="1032" width="20.140625" style="5" customWidth="1"/>
    <col min="1033" max="1033" width="19.140625" style="5" customWidth="1"/>
    <col min="1034" max="1034" width="1" style="5" customWidth="1"/>
    <col min="1035" max="1280" width="9.140625" style="5"/>
    <col min="1281" max="1281" width="3.85546875" style="5" customWidth="1"/>
    <col min="1282" max="1282" width="15.28515625" style="5" customWidth="1"/>
    <col min="1283" max="1283" width="15" style="5" customWidth="1"/>
    <col min="1284" max="1284" width="63.85546875" style="5" customWidth="1"/>
    <col min="1285" max="1285" width="19.140625" style="5" customWidth="1"/>
    <col min="1286" max="1286" width="1" style="5" customWidth="1"/>
    <col min="1287" max="1288" width="20.140625" style="5" customWidth="1"/>
    <col min="1289" max="1289" width="19.140625" style="5" customWidth="1"/>
    <col min="1290" max="1290" width="1" style="5" customWidth="1"/>
    <col min="1291" max="1536" width="9.140625" style="5"/>
    <col min="1537" max="1537" width="3.85546875" style="5" customWidth="1"/>
    <col min="1538" max="1538" width="15.28515625" style="5" customWidth="1"/>
    <col min="1539" max="1539" width="15" style="5" customWidth="1"/>
    <col min="1540" max="1540" width="63.85546875" style="5" customWidth="1"/>
    <col min="1541" max="1541" width="19.140625" style="5" customWidth="1"/>
    <col min="1542" max="1542" width="1" style="5" customWidth="1"/>
    <col min="1543" max="1544" width="20.140625" style="5" customWidth="1"/>
    <col min="1545" max="1545" width="19.140625" style="5" customWidth="1"/>
    <col min="1546" max="1546" width="1" style="5" customWidth="1"/>
    <col min="1547" max="1792" width="9.140625" style="5"/>
    <col min="1793" max="1793" width="3.85546875" style="5" customWidth="1"/>
    <col min="1794" max="1794" width="15.28515625" style="5" customWidth="1"/>
    <col min="1795" max="1795" width="15" style="5" customWidth="1"/>
    <col min="1796" max="1796" width="63.85546875" style="5" customWidth="1"/>
    <col min="1797" max="1797" width="19.140625" style="5" customWidth="1"/>
    <col min="1798" max="1798" width="1" style="5" customWidth="1"/>
    <col min="1799" max="1800" width="20.140625" style="5" customWidth="1"/>
    <col min="1801" max="1801" width="19.140625" style="5" customWidth="1"/>
    <col min="1802" max="1802" width="1" style="5" customWidth="1"/>
    <col min="1803" max="2048" width="9.140625" style="5"/>
    <col min="2049" max="2049" width="3.85546875" style="5" customWidth="1"/>
    <col min="2050" max="2050" width="15.28515625" style="5" customWidth="1"/>
    <col min="2051" max="2051" width="15" style="5" customWidth="1"/>
    <col min="2052" max="2052" width="63.85546875" style="5" customWidth="1"/>
    <col min="2053" max="2053" width="19.140625" style="5" customWidth="1"/>
    <col min="2054" max="2054" width="1" style="5" customWidth="1"/>
    <col min="2055" max="2056" width="20.140625" style="5" customWidth="1"/>
    <col min="2057" max="2057" width="19.140625" style="5" customWidth="1"/>
    <col min="2058" max="2058" width="1" style="5" customWidth="1"/>
    <col min="2059" max="2304" width="9.140625" style="5"/>
    <col min="2305" max="2305" width="3.85546875" style="5" customWidth="1"/>
    <col min="2306" max="2306" width="15.28515625" style="5" customWidth="1"/>
    <col min="2307" max="2307" width="15" style="5" customWidth="1"/>
    <col min="2308" max="2308" width="63.85546875" style="5" customWidth="1"/>
    <col min="2309" max="2309" width="19.140625" style="5" customWidth="1"/>
    <col min="2310" max="2310" width="1" style="5" customWidth="1"/>
    <col min="2311" max="2312" width="20.140625" style="5" customWidth="1"/>
    <col min="2313" max="2313" width="19.140625" style="5" customWidth="1"/>
    <col min="2314" max="2314" width="1" style="5" customWidth="1"/>
    <col min="2315" max="2560" width="9.140625" style="5"/>
    <col min="2561" max="2561" width="3.85546875" style="5" customWidth="1"/>
    <col min="2562" max="2562" width="15.28515625" style="5" customWidth="1"/>
    <col min="2563" max="2563" width="15" style="5" customWidth="1"/>
    <col min="2564" max="2564" width="63.85546875" style="5" customWidth="1"/>
    <col min="2565" max="2565" width="19.140625" style="5" customWidth="1"/>
    <col min="2566" max="2566" width="1" style="5" customWidth="1"/>
    <col min="2567" max="2568" width="20.140625" style="5" customWidth="1"/>
    <col min="2569" max="2569" width="19.140625" style="5" customWidth="1"/>
    <col min="2570" max="2570" width="1" style="5" customWidth="1"/>
    <col min="2571" max="2816" width="9.140625" style="5"/>
    <col min="2817" max="2817" width="3.85546875" style="5" customWidth="1"/>
    <col min="2818" max="2818" width="15.28515625" style="5" customWidth="1"/>
    <col min="2819" max="2819" width="15" style="5" customWidth="1"/>
    <col min="2820" max="2820" width="63.85546875" style="5" customWidth="1"/>
    <col min="2821" max="2821" width="19.140625" style="5" customWidth="1"/>
    <col min="2822" max="2822" width="1" style="5" customWidth="1"/>
    <col min="2823" max="2824" width="20.140625" style="5" customWidth="1"/>
    <col min="2825" max="2825" width="19.140625" style="5" customWidth="1"/>
    <col min="2826" max="2826" width="1" style="5" customWidth="1"/>
    <col min="2827" max="3072" width="9.140625" style="5"/>
    <col min="3073" max="3073" width="3.85546875" style="5" customWidth="1"/>
    <col min="3074" max="3074" width="15.28515625" style="5" customWidth="1"/>
    <col min="3075" max="3075" width="15" style="5" customWidth="1"/>
    <col min="3076" max="3076" width="63.85546875" style="5" customWidth="1"/>
    <col min="3077" max="3077" width="19.140625" style="5" customWidth="1"/>
    <col min="3078" max="3078" width="1" style="5" customWidth="1"/>
    <col min="3079" max="3080" width="20.140625" style="5" customWidth="1"/>
    <col min="3081" max="3081" width="19.140625" style="5" customWidth="1"/>
    <col min="3082" max="3082" width="1" style="5" customWidth="1"/>
    <col min="3083" max="3328" width="9.140625" style="5"/>
    <col min="3329" max="3329" width="3.85546875" style="5" customWidth="1"/>
    <col min="3330" max="3330" width="15.28515625" style="5" customWidth="1"/>
    <col min="3331" max="3331" width="15" style="5" customWidth="1"/>
    <col min="3332" max="3332" width="63.85546875" style="5" customWidth="1"/>
    <col min="3333" max="3333" width="19.140625" style="5" customWidth="1"/>
    <col min="3334" max="3334" width="1" style="5" customWidth="1"/>
    <col min="3335" max="3336" width="20.140625" style="5" customWidth="1"/>
    <col min="3337" max="3337" width="19.140625" style="5" customWidth="1"/>
    <col min="3338" max="3338" width="1" style="5" customWidth="1"/>
    <col min="3339" max="3584" width="9.140625" style="5"/>
    <col min="3585" max="3585" width="3.85546875" style="5" customWidth="1"/>
    <col min="3586" max="3586" width="15.28515625" style="5" customWidth="1"/>
    <col min="3587" max="3587" width="15" style="5" customWidth="1"/>
    <col min="3588" max="3588" width="63.85546875" style="5" customWidth="1"/>
    <col min="3589" max="3589" width="19.140625" style="5" customWidth="1"/>
    <col min="3590" max="3590" width="1" style="5" customWidth="1"/>
    <col min="3591" max="3592" width="20.140625" style="5" customWidth="1"/>
    <col min="3593" max="3593" width="19.140625" style="5" customWidth="1"/>
    <col min="3594" max="3594" width="1" style="5" customWidth="1"/>
    <col min="3595" max="3840" width="9.140625" style="5"/>
    <col min="3841" max="3841" width="3.85546875" style="5" customWidth="1"/>
    <col min="3842" max="3842" width="15.28515625" style="5" customWidth="1"/>
    <col min="3843" max="3843" width="15" style="5" customWidth="1"/>
    <col min="3844" max="3844" width="63.85546875" style="5" customWidth="1"/>
    <col min="3845" max="3845" width="19.140625" style="5" customWidth="1"/>
    <col min="3846" max="3846" width="1" style="5" customWidth="1"/>
    <col min="3847" max="3848" width="20.140625" style="5" customWidth="1"/>
    <col min="3849" max="3849" width="19.140625" style="5" customWidth="1"/>
    <col min="3850" max="3850" width="1" style="5" customWidth="1"/>
    <col min="3851" max="4096" width="9.140625" style="5"/>
    <col min="4097" max="4097" width="3.85546875" style="5" customWidth="1"/>
    <col min="4098" max="4098" width="15.28515625" style="5" customWidth="1"/>
    <col min="4099" max="4099" width="15" style="5" customWidth="1"/>
    <col min="4100" max="4100" width="63.85546875" style="5" customWidth="1"/>
    <col min="4101" max="4101" width="19.140625" style="5" customWidth="1"/>
    <col min="4102" max="4102" width="1" style="5" customWidth="1"/>
    <col min="4103" max="4104" width="20.140625" style="5" customWidth="1"/>
    <col min="4105" max="4105" width="19.140625" style="5" customWidth="1"/>
    <col min="4106" max="4106" width="1" style="5" customWidth="1"/>
    <col min="4107" max="4352" width="9.140625" style="5"/>
    <col min="4353" max="4353" width="3.85546875" style="5" customWidth="1"/>
    <col min="4354" max="4354" width="15.28515625" style="5" customWidth="1"/>
    <col min="4355" max="4355" width="15" style="5" customWidth="1"/>
    <col min="4356" max="4356" width="63.85546875" style="5" customWidth="1"/>
    <col min="4357" max="4357" width="19.140625" style="5" customWidth="1"/>
    <col min="4358" max="4358" width="1" style="5" customWidth="1"/>
    <col min="4359" max="4360" width="20.140625" style="5" customWidth="1"/>
    <col min="4361" max="4361" width="19.140625" style="5" customWidth="1"/>
    <col min="4362" max="4362" width="1" style="5" customWidth="1"/>
    <col min="4363" max="4608" width="9.140625" style="5"/>
    <col min="4609" max="4609" width="3.85546875" style="5" customWidth="1"/>
    <col min="4610" max="4610" width="15.28515625" style="5" customWidth="1"/>
    <col min="4611" max="4611" width="15" style="5" customWidth="1"/>
    <col min="4612" max="4612" width="63.85546875" style="5" customWidth="1"/>
    <col min="4613" max="4613" width="19.140625" style="5" customWidth="1"/>
    <col min="4614" max="4614" width="1" style="5" customWidth="1"/>
    <col min="4615" max="4616" width="20.140625" style="5" customWidth="1"/>
    <col min="4617" max="4617" width="19.140625" style="5" customWidth="1"/>
    <col min="4618" max="4618" width="1" style="5" customWidth="1"/>
    <col min="4619" max="4864" width="9.140625" style="5"/>
    <col min="4865" max="4865" width="3.85546875" style="5" customWidth="1"/>
    <col min="4866" max="4866" width="15.28515625" style="5" customWidth="1"/>
    <col min="4867" max="4867" width="15" style="5" customWidth="1"/>
    <col min="4868" max="4868" width="63.85546875" style="5" customWidth="1"/>
    <col min="4869" max="4869" width="19.140625" style="5" customWidth="1"/>
    <col min="4870" max="4870" width="1" style="5" customWidth="1"/>
    <col min="4871" max="4872" width="20.140625" style="5" customWidth="1"/>
    <col min="4873" max="4873" width="19.140625" style="5" customWidth="1"/>
    <col min="4874" max="4874" width="1" style="5" customWidth="1"/>
    <col min="4875" max="5120" width="9.140625" style="5"/>
    <col min="5121" max="5121" width="3.85546875" style="5" customWidth="1"/>
    <col min="5122" max="5122" width="15.28515625" style="5" customWidth="1"/>
    <col min="5123" max="5123" width="15" style="5" customWidth="1"/>
    <col min="5124" max="5124" width="63.85546875" style="5" customWidth="1"/>
    <col min="5125" max="5125" width="19.140625" style="5" customWidth="1"/>
    <col min="5126" max="5126" width="1" style="5" customWidth="1"/>
    <col min="5127" max="5128" width="20.140625" style="5" customWidth="1"/>
    <col min="5129" max="5129" width="19.140625" style="5" customWidth="1"/>
    <col min="5130" max="5130" width="1" style="5" customWidth="1"/>
    <col min="5131" max="5376" width="9.140625" style="5"/>
    <col min="5377" max="5377" width="3.85546875" style="5" customWidth="1"/>
    <col min="5378" max="5378" width="15.28515625" style="5" customWidth="1"/>
    <col min="5379" max="5379" width="15" style="5" customWidth="1"/>
    <col min="5380" max="5380" width="63.85546875" style="5" customWidth="1"/>
    <col min="5381" max="5381" width="19.140625" style="5" customWidth="1"/>
    <col min="5382" max="5382" width="1" style="5" customWidth="1"/>
    <col min="5383" max="5384" width="20.140625" style="5" customWidth="1"/>
    <col min="5385" max="5385" width="19.140625" style="5" customWidth="1"/>
    <col min="5386" max="5386" width="1" style="5" customWidth="1"/>
    <col min="5387" max="5632" width="9.140625" style="5"/>
    <col min="5633" max="5633" width="3.85546875" style="5" customWidth="1"/>
    <col min="5634" max="5634" width="15.28515625" style="5" customWidth="1"/>
    <col min="5635" max="5635" width="15" style="5" customWidth="1"/>
    <col min="5636" max="5636" width="63.85546875" style="5" customWidth="1"/>
    <col min="5637" max="5637" width="19.140625" style="5" customWidth="1"/>
    <col min="5638" max="5638" width="1" style="5" customWidth="1"/>
    <col min="5639" max="5640" width="20.140625" style="5" customWidth="1"/>
    <col min="5641" max="5641" width="19.140625" style="5" customWidth="1"/>
    <col min="5642" max="5642" width="1" style="5" customWidth="1"/>
    <col min="5643" max="5888" width="9.140625" style="5"/>
    <col min="5889" max="5889" width="3.85546875" style="5" customWidth="1"/>
    <col min="5890" max="5890" width="15.28515625" style="5" customWidth="1"/>
    <col min="5891" max="5891" width="15" style="5" customWidth="1"/>
    <col min="5892" max="5892" width="63.85546875" style="5" customWidth="1"/>
    <col min="5893" max="5893" width="19.140625" style="5" customWidth="1"/>
    <col min="5894" max="5894" width="1" style="5" customWidth="1"/>
    <col min="5895" max="5896" width="20.140625" style="5" customWidth="1"/>
    <col min="5897" max="5897" width="19.140625" style="5" customWidth="1"/>
    <col min="5898" max="5898" width="1" style="5" customWidth="1"/>
    <col min="5899" max="6144" width="9.140625" style="5"/>
    <col min="6145" max="6145" width="3.85546875" style="5" customWidth="1"/>
    <col min="6146" max="6146" width="15.28515625" style="5" customWidth="1"/>
    <col min="6147" max="6147" width="15" style="5" customWidth="1"/>
    <col min="6148" max="6148" width="63.85546875" style="5" customWidth="1"/>
    <col min="6149" max="6149" width="19.140625" style="5" customWidth="1"/>
    <col min="6150" max="6150" width="1" style="5" customWidth="1"/>
    <col min="6151" max="6152" width="20.140625" style="5" customWidth="1"/>
    <col min="6153" max="6153" width="19.140625" style="5" customWidth="1"/>
    <col min="6154" max="6154" width="1" style="5" customWidth="1"/>
    <col min="6155" max="6400" width="9.140625" style="5"/>
    <col min="6401" max="6401" width="3.85546875" style="5" customWidth="1"/>
    <col min="6402" max="6402" width="15.28515625" style="5" customWidth="1"/>
    <col min="6403" max="6403" width="15" style="5" customWidth="1"/>
    <col min="6404" max="6404" width="63.85546875" style="5" customWidth="1"/>
    <col min="6405" max="6405" width="19.140625" style="5" customWidth="1"/>
    <col min="6406" max="6406" width="1" style="5" customWidth="1"/>
    <col min="6407" max="6408" width="20.140625" style="5" customWidth="1"/>
    <col min="6409" max="6409" width="19.140625" style="5" customWidth="1"/>
    <col min="6410" max="6410" width="1" style="5" customWidth="1"/>
    <col min="6411" max="6656" width="9.140625" style="5"/>
    <col min="6657" max="6657" width="3.85546875" style="5" customWidth="1"/>
    <col min="6658" max="6658" width="15.28515625" style="5" customWidth="1"/>
    <col min="6659" max="6659" width="15" style="5" customWidth="1"/>
    <col min="6660" max="6660" width="63.85546875" style="5" customWidth="1"/>
    <col min="6661" max="6661" width="19.140625" style="5" customWidth="1"/>
    <col min="6662" max="6662" width="1" style="5" customWidth="1"/>
    <col min="6663" max="6664" width="20.140625" style="5" customWidth="1"/>
    <col min="6665" max="6665" width="19.140625" style="5" customWidth="1"/>
    <col min="6666" max="6666" width="1" style="5" customWidth="1"/>
    <col min="6667" max="6912" width="9.140625" style="5"/>
    <col min="6913" max="6913" width="3.85546875" style="5" customWidth="1"/>
    <col min="6914" max="6914" width="15.28515625" style="5" customWidth="1"/>
    <col min="6915" max="6915" width="15" style="5" customWidth="1"/>
    <col min="6916" max="6916" width="63.85546875" style="5" customWidth="1"/>
    <col min="6917" max="6917" width="19.140625" style="5" customWidth="1"/>
    <col min="6918" max="6918" width="1" style="5" customWidth="1"/>
    <col min="6919" max="6920" width="20.140625" style="5" customWidth="1"/>
    <col min="6921" max="6921" width="19.140625" style="5" customWidth="1"/>
    <col min="6922" max="6922" width="1" style="5" customWidth="1"/>
    <col min="6923" max="7168" width="9.140625" style="5"/>
    <col min="7169" max="7169" width="3.85546875" style="5" customWidth="1"/>
    <col min="7170" max="7170" width="15.28515625" style="5" customWidth="1"/>
    <col min="7171" max="7171" width="15" style="5" customWidth="1"/>
    <col min="7172" max="7172" width="63.85546875" style="5" customWidth="1"/>
    <col min="7173" max="7173" width="19.140625" style="5" customWidth="1"/>
    <col min="7174" max="7174" width="1" style="5" customWidth="1"/>
    <col min="7175" max="7176" width="20.140625" style="5" customWidth="1"/>
    <col min="7177" max="7177" width="19.140625" style="5" customWidth="1"/>
    <col min="7178" max="7178" width="1" style="5" customWidth="1"/>
    <col min="7179" max="7424" width="9.140625" style="5"/>
    <col min="7425" max="7425" width="3.85546875" style="5" customWidth="1"/>
    <col min="7426" max="7426" width="15.28515625" style="5" customWidth="1"/>
    <col min="7427" max="7427" width="15" style="5" customWidth="1"/>
    <col min="7428" max="7428" width="63.85546875" style="5" customWidth="1"/>
    <col min="7429" max="7429" width="19.140625" style="5" customWidth="1"/>
    <col min="7430" max="7430" width="1" style="5" customWidth="1"/>
    <col min="7431" max="7432" width="20.140625" style="5" customWidth="1"/>
    <col min="7433" max="7433" width="19.140625" style="5" customWidth="1"/>
    <col min="7434" max="7434" width="1" style="5" customWidth="1"/>
    <col min="7435" max="7680" width="9.140625" style="5"/>
    <col min="7681" max="7681" width="3.85546875" style="5" customWidth="1"/>
    <col min="7682" max="7682" width="15.28515625" style="5" customWidth="1"/>
    <col min="7683" max="7683" width="15" style="5" customWidth="1"/>
    <col min="7684" max="7684" width="63.85546875" style="5" customWidth="1"/>
    <col min="7685" max="7685" width="19.140625" style="5" customWidth="1"/>
    <col min="7686" max="7686" width="1" style="5" customWidth="1"/>
    <col min="7687" max="7688" width="20.140625" style="5" customWidth="1"/>
    <col min="7689" max="7689" width="19.140625" style="5" customWidth="1"/>
    <col min="7690" max="7690" width="1" style="5" customWidth="1"/>
    <col min="7691" max="7936" width="9.140625" style="5"/>
    <col min="7937" max="7937" width="3.85546875" style="5" customWidth="1"/>
    <col min="7938" max="7938" width="15.28515625" style="5" customWidth="1"/>
    <col min="7939" max="7939" width="15" style="5" customWidth="1"/>
    <col min="7940" max="7940" width="63.85546875" style="5" customWidth="1"/>
    <col min="7941" max="7941" width="19.140625" style="5" customWidth="1"/>
    <col min="7942" max="7942" width="1" style="5" customWidth="1"/>
    <col min="7943" max="7944" width="20.140625" style="5" customWidth="1"/>
    <col min="7945" max="7945" width="19.140625" style="5" customWidth="1"/>
    <col min="7946" max="7946" width="1" style="5" customWidth="1"/>
    <col min="7947" max="8192" width="9.140625" style="5"/>
    <col min="8193" max="8193" width="3.85546875" style="5" customWidth="1"/>
    <col min="8194" max="8194" width="15.28515625" style="5" customWidth="1"/>
    <col min="8195" max="8195" width="15" style="5" customWidth="1"/>
    <col min="8196" max="8196" width="63.85546875" style="5" customWidth="1"/>
    <col min="8197" max="8197" width="19.140625" style="5" customWidth="1"/>
    <col min="8198" max="8198" width="1" style="5" customWidth="1"/>
    <col min="8199" max="8200" width="20.140625" style="5" customWidth="1"/>
    <col min="8201" max="8201" width="19.140625" style="5" customWidth="1"/>
    <col min="8202" max="8202" width="1" style="5" customWidth="1"/>
    <col min="8203" max="8448" width="9.140625" style="5"/>
    <col min="8449" max="8449" width="3.85546875" style="5" customWidth="1"/>
    <col min="8450" max="8450" width="15.28515625" style="5" customWidth="1"/>
    <col min="8451" max="8451" width="15" style="5" customWidth="1"/>
    <col min="8452" max="8452" width="63.85546875" style="5" customWidth="1"/>
    <col min="8453" max="8453" width="19.140625" style="5" customWidth="1"/>
    <col min="8454" max="8454" width="1" style="5" customWidth="1"/>
    <col min="8455" max="8456" width="20.140625" style="5" customWidth="1"/>
    <col min="8457" max="8457" width="19.140625" style="5" customWidth="1"/>
    <col min="8458" max="8458" width="1" style="5" customWidth="1"/>
    <col min="8459" max="8704" width="9.140625" style="5"/>
    <col min="8705" max="8705" width="3.85546875" style="5" customWidth="1"/>
    <col min="8706" max="8706" width="15.28515625" style="5" customWidth="1"/>
    <col min="8707" max="8707" width="15" style="5" customWidth="1"/>
    <col min="8708" max="8708" width="63.85546875" style="5" customWidth="1"/>
    <col min="8709" max="8709" width="19.140625" style="5" customWidth="1"/>
    <col min="8710" max="8710" width="1" style="5" customWidth="1"/>
    <col min="8711" max="8712" width="20.140625" style="5" customWidth="1"/>
    <col min="8713" max="8713" width="19.140625" style="5" customWidth="1"/>
    <col min="8714" max="8714" width="1" style="5" customWidth="1"/>
    <col min="8715" max="8960" width="9.140625" style="5"/>
    <col min="8961" max="8961" width="3.85546875" style="5" customWidth="1"/>
    <col min="8962" max="8962" width="15.28515625" style="5" customWidth="1"/>
    <col min="8963" max="8963" width="15" style="5" customWidth="1"/>
    <col min="8964" max="8964" width="63.85546875" style="5" customWidth="1"/>
    <col min="8965" max="8965" width="19.140625" style="5" customWidth="1"/>
    <col min="8966" max="8966" width="1" style="5" customWidth="1"/>
    <col min="8967" max="8968" width="20.140625" style="5" customWidth="1"/>
    <col min="8969" max="8969" width="19.140625" style="5" customWidth="1"/>
    <col min="8970" max="8970" width="1" style="5" customWidth="1"/>
    <col min="8971" max="9216" width="9.140625" style="5"/>
    <col min="9217" max="9217" width="3.85546875" style="5" customWidth="1"/>
    <col min="9218" max="9218" width="15.28515625" style="5" customWidth="1"/>
    <col min="9219" max="9219" width="15" style="5" customWidth="1"/>
    <col min="9220" max="9220" width="63.85546875" style="5" customWidth="1"/>
    <col min="9221" max="9221" width="19.140625" style="5" customWidth="1"/>
    <col min="9222" max="9222" width="1" style="5" customWidth="1"/>
    <col min="9223" max="9224" width="20.140625" style="5" customWidth="1"/>
    <col min="9225" max="9225" width="19.140625" style="5" customWidth="1"/>
    <col min="9226" max="9226" width="1" style="5" customWidth="1"/>
    <col min="9227" max="9472" width="9.140625" style="5"/>
    <col min="9473" max="9473" width="3.85546875" style="5" customWidth="1"/>
    <col min="9474" max="9474" width="15.28515625" style="5" customWidth="1"/>
    <col min="9475" max="9475" width="15" style="5" customWidth="1"/>
    <col min="9476" max="9476" width="63.85546875" style="5" customWidth="1"/>
    <col min="9477" max="9477" width="19.140625" style="5" customWidth="1"/>
    <col min="9478" max="9478" width="1" style="5" customWidth="1"/>
    <col min="9479" max="9480" width="20.140625" style="5" customWidth="1"/>
    <col min="9481" max="9481" width="19.140625" style="5" customWidth="1"/>
    <col min="9482" max="9482" width="1" style="5" customWidth="1"/>
    <col min="9483" max="9728" width="9.140625" style="5"/>
    <col min="9729" max="9729" width="3.85546875" style="5" customWidth="1"/>
    <col min="9730" max="9730" width="15.28515625" style="5" customWidth="1"/>
    <col min="9731" max="9731" width="15" style="5" customWidth="1"/>
    <col min="9732" max="9732" width="63.85546875" style="5" customWidth="1"/>
    <col min="9733" max="9733" width="19.140625" style="5" customWidth="1"/>
    <col min="9734" max="9734" width="1" style="5" customWidth="1"/>
    <col min="9735" max="9736" width="20.140625" style="5" customWidth="1"/>
    <col min="9737" max="9737" width="19.140625" style="5" customWidth="1"/>
    <col min="9738" max="9738" width="1" style="5" customWidth="1"/>
    <col min="9739" max="9984" width="9.140625" style="5"/>
    <col min="9985" max="9985" width="3.85546875" style="5" customWidth="1"/>
    <col min="9986" max="9986" width="15.28515625" style="5" customWidth="1"/>
    <col min="9987" max="9987" width="15" style="5" customWidth="1"/>
    <col min="9988" max="9988" width="63.85546875" style="5" customWidth="1"/>
    <col min="9989" max="9989" width="19.140625" style="5" customWidth="1"/>
    <col min="9990" max="9990" width="1" style="5" customWidth="1"/>
    <col min="9991" max="9992" width="20.140625" style="5" customWidth="1"/>
    <col min="9993" max="9993" width="19.140625" style="5" customWidth="1"/>
    <col min="9994" max="9994" width="1" style="5" customWidth="1"/>
    <col min="9995" max="10240" width="9.140625" style="5"/>
    <col min="10241" max="10241" width="3.85546875" style="5" customWidth="1"/>
    <col min="10242" max="10242" width="15.28515625" style="5" customWidth="1"/>
    <col min="10243" max="10243" width="15" style="5" customWidth="1"/>
    <col min="10244" max="10244" width="63.85546875" style="5" customWidth="1"/>
    <col min="10245" max="10245" width="19.140625" style="5" customWidth="1"/>
    <col min="10246" max="10246" width="1" style="5" customWidth="1"/>
    <col min="10247" max="10248" width="20.140625" style="5" customWidth="1"/>
    <col min="10249" max="10249" width="19.140625" style="5" customWidth="1"/>
    <col min="10250" max="10250" width="1" style="5" customWidth="1"/>
    <col min="10251" max="10496" width="9.140625" style="5"/>
    <col min="10497" max="10497" width="3.85546875" style="5" customWidth="1"/>
    <col min="10498" max="10498" width="15.28515625" style="5" customWidth="1"/>
    <col min="10499" max="10499" width="15" style="5" customWidth="1"/>
    <col min="10500" max="10500" width="63.85546875" style="5" customWidth="1"/>
    <col min="10501" max="10501" width="19.140625" style="5" customWidth="1"/>
    <col min="10502" max="10502" width="1" style="5" customWidth="1"/>
    <col min="10503" max="10504" width="20.140625" style="5" customWidth="1"/>
    <col min="10505" max="10505" width="19.140625" style="5" customWidth="1"/>
    <col min="10506" max="10506" width="1" style="5" customWidth="1"/>
    <col min="10507" max="10752" width="9.140625" style="5"/>
    <col min="10753" max="10753" width="3.85546875" style="5" customWidth="1"/>
    <col min="10754" max="10754" width="15.28515625" style="5" customWidth="1"/>
    <col min="10755" max="10755" width="15" style="5" customWidth="1"/>
    <col min="10756" max="10756" width="63.85546875" style="5" customWidth="1"/>
    <col min="10757" max="10757" width="19.140625" style="5" customWidth="1"/>
    <col min="10758" max="10758" width="1" style="5" customWidth="1"/>
    <col min="10759" max="10760" width="20.140625" style="5" customWidth="1"/>
    <col min="10761" max="10761" width="19.140625" style="5" customWidth="1"/>
    <col min="10762" max="10762" width="1" style="5" customWidth="1"/>
    <col min="10763" max="11008" width="9.140625" style="5"/>
    <col min="11009" max="11009" width="3.85546875" style="5" customWidth="1"/>
    <col min="11010" max="11010" width="15.28515625" style="5" customWidth="1"/>
    <col min="11011" max="11011" width="15" style="5" customWidth="1"/>
    <col min="11012" max="11012" width="63.85546875" style="5" customWidth="1"/>
    <col min="11013" max="11013" width="19.140625" style="5" customWidth="1"/>
    <col min="11014" max="11014" width="1" style="5" customWidth="1"/>
    <col min="11015" max="11016" width="20.140625" style="5" customWidth="1"/>
    <col min="11017" max="11017" width="19.140625" style="5" customWidth="1"/>
    <col min="11018" max="11018" width="1" style="5" customWidth="1"/>
    <col min="11019" max="11264" width="9.140625" style="5"/>
    <col min="11265" max="11265" width="3.85546875" style="5" customWidth="1"/>
    <col min="11266" max="11266" width="15.28515625" style="5" customWidth="1"/>
    <col min="11267" max="11267" width="15" style="5" customWidth="1"/>
    <col min="11268" max="11268" width="63.85546875" style="5" customWidth="1"/>
    <col min="11269" max="11269" width="19.140625" style="5" customWidth="1"/>
    <col min="11270" max="11270" width="1" style="5" customWidth="1"/>
    <col min="11271" max="11272" width="20.140625" style="5" customWidth="1"/>
    <col min="11273" max="11273" width="19.140625" style="5" customWidth="1"/>
    <col min="11274" max="11274" width="1" style="5" customWidth="1"/>
    <col min="11275" max="11520" width="9.140625" style="5"/>
    <col min="11521" max="11521" width="3.85546875" style="5" customWidth="1"/>
    <col min="11522" max="11522" width="15.28515625" style="5" customWidth="1"/>
    <col min="11523" max="11523" width="15" style="5" customWidth="1"/>
    <col min="11524" max="11524" width="63.85546875" style="5" customWidth="1"/>
    <col min="11525" max="11525" width="19.140625" style="5" customWidth="1"/>
    <col min="11526" max="11526" width="1" style="5" customWidth="1"/>
    <col min="11527" max="11528" width="20.140625" style="5" customWidth="1"/>
    <col min="11529" max="11529" width="19.140625" style="5" customWidth="1"/>
    <col min="11530" max="11530" width="1" style="5" customWidth="1"/>
    <col min="11531" max="11776" width="9.140625" style="5"/>
    <col min="11777" max="11777" width="3.85546875" style="5" customWidth="1"/>
    <col min="11778" max="11778" width="15.28515625" style="5" customWidth="1"/>
    <col min="11779" max="11779" width="15" style="5" customWidth="1"/>
    <col min="11780" max="11780" width="63.85546875" style="5" customWidth="1"/>
    <col min="11781" max="11781" width="19.140625" style="5" customWidth="1"/>
    <col min="11782" max="11782" width="1" style="5" customWidth="1"/>
    <col min="11783" max="11784" width="20.140625" style="5" customWidth="1"/>
    <col min="11785" max="11785" width="19.140625" style="5" customWidth="1"/>
    <col min="11786" max="11786" width="1" style="5" customWidth="1"/>
    <col min="11787" max="12032" width="9.140625" style="5"/>
    <col min="12033" max="12033" width="3.85546875" style="5" customWidth="1"/>
    <col min="12034" max="12034" width="15.28515625" style="5" customWidth="1"/>
    <col min="12035" max="12035" width="15" style="5" customWidth="1"/>
    <col min="12036" max="12036" width="63.85546875" style="5" customWidth="1"/>
    <col min="12037" max="12037" width="19.140625" style="5" customWidth="1"/>
    <col min="12038" max="12038" width="1" style="5" customWidth="1"/>
    <col min="12039" max="12040" width="20.140625" style="5" customWidth="1"/>
    <col min="12041" max="12041" width="19.140625" style="5" customWidth="1"/>
    <col min="12042" max="12042" width="1" style="5" customWidth="1"/>
    <col min="12043" max="12288" width="9.140625" style="5"/>
    <col min="12289" max="12289" width="3.85546875" style="5" customWidth="1"/>
    <col min="12290" max="12290" width="15.28515625" style="5" customWidth="1"/>
    <col min="12291" max="12291" width="15" style="5" customWidth="1"/>
    <col min="12292" max="12292" width="63.85546875" style="5" customWidth="1"/>
    <col min="12293" max="12293" width="19.140625" style="5" customWidth="1"/>
    <col min="12294" max="12294" width="1" style="5" customWidth="1"/>
    <col min="12295" max="12296" width="20.140625" style="5" customWidth="1"/>
    <col min="12297" max="12297" width="19.140625" style="5" customWidth="1"/>
    <col min="12298" max="12298" width="1" style="5" customWidth="1"/>
    <col min="12299" max="12544" width="9.140625" style="5"/>
    <col min="12545" max="12545" width="3.85546875" style="5" customWidth="1"/>
    <col min="12546" max="12546" width="15.28515625" style="5" customWidth="1"/>
    <col min="12547" max="12547" width="15" style="5" customWidth="1"/>
    <col min="12548" max="12548" width="63.85546875" style="5" customWidth="1"/>
    <col min="12549" max="12549" width="19.140625" style="5" customWidth="1"/>
    <col min="12550" max="12550" width="1" style="5" customWidth="1"/>
    <col min="12551" max="12552" width="20.140625" style="5" customWidth="1"/>
    <col min="12553" max="12553" width="19.140625" style="5" customWidth="1"/>
    <col min="12554" max="12554" width="1" style="5" customWidth="1"/>
    <col min="12555" max="12800" width="9.140625" style="5"/>
    <col min="12801" max="12801" width="3.85546875" style="5" customWidth="1"/>
    <col min="12802" max="12802" width="15.28515625" style="5" customWidth="1"/>
    <col min="12803" max="12803" width="15" style="5" customWidth="1"/>
    <col min="12804" max="12804" width="63.85546875" style="5" customWidth="1"/>
    <col min="12805" max="12805" width="19.140625" style="5" customWidth="1"/>
    <col min="12806" max="12806" width="1" style="5" customWidth="1"/>
    <col min="12807" max="12808" width="20.140625" style="5" customWidth="1"/>
    <col min="12809" max="12809" width="19.140625" style="5" customWidth="1"/>
    <col min="12810" max="12810" width="1" style="5" customWidth="1"/>
    <col min="12811" max="13056" width="9.140625" style="5"/>
    <col min="13057" max="13057" width="3.85546875" style="5" customWidth="1"/>
    <col min="13058" max="13058" width="15.28515625" style="5" customWidth="1"/>
    <col min="13059" max="13059" width="15" style="5" customWidth="1"/>
    <col min="13060" max="13060" width="63.85546875" style="5" customWidth="1"/>
    <col min="13061" max="13061" width="19.140625" style="5" customWidth="1"/>
    <col min="13062" max="13062" width="1" style="5" customWidth="1"/>
    <col min="13063" max="13064" width="20.140625" style="5" customWidth="1"/>
    <col min="13065" max="13065" width="19.140625" style="5" customWidth="1"/>
    <col min="13066" max="13066" width="1" style="5" customWidth="1"/>
    <col min="13067" max="13312" width="9.140625" style="5"/>
    <col min="13313" max="13313" width="3.85546875" style="5" customWidth="1"/>
    <col min="13314" max="13314" width="15.28515625" style="5" customWidth="1"/>
    <col min="13315" max="13315" width="15" style="5" customWidth="1"/>
    <col min="13316" max="13316" width="63.85546875" style="5" customWidth="1"/>
    <col min="13317" max="13317" width="19.140625" style="5" customWidth="1"/>
    <col min="13318" max="13318" width="1" style="5" customWidth="1"/>
    <col min="13319" max="13320" width="20.140625" style="5" customWidth="1"/>
    <col min="13321" max="13321" width="19.140625" style="5" customWidth="1"/>
    <col min="13322" max="13322" width="1" style="5" customWidth="1"/>
    <col min="13323" max="13568" width="9.140625" style="5"/>
    <col min="13569" max="13569" width="3.85546875" style="5" customWidth="1"/>
    <col min="13570" max="13570" width="15.28515625" style="5" customWidth="1"/>
    <col min="13571" max="13571" width="15" style="5" customWidth="1"/>
    <col min="13572" max="13572" width="63.85546875" style="5" customWidth="1"/>
    <col min="13573" max="13573" width="19.140625" style="5" customWidth="1"/>
    <col min="13574" max="13574" width="1" style="5" customWidth="1"/>
    <col min="13575" max="13576" width="20.140625" style="5" customWidth="1"/>
    <col min="13577" max="13577" width="19.140625" style="5" customWidth="1"/>
    <col min="13578" max="13578" width="1" style="5" customWidth="1"/>
    <col min="13579" max="13824" width="9.140625" style="5"/>
    <col min="13825" max="13825" width="3.85546875" style="5" customWidth="1"/>
    <col min="13826" max="13826" width="15.28515625" style="5" customWidth="1"/>
    <col min="13827" max="13827" width="15" style="5" customWidth="1"/>
    <col min="13828" max="13828" width="63.85546875" style="5" customWidth="1"/>
    <col min="13829" max="13829" width="19.140625" style="5" customWidth="1"/>
    <col min="13830" max="13830" width="1" style="5" customWidth="1"/>
    <col min="13831" max="13832" width="20.140625" style="5" customWidth="1"/>
    <col min="13833" max="13833" width="19.140625" style="5" customWidth="1"/>
    <col min="13834" max="13834" width="1" style="5" customWidth="1"/>
    <col min="13835" max="14080" width="9.140625" style="5"/>
    <col min="14081" max="14081" width="3.85546875" style="5" customWidth="1"/>
    <col min="14082" max="14082" width="15.28515625" style="5" customWidth="1"/>
    <col min="14083" max="14083" width="15" style="5" customWidth="1"/>
    <col min="14084" max="14084" width="63.85546875" style="5" customWidth="1"/>
    <col min="14085" max="14085" width="19.140625" style="5" customWidth="1"/>
    <col min="14086" max="14086" width="1" style="5" customWidth="1"/>
    <col min="14087" max="14088" width="20.140625" style="5" customWidth="1"/>
    <col min="14089" max="14089" width="19.140625" style="5" customWidth="1"/>
    <col min="14090" max="14090" width="1" style="5" customWidth="1"/>
    <col min="14091" max="14336" width="9.140625" style="5"/>
    <col min="14337" max="14337" width="3.85546875" style="5" customWidth="1"/>
    <col min="14338" max="14338" width="15.28515625" style="5" customWidth="1"/>
    <col min="14339" max="14339" width="15" style="5" customWidth="1"/>
    <col min="14340" max="14340" width="63.85546875" style="5" customWidth="1"/>
    <col min="14341" max="14341" width="19.140625" style="5" customWidth="1"/>
    <col min="14342" max="14342" width="1" style="5" customWidth="1"/>
    <col min="14343" max="14344" width="20.140625" style="5" customWidth="1"/>
    <col min="14345" max="14345" width="19.140625" style="5" customWidth="1"/>
    <col min="14346" max="14346" width="1" style="5" customWidth="1"/>
    <col min="14347" max="14592" width="9.140625" style="5"/>
    <col min="14593" max="14593" width="3.85546875" style="5" customWidth="1"/>
    <col min="14594" max="14594" width="15.28515625" style="5" customWidth="1"/>
    <col min="14595" max="14595" width="15" style="5" customWidth="1"/>
    <col min="14596" max="14596" width="63.85546875" style="5" customWidth="1"/>
    <col min="14597" max="14597" width="19.140625" style="5" customWidth="1"/>
    <col min="14598" max="14598" width="1" style="5" customWidth="1"/>
    <col min="14599" max="14600" width="20.140625" style="5" customWidth="1"/>
    <col min="14601" max="14601" width="19.140625" style="5" customWidth="1"/>
    <col min="14602" max="14602" width="1" style="5" customWidth="1"/>
    <col min="14603" max="14848" width="9.140625" style="5"/>
    <col min="14849" max="14849" width="3.85546875" style="5" customWidth="1"/>
    <col min="14850" max="14850" width="15.28515625" style="5" customWidth="1"/>
    <col min="14851" max="14851" width="15" style="5" customWidth="1"/>
    <col min="14852" max="14852" width="63.85546875" style="5" customWidth="1"/>
    <col min="14853" max="14853" width="19.140625" style="5" customWidth="1"/>
    <col min="14854" max="14854" width="1" style="5" customWidth="1"/>
    <col min="14855" max="14856" width="20.140625" style="5" customWidth="1"/>
    <col min="14857" max="14857" width="19.140625" style="5" customWidth="1"/>
    <col min="14858" max="14858" width="1" style="5" customWidth="1"/>
    <col min="14859" max="15104" width="9.140625" style="5"/>
    <col min="15105" max="15105" width="3.85546875" style="5" customWidth="1"/>
    <col min="15106" max="15106" width="15.28515625" style="5" customWidth="1"/>
    <col min="15107" max="15107" width="15" style="5" customWidth="1"/>
    <col min="15108" max="15108" width="63.85546875" style="5" customWidth="1"/>
    <col min="15109" max="15109" width="19.140625" style="5" customWidth="1"/>
    <col min="15110" max="15110" width="1" style="5" customWidth="1"/>
    <col min="15111" max="15112" width="20.140625" style="5" customWidth="1"/>
    <col min="15113" max="15113" width="19.140625" style="5" customWidth="1"/>
    <col min="15114" max="15114" width="1" style="5" customWidth="1"/>
    <col min="15115" max="15360" width="9.140625" style="5"/>
    <col min="15361" max="15361" width="3.85546875" style="5" customWidth="1"/>
    <col min="15362" max="15362" width="15.28515625" style="5" customWidth="1"/>
    <col min="15363" max="15363" width="15" style="5" customWidth="1"/>
    <col min="15364" max="15364" width="63.85546875" style="5" customWidth="1"/>
    <col min="15365" max="15365" width="19.140625" style="5" customWidth="1"/>
    <col min="15366" max="15366" width="1" style="5" customWidth="1"/>
    <col min="15367" max="15368" width="20.140625" style="5" customWidth="1"/>
    <col min="15369" max="15369" width="19.140625" style="5" customWidth="1"/>
    <col min="15370" max="15370" width="1" style="5" customWidth="1"/>
    <col min="15371" max="15616" width="9.140625" style="5"/>
    <col min="15617" max="15617" width="3.85546875" style="5" customWidth="1"/>
    <col min="15618" max="15618" width="15.28515625" style="5" customWidth="1"/>
    <col min="15619" max="15619" width="15" style="5" customWidth="1"/>
    <col min="15620" max="15620" width="63.85546875" style="5" customWidth="1"/>
    <col min="15621" max="15621" width="19.140625" style="5" customWidth="1"/>
    <col min="15622" max="15622" width="1" style="5" customWidth="1"/>
    <col min="15623" max="15624" width="20.140625" style="5" customWidth="1"/>
    <col min="15625" max="15625" width="19.140625" style="5" customWidth="1"/>
    <col min="15626" max="15626" width="1" style="5" customWidth="1"/>
    <col min="15627" max="15872" width="9.140625" style="5"/>
    <col min="15873" max="15873" width="3.85546875" style="5" customWidth="1"/>
    <col min="15874" max="15874" width="15.28515625" style="5" customWidth="1"/>
    <col min="15875" max="15875" width="15" style="5" customWidth="1"/>
    <col min="15876" max="15876" width="63.85546875" style="5" customWidth="1"/>
    <col min="15877" max="15877" width="19.140625" style="5" customWidth="1"/>
    <col min="15878" max="15878" width="1" style="5" customWidth="1"/>
    <col min="15879" max="15880" width="20.140625" style="5" customWidth="1"/>
    <col min="15881" max="15881" width="19.140625" style="5" customWidth="1"/>
    <col min="15882" max="15882" width="1" style="5" customWidth="1"/>
    <col min="15883" max="16128" width="9.140625" style="5"/>
    <col min="16129" max="16129" width="3.85546875" style="5" customWidth="1"/>
    <col min="16130" max="16130" width="15.28515625" style="5" customWidth="1"/>
    <col min="16131" max="16131" width="15" style="5" customWidth="1"/>
    <col min="16132" max="16132" width="63.85546875" style="5" customWidth="1"/>
    <col min="16133" max="16133" width="19.140625" style="5" customWidth="1"/>
    <col min="16134" max="16134" width="1" style="5" customWidth="1"/>
    <col min="16135" max="16136" width="20.140625" style="5" customWidth="1"/>
    <col min="16137" max="16137" width="19.140625" style="5" customWidth="1"/>
    <col min="16138" max="16138" width="1" style="5" customWidth="1"/>
    <col min="16139" max="16384" width="9.140625" style="5"/>
  </cols>
  <sheetData>
    <row r="1" spans="1:11" ht="15" customHeight="1">
      <c r="A1" s="464"/>
      <c r="B1" s="464"/>
      <c r="C1" s="43"/>
      <c r="D1" s="44" t="s">
        <v>5884</v>
      </c>
      <c r="E1" s="43"/>
      <c r="F1" s="43"/>
      <c r="G1" s="43"/>
      <c r="H1" s="465" t="s">
        <v>5885</v>
      </c>
      <c r="I1" s="465"/>
      <c r="J1" s="465"/>
    </row>
    <row r="2" spans="1:11" ht="15" customHeight="1">
      <c r="A2" s="464"/>
      <c r="B2" s="464"/>
      <c r="C2" s="43"/>
      <c r="D2" s="45" t="s">
        <v>5886</v>
      </c>
      <c r="E2" s="43"/>
      <c r="F2" s="43"/>
      <c r="G2" s="43"/>
      <c r="H2" s="466">
        <v>43783.448964120369</v>
      </c>
      <c r="I2" s="466"/>
      <c r="J2" s="466"/>
    </row>
    <row r="3" spans="1:11" ht="15" customHeight="1">
      <c r="A3" s="467" t="s">
        <v>5887</v>
      </c>
      <c r="B3" s="467"/>
      <c r="C3" s="467"/>
      <c r="D3" s="467"/>
      <c r="E3" s="467"/>
      <c r="F3" s="467"/>
      <c r="G3" s="467"/>
      <c r="H3" s="465" t="s">
        <v>5888</v>
      </c>
      <c r="I3" s="465"/>
      <c r="J3" s="465"/>
    </row>
    <row r="4" spans="1:11" ht="15" customHeight="1">
      <c r="A4" s="43"/>
      <c r="B4" s="43"/>
      <c r="C4" s="43"/>
      <c r="D4" s="43"/>
      <c r="E4" s="43"/>
      <c r="F4" s="43"/>
      <c r="G4" s="43"/>
      <c r="H4" s="463">
        <v>43783.448964120369</v>
      </c>
      <c r="I4" s="463"/>
      <c r="J4" s="463"/>
    </row>
    <row r="5" spans="1:11" ht="9.9499999999999993" customHeight="1">
      <c r="A5" s="43"/>
      <c r="B5" s="43"/>
      <c r="C5" s="43"/>
      <c r="D5" s="43"/>
      <c r="E5" s="43"/>
      <c r="F5" s="43"/>
      <c r="G5" s="43"/>
      <c r="H5" s="43"/>
      <c r="I5" s="43"/>
      <c r="J5" s="43"/>
    </row>
    <row r="6" spans="1:11" ht="12" customHeight="1">
      <c r="A6" s="468" t="s">
        <v>5889</v>
      </c>
      <c r="B6" s="468"/>
      <c r="C6" s="469" t="s">
        <v>5890</v>
      </c>
      <c r="D6" s="469"/>
      <c r="E6" s="465" t="s">
        <v>5891</v>
      </c>
      <c r="F6" s="465"/>
      <c r="G6" s="464" t="s">
        <v>5892</v>
      </c>
      <c r="H6" s="464"/>
      <c r="I6" s="464"/>
      <c r="J6" s="464"/>
    </row>
    <row r="7" spans="1:11" ht="12" customHeight="1">
      <c r="A7" s="468" t="s">
        <v>5893</v>
      </c>
      <c r="B7" s="468"/>
      <c r="C7" s="469" t="s">
        <v>5887</v>
      </c>
      <c r="D7" s="469"/>
      <c r="E7" s="465" t="s">
        <v>5894</v>
      </c>
      <c r="F7" s="465"/>
      <c r="G7" s="464" t="s">
        <v>5895</v>
      </c>
      <c r="H7" s="464"/>
      <c r="I7" s="464"/>
      <c r="J7" s="464"/>
    </row>
    <row r="8" spans="1:11" ht="12" customHeight="1">
      <c r="A8" s="468" t="s">
        <v>5896</v>
      </c>
      <c r="B8" s="468"/>
      <c r="C8" s="469" t="s">
        <v>5897</v>
      </c>
      <c r="D8" s="469"/>
      <c r="E8" s="465" t="s">
        <v>5898</v>
      </c>
      <c r="F8" s="465"/>
      <c r="G8" s="464" t="s">
        <v>5899</v>
      </c>
      <c r="H8" s="464"/>
      <c r="I8" s="464"/>
      <c r="J8" s="464"/>
    </row>
    <row r="9" spans="1:11" ht="20.100000000000001" customHeight="1">
      <c r="A9" s="468" t="s">
        <v>5900</v>
      </c>
      <c r="B9" s="468"/>
      <c r="C9" s="464" t="s">
        <v>5901</v>
      </c>
      <c r="D9" s="464"/>
      <c r="E9" s="43"/>
      <c r="F9" s="43"/>
      <c r="G9" s="43"/>
      <c r="H9" s="43"/>
      <c r="I9" s="43"/>
      <c r="J9" s="43"/>
    </row>
    <row r="10" spans="1:11" ht="20.100000000000001" customHeight="1">
      <c r="A10" s="46" t="s">
        <v>5902</v>
      </c>
      <c r="B10" s="47" t="s">
        <v>5903</v>
      </c>
      <c r="C10" s="46" t="s">
        <v>5904</v>
      </c>
      <c r="D10" s="47" t="s">
        <v>5905</v>
      </c>
      <c r="E10" s="470" t="s">
        <v>5906</v>
      </c>
      <c r="F10" s="470"/>
      <c r="G10" s="46" t="s">
        <v>5907</v>
      </c>
      <c r="H10" s="46" t="s">
        <v>5908</v>
      </c>
      <c r="I10" s="470" t="s">
        <v>5909</v>
      </c>
      <c r="J10" s="470"/>
    </row>
    <row r="11" spans="1:11" ht="15" hidden="1" customHeight="1">
      <c r="A11" s="34">
        <v>1</v>
      </c>
      <c r="B11" s="35" t="s">
        <v>2959</v>
      </c>
      <c r="C11" s="34" t="s">
        <v>1</v>
      </c>
      <c r="D11" s="35" t="s">
        <v>2960</v>
      </c>
      <c r="E11" s="36">
        <v>235660083.38</v>
      </c>
      <c r="F11" s="43"/>
      <c r="G11" s="36">
        <v>1327273859.5899999</v>
      </c>
      <c r="H11" s="36">
        <v>1324611596.05</v>
      </c>
      <c r="I11" s="36">
        <v>238322346.91999999</v>
      </c>
      <c r="J11" s="43"/>
      <c r="K11" s="5" t="e">
        <f>VLOOKUP(B11,#REF!,1,0)</f>
        <v>#REF!</v>
      </c>
    </row>
    <row r="12" spans="1:11" ht="15" hidden="1" customHeight="1">
      <c r="A12" s="34">
        <v>2</v>
      </c>
      <c r="B12" s="35" t="s">
        <v>2961</v>
      </c>
      <c r="C12" s="34" t="s">
        <v>1</v>
      </c>
      <c r="D12" s="35" t="s">
        <v>2962</v>
      </c>
      <c r="E12" s="36">
        <v>4026321.32</v>
      </c>
      <c r="F12" s="43"/>
      <c r="G12" s="36">
        <v>426276035.79000002</v>
      </c>
      <c r="H12" s="36">
        <v>427752429.27999997</v>
      </c>
      <c r="I12" s="36">
        <v>2549927.83</v>
      </c>
      <c r="J12" s="43"/>
      <c r="K12" s="5" t="e">
        <f>VLOOKUP(B12,#REF!,1,0)</f>
        <v>#REF!</v>
      </c>
    </row>
    <row r="13" spans="1:11" ht="15" hidden="1" customHeight="1">
      <c r="A13" s="34">
        <v>3</v>
      </c>
      <c r="B13" s="35" t="s">
        <v>2963</v>
      </c>
      <c r="C13" s="34" t="s">
        <v>1</v>
      </c>
      <c r="D13" s="35" t="s">
        <v>2964</v>
      </c>
      <c r="E13" s="36">
        <v>4026321.32</v>
      </c>
      <c r="F13" s="43"/>
      <c r="G13" s="36">
        <v>160391156.5</v>
      </c>
      <c r="H13" s="36">
        <v>161867549.99000001</v>
      </c>
      <c r="I13" s="36">
        <v>2549927.83</v>
      </c>
      <c r="J13" s="43"/>
      <c r="K13" s="5" t="e">
        <f>VLOOKUP(B13,#REF!,1,0)</f>
        <v>#REF!</v>
      </c>
    </row>
    <row r="14" spans="1:11" ht="15" hidden="1" customHeight="1">
      <c r="A14" s="34">
        <v>4</v>
      </c>
      <c r="B14" s="35" t="s">
        <v>2965</v>
      </c>
      <c r="C14" s="34" t="s">
        <v>1</v>
      </c>
      <c r="D14" s="35" t="s">
        <v>2966</v>
      </c>
      <c r="E14" s="36">
        <v>4026321.32</v>
      </c>
      <c r="F14" s="43"/>
      <c r="G14" s="36">
        <v>160391156.5</v>
      </c>
      <c r="H14" s="36">
        <v>161867549.99000001</v>
      </c>
      <c r="I14" s="36">
        <v>2549927.83</v>
      </c>
      <c r="J14" s="43"/>
      <c r="K14" s="5" t="e">
        <f>VLOOKUP(B14,#REF!,1,0)</f>
        <v>#REF!</v>
      </c>
    </row>
    <row r="15" spans="1:11" ht="15" hidden="1" customHeight="1">
      <c r="A15" s="34">
        <v>6</v>
      </c>
      <c r="B15" s="35" t="s">
        <v>2967</v>
      </c>
      <c r="C15" s="34" t="s">
        <v>2968</v>
      </c>
      <c r="D15" s="35" t="s">
        <v>2969</v>
      </c>
      <c r="E15" s="36">
        <v>2756083.01</v>
      </c>
      <c r="F15" s="43"/>
      <c r="G15" s="36">
        <v>153113741.5</v>
      </c>
      <c r="H15" s="36">
        <v>153976400.99000001</v>
      </c>
      <c r="I15" s="36">
        <v>1893423.52</v>
      </c>
      <c r="J15" s="43"/>
      <c r="K15" s="5" t="e">
        <f>VLOOKUP(B15,#REF!,1,0)</f>
        <v>#REF!</v>
      </c>
    </row>
    <row r="16" spans="1:11" ht="15" hidden="1" customHeight="1">
      <c r="A16" s="34">
        <v>6</v>
      </c>
      <c r="B16" s="35" t="s">
        <v>2970</v>
      </c>
      <c r="C16" s="34" t="s">
        <v>2971</v>
      </c>
      <c r="D16" s="35" t="s">
        <v>2972</v>
      </c>
      <c r="E16" s="36">
        <v>1270238.31</v>
      </c>
      <c r="F16" s="43"/>
      <c r="G16" s="36">
        <v>7277415</v>
      </c>
      <c r="H16" s="36">
        <v>7891149</v>
      </c>
      <c r="I16" s="36">
        <v>656504.31000000006</v>
      </c>
      <c r="J16" s="43"/>
      <c r="K16" s="5" t="e">
        <f>VLOOKUP(B16,#REF!,1,0)</f>
        <v>#REF!</v>
      </c>
    </row>
    <row r="17" spans="1:11" ht="15" hidden="1" customHeight="1">
      <c r="A17" s="34">
        <v>2</v>
      </c>
      <c r="B17" s="35" t="s">
        <v>2973</v>
      </c>
      <c r="C17" s="34" t="s">
        <v>1</v>
      </c>
      <c r="D17" s="35" t="s">
        <v>2974</v>
      </c>
      <c r="E17" s="36">
        <v>146528982.46000001</v>
      </c>
      <c r="F17" s="43"/>
      <c r="G17" s="36">
        <v>20440800.789999999</v>
      </c>
      <c r="H17" s="36">
        <v>21785368</v>
      </c>
      <c r="I17" s="36">
        <v>145184415.25</v>
      </c>
      <c r="J17" s="43"/>
      <c r="K17" s="5" t="e">
        <f>VLOOKUP(B17,#REF!,1,0)</f>
        <v>#REF!</v>
      </c>
    </row>
    <row r="18" spans="1:11" ht="15" hidden="1" customHeight="1">
      <c r="A18" s="34">
        <v>3</v>
      </c>
      <c r="B18" s="35" t="s">
        <v>2975</v>
      </c>
      <c r="C18" s="34" t="s">
        <v>1</v>
      </c>
      <c r="D18" s="35" t="s">
        <v>2976</v>
      </c>
      <c r="E18" s="36">
        <v>146528982.46000001</v>
      </c>
      <c r="F18" s="43"/>
      <c r="G18" s="36">
        <v>20440800.789999999</v>
      </c>
      <c r="H18" s="36">
        <v>21785368</v>
      </c>
      <c r="I18" s="36">
        <v>145184415.25</v>
      </c>
      <c r="J18" s="43"/>
      <c r="K18" s="5" t="e">
        <f>VLOOKUP(B18,#REF!,1,0)</f>
        <v>#REF!</v>
      </c>
    </row>
    <row r="19" spans="1:11" ht="15" hidden="1" customHeight="1">
      <c r="A19" s="34">
        <v>4</v>
      </c>
      <c r="B19" s="35" t="s">
        <v>2977</v>
      </c>
      <c r="C19" s="34" t="s">
        <v>1</v>
      </c>
      <c r="D19" s="35" t="s">
        <v>2978</v>
      </c>
      <c r="E19" s="36">
        <v>146528982.46000001</v>
      </c>
      <c r="F19" s="43"/>
      <c r="G19" s="36">
        <v>20440800.789999999</v>
      </c>
      <c r="H19" s="36">
        <v>21785368</v>
      </c>
      <c r="I19" s="36">
        <v>145184415.25</v>
      </c>
      <c r="J19" s="43"/>
      <c r="K19" s="5" t="e">
        <f>VLOOKUP(B19,#REF!,1,0)</f>
        <v>#REF!</v>
      </c>
    </row>
    <row r="20" spans="1:11" ht="15" hidden="1" customHeight="1">
      <c r="A20" s="34">
        <v>6</v>
      </c>
      <c r="B20" s="35" t="s">
        <v>2979</v>
      </c>
      <c r="C20" s="34" t="s">
        <v>2980</v>
      </c>
      <c r="D20" s="35" t="s">
        <v>2981</v>
      </c>
      <c r="E20" s="36">
        <v>146528982.46000001</v>
      </c>
      <c r="F20" s="43"/>
      <c r="G20" s="36">
        <v>20440800.789999999</v>
      </c>
      <c r="H20" s="36">
        <v>21785368</v>
      </c>
      <c r="I20" s="36">
        <v>145184415.25</v>
      </c>
      <c r="J20" s="43"/>
      <c r="K20" s="5" t="e">
        <f>VLOOKUP(B20,#REF!,1,0)</f>
        <v>#REF!</v>
      </c>
    </row>
    <row r="21" spans="1:11" ht="15" hidden="1" customHeight="1">
      <c r="A21" s="34">
        <v>2</v>
      </c>
      <c r="B21" s="35" t="s">
        <v>2982</v>
      </c>
      <c r="C21" s="34" t="s">
        <v>1</v>
      </c>
      <c r="D21" s="35" t="s">
        <v>2983</v>
      </c>
      <c r="E21" s="36">
        <v>76125268.129999995</v>
      </c>
      <c r="F21" s="43"/>
      <c r="G21" s="36">
        <v>30603919.949999999</v>
      </c>
      <c r="H21" s="36">
        <v>26683454.68</v>
      </c>
      <c r="I21" s="36">
        <v>80045733.400000006</v>
      </c>
      <c r="J21" s="43"/>
      <c r="K21" s="5" t="e">
        <f>VLOOKUP(B21,#REF!,1,0)</f>
        <v>#REF!</v>
      </c>
    </row>
    <row r="22" spans="1:11" ht="15" hidden="1" customHeight="1">
      <c r="A22" s="34">
        <v>3</v>
      </c>
      <c r="B22" s="35" t="s">
        <v>2984</v>
      </c>
      <c r="C22" s="34" t="s">
        <v>1</v>
      </c>
      <c r="D22" s="35" t="s">
        <v>2985</v>
      </c>
      <c r="E22" s="36">
        <v>62107191.130000003</v>
      </c>
      <c r="F22" s="43"/>
      <c r="G22" s="36">
        <v>25555594.789999999</v>
      </c>
      <c r="H22" s="36">
        <v>23415137.5</v>
      </c>
      <c r="I22" s="36">
        <v>64247648.420000002</v>
      </c>
      <c r="J22" s="43"/>
      <c r="K22" s="5" t="e">
        <f>VLOOKUP(B22,#REF!,1,0)</f>
        <v>#REF!</v>
      </c>
    </row>
    <row r="23" spans="1:11" ht="15" hidden="1" customHeight="1">
      <c r="A23" s="34">
        <v>4</v>
      </c>
      <c r="B23" s="35" t="s">
        <v>2986</v>
      </c>
      <c r="C23" s="34" t="s">
        <v>1</v>
      </c>
      <c r="D23" s="35" t="s">
        <v>2987</v>
      </c>
      <c r="E23" s="36">
        <v>232174.87</v>
      </c>
      <c r="F23" s="43"/>
      <c r="G23" s="36">
        <v>2612400.48</v>
      </c>
      <c r="H23" s="36">
        <v>2585933.5699999998</v>
      </c>
      <c r="I23" s="36">
        <v>258641.78</v>
      </c>
      <c r="J23" s="43"/>
      <c r="K23" s="5" t="e">
        <f>VLOOKUP(B23,#REF!,1,0)</f>
        <v>#REF!</v>
      </c>
    </row>
    <row r="24" spans="1:11" ht="15" hidden="1" customHeight="1">
      <c r="A24" s="34">
        <v>6</v>
      </c>
      <c r="B24" s="35" t="s">
        <v>2988</v>
      </c>
      <c r="C24" s="34" t="s">
        <v>2989</v>
      </c>
      <c r="D24" s="35" t="s">
        <v>2990</v>
      </c>
      <c r="E24" s="36">
        <v>261782.9</v>
      </c>
      <c r="F24" s="43"/>
      <c r="G24" s="36">
        <v>2608496.4300000002</v>
      </c>
      <c r="H24" s="36">
        <v>2575938.88</v>
      </c>
      <c r="I24" s="36">
        <v>294340.45</v>
      </c>
      <c r="J24" s="43"/>
      <c r="K24" s="5" t="e">
        <f>VLOOKUP(B24,#REF!,1,0)</f>
        <v>#REF!</v>
      </c>
    </row>
    <row r="25" spans="1:11" ht="15" hidden="1" customHeight="1">
      <c r="A25" s="34">
        <v>6</v>
      </c>
      <c r="B25" s="35" t="s">
        <v>2991</v>
      </c>
      <c r="C25" s="34" t="s">
        <v>2992</v>
      </c>
      <c r="D25" s="35" t="s">
        <v>2993</v>
      </c>
      <c r="E25" s="36">
        <v>-29608.03</v>
      </c>
      <c r="F25" s="43"/>
      <c r="G25" s="36">
        <v>3904.05</v>
      </c>
      <c r="H25" s="36">
        <v>9994.69</v>
      </c>
      <c r="I25" s="36">
        <v>-35698.67</v>
      </c>
      <c r="J25" s="43"/>
      <c r="K25" s="5" t="e">
        <f>VLOOKUP(B25,#REF!,1,0)</f>
        <v>#REF!</v>
      </c>
    </row>
    <row r="26" spans="1:11" ht="15" hidden="1" customHeight="1">
      <c r="A26" s="34">
        <v>4</v>
      </c>
      <c r="B26" s="35" t="s">
        <v>2994</v>
      </c>
      <c r="C26" s="34" t="s">
        <v>1</v>
      </c>
      <c r="D26" s="35" t="s">
        <v>2995</v>
      </c>
      <c r="E26" s="36">
        <v>57516397.270000003</v>
      </c>
      <c r="F26" s="43"/>
      <c r="G26" s="36">
        <v>20080932.18</v>
      </c>
      <c r="H26" s="36">
        <v>18097998.550000001</v>
      </c>
      <c r="I26" s="36">
        <v>59499330.899999999</v>
      </c>
      <c r="J26" s="43"/>
      <c r="K26" s="5" t="e">
        <f>VLOOKUP(B26,#REF!,1,0)</f>
        <v>#REF!</v>
      </c>
    </row>
    <row r="27" spans="1:11" ht="15" hidden="1" customHeight="1">
      <c r="A27" s="34">
        <v>5</v>
      </c>
      <c r="B27" s="35" t="s">
        <v>2996</v>
      </c>
      <c r="C27" s="34" t="s">
        <v>1</v>
      </c>
      <c r="D27" s="35" t="s">
        <v>2997</v>
      </c>
      <c r="E27" s="36">
        <v>57516397.270000003</v>
      </c>
      <c r="F27" s="43"/>
      <c r="G27" s="36">
        <v>20080932.18</v>
      </c>
      <c r="H27" s="36">
        <v>18097998.550000001</v>
      </c>
      <c r="I27" s="36">
        <v>59499330.899999999</v>
      </c>
      <c r="J27" s="43"/>
      <c r="K27" s="5" t="e">
        <f>VLOOKUP(B27,#REF!,1,0)</f>
        <v>#REF!</v>
      </c>
    </row>
    <row r="28" spans="1:11" ht="15" hidden="1" customHeight="1">
      <c r="A28" s="34">
        <v>6</v>
      </c>
      <c r="B28" s="35" t="s">
        <v>2998</v>
      </c>
      <c r="C28" s="34" t="s">
        <v>2999</v>
      </c>
      <c r="D28" s="35" t="s">
        <v>3000</v>
      </c>
      <c r="E28" s="36">
        <v>15037149.609999999</v>
      </c>
      <c r="F28" s="43"/>
      <c r="G28" s="36">
        <v>1511083.38</v>
      </c>
      <c r="H28" s="36">
        <v>1286182.07</v>
      </c>
      <c r="I28" s="36">
        <v>15262050.92</v>
      </c>
      <c r="J28" s="43"/>
      <c r="K28" s="5" t="e">
        <f>VLOOKUP(B28,#REF!,1,0)</f>
        <v>#REF!</v>
      </c>
    </row>
    <row r="29" spans="1:11" ht="15" hidden="1" customHeight="1">
      <c r="A29" s="34">
        <v>6</v>
      </c>
      <c r="B29" s="35" t="s">
        <v>3001</v>
      </c>
      <c r="C29" s="34" t="s">
        <v>3002</v>
      </c>
      <c r="D29" s="35" t="s">
        <v>3003</v>
      </c>
      <c r="E29" s="36">
        <v>-2676524.9</v>
      </c>
      <c r="F29" s="43"/>
      <c r="G29" s="36">
        <v>256205.33</v>
      </c>
      <c r="H29" s="36">
        <v>303988.62</v>
      </c>
      <c r="I29" s="36">
        <v>-2724308.19</v>
      </c>
      <c r="J29" s="43"/>
      <c r="K29" s="5" t="e">
        <f>VLOOKUP(B29,#REF!,1,0)</f>
        <v>#REF!</v>
      </c>
    </row>
    <row r="30" spans="1:11" ht="15" hidden="1" customHeight="1">
      <c r="A30" s="34">
        <v>6</v>
      </c>
      <c r="B30" s="35" t="s">
        <v>3004</v>
      </c>
      <c r="C30" s="34" t="s">
        <v>3005</v>
      </c>
      <c r="D30" s="35" t="s">
        <v>3006</v>
      </c>
      <c r="E30" s="36">
        <v>-37804.949999999997</v>
      </c>
      <c r="F30" s="43"/>
      <c r="G30" s="36">
        <v>11696.26</v>
      </c>
      <c r="H30" s="36">
        <v>13475.08</v>
      </c>
      <c r="I30" s="36">
        <v>-39583.769999999997</v>
      </c>
      <c r="J30" s="43"/>
      <c r="K30" s="5" t="e">
        <f>VLOOKUP(B30,#REF!,1,0)</f>
        <v>#REF!</v>
      </c>
    </row>
    <row r="31" spans="1:11" ht="15" hidden="1" customHeight="1">
      <c r="A31" s="34">
        <v>6</v>
      </c>
      <c r="B31" s="35" t="s">
        <v>3007</v>
      </c>
      <c r="C31" s="34" t="s">
        <v>3008</v>
      </c>
      <c r="D31" s="35" t="s">
        <v>3009</v>
      </c>
      <c r="E31" s="36">
        <v>-50352.07</v>
      </c>
      <c r="F31" s="43"/>
      <c r="G31" s="36">
        <v>15995.5</v>
      </c>
      <c r="H31" s="36">
        <v>11961.5</v>
      </c>
      <c r="I31" s="36">
        <v>-46318.07</v>
      </c>
      <c r="J31" s="43"/>
      <c r="K31" s="5" t="e">
        <f>VLOOKUP(B31,#REF!,1,0)</f>
        <v>#REF!</v>
      </c>
    </row>
    <row r="32" spans="1:11" ht="15" hidden="1" customHeight="1">
      <c r="A32" s="34">
        <v>6</v>
      </c>
      <c r="B32" s="35" t="s">
        <v>3010</v>
      </c>
      <c r="C32" s="34" t="s">
        <v>3011</v>
      </c>
      <c r="D32" s="35" t="s">
        <v>3012</v>
      </c>
      <c r="E32" s="36">
        <v>-25051.46</v>
      </c>
      <c r="F32" s="43"/>
      <c r="G32" s="36">
        <v>2132.8200000000002</v>
      </c>
      <c r="H32" s="36">
        <v>7651.74</v>
      </c>
      <c r="I32" s="36">
        <v>-30570.38</v>
      </c>
      <c r="J32" s="43"/>
      <c r="K32" s="5" t="e">
        <f>VLOOKUP(B32,#REF!,1,0)</f>
        <v>#REF!</v>
      </c>
    </row>
    <row r="33" spans="1:11" ht="15" hidden="1" customHeight="1">
      <c r="A33" s="34">
        <v>6</v>
      </c>
      <c r="B33" s="35" t="s">
        <v>3013</v>
      </c>
      <c r="C33" s="34" t="s">
        <v>3014</v>
      </c>
      <c r="D33" s="35" t="s">
        <v>3015</v>
      </c>
      <c r="E33" s="36">
        <v>1153263.25</v>
      </c>
      <c r="F33" s="43"/>
      <c r="G33" s="36">
        <v>2400051.7200000002</v>
      </c>
      <c r="H33" s="36">
        <v>2318445.13</v>
      </c>
      <c r="I33" s="36">
        <v>1234869.8400000001</v>
      </c>
      <c r="J33" s="43"/>
      <c r="K33" s="5" t="e">
        <f>VLOOKUP(B33,#REF!,1,0)</f>
        <v>#REF!</v>
      </c>
    </row>
    <row r="34" spans="1:11" ht="15" hidden="1" customHeight="1">
      <c r="A34" s="34">
        <v>6</v>
      </c>
      <c r="B34" s="35" t="s">
        <v>3016</v>
      </c>
      <c r="C34" s="34" t="s">
        <v>3017</v>
      </c>
      <c r="D34" s="35" t="s">
        <v>3018</v>
      </c>
      <c r="E34" s="36">
        <v>-10245.14</v>
      </c>
      <c r="F34" s="43"/>
      <c r="G34" s="36">
        <v>295.58</v>
      </c>
      <c r="H34" s="36">
        <v>4157.84</v>
      </c>
      <c r="I34" s="36">
        <v>-14107.4</v>
      </c>
      <c r="J34" s="43"/>
      <c r="K34" s="5" t="e">
        <f>VLOOKUP(B34,#REF!,1,0)</f>
        <v>#REF!</v>
      </c>
    </row>
    <row r="35" spans="1:11" ht="15" hidden="1" customHeight="1">
      <c r="A35" s="34">
        <v>6</v>
      </c>
      <c r="B35" s="35" t="s">
        <v>3019</v>
      </c>
      <c r="C35" s="34" t="s">
        <v>3020</v>
      </c>
      <c r="D35" s="35" t="s">
        <v>3021</v>
      </c>
      <c r="E35" s="36">
        <v>49630523.469999999</v>
      </c>
      <c r="F35" s="43"/>
      <c r="G35" s="36">
        <v>6102370.6200000001</v>
      </c>
      <c r="H35" s="36">
        <v>3823363.67</v>
      </c>
      <c r="I35" s="36">
        <v>51909530.420000002</v>
      </c>
      <c r="J35" s="43"/>
      <c r="K35" s="5" t="e">
        <f>VLOOKUP(B35,#REF!,1,0)</f>
        <v>#REF!</v>
      </c>
    </row>
    <row r="36" spans="1:11" ht="15" hidden="1" customHeight="1">
      <c r="A36" s="34">
        <v>6</v>
      </c>
      <c r="B36" s="35" t="s">
        <v>3022</v>
      </c>
      <c r="C36" s="34" t="s">
        <v>3023</v>
      </c>
      <c r="D36" s="35" t="s">
        <v>3024</v>
      </c>
      <c r="E36" s="36">
        <v>-8823156.8200000003</v>
      </c>
      <c r="F36" s="43"/>
      <c r="G36" s="36">
        <v>595125.77</v>
      </c>
      <c r="H36" s="36">
        <v>1536289.86</v>
      </c>
      <c r="I36" s="36">
        <v>-9764320.9100000001</v>
      </c>
      <c r="J36" s="43"/>
      <c r="K36" s="5" t="e">
        <f>VLOOKUP(B36,#REF!,1,0)</f>
        <v>#REF!</v>
      </c>
    </row>
    <row r="37" spans="1:11" ht="15" hidden="1" customHeight="1">
      <c r="A37" s="34">
        <v>6</v>
      </c>
      <c r="B37" s="35" t="s">
        <v>3025</v>
      </c>
      <c r="C37" s="34" t="s">
        <v>3026</v>
      </c>
      <c r="D37" s="35" t="s">
        <v>3027</v>
      </c>
      <c r="E37" s="36">
        <v>-120362.87</v>
      </c>
      <c r="F37" s="43"/>
      <c r="G37" s="36">
        <v>21581</v>
      </c>
      <c r="H37" s="36">
        <v>27240.92</v>
      </c>
      <c r="I37" s="36">
        <v>-126022.79</v>
      </c>
      <c r="J37" s="43"/>
      <c r="K37" s="5" t="e">
        <f>VLOOKUP(B37,#REF!,1,0)</f>
        <v>#REF!</v>
      </c>
    </row>
    <row r="38" spans="1:11" ht="15" hidden="1" customHeight="1">
      <c r="A38" s="34">
        <v>6</v>
      </c>
      <c r="B38" s="35" t="s">
        <v>3028</v>
      </c>
      <c r="C38" s="34" t="s">
        <v>3029</v>
      </c>
      <c r="D38" s="35" t="s">
        <v>3030</v>
      </c>
      <c r="E38" s="36">
        <v>-85617.57</v>
      </c>
      <c r="F38" s="43"/>
      <c r="G38" s="36">
        <v>13968.72</v>
      </c>
      <c r="H38" s="36">
        <v>21892.03</v>
      </c>
      <c r="I38" s="36">
        <v>-93540.88</v>
      </c>
      <c r="J38" s="43"/>
      <c r="K38" s="5" t="e">
        <f>VLOOKUP(B38,#REF!,1,0)</f>
        <v>#REF!</v>
      </c>
    </row>
    <row r="39" spans="1:11" ht="15" hidden="1" customHeight="1">
      <c r="A39" s="34">
        <v>6</v>
      </c>
      <c r="B39" s="35" t="s">
        <v>3031</v>
      </c>
      <c r="C39" s="34" t="s">
        <v>3032</v>
      </c>
      <c r="D39" s="35" t="s">
        <v>3033</v>
      </c>
      <c r="E39" s="36">
        <v>-53199.08</v>
      </c>
      <c r="F39" s="43"/>
      <c r="G39" s="36">
        <v>1027.4100000000001</v>
      </c>
      <c r="H39" s="36">
        <v>0</v>
      </c>
      <c r="I39" s="36">
        <v>-52171.67</v>
      </c>
      <c r="J39" s="43"/>
      <c r="K39" s="5" t="e">
        <f>VLOOKUP(B39,#REF!,1,0)</f>
        <v>#REF!</v>
      </c>
    </row>
    <row r="40" spans="1:11" ht="15" hidden="1" customHeight="1">
      <c r="A40" s="34">
        <v>6</v>
      </c>
      <c r="B40" s="35" t="s">
        <v>3034</v>
      </c>
      <c r="C40" s="34" t="s">
        <v>3035</v>
      </c>
      <c r="D40" s="35" t="s">
        <v>3036</v>
      </c>
      <c r="E40" s="36">
        <v>3284092.92</v>
      </c>
      <c r="F40" s="43"/>
      <c r="G40" s="36">
        <v>9052957.5899999999</v>
      </c>
      <c r="H40" s="36">
        <v>8683632.0899999999</v>
      </c>
      <c r="I40" s="36">
        <v>3653418.42</v>
      </c>
      <c r="J40" s="43"/>
      <c r="K40" s="5" t="e">
        <f>VLOOKUP(B40,#REF!,1,0)</f>
        <v>#REF!</v>
      </c>
    </row>
    <row r="41" spans="1:11" ht="15" hidden="1" customHeight="1">
      <c r="A41" s="34">
        <v>6</v>
      </c>
      <c r="B41" s="35" t="s">
        <v>3037</v>
      </c>
      <c r="C41" s="34" t="s">
        <v>3038</v>
      </c>
      <c r="D41" s="35" t="s">
        <v>3039</v>
      </c>
      <c r="E41" s="36">
        <v>-24105.599999999999</v>
      </c>
      <c r="F41" s="43"/>
      <c r="G41" s="36">
        <v>2804.34</v>
      </c>
      <c r="H41" s="36">
        <v>6256.74</v>
      </c>
      <c r="I41" s="36">
        <v>-27558</v>
      </c>
      <c r="J41" s="43"/>
      <c r="K41" s="5" t="e">
        <f>VLOOKUP(B41,#REF!,1,0)</f>
        <v>#REF!</v>
      </c>
    </row>
    <row r="42" spans="1:11" ht="15" hidden="1" customHeight="1">
      <c r="A42" s="34">
        <v>6</v>
      </c>
      <c r="B42" s="35" t="s">
        <v>3040</v>
      </c>
      <c r="C42" s="34" t="s">
        <v>3041</v>
      </c>
      <c r="D42" s="35" t="s">
        <v>3042</v>
      </c>
      <c r="E42" s="36">
        <v>371811.29</v>
      </c>
      <c r="F42" s="43"/>
      <c r="G42" s="36">
        <v>87885</v>
      </c>
      <c r="H42" s="36">
        <v>30576.26</v>
      </c>
      <c r="I42" s="36">
        <v>429120.03</v>
      </c>
      <c r="J42" s="43"/>
      <c r="K42" s="5" t="e">
        <f>VLOOKUP(B42,#REF!,1,0)</f>
        <v>#REF!</v>
      </c>
    </row>
    <row r="43" spans="1:11" ht="15" hidden="1" customHeight="1">
      <c r="A43" s="34">
        <v>6</v>
      </c>
      <c r="B43" s="35" t="s">
        <v>3043</v>
      </c>
      <c r="C43" s="34" t="s">
        <v>3044</v>
      </c>
      <c r="D43" s="35" t="s">
        <v>3045</v>
      </c>
      <c r="E43" s="36">
        <v>-54022.81</v>
      </c>
      <c r="F43" s="43"/>
      <c r="G43" s="36">
        <v>5751.14</v>
      </c>
      <c r="H43" s="36">
        <v>22885</v>
      </c>
      <c r="I43" s="36">
        <v>-71156.67</v>
      </c>
      <c r="J43" s="43"/>
      <c r="K43" s="5" t="e">
        <f>VLOOKUP(B43,#REF!,1,0)</f>
        <v>#REF!</v>
      </c>
    </row>
    <row r="44" spans="1:11" ht="15" hidden="1" customHeight="1">
      <c r="A44" s="34">
        <v>4</v>
      </c>
      <c r="B44" s="35" t="s">
        <v>3046</v>
      </c>
      <c r="C44" s="34" t="s">
        <v>1</v>
      </c>
      <c r="D44" s="35" t="s">
        <v>3047</v>
      </c>
      <c r="E44" s="36">
        <v>4358618.99</v>
      </c>
      <c r="F44" s="43"/>
      <c r="G44" s="36">
        <v>2862262.13</v>
      </c>
      <c r="H44" s="36">
        <v>2731205.38</v>
      </c>
      <c r="I44" s="36">
        <v>4489675.74</v>
      </c>
      <c r="J44" s="43"/>
      <c r="K44" s="5" t="e">
        <f>VLOOKUP(B44,#REF!,1,0)</f>
        <v>#REF!</v>
      </c>
    </row>
    <row r="45" spans="1:11" ht="15" hidden="1" customHeight="1">
      <c r="A45" s="34">
        <v>5</v>
      </c>
      <c r="B45" s="35" t="s">
        <v>3048</v>
      </c>
      <c r="C45" s="34" t="s">
        <v>1</v>
      </c>
      <c r="D45" s="35" t="s">
        <v>3049</v>
      </c>
      <c r="E45" s="36">
        <v>4358618.99</v>
      </c>
      <c r="F45" s="43"/>
      <c r="G45" s="36">
        <v>2862262.13</v>
      </c>
      <c r="H45" s="36">
        <v>2731205.38</v>
      </c>
      <c r="I45" s="36">
        <v>4489675.74</v>
      </c>
      <c r="J45" s="43"/>
      <c r="K45" s="5" t="e">
        <f>VLOOKUP(B45,#REF!,1,0)</f>
        <v>#REF!</v>
      </c>
    </row>
    <row r="46" spans="1:11" ht="15" hidden="1" customHeight="1">
      <c r="A46" s="34">
        <v>6</v>
      </c>
      <c r="B46" s="35" t="s">
        <v>3050</v>
      </c>
      <c r="C46" s="34" t="s">
        <v>3051</v>
      </c>
      <c r="D46" s="35" t="s">
        <v>3052</v>
      </c>
      <c r="E46" s="36">
        <v>465013.01</v>
      </c>
      <c r="F46" s="43"/>
      <c r="G46" s="36">
        <v>453955.66</v>
      </c>
      <c r="H46" s="36">
        <v>432499.89</v>
      </c>
      <c r="I46" s="36">
        <v>486468.78</v>
      </c>
      <c r="J46" s="43"/>
      <c r="K46" s="5" t="e">
        <f>VLOOKUP(B46,#REF!,1,0)</f>
        <v>#REF!</v>
      </c>
    </row>
    <row r="47" spans="1:11" ht="15" hidden="1" customHeight="1">
      <c r="A47" s="34">
        <v>6</v>
      </c>
      <c r="B47" s="35" t="s">
        <v>3053</v>
      </c>
      <c r="C47" s="34" t="s">
        <v>3054</v>
      </c>
      <c r="D47" s="35" t="s">
        <v>3055</v>
      </c>
      <c r="E47" s="36">
        <v>-11878.06</v>
      </c>
      <c r="F47" s="43"/>
      <c r="G47" s="36">
        <v>13920.91</v>
      </c>
      <c r="H47" s="36">
        <v>13815.04</v>
      </c>
      <c r="I47" s="36">
        <v>-11772.19</v>
      </c>
      <c r="J47" s="43"/>
      <c r="K47" s="5" t="e">
        <f>VLOOKUP(B47,#REF!,1,0)</f>
        <v>#REF!</v>
      </c>
    </row>
    <row r="48" spans="1:11" ht="15" hidden="1" customHeight="1">
      <c r="A48" s="34">
        <v>6</v>
      </c>
      <c r="B48" s="35" t="s">
        <v>3056</v>
      </c>
      <c r="C48" s="34" t="s">
        <v>3057</v>
      </c>
      <c r="D48" s="35" t="s">
        <v>3058</v>
      </c>
      <c r="E48" s="36">
        <v>4057715.36</v>
      </c>
      <c r="F48" s="43"/>
      <c r="G48" s="36">
        <v>2281347.91</v>
      </c>
      <c r="H48" s="36">
        <v>2177434.0699999998</v>
      </c>
      <c r="I48" s="36">
        <v>4161629.2</v>
      </c>
      <c r="J48" s="43"/>
      <c r="K48" s="5" t="e">
        <f>VLOOKUP(B48,#REF!,1,0)</f>
        <v>#REF!</v>
      </c>
    </row>
    <row r="49" spans="1:11" ht="15" hidden="1" customHeight="1">
      <c r="A49" s="34">
        <v>6</v>
      </c>
      <c r="B49" s="35" t="s">
        <v>3059</v>
      </c>
      <c r="C49" s="34" t="s">
        <v>3060</v>
      </c>
      <c r="D49" s="35" t="s">
        <v>3061</v>
      </c>
      <c r="E49" s="36">
        <v>-135172.88</v>
      </c>
      <c r="F49" s="43"/>
      <c r="G49" s="36">
        <v>101698.03</v>
      </c>
      <c r="H49" s="36">
        <v>104948.1</v>
      </c>
      <c r="I49" s="36">
        <v>-138422.95000000001</v>
      </c>
      <c r="J49" s="43"/>
      <c r="K49" s="5" t="e">
        <f>VLOOKUP(B49,#REF!,1,0)</f>
        <v>#REF!</v>
      </c>
    </row>
    <row r="50" spans="1:11" ht="15" hidden="1" customHeight="1">
      <c r="A50" s="34">
        <v>6</v>
      </c>
      <c r="B50" s="35" t="s">
        <v>3062</v>
      </c>
      <c r="C50" s="34" t="s">
        <v>3063</v>
      </c>
      <c r="D50" s="35" t="s">
        <v>3064</v>
      </c>
      <c r="E50" s="36">
        <v>-17058.439999999999</v>
      </c>
      <c r="F50" s="43"/>
      <c r="G50" s="36">
        <v>11339.62</v>
      </c>
      <c r="H50" s="36">
        <v>2508.2800000000002</v>
      </c>
      <c r="I50" s="36">
        <v>-8227.1</v>
      </c>
      <c r="J50" s="43"/>
      <c r="K50" s="5" t="e">
        <f>VLOOKUP(B50,#REF!,1,0)</f>
        <v>#REF!</v>
      </c>
    </row>
    <row r="51" spans="1:11" ht="15" hidden="1" customHeight="1">
      <c r="A51" s="34">
        <v>3</v>
      </c>
      <c r="B51" s="35" t="s">
        <v>3065</v>
      </c>
      <c r="C51" s="34" t="s">
        <v>1</v>
      </c>
      <c r="D51" s="35" t="s">
        <v>3066</v>
      </c>
      <c r="E51" s="36">
        <v>16936107.02</v>
      </c>
      <c r="F51" s="43"/>
      <c r="G51" s="36">
        <v>4008467.29</v>
      </c>
      <c r="H51" s="36">
        <v>1625728.18</v>
      </c>
      <c r="I51" s="36">
        <v>19318846.129999999</v>
      </c>
      <c r="J51" s="43"/>
      <c r="K51" s="5" t="e">
        <f>VLOOKUP(B51,#REF!,1,0)</f>
        <v>#REF!</v>
      </c>
    </row>
    <row r="52" spans="1:11" ht="15" hidden="1" customHeight="1">
      <c r="A52" s="34">
        <v>4</v>
      </c>
      <c r="B52" s="35" t="s">
        <v>3067</v>
      </c>
      <c r="C52" s="34" t="s">
        <v>1</v>
      </c>
      <c r="D52" s="35" t="s">
        <v>3068</v>
      </c>
      <c r="E52" s="36">
        <v>16936107.02</v>
      </c>
      <c r="F52" s="43"/>
      <c r="G52" s="36">
        <v>4008467.29</v>
      </c>
      <c r="H52" s="36">
        <v>1625728.18</v>
      </c>
      <c r="I52" s="36">
        <v>19318846.129999999</v>
      </c>
      <c r="J52" s="43"/>
      <c r="K52" s="5" t="e">
        <f>VLOOKUP(B52,#REF!,1,0)</f>
        <v>#REF!</v>
      </c>
    </row>
    <row r="53" spans="1:11" ht="15" hidden="1" customHeight="1">
      <c r="A53" s="34">
        <v>6</v>
      </c>
      <c r="B53" s="35" t="s">
        <v>3069</v>
      </c>
      <c r="C53" s="34" t="s">
        <v>3070</v>
      </c>
      <c r="D53" s="35" t="s">
        <v>3071</v>
      </c>
      <c r="E53" s="36">
        <v>21030169.600000001</v>
      </c>
      <c r="F53" s="43"/>
      <c r="G53" s="36">
        <v>3763488.5</v>
      </c>
      <c r="H53" s="36">
        <v>762205.36</v>
      </c>
      <c r="I53" s="36">
        <v>24031452.739999998</v>
      </c>
      <c r="J53" s="43"/>
      <c r="K53" s="5" t="e">
        <f>VLOOKUP(B53,#REF!,1,0)</f>
        <v>#REF!</v>
      </c>
    </row>
    <row r="54" spans="1:11" ht="15" hidden="1" customHeight="1">
      <c r="A54" s="34">
        <v>6</v>
      </c>
      <c r="B54" s="35" t="s">
        <v>3072</v>
      </c>
      <c r="C54" s="34" t="s">
        <v>3073</v>
      </c>
      <c r="D54" s="35" t="s">
        <v>3074</v>
      </c>
      <c r="E54" s="36">
        <v>-4087052.55</v>
      </c>
      <c r="F54" s="43"/>
      <c r="G54" s="36">
        <v>244939.34</v>
      </c>
      <c r="H54" s="36">
        <v>860438.22</v>
      </c>
      <c r="I54" s="36">
        <v>-4702551.43</v>
      </c>
      <c r="J54" s="43"/>
      <c r="K54" s="5" t="e">
        <f>VLOOKUP(B54,#REF!,1,0)</f>
        <v>#REF!</v>
      </c>
    </row>
    <row r="55" spans="1:11" ht="15" hidden="1" customHeight="1">
      <c r="A55" s="34">
        <v>6</v>
      </c>
      <c r="B55" s="35" t="s">
        <v>3075</v>
      </c>
      <c r="C55" s="34" t="s">
        <v>3076</v>
      </c>
      <c r="D55" s="35" t="s">
        <v>3077</v>
      </c>
      <c r="E55" s="36">
        <v>-3040.22</v>
      </c>
      <c r="F55" s="43"/>
      <c r="G55" s="36">
        <v>39.450000000000003</v>
      </c>
      <c r="H55" s="36">
        <v>1553.44</v>
      </c>
      <c r="I55" s="36">
        <v>-4554.21</v>
      </c>
      <c r="J55" s="43"/>
      <c r="K55" s="5" t="e">
        <f>VLOOKUP(B55,#REF!,1,0)</f>
        <v>#REF!</v>
      </c>
    </row>
    <row r="56" spans="1:11" ht="15" hidden="1" customHeight="1">
      <c r="A56" s="34">
        <v>6</v>
      </c>
      <c r="B56" s="35" t="s">
        <v>3078</v>
      </c>
      <c r="C56" s="34" t="s">
        <v>3079</v>
      </c>
      <c r="D56" s="35" t="s">
        <v>3080</v>
      </c>
      <c r="E56" s="36">
        <v>-3969.81</v>
      </c>
      <c r="F56" s="43"/>
      <c r="G56" s="36">
        <v>0</v>
      </c>
      <c r="H56" s="36">
        <v>1531.16</v>
      </c>
      <c r="I56" s="36">
        <v>-5500.97</v>
      </c>
      <c r="J56" s="43"/>
      <c r="K56" s="5" t="e">
        <f>VLOOKUP(B56,#REF!,1,0)</f>
        <v>#REF!</v>
      </c>
    </row>
    <row r="57" spans="1:11" ht="15" hidden="1" customHeight="1">
      <c r="A57" s="34">
        <v>3</v>
      </c>
      <c r="B57" s="35" t="s">
        <v>3081</v>
      </c>
      <c r="C57" s="34" t="s">
        <v>1</v>
      </c>
      <c r="D57" s="35" t="s">
        <v>3082</v>
      </c>
      <c r="E57" s="36">
        <v>8067936.9800000004</v>
      </c>
      <c r="F57" s="43"/>
      <c r="G57" s="36">
        <v>70278.31</v>
      </c>
      <c r="H57" s="36">
        <v>717161.23</v>
      </c>
      <c r="I57" s="36">
        <v>7421054.0599999996</v>
      </c>
      <c r="J57" s="43"/>
      <c r="K57" s="5" t="e">
        <f>VLOOKUP(B57,#REF!,1,0)</f>
        <v>#REF!</v>
      </c>
    </row>
    <row r="58" spans="1:11" ht="15" hidden="1" customHeight="1">
      <c r="A58" s="34">
        <v>4</v>
      </c>
      <c r="B58" s="35" t="s">
        <v>3083</v>
      </c>
      <c r="C58" s="34" t="s">
        <v>1</v>
      </c>
      <c r="D58" s="35" t="s">
        <v>3084</v>
      </c>
      <c r="E58" s="36">
        <v>2605345.31</v>
      </c>
      <c r="F58" s="43"/>
      <c r="G58" s="36">
        <v>29461.21</v>
      </c>
      <c r="H58" s="36">
        <v>98454.71</v>
      </c>
      <c r="I58" s="36">
        <v>2536351.81</v>
      </c>
      <c r="J58" s="43"/>
      <c r="K58" s="5" t="e">
        <f>VLOOKUP(B58,#REF!,1,0)</f>
        <v>#REF!</v>
      </c>
    </row>
    <row r="59" spans="1:11" ht="15" hidden="1" customHeight="1">
      <c r="A59" s="34">
        <v>5</v>
      </c>
      <c r="B59" s="35" t="s">
        <v>3085</v>
      </c>
      <c r="C59" s="34" t="s">
        <v>1</v>
      </c>
      <c r="D59" s="35" t="s">
        <v>3086</v>
      </c>
      <c r="E59" s="36">
        <v>164560.64000000001</v>
      </c>
      <c r="F59" s="43"/>
      <c r="G59" s="36">
        <v>2080.38</v>
      </c>
      <c r="H59" s="36">
        <v>20912.41</v>
      </c>
      <c r="I59" s="36">
        <v>145728.60999999999</v>
      </c>
      <c r="J59" s="43"/>
      <c r="K59" s="5" t="e">
        <f>VLOOKUP(B59,#REF!,1,0)</f>
        <v>#REF!</v>
      </c>
    </row>
    <row r="60" spans="1:11" ht="15" hidden="1" customHeight="1">
      <c r="A60" s="34">
        <v>6</v>
      </c>
      <c r="B60" s="35" t="s">
        <v>3087</v>
      </c>
      <c r="C60" s="34" t="s">
        <v>3088</v>
      </c>
      <c r="D60" s="35" t="s">
        <v>3089</v>
      </c>
      <c r="E60" s="36">
        <v>177191.83</v>
      </c>
      <c r="F60" s="43"/>
      <c r="G60" s="36">
        <v>0</v>
      </c>
      <c r="H60" s="36">
        <v>20912.41</v>
      </c>
      <c r="I60" s="36">
        <v>156279.42000000001</v>
      </c>
      <c r="J60" s="43"/>
      <c r="K60" s="5" t="e">
        <f>VLOOKUP(B60,#REF!,1,0)</f>
        <v>#REF!</v>
      </c>
    </row>
    <row r="61" spans="1:11" ht="15" hidden="1" customHeight="1">
      <c r="A61" s="34">
        <v>6</v>
      </c>
      <c r="B61" s="35" t="s">
        <v>3090</v>
      </c>
      <c r="C61" s="34" t="s">
        <v>3091</v>
      </c>
      <c r="D61" s="35" t="s">
        <v>3092</v>
      </c>
      <c r="E61" s="36">
        <v>-12631.19</v>
      </c>
      <c r="F61" s="43"/>
      <c r="G61" s="36">
        <v>2080.38</v>
      </c>
      <c r="H61" s="36">
        <v>0</v>
      </c>
      <c r="I61" s="36">
        <v>-10550.81</v>
      </c>
      <c r="J61" s="43"/>
      <c r="K61" s="5" t="e">
        <f>VLOOKUP(B61,#REF!,1,0)</f>
        <v>#REF!</v>
      </c>
    </row>
    <row r="62" spans="1:11" ht="15" hidden="1" customHeight="1">
      <c r="A62" s="34">
        <v>5</v>
      </c>
      <c r="B62" s="35" t="s">
        <v>3093</v>
      </c>
      <c r="C62" s="34" t="s">
        <v>1</v>
      </c>
      <c r="D62" s="35" t="s">
        <v>3094</v>
      </c>
      <c r="E62" s="36">
        <v>2440784.67</v>
      </c>
      <c r="F62" s="43"/>
      <c r="G62" s="36">
        <v>27380.83</v>
      </c>
      <c r="H62" s="36">
        <v>77542.3</v>
      </c>
      <c r="I62" s="36">
        <v>2390623.2000000002</v>
      </c>
      <c r="J62" s="43"/>
      <c r="K62" s="5" t="e">
        <f>VLOOKUP(B62,#REF!,1,0)</f>
        <v>#REF!</v>
      </c>
    </row>
    <row r="63" spans="1:11" ht="15" hidden="1" customHeight="1">
      <c r="A63" s="34">
        <v>6</v>
      </c>
      <c r="B63" s="35" t="s">
        <v>3095</v>
      </c>
      <c r="C63" s="34" t="s">
        <v>3096</v>
      </c>
      <c r="D63" s="35" t="s">
        <v>3097</v>
      </c>
      <c r="E63" s="36">
        <v>2947582.24</v>
      </c>
      <c r="F63" s="43"/>
      <c r="G63" s="36">
        <v>354.53</v>
      </c>
      <c r="H63" s="36">
        <v>77460.2</v>
      </c>
      <c r="I63" s="36">
        <v>2870476.57</v>
      </c>
      <c r="J63" s="43"/>
      <c r="K63" s="5" t="e">
        <f>VLOOKUP(B63,#REF!,1,0)</f>
        <v>#REF!</v>
      </c>
    </row>
    <row r="64" spans="1:11" ht="15" hidden="1" customHeight="1">
      <c r="A64" s="34">
        <v>6</v>
      </c>
      <c r="B64" s="35" t="s">
        <v>3098</v>
      </c>
      <c r="C64" s="34" t="s">
        <v>3099</v>
      </c>
      <c r="D64" s="35" t="s">
        <v>3100</v>
      </c>
      <c r="E64" s="36">
        <v>-506728.95</v>
      </c>
      <c r="F64" s="43"/>
      <c r="G64" s="36">
        <v>27010.32</v>
      </c>
      <c r="H64" s="36">
        <v>0</v>
      </c>
      <c r="I64" s="36">
        <v>-479718.63</v>
      </c>
      <c r="J64" s="43"/>
      <c r="K64" s="5" t="e">
        <f>VLOOKUP(B64,#REF!,1,0)</f>
        <v>#REF!</v>
      </c>
    </row>
    <row r="65" spans="1:11" ht="15" customHeight="1">
      <c r="A65" s="34">
        <v>6</v>
      </c>
      <c r="B65" s="35" t="s">
        <v>3101</v>
      </c>
      <c r="C65" s="34" t="s">
        <v>3102</v>
      </c>
      <c r="D65" s="35" t="s">
        <v>3103</v>
      </c>
      <c r="E65" s="36">
        <v>-23.5</v>
      </c>
      <c r="F65" s="43"/>
      <c r="G65" s="36">
        <v>15.98</v>
      </c>
      <c r="H65" s="36">
        <v>16.5</v>
      </c>
      <c r="I65" s="36">
        <v>-24.02</v>
      </c>
      <c r="J65" s="43"/>
      <c r="K65" s="5" t="e">
        <f>VLOOKUP(B65,#REF!,1,0)</f>
        <v>#REF!</v>
      </c>
    </row>
    <row r="66" spans="1:11" ht="15" customHeight="1">
      <c r="A66" s="34">
        <v>6</v>
      </c>
      <c r="B66" s="35" t="s">
        <v>3104</v>
      </c>
      <c r="C66" s="34" t="s">
        <v>3105</v>
      </c>
      <c r="D66" s="35" t="s">
        <v>3106</v>
      </c>
      <c r="E66" s="36">
        <v>-45.12</v>
      </c>
      <c r="F66" s="43"/>
      <c r="G66" s="36">
        <v>0</v>
      </c>
      <c r="H66" s="36">
        <v>65.599999999999994</v>
      </c>
      <c r="I66" s="36">
        <v>-110.72</v>
      </c>
      <c r="J66" s="43"/>
      <c r="K66" s="5" t="e">
        <f>VLOOKUP(B66,#REF!,1,0)</f>
        <v>#REF!</v>
      </c>
    </row>
    <row r="67" spans="1:11" ht="15" hidden="1" customHeight="1">
      <c r="A67" s="34">
        <v>4</v>
      </c>
      <c r="B67" s="35" t="s">
        <v>3107</v>
      </c>
      <c r="C67" s="34" t="s">
        <v>1</v>
      </c>
      <c r="D67" s="35" t="s">
        <v>5910</v>
      </c>
      <c r="E67" s="36">
        <v>6214.83</v>
      </c>
      <c r="F67" s="43"/>
      <c r="G67" s="36">
        <v>55.8</v>
      </c>
      <c r="H67" s="36">
        <v>55.8</v>
      </c>
      <c r="I67" s="36">
        <v>6214.83</v>
      </c>
      <c r="J67" s="43"/>
      <c r="K67" s="5" t="e">
        <f>VLOOKUP(B67,#REF!,1,0)</f>
        <v>#REF!</v>
      </c>
    </row>
    <row r="68" spans="1:11" ht="15" hidden="1" customHeight="1">
      <c r="A68" s="34">
        <v>5</v>
      </c>
      <c r="B68" s="35" t="s">
        <v>3109</v>
      </c>
      <c r="C68" s="34" t="s">
        <v>1</v>
      </c>
      <c r="D68" s="35" t="s">
        <v>3094</v>
      </c>
      <c r="E68" s="36">
        <v>6214.83</v>
      </c>
      <c r="F68" s="43"/>
      <c r="G68" s="36">
        <v>55.8</v>
      </c>
      <c r="H68" s="36">
        <v>55.8</v>
      </c>
      <c r="I68" s="36">
        <v>6214.83</v>
      </c>
      <c r="J68" s="43"/>
      <c r="K68" s="5" t="e">
        <f>VLOOKUP(B68,#REF!,1,0)</f>
        <v>#REF!</v>
      </c>
    </row>
    <row r="69" spans="1:11" ht="15" customHeight="1">
      <c r="A69" s="34">
        <v>6</v>
      </c>
      <c r="B69" s="35" t="s">
        <v>3110</v>
      </c>
      <c r="C69" s="34" t="s">
        <v>3111</v>
      </c>
      <c r="D69" s="35" t="s">
        <v>3112</v>
      </c>
      <c r="E69" s="36">
        <v>6526.23</v>
      </c>
      <c r="F69" s="43"/>
      <c r="G69" s="36">
        <v>55.8</v>
      </c>
      <c r="H69" s="36">
        <v>0</v>
      </c>
      <c r="I69" s="36">
        <v>6582.03</v>
      </c>
      <c r="J69" s="43"/>
      <c r="K69" s="5" t="e">
        <f>VLOOKUP(B69,#REF!,1,0)</f>
        <v>#REF!</v>
      </c>
    </row>
    <row r="70" spans="1:11" ht="15" customHeight="1">
      <c r="A70" s="34">
        <v>6</v>
      </c>
      <c r="B70" s="35" t="s">
        <v>3113</v>
      </c>
      <c r="C70" s="34" t="s">
        <v>3114</v>
      </c>
      <c r="D70" s="35" t="s">
        <v>3115</v>
      </c>
      <c r="E70" s="36">
        <v>-311.39999999999998</v>
      </c>
      <c r="F70" s="43"/>
      <c r="G70" s="36">
        <v>0</v>
      </c>
      <c r="H70" s="36">
        <v>55.8</v>
      </c>
      <c r="I70" s="36">
        <v>-367.2</v>
      </c>
      <c r="J70" s="43"/>
      <c r="K70" s="5" t="e">
        <f>VLOOKUP(B70,#REF!,1,0)</f>
        <v>#REF!</v>
      </c>
    </row>
    <row r="71" spans="1:11" ht="15" hidden="1" customHeight="1">
      <c r="A71" s="34">
        <v>4</v>
      </c>
      <c r="B71" s="35" t="s">
        <v>3116</v>
      </c>
      <c r="C71" s="34" t="s">
        <v>1</v>
      </c>
      <c r="D71" s="35" t="s">
        <v>3117</v>
      </c>
      <c r="E71" s="36">
        <v>3869762.98</v>
      </c>
      <c r="F71" s="43"/>
      <c r="G71" s="36">
        <v>29317.77</v>
      </c>
      <c r="H71" s="36">
        <v>0</v>
      </c>
      <c r="I71" s="36">
        <v>3899080.75</v>
      </c>
      <c r="J71" s="43"/>
      <c r="K71" s="5" t="e">
        <f>VLOOKUP(B71,#REF!,1,0)</f>
        <v>#REF!</v>
      </c>
    </row>
    <row r="72" spans="1:11" ht="15" hidden="1" customHeight="1">
      <c r="A72" s="34">
        <v>5</v>
      </c>
      <c r="B72" s="35" t="s">
        <v>3118</v>
      </c>
      <c r="C72" s="34" t="s">
        <v>1</v>
      </c>
      <c r="D72" s="35" t="s">
        <v>3086</v>
      </c>
      <c r="E72" s="36">
        <v>396979.17</v>
      </c>
      <c r="F72" s="43"/>
      <c r="G72" s="36">
        <v>3071.62</v>
      </c>
      <c r="H72" s="36">
        <v>0</v>
      </c>
      <c r="I72" s="36">
        <v>400050.79</v>
      </c>
      <c r="J72" s="43"/>
      <c r="K72" s="5" t="e">
        <f>VLOOKUP(B72,#REF!,1,0)</f>
        <v>#REF!</v>
      </c>
    </row>
    <row r="73" spans="1:11" ht="15" hidden="1" customHeight="1">
      <c r="A73" s="34">
        <v>6</v>
      </c>
      <c r="B73" s="35" t="s">
        <v>3119</v>
      </c>
      <c r="C73" s="34" t="s">
        <v>3120</v>
      </c>
      <c r="D73" s="35" t="s">
        <v>3121</v>
      </c>
      <c r="E73" s="36">
        <v>419612.09</v>
      </c>
      <c r="F73" s="43"/>
      <c r="G73" s="36">
        <v>0</v>
      </c>
      <c r="H73" s="36">
        <v>0</v>
      </c>
      <c r="I73" s="36">
        <v>419612.09</v>
      </c>
      <c r="J73" s="43"/>
      <c r="K73" s="5" t="e">
        <f>VLOOKUP(B73,#REF!,1,0)</f>
        <v>#REF!</v>
      </c>
    </row>
    <row r="74" spans="1:11" ht="15" hidden="1" customHeight="1">
      <c r="A74" s="34">
        <v>6</v>
      </c>
      <c r="B74" s="35" t="s">
        <v>3122</v>
      </c>
      <c r="C74" s="34" t="s">
        <v>3123</v>
      </c>
      <c r="D74" s="35" t="s">
        <v>3124</v>
      </c>
      <c r="E74" s="36">
        <v>-22632.92</v>
      </c>
      <c r="F74" s="43"/>
      <c r="G74" s="36">
        <v>3071.62</v>
      </c>
      <c r="H74" s="36">
        <v>0</v>
      </c>
      <c r="I74" s="36">
        <v>-19561.3</v>
      </c>
      <c r="J74" s="43"/>
      <c r="K74" s="5" t="e">
        <f>VLOOKUP(B74,#REF!,1,0)</f>
        <v>#REF!</v>
      </c>
    </row>
    <row r="75" spans="1:11" ht="15" hidden="1" customHeight="1">
      <c r="A75" s="34">
        <v>5</v>
      </c>
      <c r="B75" s="35" t="s">
        <v>3125</v>
      </c>
      <c r="C75" s="34" t="s">
        <v>1</v>
      </c>
      <c r="D75" s="35" t="s">
        <v>3094</v>
      </c>
      <c r="E75" s="36">
        <v>3472783.81</v>
      </c>
      <c r="F75" s="43"/>
      <c r="G75" s="36">
        <v>26246.15</v>
      </c>
      <c r="H75" s="36">
        <v>0</v>
      </c>
      <c r="I75" s="36">
        <v>3499029.96</v>
      </c>
      <c r="J75" s="43"/>
      <c r="K75" s="5" t="e">
        <f>VLOOKUP(B75,#REF!,1,0)</f>
        <v>#REF!</v>
      </c>
    </row>
    <row r="76" spans="1:11" ht="15" hidden="1" customHeight="1">
      <c r="A76" s="34">
        <v>6</v>
      </c>
      <c r="B76" s="35" t="s">
        <v>3126</v>
      </c>
      <c r="C76" s="34" t="s">
        <v>3127</v>
      </c>
      <c r="D76" s="35" t="s">
        <v>3128</v>
      </c>
      <c r="E76" s="36">
        <v>3800119.42</v>
      </c>
      <c r="F76" s="43"/>
      <c r="G76" s="36">
        <v>0</v>
      </c>
      <c r="H76" s="36">
        <v>0</v>
      </c>
      <c r="I76" s="36">
        <v>3800119.42</v>
      </c>
      <c r="J76" s="43"/>
      <c r="K76" s="5" t="e">
        <f>VLOOKUP(B76,#REF!,1,0)</f>
        <v>#REF!</v>
      </c>
    </row>
    <row r="77" spans="1:11" ht="15" hidden="1" customHeight="1">
      <c r="A77" s="34">
        <v>6</v>
      </c>
      <c r="B77" s="35" t="s">
        <v>3129</v>
      </c>
      <c r="C77" s="34" t="s">
        <v>3130</v>
      </c>
      <c r="D77" s="35" t="s">
        <v>3131</v>
      </c>
      <c r="E77" s="36">
        <v>-327335.61</v>
      </c>
      <c r="F77" s="43"/>
      <c r="G77" s="36">
        <v>26246.15</v>
      </c>
      <c r="H77" s="36">
        <v>0</v>
      </c>
      <c r="I77" s="36">
        <v>-301089.46000000002</v>
      </c>
      <c r="J77" s="43"/>
      <c r="K77" s="5" t="e">
        <f>VLOOKUP(B77,#REF!,1,0)</f>
        <v>#REF!</v>
      </c>
    </row>
    <row r="78" spans="1:11" ht="15" hidden="1" customHeight="1">
      <c r="A78" s="34">
        <v>4</v>
      </c>
      <c r="B78" s="35" t="s">
        <v>3132</v>
      </c>
      <c r="C78" s="34" t="s">
        <v>1</v>
      </c>
      <c r="D78" s="35" t="s">
        <v>3133</v>
      </c>
      <c r="E78" s="36">
        <v>1586613.86</v>
      </c>
      <c r="F78" s="43"/>
      <c r="G78" s="36">
        <v>11443.53</v>
      </c>
      <c r="H78" s="36">
        <v>618650.72</v>
      </c>
      <c r="I78" s="36">
        <v>979406.67</v>
      </c>
      <c r="J78" s="43"/>
      <c r="K78" s="5" t="e">
        <f>VLOOKUP(B78,#REF!,1,0)</f>
        <v>#REF!</v>
      </c>
    </row>
    <row r="79" spans="1:11" ht="15" hidden="1" customHeight="1">
      <c r="A79" s="34">
        <v>5</v>
      </c>
      <c r="B79" s="35" t="s">
        <v>3134</v>
      </c>
      <c r="C79" s="34" t="s">
        <v>1</v>
      </c>
      <c r="D79" s="35" t="s">
        <v>3086</v>
      </c>
      <c r="E79" s="36">
        <v>1586613.86</v>
      </c>
      <c r="F79" s="43"/>
      <c r="G79" s="36">
        <v>11443.53</v>
      </c>
      <c r="H79" s="36">
        <v>618650.72</v>
      </c>
      <c r="I79" s="36">
        <v>979406.67</v>
      </c>
      <c r="J79" s="43"/>
      <c r="K79" s="5" t="e">
        <f>VLOOKUP(B79,#REF!,1,0)</f>
        <v>#REF!</v>
      </c>
    </row>
    <row r="80" spans="1:11" ht="15" hidden="1" customHeight="1">
      <c r="A80" s="34">
        <v>6</v>
      </c>
      <c r="B80" s="35" t="s">
        <v>3135</v>
      </c>
      <c r="C80" s="34" t="s">
        <v>3136</v>
      </c>
      <c r="D80" s="35" t="s">
        <v>3137</v>
      </c>
      <c r="E80" s="36">
        <v>1637556.48</v>
      </c>
      <c r="F80" s="43"/>
      <c r="G80" s="36">
        <v>2282.83</v>
      </c>
      <c r="H80" s="36">
        <v>618650.72</v>
      </c>
      <c r="I80" s="36">
        <v>1021188.59</v>
      </c>
      <c r="J80" s="43"/>
      <c r="K80" s="5" t="e">
        <f>VLOOKUP(B80,#REF!,1,0)</f>
        <v>#REF!</v>
      </c>
    </row>
    <row r="81" spans="1:11" ht="15" hidden="1" customHeight="1">
      <c r="A81" s="34">
        <v>6</v>
      </c>
      <c r="B81" s="35" t="s">
        <v>3138</v>
      </c>
      <c r="C81" s="34" t="s">
        <v>3139</v>
      </c>
      <c r="D81" s="35" t="s">
        <v>3140</v>
      </c>
      <c r="E81" s="36">
        <v>-50942.62</v>
      </c>
      <c r="F81" s="43"/>
      <c r="G81" s="36">
        <v>9160.7000000000007</v>
      </c>
      <c r="H81" s="36">
        <v>0</v>
      </c>
      <c r="I81" s="36">
        <v>-41781.919999999998</v>
      </c>
      <c r="J81" s="43"/>
      <c r="K81" s="5" t="e">
        <f>VLOOKUP(B81,#REF!,1,0)</f>
        <v>#REF!</v>
      </c>
    </row>
    <row r="82" spans="1:11" ht="15" hidden="1" customHeight="1">
      <c r="A82" s="34">
        <v>3</v>
      </c>
      <c r="B82" s="35" t="s">
        <v>3141</v>
      </c>
      <c r="C82" s="34" t="s">
        <v>1</v>
      </c>
      <c r="D82" s="35" t="s">
        <v>3142</v>
      </c>
      <c r="E82" s="36">
        <v>-10985967</v>
      </c>
      <c r="F82" s="43"/>
      <c r="G82" s="36">
        <v>969579.56</v>
      </c>
      <c r="H82" s="36">
        <v>925427.77</v>
      </c>
      <c r="I82" s="36">
        <v>-10941815.210000001</v>
      </c>
      <c r="J82" s="43"/>
      <c r="K82" s="5" t="e">
        <f>VLOOKUP(B82,#REF!,1,0)</f>
        <v>#REF!</v>
      </c>
    </row>
    <row r="83" spans="1:11" ht="15" hidden="1" customHeight="1">
      <c r="A83" s="34">
        <v>4</v>
      </c>
      <c r="B83" s="35" t="s">
        <v>3143</v>
      </c>
      <c r="C83" s="34" t="s">
        <v>1</v>
      </c>
      <c r="D83" s="35" t="s">
        <v>3144</v>
      </c>
      <c r="E83" s="36">
        <v>-10290349.1</v>
      </c>
      <c r="F83" s="43"/>
      <c r="G83" s="36">
        <v>927264.16</v>
      </c>
      <c r="H83" s="36">
        <v>737377.32</v>
      </c>
      <c r="I83" s="36">
        <v>-10100462.26</v>
      </c>
      <c r="J83" s="43"/>
      <c r="K83" s="5" t="e">
        <f>VLOOKUP(B83,#REF!,1,0)</f>
        <v>#REF!</v>
      </c>
    </row>
    <row r="84" spans="1:11" ht="15" hidden="1" customHeight="1">
      <c r="A84" s="34">
        <v>6</v>
      </c>
      <c r="B84" s="35" t="s">
        <v>3145</v>
      </c>
      <c r="C84" s="34" t="s">
        <v>3146</v>
      </c>
      <c r="D84" s="35" t="s">
        <v>3147</v>
      </c>
      <c r="E84" s="36">
        <v>-55170.82</v>
      </c>
      <c r="F84" s="43"/>
      <c r="G84" s="36">
        <v>16391.23</v>
      </c>
      <c r="H84" s="36">
        <v>20538.16</v>
      </c>
      <c r="I84" s="36">
        <v>-59317.75</v>
      </c>
      <c r="J84" s="43"/>
      <c r="K84" s="5" t="e">
        <f>VLOOKUP(B84,#REF!,1,0)</f>
        <v>#REF!</v>
      </c>
    </row>
    <row r="85" spans="1:11" ht="15" hidden="1" customHeight="1">
      <c r="A85" s="34">
        <v>6</v>
      </c>
      <c r="B85" s="35" t="s">
        <v>3148</v>
      </c>
      <c r="C85" s="34" t="s">
        <v>3149</v>
      </c>
      <c r="D85" s="35" t="s">
        <v>3150</v>
      </c>
      <c r="E85" s="36">
        <v>-9799716.9700000007</v>
      </c>
      <c r="F85" s="43"/>
      <c r="G85" s="36">
        <v>806154.1</v>
      </c>
      <c r="H85" s="36">
        <v>573784.15</v>
      </c>
      <c r="I85" s="36">
        <v>-9567347.0199999996</v>
      </c>
      <c r="J85" s="43"/>
      <c r="K85" s="5" t="e">
        <f>VLOOKUP(B85,#REF!,1,0)</f>
        <v>#REF!</v>
      </c>
    </row>
    <row r="86" spans="1:11" ht="15" hidden="1" customHeight="1">
      <c r="A86" s="34">
        <v>6</v>
      </c>
      <c r="B86" s="35" t="s">
        <v>3151</v>
      </c>
      <c r="C86" s="34" t="s">
        <v>3152</v>
      </c>
      <c r="D86" s="35" t="s">
        <v>3153</v>
      </c>
      <c r="E86" s="36">
        <v>-117873.53</v>
      </c>
      <c r="F86" s="43"/>
      <c r="G86" s="36">
        <v>19180.68</v>
      </c>
      <c r="H86" s="36">
        <v>37968.46</v>
      </c>
      <c r="I86" s="36">
        <v>-136661.31</v>
      </c>
      <c r="J86" s="43"/>
      <c r="K86" s="5" t="e">
        <f>VLOOKUP(B86,#REF!,1,0)</f>
        <v>#REF!</v>
      </c>
    </row>
    <row r="87" spans="1:11" ht="15" hidden="1" customHeight="1">
      <c r="A87" s="34">
        <v>6</v>
      </c>
      <c r="B87" s="35" t="s">
        <v>3154</v>
      </c>
      <c r="C87" s="34" t="s">
        <v>3155</v>
      </c>
      <c r="D87" s="35" t="s">
        <v>3156</v>
      </c>
      <c r="E87" s="36">
        <v>-106781.7</v>
      </c>
      <c r="F87" s="43"/>
      <c r="G87" s="36">
        <v>59959.67</v>
      </c>
      <c r="H87" s="36">
        <v>36046.959999999999</v>
      </c>
      <c r="I87" s="36">
        <v>-82868.990000000005</v>
      </c>
      <c r="J87" s="43"/>
      <c r="K87" s="5" t="e">
        <f>VLOOKUP(B87,#REF!,1,0)</f>
        <v>#REF!</v>
      </c>
    </row>
    <row r="88" spans="1:11" ht="15" hidden="1" customHeight="1">
      <c r="A88" s="34">
        <v>6</v>
      </c>
      <c r="B88" s="35" t="s">
        <v>3157</v>
      </c>
      <c r="C88" s="34" t="s">
        <v>3158</v>
      </c>
      <c r="D88" s="35" t="s">
        <v>3159</v>
      </c>
      <c r="E88" s="36">
        <v>-210806.08</v>
      </c>
      <c r="F88" s="43"/>
      <c r="G88" s="36">
        <v>25578.48</v>
      </c>
      <c r="H88" s="36">
        <v>69039.59</v>
      </c>
      <c r="I88" s="36">
        <v>-254267.19</v>
      </c>
      <c r="J88" s="43"/>
      <c r="K88" s="5" t="e">
        <f>VLOOKUP(B88,#REF!,1,0)</f>
        <v>#REF!</v>
      </c>
    </row>
    <row r="89" spans="1:11" ht="15" hidden="1" customHeight="1">
      <c r="A89" s="34">
        <v>4</v>
      </c>
      <c r="B89" s="35" t="s">
        <v>3160</v>
      </c>
      <c r="C89" s="34" t="s">
        <v>1</v>
      </c>
      <c r="D89" s="35" t="s">
        <v>3161</v>
      </c>
      <c r="E89" s="36">
        <v>-446039.46</v>
      </c>
      <c r="F89" s="43"/>
      <c r="G89" s="36">
        <v>27147</v>
      </c>
      <c r="H89" s="36">
        <v>132023.15</v>
      </c>
      <c r="I89" s="36">
        <v>-550915.61</v>
      </c>
      <c r="J89" s="43"/>
      <c r="K89" s="5" t="e">
        <f>VLOOKUP(B89,#REF!,1,0)</f>
        <v>#REF!</v>
      </c>
    </row>
    <row r="90" spans="1:11" ht="15" hidden="1" customHeight="1">
      <c r="A90" s="34">
        <v>6</v>
      </c>
      <c r="B90" s="35" t="s">
        <v>3162</v>
      </c>
      <c r="C90" s="34" t="s">
        <v>3163</v>
      </c>
      <c r="D90" s="35" t="s">
        <v>3164</v>
      </c>
      <c r="E90" s="36">
        <v>-446039.46</v>
      </c>
      <c r="F90" s="43"/>
      <c r="G90" s="36">
        <v>27147</v>
      </c>
      <c r="H90" s="36">
        <v>132023.15</v>
      </c>
      <c r="I90" s="36">
        <v>-550915.61</v>
      </c>
      <c r="J90" s="43"/>
      <c r="K90" s="5" t="e">
        <f>VLOOKUP(B90,#REF!,1,0)</f>
        <v>#REF!</v>
      </c>
    </row>
    <row r="91" spans="1:11" ht="15" hidden="1" customHeight="1">
      <c r="A91" s="34">
        <v>4</v>
      </c>
      <c r="B91" s="35" t="s">
        <v>3165</v>
      </c>
      <c r="C91" s="34" t="s">
        <v>1</v>
      </c>
      <c r="D91" s="35" t="s">
        <v>3166</v>
      </c>
      <c r="E91" s="36">
        <v>-249578.44</v>
      </c>
      <c r="F91" s="43"/>
      <c r="G91" s="36">
        <v>15168.4</v>
      </c>
      <c r="H91" s="36">
        <v>56027.3</v>
      </c>
      <c r="I91" s="36">
        <v>-290437.34000000003</v>
      </c>
      <c r="J91" s="43"/>
      <c r="K91" s="5" t="e">
        <f>VLOOKUP(B91,#REF!,1,0)</f>
        <v>#REF!</v>
      </c>
    </row>
    <row r="92" spans="1:11" ht="15" hidden="1" customHeight="1">
      <c r="A92" s="34">
        <v>6</v>
      </c>
      <c r="B92" s="35" t="s">
        <v>3167</v>
      </c>
      <c r="C92" s="34" t="s">
        <v>3168</v>
      </c>
      <c r="D92" s="35" t="s">
        <v>3169</v>
      </c>
      <c r="E92" s="36">
        <v>-36782.19</v>
      </c>
      <c r="F92" s="43"/>
      <c r="G92" s="36">
        <v>4485.6000000000004</v>
      </c>
      <c r="H92" s="36">
        <v>10850.58</v>
      </c>
      <c r="I92" s="36">
        <v>-43147.17</v>
      </c>
      <c r="J92" s="43"/>
      <c r="K92" s="5" t="e">
        <f>VLOOKUP(B92,#REF!,1,0)</f>
        <v>#REF!</v>
      </c>
    </row>
    <row r="93" spans="1:11" ht="15" customHeight="1">
      <c r="A93" s="34">
        <v>6</v>
      </c>
      <c r="B93" s="35" t="s">
        <v>3170</v>
      </c>
      <c r="C93" s="34" t="s">
        <v>3171</v>
      </c>
      <c r="D93" s="35" t="s">
        <v>3172</v>
      </c>
      <c r="E93" s="36">
        <v>-6214.83</v>
      </c>
      <c r="F93" s="43"/>
      <c r="G93" s="36">
        <v>0</v>
      </c>
      <c r="H93" s="36">
        <v>0</v>
      </c>
      <c r="I93" s="36">
        <v>-6214.83</v>
      </c>
      <c r="J93" s="43"/>
      <c r="K93" s="5" t="e">
        <f>VLOOKUP(B93,#REF!,1,0)</f>
        <v>#REF!</v>
      </c>
    </row>
    <row r="94" spans="1:11" ht="15" hidden="1" customHeight="1">
      <c r="A94" s="34">
        <v>6</v>
      </c>
      <c r="B94" s="35" t="s">
        <v>3173</v>
      </c>
      <c r="C94" s="34" t="s">
        <v>3174</v>
      </c>
      <c r="D94" s="35" t="s">
        <v>3175</v>
      </c>
      <c r="E94" s="36">
        <v>-179109.79</v>
      </c>
      <c r="F94" s="43"/>
      <c r="G94" s="36">
        <v>1852.82</v>
      </c>
      <c r="H94" s="36">
        <v>43604.94</v>
      </c>
      <c r="I94" s="36">
        <v>-220861.91</v>
      </c>
      <c r="J94" s="43"/>
      <c r="K94" s="5" t="e">
        <f>VLOOKUP(B94,#REF!,1,0)</f>
        <v>#REF!</v>
      </c>
    </row>
    <row r="95" spans="1:11" ht="15" hidden="1" customHeight="1">
      <c r="A95" s="34">
        <v>6</v>
      </c>
      <c r="B95" s="35" t="s">
        <v>3176</v>
      </c>
      <c r="C95" s="34" t="s">
        <v>3177</v>
      </c>
      <c r="D95" s="35" t="s">
        <v>3178</v>
      </c>
      <c r="E95" s="36">
        <v>-27471.63</v>
      </c>
      <c r="F95" s="43"/>
      <c r="G95" s="36">
        <v>8829.98</v>
      </c>
      <c r="H95" s="36">
        <v>1571.78</v>
      </c>
      <c r="I95" s="36">
        <v>-20213.43</v>
      </c>
      <c r="J95" s="43"/>
      <c r="K95" s="5" t="e">
        <f>VLOOKUP(B95,#REF!,1,0)</f>
        <v>#REF!</v>
      </c>
    </row>
    <row r="96" spans="1:11" ht="15" hidden="1" customHeight="1">
      <c r="A96" s="34">
        <v>2</v>
      </c>
      <c r="B96" s="35" t="s">
        <v>3179</v>
      </c>
      <c r="C96" s="34" t="s">
        <v>1</v>
      </c>
      <c r="D96" s="35" t="s">
        <v>3180</v>
      </c>
      <c r="E96" s="36">
        <v>3622096.69</v>
      </c>
      <c r="F96" s="43"/>
      <c r="G96" s="36">
        <v>848074003.97000003</v>
      </c>
      <c r="H96" s="36">
        <v>848093347.57000005</v>
      </c>
      <c r="I96" s="36">
        <v>3602753.09</v>
      </c>
      <c r="J96" s="43"/>
      <c r="K96" s="5" t="e">
        <f>VLOOKUP(B96,#REF!,1,0)</f>
        <v>#REF!</v>
      </c>
    </row>
    <row r="97" spans="1:11" ht="15" hidden="1" customHeight="1">
      <c r="A97" s="34">
        <v>3</v>
      </c>
      <c r="B97" s="35" t="s">
        <v>3181</v>
      </c>
      <c r="C97" s="34" t="s">
        <v>1</v>
      </c>
      <c r="D97" s="35" t="s">
        <v>3182</v>
      </c>
      <c r="E97" s="36">
        <v>146645.4</v>
      </c>
      <c r="F97" s="43"/>
      <c r="G97" s="36">
        <v>42790.17</v>
      </c>
      <c r="H97" s="36">
        <v>31776.51</v>
      </c>
      <c r="I97" s="36">
        <v>157659.06</v>
      </c>
      <c r="J97" s="43"/>
      <c r="K97" s="5" t="e">
        <f>VLOOKUP(B97,#REF!,1,0)</f>
        <v>#REF!</v>
      </c>
    </row>
    <row r="98" spans="1:11" ht="15" hidden="1" customHeight="1">
      <c r="A98" s="34">
        <v>4</v>
      </c>
      <c r="B98" s="35" t="s">
        <v>3183</v>
      </c>
      <c r="C98" s="34" t="s">
        <v>1</v>
      </c>
      <c r="D98" s="35" t="s">
        <v>3184</v>
      </c>
      <c r="E98" s="36">
        <v>146645.4</v>
      </c>
      <c r="F98" s="43"/>
      <c r="G98" s="36">
        <v>42790.17</v>
      </c>
      <c r="H98" s="36">
        <v>31776.51</v>
      </c>
      <c r="I98" s="36">
        <v>157659.06</v>
      </c>
      <c r="J98" s="43"/>
      <c r="K98" s="5" t="e">
        <f>VLOOKUP(B98,#REF!,1,0)</f>
        <v>#REF!</v>
      </c>
    </row>
    <row r="99" spans="1:11" ht="15" hidden="1" customHeight="1">
      <c r="A99" s="34">
        <v>6</v>
      </c>
      <c r="B99" s="35" t="s">
        <v>3185</v>
      </c>
      <c r="C99" s="34" t="s">
        <v>3186</v>
      </c>
      <c r="D99" s="35" t="s">
        <v>3187</v>
      </c>
      <c r="E99" s="36">
        <v>146645.4</v>
      </c>
      <c r="F99" s="43"/>
      <c r="G99" s="36">
        <v>42790.17</v>
      </c>
      <c r="H99" s="36">
        <v>31776.51</v>
      </c>
      <c r="I99" s="36">
        <v>157659.06</v>
      </c>
      <c r="J99" s="43"/>
      <c r="K99" s="5" t="e">
        <f>VLOOKUP(B99,#REF!,1,0)</f>
        <v>#REF!</v>
      </c>
    </row>
    <row r="100" spans="1:11" ht="15" hidden="1" customHeight="1">
      <c r="A100" s="34">
        <v>3</v>
      </c>
      <c r="B100" s="35" t="s">
        <v>3188</v>
      </c>
      <c r="C100" s="34" t="s">
        <v>1</v>
      </c>
      <c r="D100" s="35" t="s">
        <v>3189</v>
      </c>
      <c r="E100" s="36">
        <v>138897.79999999999</v>
      </c>
      <c r="F100" s="43"/>
      <c r="G100" s="36">
        <v>450027.06</v>
      </c>
      <c r="H100" s="36">
        <v>464640.92</v>
      </c>
      <c r="I100" s="36">
        <v>124283.94</v>
      </c>
      <c r="J100" s="43"/>
      <c r="K100" s="5" t="e">
        <f>VLOOKUP(B100,#REF!,1,0)</f>
        <v>#REF!</v>
      </c>
    </row>
    <row r="101" spans="1:11" ht="15" hidden="1" customHeight="1">
      <c r="A101" s="34">
        <v>4</v>
      </c>
      <c r="B101" s="35" t="s">
        <v>3190</v>
      </c>
      <c r="C101" s="34" t="s">
        <v>1</v>
      </c>
      <c r="D101" s="35" t="s">
        <v>3191</v>
      </c>
      <c r="E101" s="36">
        <v>37363.29</v>
      </c>
      <c r="F101" s="43"/>
      <c r="G101" s="36">
        <v>220501.91</v>
      </c>
      <c r="H101" s="36">
        <v>217043.93</v>
      </c>
      <c r="I101" s="36">
        <v>40821.269999999997</v>
      </c>
      <c r="J101" s="43"/>
      <c r="K101" s="5" t="e">
        <f>VLOOKUP(B101,#REF!,1,0)</f>
        <v>#REF!</v>
      </c>
    </row>
    <row r="102" spans="1:11" ht="15" hidden="1" customHeight="1">
      <c r="A102" s="34">
        <v>6</v>
      </c>
      <c r="B102" s="35" t="s">
        <v>3192</v>
      </c>
      <c r="C102" s="34" t="s">
        <v>3193</v>
      </c>
      <c r="D102" s="35" t="s">
        <v>3194</v>
      </c>
      <c r="E102" s="36">
        <v>2062.21</v>
      </c>
      <c r="F102" s="43"/>
      <c r="G102" s="36">
        <v>1937.12</v>
      </c>
      <c r="H102" s="36">
        <v>2062.21</v>
      </c>
      <c r="I102" s="36">
        <v>1937.12</v>
      </c>
      <c r="J102" s="43"/>
      <c r="K102" s="5" t="e">
        <f>VLOOKUP(B102,#REF!,1,0)</f>
        <v>#REF!</v>
      </c>
    </row>
    <row r="103" spans="1:11" ht="15" hidden="1" customHeight="1">
      <c r="A103" s="34">
        <v>6</v>
      </c>
      <c r="B103" s="35" t="s">
        <v>3195</v>
      </c>
      <c r="C103" s="34" t="s">
        <v>3196</v>
      </c>
      <c r="D103" s="35" t="s">
        <v>3197</v>
      </c>
      <c r="E103" s="36">
        <v>27988.94</v>
      </c>
      <c r="F103" s="43"/>
      <c r="G103" s="36">
        <v>1688.55</v>
      </c>
      <c r="H103" s="36">
        <v>1712.33</v>
      </c>
      <c r="I103" s="36">
        <v>27965.16</v>
      </c>
      <c r="J103" s="43"/>
      <c r="K103" s="5" t="e">
        <f>VLOOKUP(B103,#REF!,1,0)</f>
        <v>#REF!</v>
      </c>
    </row>
    <row r="104" spans="1:11" ht="15" hidden="1" customHeight="1">
      <c r="A104" s="34">
        <v>6</v>
      </c>
      <c r="B104" s="35" t="s">
        <v>3198</v>
      </c>
      <c r="C104" s="34" t="s">
        <v>3199</v>
      </c>
      <c r="D104" s="35" t="s">
        <v>3200</v>
      </c>
      <c r="E104" s="36">
        <v>119.57</v>
      </c>
      <c r="F104" s="43"/>
      <c r="G104" s="36">
        <v>341.15</v>
      </c>
      <c r="H104" s="36">
        <v>355.86</v>
      </c>
      <c r="I104" s="36">
        <v>104.86</v>
      </c>
      <c r="J104" s="43"/>
      <c r="K104" s="5" t="e">
        <f>VLOOKUP(B104,#REF!,1,0)</f>
        <v>#REF!</v>
      </c>
    </row>
    <row r="105" spans="1:11" ht="15" hidden="1" customHeight="1">
      <c r="A105" s="34">
        <v>6</v>
      </c>
      <c r="B105" s="35" t="s">
        <v>3201</v>
      </c>
      <c r="C105" s="34" t="s">
        <v>3202</v>
      </c>
      <c r="D105" s="35" t="s">
        <v>3203</v>
      </c>
      <c r="E105" s="36">
        <v>3348.9</v>
      </c>
      <c r="F105" s="43"/>
      <c r="G105" s="36">
        <v>3332.43</v>
      </c>
      <c r="H105" s="36">
        <v>0</v>
      </c>
      <c r="I105" s="36">
        <v>6681.33</v>
      </c>
      <c r="J105" s="43"/>
      <c r="K105" s="5" t="e">
        <f>VLOOKUP(B105,#REF!,1,0)</f>
        <v>#REF!</v>
      </c>
    </row>
    <row r="106" spans="1:11" ht="15" hidden="1" customHeight="1">
      <c r="A106" s="34">
        <v>6</v>
      </c>
      <c r="B106" s="35" t="s">
        <v>3204</v>
      </c>
      <c r="C106" s="34" t="s">
        <v>3205</v>
      </c>
      <c r="D106" s="35" t="s">
        <v>3206</v>
      </c>
      <c r="E106" s="36">
        <v>3843.67</v>
      </c>
      <c r="F106" s="43"/>
      <c r="G106" s="36">
        <v>294.19</v>
      </c>
      <c r="H106" s="36">
        <v>5.0599999999999996</v>
      </c>
      <c r="I106" s="36">
        <v>4132.8</v>
      </c>
      <c r="J106" s="43"/>
      <c r="K106" s="5" t="e">
        <f>VLOOKUP(B106,#REF!,1,0)</f>
        <v>#REF!</v>
      </c>
    </row>
    <row r="107" spans="1:11" ht="15" hidden="1" customHeight="1">
      <c r="A107" s="34">
        <v>4</v>
      </c>
      <c r="B107" s="35" t="s">
        <v>3207</v>
      </c>
      <c r="C107" s="34" t="s">
        <v>1</v>
      </c>
      <c r="D107" s="35" t="s">
        <v>3208</v>
      </c>
      <c r="E107" s="36">
        <v>101534.51</v>
      </c>
      <c r="F107" s="43"/>
      <c r="G107" s="36">
        <v>229525.15</v>
      </c>
      <c r="H107" s="36">
        <v>247596.99</v>
      </c>
      <c r="I107" s="36">
        <v>83462.67</v>
      </c>
      <c r="J107" s="43"/>
      <c r="K107" s="5" t="e">
        <f>VLOOKUP(B107,#REF!,1,0)</f>
        <v>#REF!</v>
      </c>
    </row>
    <row r="108" spans="1:11" ht="15" hidden="1" customHeight="1">
      <c r="A108" s="34">
        <v>6</v>
      </c>
      <c r="B108" s="35" t="s">
        <v>3209</v>
      </c>
      <c r="C108" s="34" t="s">
        <v>3210</v>
      </c>
      <c r="D108" s="35" t="s">
        <v>3211</v>
      </c>
      <c r="E108" s="36">
        <v>101108.92</v>
      </c>
      <c r="F108" s="43"/>
      <c r="G108" s="36">
        <v>83092.69</v>
      </c>
      <c r="H108" s="36">
        <v>101108.92</v>
      </c>
      <c r="I108" s="36">
        <v>83092.69</v>
      </c>
      <c r="J108" s="43"/>
      <c r="K108" s="5" t="e">
        <f>VLOOKUP(B108,#REF!,1,0)</f>
        <v>#REF!</v>
      </c>
    </row>
    <row r="109" spans="1:11" ht="15" hidden="1" customHeight="1">
      <c r="A109" s="34">
        <v>6</v>
      </c>
      <c r="B109" s="35" t="s">
        <v>3212</v>
      </c>
      <c r="C109" s="34" t="s">
        <v>3213</v>
      </c>
      <c r="D109" s="35" t="s">
        <v>3214</v>
      </c>
      <c r="E109" s="36">
        <v>425.59</v>
      </c>
      <c r="F109" s="43"/>
      <c r="G109" s="36">
        <v>1094.33</v>
      </c>
      <c r="H109" s="36">
        <v>1149.94</v>
      </c>
      <c r="I109" s="36">
        <v>369.98</v>
      </c>
      <c r="J109" s="43"/>
      <c r="K109" s="5" t="e">
        <f>VLOOKUP(B109,#REF!,1,0)</f>
        <v>#REF!</v>
      </c>
    </row>
    <row r="110" spans="1:11" ht="15" hidden="1" customHeight="1">
      <c r="A110" s="34">
        <v>3</v>
      </c>
      <c r="B110" s="35" t="s">
        <v>3215</v>
      </c>
      <c r="C110" s="34" t="s">
        <v>1</v>
      </c>
      <c r="D110" s="35" t="s">
        <v>3216</v>
      </c>
      <c r="E110" s="36">
        <v>3446245.92</v>
      </c>
      <c r="F110" s="43"/>
      <c r="G110" s="36">
        <v>847568080.27999997</v>
      </c>
      <c r="H110" s="36">
        <v>847578790.21000004</v>
      </c>
      <c r="I110" s="36">
        <v>3435535.99</v>
      </c>
      <c r="J110" s="43"/>
      <c r="K110" s="5" t="e">
        <f>VLOOKUP(B110,#REF!,1,0)</f>
        <v>#REF!</v>
      </c>
    </row>
    <row r="111" spans="1:11" ht="15" hidden="1" customHeight="1">
      <c r="A111" s="34">
        <v>4</v>
      </c>
      <c r="B111" s="35" t="s">
        <v>3217</v>
      </c>
      <c r="C111" s="34" t="s">
        <v>1</v>
      </c>
      <c r="D111" s="35" t="s">
        <v>3218</v>
      </c>
      <c r="E111" s="36">
        <v>205308.2</v>
      </c>
      <c r="F111" s="43"/>
      <c r="G111" s="36">
        <v>217467.96</v>
      </c>
      <c r="H111" s="36">
        <v>218802.95</v>
      </c>
      <c r="I111" s="36">
        <v>203973.21</v>
      </c>
      <c r="J111" s="43"/>
      <c r="K111" s="5" t="e">
        <f>VLOOKUP(B111,#REF!,1,0)</f>
        <v>#REF!</v>
      </c>
    </row>
    <row r="112" spans="1:11" ht="15" hidden="1" customHeight="1">
      <c r="A112" s="34">
        <v>6</v>
      </c>
      <c r="B112" s="35" t="s">
        <v>5911</v>
      </c>
      <c r="C112" s="34" t="s">
        <v>5912</v>
      </c>
      <c r="D112" s="35" t="s">
        <v>5913</v>
      </c>
      <c r="E112" s="36">
        <v>205308.2</v>
      </c>
      <c r="F112" s="43"/>
      <c r="G112" s="36">
        <v>0</v>
      </c>
      <c r="H112" s="36">
        <v>1334.99</v>
      </c>
      <c r="I112" s="36">
        <v>203973.21</v>
      </c>
      <c r="J112" s="43"/>
      <c r="K112" s="5" t="e">
        <f>VLOOKUP(B112,#REF!,1,0)</f>
        <v>#REF!</v>
      </c>
    </row>
    <row r="113" spans="1:11" ht="15" hidden="1" customHeight="1">
      <c r="A113" s="34">
        <v>4</v>
      </c>
      <c r="B113" s="35" t="s">
        <v>3234</v>
      </c>
      <c r="C113" s="34" t="s">
        <v>1</v>
      </c>
      <c r="D113" s="35" t="s">
        <v>3235</v>
      </c>
      <c r="E113" s="36">
        <v>11554.9</v>
      </c>
      <c r="F113" s="43"/>
      <c r="G113" s="36">
        <v>65563.63</v>
      </c>
      <c r="H113" s="36">
        <v>65097.33</v>
      </c>
      <c r="I113" s="36">
        <v>12021.2</v>
      </c>
      <c r="J113" s="43"/>
      <c r="K113" s="5" t="e">
        <f>VLOOKUP(B113,#REF!,1,0)</f>
        <v>#REF!</v>
      </c>
    </row>
    <row r="114" spans="1:11" ht="15" hidden="1" customHeight="1">
      <c r="A114" s="34">
        <v>6</v>
      </c>
      <c r="B114" s="35" t="s">
        <v>3236</v>
      </c>
      <c r="C114" s="34" t="s">
        <v>3237</v>
      </c>
      <c r="D114" s="35" t="s">
        <v>3238</v>
      </c>
      <c r="E114" s="36">
        <v>11554.9</v>
      </c>
      <c r="F114" s="43"/>
      <c r="G114" s="36">
        <v>20683.900000000001</v>
      </c>
      <c r="H114" s="36">
        <v>20217.599999999999</v>
      </c>
      <c r="I114" s="36">
        <v>12021.2</v>
      </c>
      <c r="J114" s="43"/>
      <c r="K114" s="5" t="e">
        <f>VLOOKUP(B114,#REF!,1,0)</f>
        <v>#REF!</v>
      </c>
    </row>
    <row r="115" spans="1:11" ht="15" hidden="1" customHeight="1">
      <c r="A115" s="34">
        <v>4</v>
      </c>
      <c r="B115" s="35" t="s">
        <v>3248</v>
      </c>
      <c r="C115" s="34" t="s">
        <v>1</v>
      </c>
      <c r="D115" s="35" t="s">
        <v>3249</v>
      </c>
      <c r="E115" s="36">
        <v>455481.78</v>
      </c>
      <c r="F115" s="43"/>
      <c r="G115" s="36">
        <v>10000</v>
      </c>
      <c r="H115" s="36">
        <v>33070.31</v>
      </c>
      <c r="I115" s="36">
        <v>432411.47</v>
      </c>
      <c r="J115" s="43"/>
      <c r="K115" s="5" t="e">
        <f>VLOOKUP(B115,#REF!,1,0)</f>
        <v>#REF!</v>
      </c>
    </row>
    <row r="116" spans="1:11" ht="15" hidden="1" customHeight="1">
      <c r="A116" s="34">
        <v>6</v>
      </c>
      <c r="B116" s="35" t="s">
        <v>3250</v>
      </c>
      <c r="C116" s="34" t="s">
        <v>3251</v>
      </c>
      <c r="D116" s="35" t="s">
        <v>3252</v>
      </c>
      <c r="E116" s="36">
        <v>455481.78</v>
      </c>
      <c r="F116" s="43"/>
      <c r="G116" s="36">
        <v>10000</v>
      </c>
      <c r="H116" s="36">
        <v>33070.31</v>
      </c>
      <c r="I116" s="36">
        <v>432411.47</v>
      </c>
      <c r="J116" s="43"/>
      <c r="K116" s="5" t="e">
        <f>VLOOKUP(B116,#REF!,1,0)</f>
        <v>#REF!</v>
      </c>
    </row>
    <row r="117" spans="1:11" ht="15" hidden="1" customHeight="1">
      <c r="A117" s="34">
        <v>4</v>
      </c>
      <c r="B117" s="35" t="s">
        <v>3253</v>
      </c>
      <c r="C117" s="34" t="s">
        <v>1</v>
      </c>
      <c r="D117" s="35" t="s">
        <v>3254</v>
      </c>
      <c r="E117" s="36">
        <v>2034551.83</v>
      </c>
      <c r="F117" s="43"/>
      <c r="G117" s="36">
        <v>5346.68</v>
      </c>
      <c r="H117" s="36">
        <v>18335.77</v>
      </c>
      <c r="I117" s="36">
        <v>2021562.74</v>
      </c>
      <c r="J117" s="43"/>
      <c r="K117" s="5" t="e">
        <f>VLOOKUP(B117,#REF!,1,0)</f>
        <v>#REF!</v>
      </c>
    </row>
    <row r="118" spans="1:11" ht="15" hidden="1" customHeight="1">
      <c r="A118" s="34">
        <v>5</v>
      </c>
      <c r="B118" s="35" t="s">
        <v>3255</v>
      </c>
      <c r="C118" s="34" t="s">
        <v>1</v>
      </c>
      <c r="D118" s="35" t="s">
        <v>3256</v>
      </c>
      <c r="E118" s="36">
        <v>2021562.74</v>
      </c>
      <c r="F118" s="43"/>
      <c r="G118" s="36">
        <v>0</v>
      </c>
      <c r="H118" s="36">
        <v>0</v>
      </c>
      <c r="I118" s="36">
        <v>2021562.74</v>
      </c>
      <c r="J118" s="43"/>
      <c r="K118" s="5" t="e">
        <f>VLOOKUP(B118,#REF!,1,0)</f>
        <v>#REF!</v>
      </c>
    </row>
    <row r="119" spans="1:11" ht="15" hidden="1" customHeight="1">
      <c r="A119" s="34">
        <v>6</v>
      </c>
      <c r="B119" s="35" t="s">
        <v>3257</v>
      </c>
      <c r="C119" s="34" t="s">
        <v>3258</v>
      </c>
      <c r="D119" s="35" t="s">
        <v>3259</v>
      </c>
      <c r="E119" s="36">
        <v>437942.63</v>
      </c>
      <c r="F119" s="43"/>
      <c r="G119" s="36">
        <v>0</v>
      </c>
      <c r="H119" s="36">
        <v>0</v>
      </c>
      <c r="I119" s="36">
        <v>437942.63</v>
      </c>
      <c r="J119" s="43"/>
      <c r="K119" s="5" t="e">
        <f>VLOOKUP(B119,#REF!,1,0)</f>
        <v>#REF!</v>
      </c>
    </row>
    <row r="120" spans="1:11" ht="15" hidden="1" customHeight="1">
      <c r="A120" s="34">
        <v>6</v>
      </c>
      <c r="B120" s="35" t="s">
        <v>3260</v>
      </c>
      <c r="C120" s="34" t="s">
        <v>3261</v>
      </c>
      <c r="D120" s="35" t="s">
        <v>3262</v>
      </c>
      <c r="E120" s="36">
        <v>1583620.11</v>
      </c>
      <c r="F120" s="43"/>
      <c r="G120" s="36">
        <v>0</v>
      </c>
      <c r="H120" s="36">
        <v>0</v>
      </c>
      <c r="I120" s="36">
        <v>1583620.11</v>
      </c>
      <c r="J120" s="43"/>
      <c r="K120" s="5" t="e">
        <f>VLOOKUP(B120,#REF!,1,0)</f>
        <v>#REF!</v>
      </c>
    </row>
    <row r="121" spans="1:11" ht="15" hidden="1" customHeight="1">
      <c r="A121" s="34">
        <v>4</v>
      </c>
      <c r="B121" s="35" t="s">
        <v>5591</v>
      </c>
      <c r="C121" s="34" t="s">
        <v>1</v>
      </c>
      <c r="D121" s="35" t="s">
        <v>5592</v>
      </c>
      <c r="E121" s="36">
        <v>2053.89</v>
      </c>
      <c r="F121" s="43"/>
      <c r="G121" s="36">
        <v>2429.4</v>
      </c>
      <c r="H121" s="36">
        <v>0</v>
      </c>
      <c r="I121" s="36">
        <v>4483.29</v>
      </c>
      <c r="J121" s="43"/>
      <c r="K121" s="5" t="e">
        <f>VLOOKUP(B121,#REF!,1,0)</f>
        <v>#REF!</v>
      </c>
    </row>
    <row r="122" spans="1:11" ht="15" hidden="1" customHeight="1">
      <c r="A122" s="34">
        <v>6</v>
      </c>
      <c r="B122" s="35" t="s">
        <v>5593</v>
      </c>
      <c r="C122" s="34" t="s">
        <v>5594</v>
      </c>
      <c r="D122" s="35" t="s">
        <v>5595</v>
      </c>
      <c r="E122" s="36">
        <v>2053.89</v>
      </c>
      <c r="F122" s="43"/>
      <c r="G122" s="36">
        <v>2429.4</v>
      </c>
      <c r="H122" s="36">
        <v>0</v>
      </c>
      <c r="I122" s="36">
        <v>4483.29</v>
      </c>
      <c r="J122" s="43"/>
      <c r="K122" s="5" t="e">
        <f>VLOOKUP(B122,#REF!,1,0)</f>
        <v>#REF!</v>
      </c>
    </row>
    <row r="123" spans="1:11" ht="15" hidden="1" customHeight="1">
      <c r="A123" s="34">
        <v>4</v>
      </c>
      <c r="B123" s="35" t="s">
        <v>3268</v>
      </c>
      <c r="C123" s="34" t="s">
        <v>1</v>
      </c>
      <c r="D123" s="35" t="s">
        <v>3269</v>
      </c>
      <c r="E123" s="36">
        <v>722765.16</v>
      </c>
      <c r="F123" s="43"/>
      <c r="G123" s="36">
        <v>430406.71</v>
      </c>
      <c r="H123" s="36">
        <v>437037.38</v>
      </c>
      <c r="I123" s="36">
        <v>716134.49</v>
      </c>
      <c r="J123" s="43"/>
      <c r="K123" s="5" t="e">
        <f>VLOOKUP(B123,#REF!,1,0)</f>
        <v>#REF!</v>
      </c>
    </row>
    <row r="124" spans="1:11" ht="15" hidden="1" customHeight="1">
      <c r="A124" s="34">
        <v>5</v>
      </c>
      <c r="B124" s="35" t="s">
        <v>3270</v>
      </c>
      <c r="C124" s="34" t="s">
        <v>1</v>
      </c>
      <c r="D124" s="35" t="s">
        <v>3271</v>
      </c>
      <c r="E124" s="36">
        <v>722765.16</v>
      </c>
      <c r="F124" s="43"/>
      <c r="G124" s="36">
        <v>430406.71</v>
      </c>
      <c r="H124" s="36">
        <v>437037.38</v>
      </c>
      <c r="I124" s="36">
        <v>716134.49</v>
      </c>
      <c r="J124" s="43"/>
      <c r="K124" s="5" t="e">
        <f>VLOOKUP(B124,#REF!,1,0)</f>
        <v>#REF!</v>
      </c>
    </row>
    <row r="125" spans="1:11" ht="15" hidden="1" customHeight="1">
      <c r="A125" s="34">
        <v>6</v>
      </c>
      <c r="B125" s="35" t="s">
        <v>3272</v>
      </c>
      <c r="C125" s="34" t="s">
        <v>3273</v>
      </c>
      <c r="D125" s="35" t="s">
        <v>3274</v>
      </c>
      <c r="E125" s="36">
        <v>472000</v>
      </c>
      <c r="F125" s="43"/>
      <c r="G125" s="36">
        <v>0</v>
      </c>
      <c r="H125" s="36">
        <v>13500</v>
      </c>
      <c r="I125" s="36">
        <v>458500</v>
      </c>
      <c r="J125" s="43"/>
      <c r="K125" s="5" t="e">
        <f>VLOOKUP(B125,#REF!,1,0)</f>
        <v>#REF!</v>
      </c>
    </row>
    <row r="126" spans="1:11" ht="15" hidden="1" customHeight="1">
      <c r="A126" s="34">
        <v>6</v>
      </c>
      <c r="B126" s="35" t="s">
        <v>3275</v>
      </c>
      <c r="C126" s="34" t="s">
        <v>3276</v>
      </c>
      <c r="D126" s="35" t="s">
        <v>3277</v>
      </c>
      <c r="E126" s="36">
        <v>250765.16</v>
      </c>
      <c r="F126" s="43"/>
      <c r="G126" s="36">
        <v>430406.71</v>
      </c>
      <c r="H126" s="36">
        <v>423537.38</v>
      </c>
      <c r="I126" s="36">
        <v>257634.49</v>
      </c>
      <c r="J126" s="43"/>
      <c r="K126" s="5" t="e">
        <f>VLOOKUP(B126,#REF!,1,0)</f>
        <v>#REF!</v>
      </c>
    </row>
    <row r="127" spans="1:11" ht="15" hidden="1" customHeight="1">
      <c r="A127" s="34">
        <v>4</v>
      </c>
      <c r="B127" s="35" t="s">
        <v>3278</v>
      </c>
      <c r="C127" s="34" t="s">
        <v>1</v>
      </c>
      <c r="D127" s="35" t="s">
        <v>3279</v>
      </c>
      <c r="E127" s="36">
        <v>14530.16</v>
      </c>
      <c r="F127" s="43"/>
      <c r="G127" s="36">
        <v>846836865.89999998</v>
      </c>
      <c r="H127" s="36">
        <v>846806446.47000003</v>
      </c>
      <c r="I127" s="36">
        <v>44949.59</v>
      </c>
      <c r="J127" s="43"/>
      <c r="K127" s="5" t="e">
        <f>VLOOKUP(B127,#REF!,1,0)</f>
        <v>#REF!</v>
      </c>
    </row>
    <row r="128" spans="1:11" ht="15" hidden="1" customHeight="1">
      <c r="A128" s="34">
        <v>6</v>
      </c>
      <c r="B128" s="35" t="s">
        <v>3280</v>
      </c>
      <c r="C128" s="34" t="s">
        <v>3281</v>
      </c>
      <c r="D128" s="35" t="s">
        <v>3282</v>
      </c>
      <c r="E128" s="36">
        <v>486</v>
      </c>
      <c r="F128" s="43"/>
      <c r="G128" s="36">
        <v>3389.04</v>
      </c>
      <c r="H128" s="36">
        <v>3270.04</v>
      </c>
      <c r="I128" s="36">
        <v>605</v>
      </c>
      <c r="J128" s="43"/>
      <c r="K128" s="5" t="e">
        <f>VLOOKUP(B128,#REF!,1,0)</f>
        <v>#REF!</v>
      </c>
    </row>
    <row r="129" spans="1:11" ht="15" hidden="1" customHeight="1">
      <c r="A129" s="34">
        <v>6</v>
      </c>
      <c r="B129" s="35" t="s">
        <v>3283</v>
      </c>
      <c r="C129" s="34" t="s">
        <v>3284</v>
      </c>
      <c r="D129" s="35" t="s">
        <v>3285</v>
      </c>
      <c r="E129" s="36">
        <v>185.78</v>
      </c>
      <c r="F129" s="43"/>
      <c r="G129" s="36">
        <v>3360.83</v>
      </c>
      <c r="H129" s="36">
        <v>0</v>
      </c>
      <c r="I129" s="36">
        <v>3546.61</v>
      </c>
      <c r="J129" s="43"/>
      <c r="K129" s="5" t="e">
        <f>VLOOKUP(B129,#REF!,1,0)</f>
        <v>#REF!</v>
      </c>
    </row>
    <row r="130" spans="1:11" ht="15" hidden="1" customHeight="1">
      <c r="A130" s="34">
        <v>6</v>
      </c>
      <c r="B130" s="35" t="s">
        <v>3286</v>
      </c>
      <c r="C130" s="34" t="s">
        <v>3287</v>
      </c>
      <c r="D130" s="35" t="s">
        <v>3288</v>
      </c>
      <c r="E130" s="36">
        <v>13858.38</v>
      </c>
      <c r="F130" s="43"/>
      <c r="G130" s="36">
        <v>139425.82</v>
      </c>
      <c r="H130" s="36">
        <v>112486.22</v>
      </c>
      <c r="I130" s="36">
        <v>40797.980000000003</v>
      </c>
      <c r="J130" s="43"/>
      <c r="K130" s="5" t="e">
        <f>VLOOKUP(B130,#REF!,1,0)</f>
        <v>#REF!</v>
      </c>
    </row>
    <row r="131" spans="1:11" ht="15" hidden="1" customHeight="1">
      <c r="A131" s="34">
        <v>3</v>
      </c>
      <c r="B131" s="35" t="s">
        <v>3289</v>
      </c>
      <c r="C131" s="34" t="s">
        <v>1</v>
      </c>
      <c r="D131" s="35" t="s">
        <v>3290</v>
      </c>
      <c r="E131" s="36">
        <v>-109692.43</v>
      </c>
      <c r="F131" s="43"/>
      <c r="G131" s="36">
        <v>13106.46</v>
      </c>
      <c r="H131" s="36">
        <v>18139.93</v>
      </c>
      <c r="I131" s="36">
        <v>-114725.9</v>
      </c>
      <c r="J131" s="43"/>
      <c r="K131" s="5" t="e">
        <f>VLOOKUP(B131,#REF!,1,0)</f>
        <v>#REF!</v>
      </c>
    </row>
    <row r="132" spans="1:11" ht="15" hidden="1" customHeight="1">
      <c r="A132" s="34">
        <v>4</v>
      </c>
      <c r="B132" s="35" t="s">
        <v>3291</v>
      </c>
      <c r="C132" s="34" t="s">
        <v>1</v>
      </c>
      <c r="D132" s="35" t="s">
        <v>3292</v>
      </c>
      <c r="E132" s="36">
        <v>-109692.43</v>
      </c>
      <c r="F132" s="43"/>
      <c r="G132" s="36">
        <v>13106.46</v>
      </c>
      <c r="H132" s="36">
        <v>18139.93</v>
      </c>
      <c r="I132" s="36">
        <v>-114725.9</v>
      </c>
      <c r="J132" s="43"/>
      <c r="K132" s="5" t="e">
        <f>VLOOKUP(B132,#REF!,1,0)</f>
        <v>#REF!</v>
      </c>
    </row>
    <row r="133" spans="1:11" ht="15" hidden="1" customHeight="1">
      <c r="A133" s="34">
        <v>5</v>
      </c>
      <c r="B133" s="35" t="s">
        <v>3293</v>
      </c>
      <c r="C133" s="34" t="s">
        <v>1</v>
      </c>
      <c r="D133" s="35" t="s">
        <v>3294</v>
      </c>
      <c r="E133" s="36">
        <v>-109692.43</v>
      </c>
      <c r="F133" s="43"/>
      <c r="G133" s="36">
        <v>13106.46</v>
      </c>
      <c r="H133" s="36">
        <v>18139.93</v>
      </c>
      <c r="I133" s="36">
        <v>-114725.9</v>
      </c>
      <c r="J133" s="43"/>
      <c r="K133" s="5" t="e">
        <f>VLOOKUP(B133,#REF!,1,0)</f>
        <v>#REF!</v>
      </c>
    </row>
    <row r="134" spans="1:11" ht="15" hidden="1" customHeight="1">
      <c r="A134" s="34">
        <v>6</v>
      </c>
      <c r="B134" s="35" t="s">
        <v>3295</v>
      </c>
      <c r="C134" s="34" t="s">
        <v>3296</v>
      </c>
      <c r="D134" s="35" t="s">
        <v>3297</v>
      </c>
      <c r="E134" s="36">
        <v>-109692.43</v>
      </c>
      <c r="F134" s="43"/>
      <c r="G134" s="36">
        <v>13106.46</v>
      </c>
      <c r="H134" s="36">
        <v>18139.93</v>
      </c>
      <c r="I134" s="36">
        <v>-114725.9</v>
      </c>
      <c r="J134" s="43"/>
      <c r="K134" s="5" t="e">
        <f>VLOOKUP(B134,#REF!,1,0)</f>
        <v>#REF!</v>
      </c>
    </row>
    <row r="135" spans="1:11" ht="15" hidden="1" customHeight="1">
      <c r="A135" s="34">
        <v>2</v>
      </c>
      <c r="B135" s="35" t="s">
        <v>3298</v>
      </c>
      <c r="C135" s="34" t="s">
        <v>1</v>
      </c>
      <c r="D135" s="35" t="s">
        <v>3299</v>
      </c>
      <c r="E135" s="36">
        <v>5357414.78</v>
      </c>
      <c r="F135" s="43"/>
      <c r="G135" s="36">
        <v>1879099.09</v>
      </c>
      <c r="H135" s="36">
        <v>296996.52</v>
      </c>
      <c r="I135" s="36">
        <v>6939517.3499999996</v>
      </c>
      <c r="J135" s="43"/>
      <c r="K135" s="5" t="e">
        <f>VLOOKUP(B135,#REF!,1,0)</f>
        <v>#REF!</v>
      </c>
    </row>
    <row r="136" spans="1:11" ht="15" hidden="1" customHeight="1">
      <c r="A136" s="34">
        <v>3</v>
      </c>
      <c r="B136" s="35" t="s">
        <v>3300</v>
      </c>
      <c r="C136" s="34" t="s">
        <v>1</v>
      </c>
      <c r="D136" s="35" t="s">
        <v>3301</v>
      </c>
      <c r="E136" s="36">
        <v>5186303.09</v>
      </c>
      <c r="F136" s="43"/>
      <c r="G136" s="36">
        <v>1879099.09</v>
      </c>
      <c r="H136" s="36">
        <v>272192.03999999998</v>
      </c>
      <c r="I136" s="36">
        <v>6793210.1399999997</v>
      </c>
      <c r="J136" s="43"/>
      <c r="K136" s="5" t="e">
        <f>VLOOKUP(B136,#REF!,1,0)</f>
        <v>#REF!</v>
      </c>
    </row>
    <row r="137" spans="1:11" ht="15" hidden="1" customHeight="1">
      <c r="A137" s="34">
        <v>4</v>
      </c>
      <c r="B137" s="35" t="s">
        <v>3302</v>
      </c>
      <c r="C137" s="34" t="s">
        <v>1</v>
      </c>
      <c r="D137" s="35" t="s">
        <v>3303</v>
      </c>
      <c r="E137" s="36">
        <v>5186303.09</v>
      </c>
      <c r="F137" s="43"/>
      <c r="G137" s="36">
        <v>1879099.09</v>
      </c>
      <c r="H137" s="36">
        <v>272192.03999999998</v>
      </c>
      <c r="I137" s="36">
        <v>6793210.1399999997</v>
      </c>
      <c r="J137" s="43"/>
      <c r="K137" s="5" t="e">
        <f>VLOOKUP(B137,#REF!,1,0)</f>
        <v>#REF!</v>
      </c>
    </row>
    <row r="138" spans="1:11" ht="15" hidden="1" customHeight="1">
      <c r="A138" s="34">
        <v>5</v>
      </c>
      <c r="B138" s="35" t="s">
        <v>3304</v>
      </c>
      <c r="C138" s="34" t="s">
        <v>1</v>
      </c>
      <c r="D138" s="35" t="s">
        <v>3305</v>
      </c>
      <c r="E138" s="36">
        <v>4532148.0999999996</v>
      </c>
      <c r="F138" s="43"/>
      <c r="G138" s="36">
        <v>1879099.09</v>
      </c>
      <c r="H138" s="36">
        <v>270692.03999999998</v>
      </c>
      <c r="I138" s="36">
        <v>6140555.1500000004</v>
      </c>
      <c r="J138" s="43"/>
      <c r="K138" s="5" t="e">
        <f>VLOOKUP(B138,#REF!,1,0)</f>
        <v>#REF!</v>
      </c>
    </row>
    <row r="139" spans="1:11" ht="15" hidden="1" customHeight="1">
      <c r="A139" s="34">
        <v>6</v>
      </c>
      <c r="B139" s="35" t="s">
        <v>3306</v>
      </c>
      <c r="C139" s="34" t="s">
        <v>3307</v>
      </c>
      <c r="D139" s="35" t="s">
        <v>3308</v>
      </c>
      <c r="E139" s="36">
        <v>4624809.0599999996</v>
      </c>
      <c r="F139" s="43"/>
      <c r="G139" s="36">
        <v>1879099.09</v>
      </c>
      <c r="H139" s="36">
        <v>270692.03999999998</v>
      </c>
      <c r="I139" s="36">
        <v>6233216.1100000003</v>
      </c>
      <c r="J139" s="43"/>
      <c r="K139" s="5" t="e">
        <f>VLOOKUP(B139,#REF!,1,0)</f>
        <v>#REF!</v>
      </c>
    </row>
    <row r="140" spans="1:11" ht="15" hidden="1" customHeight="1">
      <c r="A140" s="34">
        <v>6</v>
      </c>
      <c r="B140" s="35" t="s">
        <v>3309</v>
      </c>
      <c r="C140" s="34" t="s">
        <v>3310</v>
      </c>
      <c r="D140" s="35" t="s">
        <v>3311</v>
      </c>
      <c r="E140" s="36">
        <v>-92660.96</v>
      </c>
      <c r="F140" s="43"/>
      <c r="G140" s="36">
        <v>0</v>
      </c>
      <c r="H140" s="36">
        <v>0</v>
      </c>
      <c r="I140" s="36">
        <v>-92660.96</v>
      </c>
      <c r="J140" s="43"/>
      <c r="K140" s="5" t="e">
        <f>VLOOKUP(B140,#REF!,1,0)</f>
        <v>#REF!</v>
      </c>
    </row>
    <row r="141" spans="1:11" ht="15" hidden="1" customHeight="1">
      <c r="A141" s="34">
        <v>5</v>
      </c>
      <c r="B141" s="35" t="s">
        <v>3312</v>
      </c>
      <c r="C141" s="34" t="s">
        <v>1</v>
      </c>
      <c r="D141" s="35" t="s">
        <v>3313</v>
      </c>
      <c r="E141" s="36">
        <v>139154.99</v>
      </c>
      <c r="F141" s="43"/>
      <c r="G141" s="36">
        <v>0</v>
      </c>
      <c r="H141" s="36">
        <v>1500</v>
      </c>
      <c r="I141" s="36">
        <v>137654.99</v>
      </c>
      <c r="J141" s="43"/>
      <c r="K141" s="5" t="e">
        <f>VLOOKUP(B141,#REF!,1,0)</f>
        <v>#REF!</v>
      </c>
    </row>
    <row r="142" spans="1:11" ht="15" hidden="1" customHeight="1">
      <c r="A142" s="34">
        <v>6</v>
      </c>
      <c r="B142" s="35" t="s">
        <v>3314</v>
      </c>
      <c r="C142" s="34" t="s">
        <v>3315</v>
      </c>
      <c r="D142" s="35" t="s">
        <v>3316</v>
      </c>
      <c r="E142" s="36">
        <v>139154.99</v>
      </c>
      <c r="F142" s="43"/>
      <c r="G142" s="36">
        <v>0</v>
      </c>
      <c r="H142" s="36">
        <v>1500</v>
      </c>
      <c r="I142" s="36">
        <v>137654.99</v>
      </c>
      <c r="J142" s="43"/>
      <c r="K142" s="5" t="e">
        <f>VLOOKUP(B142,#REF!,1,0)</f>
        <v>#REF!</v>
      </c>
    </row>
    <row r="143" spans="1:11" ht="15" hidden="1" customHeight="1">
      <c r="A143" s="34">
        <v>5</v>
      </c>
      <c r="B143" s="35" t="s">
        <v>3317</v>
      </c>
      <c r="C143" s="34" t="s">
        <v>1</v>
      </c>
      <c r="D143" s="35" t="s">
        <v>3318</v>
      </c>
      <c r="E143" s="36">
        <v>515000</v>
      </c>
      <c r="F143" s="43"/>
      <c r="G143" s="36">
        <v>0</v>
      </c>
      <c r="H143" s="36">
        <v>0</v>
      </c>
      <c r="I143" s="36">
        <v>515000</v>
      </c>
      <c r="J143" s="43"/>
      <c r="K143" s="5" t="e">
        <f>VLOOKUP(B143,#REF!,1,0)</f>
        <v>#REF!</v>
      </c>
    </row>
    <row r="144" spans="1:11" ht="15" hidden="1" customHeight="1">
      <c r="A144" s="34">
        <v>6</v>
      </c>
      <c r="B144" s="35" t="s">
        <v>3319</v>
      </c>
      <c r="C144" s="34" t="s">
        <v>3320</v>
      </c>
      <c r="D144" s="35" t="s">
        <v>3321</v>
      </c>
      <c r="E144" s="36">
        <v>584000</v>
      </c>
      <c r="F144" s="43"/>
      <c r="G144" s="36">
        <v>0</v>
      </c>
      <c r="H144" s="36">
        <v>0</v>
      </c>
      <c r="I144" s="36">
        <v>584000</v>
      </c>
      <c r="J144" s="43"/>
      <c r="K144" s="5" t="e">
        <f>VLOOKUP(B144,#REF!,1,0)</f>
        <v>#REF!</v>
      </c>
    </row>
    <row r="145" spans="1:11" ht="15" hidden="1" customHeight="1">
      <c r="A145" s="34">
        <v>6</v>
      </c>
      <c r="B145" s="35" t="s">
        <v>3322</v>
      </c>
      <c r="C145" s="34" t="s">
        <v>3323</v>
      </c>
      <c r="D145" s="35" t="s">
        <v>3324</v>
      </c>
      <c r="E145" s="36">
        <v>-69000</v>
      </c>
      <c r="F145" s="43"/>
      <c r="G145" s="36">
        <v>0</v>
      </c>
      <c r="H145" s="36">
        <v>0</v>
      </c>
      <c r="I145" s="36">
        <v>-69000</v>
      </c>
      <c r="J145" s="43"/>
      <c r="K145" s="5" t="e">
        <f>VLOOKUP(B145,#REF!,1,0)</f>
        <v>#REF!</v>
      </c>
    </row>
    <row r="146" spans="1:11" ht="15" hidden="1" customHeight="1">
      <c r="A146" s="34">
        <v>3</v>
      </c>
      <c r="B146" s="35" t="s">
        <v>3325</v>
      </c>
      <c r="C146" s="34" t="s">
        <v>1</v>
      </c>
      <c r="D146" s="35" t="s">
        <v>3326</v>
      </c>
      <c r="E146" s="36">
        <v>171111.69</v>
      </c>
      <c r="F146" s="43"/>
      <c r="G146" s="36">
        <v>0</v>
      </c>
      <c r="H146" s="36">
        <v>24804.48</v>
      </c>
      <c r="I146" s="36">
        <v>146307.21</v>
      </c>
      <c r="J146" s="43"/>
      <c r="K146" s="5" t="e">
        <f>VLOOKUP(B146,#REF!,1,0)</f>
        <v>#REF!</v>
      </c>
    </row>
    <row r="147" spans="1:11" ht="15" hidden="1" customHeight="1">
      <c r="A147" s="34">
        <v>4</v>
      </c>
      <c r="B147" s="35" t="s">
        <v>3327</v>
      </c>
      <c r="C147" s="34" t="s">
        <v>1</v>
      </c>
      <c r="D147" s="35" t="s">
        <v>3328</v>
      </c>
      <c r="E147" s="36">
        <v>171111.69</v>
      </c>
      <c r="F147" s="43"/>
      <c r="G147" s="36">
        <v>0</v>
      </c>
      <c r="H147" s="36">
        <v>24804.48</v>
      </c>
      <c r="I147" s="36">
        <v>146307.21</v>
      </c>
      <c r="J147" s="43"/>
      <c r="K147" s="5" t="e">
        <f>VLOOKUP(B147,#REF!,1,0)</f>
        <v>#REF!</v>
      </c>
    </row>
    <row r="148" spans="1:11" ht="15" hidden="1" customHeight="1">
      <c r="A148" s="34">
        <v>6</v>
      </c>
      <c r="B148" s="35" t="s">
        <v>3329</v>
      </c>
      <c r="C148" s="34" t="s">
        <v>3330</v>
      </c>
      <c r="D148" s="35" t="s">
        <v>3331</v>
      </c>
      <c r="E148" s="36">
        <v>101689.24</v>
      </c>
      <c r="F148" s="43"/>
      <c r="G148" s="36">
        <v>0</v>
      </c>
      <c r="H148" s="36">
        <v>14311.99</v>
      </c>
      <c r="I148" s="36">
        <v>87377.25</v>
      </c>
      <c r="J148" s="43"/>
      <c r="K148" s="5" t="e">
        <f>VLOOKUP(B148,#REF!,1,0)</f>
        <v>#REF!</v>
      </c>
    </row>
    <row r="149" spans="1:11" ht="15" hidden="1" customHeight="1">
      <c r="A149" s="34">
        <v>6</v>
      </c>
      <c r="B149" s="35" t="s">
        <v>3332</v>
      </c>
      <c r="C149" s="34" t="s">
        <v>3333</v>
      </c>
      <c r="D149" s="35" t="s">
        <v>3334</v>
      </c>
      <c r="E149" s="36">
        <v>7484.2</v>
      </c>
      <c r="F149" s="43"/>
      <c r="G149" s="36">
        <v>0</v>
      </c>
      <c r="H149" s="36">
        <v>1496.84</v>
      </c>
      <c r="I149" s="36">
        <v>5987.36</v>
      </c>
      <c r="J149" s="43"/>
      <c r="K149" s="5" t="e">
        <f>VLOOKUP(B149,#REF!,1,0)</f>
        <v>#REF!</v>
      </c>
    </row>
    <row r="150" spans="1:11" ht="15" hidden="1" customHeight="1">
      <c r="A150" s="34">
        <v>6</v>
      </c>
      <c r="B150" s="35" t="s">
        <v>3335</v>
      </c>
      <c r="C150" s="34" t="s">
        <v>3336</v>
      </c>
      <c r="D150" s="35" t="s">
        <v>3337</v>
      </c>
      <c r="E150" s="36">
        <v>61938.25</v>
      </c>
      <c r="F150" s="43"/>
      <c r="G150" s="36">
        <v>0</v>
      </c>
      <c r="H150" s="36">
        <v>8995.65</v>
      </c>
      <c r="I150" s="36">
        <v>52942.6</v>
      </c>
      <c r="J150" s="43"/>
      <c r="K150" s="5" t="e">
        <f>VLOOKUP(B150,#REF!,1,0)</f>
        <v>#REF!</v>
      </c>
    </row>
    <row r="151" spans="1:11" ht="15" hidden="1" customHeight="1">
      <c r="A151" s="34">
        <v>1</v>
      </c>
      <c r="B151" s="35" t="s">
        <v>3338</v>
      </c>
      <c r="C151" s="34" t="s">
        <v>1</v>
      </c>
      <c r="D151" s="35" t="s">
        <v>3339</v>
      </c>
      <c r="E151" s="36">
        <v>19539946.620000001</v>
      </c>
      <c r="F151" s="43"/>
      <c r="G151" s="36">
        <v>863768.64</v>
      </c>
      <c r="H151" s="36">
        <v>168786.3</v>
      </c>
      <c r="I151" s="36">
        <v>20234928.960000001</v>
      </c>
      <c r="J151" s="43"/>
      <c r="K151" s="5" t="e">
        <f>VLOOKUP(B151,#REF!,1,0)</f>
        <v>#REF!</v>
      </c>
    </row>
    <row r="152" spans="1:11" ht="15" hidden="1" customHeight="1">
      <c r="A152" s="34">
        <v>2</v>
      </c>
      <c r="B152" s="35" t="s">
        <v>3340</v>
      </c>
      <c r="C152" s="34" t="s">
        <v>1</v>
      </c>
      <c r="D152" s="35" t="s">
        <v>3341</v>
      </c>
      <c r="E152" s="36">
        <v>4583326.18</v>
      </c>
      <c r="F152" s="43"/>
      <c r="G152" s="36">
        <v>77197.37</v>
      </c>
      <c r="H152" s="36">
        <v>0</v>
      </c>
      <c r="I152" s="36">
        <v>4660523.55</v>
      </c>
      <c r="J152" s="43"/>
      <c r="K152" s="5" t="e">
        <f>VLOOKUP(B152,#REF!,1,0)</f>
        <v>#REF!</v>
      </c>
    </row>
    <row r="153" spans="1:11" ht="15" hidden="1" customHeight="1">
      <c r="A153" s="34">
        <v>3</v>
      </c>
      <c r="B153" s="35" t="s">
        <v>3342</v>
      </c>
      <c r="C153" s="34" t="s">
        <v>1</v>
      </c>
      <c r="D153" s="35" t="s">
        <v>3343</v>
      </c>
      <c r="E153" s="36">
        <v>4583326.18</v>
      </c>
      <c r="F153" s="43"/>
      <c r="G153" s="36">
        <v>77197.37</v>
      </c>
      <c r="H153" s="36">
        <v>0</v>
      </c>
      <c r="I153" s="36">
        <v>4660523.55</v>
      </c>
      <c r="J153" s="43"/>
      <c r="K153" s="5" t="e">
        <f>VLOOKUP(B153,#REF!,1,0)</f>
        <v>#REF!</v>
      </c>
    </row>
    <row r="154" spans="1:11" ht="15" hidden="1" customHeight="1">
      <c r="A154" s="34">
        <v>4</v>
      </c>
      <c r="B154" s="35" t="s">
        <v>3344</v>
      </c>
      <c r="C154" s="34" t="s">
        <v>1</v>
      </c>
      <c r="D154" s="35" t="s">
        <v>3345</v>
      </c>
      <c r="E154" s="36">
        <v>4583326.18</v>
      </c>
      <c r="F154" s="43"/>
      <c r="G154" s="36">
        <v>77197.37</v>
      </c>
      <c r="H154" s="36">
        <v>0</v>
      </c>
      <c r="I154" s="36">
        <v>4660523.55</v>
      </c>
      <c r="J154" s="43"/>
      <c r="K154" s="5" t="e">
        <f>VLOOKUP(B154,#REF!,1,0)</f>
        <v>#REF!</v>
      </c>
    </row>
    <row r="155" spans="1:11" ht="15" hidden="1" customHeight="1">
      <c r="A155" s="34">
        <v>5</v>
      </c>
      <c r="B155" s="35" t="s">
        <v>3346</v>
      </c>
      <c r="C155" s="34" t="s">
        <v>1</v>
      </c>
      <c r="D155" s="35" t="s">
        <v>3347</v>
      </c>
      <c r="E155" s="36">
        <v>4509259.63</v>
      </c>
      <c r="F155" s="43"/>
      <c r="G155" s="36">
        <v>77197.37</v>
      </c>
      <c r="H155" s="36">
        <v>0</v>
      </c>
      <c r="I155" s="36">
        <v>4586457</v>
      </c>
      <c r="J155" s="43"/>
      <c r="K155" s="5" t="e">
        <f>VLOOKUP(B155,#REF!,1,0)</f>
        <v>#REF!</v>
      </c>
    </row>
    <row r="156" spans="1:11" ht="15" hidden="1" customHeight="1">
      <c r="A156" s="34">
        <v>6</v>
      </c>
      <c r="B156" s="35" t="s">
        <v>3348</v>
      </c>
      <c r="C156" s="34" t="s">
        <v>3349</v>
      </c>
      <c r="D156" s="35" t="s">
        <v>3350</v>
      </c>
      <c r="E156" s="36">
        <v>4509259.63</v>
      </c>
      <c r="F156" s="43"/>
      <c r="G156" s="36">
        <v>77197.37</v>
      </c>
      <c r="H156" s="36">
        <v>0</v>
      </c>
      <c r="I156" s="36">
        <v>4586457</v>
      </c>
      <c r="J156" s="43"/>
      <c r="K156" s="5" t="e">
        <f>VLOOKUP(B156,#REF!,1,0)</f>
        <v>#REF!</v>
      </c>
    </row>
    <row r="157" spans="1:11" ht="15" hidden="1" customHeight="1">
      <c r="A157" s="34">
        <v>5</v>
      </c>
      <c r="B157" s="35" t="s">
        <v>3351</v>
      </c>
      <c r="C157" s="34" t="s">
        <v>1</v>
      </c>
      <c r="D157" s="35" t="s">
        <v>3352</v>
      </c>
      <c r="E157" s="36">
        <v>74066.55</v>
      </c>
      <c r="F157" s="43"/>
      <c r="G157" s="36">
        <v>0</v>
      </c>
      <c r="H157" s="36">
        <v>0</v>
      </c>
      <c r="I157" s="36">
        <v>74066.55</v>
      </c>
      <c r="J157" s="43"/>
      <c r="K157" s="5" t="e">
        <f>VLOOKUP(B157,#REF!,1,0)</f>
        <v>#REF!</v>
      </c>
    </row>
    <row r="158" spans="1:11" ht="15" hidden="1" customHeight="1">
      <c r="A158" s="34">
        <v>6</v>
      </c>
      <c r="B158" s="35" t="s">
        <v>3353</v>
      </c>
      <c r="C158" s="34" t="s">
        <v>3354</v>
      </c>
      <c r="D158" s="35" t="s">
        <v>3355</v>
      </c>
      <c r="E158" s="36">
        <v>74066.55</v>
      </c>
      <c r="F158" s="43"/>
      <c r="G158" s="36">
        <v>0</v>
      </c>
      <c r="H158" s="36">
        <v>0</v>
      </c>
      <c r="I158" s="36">
        <v>74066.55</v>
      </c>
      <c r="J158" s="43"/>
      <c r="K158" s="5" t="e">
        <f>VLOOKUP(B158,#REF!,1,0)</f>
        <v>#REF!</v>
      </c>
    </row>
    <row r="159" spans="1:11" ht="15" hidden="1" customHeight="1">
      <c r="A159" s="34">
        <v>2</v>
      </c>
      <c r="B159" s="35" t="s">
        <v>3356</v>
      </c>
      <c r="C159" s="34" t="s">
        <v>1</v>
      </c>
      <c r="D159" s="35" t="s">
        <v>3357</v>
      </c>
      <c r="E159" s="36">
        <v>14956620.439999999</v>
      </c>
      <c r="F159" s="43"/>
      <c r="G159" s="36">
        <v>786571.27</v>
      </c>
      <c r="H159" s="36">
        <v>168786.3</v>
      </c>
      <c r="I159" s="36">
        <v>15574405.41</v>
      </c>
      <c r="J159" s="43"/>
      <c r="K159" s="5" t="e">
        <f>VLOOKUP(B159,#REF!,1,0)</f>
        <v>#REF!</v>
      </c>
    </row>
    <row r="160" spans="1:11" ht="15" hidden="1" customHeight="1">
      <c r="A160" s="34">
        <v>3</v>
      </c>
      <c r="B160" s="35" t="s">
        <v>3358</v>
      </c>
      <c r="C160" s="34" t="s">
        <v>1</v>
      </c>
      <c r="D160" s="35" t="s">
        <v>3359</v>
      </c>
      <c r="E160" s="36">
        <v>13050406.699999999</v>
      </c>
      <c r="F160" s="43"/>
      <c r="G160" s="36">
        <v>786571.27</v>
      </c>
      <c r="H160" s="36">
        <v>133721.09</v>
      </c>
      <c r="I160" s="36">
        <v>13703256.880000001</v>
      </c>
      <c r="J160" s="43"/>
      <c r="K160" s="5" t="e">
        <f>VLOOKUP(B160,#REF!,1,0)</f>
        <v>#REF!</v>
      </c>
    </row>
    <row r="161" spans="1:11" ht="15" hidden="1" customHeight="1">
      <c r="A161" s="34">
        <v>4</v>
      </c>
      <c r="B161" s="35" t="s">
        <v>3360</v>
      </c>
      <c r="C161" s="34" t="s">
        <v>1</v>
      </c>
      <c r="D161" s="35" t="s">
        <v>3361</v>
      </c>
      <c r="E161" s="36">
        <v>13050406.699999999</v>
      </c>
      <c r="F161" s="43"/>
      <c r="G161" s="36">
        <v>786571.27</v>
      </c>
      <c r="H161" s="36">
        <v>133721.09</v>
      </c>
      <c r="I161" s="36">
        <v>13703256.880000001</v>
      </c>
      <c r="J161" s="43"/>
      <c r="K161" s="5" t="e">
        <f>VLOOKUP(B161,#REF!,1,0)</f>
        <v>#REF!</v>
      </c>
    </row>
    <row r="162" spans="1:11" ht="15" hidden="1" customHeight="1">
      <c r="A162" s="34">
        <v>5</v>
      </c>
      <c r="B162" s="35" t="s">
        <v>3362</v>
      </c>
      <c r="C162" s="34" t="s">
        <v>1</v>
      </c>
      <c r="D162" s="35" t="s">
        <v>3305</v>
      </c>
      <c r="E162" s="36">
        <v>13050406.699999999</v>
      </c>
      <c r="F162" s="43"/>
      <c r="G162" s="36">
        <v>786571.27</v>
      </c>
      <c r="H162" s="36">
        <v>133721.09</v>
      </c>
      <c r="I162" s="36">
        <v>13703256.880000001</v>
      </c>
      <c r="J162" s="43"/>
      <c r="K162" s="5" t="e">
        <f>VLOOKUP(B162,#REF!,1,0)</f>
        <v>#REF!</v>
      </c>
    </row>
    <row r="163" spans="1:11" ht="15" hidden="1" customHeight="1">
      <c r="A163" s="34">
        <v>6</v>
      </c>
      <c r="B163" s="35" t="s">
        <v>3363</v>
      </c>
      <c r="C163" s="34" t="s">
        <v>3364</v>
      </c>
      <c r="D163" s="35" t="s">
        <v>3308</v>
      </c>
      <c r="E163" s="36">
        <v>13050406.699999999</v>
      </c>
      <c r="F163" s="43"/>
      <c r="G163" s="36">
        <v>786571.27</v>
      </c>
      <c r="H163" s="36">
        <v>133721.09</v>
      </c>
      <c r="I163" s="36">
        <v>13703256.880000001</v>
      </c>
      <c r="J163" s="43"/>
      <c r="K163" s="5" t="e">
        <f>VLOOKUP(B163,#REF!,1,0)</f>
        <v>#REF!</v>
      </c>
    </row>
    <row r="164" spans="1:11" ht="15" hidden="1" customHeight="1">
      <c r="A164" s="34">
        <v>3</v>
      </c>
      <c r="B164" s="35" t="s">
        <v>3365</v>
      </c>
      <c r="C164" s="34" t="s">
        <v>1</v>
      </c>
      <c r="D164" s="35" t="s">
        <v>3366</v>
      </c>
      <c r="E164" s="36">
        <v>136661.12</v>
      </c>
      <c r="F164" s="43"/>
      <c r="G164" s="36">
        <v>0</v>
      </c>
      <c r="H164" s="36">
        <v>58.42</v>
      </c>
      <c r="I164" s="36">
        <v>136602.70000000001</v>
      </c>
      <c r="J164" s="43"/>
      <c r="K164" s="5" t="e">
        <f>VLOOKUP(B164,#REF!,1,0)</f>
        <v>#REF!</v>
      </c>
    </row>
    <row r="165" spans="1:11" ht="15" hidden="1" customHeight="1">
      <c r="A165" s="34">
        <v>4</v>
      </c>
      <c r="B165" s="35" t="s">
        <v>3367</v>
      </c>
      <c r="C165" s="34" t="s">
        <v>1</v>
      </c>
      <c r="D165" s="35" t="s">
        <v>3368</v>
      </c>
      <c r="E165" s="36">
        <v>1364501.2</v>
      </c>
      <c r="F165" s="43"/>
      <c r="G165" s="36">
        <v>0</v>
      </c>
      <c r="H165" s="36">
        <v>0</v>
      </c>
      <c r="I165" s="36">
        <v>1364501.2</v>
      </c>
      <c r="J165" s="43"/>
      <c r="K165" s="5" t="e">
        <f>VLOOKUP(B165,#REF!,1,0)</f>
        <v>#REF!</v>
      </c>
    </row>
    <row r="166" spans="1:11" ht="15" hidden="1" customHeight="1">
      <c r="A166" s="34">
        <v>5</v>
      </c>
      <c r="B166" s="35" t="s">
        <v>3369</v>
      </c>
      <c r="C166" s="34" t="s">
        <v>1</v>
      </c>
      <c r="D166" s="35" t="s">
        <v>3370</v>
      </c>
      <c r="E166" s="36">
        <v>130000</v>
      </c>
      <c r="F166" s="43"/>
      <c r="G166" s="36">
        <v>0</v>
      </c>
      <c r="H166" s="36">
        <v>0</v>
      </c>
      <c r="I166" s="36">
        <v>130000</v>
      </c>
      <c r="J166" s="43"/>
      <c r="K166" s="5" t="e">
        <f>VLOOKUP(B166,#REF!,1,0)</f>
        <v>#REF!</v>
      </c>
    </row>
    <row r="167" spans="1:11" ht="15" hidden="1" customHeight="1">
      <c r="A167" s="34">
        <v>6</v>
      </c>
      <c r="B167" s="35" t="s">
        <v>3371</v>
      </c>
      <c r="C167" s="34" t="s">
        <v>3372</v>
      </c>
      <c r="D167" s="35" t="s">
        <v>3373</v>
      </c>
      <c r="E167" s="36">
        <v>130000</v>
      </c>
      <c r="F167" s="43"/>
      <c r="G167" s="36">
        <v>0</v>
      </c>
      <c r="H167" s="36">
        <v>0</v>
      </c>
      <c r="I167" s="36">
        <v>130000</v>
      </c>
      <c r="J167" s="43"/>
      <c r="K167" s="5" t="e">
        <f>VLOOKUP(B167,#REF!,1,0)</f>
        <v>#REF!</v>
      </c>
    </row>
    <row r="168" spans="1:11" ht="15" hidden="1" customHeight="1">
      <c r="A168" s="34">
        <v>5</v>
      </c>
      <c r="B168" s="35" t="s">
        <v>3374</v>
      </c>
      <c r="C168" s="34" t="s">
        <v>1</v>
      </c>
      <c r="D168" s="35" t="s">
        <v>3375</v>
      </c>
      <c r="E168" s="36">
        <v>1234501.2</v>
      </c>
      <c r="F168" s="43"/>
      <c r="G168" s="36">
        <v>0</v>
      </c>
      <c r="H168" s="36">
        <v>0</v>
      </c>
      <c r="I168" s="36">
        <v>1234501.2</v>
      </c>
      <c r="J168" s="43"/>
      <c r="K168" s="5" t="e">
        <f>VLOOKUP(B168,#REF!,1,0)</f>
        <v>#REF!</v>
      </c>
    </row>
    <row r="169" spans="1:11" ht="15" hidden="1" customHeight="1">
      <c r="A169" s="34">
        <v>6</v>
      </c>
      <c r="B169" s="35" t="s">
        <v>3376</v>
      </c>
      <c r="C169" s="34" t="s">
        <v>3377</v>
      </c>
      <c r="D169" s="35" t="s">
        <v>3378</v>
      </c>
      <c r="E169" s="36">
        <v>1234501.2</v>
      </c>
      <c r="F169" s="43"/>
      <c r="G169" s="36">
        <v>0</v>
      </c>
      <c r="H169" s="36">
        <v>0</v>
      </c>
      <c r="I169" s="36">
        <v>1234501.2</v>
      </c>
      <c r="J169" s="43"/>
      <c r="K169" s="5" t="e">
        <f>VLOOKUP(B169,#REF!,1,0)</f>
        <v>#REF!</v>
      </c>
    </row>
    <row r="170" spans="1:11" ht="15" hidden="1" customHeight="1">
      <c r="A170" s="34">
        <v>4</v>
      </c>
      <c r="B170" s="35" t="s">
        <v>3379</v>
      </c>
      <c r="C170" s="34" t="s">
        <v>1</v>
      </c>
      <c r="D170" s="35" t="s">
        <v>3380</v>
      </c>
      <c r="E170" s="36">
        <v>-1227840.08</v>
      </c>
      <c r="F170" s="43"/>
      <c r="G170" s="36">
        <v>0</v>
      </c>
      <c r="H170" s="36">
        <v>58.42</v>
      </c>
      <c r="I170" s="36">
        <v>-1227898.5</v>
      </c>
      <c r="J170" s="43"/>
      <c r="K170" s="5" t="e">
        <f>VLOOKUP(B170,#REF!,1,0)</f>
        <v>#REF!</v>
      </c>
    </row>
    <row r="171" spans="1:11" ht="15" hidden="1" customHeight="1">
      <c r="A171" s="34">
        <v>6</v>
      </c>
      <c r="B171" s="35" t="s">
        <v>3381</v>
      </c>
      <c r="C171" s="34" t="s">
        <v>3382</v>
      </c>
      <c r="D171" s="35" t="s">
        <v>3383</v>
      </c>
      <c r="E171" s="36">
        <v>-1227840.08</v>
      </c>
      <c r="F171" s="43"/>
      <c r="G171" s="36">
        <v>0</v>
      </c>
      <c r="H171" s="36">
        <v>58.42</v>
      </c>
      <c r="I171" s="36">
        <v>-1227898.5</v>
      </c>
      <c r="J171" s="43"/>
      <c r="K171" s="5" t="e">
        <f>VLOOKUP(B171,#REF!,1,0)</f>
        <v>#REF!</v>
      </c>
    </row>
    <row r="172" spans="1:11" ht="15" hidden="1" customHeight="1">
      <c r="A172" s="34">
        <v>3</v>
      </c>
      <c r="B172" s="35" t="s">
        <v>3384</v>
      </c>
      <c r="C172" s="34" t="s">
        <v>1</v>
      </c>
      <c r="D172" s="35" t="s">
        <v>3385</v>
      </c>
      <c r="E172" s="36">
        <v>1147068.6499999999</v>
      </c>
      <c r="F172" s="43"/>
      <c r="G172" s="36">
        <v>0</v>
      </c>
      <c r="H172" s="36">
        <v>20791.009999999998</v>
      </c>
      <c r="I172" s="36">
        <v>1126277.6399999999</v>
      </c>
      <c r="J172" s="43"/>
      <c r="K172" s="5" t="e">
        <f>VLOOKUP(B172,#REF!,1,0)</f>
        <v>#REF!</v>
      </c>
    </row>
    <row r="173" spans="1:11" ht="15" hidden="1" customHeight="1">
      <c r="A173" s="34">
        <v>4</v>
      </c>
      <c r="B173" s="35" t="s">
        <v>3386</v>
      </c>
      <c r="C173" s="34" t="s">
        <v>1</v>
      </c>
      <c r="D173" s="35" t="s">
        <v>3387</v>
      </c>
      <c r="E173" s="36">
        <v>1200829.03</v>
      </c>
      <c r="F173" s="43"/>
      <c r="G173" s="36">
        <v>0</v>
      </c>
      <c r="H173" s="36">
        <v>0</v>
      </c>
      <c r="I173" s="36">
        <v>1200829.03</v>
      </c>
      <c r="J173" s="43"/>
      <c r="K173" s="5" t="e">
        <f>VLOOKUP(B173,#REF!,1,0)</f>
        <v>#REF!</v>
      </c>
    </row>
    <row r="174" spans="1:11" ht="15" hidden="1" customHeight="1">
      <c r="A174" s="34">
        <v>6</v>
      </c>
      <c r="B174" s="35" t="s">
        <v>3388</v>
      </c>
      <c r="C174" s="34" t="s">
        <v>3389</v>
      </c>
      <c r="D174" s="35" t="s">
        <v>3390</v>
      </c>
      <c r="E174" s="36">
        <v>1200829.03</v>
      </c>
      <c r="F174" s="43"/>
      <c r="G174" s="36">
        <v>0</v>
      </c>
      <c r="H174" s="36">
        <v>0</v>
      </c>
      <c r="I174" s="36">
        <v>1200829.03</v>
      </c>
      <c r="J174" s="43"/>
      <c r="K174" s="5" t="e">
        <f>VLOOKUP(B174,#REF!,1,0)</f>
        <v>#REF!</v>
      </c>
    </row>
    <row r="175" spans="1:11" ht="15" hidden="1" customHeight="1">
      <c r="A175" s="34">
        <v>4</v>
      </c>
      <c r="B175" s="35" t="s">
        <v>3391</v>
      </c>
      <c r="C175" s="34" t="s">
        <v>1</v>
      </c>
      <c r="D175" s="35" t="s">
        <v>3392</v>
      </c>
      <c r="E175" s="36">
        <v>1303386.26</v>
      </c>
      <c r="F175" s="43"/>
      <c r="G175" s="36">
        <v>0</v>
      </c>
      <c r="H175" s="36">
        <v>0</v>
      </c>
      <c r="I175" s="36">
        <v>1303386.26</v>
      </c>
      <c r="J175" s="43"/>
      <c r="K175" s="5" t="e">
        <f>VLOOKUP(B175,#REF!,1,0)</f>
        <v>#REF!</v>
      </c>
    </row>
    <row r="176" spans="1:11" ht="15" hidden="1" customHeight="1">
      <c r="A176" s="34">
        <v>6</v>
      </c>
      <c r="B176" s="35" t="s">
        <v>3393</v>
      </c>
      <c r="C176" s="34" t="s">
        <v>3394</v>
      </c>
      <c r="D176" s="35" t="s">
        <v>3395</v>
      </c>
      <c r="E176" s="36">
        <v>157780.69</v>
      </c>
      <c r="F176" s="43"/>
      <c r="G176" s="36">
        <v>0</v>
      </c>
      <c r="H176" s="36">
        <v>0</v>
      </c>
      <c r="I176" s="36">
        <v>157780.69</v>
      </c>
      <c r="J176" s="43"/>
      <c r="K176" s="5" t="e">
        <f>VLOOKUP(B176,#REF!,1,0)</f>
        <v>#REF!</v>
      </c>
    </row>
    <row r="177" spans="1:11" ht="15" hidden="1" customHeight="1">
      <c r="A177" s="34">
        <v>6</v>
      </c>
      <c r="B177" s="35" t="s">
        <v>3396</v>
      </c>
      <c r="C177" s="34" t="s">
        <v>3397</v>
      </c>
      <c r="D177" s="35" t="s">
        <v>3398</v>
      </c>
      <c r="E177" s="36">
        <v>251219.08</v>
      </c>
      <c r="F177" s="43"/>
      <c r="G177" s="36">
        <v>0</v>
      </c>
      <c r="H177" s="36">
        <v>0</v>
      </c>
      <c r="I177" s="36">
        <v>251219.08</v>
      </c>
      <c r="J177" s="43"/>
      <c r="K177" s="5" t="e">
        <f>VLOOKUP(B177,#REF!,1,0)</f>
        <v>#REF!</v>
      </c>
    </row>
    <row r="178" spans="1:11" ht="15" hidden="1" customHeight="1">
      <c r="A178" s="34">
        <v>6</v>
      </c>
      <c r="B178" s="35" t="s">
        <v>3399</v>
      </c>
      <c r="C178" s="34" t="s">
        <v>3400</v>
      </c>
      <c r="D178" s="35" t="s">
        <v>3401</v>
      </c>
      <c r="E178" s="36">
        <v>894386.49</v>
      </c>
      <c r="F178" s="43"/>
      <c r="G178" s="36">
        <v>0</v>
      </c>
      <c r="H178" s="36">
        <v>0</v>
      </c>
      <c r="I178" s="36">
        <v>894386.49</v>
      </c>
      <c r="J178" s="43"/>
      <c r="K178" s="5" t="e">
        <f>VLOOKUP(B178,#REF!,1,0)</f>
        <v>#REF!</v>
      </c>
    </row>
    <row r="179" spans="1:11" ht="15" hidden="1" customHeight="1">
      <c r="A179" s="34">
        <v>4</v>
      </c>
      <c r="B179" s="35" t="s">
        <v>3402</v>
      </c>
      <c r="C179" s="34" t="s">
        <v>1</v>
      </c>
      <c r="D179" s="35" t="s">
        <v>3403</v>
      </c>
      <c r="E179" s="36">
        <v>-728358.46</v>
      </c>
      <c r="F179" s="43"/>
      <c r="G179" s="36">
        <v>0</v>
      </c>
      <c r="H179" s="36">
        <v>10758.14</v>
      </c>
      <c r="I179" s="36">
        <v>-739116.6</v>
      </c>
      <c r="J179" s="43"/>
      <c r="K179" s="5" t="e">
        <f>VLOOKUP(B179,#REF!,1,0)</f>
        <v>#REF!</v>
      </c>
    </row>
    <row r="180" spans="1:11" ht="15" hidden="1" customHeight="1">
      <c r="A180" s="34">
        <v>6</v>
      </c>
      <c r="B180" s="35" t="s">
        <v>3404</v>
      </c>
      <c r="C180" s="34" t="s">
        <v>3405</v>
      </c>
      <c r="D180" s="35" t="s">
        <v>3406</v>
      </c>
      <c r="E180" s="36">
        <v>-728358.46</v>
      </c>
      <c r="F180" s="43"/>
      <c r="G180" s="36">
        <v>0</v>
      </c>
      <c r="H180" s="36">
        <v>10758.14</v>
      </c>
      <c r="I180" s="36">
        <v>-739116.6</v>
      </c>
      <c r="J180" s="43"/>
      <c r="K180" s="5" t="e">
        <f>VLOOKUP(B180,#REF!,1,0)</f>
        <v>#REF!</v>
      </c>
    </row>
    <row r="181" spans="1:11" ht="15" hidden="1" customHeight="1">
      <c r="A181" s="34">
        <v>4</v>
      </c>
      <c r="B181" s="35" t="s">
        <v>3407</v>
      </c>
      <c r="C181" s="34" t="s">
        <v>1</v>
      </c>
      <c r="D181" s="35" t="s">
        <v>3408</v>
      </c>
      <c r="E181" s="36">
        <v>-628788.18000000005</v>
      </c>
      <c r="F181" s="43"/>
      <c r="G181" s="36">
        <v>0</v>
      </c>
      <c r="H181" s="36">
        <v>10032.870000000001</v>
      </c>
      <c r="I181" s="36">
        <v>-638821.05000000005</v>
      </c>
      <c r="J181" s="43"/>
      <c r="K181" s="5" t="e">
        <f>VLOOKUP(B181,#REF!,1,0)</f>
        <v>#REF!</v>
      </c>
    </row>
    <row r="182" spans="1:11" ht="15" hidden="1" customHeight="1">
      <c r="A182" s="34">
        <v>6</v>
      </c>
      <c r="B182" s="35" t="s">
        <v>3409</v>
      </c>
      <c r="C182" s="34" t="s">
        <v>3410</v>
      </c>
      <c r="D182" s="35" t="s">
        <v>3411</v>
      </c>
      <c r="E182" s="36">
        <v>-82707.649999999994</v>
      </c>
      <c r="F182" s="43"/>
      <c r="G182" s="36">
        <v>0</v>
      </c>
      <c r="H182" s="36">
        <v>1158.5999999999999</v>
      </c>
      <c r="I182" s="36">
        <v>-83866.25</v>
      </c>
      <c r="J182" s="43"/>
      <c r="K182" s="5" t="e">
        <f>VLOOKUP(B182,#REF!,1,0)</f>
        <v>#REF!</v>
      </c>
    </row>
    <row r="183" spans="1:11" ht="15" hidden="1" customHeight="1">
      <c r="A183" s="34">
        <v>6</v>
      </c>
      <c r="B183" s="35" t="s">
        <v>3412</v>
      </c>
      <c r="C183" s="34" t="s">
        <v>3413</v>
      </c>
      <c r="D183" s="35" t="s">
        <v>3414</v>
      </c>
      <c r="E183" s="36">
        <v>-91618.39</v>
      </c>
      <c r="F183" s="43"/>
      <c r="G183" s="36">
        <v>0</v>
      </c>
      <c r="H183" s="36">
        <v>1898.5</v>
      </c>
      <c r="I183" s="36">
        <v>-93516.89</v>
      </c>
      <c r="J183" s="43"/>
      <c r="K183" s="5" t="e">
        <f>VLOOKUP(B183,#REF!,1,0)</f>
        <v>#REF!</v>
      </c>
    </row>
    <row r="184" spans="1:11" ht="15" hidden="1" customHeight="1">
      <c r="A184" s="34">
        <v>6</v>
      </c>
      <c r="B184" s="35" t="s">
        <v>3415</v>
      </c>
      <c r="C184" s="34" t="s">
        <v>3416</v>
      </c>
      <c r="D184" s="35" t="s">
        <v>3417</v>
      </c>
      <c r="E184" s="36">
        <v>-454462.14</v>
      </c>
      <c r="F184" s="43"/>
      <c r="G184" s="36">
        <v>0</v>
      </c>
      <c r="H184" s="36">
        <v>6975.77</v>
      </c>
      <c r="I184" s="36">
        <v>-461437.91</v>
      </c>
      <c r="J184" s="43"/>
      <c r="K184" s="5" t="e">
        <f>VLOOKUP(B184,#REF!,1,0)</f>
        <v>#REF!</v>
      </c>
    </row>
    <row r="185" spans="1:11" ht="15" hidden="1" customHeight="1">
      <c r="A185" s="34">
        <v>3</v>
      </c>
      <c r="B185" s="35" t="s">
        <v>3418</v>
      </c>
      <c r="C185" s="34" t="s">
        <v>1</v>
      </c>
      <c r="D185" s="35" t="s">
        <v>3419</v>
      </c>
      <c r="E185" s="36">
        <v>622483.97</v>
      </c>
      <c r="F185" s="43"/>
      <c r="G185" s="36">
        <v>0</v>
      </c>
      <c r="H185" s="36">
        <v>14215.78</v>
      </c>
      <c r="I185" s="36">
        <v>608268.18999999994</v>
      </c>
      <c r="J185" s="43"/>
      <c r="K185" s="5" t="e">
        <f>VLOOKUP(B185,#REF!,1,0)</f>
        <v>#REF!</v>
      </c>
    </row>
    <row r="186" spans="1:11" ht="15" hidden="1" customHeight="1">
      <c r="A186" s="34">
        <v>4</v>
      </c>
      <c r="B186" s="35" t="s">
        <v>3420</v>
      </c>
      <c r="C186" s="34" t="s">
        <v>1</v>
      </c>
      <c r="D186" s="35" t="s">
        <v>3421</v>
      </c>
      <c r="E186" s="36">
        <v>25206.7</v>
      </c>
      <c r="F186" s="43"/>
      <c r="G186" s="36">
        <v>0</v>
      </c>
      <c r="H186" s="36">
        <v>0</v>
      </c>
      <c r="I186" s="36">
        <v>25206.7</v>
      </c>
      <c r="J186" s="43"/>
      <c r="K186" s="5" t="e">
        <f>VLOOKUP(B186,#REF!,1,0)</f>
        <v>#REF!</v>
      </c>
    </row>
    <row r="187" spans="1:11" ht="15" hidden="1" customHeight="1">
      <c r="A187" s="34">
        <v>5</v>
      </c>
      <c r="B187" s="35" t="s">
        <v>3422</v>
      </c>
      <c r="C187" s="34" t="s">
        <v>1</v>
      </c>
      <c r="D187" s="35" t="s">
        <v>3423</v>
      </c>
      <c r="E187" s="36">
        <v>25206.7</v>
      </c>
      <c r="F187" s="43"/>
      <c r="G187" s="36">
        <v>0</v>
      </c>
      <c r="H187" s="36">
        <v>0</v>
      </c>
      <c r="I187" s="36">
        <v>25206.7</v>
      </c>
      <c r="J187" s="43"/>
      <c r="K187" s="5" t="e">
        <f>VLOOKUP(B187,#REF!,1,0)</f>
        <v>#REF!</v>
      </c>
    </row>
    <row r="188" spans="1:11" ht="15" hidden="1" customHeight="1">
      <c r="A188" s="34">
        <v>6</v>
      </c>
      <c r="B188" s="35" t="s">
        <v>3424</v>
      </c>
      <c r="C188" s="34" t="s">
        <v>3425</v>
      </c>
      <c r="D188" s="35" t="s">
        <v>3426</v>
      </c>
      <c r="E188" s="36">
        <v>25206.7</v>
      </c>
      <c r="F188" s="43"/>
      <c r="G188" s="36">
        <v>0</v>
      </c>
      <c r="H188" s="36">
        <v>0</v>
      </c>
      <c r="I188" s="36">
        <v>25206.7</v>
      </c>
      <c r="J188" s="43"/>
      <c r="K188" s="5" t="e">
        <f>VLOOKUP(B188,#REF!,1,0)</f>
        <v>#REF!</v>
      </c>
    </row>
    <row r="189" spans="1:11" ht="15" hidden="1" customHeight="1">
      <c r="A189" s="34">
        <v>4</v>
      </c>
      <c r="B189" s="35" t="s">
        <v>3427</v>
      </c>
      <c r="C189" s="34" t="s">
        <v>1</v>
      </c>
      <c r="D189" s="35" t="s">
        <v>3428</v>
      </c>
      <c r="E189" s="36">
        <v>936249.62</v>
      </c>
      <c r="F189" s="43"/>
      <c r="G189" s="36">
        <v>0</v>
      </c>
      <c r="H189" s="36">
        <v>0</v>
      </c>
      <c r="I189" s="36">
        <v>936249.62</v>
      </c>
      <c r="J189" s="43"/>
      <c r="K189" s="5" t="e">
        <f>VLOOKUP(B189,#REF!,1,0)</f>
        <v>#REF!</v>
      </c>
    </row>
    <row r="190" spans="1:11" ht="15" hidden="1" customHeight="1">
      <c r="A190" s="34">
        <v>6</v>
      </c>
      <c r="B190" s="35" t="s">
        <v>3429</v>
      </c>
      <c r="C190" s="34" t="s">
        <v>3430</v>
      </c>
      <c r="D190" s="35" t="s">
        <v>3426</v>
      </c>
      <c r="E190" s="36">
        <v>936249.62</v>
      </c>
      <c r="F190" s="43"/>
      <c r="G190" s="36">
        <v>0</v>
      </c>
      <c r="H190" s="36">
        <v>0</v>
      </c>
      <c r="I190" s="36">
        <v>936249.62</v>
      </c>
      <c r="J190" s="43"/>
      <c r="K190" s="5" t="e">
        <f>VLOOKUP(B190,#REF!,1,0)</f>
        <v>#REF!</v>
      </c>
    </row>
    <row r="191" spans="1:11" ht="15" hidden="1" customHeight="1">
      <c r="A191" s="34">
        <v>4</v>
      </c>
      <c r="B191" s="35" t="s">
        <v>3431</v>
      </c>
      <c r="C191" s="34" t="s">
        <v>1</v>
      </c>
      <c r="D191" s="35" t="s">
        <v>3432</v>
      </c>
      <c r="E191" s="36">
        <v>282921.24</v>
      </c>
      <c r="F191" s="43"/>
      <c r="G191" s="36">
        <v>0</v>
      </c>
      <c r="H191" s="36">
        <v>0</v>
      </c>
      <c r="I191" s="36">
        <v>282921.24</v>
      </c>
      <c r="J191" s="43"/>
      <c r="K191" s="5" t="e">
        <f>VLOOKUP(B191,#REF!,1,0)</f>
        <v>#REF!</v>
      </c>
    </row>
    <row r="192" spans="1:11" ht="15" hidden="1" customHeight="1">
      <c r="A192" s="34">
        <v>6</v>
      </c>
      <c r="B192" s="35" t="s">
        <v>3433</v>
      </c>
      <c r="C192" s="34" t="s">
        <v>3434</v>
      </c>
      <c r="D192" s="35" t="s">
        <v>3435</v>
      </c>
      <c r="E192" s="36">
        <v>50841.37</v>
      </c>
      <c r="F192" s="43"/>
      <c r="G192" s="36">
        <v>0</v>
      </c>
      <c r="H192" s="36">
        <v>0</v>
      </c>
      <c r="I192" s="36">
        <v>50841.37</v>
      </c>
      <c r="J192" s="43"/>
      <c r="K192" s="5" t="e">
        <f>VLOOKUP(B192,#REF!,1,0)</f>
        <v>#REF!</v>
      </c>
    </row>
    <row r="193" spans="1:11" ht="15" hidden="1" customHeight="1">
      <c r="A193" s="34">
        <v>6</v>
      </c>
      <c r="B193" s="35" t="s">
        <v>3436</v>
      </c>
      <c r="C193" s="34" t="s">
        <v>3437</v>
      </c>
      <c r="D193" s="35" t="s">
        <v>3438</v>
      </c>
      <c r="E193" s="36">
        <v>6200</v>
      </c>
      <c r="F193" s="43"/>
      <c r="G193" s="36">
        <v>0</v>
      </c>
      <c r="H193" s="36">
        <v>0</v>
      </c>
      <c r="I193" s="36">
        <v>6200</v>
      </c>
      <c r="J193" s="43"/>
      <c r="K193" s="5" t="e">
        <f>VLOOKUP(B193,#REF!,1,0)</f>
        <v>#REF!</v>
      </c>
    </row>
    <row r="194" spans="1:11" ht="15" hidden="1" customHeight="1">
      <c r="A194" s="34">
        <v>6</v>
      </c>
      <c r="B194" s="35" t="s">
        <v>3439</v>
      </c>
      <c r="C194" s="34" t="s">
        <v>3440</v>
      </c>
      <c r="D194" s="35" t="s">
        <v>3441</v>
      </c>
      <c r="E194" s="36">
        <v>81466.880000000005</v>
      </c>
      <c r="F194" s="43"/>
      <c r="G194" s="36">
        <v>0</v>
      </c>
      <c r="H194" s="36">
        <v>0</v>
      </c>
      <c r="I194" s="36">
        <v>81466.880000000005</v>
      </c>
      <c r="J194" s="43"/>
      <c r="K194" s="5" t="e">
        <f>VLOOKUP(B194,#REF!,1,0)</f>
        <v>#REF!</v>
      </c>
    </row>
    <row r="195" spans="1:11" ht="15" hidden="1" customHeight="1">
      <c r="A195" s="34">
        <v>6</v>
      </c>
      <c r="B195" s="35" t="s">
        <v>3442</v>
      </c>
      <c r="C195" s="34" t="s">
        <v>3443</v>
      </c>
      <c r="D195" s="35" t="s">
        <v>3444</v>
      </c>
      <c r="E195" s="36">
        <v>68005.240000000005</v>
      </c>
      <c r="F195" s="43"/>
      <c r="G195" s="36">
        <v>0</v>
      </c>
      <c r="H195" s="36">
        <v>0</v>
      </c>
      <c r="I195" s="36">
        <v>68005.240000000005</v>
      </c>
      <c r="J195" s="43"/>
      <c r="K195" s="5" t="e">
        <f>VLOOKUP(B195,#REF!,1,0)</f>
        <v>#REF!</v>
      </c>
    </row>
    <row r="196" spans="1:11" ht="15" hidden="1" customHeight="1">
      <c r="A196" s="34">
        <v>6</v>
      </c>
      <c r="B196" s="35" t="s">
        <v>3445</v>
      </c>
      <c r="C196" s="34" t="s">
        <v>3446</v>
      </c>
      <c r="D196" s="35" t="s">
        <v>3447</v>
      </c>
      <c r="E196" s="36">
        <v>76407.75</v>
      </c>
      <c r="F196" s="43"/>
      <c r="G196" s="36">
        <v>0</v>
      </c>
      <c r="H196" s="36">
        <v>0</v>
      </c>
      <c r="I196" s="36">
        <v>76407.75</v>
      </c>
      <c r="J196" s="43"/>
      <c r="K196" s="5" t="e">
        <f>VLOOKUP(B196,#REF!,1,0)</f>
        <v>#REF!</v>
      </c>
    </row>
    <row r="197" spans="1:11" ht="15" hidden="1" customHeight="1">
      <c r="A197" s="34">
        <v>4</v>
      </c>
      <c r="B197" s="35" t="s">
        <v>3448</v>
      </c>
      <c r="C197" s="34" t="s">
        <v>1</v>
      </c>
      <c r="D197" s="35" t="s">
        <v>3449</v>
      </c>
      <c r="E197" s="36">
        <v>392401</v>
      </c>
      <c r="F197" s="43"/>
      <c r="G197" s="36">
        <v>0</v>
      </c>
      <c r="H197" s="36">
        <v>0</v>
      </c>
      <c r="I197" s="36">
        <v>392401</v>
      </c>
      <c r="J197" s="43"/>
      <c r="K197" s="5" t="e">
        <f>VLOOKUP(B197,#REF!,1,0)</f>
        <v>#REF!</v>
      </c>
    </row>
    <row r="198" spans="1:11" ht="15" hidden="1" customHeight="1">
      <c r="A198" s="34">
        <v>6</v>
      </c>
      <c r="B198" s="35" t="s">
        <v>3450</v>
      </c>
      <c r="C198" s="34" t="s">
        <v>3451</v>
      </c>
      <c r="D198" s="35" t="s">
        <v>3452</v>
      </c>
      <c r="E198" s="36">
        <v>392401</v>
      </c>
      <c r="F198" s="43"/>
      <c r="G198" s="36">
        <v>0</v>
      </c>
      <c r="H198" s="36">
        <v>0</v>
      </c>
      <c r="I198" s="36">
        <v>392401</v>
      </c>
      <c r="J198" s="43"/>
      <c r="K198" s="5" t="e">
        <f>VLOOKUP(B198,#REF!,1,0)</f>
        <v>#REF!</v>
      </c>
    </row>
    <row r="199" spans="1:11" ht="15" hidden="1" customHeight="1">
      <c r="A199" s="34">
        <v>4</v>
      </c>
      <c r="B199" s="35" t="s">
        <v>3453</v>
      </c>
      <c r="C199" s="34" t="s">
        <v>1</v>
      </c>
      <c r="D199" s="35" t="s">
        <v>3454</v>
      </c>
      <c r="E199" s="36">
        <v>-1014294.59</v>
      </c>
      <c r="F199" s="43"/>
      <c r="G199" s="36">
        <v>0</v>
      </c>
      <c r="H199" s="36">
        <v>14215.78</v>
      </c>
      <c r="I199" s="36">
        <v>-1028510.37</v>
      </c>
      <c r="J199" s="43"/>
      <c r="K199" s="5" t="e">
        <f>VLOOKUP(B199,#REF!,1,0)</f>
        <v>#REF!</v>
      </c>
    </row>
    <row r="200" spans="1:11" ht="15" hidden="1" customHeight="1">
      <c r="A200" s="34">
        <v>5</v>
      </c>
      <c r="B200" s="35" t="s">
        <v>3455</v>
      </c>
      <c r="C200" s="34" t="s">
        <v>1</v>
      </c>
      <c r="D200" s="35" t="s">
        <v>3456</v>
      </c>
      <c r="E200" s="36">
        <v>-20651.55</v>
      </c>
      <c r="F200" s="43"/>
      <c r="G200" s="36">
        <v>0</v>
      </c>
      <c r="H200" s="36">
        <v>134.25</v>
      </c>
      <c r="I200" s="36">
        <v>-20785.8</v>
      </c>
      <c r="J200" s="43"/>
      <c r="K200" s="5" t="e">
        <f>VLOOKUP(B200,#REF!,1,0)</f>
        <v>#REF!</v>
      </c>
    </row>
    <row r="201" spans="1:11" ht="15" hidden="1" customHeight="1">
      <c r="A201" s="34">
        <v>6</v>
      </c>
      <c r="B201" s="35" t="s">
        <v>3457</v>
      </c>
      <c r="C201" s="34" t="s">
        <v>3458</v>
      </c>
      <c r="D201" s="35" t="s">
        <v>3459</v>
      </c>
      <c r="E201" s="36">
        <v>-20651.55</v>
      </c>
      <c r="F201" s="43"/>
      <c r="G201" s="36">
        <v>0</v>
      </c>
      <c r="H201" s="36">
        <v>134.25</v>
      </c>
      <c r="I201" s="36">
        <v>-20785.8</v>
      </c>
      <c r="J201" s="43"/>
      <c r="K201" s="5" t="e">
        <f>VLOOKUP(B201,#REF!,1,0)</f>
        <v>#REF!</v>
      </c>
    </row>
    <row r="202" spans="1:11" ht="15" hidden="1" customHeight="1">
      <c r="A202" s="34">
        <v>5</v>
      </c>
      <c r="B202" s="35" t="s">
        <v>3460</v>
      </c>
      <c r="C202" s="34" t="s">
        <v>1</v>
      </c>
      <c r="D202" s="35" t="s">
        <v>3461</v>
      </c>
      <c r="E202" s="36">
        <v>-733845.49</v>
      </c>
      <c r="F202" s="43"/>
      <c r="G202" s="36">
        <v>0</v>
      </c>
      <c r="H202" s="36">
        <v>6580.73</v>
      </c>
      <c r="I202" s="36">
        <v>-740426.22</v>
      </c>
      <c r="J202" s="43"/>
      <c r="K202" s="5" t="e">
        <f>VLOOKUP(B202,#REF!,1,0)</f>
        <v>#REF!</v>
      </c>
    </row>
    <row r="203" spans="1:11" ht="15" hidden="1" customHeight="1">
      <c r="A203" s="34">
        <v>6</v>
      </c>
      <c r="B203" s="35" t="s">
        <v>3462</v>
      </c>
      <c r="C203" s="34" t="s">
        <v>3463</v>
      </c>
      <c r="D203" s="35" t="s">
        <v>3464</v>
      </c>
      <c r="E203" s="36">
        <v>-733845.49</v>
      </c>
      <c r="F203" s="43"/>
      <c r="G203" s="36">
        <v>0</v>
      </c>
      <c r="H203" s="36">
        <v>6580.73</v>
      </c>
      <c r="I203" s="36">
        <v>-740426.22</v>
      </c>
      <c r="J203" s="43"/>
      <c r="K203" s="5" t="e">
        <f>VLOOKUP(B203,#REF!,1,0)</f>
        <v>#REF!</v>
      </c>
    </row>
    <row r="204" spans="1:11" ht="15" hidden="1" customHeight="1">
      <c r="A204" s="34">
        <v>5</v>
      </c>
      <c r="B204" s="35" t="s">
        <v>3465</v>
      </c>
      <c r="C204" s="34" t="s">
        <v>1</v>
      </c>
      <c r="D204" s="35" t="s">
        <v>3466</v>
      </c>
      <c r="E204" s="36">
        <v>-108794.35</v>
      </c>
      <c r="F204" s="43"/>
      <c r="G204" s="36">
        <v>0</v>
      </c>
      <c r="H204" s="36">
        <v>2122.9699999999998</v>
      </c>
      <c r="I204" s="36">
        <v>-110917.32</v>
      </c>
      <c r="J204" s="43"/>
      <c r="K204" s="5" t="e">
        <f>VLOOKUP(B204,#REF!,1,0)</f>
        <v>#REF!</v>
      </c>
    </row>
    <row r="205" spans="1:11" ht="15" hidden="1" customHeight="1">
      <c r="A205" s="34">
        <v>6</v>
      </c>
      <c r="B205" s="35" t="s">
        <v>3467</v>
      </c>
      <c r="C205" s="34" t="s">
        <v>3468</v>
      </c>
      <c r="D205" s="35" t="s">
        <v>3469</v>
      </c>
      <c r="E205" s="36">
        <v>-45334.33</v>
      </c>
      <c r="F205" s="43"/>
      <c r="G205" s="36">
        <v>0</v>
      </c>
      <c r="H205" s="36">
        <v>240.6</v>
      </c>
      <c r="I205" s="36">
        <v>-45574.93</v>
      </c>
      <c r="J205" s="43"/>
      <c r="K205" s="5" t="e">
        <f>VLOOKUP(B205,#REF!,1,0)</f>
        <v>#REF!</v>
      </c>
    </row>
    <row r="206" spans="1:11" ht="15" hidden="1" customHeight="1">
      <c r="A206" s="34">
        <v>6</v>
      </c>
      <c r="B206" s="35" t="s">
        <v>3470</v>
      </c>
      <c r="C206" s="34" t="s">
        <v>3471</v>
      </c>
      <c r="D206" s="35" t="s">
        <v>3472</v>
      </c>
      <c r="E206" s="36">
        <v>-6200</v>
      </c>
      <c r="F206" s="43"/>
      <c r="G206" s="36">
        <v>0</v>
      </c>
      <c r="H206" s="36">
        <v>0</v>
      </c>
      <c r="I206" s="36">
        <v>-6200</v>
      </c>
      <c r="J206" s="43"/>
      <c r="K206" s="5" t="e">
        <f>VLOOKUP(B206,#REF!,1,0)</f>
        <v>#REF!</v>
      </c>
    </row>
    <row r="207" spans="1:11" ht="15" hidden="1" customHeight="1">
      <c r="A207" s="34">
        <v>6</v>
      </c>
      <c r="B207" s="35" t="s">
        <v>3473</v>
      </c>
      <c r="C207" s="34" t="s">
        <v>3474</v>
      </c>
      <c r="D207" s="35" t="s">
        <v>3475</v>
      </c>
      <c r="E207" s="36">
        <v>-16216.88</v>
      </c>
      <c r="F207" s="43"/>
      <c r="G207" s="36">
        <v>0</v>
      </c>
      <c r="H207" s="36">
        <v>678.88</v>
      </c>
      <c r="I207" s="36">
        <v>-16895.759999999998</v>
      </c>
      <c r="J207" s="43"/>
      <c r="K207" s="5" t="e">
        <f>VLOOKUP(B207,#REF!,1,0)</f>
        <v>#REF!</v>
      </c>
    </row>
    <row r="208" spans="1:11" ht="15" hidden="1" customHeight="1">
      <c r="A208" s="34">
        <v>6</v>
      </c>
      <c r="B208" s="35" t="s">
        <v>3476</v>
      </c>
      <c r="C208" s="34" t="s">
        <v>3477</v>
      </c>
      <c r="D208" s="35" t="s">
        <v>3478</v>
      </c>
      <c r="E208" s="36">
        <v>-31477.51</v>
      </c>
      <c r="F208" s="43"/>
      <c r="G208" s="36">
        <v>0</v>
      </c>
      <c r="H208" s="36">
        <v>566.76</v>
      </c>
      <c r="I208" s="36">
        <v>-32044.27</v>
      </c>
      <c r="J208" s="43"/>
      <c r="K208" s="5" t="e">
        <f>VLOOKUP(B208,#REF!,1,0)</f>
        <v>#REF!</v>
      </c>
    </row>
    <row r="209" spans="1:11" ht="15" hidden="1" customHeight="1">
      <c r="A209" s="34">
        <v>6</v>
      </c>
      <c r="B209" s="35" t="s">
        <v>3479</v>
      </c>
      <c r="C209" s="34" t="s">
        <v>3480</v>
      </c>
      <c r="D209" s="35" t="s">
        <v>3481</v>
      </c>
      <c r="E209" s="36">
        <v>-9565.6299999999992</v>
      </c>
      <c r="F209" s="43"/>
      <c r="G209" s="36">
        <v>0</v>
      </c>
      <c r="H209" s="36">
        <v>636.73</v>
      </c>
      <c r="I209" s="36">
        <v>-10202.36</v>
      </c>
      <c r="J209" s="43"/>
      <c r="K209" s="5" t="e">
        <f>VLOOKUP(B209,#REF!,1,0)</f>
        <v>#REF!</v>
      </c>
    </row>
    <row r="210" spans="1:11" ht="15" hidden="1" customHeight="1">
      <c r="A210" s="34">
        <v>5</v>
      </c>
      <c r="B210" s="35" t="s">
        <v>3482</v>
      </c>
      <c r="C210" s="34" t="s">
        <v>1</v>
      </c>
      <c r="D210" s="35" t="s">
        <v>3483</v>
      </c>
      <c r="E210" s="36">
        <v>-151003.20000000001</v>
      </c>
      <c r="F210" s="43"/>
      <c r="G210" s="36">
        <v>0</v>
      </c>
      <c r="H210" s="36">
        <v>5377.83</v>
      </c>
      <c r="I210" s="36">
        <v>-156381.03</v>
      </c>
      <c r="J210" s="43"/>
      <c r="K210" s="5" t="e">
        <f>VLOOKUP(B210,#REF!,1,0)</f>
        <v>#REF!</v>
      </c>
    </row>
    <row r="211" spans="1:11" ht="15" hidden="1" customHeight="1">
      <c r="A211" s="34">
        <v>6</v>
      </c>
      <c r="B211" s="35" t="s">
        <v>3484</v>
      </c>
      <c r="C211" s="34" t="s">
        <v>3485</v>
      </c>
      <c r="D211" s="35" t="s">
        <v>3486</v>
      </c>
      <c r="E211" s="36">
        <v>-151003.20000000001</v>
      </c>
      <c r="F211" s="43"/>
      <c r="G211" s="36">
        <v>0</v>
      </c>
      <c r="H211" s="36">
        <v>5377.83</v>
      </c>
      <c r="I211" s="36">
        <v>-156381.03</v>
      </c>
      <c r="J211" s="43"/>
      <c r="K211" s="5" t="e">
        <f>VLOOKUP(B211,#REF!,1,0)</f>
        <v>#REF!</v>
      </c>
    </row>
    <row r="212" spans="1:11" ht="15" hidden="1" customHeight="1">
      <c r="A212" s="34">
        <v>1</v>
      </c>
      <c r="B212" s="35" t="s">
        <v>3487</v>
      </c>
      <c r="C212" s="34" t="s">
        <v>1</v>
      </c>
      <c r="D212" s="35" t="s">
        <v>3488</v>
      </c>
      <c r="E212" s="36">
        <v>485840045.43000001</v>
      </c>
      <c r="F212" s="43"/>
      <c r="G212" s="36">
        <v>283151474.31999999</v>
      </c>
      <c r="H212" s="36">
        <v>263583860.94999999</v>
      </c>
      <c r="I212" s="36">
        <v>505407658.80000001</v>
      </c>
      <c r="J212" s="43"/>
      <c r="K212" s="5" t="e">
        <f>VLOOKUP(B212,#REF!,1,0)</f>
        <v>#REF!</v>
      </c>
    </row>
    <row r="213" spans="1:11" ht="15" hidden="1" customHeight="1">
      <c r="A213" s="34">
        <v>3</v>
      </c>
      <c r="B213" s="35" t="s">
        <v>3489</v>
      </c>
      <c r="C213" s="34" t="s">
        <v>1</v>
      </c>
      <c r="D213" s="35" t="s">
        <v>3490</v>
      </c>
      <c r="E213" s="36">
        <v>6135666.1399999997</v>
      </c>
      <c r="F213" s="43"/>
      <c r="G213" s="36">
        <v>7991476.1100000003</v>
      </c>
      <c r="H213" s="36">
        <v>7466666.1399999997</v>
      </c>
      <c r="I213" s="36">
        <v>6660476.1100000003</v>
      </c>
      <c r="J213" s="43"/>
      <c r="K213" s="5" t="e">
        <f>VLOOKUP(B213,#REF!,1,0)</f>
        <v>#REF!</v>
      </c>
    </row>
    <row r="214" spans="1:11" ht="15" hidden="1" customHeight="1">
      <c r="A214" s="34">
        <v>4</v>
      </c>
      <c r="B214" s="35" t="s">
        <v>3491</v>
      </c>
      <c r="C214" s="34" t="s">
        <v>1</v>
      </c>
      <c r="D214" s="35" t="s">
        <v>5914</v>
      </c>
      <c r="E214" s="36">
        <v>6135666.1399999997</v>
      </c>
      <c r="F214" s="43"/>
      <c r="G214" s="36">
        <v>7991476.1100000003</v>
      </c>
      <c r="H214" s="36">
        <v>7466666.1399999997</v>
      </c>
      <c r="I214" s="36">
        <v>6660476.1100000003</v>
      </c>
      <c r="J214" s="43"/>
      <c r="K214" s="5" t="e">
        <f>VLOOKUP(B214,#REF!,1,0)</f>
        <v>#REF!</v>
      </c>
    </row>
    <row r="215" spans="1:11" ht="15" hidden="1" customHeight="1">
      <c r="A215" s="34">
        <v>5</v>
      </c>
      <c r="B215" s="35" t="s">
        <v>3493</v>
      </c>
      <c r="C215" s="34" t="s">
        <v>1</v>
      </c>
      <c r="D215" s="35" t="s">
        <v>3494</v>
      </c>
      <c r="E215" s="36">
        <v>6135666.1399999997</v>
      </c>
      <c r="F215" s="43"/>
      <c r="G215" s="36">
        <v>7991476.1100000003</v>
      </c>
      <c r="H215" s="36">
        <v>7466666.1399999997</v>
      </c>
      <c r="I215" s="36">
        <v>6660476.1100000003</v>
      </c>
      <c r="J215" s="43"/>
      <c r="K215" s="5" t="e">
        <f>VLOOKUP(B215,#REF!,1,0)</f>
        <v>#REF!</v>
      </c>
    </row>
    <row r="216" spans="1:11" ht="15" hidden="1" customHeight="1">
      <c r="A216" s="34">
        <v>6</v>
      </c>
      <c r="B216" s="35" t="s">
        <v>3495</v>
      </c>
      <c r="C216" s="34" t="s">
        <v>3496</v>
      </c>
      <c r="D216" s="35" t="s">
        <v>3497</v>
      </c>
      <c r="E216" s="36">
        <v>6135666.1399999997</v>
      </c>
      <c r="F216" s="43"/>
      <c r="G216" s="36">
        <v>7991476.1100000003</v>
      </c>
      <c r="H216" s="36">
        <v>7466666.1399999997</v>
      </c>
      <c r="I216" s="36">
        <v>6660476.1100000003</v>
      </c>
      <c r="J216" s="43"/>
      <c r="K216" s="5" t="e">
        <f>VLOOKUP(B216,#REF!,1,0)</f>
        <v>#REF!</v>
      </c>
    </row>
    <row r="217" spans="1:11" ht="15" hidden="1" customHeight="1">
      <c r="A217" s="34">
        <v>3</v>
      </c>
      <c r="B217" s="35" t="s">
        <v>3498</v>
      </c>
      <c r="C217" s="34" t="s">
        <v>1</v>
      </c>
      <c r="D217" s="35" t="s">
        <v>3499</v>
      </c>
      <c r="E217" s="36">
        <v>10086597.289999999</v>
      </c>
      <c r="F217" s="43"/>
      <c r="G217" s="36">
        <v>85183470.920000002</v>
      </c>
      <c r="H217" s="36">
        <v>85129526.609999999</v>
      </c>
      <c r="I217" s="36">
        <v>10140541.6</v>
      </c>
      <c r="J217" s="43"/>
      <c r="K217" s="5" t="e">
        <f>VLOOKUP(B217,#REF!,1,0)</f>
        <v>#REF!</v>
      </c>
    </row>
    <row r="218" spans="1:11" ht="15" hidden="1" customHeight="1">
      <c r="A218" s="34">
        <v>4</v>
      </c>
      <c r="B218" s="35" t="s">
        <v>3500</v>
      </c>
      <c r="C218" s="34" t="s">
        <v>1</v>
      </c>
      <c r="D218" s="35" t="s">
        <v>3501</v>
      </c>
      <c r="E218" s="36">
        <v>10086597.289999999</v>
      </c>
      <c r="F218" s="43"/>
      <c r="G218" s="36">
        <v>85183470.920000002</v>
      </c>
      <c r="H218" s="36">
        <v>85129526.609999999</v>
      </c>
      <c r="I218" s="36">
        <v>10140541.6</v>
      </c>
      <c r="J218" s="43"/>
      <c r="K218" s="5" t="e">
        <f>VLOOKUP(B218,#REF!,1,0)</f>
        <v>#REF!</v>
      </c>
    </row>
    <row r="219" spans="1:11" ht="15" hidden="1" customHeight="1">
      <c r="A219" s="34">
        <v>5</v>
      </c>
      <c r="B219" s="35" t="s">
        <v>3502</v>
      </c>
      <c r="C219" s="34" t="s">
        <v>1</v>
      </c>
      <c r="D219" s="35" t="s">
        <v>3503</v>
      </c>
      <c r="E219" s="36">
        <v>10086597.289999999</v>
      </c>
      <c r="F219" s="43"/>
      <c r="G219" s="36">
        <v>85183470.920000002</v>
      </c>
      <c r="H219" s="36">
        <v>85129526.609999999</v>
      </c>
      <c r="I219" s="36">
        <v>10140541.6</v>
      </c>
      <c r="J219" s="43"/>
      <c r="K219" s="5" t="e">
        <f>VLOOKUP(B219,#REF!,1,0)</f>
        <v>#REF!</v>
      </c>
    </row>
    <row r="220" spans="1:11" ht="15" hidden="1" customHeight="1">
      <c r="A220" s="34">
        <v>6</v>
      </c>
      <c r="B220" s="35" t="s">
        <v>3504</v>
      </c>
      <c r="C220" s="34" t="s">
        <v>3505</v>
      </c>
      <c r="D220" s="35" t="s">
        <v>3506</v>
      </c>
      <c r="E220" s="36">
        <v>10</v>
      </c>
      <c r="F220" s="43"/>
      <c r="G220" s="36">
        <v>0</v>
      </c>
      <c r="H220" s="36">
        <v>0</v>
      </c>
      <c r="I220" s="36">
        <v>10</v>
      </c>
      <c r="J220" s="43"/>
      <c r="K220" s="5" t="e">
        <f>VLOOKUP(B220,#REF!,1,0)</f>
        <v>#REF!</v>
      </c>
    </row>
    <row r="221" spans="1:11" ht="15" hidden="1" customHeight="1">
      <c r="A221" s="34">
        <v>6</v>
      </c>
      <c r="B221" s="35" t="s">
        <v>3507</v>
      </c>
      <c r="C221" s="34" t="s">
        <v>3508</v>
      </c>
      <c r="D221" s="35" t="s">
        <v>3509</v>
      </c>
      <c r="E221" s="36">
        <v>6401968.6100000003</v>
      </c>
      <c r="F221" s="43"/>
      <c r="G221" s="36">
        <v>5661126.5700000003</v>
      </c>
      <c r="H221" s="36">
        <v>5486440.1900000004</v>
      </c>
      <c r="I221" s="36">
        <v>6576654.9900000002</v>
      </c>
      <c r="J221" s="43"/>
      <c r="K221" s="5" t="e">
        <f>VLOOKUP(B221,#REF!,1,0)</f>
        <v>#REF!</v>
      </c>
    </row>
    <row r="222" spans="1:11" ht="15" customHeight="1">
      <c r="A222" s="34">
        <v>6</v>
      </c>
      <c r="B222" s="35" t="s">
        <v>3510</v>
      </c>
      <c r="C222" s="34" t="s">
        <v>3511</v>
      </c>
      <c r="D222" s="35" t="s">
        <v>3512</v>
      </c>
      <c r="E222" s="36">
        <v>27000</v>
      </c>
      <c r="F222" s="43"/>
      <c r="G222" s="36">
        <v>0</v>
      </c>
      <c r="H222" s="36">
        <v>13500</v>
      </c>
      <c r="I222" s="36">
        <v>13500</v>
      </c>
      <c r="J222" s="43"/>
      <c r="K222" s="5" t="e">
        <f>VLOOKUP(B222,#REF!,1,0)</f>
        <v>#REF!</v>
      </c>
    </row>
    <row r="223" spans="1:11" ht="15" hidden="1" customHeight="1">
      <c r="A223" s="34">
        <v>6</v>
      </c>
      <c r="B223" s="35" t="s">
        <v>3513</v>
      </c>
      <c r="C223" s="34" t="s">
        <v>3514</v>
      </c>
      <c r="D223" s="35" t="s">
        <v>3515</v>
      </c>
      <c r="E223" s="36">
        <v>3657618.68</v>
      </c>
      <c r="F223" s="43"/>
      <c r="G223" s="36">
        <v>79522344.349999994</v>
      </c>
      <c r="H223" s="36">
        <v>79629586.420000002</v>
      </c>
      <c r="I223" s="36">
        <v>3550376.61</v>
      </c>
      <c r="J223" s="43"/>
      <c r="K223" s="5" t="e">
        <f>VLOOKUP(B223,#REF!,1,0)</f>
        <v>#REF!</v>
      </c>
    </row>
    <row r="224" spans="1:11" ht="15" hidden="1" customHeight="1">
      <c r="A224" s="34">
        <v>3</v>
      </c>
      <c r="B224" s="35" t="s">
        <v>3516</v>
      </c>
      <c r="C224" s="34" t="s">
        <v>1</v>
      </c>
      <c r="D224" s="35" t="s">
        <v>3517</v>
      </c>
      <c r="E224" s="36">
        <v>98621839.260000005</v>
      </c>
      <c r="F224" s="43"/>
      <c r="G224" s="36">
        <v>51493746.609999999</v>
      </c>
      <c r="H224" s="36">
        <v>43235414.689999998</v>
      </c>
      <c r="I224" s="36">
        <v>106880171.18000001</v>
      </c>
      <c r="J224" s="43"/>
      <c r="K224" s="5" t="e">
        <f>VLOOKUP(B224,#REF!,1,0)</f>
        <v>#REF!</v>
      </c>
    </row>
    <row r="225" spans="1:11" ht="15" hidden="1" customHeight="1">
      <c r="A225" s="34">
        <v>4</v>
      </c>
      <c r="B225" s="35" t="s">
        <v>3518</v>
      </c>
      <c r="C225" s="34" t="s">
        <v>1</v>
      </c>
      <c r="D225" s="35" t="s">
        <v>3519</v>
      </c>
      <c r="E225" s="36">
        <v>98621839.260000005</v>
      </c>
      <c r="F225" s="43"/>
      <c r="G225" s="36">
        <v>51493746.609999999</v>
      </c>
      <c r="H225" s="36">
        <v>43235414.689999998</v>
      </c>
      <c r="I225" s="36">
        <v>106880171.18000001</v>
      </c>
      <c r="J225" s="43"/>
      <c r="K225" s="5" t="e">
        <f>VLOOKUP(B225,#REF!,1,0)</f>
        <v>#REF!</v>
      </c>
    </row>
    <row r="226" spans="1:11" ht="15" hidden="1" customHeight="1">
      <c r="A226" s="34">
        <v>5</v>
      </c>
      <c r="B226" s="35" t="s">
        <v>3520</v>
      </c>
      <c r="C226" s="34" t="s">
        <v>1</v>
      </c>
      <c r="D226" s="35" t="s">
        <v>3521</v>
      </c>
      <c r="E226" s="36">
        <v>98621839.260000005</v>
      </c>
      <c r="F226" s="43"/>
      <c r="G226" s="36">
        <v>51493746.609999999</v>
      </c>
      <c r="H226" s="36">
        <v>43235414.689999998</v>
      </c>
      <c r="I226" s="36">
        <v>106880171.18000001</v>
      </c>
      <c r="J226" s="43"/>
      <c r="K226" s="5" t="e">
        <f>VLOOKUP(B226,#REF!,1,0)</f>
        <v>#REF!</v>
      </c>
    </row>
    <row r="227" spans="1:11" ht="15" hidden="1" customHeight="1">
      <c r="A227" s="34">
        <v>6</v>
      </c>
      <c r="B227" s="35" t="s">
        <v>3522</v>
      </c>
      <c r="C227" s="34" t="s">
        <v>3523</v>
      </c>
      <c r="D227" s="35" t="s">
        <v>3524</v>
      </c>
      <c r="E227" s="36">
        <v>98621839.260000005</v>
      </c>
      <c r="F227" s="43"/>
      <c r="G227" s="36">
        <v>51493746.609999999</v>
      </c>
      <c r="H227" s="36">
        <v>43235414.689999998</v>
      </c>
      <c r="I227" s="36">
        <v>106880171.18000001</v>
      </c>
      <c r="J227" s="43"/>
      <c r="K227" s="5" t="e">
        <f>VLOOKUP(B227,#REF!,1,0)</f>
        <v>#REF!</v>
      </c>
    </row>
    <row r="228" spans="1:11" ht="15" hidden="1" customHeight="1">
      <c r="A228" s="34">
        <v>3</v>
      </c>
      <c r="B228" s="35" t="s">
        <v>3525</v>
      </c>
      <c r="C228" s="34" t="s">
        <v>1</v>
      </c>
      <c r="D228" s="35" t="s">
        <v>3526</v>
      </c>
      <c r="E228" s="36">
        <v>24235277.280000001</v>
      </c>
      <c r="F228" s="43"/>
      <c r="G228" s="36">
        <v>406419.92</v>
      </c>
      <c r="H228" s="36">
        <v>0</v>
      </c>
      <c r="I228" s="36">
        <v>24641697.199999999</v>
      </c>
      <c r="J228" s="43"/>
      <c r="K228" s="5" t="e">
        <f>VLOOKUP(B228,#REF!,1,0)</f>
        <v>#REF!</v>
      </c>
    </row>
    <row r="229" spans="1:11" ht="15" hidden="1" customHeight="1">
      <c r="A229" s="34">
        <v>4</v>
      </c>
      <c r="B229" s="35" t="s">
        <v>3527</v>
      </c>
      <c r="C229" s="34" t="s">
        <v>1</v>
      </c>
      <c r="D229" s="35" t="s">
        <v>3528</v>
      </c>
      <c r="E229" s="36">
        <v>24235277.280000001</v>
      </c>
      <c r="F229" s="43"/>
      <c r="G229" s="36">
        <v>406419.92</v>
      </c>
      <c r="H229" s="36">
        <v>0</v>
      </c>
      <c r="I229" s="36">
        <v>24641697.199999999</v>
      </c>
      <c r="J229" s="43"/>
      <c r="K229" s="5" t="e">
        <f>VLOOKUP(B229,#REF!,1,0)</f>
        <v>#REF!</v>
      </c>
    </row>
    <row r="230" spans="1:11" ht="15" hidden="1" customHeight="1">
      <c r="A230" s="34">
        <v>6</v>
      </c>
      <c r="B230" s="35" t="s">
        <v>3529</v>
      </c>
      <c r="C230" s="34" t="s">
        <v>3530</v>
      </c>
      <c r="D230" s="35" t="s">
        <v>3531</v>
      </c>
      <c r="E230" s="36">
        <v>5200000</v>
      </c>
      <c r="F230" s="43"/>
      <c r="G230" s="36">
        <v>0</v>
      </c>
      <c r="H230" s="36">
        <v>0</v>
      </c>
      <c r="I230" s="36">
        <v>5200000</v>
      </c>
      <c r="J230" s="43"/>
      <c r="K230" s="5" t="e">
        <f>VLOOKUP(B230,#REF!,1,0)</f>
        <v>#REF!</v>
      </c>
    </row>
    <row r="231" spans="1:11" ht="15" hidden="1" customHeight="1">
      <c r="A231" s="34">
        <v>6</v>
      </c>
      <c r="B231" s="35" t="s">
        <v>3532</v>
      </c>
      <c r="C231" s="34" t="s">
        <v>3533</v>
      </c>
      <c r="D231" s="35" t="s">
        <v>3452</v>
      </c>
      <c r="E231" s="36">
        <v>1760000</v>
      </c>
      <c r="F231" s="43"/>
      <c r="G231" s="36">
        <v>0</v>
      </c>
      <c r="H231" s="36">
        <v>0</v>
      </c>
      <c r="I231" s="36">
        <v>1760000</v>
      </c>
      <c r="J231" s="43"/>
      <c r="K231" s="5" t="e">
        <f>VLOOKUP(B231,#REF!,1,0)</f>
        <v>#REF!</v>
      </c>
    </row>
    <row r="232" spans="1:11" ht="15" hidden="1" customHeight="1">
      <c r="A232" s="34">
        <v>6</v>
      </c>
      <c r="B232" s="35" t="s">
        <v>3534</v>
      </c>
      <c r="C232" s="34" t="s">
        <v>3535</v>
      </c>
      <c r="D232" s="35" t="s">
        <v>3536</v>
      </c>
      <c r="E232" s="36">
        <v>3457000</v>
      </c>
      <c r="F232" s="43"/>
      <c r="G232" s="36">
        <v>0</v>
      </c>
      <c r="H232" s="36">
        <v>0</v>
      </c>
      <c r="I232" s="36">
        <v>3457000</v>
      </c>
      <c r="J232" s="43"/>
      <c r="K232" s="5" t="e">
        <f>VLOOKUP(B232,#REF!,1,0)</f>
        <v>#REF!</v>
      </c>
    </row>
    <row r="233" spans="1:11" ht="15" hidden="1" customHeight="1">
      <c r="A233" s="34">
        <v>6</v>
      </c>
      <c r="B233" s="35" t="s">
        <v>3537</v>
      </c>
      <c r="C233" s="34" t="s">
        <v>3538</v>
      </c>
      <c r="D233" s="35" t="s">
        <v>3539</v>
      </c>
      <c r="E233" s="36">
        <v>13818277.279999999</v>
      </c>
      <c r="F233" s="43"/>
      <c r="G233" s="36">
        <v>406419.92</v>
      </c>
      <c r="H233" s="36">
        <v>0</v>
      </c>
      <c r="I233" s="36">
        <v>14224697.199999999</v>
      </c>
      <c r="J233" s="43"/>
      <c r="K233" s="5" t="e">
        <f>VLOOKUP(B233,#REF!,1,0)</f>
        <v>#REF!</v>
      </c>
    </row>
    <row r="234" spans="1:11" ht="15" hidden="1" customHeight="1">
      <c r="A234" s="34">
        <v>3</v>
      </c>
      <c r="B234" s="35" t="s">
        <v>3540</v>
      </c>
      <c r="C234" s="34" t="s">
        <v>1</v>
      </c>
      <c r="D234" s="35" t="s">
        <v>3541</v>
      </c>
      <c r="E234" s="36">
        <v>259502784.93000001</v>
      </c>
      <c r="F234" s="43"/>
      <c r="G234" s="36">
        <v>114636837.78</v>
      </c>
      <c r="H234" s="36">
        <v>108200057.67</v>
      </c>
      <c r="I234" s="36">
        <v>265939565.03999999</v>
      </c>
      <c r="J234" s="43"/>
      <c r="K234" s="5" t="e">
        <f>VLOOKUP(B234,#REF!,1,0)</f>
        <v>#REF!</v>
      </c>
    </row>
    <row r="235" spans="1:11" ht="15" hidden="1" customHeight="1">
      <c r="A235" s="34">
        <v>4</v>
      </c>
      <c r="B235" s="35" t="s">
        <v>3542</v>
      </c>
      <c r="C235" s="34" t="s">
        <v>1</v>
      </c>
      <c r="D235" s="35" t="s">
        <v>3543</v>
      </c>
      <c r="E235" s="36">
        <v>160926447.91</v>
      </c>
      <c r="F235" s="43"/>
      <c r="G235" s="36">
        <v>15538765.369999999</v>
      </c>
      <c r="H235" s="36">
        <v>7088142.54</v>
      </c>
      <c r="I235" s="36">
        <v>169377070.74000001</v>
      </c>
      <c r="J235" s="43"/>
      <c r="K235" s="5" t="e">
        <f>VLOOKUP(B235,#REF!,1,0)</f>
        <v>#REF!</v>
      </c>
    </row>
    <row r="236" spans="1:11" ht="15" hidden="1" customHeight="1">
      <c r="A236" s="34">
        <v>6</v>
      </c>
      <c r="B236" s="35" t="s">
        <v>3544</v>
      </c>
      <c r="C236" s="34" t="s">
        <v>3545</v>
      </c>
      <c r="D236" s="35" t="s">
        <v>3546</v>
      </c>
      <c r="E236" s="36">
        <v>47025834.649999999</v>
      </c>
      <c r="F236" s="43"/>
      <c r="G236" s="36">
        <v>4889920.29</v>
      </c>
      <c r="H236" s="36">
        <v>631284.22</v>
      </c>
      <c r="I236" s="36">
        <v>51284470.719999999</v>
      </c>
      <c r="J236" s="43"/>
      <c r="K236" s="5" t="e">
        <f>VLOOKUP(B236,#REF!,1,0)</f>
        <v>#REF!</v>
      </c>
    </row>
    <row r="237" spans="1:11" ht="15" hidden="1" customHeight="1">
      <c r="A237" s="34">
        <v>6</v>
      </c>
      <c r="B237" s="35" t="s">
        <v>3547</v>
      </c>
      <c r="C237" s="34" t="s">
        <v>3548</v>
      </c>
      <c r="D237" s="35" t="s">
        <v>3549</v>
      </c>
      <c r="E237" s="36">
        <v>113900613.26000001</v>
      </c>
      <c r="F237" s="43"/>
      <c r="G237" s="36">
        <v>10648845.08</v>
      </c>
      <c r="H237" s="36">
        <v>6456858.3200000003</v>
      </c>
      <c r="I237" s="36">
        <v>118092600.02</v>
      </c>
      <c r="J237" s="43"/>
      <c r="K237" s="5" t="e">
        <f>VLOOKUP(B237,#REF!,1,0)</f>
        <v>#REF!</v>
      </c>
    </row>
    <row r="238" spans="1:11" ht="15" hidden="1" customHeight="1">
      <c r="A238" s="34">
        <v>4</v>
      </c>
      <c r="B238" s="35" t="s">
        <v>3550</v>
      </c>
      <c r="C238" s="34" t="s">
        <v>1</v>
      </c>
      <c r="D238" s="35" t="s">
        <v>3551</v>
      </c>
      <c r="E238" s="36">
        <v>3536814.62</v>
      </c>
      <c r="F238" s="43"/>
      <c r="G238" s="36">
        <v>68041.02</v>
      </c>
      <c r="H238" s="36">
        <v>44489.51</v>
      </c>
      <c r="I238" s="36">
        <v>3560366.13</v>
      </c>
      <c r="J238" s="43"/>
      <c r="K238" s="5" t="e">
        <f>VLOOKUP(B238,#REF!,1,0)</f>
        <v>#REF!</v>
      </c>
    </row>
    <row r="239" spans="1:11" ht="15" hidden="1" customHeight="1">
      <c r="A239" s="34">
        <v>5</v>
      </c>
      <c r="B239" s="35" t="s">
        <v>3552</v>
      </c>
      <c r="C239" s="34" t="s">
        <v>1</v>
      </c>
      <c r="D239" s="35" t="s">
        <v>3553</v>
      </c>
      <c r="E239" s="36">
        <v>1602420.48</v>
      </c>
      <c r="F239" s="43"/>
      <c r="G239" s="36">
        <v>68041.02</v>
      </c>
      <c r="H239" s="36">
        <v>0</v>
      </c>
      <c r="I239" s="36">
        <v>1670461.5</v>
      </c>
      <c r="J239" s="43"/>
      <c r="K239" s="5" t="e">
        <f>VLOOKUP(B239,#REF!,1,0)</f>
        <v>#REF!</v>
      </c>
    </row>
    <row r="240" spans="1:11" ht="15" hidden="1" customHeight="1">
      <c r="A240" s="34">
        <v>6</v>
      </c>
      <c r="B240" s="35" t="s">
        <v>3554</v>
      </c>
      <c r="C240" s="34" t="s">
        <v>3555</v>
      </c>
      <c r="D240" s="35" t="s">
        <v>3556</v>
      </c>
      <c r="E240" s="36">
        <v>1602420.48</v>
      </c>
      <c r="F240" s="43"/>
      <c r="G240" s="36">
        <v>68041.02</v>
      </c>
      <c r="H240" s="36">
        <v>0</v>
      </c>
      <c r="I240" s="36">
        <v>1670461.5</v>
      </c>
      <c r="J240" s="43"/>
      <c r="K240" s="5" t="e">
        <f>VLOOKUP(B240,#REF!,1,0)</f>
        <v>#REF!</v>
      </c>
    </row>
    <row r="241" spans="1:11" ht="15" hidden="1" customHeight="1">
      <c r="A241" s="34">
        <v>5</v>
      </c>
      <c r="B241" s="35" t="s">
        <v>3557</v>
      </c>
      <c r="C241" s="34" t="s">
        <v>1</v>
      </c>
      <c r="D241" s="35" t="s">
        <v>3558</v>
      </c>
      <c r="E241" s="36">
        <v>1934394.14</v>
      </c>
      <c r="F241" s="43"/>
      <c r="G241" s="36">
        <v>0</v>
      </c>
      <c r="H241" s="36">
        <v>44489.51</v>
      </c>
      <c r="I241" s="36">
        <v>1889904.63</v>
      </c>
      <c r="J241" s="43"/>
      <c r="K241" s="5" t="e">
        <f>VLOOKUP(B241,#REF!,1,0)</f>
        <v>#REF!</v>
      </c>
    </row>
    <row r="242" spans="1:11" ht="15" hidden="1" customHeight="1">
      <c r="A242" s="34">
        <v>6</v>
      </c>
      <c r="B242" s="35" t="s">
        <v>3559</v>
      </c>
      <c r="C242" s="34" t="s">
        <v>3560</v>
      </c>
      <c r="D242" s="35" t="s">
        <v>3561</v>
      </c>
      <c r="E242" s="36">
        <v>1934394.14</v>
      </c>
      <c r="F242" s="43"/>
      <c r="G242" s="36">
        <v>0</v>
      </c>
      <c r="H242" s="36">
        <v>44489.51</v>
      </c>
      <c r="I242" s="36">
        <v>1889904.63</v>
      </c>
      <c r="J242" s="43"/>
      <c r="K242" s="5" t="e">
        <f>VLOOKUP(B242,#REF!,1,0)</f>
        <v>#REF!</v>
      </c>
    </row>
    <row r="243" spans="1:11" ht="15" hidden="1" customHeight="1">
      <c r="A243" s="34">
        <v>4</v>
      </c>
      <c r="B243" s="35" t="s">
        <v>3562</v>
      </c>
      <c r="C243" s="34" t="s">
        <v>1</v>
      </c>
      <c r="D243" s="35" t="s">
        <v>3563</v>
      </c>
      <c r="E243" s="36">
        <v>1673787</v>
      </c>
      <c r="F243" s="43"/>
      <c r="G243" s="36">
        <v>1683312.72</v>
      </c>
      <c r="H243" s="36">
        <v>34374.39</v>
      </c>
      <c r="I243" s="36">
        <v>3322725.33</v>
      </c>
      <c r="J243" s="43"/>
      <c r="K243" s="5" t="e">
        <f>VLOOKUP(B243,#REF!,1,0)</f>
        <v>#REF!</v>
      </c>
    </row>
    <row r="244" spans="1:11" ht="15" hidden="1" customHeight="1">
      <c r="A244" s="34">
        <v>5</v>
      </c>
      <c r="B244" s="35" t="s">
        <v>3564</v>
      </c>
      <c r="C244" s="34" t="s">
        <v>1</v>
      </c>
      <c r="D244" s="35" t="s">
        <v>3565</v>
      </c>
      <c r="E244" s="36">
        <v>1673787</v>
      </c>
      <c r="F244" s="43"/>
      <c r="G244" s="36">
        <v>1683312.72</v>
      </c>
      <c r="H244" s="36">
        <v>34374.39</v>
      </c>
      <c r="I244" s="36">
        <v>3322725.33</v>
      </c>
      <c r="J244" s="43"/>
      <c r="K244" s="5" t="e">
        <f>VLOOKUP(B244,#REF!,1,0)</f>
        <v>#REF!</v>
      </c>
    </row>
    <row r="245" spans="1:11" ht="15" hidden="1" customHeight="1">
      <c r="A245" s="34">
        <v>6</v>
      </c>
      <c r="B245" s="35" t="s">
        <v>3566</v>
      </c>
      <c r="C245" s="34" t="s">
        <v>3567</v>
      </c>
      <c r="D245" s="35" t="s">
        <v>3568</v>
      </c>
      <c r="E245" s="36">
        <v>1673787</v>
      </c>
      <c r="F245" s="43"/>
      <c r="G245" s="36">
        <v>1683312.72</v>
      </c>
      <c r="H245" s="36">
        <v>34374.39</v>
      </c>
      <c r="I245" s="36">
        <v>3322725.33</v>
      </c>
      <c r="J245" s="43"/>
      <c r="K245" s="5" t="e">
        <f>VLOOKUP(B245,#REF!,1,0)</f>
        <v>#REF!</v>
      </c>
    </row>
    <row r="246" spans="1:11" ht="15" hidden="1" customHeight="1">
      <c r="A246" s="34">
        <v>4</v>
      </c>
      <c r="B246" s="35" t="s">
        <v>3569</v>
      </c>
      <c r="C246" s="34" t="s">
        <v>1</v>
      </c>
      <c r="D246" s="35" t="s">
        <v>3570</v>
      </c>
      <c r="E246" s="36">
        <v>-769601.73</v>
      </c>
      <c r="F246" s="43"/>
      <c r="G246" s="36">
        <v>0</v>
      </c>
      <c r="H246" s="36">
        <v>689783.92</v>
      </c>
      <c r="I246" s="36">
        <v>-1459385.65</v>
      </c>
      <c r="J246" s="43"/>
      <c r="K246" s="5" t="e">
        <f>VLOOKUP(B246,#REF!,1,0)</f>
        <v>#REF!</v>
      </c>
    </row>
    <row r="247" spans="1:11" ht="15" hidden="1" customHeight="1">
      <c r="A247" s="34">
        <v>5</v>
      </c>
      <c r="B247" s="35" t="s">
        <v>3571</v>
      </c>
      <c r="C247" s="34" t="s">
        <v>1</v>
      </c>
      <c r="D247" s="35" t="s">
        <v>3572</v>
      </c>
      <c r="E247" s="36">
        <v>-769601.73</v>
      </c>
      <c r="F247" s="43"/>
      <c r="G247" s="36">
        <v>0</v>
      </c>
      <c r="H247" s="36">
        <v>689783.92</v>
      </c>
      <c r="I247" s="36">
        <v>-1459385.65</v>
      </c>
      <c r="J247" s="43"/>
      <c r="K247" s="5" t="e">
        <f>VLOOKUP(B247,#REF!,1,0)</f>
        <v>#REF!</v>
      </c>
    </row>
    <row r="248" spans="1:11" ht="15" hidden="1" customHeight="1">
      <c r="A248" s="34">
        <v>6</v>
      </c>
      <c r="B248" s="35" t="s">
        <v>3573</v>
      </c>
      <c r="C248" s="34" t="s">
        <v>3574</v>
      </c>
      <c r="D248" s="35" t="s">
        <v>3575</v>
      </c>
      <c r="E248" s="36">
        <v>-769601.73</v>
      </c>
      <c r="F248" s="43"/>
      <c r="G248" s="36">
        <v>0</v>
      </c>
      <c r="H248" s="36">
        <v>689783.92</v>
      </c>
      <c r="I248" s="36">
        <v>-1459385.65</v>
      </c>
      <c r="J248" s="43"/>
      <c r="K248" s="5" t="e">
        <f>VLOOKUP(B248,#REF!,1,0)</f>
        <v>#REF!</v>
      </c>
    </row>
    <row r="249" spans="1:11" ht="15" hidden="1" customHeight="1">
      <c r="A249" s="34">
        <v>5</v>
      </c>
      <c r="B249" s="35" t="s">
        <v>3576</v>
      </c>
      <c r="C249" s="34" t="s">
        <v>1</v>
      </c>
      <c r="D249" s="35" t="s">
        <v>3577</v>
      </c>
      <c r="E249" s="36">
        <v>-46899.31</v>
      </c>
      <c r="F249" s="43"/>
      <c r="G249" s="36">
        <v>0</v>
      </c>
      <c r="H249" s="36">
        <v>44970.89</v>
      </c>
      <c r="I249" s="36">
        <v>-91870.2</v>
      </c>
      <c r="J249" s="43"/>
      <c r="K249" s="5" t="e">
        <f>VLOOKUP(B249,#REF!,1,0)</f>
        <v>#REF!</v>
      </c>
    </row>
    <row r="250" spans="1:11" ht="15" hidden="1" customHeight="1">
      <c r="A250" s="34">
        <v>6</v>
      </c>
      <c r="B250" s="35" t="s">
        <v>3578</v>
      </c>
      <c r="C250" s="34" t="s">
        <v>3579</v>
      </c>
      <c r="D250" s="35" t="s">
        <v>3580</v>
      </c>
      <c r="E250" s="36">
        <v>-46899.31</v>
      </c>
      <c r="F250" s="43"/>
      <c r="G250" s="36">
        <v>0</v>
      </c>
      <c r="H250" s="36">
        <v>44970.89</v>
      </c>
      <c r="I250" s="36">
        <v>-91870.2</v>
      </c>
      <c r="J250" s="43"/>
      <c r="K250" s="5" t="e">
        <f>VLOOKUP(B250,#REF!,1,0)</f>
        <v>#REF!</v>
      </c>
    </row>
    <row r="251" spans="1:11" ht="15" hidden="1" customHeight="1">
      <c r="A251" s="34">
        <v>4</v>
      </c>
      <c r="B251" s="35" t="s">
        <v>3581</v>
      </c>
      <c r="C251" s="34" t="s">
        <v>1</v>
      </c>
      <c r="D251" s="35" t="s">
        <v>3582</v>
      </c>
      <c r="E251" s="36">
        <v>30613803.690000001</v>
      </c>
      <c r="F251" s="43"/>
      <c r="G251" s="36">
        <v>647540.59</v>
      </c>
      <c r="H251" s="36">
        <v>4076239.54</v>
      </c>
      <c r="I251" s="36">
        <v>27185104.739999998</v>
      </c>
      <c r="J251" s="43"/>
      <c r="K251" s="5" t="e">
        <f>VLOOKUP(B251,#REF!,1,0)</f>
        <v>#REF!</v>
      </c>
    </row>
    <row r="252" spans="1:11" ht="15" hidden="1" customHeight="1">
      <c r="A252" s="34">
        <v>5</v>
      </c>
      <c r="B252" s="35" t="s">
        <v>3583</v>
      </c>
      <c r="C252" s="34" t="s">
        <v>1</v>
      </c>
      <c r="D252" s="35" t="s">
        <v>3584</v>
      </c>
      <c r="E252" s="36">
        <v>30613803.690000001</v>
      </c>
      <c r="F252" s="43"/>
      <c r="G252" s="36">
        <v>647540.59</v>
      </c>
      <c r="H252" s="36">
        <v>4076239.54</v>
      </c>
      <c r="I252" s="36">
        <v>27185104.739999998</v>
      </c>
      <c r="J252" s="43"/>
      <c r="K252" s="5" t="e">
        <f>VLOOKUP(B252,#REF!,1,0)</f>
        <v>#REF!</v>
      </c>
    </row>
    <row r="253" spans="1:11" ht="15" hidden="1" customHeight="1">
      <c r="A253" s="34">
        <v>6</v>
      </c>
      <c r="B253" s="35" t="s">
        <v>3585</v>
      </c>
      <c r="C253" s="34" t="s">
        <v>3586</v>
      </c>
      <c r="D253" s="35" t="s">
        <v>3587</v>
      </c>
      <c r="E253" s="36">
        <v>8230148.7400000002</v>
      </c>
      <c r="F253" s="43"/>
      <c r="G253" s="36">
        <v>12632.43</v>
      </c>
      <c r="H253" s="36">
        <v>3880609.65</v>
      </c>
      <c r="I253" s="36">
        <v>4362171.5199999996</v>
      </c>
      <c r="J253" s="43"/>
      <c r="K253" s="5" t="e">
        <f>VLOOKUP(B253,#REF!,1,0)</f>
        <v>#REF!</v>
      </c>
    </row>
    <row r="254" spans="1:11" ht="15" hidden="1" customHeight="1">
      <c r="A254" s="34">
        <v>6</v>
      </c>
      <c r="B254" s="35" t="s">
        <v>3588</v>
      </c>
      <c r="C254" s="34" t="s">
        <v>3589</v>
      </c>
      <c r="D254" s="35" t="s">
        <v>3590</v>
      </c>
      <c r="E254" s="36">
        <v>17015571.170000002</v>
      </c>
      <c r="F254" s="43"/>
      <c r="G254" s="36">
        <v>586092.15</v>
      </c>
      <c r="H254" s="36">
        <v>194132.89</v>
      </c>
      <c r="I254" s="36">
        <v>17407530.43</v>
      </c>
      <c r="J254" s="43"/>
      <c r="K254" s="5" t="e">
        <f>VLOOKUP(B254,#REF!,1,0)</f>
        <v>#REF!</v>
      </c>
    </row>
    <row r="255" spans="1:11" ht="15" hidden="1" customHeight="1">
      <c r="A255" s="34">
        <v>6</v>
      </c>
      <c r="B255" s="35" t="s">
        <v>3591</v>
      </c>
      <c r="C255" s="34" t="s">
        <v>3592</v>
      </c>
      <c r="D255" s="35" t="s">
        <v>3593</v>
      </c>
      <c r="E255" s="36">
        <v>5368083.78</v>
      </c>
      <c r="F255" s="43"/>
      <c r="G255" s="36">
        <v>48816.01</v>
      </c>
      <c r="H255" s="36">
        <v>1497</v>
      </c>
      <c r="I255" s="36">
        <v>5415402.79</v>
      </c>
      <c r="J255" s="43"/>
      <c r="K255" s="5" t="e">
        <f>VLOOKUP(B255,#REF!,1,0)</f>
        <v>#REF!</v>
      </c>
    </row>
    <row r="256" spans="1:11" ht="15" hidden="1" customHeight="1">
      <c r="A256" s="34">
        <v>4</v>
      </c>
      <c r="B256" s="35" t="s">
        <v>3594</v>
      </c>
      <c r="C256" s="34" t="s">
        <v>1</v>
      </c>
      <c r="D256" s="35" t="s">
        <v>3595</v>
      </c>
      <c r="E256" s="36">
        <v>2585620.16</v>
      </c>
      <c r="F256" s="43"/>
      <c r="G256" s="36">
        <v>2530141.35</v>
      </c>
      <c r="H256" s="36">
        <v>2511553.61</v>
      </c>
      <c r="I256" s="36">
        <v>2604207.9</v>
      </c>
      <c r="J256" s="43"/>
      <c r="K256" s="5" t="e">
        <f>VLOOKUP(B256,#REF!,1,0)</f>
        <v>#REF!</v>
      </c>
    </row>
    <row r="257" spans="1:11" ht="15" hidden="1" customHeight="1">
      <c r="A257" s="34">
        <v>5</v>
      </c>
      <c r="B257" s="35" t="s">
        <v>3596</v>
      </c>
      <c r="C257" s="34" t="s">
        <v>1</v>
      </c>
      <c r="D257" s="35" t="s">
        <v>3597</v>
      </c>
      <c r="E257" s="36">
        <v>2585620.16</v>
      </c>
      <c r="F257" s="43"/>
      <c r="G257" s="36">
        <v>2530141.35</v>
      </c>
      <c r="H257" s="36">
        <v>2511553.61</v>
      </c>
      <c r="I257" s="36">
        <v>2604207.9</v>
      </c>
      <c r="J257" s="43"/>
      <c r="K257" s="5" t="e">
        <f>VLOOKUP(B257,#REF!,1,0)</f>
        <v>#REF!</v>
      </c>
    </row>
    <row r="258" spans="1:11" ht="15" hidden="1" customHeight="1">
      <c r="A258" s="34">
        <v>6</v>
      </c>
      <c r="B258" s="35" t="s">
        <v>3598</v>
      </c>
      <c r="C258" s="34" t="s">
        <v>3599</v>
      </c>
      <c r="D258" s="35" t="s">
        <v>3600</v>
      </c>
      <c r="E258" s="36">
        <v>2585620.16</v>
      </c>
      <c r="F258" s="43"/>
      <c r="G258" s="36">
        <v>2530141.35</v>
      </c>
      <c r="H258" s="36">
        <v>2511553.61</v>
      </c>
      <c r="I258" s="36">
        <v>2604207.9</v>
      </c>
      <c r="J258" s="43"/>
      <c r="K258" s="5" t="e">
        <f>VLOOKUP(B258,#REF!,1,0)</f>
        <v>#REF!</v>
      </c>
    </row>
    <row r="259" spans="1:11" ht="15" hidden="1" customHeight="1">
      <c r="A259" s="34">
        <v>4</v>
      </c>
      <c r="B259" s="35" t="s">
        <v>3601</v>
      </c>
      <c r="C259" s="34" t="s">
        <v>1</v>
      </c>
      <c r="D259" s="35" t="s">
        <v>3602</v>
      </c>
      <c r="E259" s="36">
        <v>14724880.300000001</v>
      </c>
      <c r="F259" s="43"/>
      <c r="G259" s="36">
        <v>14895005.57</v>
      </c>
      <c r="H259" s="36">
        <v>14757478.34</v>
      </c>
      <c r="I259" s="36">
        <v>14862407.529999999</v>
      </c>
      <c r="J259" s="43"/>
      <c r="K259" s="5" t="e">
        <f>VLOOKUP(B259,#REF!,1,0)</f>
        <v>#REF!</v>
      </c>
    </row>
    <row r="260" spans="1:11" ht="15" hidden="1" customHeight="1">
      <c r="A260" s="34">
        <v>5</v>
      </c>
      <c r="B260" s="35" t="s">
        <v>3603</v>
      </c>
      <c r="C260" s="34" t="s">
        <v>1</v>
      </c>
      <c r="D260" s="35" t="s">
        <v>3604</v>
      </c>
      <c r="E260" s="36">
        <v>11424535.6</v>
      </c>
      <c r="F260" s="43"/>
      <c r="G260" s="36">
        <v>12552288.17</v>
      </c>
      <c r="H260" s="36">
        <v>12456021.640000001</v>
      </c>
      <c r="I260" s="36">
        <v>11520802.130000001</v>
      </c>
      <c r="J260" s="43"/>
      <c r="K260" s="5" t="e">
        <f>VLOOKUP(B260,#REF!,1,0)</f>
        <v>#REF!</v>
      </c>
    </row>
    <row r="261" spans="1:11" ht="15" hidden="1" customHeight="1">
      <c r="A261" s="34">
        <v>6</v>
      </c>
      <c r="B261" s="35" t="s">
        <v>3605</v>
      </c>
      <c r="C261" s="34" t="s">
        <v>3606</v>
      </c>
      <c r="D261" s="35" t="s">
        <v>3607</v>
      </c>
      <c r="E261" s="36">
        <v>1602041.74</v>
      </c>
      <c r="F261" s="43"/>
      <c r="G261" s="36">
        <v>3603592.61</v>
      </c>
      <c r="H261" s="36">
        <v>3635016.41</v>
      </c>
      <c r="I261" s="36">
        <v>1570617.94</v>
      </c>
      <c r="J261" s="43"/>
      <c r="K261" s="5" t="e">
        <f>VLOOKUP(B261,#REF!,1,0)</f>
        <v>#REF!</v>
      </c>
    </row>
    <row r="262" spans="1:11" ht="15" hidden="1" customHeight="1">
      <c r="A262" s="34">
        <v>6</v>
      </c>
      <c r="B262" s="35" t="s">
        <v>3608</v>
      </c>
      <c r="C262" s="34" t="s">
        <v>3609</v>
      </c>
      <c r="D262" s="35" t="s">
        <v>3036</v>
      </c>
      <c r="E262" s="36">
        <v>9822493.8599999994</v>
      </c>
      <c r="F262" s="43"/>
      <c r="G262" s="36">
        <v>8948695.5600000005</v>
      </c>
      <c r="H262" s="36">
        <v>8821005.2300000004</v>
      </c>
      <c r="I262" s="36">
        <v>9950184.1899999995</v>
      </c>
      <c r="J262" s="43"/>
      <c r="K262" s="5" t="e">
        <f>VLOOKUP(B262,#REF!,1,0)</f>
        <v>#REF!</v>
      </c>
    </row>
    <row r="263" spans="1:11" ht="15" hidden="1" customHeight="1">
      <c r="A263" s="34">
        <v>5</v>
      </c>
      <c r="B263" s="35" t="s">
        <v>3610</v>
      </c>
      <c r="C263" s="34" t="s">
        <v>1</v>
      </c>
      <c r="D263" s="35" t="s">
        <v>3611</v>
      </c>
      <c r="E263" s="36">
        <v>3300344.7</v>
      </c>
      <c r="F263" s="43"/>
      <c r="G263" s="36">
        <v>2342717.4</v>
      </c>
      <c r="H263" s="36">
        <v>2301456.7000000002</v>
      </c>
      <c r="I263" s="36">
        <v>3341605.4</v>
      </c>
      <c r="J263" s="43"/>
      <c r="K263" s="5" t="e">
        <f>VLOOKUP(B263,#REF!,1,0)</f>
        <v>#REF!</v>
      </c>
    </row>
    <row r="264" spans="1:11" ht="15" hidden="1" customHeight="1">
      <c r="A264" s="34">
        <v>6</v>
      </c>
      <c r="B264" s="35" t="s">
        <v>3612</v>
      </c>
      <c r="C264" s="34" t="s">
        <v>3613</v>
      </c>
      <c r="D264" s="35" t="s">
        <v>3015</v>
      </c>
      <c r="E264" s="36">
        <v>3300344.7</v>
      </c>
      <c r="F264" s="43"/>
      <c r="G264" s="36">
        <v>2342717.4</v>
      </c>
      <c r="H264" s="36">
        <v>2301456.7000000002</v>
      </c>
      <c r="I264" s="36">
        <v>3341605.4</v>
      </c>
      <c r="J264" s="43"/>
      <c r="K264" s="5" t="e">
        <f>VLOOKUP(B264,#REF!,1,0)</f>
        <v>#REF!</v>
      </c>
    </row>
    <row r="265" spans="1:11" ht="15" hidden="1" customHeight="1">
      <c r="A265" s="34">
        <v>4</v>
      </c>
      <c r="B265" s="35" t="s">
        <v>3614</v>
      </c>
      <c r="C265" s="34" t="s">
        <v>1</v>
      </c>
      <c r="D265" s="35" t="s">
        <v>3615</v>
      </c>
      <c r="E265" s="36">
        <v>3506.1</v>
      </c>
      <c r="F265" s="43"/>
      <c r="G265" s="36">
        <v>10.5</v>
      </c>
      <c r="H265" s="36">
        <v>0</v>
      </c>
      <c r="I265" s="36">
        <v>3516.6</v>
      </c>
      <c r="J265" s="43"/>
      <c r="K265" s="5" t="e">
        <f>VLOOKUP(B265,#REF!,1,0)</f>
        <v>#REF!</v>
      </c>
    </row>
    <row r="266" spans="1:11" ht="15" hidden="1" customHeight="1">
      <c r="A266" s="34">
        <v>6</v>
      </c>
      <c r="B266" s="35" t="s">
        <v>3616</v>
      </c>
      <c r="C266" s="34" t="s">
        <v>3617</v>
      </c>
      <c r="D266" s="35" t="s">
        <v>3618</v>
      </c>
      <c r="E266" s="36">
        <v>3506.1</v>
      </c>
      <c r="F266" s="43"/>
      <c r="G266" s="36">
        <v>10.5</v>
      </c>
      <c r="H266" s="36">
        <v>0</v>
      </c>
      <c r="I266" s="36">
        <v>3516.6</v>
      </c>
      <c r="J266" s="43"/>
      <c r="K266" s="5" t="e">
        <f>VLOOKUP(B266,#REF!,1,0)</f>
        <v>#REF!</v>
      </c>
    </row>
    <row r="267" spans="1:11" ht="15" hidden="1" customHeight="1">
      <c r="A267" s="34">
        <v>4</v>
      </c>
      <c r="B267" s="35" t="s">
        <v>3619</v>
      </c>
      <c r="C267" s="34" t="s">
        <v>1</v>
      </c>
      <c r="D267" s="35" t="s">
        <v>3620</v>
      </c>
      <c r="E267" s="36">
        <v>46254426.189999998</v>
      </c>
      <c r="F267" s="43"/>
      <c r="G267" s="36">
        <v>79274020.659999996</v>
      </c>
      <c r="H267" s="36">
        <v>78953024.930000007</v>
      </c>
      <c r="I267" s="36">
        <v>46575421.920000002</v>
      </c>
      <c r="J267" s="43"/>
      <c r="K267" s="5" t="e">
        <f>VLOOKUP(B267,#REF!,1,0)</f>
        <v>#REF!</v>
      </c>
    </row>
    <row r="268" spans="1:11" ht="15" hidden="1" customHeight="1">
      <c r="A268" s="34">
        <v>6</v>
      </c>
      <c r="B268" s="35" t="s">
        <v>3621</v>
      </c>
      <c r="C268" s="34" t="s">
        <v>3622</v>
      </c>
      <c r="D268" s="35" t="s">
        <v>3623</v>
      </c>
      <c r="E268" s="36">
        <v>3007694.97</v>
      </c>
      <c r="F268" s="43"/>
      <c r="G268" s="36">
        <v>12839.95</v>
      </c>
      <c r="H268" s="36">
        <v>131384.21</v>
      </c>
      <c r="I268" s="36">
        <v>2889150.71</v>
      </c>
      <c r="J268" s="43"/>
      <c r="K268" s="5" t="e">
        <f>VLOOKUP(B268,#REF!,1,0)</f>
        <v>#REF!</v>
      </c>
    </row>
    <row r="269" spans="1:11" ht="15" hidden="1" customHeight="1">
      <c r="A269" s="34">
        <v>6</v>
      </c>
      <c r="B269" s="35" t="s">
        <v>3624</v>
      </c>
      <c r="C269" s="34" t="s">
        <v>3625</v>
      </c>
      <c r="D269" s="35" t="s">
        <v>3626</v>
      </c>
      <c r="E269" s="36">
        <v>3607576.46</v>
      </c>
      <c r="F269" s="43"/>
      <c r="G269" s="36">
        <v>78477595.120000005</v>
      </c>
      <c r="H269" s="36">
        <v>78618190.719999999</v>
      </c>
      <c r="I269" s="36">
        <v>3466980.86</v>
      </c>
      <c r="J269" s="43"/>
      <c r="K269" s="5" t="e">
        <f>VLOOKUP(B269,#REF!,1,0)</f>
        <v>#REF!</v>
      </c>
    </row>
    <row r="270" spans="1:11" ht="15" hidden="1" customHeight="1">
      <c r="A270" s="34">
        <v>6</v>
      </c>
      <c r="B270" s="35" t="s">
        <v>3627</v>
      </c>
      <c r="C270" s="34" t="s">
        <v>3628</v>
      </c>
      <c r="D270" s="35" t="s">
        <v>3629</v>
      </c>
      <c r="E270" s="36">
        <v>4432858.01</v>
      </c>
      <c r="F270" s="43"/>
      <c r="G270" s="36">
        <v>131310.59</v>
      </c>
      <c r="H270" s="36">
        <v>11200</v>
      </c>
      <c r="I270" s="36">
        <v>4552968.5999999996</v>
      </c>
      <c r="J270" s="43"/>
      <c r="K270" s="5" t="e">
        <f>VLOOKUP(B270,#REF!,1,0)</f>
        <v>#REF!</v>
      </c>
    </row>
    <row r="271" spans="1:11" ht="15" hidden="1" customHeight="1">
      <c r="A271" s="34">
        <v>6</v>
      </c>
      <c r="B271" s="35" t="s">
        <v>3630</v>
      </c>
      <c r="C271" s="34" t="s">
        <v>3631</v>
      </c>
      <c r="D271" s="35" t="s">
        <v>3632</v>
      </c>
      <c r="E271" s="36">
        <v>2646296.75</v>
      </c>
      <c r="F271" s="43"/>
      <c r="G271" s="36">
        <v>109275</v>
      </c>
      <c r="H271" s="36">
        <v>152250</v>
      </c>
      <c r="I271" s="36">
        <v>2603321.75</v>
      </c>
      <c r="J271" s="43"/>
      <c r="K271" s="5" t="e">
        <f>VLOOKUP(B271,#REF!,1,0)</f>
        <v>#REF!</v>
      </c>
    </row>
    <row r="272" spans="1:11" ht="15" hidden="1" customHeight="1">
      <c r="A272" s="34">
        <v>6</v>
      </c>
      <c r="B272" s="35" t="s">
        <v>3633</v>
      </c>
      <c r="C272" s="34" t="s">
        <v>3634</v>
      </c>
      <c r="D272" s="35" t="s">
        <v>3635</v>
      </c>
      <c r="E272" s="36">
        <v>13052500</v>
      </c>
      <c r="F272" s="43"/>
      <c r="G272" s="36">
        <v>543000</v>
      </c>
      <c r="H272" s="36">
        <v>40000</v>
      </c>
      <c r="I272" s="36">
        <v>13555500</v>
      </c>
      <c r="J272" s="43"/>
      <c r="K272" s="5" t="e">
        <f>VLOOKUP(B272,#REF!,1,0)</f>
        <v>#REF!</v>
      </c>
    </row>
    <row r="273" spans="1:11" ht="15" hidden="1" customHeight="1">
      <c r="A273" s="34">
        <v>6</v>
      </c>
      <c r="B273" s="35" t="s">
        <v>3636</v>
      </c>
      <c r="C273" s="34" t="s">
        <v>3637</v>
      </c>
      <c r="D273" s="35" t="s">
        <v>3638</v>
      </c>
      <c r="E273" s="36">
        <v>19507500</v>
      </c>
      <c r="F273" s="43"/>
      <c r="G273" s="36">
        <v>0</v>
      </c>
      <c r="H273" s="36">
        <v>0</v>
      </c>
      <c r="I273" s="36">
        <v>19507500</v>
      </c>
      <c r="J273" s="43"/>
      <c r="K273" s="5" t="e">
        <f>VLOOKUP(B273,#REF!,1,0)</f>
        <v>#REF!</v>
      </c>
    </row>
    <row r="274" spans="1:11" ht="15" hidden="1" customHeight="1">
      <c r="A274" s="34">
        <v>2</v>
      </c>
      <c r="B274" s="35" t="s">
        <v>3639</v>
      </c>
      <c r="C274" s="34" t="s">
        <v>1</v>
      </c>
      <c r="D274" s="35" t="s">
        <v>3640</v>
      </c>
      <c r="E274" s="36">
        <v>87257880.530000001</v>
      </c>
      <c r="F274" s="43"/>
      <c r="G274" s="36">
        <v>23439522.98</v>
      </c>
      <c r="H274" s="36">
        <v>19552195.84</v>
      </c>
      <c r="I274" s="36">
        <v>91145207.670000002</v>
      </c>
      <c r="J274" s="43"/>
      <c r="K274" s="5" t="e">
        <f>VLOOKUP(B274,#REF!,1,0)</f>
        <v>#REF!</v>
      </c>
    </row>
    <row r="275" spans="1:11" ht="15" hidden="1" customHeight="1">
      <c r="A275" s="34">
        <v>3</v>
      </c>
      <c r="B275" s="35" t="s">
        <v>3641</v>
      </c>
      <c r="C275" s="34" t="s">
        <v>1</v>
      </c>
      <c r="D275" s="35" t="s">
        <v>3642</v>
      </c>
      <c r="E275" s="36">
        <v>631153.42000000004</v>
      </c>
      <c r="F275" s="43"/>
      <c r="G275" s="36">
        <v>287464.25</v>
      </c>
      <c r="H275" s="36">
        <v>168555.02</v>
      </c>
      <c r="I275" s="36">
        <v>750062.65</v>
      </c>
      <c r="J275" s="43"/>
      <c r="K275" s="5" t="e">
        <f>VLOOKUP(B275,#REF!,1,0)</f>
        <v>#REF!</v>
      </c>
    </row>
    <row r="276" spans="1:11" ht="15" hidden="1" customHeight="1">
      <c r="A276" s="34">
        <v>4</v>
      </c>
      <c r="B276" s="35" t="s">
        <v>3643</v>
      </c>
      <c r="C276" s="34" t="s">
        <v>1</v>
      </c>
      <c r="D276" s="35" t="s">
        <v>3644</v>
      </c>
      <c r="E276" s="36">
        <v>631153.42000000004</v>
      </c>
      <c r="F276" s="43"/>
      <c r="G276" s="36">
        <v>287464.25</v>
      </c>
      <c r="H276" s="36">
        <v>168555.02</v>
      </c>
      <c r="I276" s="36">
        <v>750062.65</v>
      </c>
      <c r="J276" s="43"/>
      <c r="K276" s="5" t="e">
        <f>VLOOKUP(B276,#REF!,1,0)</f>
        <v>#REF!</v>
      </c>
    </row>
    <row r="277" spans="1:11" ht="15" hidden="1" customHeight="1">
      <c r="A277" s="34">
        <v>6</v>
      </c>
      <c r="B277" s="35" t="s">
        <v>3645</v>
      </c>
      <c r="C277" s="34" t="s">
        <v>3646</v>
      </c>
      <c r="D277" s="35" t="s">
        <v>3647</v>
      </c>
      <c r="E277" s="36">
        <v>190219.94</v>
      </c>
      <c r="F277" s="43"/>
      <c r="G277" s="36">
        <v>132.38999999999999</v>
      </c>
      <c r="H277" s="36">
        <v>25354.400000000001</v>
      </c>
      <c r="I277" s="36">
        <v>164997.93</v>
      </c>
      <c r="J277" s="43"/>
      <c r="K277" s="5" t="e">
        <f>VLOOKUP(B277,#REF!,1,0)</f>
        <v>#REF!</v>
      </c>
    </row>
    <row r="278" spans="1:11" ht="15" hidden="1" customHeight="1">
      <c r="A278" s="34">
        <v>6</v>
      </c>
      <c r="B278" s="35" t="s">
        <v>3648</v>
      </c>
      <c r="C278" s="34" t="s">
        <v>3649</v>
      </c>
      <c r="D278" s="35" t="s">
        <v>3650</v>
      </c>
      <c r="E278" s="36">
        <v>0</v>
      </c>
      <c r="F278" s="43"/>
      <c r="G278" s="36">
        <v>108683.49</v>
      </c>
      <c r="H278" s="36">
        <v>0</v>
      </c>
      <c r="I278" s="36">
        <v>108683.49</v>
      </c>
      <c r="J278" s="43"/>
      <c r="K278" s="5" t="e">
        <f>VLOOKUP(B278,#REF!,1,0)</f>
        <v>#REF!</v>
      </c>
    </row>
    <row r="279" spans="1:11" ht="15" hidden="1" customHeight="1">
      <c r="A279" s="34">
        <v>6</v>
      </c>
      <c r="B279" s="35" t="s">
        <v>3651</v>
      </c>
      <c r="C279" s="34" t="s">
        <v>3652</v>
      </c>
      <c r="D279" s="35" t="s">
        <v>3653</v>
      </c>
      <c r="E279" s="36">
        <v>160408.76</v>
      </c>
      <c r="F279" s="43"/>
      <c r="G279" s="36">
        <v>176124.4</v>
      </c>
      <c r="H279" s="36">
        <v>143200.62</v>
      </c>
      <c r="I279" s="36">
        <v>193332.54</v>
      </c>
      <c r="J279" s="43"/>
      <c r="K279" s="5" t="e">
        <f>VLOOKUP(B279,#REF!,1,0)</f>
        <v>#REF!</v>
      </c>
    </row>
    <row r="280" spans="1:11" ht="15" hidden="1" customHeight="1">
      <c r="A280" s="34">
        <v>6</v>
      </c>
      <c r="B280" s="35" t="s">
        <v>3654</v>
      </c>
      <c r="C280" s="34" t="s">
        <v>3655</v>
      </c>
      <c r="D280" s="35" t="s">
        <v>3656</v>
      </c>
      <c r="E280" s="36">
        <v>280524.71999999997</v>
      </c>
      <c r="F280" s="43"/>
      <c r="G280" s="36">
        <v>2523.9699999999998</v>
      </c>
      <c r="H280" s="36">
        <v>0</v>
      </c>
      <c r="I280" s="36">
        <v>283048.69</v>
      </c>
      <c r="J280" s="43"/>
      <c r="K280" s="5" t="e">
        <f>VLOOKUP(B280,#REF!,1,0)</f>
        <v>#REF!</v>
      </c>
    </row>
    <row r="281" spans="1:11" ht="15" hidden="1" customHeight="1">
      <c r="A281" s="34">
        <v>3</v>
      </c>
      <c r="B281" s="35" t="s">
        <v>3657</v>
      </c>
      <c r="C281" s="34" t="s">
        <v>1</v>
      </c>
      <c r="D281" s="35" t="s">
        <v>3658</v>
      </c>
      <c r="E281" s="36">
        <v>17622226.879999999</v>
      </c>
      <c r="F281" s="43"/>
      <c r="G281" s="36">
        <v>5108186.83</v>
      </c>
      <c r="H281" s="36">
        <v>3326422.85</v>
      </c>
      <c r="I281" s="36">
        <v>19403990.859999999</v>
      </c>
      <c r="J281" s="43"/>
      <c r="K281" s="5" t="e">
        <f>VLOOKUP(B281,#REF!,1,0)</f>
        <v>#REF!</v>
      </c>
    </row>
    <row r="282" spans="1:11" ht="15" hidden="1" customHeight="1">
      <c r="A282" s="34">
        <v>4</v>
      </c>
      <c r="B282" s="35" t="s">
        <v>3659</v>
      </c>
      <c r="C282" s="34" t="s">
        <v>1</v>
      </c>
      <c r="D282" s="35" t="s">
        <v>3660</v>
      </c>
      <c r="E282" s="36">
        <v>17622226.879999999</v>
      </c>
      <c r="F282" s="43"/>
      <c r="G282" s="36">
        <v>5108186.83</v>
      </c>
      <c r="H282" s="36">
        <v>3326422.85</v>
      </c>
      <c r="I282" s="36">
        <v>19403990.859999999</v>
      </c>
      <c r="J282" s="43"/>
      <c r="K282" s="5" t="e">
        <f>VLOOKUP(B282,#REF!,1,0)</f>
        <v>#REF!</v>
      </c>
    </row>
    <row r="283" spans="1:11" ht="15" hidden="1" customHeight="1">
      <c r="A283" s="34">
        <v>6</v>
      </c>
      <c r="B283" s="35" t="s">
        <v>3661</v>
      </c>
      <c r="C283" s="34" t="s">
        <v>3662</v>
      </c>
      <c r="D283" s="35" t="s">
        <v>3663</v>
      </c>
      <c r="E283" s="36">
        <v>11436.09</v>
      </c>
      <c r="F283" s="43"/>
      <c r="G283" s="36">
        <v>7642.55</v>
      </c>
      <c r="H283" s="36">
        <v>8053.3</v>
      </c>
      <c r="I283" s="36">
        <v>11025.34</v>
      </c>
      <c r="J283" s="43"/>
      <c r="K283" s="5" t="e">
        <f>VLOOKUP(B283,#REF!,1,0)</f>
        <v>#REF!</v>
      </c>
    </row>
    <row r="284" spans="1:11" ht="15" hidden="1" customHeight="1">
      <c r="A284" s="34">
        <v>6</v>
      </c>
      <c r="B284" s="35" t="s">
        <v>3664</v>
      </c>
      <c r="C284" s="34" t="s">
        <v>3665</v>
      </c>
      <c r="D284" s="35" t="s">
        <v>3666</v>
      </c>
      <c r="E284" s="36">
        <v>9052897.2899999991</v>
      </c>
      <c r="F284" s="43"/>
      <c r="G284" s="36">
        <v>1850319.73</v>
      </c>
      <c r="H284" s="36">
        <v>745590.79</v>
      </c>
      <c r="I284" s="36">
        <v>10157626.23</v>
      </c>
      <c r="J284" s="43"/>
      <c r="K284" s="5" t="e">
        <f>VLOOKUP(B284,#REF!,1,0)</f>
        <v>#REF!</v>
      </c>
    </row>
    <row r="285" spans="1:11" ht="15" hidden="1" customHeight="1">
      <c r="A285" s="34">
        <v>6</v>
      </c>
      <c r="B285" s="35" t="s">
        <v>3667</v>
      </c>
      <c r="C285" s="34" t="s">
        <v>3668</v>
      </c>
      <c r="D285" s="35" t="s">
        <v>3669</v>
      </c>
      <c r="E285" s="36">
        <v>3794340.7</v>
      </c>
      <c r="F285" s="43"/>
      <c r="G285" s="36">
        <v>1016633.73</v>
      </c>
      <c r="H285" s="36">
        <v>627386.81000000006</v>
      </c>
      <c r="I285" s="36">
        <v>4183587.62</v>
      </c>
      <c r="J285" s="43"/>
      <c r="K285" s="5" t="e">
        <f>VLOOKUP(B285,#REF!,1,0)</f>
        <v>#REF!</v>
      </c>
    </row>
    <row r="286" spans="1:11" ht="15" hidden="1" customHeight="1">
      <c r="A286" s="34">
        <v>6</v>
      </c>
      <c r="B286" s="35" t="s">
        <v>3670</v>
      </c>
      <c r="C286" s="34" t="s">
        <v>3671</v>
      </c>
      <c r="D286" s="35" t="s">
        <v>3672</v>
      </c>
      <c r="E286" s="36">
        <v>2690260.68</v>
      </c>
      <c r="F286" s="43"/>
      <c r="G286" s="36">
        <v>1401482.14</v>
      </c>
      <c r="H286" s="36">
        <v>1579035.49</v>
      </c>
      <c r="I286" s="36">
        <v>2512707.33</v>
      </c>
      <c r="J286" s="43"/>
      <c r="K286" s="5" t="e">
        <f>VLOOKUP(B286,#REF!,1,0)</f>
        <v>#REF!</v>
      </c>
    </row>
    <row r="287" spans="1:11" ht="15" hidden="1" customHeight="1">
      <c r="A287" s="34">
        <v>6</v>
      </c>
      <c r="B287" s="35" t="s">
        <v>3673</v>
      </c>
      <c r="C287" s="34" t="s">
        <v>3674</v>
      </c>
      <c r="D287" s="35" t="s">
        <v>3675</v>
      </c>
      <c r="E287" s="36">
        <v>103929</v>
      </c>
      <c r="F287" s="43"/>
      <c r="G287" s="36">
        <v>115475.25</v>
      </c>
      <c r="H287" s="36">
        <v>48662.7</v>
      </c>
      <c r="I287" s="36">
        <v>170741.55</v>
      </c>
      <c r="J287" s="43"/>
      <c r="K287" s="5" t="e">
        <f>VLOOKUP(B287,#REF!,1,0)</f>
        <v>#REF!</v>
      </c>
    </row>
    <row r="288" spans="1:11" ht="15" hidden="1" customHeight="1">
      <c r="A288" s="34">
        <v>6</v>
      </c>
      <c r="B288" s="35" t="s">
        <v>3676</v>
      </c>
      <c r="C288" s="34" t="s">
        <v>3677</v>
      </c>
      <c r="D288" s="35" t="s">
        <v>3678</v>
      </c>
      <c r="E288" s="36">
        <v>410737.62</v>
      </c>
      <c r="F288" s="43"/>
      <c r="G288" s="36">
        <v>232672.26</v>
      </c>
      <c r="H288" s="36">
        <v>129080.63</v>
      </c>
      <c r="I288" s="36">
        <v>514329.25</v>
      </c>
      <c r="J288" s="43"/>
      <c r="K288" s="5" t="e">
        <f>VLOOKUP(B288,#REF!,1,0)</f>
        <v>#REF!</v>
      </c>
    </row>
    <row r="289" spans="1:11" ht="15" hidden="1" customHeight="1">
      <c r="A289" s="34">
        <v>6</v>
      </c>
      <c r="B289" s="35" t="s">
        <v>3679</v>
      </c>
      <c r="C289" s="34" t="s">
        <v>3680</v>
      </c>
      <c r="D289" s="35" t="s">
        <v>3681</v>
      </c>
      <c r="E289" s="36">
        <v>1558625.5</v>
      </c>
      <c r="F289" s="43"/>
      <c r="G289" s="36">
        <v>483961.17</v>
      </c>
      <c r="H289" s="36">
        <v>188613.13</v>
      </c>
      <c r="I289" s="36">
        <v>1853973.54</v>
      </c>
      <c r="J289" s="43"/>
      <c r="K289" s="5" t="e">
        <f>VLOOKUP(B289,#REF!,1,0)</f>
        <v>#REF!</v>
      </c>
    </row>
    <row r="290" spans="1:11" ht="15" hidden="1" customHeight="1">
      <c r="A290" s="34">
        <v>3</v>
      </c>
      <c r="B290" s="35" t="s">
        <v>3682</v>
      </c>
      <c r="C290" s="34" t="s">
        <v>1</v>
      </c>
      <c r="D290" s="35" t="s">
        <v>3683</v>
      </c>
      <c r="E290" s="36">
        <v>32140611.77</v>
      </c>
      <c r="F290" s="43"/>
      <c r="G290" s="36">
        <v>5322257.55</v>
      </c>
      <c r="H290" s="36">
        <v>6935560.1900000004</v>
      </c>
      <c r="I290" s="36">
        <v>30527309.129999999</v>
      </c>
      <c r="J290" s="43"/>
      <c r="K290" s="5" t="e">
        <f>VLOOKUP(B290,#REF!,1,0)</f>
        <v>#REF!</v>
      </c>
    </row>
    <row r="291" spans="1:11" ht="15" hidden="1" customHeight="1">
      <c r="A291" s="34">
        <v>4</v>
      </c>
      <c r="B291" s="35" t="s">
        <v>3684</v>
      </c>
      <c r="C291" s="34" t="s">
        <v>1</v>
      </c>
      <c r="D291" s="35" t="s">
        <v>3685</v>
      </c>
      <c r="E291" s="36">
        <v>32140611.77</v>
      </c>
      <c r="F291" s="43"/>
      <c r="G291" s="36">
        <v>5322257.55</v>
      </c>
      <c r="H291" s="36">
        <v>6935560.1900000004</v>
      </c>
      <c r="I291" s="36">
        <v>30527309.129999999</v>
      </c>
      <c r="J291" s="43"/>
      <c r="K291" s="5" t="e">
        <f>VLOOKUP(B291,#REF!,1,0)</f>
        <v>#REF!</v>
      </c>
    </row>
    <row r="292" spans="1:11" ht="15" hidden="1" customHeight="1">
      <c r="A292" s="34">
        <v>5</v>
      </c>
      <c r="B292" s="35" t="s">
        <v>3686</v>
      </c>
      <c r="C292" s="34" t="s">
        <v>1</v>
      </c>
      <c r="D292" s="35" t="s">
        <v>3687</v>
      </c>
      <c r="E292" s="36">
        <v>11820159.25</v>
      </c>
      <c r="F292" s="43"/>
      <c r="G292" s="36">
        <v>5247918.96</v>
      </c>
      <c r="H292" s="36">
        <v>6748876.29</v>
      </c>
      <c r="I292" s="36">
        <v>10319201.92</v>
      </c>
      <c r="J292" s="43"/>
      <c r="K292" s="5" t="e">
        <f>VLOOKUP(B292,#REF!,1,0)</f>
        <v>#REF!</v>
      </c>
    </row>
    <row r="293" spans="1:11" ht="15" hidden="1" customHeight="1">
      <c r="A293" s="34">
        <v>6</v>
      </c>
      <c r="B293" s="35" t="s">
        <v>3688</v>
      </c>
      <c r="C293" s="34" t="s">
        <v>3689</v>
      </c>
      <c r="D293" s="35" t="s">
        <v>3690</v>
      </c>
      <c r="E293" s="36">
        <v>11222.41</v>
      </c>
      <c r="F293" s="43"/>
      <c r="G293" s="36">
        <v>2936.76</v>
      </c>
      <c r="H293" s="36">
        <v>9776.9699999999993</v>
      </c>
      <c r="I293" s="36">
        <v>4382.2</v>
      </c>
      <c r="J293" s="43"/>
      <c r="K293" s="5" t="e">
        <f>VLOOKUP(B293,#REF!,1,0)</f>
        <v>#REF!</v>
      </c>
    </row>
    <row r="294" spans="1:11" ht="15" hidden="1" customHeight="1">
      <c r="A294" s="34">
        <v>6</v>
      </c>
      <c r="B294" s="35" t="s">
        <v>3694</v>
      </c>
      <c r="C294" s="34" t="s">
        <v>3695</v>
      </c>
      <c r="D294" s="35" t="s">
        <v>3696</v>
      </c>
      <c r="E294" s="36">
        <v>6645207.2000000002</v>
      </c>
      <c r="F294" s="43"/>
      <c r="G294" s="36">
        <v>1787729.37</v>
      </c>
      <c r="H294" s="36">
        <v>747943.93</v>
      </c>
      <c r="I294" s="36">
        <v>7684992.6399999997</v>
      </c>
      <c r="J294" s="43"/>
      <c r="K294" s="5" t="e">
        <f>VLOOKUP(B294,#REF!,1,0)</f>
        <v>#REF!</v>
      </c>
    </row>
    <row r="295" spans="1:11" ht="15" hidden="1" customHeight="1">
      <c r="A295" s="34">
        <v>6</v>
      </c>
      <c r="B295" s="35" t="s">
        <v>3697</v>
      </c>
      <c r="C295" s="34" t="s">
        <v>3698</v>
      </c>
      <c r="D295" s="35" t="s">
        <v>3699</v>
      </c>
      <c r="E295" s="36">
        <v>535439.84</v>
      </c>
      <c r="F295" s="43"/>
      <c r="G295" s="36">
        <v>578049.64</v>
      </c>
      <c r="H295" s="36">
        <v>360824.62</v>
      </c>
      <c r="I295" s="36">
        <v>752664.86</v>
      </c>
      <c r="J295" s="43"/>
      <c r="K295" s="5" t="e">
        <f>VLOOKUP(B295,#REF!,1,0)</f>
        <v>#REF!</v>
      </c>
    </row>
    <row r="296" spans="1:11" ht="15" customHeight="1">
      <c r="A296" s="34">
        <v>6</v>
      </c>
      <c r="B296" s="35" t="s">
        <v>3700</v>
      </c>
      <c r="C296" s="34" t="s">
        <v>3701</v>
      </c>
      <c r="D296" s="35" t="s">
        <v>3702</v>
      </c>
      <c r="E296" s="36">
        <v>1736830.53</v>
      </c>
      <c r="F296" s="43"/>
      <c r="G296" s="36">
        <v>21662.93</v>
      </c>
      <c r="H296" s="36">
        <v>1217698.56</v>
      </c>
      <c r="I296" s="36">
        <v>540794.9</v>
      </c>
      <c r="J296" s="43"/>
      <c r="K296" s="5" t="e">
        <f>VLOOKUP(B296,#REF!,1,0)</f>
        <v>#REF!</v>
      </c>
    </row>
    <row r="297" spans="1:11" ht="15" hidden="1" customHeight="1">
      <c r="A297" s="34">
        <v>6</v>
      </c>
      <c r="B297" s="35" t="s">
        <v>3703</v>
      </c>
      <c r="C297" s="34" t="s">
        <v>3704</v>
      </c>
      <c r="D297" s="35" t="s">
        <v>3705</v>
      </c>
      <c r="E297" s="36">
        <v>552957.17000000004</v>
      </c>
      <c r="F297" s="43"/>
      <c r="G297" s="36">
        <v>162231.39000000001</v>
      </c>
      <c r="H297" s="36">
        <v>191425.19</v>
      </c>
      <c r="I297" s="36">
        <v>523763.37</v>
      </c>
      <c r="J297" s="43"/>
      <c r="K297" s="5" t="e">
        <f>VLOOKUP(B297,#REF!,1,0)</f>
        <v>#REF!</v>
      </c>
    </row>
    <row r="298" spans="1:11" ht="15" hidden="1" customHeight="1">
      <c r="A298" s="34">
        <v>6</v>
      </c>
      <c r="B298" s="35" t="s">
        <v>3706</v>
      </c>
      <c r="C298" s="34" t="s">
        <v>3707</v>
      </c>
      <c r="D298" s="35" t="s">
        <v>3708</v>
      </c>
      <c r="E298" s="36">
        <v>1061282.5</v>
      </c>
      <c r="F298" s="43"/>
      <c r="G298" s="36">
        <v>244953.69</v>
      </c>
      <c r="H298" s="36">
        <v>493632.24</v>
      </c>
      <c r="I298" s="36">
        <v>812603.95</v>
      </c>
      <c r="J298" s="43"/>
      <c r="K298" s="5" t="e">
        <f>VLOOKUP(B298,#REF!,1,0)</f>
        <v>#REF!</v>
      </c>
    </row>
    <row r="299" spans="1:11" ht="15" hidden="1" customHeight="1">
      <c r="A299" s="34">
        <v>5</v>
      </c>
      <c r="B299" s="35" t="s">
        <v>3709</v>
      </c>
      <c r="C299" s="34" t="s">
        <v>1</v>
      </c>
      <c r="D299" s="35" t="s">
        <v>3710</v>
      </c>
      <c r="E299" s="36">
        <v>20320452.52</v>
      </c>
      <c r="F299" s="43"/>
      <c r="G299" s="36">
        <v>74338.59</v>
      </c>
      <c r="H299" s="36">
        <v>186683.9</v>
      </c>
      <c r="I299" s="36">
        <v>20208107.210000001</v>
      </c>
      <c r="J299" s="43"/>
      <c r="K299" s="5" t="e">
        <f>VLOOKUP(B299,#REF!,1,0)</f>
        <v>#REF!</v>
      </c>
    </row>
    <row r="300" spans="1:11" ht="15" hidden="1" customHeight="1">
      <c r="A300" s="34">
        <v>6</v>
      </c>
      <c r="B300" s="35" t="s">
        <v>3711</v>
      </c>
      <c r="C300" s="34" t="s">
        <v>3712</v>
      </c>
      <c r="D300" s="35" t="s">
        <v>3713</v>
      </c>
      <c r="E300" s="36">
        <v>551.03</v>
      </c>
      <c r="F300" s="43"/>
      <c r="G300" s="36">
        <v>116.69</v>
      </c>
      <c r="H300" s="36">
        <v>471.18</v>
      </c>
      <c r="I300" s="36">
        <v>196.54</v>
      </c>
      <c r="J300" s="43"/>
      <c r="K300" s="5" t="e">
        <f>VLOOKUP(B300,#REF!,1,0)</f>
        <v>#REF!</v>
      </c>
    </row>
    <row r="301" spans="1:11" ht="15" hidden="1" customHeight="1">
      <c r="A301" s="34">
        <v>6</v>
      </c>
      <c r="B301" s="35" t="s">
        <v>3714</v>
      </c>
      <c r="C301" s="34" t="s">
        <v>3715</v>
      </c>
      <c r="D301" s="35" t="s">
        <v>3693</v>
      </c>
      <c r="E301" s="36">
        <v>16097425.789999999</v>
      </c>
      <c r="F301" s="43"/>
      <c r="G301" s="36">
        <v>0</v>
      </c>
      <c r="H301" s="36">
        <v>178669.63</v>
      </c>
      <c r="I301" s="36">
        <v>15918756.16</v>
      </c>
      <c r="J301" s="43"/>
      <c r="K301" s="5" t="e">
        <f>VLOOKUP(B301,#REF!,1,0)</f>
        <v>#REF!</v>
      </c>
    </row>
    <row r="302" spans="1:11" ht="15" hidden="1" customHeight="1">
      <c r="A302" s="34">
        <v>6</v>
      </c>
      <c r="B302" s="35" t="s">
        <v>3716</v>
      </c>
      <c r="C302" s="34" t="s">
        <v>3717</v>
      </c>
      <c r="D302" s="35" t="s">
        <v>3718</v>
      </c>
      <c r="E302" s="36">
        <v>1720434.51</v>
      </c>
      <c r="F302" s="43"/>
      <c r="G302" s="36">
        <v>60096.959999999999</v>
      </c>
      <c r="H302" s="36">
        <v>0</v>
      </c>
      <c r="I302" s="36">
        <v>1780531.47</v>
      </c>
      <c r="J302" s="43"/>
      <c r="K302" s="5" t="e">
        <f>VLOOKUP(B302,#REF!,1,0)</f>
        <v>#REF!</v>
      </c>
    </row>
    <row r="303" spans="1:11" ht="15" hidden="1" customHeight="1">
      <c r="A303" s="34">
        <v>6</v>
      </c>
      <c r="B303" s="35" t="s">
        <v>3719</v>
      </c>
      <c r="C303" s="34" t="s">
        <v>3720</v>
      </c>
      <c r="D303" s="35" t="s">
        <v>3699</v>
      </c>
      <c r="E303" s="36">
        <v>118452.79</v>
      </c>
      <c r="F303" s="43"/>
      <c r="G303" s="36">
        <v>14124.94</v>
      </c>
      <c r="H303" s="36">
        <v>6348</v>
      </c>
      <c r="I303" s="36">
        <v>126229.73</v>
      </c>
      <c r="J303" s="43"/>
      <c r="K303" s="5" t="e">
        <f>VLOOKUP(B303,#REF!,1,0)</f>
        <v>#REF!</v>
      </c>
    </row>
    <row r="304" spans="1:11" ht="15" hidden="1" customHeight="1">
      <c r="A304" s="34">
        <v>6</v>
      </c>
      <c r="B304" s="35" t="s">
        <v>3721</v>
      </c>
      <c r="C304" s="34" t="s">
        <v>3722</v>
      </c>
      <c r="D304" s="35" t="s">
        <v>3705</v>
      </c>
      <c r="E304" s="36">
        <v>6550.06</v>
      </c>
      <c r="F304" s="43"/>
      <c r="G304" s="36">
        <v>0</v>
      </c>
      <c r="H304" s="36">
        <v>1195.0899999999999</v>
      </c>
      <c r="I304" s="36">
        <v>5354.97</v>
      </c>
      <c r="J304" s="43"/>
      <c r="K304" s="5" t="e">
        <f>VLOOKUP(B304,#REF!,1,0)</f>
        <v>#REF!</v>
      </c>
    </row>
    <row r="305" spans="1:11" ht="15" hidden="1" customHeight="1">
      <c r="A305" s="34">
        <v>6</v>
      </c>
      <c r="B305" s="35" t="s">
        <v>3725</v>
      </c>
      <c r="C305" s="34" t="s">
        <v>3726</v>
      </c>
      <c r="D305" s="35" t="s">
        <v>3727</v>
      </c>
      <c r="E305" s="36">
        <v>2377038.34</v>
      </c>
      <c r="F305" s="43"/>
      <c r="G305" s="36">
        <v>0</v>
      </c>
      <c r="H305" s="36">
        <v>0</v>
      </c>
      <c r="I305" s="36">
        <v>2377038.34</v>
      </c>
      <c r="J305" s="43"/>
      <c r="K305" s="5" t="e">
        <f>VLOOKUP(B305,#REF!,1,0)</f>
        <v>#REF!</v>
      </c>
    </row>
    <row r="306" spans="1:11" ht="15" hidden="1" customHeight="1">
      <c r="A306" s="34">
        <v>3</v>
      </c>
      <c r="B306" s="35" t="s">
        <v>3730</v>
      </c>
      <c r="C306" s="34" t="s">
        <v>1</v>
      </c>
      <c r="D306" s="35" t="s">
        <v>3731</v>
      </c>
      <c r="E306" s="36">
        <v>20652641.149999999</v>
      </c>
      <c r="F306" s="43"/>
      <c r="G306" s="36">
        <v>7729216.4100000001</v>
      </c>
      <c r="H306" s="36">
        <v>5514947.4800000004</v>
      </c>
      <c r="I306" s="36">
        <v>22866910.079999998</v>
      </c>
      <c r="J306" s="43"/>
      <c r="K306" s="5" t="e">
        <f>VLOOKUP(B306,#REF!,1,0)</f>
        <v>#REF!</v>
      </c>
    </row>
    <row r="307" spans="1:11" ht="15" hidden="1" customHeight="1">
      <c r="A307" s="34">
        <v>4</v>
      </c>
      <c r="B307" s="35" t="s">
        <v>3732</v>
      </c>
      <c r="C307" s="34" t="s">
        <v>1</v>
      </c>
      <c r="D307" s="35" t="s">
        <v>3733</v>
      </c>
      <c r="E307" s="36">
        <v>20652641.149999999</v>
      </c>
      <c r="F307" s="43"/>
      <c r="G307" s="36">
        <v>7729216.4100000001</v>
      </c>
      <c r="H307" s="36">
        <v>5514947.4800000004</v>
      </c>
      <c r="I307" s="36">
        <v>22866910.079999998</v>
      </c>
      <c r="J307" s="43"/>
      <c r="K307" s="5" t="e">
        <f>VLOOKUP(B307,#REF!,1,0)</f>
        <v>#REF!</v>
      </c>
    </row>
    <row r="308" spans="1:11" ht="15" hidden="1" customHeight="1">
      <c r="A308" s="34">
        <v>5</v>
      </c>
      <c r="B308" s="35" t="s">
        <v>3734</v>
      </c>
      <c r="C308" s="34" t="s">
        <v>1</v>
      </c>
      <c r="D308" s="35" t="s">
        <v>3687</v>
      </c>
      <c r="E308" s="36">
        <v>18530512.850000001</v>
      </c>
      <c r="F308" s="43"/>
      <c r="G308" s="36">
        <v>7391071.5899999999</v>
      </c>
      <c r="H308" s="36">
        <v>4850481.6100000003</v>
      </c>
      <c r="I308" s="36">
        <v>21071102.829999998</v>
      </c>
      <c r="J308" s="43"/>
      <c r="K308" s="5" t="e">
        <f>VLOOKUP(B308,#REF!,1,0)</f>
        <v>#REF!</v>
      </c>
    </row>
    <row r="309" spans="1:11" ht="15" hidden="1" customHeight="1">
      <c r="A309" s="34">
        <v>6</v>
      </c>
      <c r="B309" s="35" t="s">
        <v>3735</v>
      </c>
      <c r="C309" s="34" t="s">
        <v>3736</v>
      </c>
      <c r="D309" s="35" t="s">
        <v>3737</v>
      </c>
      <c r="E309" s="36">
        <v>74312.039999999994</v>
      </c>
      <c r="F309" s="43"/>
      <c r="G309" s="36">
        <v>78217.48</v>
      </c>
      <c r="H309" s="36">
        <v>46937.26</v>
      </c>
      <c r="I309" s="36">
        <v>105592.26</v>
      </c>
      <c r="J309" s="43"/>
      <c r="K309" s="5" t="e">
        <f>VLOOKUP(B309,#REF!,1,0)</f>
        <v>#REF!</v>
      </c>
    </row>
    <row r="310" spans="1:11" ht="15" hidden="1" customHeight="1">
      <c r="A310" s="34">
        <v>6</v>
      </c>
      <c r="B310" s="35" t="s">
        <v>3738</v>
      </c>
      <c r="C310" s="34" t="s">
        <v>3739</v>
      </c>
      <c r="D310" s="35" t="s">
        <v>3740</v>
      </c>
      <c r="E310" s="36">
        <v>11111246.09</v>
      </c>
      <c r="F310" s="43"/>
      <c r="G310" s="36">
        <v>4800787.45</v>
      </c>
      <c r="H310" s="36">
        <v>3036774.58</v>
      </c>
      <c r="I310" s="36">
        <v>12875258.960000001</v>
      </c>
      <c r="J310" s="43"/>
      <c r="K310" s="5" t="e">
        <f>VLOOKUP(B310,#REF!,1,0)</f>
        <v>#REF!</v>
      </c>
    </row>
    <row r="311" spans="1:11" ht="15" hidden="1" customHeight="1">
      <c r="A311" s="34">
        <v>6</v>
      </c>
      <c r="B311" s="35" t="s">
        <v>3741</v>
      </c>
      <c r="C311" s="34" t="s">
        <v>3742</v>
      </c>
      <c r="D311" s="35" t="s">
        <v>3743</v>
      </c>
      <c r="E311" s="36">
        <v>3675912.54</v>
      </c>
      <c r="F311" s="43"/>
      <c r="G311" s="36">
        <v>977802.91</v>
      </c>
      <c r="H311" s="36">
        <v>862869.96</v>
      </c>
      <c r="I311" s="36">
        <v>3790845.49</v>
      </c>
      <c r="J311" s="43"/>
      <c r="K311" s="5" t="e">
        <f>VLOOKUP(B311,#REF!,1,0)</f>
        <v>#REF!</v>
      </c>
    </row>
    <row r="312" spans="1:11" ht="15" hidden="1" customHeight="1">
      <c r="A312" s="34">
        <v>6</v>
      </c>
      <c r="B312" s="35" t="s">
        <v>3744</v>
      </c>
      <c r="C312" s="34" t="s">
        <v>3745</v>
      </c>
      <c r="D312" s="35" t="s">
        <v>3746</v>
      </c>
      <c r="E312" s="36">
        <v>596066.18000000005</v>
      </c>
      <c r="F312" s="43"/>
      <c r="G312" s="36">
        <v>462064.26</v>
      </c>
      <c r="H312" s="36">
        <v>380390.85</v>
      </c>
      <c r="I312" s="36">
        <v>677739.59</v>
      </c>
      <c r="J312" s="43"/>
      <c r="K312" s="5" t="e">
        <f>VLOOKUP(B312,#REF!,1,0)</f>
        <v>#REF!</v>
      </c>
    </row>
    <row r="313" spans="1:11" ht="15" hidden="1" customHeight="1">
      <c r="A313" s="34">
        <v>6</v>
      </c>
      <c r="B313" s="35" t="s">
        <v>3747</v>
      </c>
      <c r="C313" s="34" t="s">
        <v>3748</v>
      </c>
      <c r="D313" s="35" t="s">
        <v>3749</v>
      </c>
      <c r="E313" s="36">
        <v>1520167.26</v>
      </c>
      <c r="F313" s="43"/>
      <c r="G313" s="36">
        <v>244341.24</v>
      </c>
      <c r="H313" s="36">
        <v>67672.429999999993</v>
      </c>
      <c r="I313" s="36">
        <v>1696836.07</v>
      </c>
      <c r="J313" s="43"/>
      <c r="K313" s="5" t="e">
        <f>VLOOKUP(B313,#REF!,1,0)</f>
        <v>#REF!</v>
      </c>
    </row>
    <row r="314" spans="1:11" ht="15" hidden="1" customHeight="1">
      <c r="A314" s="34">
        <v>6</v>
      </c>
      <c r="B314" s="35" t="s">
        <v>3750</v>
      </c>
      <c r="C314" s="34" t="s">
        <v>3751</v>
      </c>
      <c r="D314" s="35" t="s">
        <v>3752</v>
      </c>
      <c r="E314" s="36">
        <v>459863.07</v>
      </c>
      <c r="F314" s="43"/>
      <c r="G314" s="36">
        <v>129481.23</v>
      </c>
      <c r="H314" s="36">
        <v>172191.54</v>
      </c>
      <c r="I314" s="36">
        <v>417152.76</v>
      </c>
      <c r="J314" s="43"/>
      <c r="K314" s="5" t="e">
        <f>VLOOKUP(B314,#REF!,1,0)</f>
        <v>#REF!</v>
      </c>
    </row>
    <row r="315" spans="1:11" ht="15" hidden="1" customHeight="1">
      <c r="A315" s="34">
        <v>6</v>
      </c>
      <c r="B315" s="35" t="s">
        <v>3753</v>
      </c>
      <c r="C315" s="34" t="s">
        <v>3754</v>
      </c>
      <c r="D315" s="35" t="s">
        <v>3755</v>
      </c>
      <c r="E315" s="36">
        <v>1092945.67</v>
      </c>
      <c r="F315" s="43"/>
      <c r="G315" s="36">
        <v>698377.02</v>
      </c>
      <c r="H315" s="36">
        <v>283644.99</v>
      </c>
      <c r="I315" s="36">
        <v>1507677.7</v>
      </c>
      <c r="J315" s="43"/>
      <c r="K315" s="5" t="e">
        <f>VLOOKUP(B315,#REF!,1,0)</f>
        <v>#REF!</v>
      </c>
    </row>
    <row r="316" spans="1:11" ht="15" hidden="1" customHeight="1">
      <c r="A316" s="34">
        <v>5</v>
      </c>
      <c r="B316" s="35" t="s">
        <v>3756</v>
      </c>
      <c r="C316" s="34" t="s">
        <v>1</v>
      </c>
      <c r="D316" s="35" t="s">
        <v>3710</v>
      </c>
      <c r="E316" s="36">
        <v>2122128.2999999998</v>
      </c>
      <c r="F316" s="43"/>
      <c r="G316" s="36">
        <v>338144.82</v>
      </c>
      <c r="H316" s="36">
        <v>664465.87</v>
      </c>
      <c r="I316" s="36">
        <v>1795807.25</v>
      </c>
      <c r="J316" s="43"/>
      <c r="K316" s="5" t="e">
        <f>VLOOKUP(B316,#REF!,1,0)</f>
        <v>#REF!</v>
      </c>
    </row>
    <row r="317" spans="1:11" ht="15" hidden="1" customHeight="1">
      <c r="A317" s="34">
        <v>6</v>
      </c>
      <c r="B317" s="35" t="s">
        <v>3757</v>
      </c>
      <c r="C317" s="34" t="s">
        <v>3758</v>
      </c>
      <c r="D317" s="35" t="s">
        <v>3737</v>
      </c>
      <c r="E317" s="36">
        <v>19128.3</v>
      </c>
      <c r="F317" s="43"/>
      <c r="G317" s="36">
        <v>816.54</v>
      </c>
      <c r="H317" s="36">
        <v>18985.259999999998</v>
      </c>
      <c r="I317" s="36">
        <v>959.58</v>
      </c>
      <c r="J317" s="43"/>
      <c r="K317" s="5" t="e">
        <f>VLOOKUP(B317,#REF!,1,0)</f>
        <v>#REF!</v>
      </c>
    </row>
    <row r="318" spans="1:11" ht="15" hidden="1" customHeight="1">
      <c r="A318" s="34">
        <v>6</v>
      </c>
      <c r="B318" s="35" t="s">
        <v>3759</v>
      </c>
      <c r="C318" s="34" t="s">
        <v>3760</v>
      </c>
      <c r="D318" s="35" t="s">
        <v>3761</v>
      </c>
      <c r="E318" s="36">
        <v>1596761.39</v>
      </c>
      <c r="F318" s="43"/>
      <c r="G318" s="36">
        <v>260541.12</v>
      </c>
      <c r="H318" s="36">
        <v>512582.71</v>
      </c>
      <c r="I318" s="36">
        <v>1344719.8</v>
      </c>
      <c r="J318" s="43"/>
      <c r="K318" s="5" t="e">
        <f>VLOOKUP(B318,#REF!,1,0)</f>
        <v>#REF!</v>
      </c>
    </row>
    <row r="319" spans="1:11" ht="15" hidden="1" customHeight="1">
      <c r="A319" s="34">
        <v>6</v>
      </c>
      <c r="B319" s="35" t="s">
        <v>3762</v>
      </c>
      <c r="C319" s="34" t="s">
        <v>3763</v>
      </c>
      <c r="D319" s="35" t="s">
        <v>3764</v>
      </c>
      <c r="E319" s="36">
        <v>153955.31</v>
      </c>
      <c r="F319" s="43"/>
      <c r="G319" s="36">
        <v>40664.949999999997</v>
      </c>
      <c r="H319" s="36">
        <v>45478.12</v>
      </c>
      <c r="I319" s="36">
        <v>149142.14000000001</v>
      </c>
      <c r="J319" s="43"/>
      <c r="K319" s="5" t="e">
        <f>VLOOKUP(B319,#REF!,1,0)</f>
        <v>#REF!</v>
      </c>
    </row>
    <row r="320" spans="1:11" ht="15" hidden="1" customHeight="1">
      <c r="A320" s="34">
        <v>6</v>
      </c>
      <c r="B320" s="35" t="s">
        <v>3765</v>
      </c>
      <c r="C320" s="34" t="s">
        <v>3766</v>
      </c>
      <c r="D320" s="35" t="s">
        <v>3746</v>
      </c>
      <c r="E320" s="36">
        <v>99462.83</v>
      </c>
      <c r="F320" s="43"/>
      <c r="G320" s="36">
        <v>15318.8</v>
      </c>
      <c r="H320" s="36">
        <v>0</v>
      </c>
      <c r="I320" s="36">
        <v>114781.63</v>
      </c>
      <c r="J320" s="43"/>
      <c r="K320" s="5" t="e">
        <f>VLOOKUP(B320,#REF!,1,0)</f>
        <v>#REF!</v>
      </c>
    </row>
    <row r="321" spans="1:11" ht="15" hidden="1" customHeight="1">
      <c r="A321" s="34">
        <v>6</v>
      </c>
      <c r="B321" s="35" t="s">
        <v>3767</v>
      </c>
      <c r="C321" s="34" t="s">
        <v>3768</v>
      </c>
      <c r="D321" s="35" t="s">
        <v>3752</v>
      </c>
      <c r="E321" s="36">
        <v>8914.1299999999992</v>
      </c>
      <c r="F321" s="43"/>
      <c r="G321" s="36">
        <v>10281.41</v>
      </c>
      <c r="H321" s="36">
        <v>8914.1299999999992</v>
      </c>
      <c r="I321" s="36">
        <v>10281.41</v>
      </c>
      <c r="J321" s="43"/>
      <c r="K321" s="5" t="e">
        <f>VLOOKUP(B321,#REF!,1,0)</f>
        <v>#REF!</v>
      </c>
    </row>
    <row r="322" spans="1:11" ht="15" hidden="1" customHeight="1">
      <c r="A322" s="34">
        <v>6</v>
      </c>
      <c r="B322" s="35" t="s">
        <v>3769</v>
      </c>
      <c r="C322" s="34" t="s">
        <v>3770</v>
      </c>
      <c r="D322" s="35" t="s">
        <v>3755</v>
      </c>
      <c r="E322" s="36">
        <v>81135.33</v>
      </c>
      <c r="F322" s="43"/>
      <c r="G322" s="36">
        <v>10522</v>
      </c>
      <c r="H322" s="36">
        <v>78505.649999999994</v>
      </c>
      <c r="I322" s="36">
        <v>13151.68</v>
      </c>
      <c r="J322" s="43"/>
      <c r="K322" s="5" t="e">
        <f>VLOOKUP(B322,#REF!,1,0)</f>
        <v>#REF!</v>
      </c>
    </row>
    <row r="323" spans="1:11" ht="15" hidden="1" customHeight="1">
      <c r="A323" s="34">
        <v>6</v>
      </c>
      <c r="B323" s="35" t="s">
        <v>3771</v>
      </c>
      <c r="C323" s="34" t="s">
        <v>3772</v>
      </c>
      <c r="D323" s="35" t="s">
        <v>3773</v>
      </c>
      <c r="E323" s="36">
        <v>162771.01</v>
      </c>
      <c r="F323" s="43"/>
      <c r="G323" s="36">
        <v>0</v>
      </c>
      <c r="H323" s="36">
        <v>0</v>
      </c>
      <c r="I323" s="36">
        <v>162771.01</v>
      </c>
      <c r="J323" s="43"/>
      <c r="K323" s="5" t="e">
        <f>VLOOKUP(B323,#REF!,1,0)</f>
        <v>#REF!</v>
      </c>
    </row>
    <row r="324" spans="1:11" ht="15" hidden="1" customHeight="1">
      <c r="A324" s="34">
        <v>3</v>
      </c>
      <c r="B324" s="35" t="s">
        <v>3774</v>
      </c>
      <c r="C324" s="34" t="s">
        <v>1</v>
      </c>
      <c r="D324" s="35" t="s">
        <v>3775</v>
      </c>
      <c r="E324" s="36">
        <v>3588873.48</v>
      </c>
      <c r="F324" s="43"/>
      <c r="G324" s="36">
        <v>2822130.88</v>
      </c>
      <c r="H324" s="36">
        <v>870840.46</v>
      </c>
      <c r="I324" s="36">
        <v>5540163.9000000004</v>
      </c>
      <c r="J324" s="43"/>
      <c r="K324" s="5" t="e">
        <f>VLOOKUP(B324,#REF!,1,0)</f>
        <v>#REF!</v>
      </c>
    </row>
    <row r="325" spans="1:11" ht="15" hidden="1" customHeight="1">
      <c r="A325" s="34">
        <v>4</v>
      </c>
      <c r="B325" s="35" t="s">
        <v>3776</v>
      </c>
      <c r="C325" s="34" t="s">
        <v>1</v>
      </c>
      <c r="D325" s="35" t="s">
        <v>3777</v>
      </c>
      <c r="E325" s="36">
        <v>3588873.48</v>
      </c>
      <c r="F325" s="43"/>
      <c r="G325" s="36">
        <v>2822130.88</v>
      </c>
      <c r="H325" s="36">
        <v>870840.46</v>
      </c>
      <c r="I325" s="36">
        <v>5540163.9000000004</v>
      </c>
      <c r="J325" s="43"/>
      <c r="K325" s="5" t="e">
        <f>VLOOKUP(B325,#REF!,1,0)</f>
        <v>#REF!</v>
      </c>
    </row>
    <row r="326" spans="1:11" ht="15" hidden="1" customHeight="1">
      <c r="A326" s="34">
        <v>5</v>
      </c>
      <c r="B326" s="35" t="s">
        <v>3778</v>
      </c>
      <c r="C326" s="34" t="s">
        <v>1</v>
      </c>
      <c r="D326" s="35" t="s">
        <v>3687</v>
      </c>
      <c r="E326" s="36">
        <v>3082280.4</v>
      </c>
      <c r="F326" s="43"/>
      <c r="G326" s="36">
        <v>2349011.4</v>
      </c>
      <c r="H326" s="36">
        <v>671363.87</v>
      </c>
      <c r="I326" s="36">
        <v>4759927.93</v>
      </c>
      <c r="J326" s="43"/>
      <c r="K326" s="5" t="e">
        <f>VLOOKUP(B326,#REF!,1,0)</f>
        <v>#REF!</v>
      </c>
    </row>
    <row r="327" spans="1:11" ht="15" hidden="1" customHeight="1">
      <c r="A327" s="34">
        <v>6</v>
      </c>
      <c r="B327" s="35" t="s">
        <v>3779</v>
      </c>
      <c r="C327" s="34" t="s">
        <v>3780</v>
      </c>
      <c r="D327" s="35" t="s">
        <v>3781</v>
      </c>
      <c r="E327" s="36">
        <v>23266.7</v>
      </c>
      <c r="F327" s="43"/>
      <c r="G327" s="36">
        <v>43171.29</v>
      </c>
      <c r="H327" s="36">
        <v>16344.2</v>
      </c>
      <c r="I327" s="36">
        <v>50093.79</v>
      </c>
      <c r="J327" s="43"/>
      <c r="K327" s="5" t="e">
        <f>VLOOKUP(B327,#REF!,1,0)</f>
        <v>#REF!</v>
      </c>
    </row>
    <row r="328" spans="1:11" ht="15" hidden="1" customHeight="1">
      <c r="A328" s="34">
        <v>6</v>
      </c>
      <c r="B328" s="35" t="s">
        <v>3782</v>
      </c>
      <c r="C328" s="34" t="s">
        <v>3783</v>
      </c>
      <c r="D328" s="35" t="s">
        <v>3784</v>
      </c>
      <c r="E328" s="36">
        <v>1819093.82</v>
      </c>
      <c r="F328" s="43"/>
      <c r="G328" s="36">
        <v>1197768.56</v>
      </c>
      <c r="H328" s="36">
        <v>301969.02</v>
      </c>
      <c r="I328" s="36">
        <v>2714893.36</v>
      </c>
      <c r="J328" s="43"/>
      <c r="K328" s="5" t="e">
        <f>VLOOKUP(B328,#REF!,1,0)</f>
        <v>#REF!</v>
      </c>
    </row>
    <row r="329" spans="1:11" ht="15" hidden="1" customHeight="1">
      <c r="A329" s="34">
        <v>6</v>
      </c>
      <c r="B329" s="35" t="s">
        <v>3785</v>
      </c>
      <c r="C329" s="34" t="s">
        <v>3786</v>
      </c>
      <c r="D329" s="35" t="s">
        <v>3787</v>
      </c>
      <c r="E329" s="36">
        <v>560026.25</v>
      </c>
      <c r="F329" s="43"/>
      <c r="G329" s="36">
        <v>670614.78</v>
      </c>
      <c r="H329" s="36">
        <v>108989.72</v>
      </c>
      <c r="I329" s="36">
        <v>1121651.31</v>
      </c>
      <c r="J329" s="43"/>
      <c r="K329" s="5" t="e">
        <f>VLOOKUP(B329,#REF!,1,0)</f>
        <v>#REF!</v>
      </c>
    </row>
    <row r="330" spans="1:11" ht="15" hidden="1" customHeight="1">
      <c r="A330" s="34">
        <v>6</v>
      </c>
      <c r="B330" s="35" t="s">
        <v>3788</v>
      </c>
      <c r="C330" s="34" t="s">
        <v>3789</v>
      </c>
      <c r="D330" s="35" t="s">
        <v>3790</v>
      </c>
      <c r="E330" s="36">
        <v>44681.19</v>
      </c>
      <c r="F330" s="43"/>
      <c r="G330" s="36">
        <v>33068.080000000002</v>
      </c>
      <c r="H330" s="36">
        <v>16482.97</v>
      </c>
      <c r="I330" s="36">
        <v>61266.3</v>
      </c>
      <c r="J330" s="43"/>
      <c r="K330" s="5" t="e">
        <f>VLOOKUP(B330,#REF!,1,0)</f>
        <v>#REF!</v>
      </c>
    </row>
    <row r="331" spans="1:11" ht="15" hidden="1" customHeight="1">
      <c r="A331" s="34">
        <v>6</v>
      </c>
      <c r="B331" s="35" t="s">
        <v>3791</v>
      </c>
      <c r="C331" s="34" t="s">
        <v>3792</v>
      </c>
      <c r="D331" s="35" t="s">
        <v>3793</v>
      </c>
      <c r="E331" s="36">
        <v>209485.13</v>
      </c>
      <c r="F331" s="43"/>
      <c r="G331" s="36">
        <v>110191.19</v>
      </c>
      <c r="H331" s="36">
        <v>95270.51</v>
      </c>
      <c r="I331" s="36">
        <v>224405.81</v>
      </c>
      <c r="J331" s="43"/>
      <c r="K331" s="5" t="e">
        <f>VLOOKUP(B331,#REF!,1,0)</f>
        <v>#REF!</v>
      </c>
    </row>
    <row r="332" spans="1:11" ht="15" hidden="1" customHeight="1">
      <c r="A332" s="34">
        <v>6</v>
      </c>
      <c r="B332" s="35" t="s">
        <v>3794</v>
      </c>
      <c r="C332" s="34" t="s">
        <v>3795</v>
      </c>
      <c r="D332" s="35" t="s">
        <v>3796</v>
      </c>
      <c r="E332" s="36">
        <v>149741.10999999999</v>
      </c>
      <c r="F332" s="43"/>
      <c r="G332" s="36">
        <v>111753.08</v>
      </c>
      <c r="H332" s="36">
        <v>54876.72</v>
      </c>
      <c r="I332" s="36">
        <v>206617.47</v>
      </c>
      <c r="J332" s="43"/>
      <c r="K332" s="5" t="e">
        <f>VLOOKUP(B332,#REF!,1,0)</f>
        <v>#REF!</v>
      </c>
    </row>
    <row r="333" spans="1:11" ht="15" hidden="1" customHeight="1">
      <c r="A333" s="34">
        <v>6</v>
      </c>
      <c r="B333" s="35" t="s">
        <v>3797</v>
      </c>
      <c r="C333" s="34" t="s">
        <v>3798</v>
      </c>
      <c r="D333" s="35" t="s">
        <v>3799</v>
      </c>
      <c r="E333" s="36">
        <v>275986.2</v>
      </c>
      <c r="F333" s="43"/>
      <c r="G333" s="36">
        <v>182444.42</v>
      </c>
      <c r="H333" s="36">
        <v>77430.73</v>
      </c>
      <c r="I333" s="36">
        <v>380999.89</v>
      </c>
      <c r="J333" s="43"/>
      <c r="K333" s="5" t="e">
        <f>VLOOKUP(B333,#REF!,1,0)</f>
        <v>#REF!</v>
      </c>
    </row>
    <row r="334" spans="1:11" ht="15" hidden="1" customHeight="1">
      <c r="A334" s="34">
        <v>5</v>
      </c>
      <c r="B334" s="35" t="s">
        <v>3800</v>
      </c>
      <c r="C334" s="34" t="s">
        <v>1</v>
      </c>
      <c r="D334" s="35" t="s">
        <v>3710</v>
      </c>
      <c r="E334" s="36">
        <v>506593.08</v>
      </c>
      <c r="F334" s="43"/>
      <c r="G334" s="36">
        <v>473119.48</v>
      </c>
      <c r="H334" s="36">
        <v>199476.59</v>
      </c>
      <c r="I334" s="36">
        <v>780235.97</v>
      </c>
      <c r="J334" s="43"/>
      <c r="K334" s="5" t="e">
        <f>VLOOKUP(B334,#REF!,1,0)</f>
        <v>#REF!</v>
      </c>
    </row>
    <row r="335" spans="1:11" ht="15" hidden="1" customHeight="1">
      <c r="A335" s="34">
        <v>6</v>
      </c>
      <c r="B335" s="35" t="s">
        <v>3801</v>
      </c>
      <c r="C335" s="34" t="s">
        <v>3802</v>
      </c>
      <c r="D335" s="35" t="s">
        <v>3803</v>
      </c>
      <c r="E335" s="36">
        <v>18473.25</v>
      </c>
      <c r="F335" s="43"/>
      <c r="G335" s="36">
        <v>11356.58</v>
      </c>
      <c r="H335" s="36">
        <v>16632.29</v>
      </c>
      <c r="I335" s="36">
        <v>13197.54</v>
      </c>
      <c r="J335" s="43"/>
      <c r="K335" s="5" t="e">
        <f>VLOOKUP(B335,#REF!,1,0)</f>
        <v>#REF!</v>
      </c>
    </row>
    <row r="336" spans="1:11" ht="15" hidden="1" customHeight="1">
      <c r="A336" s="34">
        <v>6</v>
      </c>
      <c r="B336" s="35" t="s">
        <v>3804</v>
      </c>
      <c r="C336" s="34" t="s">
        <v>3805</v>
      </c>
      <c r="D336" s="35" t="s">
        <v>3806</v>
      </c>
      <c r="E336" s="36">
        <v>412759.19</v>
      </c>
      <c r="F336" s="43"/>
      <c r="G336" s="36">
        <v>295563.82</v>
      </c>
      <c r="H336" s="36">
        <v>119105.47</v>
      </c>
      <c r="I336" s="36">
        <v>589217.54</v>
      </c>
      <c r="J336" s="43"/>
      <c r="K336" s="5" t="e">
        <f>VLOOKUP(B336,#REF!,1,0)</f>
        <v>#REF!</v>
      </c>
    </row>
    <row r="337" spans="1:11" ht="15" hidden="1" customHeight="1">
      <c r="A337" s="34">
        <v>6</v>
      </c>
      <c r="B337" s="35" t="s">
        <v>3807</v>
      </c>
      <c r="C337" s="34" t="s">
        <v>3808</v>
      </c>
      <c r="D337" s="35" t="s">
        <v>3809</v>
      </c>
      <c r="E337" s="36">
        <v>45232.480000000003</v>
      </c>
      <c r="F337" s="43"/>
      <c r="G337" s="36">
        <v>91309.71</v>
      </c>
      <c r="H337" s="36">
        <v>43027.05</v>
      </c>
      <c r="I337" s="36">
        <v>93515.14</v>
      </c>
      <c r="J337" s="43"/>
      <c r="K337" s="5" t="e">
        <f>VLOOKUP(B337,#REF!,1,0)</f>
        <v>#REF!</v>
      </c>
    </row>
    <row r="338" spans="1:11" ht="15" customHeight="1">
      <c r="A338" s="34">
        <v>6</v>
      </c>
      <c r="B338" s="35" t="s">
        <v>3810</v>
      </c>
      <c r="C338" s="34" t="s">
        <v>3811</v>
      </c>
      <c r="D338" s="35" t="s">
        <v>3790</v>
      </c>
      <c r="E338" s="36">
        <v>24154.12</v>
      </c>
      <c r="F338" s="43"/>
      <c r="G338" s="36">
        <v>1097.24</v>
      </c>
      <c r="H338" s="36">
        <v>17959.2</v>
      </c>
      <c r="I338" s="36">
        <v>7292.16</v>
      </c>
      <c r="J338" s="43"/>
      <c r="K338" s="5" t="e">
        <f>VLOOKUP(B338,#REF!,1,0)</f>
        <v>#REF!</v>
      </c>
    </row>
    <row r="339" spans="1:11" ht="15" hidden="1" customHeight="1">
      <c r="A339" s="34">
        <v>6</v>
      </c>
      <c r="B339" s="35" t="s">
        <v>3812</v>
      </c>
      <c r="C339" s="34" t="s">
        <v>3813</v>
      </c>
      <c r="D339" s="35" t="s">
        <v>3796</v>
      </c>
      <c r="E339" s="36">
        <v>3866.09</v>
      </c>
      <c r="F339" s="43"/>
      <c r="G339" s="36">
        <v>12089.66</v>
      </c>
      <c r="H339" s="36">
        <v>2644.63</v>
      </c>
      <c r="I339" s="36">
        <v>13311.12</v>
      </c>
      <c r="J339" s="43"/>
      <c r="K339" s="5" t="e">
        <f>VLOOKUP(B339,#REF!,1,0)</f>
        <v>#REF!</v>
      </c>
    </row>
    <row r="340" spans="1:11" ht="15" hidden="1" customHeight="1">
      <c r="A340" s="34">
        <v>6</v>
      </c>
      <c r="B340" s="35" t="s">
        <v>3814</v>
      </c>
      <c r="C340" s="34" t="s">
        <v>3815</v>
      </c>
      <c r="D340" s="35" t="s">
        <v>3799</v>
      </c>
      <c r="E340" s="36">
        <v>2107.9499999999998</v>
      </c>
      <c r="F340" s="43"/>
      <c r="G340" s="36">
        <v>23626.38</v>
      </c>
      <c r="H340" s="36">
        <v>107.95</v>
      </c>
      <c r="I340" s="36">
        <v>25626.38</v>
      </c>
      <c r="J340" s="43"/>
      <c r="K340" s="5" t="e">
        <f>VLOOKUP(B340,#REF!,1,0)</f>
        <v>#REF!</v>
      </c>
    </row>
    <row r="341" spans="1:11" ht="15" hidden="1" customHeight="1">
      <c r="A341" s="34">
        <v>6</v>
      </c>
      <c r="B341" s="35" t="s">
        <v>3816</v>
      </c>
      <c r="C341" s="34" t="s">
        <v>3817</v>
      </c>
      <c r="D341" s="35" t="s">
        <v>3793</v>
      </c>
      <c r="E341" s="36">
        <v>0</v>
      </c>
      <c r="F341" s="43"/>
      <c r="G341" s="36">
        <v>38076.089999999997</v>
      </c>
      <c r="H341" s="36">
        <v>0</v>
      </c>
      <c r="I341" s="36">
        <v>38076.089999999997</v>
      </c>
      <c r="J341" s="43"/>
      <c r="K341" s="5" t="e">
        <f>VLOOKUP(B341,#REF!,1,0)</f>
        <v>#REF!</v>
      </c>
    </row>
    <row r="342" spans="1:11" ht="15" hidden="1" customHeight="1">
      <c r="A342" s="34">
        <v>3</v>
      </c>
      <c r="B342" s="35" t="s">
        <v>3818</v>
      </c>
      <c r="C342" s="34" t="s">
        <v>1</v>
      </c>
      <c r="D342" s="35" t="s">
        <v>3819</v>
      </c>
      <c r="E342" s="36">
        <v>2376492.66</v>
      </c>
      <c r="F342" s="43"/>
      <c r="G342" s="36">
        <v>594313.34</v>
      </c>
      <c r="H342" s="36">
        <v>767110.95</v>
      </c>
      <c r="I342" s="36">
        <v>2203695.0499999998</v>
      </c>
      <c r="J342" s="43"/>
      <c r="K342" s="5" t="e">
        <f>VLOOKUP(B342,#REF!,1,0)</f>
        <v>#REF!</v>
      </c>
    </row>
    <row r="343" spans="1:11" ht="15" hidden="1" customHeight="1">
      <c r="A343" s="34">
        <v>4</v>
      </c>
      <c r="B343" s="35" t="s">
        <v>3820</v>
      </c>
      <c r="C343" s="34" t="s">
        <v>1</v>
      </c>
      <c r="D343" s="35" t="s">
        <v>3821</v>
      </c>
      <c r="E343" s="36">
        <v>2363269.5699999998</v>
      </c>
      <c r="F343" s="43"/>
      <c r="G343" s="36">
        <v>581975.93000000005</v>
      </c>
      <c r="H343" s="36">
        <v>757487.13</v>
      </c>
      <c r="I343" s="36">
        <v>2187758.37</v>
      </c>
      <c r="J343" s="43"/>
      <c r="K343" s="5" t="e">
        <f>VLOOKUP(B343,#REF!,1,0)</f>
        <v>#REF!</v>
      </c>
    </row>
    <row r="344" spans="1:11" ht="15" hidden="1" customHeight="1">
      <c r="A344" s="34">
        <v>5</v>
      </c>
      <c r="B344" s="35" t="s">
        <v>3822</v>
      </c>
      <c r="C344" s="34" t="s">
        <v>1</v>
      </c>
      <c r="D344" s="35" t="s">
        <v>3687</v>
      </c>
      <c r="E344" s="36">
        <v>1450502.6</v>
      </c>
      <c r="F344" s="43"/>
      <c r="G344" s="36">
        <v>313522.98</v>
      </c>
      <c r="H344" s="36">
        <v>416465.78</v>
      </c>
      <c r="I344" s="36">
        <v>1347559.8</v>
      </c>
      <c r="J344" s="43"/>
      <c r="K344" s="5" t="e">
        <f>VLOOKUP(B344,#REF!,1,0)</f>
        <v>#REF!</v>
      </c>
    </row>
    <row r="345" spans="1:11" ht="15" hidden="1" customHeight="1">
      <c r="A345" s="34">
        <v>6</v>
      </c>
      <c r="B345" s="35" t="s">
        <v>3823</v>
      </c>
      <c r="C345" s="34" t="s">
        <v>3824</v>
      </c>
      <c r="D345" s="35" t="s">
        <v>3825</v>
      </c>
      <c r="E345" s="36">
        <v>10947.21</v>
      </c>
      <c r="F345" s="43"/>
      <c r="G345" s="36">
        <v>8650.2099999999991</v>
      </c>
      <c r="H345" s="36">
        <v>8784.3700000000008</v>
      </c>
      <c r="I345" s="36">
        <v>10813.05</v>
      </c>
      <c r="J345" s="43"/>
      <c r="K345" s="5" t="e">
        <f>VLOOKUP(B345,#REF!,1,0)</f>
        <v>#REF!</v>
      </c>
    </row>
    <row r="346" spans="1:11" ht="15" hidden="1" customHeight="1">
      <c r="A346" s="34">
        <v>6</v>
      </c>
      <c r="B346" s="35" t="s">
        <v>3826</v>
      </c>
      <c r="C346" s="34" t="s">
        <v>3827</v>
      </c>
      <c r="D346" s="35" t="s">
        <v>3828</v>
      </c>
      <c r="E346" s="36">
        <v>1093535.53</v>
      </c>
      <c r="F346" s="43"/>
      <c r="G346" s="36">
        <v>183205.3</v>
      </c>
      <c r="H346" s="36">
        <v>264262.96000000002</v>
      </c>
      <c r="I346" s="36">
        <v>1012477.87</v>
      </c>
      <c r="J346" s="43"/>
      <c r="K346" s="5" t="e">
        <f>VLOOKUP(B346,#REF!,1,0)</f>
        <v>#REF!</v>
      </c>
    </row>
    <row r="347" spans="1:11" ht="15" hidden="1" customHeight="1">
      <c r="A347" s="34">
        <v>6</v>
      </c>
      <c r="B347" s="35" t="s">
        <v>3829</v>
      </c>
      <c r="C347" s="34" t="s">
        <v>3830</v>
      </c>
      <c r="D347" s="35" t="s">
        <v>3831</v>
      </c>
      <c r="E347" s="36">
        <v>115499.28</v>
      </c>
      <c r="F347" s="43"/>
      <c r="G347" s="36">
        <v>18654.54</v>
      </c>
      <c r="H347" s="36">
        <v>50072.56</v>
      </c>
      <c r="I347" s="36">
        <v>84081.26</v>
      </c>
      <c r="J347" s="43"/>
      <c r="K347" s="5" t="e">
        <f>VLOOKUP(B347,#REF!,1,0)</f>
        <v>#REF!</v>
      </c>
    </row>
    <row r="348" spans="1:11" ht="15" hidden="1" customHeight="1">
      <c r="A348" s="34">
        <v>6</v>
      </c>
      <c r="B348" s="35" t="s">
        <v>3832</v>
      </c>
      <c r="C348" s="34" t="s">
        <v>3833</v>
      </c>
      <c r="D348" s="35" t="s">
        <v>3834</v>
      </c>
      <c r="E348" s="36">
        <v>25854.95</v>
      </c>
      <c r="F348" s="43"/>
      <c r="G348" s="36">
        <v>21484.11</v>
      </c>
      <c r="H348" s="36">
        <v>1529.48</v>
      </c>
      <c r="I348" s="36">
        <v>45809.58</v>
      </c>
      <c r="J348" s="43"/>
      <c r="K348" s="5" t="e">
        <f>VLOOKUP(B348,#REF!,1,0)</f>
        <v>#REF!</v>
      </c>
    </row>
    <row r="349" spans="1:11" ht="15" hidden="1" customHeight="1">
      <c r="A349" s="34">
        <v>6</v>
      </c>
      <c r="B349" s="35" t="s">
        <v>3835</v>
      </c>
      <c r="C349" s="34" t="s">
        <v>3836</v>
      </c>
      <c r="D349" s="35" t="s">
        <v>3837</v>
      </c>
      <c r="E349" s="36">
        <v>81259.06</v>
      </c>
      <c r="F349" s="43"/>
      <c r="G349" s="36">
        <v>38465.910000000003</v>
      </c>
      <c r="H349" s="36">
        <v>30364.05</v>
      </c>
      <c r="I349" s="36">
        <v>89360.92</v>
      </c>
      <c r="J349" s="43"/>
      <c r="K349" s="5" t="e">
        <f>VLOOKUP(B349,#REF!,1,0)</f>
        <v>#REF!</v>
      </c>
    </row>
    <row r="350" spans="1:11" ht="15" hidden="1" customHeight="1">
      <c r="A350" s="34">
        <v>6</v>
      </c>
      <c r="B350" s="35" t="s">
        <v>3838</v>
      </c>
      <c r="C350" s="34" t="s">
        <v>3839</v>
      </c>
      <c r="D350" s="35" t="s">
        <v>3840</v>
      </c>
      <c r="E350" s="36">
        <v>123406.57</v>
      </c>
      <c r="F350" s="43"/>
      <c r="G350" s="36">
        <v>43062.91</v>
      </c>
      <c r="H350" s="36">
        <v>61452.36</v>
      </c>
      <c r="I350" s="36">
        <v>105017.12</v>
      </c>
      <c r="J350" s="43"/>
      <c r="K350" s="5" t="e">
        <f>VLOOKUP(B350,#REF!,1,0)</f>
        <v>#REF!</v>
      </c>
    </row>
    <row r="351" spans="1:11" ht="15" hidden="1" customHeight="1">
      <c r="A351" s="34">
        <v>5</v>
      </c>
      <c r="B351" s="35" t="s">
        <v>3841</v>
      </c>
      <c r="C351" s="34" t="s">
        <v>1</v>
      </c>
      <c r="D351" s="35" t="s">
        <v>3710</v>
      </c>
      <c r="E351" s="36">
        <v>912766.97</v>
      </c>
      <c r="F351" s="43"/>
      <c r="G351" s="36">
        <v>268452.95</v>
      </c>
      <c r="H351" s="36">
        <v>341021.35</v>
      </c>
      <c r="I351" s="36">
        <v>840198.57</v>
      </c>
      <c r="J351" s="43"/>
      <c r="K351" s="5" t="e">
        <f>VLOOKUP(B351,#REF!,1,0)</f>
        <v>#REF!</v>
      </c>
    </row>
    <row r="352" spans="1:11" ht="15" hidden="1" customHeight="1">
      <c r="A352" s="34">
        <v>6</v>
      </c>
      <c r="B352" s="35" t="s">
        <v>3842</v>
      </c>
      <c r="C352" s="34" t="s">
        <v>3843</v>
      </c>
      <c r="D352" s="35" t="s">
        <v>3825</v>
      </c>
      <c r="E352" s="36">
        <v>17090.79</v>
      </c>
      <c r="F352" s="43"/>
      <c r="G352" s="36">
        <v>13362.13</v>
      </c>
      <c r="H352" s="36">
        <v>17031.36</v>
      </c>
      <c r="I352" s="36">
        <v>13421.56</v>
      </c>
      <c r="J352" s="43"/>
      <c r="K352" s="5" t="e">
        <f>VLOOKUP(B352,#REF!,1,0)</f>
        <v>#REF!</v>
      </c>
    </row>
    <row r="353" spans="1:11" ht="15" hidden="1" customHeight="1">
      <c r="A353" s="34">
        <v>6</v>
      </c>
      <c r="B353" s="35" t="s">
        <v>3844</v>
      </c>
      <c r="C353" s="34" t="s">
        <v>3845</v>
      </c>
      <c r="D353" s="35" t="s">
        <v>3846</v>
      </c>
      <c r="E353" s="36">
        <v>809499.33</v>
      </c>
      <c r="F353" s="43"/>
      <c r="G353" s="36">
        <v>147915.35999999999</v>
      </c>
      <c r="H353" s="36">
        <v>259972.41</v>
      </c>
      <c r="I353" s="36">
        <v>697442.28</v>
      </c>
      <c r="J353" s="43"/>
      <c r="K353" s="5" t="e">
        <f>VLOOKUP(B353,#REF!,1,0)</f>
        <v>#REF!</v>
      </c>
    </row>
    <row r="354" spans="1:11" ht="15" hidden="1" customHeight="1">
      <c r="A354" s="34">
        <v>6</v>
      </c>
      <c r="B354" s="35" t="s">
        <v>3847</v>
      </c>
      <c r="C354" s="34" t="s">
        <v>3848</v>
      </c>
      <c r="D354" s="35" t="s">
        <v>3849</v>
      </c>
      <c r="E354" s="36">
        <v>35783.79</v>
      </c>
      <c r="F354" s="43"/>
      <c r="G354" s="36">
        <v>82494.05</v>
      </c>
      <c r="H354" s="36">
        <v>13924.52</v>
      </c>
      <c r="I354" s="36">
        <v>104353.32</v>
      </c>
      <c r="J354" s="43"/>
      <c r="K354" s="5" t="e">
        <f>VLOOKUP(B354,#REF!,1,0)</f>
        <v>#REF!</v>
      </c>
    </row>
    <row r="355" spans="1:11" ht="15" hidden="1" customHeight="1">
      <c r="A355" s="34">
        <v>6</v>
      </c>
      <c r="B355" s="35" t="s">
        <v>3850</v>
      </c>
      <c r="C355" s="34" t="s">
        <v>3851</v>
      </c>
      <c r="D355" s="35" t="s">
        <v>3852</v>
      </c>
      <c r="E355" s="36">
        <v>21660.799999999999</v>
      </c>
      <c r="F355" s="43"/>
      <c r="G355" s="36">
        <v>6093.8</v>
      </c>
      <c r="H355" s="36">
        <v>21660.799999999999</v>
      </c>
      <c r="I355" s="36">
        <v>6093.8</v>
      </c>
      <c r="J355" s="43"/>
      <c r="K355" s="5" t="e">
        <f>VLOOKUP(B355,#REF!,1,0)</f>
        <v>#REF!</v>
      </c>
    </row>
    <row r="356" spans="1:11" ht="15" hidden="1" customHeight="1">
      <c r="A356" s="34">
        <v>6</v>
      </c>
      <c r="B356" s="35" t="s">
        <v>3853</v>
      </c>
      <c r="C356" s="34" t="s">
        <v>3854</v>
      </c>
      <c r="D356" s="35" t="s">
        <v>3837</v>
      </c>
      <c r="E356" s="36">
        <v>18758.740000000002</v>
      </c>
      <c r="F356" s="43"/>
      <c r="G356" s="36">
        <v>7048.98</v>
      </c>
      <c r="H356" s="36">
        <v>18458.740000000002</v>
      </c>
      <c r="I356" s="36">
        <v>7348.98</v>
      </c>
      <c r="J356" s="43"/>
      <c r="K356" s="5" t="e">
        <f>VLOOKUP(B356,#REF!,1,0)</f>
        <v>#REF!</v>
      </c>
    </row>
    <row r="357" spans="1:11" ht="15" hidden="1" customHeight="1">
      <c r="A357" s="34">
        <v>6</v>
      </c>
      <c r="B357" s="35" t="s">
        <v>3855</v>
      </c>
      <c r="C357" s="34" t="s">
        <v>3856</v>
      </c>
      <c r="D357" s="35" t="s">
        <v>3840</v>
      </c>
      <c r="E357" s="36">
        <v>1580.98</v>
      </c>
      <c r="F357" s="43"/>
      <c r="G357" s="36">
        <v>7891.41</v>
      </c>
      <c r="H357" s="36">
        <v>1580.98</v>
      </c>
      <c r="I357" s="36">
        <v>7891.41</v>
      </c>
      <c r="J357" s="43"/>
      <c r="K357" s="5" t="e">
        <f>VLOOKUP(B357,#REF!,1,0)</f>
        <v>#REF!</v>
      </c>
    </row>
    <row r="358" spans="1:11" ht="15" customHeight="1">
      <c r="A358" s="34">
        <v>6</v>
      </c>
      <c r="B358" s="35" t="s">
        <v>3857</v>
      </c>
      <c r="C358" s="34" t="s">
        <v>3858</v>
      </c>
      <c r="D358" s="35" t="s">
        <v>3834</v>
      </c>
      <c r="E358" s="36">
        <v>8392.5400000000009</v>
      </c>
      <c r="F358" s="43"/>
      <c r="G358" s="36">
        <v>3647.22</v>
      </c>
      <c r="H358" s="36">
        <v>8392.5400000000009</v>
      </c>
      <c r="I358" s="36">
        <v>3647.22</v>
      </c>
      <c r="J358" s="43"/>
      <c r="K358" s="5" t="e">
        <f>VLOOKUP(B358,#REF!,1,0)</f>
        <v>#REF!</v>
      </c>
    </row>
    <row r="359" spans="1:11" ht="15" hidden="1" customHeight="1">
      <c r="A359" s="34">
        <v>4</v>
      </c>
      <c r="B359" s="35" t="s">
        <v>3859</v>
      </c>
      <c r="C359" s="34" t="s">
        <v>1</v>
      </c>
      <c r="D359" s="35" t="s">
        <v>3860</v>
      </c>
      <c r="E359" s="36">
        <v>13223.09</v>
      </c>
      <c r="F359" s="43"/>
      <c r="G359" s="36">
        <v>12337.41</v>
      </c>
      <c r="H359" s="36">
        <v>9623.82</v>
      </c>
      <c r="I359" s="36">
        <v>15936.68</v>
      </c>
      <c r="J359" s="43"/>
      <c r="K359" s="5" t="e">
        <f>VLOOKUP(B359,#REF!,1,0)</f>
        <v>#REF!</v>
      </c>
    </row>
    <row r="360" spans="1:11" ht="15" hidden="1" customHeight="1">
      <c r="A360" s="34">
        <v>5</v>
      </c>
      <c r="B360" s="35" t="s">
        <v>3861</v>
      </c>
      <c r="C360" s="34" t="s">
        <v>1</v>
      </c>
      <c r="D360" s="35" t="s">
        <v>3687</v>
      </c>
      <c r="E360" s="36">
        <v>3877.67</v>
      </c>
      <c r="F360" s="43"/>
      <c r="G360" s="36">
        <v>3238.51</v>
      </c>
      <c r="H360" s="36">
        <v>3877.67</v>
      </c>
      <c r="I360" s="36">
        <v>3238.51</v>
      </c>
      <c r="J360" s="43"/>
      <c r="K360" s="5" t="e">
        <f>VLOOKUP(B360,#REF!,1,0)</f>
        <v>#REF!</v>
      </c>
    </row>
    <row r="361" spans="1:11" ht="15" hidden="1" customHeight="1">
      <c r="A361" s="34">
        <v>6</v>
      </c>
      <c r="B361" s="35" t="s">
        <v>3862</v>
      </c>
      <c r="C361" s="34" t="s">
        <v>3863</v>
      </c>
      <c r="D361" s="35" t="s">
        <v>3864</v>
      </c>
      <c r="E361" s="36">
        <v>3877.67</v>
      </c>
      <c r="F361" s="43"/>
      <c r="G361" s="36">
        <v>3238.51</v>
      </c>
      <c r="H361" s="36">
        <v>3877.67</v>
      </c>
      <c r="I361" s="36">
        <v>3238.51</v>
      </c>
      <c r="J361" s="43"/>
      <c r="K361" s="5" t="e">
        <f>VLOOKUP(B361,#REF!,1,0)</f>
        <v>#REF!</v>
      </c>
    </row>
    <row r="362" spans="1:11" ht="15" hidden="1" customHeight="1">
      <c r="A362" s="34">
        <v>5</v>
      </c>
      <c r="B362" s="35" t="s">
        <v>3865</v>
      </c>
      <c r="C362" s="34" t="s">
        <v>1</v>
      </c>
      <c r="D362" s="35" t="s">
        <v>3710</v>
      </c>
      <c r="E362" s="36">
        <v>9345.42</v>
      </c>
      <c r="F362" s="43"/>
      <c r="G362" s="36">
        <v>9098.9</v>
      </c>
      <c r="H362" s="36">
        <v>5746.15</v>
      </c>
      <c r="I362" s="36">
        <v>12698.17</v>
      </c>
      <c r="J362" s="43"/>
      <c r="K362" s="5" t="e">
        <f>VLOOKUP(B362,#REF!,1,0)</f>
        <v>#REF!</v>
      </c>
    </row>
    <row r="363" spans="1:11" ht="15" hidden="1" customHeight="1">
      <c r="A363" s="34">
        <v>6</v>
      </c>
      <c r="B363" s="35" t="s">
        <v>3866</v>
      </c>
      <c r="C363" s="34" t="s">
        <v>3867</v>
      </c>
      <c r="D363" s="35" t="s">
        <v>3864</v>
      </c>
      <c r="E363" s="36">
        <v>9345.42</v>
      </c>
      <c r="F363" s="43"/>
      <c r="G363" s="36">
        <v>9098.9</v>
      </c>
      <c r="H363" s="36">
        <v>5746.15</v>
      </c>
      <c r="I363" s="36">
        <v>12698.17</v>
      </c>
      <c r="J363" s="43"/>
      <c r="K363" s="5" t="e">
        <f>VLOOKUP(B363,#REF!,1,0)</f>
        <v>#REF!</v>
      </c>
    </row>
    <row r="364" spans="1:11" ht="15" hidden="1" customHeight="1">
      <c r="A364" s="34">
        <v>3</v>
      </c>
      <c r="B364" s="35" t="s">
        <v>3868</v>
      </c>
      <c r="C364" s="34" t="s">
        <v>1</v>
      </c>
      <c r="D364" s="35" t="s">
        <v>3869</v>
      </c>
      <c r="E364" s="36">
        <v>2091960.6</v>
      </c>
      <c r="F364" s="43"/>
      <c r="G364" s="36">
        <v>671068.66</v>
      </c>
      <c r="H364" s="36">
        <v>903895.5</v>
      </c>
      <c r="I364" s="36">
        <v>1859133.76</v>
      </c>
      <c r="J364" s="43"/>
      <c r="K364" s="5" t="e">
        <f>VLOOKUP(B364,#REF!,1,0)</f>
        <v>#REF!</v>
      </c>
    </row>
    <row r="365" spans="1:11" ht="15" hidden="1" customHeight="1">
      <c r="A365" s="34">
        <v>4</v>
      </c>
      <c r="B365" s="35" t="s">
        <v>3870</v>
      </c>
      <c r="C365" s="34" t="s">
        <v>1</v>
      </c>
      <c r="D365" s="35" t="s">
        <v>3871</v>
      </c>
      <c r="E365" s="36">
        <v>2046930.64</v>
      </c>
      <c r="F365" s="43"/>
      <c r="G365" s="36">
        <v>624394.89</v>
      </c>
      <c r="H365" s="36">
        <v>860105.22</v>
      </c>
      <c r="I365" s="36">
        <v>1811220.31</v>
      </c>
      <c r="J365" s="43"/>
      <c r="K365" s="5" t="e">
        <f>VLOOKUP(B365,#REF!,1,0)</f>
        <v>#REF!</v>
      </c>
    </row>
    <row r="366" spans="1:11" ht="15" hidden="1" customHeight="1">
      <c r="A366" s="34">
        <v>5</v>
      </c>
      <c r="B366" s="35" t="s">
        <v>3872</v>
      </c>
      <c r="C366" s="34" t="s">
        <v>1</v>
      </c>
      <c r="D366" s="35" t="s">
        <v>3687</v>
      </c>
      <c r="E366" s="36">
        <v>597508.28</v>
      </c>
      <c r="F366" s="43"/>
      <c r="G366" s="36">
        <v>304436.15000000002</v>
      </c>
      <c r="H366" s="36">
        <v>89095.02</v>
      </c>
      <c r="I366" s="36">
        <v>812849.41</v>
      </c>
      <c r="J366" s="43"/>
      <c r="K366" s="5" t="e">
        <f>VLOOKUP(B366,#REF!,1,0)</f>
        <v>#REF!</v>
      </c>
    </row>
    <row r="367" spans="1:11" ht="15" hidden="1" customHeight="1">
      <c r="A367" s="34">
        <v>6</v>
      </c>
      <c r="B367" s="35" t="s">
        <v>3873</v>
      </c>
      <c r="C367" s="34" t="s">
        <v>3874</v>
      </c>
      <c r="D367" s="35" t="s">
        <v>3875</v>
      </c>
      <c r="E367" s="36">
        <v>2295.87</v>
      </c>
      <c r="F367" s="43"/>
      <c r="G367" s="36">
        <v>1411.5</v>
      </c>
      <c r="H367" s="36">
        <v>2034.99</v>
      </c>
      <c r="I367" s="36">
        <v>1672.38</v>
      </c>
      <c r="J367" s="43"/>
      <c r="K367" s="5" t="e">
        <f>VLOOKUP(B367,#REF!,1,0)</f>
        <v>#REF!</v>
      </c>
    </row>
    <row r="368" spans="1:11" ht="15" hidden="1" customHeight="1">
      <c r="A368" s="34">
        <v>6</v>
      </c>
      <c r="B368" s="35" t="s">
        <v>3876</v>
      </c>
      <c r="C368" s="34" t="s">
        <v>3877</v>
      </c>
      <c r="D368" s="35" t="s">
        <v>3878</v>
      </c>
      <c r="E368" s="36">
        <v>445972.23</v>
      </c>
      <c r="F368" s="43"/>
      <c r="G368" s="36">
        <v>193443.68</v>
      </c>
      <c r="H368" s="36">
        <v>66064.06</v>
      </c>
      <c r="I368" s="36">
        <v>573351.85</v>
      </c>
      <c r="J368" s="43"/>
      <c r="K368" s="5" t="e">
        <f>VLOOKUP(B368,#REF!,1,0)</f>
        <v>#REF!</v>
      </c>
    </row>
    <row r="369" spans="1:11" ht="15" hidden="1" customHeight="1">
      <c r="A369" s="34">
        <v>6</v>
      </c>
      <c r="B369" s="35" t="s">
        <v>3879</v>
      </c>
      <c r="C369" s="34" t="s">
        <v>3880</v>
      </c>
      <c r="D369" s="35" t="s">
        <v>3881</v>
      </c>
      <c r="E369" s="36">
        <v>41417.01</v>
      </c>
      <c r="F369" s="43"/>
      <c r="G369" s="36">
        <v>35639.120000000003</v>
      </c>
      <c r="H369" s="36">
        <v>8734.2900000000009</v>
      </c>
      <c r="I369" s="36">
        <v>68321.84</v>
      </c>
      <c r="J369" s="43"/>
      <c r="K369" s="5" t="e">
        <f>VLOOKUP(B369,#REF!,1,0)</f>
        <v>#REF!</v>
      </c>
    </row>
    <row r="370" spans="1:11" ht="15" customHeight="1">
      <c r="A370" s="34">
        <v>6</v>
      </c>
      <c r="B370" s="35" t="s">
        <v>3882</v>
      </c>
      <c r="C370" s="34" t="s">
        <v>3883</v>
      </c>
      <c r="D370" s="35" t="s">
        <v>3884</v>
      </c>
      <c r="E370" s="36">
        <v>73508.11</v>
      </c>
      <c r="F370" s="43"/>
      <c r="G370" s="36">
        <v>519.07000000000005</v>
      </c>
      <c r="H370" s="36">
        <v>2126.2800000000002</v>
      </c>
      <c r="I370" s="36">
        <v>71900.899999999994</v>
      </c>
      <c r="J370" s="43"/>
      <c r="K370" s="5" t="e">
        <f>VLOOKUP(B370,#REF!,1,0)</f>
        <v>#REF!</v>
      </c>
    </row>
    <row r="371" spans="1:11" ht="15" hidden="1" customHeight="1">
      <c r="A371" s="34">
        <v>6</v>
      </c>
      <c r="B371" s="35" t="s">
        <v>3885</v>
      </c>
      <c r="C371" s="34" t="s">
        <v>3886</v>
      </c>
      <c r="D371" s="35" t="s">
        <v>3887</v>
      </c>
      <c r="E371" s="36">
        <v>14420.89</v>
      </c>
      <c r="F371" s="43"/>
      <c r="G371" s="36">
        <v>15669.05</v>
      </c>
      <c r="H371" s="36">
        <v>5746.68</v>
      </c>
      <c r="I371" s="36">
        <v>24343.26</v>
      </c>
      <c r="J371" s="43"/>
      <c r="K371" s="5" t="e">
        <f>VLOOKUP(B371,#REF!,1,0)</f>
        <v>#REF!</v>
      </c>
    </row>
    <row r="372" spans="1:11" ht="15" hidden="1" customHeight="1">
      <c r="A372" s="34">
        <v>6</v>
      </c>
      <c r="B372" s="35" t="s">
        <v>3888</v>
      </c>
      <c r="C372" s="34" t="s">
        <v>3889</v>
      </c>
      <c r="D372" s="35" t="s">
        <v>3890</v>
      </c>
      <c r="E372" s="36">
        <v>19894.169999999998</v>
      </c>
      <c r="F372" s="43"/>
      <c r="G372" s="36">
        <v>57753.73</v>
      </c>
      <c r="H372" s="36">
        <v>4388.72</v>
      </c>
      <c r="I372" s="36">
        <v>73259.179999999993</v>
      </c>
      <c r="J372" s="43"/>
      <c r="K372" s="5" t="e">
        <f>VLOOKUP(B372,#REF!,1,0)</f>
        <v>#REF!</v>
      </c>
    </row>
    <row r="373" spans="1:11" ht="15" hidden="1" customHeight="1">
      <c r="A373" s="34">
        <v>5</v>
      </c>
      <c r="B373" s="35" t="s">
        <v>3891</v>
      </c>
      <c r="C373" s="34" t="s">
        <v>1</v>
      </c>
      <c r="D373" s="35" t="s">
        <v>3710</v>
      </c>
      <c r="E373" s="36">
        <v>1449422.36</v>
      </c>
      <c r="F373" s="43"/>
      <c r="G373" s="36">
        <v>319958.74</v>
      </c>
      <c r="H373" s="36">
        <v>771010.2</v>
      </c>
      <c r="I373" s="36">
        <v>998370.9</v>
      </c>
      <c r="J373" s="43"/>
      <c r="K373" s="5" t="e">
        <f>VLOOKUP(B373,#REF!,1,0)</f>
        <v>#REF!</v>
      </c>
    </row>
    <row r="374" spans="1:11" ht="15" hidden="1" customHeight="1">
      <c r="A374" s="34">
        <v>6</v>
      </c>
      <c r="B374" s="35" t="s">
        <v>3892</v>
      </c>
      <c r="C374" s="34" t="s">
        <v>3893</v>
      </c>
      <c r="D374" s="35" t="s">
        <v>3875</v>
      </c>
      <c r="E374" s="36">
        <v>6295.15</v>
      </c>
      <c r="F374" s="43"/>
      <c r="G374" s="36">
        <v>6135.6</v>
      </c>
      <c r="H374" s="36">
        <v>4180.5200000000004</v>
      </c>
      <c r="I374" s="36">
        <v>8250.23</v>
      </c>
      <c r="J374" s="43"/>
      <c r="K374" s="5" t="e">
        <f>VLOOKUP(B374,#REF!,1,0)</f>
        <v>#REF!</v>
      </c>
    </row>
    <row r="375" spans="1:11" ht="15" hidden="1" customHeight="1">
      <c r="A375" s="34">
        <v>6</v>
      </c>
      <c r="B375" s="35" t="s">
        <v>3894</v>
      </c>
      <c r="C375" s="34" t="s">
        <v>3895</v>
      </c>
      <c r="D375" s="35" t="s">
        <v>3896</v>
      </c>
      <c r="E375" s="36">
        <v>1324646.77</v>
      </c>
      <c r="F375" s="43"/>
      <c r="G375" s="36">
        <v>281806.34999999998</v>
      </c>
      <c r="H375" s="36">
        <v>717262.96</v>
      </c>
      <c r="I375" s="36">
        <v>889190.16</v>
      </c>
      <c r="J375" s="43"/>
      <c r="K375" s="5" t="e">
        <f>VLOOKUP(B375,#REF!,1,0)</f>
        <v>#REF!</v>
      </c>
    </row>
    <row r="376" spans="1:11" ht="15" hidden="1" customHeight="1">
      <c r="A376" s="34">
        <v>6</v>
      </c>
      <c r="B376" s="35" t="s">
        <v>5690</v>
      </c>
      <c r="C376" s="34" t="s">
        <v>5691</v>
      </c>
      <c r="D376" s="35" t="s">
        <v>5692</v>
      </c>
      <c r="E376" s="36">
        <v>68906.100000000006</v>
      </c>
      <c r="F376" s="43"/>
      <c r="G376" s="36">
        <v>0</v>
      </c>
      <c r="H376" s="36">
        <v>9992.3799999999992</v>
      </c>
      <c r="I376" s="36">
        <v>58913.72</v>
      </c>
      <c r="J376" s="43"/>
      <c r="K376" s="5" t="e">
        <f>VLOOKUP(B376,#REF!,1,0)</f>
        <v>#REF!</v>
      </c>
    </row>
    <row r="377" spans="1:11" ht="15" customHeight="1">
      <c r="A377" s="34">
        <v>6</v>
      </c>
      <c r="B377" s="35" t="s">
        <v>3897</v>
      </c>
      <c r="C377" s="34" t="s">
        <v>3898</v>
      </c>
      <c r="D377" s="35" t="s">
        <v>3899</v>
      </c>
      <c r="E377" s="36">
        <v>17428.2</v>
      </c>
      <c r="F377" s="43"/>
      <c r="G377" s="36">
        <v>12700.8</v>
      </c>
      <c r="H377" s="36">
        <v>17428.2</v>
      </c>
      <c r="I377" s="36">
        <v>12700.8</v>
      </c>
      <c r="J377" s="43"/>
      <c r="K377" s="5" t="e">
        <f>VLOOKUP(B377,#REF!,1,0)</f>
        <v>#REF!</v>
      </c>
    </row>
    <row r="378" spans="1:11" ht="15" hidden="1" customHeight="1">
      <c r="A378" s="34">
        <v>6</v>
      </c>
      <c r="B378" s="35" t="s">
        <v>3900</v>
      </c>
      <c r="C378" s="34" t="s">
        <v>3901</v>
      </c>
      <c r="D378" s="35" t="s">
        <v>3887</v>
      </c>
      <c r="E378" s="36">
        <v>13092.14</v>
      </c>
      <c r="F378" s="43"/>
      <c r="G378" s="36">
        <v>12142.68</v>
      </c>
      <c r="H378" s="36">
        <v>8092.14</v>
      </c>
      <c r="I378" s="36">
        <v>17142.68</v>
      </c>
      <c r="J378" s="43"/>
      <c r="K378" s="5" t="e">
        <f>VLOOKUP(B378,#REF!,1,0)</f>
        <v>#REF!</v>
      </c>
    </row>
    <row r="379" spans="1:11" ht="15" hidden="1" customHeight="1">
      <c r="A379" s="34">
        <v>6</v>
      </c>
      <c r="B379" s="35" t="s">
        <v>3902</v>
      </c>
      <c r="C379" s="34" t="s">
        <v>3903</v>
      </c>
      <c r="D379" s="35" t="s">
        <v>3890</v>
      </c>
      <c r="E379" s="36">
        <v>19054</v>
      </c>
      <c r="F379" s="43"/>
      <c r="G379" s="36">
        <v>0</v>
      </c>
      <c r="H379" s="36">
        <v>14054</v>
      </c>
      <c r="I379" s="36">
        <v>5000</v>
      </c>
      <c r="J379" s="43"/>
      <c r="K379" s="5" t="e">
        <f>VLOOKUP(B379,#REF!,1,0)</f>
        <v>#REF!</v>
      </c>
    </row>
    <row r="380" spans="1:11" ht="15" customHeight="1">
      <c r="A380" s="34">
        <v>6</v>
      </c>
      <c r="B380" s="35" t="s">
        <v>3904</v>
      </c>
      <c r="C380" s="34" t="s">
        <v>3905</v>
      </c>
      <c r="D380" s="35" t="s">
        <v>3884</v>
      </c>
      <c r="E380" s="36">
        <v>0</v>
      </c>
      <c r="F380" s="43"/>
      <c r="G380" s="36">
        <v>7173.31</v>
      </c>
      <c r="H380" s="36">
        <v>0</v>
      </c>
      <c r="I380" s="36">
        <v>7173.31</v>
      </c>
      <c r="J380" s="43"/>
      <c r="K380" s="5" t="e">
        <f>VLOOKUP(B380,#REF!,1,0)</f>
        <v>#REF!</v>
      </c>
    </row>
    <row r="381" spans="1:11" ht="15" hidden="1" customHeight="1">
      <c r="A381" s="34">
        <v>4</v>
      </c>
      <c r="B381" s="35" t="s">
        <v>3906</v>
      </c>
      <c r="C381" s="34" t="s">
        <v>1</v>
      </c>
      <c r="D381" s="35" t="s">
        <v>3907</v>
      </c>
      <c r="E381" s="36">
        <v>45029.96</v>
      </c>
      <c r="F381" s="43"/>
      <c r="G381" s="36">
        <v>46673.77</v>
      </c>
      <c r="H381" s="36">
        <v>43790.28</v>
      </c>
      <c r="I381" s="36">
        <v>47913.45</v>
      </c>
      <c r="J381" s="43"/>
      <c r="K381" s="5" t="e">
        <f>VLOOKUP(B381,#REF!,1,0)</f>
        <v>#REF!</v>
      </c>
    </row>
    <row r="382" spans="1:11" ht="15" hidden="1" customHeight="1">
      <c r="A382" s="34">
        <v>5</v>
      </c>
      <c r="B382" s="35" t="s">
        <v>3908</v>
      </c>
      <c r="C382" s="34" t="s">
        <v>1</v>
      </c>
      <c r="D382" s="35" t="s">
        <v>3687</v>
      </c>
      <c r="E382" s="36">
        <v>34658.339999999997</v>
      </c>
      <c r="F382" s="43"/>
      <c r="G382" s="36">
        <v>10703.44</v>
      </c>
      <c r="H382" s="36">
        <v>34658.339999999997</v>
      </c>
      <c r="I382" s="36">
        <v>10703.44</v>
      </c>
      <c r="J382" s="43"/>
      <c r="K382" s="5" t="e">
        <f>VLOOKUP(B382,#REF!,1,0)</f>
        <v>#REF!</v>
      </c>
    </row>
    <row r="383" spans="1:11" ht="15" hidden="1" customHeight="1">
      <c r="A383" s="34">
        <v>6</v>
      </c>
      <c r="B383" s="35" t="s">
        <v>3909</v>
      </c>
      <c r="C383" s="34" t="s">
        <v>3910</v>
      </c>
      <c r="D383" s="35" t="s">
        <v>3911</v>
      </c>
      <c r="E383" s="36">
        <v>34658.339999999997</v>
      </c>
      <c r="F383" s="43"/>
      <c r="G383" s="36">
        <v>10703.44</v>
      </c>
      <c r="H383" s="36">
        <v>34658.339999999997</v>
      </c>
      <c r="I383" s="36">
        <v>10703.44</v>
      </c>
      <c r="J383" s="43"/>
      <c r="K383" s="5" t="e">
        <f>VLOOKUP(B383,#REF!,1,0)</f>
        <v>#REF!</v>
      </c>
    </row>
    <row r="384" spans="1:11" ht="15" hidden="1" customHeight="1">
      <c r="A384" s="34">
        <v>5</v>
      </c>
      <c r="B384" s="35" t="s">
        <v>3912</v>
      </c>
      <c r="C384" s="34" t="s">
        <v>1</v>
      </c>
      <c r="D384" s="35" t="s">
        <v>3710</v>
      </c>
      <c r="E384" s="36">
        <v>10371.620000000001</v>
      </c>
      <c r="F384" s="43"/>
      <c r="G384" s="36">
        <v>35970.33</v>
      </c>
      <c r="H384" s="36">
        <v>9131.94</v>
      </c>
      <c r="I384" s="36">
        <v>37210.01</v>
      </c>
      <c r="J384" s="43"/>
      <c r="K384" s="5" t="e">
        <f>VLOOKUP(B384,#REF!,1,0)</f>
        <v>#REF!</v>
      </c>
    </row>
    <row r="385" spans="1:11" ht="15" hidden="1" customHeight="1">
      <c r="A385" s="34">
        <v>6</v>
      </c>
      <c r="B385" s="35" t="s">
        <v>3913</v>
      </c>
      <c r="C385" s="34" t="s">
        <v>3914</v>
      </c>
      <c r="D385" s="35" t="s">
        <v>3911</v>
      </c>
      <c r="E385" s="36">
        <v>10371.620000000001</v>
      </c>
      <c r="F385" s="43"/>
      <c r="G385" s="36">
        <v>35970.33</v>
      </c>
      <c r="H385" s="36">
        <v>9131.94</v>
      </c>
      <c r="I385" s="36">
        <v>37210.01</v>
      </c>
      <c r="J385" s="43"/>
      <c r="K385" s="5" t="e">
        <f>VLOOKUP(B385,#REF!,1,0)</f>
        <v>#REF!</v>
      </c>
    </row>
    <row r="386" spans="1:11" ht="15" hidden="1" customHeight="1">
      <c r="A386" s="34">
        <v>3</v>
      </c>
      <c r="B386" s="35" t="s">
        <v>3915</v>
      </c>
      <c r="C386" s="34" t="s">
        <v>1</v>
      </c>
      <c r="D386" s="35" t="s">
        <v>3916</v>
      </c>
      <c r="E386" s="36">
        <v>683914.73</v>
      </c>
      <c r="F386" s="43"/>
      <c r="G386" s="36">
        <v>416850.6</v>
      </c>
      <c r="H386" s="36">
        <v>532783.4</v>
      </c>
      <c r="I386" s="36">
        <v>567981.93000000005</v>
      </c>
      <c r="J386" s="43"/>
      <c r="K386" s="5" t="e">
        <f>VLOOKUP(B386,#REF!,1,0)</f>
        <v>#REF!</v>
      </c>
    </row>
    <row r="387" spans="1:11" ht="15" hidden="1" customHeight="1">
      <c r="A387" s="34">
        <v>4</v>
      </c>
      <c r="B387" s="35" t="s">
        <v>3917</v>
      </c>
      <c r="C387" s="34" t="s">
        <v>1</v>
      </c>
      <c r="D387" s="35" t="s">
        <v>3918</v>
      </c>
      <c r="E387" s="36">
        <v>666641.87</v>
      </c>
      <c r="F387" s="43"/>
      <c r="G387" s="36">
        <v>394402.69</v>
      </c>
      <c r="H387" s="36">
        <v>519131.92</v>
      </c>
      <c r="I387" s="36">
        <v>541912.64</v>
      </c>
      <c r="J387" s="43"/>
      <c r="K387" s="5" t="e">
        <f>VLOOKUP(B387,#REF!,1,0)</f>
        <v>#REF!</v>
      </c>
    </row>
    <row r="388" spans="1:11" ht="15" hidden="1" customHeight="1">
      <c r="A388" s="34">
        <v>5</v>
      </c>
      <c r="B388" s="35" t="s">
        <v>3919</v>
      </c>
      <c r="C388" s="34" t="s">
        <v>1</v>
      </c>
      <c r="D388" s="35" t="s">
        <v>3687</v>
      </c>
      <c r="E388" s="36">
        <v>208599.2</v>
      </c>
      <c r="F388" s="43"/>
      <c r="G388" s="36">
        <v>143692.4</v>
      </c>
      <c r="H388" s="36">
        <v>141859.78</v>
      </c>
      <c r="I388" s="36">
        <v>210431.82</v>
      </c>
      <c r="J388" s="43"/>
      <c r="K388" s="5" t="e">
        <f>VLOOKUP(B388,#REF!,1,0)</f>
        <v>#REF!</v>
      </c>
    </row>
    <row r="389" spans="1:11" ht="15" hidden="1" customHeight="1">
      <c r="A389" s="34">
        <v>6</v>
      </c>
      <c r="B389" s="35" t="s">
        <v>3920</v>
      </c>
      <c r="C389" s="34" t="s">
        <v>3921</v>
      </c>
      <c r="D389" s="35" t="s">
        <v>3922</v>
      </c>
      <c r="E389" s="36">
        <v>1493.46</v>
      </c>
      <c r="F389" s="43"/>
      <c r="G389" s="36">
        <v>97.32</v>
      </c>
      <c r="H389" s="36">
        <v>1484.03</v>
      </c>
      <c r="I389" s="36">
        <v>106.75</v>
      </c>
      <c r="J389" s="43"/>
      <c r="K389" s="5" t="e">
        <f>VLOOKUP(B389,#REF!,1,0)</f>
        <v>#REF!</v>
      </c>
    </row>
    <row r="390" spans="1:11" ht="15" hidden="1" customHeight="1">
      <c r="A390" s="34">
        <v>6</v>
      </c>
      <c r="B390" s="35" t="s">
        <v>3923</v>
      </c>
      <c r="C390" s="34" t="s">
        <v>3924</v>
      </c>
      <c r="D390" s="35" t="s">
        <v>3925</v>
      </c>
      <c r="E390" s="36">
        <v>51806.97</v>
      </c>
      <c r="F390" s="43"/>
      <c r="G390" s="36">
        <v>140580.74</v>
      </c>
      <c r="H390" s="36">
        <v>21242.36</v>
      </c>
      <c r="I390" s="36">
        <v>171145.35</v>
      </c>
      <c r="J390" s="43"/>
      <c r="K390" s="5" t="e">
        <f>VLOOKUP(B390,#REF!,1,0)</f>
        <v>#REF!</v>
      </c>
    </row>
    <row r="391" spans="1:11" ht="15" hidden="1" customHeight="1">
      <c r="A391" s="34">
        <v>6</v>
      </c>
      <c r="B391" s="35" t="s">
        <v>3926</v>
      </c>
      <c r="C391" s="34" t="s">
        <v>3927</v>
      </c>
      <c r="D391" s="35" t="s">
        <v>3928</v>
      </c>
      <c r="E391" s="36">
        <v>39830.17</v>
      </c>
      <c r="F391" s="43"/>
      <c r="G391" s="36">
        <v>0</v>
      </c>
      <c r="H391" s="36">
        <v>8478.27</v>
      </c>
      <c r="I391" s="36">
        <v>31351.9</v>
      </c>
      <c r="J391" s="43"/>
      <c r="K391" s="5" t="e">
        <f>VLOOKUP(B391,#REF!,1,0)</f>
        <v>#REF!</v>
      </c>
    </row>
    <row r="392" spans="1:11" ht="15" hidden="1" customHeight="1">
      <c r="A392" s="34">
        <v>6</v>
      </c>
      <c r="B392" s="35" t="s">
        <v>3929</v>
      </c>
      <c r="C392" s="34" t="s">
        <v>3930</v>
      </c>
      <c r="D392" s="35" t="s">
        <v>3931</v>
      </c>
      <c r="E392" s="36">
        <v>2577.44</v>
      </c>
      <c r="F392" s="43"/>
      <c r="G392" s="36">
        <v>919.58</v>
      </c>
      <c r="H392" s="36">
        <v>1773.66</v>
      </c>
      <c r="I392" s="36">
        <v>1723.36</v>
      </c>
      <c r="J392" s="43"/>
      <c r="K392" s="5" t="e">
        <f>VLOOKUP(B392,#REF!,1,0)</f>
        <v>#REF!</v>
      </c>
    </row>
    <row r="393" spans="1:11" ht="15" hidden="1" customHeight="1">
      <c r="A393" s="34">
        <v>6</v>
      </c>
      <c r="B393" s="35" t="s">
        <v>3932</v>
      </c>
      <c r="C393" s="34" t="s">
        <v>3933</v>
      </c>
      <c r="D393" s="35" t="s">
        <v>3934</v>
      </c>
      <c r="E393" s="36">
        <v>4367.1000000000004</v>
      </c>
      <c r="F393" s="43"/>
      <c r="G393" s="36">
        <v>2094.7600000000002</v>
      </c>
      <c r="H393" s="36">
        <v>357.4</v>
      </c>
      <c r="I393" s="36">
        <v>6104.46</v>
      </c>
      <c r="J393" s="43"/>
      <c r="K393" s="5" t="e">
        <f>VLOOKUP(B393,#REF!,1,0)</f>
        <v>#REF!</v>
      </c>
    </row>
    <row r="394" spans="1:11" ht="15" hidden="1" customHeight="1">
      <c r="A394" s="34">
        <v>5</v>
      </c>
      <c r="B394" s="35" t="s">
        <v>3935</v>
      </c>
      <c r="C394" s="34" t="s">
        <v>1</v>
      </c>
      <c r="D394" s="35" t="s">
        <v>3710</v>
      </c>
      <c r="E394" s="36">
        <v>458042.67</v>
      </c>
      <c r="F394" s="43"/>
      <c r="G394" s="36">
        <v>250710.29</v>
      </c>
      <c r="H394" s="36">
        <v>377272.14</v>
      </c>
      <c r="I394" s="36">
        <v>331480.82</v>
      </c>
      <c r="J394" s="43"/>
      <c r="K394" s="5" t="e">
        <f>VLOOKUP(B394,#REF!,1,0)</f>
        <v>#REF!</v>
      </c>
    </row>
    <row r="395" spans="1:11" ht="15" hidden="1" customHeight="1">
      <c r="A395" s="34">
        <v>6</v>
      </c>
      <c r="B395" s="35" t="s">
        <v>3936</v>
      </c>
      <c r="C395" s="34" t="s">
        <v>3937</v>
      </c>
      <c r="D395" s="35" t="s">
        <v>3922</v>
      </c>
      <c r="E395" s="36">
        <v>4654.5600000000004</v>
      </c>
      <c r="F395" s="43"/>
      <c r="G395" s="36">
        <v>4578.26</v>
      </c>
      <c r="H395" s="36">
        <v>4079.57</v>
      </c>
      <c r="I395" s="36">
        <v>5153.25</v>
      </c>
      <c r="J395" s="43"/>
      <c r="K395" s="5" t="e">
        <f>VLOOKUP(B395,#REF!,1,0)</f>
        <v>#REF!</v>
      </c>
    </row>
    <row r="396" spans="1:11" ht="15" hidden="1" customHeight="1">
      <c r="A396" s="34">
        <v>6</v>
      </c>
      <c r="B396" s="35" t="s">
        <v>3938</v>
      </c>
      <c r="C396" s="34" t="s">
        <v>3939</v>
      </c>
      <c r="D396" s="35" t="s">
        <v>3940</v>
      </c>
      <c r="E396" s="36">
        <v>408917.44</v>
      </c>
      <c r="F396" s="43"/>
      <c r="G396" s="36">
        <v>205676.2</v>
      </c>
      <c r="H396" s="36">
        <v>336321.9</v>
      </c>
      <c r="I396" s="36">
        <v>278271.74</v>
      </c>
      <c r="J396" s="43"/>
      <c r="K396" s="5" t="e">
        <f>VLOOKUP(B396,#REF!,1,0)</f>
        <v>#REF!</v>
      </c>
    </row>
    <row r="397" spans="1:11" ht="15" customHeight="1">
      <c r="A397" s="34">
        <v>6</v>
      </c>
      <c r="B397" s="35" t="s">
        <v>5693</v>
      </c>
      <c r="C397" s="34" t="s">
        <v>5694</v>
      </c>
      <c r="D397" s="35" t="s">
        <v>5695</v>
      </c>
      <c r="E397" s="36">
        <v>0</v>
      </c>
      <c r="F397" s="43"/>
      <c r="G397" s="36">
        <v>17810.38</v>
      </c>
      <c r="H397" s="36">
        <v>0</v>
      </c>
      <c r="I397" s="36">
        <v>17810.38</v>
      </c>
      <c r="J397" s="43"/>
      <c r="K397" s="5" t="e">
        <f>VLOOKUP(B397,#REF!,1,0)</f>
        <v>#REF!</v>
      </c>
    </row>
    <row r="398" spans="1:11" ht="15" customHeight="1">
      <c r="A398" s="34">
        <v>6</v>
      </c>
      <c r="B398" s="35" t="s">
        <v>3941</v>
      </c>
      <c r="C398" s="34" t="s">
        <v>3942</v>
      </c>
      <c r="D398" s="35" t="s">
        <v>3943</v>
      </c>
      <c r="E398" s="36">
        <v>22580.2</v>
      </c>
      <c r="F398" s="43"/>
      <c r="G398" s="36">
        <v>7202.6</v>
      </c>
      <c r="H398" s="36">
        <v>22580.2</v>
      </c>
      <c r="I398" s="36">
        <v>7202.6</v>
      </c>
      <c r="J398" s="43"/>
      <c r="K398" s="5" t="e">
        <f>VLOOKUP(B398,#REF!,1,0)</f>
        <v>#REF!</v>
      </c>
    </row>
    <row r="399" spans="1:11" ht="15" hidden="1" customHeight="1">
      <c r="A399" s="34">
        <v>6</v>
      </c>
      <c r="B399" s="35" t="s">
        <v>3944</v>
      </c>
      <c r="C399" s="34" t="s">
        <v>3945</v>
      </c>
      <c r="D399" s="35" t="s">
        <v>3931</v>
      </c>
      <c r="E399" s="36">
        <v>12836.48</v>
      </c>
      <c r="F399" s="43"/>
      <c r="G399" s="36">
        <v>2442.85</v>
      </c>
      <c r="H399" s="36">
        <v>7236.48</v>
      </c>
      <c r="I399" s="36">
        <v>8042.85</v>
      </c>
      <c r="J399" s="43"/>
      <c r="K399" s="5" t="e">
        <f>VLOOKUP(B399,#REF!,1,0)</f>
        <v>#REF!</v>
      </c>
    </row>
    <row r="400" spans="1:11" ht="15" hidden="1" customHeight="1">
      <c r="A400" s="34">
        <v>6</v>
      </c>
      <c r="B400" s="35" t="s">
        <v>3946</v>
      </c>
      <c r="C400" s="34" t="s">
        <v>3947</v>
      </c>
      <c r="D400" s="35" t="s">
        <v>3934</v>
      </c>
      <c r="E400" s="36">
        <v>9053.99</v>
      </c>
      <c r="F400" s="43"/>
      <c r="G400" s="36">
        <v>13000</v>
      </c>
      <c r="H400" s="36">
        <v>7053.99</v>
      </c>
      <c r="I400" s="36">
        <v>15000</v>
      </c>
      <c r="J400" s="43"/>
      <c r="K400" s="5" t="e">
        <f>VLOOKUP(B400,#REF!,1,0)</f>
        <v>#REF!</v>
      </c>
    </row>
    <row r="401" spans="1:11" ht="15" hidden="1" customHeight="1">
      <c r="A401" s="34">
        <v>4</v>
      </c>
      <c r="B401" s="35" t="s">
        <v>3951</v>
      </c>
      <c r="C401" s="34" t="s">
        <v>1</v>
      </c>
      <c r="D401" s="35" t="s">
        <v>3952</v>
      </c>
      <c r="E401" s="36">
        <v>17272.86</v>
      </c>
      <c r="F401" s="43"/>
      <c r="G401" s="36">
        <v>22447.91</v>
      </c>
      <c r="H401" s="36">
        <v>13651.48</v>
      </c>
      <c r="I401" s="36">
        <v>26069.29</v>
      </c>
      <c r="J401" s="43"/>
      <c r="K401" s="5" t="e">
        <f>VLOOKUP(B401,#REF!,1,0)</f>
        <v>#REF!</v>
      </c>
    </row>
    <row r="402" spans="1:11" ht="15" hidden="1" customHeight="1">
      <c r="A402" s="34">
        <v>5</v>
      </c>
      <c r="B402" s="35" t="s">
        <v>3953</v>
      </c>
      <c r="C402" s="34" t="s">
        <v>1</v>
      </c>
      <c r="D402" s="35" t="s">
        <v>3687</v>
      </c>
      <c r="E402" s="36">
        <v>12207.21</v>
      </c>
      <c r="F402" s="43"/>
      <c r="G402" s="36">
        <v>7521</v>
      </c>
      <c r="H402" s="36">
        <v>12207.21</v>
      </c>
      <c r="I402" s="36">
        <v>7521</v>
      </c>
      <c r="J402" s="43"/>
      <c r="K402" s="5" t="e">
        <f>VLOOKUP(B402,#REF!,1,0)</f>
        <v>#REF!</v>
      </c>
    </row>
    <row r="403" spans="1:11" ht="15" hidden="1" customHeight="1">
      <c r="A403" s="34">
        <v>6</v>
      </c>
      <c r="B403" s="35" t="s">
        <v>3954</v>
      </c>
      <c r="C403" s="34" t="s">
        <v>3955</v>
      </c>
      <c r="D403" s="35" t="s">
        <v>3956</v>
      </c>
      <c r="E403" s="36">
        <v>12207.21</v>
      </c>
      <c r="F403" s="43"/>
      <c r="G403" s="36">
        <v>7521</v>
      </c>
      <c r="H403" s="36">
        <v>12207.21</v>
      </c>
      <c r="I403" s="36">
        <v>7521</v>
      </c>
      <c r="J403" s="43"/>
      <c r="K403" s="5" t="e">
        <f>VLOOKUP(B403,#REF!,1,0)</f>
        <v>#REF!</v>
      </c>
    </row>
    <row r="404" spans="1:11" ht="15" hidden="1" customHeight="1">
      <c r="A404" s="34">
        <v>5</v>
      </c>
      <c r="B404" s="35" t="s">
        <v>3957</v>
      </c>
      <c r="C404" s="34" t="s">
        <v>1</v>
      </c>
      <c r="D404" s="35" t="s">
        <v>3710</v>
      </c>
      <c r="E404" s="36">
        <v>5065.6499999999996</v>
      </c>
      <c r="F404" s="43"/>
      <c r="G404" s="36">
        <v>14926.91</v>
      </c>
      <c r="H404" s="36">
        <v>1444.27</v>
      </c>
      <c r="I404" s="36">
        <v>18548.29</v>
      </c>
      <c r="J404" s="43"/>
      <c r="K404" s="5" t="e">
        <f>VLOOKUP(B404,#REF!,1,0)</f>
        <v>#REF!</v>
      </c>
    </row>
    <row r="405" spans="1:11" ht="15" hidden="1" customHeight="1">
      <c r="A405" s="34">
        <v>6</v>
      </c>
      <c r="B405" s="35" t="s">
        <v>3958</v>
      </c>
      <c r="C405" s="34" t="s">
        <v>3959</v>
      </c>
      <c r="D405" s="35" t="s">
        <v>3956</v>
      </c>
      <c r="E405" s="36">
        <v>5065.6499999999996</v>
      </c>
      <c r="F405" s="43"/>
      <c r="G405" s="36">
        <v>14926.91</v>
      </c>
      <c r="H405" s="36">
        <v>1444.27</v>
      </c>
      <c r="I405" s="36">
        <v>18548.29</v>
      </c>
      <c r="J405" s="43"/>
      <c r="K405" s="5" t="e">
        <f>VLOOKUP(B405,#REF!,1,0)</f>
        <v>#REF!</v>
      </c>
    </row>
    <row r="406" spans="1:11" ht="15" hidden="1" customHeight="1">
      <c r="A406" s="34">
        <v>3</v>
      </c>
      <c r="B406" s="35" t="s">
        <v>3960</v>
      </c>
      <c r="C406" s="34" t="s">
        <v>1</v>
      </c>
      <c r="D406" s="35" t="s">
        <v>3961</v>
      </c>
      <c r="E406" s="36">
        <v>7470005.8399999999</v>
      </c>
      <c r="F406" s="43"/>
      <c r="G406" s="36">
        <v>488034.46</v>
      </c>
      <c r="H406" s="36">
        <v>532079.99</v>
      </c>
      <c r="I406" s="36">
        <v>7425960.3099999996</v>
      </c>
      <c r="J406" s="43"/>
      <c r="K406" s="5" t="e">
        <f>VLOOKUP(B406,#REF!,1,0)</f>
        <v>#REF!</v>
      </c>
    </row>
    <row r="407" spans="1:11" ht="15" hidden="1" customHeight="1">
      <c r="A407" s="34">
        <v>4</v>
      </c>
      <c r="B407" s="35" t="s">
        <v>3962</v>
      </c>
      <c r="C407" s="34" t="s">
        <v>1</v>
      </c>
      <c r="D407" s="35" t="s">
        <v>3963</v>
      </c>
      <c r="E407" s="36">
        <v>7398886.3499999996</v>
      </c>
      <c r="F407" s="43"/>
      <c r="G407" s="36">
        <v>488034.46</v>
      </c>
      <c r="H407" s="36">
        <v>528700.14</v>
      </c>
      <c r="I407" s="36">
        <v>7358220.6699999999</v>
      </c>
      <c r="J407" s="43"/>
      <c r="K407" s="5" t="e">
        <f>VLOOKUP(B407,#REF!,1,0)</f>
        <v>#REF!</v>
      </c>
    </row>
    <row r="408" spans="1:11" ht="15" hidden="1" customHeight="1">
      <c r="A408" s="34">
        <v>5</v>
      </c>
      <c r="B408" s="35" t="s">
        <v>3964</v>
      </c>
      <c r="C408" s="34" t="s">
        <v>1</v>
      </c>
      <c r="D408" s="35" t="s">
        <v>3687</v>
      </c>
      <c r="E408" s="36">
        <v>4935143.0599999996</v>
      </c>
      <c r="F408" s="43"/>
      <c r="G408" s="36">
        <v>151934.56</v>
      </c>
      <c r="H408" s="36">
        <v>163501.9</v>
      </c>
      <c r="I408" s="36">
        <v>4923575.72</v>
      </c>
      <c r="J408" s="43"/>
      <c r="K408" s="5" t="e">
        <f>VLOOKUP(B408,#REF!,1,0)</f>
        <v>#REF!</v>
      </c>
    </row>
    <row r="409" spans="1:11" ht="15" hidden="1" customHeight="1">
      <c r="A409" s="34">
        <v>6</v>
      </c>
      <c r="B409" s="35" t="s">
        <v>3965</v>
      </c>
      <c r="C409" s="34" t="s">
        <v>3966</v>
      </c>
      <c r="D409" s="35" t="s">
        <v>3967</v>
      </c>
      <c r="E409" s="36">
        <v>2227.89</v>
      </c>
      <c r="F409" s="43"/>
      <c r="G409" s="36">
        <v>1889.21</v>
      </c>
      <c r="H409" s="36">
        <v>2075.2399999999998</v>
      </c>
      <c r="I409" s="36">
        <v>2041.86</v>
      </c>
      <c r="J409" s="43"/>
      <c r="K409" s="5" t="e">
        <f>VLOOKUP(B409,#REF!,1,0)</f>
        <v>#REF!</v>
      </c>
    </row>
    <row r="410" spans="1:11" ht="15" hidden="1" customHeight="1">
      <c r="A410" s="34">
        <v>6</v>
      </c>
      <c r="B410" s="35" t="s">
        <v>3968</v>
      </c>
      <c r="C410" s="34" t="s">
        <v>3969</v>
      </c>
      <c r="D410" s="35" t="s">
        <v>3970</v>
      </c>
      <c r="E410" s="36">
        <v>4908923.6399999997</v>
      </c>
      <c r="F410" s="43"/>
      <c r="G410" s="36">
        <v>29336.22</v>
      </c>
      <c r="H410" s="36">
        <v>157742.92000000001</v>
      </c>
      <c r="I410" s="36">
        <v>4780516.9400000004</v>
      </c>
      <c r="J410" s="43"/>
      <c r="K410" s="5" t="e">
        <f>VLOOKUP(B410,#REF!,1,0)</f>
        <v>#REF!</v>
      </c>
    </row>
    <row r="411" spans="1:11" ht="15" hidden="1" customHeight="1">
      <c r="A411" s="34">
        <v>6</v>
      </c>
      <c r="B411" s="35" t="s">
        <v>3971</v>
      </c>
      <c r="C411" s="34" t="s">
        <v>3972</v>
      </c>
      <c r="D411" s="35" t="s">
        <v>3973</v>
      </c>
      <c r="E411" s="36">
        <v>4609.45</v>
      </c>
      <c r="F411" s="43"/>
      <c r="G411" s="36">
        <v>2192.7800000000002</v>
      </c>
      <c r="H411" s="36">
        <v>690.05</v>
      </c>
      <c r="I411" s="36">
        <v>6112.18</v>
      </c>
      <c r="J411" s="43"/>
      <c r="K411" s="5" t="e">
        <f>VLOOKUP(B411,#REF!,1,0)</f>
        <v>#REF!</v>
      </c>
    </row>
    <row r="412" spans="1:11" ht="15" hidden="1" customHeight="1">
      <c r="A412" s="34">
        <v>6</v>
      </c>
      <c r="B412" s="35" t="s">
        <v>5799</v>
      </c>
      <c r="C412" s="34" t="s">
        <v>5800</v>
      </c>
      <c r="D412" s="35" t="s">
        <v>3998</v>
      </c>
      <c r="E412" s="36">
        <v>0</v>
      </c>
      <c r="F412" s="43"/>
      <c r="G412" s="36">
        <v>109363.77</v>
      </c>
      <c r="H412" s="36">
        <v>0</v>
      </c>
      <c r="I412" s="36">
        <v>109363.77</v>
      </c>
      <c r="J412" s="43"/>
      <c r="K412" s="5" t="e">
        <f>VLOOKUP(B412,#REF!,1,0)</f>
        <v>#REF!</v>
      </c>
    </row>
    <row r="413" spans="1:11" ht="15" hidden="1" customHeight="1">
      <c r="A413" s="34">
        <v>6</v>
      </c>
      <c r="B413" s="35" t="s">
        <v>3974</v>
      </c>
      <c r="C413" s="34" t="s">
        <v>3975</v>
      </c>
      <c r="D413" s="35" t="s">
        <v>3976</v>
      </c>
      <c r="E413" s="36">
        <v>15869.19</v>
      </c>
      <c r="F413" s="43"/>
      <c r="G413" s="36">
        <v>9063.32</v>
      </c>
      <c r="H413" s="36">
        <v>1616.43</v>
      </c>
      <c r="I413" s="36">
        <v>23316.080000000002</v>
      </c>
      <c r="J413" s="43"/>
      <c r="K413" s="5" t="e">
        <f>VLOOKUP(B413,#REF!,1,0)</f>
        <v>#REF!</v>
      </c>
    </row>
    <row r="414" spans="1:11" ht="15" hidden="1" customHeight="1">
      <c r="A414" s="34">
        <v>6</v>
      </c>
      <c r="B414" s="35" t="s">
        <v>3977</v>
      </c>
      <c r="C414" s="34" t="s">
        <v>3978</v>
      </c>
      <c r="D414" s="35" t="s">
        <v>3979</v>
      </c>
      <c r="E414" s="36">
        <v>3512.89</v>
      </c>
      <c r="F414" s="43"/>
      <c r="G414" s="36">
        <v>89.26</v>
      </c>
      <c r="H414" s="36">
        <v>1377.26</v>
      </c>
      <c r="I414" s="36">
        <v>2224.89</v>
      </c>
      <c r="J414" s="43"/>
      <c r="K414" s="5" t="e">
        <f>VLOOKUP(B414,#REF!,1,0)</f>
        <v>#REF!</v>
      </c>
    </row>
    <row r="415" spans="1:11" ht="15" hidden="1" customHeight="1">
      <c r="A415" s="34">
        <v>5</v>
      </c>
      <c r="B415" s="35" t="s">
        <v>3980</v>
      </c>
      <c r="C415" s="34" t="s">
        <v>1</v>
      </c>
      <c r="D415" s="35" t="s">
        <v>3710</v>
      </c>
      <c r="E415" s="36">
        <v>2463743.29</v>
      </c>
      <c r="F415" s="43"/>
      <c r="G415" s="36">
        <v>336099.9</v>
      </c>
      <c r="H415" s="36">
        <v>365198.24</v>
      </c>
      <c r="I415" s="36">
        <v>2434644.9500000002</v>
      </c>
      <c r="J415" s="43"/>
      <c r="K415" s="5" t="e">
        <f>VLOOKUP(B415,#REF!,1,0)</f>
        <v>#REF!</v>
      </c>
    </row>
    <row r="416" spans="1:11" ht="15" hidden="1" customHeight="1">
      <c r="A416" s="34">
        <v>6</v>
      </c>
      <c r="B416" s="35" t="s">
        <v>3981</v>
      </c>
      <c r="C416" s="34" t="s">
        <v>3982</v>
      </c>
      <c r="D416" s="35" t="s">
        <v>3967</v>
      </c>
      <c r="E416" s="36">
        <v>28780.12</v>
      </c>
      <c r="F416" s="43"/>
      <c r="G416" s="36">
        <v>4080.22</v>
      </c>
      <c r="H416" s="36">
        <v>1124.8900000000001</v>
      </c>
      <c r="I416" s="36">
        <v>31735.45</v>
      </c>
      <c r="J416" s="43"/>
      <c r="K416" s="5" t="e">
        <f>VLOOKUP(B416,#REF!,1,0)</f>
        <v>#REF!</v>
      </c>
    </row>
    <row r="417" spans="1:11" ht="15" hidden="1" customHeight="1">
      <c r="A417" s="34">
        <v>6</v>
      </c>
      <c r="B417" s="35" t="s">
        <v>3983</v>
      </c>
      <c r="C417" s="34" t="s">
        <v>3984</v>
      </c>
      <c r="D417" s="35" t="s">
        <v>3985</v>
      </c>
      <c r="E417" s="36">
        <v>2288629.37</v>
      </c>
      <c r="F417" s="43"/>
      <c r="G417" s="36">
        <v>312769.86</v>
      </c>
      <c r="H417" s="36">
        <v>340394.81</v>
      </c>
      <c r="I417" s="36">
        <v>2261004.42</v>
      </c>
      <c r="J417" s="43"/>
      <c r="K417" s="5" t="e">
        <f>VLOOKUP(B417,#REF!,1,0)</f>
        <v>#REF!</v>
      </c>
    </row>
    <row r="418" spans="1:11" ht="15" hidden="1" customHeight="1">
      <c r="A418" s="34">
        <v>6</v>
      </c>
      <c r="B418" s="35" t="s">
        <v>3986</v>
      </c>
      <c r="C418" s="34" t="s">
        <v>3987</v>
      </c>
      <c r="D418" s="35" t="s">
        <v>3988</v>
      </c>
      <c r="E418" s="36">
        <v>34952.230000000003</v>
      </c>
      <c r="F418" s="43"/>
      <c r="G418" s="36">
        <v>0</v>
      </c>
      <c r="H418" s="36">
        <v>0</v>
      </c>
      <c r="I418" s="36">
        <v>34952.230000000003</v>
      </c>
      <c r="J418" s="43"/>
      <c r="K418" s="5" t="e">
        <f>VLOOKUP(B418,#REF!,1,0)</f>
        <v>#REF!</v>
      </c>
    </row>
    <row r="419" spans="1:11" ht="15" hidden="1" customHeight="1">
      <c r="A419" s="34">
        <v>6</v>
      </c>
      <c r="B419" s="35" t="s">
        <v>3989</v>
      </c>
      <c r="C419" s="34" t="s">
        <v>3990</v>
      </c>
      <c r="D419" s="35" t="s">
        <v>3991</v>
      </c>
      <c r="E419" s="36">
        <v>28023.4</v>
      </c>
      <c r="F419" s="43"/>
      <c r="G419" s="36">
        <v>8076.2</v>
      </c>
      <c r="H419" s="36">
        <v>18435.2</v>
      </c>
      <c r="I419" s="36">
        <v>17664.400000000001</v>
      </c>
      <c r="J419" s="43"/>
      <c r="K419" s="5" t="e">
        <f>VLOOKUP(B419,#REF!,1,0)</f>
        <v>#REF!</v>
      </c>
    </row>
    <row r="420" spans="1:11" ht="15" hidden="1" customHeight="1">
      <c r="A420" s="34">
        <v>6</v>
      </c>
      <c r="B420" s="35" t="s">
        <v>3992</v>
      </c>
      <c r="C420" s="34" t="s">
        <v>3993</v>
      </c>
      <c r="D420" s="35" t="s">
        <v>3976</v>
      </c>
      <c r="E420" s="36">
        <v>15643.34</v>
      </c>
      <c r="F420" s="43"/>
      <c r="G420" s="36">
        <v>7121.46</v>
      </c>
      <c r="H420" s="36">
        <v>3243.34</v>
      </c>
      <c r="I420" s="36">
        <v>19521.46</v>
      </c>
      <c r="J420" s="43"/>
      <c r="K420" s="5" t="e">
        <f>VLOOKUP(B420,#REF!,1,0)</f>
        <v>#REF!</v>
      </c>
    </row>
    <row r="421" spans="1:11" ht="15" hidden="1" customHeight="1">
      <c r="A421" s="34">
        <v>6</v>
      </c>
      <c r="B421" s="35" t="s">
        <v>3994</v>
      </c>
      <c r="C421" s="34" t="s">
        <v>3995</v>
      </c>
      <c r="D421" s="35" t="s">
        <v>3979</v>
      </c>
      <c r="E421" s="36">
        <v>61500</v>
      </c>
      <c r="F421" s="43"/>
      <c r="G421" s="36">
        <v>4052.16</v>
      </c>
      <c r="H421" s="36">
        <v>2000</v>
      </c>
      <c r="I421" s="36">
        <v>63552.160000000003</v>
      </c>
      <c r="J421" s="43"/>
      <c r="K421" s="5" t="e">
        <f>VLOOKUP(B421,#REF!,1,0)</f>
        <v>#REF!</v>
      </c>
    </row>
    <row r="422" spans="1:11" ht="15" customHeight="1">
      <c r="A422" s="34">
        <v>6</v>
      </c>
      <c r="B422" s="35" t="s">
        <v>3996</v>
      </c>
      <c r="C422" s="34" t="s">
        <v>3997</v>
      </c>
      <c r="D422" s="35" t="s">
        <v>3998</v>
      </c>
      <c r="E422" s="36">
        <v>6214.83</v>
      </c>
      <c r="F422" s="43"/>
      <c r="G422" s="36">
        <v>0</v>
      </c>
      <c r="H422" s="36">
        <v>0</v>
      </c>
      <c r="I422" s="36">
        <v>6214.83</v>
      </c>
      <c r="J422" s="43"/>
      <c r="K422" s="5" t="e">
        <f>VLOOKUP(B422,#REF!,1,0)</f>
        <v>#REF!</v>
      </c>
    </row>
    <row r="423" spans="1:11" ht="15" hidden="1" customHeight="1">
      <c r="A423" s="34">
        <v>4</v>
      </c>
      <c r="B423" s="35" t="s">
        <v>3999</v>
      </c>
      <c r="C423" s="34" t="s">
        <v>1</v>
      </c>
      <c r="D423" s="35" t="s">
        <v>4000</v>
      </c>
      <c r="E423" s="36">
        <v>71119.490000000005</v>
      </c>
      <c r="F423" s="43"/>
      <c r="G423" s="36">
        <v>0</v>
      </c>
      <c r="H423" s="36">
        <v>3379.85</v>
      </c>
      <c r="I423" s="36">
        <v>67739.64</v>
      </c>
      <c r="J423" s="43"/>
      <c r="K423" s="5" t="e">
        <f>VLOOKUP(B423,#REF!,1,0)</f>
        <v>#REF!</v>
      </c>
    </row>
    <row r="424" spans="1:11" ht="15" hidden="1" customHeight="1">
      <c r="A424" s="34">
        <v>5</v>
      </c>
      <c r="B424" s="35" t="s">
        <v>4005</v>
      </c>
      <c r="C424" s="34" t="s">
        <v>1</v>
      </c>
      <c r="D424" s="35" t="s">
        <v>3710</v>
      </c>
      <c r="E424" s="36">
        <v>71119.490000000005</v>
      </c>
      <c r="F424" s="43"/>
      <c r="G424" s="36">
        <v>0</v>
      </c>
      <c r="H424" s="36">
        <v>3379.85</v>
      </c>
      <c r="I424" s="36">
        <v>67739.64</v>
      </c>
      <c r="J424" s="43"/>
      <c r="K424" s="5" t="e">
        <f>VLOOKUP(B424,#REF!,1,0)</f>
        <v>#REF!</v>
      </c>
    </row>
    <row r="425" spans="1:11" ht="15" hidden="1" customHeight="1">
      <c r="A425" s="34">
        <v>6</v>
      </c>
      <c r="B425" s="35" t="s">
        <v>4006</v>
      </c>
      <c r="C425" s="34" t="s">
        <v>4007</v>
      </c>
      <c r="D425" s="35" t="s">
        <v>4004</v>
      </c>
      <c r="E425" s="36">
        <v>71119.490000000005</v>
      </c>
      <c r="F425" s="43"/>
      <c r="G425" s="36">
        <v>0</v>
      </c>
      <c r="H425" s="36">
        <v>3379.85</v>
      </c>
      <c r="I425" s="36">
        <v>67739.64</v>
      </c>
      <c r="J425" s="43"/>
      <c r="K425" s="5" t="e">
        <f>VLOOKUP(B425,#REF!,1,0)</f>
        <v>#REF!</v>
      </c>
    </row>
    <row r="426" spans="1:11" ht="15" hidden="1" customHeight="1">
      <c r="A426" s="34">
        <v>0</v>
      </c>
      <c r="B426" s="35" t="s">
        <v>4008</v>
      </c>
      <c r="C426" s="34" t="s">
        <v>1</v>
      </c>
      <c r="D426" s="35" t="s">
        <v>4009</v>
      </c>
      <c r="E426" s="36">
        <v>741040075.42999995</v>
      </c>
      <c r="F426" s="43"/>
      <c r="G426" s="36">
        <v>1611289102.55</v>
      </c>
      <c r="H426" s="36">
        <v>1588364243.3</v>
      </c>
      <c r="I426" s="36">
        <v>763964934.67999995</v>
      </c>
      <c r="J426" s="43"/>
      <c r="K426" s="5" t="e">
        <f>VLOOKUP(B426,#REF!,1,0)</f>
        <v>#REF!</v>
      </c>
    </row>
    <row r="427" spans="1:11" ht="15" hidden="1" customHeight="1">
      <c r="A427" s="34">
        <v>1</v>
      </c>
      <c r="B427" s="35" t="s">
        <v>4010</v>
      </c>
      <c r="C427" s="34" t="s">
        <v>1</v>
      </c>
      <c r="D427" s="35" t="s">
        <v>4011</v>
      </c>
      <c r="E427" s="36">
        <v>215800734.34</v>
      </c>
      <c r="F427" s="43"/>
      <c r="G427" s="36">
        <v>426782354.23000002</v>
      </c>
      <c r="H427" s="36">
        <v>428190973.14999998</v>
      </c>
      <c r="I427" s="36">
        <v>217209353.25999999</v>
      </c>
      <c r="J427" s="43"/>
      <c r="K427" s="5" t="e">
        <f>VLOOKUP(B427,#REF!,1,0)</f>
        <v>#REF!</v>
      </c>
    </row>
    <row r="428" spans="1:11" ht="15" hidden="1" customHeight="1">
      <c r="A428" s="34">
        <v>2</v>
      </c>
      <c r="B428" s="35" t="s">
        <v>4012</v>
      </c>
      <c r="C428" s="34" t="s">
        <v>1</v>
      </c>
      <c r="D428" s="35" t="s">
        <v>4013</v>
      </c>
      <c r="E428" s="36">
        <v>198132872.88999999</v>
      </c>
      <c r="F428" s="43"/>
      <c r="G428" s="36">
        <v>359912276.79000002</v>
      </c>
      <c r="H428" s="36">
        <v>361146111.69999999</v>
      </c>
      <c r="I428" s="36">
        <v>199366707.80000001</v>
      </c>
      <c r="J428" s="43"/>
      <c r="K428" s="5" t="e">
        <f>VLOOKUP(B428,#REF!,1,0)</f>
        <v>#REF!</v>
      </c>
    </row>
    <row r="429" spans="1:11" ht="15" hidden="1" customHeight="1">
      <c r="A429" s="34">
        <v>3</v>
      </c>
      <c r="B429" s="35" t="s">
        <v>4014</v>
      </c>
      <c r="C429" s="34" t="s">
        <v>1</v>
      </c>
      <c r="D429" s="35" t="s">
        <v>4015</v>
      </c>
      <c r="E429" s="36">
        <v>64244748.909999996</v>
      </c>
      <c r="F429" s="43"/>
      <c r="G429" s="36">
        <v>352484862.39999998</v>
      </c>
      <c r="H429" s="36">
        <v>347979595.44</v>
      </c>
      <c r="I429" s="36">
        <v>59739481.950000003</v>
      </c>
      <c r="J429" s="43"/>
      <c r="K429" s="5" t="e">
        <f>VLOOKUP(B429,#REF!,1,0)</f>
        <v>#REF!</v>
      </c>
    </row>
    <row r="430" spans="1:11" ht="15" hidden="1" customHeight="1">
      <c r="A430" s="34">
        <v>4</v>
      </c>
      <c r="B430" s="35" t="s">
        <v>4016</v>
      </c>
      <c r="C430" s="34" t="s">
        <v>1</v>
      </c>
      <c r="D430" s="35" t="s">
        <v>4017</v>
      </c>
      <c r="E430" s="36">
        <v>20590885.670000002</v>
      </c>
      <c r="F430" s="43"/>
      <c r="G430" s="36">
        <v>90685319.340000004</v>
      </c>
      <c r="H430" s="36">
        <v>91082653.359999999</v>
      </c>
      <c r="I430" s="36">
        <v>20988219.690000001</v>
      </c>
      <c r="J430" s="43"/>
      <c r="K430" s="5" t="e">
        <f>VLOOKUP(B430,#REF!,1,0)</f>
        <v>#REF!</v>
      </c>
    </row>
    <row r="431" spans="1:11" ht="15" hidden="1" customHeight="1">
      <c r="A431" s="34">
        <v>6</v>
      </c>
      <c r="B431" s="35" t="s">
        <v>4018</v>
      </c>
      <c r="C431" s="34" t="s">
        <v>4019</v>
      </c>
      <c r="D431" s="35" t="s">
        <v>4020</v>
      </c>
      <c r="E431" s="36">
        <v>20540774.460000001</v>
      </c>
      <c r="F431" s="43"/>
      <c r="G431" s="36">
        <v>90670102.930000007</v>
      </c>
      <c r="H431" s="36">
        <v>91043102.459999993</v>
      </c>
      <c r="I431" s="36">
        <v>20913773.989999998</v>
      </c>
      <c r="J431" s="43"/>
      <c r="K431" s="5" t="e">
        <f>VLOOKUP(B431,#REF!,1,0)</f>
        <v>#REF!</v>
      </c>
    </row>
    <row r="432" spans="1:11" ht="15" hidden="1" customHeight="1">
      <c r="A432" s="34">
        <v>6</v>
      </c>
      <c r="B432" s="35" t="s">
        <v>4021</v>
      </c>
      <c r="C432" s="34" t="s">
        <v>4022</v>
      </c>
      <c r="D432" s="35" t="s">
        <v>4023</v>
      </c>
      <c r="E432" s="36">
        <v>50111.21</v>
      </c>
      <c r="F432" s="43"/>
      <c r="G432" s="36">
        <v>15216.41</v>
      </c>
      <c r="H432" s="36">
        <v>39550.9</v>
      </c>
      <c r="I432" s="36">
        <v>74445.7</v>
      </c>
      <c r="J432" s="43"/>
      <c r="K432" s="5" t="e">
        <f>VLOOKUP(B432,#REF!,1,0)</f>
        <v>#REF!</v>
      </c>
    </row>
    <row r="433" spans="1:11" ht="15" hidden="1" customHeight="1">
      <c r="A433" s="34">
        <v>4</v>
      </c>
      <c r="B433" s="35" t="s">
        <v>4024</v>
      </c>
      <c r="C433" s="34" t="s">
        <v>1</v>
      </c>
      <c r="D433" s="35" t="s">
        <v>4025</v>
      </c>
      <c r="E433" s="36">
        <v>43627699.280000001</v>
      </c>
      <c r="F433" s="43"/>
      <c r="G433" s="36">
        <v>261799543.06</v>
      </c>
      <c r="H433" s="36">
        <v>256896798.81</v>
      </c>
      <c r="I433" s="36">
        <v>38724955.030000001</v>
      </c>
      <c r="J433" s="43"/>
      <c r="K433" s="5" t="e">
        <f>VLOOKUP(B433,#REF!,1,0)</f>
        <v>#REF!</v>
      </c>
    </row>
    <row r="434" spans="1:11" ht="15" hidden="1" customHeight="1">
      <c r="A434" s="34">
        <v>6</v>
      </c>
      <c r="B434" s="35" t="s">
        <v>4026</v>
      </c>
      <c r="C434" s="34" t="s">
        <v>4027</v>
      </c>
      <c r="D434" s="35" t="s">
        <v>4028</v>
      </c>
      <c r="E434" s="36">
        <v>43157841.18</v>
      </c>
      <c r="F434" s="43"/>
      <c r="G434" s="36">
        <v>260658930.99000001</v>
      </c>
      <c r="H434" s="36">
        <v>255814793.63</v>
      </c>
      <c r="I434" s="36">
        <v>38313703.82</v>
      </c>
      <c r="J434" s="43"/>
      <c r="K434" s="5" t="e">
        <f>VLOOKUP(B434,#REF!,1,0)</f>
        <v>#REF!</v>
      </c>
    </row>
    <row r="435" spans="1:11" ht="15" hidden="1" customHeight="1">
      <c r="A435" s="34">
        <v>6</v>
      </c>
      <c r="B435" s="35" t="s">
        <v>4029</v>
      </c>
      <c r="C435" s="34" t="s">
        <v>4030</v>
      </c>
      <c r="D435" s="35" t="s">
        <v>4031</v>
      </c>
      <c r="E435" s="36">
        <v>469858.1</v>
      </c>
      <c r="F435" s="43"/>
      <c r="G435" s="36">
        <v>1140612.07</v>
      </c>
      <c r="H435" s="36">
        <v>1082005.18</v>
      </c>
      <c r="I435" s="36">
        <v>411251.21</v>
      </c>
      <c r="J435" s="43"/>
      <c r="K435" s="5" t="e">
        <f>VLOOKUP(B435,#REF!,1,0)</f>
        <v>#REF!</v>
      </c>
    </row>
    <row r="436" spans="1:11" ht="15" hidden="1" customHeight="1">
      <c r="A436" s="34">
        <v>4</v>
      </c>
      <c r="B436" s="35" t="s">
        <v>4032</v>
      </c>
      <c r="C436" s="34" t="s">
        <v>1</v>
      </c>
      <c r="D436" s="35" t="s">
        <v>4033</v>
      </c>
      <c r="E436" s="36">
        <v>26163.96</v>
      </c>
      <c r="F436" s="43"/>
      <c r="G436" s="36">
        <v>0</v>
      </c>
      <c r="H436" s="36">
        <v>143.27000000000001</v>
      </c>
      <c r="I436" s="36">
        <v>26307.23</v>
      </c>
      <c r="J436" s="43"/>
      <c r="K436" s="5" t="e">
        <f>VLOOKUP(B436,#REF!,1,0)</f>
        <v>#REF!</v>
      </c>
    </row>
    <row r="437" spans="1:11" ht="15" hidden="1" customHeight="1">
      <c r="A437" s="34">
        <v>5</v>
      </c>
      <c r="B437" s="35" t="s">
        <v>4034</v>
      </c>
      <c r="C437" s="34" t="s">
        <v>1</v>
      </c>
      <c r="D437" s="35" t="s">
        <v>4035</v>
      </c>
      <c r="E437" s="36">
        <v>19077.89</v>
      </c>
      <c r="F437" s="43"/>
      <c r="G437" s="36">
        <v>0</v>
      </c>
      <c r="H437" s="36">
        <v>110.01</v>
      </c>
      <c r="I437" s="36">
        <v>19187.900000000001</v>
      </c>
      <c r="J437" s="43"/>
      <c r="K437" s="5" t="e">
        <f>VLOOKUP(B437,#REF!,1,0)</f>
        <v>#REF!</v>
      </c>
    </row>
    <row r="438" spans="1:11" ht="15" hidden="1" customHeight="1">
      <c r="A438" s="34">
        <v>6</v>
      </c>
      <c r="B438" s="35" t="s">
        <v>4036</v>
      </c>
      <c r="C438" s="34" t="s">
        <v>4037</v>
      </c>
      <c r="D438" s="35" t="s">
        <v>4038</v>
      </c>
      <c r="E438" s="36">
        <v>19077.89</v>
      </c>
      <c r="F438" s="43"/>
      <c r="G438" s="36">
        <v>0</v>
      </c>
      <c r="H438" s="36">
        <v>110.01</v>
      </c>
      <c r="I438" s="36">
        <v>19187.900000000001</v>
      </c>
      <c r="J438" s="43"/>
      <c r="K438" s="5" t="e">
        <f>VLOOKUP(B438,#REF!,1,0)</f>
        <v>#REF!</v>
      </c>
    </row>
    <row r="439" spans="1:11" ht="15" hidden="1" customHeight="1">
      <c r="A439" s="34">
        <v>5</v>
      </c>
      <c r="B439" s="35" t="s">
        <v>4039</v>
      </c>
      <c r="C439" s="34" t="s">
        <v>1</v>
      </c>
      <c r="D439" s="35" t="s">
        <v>4040</v>
      </c>
      <c r="E439" s="36">
        <v>7086.07</v>
      </c>
      <c r="F439" s="43"/>
      <c r="G439" s="36">
        <v>0</v>
      </c>
      <c r="H439" s="36">
        <v>33.26</v>
      </c>
      <c r="I439" s="36">
        <v>7119.33</v>
      </c>
      <c r="J439" s="43"/>
      <c r="K439" s="5" t="e">
        <f>VLOOKUP(B439,#REF!,1,0)</f>
        <v>#REF!</v>
      </c>
    </row>
    <row r="440" spans="1:11" ht="15" hidden="1" customHeight="1">
      <c r="A440" s="34">
        <v>6</v>
      </c>
      <c r="B440" s="35" t="s">
        <v>4041</v>
      </c>
      <c r="C440" s="34" t="s">
        <v>4042</v>
      </c>
      <c r="D440" s="35" t="s">
        <v>4043</v>
      </c>
      <c r="E440" s="36">
        <v>7086.07</v>
      </c>
      <c r="F440" s="43"/>
      <c r="G440" s="36">
        <v>0</v>
      </c>
      <c r="H440" s="36">
        <v>33.26</v>
      </c>
      <c r="I440" s="36">
        <v>7119.33</v>
      </c>
      <c r="J440" s="43"/>
      <c r="K440" s="5" t="e">
        <f>VLOOKUP(B440,#REF!,1,0)</f>
        <v>#REF!</v>
      </c>
    </row>
    <row r="441" spans="1:11" ht="15" hidden="1" customHeight="1">
      <c r="A441" s="34">
        <v>3</v>
      </c>
      <c r="B441" s="35" t="s">
        <v>4044</v>
      </c>
      <c r="C441" s="34" t="s">
        <v>1</v>
      </c>
      <c r="D441" s="35" t="s">
        <v>4045</v>
      </c>
      <c r="E441" s="36">
        <v>1665463.6</v>
      </c>
      <c r="F441" s="43"/>
      <c r="G441" s="36">
        <v>0</v>
      </c>
      <c r="H441" s="36">
        <v>8315.0300000000007</v>
      </c>
      <c r="I441" s="36">
        <v>1673778.63</v>
      </c>
      <c r="J441" s="43"/>
      <c r="K441" s="5" t="e">
        <f>VLOOKUP(B441,#REF!,1,0)</f>
        <v>#REF!</v>
      </c>
    </row>
    <row r="442" spans="1:11" ht="15" hidden="1" customHeight="1">
      <c r="A442" s="34">
        <v>4</v>
      </c>
      <c r="B442" s="35" t="s">
        <v>4046</v>
      </c>
      <c r="C442" s="34" t="s">
        <v>1</v>
      </c>
      <c r="D442" s="35" t="s">
        <v>4047</v>
      </c>
      <c r="E442" s="36">
        <v>1665463.6</v>
      </c>
      <c r="F442" s="43"/>
      <c r="G442" s="36">
        <v>0</v>
      </c>
      <c r="H442" s="36">
        <v>8315.0300000000007</v>
      </c>
      <c r="I442" s="36">
        <v>1673778.63</v>
      </c>
      <c r="J442" s="43"/>
      <c r="K442" s="5" t="e">
        <f>VLOOKUP(B442,#REF!,1,0)</f>
        <v>#REF!</v>
      </c>
    </row>
    <row r="443" spans="1:11" ht="15" hidden="1" customHeight="1">
      <c r="A443" s="34">
        <v>5</v>
      </c>
      <c r="B443" s="35" t="s">
        <v>4048</v>
      </c>
      <c r="C443" s="34" t="s">
        <v>1</v>
      </c>
      <c r="D443" s="35" t="s">
        <v>4049</v>
      </c>
      <c r="E443" s="36">
        <v>1665463.6</v>
      </c>
      <c r="F443" s="43"/>
      <c r="G443" s="36">
        <v>0</v>
      </c>
      <c r="H443" s="36">
        <v>8315.0300000000007</v>
      </c>
      <c r="I443" s="36">
        <v>1673778.63</v>
      </c>
      <c r="J443" s="43"/>
      <c r="K443" s="5" t="e">
        <f>VLOOKUP(B443,#REF!,1,0)</f>
        <v>#REF!</v>
      </c>
    </row>
    <row r="444" spans="1:11" ht="15" hidden="1" customHeight="1">
      <c r="A444" s="34">
        <v>6</v>
      </c>
      <c r="B444" s="35" t="s">
        <v>4050</v>
      </c>
      <c r="C444" s="34" t="s">
        <v>4051</v>
      </c>
      <c r="D444" s="35" t="s">
        <v>4052</v>
      </c>
      <c r="E444" s="36">
        <v>1665463.6</v>
      </c>
      <c r="F444" s="43"/>
      <c r="G444" s="36">
        <v>0</v>
      </c>
      <c r="H444" s="36">
        <v>8315.0300000000007</v>
      </c>
      <c r="I444" s="36">
        <v>1673778.63</v>
      </c>
      <c r="J444" s="43"/>
      <c r="K444" s="5" t="e">
        <f>VLOOKUP(B444,#REF!,1,0)</f>
        <v>#REF!</v>
      </c>
    </row>
    <row r="445" spans="1:11" ht="15" hidden="1" customHeight="1">
      <c r="A445" s="34">
        <v>3</v>
      </c>
      <c r="B445" s="35" t="s">
        <v>4053</v>
      </c>
      <c r="C445" s="34" t="s">
        <v>1</v>
      </c>
      <c r="D445" s="35" t="s">
        <v>4054</v>
      </c>
      <c r="E445" s="36">
        <v>132222660.38</v>
      </c>
      <c r="F445" s="43"/>
      <c r="G445" s="36">
        <v>7427414.3899999997</v>
      </c>
      <c r="H445" s="36">
        <v>13158201.23</v>
      </c>
      <c r="I445" s="36">
        <v>137953447.22</v>
      </c>
      <c r="J445" s="43"/>
      <c r="K445" s="5" t="e">
        <f>VLOOKUP(B445,#REF!,1,0)</f>
        <v>#REF!</v>
      </c>
    </row>
    <row r="446" spans="1:11" ht="15" hidden="1" customHeight="1">
      <c r="A446" s="34">
        <v>4</v>
      </c>
      <c r="B446" s="35" t="s">
        <v>4055</v>
      </c>
      <c r="C446" s="34" t="s">
        <v>1</v>
      </c>
      <c r="D446" s="35" t="s">
        <v>4056</v>
      </c>
      <c r="E446" s="36">
        <v>132222660.38</v>
      </c>
      <c r="F446" s="43"/>
      <c r="G446" s="36">
        <v>7427414.3899999997</v>
      </c>
      <c r="H446" s="36">
        <v>13158201.23</v>
      </c>
      <c r="I446" s="36">
        <v>137953447.22</v>
      </c>
      <c r="J446" s="43"/>
      <c r="K446" s="5" t="e">
        <f>VLOOKUP(B446,#REF!,1,0)</f>
        <v>#REF!</v>
      </c>
    </row>
    <row r="447" spans="1:11" ht="15" hidden="1" customHeight="1">
      <c r="A447" s="34">
        <v>5</v>
      </c>
      <c r="B447" s="35" t="s">
        <v>4057</v>
      </c>
      <c r="C447" s="34" t="s">
        <v>1</v>
      </c>
      <c r="D447" s="35" t="s">
        <v>4058</v>
      </c>
      <c r="E447" s="36">
        <v>132222660.38</v>
      </c>
      <c r="F447" s="43"/>
      <c r="G447" s="36">
        <v>7427414.3899999997</v>
      </c>
      <c r="H447" s="36">
        <v>13158201.23</v>
      </c>
      <c r="I447" s="36">
        <v>137953447.22</v>
      </c>
      <c r="J447" s="43"/>
      <c r="K447" s="5" t="e">
        <f>VLOOKUP(B447,#REF!,1,0)</f>
        <v>#REF!</v>
      </c>
    </row>
    <row r="448" spans="1:11" ht="15" hidden="1" customHeight="1">
      <c r="A448" s="34">
        <v>6</v>
      </c>
      <c r="B448" s="35" t="s">
        <v>4059</v>
      </c>
      <c r="C448" s="34" t="s">
        <v>4060</v>
      </c>
      <c r="D448" s="35" t="s">
        <v>4061</v>
      </c>
      <c r="E448" s="36">
        <v>132222660.38</v>
      </c>
      <c r="F448" s="43"/>
      <c r="G448" s="36">
        <v>7427414.3899999997</v>
      </c>
      <c r="H448" s="36">
        <v>13158201.23</v>
      </c>
      <c r="I448" s="36">
        <v>137953447.22</v>
      </c>
      <c r="J448" s="43"/>
      <c r="K448" s="5" t="e">
        <f>VLOOKUP(B448,#REF!,1,0)</f>
        <v>#REF!</v>
      </c>
    </row>
    <row r="449" spans="1:11" ht="15" hidden="1" customHeight="1">
      <c r="A449" s="34">
        <v>2</v>
      </c>
      <c r="B449" s="35" t="s">
        <v>4062</v>
      </c>
      <c r="C449" s="34" t="s">
        <v>1</v>
      </c>
      <c r="D449" s="35" t="s">
        <v>4063</v>
      </c>
      <c r="E449" s="36">
        <v>3006313.71</v>
      </c>
      <c r="F449" s="43"/>
      <c r="G449" s="36">
        <v>130002.95</v>
      </c>
      <c r="H449" s="36">
        <v>12839.95</v>
      </c>
      <c r="I449" s="36">
        <v>2889150.71</v>
      </c>
      <c r="J449" s="43"/>
      <c r="K449" s="5" t="e">
        <f>VLOOKUP(B449,#REF!,1,0)</f>
        <v>#REF!</v>
      </c>
    </row>
    <row r="450" spans="1:11" ht="15" hidden="1" customHeight="1">
      <c r="A450" s="34">
        <v>3</v>
      </c>
      <c r="B450" s="35" t="s">
        <v>4064</v>
      </c>
      <c r="C450" s="34" t="s">
        <v>1</v>
      </c>
      <c r="D450" s="35" t="s">
        <v>4065</v>
      </c>
      <c r="E450" s="36">
        <v>3006313.71</v>
      </c>
      <c r="F450" s="43"/>
      <c r="G450" s="36">
        <v>130002.95</v>
      </c>
      <c r="H450" s="36">
        <v>12839.95</v>
      </c>
      <c r="I450" s="36">
        <v>2889150.71</v>
      </c>
      <c r="J450" s="43"/>
      <c r="K450" s="5" t="e">
        <f>VLOOKUP(B450,#REF!,1,0)</f>
        <v>#REF!</v>
      </c>
    </row>
    <row r="451" spans="1:11" ht="15" hidden="1" customHeight="1">
      <c r="A451" s="34">
        <v>4</v>
      </c>
      <c r="B451" s="35" t="s">
        <v>4066</v>
      </c>
      <c r="C451" s="34" t="s">
        <v>1</v>
      </c>
      <c r="D451" s="35" t="s">
        <v>4067</v>
      </c>
      <c r="E451" s="36">
        <v>3006313.71</v>
      </c>
      <c r="F451" s="43"/>
      <c r="G451" s="36">
        <v>130002.95</v>
      </c>
      <c r="H451" s="36">
        <v>12839.95</v>
      </c>
      <c r="I451" s="36">
        <v>2889150.71</v>
      </c>
      <c r="J451" s="43"/>
      <c r="K451" s="5" t="e">
        <f>VLOOKUP(B451,#REF!,1,0)</f>
        <v>#REF!</v>
      </c>
    </row>
    <row r="452" spans="1:11" ht="15" hidden="1" customHeight="1">
      <c r="A452" s="34">
        <v>5</v>
      </c>
      <c r="B452" s="35" t="s">
        <v>4068</v>
      </c>
      <c r="C452" s="34" t="s">
        <v>1</v>
      </c>
      <c r="D452" s="35" t="s">
        <v>4069</v>
      </c>
      <c r="E452" s="36">
        <v>3006313.71</v>
      </c>
      <c r="F452" s="43"/>
      <c r="G452" s="36">
        <v>130002.95</v>
      </c>
      <c r="H452" s="36">
        <v>12839.95</v>
      </c>
      <c r="I452" s="36">
        <v>2889150.71</v>
      </c>
      <c r="J452" s="43"/>
      <c r="K452" s="5" t="e">
        <f>VLOOKUP(B452,#REF!,1,0)</f>
        <v>#REF!</v>
      </c>
    </row>
    <row r="453" spans="1:11" ht="15" hidden="1" customHeight="1">
      <c r="A453" s="34">
        <v>6</v>
      </c>
      <c r="B453" s="35" t="s">
        <v>4070</v>
      </c>
      <c r="C453" s="34" t="s">
        <v>4071</v>
      </c>
      <c r="D453" s="35" t="s">
        <v>4072</v>
      </c>
      <c r="E453" s="36">
        <v>3006313.71</v>
      </c>
      <c r="F453" s="43"/>
      <c r="G453" s="36">
        <v>130002.95</v>
      </c>
      <c r="H453" s="36">
        <v>12839.95</v>
      </c>
      <c r="I453" s="36">
        <v>2889150.71</v>
      </c>
      <c r="J453" s="43"/>
      <c r="K453" s="5" t="e">
        <f>VLOOKUP(B453,#REF!,1,0)</f>
        <v>#REF!</v>
      </c>
    </row>
    <row r="454" spans="1:11" ht="15" hidden="1" customHeight="1">
      <c r="A454" s="34">
        <v>2</v>
      </c>
      <c r="B454" s="35" t="s">
        <v>4073</v>
      </c>
      <c r="C454" s="34" t="s">
        <v>1</v>
      </c>
      <c r="D454" s="35" t="s">
        <v>2974</v>
      </c>
      <c r="E454" s="36">
        <v>6526746.0999999996</v>
      </c>
      <c r="F454" s="43"/>
      <c r="G454" s="36">
        <v>649731.04</v>
      </c>
      <c r="H454" s="36">
        <v>44970.89</v>
      </c>
      <c r="I454" s="36">
        <v>5921985.9500000002</v>
      </c>
      <c r="J454" s="43"/>
      <c r="K454" s="5" t="e">
        <f>VLOOKUP(B454,#REF!,1,0)</f>
        <v>#REF!</v>
      </c>
    </row>
    <row r="455" spans="1:11" ht="15" hidden="1" customHeight="1">
      <c r="A455" s="34">
        <v>3</v>
      </c>
      <c r="B455" s="35" t="s">
        <v>4074</v>
      </c>
      <c r="C455" s="34" t="s">
        <v>1</v>
      </c>
      <c r="D455" s="35" t="s">
        <v>4075</v>
      </c>
      <c r="E455" s="36">
        <v>6526746.0999999996</v>
      </c>
      <c r="F455" s="43"/>
      <c r="G455" s="36">
        <v>649731.04</v>
      </c>
      <c r="H455" s="36">
        <v>44970.89</v>
      </c>
      <c r="I455" s="36">
        <v>5921985.9500000002</v>
      </c>
      <c r="J455" s="43"/>
      <c r="K455" s="5" t="e">
        <f>VLOOKUP(B455,#REF!,1,0)</f>
        <v>#REF!</v>
      </c>
    </row>
    <row r="456" spans="1:11" ht="15" hidden="1" customHeight="1">
      <c r="A456" s="34">
        <v>4</v>
      </c>
      <c r="B456" s="35" t="s">
        <v>4076</v>
      </c>
      <c r="C456" s="34" t="s">
        <v>1</v>
      </c>
      <c r="D456" s="35" t="s">
        <v>4077</v>
      </c>
      <c r="E456" s="36">
        <v>6526746.0999999996</v>
      </c>
      <c r="F456" s="43"/>
      <c r="G456" s="36">
        <v>649731.04</v>
      </c>
      <c r="H456" s="36">
        <v>44970.89</v>
      </c>
      <c r="I456" s="36">
        <v>5921985.9500000002</v>
      </c>
      <c r="J456" s="43"/>
      <c r="K456" s="5" t="e">
        <f>VLOOKUP(B456,#REF!,1,0)</f>
        <v>#REF!</v>
      </c>
    </row>
    <row r="457" spans="1:11" ht="15" hidden="1" customHeight="1">
      <c r="A457" s="34">
        <v>5</v>
      </c>
      <c r="B457" s="35" t="s">
        <v>4078</v>
      </c>
      <c r="C457" s="34" t="s">
        <v>1</v>
      </c>
      <c r="D457" s="35" t="s">
        <v>4079</v>
      </c>
      <c r="E457" s="36">
        <v>6526746.0999999996</v>
      </c>
      <c r="F457" s="43"/>
      <c r="G457" s="36">
        <v>649731.04</v>
      </c>
      <c r="H457" s="36">
        <v>44970.89</v>
      </c>
      <c r="I457" s="36">
        <v>5921985.9500000002</v>
      </c>
      <c r="J457" s="43"/>
      <c r="K457" s="5" t="e">
        <f>VLOOKUP(B457,#REF!,1,0)</f>
        <v>#REF!</v>
      </c>
    </row>
    <row r="458" spans="1:11" ht="15" hidden="1" customHeight="1">
      <c r="A458" s="34">
        <v>6</v>
      </c>
      <c r="B458" s="35" t="s">
        <v>4080</v>
      </c>
      <c r="C458" s="34" t="s">
        <v>4081</v>
      </c>
      <c r="D458" s="35" t="s">
        <v>4082</v>
      </c>
      <c r="E458" s="36">
        <v>7098699.8499999996</v>
      </c>
      <c r="F458" s="43"/>
      <c r="G458" s="36">
        <v>649731.04</v>
      </c>
      <c r="H458" s="36">
        <v>0</v>
      </c>
      <c r="I458" s="36">
        <v>6448968.8099999996</v>
      </c>
      <c r="J458" s="43"/>
      <c r="K458" s="5" t="e">
        <f>VLOOKUP(B458,#REF!,1,0)</f>
        <v>#REF!</v>
      </c>
    </row>
    <row r="459" spans="1:11" ht="15" hidden="1" customHeight="1">
      <c r="A459" s="34">
        <v>6</v>
      </c>
      <c r="B459" s="35" t="s">
        <v>4083</v>
      </c>
      <c r="C459" s="34" t="s">
        <v>4084</v>
      </c>
      <c r="D459" s="35" t="s">
        <v>4085</v>
      </c>
      <c r="E459" s="36">
        <v>-571953.75</v>
      </c>
      <c r="F459" s="43"/>
      <c r="G459" s="36">
        <v>0</v>
      </c>
      <c r="H459" s="36">
        <v>44970.89</v>
      </c>
      <c r="I459" s="36">
        <v>-526982.86</v>
      </c>
      <c r="J459" s="43"/>
      <c r="K459" s="5" t="e">
        <f>VLOOKUP(B459,#REF!,1,0)</f>
        <v>#REF!</v>
      </c>
    </row>
    <row r="460" spans="1:11" ht="15" hidden="1" customHeight="1">
      <c r="A460" s="34">
        <v>2</v>
      </c>
      <c r="B460" s="35" t="s">
        <v>4086</v>
      </c>
      <c r="C460" s="34" t="s">
        <v>1</v>
      </c>
      <c r="D460" s="35" t="s">
        <v>4087</v>
      </c>
      <c r="E460" s="36">
        <v>489984.32</v>
      </c>
      <c r="F460" s="43"/>
      <c r="G460" s="36">
        <v>8218858.9699999997</v>
      </c>
      <c r="H460" s="36">
        <v>8098003.96</v>
      </c>
      <c r="I460" s="36">
        <v>369129.31</v>
      </c>
      <c r="J460" s="43"/>
      <c r="K460" s="5" t="e">
        <f>VLOOKUP(B460,#REF!,1,0)</f>
        <v>#REF!</v>
      </c>
    </row>
    <row r="461" spans="1:11" ht="15" hidden="1" customHeight="1">
      <c r="A461" s="34">
        <v>3</v>
      </c>
      <c r="B461" s="35" t="s">
        <v>4088</v>
      </c>
      <c r="C461" s="34" t="s">
        <v>1</v>
      </c>
      <c r="D461" s="35" t="s">
        <v>4089</v>
      </c>
      <c r="E461" s="36">
        <v>489984.32</v>
      </c>
      <c r="F461" s="43"/>
      <c r="G461" s="36">
        <v>8218858.9699999997</v>
      </c>
      <c r="H461" s="36">
        <v>8098003.96</v>
      </c>
      <c r="I461" s="36">
        <v>369129.31</v>
      </c>
      <c r="J461" s="43"/>
      <c r="K461" s="5" t="e">
        <f>VLOOKUP(B461,#REF!,1,0)</f>
        <v>#REF!</v>
      </c>
    </row>
    <row r="462" spans="1:11" ht="15" hidden="1" customHeight="1">
      <c r="A462" s="34">
        <v>4</v>
      </c>
      <c r="B462" s="35" t="s">
        <v>4090</v>
      </c>
      <c r="C462" s="34" t="s">
        <v>1</v>
      </c>
      <c r="D462" s="35" t="s">
        <v>4091</v>
      </c>
      <c r="E462" s="36">
        <v>331024.90000000002</v>
      </c>
      <c r="F462" s="43"/>
      <c r="G462" s="36">
        <v>99692.9</v>
      </c>
      <c r="H462" s="36">
        <v>20000</v>
      </c>
      <c r="I462" s="36">
        <v>251332</v>
      </c>
      <c r="J462" s="43"/>
      <c r="K462" s="5" t="e">
        <f>VLOOKUP(B462,#REF!,1,0)</f>
        <v>#REF!</v>
      </c>
    </row>
    <row r="463" spans="1:11" ht="15" hidden="1" customHeight="1">
      <c r="A463" s="34">
        <v>6</v>
      </c>
      <c r="B463" s="35" t="s">
        <v>4092</v>
      </c>
      <c r="C463" s="34" t="s">
        <v>4093</v>
      </c>
      <c r="D463" s="35" t="s">
        <v>4094</v>
      </c>
      <c r="E463" s="36">
        <v>331024.90000000002</v>
      </c>
      <c r="F463" s="43"/>
      <c r="G463" s="36">
        <v>99692.9</v>
      </c>
      <c r="H463" s="36">
        <v>20000</v>
      </c>
      <c r="I463" s="36">
        <v>251332</v>
      </c>
      <c r="J463" s="43"/>
      <c r="K463" s="5" t="e">
        <f>VLOOKUP(B463,#REF!,1,0)</f>
        <v>#REF!</v>
      </c>
    </row>
    <row r="464" spans="1:11" ht="15" hidden="1" customHeight="1">
      <c r="A464" s="34">
        <v>4</v>
      </c>
      <c r="B464" s="35" t="s">
        <v>4095</v>
      </c>
      <c r="C464" s="34" t="s">
        <v>1</v>
      </c>
      <c r="D464" s="35" t="s">
        <v>4096</v>
      </c>
      <c r="E464" s="36">
        <v>158959.42000000001</v>
      </c>
      <c r="F464" s="43"/>
      <c r="G464" s="36">
        <v>8119166.0700000003</v>
      </c>
      <c r="H464" s="36">
        <v>8078003.96</v>
      </c>
      <c r="I464" s="36">
        <v>117797.31</v>
      </c>
      <c r="J464" s="43"/>
      <c r="K464" s="5" t="e">
        <f>VLOOKUP(B464,#REF!,1,0)</f>
        <v>#REF!</v>
      </c>
    </row>
    <row r="465" spans="1:11" ht="15" hidden="1" customHeight="1">
      <c r="A465" s="34">
        <v>5</v>
      </c>
      <c r="B465" s="35" t="s">
        <v>4097</v>
      </c>
      <c r="C465" s="34" t="s">
        <v>1</v>
      </c>
      <c r="D465" s="35" t="s">
        <v>4098</v>
      </c>
      <c r="E465" s="36">
        <v>158959.42000000001</v>
      </c>
      <c r="F465" s="43"/>
      <c r="G465" s="36">
        <v>4137866.69</v>
      </c>
      <c r="H465" s="36">
        <v>4096704.58</v>
      </c>
      <c r="I465" s="36">
        <v>117797.31</v>
      </c>
      <c r="J465" s="43"/>
      <c r="K465" s="5" t="e">
        <f>VLOOKUP(B465,#REF!,1,0)</f>
        <v>#REF!</v>
      </c>
    </row>
    <row r="466" spans="1:11" ht="15" hidden="1" customHeight="1">
      <c r="A466" s="34">
        <v>6</v>
      </c>
      <c r="B466" s="35" t="s">
        <v>4099</v>
      </c>
      <c r="C466" s="34" t="s">
        <v>4100</v>
      </c>
      <c r="D466" s="35" t="s">
        <v>4101</v>
      </c>
      <c r="E466" s="36">
        <v>133262.91</v>
      </c>
      <c r="F466" s="43"/>
      <c r="G466" s="36">
        <v>2806950.55</v>
      </c>
      <c r="H466" s="36">
        <v>2763731.65</v>
      </c>
      <c r="I466" s="36">
        <v>90044.01</v>
      </c>
      <c r="J466" s="43"/>
      <c r="K466" s="5" t="e">
        <f>VLOOKUP(B466,#REF!,1,0)</f>
        <v>#REF!</v>
      </c>
    </row>
    <row r="467" spans="1:11" ht="15" hidden="1" customHeight="1">
      <c r="A467" s="34">
        <v>6</v>
      </c>
      <c r="B467" s="35" t="s">
        <v>4102</v>
      </c>
      <c r="C467" s="34" t="s">
        <v>4103</v>
      </c>
      <c r="D467" s="35" t="s">
        <v>4104</v>
      </c>
      <c r="E467" s="36">
        <v>12084.56</v>
      </c>
      <c r="F467" s="43"/>
      <c r="G467" s="36">
        <v>522153.8</v>
      </c>
      <c r="H467" s="36">
        <v>516862.15</v>
      </c>
      <c r="I467" s="36">
        <v>6792.91</v>
      </c>
      <c r="J467" s="43"/>
      <c r="K467" s="5" t="e">
        <f>VLOOKUP(B467,#REF!,1,0)</f>
        <v>#REF!</v>
      </c>
    </row>
    <row r="468" spans="1:11" ht="15" hidden="1" customHeight="1">
      <c r="A468" s="34">
        <v>6</v>
      </c>
      <c r="B468" s="35" t="s">
        <v>4105</v>
      </c>
      <c r="C468" s="34" t="s">
        <v>4106</v>
      </c>
      <c r="D468" s="35" t="s">
        <v>4107</v>
      </c>
      <c r="E468" s="36">
        <v>7711.61</v>
      </c>
      <c r="F468" s="43"/>
      <c r="G468" s="36">
        <v>709910.76</v>
      </c>
      <c r="H468" s="36">
        <v>715473.91</v>
      </c>
      <c r="I468" s="36">
        <v>13274.76</v>
      </c>
      <c r="J468" s="43"/>
      <c r="K468" s="5" t="e">
        <f>VLOOKUP(B468,#REF!,1,0)</f>
        <v>#REF!</v>
      </c>
    </row>
    <row r="469" spans="1:11" ht="15" hidden="1" customHeight="1">
      <c r="A469" s="34">
        <v>6</v>
      </c>
      <c r="B469" s="35" t="s">
        <v>4108</v>
      </c>
      <c r="C469" s="34" t="s">
        <v>4109</v>
      </c>
      <c r="D469" s="35" t="s">
        <v>4110</v>
      </c>
      <c r="E469" s="36">
        <v>5900.34</v>
      </c>
      <c r="F469" s="43"/>
      <c r="G469" s="36">
        <v>90575.94</v>
      </c>
      <c r="H469" s="36">
        <v>92361.23</v>
      </c>
      <c r="I469" s="36">
        <v>7685.63</v>
      </c>
      <c r="J469" s="43"/>
      <c r="K469" s="5" t="e">
        <f>VLOOKUP(B469,#REF!,1,0)</f>
        <v>#REF!</v>
      </c>
    </row>
    <row r="470" spans="1:11" ht="15" hidden="1" customHeight="1">
      <c r="A470" s="34">
        <v>2</v>
      </c>
      <c r="B470" s="35" t="s">
        <v>4111</v>
      </c>
      <c r="C470" s="34" t="s">
        <v>1</v>
      </c>
      <c r="D470" s="35" t="s">
        <v>4112</v>
      </c>
      <c r="E470" s="36">
        <v>7644817.3200000003</v>
      </c>
      <c r="F470" s="43"/>
      <c r="G470" s="36">
        <v>57871484.479999997</v>
      </c>
      <c r="H470" s="36">
        <v>58889046.649999999</v>
      </c>
      <c r="I470" s="36">
        <v>8662379.4900000002</v>
      </c>
      <c r="J470" s="43"/>
      <c r="K470" s="5" t="e">
        <f>VLOOKUP(B470,#REF!,1,0)</f>
        <v>#REF!</v>
      </c>
    </row>
    <row r="471" spans="1:11" ht="15" hidden="1" customHeight="1">
      <c r="A471" s="34">
        <v>3</v>
      </c>
      <c r="B471" s="35" t="s">
        <v>4113</v>
      </c>
      <c r="C471" s="34" t="s">
        <v>1</v>
      </c>
      <c r="D471" s="35" t="s">
        <v>4114</v>
      </c>
      <c r="E471" s="36">
        <v>145442.92000000001</v>
      </c>
      <c r="F471" s="43"/>
      <c r="G471" s="36">
        <v>9933081.5800000001</v>
      </c>
      <c r="H471" s="36">
        <v>9895989.4900000002</v>
      </c>
      <c r="I471" s="36">
        <v>108350.83</v>
      </c>
      <c r="J471" s="43"/>
      <c r="K471" s="5" t="e">
        <f>VLOOKUP(B471,#REF!,1,0)</f>
        <v>#REF!</v>
      </c>
    </row>
    <row r="472" spans="1:11" ht="15" hidden="1" customHeight="1">
      <c r="A472" s="34">
        <v>4</v>
      </c>
      <c r="B472" s="35" t="s">
        <v>4115</v>
      </c>
      <c r="C472" s="34" t="s">
        <v>1</v>
      </c>
      <c r="D472" s="35" t="s">
        <v>4116</v>
      </c>
      <c r="E472" s="36">
        <v>79966.350000000006</v>
      </c>
      <c r="F472" s="43"/>
      <c r="G472" s="36">
        <v>246765.98</v>
      </c>
      <c r="H472" s="36">
        <v>238989.58</v>
      </c>
      <c r="I472" s="36">
        <v>72189.95</v>
      </c>
      <c r="J472" s="43"/>
      <c r="K472" s="5" t="e">
        <f>VLOOKUP(B472,#REF!,1,0)</f>
        <v>#REF!</v>
      </c>
    </row>
    <row r="473" spans="1:11" ht="15" hidden="1" customHeight="1">
      <c r="A473" s="34">
        <v>5</v>
      </c>
      <c r="B473" s="35" t="s">
        <v>4117</v>
      </c>
      <c r="C473" s="34" t="s">
        <v>1</v>
      </c>
      <c r="D473" s="35" t="s">
        <v>4118</v>
      </c>
      <c r="E473" s="36">
        <v>79599.58</v>
      </c>
      <c r="F473" s="43"/>
      <c r="G473" s="36">
        <v>245703.09</v>
      </c>
      <c r="H473" s="36">
        <v>237735.31</v>
      </c>
      <c r="I473" s="36">
        <v>71631.8</v>
      </c>
      <c r="J473" s="43"/>
      <c r="K473" s="5" t="e">
        <f>VLOOKUP(B473,#REF!,1,0)</f>
        <v>#REF!</v>
      </c>
    </row>
    <row r="474" spans="1:11" ht="15" hidden="1" customHeight="1">
      <c r="A474" s="34">
        <v>6</v>
      </c>
      <c r="B474" s="35" t="s">
        <v>4119</v>
      </c>
      <c r="C474" s="34" t="s">
        <v>4120</v>
      </c>
      <c r="D474" s="35" t="s">
        <v>4121</v>
      </c>
      <c r="E474" s="36">
        <v>79599.58</v>
      </c>
      <c r="F474" s="43"/>
      <c r="G474" s="36">
        <v>245703.09</v>
      </c>
      <c r="H474" s="36">
        <v>237735.31</v>
      </c>
      <c r="I474" s="36">
        <v>71631.8</v>
      </c>
      <c r="J474" s="43"/>
      <c r="K474" s="5" t="e">
        <f>VLOOKUP(B474,#REF!,1,0)</f>
        <v>#REF!</v>
      </c>
    </row>
    <row r="475" spans="1:11" ht="15" hidden="1" customHeight="1">
      <c r="A475" s="34">
        <v>5</v>
      </c>
      <c r="B475" s="35" t="s">
        <v>4122</v>
      </c>
      <c r="C475" s="34" t="s">
        <v>1</v>
      </c>
      <c r="D475" s="35" t="s">
        <v>4123</v>
      </c>
      <c r="E475" s="36">
        <v>366.77</v>
      </c>
      <c r="F475" s="43"/>
      <c r="G475" s="36">
        <v>1062.8900000000001</v>
      </c>
      <c r="H475" s="36">
        <v>1254.27</v>
      </c>
      <c r="I475" s="36">
        <v>558.15</v>
      </c>
      <c r="J475" s="43"/>
      <c r="K475" s="5" t="e">
        <f>VLOOKUP(B475,#REF!,1,0)</f>
        <v>#REF!</v>
      </c>
    </row>
    <row r="476" spans="1:11" ht="15" hidden="1" customHeight="1">
      <c r="A476" s="34">
        <v>6</v>
      </c>
      <c r="B476" s="35" t="s">
        <v>4124</v>
      </c>
      <c r="C476" s="34" t="s">
        <v>4125</v>
      </c>
      <c r="D476" s="35" t="s">
        <v>4126</v>
      </c>
      <c r="E476" s="36">
        <v>366.77</v>
      </c>
      <c r="F476" s="43"/>
      <c r="G476" s="36">
        <v>1062.8900000000001</v>
      </c>
      <c r="H476" s="36">
        <v>1254.27</v>
      </c>
      <c r="I476" s="36">
        <v>558.15</v>
      </c>
      <c r="J476" s="43"/>
      <c r="K476" s="5" t="e">
        <f>VLOOKUP(B476,#REF!,1,0)</f>
        <v>#REF!</v>
      </c>
    </row>
    <row r="477" spans="1:11" ht="15" hidden="1" customHeight="1">
      <c r="A477" s="34">
        <v>4</v>
      </c>
      <c r="B477" s="35" t="s">
        <v>4127</v>
      </c>
      <c r="C477" s="34" t="s">
        <v>1</v>
      </c>
      <c r="D477" s="35" t="s">
        <v>4128</v>
      </c>
      <c r="E477" s="36">
        <v>65476.57</v>
      </c>
      <c r="F477" s="43"/>
      <c r="G477" s="36">
        <v>2061180.25</v>
      </c>
      <c r="H477" s="36">
        <v>2031864.56</v>
      </c>
      <c r="I477" s="36">
        <v>36160.879999999997</v>
      </c>
      <c r="J477" s="43"/>
      <c r="K477" s="5" t="e">
        <f>VLOOKUP(B477,#REF!,1,0)</f>
        <v>#REF!</v>
      </c>
    </row>
    <row r="478" spans="1:11" ht="15" hidden="1" customHeight="1">
      <c r="A478" s="34">
        <v>5</v>
      </c>
      <c r="B478" s="35" t="s">
        <v>4129</v>
      </c>
      <c r="C478" s="34" t="s">
        <v>1</v>
      </c>
      <c r="D478" s="35" t="s">
        <v>4130</v>
      </c>
      <c r="E478" s="36">
        <v>64099.57</v>
      </c>
      <c r="F478" s="43"/>
      <c r="G478" s="36">
        <v>1964829.17</v>
      </c>
      <c r="H478" s="36">
        <v>1935806.6</v>
      </c>
      <c r="I478" s="36">
        <v>35077</v>
      </c>
      <c r="J478" s="43"/>
      <c r="K478" s="5" t="e">
        <f>VLOOKUP(B478,#REF!,1,0)</f>
        <v>#REF!</v>
      </c>
    </row>
    <row r="479" spans="1:11" ht="15" hidden="1" customHeight="1">
      <c r="A479" s="34">
        <v>6</v>
      </c>
      <c r="B479" s="35" t="s">
        <v>4131</v>
      </c>
      <c r="C479" s="34" t="s">
        <v>4132</v>
      </c>
      <c r="D479" s="35" t="s">
        <v>4133</v>
      </c>
      <c r="E479" s="36">
        <v>64099.57</v>
      </c>
      <c r="F479" s="43"/>
      <c r="G479" s="36">
        <v>1964829.17</v>
      </c>
      <c r="H479" s="36">
        <v>1935806.6</v>
      </c>
      <c r="I479" s="36">
        <v>35077</v>
      </c>
      <c r="J479" s="43"/>
      <c r="K479" s="5" t="e">
        <f>VLOOKUP(B479,#REF!,1,0)</f>
        <v>#REF!</v>
      </c>
    </row>
    <row r="480" spans="1:11" ht="15" hidden="1" customHeight="1">
      <c r="A480" s="34">
        <v>5</v>
      </c>
      <c r="B480" s="35" t="s">
        <v>4134</v>
      </c>
      <c r="C480" s="34" t="s">
        <v>1</v>
      </c>
      <c r="D480" s="35" t="s">
        <v>4135</v>
      </c>
      <c r="E480" s="36">
        <v>1377</v>
      </c>
      <c r="F480" s="43"/>
      <c r="G480" s="36">
        <v>96351.08</v>
      </c>
      <c r="H480" s="36">
        <v>96057.96</v>
      </c>
      <c r="I480" s="36">
        <v>1083.8800000000001</v>
      </c>
      <c r="J480" s="43"/>
      <c r="K480" s="5" t="e">
        <f>VLOOKUP(B480,#REF!,1,0)</f>
        <v>#REF!</v>
      </c>
    </row>
    <row r="481" spans="1:11" ht="15" hidden="1" customHeight="1">
      <c r="A481" s="34">
        <v>6</v>
      </c>
      <c r="B481" s="35" t="s">
        <v>4136</v>
      </c>
      <c r="C481" s="34" t="s">
        <v>4137</v>
      </c>
      <c r="D481" s="35" t="s">
        <v>4138</v>
      </c>
      <c r="E481" s="36">
        <v>1377</v>
      </c>
      <c r="F481" s="43"/>
      <c r="G481" s="36">
        <v>96351.08</v>
      </c>
      <c r="H481" s="36">
        <v>96057.96</v>
      </c>
      <c r="I481" s="36">
        <v>1083.8800000000001</v>
      </c>
      <c r="J481" s="43"/>
      <c r="K481" s="5" t="e">
        <f>VLOOKUP(B481,#REF!,1,0)</f>
        <v>#REF!</v>
      </c>
    </row>
    <row r="482" spans="1:11" ht="15" hidden="1" customHeight="1">
      <c r="A482" s="34">
        <v>3</v>
      </c>
      <c r="B482" s="35" t="s">
        <v>4139</v>
      </c>
      <c r="C482" s="34" t="s">
        <v>1</v>
      </c>
      <c r="D482" s="35" t="s">
        <v>4140</v>
      </c>
      <c r="E482" s="36">
        <v>964993.54</v>
      </c>
      <c r="F482" s="43"/>
      <c r="G482" s="36">
        <v>331173.96999999997</v>
      </c>
      <c r="H482" s="36">
        <v>311131.03000000003</v>
      </c>
      <c r="I482" s="36">
        <v>944950.6</v>
      </c>
      <c r="J482" s="43"/>
      <c r="K482" s="5" t="e">
        <f>VLOOKUP(B482,#REF!,1,0)</f>
        <v>#REF!</v>
      </c>
    </row>
    <row r="483" spans="1:11" ht="15" hidden="1" customHeight="1">
      <c r="A483" s="34">
        <v>4</v>
      </c>
      <c r="B483" s="35" t="s">
        <v>4141</v>
      </c>
      <c r="C483" s="34" t="s">
        <v>1</v>
      </c>
      <c r="D483" s="35" t="s">
        <v>4142</v>
      </c>
      <c r="E483" s="36">
        <v>424496.07</v>
      </c>
      <c r="F483" s="43"/>
      <c r="G483" s="36">
        <v>64727.19</v>
      </c>
      <c r="H483" s="36">
        <v>5052.8</v>
      </c>
      <c r="I483" s="36">
        <v>364821.68</v>
      </c>
      <c r="J483" s="43"/>
      <c r="K483" s="5" t="e">
        <f>VLOOKUP(B483,#REF!,1,0)</f>
        <v>#REF!</v>
      </c>
    </row>
    <row r="484" spans="1:11" ht="15" hidden="1" customHeight="1">
      <c r="A484" s="34">
        <v>5</v>
      </c>
      <c r="B484" s="35" t="s">
        <v>4143</v>
      </c>
      <c r="C484" s="34" t="s">
        <v>1</v>
      </c>
      <c r="D484" s="35" t="s">
        <v>4144</v>
      </c>
      <c r="E484" s="36">
        <v>210289.72</v>
      </c>
      <c r="F484" s="43"/>
      <c r="G484" s="36">
        <v>0</v>
      </c>
      <c r="H484" s="36">
        <v>0</v>
      </c>
      <c r="I484" s="36">
        <v>210289.72</v>
      </c>
      <c r="J484" s="43"/>
      <c r="K484" s="5" t="e">
        <f>VLOOKUP(B484,#REF!,1,0)</f>
        <v>#REF!</v>
      </c>
    </row>
    <row r="485" spans="1:11" ht="15" hidden="1" customHeight="1">
      <c r="A485" s="34">
        <v>6</v>
      </c>
      <c r="B485" s="35" t="s">
        <v>4145</v>
      </c>
      <c r="C485" s="34" t="s">
        <v>4146</v>
      </c>
      <c r="D485" s="35" t="s">
        <v>4147</v>
      </c>
      <c r="E485" s="36">
        <v>210289.72</v>
      </c>
      <c r="F485" s="43"/>
      <c r="G485" s="36">
        <v>0</v>
      </c>
      <c r="H485" s="36">
        <v>0</v>
      </c>
      <c r="I485" s="36">
        <v>210289.72</v>
      </c>
      <c r="J485" s="43"/>
      <c r="K485" s="5" t="e">
        <f>VLOOKUP(B485,#REF!,1,0)</f>
        <v>#REF!</v>
      </c>
    </row>
    <row r="486" spans="1:11" ht="15" hidden="1" customHeight="1">
      <c r="A486" s="34">
        <v>5</v>
      </c>
      <c r="B486" s="35" t="s">
        <v>4148</v>
      </c>
      <c r="C486" s="34" t="s">
        <v>1</v>
      </c>
      <c r="D486" s="35" t="s">
        <v>4149</v>
      </c>
      <c r="E486" s="36">
        <v>214206.35</v>
      </c>
      <c r="F486" s="43"/>
      <c r="G486" s="36">
        <v>64727.19</v>
      </c>
      <c r="H486" s="36">
        <v>5052.8</v>
      </c>
      <c r="I486" s="36">
        <v>154531.96</v>
      </c>
      <c r="J486" s="43"/>
      <c r="K486" s="5" t="e">
        <f>VLOOKUP(B486,#REF!,1,0)</f>
        <v>#REF!</v>
      </c>
    </row>
    <row r="487" spans="1:11" ht="15" hidden="1" customHeight="1">
      <c r="A487" s="34">
        <v>6</v>
      </c>
      <c r="B487" s="35" t="s">
        <v>4150</v>
      </c>
      <c r="C487" s="34" t="s">
        <v>4151</v>
      </c>
      <c r="D487" s="35" t="s">
        <v>4152</v>
      </c>
      <c r="E487" s="36">
        <v>214206.35</v>
      </c>
      <c r="F487" s="43"/>
      <c r="G487" s="36">
        <v>64727.19</v>
      </c>
      <c r="H487" s="36">
        <v>5052.8</v>
      </c>
      <c r="I487" s="36">
        <v>154531.96</v>
      </c>
      <c r="J487" s="43"/>
      <c r="K487" s="5" t="e">
        <f>VLOOKUP(B487,#REF!,1,0)</f>
        <v>#REF!</v>
      </c>
    </row>
    <row r="488" spans="1:11" ht="15" hidden="1" customHeight="1">
      <c r="A488" s="34">
        <v>4</v>
      </c>
      <c r="B488" s="35" t="s">
        <v>4153</v>
      </c>
      <c r="C488" s="34" t="s">
        <v>1</v>
      </c>
      <c r="D488" s="35" t="s">
        <v>4154</v>
      </c>
      <c r="E488" s="36">
        <v>237507.56</v>
      </c>
      <c r="F488" s="43"/>
      <c r="G488" s="36">
        <v>0</v>
      </c>
      <c r="H488" s="36">
        <v>58901.33</v>
      </c>
      <c r="I488" s="36">
        <v>296408.89</v>
      </c>
      <c r="J488" s="43"/>
      <c r="K488" s="5" t="e">
        <f>VLOOKUP(B488,#REF!,1,0)</f>
        <v>#REF!</v>
      </c>
    </row>
    <row r="489" spans="1:11" ht="15" hidden="1" customHeight="1">
      <c r="A489" s="34">
        <v>6</v>
      </c>
      <c r="B489" s="35" t="s">
        <v>4155</v>
      </c>
      <c r="C489" s="34" t="s">
        <v>4156</v>
      </c>
      <c r="D489" s="35" t="s">
        <v>4157</v>
      </c>
      <c r="E489" s="36">
        <v>42635.199999999997</v>
      </c>
      <c r="F489" s="43"/>
      <c r="G489" s="36">
        <v>0</v>
      </c>
      <c r="H489" s="36">
        <v>13130.27</v>
      </c>
      <c r="I489" s="36">
        <v>55765.47</v>
      </c>
      <c r="J489" s="43"/>
      <c r="K489" s="5" t="e">
        <f>VLOOKUP(B489,#REF!,1,0)</f>
        <v>#REF!</v>
      </c>
    </row>
    <row r="490" spans="1:11" ht="15" hidden="1" customHeight="1">
      <c r="A490" s="34">
        <v>6</v>
      </c>
      <c r="B490" s="35" t="s">
        <v>4158</v>
      </c>
      <c r="C490" s="34" t="s">
        <v>4159</v>
      </c>
      <c r="D490" s="35" t="s">
        <v>4160</v>
      </c>
      <c r="E490" s="36">
        <v>194872.36</v>
      </c>
      <c r="F490" s="43"/>
      <c r="G490" s="36">
        <v>0</v>
      </c>
      <c r="H490" s="36">
        <v>45771.06</v>
      </c>
      <c r="I490" s="36">
        <v>240643.42</v>
      </c>
      <c r="J490" s="43"/>
      <c r="K490" s="5" t="e">
        <f>VLOOKUP(B490,#REF!,1,0)</f>
        <v>#REF!</v>
      </c>
    </row>
    <row r="491" spans="1:11" ht="15" hidden="1" customHeight="1">
      <c r="A491" s="34">
        <v>4</v>
      </c>
      <c r="B491" s="35" t="s">
        <v>4161</v>
      </c>
      <c r="C491" s="34" t="s">
        <v>1</v>
      </c>
      <c r="D491" s="35" t="s">
        <v>4162</v>
      </c>
      <c r="E491" s="36">
        <v>302989.90999999997</v>
      </c>
      <c r="F491" s="43"/>
      <c r="G491" s="36">
        <v>266446.78000000003</v>
      </c>
      <c r="H491" s="36">
        <v>247176.9</v>
      </c>
      <c r="I491" s="36">
        <v>283720.03000000003</v>
      </c>
      <c r="J491" s="43"/>
      <c r="K491" s="5" t="e">
        <f>VLOOKUP(B491,#REF!,1,0)</f>
        <v>#REF!</v>
      </c>
    </row>
    <row r="492" spans="1:11" ht="15" hidden="1" customHeight="1">
      <c r="A492" s="34">
        <v>6</v>
      </c>
      <c r="B492" s="35" t="s">
        <v>4163</v>
      </c>
      <c r="C492" s="34" t="s">
        <v>4164</v>
      </c>
      <c r="D492" s="35" t="s">
        <v>4165</v>
      </c>
      <c r="E492" s="36">
        <v>302989.90999999997</v>
      </c>
      <c r="F492" s="43"/>
      <c r="G492" s="36">
        <v>266446.78000000003</v>
      </c>
      <c r="H492" s="36">
        <v>247176.9</v>
      </c>
      <c r="I492" s="36">
        <v>283720.03000000003</v>
      </c>
      <c r="J492" s="43"/>
      <c r="K492" s="5" t="e">
        <f>VLOOKUP(B492,#REF!,1,0)</f>
        <v>#REF!</v>
      </c>
    </row>
    <row r="493" spans="1:11" ht="15" hidden="1" customHeight="1">
      <c r="A493" s="34">
        <v>3</v>
      </c>
      <c r="B493" s="35" t="s">
        <v>4166</v>
      </c>
      <c r="C493" s="34" t="s">
        <v>1</v>
      </c>
      <c r="D493" s="35" t="s">
        <v>4167</v>
      </c>
      <c r="E493" s="36">
        <v>411121.52</v>
      </c>
      <c r="F493" s="43"/>
      <c r="G493" s="36">
        <v>486461.92</v>
      </c>
      <c r="H493" s="36">
        <v>491534.1</v>
      </c>
      <c r="I493" s="36">
        <v>416193.7</v>
      </c>
      <c r="J493" s="43"/>
      <c r="K493" s="5" t="e">
        <f>VLOOKUP(B493,#REF!,1,0)</f>
        <v>#REF!</v>
      </c>
    </row>
    <row r="494" spans="1:11" ht="15" hidden="1" customHeight="1">
      <c r="A494" s="34">
        <v>4</v>
      </c>
      <c r="B494" s="35" t="s">
        <v>4176</v>
      </c>
      <c r="C494" s="34" t="s">
        <v>1</v>
      </c>
      <c r="D494" s="35" t="s">
        <v>4177</v>
      </c>
      <c r="E494" s="36">
        <v>411121.52</v>
      </c>
      <c r="F494" s="43"/>
      <c r="G494" s="36">
        <v>486461.92</v>
      </c>
      <c r="H494" s="36">
        <v>491534.1</v>
      </c>
      <c r="I494" s="36">
        <v>416193.7</v>
      </c>
      <c r="J494" s="43"/>
      <c r="K494" s="5" t="e">
        <f>VLOOKUP(B494,#REF!,1,0)</f>
        <v>#REF!</v>
      </c>
    </row>
    <row r="495" spans="1:11" ht="15" hidden="1" customHeight="1">
      <c r="A495" s="34">
        <v>5</v>
      </c>
      <c r="B495" s="35" t="s">
        <v>4178</v>
      </c>
      <c r="C495" s="34" t="s">
        <v>1</v>
      </c>
      <c r="D495" s="35" t="s">
        <v>4179</v>
      </c>
      <c r="E495" s="36">
        <v>45640.95</v>
      </c>
      <c r="F495" s="43"/>
      <c r="G495" s="36">
        <v>53670.68</v>
      </c>
      <c r="H495" s="36">
        <v>65515.91</v>
      </c>
      <c r="I495" s="36">
        <v>57486.18</v>
      </c>
      <c r="J495" s="43"/>
      <c r="K495" s="5" t="e">
        <f>VLOOKUP(B495,#REF!,1,0)</f>
        <v>#REF!</v>
      </c>
    </row>
    <row r="496" spans="1:11" ht="15" hidden="1" customHeight="1">
      <c r="A496" s="34">
        <v>6</v>
      </c>
      <c r="B496" s="35" t="s">
        <v>4180</v>
      </c>
      <c r="C496" s="34" t="s">
        <v>4181</v>
      </c>
      <c r="D496" s="35" t="s">
        <v>4182</v>
      </c>
      <c r="E496" s="36">
        <v>5114.8100000000004</v>
      </c>
      <c r="F496" s="43"/>
      <c r="G496" s="36">
        <v>9648.7999999999993</v>
      </c>
      <c r="H496" s="36">
        <v>13084.26</v>
      </c>
      <c r="I496" s="36">
        <v>8550.27</v>
      </c>
      <c r="J496" s="43"/>
      <c r="K496" s="5" t="e">
        <f>VLOOKUP(B496,#REF!,1,0)</f>
        <v>#REF!</v>
      </c>
    </row>
    <row r="497" spans="1:11" ht="15" hidden="1" customHeight="1">
      <c r="A497" s="34">
        <v>6</v>
      </c>
      <c r="B497" s="35" t="s">
        <v>4183</v>
      </c>
      <c r="C497" s="34" t="s">
        <v>4184</v>
      </c>
      <c r="D497" s="35" t="s">
        <v>4185</v>
      </c>
      <c r="E497" s="36">
        <v>28732.47</v>
      </c>
      <c r="F497" s="43"/>
      <c r="G497" s="36">
        <v>32228.21</v>
      </c>
      <c r="H497" s="36">
        <v>34454.269999999997</v>
      </c>
      <c r="I497" s="36">
        <v>30958.53</v>
      </c>
      <c r="J497" s="43"/>
      <c r="K497" s="5" t="e">
        <f>VLOOKUP(B497,#REF!,1,0)</f>
        <v>#REF!</v>
      </c>
    </row>
    <row r="498" spans="1:11" ht="15" hidden="1" customHeight="1">
      <c r="A498" s="34">
        <v>6</v>
      </c>
      <c r="B498" s="35" t="s">
        <v>4186</v>
      </c>
      <c r="C498" s="34" t="s">
        <v>4187</v>
      </c>
      <c r="D498" s="35" t="s">
        <v>4188</v>
      </c>
      <c r="E498" s="36">
        <v>1858.75</v>
      </c>
      <c r="F498" s="43"/>
      <c r="G498" s="36">
        <v>1858.75</v>
      </c>
      <c r="H498" s="36">
        <v>3378.13</v>
      </c>
      <c r="I498" s="36">
        <v>3378.13</v>
      </c>
      <c r="J498" s="43"/>
      <c r="K498" s="5" t="e">
        <f>VLOOKUP(B498,#REF!,1,0)</f>
        <v>#REF!</v>
      </c>
    </row>
    <row r="499" spans="1:11" ht="15" hidden="1" customHeight="1">
      <c r="A499" s="34">
        <v>6</v>
      </c>
      <c r="B499" s="35" t="s">
        <v>4189</v>
      </c>
      <c r="C499" s="34" t="s">
        <v>4190</v>
      </c>
      <c r="D499" s="35" t="s">
        <v>4191</v>
      </c>
      <c r="E499" s="36">
        <v>8031.32</v>
      </c>
      <c r="F499" s="43"/>
      <c r="G499" s="36">
        <v>8031.32</v>
      </c>
      <c r="H499" s="36">
        <v>12577.58</v>
      </c>
      <c r="I499" s="36">
        <v>12577.58</v>
      </c>
      <c r="J499" s="43"/>
      <c r="K499" s="5" t="e">
        <f>VLOOKUP(B499,#REF!,1,0)</f>
        <v>#REF!</v>
      </c>
    </row>
    <row r="500" spans="1:11" ht="15" hidden="1" customHeight="1">
      <c r="A500" s="34">
        <v>6</v>
      </c>
      <c r="B500" s="35" t="s">
        <v>4192</v>
      </c>
      <c r="C500" s="34" t="s">
        <v>4193</v>
      </c>
      <c r="D500" s="35" t="s">
        <v>4194</v>
      </c>
      <c r="E500" s="36">
        <v>1903.6</v>
      </c>
      <c r="F500" s="43"/>
      <c r="G500" s="36">
        <v>1903.6</v>
      </c>
      <c r="H500" s="36">
        <v>2021.67</v>
      </c>
      <c r="I500" s="36">
        <v>2021.67</v>
      </c>
      <c r="J500" s="43"/>
      <c r="K500" s="5" t="e">
        <f>VLOOKUP(B500,#REF!,1,0)</f>
        <v>#REF!</v>
      </c>
    </row>
    <row r="501" spans="1:11" ht="15" hidden="1" customHeight="1">
      <c r="A501" s="34">
        <v>5</v>
      </c>
      <c r="B501" s="35" t="s">
        <v>4195</v>
      </c>
      <c r="C501" s="34" t="s">
        <v>1</v>
      </c>
      <c r="D501" s="35" t="s">
        <v>4196</v>
      </c>
      <c r="E501" s="36">
        <v>322141.39</v>
      </c>
      <c r="F501" s="43"/>
      <c r="G501" s="36">
        <v>337793.23</v>
      </c>
      <c r="H501" s="36">
        <v>325405.33</v>
      </c>
      <c r="I501" s="36">
        <v>309753.49</v>
      </c>
      <c r="J501" s="43"/>
      <c r="K501" s="5" t="e">
        <f>VLOOKUP(B501,#REF!,1,0)</f>
        <v>#REF!</v>
      </c>
    </row>
    <row r="502" spans="1:11" ht="15" hidden="1" customHeight="1">
      <c r="A502" s="34">
        <v>6</v>
      </c>
      <c r="B502" s="35" t="s">
        <v>4197</v>
      </c>
      <c r="C502" s="34" t="s">
        <v>4198</v>
      </c>
      <c r="D502" s="35" t="s">
        <v>4188</v>
      </c>
      <c r="E502" s="36">
        <v>59329.41</v>
      </c>
      <c r="F502" s="43"/>
      <c r="G502" s="36">
        <v>59329.41</v>
      </c>
      <c r="H502" s="36">
        <v>65413.34</v>
      </c>
      <c r="I502" s="36">
        <v>65413.34</v>
      </c>
      <c r="J502" s="43"/>
      <c r="K502" s="5" t="e">
        <f>VLOOKUP(B502,#REF!,1,0)</f>
        <v>#REF!</v>
      </c>
    </row>
    <row r="503" spans="1:11" ht="15" hidden="1" customHeight="1">
      <c r="A503" s="34">
        <v>6</v>
      </c>
      <c r="B503" s="35" t="s">
        <v>4199</v>
      </c>
      <c r="C503" s="34" t="s">
        <v>4200</v>
      </c>
      <c r="D503" s="35" t="s">
        <v>4185</v>
      </c>
      <c r="E503" s="36">
        <v>198769.14</v>
      </c>
      <c r="F503" s="43"/>
      <c r="G503" s="36">
        <v>199490.97</v>
      </c>
      <c r="H503" s="36">
        <v>197770.5</v>
      </c>
      <c r="I503" s="36">
        <v>197048.67</v>
      </c>
      <c r="J503" s="43"/>
      <c r="K503" s="5" t="e">
        <f>VLOOKUP(B503,#REF!,1,0)</f>
        <v>#REF!</v>
      </c>
    </row>
    <row r="504" spans="1:11" ht="15" hidden="1" customHeight="1">
      <c r="A504" s="34">
        <v>6</v>
      </c>
      <c r="B504" s="35" t="s">
        <v>4201</v>
      </c>
      <c r="C504" s="34" t="s">
        <v>4202</v>
      </c>
      <c r="D504" s="35" t="s">
        <v>4203</v>
      </c>
      <c r="E504" s="36">
        <v>63098.84</v>
      </c>
      <c r="F504" s="43"/>
      <c r="G504" s="36">
        <v>73297.02</v>
      </c>
      <c r="H504" s="36">
        <v>56521.66</v>
      </c>
      <c r="I504" s="36">
        <v>46323.48</v>
      </c>
      <c r="J504" s="43"/>
      <c r="K504" s="5" t="e">
        <f>VLOOKUP(B504,#REF!,1,0)</f>
        <v>#REF!</v>
      </c>
    </row>
    <row r="505" spans="1:11" ht="15" hidden="1" customHeight="1">
      <c r="A505" s="34">
        <v>6</v>
      </c>
      <c r="B505" s="35" t="s">
        <v>4207</v>
      </c>
      <c r="C505" s="34" t="s">
        <v>4208</v>
      </c>
      <c r="D505" s="35" t="s">
        <v>4209</v>
      </c>
      <c r="E505" s="36">
        <v>944</v>
      </c>
      <c r="F505" s="43"/>
      <c r="G505" s="36">
        <v>944</v>
      </c>
      <c r="H505" s="36">
        <v>968</v>
      </c>
      <c r="I505" s="36">
        <v>968</v>
      </c>
      <c r="J505" s="43"/>
      <c r="K505" s="5" t="e">
        <f>VLOOKUP(B505,#REF!,1,0)</f>
        <v>#REF!</v>
      </c>
    </row>
    <row r="506" spans="1:11" ht="15" hidden="1" customHeight="1">
      <c r="A506" s="34">
        <v>5</v>
      </c>
      <c r="B506" s="35" t="s">
        <v>4210</v>
      </c>
      <c r="C506" s="34" t="s">
        <v>1</v>
      </c>
      <c r="D506" s="35" t="s">
        <v>2997</v>
      </c>
      <c r="E506" s="36">
        <v>43339.18</v>
      </c>
      <c r="F506" s="43"/>
      <c r="G506" s="36">
        <v>94998.01</v>
      </c>
      <c r="H506" s="36">
        <v>100612.86</v>
      </c>
      <c r="I506" s="36">
        <v>48954.03</v>
      </c>
      <c r="J506" s="43"/>
      <c r="K506" s="5" t="e">
        <f>VLOOKUP(B506,#REF!,1,0)</f>
        <v>#REF!</v>
      </c>
    </row>
    <row r="507" spans="1:11" ht="15" hidden="1" customHeight="1">
      <c r="A507" s="34">
        <v>6</v>
      </c>
      <c r="B507" s="35" t="s">
        <v>4211</v>
      </c>
      <c r="C507" s="34" t="s">
        <v>4212</v>
      </c>
      <c r="D507" s="35" t="s">
        <v>4213</v>
      </c>
      <c r="E507" s="36">
        <v>21572.38</v>
      </c>
      <c r="F507" s="43"/>
      <c r="G507" s="36">
        <v>64552.4</v>
      </c>
      <c r="H507" s="36">
        <v>65255.11</v>
      </c>
      <c r="I507" s="36">
        <v>22275.09</v>
      </c>
      <c r="J507" s="43"/>
      <c r="K507" s="5" t="e">
        <f>VLOOKUP(B507,#REF!,1,0)</f>
        <v>#REF!</v>
      </c>
    </row>
    <row r="508" spans="1:11" ht="15" hidden="1" customHeight="1">
      <c r="A508" s="34">
        <v>6</v>
      </c>
      <c r="B508" s="35" t="s">
        <v>4214</v>
      </c>
      <c r="C508" s="34" t="s">
        <v>4215</v>
      </c>
      <c r="D508" s="35" t="s">
        <v>4182</v>
      </c>
      <c r="E508" s="36">
        <v>11040.75</v>
      </c>
      <c r="F508" s="43"/>
      <c r="G508" s="36">
        <v>19427.46</v>
      </c>
      <c r="H508" s="36">
        <v>21764.29</v>
      </c>
      <c r="I508" s="36">
        <v>13377.58</v>
      </c>
      <c r="J508" s="43"/>
      <c r="K508" s="5" t="e">
        <f>VLOOKUP(B508,#REF!,1,0)</f>
        <v>#REF!</v>
      </c>
    </row>
    <row r="509" spans="1:11" ht="15" customHeight="1">
      <c r="A509" s="34">
        <v>6</v>
      </c>
      <c r="B509" s="35" t="s">
        <v>4216</v>
      </c>
      <c r="C509" s="34" t="s">
        <v>4217</v>
      </c>
      <c r="D509" s="35" t="s">
        <v>4218</v>
      </c>
      <c r="E509" s="36">
        <v>1483.94</v>
      </c>
      <c r="F509" s="43"/>
      <c r="G509" s="36">
        <v>1535.95</v>
      </c>
      <c r="H509" s="36">
        <v>1900.16</v>
      </c>
      <c r="I509" s="36">
        <v>1848.15</v>
      </c>
      <c r="J509" s="43"/>
      <c r="K509" s="5" t="e">
        <f>VLOOKUP(B509,#REF!,1,0)</f>
        <v>#REF!</v>
      </c>
    </row>
    <row r="510" spans="1:11" ht="15" customHeight="1">
      <c r="A510" s="34">
        <v>6</v>
      </c>
      <c r="B510" s="35" t="s">
        <v>4219</v>
      </c>
      <c r="C510" s="34" t="s">
        <v>4220</v>
      </c>
      <c r="D510" s="35" t="s">
        <v>4221</v>
      </c>
      <c r="E510" s="36">
        <v>9242.11</v>
      </c>
      <c r="F510" s="43"/>
      <c r="G510" s="36">
        <v>9482.2000000000007</v>
      </c>
      <c r="H510" s="36">
        <v>11693.3</v>
      </c>
      <c r="I510" s="36">
        <v>11453.21</v>
      </c>
      <c r="J510" s="43"/>
      <c r="K510" s="5" t="e">
        <f>VLOOKUP(B510,#REF!,1,0)</f>
        <v>#REF!</v>
      </c>
    </row>
    <row r="511" spans="1:11" ht="15" hidden="1" customHeight="1">
      <c r="A511" s="34">
        <v>3</v>
      </c>
      <c r="B511" s="35" t="s">
        <v>4222</v>
      </c>
      <c r="C511" s="34" t="s">
        <v>1</v>
      </c>
      <c r="D511" s="35" t="s">
        <v>4223</v>
      </c>
      <c r="E511" s="36">
        <v>6123259.3399999999</v>
      </c>
      <c r="F511" s="43"/>
      <c r="G511" s="36">
        <v>47120767.009999998</v>
      </c>
      <c r="H511" s="36">
        <v>48190392.030000001</v>
      </c>
      <c r="I511" s="36">
        <v>7192884.3600000003</v>
      </c>
      <c r="J511" s="43"/>
      <c r="K511" s="5" t="e">
        <f>VLOOKUP(B511,#REF!,1,0)</f>
        <v>#REF!</v>
      </c>
    </row>
    <row r="512" spans="1:11" ht="15" hidden="1" customHeight="1">
      <c r="A512" s="34">
        <v>4</v>
      </c>
      <c r="B512" s="35" t="s">
        <v>4224</v>
      </c>
      <c r="C512" s="34" t="s">
        <v>1</v>
      </c>
      <c r="D512" s="35" t="s">
        <v>4225</v>
      </c>
      <c r="E512" s="36">
        <v>782536.3</v>
      </c>
      <c r="F512" s="43"/>
      <c r="G512" s="36">
        <v>5798956.8099999996</v>
      </c>
      <c r="H512" s="36">
        <v>5974453.7999999998</v>
      </c>
      <c r="I512" s="36">
        <v>958033.29</v>
      </c>
      <c r="J512" s="43"/>
      <c r="K512" s="5" t="e">
        <f>VLOOKUP(B512,#REF!,1,0)</f>
        <v>#REF!</v>
      </c>
    </row>
    <row r="513" spans="1:11" ht="15" hidden="1" customHeight="1">
      <c r="A513" s="34">
        <v>5</v>
      </c>
      <c r="B513" s="35" t="s">
        <v>4226</v>
      </c>
      <c r="C513" s="34" t="s">
        <v>1</v>
      </c>
      <c r="D513" s="35" t="s">
        <v>4227</v>
      </c>
      <c r="E513" s="36">
        <v>782536.3</v>
      </c>
      <c r="F513" s="43"/>
      <c r="G513" s="36">
        <v>5798956.8099999996</v>
      </c>
      <c r="H513" s="36">
        <v>5974453.7999999998</v>
      </c>
      <c r="I513" s="36">
        <v>958033.29</v>
      </c>
      <c r="J513" s="43"/>
      <c r="K513" s="5" t="e">
        <f>VLOOKUP(B513,#REF!,1,0)</f>
        <v>#REF!</v>
      </c>
    </row>
    <row r="514" spans="1:11" ht="15" hidden="1" customHeight="1">
      <c r="A514" s="34">
        <v>6</v>
      </c>
      <c r="B514" s="35" t="s">
        <v>4228</v>
      </c>
      <c r="C514" s="34" t="s">
        <v>4229</v>
      </c>
      <c r="D514" s="35" t="s">
        <v>4230</v>
      </c>
      <c r="E514" s="36">
        <v>782534.32</v>
      </c>
      <c r="F514" s="43"/>
      <c r="G514" s="36">
        <v>5798954.8300000001</v>
      </c>
      <c r="H514" s="36">
        <v>5974453.25</v>
      </c>
      <c r="I514" s="36">
        <v>958032.74</v>
      </c>
      <c r="J514" s="43"/>
      <c r="K514" s="5" t="e">
        <f>VLOOKUP(B514,#REF!,1,0)</f>
        <v>#REF!</v>
      </c>
    </row>
    <row r="515" spans="1:11" ht="15" customHeight="1">
      <c r="A515" s="34">
        <v>6</v>
      </c>
      <c r="B515" s="35" t="s">
        <v>5744</v>
      </c>
      <c r="C515" s="34" t="s">
        <v>5745</v>
      </c>
      <c r="D515" s="35" t="s">
        <v>5746</v>
      </c>
      <c r="E515" s="36">
        <v>1.98</v>
      </c>
      <c r="F515" s="43"/>
      <c r="G515" s="36">
        <v>1.98</v>
      </c>
      <c r="H515" s="36">
        <v>0.55000000000000004</v>
      </c>
      <c r="I515" s="36">
        <v>0.55000000000000004</v>
      </c>
      <c r="J515" s="43"/>
      <c r="K515" s="5" t="e">
        <f>VLOOKUP(B515,#REF!,1,0)</f>
        <v>#REF!</v>
      </c>
    </row>
    <row r="516" spans="1:11" ht="15" hidden="1" customHeight="1">
      <c r="A516" s="34">
        <v>4</v>
      </c>
      <c r="B516" s="35" t="s">
        <v>4231</v>
      </c>
      <c r="C516" s="34" t="s">
        <v>1</v>
      </c>
      <c r="D516" s="35" t="s">
        <v>4232</v>
      </c>
      <c r="E516" s="36">
        <v>1666392.28</v>
      </c>
      <c r="F516" s="43"/>
      <c r="G516" s="36">
        <v>2315193.85</v>
      </c>
      <c r="H516" s="36">
        <v>2500683.7999999998</v>
      </c>
      <c r="I516" s="36">
        <v>1851882.23</v>
      </c>
      <c r="J516" s="43"/>
      <c r="K516" s="5" t="e">
        <f>VLOOKUP(B516,#REF!,1,0)</f>
        <v>#REF!</v>
      </c>
    </row>
    <row r="517" spans="1:11" ht="15" hidden="1" customHeight="1">
      <c r="A517" s="34">
        <v>5</v>
      </c>
      <c r="B517" s="35" t="s">
        <v>4233</v>
      </c>
      <c r="C517" s="34" t="s">
        <v>1</v>
      </c>
      <c r="D517" s="35" t="s">
        <v>4234</v>
      </c>
      <c r="E517" s="36">
        <v>1242699.71</v>
      </c>
      <c r="F517" s="43"/>
      <c r="G517" s="36">
        <v>907799.24</v>
      </c>
      <c r="H517" s="36">
        <v>982876.08</v>
      </c>
      <c r="I517" s="36">
        <v>1317776.55</v>
      </c>
      <c r="J517" s="43"/>
      <c r="K517" s="5" t="e">
        <f>VLOOKUP(B517,#REF!,1,0)</f>
        <v>#REF!</v>
      </c>
    </row>
    <row r="518" spans="1:11" ht="15" hidden="1" customHeight="1">
      <c r="A518" s="34">
        <v>6</v>
      </c>
      <c r="B518" s="35" t="s">
        <v>4235</v>
      </c>
      <c r="C518" s="34" t="s">
        <v>4236</v>
      </c>
      <c r="D518" s="35" t="s">
        <v>4230</v>
      </c>
      <c r="E518" s="36">
        <v>215958.41</v>
      </c>
      <c r="F518" s="43"/>
      <c r="G518" s="36">
        <v>651554.87</v>
      </c>
      <c r="H518" s="36">
        <v>650657.16</v>
      </c>
      <c r="I518" s="36">
        <v>215060.7</v>
      </c>
      <c r="J518" s="43"/>
      <c r="K518" s="5" t="e">
        <f>VLOOKUP(B518,#REF!,1,0)</f>
        <v>#REF!</v>
      </c>
    </row>
    <row r="519" spans="1:11" ht="15" hidden="1" customHeight="1">
      <c r="A519" s="34">
        <v>6</v>
      </c>
      <c r="B519" s="35" t="s">
        <v>4237</v>
      </c>
      <c r="C519" s="34" t="s">
        <v>4238</v>
      </c>
      <c r="D519" s="35" t="s">
        <v>4239</v>
      </c>
      <c r="E519" s="36">
        <v>77120.31</v>
      </c>
      <c r="F519" s="43"/>
      <c r="G519" s="36">
        <v>195456.37</v>
      </c>
      <c r="H519" s="36">
        <v>195646.78</v>
      </c>
      <c r="I519" s="36">
        <v>77310.720000000001</v>
      </c>
      <c r="J519" s="43"/>
      <c r="K519" s="5" t="e">
        <f>VLOOKUP(B519,#REF!,1,0)</f>
        <v>#REF!</v>
      </c>
    </row>
    <row r="520" spans="1:11" ht="15" hidden="1" customHeight="1">
      <c r="A520" s="34">
        <v>6</v>
      </c>
      <c r="B520" s="35" t="s">
        <v>4240</v>
      </c>
      <c r="C520" s="34" t="s">
        <v>4241</v>
      </c>
      <c r="D520" s="35" t="s">
        <v>4242</v>
      </c>
      <c r="E520" s="36">
        <v>465029.48</v>
      </c>
      <c r="F520" s="43"/>
      <c r="G520" s="36">
        <v>36786.86</v>
      </c>
      <c r="H520" s="36">
        <v>50765.69</v>
      </c>
      <c r="I520" s="36">
        <v>479008.31</v>
      </c>
      <c r="J520" s="43"/>
      <c r="K520" s="5" t="e">
        <f>VLOOKUP(B520,#REF!,1,0)</f>
        <v>#REF!</v>
      </c>
    </row>
    <row r="521" spans="1:11" ht="15" hidden="1" customHeight="1">
      <c r="A521" s="34">
        <v>6</v>
      </c>
      <c r="B521" s="35" t="s">
        <v>4243</v>
      </c>
      <c r="C521" s="34" t="s">
        <v>4244</v>
      </c>
      <c r="D521" s="35" t="s">
        <v>4245</v>
      </c>
      <c r="E521" s="36">
        <v>119646.91</v>
      </c>
      <c r="F521" s="43"/>
      <c r="G521" s="36">
        <v>9315.2099999999991</v>
      </c>
      <c r="H521" s="36">
        <v>12904.88</v>
      </c>
      <c r="I521" s="36">
        <v>123236.58</v>
      </c>
      <c r="J521" s="43"/>
      <c r="K521" s="5" t="e">
        <f>VLOOKUP(B521,#REF!,1,0)</f>
        <v>#REF!</v>
      </c>
    </row>
    <row r="522" spans="1:11" ht="15" hidden="1" customHeight="1">
      <c r="A522" s="34">
        <v>6</v>
      </c>
      <c r="B522" s="35" t="s">
        <v>4246</v>
      </c>
      <c r="C522" s="34" t="s">
        <v>4247</v>
      </c>
      <c r="D522" s="35" t="s">
        <v>4248</v>
      </c>
      <c r="E522" s="36">
        <v>37011.589999999997</v>
      </c>
      <c r="F522" s="43"/>
      <c r="G522" s="36">
        <v>2893.36</v>
      </c>
      <c r="H522" s="36">
        <v>3983.37</v>
      </c>
      <c r="I522" s="36">
        <v>38101.599999999999</v>
      </c>
      <c r="J522" s="43"/>
      <c r="K522" s="5" t="e">
        <f>VLOOKUP(B522,#REF!,1,0)</f>
        <v>#REF!</v>
      </c>
    </row>
    <row r="523" spans="1:11" ht="15" hidden="1" customHeight="1">
      <c r="A523" s="34">
        <v>6</v>
      </c>
      <c r="B523" s="35" t="s">
        <v>4249</v>
      </c>
      <c r="C523" s="34" t="s">
        <v>4250</v>
      </c>
      <c r="D523" s="35" t="s">
        <v>4251</v>
      </c>
      <c r="E523" s="36">
        <v>4650.29</v>
      </c>
      <c r="F523" s="43"/>
      <c r="G523" s="36">
        <v>361.69</v>
      </c>
      <c r="H523" s="36">
        <v>501.5</v>
      </c>
      <c r="I523" s="36">
        <v>4790.1000000000004</v>
      </c>
      <c r="J523" s="43"/>
      <c r="K523" s="5" t="e">
        <f>VLOOKUP(B523,#REF!,1,0)</f>
        <v>#REF!</v>
      </c>
    </row>
    <row r="524" spans="1:11" ht="15" hidden="1" customHeight="1">
      <c r="A524" s="34">
        <v>6</v>
      </c>
      <c r="B524" s="35" t="s">
        <v>4252</v>
      </c>
      <c r="C524" s="34" t="s">
        <v>4253</v>
      </c>
      <c r="D524" s="35" t="s">
        <v>4254</v>
      </c>
      <c r="E524" s="36">
        <v>250007.06</v>
      </c>
      <c r="F524" s="43"/>
      <c r="G524" s="36">
        <v>2230.91</v>
      </c>
      <c r="H524" s="36">
        <v>37127.75</v>
      </c>
      <c r="I524" s="36">
        <v>284903.90000000002</v>
      </c>
      <c r="J524" s="43"/>
      <c r="K524" s="5" t="e">
        <f>VLOOKUP(B524,#REF!,1,0)</f>
        <v>#REF!</v>
      </c>
    </row>
    <row r="525" spans="1:11" ht="15" hidden="1" customHeight="1">
      <c r="A525" s="34">
        <v>6</v>
      </c>
      <c r="B525" s="35" t="s">
        <v>4255</v>
      </c>
      <c r="C525" s="34" t="s">
        <v>4256</v>
      </c>
      <c r="D525" s="35" t="s">
        <v>4257</v>
      </c>
      <c r="E525" s="36">
        <v>64699.22</v>
      </c>
      <c r="F525" s="43"/>
      <c r="G525" s="36">
        <v>573.34</v>
      </c>
      <c r="H525" s="36">
        <v>9570.58</v>
      </c>
      <c r="I525" s="36">
        <v>73696.460000000006</v>
      </c>
      <c r="J525" s="43"/>
      <c r="K525" s="5" t="e">
        <f>VLOOKUP(B525,#REF!,1,0)</f>
        <v>#REF!</v>
      </c>
    </row>
    <row r="526" spans="1:11" ht="15" hidden="1" customHeight="1">
      <c r="A526" s="34">
        <v>6</v>
      </c>
      <c r="B526" s="35" t="s">
        <v>4258</v>
      </c>
      <c r="C526" s="34" t="s">
        <v>4259</v>
      </c>
      <c r="D526" s="35" t="s">
        <v>4260</v>
      </c>
      <c r="E526" s="36">
        <v>3673.71</v>
      </c>
      <c r="F526" s="43"/>
      <c r="G526" s="36">
        <v>71.680000000000007</v>
      </c>
      <c r="H526" s="36">
        <v>2953.83</v>
      </c>
      <c r="I526" s="36">
        <v>6555.86</v>
      </c>
      <c r="J526" s="43"/>
      <c r="K526" s="5" t="e">
        <f>VLOOKUP(B526,#REF!,1,0)</f>
        <v>#REF!</v>
      </c>
    </row>
    <row r="527" spans="1:11" ht="15" hidden="1" customHeight="1">
      <c r="A527" s="34">
        <v>6</v>
      </c>
      <c r="B527" s="35" t="s">
        <v>4261</v>
      </c>
      <c r="C527" s="34" t="s">
        <v>4262</v>
      </c>
      <c r="D527" s="35" t="s">
        <v>4263</v>
      </c>
      <c r="E527" s="36">
        <v>2514.11</v>
      </c>
      <c r="F527" s="43"/>
      <c r="G527" s="36">
        <v>22.32</v>
      </c>
      <c r="H527" s="36">
        <v>371.86</v>
      </c>
      <c r="I527" s="36">
        <v>2863.65</v>
      </c>
      <c r="J527" s="43"/>
      <c r="K527" s="5" t="e">
        <f>VLOOKUP(B527,#REF!,1,0)</f>
        <v>#REF!</v>
      </c>
    </row>
    <row r="528" spans="1:11" ht="15" customHeight="1">
      <c r="A528" s="34">
        <v>6</v>
      </c>
      <c r="B528" s="35" t="s">
        <v>5747</v>
      </c>
      <c r="C528" s="34" t="s">
        <v>5748</v>
      </c>
      <c r="D528" s="35" t="s">
        <v>5749</v>
      </c>
      <c r="E528" s="36">
        <v>0</v>
      </c>
      <c r="F528" s="43"/>
      <c r="G528" s="36">
        <v>6144.01</v>
      </c>
      <c r="H528" s="36">
        <v>15984.87</v>
      </c>
      <c r="I528" s="36">
        <v>9840.86</v>
      </c>
      <c r="J528" s="43"/>
      <c r="K528" s="5" t="e">
        <f>VLOOKUP(B528,#REF!,1,0)</f>
        <v>#REF!</v>
      </c>
    </row>
    <row r="529" spans="1:11" ht="15" hidden="1" customHeight="1">
      <c r="A529" s="34">
        <v>6</v>
      </c>
      <c r="B529" s="35" t="s">
        <v>4264</v>
      </c>
      <c r="C529" s="34" t="s">
        <v>4265</v>
      </c>
      <c r="D529" s="35" t="s">
        <v>3337</v>
      </c>
      <c r="E529" s="36">
        <v>2388.62</v>
      </c>
      <c r="F529" s="43"/>
      <c r="G529" s="36">
        <v>2388.62</v>
      </c>
      <c r="H529" s="36">
        <v>2407.81</v>
      </c>
      <c r="I529" s="36">
        <v>2407.81</v>
      </c>
      <c r="J529" s="43"/>
      <c r="K529" s="5" t="e">
        <f>VLOOKUP(B529,#REF!,1,0)</f>
        <v>#REF!</v>
      </c>
    </row>
    <row r="530" spans="1:11" ht="15" hidden="1" customHeight="1">
      <c r="A530" s="34">
        <v>5</v>
      </c>
      <c r="B530" s="35" t="s">
        <v>4266</v>
      </c>
      <c r="C530" s="34" t="s">
        <v>1</v>
      </c>
      <c r="D530" s="35" t="s">
        <v>4267</v>
      </c>
      <c r="E530" s="36">
        <v>281153.89</v>
      </c>
      <c r="F530" s="43"/>
      <c r="G530" s="36">
        <v>1071384.95</v>
      </c>
      <c r="H530" s="36">
        <v>1165546.6000000001</v>
      </c>
      <c r="I530" s="36">
        <v>375315.54</v>
      </c>
      <c r="J530" s="43"/>
      <c r="K530" s="5" t="e">
        <f>VLOOKUP(B530,#REF!,1,0)</f>
        <v>#REF!</v>
      </c>
    </row>
    <row r="531" spans="1:11" ht="15" hidden="1" customHeight="1">
      <c r="A531" s="34">
        <v>6</v>
      </c>
      <c r="B531" s="35" t="s">
        <v>4268</v>
      </c>
      <c r="C531" s="34" t="s">
        <v>4269</v>
      </c>
      <c r="D531" s="35" t="s">
        <v>4270</v>
      </c>
      <c r="E531" s="36">
        <v>23721.64</v>
      </c>
      <c r="F531" s="43"/>
      <c r="G531" s="36">
        <v>44638.77</v>
      </c>
      <c r="H531" s="36">
        <v>42893.07</v>
      </c>
      <c r="I531" s="36">
        <v>21975.94</v>
      </c>
      <c r="J531" s="43"/>
      <c r="K531" s="5" t="e">
        <f>VLOOKUP(B531,#REF!,1,0)</f>
        <v>#REF!</v>
      </c>
    </row>
    <row r="532" spans="1:11" ht="15" hidden="1" customHeight="1">
      <c r="A532" s="34">
        <v>6</v>
      </c>
      <c r="B532" s="35" t="s">
        <v>4271</v>
      </c>
      <c r="C532" s="34" t="s">
        <v>4272</v>
      </c>
      <c r="D532" s="35" t="s">
        <v>4273</v>
      </c>
      <c r="E532" s="36">
        <v>70186.710000000006</v>
      </c>
      <c r="F532" s="43"/>
      <c r="G532" s="36">
        <v>349976.56</v>
      </c>
      <c r="H532" s="36">
        <v>349976.56</v>
      </c>
      <c r="I532" s="36">
        <v>70186.710000000006</v>
      </c>
      <c r="J532" s="43"/>
      <c r="K532" s="5" t="e">
        <f>VLOOKUP(B532,#REF!,1,0)</f>
        <v>#REF!</v>
      </c>
    </row>
    <row r="533" spans="1:11" ht="15" hidden="1" customHeight="1">
      <c r="A533" s="34">
        <v>6</v>
      </c>
      <c r="B533" s="35" t="s">
        <v>4274</v>
      </c>
      <c r="C533" s="34" t="s">
        <v>4275</v>
      </c>
      <c r="D533" s="35" t="s">
        <v>4276</v>
      </c>
      <c r="E533" s="36">
        <v>38160</v>
      </c>
      <c r="F533" s="43"/>
      <c r="G533" s="36">
        <v>4240</v>
      </c>
      <c r="H533" s="36">
        <v>0</v>
      </c>
      <c r="I533" s="36">
        <v>33920</v>
      </c>
      <c r="J533" s="43"/>
      <c r="K533" s="5" t="e">
        <f>VLOOKUP(B533,#REF!,1,0)</f>
        <v>#REF!</v>
      </c>
    </row>
    <row r="534" spans="1:11" ht="15" hidden="1" customHeight="1">
      <c r="A534" s="34">
        <v>6</v>
      </c>
      <c r="B534" s="35" t="s">
        <v>4277</v>
      </c>
      <c r="C534" s="34" t="s">
        <v>4278</v>
      </c>
      <c r="D534" s="35" t="s">
        <v>4279</v>
      </c>
      <c r="E534" s="36">
        <v>7756.4</v>
      </c>
      <c r="F534" s="43"/>
      <c r="G534" s="36">
        <v>36363.18</v>
      </c>
      <c r="H534" s="36">
        <v>46281.64</v>
      </c>
      <c r="I534" s="36">
        <v>17674.86</v>
      </c>
      <c r="J534" s="43"/>
      <c r="K534" s="5" t="e">
        <f>VLOOKUP(B534,#REF!,1,0)</f>
        <v>#REF!</v>
      </c>
    </row>
    <row r="535" spans="1:11" ht="15" hidden="1" customHeight="1">
      <c r="A535" s="34">
        <v>6</v>
      </c>
      <c r="B535" s="35" t="s">
        <v>5753</v>
      </c>
      <c r="C535" s="34" t="s">
        <v>5754</v>
      </c>
      <c r="D535" s="35" t="s">
        <v>5755</v>
      </c>
      <c r="E535" s="36">
        <v>0</v>
      </c>
      <c r="F535" s="43"/>
      <c r="G535" s="36">
        <v>35048.230000000003</v>
      </c>
      <c r="H535" s="36">
        <v>36301.14</v>
      </c>
      <c r="I535" s="36">
        <v>1252.9100000000001</v>
      </c>
      <c r="J535" s="43"/>
      <c r="K535" s="5" t="e">
        <f>VLOOKUP(B535,#REF!,1,0)</f>
        <v>#REF!</v>
      </c>
    </row>
    <row r="536" spans="1:11" ht="15" hidden="1" customHeight="1">
      <c r="A536" s="34">
        <v>6</v>
      </c>
      <c r="B536" s="35" t="s">
        <v>4280</v>
      </c>
      <c r="C536" s="34" t="s">
        <v>4281</v>
      </c>
      <c r="D536" s="35" t="s">
        <v>4282</v>
      </c>
      <c r="E536" s="36">
        <v>64792.24</v>
      </c>
      <c r="F536" s="43"/>
      <c r="G536" s="36">
        <v>29257.18</v>
      </c>
      <c r="H536" s="36">
        <v>6907.17</v>
      </c>
      <c r="I536" s="36">
        <v>42442.23</v>
      </c>
      <c r="J536" s="43"/>
      <c r="K536" s="5" t="e">
        <f>VLOOKUP(B536,#REF!,1,0)</f>
        <v>#REF!</v>
      </c>
    </row>
    <row r="537" spans="1:11" ht="15" customHeight="1">
      <c r="A537" s="34">
        <v>6</v>
      </c>
      <c r="B537" s="35" t="s">
        <v>4283</v>
      </c>
      <c r="C537" s="34" t="s">
        <v>4284</v>
      </c>
      <c r="D537" s="35" t="s">
        <v>4285</v>
      </c>
      <c r="E537" s="36">
        <v>0</v>
      </c>
      <c r="F537" s="43"/>
      <c r="G537" s="36">
        <v>47724.01</v>
      </c>
      <c r="H537" s="36">
        <v>67246.13</v>
      </c>
      <c r="I537" s="36">
        <v>19522.12</v>
      </c>
      <c r="J537" s="43"/>
      <c r="K537" s="5" t="e">
        <f>VLOOKUP(B537,#REF!,1,0)</f>
        <v>#REF!</v>
      </c>
    </row>
    <row r="538" spans="1:11" ht="15" hidden="1" customHeight="1">
      <c r="A538" s="34">
        <v>6</v>
      </c>
      <c r="B538" s="35" t="s">
        <v>4286</v>
      </c>
      <c r="C538" s="34" t="s">
        <v>4287</v>
      </c>
      <c r="D538" s="35" t="s">
        <v>4288</v>
      </c>
      <c r="E538" s="36">
        <v>4042.9</v>
      </c>
      <c r="F538" s="43"/>
      <c r="G538" s="36">
        <v>6365.9</v>
      </c>
      <c r="H538" s="36">
        <v>6390.85</v>
      </c>
      <c r="I538" s="36">
        <v>4067.85</v>
      </c>
      <c r="J538" s="43"/>
      <c r="K538" s="5" t="e">
        <f>VLOOKUP(B538,#REF!,1,0)</f>
        <v>#REF!</v>
      </c>
    </row>
    <row r="539" spans="1:11" ht="15" hidden="1" customHeight="1">
      <c r="A539" s="34">
        <v>6</v>
      </c>
      <c r="B539" s="35" t="s">
        <v>4289</v>
      </c>
      <c r="C539" s="34" t="s">
        <v>4290</v>
      </c>
      <c r="D539" s="35" t="s">
        <v>4291</v>
      </c>
      <c r="E539" s="36">
        <v>46662.6</v>
      </c>
      <c r="F539" s="43"/>
      <c r="G539" s="36">
        <v>46662.6</v>
      </c>
      <c r="H539" s="36">
        <v>77775.06</v>
      </c>
      <c r="I539" s="36">
        <v>77775.06</v>
      </c>
      <c r="J539" s="43"/>
      <c r="K539" s="5" t="e">
        <f>VLOOKUP(B539,#REF!,1,0)</f>
        <v>#REF!</v>
      </c>
    </row>
    <row r="540" spans="1:11" ht="15" hidden="1" customHeight="1">
      <c r="A540" s="34">
        <v>6</v>
      </c>
      <c r="B540" s="35" t="s">
        <v>4292</v>
      </c>
      <c r="C540" s="34" t="s">
        <v>4293</v>
      </c>
      <c r="D540" s="35" t="s">
        <v>4294</v>
      </c>
      <c r="E540" s="36">
        <v>25831.4</v>
      </c>
      <c r="F540" s="43"/>
      <c r="G540" s="36">
        <v>258693.71</v>
      </c>
      <c r="H540" s="36">
        <v>319360.17</v>
      </c>
      <c r="I540" s="36">
        <v>86497.86</v>
      </c>
      <c r="J540" s="43"/>
      <c r="K540" s="5" t="e">
        <f>VLOOKUP(B540,#REF!,1,0)</f>
        <v>#REF!</v>
      </c>
    </row>
    <row r="541" spans="1:11" ht="15" hidden="1" customHeight="1">
      <c r="A541" s="34">
        <v>5</v>
      </c>
      <c r="B541" s="35" t="s">
        <v>4295</v>
      </c>
      <c r="C541" s="34" t="s">
        <v>1</v>
      </c>
      <c r="D541" s="35" t="s">
        <v>4296</v>
      </c>
      <c r="E541" s="36">
        <v>142538.68</v>
      </c>
      <c r="F541" s="43"/>
      <c r="G541" s="36">
        <v>336009.66</v>
      </c>
      <c r="H541" s="36">
        <v>352261.12</v>
      </c>
      <c r="I541" s="36">
        <v>158790.14000000001</v>
      </c>
      <c r="J541" s="43"/>
      <c r="K541" s="5" t="e">
        <f>VLOOKUP(B541,#REF!,1,0)</f>
        <v>#REF!</v>
      </c>
    </row>
    <row r="542" spans="1:11" ht="15" hidden="1" customHeight="1">
      <c r="A542" s="34">
        <v>6</v>
      </c>
      <c r="B542" s="35" t="s">
        <v>4297</v>
      </c>
      <c r="C542" s="34" t="s">
        <v>4298</v>
      </c>
      <c r="D542" s="35" t="s">
        <v>4299</v>
      </c>
      <c r="E542" s="36">
        <v>3157.43</v>
      </c>
      <c r="F542" s="43"/>
      <c r="G542" s="36">
        <v>0</v>
      </c>
      <c r="H542" s="36">
        <v>2</v>
      </c>
      <c r="I542" s="36">
        <v>3159.43</v>
      </c>
      <c r="J542" s="43"/>
      <c r="K542" s="5" t="e">
        <f>VLOOKUP(B542,#REF!,1,0)</f>
        <v>#REF!</v>
      </c>
    </row>
    <row r="543" spans="1:11" ht="15" hidden="1" customHeight="1">
      <c r="A543" s="34">
        <v>6</v>
      </c>
      <c r="B543" s="35" t="s">
        <v>4300</v>
      </c>
      <c r="C543" s="34" t="s">
        <v>4301</v>
      </c>
      <c r="D543" s="35" t="s">
        <v>4302</v>
      </c>
      <c r="E543" s="36">
        <v>139381.25</v>
      </c>
      <c r="F543" s="43"/>
      <c r="G543" s="36">
        <v>336009.66</v>
      </c>
      <c r="H543" s="36">
        <v>352259.12</v>
      </c>
      <c r="I543" s="36">
        <v>155630.71</v>
      </c>
      <c r="J543" s="43"/>
      <c r="K543" s="5" t="e">
        <f>VLOOKUP(B543,#REF!,1,0)</f>
        <v>#REF!</v>
      </c>
    </row>
    <row r="544" spans="1:11" ht="15" hidden="1" customHeight="1">
      <c r="A544" s="34">
        <v>4</v>
      </c>
      <c r="B544" s="35" t="s">
        <v>4303</v>
      </c>
      <c r="C544" s="34" t="s">
        <v>1</v>
      </c>
      <c r="D544" s="35" t="s">
        <v>4304</v>
      </c>
      <c r="E544" s="36">
        <v>2354807.9700000002</v>
      </c>
      <c r="F544" s="43"/>
      <c r="G544" s="36">
        <v>22034.25</v>
      </c>
      <c r="H544" s="36">
        <v>10078.51</v>
      </c>
      <c r="I544" s="36">
        <v>2342852.23</v>
      </c>
      <c r="J544" s="43"/>
      <c r="K544" s="5" t="e">
        <f>VLOOKUP(B544,#REF!,1,0)</f>
        <v>#REF!</v>
      </c>
    </row>
    <row r="545" spans="1:11" ht="15" hidden="1" customHeight="1">
      <c r="A545" s="34">
        <v>5</v>
      </c>
      <c r="B545" s="35" t="s">
        <v>4310</v>
      </c>
      <c r="C545" s="34" t="s">
        <v>1</v>
      </c>
      <c r="D545" s="35" t="s">
        <v>5915</v>
      </c>
      <c r="E545" s="36">
        <v>2287715.5099999998</v>
      </c>
      <c r="F545" s="43"/>
      <c r="G545" s="36">
        <v>2726.62</v>
      </c>
      <c r="H545" s="36">
        <v>4731.83</v>
      </c>
      <c r="I545" s="36">
        <v>2289720.7200000002</v>
      </c>
      <c r="J545" s="43"/>
      <c r="K545" s="5" t="e">
        <f>VLOOKUP(B545,#REF!,1,0)</f>
        <v>#REF!</v>
      </c>
    </row>
    <row r="546" spans="1:11" ht="15" hidden="1" customHeight="1">
      <c r="A546" s="34">
        <v>6</v>
      </c>
      <c r="B546" s="35" t="s">
        <v>4312</v>
      </c>
      <c r="C546" s="34" t="s">
        <v>4313</v>
      </c>
      <c r="D546" s="35" t="s">
        <v>4314</v>
      </c>
      <c r="E546" s="36">
        <v>704095.4</v>
      </c>
      <c r="F546" s="43"/>
      <c r="G546" s="36">
        <v>2726.62</v>
      </c>
      <c r="H546" s="36">
        <v>4731.83</v>
      </c>
      <c r="I546" s="36">
        <v>706100.61</v>
      </c>
      <c r="J546" s="43"/>
      <c r="K546" s="5" t="e">
        <f>VLOOKUP(B546,#REF!,1,0)</f>
        <v>#REF!</v>
      </c>
    </row>
    <row r="547" spans="1:11" ht="15" hidden="1" customHeight="1">
      <c r="A547" s="34">
        <v>6</v>
      </c>
      <c r="B547" s="35" t="s">
        <v>4315</v>
      </c>
      <c r="C547" s="34" t="s">
        <v>4316</v>
      </c>
      <c r="D547" s="35" t="s">
        <v>4317</v>
      </c>
      <c r="E547" s="36">
        <v>1583620.11</v>
      </c>
      <c r="F547" s="43"/>
      <c r="G547" s="36">
        <v>0</v>
      </c>
      <c r="H547" s="36">
        <v>0</v>
      </c>
      <c r="I547" s="36">
        <v>1583620.11</v>
      </c>
      <c r="J547" s="43"/>
      <c r="K547" s="5" t="e">
        <f>VLOOKUP(B547,#REF!,1,0)</f>
        <v>#REF!</v>
      </c>
    </row>
    <row r="548" spans="1:11" ht="15" hidden="1" customHeight="1">
      <c r="A548" s="34">
        <v>5</v>
      </c>
      <c r="B548" s="35" t="s">
        <v>4318</v>
      </c>
      <c r="C548" s="34" t="s">
        <v>1</v>
      </c>
      <c r="D548" s="35" t="s">
        <v>4319</v>
      </c>
      <c r="E548" s="36">
        <v>54103.37</v>
      </c>
      <c r="F548" s="43"/>
      <c r="G548" s="36">
        <v>971.86</v>
      </c>
      <c r="H548" s="36">
        <v>0</v>
      </c>
      <c r="I548" s="36">
        <v>53131.51</v>
      </c>
      <c r="J548" s="43"/>
      <c r="K548" s="5" t="e">
        <f>VLOOKUP(B548,#REF!,1,0)</f>
        <v>#REF!</v>
      </c>
    </row>
    <row r="549" spans="1:11" ht="15" hidden="1" customHeight="1">
      <c r="A549" s="34">
        <v>6</v>
      </c>
      <c r="B549" s="35" t="s">
        <v>4320</v>
      </c>
      <c r="C549" s="34" t="s">
        <v>4321</v>
      </c>
      <c r="D549" s="35" t="s">
        <v>4322</v>
      </c>
      <c r="E549" s="36">
        <v>54103.37</v>
      </c>
      <c r="F549" s="43"/>
      <c r="G549" s="36">
        <v>971.86</v>
      </c>
      <c r="H549" s="36">
        <v>0</v>
      </c>
      <c r="I549" s="36">
        <v>53131.51</v>
      </c>
      <c r="J549" s="43"/>
      <c r="K549" s="5" t="e">
        <f>VLOOKUP(B549,#REF!,1,0)</f>
        <v>#REF!</v>
      </c>
    </row>
    <row r="550" spans="1:11" ht="15" hidden="1" customHeight="1">
      <c r="A550" s="34">
        <v>4</v>
      </c>
      <c r="B550" s="35" t="s">
        <v>4323</v>
      </c>
      <c r="C550" s="34" t="s">
        <v>1</v>
      </c>
      <c r="D550" s="35" t="s">
        <v>4324</v>
      </c>
      <c r="E550" s="36">
        <v>168610.73</v>
      </c>
      <c r="F550" s="43"/>
      <c r="G550" s="36">
        <v>40202.15</v>
      </c>
      <c r="H550" s="36">
        <v>75384.789999999994</v>
      </c>
      <c r="I550" s="36">
        <v>203793.37</v>
      </c>
      <c r="J550" s="43"/>
      <c r="K550" s="5" t="e">
        <f>VLOOKUP(B550,#REF!,1,0)</f>
        <v>#REF!</v>
      </c>
    </row>
    <row r="551" spans="1:11" ht="15" hidden="1" customHeight="1">
      <c r="A551" s="34">
        <v>5</v>
      </c>
      <c r="B551" s="35" t="s">
        <v>4325</v>
      </c>
      <c r="C551" s="34" t="s">
        <v>1</v>
      </c>
      <c r="D551" s="35" t="s">
        <v>4326</v>
      </c>
      <c r="E551" s="36">
        <v>168610.73</v>
      </c>
      <c r="F551" s="43"/>
      <c r="G551" s="36">
        <v>40202.15</v>
      </c>
      <c r="H551" s="36">
        <v>75384.789999999994</v>
      </c>
      <c r="I551" s="36">
        <v>203793.37</v>
      </c>
      <c r="J551" s="43"/>
      <c r="K551" s="5" t="e">
        <f>VLOOKUP(B551,#REF!,1,0)</f>
        <v>#REF!</v>
      </c>
    </row>
    <row r="552" spans="1:11" ht="15" hidden="1" customHeight="1">
      <c r="A552" s="34">
        <v>6</v>
      </c>
      <c r="B552" s="35" t="s">
        <v>4327</v>
      </c>
      <c r="C552" s="34" t="s">
        <v>4328</v>
      </c>
      <c r="D552" s="35" t="s">
        <v>4329</v>
      </c>
      <c r="E552" s="36">
        <v>168610.73</v>
      </c>
      <c r="F552" s="43"/>
      <c r="G552" s="36">
        <v>40202.15</v>
      </c>
      <c r="H552" s="36">
        <v>75384.789999999994</v>
      </c>
      <c r="I552" s="36">
        <v>203793.37</v>
      </c>
      <c r="J552" s="43"/>
      <c r="K552" s="5" t="e">
        <f>VLOOKUP(B552,#REF!,1,0)</f>
        <v>#REF!</v>
      </c>
    </row>
    <row r="553" spans="1:11" ht="15" hidden="1" customHeight="1">
      <c r="A553" s="34">
        <v>4</v>
      </c>
      <c r="B553" s="35" t="s">
        <v>4330</v>
      </c>
      <c r="C553" s="34" t="s">
        <v>1</v>
      </c>
      <c r="D553" s="35" t="s">
        <v>4331</v>
      </c>
      <c r="E553" s="36">
        <v>1150912.06</v>
      </c>
      <c r="F553" s="43"/>
      <c r="G553" s="36">
        <v>37288912.869999997</v>
      </c>
      <c r="H553" s="36">
        <v>37974324.049999997</v>
      </c>
      <c r="I553" s="36">
        <v>1836323.24</v>
      </c>
      <c r="J553" s="43"/>
      <c r="K553" s="5" t="e">
        <f>VLOOKUP(B553,#REF!,1,0)</f>
        <v>#REF!</v>
      </c>
    </row>
    <row r="554" spans="1:11" ht="15" hidden="1" customHeight="1">
      <c r="A554" s="34">
        <v>6</v>
      </c>
      <c r="B554" s="35" t="s">
        <v>4332</v>
      </c>
      <c r="C554" s="34" t="s">
        <v>4333</v>
      </c>
      <c r="D554" s="35" t="s">
        <v>3285</v>
      </c>
      <c r="E554" s="36">
        <v>104008.24</v>
      </c>
      <c r="F554" s="43"/>
      <c r="G554" s="36">
        <v>182153.97</v>
      </c>
      <c r="H554" s="36">
        <v>201454.16</v>
      </c>
      <c r="I554" s="36">
        <v>123308.43</v>
      </c>
      <c r="J554" s="43"/>
      <c r="K554" s="5" t="e">
        <f>VLOOKUP(B554,#REF!,1,0)</f>
        <v>#REF!</v>
      </c>
    </row>
    <row r="555" spans="1:11" ht="15" hidden="1" customHeight="1">
      <c r="A555" s="34">
        <v>6</v>
      </c>
      <c r="B555" s="35" t="s">
        <v>4334</v>
      </c>
      <c r="C555" s="34" t="s">
        <v>4335</v>
      </c>
      <c r="D555" s="35" t="s">
        <v>3282</v>
      </c>
      <c r="E555" s="36">
        <v>3462.29</v>
      </c>
      <c r="F555" s="43"/>
      <c r="G555" s="36">
        <v>2072.2199999999998</v>
      </c>
      <c r="H555" s="36">
        <v>8906.3799999999992</v>
      </c>
      <c r="I555" s="36">
        <v>10296.450000000001</v>
      </c>
      <c r="J555" s="43"/>
      <c r="K555" s="5" t="e">
        <f>VLOOKUP(B555,#REF!,1,0)</f>
        <v>#REF!</v>
      </c>
    </row>
    <row r="556" spans="1:11" ht="15" hidden="1" customHeight="1">
      <c r="A556" s="34">
        <v>6</v>
      </c>
      <c r="B556" s="35" t="s">
        <v>4336</v>
      </c>
      <c r="C556" s="34" t="s">
        <v>4337</v>
      </c>
      <c r="D556" s="35" t="s">
        <v>4338</v>
      </c>
      <c r="E556" s="36">
        <v>14177.17</v>
      </c>
      <c r="F556" s="43"/>
      <c r="G556" s="36">
        <v>2584674.5699999998</v>
      </c>
      <c r="H556" s="36">
        <v>2585993.75</v>
      </c>
      <c r="I556" s="36">
        <v>15496.35</v>
      </c>
      <c r="J556" s="43"/>
      <c r="K556" s="5" t="e">
        <f>VLOOKUP(B556,#REF!,1,0)</f>
        <v>#REF!</v>
      </c>
    </row>
    <row r="557" spans="1:11" ht="15" hidden="1" customHeight="1">
      <c r="A557" s="34">
        <v>6</v>
      </c>
      <c r="B557" s="35" t="s">
        <v>4339</v>
      </c>
      <c r="C557" s="34" t="s">
        <v>4340</v>
      </c>
      <c r="D557" s="35" t="s">
        <v>4341</v>
      </c>
      <c r="E557" s="36">
        <v>6230</v>
      </c>
      <c r="F557" s="43"/>
      <c r="G557" s="36">
        <v>154917.13</v>
      </c>
      <c r="H557" s="36">
        <v>157437.13</v>
      </c>
      <c r="I557" s="36">
        <v>8750</v>
      </c>
      <c r="J557" s="43"/>
      <c r="K557" s="5" t="e">
        <f>VLOOKUP(B557,#REF!,1,0)</f>
        <v>#REF!</v>
      </c>
    </row>
    <row r="558" spans="1:11" ht="15" hidden="1" customHeight="1">
      <c r="A558" s="34">
        <v>6</v>
      </c>
      <c r="B558" s="35" t="s">
        <v>4342</v>
      </c>
      <c r="C558" s="34" t="s">
        <v>4343</v>
      </c>
      <c r="D558" s="35" t="s">
        <v>4344</v>
      </c>
      <c r="E558" s="36">
        <v>45744.71</v>
      </c>
      <c r="F558" s="43"/>
      <c r="G558" s="36">
        <v>0</v>
      </c>
      <c r="H558" s="36">
        <v>176.21</v>
      </c>
      <c r="I558" s="36">
        <v>45920.92</v>
      </c>
      <c r="J558" s="43"/>
      <c r="K558" s="5" t="e">
        <f>VLOOKUP(B558,#REF!,1,0)</f>
        <v>#REF!</v>
      </c>
    </row>
    <row r="559" spans="1:11" ht="15" hidden="1" customHeight="1">
      <c r="A559" s="34">
        <v>6</v>
      </c>
      <c r="B559" s="35" t="s">
        <v>4345</v>
      </c>
      <c r="C559" s="34" t="s">
        <v>4346</v>
      </c>
      <c r="D559" s="35" t="s">
        <v>4347</v>
      </c>
      <c r="E559" s="36">
        <v>48900.61</v>
      </c>
      <c r="F559" s="43"/>
      <c r="G559" s="36">
        <v>2110186.92</v>
      </c>
      <c r="H559" s="36">
        <v>2215679.59</v>
      </c>
      <c r="I559" s="36">
        <v>154393.28</v>
      </c>
      <c r="J559" s="43"/>
      <c r="K559" s="5" t="e">
        <f>VLOOKUP(B559,#REF!,1,0)</f>
        <v>#REF!</v>
      </c>
    </row>
    <row r="560" spans="1:11" ht="15" hidden="1" customHeight="1">
      <c r="A560" s="34">
        <v>6</v>
      </c>
      <c r="B560" s="35" t="s">
        <v>4348</v>
      </c>
      <c r="C560" s="34" t="s">
        <v>4349</v>
      </c>
      <c r="D560" s="35" t="s">
        <v>4350</v>
      </c>
      <c r="E560" s="36">
        <v>928389.04</v>
      </c>
      <c r="F560" s="43"/>
      <c r="G560" s="36">
        <v>31978677.859999999</v>
      </c>
      <c r="H560" s="36">
        <v>32528446.629999999</v>
      </c>
      <c r="I560" s="36">
        <v>1478157.81</v>
      </c>
      <c r="J560" s="43"/>
      <c r="K560" s="5" t="e">
        <f>VLOOKUP(B560,#REF!,1,0)</f>
        <v>#REF!</v>
      </c>
    </row>
    <row r="561" spans="1:11" ht="15" hidden="1" customHeight="1">
      <c r="A561" s="34">
        <v>1</v>
      </c>
      <c r="B561" s="35" t="s">
        <v>4351</v>
      </c>
      <c r="C561" s="34" t="s">
        <v>1</v>
      </c>
      <c r="D561" s="35" t="s">
        <v>4352</v>
      </c>
      <c r="E561" s="36">
        <v>38747910.840000004</v>
      </c>
      <c r="F561" s="43"/>
      <c r="G561" s="36">
        <v>344494.08000000002</v>
      </c>
      <c r="H561" s="36">
        <v>175042.4</v>
      </c>
      <c r="I561" s="36">
        <v>38578459.159999996</v>
      </c>
      <c r="J561" s="43"/>
      <c r="K561" s="5" t="e">
        <f>VLOOKUP(B561,#REF!,1,0)</f>
        <v>#REF!</v>
      </c>
    </row>
    <row r="562" spans="1:11" ht="15" hidden="1" customHeight="1">
      <c r="A562" s="34">
        <v>2</v>
      </c>
      <c r="B562" s="35" t="s">
        <v>4353</v>
      </c>
      <c r="C562" s="34" t="s">
        <v>1</v>
      </c>
      <c r="D562" s="35" t="s">
        <v>4354</v>
      </c>
      <c r="E562" s="36">
        <v>38747910.840000004</v>
      </c>
      <c r="F562" s="43"/>
      <c r="G562" s="36">
        <v>344494.08000000002</v>
      </c>
      <c r="H562" s="36">
        <v>175042.4</v>
      </c>
      <c r="I562" s="36">
        <v>38578459.159999996</v>
      </c>
      <c r="J562" s="43"/>
      <c r="K562" s="5" t="e">
        <f>VLOOKUP(B562,#REF!,1,0)</f>
        <v>#REF!</v>
      </c>
    </row>
    <row r="563" spans="1:11" ht="15" hidden="1" customHeight="1">
      <c r="A563" s="34">
        <v>3</v>
      </c>
      <c r="B563" s="35" t="s">
        <v>4355</v>
      </c>
      <c r="C563" s="34" t="s">
        <v>1</v>
      </c>
      <c r="D563" s="35" t="s">
        <v>4356</v>
      </c>
      <c r="E563" s="36">
        <v>22039861.920000002</v>
      </c>
      <c r="F563" s="43"/>
      <c r="G563" s="36">
        <v>344494.08000000002</v>
      </c>
      <c r="H563" s="36">
        <v>175042.4</v>
      </c>
      <c r="I563" s="36">
        <v>21870410.239999998</v>
      </c>
      <c r="J563" s="43"/>
      <c r="K563" s="5" t="e">
        <f>VLOOKUP(B563,#REF!,1,0)</f>
        <v>#REF!</v>
      </c>
    </row>
    <row r="564" spans="1:11" ht="15" hidden="1" customHeight="1">
      <c r="A564" s="34">
        <v>4</v>
      </c>
      <c r="B564" s="35" t="s">
        <v>4357</v>
      </c>
      <c r="C564" s="34" t="s">
        <v>1</v>
      </c>
      <c r="D564" s="35" t="s">
        <v>4358</v>
      </c>
      <c r="E564" s="36">
        <v>22111141.039999999</v>
      </c>
      <c r="F564" s="43"/>
      <c r="G564" s="36">
        <v>251543.89</v>
      </c>
      <c r="H564" s="36">
        <v>92950.19</v>
      </c>
      <c r="I564" s="36">
        <v>21952547.34</v>
      </c>
      <c r="J564" s="43"/>
      <c r="K564" s="5" t="e">
        <f>VLOOKUP(B564,#REF!,1,0)</f>
        <v>#REF!</v>
      </c>
    </row>
    <row r="565" spans="1:11" ht="15" hidden="1" customHeight="1">
      <c r="A565" s="34">
        <v>5</v>
      </c>
      <c r="B565" s="35" t="s">
        <v>4359</v>
      </c>
      <c r="C565" s="34" t="s">
        <v>1</v>
      </c>
      <c r="D565" s="35" t="s">
        <v>4360</v>
      </c>
      <c r="E565" s="36">
        <v>22111141.039999999</v>
      </c>
      <c r="F565" s="43"/>
      <c r="G565" s="36">
        <v>251543.89</v>
      </c>
      <c r="H565" s="36">
        <v>92950.19</v>
      </c>
      <c r="I565" s="36">
        <v>21952547.34</v>
      </c>
      <c r="J565" s="43"/>
      <c r="K565" s="5" t="e">
        <f>VLOOKUP(B565,#REF!,1,0)</f>
        <v>#REF!</v>
      </c>
    </row>
    <row r="566" spans="1:11" ht="15" hidden="1" customHeight="1">
      <c r="A566" s="34">
        <v>6</v>
      </c>
      <c r="B566" s="35" t="s">
        <v>4361</v>
      </c>
      <c r="C566" s="34" t="s">
        <v>4362</v>
      </c>
      <c r="D566" s="35" t="s">
        <v>4363</v>
      </c>
      <c r="E566" s="36">
        <v>22111141.039999999</v>
      </c>
      <c r="F566" s="43"/>
      <c r="G566" s="36">
        <v>251543.89</v>
      </c>
      <c r="H566" s="36">
        <v>92950.19</v>
      </c>
      <c r="I566" s="36">
        <v>21952547.34</v>
      </c>
      <c r="J566" s="43"/>
      <c r="K566" s="5" t="e">
        <f>VLOOKUP(B566,#REF!,1,0)</f>
        <v>#REF!</v>
      </c>
    </row>
    <row r="567" spans="1:11" ht="15" hidden="1" customHeight="1">
      <c r="A567" s="34">
        <v>4</v>
      </c>
      <c r="B567" s="35" t="s">
        <v>4364</v>
      </c>
      <c r="C567" s="34" t="s">
        <v>1</v>
      </c>
      <c r="D567" s="35" t="s">
        <v>4365</v>
      </c>
      <c r="E567" s="36">
        <v>-71279.12</v>
      </c>
      <c r="F567" s="43"/>
      <c r="G567" s="36">
        <v>92950.19</v>
      </c>
      <c r="H567" s="36">
        <v>82092.210000000006</v>
      </c>
      <c r="I567" s="36">
        <v>-82137.100000000006</v>
      </c>
      <c r="J567" s="43"/>
      <c r="K567" s="5" t="e">
        <f>VLOOKUP(B567,#REF!,1,0)</f>
        <v>#REF!</v>
      </c>
    </row>
    <row r="568" spans="1:11" ht="15" hidden="1" customHeight="1">
      <c r="A568" s="34">
        <v>6</v>
      </c>
      <c r="B568" s="35" t="s">
        <v>4366</v>
      </c>
      <c r="C568" s="34" t="s">
        <v>4367</v>
      </c>
      <c r="D568" s="35" t="s">
        <v>4368</v>
      </c>
      <c r="E568" s="36">
        <v>-71279.12</v>
      </c>
      <c r="F568" s="43"/>
      <c r="G568" s="36">
        <v>92950.19</v>
      </c>
      <c r="H568" s="36">
        <v>82092.210000000006</v>
      </c>
      <c r="I568" s="36">
        <v>-82137.100000000006</v>
      </c>
      <c r="J568" s="43"/>
      <c r="K568" s="5" t="e">
        <f>VLOOKUP(B568,#REF!,1,0)</f>
        <v>#REF!</v>
      </c>
    </row>
    <row r="569" spans="1:11" ht="15" hidden="1" customHeight="1">
      <c r="A569" s="34">
        <v>3</v>
      </c>
      <c r="B569" s="35" t="s">
        <v>4369</v>
      </c>
      <c r="C569" s="34" t="s">
        <v>1</v>
      </c>
      <c r="D569" s="35" t="s">
        <v>4370</v>
      </c>
      <c r="E569" s="36">
        <v>13616134.4</v>
      </c>
      <c r="F569" s="43"/>
      <c r="G569" s="36">
        <v>0</v>
      </c>
      <c r="H569" s="36">
        <v>0</v>
      </c>
      <c r="I569" s="36">
        <v>13616134.4</v>
      </c>
      <c r="J569" s="43"/>
      <c r="K569" s="5" t="e">
        <f>VLOOKUP(B569,#REF!,1,0)</f>
        <v>#REF!</v>
      </c>
    </row>
    <row r="570" spans="1:11" ht="15" hidden="1" customHeight="1">
      <c r="A570" s="34">
        <v>4</v>
      </c>
      <c r="B570" s="35" t="s">
        <v>4371</v>
      </c>
      <c r="C570" s="34" t="s">
        <v>1</v>
      </c>
      <c r="D570" s="35" t="s">
        <v>4372</v>
      </c>
      <c r="E570" s="36">
        <v>13616134.4</v>
      </c>
      <c r="F570" s="43"/>
      <c r="G570" s="36">
        <v>0</v>
      </c>
      <c r="H570" s="36">
        <v>0</v>
      </c>
      <c r="I570" s="36">
        <v>13616134.4</v>
      </c>
      <c r="J570" s="43"/>
      <c r="K570" s="5" t="e">
        <f>VLOOKUP(B570,#REF!,1,0)</f>
        <v>#REF!</v>
      </c>
    </row>
    <row r="571" spans="1:11" ht="15" hidden="1" customHeight="1">
      <c r="A571" s="34">
        <v>6</v>
      </c>
      <c r="B571" s="35" t="s">
        <v>4373</v>
      </c>
      <c r="C571" s="34" t="s">
        <v>4374</v>
      </c>
      <c r="D571" s="35" t="s">
        <v>4375</v>
      </c>
      <c r="E571" s="36">
        <v>13616134.4</v>
      </c>
      <c r="F571" s="43"/>
      <c r="G571" s="36">
        <v>0</v>
      </c>
      <c r="H571" s="36">
        <v>0</v>
      </c>
      <c r="I571" s="36">
        <v>13616134.4</v>
      </c>
      <c r="J571" s="43"/>
      <c r="K571" s="5" t="e">
        <f>VLOOKUP(B571,#REF!,1,0)</f>
        <v>#REF!</v>
      </c>
    </row>
    <row r="572" spans="1:11" ht="15" hidden="1" customHeight="1">
      <c r="A572" s="34">
        <v>3</v>
      </c>
      <c r="B572" s="35" t="s">
        <v>5780</v>
      </c>
      <c r="C572" s="34" t="s">
        <v>1</v>
      </c>
      <c r="D572" s="35" t="s">
        <v>5781</v>
      </c>
      <c r="E572" s="36">
        <v>3091914.52</v>
      </c>
      <c r="F572" s="43"/>
      <c r="G572" s="36">
        <v>0</v>
      </c>
      <c r="H572" s="36">
        <v>0</v>
      </c>
      <c r="I572" s="36">
        <v>3091914.52</v>
      </c>
      <c r="J572" s="43"/>
      <c r="K572" s="5" t="e">
        <f>VLOOKUP(B572,#REF!,1,0)</f>
        <v>#REF!</v>
      </c>
    </row>
    <row r="573" spans="1:11" ht="15" hidden="1" customHeight="1">
      <c r="A573" s="34">
        <v>4</v>
      </c>
      <c r="B573" s="35" t="s">
        <v>5782</v>
      </c>
      <c r="C573" s="34" t="s">
        <v>1</v>
      </c>
      <c r="D573" s="35" t="s">
        <v>5783</v>
      </c>
      <c r="E573" s="36">
        <v>3091914.52</v>
      </c>
      <c r="F573" s="43"/>
      <c r="G573" s="36">
        <v>0</v>
      </c>
      <c r="H573" s="36">
        <v>0</v>
      </c>
      <c r="I573" s="36">
        <v>3091914.52</v>
      </c>
      <c r="J573" s="43"/>
      <c r="K573" s="5" t="e">
        <f>VLOOKUP(B573,#REF!,1,0)</f>
        <v>#REF!</v>
      </c>
    </row>
    <row r="574" spans="1:11" ht="15" hidden="1" customHeight="1">
      <c r="A574" s="34">
        <v>6</v>
      </c>
      <c r="B574" s="35" t="s">
        <v>5784</v>
      </c>
      <c r="C574" s="34" t="s">
        <v>5785</v>
      </c>
      <c r="D574" s="35" t="s">
        <v>5786</v>
      </c>
      <c r="E574" s="36">
        <v>3091914.52</v>
      </c>
      <c r="F574" s="43"/>
      <c r="G574" s="36">
        <v>0</v>
      </c>
      <c r="H574" s="36">
        <v>0</v>
      </c>
      <c r="I574" s="36">
        <v>3091914.52</v>
      </c>
      <c r="J574" s="43"/>
      <c r="K574" s="5" t="e">
        <f>VLOOKUP(B574,#REF!,1,0)</f>
        <v>#REF!</v>
      </c>
    </row>
    <row r="575" spans="1:11" ht="15" hidden="1" customHeight="1">
      <c r="A575" s="34">
        <v>1</v>
      </c>
      <c r="B575" s="35" t="s">
        <v>4376</v>
      </c>
      <c r="C575" s="34" t="s">
        <v>1</v>
      </c>
      <c r="D575" s="35" t="s">
        <v>4377</v>
      </c>
      <c r="E575" s="36">
        <v>4856899.1399999997</v>
      </c>
      <c r="F575" s="43"/>
      <c r="G575" s="36">
        <v>73042.64</v>
      </c>
      <c r="H575" s="36">
        <v>6026323.1299999999</v>
      </c>
      <c r="I575" s="36">
        <v>10810179.630000001</v>
      </c>
      <c r="J575" s="43"/>
      <c r="K575" s="5" t="e">
        <f>VLOOKUP(B575,#REF!,1,0)</f>
        <v>#REF!</v>
      </c>
    </row>
    <row r="576" spans="1:11" ht="15" hidden="1" customHeight="1">
      <c r="A576" s="34">
        <v>2</v>
      </c>
      <c r="B576" s="35" t="s">
        <v>4378</v>
      </c>
      <c r="C576" s="34" t="s">
        <v>1</v>
      </c>
      <c r="D576" s="35" t="s">
        <v>4379</v>
      </c>
      <c r="E576" s="36">
        <v>4728899.1399999997</v>
      </c>
      <c r="F576" s="43"/>
      <c r="G576" s="36">
        <v>73042.64</v>
      </c>
      <c r="H576" s="36">
        <v>6010449.25</v>
      </c>
      <c r="I576" s="36">
        <v>10666305.75</v>
      </c>
      <c r="J576" s="43"/>
      <c r="K576" s="5" t="e">
        <f>VLOOKUP(B576,#REF!,1,0)</f>
        <v>#REF!</v>
      </c>
    </row>
    <row r="577" spans="1:11" ht="15" hidden="1" customHeight="1">
      <c r="A577" s="34">
        <v>3</v>
      </c>
      <c r="B577" s="35" t="s">
        <v>4380</v>
      </c>
      <c r="C577" s="34" t="s">
        <v>1</v>
      </c>
      <c r="D577" s="35" t="s">
        <v>4381</v>
      </c>
      <c r="E577" s="36">
        <v>1673787</v>
      </c>
      <c r="F577" s="43"/>
      <c r="G577" s="36">
        <v>34374.39</v>
      </c>
      <c r="H577" s="36">
        <v>1683312.72</v>
      </c>
      <c r="I577" s="36">
        <v>3322725.33</v>
      </c>
      <c r="J577" s="43"/>
      <c r="K577" s="5" t="e">
        <f>VLOOKUP(B577,#REF!,1,0)</f>
        <v>#REF!</v>
      </c>
    </row>
    <row r="578" spans="1:11" ht="15" hidden="1" customHeight="1">
      <c r="A578" s="34">
        <v>4</v>
      </c>
      <c r="B578" s="35" t="s">
        <v>4382</v>
      </c>
      <c r="C578" s="34" t="s">
        <v>1</v>
      </c>
      <c r="D578" s="35" t="s">
        <v>4383</v>
      </c>
      <c r="E578" s="36">
        <v>47795.44</v>
      </c>
      <c r="F578" s="43"/>
      <c r="G578" s="36">
        <v>1823.22</v>
      </c>
      <c r="H578" s="36">
        <v>39132.959999999999</v>
      </c>
      <c r="I578" s="36">
        <v>85105.18</v>
      </c>
      <c r="J578" s="43"/>
      <c r="K578" s="5" t="e">
        <f>VLOOKUP(B578,#REF!,1,0)</f>
        <v>#REF!</v>
      </c>
    </row>
    <row r="579" spans="1:11" ht="15" hidden="1" customHeight="1">
      <c r="A579" s="34">
        <v>6</v>
      </c>
      <c r="B579" s="35" t="s">
        <v>4384</v>
      </c>
      <c r="C579" s="34" t="s">
        <v>4385</v>
      </c>
      <c r="D579" s="35" t="s">
        <v>4386</v>
      </c>
      <c r="E579" s="36">
        <v>47795.44</v>
      </c>
      <c r="F579" s="43"/>
      <c r="G579" s="36">
        <v>1823.22</v>
      </c>
      <c r="H579" s="36">
        <v>39132.959999999999</v>
      </c>
      <c r="I579" s="36">
        <v>85105.18</v>
      </c>
      <c r="J579" s="43"/>
      <c r="K579" s="5" t="e">
        <f>VLOOKUP(B579,#REF!,1,0)</f>
        <v>#REF!</v>
      </c>
    </row>
    <row r="580" spans="1:11" ht="15" hidden="1" customHeight="1">
      <c r="A580" s="34">
        <v>4</v>
      </c>
      <c r="B580" s="35" t="s">
        <v>4387</v>
      </c>
      <c r="C580" s="34" t="s">
        <v>1</v>
      </c>
      <c r="D580" s="35" t="s">
        <v>4388</v>
      </c>
      <c r="E580" s="36">
        <v>1226000.43</v>
      </c>
      <c r="F580" s="43"/>
      <c r="G580" s="36">
        <v>32550.240000000002</v>
      </c>
      <c r="H580" s="36">
        <v>1213279.54</v>
      </c>
      <c r="I580" s="36">
        <v>2406729.73</v>
      </c>
      <c r="J580" s="43"/>
      <c r="K580" s="5" t="e">
        <f>VLOOKUP(B580,#REF!,1,0)</f>
        <v>#REF!</v>
      </c>
    </row>
    <row r="581" spans="1:11" ht="15" hidden="1" customHeight="1">
      <c r="A581" s="34">
        <v>6</v>
      </c>
      <c r="B581" s="35" t="s">
        <v>4389</v>
      </c>
      <c r="C581" s="34" t="s">
        <v>4390</v>
      </c>
      <c r="D581" s="35" t="s">
        <v>4391</v>
      </c>
      <c r="E581" s="36">
        <v>795.04</v>
      </c>
      <c r="F581" s="43"/>
      <c r="G581" s="36">
        <v>0</v>
      </c>
      <c r="H581" s="36">
        <v>95</v>
      </c>
      <c r="I581" s="36">
        <v>890.04</v>
      </c>
      <c r="J581" s="43"/>
      <c r="K581" s="5" t="e">
        <f>VLOOKUP(B581,#REF!,1,0)</f>
        <v>#REF!</v>
      </c>
    </row>
    <row r="582" spans="1:11" ht="15" hidden="1" customHeight="1">
      <c r="A582" s="34">
        <v>6</v>
      </c>
      <c r="B582" s="35" t="s">
        <v>4392</v>
      </c>
      <c r="C582" s="34" t="s">
        <v>4393</v>
      </c>
      <c r="D582" s="35" t="s">
        <v>3015</v>
      </c>
      <c r="E582" s="36">
        <v>93474.62</v>
      </c>
      <c r="F582" s="43"/>
      <c r="G582" s="36">
        <v>997.68</v>
      </c>
      <c r="H582" s="36">
        <v>83326.27</v>
      </c>
      <c r="I582" s="36">
        <v>175803.21</v>
      </c>
      <c r="J582" s="43"/>
      <c r="K582" s="5" t="e">
        <f>VLOOKUP(B582,#REF!,1,0)</f>
        <v>#REF!</v>
      </c>
    </row>
    <row r="583" spans="1:11" ht="15" hidden="1" customHeight="1">
      <c r="A583" s="34">
        <v>6</v>
      </c>
      <c r="B583" s="35" t="s">
        <v>4394</v>
      </c>
      <c r="C583" s="34" t="s">
        <v>4395</v>
      </c>
      <c r="D583" s="35" t="s">
        <v>3036</v>
      </c>
      <c r="E583" s="36">
        <v>215842.18</v>
      </c>
      <c r="F583" s="43"/>
      <c r="G583" s="36">
        <v>1515.6</v>
      </c>
      <c r="H583" s="36">
        <v>183365.56</v>
      </c>
      <c r="I583" s="36">
        <v>397692.14</v>
      </c>
      <c r="J583" s="43"/>
      <c r="K583" s="5" t="e">
        <f>VLOOKUP(B583,#REF!,1,0)</f>
        <v>#REF!</v>
      </c>
    </row>
    <row r="584" spans="1:11" ht="15" hidden="1" customHeight="1">
      <c r="A584" s="34">
        <v>6</v>
      </c>
      <c r="B584" s="35" t="s">
        <v>5801</v>
      </c>
      <c r="C584" s="34" t="s">
        <v>5802</v>
      </c>
      <c r="D584" s="35" t="s">
        <v>5803</v>
      </c>
      <c r="E584" s="36">
        <v>1349.28</v>
      </c>
      <c r="F584" s="43"/>
      <c r="G584" s="36">
        <v>0</v>
      </c>
      <c r="H584" s="36">
        <v>0</v>
      </c>
      <c r="I584" s="36">
        <v>1349.28</v>
      </c>
      <c r="J584" s="43"/>
      <c r="K584" s="5" t="e">
        <f>VLOOKUP(B584,#REF!,1,0)</f>
        <v>#REF!</v>
      </c>
    </row>
    <row r="585" spans="1:11" ht="15" hidden="1" customHeight="1">
      <c r="A585" s="34">
        <v>6</v>
      </c>
      <c r="B585" s="35" t="s">
        <v>4396</v>
      </c>
      <c r="C585" s="34" t="s">
        <v>4397</v>
      </c>
      <c r="D585" s="35" t="s">
        <v>4398</v>
      </c>
      <c r="E585" s="36">
        <v>24569.02</v>
      </c>
      <c r="F585" s="43"/>
      <c r="G585" s="36">
        <v>30021.57</v>
      </c>
      <c r="H585" s="36">
        <v>62523.13</v>
      </c>
      <c r="I585" s="36">
        <v>57070.58</v>
      </c>
      <c r="J585" s="43"/>
      <c r="K585" s="5" t="e">
        <f>VLOOKUP(B585,#REF!,1,0)</f>
        <v>#REF!</v>
      </c>
    </row>
    <row r="586" spans="1:11" ht="15" hidden="1" customHeight="1">
      <c r="A586" s="34">
        <v>6</v>
      </c>
      <c r="B586" s="35" t="s">
        <v>4399</v>
      </c>
      <c r="C586" s="34" t="s">
        <v>4400</v>
      </c>
      <c r="D586" s="35" t="s">
        <v>4401</v>
      </c>
      <c r="E586" s="36">
        <v>42711.59</v>
      </c>
      <c r="F586" s="43"/>
      <c r="G586" s="36">
        <v>0</v>
      </c>
      <c r="H586" s="36">
        <v>3773.54</v>
      </c>
      <c r="I586" s="36">
        <v>46485.13</v>
      </c>
      <c r="J586" s="43"/>
      <c r="K586" s="5" t="e">
        <f>VLOOKUP(B586,#REF!,1,0)</f>
        <v>#REF!</v>
      </c>
    </row>
    <row r="587" spans="1:11" ht="15" hidden="1" customHeight="1">
      <c r="A587" s="34">
        <v>6</v>
      </c>
      <c r="B587" s="35" t="s">
        <v>4402</v>
      </c>
      <c r="C587" s="34" t="s">
        <v>4403</v>
      </c>
      <c r="D587" s="35" t="s">
        <v>3000</v>
      </c>
      <c r="E587" s="36">
        <v>236306.36</v>
      </c>
      <c r="F587" s="43"/>
      <c r="G587" s="36">
        <v>15.39</v>
      </c>
      <c r="H587" s="36">
        <v>247466.9</v>
      </c>
      <c r="I587" s="36">
        <v>483757.87</v>
      </c>
      <c r="J587" s="43"/>
      <c r="K587" s="5" t="e">
        <f>VLOOKUP(B587,#REF!,1,0)</f>
        <v>#REF!</v>
      </c>
    </row>
    <row r="588" spans="1:11" ht="15" hidden="1" customHeight="1">
      <c r="A588" s="34">
        <v>6</v>
      </c>
      <c r="B588" s="35" t="s">
        <v>4404</v>
      </c>
      <c r="C588" s="34" t="s">
        <v>4405</v>
      </c>
      <c r="D588" s="35" t="s">
        <v>3021</v>
      </c>
      <c r="E588" s="36">
        <v>605276.74</v>
      </c>
      <c r="F588" s="43"/>
      <c r="G588" s="36">
        <v>0</v>
      </c>
      <c r="H588" s="36">
        <v>626978</v>
      </c>
      <c r="I588" s="36">
        <v>1232254.74</v>
      </c>
      <c r="J588" s="43"/>
      <c r="K588" s="5" t="e">
        <f>VLOOKUP(B588,#REF!,1,0)</f>
        <v>#REF!</v>
      </c>
    </row>
    <row r="589" spans="1:11" ht="15" hidden="1" customHeight="1">
      <c r="A589" s="34">
        <v>6</v>
      </c>
      <c r="B589" s="35" t="s">
        <v>4406</v>
      </c>
      <c r="C589" s="34" t="s">
        <v>4407</v>
      </c>
      <c r="D589" s="35" t="s">
        <v>3042</v>
      </c>
      <c r="E589" s="36">
        <v>5675.6</v>
      </c>
      <c r="F589" s="43"/>
      <c r="G589" s="36">
        <v>0</v>
      </c>
      <c r="H589" s="36">
        <v>5751.14</v>
      </c>
      <c r="I589" s="36">
        <v>11426.74</v>
      </c>
      <c r="J589" s="43"/>
      <c r="K589" s="5" t="e">
        <f>VLOOKUP(B589,#REF!,1,0)</f>
        <v>#REF!</v>
      </c>
    </row>
    <row r="590" spans="1:11" ht="15" hidden="1" customHeight="1">
      <c r="A590" s="34">
        <v>4</v>
      </c>
      <c r="B590" s="35" t="s">
        <v>4408</v>
      </c>
      <c r="C590" s="34" t="s">
        <v>1</v>
      </c>
      <c r="D590" s="35" t="s">
        <v>4409</v>
      </c>
      <c r="E590" s="36">
        <v>121641.25</v>
      </c>
      <c r="F590" s="43"/>
      <c r="G590" s="36">
        <v>0.92</v>
      </c>
      <c r="H590" s="36">
        <v>122191.36</v>
      </c>
      <c r="I590" s="36">
        <v>243831.69</v>
      </c>
      <c r="J590" s="43"/>
      <c r="K590" s="5" t="e">
        <f>VLOOKUP(B590,#REF!,1,0)</f>
        <v>#REF!</v>
      </c>
    </row>
    <row r="591" spans="1:11" ht="15" hidden="1" customHeight="1">
      <c r="A591" s="34">
        <v>6</v>
      </c>
      <c r="B591" s="35" t="s">
        <v>4410</v>
      </c>
      <c r="C591" s="34" t="s">
        <v>4411</v>
      </c>
      <c r="D591" s="35" t="s">
        <v>4412</v>
      </c>
      <c r="E591" s="36">
        <v>12657.19</v>
      </c>
      <c r="F591" s="43"/>
      <c r="G591" s="36">
        <v>0</v>
      </c>
      <c r="H591" s="36">
        <v>13986.56</v>
      </c>
      <c r="I591" s="36">
        <v>26643.75</v>
      </c>
      <c r="J591" s="43"/>
      <c r="K591" s="5" t="e">
        <f>VLOOKUP(B591,#REF!,1,0)</f>
        <v>#REF!</v>
      </c>
    </row>
    <row r="592" spans="1:11" ht="15" hidden="1" customHeight="1">
      <c r="A592" s="34">
        <v>6</v>
      </c>
      <c r="B592" s="35" t="s">
        <v>4413</v>
      </c>
      <c r="C592" s="34" t="s">
        <v>4414</v>
      </c>
      <c r="D592" s="35" t="s">
        <v>3058</v>
      </c>
      <c r="E592" s="36">
        <v>102896.67</v>
      </c>
      <c r="F592" s="43"/>
      <c r="G592" s="36">
        <v>0</v>
      </c>
      <c r="H592" s="36">
        <v>101736.72</v>
      </c>
      <c r="I592" s="36">
        <v>204633.39</v>
      </c>
      <c r="J592" s="43"/>
      <c r="K592" s="5" t="e">
        <f>VLOOKUP(B592,#REF!,1,0)</f>
        <v>#REF!</v>
      </c>
    </row>
    <row r="593" spans="1:11" ht="15" hidden="1" customHeight="1">
      <c r="A593" s="34">
        <v>6</v>
      </c>
      <c r="B593" s="35" t="s">
        <v>4415</v>
      </c>
      <c r="C593" s="34" t="s">
        <v>4416</v>
      </c>
      <c r="D593" s="35" t="s">
        <v>4398</v>
      </c>
      <c r="E593" s="36">
        <v>6087.39</v>
      </c>
      <c r="F593" s="43"/>
      <c r="G593" s="36">
        <v>0.92</v>
      </c>
      <c r="H593" s="36">
        <v>6468.08</v>
      </c>
      <c r="I593" s="36">
        <v>12554.55</v>
      </c>
      <c r="J593" s="43"/>
      <c r="K593" s="5" t="e">
        <f>VLOOKUP(B593,#REF!,1,0)</f>
        <v>#REF!</v>
      </c>
    </row>
    <row r="594" spans="1:11" ht="15" hidden="1" customHeight="1">
      <c r="A594" s="34">
        <v>4</v>
      </c>
      <c r="B594" s="35" t="s">
        <v>4417</v>
      </c>
      <c r="C594" s="34" t="s">
        <v>1</v>
      </c>
      <c r="D594" s="35" t="s">
        <v>4418</v>
      </c>
      <c r="E594" s="36">
        <v>207144.56</v>
      </c>
      <c r="F594" s="43"/>
      <c r="G594" s="36">
        <v>0.01</v>
      </c>
      <c r="H594" s="36">
        <v>238568.45</v>
      </c>
      <c r="I594" s="36">
        <v>445713</v>
      </c>
      <c r="J594" s="43"/>
      <c r="K594" s="5" t="e">
        <f>VLOOKUP(B594,#REF!,1,0)</f>
        <v>#REF!</v>
      </c>
    </row>
    <row r="595" spans="1:11" ht="15" hidden="1" customHeight="1">
      <c r="A595" s="34">
        <v>6</v>
      </c>
      <c r="B595" s="35" t="s">
        <v>4419</v>
      </c>
      <c r="C595" s="34" t="s">
        <v>4420</v>
      </c>
      <c r="D595" s="35" t="s">
        <v>4421</v>
      </c>
      <c r="E595" s="36">
        <v>205463.61</v>
      </c>
      <c r="F595" s="43"/>
      <c r="G595" s="36">
        <v>0.01</v>
      </c>
      <c r="H595" s="36">
        <v>236647.96</v>
      </c>
      <c r="I595" s="36">
        <v>442111.56</v>
      </c>
      <c r="J595" s="43"/>
      <c r="K595" s="5" t="e">
        <f>VLOOKUP(B595,#REF!,1,0)</f>
        <v>#REF!</v>
      </c>
    </row>
    <row r="596" spans="1:11" ht="15" hidden="1" customHeight="1">
      <c r="A596" s="34">
        <v>6</v>
      </c>
      <c r="B596" s="35" t="s">
        <v>4422</v>
      </c>
      <c r="C596" s="34" t="s">
        <v>4423</v>
      </c>
      <c r="D596" s="35" t="s">
        <v>4398</v>
      </c>
      <c r="E596" s="36">
        <v>1680.95</v>
      </c>
      <c r="F596" s="43"/>
      <c r="G596" s="36">
        <v>0</v>
      </c>
      <c r="H596" s="36">
        <v>1920.49</v>
      </c>
      <c r="I596" s="36">
        <v>3601.44</v>
      </c>
      <c r="J596" s="43"/>
      <c r="K596" s="5" t="e">
        <f>VLOOKUP(B596,#REF!,1,0)</f>
        <v>#REF!</v>
      </c>
    </row>
    <row r="597" spans="1:11" ht="15" hidden="1" customHeight="1">
      <c r="A597" s="34">
        <v>4</v>
      </c>
      <c r="B597" s="35" t="s">
        <v>4424</v>
      </c>
      <c r="C597" s="34" t="s">
        <v>1</v>
      </c>
      <c r="D597" s="35" t="s">
        <v>4425</v>
      </c>
      <c r="E597" s="36">
        <v>30025.15</v>
      </c>
      <c r="F597" s="43"/>
      <c r="G597" s="36">
        <v>0</v>
      </c>
      <c r="H597" s="36">
        <v>29379.11</v>
      </c>
      <c r="I597" s="36">
        <v>59404.26</v>
      </c>
      <c r="J597" s="43"/>
      <c r="K597" s="5" t="e">
        <f>VLOOKUP(B597,#REF!,1,0)</f>
        <v>#REF!</v>
      </c>
    </row>
    <row r="598" spans="1:11" ht="15" hidden="1" customHeight="1">
      <c r="A598" s="34">
        <v>6</v>
      </c>
      <c r="B598" s="35" t="s">
        <v>4426</v>
      </c>
      <c r="C598" s="34" t="s">
        <v>4427</v>
      </c>
      <c r="D598" s="35" t="s">
        <v>3089</v>
      </c>
      <c r="E598" s="36">
        <v>2345.39</v>
      </c>
      <c r="F598" s="43"/>
      <c r="G598" s="36">
        <v>0</v>
      </c>
      <c r="H598" s="36">
        <v>2080.38</v>
      </c>
      <c r="I598" s="36">
        <v>4425.7700000000004</v>
      </c>
      <c r="J598" s="43"/>
      <c r="K598" s="5" t="e">
        <f>VLOOKUP(B598,#REF!,1,0)</f>
        <v>#REF!</v>
      </c>
    </row>
    <row r="599" spans="1:11" ht="15" hidden="1" customHeight="1">
      <c r="A599" s="34">
        <v>6</v>
      </c>
      <c r="B599" s="35" t="s">
        <v>4428</v>
      </c>
      <c r="C599" s="34" t="s">
        <v>4429</v>
      </c>
      <c r="D599" s="35" t="s">
        <v>3097</v>
      </c>
      <c r="E599" s="36">
        <v>27393.65</v>
      </c>
      <c r="F599" s="43"/>
      <c r="G599" s="36">
        <v>0</v>
      </c>
      <c r="H599" s="36">
        <v>27029.759999999998</v>
      </c>
      <c r="I599" s="36">
        <v>54423.41</v>
      </c>
      <c r="J599" s="43"/>
      <c r="K599" s="5" t="e">
        <f>VLOOKUP(B599,#REF!,1,0)</f>
        <v>#REF!</v>
      </c>
    </row>
    <row r="600" spans="1:11" ht="15" hidden="1" customHeight="1">
      <c r="A600" s="34">
        <v>6</v>
      </c>
      <c r="B600" s="35" t="s">
        <v>4430</v>
      </c>
      <c r="C600" s="34" t="s">
        <v>4431</v>
      </c>
      <c r="D600" s="35" t="s">
        <v>4432</v>
      </c>
      <c r="E600" s="36">
        <v>286.11</v>
      </c>
      <c r="F600" s="43"/>
      <c r="G600" s="36">
        <v>0</v>
      </c>
      <c r="H600" s="36">
        <v>268.97000000000003</v>
      </c>
      <c r="I600" s="36">
        <v>555.08000000000004</v>
      </c>
      <c r="J600" s="43"/>
      <c r="K600" s="5" t="e">
        <f>VLOOKUP(B600,#REF!,1,0)</f>
        <v>#REF!</v>
      </c>
    </row>
    <row r="601" spans="1:11" ht="15" hidden="1" customHeight="1">
      <c r="A601" s="34">
        <v>4</v>
      </c>
      <c r="B601" s="35" t="s">
        <v>4433</v>
      </c>
      <c r="C601" s="34" t="s">
        <v>1</v>
      </c>
      <c r="D601" s="35" t="s">
        <v>5916</v>
      </c>
      <c r="E601" s="36">
        <v>232.9</v>
      </c>
      <c r="F601" s="43"/>
      <c r="G601" s="36">
        <v>0</v>
      </c>
      <c r="H601" s="36">
        <v>0</v>
      </c>
      <c r="I601" s="36">
        <v>232.9</v>
      </c>
      <c r="J601" s="43"/>
      <c r="K601" s="5" t="e">
        <f>VLOOKUP(B601,#REF!,1,0)</f>
        <v>#REF!</v>
      </c>
    </row>
    <row r="602" spans="1:11" ht="15" hidden="1" customHeight="1">
      <c r="A602" s="34">
        <v>6</v>
      </c>
      <c r="B602" s="35" t="s">
        <v>4437</v>
      </c>
      <c r="C602" s="34" t="s">
        <v>4438</v>
      </c>
      <c r="D602" s="35" t="s">
        <v>4439</v>
      </c>
      <c r="E602" s="36">
        <v>232.9</v>
      </c>
      <c r="F602" s="43"/>
      <c r="G602" s="36">
        <v>0</v>
      </c>
      <c r="H602" s="36">
        <v>0</v>
      </c>
      <c r="I602" s="36">
        <v>232.9</v>
      </c>
      <c r="J602" s="43"/>
      <c r="K602" s="5" t="e">
        <f>VLOOKUP(B602,#REF!,1,0)</f>
        <v>#REF!</v>
      </c>
    </row>
    <row r="603" spans="1:11" ht="15" hidden="1" customHeight="1">
      <c r="A603" s="34">
        <v>4</v>
      </c>
      <c r="B603" s="35" t="s">
        <v>4440</v>
      </c>
      <c r="C603" s="34" t="s">
        <v>1</v>
      </c>
      <c r="D603" s="35" t="s">
        <v>5917</v>
      </c>
      <c r="E603" s="36">
        <v>29096.92</v>
      </c>
      <c r="F603" s="43"/>
      <c r="G603" s="36">
        <v>0</v>
      </c>
      <c r="H603" s="36">
        <v>29317.77</v>
      </c>
      <c r="I603" s="36">
        <v>58414.69</v>
      </c>
      <c r="J603" s="43"/>
      <c r="K603" s="5" t="e">
        <f>VLOOKUP(B603,#REF!,1,0)</f>
        <v>#REF!</v>
      </c>
    </row>
    <row r="604" spans="1:11" ht="15" hidden="1" customHeight="1">
      <c r="A604" s="34">
        <v>6</v>
      </c>
      <c r="B604" s="35" t="s">
        <v>4442</v>
      </c>
      <c r="C604" s="34" t="s">
        <v>4443</v>
      </c>
      <c r="D604" s="35" t="s">
        <v>3121</v>
      </c>
      <c r="E604" s="36">
        <v>3048.04</v>
      </c>
      <c r="F604" s="43"/>
      <c r="G604" s="36">
        <v>0</v>
      </c>
      <c r="H604" s="36">
        <v>3071.62</v>
      </c>
      <c r="I604" s="36">
        <v>6119.66</v>
      </c>
      <c r="J604" s="43"/>
      <c r="K604" s="5" t="e">
        <f>VLOOKUP(B604,#REF!,1,0)</f>
        <v>#REF!</v>
      </c>
    </row>
    <row r="605" spans="1:11" ht="15" hidden="1" customHeight="1">
      <c r="A605" s="34">
        <v>6</v>
      </c>
      <c r="B605" s="35" t="s">
        <v>4444</v>
      </c>
      <c r="C605" s="34" t="s">
        <v>4445</v>
      </c>
      <c r="D605" s="35" t="s">
        <v>3128</v>
      </c>
      <c r="E605" s="36">
        <v>26048.880000000001</v>
      </c>
      <c r="F605" s="43"/>
      <c r="G605" s="36">
        <v>0</v>
      </c>
      <c r="H605" s="36">
        <v>26246.15</v>
      </c>
      <c r="I605" s="36">
        <v>52295.03</v>
      </c>
      <c r="J605" s="43"/>
      <c r="K605" s="5" t="e">
        <f>VLOOKUP(B605,#REF!,1,0)</f>
        <v>#REF!</v>
      </c>
    </row>
    <row r="606" spans="1:11" ht="15" hidden="1" customHeight="1">
      <c r="A606" s="34">
        <v>4</v>
      </c>
      <c r="B606" s="35" t="s">
        <v>4446</v>
      </c>
      <c r="C606" s="34" t="s">
        <v>1</v>
      </c>
      <c r="D606" s="35" t="s">
        <v>5918</v>
      </c>
      <c r="E606" s="36">
        <v>11850.35</v>
      </c>
      <c r="F606" s="43"/>
      <c r="G606" s="36">
        <v>0</v>
      </c>
      <c r="H606" s="36">
        <v>11443.53</v>
      </c>
      <c r="I606" s="36">
        <v>23293.88</v>
      </c>
      <c r="J606" s="43"/>
      <c r="K606" s="5" t="e">
        <f>VLOOKUP(B606,#REF!,1,0)</f>
        <v>#REF!</v>
      </c>
    </row>
    <row r="607" spans="1:11" ht="15" hidden="1" customHeight="1">
      <c r="A607" s="34">
        <v>6</v>
      </c>
      <c r="B607" s="35" t="s">
        <v>4448</v>
      </c>
      <c r="C607" s="34" t="s">
        <v>4449</v>
      </c>
      <c r="D607" s="35" t="s">
        <v>3137</v>
      </c>
      <c r="E607" s="36">
        <v>11850.35</v>
      </c>
      <c r="F607" s="43"/>
      <c r="G607" s="36">
        <v>0</v>
      </c>
      <c r="H607" s="36">
        <v>9160.7000000000007</v>
      </c>
      <c r="I607" s="36">
        <v>21011.05</v>
      </c>
      <c r="J607" s="43"/>
      <c r="K607" s="5" t="e">
        <f>VLOOKUP(B607,#REF!,1,0)</f>
        <v>#REF!</v>
      </c>
    </row>
    <row r="608" spans="1:11" ht="15" hidden="1" customHeight="1">
      <c r="A608" s="34">
        <v>6</v>
      </c>
      <c r="B608" s="35" t="s">
        <v>5919</v>
      </c>
      <c r="C608" s="34" t="s">
        <v>5920</v>
      </c>
      <c r="D608" s="35" t="s">
        <v>5921</v>
      </c>
      <c r="E608" s="36">
        <v>0</v>
      </c>
      <c r="F608" s="43"/>
      <c r="G608" s="36">
        <v>0</v>
      </c>
      <c r="H608" s="36">
        <v>2282.83</v>
      </c>
      <c r="I608" s="36">
        <v>2282.83</v>
      </c>
      <c r="J608" s="43"/>
      <c r="K608" s="5" t="e">
        <f>VLOOKUP(B608,#REF!,1,0)</f>
        <v>#REF!</v>
      </c>
    </row>
    <row r="609" spans="1:11" ht="15" hidden="1" customHeight="1">
      <c r="A609" s="34">
        <v>3</v>
      </c>
      <c r="B609" s="35" t="s">
        <v>4450</v>
      </c>
      <c r="C609" s="34" t="s">
        <v>1</v>
      </c>
      <c r="D609" s="35" t="s">
        <v>4451</v>
      </c>
      <c r="E609" s="36">
        <v>997032.94</v>
      </c>
      <c r="F609" s="43"/>
      <c r="G609" s="36">
        <v>9462.66</v>
      </c>
      <c r="H609" s="36">
        <v>1062429.19</v>
      </c>
      <c r="I609" s="36">
        <v>2049999.47</v>
      </c>
      <c r="J609" s="43"/>
      <c r="K609" s="5" t="e">
        <f>VLOOKUP(B609,#REF!,1,0)</f>
        <v>#REF!</v>
      </c>
    </row>
    <row r="610" spans="1:11" ht="15" hidden="1" customHeight="1">
      <c r="A610" s="34">
        <v>4</v>
      </c>
      <c r="B610" s="35" t="s">
        <v>4452</v>
      </c>
      <c r="C610" s="34" t="s">
        <v>1</v>
      </c>
      <c r="D610" s="35" t="s">
        <v>4453</v>
      </c>
      <c r="E610" s="36">
        <v>185798.55</v>
      </c>
      <c r="F610" s="43"/>
      <c r="G610" s="36">
        <v>2.5</v>
      </c>
      <c r="H610" s="36">
        <v>179696.3</v>
      </c>
      <c r="I610" s="36">
        <v>365492.35</v>
      </c>
      <c r="J610" s="43"/>
      <c r="K610" s="5" t="e">
        <f>VLOOKUP(B610,#REF!,1,0)</f>
        <v>#REF!</v>
      </c>
    </row>
    <row r="611" spans="1:11" ht="15" hidden="1" customHeight="1">
      <c r="A611" s="34">
        <v>6</v>
      </c>
      <c r="B611" s="35" t="s">
        <v>4454</v>
      </c>
      <c r="C611" s="34" t="s">
        <v>4455</v>
      </c>
      <c r="D611" s="35" t="s">
        <v>4456</v>
      </c>
      <c r="E611" s="36">
        <v>185798.55</v>
      </c>
      <c r="F611" s="43"/>
      <c r="G611" s="36">
        <v>2.5</v>
      </c>
      <c r="H611" s="36">
        <v>179696.3</v>
      </c>
      <c r="I611" s="36">
        <v>365492.35</v>
      </c>
      <c r="J611" s="43"/>
      <c r="K611" s="5" t="e">
        <f>VLOOKUP(B611,#REF!,1,0)</f>
        <v>#REF!</v>
      </c>
    </row>
    <row r="612" spans="1:11" ht="15" hidden="1" customHeight="1">
      <c r="A612" s="34">
        <v>4</v>
      </c>
      <c r="B612" s="35" t="s">
        <v>4457</v>
      </c>
      <c r="C612" s="34" t="s">
        <v>1</v>
      </c>
      <c r="D612" s="35" t="s">
        <v>4458</v>
      </c>
      <c r="E612" s="36">
        <v>137856.29999999999</v>
      </c>
      <c r="F612" s="43"/>
      <c r="G612" s="36">
        <v>0</v>
      </c>
      <c r="H612" s="36">
        <v>137194.70000000001</v>
      </c>
      <c r="I612" s="36">
        <v>275051</v>
      </c>
      <c r="J612" s="43"/>
      <c r="K612" s="5" t="e">
        <f>VLOOKUP(B612,#REF!,1,0)</f>
        <v>#REF!</v>
      </c>
    </row>
    <row r="613" spans="1:11" ht="15" hidden="1" customHeight="1">
      <c r="A613" s="34">
        <v>6</v>
      </c>
      <c r="B613" s="35" t="s">
        <v>4459</v>
      </c>
      <c r="C613" s="34" t="s">
        <v>4460</v>
      </c>
      <c r="D613" s="35" t="s">
        <v>4461</v>
      </c>
      <c r="E613" s="36">
        <v>137856.29999999999</v>
      </c>
      <c r="F613" s="43"/>
      <c r="G613" s="36">
        <v>0</v>
      </c>
      <c r="H613" s="36">
        <v>137194.70000000001</v>
      </c>
      <c r="I613" s="36">
        <v>275051</v>
      </c>
      <c r="J613" s="43"/>
      <c r="K613" s="5" t="e">
        <f>VLOOKUP(B613,#REF!,1,0)</f>
        <v>#REF!</v>
      </c>
    </row>
    <row r="614" spans="1:11" ht="15" hidden="1" customHeight="1">
      <c r="A614" s="34">
        <v>4</v>
      </c>
      <c r="B614" s="35" t="s">
        <v>4462</v>
      </c>
      <c r="C614" s="34" t="s">
        <v>1</v>
      </c>
      <c r="D614" s="35" t="s">
        <v>4463</v>
      </c>
      <c r="E614" s="36">
        <v>42945.19</v>
      </c>
      <c r="F614" s="43"/>
      <c r="G614" s="36">
        <v>8022.95</v>
      </c>
      <c r="H614" s="36">
        <v>54220.2</v>
      </c>
      <c r="I614" s="36">
        <v>89142.44</v>
      </c>
      <c r="J614" s="43"/>
      <c r="K614" s="5" t="e">
        <f>VLOOKUP(B614,#REF!,1,0)</f>
        <v>#REF!</v>
      </c>
    </row>
    <row r="615" spans="1:11" ht="15" hidden="1" customHeight="1">
      <c r="A615" s="34">
        <v>5</v>
      </c>
      <c r="B615" s="35" t="s">
        <v>4464</v>
      </c>
      <c r="C615" s="34" t="s">
        <v>1</v>
      </c>
      <c r="D615" s="35" t="s">
        <v>4465</v>
      </c>
      <c r="E615" s="36">
        <v>1960</v>
      </c>
      <c r="F615" s="43"/>
      <c r="G615" s="36">
        <v>0</v>
      </c>
      <c r="H615" s="36">
        <v>1880</v>
      </c>
      <c r="I615" s="36">
        <v>3840</v>
      </c>
      <c r="J615" s="43"/>
      <c r="K615" s="5" t="e">
        <f>VLOOKUP(B615,#REF!,1,0)</f>
        <v>#REF!</v>
      </c>
    </row>
    <row r="616" spans="1:11" ht="15" hidden="1" customHeight="1">
      <c r="A616" s="34">
        <v>6</v>
      </c>
      <c r="B616" s="35" t="s">
        <v>4466</v>
      </c>
      <c r="C616" s="34" t="s">
        <v>4467</v>
      </c>
      <c r="D616" s="35" t="s">
        <v>4468</v>
      </c>
      <c r="E616" s="36">
        <v>1960</v>
      </c>
      <c r="F616" s="43"/>
      <c r="G616" s="36">
        <v>0</v>
      </c>
      <c r="H616" s="36">
        <v>1880</v>
      </c>
      <c r="I616" s="36">
        <v>3840</v>
      </c>
      <c r="J616" s="43"/>
      <c r="K616" s="5" t="e">
        <f>VLOOKUP(B616,#REF!,1,0)</f>
        <v>#REF!</v>
      </c>
    </row>
    <row r="617" spans="1:11" ht="15" hidden="1" customHeight="1">
      <c r="A617" s="34">
        <v>5</v>
      </c>
      <c r="B617" s="35" t="s">
        <v>4469</v>
      </c>
      <c r="C617" s="34" t="s">
        <v>1</v>
      </c>
      <c r="D617" s="35" t="s">
        <v>4470</v>
      </c>
      <c r="E617" s="36">
        <v>5650</v>
      </c>
      <c r="F617" s="43"/>
      <c r="G617" s="36">
        <v>150</v>
      </c>
      <c r="H617" s="36">
        <v>7397</v>
      </c>
      <c r="I617" s="36">
        <v>12897</v>
      </c>
      <c r="J617" s="43"/>
      <c r="K617" s="5" t="e">
        <f>VLOOKUP(B617,#REF!,1,0)</f>
        <v>#REF!</v>
      </c>
    </row>
    <row r="618" spans="1:11" ht="15" hidden="1" customHeight="1">
      <c r="A618" s="34">
        <v>6</v>
      </c>
      <c r="B618" s="35" t="s">
        <v>4471</v>
      </c>
      <c r="C618" s="34" t="s">
        <v>4472</v>
      </c>
      <c r="D618" s="35" t="s">
        <v>4473</v>
      </c>
      <c r="E618" s="36">
        <v>5650</v>
      </c>
      <c r="F618" s="43"/>
      <c r="G618" s="36">
        <v>150</v>
      </c>
      <c r="H618" s="36">
        <v>7397</v>
      </c>
      <c r="I618" s="36">
        <v>12897</v>
      </c>
      <c r="J618" s="43"/>
      <c r="K618" s="5" t="e">
        <f>VLOOKUP(B618,#REF!,1,0)</f>
        <v>#REF!</v>
      </c>
    </row>
    <row r="619" spans="1:11" ht="15" hidden="1" customHeight="1">
      <c r="A619" s="34">
        <v>5</v>
      </c>
      <c r="B619" s="35" t="s">
        <v>4474</v>
      </c>
      <c r="C619" s="34" t="s">
        <v>1</v>
      </c>
      <c r="D619" s="35" t="s">
        <v>4475</v>
      </c>
      <c r="E619" s="36">
        <v>3260</v>
      </c>
      <c r="F619" s="43"/>
      <c r="G619" s="36">
        <v>0</v>
      </c>
      <c r="H619" s="36">
        <v>2240</v>
      </c>
      <c r="I619" s="36">
        <v>5500</v>
      </c>
      <c r="J619" s="43"/>
      <c r="K619" s="5" t="e">
        <f>VLOOKUP(B619,#REF!,1,0)</f>
        <v>#REF!</v>
      </c>
    </row>
    <row r="620" spans="1:11" ht="15" hidden="1" customHeight="1">
      <c r="A620" s="34">
        <v>6</v>
      </c>
      <c r="B620" s="35" t="s">
        <v>4476</v>
      </c>
      <c r="C620" s="34" t="s">
        <v>4477</v>
      </c>
      <c r="D620" s="35" t="s">
        <v>4478</v>
      </c>
      <c r="E620" s="36">
        <v>3260</v>
      </c>
      <c r="F620" s="43"/>
      <c r="G620" s="36">
        <v>0</v>
      </c>
      <c r="H620" s="36">
        <v>2240</v>
      </c>
      <c r="I620" s="36">
        <v>5500</v>
      </c>
      <c r="J620" s="43"/>
      <c r="K620" s="5" t="e">
        <f>VLOOKUP(B620,#REF!,1,0)</f>
        <v>#REF!</v>
      </c>
    </row>
    <row r="621" spans="1:11" ht="15" hidden="1" customHeight="1">
      <c r="A621" s="34">
        <v>5</v>
      </c>
      <c r="B621" s="35" t="s">
        <v>4479</v>
      </c>
      <c r="C621" s="34" t="s">
        <v>1</v>
      </c>
      <c r="D621" s="35" t="s">
        <v>4480</v>
      </c>
      <c r="E621" s="36">
        <v>9660</v>
      </c>
      <c r="F621" s="43"/>
      <c r="G621" s="36">
        <v>0</v>
      </c>
      <c r="H621" s="36">
        <v>8175</v>
      </c>
      <c r="I621" s="36">
        <v>17835</v>
      </c>
      <c r="J621" s="43"/>
      <c r="K621" s="5" t="e">
        <f>VLOOKUP(B621,#REF!,1,0)</f>
        <v>#REF!</v>
      </c>
    </row>
    <row r="622" spans="1:11" ht="15" hidden="1" customHeight="1">
      <c r="A622" s="34">
        <v>6</v>
      </c>
      <c r="B622" s="35" t="s">
        <v>4481</v>
      </c>
      <c r="C622" s="34" t="s">
        <v>4482</v>
      </c>
      <c r="D622" s="35" t="s">
        <v>4483</v>
      </c>
      <c r="E622" s="36">
        <v>9660</v>
      </c>
      <c r="F622" s="43"/>
      <c r="G622" s="36">
        <v>0</v>
      </c>
      <c r="H622" s="36">
        <v>8175</v>
      </c>
      <c r="I622" s="36">
        <v>17835</v>
      </c>
      <c r="J622" s="43"/>
      <c r="K622" s="5" t="e">
        <f>VLOOKUP(B622,#REF!,1,0)</f>
        <v>#REF!</v>
      </c>
    </row>
    <row r="623" spans="1:11" ht="15" hidden="1" customHeight="1">
      <c r="A623" s="34">
        <v>5</v>
      </c>
      <c r="B623" s="35" t="s">
        <v>4484</v>
      </c>
      <c r="C623" s="34" t="s">
        <v>1</v>
      </c>
      <c r="D623" s="35" t="s">
        <v>4485</v>
      </c>
      <c r="E623" s="36">
        <v>1360.9</v>
      </c>
      <c r="F623" s="43"/>
      <c r="G623" s="36">
        <v>0</v>
      </c>
      <c r="H623" s="36">
        <v>1136.2</v>
      </c>
      <c r="I623" s="36">
        <v>2497.1</v>
      </c>
      <c r="J623" s="43"/>
      <c r="K623" s="5" t="e">
        <f>VLOOKUP(B623,#REF!,1,0)</f>
        <v>#REF!</v>
      </c>
    </row>
    <row r="624" spans="1:11" ht="15" hidden="1" customHeight="1">
      <c r="A624" s="34">
        <v>6</v>
      </c>
      <c r="B624" s="35" t="s">
        <v>4486</v>
      </c>
      <c r="C624" s="34" t="s">
        <v>4487</v>
      </c>
      <c r="D624" s="35" t="s">
        <v>4488</v>
      </c>
      <c r="E624" s="36">
        <v>1360.9</v>
      </c>
      <c r="F624" s="43"/>
      <c r="G624" s="36">
        <v>0</v>
      </c>
      <c r="H624" s="36">
        <v>1136.2</v>
      </c>
      <c r="I624" s="36">
        <v>2497.1</v>
      </c>
      <c r="J624" s="43"/>
      <c r="K624" s="5" t="e">
        <f>VLOOKUP(B624,#REF!,1,0)</f>
        <v>#REF!</v>
      </c>
    </row>
    <row r="625" spans="1:11" ht="15" hidden="1" customHeight="1">
      <c r="A625" s="34">
        <v>5</v>
      </c>
      <c r="B625" s="35" t="s">
        <v>4489</v>
      </c>
      <c r="C625" s="34" t="s">
        <v>1</v>
      </c>
      <c r="D625" s="35" t="s">
        <v>4490</v>
      </c>
      <c r="E625" s="36">
        <v>755</v>
      </c>
      <c r="F625" s="43"/>
      <c r="G625" s="36">
        <v>0</v>
      </c>
      <c r="H625" s="36">
        <v>601</v>
      </c>
      <c r="I625" s="36">
        <v>1356</v>
      </c>
      <c r="J625" s="43"/>
      <c r="K625" s="5" t="e">
        <f>VLOOKUP(B625,#REF!,1,0)</f>
        <v>#REF!</v>
      </c>
    </row>
    <row r="626" spans="1:11" ht="15" hidden="1" customHeight="1">
      <c r="A626" s="34">
        <v>6</v>
      </c>
      <c r="B626" s="35" t="s">
        <v>4491</v>
      </c>
      <c r="C626" s="34" t="s">
        <v>4492</v>
      </c>
      <c r="D626" s="35" t="s">
        <v>4493</v>
      </c>
      <c r="E626" s="36">
        <v>421.5</v>
      </c>
      <c r="F626" s="43"/>
      <c r="G626" s="36">
        <v>0</v>
      </c>
      <c r="H626" s="36">
        <v>340.5</v>
      </c>
      <c r="I626" s="36">
        <v>762</v>
      </c>
      <c r="J626" s="43"/>
      <c r="K626" s="5" t="e">
        <f>VLOOKUP(B626,#REF!,1,0)</f>
        <v>#REF!</v>
      </c>
    </row>
    <row r="627" spans="1:11" ht="15" hidden="1" customHeight="1">
      <c r="A627" s="34">
        <v>6</v>
      </c>
      <c r="B627" s="35" t="s">
        <v>4494</v>
      </c>
      <c r="C627" s="34" t="s">
        <v>4495</v>
      </c>
      <c r="D627" s="35" t="s">
        <v>4496</v>
      </c>
      <c r="E627" s="36">
        <v>333.5</v>
      </c>
      <c r="F627" s="43"/>
      <c r="G627" s="36">
        <v>0</v>
      </c>
      <c r="H627" s="36">
        <v>260.5</v>
      </c>
      <c r="I627" s="36">
        <v>594</v>
      </c>
      <c r="J627" s="43"/>
      <c r="K627" s="5" t="e">
        <f>VLOOKUP(B627,#REF!,1,0)</f>
        <v>#REF!</v>
      </c>
    </row>
    <row r="628" spans="1:11" ht="15" hidden="1" customHeight="1">
      <c r="A628" s="34">
        <v>5</v>
      </c>
      <c r="B628" s="35" t="s">
        <v>4497</v>
      </c>
      <c r="C628" s="34" t="s">
        <v>1</v>
      </c>
      <c r="D628" s="35" t="s">
        <v>4498</v>
      </c>
      <c r="E628" s="36">
        <v>970.09</v>
      </c>
      <c r="F628" s="43"/>
      <c r="G628" s="36">
        <v>0</v>
      </c>
      <c r="H628" s="36">
        <v>190</v>
      </c>
      <c r="I628" s="36">
        <v>1160.0899999999999</v>
      </c>
      <c r="J628" s="43"/>
      <c r="K628" s="5" t="e">
        <f>VLOOKUP(B628,#REF!,1,0)</f>
        <v>#REF!</v>
      </c>
    </row>
    <row r="629" spans="1:11" ht="15" hidden="1" customHeight="1">
      <c r="A629" s="34">
        <v>6</v>
      </c>
      <c r="B629" s="35" t="s">
        <v>4499</v>
      </c>
      <c r="C629" s="34" t="s">
        <v>4500</v>
      </c>
      <c r="D629" s="35" t="s">
        <v>4501</v>
      </c>
      <c r="E629" s="36">
        <v>970.09</v>
      </c>
      <c r="F629" s="43"/>
      <c r="G629" s="36">
        <v>0</v>
      </c>
      <c r="H629" s="36">
        <v>190</v>
      </c>
      <c r="I629" s="36">
        <v>1160.0899999999999</v>
      </c>
      <c r="J629" s="43"/>
      <c r="K629" s="5" t="e">
        <f>VLOOKUP(B629,#REF!,1,0)</f>
        <v>#REF!</v>
      </c>
    </row>
    <row r="630" spans="1:11" ht="15" hidden="1" customHeight="1">
      <c r="A630" s="34">
        <v>5</v>
      </c>
      <c r="B630" s="35" t="s">
        <v>4502</v>
      </c>
      <c r="C630" s="34" t="s">
        <v>1</v>
      </c>
      <c r="D630" s="35" t="s">
        <v>4503</v>
      </c>
      <c r="E630" s="36">
        <v>17647</v>
      </c>
      <c r="F630" s="43"/>
      <c r="G630" s="36">
        <v>0</v>
      </c>
      <c r="H630" s="36">
        <v>17912</v>
      </c>
      <c r="I630" s="36">
        <v>35559</v>
      </c>
      <c r="J630" s="43"/>
      <c r="K630" s="5" t="e">
        <f>VLOOKUP(B630,#REF!,1,0)</f>
        <v>#REF!</v>
      </c>
    </row>
    <row r="631" spans="1:11" ht="15" hidden="1" customHeight="1">
      <c r="A631" s="34">
        <v>6</v>
      </c>
      <c r="B631" s="35" t="s">
        <v>4504</v>
      </c>
      <c r="C631" s="34" t="s">
        <v>4505</v>
      </c>
      <c r="D631" s="35" t="s">
        <v>4506</v>
      </c>
      <c r="E631" s="36">
        <v>17647</v>
      </c>
      <c r="F631" s="43"/>
      <c r="G631" s="36">
        <v>0</v>
      </c>
      <c r="H631" s="36">
        <v>17912</v>
      </c>
      <c r="I631" s="36">
        <v>35559</v>
      </c>
      <c r="J631" s="43"/>
      <c r="K631" s="5" t="e">
        <f>VLOOKUP(B631,#REF!,1,0)</f>
        <v>#REF!</v>
      </c>
    </row>
    <row r="632" spans="1:11" ht="15" hidden="1" customHeight="1">
      <c r="A632" s="34">
        <v>5</v>
      </c>
      <c r="B632" s="35" t="s">
        <v>5922</v>
      </c>
      <c r="C632" s="34" t="s">
        <v>1</v>
      </c>
      <c r="D632" s="35" t="s">
        <v>5923</v>
      </c>
      <c r="E632" s="36">
        <v>7</v>
      </c>
      <c r="F632" s="43"/>
      <c r="G632" s="36">
        <v>0</v>
      </c>
      <c r="H632" s="36">
        <v>7</v>
      </c>
      <c r="I632" s="36">
        <v>14</v>
      </c>
      <c r="J632" s="43"/>
      <c r="K632" s="5" t="e">
        <f>VLOOKUP(B632,#REF!,1,0)</f>
        <v>#REF!</v>
      </c>
    </row>
    <row r="633" spans="1:11" ht="15" hidden="1" customHeight="1">
      <c r="A633" s="34">
        <v>6</v>
      </c>
      <c r="B633" s="35" t="s">
        <v>5924</v>
      </c>
      <c r="C633" s="34" t="s">
        <v>5925</v>
      </c>
      <c r="D633" s="35" t="s">
        <v>5926</v>
      </c>
      <c r="E633" s="36">
        <v>7</v>
      </c>
      <c r="F633" s="43"/>
      <c r="G633" s="36">
        <v>0</v>
      </c>
      <c r="H633" s="36">
        <v>7</v>
      </c>
      <c r="I633" s="36">
        <v>14</v>
      </c>
      <c r="J633" s="43"/>
      <c r="K633" s="5" t="e">
        <f>VLOOKUP(B633,#REF!,1,0)</f>
        <v>#REF!</v>
      </c>
    </row>
    <row r="634" spans="1:11" ht="15" hidden="1" customHeight="1">
      <c r="A634" s="34">
        <v>5</v>
      </c>
      <c r="B634" s="35" t="s">
        <v>4507</v>
      </c>
      <c r="C634" s="34" t="s">
        <v>1</v>
      </c>
      <c r="D634" s="35" t="s">
        <v>4508</v>
      </c>
      <c r="E634" s="36">
        <v>28</v>
      </c>
      <c r="F634" s="43"/>
      <c r="G634" s="36">
        <v>0</v>
      </c>
      <c r="H634" s="36">
        <v>42</v>
      </c>
      <c r="I634" s="36">
        <v>70</v>
      </c>
      <c r="J634" s="43"/>
      <c r="K634" s="5" t="e">
        <f>VLOOKUP(B634,#REF!,1,0)</f>
        <v>#REF!</v>
      </c>
    </row>
    <row r="635" spans="1:11" ht="15" hidden="1" customHeight="1">
      <c r="A635" s="34">
        <v>6</v>
      </c>
      <c r="B635" s="35" t="s">
        <v>4509</v>
      </c>
      <c r="C635" s="34" t="s">
        <v>4510</v>
      </c>
      <c r="D635" s="35" t="s">
        <v>4511</v>
      </c>
      <c r="E635" s="36">
        <v>28</v>
      </c>
      <c r="F635" s="43"/>
      <c r="G635" s="36">
        <v>0</v>
      </c>
      <c r="H635" s="36">
        <v>42</v>
      </c>
      <c r="I635" s="36">
        <v>70</v>
      </c>
      <c r="J635" s="43"/>
      <c r="K635" s="5" t="e">
        <f>VLOOKUP(B635,#REF!,1,0)</f>
        <v>#REF!</v>
      </c>
    </row>
    <row r="636" spans="1:11" ht="15" hidden="1" customHeight="1">
      <c r="A636" s="34">
        <v>5</v>
      </c>
      <c r="B636" s="35" t="s">
        <v>4512</v>
      </c>
      <c r="C636" s="34" t="s">
        <v>1</v>
      </c>
      <c r="D636" s="35" t="s">
        <v>4513</v>
      </c>
      <c r="E636" s="36">
        <v>1647.2</v>
      </c>
      <c r="F636" s="43"/>
      <c r="G636" s="36">
        <v>7872.95</v>
      </c>
      <c r="H636" s="36">
        <v>14640</v>
      </c>
      <c r="I636" s="36">
        <v>8414.25</v>
      </c>
      <c r="J636" s="43"/>
      <c r="K636" s="5" t="e">
        <f>VLOOKUP(B636,#REF!,1,0)</f>
        <v>#REF!</v>
      </c>
    </row>
    <row r="637" spans="1:11" ht="15" hidden="1" customHeight="1">
      <c r="A637" s="34">
        <v>6</v>
      </c>
      <c r="B637" s="35" t="s">
        <v>4514</v>
      </c>
      <c r="C637" s="34" t="s">
        <v>4515</v>
      </c>
      <c r="D637" s="35" t="s">
        <v>4516</v>
      </c>
      <c r="E637" s="36">
        <v>1647.2</v>
      </c>
      <c r="F637" s="43"/>
      <c r="G637" s="36">
        <v>7872.95</v>
      </c>
      <c r="H637" s="36">
        <v>14640</v>
      </c>
      <c r="I637" s="36">
        <v>8414.25</v>
      </c>
      <c r="J637" s="43"/>
      <c r="K637" s="5" t="e">
        <f>VLOOKUP(B637,#REF!,1,0)</f>
        <v>#REF!</v>
      </c>
    </row>
    <row r="638" spans="1:11" ht="15" hidden="1" customHeight="1">
      <c r="A638" s="34">
        <v>4</v>
      </c>
      <c r="B638" s="35" t="s">
        <v>4517</v>
      </c>
      <c r="C638" s="34" t="s">
        <v>1</v>
      </c>
      <c r="D638" s="35" t="s">
        <v>4518</v>
      </c>
      <c r="E638" s="36">
        <v>7969.18</v>
      </c>
      <c r="F638" s="43"/>
      <c r="G638" s="36">
        <v>0</v>
      </c>
      <c r="H638" s="36">
        <v>11025.1</v>
      </c>
      <c r="I638" s="36">
        <v>18994.28</v>
      </c>
      <c r="J638" s="43"/>
      <c r="K638" s="5" t="e">
        <f>VLOOKUP(B638,#REF!,1,0)</f>
        <v>#REF!</v>
      </c>
    </row>
    <row r="639" spans="1:11" ht="15" hidden="1" customHeight="1">
      <c r="A639" s="34">
        <v>5</v>
      </c>
      <c r="B639" s="35" t="s">
        <v>4519</v>
      </c>
      <c r="C639" s="34" t="s">
        <v>1</v>
      </c>
      <c r="D639" s="35" t="s">
        <v>4520</v>
      </c>
      <c r="E639" s="36">
        <v>7969.18</v>
      </c>
      <c r="F639" s="43"/>
      <c r="G639" s="36">
        <v>0</v>
      </c>
      <c r="H639" s="36">
        <v>11025.1</v>
      </c>
      <c r="I639" s="36">
        <v>18994.28</v>
      </c>
      <c r="J639" s="43"/>
      <c r="K639" s="5" t="e">
        <f>VLOOKUP(B639,#REF!,1,0)</f>
        <v>#REF!</v>
      </c>
    </row>
    <row r="640" spans="1:11" ht="15" hidden="1" customHeight="1">
      <c r="A640" s="34">
        <v>6</v>
      </c>
      <c r="B640" s="35" t="s">
        <v>4521</v>
      </c>
      <c r="C640" s="34" t="s">
        <v>4522</v>
      </c>
      <c r="D640" s="35" t="s">
        <v>4523</v>
      </c>
      <c r="E640" s="36">
        <v>7929.18</v>
      </c>
      <c r="F640" s="43"/>
      <c r="G640" s="36">
        <v>0</v>
      </c>
      <c r="H640" s="36">
        <v>11005.1</v>
      </c>
      <c r="I640" s="36">
        <v>18934.28</v>
      </c>
      <c r="J640" s="43"/>
      <c r="K640" s="5" t="e">
        <f>VLOOKUP(B640,#REF!,1,0)</f>
        <v>#REF!</v>
      </c>
    </row>
    <row r="641" spans="1:11" ht="15" hidden="1" customHeight="1">
      <c r="A641" s="34">
        <v>6</v>
      </c>
      <c r="B641" s="35" t="s">
        <v>4524</v>
      </c>
      <c r="C641" s="34" t="s">
        <v>4525</v>
      </c>
      <c r="D641" s="35" t="s">
        <v>4526</v>
      </c>
      <c r="E641" s="36">
        <v>40</v>
      </c>
      <c r="F641" s="43"/>
      <c r="G641" s="36">
        <v>0</v>
      </c>
      <c r="H641" s="36">
        <v>20</v>
      </c>
      <c r="I641" s="36">
        <v>60</v>
      </c>
      <c r="J641" s="43"/>
      <c r="K641" s="5" t="e">
        <f>VLOOKUP(B641,#REF!,1,0)</f>
        <v>#REF!</v>
      </c>
    </row>
    <row r="642" spans="1:11" ht="15" hidden="1" customHeight="1">
      <c r="A642" s="34">
        <v>4</v>
      </c>
      <c r="B642" s="35" t="s">
        <v>4527</v>
      </c>
      <c r="C642" s="34" t="s">
        <v>1</v>
      </c>
      <c r="D642" s="35" t="s">
        <v>4528</v>
      </c>
      <c r="E642" s="36">
        <v>304296.58</v>
      </c>
      <c r="F642" s="43"/>
      <c r="G642" s="36">
        <v>0</v>
      </c>
      <c r="H642" s="36">
        <v>284136.99</v>
      </c>
      <c r="I642" s="36">
        <v>588433.56999999995</v>
      </c>
      <c r="J642" s="43"/>
      <c r="K642" s="5" t="e">
        <f>VLOOKUP(B642,#REF!,1,0)</f>
        <v>#REF!</v>
      </c>
    </row>
    <row r="643" spans="1:11" ht="15" hidden="1" customHeight="1">
      <c r="A643" s="34">
        <v>5</v>
      </c>
      <c r="B643" s="35" t="s">
        <v>4529</v>
      </c>
      <c r="C643" s="34" t="s">
        <v>1</v>
      </c>
      <c r="D643" s="35" t="s">
        <v>4530</v>
      </c>
      <c r="E643" s="36">
        <v>4100</v>
      </c>
      <c r="F643" s="43"/>
      <c r="G643" s="36">
        <v>0</v>
      </c>
      <c r="H643" s="36">
        <v>3810</v>
      </c>
      <c r="I643" s="36">
        <v>7910</v>
      </c>
      <c r="J643" s="43"/>
      <c r="K643" s="5" t="e">
        <f>VLOOKUP(B643,#REF!,1,0)</f>
        <v>#REF!</v>
      </c>
    </row>
    <row r="644" spans="1:11" ht="15" hidden="1" customHeight="1">
      <c r="A644" s="34">
        <v>6</v>
      </c>
      <c r="B644" s="35" t="s">
        <v>4531</v>
      </c>
      <c r="C644" s="34" t="s">
        <v>4532</v>
      </c>
      <c r="D644" s="35" t="s">
        <v>4533</v>
      </c>
      <c r="E644" s="36">
        <v>3360</v>
      </c>
      <c r="F644" s="43"/>
      <c r="G644" s="36">
        <v>0</v>
      </c>
      <c r="H644" s="36">
        <v>3210</v>
      </c>
      <c r="I644" s="36">
        <v>6570</v>
      </c>
      <c r="J644" s="43"/>
      <c r="K644" s="5" t="e">
        <f>VLOOKUP(B644,#REF!,1,0)</f>
        <v>#REF!</v>
      </c>
    </row>
    <row r="645" spans="1:11" ht="15" hidden="1" customHeight="1">
      <c r="A645" s="34">
        <v>6</v>
      </c>
      <c r="B645" s="35" t="s">
        <v>4534</v>
      </c>
      <c r="C645" s="34" t="s">
        <v>4535</v>
      </c>
      <c r="D645" s="35" t="s">
        <v>4536</v>
      </c>
      <c r="E645" s="36">
        <v>740</v>
      </c>
      <c r="F645" s="43"/>
      <c r="G645" s="36">
        <v>0</v>
      </c>
      <c r="H645" s="36">
        <v>600</v>
      </c>
      <c r="I645" s="36">
        <v>1340</v>
      </c>
      <c r="J645" s="43"/>
      <c r="K645" s="5" t="e">
        <f>VLOOKUP(B645,#REF!,1,0)</f>
        <v>#REF!</v>
      </c>
    </row>
    <row r="646" spans="1:11" ht="15" hidden="1" customHeight="1">
      <c r="A646" s="34">
        <v>5</v>
      </c>
      <c r="B646" s="35" t="s">
        <v>4537</v>
      </c>
      <c r="C646" s="34" t="s">
        <v>1</v>
      </c>
      <c r="D646" s="35" t="s">
        <v>4538</v>
      </c>
      <c r="E646" s="36">
        <v>76696.88</v>
      </c>
      <c r="F646" s="43"/>
      <c r="G646" s="36">
        <v>0</v>
      </c>
      <c r="H646" s="36">
        <v>65168.31</v>
      </c>
      <c r="I646" s="36">
        <v>141865.19</v>
      </c>
      <c r="J646" s="43"/>
      <c r="K646" s="5" t="e">
        <f>VLOOKUP(B646,#REF!,1,0)</f>
        <v>#REF!</v>
      </c>
    </row>
    <row r="647" spans="1:11" ht="15" hidden="1" customHeight="1">
      <c r="A647" s="34">
        <v>6</v>
      </c>
      <c r="B647" s="35" t="s">
        <v>4539</v>
      </c>
      <c r="C647" s="34" t="s">
        <v>4540</v>
      </c>
      <c r="D647" s="35" t="s">
        <v>4493</v>
      </c>
      <c r="E647" s="36">
        <v>222</v>
      </c>
      <c r="F647" s="43"/>
      <c r="G647" s="36">
        <v>0</v>
      </c>
      <c r="H647" s="36">
        <v>239.5</v>
      </c>
      <c r="I647" s="36">
        <v>461.5</v>
      </c>
      <c r="J647" s="43"/>
      <c r="K647" s="5" t="e">
        <f>VLOOKUP(B647,#REF!,1,0)</f>
        <v>#REF!</v>
      </c>
    </row>
    <row r="648" spans="1:11" ht="15" hidden="1" customHeight="1">
      <c r="A648" s="34">
        <v>6</v>
      </c>
      <c r="B648" s="35" t="s">
        <v>4541</v>
      </c>
      <c r="C648" s="34" t="s">
        <v>4542</v>
      </c>
      <c r="D648" s="35" t="s">
        <v>4496</v>
      </c>
      <c r="E648" s="36">
        <v>490</v>
      </c>
      <c r="F648" s="43"/>
      <c r="G648" s="36">
        <v>0</v>
      </c>
      <c r="H648" s="36">
        <v>238</v>
      </c>
      <c r="I648" s="36">
        <v>728</v>
      </c>
      <c r="J648" s="43"/>
      <c r="K648" s="5" t="e">
        <f>VLOOKUP(B648,#REF!,1,0)</f>
        <v>#REF!</v>
      </c>
    </row>
    <row r="649" spans="1:11" ht="15" hidden="1" customHeight="1">
      <c r="A649" s="34">
        <v>6</v>
      </c>
      <c r="B649" s="35" t="s">
        <v>4543</v>
      </c>
      <c r="C649" s="34" t="s">
        <v>4544</v>
      </c>
      <c r="D649" s="35" t="s">
        <v>4483</v>
      </c>
      <c r="E649" s="36">
        <v>10545</v>
      </c>
      <c r="F649" s="43"/>
      <c r="G649" s="36">
        <v>0</v>
      </c>
      <c r="H649" s="36">
        <v>8955</v>
      </c>
      <c r="I649" s="36">
        <v>19500</v>
      </c>
      <c r="J649" s="43"/>
      <c r="K649" s="5" t="e">
        <f>VLOOKUP(B649,#REF!,1,0)</f>
        <v>#REF!</v>
      </c>
    </row>
    <row r="650" spans="1:11" ht="15" hidden="1" customHeight="1">
      <c r="A650" s="34">
        <v>6</v>
      </c>
      <c r="B650" s="35" t="s">
        <v>4545</v>
      </c>
      <c r="C650" s="34" t="s">
        <v>4546</v>
      </c>
      <c r="D650" s="35" t="s">
        <v>4547</v>
      </c>
      <c r="E650" s="36">
        <v>452</v>
      </c>
      <c r="F650" s="43"/>
      <c r="G650" s="36">
        <v>0</v>
      </c>
      <c r="H650" s="36">
        <v>324</v>
      </c>
      <c r="I650" s="36">
        <v>776</v>
      </c>
      <c r="J650" s="43"/>
      <c r="K650" s="5" t="e">
        <f>VLOOKUP(B650,#REF!,1,0)</f>
        <v>#REF!</v>
      </c>
    </row>
    <row r="651" spans="1:11" ht="15" hidden="1" customHeight="1">
      <c r="A651" s="34">
        <v>6</v>
      </c>
      <c r="B651" s="35" t="s">
        <v>4548</v>
      </c>
      <c r="C651" s="34" t="s">
        <v>4549</v>
      </c>
      <c r="D651" s="35" t="s">
        <v>4550</v>
      </c>
      <c r="E651" s="36">
        <v>13972.88</v>
      </c>
      <c r="F651" s="43"/>
      <c r="G651" s="36">
        <v>0</v>
      </c>
      <c r="H651" s="36">
        <v>13341.81</v>
      </c>
      <c r="I651" s="36">
        <v>27314.69</v>
      </c>
      <c r="J651" s="43"/>
      <c r="K651" s="5" t="e">
        <f>VLOOKUP(B651,#REF!,1,0)</f>
        <v>#REF!</v>
      </c>
    </row>
    <row r="652" spans="1:11" ht="15" hidden="1" customHeight="1">
      <c r="A652" s="34">
        <v>6</v>
      </c>
      <c r="B652" s="35" t="s">
        <v>4551</v>
      </c>
      <c r="C652" s="34" t="s">
        <v>4552</v>
      </c>
      <c r="D652" s="35" t="s">
        <v>4553</v>
      </c>
      <c r="E652" s="36">
        <v>15455</v>
      </c>
      <c r="F652" s="43"/>
      <c r="G652" s="36">
        <v>0</v>
      </c>
      <c r="H652" s="36">
        <v>12425</v>
      </c>
      <c r="I652" s="36">
        <v>27880</v>
      </c>
      <c r="J652" s="43"/>
      <c r="K652" s="5" t="e">
        <f>VLOOKUP(B652,#REF!,1,0)</f>
        <v>#REF!</v>
      </c>
    </row>
    <row r="653" spans="1:11" ht="15" hidden="1" customHeight="1">
      <c r="A653" s="34">
        <v>6</v>
      </c>
      <c r="B653" s="35" t="s">
        <v>4554</v>
      </c>
      <c r="C653" s="34" t="s">
        <v>4555</v>
      </c>
      <c r="D653" s="35" t="s">
        <v>4556</v>
      </c>
      <c r="E653" s="36">
        <v>35560</v>
      </c>
      <c r="F653" s="43"/>
      <c r="G653" s="36">
        <v>0</v>
      </c>
      <c r="H653" s="36">
        <v>29645</v>
      </c>
      <c r="I653" s="36">
        <v>65205</v>
      </c>
      <c r="J653" s="43"/>
      <c r="K653" s="5" t="e">
        <f>VLOOKUP(B653,#REF!,1,0)</f>
        <v>#REF!</v>
      </c>
    </row>
    <row r="654" spans="1:11" ht="15" hidden="1" customHeight="1">
      <c r="A654" s="34">
        <v>5</v>
      </c>
      <c r="B654" s="35" t="s">
        <v>4557</v>
      </c>
      <c r="C654" s="34" t="s">
        <v>1</v>
      </c>
      <c r="D654" s="35" t="s">
        <v>4558</v>
      </c>
      <c r="E654" s="36">
        <v>40529</v>
      </c>
      <c r="F654" s="43"/>
      <c r="G654" s="36">
        <v>0</v>
      </c>
      <c r="H654" s="36">
        <v>41177</v>
      </c>
      <c r="I654" s="36">
        <v>81706</v>
      </c>
      <c r="J654" s="43"/>
      <c r="K654" s="5" t="e">
        <f>VLOOKUP(B654,#REF!,1,0)</f>
        <v>#REF!</v>
      </c>
    </row>
    <row r="655" spans="1:11" ht="15" hidden="1" customHeight="1">
      <c r="A655" s="34">
        <v>6</v>
      </c>
      <c r="B655" s="35" t="s">
        <v>4559</v>
      </c>
      <c r="C655" s="34" t="s">
        <v>4560</v>
      </c>
      <c r="D655" s="35" t="s">
        <v>4561</v>
      </c>
      <c r="E655" s="36">
        <v>217</v>
      </c>
      <c r="F655" s="43"/>
      <c r="G655" s="36">
        <v>0</v>
      </c>
      <c r="H655" s="36">
        <v>245</v>
      </c>
      <c r="I655" s="36">
        <v>462</v>
      </c>
      <c r="J655" s="43"/>
      <c r="K655" s="5" t="e">
        <f>VLOOKUP(B655,#REF!,1,0)</f>
        <v>#REF!</v>
      </c>
    </row>
    <row r="656" spans="1:11" ht="15" hidden="1" customHeight="1">
      <c r="A656" s="34">
        <v>6</v>
      </c>
      <c r="B656" s="35" t="s">
        <v>4562</v>
      </c>
      <c r="C656" s="34" t="s">
        <v>4563</v>
      </c>
      <c r="D656" s="35" t="s">
        <v>4506</v>
      </c>
      <c r="E656" s="36">
        <v>40312</v>
      </c>
      <c r="F656" s="43"/>
      <c r="G656" s="36">
        <v>0</v>
      </c>
      <c r="H656" s="36">
        <v>40932</v>
      </c>
      <c r="I656" s="36">
        <v>81244</v>
      </c>
      <c r="J656" s="43"/>
      <c r="K656" s="5" t="e">
        <f>VLOOKUP(B656,#REF!,1,0)</f>
        <v>#REF!</v>
      </c>
    </row>
    <row r="657" spans="1:11" ht="15" hidden="1" customHeight="1">
      <c r="A657" s="34">
        <v>5</v>
      </c>
      <c r="B657" s="35" t="s">
        <v>4564</v>
      </c>
      <c r="C657" s="34" t="s">
        <v>1</v>
      </c>
      <c r="D657" s="35" t="s">
        <v>4565</v>
      </c>
      <c r="E657" s="36">
        <v>28883</v>
      </c>
      <c r="F657" s="43"/>
      <c r="G657" s="36">
        <v>0</v>
      </c>
      <c r="H657" s="36">
        <v>31372</v>
      </c>
      <c r="I657" s="36">
        <v>60255</v>
      </c>
      <c r="J657" s="43"/>
      <c r="K657" s="5" t="e">
        <f>VLOOKUP(B657,#REF!,1,0)</f>
        <v>#REF!</v>
      </c>
    </row>
    <row r="658" spans="1:11" ht="15" hidden="1" customHeight="1">
      <c r="A658" s="34">
        <v>6</v>
      </c>
      <c r="B658" s="35" t="s">
        <v>4566</v>
      </c>
      <c r="C658" s="34" t="s">
        <v>4567</v>
      </c>
      <c r="D658" s="35" t="s">
        <v>4568</v>
      </c>
      <c r="E658" s="36">
        <v>28883</v>
      </c>
      <c r="F658" s="43"/>
      <c r="G658" s="36">
        <v>0</v>
      </c>
      <c r="H658" s="36">
        <v>31372</v>
      </c>
      <c r="I658" s="36">
        <v>60255</v>
      </c>
      <c r="J658" s="43"/>
      <c r="K658" s="5" t="e">
        <f>VLOOKUP(B658,#REF!,1,0)</f>
        <v>#REF!</v>
      </c>
    </row>
    <row r="659" spans="1:11" ht="15" hidden="1" customHeight="1">
      <c r="A659" s="34">
        <v>5</v>
      </c>
      <c r="B659" s="35" t="s">
        <v>4569</v>
      </c>
      <c r="C659" s="34" t="s">
        <v>1</v>
      </c>
      <c r="D659" s="35" t="s">
        <v>4570</v>
      </c>
      <c r="E659" s="36">
        <v>154087.70000000001</v>
      </c>
      <c r="F659" s="43"/>
      <c r="G659" s="36">
        <v>0</v>
      </c>
      <c r="H659" s="36">
        <v>142609.68</v>
      </c>
      <c r="I659" s="36">
        <v>296697.38</v>
      </c>
      <c r="J659" s="43"/>
      <c r="K659" s="5" t="e">
        <f>VLOOKUP(B659,#REF!,1,0)</f>
        <v>#REF!</v>
      </c>
    </row>
    <row r="660" spans="1:11" ht="15" hidden="1" customHeight="1">
      <c r="A660" s="34">
        <v>6</v>
      </c>
      <c r="B660" s="35" t="s">
        <v>4571</v>
      </c>
      <c r="C660" s="34" t="s">
        <v>4572</v>
      </c>
      <c r="D660" s="35" t="s">
        <v>4501</v>
      </c>
      <c r="E660" s="36">
        <v>160</v>
      </c>
      <c r="F660" s="43"/>
      <c r="G660" s="36">
        <v>0</v>
      </c>
      <c r="H660" s="36">
        <v>170</v>
      </c>
      <c r="I660" s="36">
        <v>330</v>
      </c>
      <c r="J660" s="43"/>
      <c r="K660" s="5" t="e">
        <f>VLOOKUP(B660,#REF!,1,0)</f>
        <v>#REF!</v>
      </c>
    </row>
    <row r="661" spans="1:11" ht="15" hidden="1" customHeight="1">
      <c r="A661" s="34">
        <v>6</v>
      </c>
      <c r="B661" s="35" t="s">
        <v>4573</v>
      </c>
      <c r="C661" s="34" t="s">
        <v>4574</v>
      </c>
      <c r="D661" s="35" t="s">
        <v>4478</v>
      </c>
      <c r="E661" s="36">
        <v>1013.5</v>
      </c>
      <c r="F661" s="43"/>
      <c r="G661" s="36">
        <v>0</v>
      </c>
      <c r="H661" s="36">
        <v>109</v>
      </c>
      <c r="I661" s="36">
        <v>1122.5</v>
      </c>
      <c r="J661" s="43"/>
      <c r="K661" s="5" t="e">
        <f>VLOOKUP(B661,#REF!,1,0)</f>
        <v>#REF!</v>
      </c>
    </row>
    <row r="662" spans="1:11" ht="15" hidden="1" customHeight="1">
      <c r="A662" s="34">
        <v>6</v>
      </c>
      <c r="B662" s="35" t="s">
        <v>4575</v>
      </c>
      <c r="C662" s="34" t="s">
        <v>4576</v>
      </c>
      <c r="D662" s="35" t="s">
        <v>4577</v>
      </c>
      <c r="E662" s="36">
        <v>7228.3</v>
      </c>
      <c r="F662" s="43"/>
      <c r="G662" s="36">
        <v>0</v>
      </c>
      <c r="H662" s="36">
        <v>7101.8</v>
      </c>
      <c r="I662" s="36">
        <v>14330.1</v>
      </c>
      <c r="J662" s="43"/>
      <c r="K662" s="5" t="e">
        <f>VLOOKUP(B662,#REF!,1,0)</f>
        <v>#REF!</v>
      </c>
    </row>
    <row r="663" spans="1:11" ht="15" hidden="1" customHeight="1">
      <c r="A663" s="34">
        <v>6</v>
      </c>
      <c r="B663" s="35" t="s">
        <v>4578</v>
      </c>
      <c r="C663" s="34" t="s">
        <v>4579</v>
      </c>
      <c r="D663" s="35" t="s">
        <v>4488</v>
      </c>
      <c r="E663" s="36">
        <v>4738.3</v>
      </c>
      <c r="F663" s="43"/>
      <c r="G663" s="36">
        <v>0</v>
      </c>
      <c r="H663" s="36">
        <v>3914.5</v>
      </c>
      <c r="I663" s="36">
        <v>8652.7999999999993</v>
      </c>
      <c r="J663" s="43"/>
      <c r="K663" s="5" t="e">
        <f>VLOOKUP(B663,#REF!,1,0)</f>
        <v>#REF!</v>
      </c>
    </row>
    <row r="664" spans="1:11" ht="15" hidden="1" customHeight="1">
      <c r="A664" s="34">
        <v>6</v>
      </c>
      <c r="B664" s="35" t="s">
        <v>4580</v>
      </c>
      <c r="C664" s="34" t="s">
        <v>4581</v>
      </c>
      <c r="D664" s="35" t="s">
        <v>4582</v>
      </c>
      <c r="E664" s="36">
        <v>40</v>
      </c>
      <c r="F664" s="43"/>
      <c r="G664" s="36">
        <v>0</v>
      </c>
      <c r="H664" s="36">
        <v>40</v>
      </c>
      <c r="I664" s="36">
        <v>80</v>
      </c>
      <c r="J664" s="43"/>
      <c r="K664" s="5" t="e">
        <f>VLOOKUP(B664,#REF!,1,0)</f>
        <v>#REF!</v>
      </c>
    </row>
    <row r="665" spans="1:11" ht="15" hidden="1" customHeight="1">
      <c r="A665" s="34">
        <v>6</v>
      </c>
      <c r="B665" s="35" t="s">
        <v>4583</v>
      </c>
      <c r="C665" s="34" t="s">
        <v>4584</v>
      </c>
      <c r="D665" s="35" t="s">
        <v>4585</v>
      </c>
      <c r="E665" s="36">
        <v>10</v>
      </c>
      <c r="F665" s="43"/>
      <c r="G665" s="36">
        <v>0</v>
      </c>
      <c r="H665" s="36">
        <v>0</v>
      </c>
      <c r="I665" s="36">
        <v>10</v>
      </c>
      <c r="J665" s="43"/>
      <c r="K665" s="5" t="e">
        <f>VLOOKUP(B665,#REF!,1,0)</f>
        <v>#REF!</v>
      </c>
    </row>
    <row r="666" spans="1:11" ht="15" hidden="1" customHeight="1">
      <c r="A666" s="34">
        <v>6</v>
      </c>
      <c r="B666" s="35" t="s">
        <v>4586</v>
      </c>
      <c r="C666" s="34" t="s">
        <v>4587</v>
      </c>
      <c r="D666" s="35" t="s">
        <v>4588</v>
      </c>
      <c r="E666" s="36">
        <v>114315</v>
      </c>
      <c r="F666" s="43"/>
      <c r="G666" s="36">
        <v>0</v>
      </c>
      <c r="H666" s="36">
        <v>114269</v>
      </c>
      <c r="I666" s="36">
        <v>228584</v>
      </c>
      <c r="J666" s="43"/>
      <c r="K666" s="5" t="e">
        <f>VLOOKUP(B666,#REF!,1,0)</f>
        <v>#REF!</v>
      </c>
    </row>
    <row r="667" spans="1:11" ht="15" hidden="1" customHeight="1">
      <c r="A667" s="34">
        <v>6</v>
      </c>
      <c r="B667" s="35" t="s">
        <v>4589</v>
      </c>
      <c r="C667" s="34" t="s">
        <v>4590</v>
      </c>
      <c r="D667" s="35" t="s">
        <v>4591</v>
      </c>
      <c r="E667" s="36">
        <v>10</v>
      </c>
      <c r="F667" s="43"/>
      <c r="G667" s="36">
        <v>0</v>
      </c>
      <c r="H667" s="36">
        <v>10</v>
      </c>
      <c r="I667" s="36">
        <v>20</v>
      </c>
      <c r="J667" s="43"/>
      <c r="K667" s="5" t="e">
        <f>VLOOKUP(B667,#REF!,1,0)</f>
        <v>#REF!</v>
      </c>
    </row>
    <row r="668" spans="1:11" ht="15" hidden="1" customHeight="1">
      <c r="A668" s="34">
        <v>6</v>
      </c>
      <c r="B668" s="35" t="s">
        <v>4592</v>
      </c>
      <c r="C668" s="34" t="s">
        <v>4593</v>
      </c>
      <c r="D668" s="35" t="s">
        <v>4594</v>
      </c>
      <c r="E668" s="36">
        <v>26572.6</v>
      </c>
      <c r="F668" s="43"/>
      <c r="G668" s="36">
        <v>0</v>
      </c>
      <c r="H668" s="36">
        <v>16995.38</v>
      </c>
      <c r="I668" s="36">
        <v>43567.98</v>
      </c>
      <c r="J668" s="43"/>
      <c r="K668" s="5" t="e">
        <f>VLOOKUP(B668,#REF!,1,0)</f>
        <v>#REF!</v>
      </c>
    </row>
    <row r="669" spans="1:11" ht="15" hidden="1" customHeight="1">
      <c r="A669" s="34">
        <v>4</v>
      </c>
      <c r="B669" s="35" t="s">
        <v>4595</v>
      </c>
      <c r="C669" s="34" t="s">
        <v>1</v>
      </c>
      <c r="D669" s="35" t="s">
        <v>4596</v>
      </c>
      <c r="E669" s="36">
        <v>318167.14</v>
      </c>
      <c r="F669" s="43"/>
      <c r="G669" s="36">
        <v>1437.21</v>
      </c>
      <c r="H669" s="36">
        <v>396155.9</v>
      </c>
      <c r="I669" s="36">
        <v>712885.83</v>
      </c>
      <c r="J669" s="43"/>
      <c r="K669" s="5" t="e">
        <f>VLOOKUP(B669,#REF!,1,0)</f>
        <v>#REF!</v>
      </c>
    </row>
    <row r="670" spans="1:11" ht="15" hidden="1" customHeight="1">
      <c r="A670" s="34">
        <v>6</v>
      </c>
      <c r="B670" s="35" t="s">
        <v>4597</v>
      </c>
      <c r="C670" s="34" t="s">
        <v>4598</v>
      </c>
      <c r="D670" s="35" t="s">
        <v>4599</v>
      </c>
      <c r="E670" s="36">
        <v>78856.12</v>
      </c>
      <c r="F670" s="43"/>
      <c r="G670" s="36">
        <v>0</v>
      </c>
      <c r="H670" s="36">
        <v>102386.28</v>
      </c>
      <c r="I670" s="36">
        <v>181242.4</v>
      </c>
      <c r="J670" s="43"/>
      <c r="K670" s="5" t="e">
        <f>VLOOKUP(B670,#REF!,1,0)</f>
        <v>#REF!</v>
      </c>
    </row>
    <row r="671" spans="1:11" ht="15" hidden="1" customHeight="1">
      <c r="A671" s="34">
        <v>6</v>
      </c>
      <c r="B671" s="35" t="s">
        <v>4600</v>
      </c>
      <c r="C671" s="34" t="s">
        <v>4601</v>
      </c>
      <c r="D671" s="35" t="s">
        <v>4602</v>
      </c>
      <c r="E671" s="36">
        <v>1933.92</v>
      </c>
      <c r="F671" s="43"/>
      <c r="G671" s="36">
        <v>0</v>
      </c>
      <c r="H671" s="36">
        <v>1851.74</v>
      </c>
      <c r="I671" s="36">
        <v>3785.66</v>
      </c>
      <c r="J671" s="43"/>
      <c r="K671" s="5" t="e">
        <f>VLOOKUP(B671,#REF!,1,0)</f>
        <v>#REF!</v>
      </c>
    </row>
    <row r="672" spans="1:11" ht="15" hidden="1" customHeight="1">
      <c r="A672" s="34">
        <v>6</v>
      </c>
      <c r="B672" s="35" t="s">
        <v>4603</v>
      </c>
      <c r="C672" s="34" t="s">
        <v>4604</v>
      </c>
      <c r="D672" s="35" t="s">
        <v>4605</v>
      </c>
      <c r="E672" s="36">
        <v>2748.17</v>
      </c>
      <c r="F672" s="43"/>
      <c r="G672" s="36">
        <v>0</v>
      </c>
      <c r="H672" s="36">
        <v>2620.56</v>
      </c>
      <c r="I672" s="36">
        <v>5368.73</v>
      </c>
      <c r="J672" s="43"/>
      <c r="K672" s="5" t="e">
        <f>VLOOKUP(B672,#REF!,1,0)</f>
        <v>#REF!</v>
      </c>
    </row>
    <row r="673" spans="1:11" ht="15" hidden="1" customHeight="1">
      <c r="A673" s="34">
        <v>6</v>
      </c>
      <c r="B673" s="35" t="s">
        <v>4606</v>
      </c>
      <c r="C673" s="34" t="s">
        <v>4607</v>
      </c>
      <c r="D673" s="35" t="s">
        <v>4608</v>
      </c>
      <c r="E673" s="36">
        <v>1749.3</v>
      </c>
      <c r="F673" s="43"/>
      <c r="G673" s="36">
        <v>0</v>
      </c>
      <c r="H673" s="36">
        <v>1582.77</v>
      </c>
      <c r="I673" s="36">
        <v>3332.07</v>
      </c>
      <c r="J673" s="43"/>
      <c r="K673" s="5" t="e">
        <f>VLOOKUP(B673,#REF!,1,0)</f>
        <v>#REF!</v>
      </c>
    </row>
    <row r="674" spans="1:11" ht="15" hidden="1" customHeight="1">
      <c r="A674" s="34">
        <v>6</v>
      </c>
      <c r="B674" s="35" t="s">
        <v>4609</v>
      </c>
      <c r="C674" s="34" t="s">
        <v>4610</v>
      </c>
      <c r="D674" s="35" t="s">
        <v>4611</v>
      </c>
      <c r="E674" s="36">
        <v>394.24</v>
      </c>
      <c r="F674" s="43"/>
      <c r="G674" s="36">
        <v>0</v>
      </c>
      <c r="H674" s="36">
        <v>341.15</v>
      </c>
      <c r="I674" s="36">
        <v>735.39</v>
      </c>
      <c r="J674" s="43"/>
      <c r="K674" s="5" t="e">
        <f>VLOOKUP(B674,#REF!,1,0)</f>
        <v>#REF!</v>
      </c>
    </row>
    <row r="675" spans="1:11" ht="15" hidden="1" customHeight="1">
      <c r="A675" s="34">
        <v>6</v>
      </c>
      <c r="B675" s="35" t="s">
        <v>4612</v>
      </c>
      <c r="C675" s="34" t="s">
        <v>4613</v>
      </c>
      <c r="D675" s="35" t="s">
        <v>4614</v>
      </c>
      <c r="E675" s="36">
        <v>1819.37</v>
      </c>
      <c r="F675" s="43"/>
      <c r="G675" s="36">
        <v>0</v>
      </c>
      <c r="H675" s="36">
        <v>1688.55</v>
      </c>
      <c r="I675" s="36">
        <v>3507.92</v>
      </c>
      <c r="J675" s="43"/>
      <c r="K675" s="5" t="e">
        <f>VLOOKUP(B675,#REF!,1,0)</f>
        <v>#REF!</v>
      </c>
    </row>
    <row r="676" spans="1:11" ht="15" hidden="1" customHeight="1">
      <c r="A676" s="34">
        <v>6</v>
      </c>
      <c r="B676" s="35" t="s">
        <v>4615</v>
      </c>
      <c r="C676" s="34" t="s">
        <v>4616</v>
      </c>
      <c r="D676" s="35" t="s">
        <v>4617</v>
      </c>
      <c r="E676" s="36">
        <v>311.06</v>
      </c>
      <c r="F676" s="43"/>
      <c r="G676" s="36">
        <v>0</v>
      </c>
      <c r="H676" s="36">
        <v>294.58</v>
      </c>
      <c r="I676" s="36">
        <v>605.64</v>
      </c>
      <c r="J676" s="43"/>
      <c r="K676" s="5" t="e">
        <f>VLOOKUP(B676,#REF!,1,0)</f>
        <v>#REF!</v>
      </c>
    </row>
    <row r="677" spans="1:11" ht="15" hidden="1" customHeight="1">
      <c r="A677" s="34">
        <v>6</v>
      </c>
      <c r="B677" s="35" t="s">
        <v>4618</v>
      </c>
      <c r="C677" s="34" t="s">
        <v>4619</v>
      </c>
      <c r="D677" s="35" t="s">
        <v>4620</v>
      </c>
      <c r="E677" s="36">
        <v>1095.26</v>
      </c>
      <c r="F677" s="43"/>
      <c r="G677" s="36">
        <v>0</v>
      </c>
      <c r="H677" s="36">
        <v>0</v>
      </c>
      <c r="I677" s="36">
        <v>1095.26</v>
      </c>
      <c r="J677" s="43"/>
      <c r="K677" s="5" t="e">
        <f>VLOOKUP(B677,#REF!,1,0)</f>
        <v>#REF!</v>
      </c>
    </row>
    <row r="678" spans="1:11" ht="15" hidden="1" customHeight="1">
      <c r="A678" s="34">
        <v>6</v>
      </c>
      <c r="B678" s="35" t="s">
        <v>4621</v>
      </c>
      <c r="C678" s="34" t="s">
        <v>4622</v>
      </c>
      <c r="D678" s="35" t="s">
        <v>4623</v>
      </c>
      <c r="E678" s="36">
        <v>1149.94</v>
      </c>
      <c r="F678" s="43"/>
      <c r="G678" s="36">
        <v>0</v>
      </c>
      <c r="H678" s="36">
        <v>1094.33</v>
      </c>
      <c r="I678" s="36">
        <v>2244.27</v>
      </c>
      <c r="J678" s="43"/>
      <c r="K678" s="5" t="e">
        <f>VLOOKUP(B678,#REF!,1,0)</f>
        <v>#REF!</v>
      </c>
    </row>
    <row r="679" spans="1:11" ht="15" hidden="1" customHeight="1">
      <c r="A679" s="34">
        <v>6</v>
      </c>
      <c r="B679" s="35" t="s">
        <v>4624</v>
      </c>
      <c r="C679" s="34" t="s">
        <v>4625</v>
      </c>
      <c r="D679" s="35" t="s">
        <v>4626</v>
      </c>
      <c r="E679" s="36">
        <v>28524.81</v>
      </c>
      <c r="F679" s="43"/>
      <c r="G679" s="36">
        <v>0</v>
      </c>
      <c r="H679" s="36">
        <v>25097.34</v>
      </c>
      <c r="I679" s="36">
        <v>53622.15</v>
      </c>
      <c r="J679" s="43"/>
      <c r="K679" s="5" t="e">
        <f>VLOOKUP(B679,#REF!,1,0)</f>
        <v>#REF!</v>
      </c>
    </row>
    <row r="680" spans="1:11" ht="15" hidden="1" customHeight="1">
      <c r="A680" s="34">
        <v>6</v>
      </c>
      <c r="B680" s="35" t="s">
        <v>4627</v>
      </c>
      <c r="C680" s="34" t="s">
        <v>4628</v>
      </c>
      <c r="D680" s="35" t="s">
        <v>4629</v>
      </c>
      <c r="E680" s="36">
        <v>222.62</v>
      </c>
      <c r="F680" s="43"/>
      <c r="G680" s="36">
        <v>0</v>
      </c>
      <c r="H680" s="36">
        <v>294.19</v>
      </c>
      <c r="I680" s="36">
        <v>516.80999999999995</v>
      </c>
      <c r="J680" s="43"/>
      <c r="K680" s="5" t="e">
        <f>VLOOKUP(B680,#REF!,1,0)</f>
        <v>#REF!</v>
      </c>
    </row>
    <row r="681" spans="1:11" ht="15" hidden="1" customHeight="1">
      <c r="A681" s="34">
        <v>6</v>
      </c>
      <c r="B681" s="35" t="s">
        <v>5927</v>
      </c>
      <c r="C681" s="34" t="s">
        <v>5928</v>
      </c>
      <c r="D681" s="35" t="s">
        <v>5929</v>
      </c>
      <c r="E681" s="36">
        <v>0</v>
      </c>
      <c r="F681" s="43"/>
      <c r="G681" s="36">
        <v>719.3</v>
      </c>
      <c r="H681" s="36">
        <v>1438.6</v>
      </c>
      <c r="I681" s="36">
        <v>719.3</v>
      </c>
      <c r="J681" s="43"/>
      <c r="K681" s="5" t="e">
        <f>VLOOKUP(B681,#REF!,1,0)</f>
        <v>#REF!</v>
      </c>
    </row>
    <row r="682" spans="1:11" ht="15" hidden="1" customHeight="1">
      <c r="A682" s="34">
        <v>6</v>
      </c>
      <c r="B682" s="35" t="s">
        <v>4630</v>
      </c>
      <c r="C682" s="34" t="s">
        <v>4631</v>
      </c>
      <c r="D682" s="35" t="s">
        <v>4632</v>
      </c>
      <c r="E682" s="36">
        <v>39.5</v>
      </c>
      <c r="F682" s="43"/>
      <c r="G682" s="36">
        <v>0</v>
      </c>
      <c r="H682" s="36">
        <v>40.56</v>
      </c>
      <c r="I682" s="36">
        <v>80.06</v>
      </c>
      <c r="J682" s="43"/>
      <c r="K682" s="5" t="e">
        <f>VLOOKUP(B682,#REF!,1,0)</f>
        <v>#REF!</v>
      </c>
    </row>
    <row r="683" spans="1:11" ht="15" hidden="1" customHeight="1">
      <c r="A683" s="34">
        <v>6</v>
      </c>
      <c r="B683" s="35" t="s">
        <v>4633</v>
      </c>
      <c r="C683" s="34" t="s">
        <v>4634</v>
      </c>
      <c r="D683" s="35" t="s">
        <v>4635</v>
      </c>
      <c r="E683" s="36">
        <v>2062.21</v>
      </c>
      <c r="F683" s="43"/>
      <c r="G683" s="36">
        <v>0</v>
      </c>
      <c r="H683" s="36">
        <v>1937.12</v>
      </c>
      <c r="I683" s="36">
        <v>3999.33</v>
      </c>
      <c r="J683" s="43"/>
      <c r="K683" s="5" t="e">
        <f>VLOOKUP(B683,#REF!,1,0)</f>
        <v>#REF!</v>
      </c>
    </row>
    <row r="684" spans="1:11" ht="15" hidden="1" customHeight="1">
      <c r="A684" s="34">
        <v>6</v>
      </c>
      <c r="B684" s="35" t="s">
        <v>4636</v>
      </c>
      <c r="C684" s="34" t="s">
        <v>4637</v>
      </c>
      <c r="D684" s="35" t="s">
        <v>4638</v>
      </c>
      <c r="E684" s="36">
        <v>0</v>
      </c>
      <c r="F684" s="43"/>
      <c r="G684" s="36">
        <v>0</v>
      </c>
      <c r="H684" s="36">
        <v>2.2000000000000002</v>
      </c>
      <c r="I684" s="36">
        <v>2.2000000000000002</v>
      </c>
      <c r="J684" s="43"/>
      <c r="K684" s="5" t="e">
        <f>VLOOKUP(B684,#REF!,1,0)</f>
        <v>#REF!</v>
      </c>
    </row>
    <row r="685" spans="1:11" ht="15" hidden="1" customHeight="1">
      <c r="A685" s="34">
        <v>6</v>
      </c>
      <c r="B685" s="35" t="s">
        <v>4639</v>
      </c>
      <c r="C685" s="34" t="s">
        <v>4640</v>
      </c>
      <c r="D685" s="35" t="s">
        <v>4641</v>
      </c>
      <c r="E685" s="36">
        <v>3348.9</v>
      </c>
      <c r="F685" s="43"/>
      <c r="G685" s="36">
        <v>0</v>
      </c>
      <c r="H685" s="36">
        <v>3332.43</v>
      </c>
      <c r="I685" s="36">
        <v>6681.33</v>
      </c>
      <c r="J685" s="43"/>
      <c r="K685" s="5" t="e">
        <f>VLOOKUP(B685,#REF!,1,0)</f>
        <v>#REF!</v>
      </c>
    </row>
    <row r="686" spans="1:11" ht="15" hidden="1" customHeight="1">
      <c r="A686" s="34">
        <v>6</v>
      </c>
      <c r="B686" s="35" t="s">
        <v>4642</v>
      </c>
      <c r="C686" s="34" t="s">
        <v>4643</v>
      </c>
      <c r="D686" s="35" t="s">
        <v>4644</v>
      </c>
      <c r="E686" s="36">
        <v>550.39</v>
      </c>
      <c r="F686" s="43"/>
      <c r="G686" s="36">
        <v>0</v>
      </c>
      <c r="H686" s="36">
        <v>566.53</v>
      </c>
      <c r="I686" s="36">
        <v>1116.92</v>
      </c>
      <c r="J686" s="43"/>
      <c r="K686" s="5" t="e">
        <f>VLOOKUP(B686,#REF!,1,0)</f>
        <v>#REF!</v>
      </c>
    </row>
    <row r="687" spans="1:11" ht="15" hidden="1" customHeight="1">
      <c r="A687" s="34">
        <v>6</v>
      </c>
      <c r="B687" s="35" t="s">
        <v>4645</v>
      </c>
      <c r="C687" s="34" t="s">
        <v>4646</v>
      </c>
      <c r="D687" s="35" t="s">
        <v>4647</v>
      </c>
      <c r="E687" s="36">
        <v>185.78</v>
      </c>
      <c r="F687" s="43"/>
      <c r="G687" s="36">
        <v>0</v>
      </c>
      <c r="H687" s="36">
        <v>172.41</v>
      </c>
      <c r="I687" s="36">
        <v>358.19</v>
      </c>
      <c r="J687" s="43"/>
      <c r="K687" s="5" t="e">
        <f>VLOOKUP(B687,#REF!,1,0)</f>
        <v>#REF!</v>
      </c>
    </row>
    <row r="688" spans="1:11" ht="15" hidden="1" customHeight="1">
      <c r="A688" s="34">
        <v>6</v>
      </c>
      <c r="B688" s="35" t="s">
        <v>4648</v>
      </c>
      <c r="C688" s="34" t="s">
        <v>4649</v>
      </c>
      <c r="D688" s="35" t="s">
        <v>4650</v>
      </c>
      <c r="E688" s="36">
        <v>451.37</v>
      </c>
      <c r="F688" s="43"/>
      <c r="G688" s="36">
        <v>0</v>
      </c>
      <c r="H688" s="36">
        <v>443.04</v>
      </c>
      <c r="I688" s="36">
        <v>894.41</v>
      </c>
      <c r="J688" s="43"/>
      <c r="K688" s="5" t="e">
        <f>VLOOKUP(B688,#REF!,1,0)</f>
        <v>#REF!</v>
      </c>
    </row>
    <row r="689" spans="1:11" ht="15" hidden="1" customHeight="1">
      <c r="A689" s="34">
        <v>6</v>
      </c>
      <c r="B689" s="35" t="s">
        <v>4651</v>
      </c>
      <c r="C689" s="34" t="s">
        <v>4652</v>
      </c>
      <c r="D689" s="35" t="s">
        <v>4653</v>
      </c>
      <c r="E689" s="36">
        <v>102095.9</v>
      </c>
      <c r="F689" s="43"/>
      <c r="G689" s="36">
        <v>0</v>
      </c>
      <c r="H689" s="36">
        <v>104811.34</v>
      </c>
      <c r="I689" s="36">
        <v>206907.24</v>
      </c>
      <c r="J689" s="43"/>
      <c r="K689" s="5" t="e">
        <f>VLOOKUP(B689,#REF!,1,0)</f>
        <v>#REF!</v>
      </c>
    </row>
    <row r="690" spans="1:11" ht="15" hidden="1" customHeight="1">
      <c r="A690" s="34">
        <v>6</v>
      </c>
      <c r="B690" s="35" t="s">
        <v>4654</v>
      </c>
      <c r="C690" s="34" t="s">
        <v>4655</v>
      </c>
      <c r="D690" s="35" t="s">
        <v>4656</v>
      </c>
      <c r="E690" s="36">
        <v>25774.13</v>
      </c>
      <c r="F690" s="43"/>
      <c r="G690" s="36">
        <v>0</v>
      </c>
      <c r="H690" s="36">
        <v>66649.84</v>
      </c>
      <c r="I690" s="36">
        <v>92423.97</v>
      </c>
      <c r="J690" s="43"/>
      <c r="K690" s="5" t="e">
        <f>VLOOKUP(B690,#REF!,1,0)</f>
        <v>#REF!</v>
      </c>
    </row>
    <row r="691" spans="1:11" ht="15" hidden="1" customHeight="1">
      <c r="A691" s="34">
        <v>6</v>
      </c>
      <c r="B691" s="35" t="s">
        <v>4657</v>
      </c>
      <c r="C691" s="34" t="s">
        <v>4658</v>
      </c>
      <c r="D691" s="35" t="s">
        <v>4659</v>
      </c>
      <c r="E691" s="36">
        <v>40151.360000000001</v>
      </c>
      <c r="F691" s="43"/>
      <c r="G691" s="36">
        <v>0</v>
      </c>
      <c r="H691" s="36">
        <v>45621.85</v>
      </c>
      <c r="I691" s="36">
        <v>85773.21</v>
      </c>
      <c r="J691" s="43"/>
      <c r="K691" s="5" t="e">
        <f>VLOOKUP(B691,#REF!,1,0)</f>
        <v>#REF!</v>
      </c>
    </row>
    <row r="692" spans="1:11" ht="15" hidden="1" customHeight="1">
      <c r="A692" s="34">
        <v>6</v>
      </c>
      <c r="B692" s="35" t="s">
        <v>4660</v>
      </c>
      <c r="C692" s="34" t="s">
        <v>4661</v>
      </c>
      <c r="D692" s="35" t="s">
        <v>4662</v>
      </c>
      <c r="E692" s="36">
        <v>19727.52</v>
      </c>
      <c r="F692" s="43"/>
      <c r="G692" s="36">
        <v>0</v>
      </c>
      <c r="H692" s="36">
        <v>18455.71</v>
      </c>
      <c r="I692" s="36">
        <v>38183.230000000003</v>
      </c>
      <c r="J692" s="43"/>
      <c r="K692" s="5" t="e">
        <f>VLOOKUP(B692,#REF!,1,0)</f>
        <v>#REF!</v>
      </c>
    </row>
    <row r="693" spans="1:11" ht="15" hidden="1" customHeight="1">
      <c r="A693" s="34">
        <v>6</v>
      </c>
      <c r="B693" s="35" t="s">
        <v>4663</v>
      </c>
      <c r="C693" s="34" t="s">
        <v>4664</v>
      </c>
      <c r="D693" s="35" t="s">
        <v>4665</v>
      </c>
      <c r="E693" s="36">
        <v>3390.97</v>
      </c>
      <c r="F693" s="43"/>
      <c r="G693" s="36">
        <v>0</v>
      </c>
      <c r="H693" s="36">
        <v>11994.37</v>
      </c>
      <c r="I693" s="36">
        <v>15385.34</v>
      </c>
      <c r="J693" s="43"/>
      <c r="K693" s="5" t="e">
        <f>VLOOKUP(B693,#REF!,1,0)</f>
        <v>#REF!</v>
      </c>
    </row>
    <row r="694" spans="1:11" ht="15" hidden="1" customHeight="1">
      <c r="A694" s="34">
        <v>6</v>
      </c>
      <c r="B694" s="35" t="s">
        <v>4669</v>
      </c>
      <c r="C694" s="34" t="s">
        <v>4670</v>
      </c>
      <c r="D694" s="35" t="s">
        <v>4671</v>
      </c>
      <c r="E694" s="36">
        <v>1584.3</v>
      </c>
      <c r="F694" s="43"/>
      <c r="G694" s="36">
        <v>0</v>
      </c>
      <c r="H694" s="36">
        <v>2720.5</v>
      </c>
      <c r="I694" s="36">
        <v>4304.8</v>
      </c>
      <c r="J694" s="43"/>
      <c r="K694" s="5" t="e">
        <f>VLOOKUP(B694,#REF!,1,0)</f>
        <v>#REF!</v>
      </c>
    </row>
    <row r="695" spans="1:11" ht="15" hidden="1" customHeight="1">
      <c r="A695" s="34">
        <v>3</v>
      </c>
      <c r="B695" s="35" t="s">
        <v>4672</v>
      </c>
      <c r="C695" s="34" t="s">
        <v>1</v>
      </c>
      <c r="D695" s="35" t="s">
        <v>4673</v>
      </c>
      <c r="E695" s="36">
        <v>2058079.2</v>
      </c>
      <c r="F695" s="43"/>
      <c r="G695" s="36">
        <v>29205.59</v>
      </c>
      <c r="H695" s="36">
        <v>3264707.34</v>
      </c>
      <c r="I695" s="36">
        <v>5293580.95</v>
      </c>
      <c r="J695" s="43"/>
      <c r="K695" s="5" t="e">
        <f>VLOOKUP(B695,#REF!,1,0)</f>
        <v>#REF!</v>
      </c>
    </row>
    <row r="696" spans="1:11" ht="15" hidden="1" customHeight="1">
      <c r="A696" s="34">
        <v>4</v>
      </c>
      <c r="B696" s="35" t="s">
        <v>4674</v>
      </c>
      <c r="C696" s="34" t="s">
        <v>1</v>
      </c>
      <c r="D696" s="35" t="s">
        <v>4675</v>
      </c>
      <c r="E696" s="36">
        <v>541217.74</v>
      </c>
      <c r="F696" s="43"/>
      <c r="G696" s="36">
        <v>0</v>
      </c>
      <c r="H696" s="36">
        <v>1671881.82</v>
      </c>
      <c r="I696" s="36">
        <v>2213099.56</v>
      </c>
      <c r="J696" s="43"/>
      <c r="K696" s="5" t="e">
        <f>VLOOKUP(B696,#REF!,1,0)</f>
        <v>#REF!</v>
      </c>
    </row>
    <row r="697" spans="1:11" ht="15" hidden="1" customHeight="1">
      <c r="A697" s="34">
        <v>6</v>
      </c>
      <c r="B697" s="35" t="s">
        <v>4676</v>
      </c>
      <c r="C697" s="34" t="s">
        <v>4677</v>
      </c>
      <c r="D697" s="35" t="s">
        <v>4678</v>
      </c>
      <c r="E697" s="36">
        <v>26513.26</v>
      </c>
      <c r="F697" s="43"/>
      <c r="G697" s="36">
        <v>0</v>
      </c>
      <c r="H697" s="36">
        <v>575067.93999999994</v>
      </c>
      <c r="I697" s="36">
        <v>601581.19999999995</v>
      </c>
      <c r="J697" s="43"/>
      <c r="K697" s="5" t="e">
        <f>VLOOKUP(B697,#REF!,1,0)</f>
        <v>#REF!</v>
      </c>
    </row>
    <row r="698" spans="1:11" ht="15" hidden="1" customHeight="1">
      <c r="A698" s="34">
        <v>6</v>
      </c>
      <c r="B698" s="35" t="s">
        <v>4679</v>
      </c>
      <c r="C698" s="34" t="s">
        <v>4680</v>
      </c>
      <c r="D698" s="35" t="s">
        <v>4681</v>
      </c>
      <c r="E698" s="36">
        <v>8136</v>
      </c>
      <c r="F698" s="43"/>
      <c r="G698" s="36">
        <v>0</v>
      </c>
      <c r="H698" s="36">
        <v>950000</v>
      </c>
      <c r="I698" s="36">
        <v>958136</v>
      </c>
      <c r="J698" s="43"/>
      <c r="K698" s="5" t="e">
        <f>VLOOKUP(B698,#REF!,1,0)</f>
        <v>#REF!</v>
      </c>
    </row>
    <row r="699" spans="1:11" ht="15" hidden="1" customHeight="1">
      <c r="A699" s="34">
        <v>6</v>
      </c>
      <c r="B699" s="35" t="s">
        <v>4682</v>
      </c>
      <c r="C699" s="34" t="s">
        <v>4683</v>
      </c>
      <c r="D699" s="35" t="s">
        <v>4684</v>
      </c>
      <c r="E699" s="36">
        <v>506568.48</v>
      </c>
      <c r="F699" s="43"/>
      <c r="G699" s="36">
        <v>0</v>
      </c>
      <c r="H699" s="36">
        <v>146813.88</v>
      </c>
      <c r="I699" s="36">
        <v>653382.36</v>
      </c>
      <c r="J699" s="43"/>
      <c r="K699" s="5" t="e">
        <f>VLOOKUP(B699,#REF!,1,0)</f>
        <v>#REF!</v>
      </c>
    </row>
    <row r="700" spans="1:11" ht="15" hidden="1" customHeight="1">
      <c r="A700" s="34">
        <v>4</v>
      </c>
      <c r="B700" s="35" t="s">
        <v>4685</v>
      </c>
      <c r="C700" s="34" t="s">
        <v>1</v>
      </c>
      <c r="D700" s="35" t="s">
        <v>4686</v>
      </c>
      <c r="E700" s="36">
        <v>8510.26</v>
      </c>
      <c r="F700" s="43"/>
      <c r="G700" s="36">
        <v>0</v>
      </c>
      <c r="H700" s="36">
        <v>3619.7</v>
      </c>
      <c r="I700" s="36">
        <v>12129.96</v>
      </c>
      <c r="J700" s="43"/>
      <c r="K700" s="5" t="e">
        <f>VLOOKUP(B700,#REF!,1,0)</f>
        <v>#REF!</v>
      </c>
    </row>
    <row r="701" spans="1:11" ht="15" hidden="1" customHeight="1">
      <c r="A701" s="34">
        <v>6</v>
      </c>
      <c r="B701" s="35" t="s">
        <v>4687</v>
      </c>
      <c r="C701" s="34" t="s">
        <v>4688</v>
      </c>
      <c r="D701" s="35" t="s">
        <v>3337</v>
      </c>
      <c r="E701" s="36">
        <v>8510.26</v>
      </c>
      <c r="F701" s="43"/>
      <c r="G701" s="36">
        <v>0</v>
      </c>
      <c r="H701" s="36">
        <v>3619.7</v>
      </c>
      <c r="I701" s="36">
        <v>12129.96</v>
      </c>
      <c r="J701" s="43"/>
      <c r="K701" s="5" t="e">
        <f>VLOOKUP(B701,#REF!,1,0)</f>
        <v>#REF!</v>
      </c>
    </row>
    <row r="702" spans="1:11" ht="15" hidden="1" customHeight="1">
      <c r="A702" s="34">
        <v>4</v>
      </c>
      <c r="B702" s="35" t="s">
        <v>4689</v>
      </c>
      <c r="C702" s="34" t="s">
        <v>1</v>
      </c>
      <c r="D702" s="35" t="s">
        <v>4690</v>
      </c>
      <c r="E702" s="36">
        <v>841448.34</v>
      </c>
      <c r="F702" s="43"/>
      <c r="G702" s="36">
        <v>0</v>
      </c>
      <c r="H702" s="36">
        <v>743783.98</v>
      </c>
      <c r="I702" s="36">
        <v>1585232.32</v>
      </c>
      <c r="J702" s="43"/>
      <c r="K702" s="5" t="e">
        <f>VLOOKUP(B702,#REF!,1,0)</f>
        <v>#REF!</v>
      </c>
    </row>
    <row r="703" spans="1:11" ht="15" hidden="1" customHeight="1">
      <c r="A703" s="34">
        <v>6</v>
      </c>
      <c r="B703" s="35" t="s">
        <v>4691</v>
      </c>
      <c r="C703" s="34" t="s">
        <v>4692</v>
      </c>
      <c r="D703" s="35" t="s">
        <v>4693</v>
      </c>
      <c r="E703" s="36">
        <v>841448.34</v>
      </c>
      <c r="F703" s="43"/>
      <c r="G703" s="36">
        <v>0</v>
      </c>
      <c r="H703" s="36">
        <v>743783.98</v>
      </c>
      <c r="I703" s="36">
        <v>1585232.32</v>
      </c>
      <c r="J703" s="43"/>
      <c r="K703" s="5" t="e">
        <f>VLOOKUP(B703,#REF!,1,0)</f>
        <v>#REF!</v>
      </c>
    </row>
    <row r="704" spans="1:11" ht="15" hidden="1" customHeight="1">
      <c r="A704" s="34">
        <v>4</v>
      </c>
      <c r="B704" s="35" t="s">
        <v>4694</v>
      </c>
      <c r="C704" s="34" t="s">
        <v>1</v>
      </c>
      <c r="D704" s="35" t="s">
        <v>4695</v>
      </c>
      <c r="E704" s="36">
        <v>664166.85</v>
      </c>
      <c r="F704" s="43"/>
      <c r="G704" s="36">
        <v>0</v>
      </c>
      <c r="H704" s="36">
        <v>816066.61</v>
      </c>
      <c r="I704" s="36">
        <v>1480233.46</v>
      </c>
      <c r="J704" s="43"/>
      <c r="K704" s="5" t="e">
        <f>VLOOKUP(B704,#REF!,1,0)</f>
        <v>#REF!</v>
      </c>
    </row>
    <row r="705" spans="1:11" ht="15" hidden="1" customHeight="1">
      <c r="A705" s="34">
        <v>5</v>
      </c>
      <c r="B705" s="35" t="s">
        <v>4696</v>
      </c>
      <c r="C705" s="34" t="s">
        <v>1</v>
      </c>
      <c r="D705" s="35" t="s">
        <v>4697</v>
      </c>
      <c r="E705" s="36">
        <v>588630.48</v>
      </c>
      <c r="F705" s="43"/>
      <c r="G705" s="36">
        <v>0</v>
      </c>
      <c r="H705" s="36">
        <v>788163.41</v>
      </c>
      <c r="I705" s="36">
        <v>1376793.89</v>
      </c>
      <c r="J705" s="43"/>
      <c r="K705" s="5" t="e">
        <f>VLOOKUP(B705,#REF!,1,0)</f>
        <v>#REF!</v>
      </c>
    </row>
    <row r="706" spans="1:11" ht="15" hidden="1" customHeight="1">
      <c r="A706" s="34">
        <v>6</v>
      </c>
      <c r="B706" s="35" t="s">
        <v>4700</v>
      </c>
      <c r="C706" s="34" t="s">
        <v>4701</v>
      </c>
      <c r="D706" s="35" t="s">
        <v>4702</v>
      </c>
      <c r="E706" s="36">
        <v>9831.4699999999993</v>
      </c>
      <c r="F706" s="43"/>
      <c r="G706" s="36">
        <v>0</v>
      </c>
      <c r="H706" s="36">
        <v>2647.83</v>
      </c>
      <c r="I706" s="36">
        <v>12479.3</v>
      </c>
      <c r="J706" s="43"/>
      <c r="K706" s="5" t="e">
        <f>VLOOKUP(B706,#REF!,1,0)</f>
        <v>#REF!</v>
      </c>
    </row>
    <row r="707" spans="1:11" ht="15" hidden="1" customHeight="1">
      <c r="A707" s="34">
        <v>6</v>
      </c>
      <c r="B707" s="35" t="s">
        <v>4703</v>
      </c>
      <c r="C707" s="34" t="s">
        <v>4704</v>
      </c>
      <c r="D707" s="35" t="s">
        <v>4705</v>
      </c>
      <c r="E707" s="36">
        <v>801.02</v>
      </c>
      <c r="F707" s="43"/>
      <c r="G707" s="36">
        <v>0</v>
      </c>
      <c r="H707" s="36">
        <v>0</v>
      </c>
      <c r="I707" s="36">
        <v>801.02</v>
      </c>
      <c r="J707" s="43"/>
      <c r="K707" s="5" t="e">
        <f>VLOOKUP(B707,#REF!,1,0)</f>
        <v>#REF!</v>
      </c>
    </row>
    <row r="708" spans="1:11" ht="15" hidden="1" customHeight="1">
      <c r="A708" s="34">
        <v>6</v>
      </c>
      <c r="B708" s="35" t="s">
        <v>4706</v>
      </c>
      <c r="C708" s="34" t="s">
        <v>4707</v>
      </c>
      <c r="D708" s="35" t="s">
        <v>4708</v>
      </c>
      <c r="E708" s="36">
        <v>4390.93</v>
      </c>
      <c r="F708" s="43"/>
      <c r="G708" s="36">
        <v>0</v>
      </c>
      <c r="H708" s="36">
        <v>1824.46</v>
      </c>
      <c r="I708" s="36">
        <v>6215.39</v>
      </c>
      <c r="J708" s="43"/>
      <c r="K708" s="5" t="e">
        <f>VLOOKUP(B708,#REF!,1,0)</f>
        <v>#REF!</v>
      </c>
    </row>
    <row r="709" spans="1:11" ht="15" hidden="1" customHeight="1">
      <c r="A709" s="34">
        <v>6</v>
      </c>
      <c r="B709" s="35" t="s">
        <v>4709</v>
      </c>
      <c r="C709" s="34" t="s">
        <v>4710</v>
      </c>
      <c r="D709" s="35" t="s">
        <v>4711</v>
      </c>
      <c r="E709" s="36">
        <v>1640.02</v>
      </c>
      <c r="F709" s="43"/>
      <c r="G709" s="36">
        <v>0</v>
      </c>
      <c r="H709" s="36">
        <v>8735.43</v>
      </c>
      <c r="I709" s="36">
        <v>10375.450000000001</v>
      </c>
      <c r="J709" s="43"/>
      <c r="K709" s="5" t="e">
        <f>VLOOKUP(B709,#REF!,1,0)</f>
        <v>#REF!</v>
      </c>
    </row>
    <row r="710" spans="1:11" ht="15" hidden="1" customHeight="1">
      <c r="A710" s="34">
        <v>6</v>
      </c>
      <c r="B710" s="35" t="s">
        <v>4712</v>
      </c>
      <c r="C710" s="34" t="s">
        <v>4713</v>
      </c>
      <c r="D710" s="35" t="s">
        <v>4714</v>
      </c>
      <c r="E710" s="36">
        <v>163428.51999999999</v>
      </c>
      <c r="F710" s="43"/>
      <c r="G710" s="36">
        <v>0</v>
      </c>
      <c r="H710" s="36">
        <v>82315.02</v>
      </c>
      <c r="I710" s="36">
        <v>245743.54</v>
      </c>
      <c r="J710" s="43"/>
      <c r="K710" s="5" t="e">
        <f>VLOOKUP(B710,#REF!,1,0)</f>
        <v>#REF!</v>
      </c>
    </row>
    <row r="711" spans="1:11" ht="15" hidden="1" customHeight="1">
      <c r="A711" s="34">
        <v>6</v>
      </c>
      <c r="B711" s="35" t="s">
        <v>4715</v>
      </c>
      <c r="C711" s="34" t="s">
        <v>4716</v>
      </c>
      <c r="D711" s="35" t="s">
        <v>4717</v>
      </c>
      <c r="E711" s="36">
        <v>136130.51</v>
      </c>
      <c r="F711" s="43"/>
      <c r="G711" s="36">
        <v>0</v>
      </c>
      <c r="H711" s="36">
        <v>350533.35</v>
      </c>
      <c r="I711" s="36">
        <v>486663.86</v>
      </c>
      <c r="J711" s="43"/>
      <c r="K711" s="5" t="e">
        <f>VLOOKUP(B711,#REF!,1,0)</f>
        <v>#REF!</v>
      </c>
    </row>
    <row r="712" spans="1:11" ht="15" hidden="1" customHeight="1">
      <c r="A712" s="34">
        <v>6</v>
      </c>
      <c r="B712" s="35" t="s">
        <v>4718</v>
      </c>
      <c r="C712" s="34" t="s">
        <v>4719</v>
      </c>
      <c r="D712" s="35" t="s">
        <v>4720</v>
      </c>
      <c r="E712" s="36">
        <v>270299.33</v>
      </c>
      <c r="F712" s="43"/>
      <c r="G712" s="36">
        <v>0</v>
      </c>
      <c r="H712" s="36">
        <v>341974.02</v>
      </c>
      <c r="I712" s="36">
        <v>612273.35</v>
      </c>
      <c r="J712" s="43"/>
      <c r="K712" s="5" t="e">
        <f>VLOOKUP(B712,#REF!,1,0)</f>
        <v>#REF!</v>
      </c>
    </row>
    <row r="713" spans="1:11" ht="15" hidden="1" customHeight="1">
      <c r="A713" s="34">
        <v>6</v>
      </c>
      <c r="B713" s="35" t="s">
        <v>4721</v>
      </c>
      <c r="C713" s="34" t="s">
        <v>4722</v>
      </c>
      <c r="D713" s="35" t="s">
        <v>4723</v>
      </c>
      <c r="E713" s="36">
        <v>2108.6799999999998</v>
      </c>
      <c r="F713" s="43"/>
      <c r="G713" s="36">
        <v>0</v>
      </c>
      <c r="H713" s="36">
        <v>133.30000000000001</v>
      </c>
      <c r="I713" s="36">
        <v>2241.98</v>
      </c>
      <c r="J713" s="43"/>
      <c r="K713" s="5" t="e">
        <f>VLOOKUP(B713,#REF!,1,0)</f>
        <v>#REF!</v>
      </c>
    </row>
    <row r="714" spans="1:11" ht="15" hidden="1" customHeight="1">
      <c r="A714" s="34">
        <v>5</v>
      </c>
      <c r="B714" s="35" t="s">
        <v>4724</v>
      </c>
      <c r="C714" s="34" t="s">
        <v>1</v>
      </c>
      <c r="D714" s="35" t="s">
        <v>4725</v>
      </c>
      <c r="E714" s="36">
        <v>35524.769999999997</v>
      </c>
      <c r="F714" s="43"/>
      <c r="G714" s="36">
        <v>0</v>
      </c>
      <c r="H714" s="36">
        <v>5420.55</v>
      </c>
      <c r="I714" s="36">
        <v>40945.32</v>
      </c>
      <c r="J714" s="43"/>
      <c r="K714" s="5" t="e">
        <f>VLOOKUP(B714,#REF!,1,0)</f>
        <v>#REF!</v>
      </c>
    </row>
    <row r="715" spans="1:11" ht="15" hidden="1" customHeight="1">
      <c r="A715" s="34">
        <v>6</v>
      </c>
      <c r="B715" s="35" t="s">
        <v>4726</v>
      </c>
      <c r="C715" s="34" t="s">
        <v>4727</v>
      </c>
      <c r="D715" s="35" t="s">
        <v>4728</v>
      </c>
      <c r="E715" s="36">
        <v>35524.769999999997</v>
      </c>
      <c r="F715" s="43"/>
      <c r="G715" s="36">
        <v>0</v>
      </c>
      <c r="H715" s="36">
        <v>5420.55</v>
      </c>
      <c r="I715" s="36">
        <v>40945.32</v>
      </c>
      <c r="J715" s="43"/>
      <c r="K715" s="5" t="e">
        <f>VLOOKUP(B715,#REF!,1,0)</f>
        <v>#REF!</v>
      </c>
    </row>
    <row r="716" spans="1:11" ht="15" hidden="1" customHeight="1">
      <c r="A716" s="34">
        <v>5</v>
      </c>
      <c r="B716" s="35" t="s">
        <v>4729</v>
      </c>
      <c r="C716" s="34" t="s">
        <v>1</v>
      </c>
      <c r="D716" s="35" t="s">
        <v>4730</v>
      </c>
      <c r="E716" s="36">
        <v>40011.599999999999</v>
      </c>
      <c r="F716" s="43"/>
      <c r="G716" s="36">
        <v>0</v>
      </c>
      <c r="H716" s="36">
        <v>22482.65</v>
      </c>
      <c r="I716" s="36">
        <v>62494.25</v>
      </c>
      <c r="J716" s="43"/>
      <c r="K716" s="5" t="e">
        <f>VLOOKUP(B716,#REF!,1,0)</f>
        <v>#REF!</v>
      </c>
    </row>
    <row r="717" spans="1:11" ht="15" hidden="1" customHeight="1">
      <c r="A717" s="34">
        <v>6</v>
      </c>
      <c r="B717" s="35" t="s">
        <v>4731</v>
      </c>
      <c r="C717" s="34" t="s">
        <v>4732</v>
      </c>
      <c r="D717" s="35" t="s">
        <v>4733</v>
      </c>
      <c r="E717" s="36">
        <v>40011.599999999999</v>
      </c>
      <c r="F717" s="43"/>
      <c r="G717" s="36">
        <v>0</v>
      </c>
      <c r="H717" s="36">
        <v>22482.65</v>
      </c>
      <c r="I717" s="36">
        <v>62494.25</v>
      </c>
      <c r="J717" s="43"/>
      <c r="K717" s="5" t="e">
        <f>VLOOKUP(B717,#REF!,1,0)</f>
        <v>#REF!</v>
      </c>
    </row>
    <row r="718" spans="1:11" ht="15" hidden="1" customHeight="1">
      <c r="A718" s="34">
        <v>4</v>
      </c>
      <c r="B718" s="35" t="s">
        <v>4737</v>
      </c>
      <c r="C718" s="34" t="s">
        <v>1</v>
      </c>
      <c r="D718" s="35" t="s">
        <v>4738</v>
      </c>
      <c r="E718" s="36">
        <v>2736.01</v>
      </c>
      <c r="F718" s="43"/>
      <c r="G718" s="36">
        <v>29205.59</v>
      </c>
      <c r="H718" s="36">
        <v>29355.23</v>
      </c>
      <c r="I718" s="36">
        <v>2885.65</v>
      </c>
      <c r="J718" s="43"/>
      <c r="K718" s="5" t="e">
        <f>VLOOKUP(B718,#REF!,1,0)</f>
        <v>#REF!</v>
      </c>
    </row>
    <row r="719" spans="1:11" ht="15" hidden="1" customHeight="1">
      <c r="A719" s="34">
        <v>6</v>
      </c>
      <c r="B719" s="35" t="s">
        <v>4745</v>
      </c>
      <c r="C719" s="34" t="s">
        <v>4746</v>
      </c>
      <c r="D719" s="35" t="s">
        <v>4747</v>
      </c>
      <c r="E719" s="36">
        <v>2736.01</v>
      </c>
      <c r="F719" s="43"/>
      <c r="G719" s="36">
        <v>0</v>
      </c>
      <c r="H719" s="36">
        <v>101.88</v>
      </c>
      <c r="I719" s="36">
        <v>2837.89</v>
      </c>
      <c r="J719" s="43"/>
      <c r="K719" s="5" t="e">
        <f>VLOOKUP(B719,#REF!,1,0)</f>
        <v>#REF!</v>
      </c>
    </row>
    <row r="720" spans="1:11" ht="15" hidden="1" customHeight="1">
      <c r="A720" s="34">
        <v>6</v>
      </c>
      <c r="B720" s="35" t="s">
        <v>5930</v>
      </c>
      <c r="C720" s="34" t="s">
        <v>5931</v>
      </c>
      <c r="D720" s="35" t="s">
        <v>5932</v>
      </c>
      <c r="E720" s="36">
        <v>0</v>
      </c>
      <c r="F720" s="43"/>
      <c r="G720" s="36">
        <v>29205.59</v>
      </c>
      <c r="H720" s="36">
        <v>29253.35</v>
      </c>
      <c r="I720" s="36">
        <v>47.76</v>
      </c>
      <c r="J720" s="43"/>
      <c r="K720" s="5" t="e">
        <f>VLOOKUP(B720,#REF!,1,0)</f>
        <v>#REF!</v>
      </c>
    </row>
    <row r="721" spans="1:11" ht="15" hidden="1" customHeight="1">
      <c r="A721" s="34">
        <v>2</v>
      </c>
      <c r="B721" s="35" t="s">
        <v>4754</v>
      </c>
      <c r="C721" s="34" t="s">
        <v>1</v>
      </c>
      <c r="D721" s="35" t="s">
        <v>4755</v>
      </c>
      <c r="E721" s="36">
        <v>128000</v>
      </c>
      <c r="F721" s="43"/>
      <c r="G721" s="36">
        <v>0</v>
      </c>
      <c r="H721" s="36">
        <v>15873.88</v>
      </c>
      <c r="I721" s="36">
        <v>143873.88</v>
      </c>
      <c r="J721" s="43"/>
      <c r="K721" s="5" t="e">
        <f>VLOOKUP(B721,#REF!,1,0)</f>
        <v>#REF!</v>
      </c>
    </row>
    <row r="722" spans="1:11" ht="15" hidden="1" customHeight="1">
      <c r="A722" s="34">
        <v>3</v>
      </c>
      <c r="B722" s="35" t="s">
        <v>4756</v>
      </c>
      <c r="C722" s="34" t="s">
        <v>1</v>
      </c>
      <c r="D722" s="35" t="s">
        <v>4757</v>
      </c>
      <c r="E722" s="36">
        <v>4000</v>
      </c>
      <c r="F722" s="43"/>
      <c r="G722" s="36">
        <v>0</v>
      </c>
      <c r="H722" s="36">
        <v>15644.34</v>
      </c>
      <c r="I722" s="36">
        <v>19644.34</v>
      </c>
      <c r="J722" s="43"/>
      <c r="K722" s="5" t="e">
        <f>VLOOKUP(B722,#REF!,1,0)</f>
        <v>#REF!</v>
      </c>
    </row>
    <row r="723" spans="1:11" ht="15" hidden="1" customHeight="1">
      <c r="A723" s="34">
        <v>4</v>
      </c>
      <c r="B723" s="35" t="s">
        <v>4758</v>
      </c>
      <c r="C723" s="34" t="s">
        <v>1</v>
      </c>
      <c r="D723" s="35" t="s">
        <v>4759</v>
      </c>
      <c r="E723" s="36">
        <v>4000</v>
      </c>
      <c r="F723" s="43"/>
      <c r="G723" s="36">
        <v>0</v>
      </c>
      <c r="H723" s="36">
        <v>15644.34</v>
      </c>
      <c r="I723" s="36">
        <v>19644.34</v>
      </c>
      <c r="J723" s="43"/>
      <c r="K723" s="5" t="e">
        <f>VLOOKUP(B723,#REF!,1,0)</f>
        <v>#REF!</v>
      </c>
    </row>
    <row r="724" spans="1:11" ht="15" hidden="1" customHeight="1">
      <c r="A724" s="34">
        <v>6</v>
      </c>
      <c r="B724" s="35" t="s">
        <v>4763</v>
      </c>
      <c r="C724" s="34" t="s">
        <v>4764</v>
      </c>
      <c r="D724" s="35" t="s">
        <v>4765</v>
      </c>
      <c r="E724" s="36">
        <v>4000</v>
      </c>
      <c r="F724" s="43"/>
      <c r="G724" s="36">
        <v>0</v>
      </c>
      <c r="H724" s="36">
        <v>15644.34</v>
      </c>
      <c r="I724" s="36">
        <v>19644.34</v>
      </c>
      <c r="J724" s="43"/>
      <c r="K724" s="5" t="e">
        <f>VLOOKUP(B724,#REF!,1,0)</f>
        <v>#REF!</v>
      </c>
    </row>
    <row r="725" spans="1:11" ht="15" hidden="1" customHeight="1">
      <c r="A725" s="34">
        <v>3</v>
      </c>
      <c r="B725" s="35" t="s">
        <v>4766</v>
      </c>
      <c r="C725" s="34" t="s">
        <v>1</v>
      </c>
      <c r="D725" s="35" t="s">
        <v>4767</v>
      </c>
      <c r="E725" s="36">
        <v>124000</v>
      </c>
      <c r="F725" s="43"/>
      <c r="G725" s="36">
        <v>0</v>
      </c>
      <c r="H725" s="36">
        <v>229.54</v>
      </c>
      <c r="I725" s="36">
        <v>124229.54</v>
      </c>
      <c r="J725" s="43"/>
      <c r="K725" s="5" t="e">
        <f>VLOOKUP(B725,#REF!,1,0)</f>
        <v>#REF!</v>
      </c>
    </row>
    <row r="726" spans="1:11" ht="15" hidden="1" customHeight="1">
      <c r="A726" s="34">
        <v>4</v>
      </c>
      <c r="B726" s="35" t="s">
        <v>4773</v>
      </c>
      <c r="C726" s="34" t="s">
        <v>1</v>
      </c>
      <c r="D726" s="35" t="s">
        <v>4774</v>
      </c>
      <c r="E726" s="36">
        <v>0</v>
      </c>
      <c r="F726" s="43"/>
      <c r="G726" s="36">
        <v>0</v>
      </c>
      <c r="H726" s="36">
        <v>229.54</v>
      </c>
      <c r="I726" s="36">
        <v>229.54</v>
      </c>
      <c r="J726" s="43"/>
      <c r="K726" s="5" t="e">
        <f>VLOOKUP(B726,#REF!,1,0)</f>
        <v>#REF!</v>
      </c>
    </row>
    <row r="727" spans="1:11" ht="15" hidden="1" customHeight="1">
      <c r="A727" s="34">
        <v>6</v>
      </c>
      <c r="B727" s="35" t="s">
        <v>4775</v>
      </c>
      <c r="C727" s="34" t="s">
        <v>4776</v>
      </c>
      <c r="D727" s="35" t="s">
        <v>4777</v>
      </c>
      <c r="E727" s="36">
        <v>0</v>
      </c>
      <c r="F727" s="43"/>
      <c r="G727" s="36">
        <v>0</v>
      </c>
      <c r="H727" s="36">
        <v>229.54</v>
      </c>
      <c r="I727" s="36">
        <v>229.54</v>
      </c>
      <c r="J727" s="43"/>
      <c r="K727" s="5" t="e">
        <f>VLOOKUP(B727,#REF!,1,0)</f>
        <v>#REF!</v>
      </c>
    </row>
    <row r="728" spans="1:11" ht="15" hidden="1" customHeight="1">
      <c r="A728" s="34">
        <v>4</v>
      </c>
      <c r="B728" s="35" t="s">
        <v>4778</v>
      </c>
      <c r="C728" s="34" t="s">
        <v>1</v>
      </c>
      <c r="D728" s="35" t="s">
        <v>4779</v>
      </c>
      <c r="E728" s="36">
        <v>124000</v>
      </c>
      <c r="F728" s="43"/>
      <c r="G728" s="36">
        <v>0</v>
      </c>
      <c r="H728" s="36">
        <v>0</v>
      </c>
      <c r="I728" s="36">
        <v>124000</v>
      </c>
      <c r="J728" s="43"/>
      <c r="K728" s="5" t="e">
        <f>VLOOKUP(B728,#REF!,1,0)</f>
        <v>#REF!</v>
      </c>
    </row>
    <row r="729" spans="1:11" ht="15" hidden="1" customHeight="1">
      <c r="A729" s="34">
        <v>5</v>
      </c>
      <c r="B729" s="35" t="s">
        <v>4780</v>
      </c>
      <c r="C729" s="34" t="s">
        <v>1</v>
      </c>
      <c r="D729" s="35" t="s">
        <v>4781</v>
      </c>
      <c r="E729" s="36">
        <v>124000</v>
      </c>
      <c r="F729" s="43"/>
      <c r="G729" s="36">
        <v>0</v>
      </c>
      <c r="H729" s="36">
        <v>0</v>
      </c>
      <c r="I729" s="36">
        <v>124000</v>
      </c>
      <c r="J729" s="43"/>
      <c r="K729" s="5" t="e">
        <f>VLOOKUP(B729,#REF!,1,0)</f>
        <v>#REF!</v>
      </c>
    </row>
    <row r="730" spans="1:11" ht="15" hidden="1" customHeight="1">
      <c r="A730" s="34">
        <v>6</v>
      </c>
      <c r="B730" s="35" t="s">
        <v>4782</v>
      </c>
      <c r="C730" s="34" t="s">
        <v>4783</v>
      </c>
      <c r="D730" s="35" t="s">
        <v>4784</v>
      </c>
      <c r="E730" s="36">
        <v>124000</v>
      </c>
      <c r="F730" s="43"/>
      <c r="G730" s="36">
        <v>0</v>
      </c>
      <c r="H730" s="36">
        <v>0</v>
      </c>
      <c r="I730" s="36">
        <v>124000</v>
      </c>
      <c r="J730" s="43"/>
      <c r="K730" s="5" t="e">
        <f>VLOOKUP(B730,#REF!,1,0)</f>
        <v>#REF!</v>
      </c>
    </row>
    <row r="731" spans="1:11" ht="15" hidden="1" customHeight="1">
      <c r="A731" s="34">
        <v>1</v>
      </c>
      <c r="B731" s="35" t="s">
        <v>4785</v>
      </c>
      <c r="C731" s="34" t="s">
        <v>1</v>
      </c>
      <c r="D731" s="35" t="s">
        <v>4786</v>
      </c>
      <c r="E731" s="36">
        <v>-4205514.32</v>
      </c>
      <c r="F731" s="43"/>
      <c r="G731" s="36">
        <v>4358994.1399999997</v>
      </c>
      <c r="H731" s="36">
        <v>523792.29</v>
      </c>
      <c r="I731" s="36">
        <v>-8040716.1699999999</v>
      </c>
      <c r="J731" s="43"/>
      <c r="K731" s="5" t="e">
        <f>VLOOKUP(B731,#REF!,1,0)</f>
        <v>#REF!</v>
      </c>
    </row>
    <row r="732" spans="1:11" ht="15" hidden="1" customHeight="1">
      <c r="A732" s="34">
        <v>2</v>
      </c>
      <c r="B732" s="35" t="s">
        <v>4787</v>
      </c>
      <c r="C732" s="34" t="s">
        <v>1</v>
      </c>
      <c r="D732" s="35" t="s">
        <v>4788</v>
      </c>
      <c r="E732" s="36">
        <v>-3875154.94</v>
      </c>
      <c r="F732" s="43"/>
      <c r="G732" s="36">
        <v>4312923.08</v>
      </c>
      <c r="H732" s="36">
        <v>523792.29</v>
      </c>
      <c r="I732" s="36">
        <v>-7664285.7300000004</v>
      </c>
      <c r="J732" s="43"/>
      <c r="K732" s="5" t="e">
        <f>VLOOKUP(B732,#REF!,1,0)</f>
        <v>#REF!</v>
      </c>
    </row>
    <row r="733" spans="1:11" ht="15" hidden="1" customHeight="1">
      <c r="A733" s="34">
        <v>3</v>
      </c>
      <c r="B733" s="35" t="s">
        <v>4789</v>
      </c>
      <c r="C733" s="34" t="s">
        <v>1</v>
      </c>
      <c r="D733" s="35" t="s">
        <v>4790</v>
      </c>
      <c r="E733" s="36">
        <v>-769601.73</v>
      </c>
      <c r="F733" s="43"/>
      <c r="G733" s="36">
        <v>689783.92</v>
      </c>
      <c r="H733" s="36">
        <v>0</v>
      </c>
      <c r="I733" s="36">
        <v>-1459385.65</v>
      </c>
      <c r="J733" s="43"/>
      <c r="K733" s="5" t="e">
        <f>VLOOKUP(B733,#REF!,1,0)</f>
        <v>#REF!</v>
      </c>
    </row>
    <row r="734" spans="1:11" ht="15" hidden="1" customHeight="1">
      <c r="A734" s="34">
        <v>4</v>
      </c>
      <c r="B734" s="35" t="s">
        <v>4791</v>
      </c>
      <c r="C734" s="34" t="s">
        <v>1</v>
      </c>
      <c r="D734" s="35" t="s">
        <v>4792</v>
      </c>
      <c r="E734" s="36">
        <v>-11118.17</v>
      </c>
      <c r="F734" s="43"/>
      <c r="G734" s="36">
        <v>10109.86</v>
      </c>
      <c r="H734" s="36">
        <v>0</v>
      </c>
      <c r="I734" s="36">
        <v>-21228.03</v>
      </c>
      <c r="J734" s="43"/>
      <c r="K734" s="5" t="e">
        <f>VLOOKUP(B734,#REF!,1,0)</f>
        <v>#REF!</v>
      </c>
    </row>
    <row r="735" spans="1:11" ht="15" hidden="1" customHeight="1">
      <c r="A735" s="34">
        <v>6</v>
      </c>
      <c r="B735" s="35" t="s">
        <v>4793</v>
      </c>
      <c r="C735" s="34" t="s">
        <v>4794</v>
      </c>
      <c r="D735" s="35" t="s">
        <v>4795</v>
      </c>
      <c r="E735" s="36">
        <v>-11118.17</v>
      </c>
      <c r="F735" s="43"/>
      <c r="G735" s="36">
        <v>10109.86</v>
      </c>
      <c r="H735" s="36">
        <v>0</v>
      </c>
      <c r="I735" s="36">
        <v>-21228.03</v>
      </c>
      <c r="J735" s="43"/>
      <c r="K735" s="5" t="e">
        <f>VLOOKUP(B735,#REF!,1,0)</f>
        <v>#REF!</v>
      </c>
    </row>
    <row r="736" spans="1:11" ht="15" hidden="1" customHeight="1">
      <c r="A736" s="34">
        <v>4</v>
      </c>
      <c r="B736" s="35" t="s">
        <v>4796</v>
      </c>
      <c r="C736" s="34" t="s">
        <v>1</v>
      </c>
      <c r="D736" s="35" t="s">
        <v>4797</v>
      </c>
      <c r="E736" s="36">
        <v>-719194.22</v>
      </c>
      <c r="F736" s="43"/>
      <c r="G736" s="36">
        <v>641593.89</v>
      </c>
      <c r="H736" s="36">
        <v>0</v>
      </c>
      <c r="I736" s="36">
        <v>-1360788.11</v>
      </c>
      <c r="J736" s="43"/>
      <c r="K736" s="5" t="e">
        <f>VLOOKUP(B736,#REF!,1,0)</f>
        <v>#REF!</v>
      </c>
    </row>
    <row r="737" spans="1:11" ht="15" hidden="1" customHeight="1">
      <c r="A737" s="34">
        <v>6</v>
      </c>
      <c r="B737" s="35" t="s">
        <v>4798</v>
      </c>
      <c r="C737" s="34" t="s">
        <v>4799</v>
      </c>
      <c r="D737" s="35" t="s">
        <v>4800</v>
      </c>
      <c r="E737" s="36">
        <v>-719194.22</v>
      </c>
      <c r="F737" s="43"/>
      <c r="G737" s="36">
        <v>641593.89</v>
      </c>
      <c r="H737" s="36">
        <v>0</v>
      </c>
      <c r="I737" s="36">
        <v>-1360788.11</v>
      </c>
      <c r="J737" s="43"/>
      <c r="K737" s="5" t="e">
        <f>VLOOKUP(B737,#REF!,1,0)</f>
        <v>#REF!</v>
      </c>
    </row>
    <row r="738" spans="1:11" ht="15" hidden="1" customHeight="1">
      <c r="A738" s="34">
        <v>4</v>
      </c>
      <c r="B738" s="35" t="s">
        <v>4801</v>
      </c>
      <c r="C738" s="34" t="s">
        <v>1</v>
      </c>
      <c r="D738" s="35" t="s">
        <v>4802</v>
      </c>
      <c r="E738" s="36">
        <v>-14765.56</v>
      </c>
      <c r="F738" s="43"/>
      <c r="G738" s="36">
        <v>12839.95</v>
      </c>
      <c r="H738" s="36">
        <v>0</v>
      </c>
      <c r="I738" s="36">
        <v>-27605.51</v>
      </c>
      <c r="J738" s="43"/>
      <c r="K738" s="5" t="e">
        <f>VLOOKUP(B738,#REF!,1,0)</f>
        <v>#REF!</v>
      </c>
    </row>
    <row r="739" spans="1:11" ht="15" hidden="1" customHeight="1">
      <c r="A739" s="34">
        <v>6</v>
      </c>
      <c r="B739" s="35" t="s">
        <v>4803</v>
      </c>
      <c r="C739" s="34" t="s">
        <v>4804</v>
      </c>
      <c r="D739" s="35" t="s">
        <v>4805</v>
      </c>
      <c r="E739" s="36">
        <v>-14765.56</v>
      </c>
      <c r="F739" s="43"/>
      <c r="G739" s="36">
        <v>12839.95</v>
      </c>
      <c r="H739" s="36">
        <v>0</v>
      </c>
      <c r="I739" s="36">
        <v>-27605.51</v>
      </c>
      <c r="J739" s="43"/>
      <c r="K739" s="5" t="e">
        <f>VLOOKUP(B739,#REF!,1,0)</f>
        <v>#REF!</v>
      </c>
    </row>
    <row r="740" spans="1:11" ht="15" hidden="1" customHeight="1">
      <c r="A740" s="34">
        <v>4</v>
      </c>
      <c r="B740" s="35" t="s">
        <v>4806</v>
      </c>
      <c r="C740" s="34" t="s">
        <v>1</v>
      </c>
      <c r="D740" s="35" t="s">
        <v>4807</v>
      </c>
      <c r="E740" s="36">
        <v>-24523.78</v>
      </c>
      <c r="F740" s="43"/>
      <c r="G740" s="36">
        <v>25240.22</v>
      </c>
      <c r="H740" s="36">
        <v>0</v>
      </c>
      <c r="I740" s="36">
        <v>-49764</v>
      </c>
      <c r="J740" s="43"/>
      <c r="K740" s="5" t="e">
        <f>VLOOKUP(B740,#REF!,1,0)</f>
        <v>#REF!</v>
      </c>
    </row>
    <row r="741" spans="1:11" ht="15" hidden="1" customHeight="1">
      <c r="A741" s="34">
        <v>5</v>
      </c>
      <c r="B741" s="35" t="s">
        <v>4808</v>
      </c>
      <c r="C741" s="34" t="s">
        <v>1</v>
      </c>
      <c r="D741" s="35" t="s">
        <v>4809</v>
      </c>
      <c r="E741" s="36">
        <v>-24523.78</v>
      </c>
      <c r="F741" s="43"/>
      <c r="G741" s="36">
        <v>25240.22</v>
      </c>
      <c r="H741" s="36">
        <v>0</v>
      </c>
      <c r="I741" s="36">
        <v>-49764</v>
      </c>
      <c r="J741" s="43"/>
      <c r="K741" s="5" t="e">
        <f>VLOOKUP(B741,#REF!,1,0)</f>
        <v>#REF!</v>
      </c>
    </row>
    <row r="742" spans="1:11" ht="15" hidden="1" customHeight="1">
      <c r="A742" s="34">
        <v>6</v>
      </c>
      <c r="B742" s="35" t="s">
        <v>4810</v>
      </c>
      <c r="C742" s="34" t="s">
        <v>4811</v>
      </c>
      <c r="D742" s="35" t="s">
        <v>4812</v>
      </c>
      <c r="E742" s="36">
        <v>-24523.78</v>
      </c>
      <c r="F742" s="43"/>
      <c r="G742" s="36">
        <v>25240.22</v>
      </c>
      <c r="H742" s="36">
        <v>0</v>
      </c>
      <c r="I742" s="36">
        <v>-49764</v>
      </c>
      <c r="J742" s="43"/>
      <c r="K742" s="5" t="e">
        <f>VLOOKUP(B742,#REF!,1,0)</f>
        <v>#REF!</v>
      </c>
    </row>
    <row r="743" spans="1:11" ht="15" hidden="1" customHeight="1">
      <c r="A743" s="34">
        <v>3</v>
      </c>
      <c r="B743" s="35" t="s">
        <v>4813</v>
      </c>
      <c r="C743" s="34" t="s">
        <v>1</v>
      </c>
      <c r="D743" s="35" t="s">
        <v>4814</v>
      </c>
      <c r="E743" s="36">
        <v>-46899.31</v>
      </c>
      <c r="F743" s="43"/>
      <c r="G743" s="36">
        <v>44970.89</v>
      </c>
      <c r="H743" s="36">
        <v>0</v>
      </c>
      <c r="I743" s="36">
        <v>-91870.2</v>
      </c>
      <c r="J743" s="43"/>
      <c r="K743" s="5" t="e">
        <f>VLOOKUP(B743,#REF!,1,0)</f>
        <v>#REF!</v>
      </c>
    </row>
    <row r="744" spans="1:11" ht="15" hidden="1" customHeight="1">
      <c r="A744" s="34">
        <v>4</v>
      </c>
      <c r="B744" s="35" t="s">
        <v>4815</v>
      </c>
      <c r="C744" s="34" t="s">
        <v>1</v>
      </c>
      <c r="D744" s="35" t="s">
        <v>4816</v>
      </c>
      <c r="E744" s="36">
        <v>-46899.31</v>
      </c>
      <c r="F744" s="43"/>
      <c r="G744" s="36">
        <v>44970.89</v>
      </c>
      <c r="H744" s="36">
        <v>0</v>
      </c>
      <c r="I744" s="36">
        <v>-91870.2</v>
      </c>
      <c r="J744" s="43"/>
      <c r="K744" s="5" t="e">
        <f>VLOOKUP(B744,#REF!,1,0)</f>
        <v>#REF!</v>
      </c>
    </row>
    <row r="745" spans="1:11" ht="15" hidden="1" customHeight="1">
      <c r="A745" s="34">
        <v>6</v>
      </c>
      <c r="B745" s="35" t="s">
        <v>4817</v>
      </c>
      <c r="C745" s="34" t="s">
        <v>4818</v>
      </c>
      <c r="D745" s="35" t="s">
        <v>4819</v>
      </c>
      <c r="E745" s="36">
        <v>-46899.31</v>
      </c>
      <c r="F745" s="43"/>
      <c r="G745" s="36">
        <v>44970.89</v>
      </c>
      <c r="H745" s="36">
        <v>0</v>
      </c>
      <c r="I745" s="36">
        <v>-91870.2</v>
      </c>
      <c r="J745" s="43"/>
      <c r="K745" s="5" t="e">
        <f>VLOOKUP(B745,#REF!,1,0)</f>
        <v>#REF!</v>
      </c>
    </row>
    <row r="746" spans="1:11" ht="15" hidden="1" customHeight="1">
      <c r="A746" s="34">
        <v>3</v>
      </c>
      <c r="B746" s="35" t="s">
        <v>4820</v>
      </c>
      <c r="C746" s="34" t="s">
        <v>1</v>
      </c>
      <c r="D746" s="35" t="s">
        <v>4821</v>
      </c>
      <c r="E746" s="36">
        <v>-1822649.73</v>
      </c>
      <c r="F746" s="43"/>
      <c r="G746" s="36">
        <v>2330967.86</v>
      </c>
      <c r="H746" s="36">
        <v>304376.89</v>
      </c>
      <c r="I746" s="36">
        <v>-3849240.7</v>
      </c>
      <c r="J746" s="43"/>
      <c r="K746" s="5" t="e">
        <f>VLOOKUP(B746,#REF!,1,0)</f>
        <v>#REF!</v>
      </c>
    </row>
    <row r="747" spans="1:11" ht="15" hidden="1" customHeight="1">
      <c r="A747" s="34">
        <v>4</v>
      </c>
      <c r="B747" s="35" t="s">
        <v>4822</v>
      </c>
      <c r="C747" s="34" t="s">
        <v>1</v>
      </c>
      <c r="D747" s="35" t="s">
        <v>4823</v>
      </c>
      <c r="E747" s="36">
        <v>-18518.259999999998</v>
      </c>
      <c r="F747" s="43"/>
      <c r="G747" s="36">
        <v>46310.99</v>
      </c>
      <c r="H747" s="36">
        <v>25516.35</v>
      </c>
      <c r="I747" s="36">
        <v>-39312.9</v>
      </c>
      <c r="J747" s="43"/>
      <c r="K747" s="5" t="e">
        <f>VLOOKUP(B747,#REF!,1,0)</f>
        <v>#REF!</v>
      </c>
    </row>
    <row r="748" spans="1:11" ht="15" hidden="1" customHeight="1">
      <c r="A748" s="34">
        <v>6</v>
      </c>
      <c r="B748" s="35" t="s">
        <v>4824</v>
      </c>
      <c r="C748" s="34" t="s">
        <v>4825</v>
      </c>
      <c r="D748" s="35" t="s">
        <v>4826</v>
      </c>
      <c r="E748" s="36">
        <v>-18518.259999999998</v>
      </c>
      <c r="F748" s="43"/>
      <c r="G748" s="36">
        <v>46310.99</v>
      </c>
      <c r="H748" s="36">
        <v>25516.35</v>
      </c>
      <c r="I748" s="36">
        <v>-39312.9</v>
      </c>
      <c r="J748" s="43"/>
      <c r="K748" s="5" t="e">
        <f>VLOOKUP(B748,#REF!,1,0)</f>
        <v>#REF!</v>
      </c>
    </row>
    <row r="749" spans="1:11" ht="15" hidden="1" customHeight="1">
      <c r="A749" s="34">
        <v>4</v>
      </c>
      <c r="B749" s="35" t="s">
        <v>4827</v>
      </c>
      <c r="C749" s="34" t="s">
        <v>1</v>
      </c>
      <c r="D749" s="35" t="s">
        <v>4828</v>
      </c>
      <c r="E749" s="36">
        <v>-69028.479999999996</v>
      </c>
      <c r="F749" s="43"/>
      <c r="G749" s="36">
        <v>311707.40000000002</v>
      </c>
      <c r="H749" s="36">
        <v>249674.26</v>
      </c>
      <c r="I749" s="36">
        <v>-131061.62</v>
      </c>
      <c r="J749" s="43"/>
      <c r="K749" s="5" t="e">
        <f>VLOOKUP(B749,#REF!,1,0)</f>
        <v>#REF!</v>
      </c>
    </row>
    <row r="750" spans="1:11" ht="15" hidden="1" customHeight="1">
      <c r="A750" s="34">
        <v>6</v>
      </c>
      <c r="B750" s="35" t="s">
        <v>4829</v>
      </c>
      <c r="C750" s="34" t="s">
        <v>4830</v>
      </c>
      <c r="D750" s="35" t="s">
        <v>4831</v>
      </c>
      <c r="E750" s="36">
        <v>-31252.37</v>
      </c>
      <c r="F750" s="43"/>
      <c r="G750" s="36">
        <v>243410.32</v>
      </c>
      <c r="H750" s="36">
        <v>210487.4</v>
      </c>
      <c r="I750" s="36">
        <v>-64175.29</v>
      </c>
      <c r="J750" s="43"/>
      <c r="K750" s="5" t="e">
        <f>VLOOKUP(B750,#REF!,1,0)</f>
        <v>#REF!</v>
      </c>
    </row>
    <row r="751" spans="1:11" ht="15" hidden="1" customHeight="1">
      <c r="A751" s="34">
        <v>6</v>
      </c>
      <c r="B751" s="35" t="s">
        <v>4832</v>
      </c>
      <c r="C751" s="34" t="s">
        <v>4833</v>
      </c>
      <c r="D751" s="35" t="s">
        <v>4834</v>
      </c>
      <c r="E751" s="36">
        <v>-8479</v>
      </c>
      <c r="F751" s="43"/>
      <c r="G751" s="36">
        <v>195</v>
      </c>
      <c r="H751" s="36">
        <v>0</v>
      </c>
      <c r="I751" s="36">
        <v>-8674</v>
      </c>
      <c r="J751" s="43"/>
      <c r="K751" s="5" t="e">
        <f>VLOOKUP(B751,#REF!,1,0)</f>
        <v>#REF!</v>
      </c>
    </row>
    <row r="752" spans="1:11" ht="15" hidden="1" customHeight="1">
      <c r="A752" s="34">
        <v>6</v>
      </c>
      <c r="B752" s="35" t="s">
        <v>4835</v>
      </c>
      <c r="C752" s="34" t="s">
        <v>4836</v>
      </c>
      <c r="D752" s="35" t="s">
        <v>4837</v>
      </c>
      <c r="E752" s="36">
        <v>-29297.11</v>
      </c>
      <c r="F752" s="43"/>
      <c r="G752" s="36">
        <v>38707.040000000001</v>
      </c>
      <c r="H752" s="36">
        <v>9791.82</v>
      </c>
      <c r="I752" s="36">
        <v>-58212.33</v>
      </c>
      <c r="J752" s="43"/>
      <c r="K752" s="5" t="e">
        <f>VLOOKUP(B752,#REF!,1,0)</f>
        <v>#REF!</v>
      </c>
    </row>
    <row r="753" spans="1:11" ht="15" hidden="1" customHeight="1">
      <c r="A753" s="34">
        <v>4</v>
      </c>
      <c r="B753" s="35" t="s">
        <v>4838</v>
      </c>
      <c r="C753" s="34" t="s">
        <v>1</v>
      </c>
      <c r="D753" s="35" t="s">
        <v>4839</v>
      </c>
      <c r="E753" s="36">
        <v>-20869.96</v>
      </c>
      <c r="F753" s="43"/>
      <c r="G753" s="36">
        <v>62214.02</v>
      </c>
      <c r="H753" s="36">
        <v>10769.3</v>
      </c>
      <c r="I753" s="36">
        <v>-72314.679999999993</v>
      </c>
      <c r="J753" s="43"/>
      <c r="K753" s="5" t="e">
        <f>VLOOKUP(B753,#REF!,1,0)</f>
        <v>#REF!</v>
      </c>
    </row>
    <row r="754" spans="1:11" ht="15" hidden="1" customHeight="1">
      <c r="A754" s="34">
        <v>6</v>
      </c>
      <c r="B754" s="35" t="s">
        <v>4840</v>
      </c>
      <c r="C754" s="34" t="s">
        <v>4841</v>
      </c>
      <c r="D754" s="35" t="s">
        <v>4842</v>
      </c>
      <c r="E754" s="36">
        <v>-2535.7399999999998</v>
      </c>
      <c r="F754" s="43"/>
      <c r="G754" s="36">
        <v>40120.53</v>
      </c>
      <c r="H754" s="36">
        <v>7756.4</v>
      </c>
      <c r="I754" s="36">
        <v>-34899.870000000003</v>
      </c>
      <c r="J754" s="43"/>
      <c r="K754" s="5" t="e">
        <f>VLOOKUP(B754,#REF!,1,0)</f>
        <v>#REF!</v>
      </c>
    </row>
    <row r="755" spans="1:11" ht="15" hidden="1" customHeight="1">
      <c r="A755" s="34">
        <v>6</v>
      </c>
      <c r="B755" s="35" t="s">
        <v>4843</v>
      </c>
      <c r="C755" s="34" t="s">
        <v>4844</v>
      </c>
      <c r="D755" s="35" t="s">
        <v>4845</v>
      </c>
      <c r="E755" s="36">
        <v>-4221.05</v>
      </c>
      <c r="F755" s="43"/>
      <c r="G755" s="36">
        <v>6192.62</v>
      </c>
      <c r="H755" s="36">
        <v>0</v>
      </c>
      <c r="I755" s="36">
        <v>-10413.67</v>
      </c>
      <c r="J755" s="43"/>
      <c r="K755" s="5" t="e">
        <f>VLOOKUP(B755,#REF!,1,0)</f>
        <v>#REF!</v>
      </c>
    </row>
    <row r="756" spans="1:11" ht="15" hidden="1" customHeight="1">
      <c r="A756" s="34">
        <v>6</v>
      </c>
      <c r="B756" s="35" t="s">
        <v>4846</v>
      </c>
      <c r="C756" s="34" t="s">
        <v>4847</v>
      </c>
      <c r="D756" s="35" t="s">
        <v>4848</v>
      </c>
      <c r="E756" s="36">
        <v>-2963.76</v>
      </c>
      <c r="F756" s="43"/>
      <c r="G756" s="36">
        <v>4281.45</v>
      </c>
      <c r="H756" s="36">
        <v>2134</v>
      </c>
      <c r="I756" s="36">
        <v>-5111.21</v>
      </c>
      <c r="J756" s="43"/>
      <c r="K756" s="5" t="e">
        <f>VLOOKUP(B756,#REF!,1,0)</f>
        <v>#REF!</v>
      </c>
    </row>
    <row r="757" spans="1:11" ht="15" hidden="1" customHeight="1">
      <c r="A757" s="34">
        <v>6</v>
      </c>
      <c r="B757" s="35" t="s">
        <v>4849</v>
      </c>
      <c r="C757" s="34" t="s">
        <v>4850</v>
      </c>
      <c r="D757" s="35" t="s">
        <v>4851</v>
      </c>
      <c r="E757" s="36">
        <v>-249.51</v>
      </c>
      <c r="F757" s="43"/>
      <c r="G757" s="36">
        <v>0</v>
      </c>
      <c r="H757" s="36">
        <v>0</v>
      </c>
      <c r="I757" s="36">
        <v>-249.51</v>
      </c>
      <c r="J757" s="43"/>
      <c r="K757" s="5" t="e">
        <f>VLOOKUP(B757,#REF!,1,0)</f>
        <v>#REF!</v>
      </c>
    </row>
    <row r="758" spans="1:11" ht="15" hidden="1" customHeight="1">
      <c r="A758" s="34">
        <v>6</v>
      </c>
      <c r="B758" s="35" t="s">
        <v>4852</v>
      </c>
      <c r="C758" s="34" t="s">
        <v>4853</v>
      </c>
      <c r="D758" s="35" t="s">
        <v>4854</v>
      </c>
      <c r="E758" s="36">
        <v>-10899.9</v>
      </c>
      <c r="F758" s="43"/>
      <c r="G758" s="36">
        <v>11619.42</v>
      </c>
      <c r="H758" s="36">
        <v>878.9</v>
      </c>
      <c r="I758" s="36">
        <v>-21640.42</v>
      </c>
      <c r="J758" s="43"/>
      <c r="K758" s="5" t="e">
        <f>VLOOKUP(B758,#REF!,1,0)</f>
        <v>#REF!</v>
      </c>
    </row>
    <row r="759" spans="1:11" ht="15" hidden="1" customHeight="1">
      <c r="A759" s="34">
        <v>4</v>
      </c>
      <c r="B759" s="35" t="s">
        <v>4855</v>
      </c>
      <c r="C759" s="34" t="s">
        <v>1</v>
      </c>
      <c r="D759" s="35" t="s">
        <v>4856</v>
      </c>
      <c r="E759" s="36">
        <v>-165712.54999999999</v>
      </c>
      <c r="F759" s="43"/>
      <c r="G759" s="36">
        <v>166307.54999999999</v>
      </c>
      <c r="H759" s="36">
        <v>0</v>
      </c>
      <c r="I759" s="36">
        <v>-332020.09999999998</v>
      </c>
      <c r="J759" s="43"/>
      <c r="K759" s="5" t="e">
        <f>VLOOKUP(B759,#REF!,1,0)</f>
        <v>#REF!</v>
      </c>
    </row>
    <row r="760" spans="1:11" ht="15" hidden="1" customHeight="1">
      <c r="A760" s="34">
        <v>5</v>
      </c>
      <c r="B760" s="35" t="s">
        <v>4857</v>
      </c>
      <c r="C760" s="34" t="s">
        <v>1</v>
      </c>
      <c r="D760" s="35" t="s">
        <v>4858</v>
      </c>
      <c r="E760" s="36">
        <v>-7492.29</v>
      </c>
      <c r="F760" s="43"/>
      <c r="G760" s="36">
        <v>7492.29</v>
      </c>
      <c r="H760" s="36">
        <v>0</v>
      </c>
      <c r="I760" s="36">
        <v>-14984.58</v>
      </c>
      <c r="J760" s="43"/>
      <c r="K760" s="5" t="e">
        <f>VLOOKUP(B760,#REF!,1,0)</f>
        <v>#REF!</v>
      </c>
    </row>
    <row r="761" spans="1:11" ht="15" hidden="1" customHeight="1">
      <c r="A761" s="34">
        <v>6</v>
      </c>
      <c r="B761" s="35" t="s">
        <v>4859</v>
      </c>
      <c r="C761" s="34" t="s">
        <v>4860</v>
      </c>
      <c r="D761" s="35" t="s">
        <v>4861</v>
      </c>
      <c r="E761" s="36">
        <v>-7492.29</v>
      </c>
      <c r="F761" s="43"/>
      <c r="G761" s="36">
        <v>7492.29</v>
      </c>
      <c r="H761" s="36">
        <v>0</v>
      </c>
      <c r="I761" s="36">
        <v>-14984.58</v>
      </c>
      <c r="J761" s="43"/>
      <c r="K761" s="5" t="e">
        <f>VLOOKUP(B761,#REF!,1,0)</f>
        <v>#REF!</v>
      </c>
    </row>
    <row r="762" spans="1:11" ht="15" hidden="1" customHeight="1">
      <c r="A762" s="34">
        <v>5</v>
      </c>
      <c r="B762" s="35" t="s">
        <v>4862</v>
      </c>
      <c r="C762" s="34" t="s">
        <v>1</v>
      </c>
      <c r="D762" s="35" t="s">
        <v>4863</v>
      </c>
      <c r="E762" s="36">
        <v>-158220.26</v>
      </c>
      <c r="F762" s="43"/>
      <c r="G762" s="36">
        <v>158815.26</v>
      </c>
      <c r="H762" s="36">
        <v>0</v>
      </c>
      <c r="I762" s="36">
        <v>-317035.52000000002</v>
      </c>
      <c r="J762" s="43"/>
      <c r="K762" s="5" t="e">
        <f>VLOOKUP(B762,#REF!,1,0)</f>
        <v>#REF!</v>
      </c>
    </row>
    <row r="763" spans="1:11" ht="15" hidden="1" customHeight="1">
      <c r="A763" s="34">
        <v>6</v>
      </c>
      <c r="B763" s="35" t="s">
        <v>4864</v>
      </c>
      <c r="C763" s="34" t="s">
        <v>4865</v>
      </c>
      <c r="D763" s="35" t="s">
        <v>4866</v>
      </c>
      <c r="E763" s="36">
        <v>-95022.84</v>
      </c>
      <c r="F763" s="43"/>
      <c r="G763" s="36">
        <v>95022.84</v>
      </c>
      <c r="H763" s="36">
        <v>0</v>
      </c>
      <c r="I763" s="36">
        <v>-190045.68</v>
      </c>
      <c r="J763" s="43"/>
      <c r="K763" s="5" t="e">
        <f>VLOOKUP(B763,#REF!,1,0)</f>
        <v>#REF!</v>
      </c>
    </row>
    <row r="764" spans="1:11" ht="15" hidden="1" customHeight="1">
      <c r="A764" s="34">
        <v>6</v>
      </c>
      <c r="B764" s="35" t="s">
        <v>4867</v>
      </c>
      <c r="C764" s="34" t="s">
        <v>4868</v>
      </c>
      <c r="D764" s="35" t="s">
        <v>4869</v>
      </c>
      <c r="E764" s="36">
        <v>-7918.56</v>
      </c>
      <c r="F764" s="43"/>
      <c r="G764" s="36">
        <v>10135.77</v>
      </c>
      <c r="H764" s="36">
        <v>0</v>
      </c>
      <c r="I764" s="36">
        <v>-18054.330000000002</v>
      </c>
      <c r="J764" s="43"/>
      <c r="K764" s="5" t="e">
        <f>VLOOKUP(B764,#REF!,1,0)</f>
        <v>#REF!</v>
      </c>
    </row>
    <row r="765" spans="1:11" ht="15" hidden="1" customHeight="1">
      <c r="A765" s="34">
        <v>6</v>
      </c>
      <c r="B765" s="35" t="s">
        <v>4870</v>
      </c>
      <c r="C765" s="34" t="s">
        <v>4871</v>
      </c>
      <c r="D765" s="35" t="s">
        <v>4872</v>
      </c>
      <c r="E765" s="36">
        <v>-50662.15</v>
      </c>
      <c r="F765" s="43"/>
      <c r="G765" s="36">
        <v>50662.15</v>
      </c>
      <c r="H765" s="36">
        <v>0</v>
      </c>
      <c r="I765" s="36">
        <v>-101324.3</v>
      </c>
      <c r="J765" s="43"/>
      <c r="K765" s="5" t="e">
        <f>VLOOKUP(B765,#REF!,1,0)</f>
        <v>#REF!</v>
      </c>
    </row>
    <row r="766" spans="1:11" ht="15" hidden="1" customHeight="1">
      <c r="A766" s="34">
        <v>6</v>
      </c>
      <c r="B766" s="35" t="s">
        <v>4873</v>
      </c>
      <c r="C766" s="34" t="s">
        <v>4874</v>
      </c>
      <c r="D766" s="35" t="s">
        <v>4875</v>
      </c>
      <c r="E766" s="36">
        <v>-4616.71</v>
      </c>
      <c r="F766" s="43"/>
      <c r="G766" s="36">
        <v>2994.5</v>
      </c>
      <c r="H766" s="36">
        <v>0</v>
      </c>
      <c r="I766" s="36">
        <v>-7611.21</v>
      </c>
      <c r="J766" s="43"/>
      <c r="K766" s="5" t="e">
        <f>VLOOKUP(B766,#REF!,1,0)</f>
        <v>#REF!</v>
      </c>
    </row>
    <row r="767" spans="1:11" ht="15" hidden="1" customHeight="1">
      <c r="A767" s="34">
        <v>4</v>
      </c>
      <c r="B767" s="35" t="s">
        <v>4876</v>
      </c>
      <c r="C767" s="34" t="s">
        <v>1</v>
      </c>
      <c r="D767" s="35" t="s">
        <v>4877</v>
      </c>
      <c r="E767" s="36">
        <v>-25502.35</v>
      </c>
      <c r="F767" s="43"/>
      <c r="G767" s="36">
        <v>25502.35</v>
      </c>
      <c r="H767" s="36">
        <v>0</v>
      </c>
      <c r="I767" s="36">
        <v>-51004.7</v>
      </c>
      <c r="J767" s="43"/>
      <c r="K767" s="5" t="e">
        <f>VLOOKUP(B767,#REF!,1,0)</f>
        <v>#REF!</v>
      </c>
    </row>
    <row r="768" spans="1:11" ht="15" hidden="1" customHeight="1">
      <c r="A768" s="34">
        <v>6</v>
      </c>
      <c r="B768" s="35" t="s">
        <v>4878</v>
      </c>
      <c r="C768" s="34" t="s">
        <v>4879</v>
      </c>
      <c r="D768" s="35" t="s">
        <v>4880</v>
      </c>
      <c r="E768" s="36">
        <v>-25502.35</v>
      </c>
      <c r="F768" s="43"/>
      <c r="G768" s="36">
        <v>25502.35</v>
      </c>
      <c r="H768" s="36">
        <v>0</v>
      </c>
      <c r="I768" s="36">
        <v>-51004.7</v>
      </c>
      <c r="J768" s="43"/>
      <c r="K768" s="5" t="e">
        <f>VLOOKUP(B768,#REF!,1,0)</f>
        <v>#REF!</v>
      </c>
    </row>
    <row r="769" spans="1:11" ht="15" hidden="1" customHeight="1">
      <c r="A769" s="34">
        <v>4</v>
      </c>
      <c r="B769" s="35" t="s">
        <v>4881</v>
      </c>
      <c r="C769" s="34" t="s">
        <v>1</v>
      </c>
      <c r="D769" s="35" t="s">
        <v>4882</v>
      </c>
      <c r="E769" s="36">
        <v>-6153.07</v>
      </c>
      <c r="F769" s="43"/>
      <c r="G769" s="36">
        <v>10416.86</v>
      </c>
      <c r="H769" s="36">
        <v>0</v>
      </c>
      <c r="I769" s="36">
        <v>-16569.93</v>
      </c>
      <c r="J769" s="43"/>
      <c r="K769" s="5" t="e">
        <f>VLOOKUP(B769,#REF!,1,0)</f>
        <v>#REF!</v>
      </c>
    </row>
    <row r="770" spans="1:11" ht="15" hidden="1" customHeight="1">
      <c r="A770" s="34">
        <v>6</v>
      </c>
      <c r="B770" s="35" t="s">
        <v>4883</v>
      </c>
      <c r="C770" s="34" t="s">
        <v>4884</v>
      </c>
      <c r="D770" s="35" t="s">
        <v>4885</v>
      </c>
      <c r="E770" s="36">
        <v>-5574.27</v>
      </c>
      <c r="F770" s="43"/>
      <c r="G770" s="36">
        <v>9388.2999999999993</v>
      </c>
      <c r="H770" s="36">
        <v>0</v>
      </c>
      <c r="I770" s="36">
        <v>-14962.57</v>
      </c>
      <c r="J770" s="43"/>
      <c r="K770" s="5" t="e">
        <f>VLOOKUP(B770,#REF!,1,0)</f>
        <v>#REF!</v>
      </c>
    </row>
    <row r="771" spans="1:11" ht="15" hidden="1" customHeight="1">
      <c r="A771" s="34">
        <v>6</v>
      </c>
      <c r="B771" s="35" t="s">
        <v>4886</v>
      </c>
      <c r="C771" s="34" t="s">
        <v>4887</v>
      </c>
      <c r="D771" s="35" t="s">
        <v>4888</v>
      </c>
      <c r="E771" s="36">
        <v>-578.79999999999995</v>
      </c>
      <c r="F771" s="43"/>
      <c r="G771" s="36">
        <v>1028.56</v>
      </c>
      <c r="H771" s="36">
        <v>0</v>
      </c>
      <c r="I771" s="36">
        <v>-1607.36</v>
      </c>
      <c r="J771" s="43"/>
      <c r="K771" s="5" t="e">
        <f>VLOOKUP(B771,#REF!,1,0)</f>
        <v>#REF!</v>
      </c>
    </row>
    <row r="772" spans="1:11" ht="15" hidden="1" customHeight="1">
      <c r="A772" s="34">
        <v>4</v>
      </c>
      <c r="B772" s="35" t="s">
        <v>4889</v>
      </c>
      <c r="C772" s="34" t="s">
        <v>1</v>
      </c>
      <c r="D772" s="35" t="s">
        <v>4890</v>
      </c>
      <c r="E772" s="36">
        <v>-129938.56</v>
      </c>
      <c r="F772" s="43"/>
      <c r="G772" s="36">
        <v>144749.16</v>
      </c>
      <c r="H772" s="36">
        <v>0</v>
      </c>
      <c r="I772" s="36">
        <v>-274687.71999999997</v>
      </c>
      <c r="J772" s="43"/>
      <c r="K772" s="5" t="e">
        <f>VLOOKUP(B772,#REF!,1,0)</f>
        <v>#REF!</v>
      </c>
    </row>
    <row r="773" spans="1:11" ht="15" hidden="1" customHeight="1">
      <c r="A773" s="34">
        <v>6</v>
      </c>
      <c r="B773" s="35" t="s">
        <v>4891</v>
      </c>
      <c r="C773" s="34" t="s">
        <v>4892</v>
      </c>
      <c r="D773" s="35" t="s">
        <v>4893</v>
      </c>
      <c r="E773" s="36">
        <v>-8479.68</v>
      </c>
      <c r="F773" s="43"/>
      <c r="G773" s="36">
        <v>24567.53</v>
      </c>
      <c r="H773" s="36">
        <v>0</v>
      </c>
      <c r="I773" s="36">
        <v>-33047.21</v>
      </c>
      <c r="J773" s="43"/>
      <c r="K773" s="5" t="e">
        <f>VLOOKUP(B773,#REF!,1,0)</f>
        <v>#REF!</v>
      </c>
    </row>
    <row r="774" spans="1:11" ht="15" hidden="1" customHeight="1">
      <c r="A774" s="34">
        <v>6</v>
      </c>
      <c r="B774" s="35" t="s">
        <v>4894</v>
      </c>
      <c r="C774" s="34" t="s">
        <v>4895</v>
      </c>
      <c r="D774" s="35" t="s">
        <v>4896</v>
      </c>
      <c r="E774" s="36">
        <v>-112100</v>
      </c>
      <c r="F774" s="43"/>
      <c r="G774" s="36">
        <v>109825</v>
      </c>
      <c r="H774" s="36">
        <v>0</v>
      </c>
      <c r="I774" s="36">
        <v>-221925</v>
      </c>
      <c r="J774" s="43"/>
      <c r="K774" s="5" t="e">
        <f>VLOOKUP(B774,#REF!,1,0)</f>
        <v>#REF!</v>
      </c>
    </row>
    <row r="775" spans="1:11" ht="15" hidden="1" customHeight="1">
      <c r="A775" s="34">
        <v>6</v>
      </c>
      <c r="B775" s="35" t="s">
        <v>4897</v>
      </c>
      <c r="C775" s="34" t="s">
        <v>4898</v>
      </c>
      <c r="D775" s="35" t="s">
        <v>4899</v>
      </c>
      <c r="E775" s="36">
        <v>-2117</v>
      </c>
      <c r="F775" s="43"/>
      <c r="G775" s="36">
        <v>2754.8</v>
      </c>
      <c r="H775" s="36">
        <v>0</v>
      </c>
      <c r="I775" s="36">
        <v>-4871.8</v>
      </c>
      <c r="J775" s="43"/>
      <c r="K775" s="5" t="e">
        <f>VLOOKUP(B775,#REF!,1,0)</f>
        <v>#REF!</v>
      </c>
    </row>
    <row r="776" spans="1:11" ht="15" hidden="1" customHeight="1">
      <c r="A776" s="34">
        <v>6</v>
      </c>
      <c r="B776" s="35" t="s">
        <v>4900</v>
      </c>
      <c r="C776" s="34" t="s">
        <v>4901</v>
      </c>
      <c r="D776" s="35" t="s">
        <v>4902</v>
      </c>
      <c r="E776" s="36">
        <v>-4516.5600000000004</v>
      </c>
      <c r="F776" s="43"/>
      <c r="G776" s="36">
        <v>4649.3999999999996</v>
      </c>
      <c r="H776" s="36">
        <v>0</v>
      </c>
      <c r="I776" s="36">
        <v>-9165.9599999999991</v>
      </c>
      <c r="J776" s="43"/>
      <c r="K776" s="5" t="e">
        <f>VLOOKUP(B776,#REF!,1,0)</f>
        <v>#REF!</v>
      </c>
    </row>
    <row r="777" spans="1:11" ht="15" hidden="1" customHeight="1">
      <c r="A777" s="34">
        <v>6</v>
      </c>
      <c r="B777" s="35" t="s">
        <v>4903</v>
      </c>
      <c r="C777" s="34" t="s">
        <v>4904</v>
      </c>
      <c r="D777" s="35" t="s">
        <v>4905</v>
      </c>
      <c r="E777" s="36">
        <v>-2725.32</v>
      </c>
      <c r="F777" s="43"/>
      <c r="G777" s="36">
        <v>2952.43</v>
      </c>
      <c r="H777" s="36">
        <v>0</v>
      </c>
      <c r="I777" s="36">
        <v>-5677.75</v>
      </c>
      <c r="J777" s="43"/>
      <c r="K777" s="5" t="e">
        <f>VLOOKUP(B777,#REF!,1,0)</f>
        <v>#REF!</v>
      </c>
    </row>
    <row r="778" spans="1:11" ht="15" hidden="1" customHeight="1">
      <c r="A778" s="34">
        <v>4</v>
      </c>
      <c r="B778" s="35" t="s">
        <v>4906</v>
      </c>
      <c r="C778" s="34" t="s">
        <v>1</v>
      </c>
      <c r="D778" s="35" t="s">
        <v>4907</v>
      </c>
      <c r="E778" s="36">
        <v>-209274.88</v>
      </c>
      <c r="F778" s="43"/>
      <c r="G778" s="36">
        <v>216815.97</v>
      </c>
      <c r="H778" s="36">
        <v>569.89</v>
      </c>
      <c r="I778" s="36">
        <v>-425520.96</v>
      </c>
      <c r="J778" s="43"/>
      <c r="K778" s="5" t="e">
        <f>VLOOKUP(B778,#REF!,1,0)</f>
        <v>#REF!</v>
      </c>
    </row>
    <row r="779" spans="1:11" ht="15" hidden="1" customHeight="1">
      <c r="A779" s="34">
        <v>5</v>
      </c>
      <c r="B779" s="35" t="s">
        <v>4908</v>
      </c>
      <c r="C779" s="34" t="s">
        <v>1</v>
      </c>
      <c r="D779" s="35" t="s">
        <v>4909</v>
      </c>
      <c r="E779" s="36">
        <v>-48145.14</v>
      </c>
      <c r="F779" s="43"/>
      <c r="G779" s="36">
        <v>53029.66</v>
      </c>
      <c r="H779" s="36">
        <v>174.77</v>
      </c>
      <c r="I779" s="36">
        <v>-101000.03</v>
      </c>
      <c r="J779" s="43"/>
      <c r="K779" s="5" t="e">
        <f>VLOOKUP(B779,#REF!,1,0)</f>
        <v>#REF!</v>
      </c>
    </row>
    <row r="780" spans="1:11" ht="15" hidden="1" customHeight="1">
      <c r="A780" s="34">
        <v>6</v>
      </c>
      <c r="B780" s="35" t="s">
        <v>4910</v>
      </c>
      <c r="C780" s="34" t="s">
        <v>4911</v>
      </c>
      <c r="D780" s="35" t="s">
        <v>4912</v>
      </c>
      <c r="E780" s="36">
        <v>-36104.21</v>
      </c>
      <c r="F780" s="43"/>
      <c r="G780" s="36">
        <v>42573.64</v>
      </c>
      <c r="H780" s="36">
        <v>174.77</v>
      </c>
      <c r="I780" s="36">
        <v>-78503.08</v>
      </c>
      <c r="J780" s="43"/>
      <c r="K780" s="5" t="e">
        <f>VLOOKUP(B780,#REF!,1,0)</f>
        <v>#REF!</v>
      </c>
    </row>
    <row r="781" spans="1:11" ht="15" hidden="1" customHeight="1">
      <c r="A781" s="34">
        <v>6</v>
      </c>
      <c r="B781" s="35" t="s">
        <v>4913</v>
      </c>
      <c r="C781" s="34" t="s">
        <v>4914</v>
      </c>
      <c r="D781" s="35" t="s">
        <v>4915</v>
      </c>
      <c r="E781" s="36">
        <v>-12040.93</v>
      </c>
      <c r="F781" s="43"/>
      <c r="G781" s="36">
        <v>10456.02</v>
      </c>
      <c r="H781" s="36">
        <v>0</v>
      </c>
      <c r="I781" s="36">
        <v>-22496.95</v>
      </c>
      <c r="J781" s="43"/>
      <c r="K781" s="5" t="e">
        <f>VLOOKUP(B781,#REF!,1,0)</f>
        <v>#REF!</v>
      </c>
    </row>
    <row r="782" spans="1:11" ht="15" hidden="1" customHeight="1">
      <c r="A782" s="34">
        <v>5</v>
      </c>
      <c r="B782" s="35" t="s">
        <v>4916</v>
      </c>
      <c r="C782" s="34" t="s">
        <v>1</v>
      </c>
      <c r="D782" s="35" t="s">
        <v>4917</v>
      </c>
      <c r="E782" s="36">
        <v>-161129.74</v>
      </c>
      <c r="F782" s="43"/>
      <c r="G782" s="36">
        <v>163786.31</v>
      </c>
      <c r="H782" s="36">
        <v>395.12</v>
      </c>
      <c r="I782" s="36">
        <v>-324520.93</v>
      </c>
      <c r="J782" s="43"/>
      <c r="K782" s="5" t="e">
        <f>VLOOKUP(B782,#REF!,1,0)</f>
        <v>#REF!</v>
      </c>
    </row>
    <row r="783" spans="1:11" ht="15" hidden="1" customHeight="1">
      <c r="A783" s="34">
        <v>6</v>
      </c>
      <c r="B783" s="35" t="s">
        <v>4918</v>
      </c>
      <c r="C783" s="34" t="s">
        <v>4919</v>
      </c>
      <c r="D783" s="35" t="s">
        <v>4920</v>
      </c>
      <c r="E783" s="36">
        <v>-143656.18</v>
      </c>
      <c r="F783" s="43"/>
      <c r="G783" s="36">
        <v>144781.73000000001</v>
      </c>
      <c r="H783" s="36">
        <v>395.12</v>
      </c>
      <c r="I783" s="36">
        <v>-288042.78999999998</v>
      </c>
      <c r="J783" s="43"/>
      <c r="K783" s="5" t="e">
        <f>VLOOKUP(B783,#REF!,1,0)</f>
        <v>#REF!</v>
      </c>
    </row>
    <row r="784" spans="1:11" ht="15" hidden="1" customHeight="1">
      <c r="A784" s="34">
        <v>6</v>
      </c>
      <c r="B784" s="35" t="s">
        <v>4921</v>
      </c>
      <c r="C784" s="34" t="s">
        <v>4922</v>
      </c>
      <c r="D784" s="35" t="s">
        <v>4923</v>
      </c>
      <c r="E784" s="36">
        <v>-17473.560000000001</v>
      </c>
      <c r="F784" s="43"/>
      <c r="G784" s="36">
        <v>19004.580000000002</v>
      </c>
      <c r="H784" s="36">
        <v>0</v>
      </c>
      <c r="I784" s="36">
        <v>-36478.14</v>
      </c>
      <c r="J784" s="43"/>
      <c r="K784" s="5" t="e">
        <f>VLOOKUP(B784,#REF!,1,0)</f>
        <v>#REF!</v>
      </c>
    </row>
    <row r="785" spans="1:11" ht="15" hidden="1" customHeight="1">
      <c r="A785" s="34">
        <v>4</v>
      </c>
      <c r="B785" s="35" t="s">
        <v>4924</v>
      </c>
      <c r="C785" s="34" t="s">
        <v>1</v>
      </c>
      <c r="D785" s="35" t="s">
        <v>4925</v>
      </c>
      <c r="E785" s="36">
        <v>-522022.35</v>
      </c>
      <c r="F785" s="43"/>
      <c r="G785" s="36">
        <v>551380.81999999995</v>
      </c>
      <c r="H785" s="36">
        <v>1531.96</v>
      </c>
      <c r="I785" s="36">
        <v>-1071871.21</v>
      </c>
      <c r="J785" s="43"/>
      <c r="K785" s="5" t="e">
        <f>VLOOKUP(B785,#REF!,1,0)</f>
        <v>#REF!</v>
      </c>
    </row>
    <row r="786" spans="1:11" ht="15" hidden="1" customHeight="1">
      <c r="A786" s="34">
        <v>6</v>
      </c>
      <c r="B786" s="35" t="s">
        <v>4926</v>
      </c>
      <c r="C786" s="34" t="s">
        <v>4927</v>
      </c>
      <c r="D786" s="35" t="s">
        <v>4230</v>
      </c>
      <c r="E786" s="36">
        <v>-327624.63</v>
      </c>
      <c r="F786" s="43"/>
      <c r="G786" s="36">
        <v>333735.90000000002</v>
      </c>
      <c r="H786" s="36">
        <v>0</v>
      </c>
      <c r="I786" s="36">
        <v>-661360.53</v>
      </c>
      <c r="J786" s="43"/>
      <c r="K786" s="5" t="e">
        <f>VLOOKUP(B786,#REF!,1,0)</f>
        <v>#REF!</v>
      </c>
    </row>
    <row r="787" spans="1:11" ht="15" hidden="1" customHeight="1">
      <c r="A787" s="34">
        <v>6</v>
      </c>
      <c r="B787" s="35" t="s">
        <v>4928</v>
      </c>
      <c r="C787" s="34" t="s">
        <v>4929</v>
      </c>
      <c r="D787" s="35" t="s">
        <v>4930</v>
      </c>
      <c r="E787" s="36">
        <v>-59055.72</v>
      </c>
      <c r="F787" s="43"/>
      <c r="G787" s="36">
        <v>59577.53</v>
      </c>
      <c r="H787" s="36">
        <v>0</v>
      </c>
      <c r="I787" s="36">
        <v>-118633.25</v>
      </c>
      <c r="J787" s="43"/>
      <c r="K787" s="5" t="e">
        <f>VLOOKUP(B787,#REF!,1,0)</f>
        <v>#REF!</v>
      </c>
    </row>
    <row r="788" spans="1:11" ht="15" hidden="1" customHeight="1">
      <c r="A788" s="34">
        <v>6</v>
      </c>
      <c r="B788" s="35" t="s">
        <v>4931</v>
      </c>
      <c r="C788" s="34" t="s">
        <v>4932</v>
      </c>
      <c r="D788" s="35" t="s">
        <v>4933</v>
      </c>
      <c r="E788" s="36">
        <v>-14483.93</v>
      </c>
      <c r="F788" s="43"/>
      <c r="G788" s="36">
        <v>14588.09</v>
      </c>
      <c r="H788" s="36">
        <v>0</v>
      </c>
      <c r="I788" s="36">
        <v>-29072.02</v>
      </c>
      <c r="J788" s="43"/>
      <c r="K788" s="5" t="e">
        <f>VLOOKUP(B788,#REF!,1,0)</f>
        <v>#REF!</v>
      </c>
    </row>
    <row r="789" spans="1:11" ht="15" hidden="1" customHeight="1">
      <c r="A789" s="34">
        <v>6</v>
      </c>
      <c r="B789" s="35" t="s">
        <v>4934</v>
      </c>
      <c r="C789" s="34" t="s">
        <v>4935</v>
      </c>
      <c r="D789" s="35" t="s">
        <v>4936</v>
      </c>
      <c r="E789" s="36">
        <v>-2654.11</v>
      </c>
      <c r="F789" s="43"/>
      <c r="G789" s="36">
        <v>3806.76</v>
      </c>
      <c r="H789" s="36">
        <v>0</v>
      </c>
      <c r="I789" s="36">
        <v>-6460.87</v>
      </c>
      <c r="J789" s="43"/>
      <c r="K789" s="5" t="e">
        <f>VLOOKUP(B789,#REF!,1,0)</f>
        <v>#REF!</v>
      </c>
    </row>
    <row r="790" spans="1:11" ht="15" hidden="1" customHeight="1">
      <c r="A790" s="34">
        <v>6</v>
      </c>
      <c r="B790" s="35" t="s">
        <v>4937</v>
      </c>
      <c r="C790" s="34" t="s">
        <v>4938</v>
      </c>
      <c r="D790" s="35" t="s">
        <v>4939</v>
      </c>
      <c r="E790" s="36">
        <v>-11694.68</v>
      </c>
      <c r="F790" s="43"/>
      <c r="G790" s="36">
        <v>10335.379999999999</v>
      </c>
      <c r="H790" s="36">
        <v>0</v>
      </c>
      <c r="I790" s="36">
        <v>-22030.06</v>
      </c>
      <c r="J790" s="43"/>
      <c r="K790" s="5" t="e">
        <f>VLOOKUP(B790,#REF!,1,0)</f>
        <v>#REF!</v>
      </c>
    </row>
    <row r="791" spans="1:11" ht="15" hidden="1" customHeight="1">
      <c r="A791" s="34">
        <v>6</v>
      </c>
      <c r="B791" s="35" t="s">
        <v>4940</v>
      </c>
      <c r="C791" s="34" t="s">
        <v>4941</v>
      </c>
      <c r="D791" s="35" t="s">
        <v>4942</v>
      </c>
      <c r="E791" s="36">
        <v>-1253.3</v>
      </c>
      <c r="F791" s="43"/>
      <c r="G791" s="36">
        <v>65.77</v>
      </c>
      <c r="H791" s="36">
        <v>0</v>
      </c>
      <c r="I791" s="36">
        <v>-1319.07</v>
      </c>
      <c r="J791" s="43"/>
      <c r="K791" s="5" t="e">
        <f>VLOOKUP(B791,#REF!,1,0)</f>
        <v>#REF!</v>
      </c>
    </row>
    <row r="792" spans="1:11" ht="15" hidden="1" customHeight="1">
      <c r="A792" s="34">
        <v>6</v>
      </c>
      <c r="B792" s="35" t="s">
        <v>4943</v>
      </c>
      <c r="C792" s="34" t="s">
        <v>4944</v>
      </c>
      <c r="D792" s="35" t="s">
        <v>4254</v>
      </c>
      <c r="E792" s="36">
        <v>-38227.199999999997</v>
      </c>
      <c r="F792" s="43"/>
      <c r="G792" s="36">
        <v>37127.75</v>
      </c>
      <c r="H792" s="36">
        <v>227.15</v>
      </c>
      <c r="I792" s="36">
        <v>-75127.8</v>
      </c>
      <c r="J792" s="43"/>
      <c r="K792" s="5" t="e">
        <f>VLOOKUP(B792,#REF!,1,0)</f>
        <v>#REF!</v>
      </c>
    </row>
    <row r="793" spans="1:11" ht="15" hidden="1" customHeight="1">
      <c r="A793" s="34">
        <v>6</v>
      </c>
      <c r="B793" s="35" t="s">
        <v>4948</v>
      </c>
      <c r="C793" s="34" t="s">
        <v>4949</v>
      </c>
      <c r="D793" s="35" t="s">
        <v>4242</v>
      </c>
      <c r="E793" s="36">
        <v>-32149.56</v>
      </c>
      <c r="F793" s="43"/>
      <c r="G793" s="36">
        <v>61848.92</v>
      </c>
      <c r="H793" s="36">
        <v>1304.81</v>
      </c>
      <c r="I793" s="36">
        <v>-92693.67</v>
      </c>
      <c r="J793" s="43"/>
      <c r="K793" s="5" t="e">
        <f>VLOOKUP(B793,#REF!,1,0)</f>
        <v>#REF!</v>
      </c>
    </row>
    <row r="794" spans="1:11" ht="15" hidden="1" customHeight="1">
      <c r="A794" s="34">
        <v>6</v>
      </c>
      <c r="B794" s="35" t="s">
        <v>4950</v>
      </c>
      <c r="C794" s="34" t="s">
        <v>4951</v>
      </c>
      <c r="D794" s="35" t="s">
        <v>4952</v>
      </c>
      <c r="E794" s="36">
        <v>0</v>
      </c>
      <c r="F794" s="43"/>
      <c r="G794" s="36">
        <v>2669.98</v>
      </c>
      <c r="H794" s="36">
        <v>0</v>
      </c>
      <c r="I794" s="36">
        <v>-2669.98</v>
      </c>
      <c r="J794" s="43"/>
      <c r="K794" s="5" t="e">
        <f>VLOOKUP(B794,#REF!,1,0)</f>
        <v>#REF!</v>
      </c>
    </row>
    <row r="795" spans="1:11" ht="15" hidden="1" customHeight="1">
      <c r="A795" s="34">
        <v>6</v>
      </c>
      <c r="B795" s="35" t="s">
        <v>5868</v>
      </c>
      <c r="C795" s="34" t="s">
        <v>5869</v>
      </c>
      <c r="D795" s="35" t="s">
        <v>5870</v>
      </c>
      <c r="E795" s="36">
        <v>0</v>
      </c>
      <c r="F795" s="43"/>
      <c r="G795" s="36">
        <v>1056.17</v>
      </c>
      <c r="H795" s="36">
        <v>0</v>
      </c>
      <c r="I795" s="36">
        <v>-1056.17</v>
      </c>
      <c r="J795" s="43"/>
      <c r="K795" s="5" t="e">
        <f>VLOOKUP(B795,#REF!,1,0)</f>
        <v>#REF!</v>
      </c>
    </row>
    <row r="796" spans="1:11" ht="15" hidden="1" customHeight="1">
      <c r="A796" s="34">
        <v>6</v>
      </c>
      <c r="B796" s="35" t="s">
        <v>4956</v>
      </c>
      <c r="C796" s="34" t="s">
        <v>4957</v>
      </c>
      <c r="D796" s="35" t="s">
        <v>4958</v>
      </c>
      <c r="E796" s="36">
        <v>-8623.43</v>
      </c>
      <c r="F796" s="43"/>
      <c r="G796" s="36">
        <v>4524.59</v>
      </c>
      <c r="H796" s="36">
        <v>0</v>
      </c>
      <c r="I796" s="36">
        <v>-13148.02</v>
      </c>
      <c r="J796" s="43"/>
      <c r="K796" s="5" t="e">
        <f>VLOOKUP(B796,#REF!,1,0)</f>
        <v>#REF!</v>
      </c>
    </row>
    <row r="797" spans="1:11" ht="15" hidden="1" customHeight="1">
      <c r="A797" s="34">
        <v>6</v>
      </c>
      <c r="B797" s="35" t="s">
        <v>4959</v>
      </c>
      <c r="C797" s="34" t="s">
        <v>4960</v>
      </c>
      <c r="D797" s="35" t="s">
        <v>4961</v>
      </c>
      <c r="E797" s="36">
        <v>-7990.92</v>
      </c>
      <c r="F797" s="43"/>
      <c r="G797" s="36">
        <v>3527.33</v>
      </c>
      <c r="H797" s="36">
        <v>0</v>
      </c>
      <c r="I797" s="36">
        <v>-11518.25</v>
      </c>
      <c r="J797" s="43"/>
      <c r="K797" s="5" t="e">
        <f>VLOOKUP(B797,#REF!,1,0)</f>
        <v>#REF!</v>
      </c>
    </row>
    <row r="798" spans="1:11" ht="15" hidden="1" customHeight="1">
      <c r="A798" s="34">
        <v>6</v>
      </c>
      <c r="B798" s="35" t="s">
        <v>4962</v>
      </c>
      <c r="C798" s="34" t="s">
        <v>4963</v>
      </c>
      <c r="D798" s="35" t="s">
        <v>4964</v>
      </c>
      <c r="E798" s="36">
        <v>-18264.87</v>
      </c>
      <c r="F798" s="43"/>
      <c r="G798" s="36">
        <v>18516.650000000001</v>
      </c>
      <c r="H798" s="36">
        <v>0</v>
      </c>
      <c r="I798" s="36">
        <v>-36781.519999999997</v>
      </c>
      <c r="J798" s="43"/>
      <c r="K798" s="5" t="e">
        <f>VLOOKUP(B798,#REF!,1,0)</f>
        <v>#REF!</v>
      </c>
    </row>
    <row r="799" spans="1:11" ht="15" hidden="1" customHeight="1">
      <c r="A799" s="34">
        <v>4</v>
      </c>
      <c r="B799" s="35" t="s">
        <v>4965</v>
      </c>
      <c r="C799" s="34" t="s">
        <v>1</v>
      </c>
      <c r="D799" s="35" t="s">
        <v>4966</v>
      </c>
      <c r="E799" s="36">
        <v>-3542.9</v>
      </c>
      <c r="F799" s="43"/>
      <c r="G799" s="36">
        <v>4665.75</v>
      </c>
      <c r="H799" s="36">
        <v>0</v>
      </c>
      <c r="I799" s="36">
        <v>-8208.65</v>
      </c>
      <c r="J799" s="43"/>
      <c r="K799" s="5" t="e">
        <f>VLOOKUP(B799,#REF!,1,0)</f>
        <v>#REF!</v>
      </c>
    </row>
    <row r="800" spans="1:11" ht="15" hidden="1" customHeight="1">
      <c r="A800" s="34">
        <v>6</v>
      </c>
      <c r="B800" s="35" t="s">
        <v>4967</v>
      </c>
      <c r="C800" s="34" t="s">
        <v>4968</v>
      </c>
      <c r="D800" s="35" t="s">
        <v>4969</v>
      </c>
      <c r="E800" s="36">
        <v>-3542.9</v>
      </c>
      <c r="F800" s="43"/>
      <c r="G800" s="36">
        <v>4665.75</v>
      </c>
      <c r="H800" s="36">
        <v>0</v>
      </c>
      <c r="I800" s="36">
        <v>-8208.65</v>
      </c>
      <c r="J800" s="43"/>
      <c r="K800" s="5" t="e">
        <f>VLOOKUP(B800,#REF!,1,0)</f>
        <v>#REF!</v>
      </c>
    </row>
    <row r="801" spans="1:11" ht="15" hidden="1" customHeight="1">
      <c r="A801" s="34">
        <v>4</v>
      </c>
      <c r="B801" s="35" t="s">
        <v>4970</v>
      </c>
      <c r="C801" s="34" t="s">
        <v>1</v>
      </c>
      <c r="D801" s="35" t="s">
        <v>4971</v>
      </c>
      <c r="E801" s="36">
        <v>-30490.38</v>
      </c>
      <c r="F801" s="43"/>
      <c r="G801" s="36">
        <v>13026.52</v>
      </c>
      <c r="H801" s="36">
        <v>0</v>
      </c>
      <c r="I801" s="36">
        <v>-43516.9</v>
      </c>
      <c r="J801" s="43"/>
      <c r="K801" s="5" t="e">
        <f>VLOOKUP(B801,#REF!,1,0)</f>
        <v>#REF!</v>
      </c>
    </row>
    <row r="802" spans="1:11" ht="15" hidden="1" customHeight="1">
      <c r="A802" s="34">
        <v>6</v>
      </c>
      <c r="B802" s="35" t="s">
        <v>4972</v>
      </c>
      <c r="C802" s="34" t="s">
        <v>4973</v>
      </c>
      <c r="D802" s="35" t="s">
        <v>4974</v>
      </c>
      <c r="E802" s="36">
        <v>-2272.19</v>
      </c>
      <c r="F802" s="43"/>
      <c r="G802" s="36">
        <v>2972.87</v>
      </c>
      <c r="H802" s="36">
        <v>0</v>
      </c>
      <c r="I802" s="36">
        <v>-5245.06</v>
      </c>
      <c r="J802" s="43"/>
      <c r="K802" s="5" t="e">
        <f>VLOOKUP(B802,#REF!,1,0)</f>
        <v>#REF!</v>
      </c>
    </row>
    <row r="803" spans="1:11" ht="15" hidden="1" customHeight="1">
      <c r="A803" s="34">
        <v>6</v>
      </c>
      <c r="B803" s="35" t="s">
        <v>4975</v>
      </c>
      <c r="C803" s="34" t="s">
        <v>4976</v>
      </c>
      <c r="D803" s="35" t="s">
        <v>4977</v>
      </c>
      <c r="E803" s="36">
        <v>-28218.19</v>
      </c>
      <c r="F803" s="43"/>
      <c r="G803" s="36">
        <v>10053.65</v>
      </c>
      <c r="H803" s="36">
        <v>0</v>
      </c>
      <c r="I803" s="36">
        <v>-38271.839999999997</v>
      </c>
      <c r="J803" s="43"/>
      <c r="K803" s="5" t="e">
        <f>VLOOKUP(B803,#REF!,1,0)</f>
        <v>#REF!</v>
      </c>
    </row>
    <row r="804" spans="1:11" ht="15" hidden="1" customHeight="1">
      <c r="A804" s="34">
        <v>4</v>
      </c>
      <c r="B804" s="35" t="s">
        <v>4984</v>
      </c>
      <c r="C804" s="34" t="s">
        <v>1</v>
      </c>
      <c r="D804" s="35" t="s">
        <v>4985</v>
      </c>
      <c r="E804" s="36">
        <v>-27625</v>
      </c>
      <c r="F804" s="43"/>
      <c r="G804" s="36">
        <v>41843.18</v>
      </c>
      <c r="H804" s="36">
        <v>0</v>
      </c>
      <c r="I804" s="36">
        <v>-69468.179999999993</v>
      </c>
      <c r="J804" s="43"/>
      <c r="K804" s="5" t="e">
        <f>VLOOKUP(B804,#REF!,1,0)</f>
        <v>#REF!</v>
      </c>
    </row>
    <row r="805" spans="1:11" ht="15" hidden="1" customHeight="1">
      <c r="A805" s="34">
        <v>6</v>
      </c>
      <c r="B805" s="35" t="s">
        <v>4986</v>
      </c>
      <c r="C805" s="34" t="s">
        <v>4987</v>
      </c>
      <c r="D805" s="35" t="s">
        <v>4988</v>
      </c>
      <c r="E805" s="36">
        <v>0</v>
      </c>
      <c r="F805" s="43"/>
      <c r="G805" s="36">
        <v>5649.6</v>
      </c>
      <c r="H805" s="36">
        <v>0</v>
      </c>
      <c r="I805" s="36">
        <v>-5649.6</v>
      </c>
      <c r="J805" s="43"/>
      <c r="K805" s="5" t="e">
        <f>VLOOKUP(B805,#REF!,1,0)</f>
        <v>#REF!</v>
      </c>
    </row>
    <row r="806" spans="1:11" ht="15" hidden="1" customHeight="1">
      <c r="A806" s="34">
        <v>6</v>
      </c>
      <c r="B806" s="35" t="s">
        <v>4992</v>
      </c>
      <c r="C806" s="34" t="s">
        <v>4993</v>
      </c>
      <c r="D806" s="35" t="s">
        <v>4994</v>
      </c>
      <c r="E806" s="36">
        <v>-27625</v>
      </c>
      <c r="F806" s="43"/>
      <c r="G806" s="36">
        <v>36193.58</v>
      </c>
      <c r="H806" s="36">
        <v>0</v>
      </c>
      <c r="I806" s="36">
        <v>-63818.58</v>
      </c>
      <c r="J806" s="43"/>
      <c r="K806" s="5" t="e">
        <f>VLOOKUP(B806,#REF!,1,0)</f>
        <v>#REF!</v>
      </c>
    </row>
    <row r="807" spans="1:11" ht="15" hidden="1" customHeight="1">
      <c r="A807" s="34">
        <v>4</v>
      </c>
      <c r="B807" s="35" t="s">
        <v>4995</v>
      </c>
      <c r="C807" s="34" t="s">
        <v>1</v>
      </c>
      <c r="D807" s="35" t="s">
        <v>4996</v>
      </c>
      <c r="E807" s="36">
        <v>-7218.1</v>
      </c>
      <c r="F807" s="43"/>
      <c r="G807" s="36">
        <v>7558.1</v>
      </c>
      <c r="H807" s="36">
        <v>0</v>
      </c>
      <c r="I807" s="36">
        <v>-14776.2</v>
      </c>
      <c r="J807" s="43"/>
      <c r="K807" s="5" t="e">
        <f>VLOOKUP(B807,#REF!,1,0)</f>
        <v>#REF!</v>
      </c>
    </row>
    <row r="808" spans="1:11" ht="15" hidden="1" customHeight="1">
      <c r="A808" s="34">
        <v>6</v>
      </c>
      <c r="B808" s="35" t="s">
        <v>4997</v>
      </c>
      <c r="C808" s="34" t="s">
        <v>4998</v>
      </c>
      <c r="D808" s="35" t="s">
        <v>4999</v>
      </c>
      <c r="E808" s="36">
        <v>-7218.1</v>
      </c>
      <c r="F808" s="43"/>
      <c r="G808" s="36">
        <v>7558.1</v>
      </c>
      <c r="H808" s="36">
        <v>0</v>
      </c>
      <c r="I808" s="36">
        <v>-14776.2</v>
      </c>
      <c r="J808" s="43"/>
      <c r="K808" s="5" t="e">
        <f>VLOOKUP(B808,#REF!,1,0)</f>
        <v>#REF!</v>
      </c>
    </row>
    <row r="809" spans="1:11" ht="15" hidden="1" customHeight="1">
      <c r="A809" s="34">
        <v>4</v>
      </c>
      <c r="B809" s="35" t="s">
        <v>5000</v>
      </c>
      <c r="C809" s="34" t="s">
        <v>1</v>
      </c>
      <c r="D809" s="35" t="s">
        <v>5001</v>
      </c>
      <c r="E809" s="36">
        <v>0</v>
      </c>
      <c r="F809" s="43"/>
      <c r="G809" s="36">
        <v>4900</v>
      </c>
      <c r="H809" s="36">
        <v>0</v>
      </c>
      <c r="I809" s="36">
        <v>-4900</v>
      </c>
      <c r="J809" s="43"/>
      <c r="K809" s="5" t="e">
        <f>VLOOKUP(B809,#REF!,1,0)</f>
        <v>#REF!</v>
      </c>
    </row>
    <row r="810" spans="1:11" ht="15" hidden="1" customHeight="1">
      <c r="A810" s="34">
        <v>6</v>
      </c>
      <c r="B810" s="35" t="s">
        <v>5002</v>
      </c>
      <c r="C810" s="34" t="s">
        <v>5003</v>
      </c>
      <c r="D810" s="35" t="s">
        <v>5004</v>
      </c>
      <c r="E810" s="36">
        <v>0</v>
      </c>
      <c r="F810" s="43"/>
      <c r="G810" s="36">
        <v>4900</v>
      </c>
      <c r="H810" s="36">
        <v>0</v>
      </c>
      <c r="I810" s="36">
        <v>-4900</v>
      </c>
      <c r="J810" s="43"/>
      <c r="K810" s="5" t="e">
        <f>VLOOKUP(B810,#REF!,1,0)</f>
        <v>#REF!</v>
      </c>
    </row>
    <row r="811" spans="1:11" ht="15" hidden="1" customHeight="1">
      <c r="A811" s="34">
        <v>4</v>
      </c>
      <c r="B811" s="35" t="s">
        <v>5005</v>
      </c>
      <c r="C811" s="34" t="s">
        <v>1</v>
      </c>
      <c r="D811" s="35" t="s">
        <v>5006</v>
      </c>
      <c r="E811" s="36">
        <v>-18634.169999999998</v>
      </c>
      <c r="F811" s="43"/>
      <c r="G811" s="36">
        <v>19544.55</v>
      </c>
      <c r="H811" s="36">
        <v>2257.77</v>
      </c>
      <c r="I811" s="36">
        <v>-35920.949999999997</v>
      </c>
      <c r="J811" s="43"/>
      <c r="K811" s="5" t="e">
        <f>VLOOKUP(B811,#REF!,1,0)</f>
        <v>#REF!</v>
      </c>
    </row>
    <row r="812" spans="1:11" ht="15" hidden="1" customHeight="1">
      <c r="A812" s="34">
        <v>6</v>
      </c>
      <c r="B812" s="35" t="s">
        <v>5010</v>
      </c>
      <c r="C812" s="34" t="s">
        <v>5011</v>
      </c>
      <c r="D812" s="35" t="s">
        <v>5012</v>
      </c>
      <c r="E812" s="36">
        <v>-5789.39</v>
      </c>
      <c r="F812" s="43"/>
      <c r="G812" s="36">
        <v>6523.64</v>
      </c>
      <c r="H812" s="36">
        <v>2257.77</v>
      </c>
      <c r="I812" s="36">
        <v>-10055.26</v>
      </c>
      <c r="J812" s="43"/>
      <c r="K812" s="5" t="e">
        <f>VLOOKUP(B812,#REF!,1,0)</f>
        <v>#REF!</v>
      </c>
    </row>
    <row r="813" spans="1:11" ht="15" hidden="1" customHeight="1">
      <c r="A813" s="34">
        <v>6</v>
      </c>
      <c r="B813" s="35" t="s">
        <v>5013</v>
      </c>
      <c r="C813" s="34" t="s">
        <v>5014</v>
      </c>
      <c r="D813" s="35" t="s">
        <v>5015</v>
      </c>
      <c r="E813" s="36">
        <v>-10965.33</v>
      </c>
      <c r="F813" s="43"/>
      <c r="G813" s="36">
        <v>11192.54</v>
      </c>
      <c r="H813" s="36">
        <v>0</v>
      </c>
      <c r="I813" s="36">
        <v>-22157.87</v>
      </c>
      <c r="J813" s="43"/>
      <c r="K813" s="5" t="e">
        <f>VLOOKUP(B813,#REF!,1,0)</f>
        <v>#REF!</v>
      </c>
    </row>
    <row r="814" spans="1:11" ht="15" hidden="1" customHeight="1">
      <c r="A814" s="34">
        <v>6</v>
      </c>
      <c r="B814" s="35" t="s">
        <v>5016</v>
      </c>
      <c r="C814" s="34" t="s">
        <v>5017</v>
      </c>
      <c r="D814" s="35" t="s">
        <v>5018</v>
      </c>
      <c r="E814" s="36">
        <v>-1879.45</v>
      </c>
      <c r="F814" s="43"/>
      <c r="G814" s="36">
        <v>1828.37</v>
      </c>
      <c r="H814" s="36">
        <v>0</v>
      </c>
      <c r="I814" s="36">
        <v>-3707.82</v>
      </c>
      <c r="J814" s="43"/>
      <c r="K814" s="5" t="e">
        <f>VLOOKUP(B814,#REF!,1,0)</f>
        <v>#REF!</v>
      </c>
    </row>
    <row r="815" spans="1:11" ht="15" hidden="1" customHeight="1">
      <c r="A815" s="34">
        <v>4</v>
      </c>
      <c r="B815" s="35" t="s">
        <v>5019</v>
      </c>
      <c r="C815" s="34" t="s">
        <v>1</v>
      </c>
      <c r="D815" s="35" t="s">
        <v>5020</v>
      </c>
      <c r="E815" s="36">
        <v>-99225.3</v>
      </c>
      <c r="F815" s="43"/>
      <c r="G815" s="36">
        <v>109163.22</v>
      </c>
      <c r="H815" s="36">
        <v>108.5</v>
      </c>
      <c r="I815" s="36">
        <v>-208280.02</v>
      </c>
      <c r="J815" s="43"/>
      <c r="K815" s="5" t="e">
        <f>VLOOKUP(B815,#REF!,1,0)</f>
        <v>#REF!</v>
      </c>
    </row>
    <row r="816" spans="1:11" ht="15" hidden="1" customHeight="1">
      <c r="A816" s="34">
        <v>6</v>
      </c>
      <c r="B816" s="35" t="s">
        <v>5021</v>
      </c>
      <c r="C816" s="34" t="s">
        <v>5022</v>
      </c>
      <c r="D816" s="35" t="s">
        <v>5023</v>
      </c>
      <c r="E816" s="36">
        <v>-51072.19</v>
      </c>
      <c r="F816" s="43"/>
      <c r="G816" s="36">
        <v>46047.41</v>
      </c>
      <c r="H816" s="36">
        <v>104.01</v>
      </c>
      <c r="I816" s="36">
        <v>-97015.59</v>
      </c>
      <c r="J816" s="43"/>
      <c r="K816" s="5" t="e">
        <f>VLOOKUP(B816,#REF!,1,0)</f>
        <v>#REF!</v>
      </c>
    </row>
    <row r="817" spans="1:11" ht="15" hidden="1" customHeight="1">
      <c r="A817" s="34">
        <v>6</v>
      </c>
      <c r="B817" s="35" t="s">
        <v>5024</v>
      </c>
      <c r="C817" s="34" t="s">
        <v>5025</v>
      </c>
      <c r="D817" s="35" t="s">
        <v>5026</v>
      </c>
      <c r="E817" s="36">
        <v>-29183.13</v>
      </c>
      <c r="F817" s="43"/>
      <c r="G817" s="36">
        <v>30370.76</v>
      </c>
      <c r="H817" s="36">
        <v>0</v>
      </c>
      <c r="I817" s="36">
        <v>-59553.89</v>
      </c>
      <c r="J817" s="43"/>
      <c r="K817" s="5" t="e">
        <f>VLOOKUP(B817,#REF!,1,0)</f>
        <v>#REF!</v>
      </c>
    </row>
    <row r="818" spans="1:11" ht="15" hidden="1" customHeight="1">
      <c r="A818" s="34">
        <v>6</v>
      </c>
      <c r="B818" s="35" t="s">
        <v>5027</v>
      </c>
      <c r="C818" s="34" t="s">
        <v>5028</v>
      </c>
      <c r="D818" s="35" t="s">
        <v>5029</v>
      </c>
      <c r="E818" s="36">
        <v>0</v>
      </c>
      <c r="F818" s="43"/>
      <c r="G818" s="36">
        <v>6541.84</v>
      </c>
      <c r="H818" s="36">
        <v>4.49</v>
      </c>
      <c r="I818" s="36">
        <v>-6537.35</v>
      </c>
      <c r="J818" s="43"/>
      <c r="K818" s="5" t="e">
        <f>VLOOKUP(B818,#REF!,1,0)</f>
        <v>#REF!</v>
      </c>
    </row>
    <row r="819" spans="1:11" ht="15" hidden="1" customHeight="1">
      <c r="A819" s="34">
        <v>6</v>
      </c>
      <c r="B819" s="35" t="s">
        <v>5030</v>
      </c>
      <c r="C819" s="34" t="s">
        <v>5031</v>
      </c>
      <c r="D819" s="35" t="s">
        <v>5032</v>
      </c>
      <c r="E819" s="36">
        <v>-17500.91</v>
      </c>
      <c r="F819" s="43"/>
      <c r="G819" s="36">
        <v>16679.53</v>
      </c>
      <c r="H819" s="36">
        <v>0</v>
      </c>
      <c r="I819" s="36">
        <v>-34180.44</v>
      </c>
      <c r="J819" s="43"/>
      <c r="K819" s="5" t="e">
        <f>VLOOKUP(B819,#REF!,1,0)</f>
        <v>#REF!</v>
      </c>
    </row>
    <row r="820" spans="1:11" ht="15" hidden="1" customHeight="1">
      <c r="A820" s="34">
        <v>6</v>
      </c>
      <c r="B820" s="35" t="s">
        <v>5033</v>
      </c>
      <c r="C820" s="34" t="s">
        <v>5034</v>
      </c>
      <c r="D820" s="35" t="s">
        <v>5035</v>
      </c>
      <c r="E820" s="36">
        <v>-1412.97</v>
      </c>
      <c r="F820" s="43"/>
      <c r="G820" s="36">
        <v>1458.29</v>
      </c>
      <c r="H820" s="36">
        <v>0</v>
      </c>
      <c r="I820" s="36">
        <v>-2871.26</v>
      </c>
      <c r="J820" s="43"/>
      <c r="K820" s="5" t="e">
        <f>VLOOKUP(B820,#REF!,1,0)</f>
        <v>#REF!</v>
      </c>
    </row>
    <row r="821" spans="1:11" ht="15" hidden="1" customHeight="1">
      <c r="A821" s="34">
        <v>6</v>
      </c>
      <c r="B821" s="35" t="s">
        <v>5036</v>
      </c>
      <c r="C821" s="34" t="s">
        <v>5037</v>
      </c>
      <c r="D821" s="35" t="s">
        <v>5038</v>
      </c>
      <c r="E821" s="36">
        <v>0</v>
      </c>
      <c r="F821" s="43"/>
      <c r="G821" s="36">
        <v>6491</v>
      </c>
      <c r="H821" s="36">
        <v>0</v>
      </c>
      <c r="I821" s="36">
        <v>-6491</v>
      </c>
      <c r="J821" s="43"/>
      <c r="K821" s="5" t="e">
        <f>VLOOKUP(B821,#REF!,1,0)</f>
        <v>#REF!</v>
      </c>
    </row>
    <row r="822" spans="1:11" ht="15" hidden="1" customHeight="1">
      <c r="A822" s="34">
        <v>6</v>
      </c>
      <c r="B822" s="35" t="s">
        <v>5039</v>
      </c>
      <c r="C822" s="34" t="s">
        <v>5040</v>
      </c>
      <c r="D822" s="35" t="s">
        <v>5041</v>
      </c>
      <c r="E822" s="36">
        <v>-56.1</v>
      </c>
      <c r="F822" s="43"/>
      <c r="G822" s="36">
        <v>126.28</v>
      </c>
      <c r="H822" s="36">
        <v>0</v>
      </c>
      <c r="I822" s="36">
        <v>-182.38</v>
      </c>
      <c r="J822" s="43"/>
      <c r="K822" s="5" t="e">
        <f>VLOOKUP(B822,#REF!,1,0)</f>
        <v>#REF!</v>
      </c>
    </row>
    <row r="823" spans="1:11" ht="15" hidden="1" customHeight="1">
      <c r="A823" s="34">
        <v>6</v>
      </c>
      <c r="B823" s="35" t="s">
        <v>5045</v>
      </c>
      <c r="C823" s="34" t="s">
        <v>5046</v>
      </c>
      <c r="D823" s="35" t="s">
        <v>5047</v>
      </c>
      <c r="E823" s="36">
        <v>0</v>
      </c>
      <c r="F823" s="43"/>
      <c r="G823" s="36">
        <v>1006.09</v>
      </c>
      <c r="H823" s="36">
        <v>0</v>
      </c>
      <c r="I823" s="36">
        <v>-1006.09</v>
      </c>
      <c r="J823" s="43"/>
      <c r="K823" s="5" t="e">
        <f>VLOOKUP(B823,#REF!,1,0)</f>
        <v>#REF!</v>
      </c>
    </row>
    <row r="824" spans="1:11" ht="15" hidden="1" customHeight="1">
      <c r="A824" s="34">
        <v>6</v>
      </c>
      <c r="B824" s="35" t="s">
        <v>5048</v>
      </c>
      <c r="C824" s="34" t="s">
        <v>5049</v>
      </c>
      <c r="D824" s="35" t="s">
        <v>5050</v>
      </c>
      <c r="E824" s="36">
        <v>0</v>
      </c>
      <c r="F824" s="43"/>
      <c r="G824" s="36">
        <v>442.02</v>
      </c>
      <c r="H824" s="36">
        <v>0</v>
      </c>
      <c r="I824" s="36">
        <v>-442.02</v>
      </c>
      <c r="J824" s="43"/>
      <c r="K824" s="5" t="e">
        <f>VLOOKUP(B824,#REF!,1,0)</f>
        <v>#REF!</v>
      </c>
    </row>
    <row r="825" spans="1:11" ht="15" hidden="1" customHeight="1">
      <c r="A825" s="34">
        <v>4</v>
      </c>
      <c r="B825" s="35" t="s">
        <v>5051</v>
      </c>
      <c r="C825" s="34" t="s">
        <v>1</v>
      </c>
      <c r="D825" s="35" t="s">
        <v>5052</v>
      </c>
      <c r="E825" s="36">
        <v>-32443.279999999999</v>
      </c>
      <c r="F825" s="43"/>
      <c r="G825" s="36">
        <v>43421.73</v>
      </c>
      <c r="H825" s="36">
        <v>0</v>
      </c>
      <c r="I825" s="36">
        <v>-75865.009999999995</v>
      </c>
      <c r="J825" s="43"/>
      <c r="K825" s="5" t="e">
        <f>VLOOKUP(B825,#REF!,1,0)</f>
        <v>#REF!</v>
      </c>
    </row>
    <row r="826" spans="1:11" ht="15" hidden="1" customHeight="1">
      <c r="A826" s="34">
        <v>6</v>
      </c>
      <c r="B826" s="35" t="s">
        <v>5933</v>
      </c>
      <c r="C826" s="34" t="s">
        <v>5934</v>
      </c>
      <c r="D826" s="35" t="s">
        <v>5935</v>
      </c>
      <c r="E826" s="36">
        <v>0</v>
      </c>
      <c r="F826" s="43"/>
      <c r="G826" s="36">
        <v>277.8</v>
      </c>
      <c r="H826" s="36">
        <v>0</v>
      </c>
      <c r="I826" s="36">
        <v>-277.8</v>
      </c>
      <c r="J826" s="43"/>
      <c r="K826" s="5" t="e">
        <f>VLOOKUP(B826,#REF!,1,0)</f>
        <v>#REF!</v>
      </c>
    </row>
    <row r="827" spans="1:11" ht="15" hidden="1" customHeight="1">
      <c r="A827" s="34">
        <v>6</v>
      </c>
      <c r="B827" s="35" t="s">
        <v>5056</v>
      </c>
      <c r="C827" s="34" t="s">
        <v>5057</v>
      </c>
      <c r="D827" s="35" t="s">
        <v>5058</v>
      </c>
      <c r="E827" s="36">
        <v>-7260</v>
      </c>
      <c r="F827" s="43"/>
      <c r="G827" s="36">
        <v>5879.16</v>
      </c>
      <c r="H827" s="36">
        <v>0</v>
      </c>
      <c r="I827" s="36">
        <v>-13139.16</v>
      </c>
      <c r="J827" s="43"/>
      <c r="K827" s="5" t="e">
        <f>VLOOKUP(B827,#REF!,1,0)</f>
        <v>#REF!</v>
      </c>
    </row>
    <row r="828" spans="1:11" ht="15" hidden="1" customHeight="1">
      <c r="A828" s="34">
        <v>6</v>
      </c>
      <c r="B828" s="35" t="s">
        <v>5059</v>
      </c>
      <c r="C828" s="34" t="s">
        <v>5060</v>
      </c>
      <c r="D828" s="35" t="s">
        <v>5061</v>
      </c>
      <c r="E828" s="36">
        <v>-24828.28</v>
      </c>
      <c r="F828" s="43"/>
      <c r="G828" s="36">
        <v>34417.21</v>
      </c>
      <c r="H828" s="36">
        <v>0</v>
      </c>
      <c r="I828" s="36">
        <v>-59245.49</v>
      </c>
      <c r="J828" s="43"/>
      <c r="K828" s="5" t="e">
        <f>VLOOKUP(B828,#REF!,1,0)</f>
        <v>#REF!</v>
      </c>
    </row>
    <row r="829" spans="1:11" ht="15" hidden="1" customHeight="1">
      <c r="A829" s="34">
        <v>6</v>
      </c>
      <c r="B829" s="35" t="s">
        <v>5062</v>
      </c>
      <c r="C829" s="34" t="s">
        <v>5063</v>
      </c>
      <c r="D829" s="35" t="s">
        <v>5064</v>
      </c>
      <c r="E829" s="36">
        <v>-250</v>
      </c>
      <c r="F829" s="43"/>
      <c r="G829" s="36">
        <v>2647.56</v>
      </c>
      <c r="H829" s="36">
        <v>0</v>
      </c>
      <c r="I829" s="36">
        <v>-2897.56</v>
      </c>
      <c r="J829" s="43"/>
      <c r="K829" s="5" t="e">
        <f>VLOOKUP(B829,#REF!,1,0)</f>
        <v>#REF!</v>
      </c>
    </row>
    <row r="830" spans="1:11" ht="15" hidden="1" customHeight="1">
      <c r="A830" s="34">
        <v>6</v>
      </c>
      <c r="B830" s="35" t="s">
        <v>5065</v>
      </c>
      <c r="C830" s="34" t="s">
        <v>5066</v>
      </c>
      <c r="D830" s="35" t="s">
        <v>5067</v>
      </c>
      <c r="E830" s="36">
        <v>-105</v>
      </c>
      <c r="F830" s="43"/>
      <c r="G830" s="36">
        <v>200</v>
      </c>
      <c r="H830" s="36">
        <v>0</v>
      </c>
      <c r="I830" s="36">
        <v>-305</v>
      </c>
      <c r="J830" s="43"/>
      <c r="K830" s="5" t="e">
        <f>VLOOKUP(B830,#REF!,1,0)</f>
        <v>#REF!</v>
      </c>
    </row>
    <row r="831" spans="1:11" ht="15" hidden="1" customHeight="1">
      <c r="A831" s="34">
        <v>4</v>
      </c>
      <c r="B831" s="35" t="s">
        <v>5068</v>
      </c>
      <c r="C831" s="34" t="s">
        <v>1</v>
      </c>
      <c r="D831" s="35" t="s">
        <v>5069</v>
      </c>
      <c r="E831" s="36">
        <v>-89044.53</v>
      </c>
      <c r="F831" s="43"/>
      <c r="G831" s="36">
        <v>89100.27</v>
      </c>
      <c r="H831" s="36">
        <v>0</v>
      </c>
      <c r="I831" s="36">
        <v>-178144.8</v>
      </c>
      <c r="J831" s="43"/>
      <c r="K831" s="5" t="e">
        <f>VLOOKUP(B831,#REF!,1,0)</f>
        <v>#REF!</v>
      </c>
    </row>
    <row r="832" spans="1:11" ht="15" hidden="1" customHeight="1">
      <c r="A832" s="34">
        <v>6</v>
      </c>
      <c r="B832" s="35" t="s">
        <v>5070</v>
      </c>
      <c r="C832" s="34" t="s">
        <v>5071</v>
      </c>
      <c r="D832" s="35" t="s">
        <v>5072</v>
      </c>
      <c r="E832" s="36">
        <v>-89044.53</v>
      </c>
      <c r="F832" s="43"/>
      <c r="G832" s="36">
        <v>89100.27</v>
      </c>
      <c r="H832" s="36">
        <v>0</v>
      </c>
      <c r="I832" s="36">
        <v>-178144.8</v>
      </c>
      <c r="J832" s="43"/>
      <c r="K832" s="5" t="e">
        <f>VLOOKUP(B832,#REF!,1,0)</f>
        <v>#REF!</v>
      </c>
    </row>
    <row r="833" spans="1:11" ht="15" hidden="1" customHeight="1">
      <c r="A833" s="34">
        <v>4</v>
      </c>
      <c r="B833" s="35" t="s">
        <v>5073</v>
      </c>
      <c r="C833" s="34" t="s">
        <v>1</v>
      </c>
      <c r="D833" s="35" t="s">
        <v>5074</v>
      </c>
      <c r="E833" s="36">
        <v>-66073.38</v>
      </c>
      <c r="F833" s="43"/>
      <c r="G833" s="36">
        <v>208186.21</v>
      </c>
      <c r="H833" s="36">
        <v>310</v>
      </c>
      <c r="I833" s="36">
        <v>-273949.59000000003</v>
      </c>
      <c r="J833" s="43"/>
      <c r="K833" s="5" t="e">
        <f>VLOOKUP(B833,#REF!,1,0)</f>
        <v>#REF!</v>
      </c>
    </row>
    <row r="834" spans="1:11" ht="15" hidden="1" customHeight="1">
      <c r="A834" s="34">
        <v>6</v>
      </c>
      <c r="B834" s="35" t="s">
        <v>5075</v>
      </c>
      <c r="C834" s="34" t="s">
        <v>5076</v>
      </c>
      <c r="D834" s="35" t="s">
        <v>4276</v>
      </c>
      <c r="E834" s="36">
        <v>-773.33</v>
      </c>
      <c r="F834" s="43"/>
      <c r="G834" s="36">
        <v>773.33</v>
      </c>
      <c r="H834" s="36">
        <v>0</v>
      </c>
      <c r="I834" s="36">
        <v>-1546.66</v>
      </c>
      <c r="J834" s="43"/>
      <c r="K834" s="5" t="e">
        <f>VLOOKUP(B834,#REF!,1,0)</f>
        <v>#REF!</v>
      </c>
    </row>
    <row r="835" spans="1:11" ht="15" hidden="1" customHeight="1">
      <c r="A835" s="34">
        <v>6</v>
      </c>
      <c r="B835" s="35" t="s">
        <v>5936</v>
      </c>
      <c r="C835" s="34" t="s">
        <v>5937</v>
      </c>
      <c r="D835" s="35" t="s">
        <v>5938</v>
      </c>
      <c r="E835" s="36">
        <v>0</v>
      </c>
      <c r="F835" s="43"/>
      <c r="G835" s="36">
        <v>3529.41</v>
      </c>
      <c r="H835" s="36">
        <v>0</v>
      </c>
      <c r="I835" s="36">
        <v>-3529.41</v>
      </c>
      <c r="J835" s="43"/>
      <c r="K835" s="5" t="e">
        <f>VLOOKUP(B835,#REF!,1,0)</f>
        <v>#REF!</v>
      </c>
    </row>
    <row r="836" spans="1:11" ht="15" hidden="1" customHeight="1">
      <c r="A836" s="34">
        <v>6</v>
      </c>
      <c r="B836" s="35" t="s">
        <v>5080</v>
      </c>
      <c r="C836" s="34" t="s">
        <v>5081</v>
      </c>
      <c r="D836" s="35" t="s">
        <v>5082</v>
      </c>
      <c r="E836" s="36">
        <v>-3188.87</v>
      </c>
      <c r="F836" s="43"/>
      <c r="G836" s="36">
        <v>6254.21</v>
      </c>
      <c r="H836" s="36">
        <v>0</v>
      </c>
      <c r="I836" s="36">
        <v>-9443.08</v>
      </c>
      <c r="J836" s="43"/>
      <c r="K836" s="5" t="e">
        <f>VLOOKUP(B836,#REF!,1,0)</f>
        <v>#REF!</v>
      </c>
    </row>
    <row r="837" spans="1:11" ht="15" hidden="1" customHeight="1">
      <c r="A837" s="34">
        <v>6</v>
      </c>
      <c r="B837" s="35" t="s">
        <v>5083</v>
      </c>
      <c r="C837" s="34" t="s">
        <v>5084</v>
      </c>
      <c r="D837" s="35" t="s">
        <v>5085</v>
      </c>
      <c r="E837" s="36">
        <v>-17233.32</v>
      </c>
      <c r="F837" s="43"/>
      <c r="G837" s="36">
        <v>112233.32</v>
      </c>
      <c r="H837" s="36">
        <v>0</v>
      </c>
      <c r="I837" s="36">
        <v>-129466.64</v>
      </c>
      <c r="J837" s="43"/>
      <c r="K837" s="5" t="e">
        <f>VLOOKUP(B837,#REF!,1,0)</f>
        <v>#REF!</v>
      </c>
    </row>
    <row r="838" spans="1:11" ht="15" hidden="1" customHeight="1">
      <c r="A838" s="34">
        <v>6</v>
      </c>
      <c r="B838" s="35" t="s">
        <v>5086</v>
      </c>
      <c r="C838" s="34" t="s">
        <v>5087</v>
      </c>
      <c r="D838" s="35" t="s">
        <v>5088</v>
      </c>
      <c r="E838" s="36">
        <v>0</v>
      </c>
      <c r="F838" s="43"/>
      <c r="G838" s="36">
        <v>490</v>
      </c>
      <c r="H838" s="36">
        <v>310</v>
      </c>
      <c r="I838" s="36">
        <v>-180</v>
      </c>
      <c r="J838" s="43"/>
      <c r="K838" s="5" t="e">
        <f>VLOOKUP(B838,#REF!,1,0)</f>
        <v>#REF!</v>
      </c>
    </row>
    <row r="839" spans="1:11" ht="15" hidden="1" customHeight="1">
      <c r="A839" s="34">
        <v>6</v>
      </c>
      <c r="B839" s="35" t="s">
        <v>5089</v>
      </c>
      <c r="C839" s="34" t="s">
        <v>5090</v>
      </c>
      <c r="D839" s="35" t="s">
        <v>5091</v>
      </c>
      <c r="E839" s="36">
        <v>-3466.67</v>
      </c>
      <c r="F839" s="43"/>
      <c r="G839" s="36">
        <v>3466.67</v>
      </c>
      <c r="H839" s="36">
        <v>0</v>
      </c>
      <c r="I839" s="36">
        <v>-6933.34</v>
      </c>
      <c r="J839" s="43"/>
      <c r="K839" s="5" t="e">
        <f>VLOOKUP(B839,#REF!,1,0)</f>
        <v>#REF!</v>
      </c>
    </row>
    <row r="840" spans="1:11" ht="15" hidden="1" customHeight="1">
      <c r="A840" s="34">
        <v>6</v>
      </c>
      <c r="B840" s="35" t="s">
        <v>5092</v>
      </c>
      <c r="C840" s="34" t="s">
        <v>5093</v>
      </c>
      <c r="D840" s="35" t="s">
        <v>5094</v>
      </c>
      <c r="E840" s="36">
        <v>-686.19</v>
      </c>
      <c r="F840" s="43"/>
      <c r="G840" s="36">
        <v>357.39</v>
      </c>
      <c r="H840" s="36">
        <v>0</v>
      </c>
      <c r="I840" s="36">
        <v>-1043.58</v>
      </c>
      <c r="J840" s="43"/>
      <c r="K840" s="5" t="e">
        <f>VLOOKUP(B840,#REF!,1,0)</f>
        <v>#REF!</v>
      </c>
    </row>
    <row r="841" spans="1:11" ht="15" hidden="1" customHeight="1">
      <c r="A841" s="34">
        <v>6</v>
      </c>
      <c r="B841" s="35" t="s">
        <v>5095</v>
      </c>
      <c r="C841" s="34" t="s">
        <v>5096</v>
      </c>
      <c r="D841" s="35" t="s">
        <v>5097</v>
      </c>
      <c r="E841" s="36">
        <v>-4110.6499999999996</v>
      </c>
      <c r="F841" s="43"/>
      <c r="G841" s="36">
        <v>3362.08</v>
      </c>
      <c r="H841" s="36">
        <v>0</v>
      </c>
      <c r="I841" s="36">
        <v>-7472.73</v>
      </c>
      <c r="J841" s="43"/>
      <c r="K841" s="5" t="e">
        <f>VLOOKUP(B841,#REF!,1,0)</f>
        <v>#REF!</v>
      </c>
    </row>
    <row r="842" spans="1:11" ht="15" hidden="1" customHeight="1">
      <c r="A842" s="34">
        <v>6</v>
      </c>
      <c r="B842" s="35" t="s">
        <v>5098</v>
      </c>
      <c r="C842" s="34" t="s">
        <v>5099</v>
      </c>
      <c r="D842" s="35" t="s">
        <v>5100</v>
      </c>
      <c r="E842" s="36">
        <v>-8381.5</v>
      </c>
      <c r="F842" s="43"/>
      <c r="G842" s="36">
        <v>8290.24</v>
      </c>
      <c r="H842" s="36">
        <v>0</v>
      </c>
      <c r="I842" s="36">
        <v>-16671.740000000002</v>
      </c>
      <c r="J842" s="43"/>
      <c r="K842" s="5" t="e">
        <f>VLOOKUP(B842,#REF!,1,0)</f>
        <v>#REF!</v>
      </c>
    </row>
    <row r="843" spans="1:11" ht="15" hidden="1" customHeight="1">
      <c r="A843" s="34">
        <v>6</v>
      </c>
      <c r="B843" s="35" t="s">
        <v>5101</v>
      </c>
      <c r="C843" s="34" t="s">
        <v>5102</v>
      </c>
      <c r="D843" s="35" t="s">
        <v>5103</v>
      </c>
      <c r="E843" s="36">
        <v>-28232.85</v>
      </c>
      <c r="F843" s="43"/>
      <c r="G843" s="36">
        <v>69429.56</v>
      </c>
      <c r="H843" s="36">
        <v>0</v>
      </c>
      <c r="I843" s="36">
        <v>-97662.41</v>
      </c>
      <c r="J843" s="43"/>
      <c r="K843" s="5" t="e">
        <f>VLOOKUP(B843,#REF!,1,0)</f>
        <v>#REF!</v>
      </c>
    </row>
    <row r="844" spans="1:11" ht="15" hidden="1" customHeight="1">
      <c r="A844" s="34">
        <v>4</v>
      </c>
      <c r="B844" s="35" t="s">
        <v>5104</v>
      </c>
      <c r="C844" s="34" t="s">
        <v>1</v>
      </c>
      <c r="D844" s="35" t="s">
        <v>5105</v>
      </c>
      <c r="E844" s="36">
        <v>-36436.800000000003</v>
      </c>
      <c r="F844" s="43"/>
      <c r="G844" s="36">
        <v>37371.769999999997</v>
      </c>
      <c r="H844" s="36">
        <v>0</v>
      </c>
      <c r="I844" s="36">
        <v>-73808.570000000007</v>
      </c>
      <c r="J844" s="43"/>
      <c r="K844" s="5" t="e">
        <f>VLOOKUP(B844,#REF!,1,0)</f>
        <v>#REF!</v>
      </c>
    </row>
    <row r="845" spans="1:11" ht="15" hidden="1" customHeight="1">
      <c r="A845" s="34">
        <v>6</v>
      </c>
      <c r="B845" s="35" t="s">
        <v>5106</v>
      </c>
      <c r="C845" s="34" t="s">
        <v>5107</v>
      </c>
      <c r="D845" s="35" t="s">
        <v>5108</v>
      </c>
      <c r="E845" s="36">
        <v>-444.82</v>
      </c>
      <c r="F845" s="43"/>
      <c r="G845" s="36">
        <v>170</v>
      </c>
      <c r="H845" s="36">
        <v>0</v>
      </c>
      <c r="I845" s="36">
        <v>-614.82000000000005</v>
      </c>
      <c r="J845" s="43"/>
      <c r="K845" s="5" t="e">
        <f>VLOOKUP(B845,#REF!,1,0)</f>
        <v>#REF!</v>
      </c>
    </row>
    <row r="846" spans="1:11" ht="15" hidden="1" customHeight="1">
      <c r="A846" s="34">
        <v>6</v>
      </c>
      <c r="B846" s="35" t="s">
        <v>5109</v>
      </c>
      <c r="C846" s="34" t="s">
        <v>5110</v>
      </c>
      <c r="D846" s="35" t="s">
        <v>5111</v>
      </c>
      <c r="E846" s="36">
        <v>-2152</v>
      </c>
      <c r="F846" s="43"/>
      <c r="G846" s="36">
        <v>2216</v>
      </c>
      <c r="H846" s="36">
        <v>0</v>
      </c>
      <c r="I846" s="36">
        <v>-4368</v>
      </c>
      <c r="J846" s="43"/>
      <c r="K846" s="5" t="e">
        <f>VLOOKUP(B846,#REF!,1,0)</f>
        <v>#REF!</v>
      </c>
    </row>
    <row r="847" spans="1:11" ht="15" hidden="1" customHeight="1">
      <c r="A847" s="34">
        <v>6</v>
      </c>
      <c r="B847" s="35" t="s">
        <v>5112</v>
      </c>
      <c r="C847" s="34" t="s">
        <v>5113</v>
      </c>
      <c r="D847" s="35" t="s">
        <v>5114</v>
      </c>
      <c r="E847" s="36">
        <v>-3853.39</v>
      </c>
      <c r="F847" s="43"/>
      <c r="G847" s="36">
        <v>4995.34</v>
      </c>
      <c r="H847" s="36">
        <v>0</v>
      </c>
      <c r="I847" s="36">
        <v>-8848.73</v>
      </c>
      <c r="J847" s="43"/>
      <c r="K847" s="5" t="e">
        <f>VLOOKUP(B847,#REF!,1,0)</f>
        <v>#REF!</v>
      </c>
    </row>
    <row r="848" spans="1:11" ht="15" hidden="1" customHeight="1">
      <c r="A848" s="34">
        <v>6</v>
      </c>
      <c r="B848" s="35" t="s">
        <v>5115</v>
      </c>
      <c r="C848" s="34" t="s">
        <v>5116</v>
      </c>
      <c r="D848" s="35" t="s">
        <v>5117</v>
      </c>
      <c r="E848" s="36">
        <v>-445</v>
      </c>
      <c r="F848" s="43"/>
      <c r="G848" s="36">
        <v>1882.8</v>
      </c>
      <c r="H848" s="36">
        <v>0</v>
      </c>
      <c r="I848" s="36">
        <v>-2327.8000000000002</v>
      </c>
      <c r="J848" s="43"/>
      <c r="K848" s="5" t="e">
        <f>VLOOKUP(B848,#REF!,1,0)</f>
        <v>#REF!</v>
      </c>
    </row>
    <row r="849" spans="1:11" ht="15" hidden="1" customHeight="1">
      <c r="A849" s="34">
        <v>6</v>
      </c>
      <c r="B849" s="35" t="s">
        <v>5118</v>
      </c>
      <c r="C849" s="34" t="s">
        <v>5119</v>
      </c>
      <c r="D849" s="35" t="s">
        <v>5120</v>
      </c>
      <c r="E849" s="36">
        <v>-29541.59</v>
      </c>
      <c r="F849" s="43"/>
      <c r="G849" s="36">
        <v>28107.63</v>
      </c>
      <c r="H849" s="36">
        <v>0</v>
      </c>
      <c r="I849" s="36">
        <v>-57649.22</v>
      </c>
      <c r="J849" s="43"/>
      <c r="K849" s="5" t="e">
        <f>VLOOKUP(B849,#REF!,1,0)</f>
        <v>#REF!</v>
      </c>
    </row>
    <row r="850" spans="1:11" ht="15" hidden="1" customHeight="1">
      <c r="A850" s="34">
        <v>4</v>
      </c>
      <c r="B850" s="35" t="s">
        <v>5121</v>
      </c>
      <c r="C850" s="34" t="s">
        <v>1</v>
      </c>
      <c r="D850" s="35" t="s">
        <v>5122</v>
      </c>
      <c r="E850" s="36">
        <v>-1325.81</v>
      </c>
      <c r="F850" s="43"/>
      <c r="G850" s="36">
        <v>1143.1400000000001</v>
      </c>
      <c r="H850" s="36">
        <v>0</v>
      </c>
      <c r="I850" s="36">
        <v>-2468.9499999999998</v>
      </c>
      <c r="J850" s="43"/>
      <c r="K850" s="5" t="e">
        <f>VLOOKUP(B850,#REF!,1,0)</f>
        <v>#REF!</v>
      </c>
    </row>
    <row r="851" spans="1:11" ht="15" hidden="1" customHeight="1">
      <c r="A851" s="34">
        <v>6</v>
      </c>
      <c r="B851" s="35" t="s">
        <v>5123</v>
      </c>
      <c r="C851" s="34" t="s">
        <v>5124</v>
      </c>
      <c r="D851" s="35" t="s">
        <v>5125</v>
      </c>
      <c r="E851" s="36">
        <v>0</v>
      </c>
      <c r="F851" s="43"/>
      <c r="G851" s="36">
        <v>540.32000000000005</v>
      </c>
      <c r="H851" s="36">
        <v>0</v>
      </c>
      <c r="I851" s="36">
        <v>-540.32000000000005</v>
      </c>
      <c r="J851" s="43"/>
      <c r="K851" s="5" t="e">
        <f>VLOOKUP(B851,#REF!,1,0)</f>
        <v>#REF!</v>
      </c>
    </row>
    <row r="852" spans="1:11" ht="15" hidden="1" customHeight="1">
      <c r="A852" s="34">
        <v>6</v>
      </c>
      <c r="B852" s="35" t="s">
        <v>5126</v>
      </c>
      <c r="C852" s="34" t="s">
        <v>5127</v>
      </c>
      <c r="D852" s="35" t="s">
        <v>5128</v>
      </c>
      <c r="E852" s="36">
        <v>-1173.8800000000001</v>
      </c>
      <c r="F852" s="43"/>
      <c r="G852" s="36">
        <v>312.37</v>
      </c>
      <c r="H852" s="36">
        <v>0</v>
      </c>
      <c r="I852" s="36">
        <v>-1486.25</v>
      </c>
      <c r="J852" s="43"/>
      <c r="K852" s="5" t="e">
        <f>VLOOKUP(B852,#REF!,1,0)</f>
        <v>#REF!</v>
      </c>
    </row>
    <row r="853" spans="1:11" ht="15" hidden="1" customHeight="1">
      <c r="A853" s="34">
        <v>6</v>
      </c>
      <c r="B853" s="35" t="s">
        <v>5135</v>
      </c>
      <c r="C853" s="34" t="s">
        <v>5136</v>
      </c>
      <c r="D853" s="35" t="s">
        <v>5137</v>
      </c>
      <c r="E853" s="36">
        <v>0</v>
      </c>
      <c r="F853" s="43"/>
      <c r="G853" s="36">
        <v>165.3</v>
      </c>
      <c r="H853" s="36">
        <v>0</v>
      </c>
      <c r="I853" s="36">
        <v>-165.3</v>
      </c>
      <c r="J853" s="43"/>
      <c r="K853" s="5" t="e">
        <f>VLOOKUP(B853,#REF!,1,0)</f>
        <v>#REF!</v>
      </c>
    </row>
    <row r="854" spans="1:11" ht="15" hidden="1" customHeight="1">
      <c r="A854" s="34">
        <v>6</v>
      </c>
      <c r="B854" s="35" t="s">
        <v>5138</v>
      </c>
      <c r="C854" s="34" t="s">
        <v>5139</v>
      </c>
      <c r="D854" s="35" t="s">
        <v>5140</v>
      </c>
      <c r="E854" s="36">
        <v>-151.93</v>
      </c>
      <c r="F854" s="43"/>
      <c r="G854" s="36">
        <v>125.15</v>
      </c>
      <c r="H854" s="36">
        <v>0</v>
      </c>
      <c r="I854" s="36">
        <v>-277.08</v>
      </c>
      <c r="J854" s="43"/>
      <c r="K854" s="5" t="e">
        <f>VLOOKUP(B854,#REF!,1,0)</f>
        <v>#REF!</v>
      </c>
    </row>
    <row r="855" spans="1:11" ht="15" hidden="1" customHeight="1">
      <c r="A855" s="34">
        <v>4</v>
      </c>
      <c r="B855" s="35" t="s">
        <v>5141</v>
      </c>
      <c r="C855" s="34" t="s">
        <v>1</v>
      </c>
      <c r="D855" s="35" t="s">
        <v>5142</v>
      </c>
      <c r="E855" s="36">
        <v>-9888.5300000000007</v>
      </c>
      <c r="F855" s="43"/>
      <c r="G855" s="36">
        <v>11833.31</v>
      </c>
      <c r="H855" s="36">
        <v>0</v>
      </c>
      <c r="I855" s="36">
        <v>-21721.84</v>
      </c>
      <c r="J855" s="43"/>
      <c r="K855" s="5" t="e">
        <f>VLOOKUP(B855,#REF!,1,0)</f>
        <v>#REF!</v>
      </c>
    </row>
    <row r="856" spans="1:11" ht="15" hidden="1" customHeight="1">
      <c r="A856" s="34">
        <v>6</v>
      </c>
      <c r="B856" s="35" t="s">
        <v>5143</v>
      </c>
      <c r="C856" s="34" t="s">
        <v>5144</v>
      </c>
      <c r="D856" s="35" t="s">
        <v>5145</v>
      </c>
      <c r="E856" s="36">
        <v>-9888.5300000000007</v>
      </c>
      <c r="F856" s="43"/>
      <c r="G856" s="36">
        <v>11833.31</v>
      </c>
      <c r="H856" s="36">
        <v>0</v>
      </c>
      <c r="I856" s="36">
        <v>-21721.84</v>
      </c>
      <c r="J856" s="43"/>
      <c r="K856" s="5" t="e">
        <f>VLOOKUP(B856,#REF!,1,0)</f>
        <v>#REF!</v>
      </c>
    </row>
    <row r="857" spans="1:11" ht="15" hidden="1" customHeight="1">
      <c r="A857" s="34">
        <v>4</v>
      </c>
      <c r="B857" s="35" t="s">
        <v>5149</v>
      </c>
      <c r="C857" s="34" t="s">
        <v>1</v>
      </c>
      <c r="D857" s="35" t="s">
        <v>5150</v>
      </c>
      <c r="E857" s="36">
        <v>-233681.09</v>
      </c>
      <c r="F857" s="43"/>
      <c r="G857" s="36">
        <v>203804.99</v>
      </c>
      <c r="H857" s="36">
        <v>13638.86</v>
      </c>
      <c r="I857" s="36">
        <v>-423847.22</v>
      </c>
      <c r="J857" s="43"/>
      <c r="K857" s="5" t="e">
        <f>VLOOKUP(B857,#REF!,1,0)</f>
        <v>#REF!</v>
      </c>
    </row>
    <row r="858" spans="1:11" ht="15" hidden="1" customHeight="1">
      <c r="A858" s="34">
        <v>6</v>
      </c>
      <c r="B858" s="35" t="s">
        <v>5151</v>
      </c>
      <c r="C858" s="34" t="s">
        <v>5152</v>
      </c>
      <c r="D858" s="35" t="s">
        <v>5153</v>
      </c>
      <c r="E858" s="36">
        <v>-52.89</v>
      </c>
      <c r="F858" s="43"/>
      <c r="G858" s="36">
        <v>52.89</v>
      </c>
      <c r="H858" s="36">
        <v>0</v>
      </c>
      <c r="I858" s="36">
        <v>-105.78</v>
      </c>
      <c r="J858" s="43"/>
      <c r="K858" s="5" t="e">
        <f>VLOOKUP(B858,#REF!,1,0)</f>
        <v>#REF!</v>
      </c>
    </row>
    <row r="859" spans="1:11" ht="15" hidden="1" customHeight="1">
      <c r="A859" s="34">
        <v>6</v>
      </c>
      <c r="B859" s="35" t="s">
        <v>5154</v>
      </c>
      <c r="C859" s="34" t="s">
        <v>5155</v>
      </c>
      <c r="D859" s="35" t="s">
        <v>5156</v>
      </c>
      <c r="E859" s="36">
        <v>-4877.67</v>
      </c>
      <c r="F859" s="43"/>
      <c r="G859" s="36">
        <v>5190.7</v>
      </c>
      <c r="H859" s="36">
        <v>692.04</v>
      </c>
      <c r="I859" s="36">
        <v>-9376.33</v>
      </c>
      <c r="J859" s="43"/>
      <c r="K859" s="5" t="e">
        <f>VLOOKUP(B859,#REF!,1,0)</f>
        <v>#REF!</v>
      </c>
    </row>
    <row r="860" spans="1:11" ht="15" hidden="1" customHeight="1">
      <c r="A860" s="34">
        <v>6</v>
      </c>
      <c r="B860" s="35" t="s">
        <v>5838</v>
      </c>
      <c r="C860" s="34" t="s">
        <v>5839</v>
      </c>
      <c r="D860" s="35" t="s">
        <v>5798</v>
      </c>
      <c r="E860" s="36">
        <v>0</v>
      </c>
      <c r="F860" s="43"/>
      <c r="G860" s="36">
        <v>136.16999999999999</v>
      </c>
      <c r="H860" s="36">
        <v>0</v>
      </c>
      <c r="I860" s="36">
        <v>-136.16999999999999</v>
      </c>
      <c r="J860" s="43"/>
      <c r="K860" s="5" t="e">
        <f>VLOOKUP(B860,#REF!,1,0)</f>
        <v>#REF!</v>
      </c>
    </row>
    <row r="861" spans="1:11" ht="15" hidden="1" customHeight="1">
      <c r="A861" s="34">
        <v>6</v>
      </c>
      <c r="B861" s="35" t="s">
        <v>5157</v>
      </c>
      <c r="C861" s="34" t="s">
        <v>5158</v>
      </c>
      <c r="D861" s="35" t="s">
        <v>5159</v>
      </c>
      <c r="E861" s="36">
        <v>-100221.39</v>
      </c>
      <c r="F861" s="43"/>
      <c r="G861" s="36">
        <v>80978.77</v>
      </c>
      <c r="H861" s="36">
        <v>225.2</v>
      </c>
      <c r="I861" s="36">
        <v>-180974.96</v>
      </c>
      <c r="J861" s="43"/>
      <c r="K861" s="5" t="e">
        <f>VLOOKUP(B861,#REF!,1,0)</f>
        <v>#REF!</v>
      </c>
    </row>
    <row r="862" spans="1:11" ht="15" hidden="1" customHeight="1">
      <c r="A862" s="34">
        <v>6</v>
      </c>
      <c r="B862" s="35" t="s">
        <v>5160</v>
      </c>
      <c r="C862" s="34" t="s">
        <v>5161</v>
      </c>
      <c r="D862" s="35" t="s">
        <v>5162</v>
      </c>
      <c r="E862" s="36">
        <v>-6039.29</v>
      </c>
      <c r="F862" s="43"/>
      <c r="G862" s="36">
        <v>5858.78</v>
      </c>
      <c r="H862" s="36">
        <v>0</v>
      </c>
      <c r="I862" s="36">
        <v>-11898.07</v>
      </c>
      <c r="J862" s="43"/>
      <c r="K862" s="5" t="e">
        <f>VLOOKUP(B862,#REF!,1,0)</f>
        <v>#REF!</v>
      </c>
    </row>
    <row r="863" spans="1:11" ht="15" hidden="1" customHeight="1">
      <c r="A863" s="34">
        <v>6</v>
      </c>
      <c r="B863" s="35" t="s">
        <v>5163</v>
      </c>
      <c r="C863" s="34" t="s">
        <v>5164</v>
      </c>
      <c r="D863" s="35" t="s">
        <v>5165</v>
      </c>
      <c r="E863" s="36">
        <v>-8271.06</v>
      </c>
      <c r="F863" s="43"/>
      <c r="G863" s="36">
        <v>13952.12</v>
      </c>
      <c r="H863" s="36">
        <v>73.75</v>
      </c>
      <c r="I863" s="36">
        <v>-22149.43</v>
      </c>
      <c r="J863" s="43"/>
      <c r="K863" s="5" t="e">
        <f>VLOOKUP(B863,#REF!,1,0)</f>
        <v>#REF!</v>
      </c>
    </row>
    <row r="864" spans="1:11" ht="15" hidden="1" customHeight="1">
      <c r="A864" s="34">
        <v>6</v>
      </c>
      <c r="B864" s="35" t="s">
        <v>5166</v>
      </c>
      <c r="C864" s="34" t="s">
        <v>5167</v>
      </c>
      <c r="D864" s="35" t="s">
        <v>5168</v>
      </c>
      <c r="E864" s="36">
        <v>-6819.3</v>
      </c>
      <c r="F864" s="43"/>
      <c r="G864" s="36">
        <v>986.5</v>
      </c>
      <c r="H864" s="36">
        <v>63.6</v>
      </c>
      <c r="I864" s="36">
        <v>-7742.2</v>
      </c>
      <c r="J864" s="43"/>
      <c r="K864" s="5" t="e">
        <f>VLOOKUP(B864,#REF!,1,0)</f>
        <v>#REF!</v>
      </c>
    </row>
    <row r="865" spans="1:11" ht="15" hidden="1" customHeight="1">
      <c r="A865" s="34">
        <v>6</v>
      </c>
      <c r="B865" s="35" t="s">
        <v>5169</v>
      </c>
      <c r="C865" s="34" t="s">
        <v>5170</v>
      </c>
      <c r="D865" s="35" t="s">
        <v>5171</v>
      </c>
      <c r="E865" s="36">
        <v>-269.63</v>
      </c>
      <c r="F865" s="43"/>
      <c r="G865" s="36">
        <v>456.45</v>
      </c>
      <c r="H865" s="36">
        <v>0</v>
      </c>
      <c r="I865" s="36">
        <v>-726.08</v>
      </c>
      <c r="J865" s="43"/>
      <c r="K865" s="5" t="e">
        <f>VLOOKUP(B865,#REF!,1,0)</f>
        <v>#REF!</v>
      </c>
    </row>
    <row r="866" spans="1:11" ht="15" hidden="1" customHeight="1">
      <c r="A866" s="34">
        <v>6</v>
      </c>
      <c r="B866" s="35" t="s">
        <v>5843</v>
      </c>
      <c r="C866" s="34" t="s">
        <v>5844</v>
      </c>
      <c r="D866" s="35" t="s">
        <v>5845</v>
      </c>
      <c r="E866" s="36">
        <v>-785.46</v>
      </c>
      <c r="F866" s="43"/>
      <c r="G866" s="36">
        <v>0</v>
      </c>
      <c r="H866" s="36">
        <v>0</v>
      </c>
      <c r="I866" s="36">
        <v>-785.46</v>
      </c>
      <c r="J866" s="43"/>
      <c r="K866" s="5" t="e">
        <f>VLOOKUP(B866,#REF!,1,0)</f>
        <v>#REF!</v>
      </c>
    </row>
    <row r="867" spans="1:11" ht="15" hidden="1" customHeight="1">
      <c r="A867" s="34">
        <v>6</v>
      </c>
      <c r="B867" s="35" t="s">
        <v>5175</v>
      </c>
      <c r="C867" s="34" t="s">
        <v>5176</v>
      </c>
      <c r="D867" s="35" t="s">
        <v>5177</v>
      </c>
      <c r="E867" s="36">
        <v>-4755.6499999999996</v>
      </c>
      <c r="F867" s="43"/>
      <c r="G867" s="36">
        <v>4755.6499999999996</v>
      </c>
      <c r="H867" s="36">
        <v>0</v>
      </c>
      <c r="I867" s="36">
        <v>-9511.2999999999993</v>
      </c>
      <c r="J867" s="43"/>
      <c r="K867" s="5" t="e">
        <f>VLOOKUP(B867,#REF!,1,0)</f>
        <v>#REF!</v>
      </c>
    </row>
    <row r="868" spans="1:11" ht="15" hidden="1" customHeight="1">
      <c r="A868" s="34">
        <v>6</v>
      </c>
      <c r="B868" s="35" t="s">
        <v>5178</v>
      </c>
      <c r="C868" s="34" t="s">
        <v>5179</v>
      </c>
      <c r="D868" s="35" t="s">
        <v>5180</v>
      </c>
      <c r="E868" s="36">
        <v>-665.32</v>
      </c>
      <c r="F868" s="43"/>
      <c r="G868" s="36">
        <v>665.92</v>
      </c>
      <c r="H868" s="36">
        <v>0</v>
      </c>
      <c r="I868" s="36">
        <v>-1331.24</v>
      </c>
      <c r="J868" s="43"/>
      <c r="K868" s="5" t="e">
        <f>VLOOKUP(B868,#REF!,1,0)</f>
        <v>#REF!</v>
      </c>
    </row>
    <row r="869" spans="1:11" ht="15" hidden="1" customHeight="1">
      <c r="A869" s="34">
        <v>6</v>
      </c>
      <c r="B869" s="35" t="s">
        <v>5181</v>
      </c>
      <c r="C869" s="34" t="s">
        <v>5182</v>
      </c>
      <c r="D869" s="35" t="s">
        <v>5183</v>
      </c>
      <c r="E869" s="36">
        <v>-46118.71</v>
      </c>
      <c r="F869" s="43"/>
      <c r="G869" s="36">
        <v>43696.28</v>
      </c>
      <c r="H869" s="36">
        <v>0</v>
      </c>
      <c r="I869" s="36">
        <v>-89814.99</v>
      </c>
      <c r="J869" s="43"/>
      <c r="K869" s="5" t="e">
        <f>VLOOKUP(B869,#REF!,1,0)</f>
        <v>#REF!</v>
      </c>
    </row>
    <row r="870" spans="1:11" ht="15" hidden="1" customHeight="1">
      <c r="A870" s="34">
        <v>6</v>
      </c>
      <c r="B870" s="35" t="s">
        <v>5184</v>
      </c>
      <c r="C870" s="34" t="s">
        <v>5185</v>
      </c>
      <c r="D870" s="35" t="s">
        <v>5186</v>
      </c>
      <c r="E870" s="36">
        <v>0</v>
      </c>
      <c r="F870" s="43"/>
      <c r="G870" s="36">
        <v>4.04</v>
      </c>
      <c r="H870" s="36">
        <v>0</v>
      </c>
      <c r="I870" s="36">
        <v>-4.04</v>
      </c>
      <c r="J870" s="43"/>
      <c r="K870" s="5" t="e">
        <f>VLOOKUP(B870,#REF!,1,0)</f>
        <v>#REF!</v>
      </c>
    </row>
    <row r="871" spans="1:11" ht="15" hidden="1" customHeight="1">
      <c r="A871" s="34">
        <v>6</v>
      </c>
      <c r="B871" s="35" t="s">
        <v>5187</v>
      </c>
      <c r="C871" s="34" t="s">
        <v>5188</v>
      </c>
      <c r="D871" s="35" t="s">
        <v>5189</v>
      </c>
      <c r="E871" s="36">
        <v>-23162.37</v>
      </c>
      <c r="F871" s="43"/>
      <c r="G871" s="36">
        <v>11140.68</v>
      </c>
      <c r="H871" s="36">
        <v>0</v>
      </c>
      <c r="I871" s="36">
        <v>-34303.050000000003</v>
      </c>
      <c r="J871" s="43"/>
      <c r="K871" s="5" t="e">
        <f>VLOOKUP(B871,#REF!,1,0)</f>
        <v>#REF!</v>
      </c>
    </row>
    <row r="872" spans="1:11" ht="15" hidden="1" customHeight="1">
      <c r="A872" s="34">
        <v>6</v>
      </c>
      <c r="B872" s="35" t="s">
        <v>5190</v>
      </c>
      <c r="C872" s="34" t="s">
        <v>5191</v>
      </c>
      <c r="D872" s="35" t="s">
        <v>3334</v>
      </c>
      <c r="E872" s="36">
        <v>-1496.84</v>
      </c>
      <c r="F872" s="43"/>
      <c r="G872" s="36">
        <v>1496.84</v>
      </c>
      <c r="H872" s="36">
        <v>0</v>
      </c>
      <c r="I872" s="36">
        <v>-2993.68</v>
      </c>
      <c r="J872" s="43"/>
      <c r="K872" s="5" t="e">
        <f>VLOOKUP(B872,#REF!,1,0)</f>
        <v>#REF!</v>
      </c>
    </row>
    <row r="873" spans="1:11" ht="15" hidden="1" customHeight="1">
      <c r="A873" s="34">
        <v>6</v>
      </c>
      <c r="B873" s="35" t="s">
        <v>5192</v>
      </c>
      <c r="C873" s="34" t="s">
        <v>5193</v>
      </c>
      <c r="D873" s="35" t="s">
        <v>4294</v>
      </c>
      <c r="E873" s="36">
        <v>-30145.51</v>
      </c>
      <c r="F873" s="43"/>
      <c r="G873" s="36">
        <v>34433.199999999997</v>
      </c>
      <c r="H873" s="36">
        <v>12584.27</v>
      </c>
      <c r="I873" s="36">
        <v>-51994.44</v>
      </c>
      <c r="J873" s="43"/>
      <c r="K873" s="5" t="e">
        <f>VLOOKUP(B873,#REF!,1,0)</f>
        <v>#REF!</v>
      </c>
    </row>
    <row r="874" spans="1:11" ht="15" hidden="1" customHeight="1">
      <c r="A874" s="34">
        <v>3</v>
      </c>
      <c r="B874" s="35" t="s">
        <v>5194</v>
      </c>
      <c r="C874" s="34" t="s">
        <v>1</v>
      </c>
      <c r="D874" s="35" t="s">
        <v>5195</v>
      </c>
      <c r="E874" s="36">
        <v>-1073523.49</v>
      </c>
      <c r="F874" s="43"/>
      <c r="G874" s="36">
        <v>1064585.56</v>
      </c>
      <c r="H874" s="36">
        <v>196915.75</v>
      </c>
      <c r="I874" s="36">
        <v>-1941193.3</v>
      </c>
      <c r="J874" s="43"/>
      <c r="K874" s="5" t="e">
        <f>VLOOKUP(B874,#REF!,1,0)</f>
        <v>#REF!</v>
      </c>
    </row>
    <row r="875" spans="1:11" ht="15" hidden="1" customHeight="1">
      <c r="A875" s="34">
        <v>4</v>
      </c>
      <c r="B875" s="35" t="s">
        <v>5196</v>
      </c>
      <c r="C875" s="34" t="s">
        <v>1</v>
      </c>
      <c r="D875" s="35" t="s">
        <v>5197</v>
      </c>
      <c r="E875" s="36">
        <v>-35766.239999999998</v>
      </c>
      <c r="F875" s="43"/>
      <c r="G875" s="36">
        <v>35065.21</v>
      </c>
      <c r="H875" s="36">
        <v>0</v>
      </c>
      <c r="I875" s="36">
        <v>-70831.45</v>
      </c>
      <c r="J875" s="43"/>
      <c r="K875" s="5" t="e">
        <f>VLOOKUP(B875,#REF!,1,0)</f>
        <v>#REF!</v>
      </c>
    </row>
    <row r="876" spans="1:11" ht="15" hidden="1" customHeight="1">
      <c r="A876" s="34">
        <v>6</v>
      </c>
      <c r="B876" s="35" t="s">
        <v>5198</v>
      </c>
      <c r="C876" s="34" t="s">
        <v>5199</v>
      </c>
      <c r="D876" s="35" t="s">
        <v>5200</v>
      </c>
      <c r="E876" s="36">
        <v>-35766.239999999998</v>
      </c>
      <c r="F876" s="43"/>
      <c r="G876" s="36">
        <v>35065.21</v>
      </c>
      <c r="H876" s="36">
        <v>0</v>
      </c>
      <c r="I876" s="36">
        <v>-70831.45</v>
      </c>
      <c r="J876" s="43"/>
      <c r="K876" s="5" t="e">
        <f>VLOOKUP(B876,#REF!,1,0)</f>
        <v>#REF!</v>
      </c>
    </row>
    <row r="877" spans="1:11" ht="15" hidden="1" customHeight="1">
      <c r="A877" s="34">
        <v>4</v>
      </c>
      <c r="B877" s="35" t="s">
        <v>5201</v>
      </c>
      <c r="C877" s="34" t="s">
        <v>1</v>
      </c>
      <c r="D877" s="35" t="s">
        <v>5202</v>
      </c>
      <c r="E877" s="36">
        <v>-993071.02</v>
      </c>
      <c r="F877" s="43"/>
      <c r="G877" s="36">
        <v>948788.88</v>
      </c>
      <c r="H877" s="36">
        <v>179196.25</v>
      </c>
      <c r="I877" s="36">
        <v>-1762663.65</v>
      </c>
      <c r="J877" s="43"/>
      <c r="K877" s="5" t="e">
        <f>VLOOKUP(B877,#REF!,1,0)</f>
        <v>#REF!</v>
      </c>
    </row>
    <row r="878" spans="1:11" ht="15" hidden="1" customHeight="1">
      <c r="A878" s="34">
        <v>5</v>
      </c>
      <c r="B878" s="35" t="s">
        <v>5203</v>
      </c>
      <c r="C878" s="34" t="s">
        <v>1</v>
      </c>
      <c r="D878" s="35" t="s">
        <v>5204</v>
      </c>
      <c r="E878" s="36">
        <v>-947572.67</v>
      </c>
      <c r="F878" s="43"/>
      <c r="G878" s="36">
        <v>925427.77</v>
      </c>
      <c r="H878" s="36">
        <v>172163.57</v>
      </c>
      <c r="I878" s="36">
        <v>-1700836.87</v>
      </c>
      <c r="J878" s="43"/>
      <c r="K878" s="5" t="e">
        <f>VLOOKUP(B878,#REF!,1,0)</f>
        <v>#REF!</v>
      </c>
    </row>
    <row r="879" spans="1:11" ht="15" hidden="1" customHeight="1">
      <c r="A879" s="34">
        <v>6</v>
      </c>
      <c r="B879" s="35" t="s">
        <v>5205</v>
      </c>
      <c r="C879" s="34" t="s">
        <v>5206</v>
      </c>
      <c r="D879" s="35" t="s">
        <v>4714</v>
      </c>
      <c r="E879" s="36">
        <v>-237887.35999999999</v>
      </c>
      <c r="F879" s="43"/>
      <c r="G879" s="36">
        <v>295616.32</v>
      </c>
      <c r="H879" s="36">
        <v>57236.61</v>
      </c>
      <c r="I879" s="36">
        <v>-476267.07</v>
      </c>
      <c r="J879" s="43"/>
      <c r="K879" s="5" t="e">
        <f>VLOOKUP(B879,#REF!,1,0)</f>
        <v>#REF!</v>
      </c>
    </row>
    <row r="880" spans="1:11" ht="15" hidden="1" customHeight="1">
      <c r="A880" s="34">
        <v>6</v>
      </c>
      <c r="B880" s="35" t="s">
        <v>5207</v>
      </c>
      <c r="C880" s="34" t="s">
        <v>5208</v>
      </c>
      <c r="D880" s="35" t="s">
        <v>5209</v>
      </c>
      <c r="E880" s="36">
        <v>-6793.08</v>
      </c>
      <c r="F880" s="43"/>
      <c r="G880" s="36">
        <v>10850.58</v>
      </c>
      <c r="H880" s="36">
        <v>1837.77</v>
      </c>
      <c r="I880" s="36">
        <v>-15805.89</v>
      </c>
      <c r="J880" s="43"/>
      <c r="K880" s="5" t="e">
        <f>VLOOKUP(B880,#REF!,1,0)</f>
        <v>#REF!</v>
      </c>
    </row>
    <row r="881" spans="1:11" ht="15" hidden="1" customHeight="1">
      <c r="A881" s="34">
        <v>6</v>
      </c>
      <c r="B881" s="35" t="s">
        <v>5213</v>
      </c>
      <c r="C881" s="34" t="s">
        <v>5214</v>
      </c>
      <c r="D881" s="35" t="s">
        <v>5215</v>
      </c>
      <c r="E881" s="36">
        <v>-24191.9</v>
      </c>
      <c r="F881" s="43"/>
      <c r="G881" s="36">
        <v>43604.94</v>
      </c>
      <c r="H881" s="36">
        <v>28.36</v>
      </c>
      <c r="I881" s="36">
        <v>-67768.479999999996</v>
      </c>
      <c r="J881" s="43"/>
      <c r="K881" s="5" t="e">
        <f>VLOOKUP(B881,#REF!,1,0)</f>
        <v>#REF!</v>
      </c>
    </row>
    <row r="882" spans="1:11" ht="15" hidden="1" customHeight="1">
      <c r="A882" s="34">
        <v>6</v>
      </c>
      <c r="B882" s="35" t="s">
        <v>5216</v>
      </c>
      <c r="C882" s="34" t="s">
        <v>5217</v>
      </c>
      <c r="D882" s="35" t="s">
        <v>5218</v>
      </c>
      <c r="E882" s="36">
        <v>-4701.71</v>
      </c>
      <c r="F882" s="43"/>
      <c r="G882" s="36">
        <v>1571.78</v>
      </c>
      <c r="H882" s="36">
        <v>94.55</v>
      </c>
      <c r="I882" s="36">
        <v>-6178.94</v>
      </c>
      <c r="J882" s="43"/>
      <c r="K882" s="5" t="e">
        <f>VLOOKUP(B882,#REF!,1,0)</f>
        <v>#REF!</v>
      </c>
    </row>
    <row r="883" spans="1:11" ht="15" hidden="1" customHeight="1">
      <c r="A883" s="34">
        <v>6</v>
      </c>
      <c r="B883" s="35" t="s">
        <v>5219</v>
      </c>
      <c r="C883" s="34" t="s">
        <v>5220</v>
      </c>
      <c r="D883" s="35" t="s">
        <v>5221</v>
      </c>
      <c r="E883" s="36">
        <v>-312940.28999999998</v>
      </c>
      <c r="F883" s="43"/>
      <c r="G883" s="36">
        <v>298083.7</v>
      </c>
      <c r="H883" s="36">
        <v>88583.25</v>
      </c>
      <c r="I883" s="36">
        <v>-522440.74</v>
      </c>
      <c r="J883" s="43"/>
      <c r="K883" s="5" t="e">
        <f>VLOOKUP(B883,#REF!,1,0)</f>
        <v>#REF!</v>
      </c>
    </row>
    <row r="884" spans="1:11" ht="15" hidden="1" customHeight="1">
      <c r="A884" s="34">
        <v>6</v>
      </c>
      <c r="B884" s="35" t="s">
        <v>5222</v>
      </c>
      <c r="C884" s="34" t="s">
        <v>5223</v>
      </c>
      <c r="D884" s="35" t="s">
        <v>5224</v>
      </c>
      <c r="E884" s="36">
        <v>0</v>
      </c>
      <c r="F884" s="43"/>
      <c r="G884" s="36">
        <v>1462.14</v>
      </c>
      <c r="H884" s="36">
        <v>0</v>
      </c>
      <c r="I884" s="36">
        <v>-1462.14</v>
      </c>
      <c r="J884" s="43"/>
      <c r="K884" s="5" t="e">
        <f>VLOOKUP(B884,#REF!,1,0)</f>
        <v>#REF!</v>
      </c>
    </row>
    <row r="885" spans="1:11" ht="15" hidden="1" customHeight="1">
      <c r="A885" s="34">
        <v>6</v>
      </c>
      <c r="B885" s="35" t="s">
        <v>5225</v>
      </c>
      <c r="C885" s="34" t="s">
        <v>5226</v>
      </c>
      <c r="D885" s="35" t="s">
        <v>5227</v>
      </c>
      <c r="E885" s="36">
        <v>-361058.33</v>
      </c>
      <c r="F885" s="43"/>
      <c r="G885" s="36">
        <v>274238.31</v>
      </c>
      <c r="H885" s="36">
        <v>24383.03</v>
      </c>
      <c r="I885" s="36">
        <v>-610913.61</v>
      </c>
      <c r="J885" s="43"/>
      <c r="K885" s="5" t="e">
        <f>VLOOKUP(B885,#REF!,1,0)</f>
        <v>#REF!</v>
      </c>
    </row>
    <row r="886" spans="1:11" ht="15" hidden="1" customHeight="1">
      <c r="A886" s="34">
        <v>5</v>
      </c>
      <c r="B886" s="35" t="s">
        <v>5228</v>
      </c>
      <c r="C886" s="34" t="s">
        <v>1</v>
      </c>
      <c r="D886" s="35" t="s">
        <v>5229</v>
      </c>
      <c r="E886" s="36">
        <v>-41013.06</v>
      </c>
      <c r="F886" s="43"/>
      <c r="G886" s="36">
        <v>18139.93</v>
      </c>
      <c r="H886" s="36">
        <v>4306.0600000000004</v>
      </c>
      <c r="I886" s="36">
        <v>-54846.93</v>
      </c>
      <c r="J886" s="43"/>
      <c r="K886" s="5" t="e">
        <f>VLOOKUP(B886,#REF!,1,0)</f>
        <v>#REF!</v>
      </c>
    </row>
    <row r="887" spans="1:11" ht="15" hidden="1" customHeight="1">
      <c r="A887" s="34">
        <v>6</v>
      </c>
      <c r="B887" s="35" t="s">
        <v>5230</v>
      </c>
      <c r="C887" s="34" t="s">
        <v>5231</v>
      </c>
      <c r="D887" s="35" t="s">
        <v>4728</v>
      </c>
      <c r="E887" s="36">
        <v>-41013.06</v>
      </c>
      <c r="F887" s="43"/>
      <c r="G887" s="36">
        <v>18139.93</v>
      </c>
      <c r="H887" s="36">
        <v>4306.0600000000004</v>
      </c>
      <c r="I887" s="36">
        <v>-54846.93</v>
      </c>
      <c r="J887" s="43"/>
      <c r="K887" s="5" t="e">
        <f>VLOOKUP(B887,#REF!,1,0)</f>
        <v>#REF!</v>
      </c>
    </row>
    <row r="888" spans="1:11" ht="15" hidden="1" customHeight="1">
      <c r="A888" s="34">
        <v>5</v>
      </c>
      <c r="B888" s="35" t="s">
        <v>5232</v>
      </c>
      <c r="C888" s="34" t="s">
        <v>1</v>
      </c>
      <c r="D888" s="35" t="s">
        <v>5233</v>
      </c>
      <c r="E888" s="36">
        <v>-4485.29</v>
      </c>
      <c r="F888" s="43"/>
      <c r="G888" s="36">
        <v>5221.18</v>
      </c>
      <c r="H888" s="36">
        <v>2726.62</v>
      </c>
      <c r="I888" s="36">
        <v>-6979.85</v>
      </c>
      <c r="J888" s="43"/>
      <c r="K888" s="5" t="e">
        <f>VLOOKUP(B888,#REF!,1,0)</f>
        <v>#REF!</v>
      </c>
    </row>
    <row r="889" spans="1:11" ht="15" hidden="1" customHeight="1">
      <c r="A889" s="34">
        <v>6</v>
      </c>
      <c r="B889" s="35" t="s">
        <v>5234</v>
      </c>
      <c r="C889" s="34" t="s">
        <v>5235</v>
      </c>
      <c r="D889" s="35" t="s">
        <v>5236</v>
      </c>
      <c r="E889" s="36">
        <v>-4485.29</v>
      </c>
      <c r="F889" s="43"/>
      <c r="G889" s="36">
        <v>5221.18</v>
      </c>
      <c r="H889" s="36">
        <v>2726.62</v>
      </c>
      <c r="I889" s="36">
        <v>-6979.85</v>
      </c>
      <c r="J889" s="43"/>
      <c r="K889" s="5" t="e">
        <f>VLOOKUP(B889,#REF!,1,0)</f>
        <v>#REF!</v>
      </c>
    </row>
    <row r="890" spans="1:11" ht="15" hidden="1" customHeight="1">
      <c r="A890" s="34">
        <v>4</v>
      </c>
      <c r="B890" s="35" t="s">
        <v>5242</v>
      </c>
      <c r="C890" s="34" t="s">
        <v>1</v>
      </c>
      <c r="D890" s="35" t="s">
        <v>5243</v>
      </c>
      <c r="E890" s="36">
        <v>-44686.23</v>
      </c>
      <c r="F890" s="43"/>
      <c r="G890" s="36">
        <v>80731.47</v>
      </c>
      <c r="H890" s="36">
        <v>17719.5</v>
      </c>
      <c r="I890" s="36">
        <v>-107698.2</v>
      </c>
      <c r="J890" s="43"/>
      <c r="K890" s="5" t="e">
        <f>VLOOKUP(B890,#REF!,1,0)</f>
        <v>#REF!</v>
      </c>
    </row>
    <row r="891" spans="1:11" ht="15" hidden="1" customHeight="1">
      <c r="A891" s="34">
        <v>5</v>
      </c>
      <c r="B891" s="35" t="s">
        <v>5244</v>
      </c>
      <c r="C891" s="34" t="s">
        <v>1</v>
      </c>
      <c r="D891" s="35" t="s">
        <v>5245</v>
      </c>
      <c r="E891" s="36">
        <v>0</v>
      </c>
      <c r="F891" s="43"/>
      <c r="G891" s="36">
        <v>5346.68</v>
      </c>
      <c r="H891" s="36">
        <v>0</v>
      </c>
      <c r="I891" s="36">
        <v>-5346.68</v>
      </c>
      <c r="J891" s="43"/>
      <c r="K891" s="5" t="e">
        <f>VLOOKUP(B891,#REF!,1,0)</f>
        <v>#REF!</v>
      </c>
    </row>
    <row r="892" spans="1:11" ht="15" hidden="1" customHeight="1">
      <c r="A892" s="34">
        <v>6</v>
      </c>
      <c r="B892" s="35" t="s">
        <v>5246</v>
      </c>
      <c r="C892" s="34" t="s">
        <v>5247</v>
      </c>
      <c r="D892" s="35" t="s">
        <v>4309</v>
      </c>
      <c r="E892" s="36">
        <v>0</v>
      </c>
      <c r="F892" s="43"/>
      <c r="G892" s="36">
        <v>5346.68</v>
      </c>
      <c r="H892" s="36">
        <v>0</v>
      </c>
      <c r="I892" s="36">
        <v>-5346.68</v>
      </c>
      <c r="J892" s="43"/>
      <c r="K892" s="5" t="e">
        <f>VLOOKUP(B892,#REF!,1,0)</f>
        <v>#REF!</v>
      </c>
    </row>
    <row r="893" spans="1:11" ht="15" hidden="1" customHeight="1">
      <c r="A893" s="34">
        <v>5</v>
      </c>
      <c r="B893" s="35" t="s">
        <v>5248</v>
      </c>
      <c r="C893" s="34" t="s">
        <v>1</v>
      </c>
      <c r="D893" s="35" t="s">
        <v>5249</v>
      </c>
      <c r="E893" s="36">
        <v>-44686.23</v>
      </c>
      <c r="F893" s="43"/>
      <c r="G893" s="36">
        <v>75384.789999999994</v>
      </c>
      <c r="H893" s="36">
        <v>17719.5</v>
      </c>
      <c r="I893" s="36">
        <v>-102351.52</v>
      </c>
      <c r="J893" s="43"/>
      <c r="K893" s="5" t="e">
        <f>VLOOKUP(B893,#REF!,1,0)</f>
        <v>#REF!</v>
      </c>
    </row>
    <row r="894" spans="1:11" ht="15" hidden="1" customHeight="1">
      <c r="A894" s="34">
        <v>6</v>
      </c>
      <c r="B894" s="35" t="s">
        <v>5250</v>
      </c>
      <c r="C894" s="34" t="s">
        <v>5251</v>
      </c>
      <c r="D894" s="35" t="s">
        <v>4329</v>
      </c>
      <c r="E894" s="36">
        <v>-44686.23</v>
      </c>
      <c r="F894" s="43"/>
      <c r="G894" s="36">
        <v>75384.789999999994</v>
      </c>
      <c r="H894" s="36">
        <v>17719.5</v>
      </c>
      <c r="I894" s="36">
        <v>-102351.52</v>
      </c>
      <c r="J894" s="43"/>
      <c r="K894" s="5" t="e">
        <f>VLOOKUP(B894,#REF!,1,0)</f>
        <v>#REF!</v>
      </c>
    </row>
    <row r="895" spans="1:11" ht="15" hidden="1" customHeight="1">
      <c r="A895" s="34">
        <v>3</v>
      </c>
      <c r="B895" s="35" t="s">
        <v>5252</v>
      </c>
      <c r="C895" s="34" t="s">
        <v>1</v>
      </c>
      <c r="D895" s="35" t="s">
        <v>5253</v>
      </c>
      <c r="E895" s="36">
        <v>-162480.68</v>
      </c>
      <c r="F895" s="43"/>
      <c r="G895" s="36">
        <v>182614.85</v>
      </c>
      <c r="H895" s="36">
        <v>22499.65</v>
      </c>
      <c r="I895" s="36">
        <v>-322595.88</v>
      </c>
      <c r="J895" s="43"/>
      <c r="K895" s="5" t="e">
        <f>VLOOKUP(B895,#REF!,1,0)</f>
        <v>#REF!</v>
      </c>
    </row>
    <row r="896" spans="1:11" ht="15" hidden="1" customHeight="1">
      <c r="A896" s="34">
        <v>4</v>
      </c>
      <c r="B896" s="35" t="s">
        <v>5254</v>
      </c>
      <c r="C896" s="34" t="s">
        <v>1</v>
      </c>
      <c r="D896" s="35" t="s">
        <v>5255</v>
      </c>
      <c r="E896" s="36">
        <v>-9866.7900000000009</v>
      </c>
      <c r="F896" s="43"/>
      <c r="G896" s="36">
        <v>13292.27</v>
      </c>
      <c r="H896" s="36">
        <v>971.86</v>
      </c>
      <c r="I896" s="36">
        <v>-22187.200000000001</v>
      </c>
      <c r="J896" s="43"/>
      <c r="K896" s="5" t="e">
        <f>VLOOKUP(B896,#REF!,1,0)</f>
        <v>#REF!</v>
      </c>
    </row>
    <row r="897" spans="1:11" ht="15" hidden="1" customHeight="1">
      <c r="A897" s="34">
        <v>6</v>
      </c>
      <c r="B897" s="35" t="s">
        <v>5256</v>
      </c>
      <c r="C897" s="34" t="s">
        <v>5257</v>
      </c>
      <c r="D897" s="35" t="s">
        <v>5258</v>
      </c>
      <c r="E897" s="36">
        <v>-9866.7900000000009</v>
      </c>
      <c r="F897" s="43"/>
      <c r="G897" s="36">
        <v>13292.27</v>
      </c>
      <c r="H897" s="36">
        <v>971.86</v>
      </c>
      <c r="I897" s="36">
        <v>-22187.200000000001</v>
      </c>
      <c r="J897" s="43"/>
      <c r="K897" s="5" t="e">
        <f>VLOOKUP(B897,#REF!,1,0)</f>
        <v>#REF!</v>
      </c>
    </row>
    <row r="898" spans="1:11" ht="15" hidden="1" customHeight="1">
      <c r="A898" s="34">
        <v>4</v>
      </c>
      <c r="B898" s="35" t="s">
        <v>5259</v>
      </c>
      <c r="C898" s="34" t="s">
        <v>1</v>
      </c>
      <c r="D898" s="35" t="s">
        <v>5260</v>
      </c>
      <c r="E898" s="36">
        <v>-9572.44</v>
      </c>
      <c r="F898" s="43"/>
      <c r="G898" s="36">
        <v>11693.3</v>
      </c>
      <c r="H898" s="36">
        <v>0</v>
      </c>
      <c r="I898" s="36">
        <v>-21265.74</v>
      </c>
      <c r="J898" s="43"/>
      <c r="K898" s="5" t="e">
        <f>VLOOKUP(B898,#REF!,1,0)</f>
        <v>#REF!</v>
      </c>
    </row>
    <row r="899" spans="1:11" ht="15" hidden="1" customHeight="1">
      <c r="A899" s="34">
        <v>6</v>
      </c>
      <c r="B899" s="35" t="s">
        <v>5261</v>
      </c>
      <c r="C899" s="34" t="s">
        <v>5262</v>
      </c>
      <c r="D899" s="35" t="s">
        <v>5263</v>
      </c>
      <c r="E899" s="36">
        <v>-9572.44</v>
      </c>
      <c r="F899" s="43"/>
      <c r="G899" s="36">
        <v>11693.3</v>
      </c>
      <c r="H899" s="36">
        <v>0</v>
      </c>
      <c r="I899" s="36">
        <v>-21265.74</v>
      </c>
      <c r="J899" s="43"/>
      <c r="K899" s="5" t="e">
        <f>VLOOKUP(B899,#REF!,1,0)</f>
        <v>#REF!</v>
      </c>
    </row>
    <row r="900" spans="1:11" ht="15" hidden="1" customHeight="1">
      <c r="A900" s="34">
        <v>4</v>
      </c>
      <c r="B900" s="35" t="s">
        <v>5264</v>
      </c>
      <c r="C900" s="34" t="s">
        <v>1</v>
      </c>
      <c r="D900" s="35" t="s">
        <v>5265</v>
      </c>
      <c r="E900" s="36">
        <v>-1555.52</v>
      </c>
      <c r="F900" s="43"/>
      <c r="G900" s="36">
        <v>7136.5</v>
      </c>
      <c r="H900" s="36">
        <v>5236.34</v>
      </c>
      <c r="I900" s="36">
        <v>-3455.68</v>
      </c>
      <c r="J900" s="43"/>
      <c r="K900" s="5" t="e">
        <f>VLOOKUP(B900,#REF!,1,0)</f>
        <v>#REF!</v>
      </c>
    </row>
    <row r="901" spans="1:11" ht="15" hidden="1" customHeight="1">
      <c r="A901" s="34">
        <v>6</v>
      </c>
      <c r="B901" s="35" t="s">
        <v>5269</v>
      </c>
      <c r="C901" s="34" t="s">
        <v>5270</v>
      </c>
      <c r="D901" s="35" t="s">
        <v>5271</v>
      </c>
      <c r="E901" s="36">
        <v>-1555.52</v>
      </c>
      <c r="F901" s="43"/>
      <c r="G901" s="36">
        <v>1900.16</v>
      </c>
      <c r="H901" s="36">
        <v>0</v>
      </c>
      <c r="I901" s="36">
        <v>-3455.68</v>
      </c>
      <c r="J901" s="43"/>
      <c r="K901" s="5" t="e">
        <f>VLOOKUP(B901,#REF!,1,0)</f>
        <v>#REF!</v>
      </c>
    </row>
    <row r="902" spans="1:11" ht="15" hidden="1" customHeight="1">
      <c r="A902" s="34">
        <v>4</v>
      </c>
      <c r="B902" s="35" t="s">
        <v>5272</v>
      </c>
      <c r="C902" s="34" t="s">
        <v>1</v>
      </c>
      <c r="D902" s="35" t="s">
        <v>5273</v>
      </c>
      <c r="E902" s="36">
        <v>-80.61</v>
      </c>
      <c r="F902" s="43"/>
      <c r="G902" s="36">
        <v>1975.44</v>
      </c>
      <c r="H902" s="36">
        <v>0</v>
      </c>
      <c r="I902" s="36">
        <v>-2056.0500000000002</v>
      </c>
      <c r="J902" s="43"/>
      <c r="K902" s="5" t="e">
        <f>VLOOKUP(B902,#REF!,1,0)</f>
        <v>#REF!</v>
      </c>
    </row>
    <row r="903" spans="1:11" ht="15" hidden="1" customHeight="1">
      <c r="A903" s="34">
        <v>5</v>
      </c>
      <c r="B903" s="35" t="s">
        <v>5274</v>
      </c>
      <c r="C903" s="34" t="s">
        <v>1</v>
      </c>
      <c r="D903" s="35" t="s">
        <v>4565</v>
      </c>
      <c r="E903" s="36">
        <v>-80.61</v>
      </c>
      <c r="F903" s="43"/>
      <c r="G903" s="36">
        <v>1975.44</v>
      </c>
      <c r="H903" s="36">
        <v>0</v>
      </c>
      <c r="I903" s="36">
        <v>-2056.0500000000002</v>
      </c>
      <c r="J903" s="43"/>
      <c r="K903" s="5" t="e">
        <f>VLOOKUP(B903,#REF!,1,0)</f>
        <v>#REF!</v>
      </c>
    </row>
    <row r="904" spans="1:11" ht="15" hidden="1" customHeight="1">
      <c r="A904" s="34">
        <v>6</v>
      </c>
      <c r="B904" s="35" t="s">
        <v>5275</v>
      </c>
      <c r="C904" s="34" t="s">
        <v>5276</v>
      </c>
      <c r="D904" s="35" t="s">
        <v>5277</v>
      </c>
      <c r="E904" s="36">
        <v>-80.61</v>
      </c>
      <c r="F904" s="43"/>
      <c r="G904" s="36">
        <v>1975.44</v>
      </c>
      <c r="H904" s="36">
        <v>0</v>
      </c>
      <c r="I904" s="36">
        <v>-2056.0500000000002</v>
      </c>
      <c r="J904" s="43"/>
      <c r="K904" s="5" t="e">
        <f>VLOOKUP(B904,#REF!,1,0)</f>
        <v>#REF!</v>
      </c>
    </row>
    <row r="905" spans="1:11" ht="15" hidden="1" customHeight="1">
      <c r="A905" s="34">
        <v>4</v>
      </c>
      <c r="B905" s="35" t="s">
        <v>5278</v>
      </c>
      <c r="C905" s="34" t="s">
        <v>1</v>
      </c>
      <c r="D905" s="35" t="s">
        <v>5279</v>
      </c>
      <c r="E905" s="36">
        <v>-141405.32</v>
      </c>
      <c r="F905" s="43"/>
      <c r="G905" s="36">
        <v>148517.34</v>
      </c>
      <c r="H905" s="36">
        <v>16291.45</v>
      </c>
      <c r="I905" s="36">
        <v>-273631.21000000002</v>
      </c>
      <c r="J905" s="43"/>
      <c r="K905" s="5" t="e">
        <f>VLOOKUP(B905,#REF!,1,0)</f>
        <v>#REF!</v>
      </c>
    </row>
    <row r="906" spans="1:11" ht="15" hidden="1" customHeight="1">
      <c r="A906" s="34">
        <v>6</v>
      </c>
      <c r="B906" s="35" t="s">
        <v>5280</v>
      </c>
      <c r="C906" s="34" t="s">
        <v>5281</v>
      </c>
      <c r="D906" s="35" t="s">
        <v>5282</v>
      </c>
      <c r="E906" s="36">
        <v>-2597.9699999999998</v>
      </c>
      <c r="F906" s="43"/>
      <c r="G906" s="36">
        <v>0</v>
      </c>
      <c r="H906" s="36">
        <v>0</v>
      </c>
      <c r="I906" s="36">
        <v>-2597.9699999999998</v>
      </c>
      <c r="J906" s="43"/>
      <c r="K906" s="5" t="e">
        <f>VLOOKUP(B906,#REF!,1,0)</f>
        <v>#REF!</v>
      </c>
    </row>
    <row r="907" spans="1:11" ht="15" hidden="1" customHeight="1">
      <c r="A907" s="34">
        <v>6</v>
      </c>
      <c r="B907" s="35" t="s">
        <v>5283</v>
      </c>
      <c r="C907" s="34" t="s">
        <v>5284</v>
      </c>
      <c r="D907" s="35" t="s">
        <v>5285</v>
      </c>
      <c r="E907" s="36">
        <v>-518.29</v>
      </c>
      <c r="F907" s="43"/>
      <c r="G907" s="36">
        <v>596.82000000000005</v>
      </c>
      <c r="H907" s="36">
        <v>0</v>
      </c>
      <c r="I907" s="36">
        <v>-1115.1099999999999</v>
      </c>
      <c r="J907" s="43"/>
      <c r="K907" s="5" t="e">
        <f>VLOOKUP(B907,#REF!,1,0)</f>
        <v>#REF!</v>
      </c>
    </row>
    <row r="908" spans="1:11" ht="15" hidden="1" customHeight="1">
      <c r="A908" s="34">
        <v>6</v>
      </c>
      <c r="B908" s="35" t="s">
        <v>5286</v>
      </c>
      <c r="C908" s="34" t="s">
        <v>5287</v>
      </c>
      <c r="D908" s="35" t="s">
        <v>5288</v>
      </c>
      <c r="E908" s="36">
        <v>0</v>
      </c>
      <c r="F908" s="43"/>
      <c r="G908" s="36">
        <v>16424.580000000002</v>
      </c>
      <c r="H908" s="36">
        <v>16291.45</v>
      </c>
      <c r="I908" s="36">
        <v>-133.13</v>
      </c>
      <c r="J908" s="43"/>
      <c r="K908" s="5" t="e">
        <f>VLOOKUP(B908,#REF!,1,0)</f>
        <v>#REF!</v>
      </c>
    </row>
    <row r="909" spans="1:11" ht="15" hidden="1" customHeight="1">
      <c r="A909" s="34">
        <v>6</v>
      </c>
      <c r="B909" s="35" t="s">
        <v>5939</v>
      </c>
      <c r="C909" s="34" t="s">
        <v>5940</v>
      </c>
      <c r="D909" s="35" t="s">
        <v>5941</v>
      </c>
      <c r="E909" s="36">
        <v>-56.16</v>
      </c>
      <c r="F909" s="43"/>
      <c r="G909" s="36">
        <v>56.5</v>
      </c>
      <c r="H909" s="36">
        <v>0</v>
      </c>
      <c r="I909" s="36">
        <v>-112.66</v>
      </c>
      <c r="J909" s="43"/>
      <c r="K909" s="5" t="e">
        <f>VLOOKUP(B909,#REF!,1,0)</f>
        <v>#REF!</v>
      </c>
    </row>
    <row r="910" spans="1:11" ht="15" hidden="1" customHeight="1">
      <c r="A910" s="34">
        <v>6</v>
      </c>
      <c r="B910" s="35" t="s">
        <v>5289</v>
      </c>
      <c r="C910" s="34" t="s">
        <v>5290</v>
      </c>
      <c r="D910" s="35" t="s">
        <v>5291</v>
      </c>
      <c r="E910" s="36">
        <v>-7.4</v>
      </c>
      <c r="F910" s="43"/>
      <c r="G910" s="36">
        <v>1.3</v>
      </c>
      <c r="H910" s="36">
        <v>0</v>
      </c>
      <c r="I910" s="36">
        <v>-8.6999999999999993</v>
      </c>
      <c r="J910" s="43"/>
      <c r="K910" s="5" t="e">
        <f>VLOOKUP(B910,#REF!,1,0)</f>
        <v>#REF!</v>
      </c>
    </row>
    <row r="911" spans="1:11" ht="15" hidden="1" customHeight="1">
      <c r="A911" s="34">
        <v>6</v>
      </c>
      <c r="B911" s="35" t="s">
        <v>5292</v>
      </c>
      <c r="C911" s="34" t="s">
        <v>5293</v>
      </c>
      <c r="D911" s="35" t="s">
        <v>5294</v>
      </c>
      <c r="E911" s="36">
        <v>-63659.59</v>
      </c>
      <c r="F911" s="43"/>
      <c r="G911" s="36">
        <v>38653.78</v>
      </c>
      <c r="H911" s="36">
        <v>0</v>
      </c>
      <c r="I911" s="36">
        <v>-102313.37</v>
      </c>
      <c r="J911" s="43"/>
      <c r="K911" s="5" t="e">
        <f>VLOOKUP(B911,#REF!,1,0)</f>
        <v>#REF!</v>
      </c>
    </row>
    <row r="912" spans="1:11" ht="15" hidden="1" customHeight="1">
      <c r="A912" s="34">
        <v>6</v>
      </c>
      <c r="B912" s="35" t="s">
        <v>5942</v>
      </c>
      <c r="C912" s="34" t="s">
        <v>5943</v>
      </c>
      <c r="D912" s="35" t="s">
        <v>5944</v>
      </c>
      <c r="E912" s="36">
        <v>-95.92</v>
      </c>
      <c r="F912" s="43"/>
      <c r="G912" s="36">
        <v>71.28</v>
      </c>
      <c r="H912" s="36">
        <v>0</v>
      </c>
      <c r="I912" s="36">
        <v>-167.2</v>
      </c>
      <c r="J912" s="43"/>
      <c r="K912" s="5" t="e">
        <f>VLOOKUP(B912,#REF!,1,0)</f>
        <v>#REF!</v>
      </c>
    </row>
    <row r="913" spans="1:11" ht="15" hidden="1" customHeight="1">
      <c r="A913" s="34">
        <v>6</v>
      </c>
      <c r="B913" s="35" t="s">
        <v>5295</v>
      </c>
      <c r="C913" s="34" t="s">
        <v>5296</v>
      </c>
      <c r="D913" s="35" t="s">
        <v>5297</v>
      </c>
      <c r="E913" s="36">
        <v>0</v>
      </c>
      <c r="F913" s="43"/>
      <c r="G913" s="36">
        <v>4502.42</v>
      </c>
      <c r="H913" s="36">
        <v>0</v>
      </c>
      <c r="I913" s="36">
        <v>-4502.42</v>
      </c>
      <c r="J913" s="43"/>
      <c r="K913" s="5" t="e">
        <f>VLOOKUP(B913,#REF!,1,0)</f>
        <v>#REF!</v>
      </c>
    </row>
    <row r="914" spans="1:11" ht="15" hidden="1" customHeight="1">
      <c r="A914" s="34">
        <v>6</v>
      </c>
      <c r="B914" s="35" t="s">
        <v>5301</v>
      </c>
      <c r="C914" s="34" t="s">
        <v>5302</v>
      </c>
      <c r="D914" s="35" t="s">
        <v>5303</v>
      </c>
      <c r="E914" s="36">
        <v>-49.5</v>
      </c>
      <c r="F914" s="43"/>
      <c r="G914" s="36">
        <v>49.5</v>
      </c>
      <c r="H914" s="36">
        <v>0</v>
      </c>
      <c r="I914" s="36">
        <v>-99</v>
      </c>
      <c r="J914" s="43"/>
      <c r="K914" s="5" t="e">
        <f>VLOOKUP(B914,#REF!,1,0)</f>
        <v>#REF!</v>
      </c>
    </row>
    <row r="915" spans="1:11" ht="15" hidden="1" customHeight="1">
      <c r="A915" s="34">
        <v>6</v>
      </c>
      <c r="B915" s="35" t="s">
        <v>5310</v>
      </c>
      <c r="C915" s="34" t="s">
        <v>5311</v>
      </c>
      <c r="D915" s="35" t="s">
        <v>5312</v>
      </c>
      <c r="E915" s="36">
        <v>-73701.960000000006</v>
      </c>
      <c r="F915" s="43"/>
      <c r="G915" s="36">
        <v>86561.96</v>
      </c>
      <c r="H915" s="36">
        <v>0</v>
      </c>
      <c r="I915" s="36">
        <v>-160263.92000000001</v>
      </c>
      <c r="J915" s="43"/>
      <c r="K915" s="5" t="e">
        <f>VLOOKUP(B915,#REF!,1,0)</f>
        <v>#REF!</v>
      </c>
    </row>
    <row r="916" spans="1:11" ht="15" hidden="1" customHeight="1">
      <c r="A916" s="34">
        <v>6</v>
      </c>
      <c r="B916" s="35" t="s">
        <v>5313</v>
      </c>
      <c r="C916" s="34" t="s">
        <v>5314</v>
      </c>
      <c r="D916" s="35" t="s">
        <v>5315</v>
      </c>
      <c r="E916" s="36">
        <v>-518.16</v>
      </c>
      <c r="F916" s="43"/>
      <c r="G916" s="36">
        <v>840.83</v>
      </c>
      <c r="H916" s="36">
        <v>0</v>
      </c>
      <c r="I916" s="36">
        <v>-1358.99</v>
      </c>
      <c r="J916" s="43"/>
      <c r="K916" s="5" t="e">
        <f>VLOOKUP(B916,#REF!,1,0)</f>
        <v>#REF!</v>
      </c>
    </row>
    <row r="917" spans="1:11" ht="15" hidden="1" customHeight="1">
      <c r="A917" s="34">
        <v>6</v>
      </c>
      <c r="B917" s="35" t="s">
        <v>5316</v>
      </c>
      <c r="C917" s="34" t="s">
        <v>5317</v>
      </c>
      <c r="D917" s="35" t="s">
        <v>5318</v>
      </c>
      <c r="E917" s="36">
        <v>-200.37</v>
      </c>
      <c r="F917" s="43"/>
      <c r="G917" s="36">
        <v>758.37</v>
      </c>
      <c r="H917" s="36">
        <v>0</v>
      </c>
      <c r="I917" s="36">
        <v>-958.74</v>
      </c>
      <c r="J917" s="43"/>
      <c r="K917" s="5" t="e">
        <f>VLOOKUP(B917,#REF!,1,0)</f>
        <v>#REF!</v>
      </c>
    </row>
    <row r="918" spans="1:11" ht="15" hidden="1" customHeight="1">
      <c r="A918" s="34">
        <v>2</v>
      </c>
      <c r="B918" s="35" t="s">
        <v>5325</v>
      </c>
      <c r="C918" s="34" t="s">
        <v>1</v>
      </c>
      <c r="D918" s="35" t="s">
        <v>5326</v>
      </c>
      <c r="E918" s="36">
        <v>-300000</v>
      </c>
      <c r="F918" s="43"/>
      <c r="G918" s="36">
        <v>300</v>
      </c>
      <c r="H918" s="36">
        <v>0</v>
      </c>
      <c r="I918" s="36">
        <v>-300300</v>
      </c>
      <c r="J918" s="43"/>
      <c r="K918" s="5" t="e">
        <f>VLOOKUP(B918,#REF!,1,0)</f>
        <v>#REF!</v>
      </c>
    </row>
    <row r="919" spans="1:11" ht="15" hidden="1" customHeight="1">
      <c r="A919" s="34">
        <v>3</v>
      </c>
      <c r="B919" s="35" t="s">
        <v>5327</v>
      </c>
      <c r="C919" s="34" t="s">
        <v>1</v>
      </c>
      <c r="D919" s="35" t="s">
        <v>5328</v>
      </c>
      <c r="E919" s="36">
        <v>-300000</v>
      </c>
      <c r="F919" s="43"/>
      <c r="G919" s="36">
        <v>300</v>
      </c>
      <c r="H919" s="36">
        <v>0</v>
      </c>
      <c r="I919" s="36">
        <v>-300300</v>
      </c>
      <c r="J919" s="43"/>
      <c r="K919" s="5" t="e">
        <f>VLOOKUP(B919,#REF!,1,0)</f>
        <v>#REF!</v>
      </c>
    </row>
    <row r="920" spans="1:11" ht="15" hidden="1" customHeight="1">
      <c r="A920" s="34">
        <v>4</v>
      </c>
      <c r="B920" s="35" t="s">
        <v>5329</v>
      </c>
      <c r="C920" s="34" t="s">
        <v>1</v>
      </c>
      <c r="D920" s="35" t="s">
        <v>5330</v>
      </c>
      <c r="E920" s="36">
        <v>-300000</v>
      </c>
      <c r="F920" s="43"/>
      <c r="G920" s="36">
        <v>300</v>
      </c>
      <c r="H920" s="36">
        <v>0</v>
      </c>
      <c r="I920" s="36">
        <v>-300300</v>
      </c>
      <c r="J920" s="43"/>
      <c r="K920" s="5" t="e">
        <f>VLOOKUP(B920,#REF!,1,0)</f>
        <v>#REF!</v>
      </c>
    </row>
    <row r="921" spans="1:11" ht="15" hidden="1" customHeight="1">
      <c r="A921" s="34">
        <v>6</v>
      </c>
      <c r="B921" s="35" t="s">
        <v>5331</v>
      </c>
      <c r="C921" s="34" t="s">
        <v>5332</v>
      </c>
      <c r="D921" s="35" t="s">
        <v>5333</v>
      </c>
      <c r="E921" s="36">
        <v>-300000</v>
      </c>
      <c r="F921" s="43"/>
      <c r="G921" s="36">
        <v>300</v>
      </c>
      <c r="H921" s="36">
        <v>0</v>
      </c>
      <c r="I921" s="36">
        <v>-300300</v>
      </c>
      <c r="J921" s="43"/>
      <c r="K921" s="5" t="e">
        <f>VLOOKUP(B921,#REF!,1,0)</f>
        <v>#REF!</v>
      </c>
    </row>
    <row r="922" spans="1:11" ht="15" hidden="1" customHeight="1">
      <c r="A922" s="34">
        <v>2</v>
      </c>
      <c r="B922" s="35" t="s">
        <v>5341</v>
      </c>
      <c r="C922" s="34" t="s">
        <v>1</v>
      </c>
      <c r="D922" s="35" t="s">
        <v>5342</v>
      </c>
      <c r="E922" s="36">
        <v>-30359.38</v>
      </c>
      <c r="F922" s="43"/>
      <c r="G922" s="36">
        <v>45771.06</v>
      </c>
      <c r="H922" s="36">
        <v>0</v>
      </c>
      <c r="I922" s="36">
        <v>-76130.44</v>
      </c>
      <c r="J922" s="43"/>
      <c r="K922" s="5" t="e">
        <f>VLOOKUP(B922,#REF!,1,0)</f>
        <v>#REF!</v>
      </c>
    </row>
    <row r="923" spans="1:11" ht="15" hidden="1" customHeight="1">
      <c r="A923" s="34">
        <v>3</v>
      </c>
      <c r="B923" s="35" t="s">
        <v>5359</v>
      </c>
      <c r="C923" s="34" t="s">
        <v>1</v>
      </c>
      <c r="D923" s="35" t="s">
        <v>5360</v>
      </c>
      <c r="E923" s="36">
        <v>-30359.38</v>
      </c>
      <c r="F923" s="43"/>
      <c r="G923" s="36">
        <v>45771.06</v>
      </c>
      <c r="H923" s="36">
        <v>0</v>
      </c>
      <c r="I923" s="36">
        <v>-76130.44</v>
      </c>
      <c r="J923" s="43"/>
      <c r="K923" s="5" t="e">
        <f>VLOOKUP(B923,#REF!,1,0)</f>
        <v>#REF!</v>
      </c>
    </row>
    <row r="924" spans="1:11" ht="15" hidden="1" customHeight="1">
      <c r="A924" s="34">
        <v>4</v>
      </c>
      <c r="B924" s="35" t="s">
        <v>5361</v>
      </c>
      <c r="C924" s="34" t="s">
        <v>1</v>
      </c>
      <c r="D924" s="35" t="s">
        <v>5362</v>
      </c>
      <c r="E924" s="36">
        <v>-30359.38</v>
      </c>
      <c r="F924" s="43"/>
      <c r="G924" s="36">
        <v>45771.06</v>
      </c>
      <c r="H924" s="36">
        <v>0</v>
      </c>
      <c r="I924" s="36">
        <v>-76130.44</v>
      </c>
      <c r="J924" s="43"/>
      <c r="K924" s="5" t="e">
        <f>VLOOKUP(B924,#REF!,1,0)</f>
        <v>#REF!</v>
      </c>
    </row>
    <row r="925" spans="1:11" ht="15" hidden="1" customHeight="1">
      <c r="A925" s="34">
        <v>5</v>
      </c>
      <c r="B925" s="35" t="s">
        <v>5363</v>
      </c>
      <c r="C925" s="34" t="s">
        <v>1</v>
      </c>
      <c r="D925" s="35" t="s">
        <v>5364</v>
      </c>
      <c r="E925" s="36">
        <v>-30359.38</v>
      </c>
      <c r="F925" s="43"/>
      <c r="G925" s="36">
        <v>45771.06</v>
      </c>
      <c r="H925" s="36">
        <v>0</v>
      </c>
      <c r="I925" s="36">
        <v>-76130.44</v>
      </c>
      <c r="J925" s="43"/>
      <c r="K925" s="5" t="e">
        <f>VLOOKUP(B925,#REF!,1,0)</f>
        <v>#REF!</v>
      </c>
    </row>
    <row r="926" spans="1:11" ht="15" hidden="1" customHeight="1">
      <c r="A926" s="34">
        <v>6</v>
      </c>
      <c r="B926" s="35" t="s">
        <v>5365</v>
      </c>
      <c r="C926" s="34" t="s">
        <v>5366</v>
      </c>
      <c r="D926" s="35" t="s">
        <v>5367</v>
      </c>
      <c r="E926" s="36">
        <v>-30359.38</v>
      </c>
      <c r="F926" s="43"/>
      <c r="G926" s="36">
        <v>45771.06</v>
      </c>
      <c r="H926" s="36">
        <v>0</v>
      </c>
      <c r="I926" s="36">
        <v>-76130.44</v>
      </c>
      <c r="J926" s="43"/>
      <c r="K926" s="5" t="e">
        <f>VLOOKUP(B926,#REF!,1,0)</f>
        <v>#REF!</v>
      </c>
    </row>
    <row r="927" spans="1:11" ht="15" hidden="1" customHeight="1">
      <c r="A927" s="34">
        <v>1</v>
      </c>
      <c r="B927" s="35" t="s">
        <v>5368</v>
      </c>
      <c r="C927" s="34" t="s">
        <v>1</v>
      </c>
      <c r="D927" s="35" t="s">
        <v>3488</v>
      </c>
      <c r="E927" s="36">
        <v>485840045.43000001</v>
      </c>
      <c r="F927" s="43"/>
      <c r="G927" s="36">
        <v>263478927.22</v>
      </c>
      <c r="H927" s="36">
        <v>283046540.58999997</v>
      </c>
      <c r="I927" s="36">
        <v>505407658.80000001</v>
      </c>
      <c r="J927" s="43"/>
      <c r="K927" s="5" t="e">
        <f>VLOOKUP(B927,#REF!,1,0)</f>
        <v>#REF!</v>
      </c>
    </row>
    <row r="928" spans="1:11" ht="15" hidden="1" customHeight="1">
      <c r="A928" s="34">
        <v>3</v>
      </c>
      <c r="B928" s="35" t="s">
        <v>5369</v>
      </c>
      <c r="C928" s="34" t="s">
        <v>1</v>
      </c>
      <c r="D928" s="35" t="s">
        <v>3490</v>
      </c>
      <c r="E928" s="36">
        <v>6135666.1399999997</v>
      </c>
      <c r="F928" s="43"/>
      <c r="G928" s="36">
        <v>7466666.1399999997</v>
      </c>
      <c r="H928" s="36">
        <v>7991476.1100000003</v>
      </c>
      <c r="I928" s="36">
        <v>6660476.1100000003</v>
      </c>
      <c r="J928" s="43"/>
      <c r="K928" s="5" t="e">
        <f>VLOOKUP(B928,#REF!,1,0)</f>
        <v>#REF!</v>
      </c>
    </row>
    <row r="929" spans="1:11" ht="15" hidden="1" customHeight="1">
      <c r="A929" s="34">
        <v>4</v>
      </c>
      <c r="B929" s="35" t="s">
        <v>5370</v>
      </c>
      <c r="C929" s="34" t="s">
        <v>1</v>
      </c>
      <c r="D929" s="35" t="s">
        <v>5371</v>
      </c>
      <c r="E929" s="36">
        <v>6135666.1399999997</v>
      </c>
      <c r="F929" s="43"/>
      <c r="G929" s="36">
        <v>7466666.1399999997</v>
      </c>
      <c r="H929" s="36">
        <v>7991476.1100000003</v>
      </c>
      <c r="I929" s="36">
        <v>6660476.1100000003</v>
      </c>
      <c r="J929" s="43"/>
      <c r="K929" s="5" t="e">
        <f>VLOOKUP(B929,#REF!,1,0)</f>
        <v>#REF!</v>
      </c>
    </row>
    <row r="930" spans="1:11" ht="15" hidden="1" customHeight="1">
      <c r="A930" s="34">
        <v>5</v>
      </c>
      <c r="B930" s="35" t="s">
        <v>5372</v>
      </c>
      <c r="C930" s="34" t="s">
        <v>1</v>
      </c>
      <c r="D930" s="35" t="s">
        <v>5373</v>
      </c>
      <c r="E930" s="36">
        <v>6135666.1399999997</v>
      </c>
      <c r="F930" s="43"/>
      <c r="G930" s="36">
        <v>7466666.1399999997</v>
      </c>
      <c r="H930" s="36">
        <v>7991476.1100000003</v>
      </c>
      <c r="I930" s="36">
        <v>6660476.1100000003</v>
      </c>
      <c r="J930" s="43"/>
      <c r="K930" s="5" t="e">
        <f>VLOOKUP(B930,#REF!,1,0)</f>
        <v>#REF!</v>
      </c>
    </row>
    <row r="931" spans="1:11" ht="15" hidden="1" customHeight="1">
      <c r="A931" s="34">
        <v>6</v>
      </c>
      <c r="B931" s="35" t="s">
        <v>5374</v>
      </c>
      <c r="C931" s="34" t="s">
        <v>5375</v>
      </c>
      <c r="D931" s="35" t="s">
        <v>5376</v>
      </c>
      <c r="E931" s="36">
        <v>6135666.1399999997</v>
      </c>
      <c r="F931" s="43"/>
      <c r="G931" s="36">
        <v>7466666.1399999997</v>
      </c>
      <c r="H931" s="36">
        <v>7991476.1100000003</v>
      </c>
      <c r="I931" s="36">
        <v>6660476.1100000003</v>
      </c>
      <c r="J931" s="43"/>
      <c r="K931" s="5" t="e">
        <f>VLOOKUP(B931,#REF!,1,0)</f>
        <v>#REF!</v>
      </c>
    </row>
    <row r="932" spans="1:11" ht="15" hidden="1" customHeight="1">
      <c r="A932" s="34">
        <v>3</v>
      </c>
      <c r="B932" s="35" t="s">
        <v>5377</v>
      </c>
      <c r="C932" s="34" t="s">
        <v>1</v>
      </c>
      <c r="D932" s="35" t="s">
        <v>3499</v>
      </c>
      <c r="E932" s="36">
        <v>10086597.289999999</v>
      </c>
      <c r="F932" s="43"/>
      <c r="G932" s="36">
        <v>85129526.609999999</v>
      </c>
      <c r="H932" s="36">
        <v>85183470.920000002</v>
      </c>
      <c r="I932" s="36">
        <v>10140541.6</v>
      </c>
      <c r="J932" s="43"/>
      <c r="K932" s="5" t="e">
        <f>VLOOKUP(B932,#REF!,1,0)</f>
        <v>#REF!</v>
      </c>
    </row>
    <row r="933" spans="1:11" ht="15" hidden="1" customHeight="1">
      <c r="A933" s="34">
        <v>4</v>
      </c>
      <c r="B933" s="35" t="s">
        <v>5378</v>
      </c>
      <c r="C933" s="34" t="s">
        <v>1</v>
      </c>
      <c r="D933" s="35" t="s">
        <v>5379</v>
      </c>
      <c r="E933" s="36">
        <v>10086597.289999999</v>
      </c>
      <c r="F933" s="43"/>
      <c r="G933" s="36">
        <v>85129526.609999999</v>
      </c>
      <c r="H933" s="36">
        <v>85183470.920000002</v>
      </c>
      <c r="I933" s="36">
        <v>10140541.6</v>
      </c>
      <c r="J933" s="43"/>
      <c r="K933" s="5" t="e">
        <f>VLOOKUP(B933,#REF!,1,0)</f>
        <v>#REF!</v>
      </c>
    </row>
    <row r="934" spans="1:11" ht="15" hidden="1" customHeight="1">
      <c r="A934" s="34">
        <v>6</v>
      </c>
      <c r="B934" s="35" t="s">
        <v>5380</v>
      </c>
      <c r="C934" s="34" t="s">
        <v>5381</v>
      </c>
      <c r="D934" s="35" t="s">
        <v>5382</v>
      </c>
      <c r="E934" s="36">
        <v>10</v>
      </c>
      <c r="F934" s="43"/>
      <c r="G934" s="36">
        <v>0</v>
      </c>
      <c r="H934" s="36">
        <v>0</v>
      </c>
      <c r="I934" s="36">
        <v>10</v>
      </c>
      <c r="J934" s="43"/>
      <c r="K934" s="5" t="e">
        <f>VLOOKUP(B934,#REF!,1,0)</f>
        <v>#REF!</v>
      </c>
    </row>
    <row r="935" spans="1:11" ht="15" hidden="1" customHeight="1">
      <c r="A935" s="34">
        <v>6</v>
      </c>
      <c r="B935" s="35" t="s">
        <v>5383</v>
      </c>
      <c r="C935" s="34" t="s">
        <v>5384</v>
      </c>
      <c r="D935" s="35" t="s">
        <v>5385</v>
      </c>
      <c r="E935" s="36">
        <v>6401968.6100000003</v>
      </c>
      <c r="F935" s="43"/>
      <c r="G935" s="36">
        <v>5486440.1900000004</v>
      </c>
      <c r="H935" s="36">
        <v>5661126.5700000003</v>
      </c>
      <c r="I935" s="36">
        <v>6576654.9900000002</v>
      </c>
      <c r="J935" s="43"/>
      <c r="K935" s="5" t="e">
        <f>VLOOKUP(B935,#REF!,1,0)</f>
        <v>#REF!</v>
      </c>
    </row>
    <row r="936" spans="1:11" ht="15" customHeight="1">
      <c r="A936" s="34">
        <v>6</v>
      </c>
      <c r="B936" s="35" t="s">
        <v>5386</v>
      </c>
      <c r="C936" s="34" t="s">
        <v>5387</v>
      </c>
      <c r="D936" s="35" t="s">
        <v>3512</v>
      </c>
      <c r="E936" s="36">
        <v>27000</v>
      </c>
      <c r="F936" s="43"/>
      <c r="G936" s="36">
        <v>13500</v>
      </c>
      <c r="H936" s="36">
        <v>0</v>
      </c>
      <c r="I936" s="36">
        <v>13500</v>
      </c>
      <c r="J936" s="43"/>
      <c r="K936" s="5" t="e">
        <f>VLOOKUP(B936,#REF!,1,0)</f>
        <v>#REF!</v>
      </c>
    </row>
    <row r="937" spans="1:11" ht="15" hidden="1" customHeight="1">
      <c r="A937" s="34">
        <v>6</v>
      </c>
      <c r="B937" s="35" t="s">
        <v>5388</v>
      </c>
      <c r="C937" s="34" t="s">
        <v>5389</v>
      </c>
      <c r="D937" s="35" t="s">
        <v>3515</v>
      </c>
      <c r="E937" s="36">
        <v>3657618.68</v>
      </c>
      <c r="F937" s="43"/>
      <c r="G937" s="36">
        <v>79629586.420000002</v>
      </c>
      <c r="H937" s="36">
        <v>79522344.349999994</v>
      </c>
      <c r="I937" s="36">
        <v>3550376.61</v>
      </c>
      <c r="J937" s="43"/>
      <c r="K937" s="5" t="e">
        <f>VLOOKUP(B937,#REF!,1,0)</f>
        <v>#REF!</v>
      </c>
    </row>
    <row r="938" spans="1:11" ht="15" hidden="1" customHeight="1">
      <c r="A938" s="34">
        <v>3</v>
      </c>
      <c r="B938" s="35" t="s">
        <v>5390</v>
      </c>
      <c r="C938" s="34" t="s">
        <v>1</v>
      </c>
      <c r="D938" s="35" t="s">
        <v>3517</v>
      </c>
      <c r="E938" s="36">
        <v>98621839.260000005</v>
      </c>
      <c r="F938" s="43"/>
      <c r="G938" s="36">
        <v>43235414.689999998</v>
      </c>
      <c r="H938" s="36">
        <v>51493746.609999999</v>
      </c>
      <c r="I938" s="36">
        <v>106880171.18000001</v>
      </c>
      <c r="J938" s="43"/>
      <c r="K938" s="5" t="e">
        <f>VLOOKUP(B938,#REF!,1,0)</f>
        <v>#REF!</v>
      </c>
    </row>
    <row r="939" spans="1:11" ht="15" hidden="1" customHeight="1">
      <c r="A939" s="34">
        <v>4</v>
      </c>
      <c r="B939" s="35" t="s">
        <v>5391</v>
      </c>
      <c r="C939" s="34" t="s">
        <v>1</v>
      </c>
      <c r="D939" s="35" t="s">
        <v>5392</v>
      </c>
      <c r="E939" s="36">
        <v>98621839.260000005</v>
      </c>
      <c r="F939" s="43"/>
      <c r="G939" s="36">
        <v>43235414.689999998</v>
      </c>
      <c r="H939" s="36">
        <v>51493746.609999999</v>
      </c>
      <c r="I939" s="36">
        <v>106880171.18000001</v>
      </c>
      <c r="J939" s="43"/>
      <c r="K939" s="5" t="e">
        <f>VLOOKUP(B939,#REF!,1,0)</f>
        <v>#REF!</v>
      </c>
    </row>
    <row r="940" spans="1:11" ht="15" hidden="1" customHeight="1">
      <c r="A940" s="34">
        <v>5</v>
      </c>
      <c r="B940" s="35" t="s">
        <v>5393</v>
      </c>
      <c r="C940" s="34" t="s">
        <v>1</v>
      </c>
      <c r="D940" s="35" t="s">
        <v>5394</v>
      </c>
      <c r="E940" s="36">
        <v>98621839.260000005</v>
      </c>
      <c r="F940" s="43"/>
      <c r="G940" s="36">
        <v>43235414.689999998</v>
      </c>
      <c r="H940" s="36">
        <v>51493746.609999999</v>
      </c>
      <c r="I940" s="36">
        <v>106880171.18000001</v>
      </c>
      <c r="J940" s="43"/>
      <c r="K940" s="5" t="e">
        <f>VLOOKUP(B940,#REF!,1,0)</f>
        <v>#REF!</v>
      </c>
    </row>
    <row r="941" spans="1:11" ht="15" hidden="1" customHeight="1">
      <c r="A941" s="34">
        <v>6</v>
      </c>
      <c r="B941" s="35" t="s">
        <v>5395</v>
      </c>
      <c r="C941" s="34" t="s">
        <v>5396</v>
      </c>
      <c r="D941" s="35" t="s">
        <v>5397</v>
      </c>
      <c r="E941" s="36">
        <v>98621839.260000005</v>
      </c>
      <c r="F941" s="43"/>
      <c r="G941" s="36">
        <v>43235414.689999998</v>
      </c>
      <c r="H941" s="36">
        <v>51493746.609999999</v>
      </c>
      <c r="I941" s="36">
        <v>106880171.18000001</v>
      </c>
      <c r="J941" s="43"/>
      <c r="K941" s="5" t="e">
        <f>VLOOKUP(B941,#REF!,1,0)</f>
        <v>#REF!</v>
      </c>
    </row>
    <row r="942" spans="1:11" ht="15" hidden="1" customHeight="1">
      <c r="A942" s="34">
        <v>3</v>
      </c>
      <c r="B942" s="35" t="s">
        <v>5398</v>
      </c>
      <c r="C942" s="34" t="s">
        <v>1</v>
      </c>
      <c r="D942" s="35" t="s">
        <v>3526</v>
      </c>
      <c r="E942" s="36">
        <v>24235277.280000001</v>
      </c>
      <c r="F942" s="43"/>
      <c r="G942" s="36">
        <v>0</v>
      </c>
      <c r="H942" s="36">
        <v>406419.92</v>
      </c>
      <c r="I942" s="36">
        <v>24641697.199999999</v>
      </c>
      <c r="J942" s="43"/>
      <c r="K942" s="5" t="e">
        <f>VLOOKUP(B942,#REF!,1,0)</f>
        <v>#REF!</v>
      </c>
    </row>
    <row r="943" spans="1:11" ht="15" hidden="1" customHeight="1">
      <c r="A943" s="34">
        <v>4</v>
      </c>
      <c r="B943" s="35" t="s">
        <v>5399</v>
      </c>
      <c r="C943" s="34" t="s">
        <v>1</v>
      </c>
      <c r="D943" s="35" t="s">
        <v>5400</v>
      </c>
      <c r="E943" s="36">
        <v>24235277.280000001</v>
      </c>
      <c r="F943" s="43"/>
      <c r="G943" s="36">
        <v>0</v>
      </c>
      <c r="H943" s="36">
        <v>406419.92</v>
      </c>
      <c r="I943" s="36">
        <v>24641697.199999999</v>
      </c>
      <c r="J943" s="43"/>
      <c r="K943" s="5" t="e">
        <f>VLOOKUP(B943,#REF!,1,0)</f>
        <v>#REF!</v>
      </c>
    </row>
    <row r="944" spans="1:11" ht="15" hidden="1" customHeight="1">
      <c r="A944" s="34">
        <v>6</v>
      </c>
      <c r="B944" s="35" t="s">
        <v>5401</v>
      </c>
      <c r="C944" s="34" t="s">
        <v>5402</v>
      </c>
      <c r="D944" s="35" t="s">
        <v>3531</v>
      </c>
      <c r="E944" s="36">
        <v>5200000</v>
      </c>
      <c r="F944" s="43"/>
      <c r="G944" s="36">
        <v>0</v>
      </c>
      <c r="H944" s="36">
        <v>0</v>
      </c>
      <c r="I944" s="36">
        <v>5200000</v>
      </c>
      <c r="J944" s="43"/>
      <c r="K944" s="5" t="e">
        <f>VLOOKUP(B944,#REF!,1,0)</f>
        <v>#REF!</v>
      </c>
    </row>
    <row r="945" spans="1:11" ht="15" hidden="1" customHeight="1">
      <c r="A945" s="34">
        <v>6</v>
      </c>
      <c r="B945" s="35" t="s">
        <v>5403</v>
      </c>
      <c r="C945" s="34" t="s">
        <v>5404</v>
      </c>
      <c r="D945" s="35" t="s">
        <v>3452</v>
      </c>
      <c r="E945" s="36">
        <v>1760000</v>
      </c>
      <c r="F945" s="43"/>
      <c r="G945" s="36">
        <v>0</v>
      </c>
      <c r="H945" s="36">
        <v>0</v>
      </c>
      <c r="I945" s="36">
        <v>1760000</v>
      </c>
      <c r="J945" s="43"/>
      <c r="K945" s="5" t="e">
        <f>VLOOKUP(B945,#REF!,1,0)</f>
        <v>#REF!</v>
      </c>
    </row>
    <row r="946" spans="1:11" ht="15" hidden="1" customHeight="1">
      <c r="A946" s="34">
        <v>6</v>
      </c>
      <c r="B946" s="35" t="s">
        <v>5405</v>
      </c>
      <c r="C946" s="34" t="s">
        <v>5406</v>
      </c>
      <c r="D946" s="35" t="s">
        <v>3536</v>
      </c>
      <c r="E946" s="36">
        <v>3457000</v>
      </c>
      <c r="F946" s="43"/>
      <c r="G946" s="36">
        <v>0</v>
      </c>
      <c r="H946" s="36">
        <v>0</v>
      </c>
      <c r="I946" s="36">
        <v>3457000</v>
      </c>
      <c r="J946" s="43"/>
      <c r="K946" s="5" t="e">
        <f>VLOOKUP(B946,#REF!,1,0)</f>
        <v>#REF!</v>
      </c>
    </row>
    <row r="947" spans="1:11" ht="15" hidden="1" customHeight="1">
      <c r="A947" s="34">
        <v>6</v>
      </c>
      <c r="B947" s="35" t="s">
        <v>5407</v>
      </c>
      <c r="C947" s="34" t="s">
        <v>5408</v>
      </c>
      <c r="D947" s="35" t="s">
        <v>3539</v>
      </c>
      <c r="E947" s="36">
        <v>13818277.279999999</v>
      </c>
      <c r="F947" s="43"/>
      <c r="G947" s="36">
        <v>0</v>
      </c>
      <c r="H947" s="36">
        <v>406419.92</v>
      </c>
      <c r="I947" s="36">
        <v>14224697.199999999</v>
      </c>
      <c r="J947" s="43"/>
      <c r="K947" s="5" t="e">
        <f>VLOOKUP(B947,#REF!,1,0)</f>
        <v>#REF!</v>
      </c>
    </row>
    <row r="948" spans="1:11" ht="15" hidden="1" customHeight="1">
      <c r="A948" s="34">
        <v>3</v>
      </c>
      <c r="B948" s="35" t="s">
        <v>5409</v>
      </c>
      <c r="C948" s="34" t="s">
        <v>1</v>
      </c>
      <c r="D948" s="35" t="s">
        <v>3541</v>
      </c>
      <c r="E948" s="36">
        <v>259502784.93000001</v>
      </c>
      <c r="F948" s="43"/>
      <c r="G948" s="36">
        <v>108200057.67</v>
      </c>
      <c r="H948" s="36">
        <v>114636837.78</v>
      </c>
      <c r="I948" s="36">
        <v>265939565.03999999</v>
      </c>
      <c r="J948" s="43"/>
      <c r="K948" s="5" t="e">
        <f>VLOOKUP(B948,#REF!,1,0)</f>
        <v>#REF!</v>
      </c>
    </row>
    <row r="949" spans="1:11" ht="15" hidden="1" customHeight="1">
      <c r="A949" s="34">
        <v>4</v>
      </c>
      <c r="B949" s="35" t="s">
        <v>5410</v>
      </c>
      <c r="C949" s="34" t="s">
        <v>1</v>
      </c>
      <c r="D949" s="35" t="s">
        <v>5411</v>
      </c>
      <c r="E949" s="36">
        <v>160926447.91</v>
      </c>
      <c r="F949" s="43"/>
      <c r="G949" s="36">
        <v>7088142.54</v>
      </c>
      <c r="H949" s="36">
        <v>15538765.369999999</v>
      </c>
      <c r="I949" s="36">
        <v>169377070.74000001</v>
      </c>
      <c r="J949" s="43"/>
      <c r="K949" s="5" t="e">
        <f>VLOOKUP(B949,#REF!,1,0)</f>
        <v>#REF!</v>
      </c>
    </row>
    <row r="950" spans="1:11" ht="15" hidden="1" customHeight="1">
      <c r="A950" s="34">
        <v>6</v>
      </c>
      <c r="B950" s="35" t="s">
        <v>5412</v>
      </c>
      <c r="C950" s="34" t="s">
        <v>5413</v>
      </c>
      <c r="D950" s="35" t="s">
        <v>5414</v>
      </c>
      <c r="E950" s="36">
        <v>160926447.91</v>
      </c>
      <c r="F950" s="43"/>
      <c r="G950" s="36">
        <v>7088142.54</v>
      </c>
      <c r="H950" s="36">
        <v>15538765.369999999</v>
      </c>
      <c r="I950" s="36">
        <v>169377070.74000001</v>
      </c>
      <c r="J950" s="43"/>
      <c r="K950" s="5" t="e">
        <f>VLOOKUP(B950,#REF!,1,0)</f>
        <v>#REF!</v>
      </c>
    </row>
    <row r="951" spans="1:11" ht="15" hidden="1" customHeight="1">
      <c r="A951" s="34">
        <v>4</v>
      </c>
      <c r="B951" s="35" t="s">
        <v>5415</v>
      </c>
      <c r="C951" s="34" t="s">
        <v>1</v>
      </c>
      <c r="D951" s="35" t="s">
        <v>5416</v>
      </c>
      <c r="E951" s="36">
        <v>3536814.62</v>
      </c>
      <c r="F951" s="43"/>
      <c r="G951" s="36">
        <v>44489.51</v>
      </c>
      <c r="H951" s="36">
        <v>68041.02</v>
      </c>
      <c r="I951" s="36">
        <v>3560366.13</v>
      </c>
      <c r="J951" s="43"/>
      <c r="K951" s="5" t="e">
        <f>VLOOKUP(B951,#REF!,1,0)</f>
        <v>#REF!</v>
      </c>
    </row>
    <row r="952" spans="1:11" ht="15" hidden="1" customHeight="1">
      <c r="A952" s="34">
        <v>6</v>
      </c>
      <c r="B952" s="35" t="s">
        <v>5417</v>
      </c>
      <c r="C952" s="34" t="s">
        <v>5418</v>
      </c>
      <c r="D952" s="35" t="s">
        <v>5419</v>
      </c>
      <c r="E952" s="36">
        <v>3536814.62</v>
      </c>
      <c r="F952" s="43"/>
      <c r="G952" s="36">
        <v>44489.51</v>
      </c>
      <c r="H952" s="36">
        <v>68041.02</v>
      </c>
      <c r="I952" s="36">
        <v>3560366.13</v>
      </c>
      <c r="J952" s="43"/>
      <c r="K952" s="5" t="e">
        <f>VLOOKUP(B952,#REF!,1,0)</f>
        <v>#REF!</v>
      </c>
    </row>
    <row r="953" spans="1:11" ht="15" hidden="1" customHeight="1">
      <c r="A953" s="34">
        <v>4</v>
      </c>
      <c r="B953" s="35" t="s">
        <v>5420</v>
      </c>
      <c r="C953" s="34" t="s">
        <v>1</v>
      </c>
      <c r="D953" s="35" t="s">
        <v>5421</v>
      </c>
      <c r="E953" s="36">
        <v>1673787</v>
      </c>
      <c r="F953" s="43"/>
      <c r="G953" s="36">
        <v>34374.39</v>
      </c>
      <c r="H953" s="36">
        <v>1683312.72</v>
      </c>
      <c r="I953" s="36">
        <v>3322725.33</v>
      </c>
      <c r="J953" s="43"/>
      <c r="K953" s="5" t="e">
        <f>VLOOKUP(B953,#REF!,1,0)</f>
        <v>#REF!</v>
      </c>
    </row>
    <row r="954" spans="1:11" ht="15" hidden="1" customHeight="1">
      <c r="A954" s="34">
        <v>6</v>
      </c>
      <c r="B954" s="35" t="s">
        <v>5422</v>
      </c>
      <c r="C954" s="34" t="s">
        <v>5423</v>
      </c>
      <c r="D954" s="35" t="s">
        <v>5424</v>
      </c>
      <c r="E954" s="36">
        <v>1673787</v>
      </c>
      <c r="F954" s="43"/>
      <c r="G954" s="36">
        <v>34374.39</v>
      </c>
      <c r="H954" s="36">
        <v>1683312.72</v>
      </c>
      <c r="I954" s="36">
        <v>3322725.33</v>
      </c>
      <c r="J954" s="43"/>
      <c r="K954" s="5" t="e">
        <f>VLOOKUP(B954,#REF!,1,0)</f>
        <v>#REF!</v>
      </c>
    </row>
    <row r="955" spans="1:11" ht="15" hidden="1" customHeight="1">
      <c r="A955" s="34">
        <v>4</v>
      </c>
      <c r="B955" s="35" t="s">
        <v>5425</v>
      </c>
      <c r="C955" s="34" t="s">
        <v>1</v>
      </c>
      <c r="D955" s="35" t="s">
        <v>5426</v>
      </c>
      <c r="E955" s="36">
        <v>-769601.73</v>
      </c>
      <c r="F955" s="43"/>
      <c r="G955" s="36">
        <v>689783.92</v>
      </c>
      <c r="H955" s="36">
        <v>0</v>
      </c>
      <c r="I955" s="36">
        <v>-1459385.65</v>
      </c>
      <c r="J955" s="43"/>
      <c r="K955" s="5" t="e">
        <f>VLOOKUP(B955,#REF!,1,0)</f>
        <v>#REF!</v>
      </c>
    </row>
    <row r="956" spans="1:11" ht="15" hidden="1" customHeight="1">
      <c r="A956" s="34">
        <v>6</v>
      </c>
      <c r="B956" s="35" t="s">
        <v>5427</v>
      </c>
      <c r="C956" s="34" t="s">
        <v>5428</v>
      </c>
      <c r="D956" s="35" t="s">
        <v>5429</v>
      </c>
      <c r="E956" s="36">
        <v>-769601.73</v>
      </c>
      <c r="F956" s="43"/>
      <c r="G956" s="36">
        <v>689783.92</v>
      </c>
      <c r="H956" s="36">
        <v>0</v>
      </c>
      <c r="I956" s="36">
        <v>-1459385.65</v>
      </c>
      <c r="J956" s="43"/>
      <c r="K956" s="5" t="e">
        <f>VLOOKUP(B956,#REF!,1,0)</f>
        <v>#REF!</v>
      </c>
    </row>
    <row r="957" spans="1:11" ht="15" hidden="1" customHeight="1">
      <c r="A957" s="34">
        <v>4</v>
      </c>
      <c r="B957" s="35" t="s">
        <v>5430</v>
      </c>
      <c r="C957" s="34" t="s">
        <v>1</v>
      </c>
      <c r="D957" s="35" t="s">
        <v>5431</v>
      </c>
      <c r="E957" s="36">
        <v>-46899.31</v>
      </c>
      <c r="F957" s="43"/>
      <c r="G957" s="36">
        <v>44970.89</v>
      </c>
      <c r="H957" s="36">
        <v>0</v>
      </c>
      <c r="I957" s="36">
        <v>-91870.2</v>
      </c>
      <c r="J957" s="43"/>
      <c r="K957" s="5" t="e">
        <f>VLOOKUP(B957,#REF!,1,0)</f>
        <v>#REF!</v>
      </c>
    </row>
    <row r="958" spans="1:11" ht="15" hidden="1" customHeight="1">
      <c r="A958" s="34">
        <v>6</v>
      </c>
      <c r="B958" s="35" t="s">
        <v>5432</v>
      </c>
      <c r="C958" s="34" t="s">
        <v>5433</v>
      </c>
      <c r="D958" s="35" t="s">
        <v>5434</v>
      </c>
      <c r="E958" s="36">
        <v>-46899.31</v>
      </c>
      <c r="F958" s="43"/>
      <c r="G958" s="36">
        <v>44970.89</v>
      </c>
      <c r="H958" s="36">
        <v>0</v>
      </c>
      <c r="I958" s="36">
        <v>-91870.2</v>
      </c>
      <c r="J958" s="43"/>
      <c r="K958" s="5" t="e">
        <f>VLOOKUP(B958,#REF!,1,0)</f>
        <v>#REF!</v>
      </c>
    </row>
    <row r="959" spans="1:11" ht="15" hidden="1" customHeight="1">
      <c r="A959" s="34">
        <v>4</v>
      </c>
      <c r="B959" s="35" t="s">
        <v>5435</v>
      </c>
      <c r="C959" s="34" t="s">
        <v>1</v>
      </c>
      <c r="D959" s="35" t="s">
        <v>5436</v>
      </c>
      <c r="E959" s="36">
        <v>30613803.690000001</v>
      </c>
      <c r="F959" s="43"/>
      <c r="G959" s="36">
        <v>4076239.54</v>
      </c>
      <c r="H959" s="36">
        <v>647540.59</v>
      </c>
      <c r="I959" s="36">
        <v>27185104.739999998</v>
      </c>
      <c r="J959" s="43"/>
      <c r="K959" s="5" t="e">
        <f>VLOOKUP(B959,#REF!,1,0)</f>
        <v>#REF!</v>
      </c>
    </row>
    <row r="960" spans="1:11" ht="15" hidden="1" customHeight="1">
      <c r="A960" s="34">
        <v>5</v>
      </c>
      <c r="B960" s="35" t="s">
        <v>5437</v>
      </c>
      <c r="C960" s="34" t="s">
        <v>1</v>
      </c>
      <c r="D960" s="35" t="s">
        <v>5438</v>
      </c>
      <c r="E960" s="36">
        <v>8230148.7400000002</v>
      </c>
      <c r="F960" s="43"/>
      <c r="G960" s="36">
        <v>3880609.65</v>
      </c>
      <c r="H960" s="36">
        <v>12632.43</v>
      </c>
      <c r="I960" s="36">
        <v>4362171.5199999996</v>
      </c>
      <c r="J960" s="43"/>
      <c r="K960" s="5" t="e">
        <f>VLOOKUP(B960,#REF!,1,0)</f>
        <v>#REF!</v>
      </c>
    </row>
    <row r="961" spans="1:11" ht="15" hidden="1" customHeight="1">
      <c r="A961" s="34">
        <v>6</v>
      </c>
      <c r="B961" s="35" t="s">
        <v>5439</v>
      </c>
      <c r="C961" s="34" t="s">
        <v>5440</v>
      </c>
      <c r="D961" s="35" t="s">
        <v>3587</v>
      </c>
      <c r="E961" s="36">
        <v>8230148.7400000002</v>
      </c>
      <c r="F961" s="43"/>
      <c r="G961" s="36">
        <v>3880609.65</v>
      </c>
      <c r="H961" s="36">
        <v>12632.43</v>
      </c>
      <c r="I961" s="36">
        <v>4362171.5199999996</v>
      </c>
      <c r="J961" s="43"/>
      <c r="K961" s="5" t="e">
        <f>VLOOKUP(B961,#REF!,1,0)</f>
        <v>#REF!</v>
      </c>
    </row>
    <row r="962" spans="1:11" ht="15" hidden="1" customHeight="1">
      <c r="A962" s="34">
        <v>5</v>
      </c>
      <c r="B962" s="35" t="s">
        <v>5441</v>
      </c>
      <c r="C962" s="34" t="s">
        <v>1</v>
      </c>
      <c r="D962" s="35" t="s">
        <v>5442</v>
      </c>
      <c r="E962" s="36">
        <v>17015571.170000002</v>
      </c>
      <c r="F962" s="43"/>
      <c r="G962" s="36">
        <v>194132.89</v>
      </c>
      <c r="H962" s="36">
        <v>586092.15</v>
      </c>
      <c r="I962" s="36">
        <v>17407530.43</v>
      </c>
      <c r="J962" s="43"/>
      <c r="K962" s="5" t="e">
        <f>VLOOKUP(B962,#REF!,1,0)</f>
        <v>#REF!</v>
      </c>
    </row>
    <row r="963" spans="1:11" ht="15" hidden="1" customHeight="1">
      <c r="A963" s="34">
        <v>6</v>
      </c>
      <c r="B963" s="35" t="s">
        <v>5443</v>
      </c>
      <c r="C963" s="34" t="s">
        <v>5444</v>
      </c>
      <c r="D963" s="35" t="s">
        <v>3590</v>
      </c>
      <c r="E963" s="36">
        <v>17015571.170000002</v>
      </c>
      <c r="F963" s="43"/>
      <c r="G963" s="36">
        <v>194132.89</v>
      </c>
      <c r="H963" s="36">
        <v>586092.15</v>
      </c>
      <c r="I963" s="36">
        <v>17407530.43</v>
      </c>
      <c r="J963" s="43"/>
      <c r="K963" s="5" t="e">
        <f>VLOOKUP(B963,#REF!,1,0)</f>
        <v>#REF!</v>
      </c>
    </row>
    <row r="964" spans="1:11" ht="15" hidden="1" customHeight="1">
      <c r="A964" s="34">
        <v>5</v>
      </c>
      <c r="B964" s="35" t="s">
        <v>5445</v>
      </c>
      <c r="C964" s="34" t="s">
        <v>1</v>
      </c>
      <c r="D964" s="35" t="s">
        <v>5446</v>
      </c>
      <c r="E964" s="36">
        <v>5368083.78</v>
      </c>
      <c r="F964" s="43"/>
      <c r="G964" s="36">
        <v>1497</v>
      </c>
      <c r="H964" s="36">
        <v>48816.01</v>
      </c>
      <c r="I964" s="36">
        <v>5415402.79</v>
      </c>
      <c r="J964" s="43"/>
      <c r="K964" s="5" t="e">
        <f>VLOOKUP(B964,#REF!,1,0)</f>
        <v>#REF!</v>
      </c>
    </row>
    <row r="965" spans="1:11" ht="15" hidden="1" customHeight="1">
      <c r="A965" s="34">
        <v>6</v>
      </c>
      <c r="B965" s="35" t="s">
        <v>5447</v>
      </c>
      <c r="C965" s="34" t="s">
        <v>5448</v>
      </c>
      <c r="D965" s="35" t="s">
        <v>3593</v>
      </c>
      <c r="E965" s="36">
        <v>5368083.78</v>
      </c>
      <c r="F965" s="43"/>
      <c r="G965" s="36">
        <v>1497</v>
      </c>
      <c r="H965" s="36">
        <v>48816.01</v>
      </c>
      <c r="I965" s="36">
        <v>5415402.79</v>
      </c>
      <c r="J965" s="43"/>
      <c r="K965" s="5" t="e">
        <f>VLOOKUP(B965,#REF!,1,0)</f>
        <v>#REF!</v>
      </c>
    </row>
    <row r="966" spans="1:11" ht="15" hidden="1" customHeight="1">
      <c r="A966" s="34">
        <v>4</v>
      </c>
      <c r="B966" s="35" t="s">
        <v>5449</v>
      </c>
      <c r="C966" s="34" t="s">
        <v>1</v>
      </c>
      <c r="D966" s="35" t="s">
        <v>5450</v>
      </c>
      <c r="E966" s="36">
        <v>2585620.16</v>
      </c>
      <c r="F966" s="43"/>
      <c r="G966" s="36">
        <v>2511553.61</v>
      </c>
      <c r="H966" s="36">
        <v>2530141.35</v>
      </c>
      <c r="I966" s="36">
        <v>2604207.9</v>
      </c>
      <c r="J966" s="43"/>
      <c r="K966" s="5" t="e">
        <f>VLOOKUP(B966,#REF!,1,0)</f>
        <v>#REF!</v>
      </c>
    </row>
    <row r="967" spans="1:11" ht="15" hidden="1" customHeight="1">
      <c r="A967" s="34">
        <v>6</v>
      </c>
      <c r="B967" s="35" t="s">
        <v>5451</v>
      </c>
      <c r="C967" s="34" t="s">
        <v>5452</v>
      </c>
      <c r="D967" s="35" t="s">
        <v>5453</v>
      </c>
      <c r="E967" s="36">
        <v>2585620.16</v>
      </c>
      <c r="F967" s="43"/>
      <c r="G967" s="36">
        <v>2511553.61</v>
      </c>
      <c r="H967" s="36">
        <v>2530141.35</v>
      </c>
      <c r="I967" s="36">
        <v>2604207.9</v>
      </c>
      <c r="J967" s="43"/>
      <c r="K967" s="5" t="e">
        <f>VLOOKUP(B967,#REF!,1,0)</f>
        <v>#REF!</v>
      </c>
    </row>
    <row r="968" spans="1:11" ht="15" hidden="1" customHeight="1">
      <c r="A968" s="34">
        <v>4</v>
      </c>
      <c r="B968" s="35" t="s">
        <v>5454</v>
      </c>
      <c r="C968" s="34" t="s">
        <v>1</v>
      </c>
      <c r="D968" s="35" t="s">
        <v>5455</v>
      </c>
      <c r="E968" s="36">
        <v>14724880.300000001</v>
      </c>
      <c r="F968" s="43"/>
      <c r="G968" s="36">
        <v>14757478.34</v>
      </c>
      <c r="H968" s="36">
        <v>14895005.57</v>
      </c>
      <c r="I968" s="36">
        <v>14862407.529999999</v>
      </c>
      <c r="J968" s="43"/>
      <c r="K968" s="5" t="e">
        <f>VLOOKUP(B968,#REF!,1,0)</f>
        <v>#REF!</v>
      </c>
    </row>
    <row r="969" spans="1:11" ht="15" hidden="1" customHeight="1">
      <c r="A969" s="34">
        <v>6</v>
      </c>
      <c r="B969" s="35" t="s">
        <v>5456</v>
      </c>
      <c r="C969" s="34" t="s">
        <v>5457</v>
      </c>
      <c r="D969" s="35" t="s">
        <v>5458</v>
      </c>
      <c r="E969" s="36">
        <v>14724880.300000001</v>
      </c>
      <c r="F969" s="43"/>
      <c r="G969" s="36">
        <v>14757478.34</v>
      </c>
      <c r="H969" s="36">
        <v>14895005.57</v>
      </c>
      <c r="I969" s="36">
        <v>14862407.529999999</v>
      </c>
      <c r="J969" s="43"/>
      <c r="K969" s="5" t="e">
        <f>VLOOKUP(B969,#REF!,1,0)</f>
        <v>#REF!</v>
      </c>
    </row>
    <row r="970" spans="1:11" ht="15" hidden="1" customHeight="1">
      <c r="A970" s="34">
        <v>4</v>
      </c>
      <c r="B970" s="35" t="s">
        <v>5459</v>
      </c>
      <c r="C970" s="34" t="s">
        <v>1</v>
      </c>
      <c r="D970" s="35" t="s">
        <v>5460</v>
      </c>
      <c r="E970" s="36">
        <v>3506.1</v>
      </c>
      <c r="F970" s="43"/>
      <c r="G970" s="36">
        <v>0</v>
      </c>
      <c r="H970" s="36">
        <v>10.5</v>
      </c>
      <c r="I970" s="36">
        <v>3516.6</v>
      </c>
      <c r="J970" s="43"/>
      <c r="K970" s="5" t="e">
        <f>VLOOKUP(B970,#REF!,1,0)</f>
        <v>#REF!</v>
      </c>
    </row>
    <row r="971" spans="1:11" ht="15" hidden="1" customHeight="1">
      <c r="A971" s="34">
        <v>6</v>
      </c>
      <c r="B971" s="35" t="s">
        <v>5461</v>
      </c>
      <c r="C971" s="34" t="s">
        <v>5462</v>
      </c>
      <c r="D971" s="35" t="s">
        <v>5463</v>
      </c>
      <c r="E971" s="36">
        <v>3506.1</v>
      </c>
      <c r="F971" s="43"/>
      <c r="G971" s="36">
        <v>0</v>
      </c>
      <c r="H971" s="36">
        <v>10.5</v>
      </c>
      <c r="I971" s="36">
        <v>3516.6</v>
      </c>
      <c r="J971" s="43"/>
      <c r="K971" s="5" t="e">
        <f>VLOOKUP(B971,#REF!,1,0)</f>
        <v>#REF!</v>
      </c>
    </row>
    <row r="972" spans="1:11" ht="15" hidden="1" customHeight="1">
      <c r="A972" s="34">
        <v>4</v>
      </c>
      <c r="B972" s="35" t="s">
        <v>5464</v>
      </c>
      <c r="C972" s="34" t="s">
        <v>1</v>
      </c>
      <c r="D972" s="35" t="s">
        <v>5465</v>
      </c>
      <c r="E972" s="36">
        <v>46254426.189999998</v>
      </c>
      <c r="F972" s="43"/>
      <c r="G972" s="36">
        <v>78953024.930000007</v>
      </c>
      <c r="H972" s="36">
        <v>79274020.659999996</v>
      </c>
      <c r="I972" s="36">
        <v>46575421.920000002</v>
      </c>
      <c r="J972" s="43"/>
      <c r="K972" s="5" t="e">
        <f>VLOOKUP(B972,#REF!,1,0)</f>
        <v>#REF!</v>
      </c>
    </row>
    <row r="973" spans="1:11" ht="15" hidden="1" customHeight="1">
      <c r="A973" s="34">
        <v>6</v>
      </c>
      <c r="B973" s="35" t="s">
        <v>5466</v>
      </c>
      <c r="C973" s="34" t="s">
        <v>5467</v>
      </c>
      <c r="D973" s="35" t="s">
        <v>5468</v>
      </c>
      <c r="E973" s="36">
        <v>3007694.97</v>
      </c>
      <c r="F973" s="43"/>
      <c r="G973" s="36">
        <v>131384.21</v>
      </c>
      <c r="H973" s="36">
        <v>12839.95</v>
      </c>
      <c r="I973" s="36">
        <v>2889150.71</v>
      </c>
      <c r="J973" s="43"/>
      <c r="K973" s="5" t="e">
        <f>VLOOKUP(B973,#REF!,1,0)</f>
        <v>#REF!</v>
      </c>
    </row>
    <row r="974" spans="1:11" ht="15" hidden="1" customHeight="1">
      <c r="A974" s="34">
        <v>6</v>
      </c>
      <c r="B974" s="35" t="s">
        <v>5469</v>
      </c>
      <c r="C974" s="34" t="s">
        <v>5470</v>
      </c>
      <c r="D974" s="35" t="s">
        <v>3626</v>
      </c>
      <c r="E974" s="36">
        <v>3607576.46</v>
      </c>
      <c r="F974" s="43"/>
      <c r="G974" s="36">
        <v>78618190.719999999</v>
      </c>
      <c r="H974" s="36">
        <v>78477595.120000005</v>
      </c>
      <c r="I974" s="36">
        <v>3466980.86</v>
      </c>
      <c r="J974" s="43"/>
      <c r="K974" s="5" t="e">
        <f>VLOOKUP(B974,#REF!,1,0)</f>
        <v>#REF!</v>
      </c>
    </row>
    <row r="975" spans="1:11" ht="15" hidden="1" customHeight="1">
      <c r="A975" s="34">
        <v>6</v>
      </c>
      <c r="B975" s="35" t="s">
        <v>5471</v>
      </c>
      <c r="C975" s="34" t="s">
        <v>5472</v>
      </c>
      <c r="D975" s="35" t="s">
        <v>5473</v>
      </c>
      <c r="E975" s="36">
        <v>4432858.01</v>
      </c>
      <c r="F975" s="43"/>
      <c r="G975" s="36">
        <v>11200</v>
      </c>
      <c r="H975" s="36">
        <v>131310.59</v>
      </c>
      <c r="I975" s="36">
        <v>4552968.5999999996</v>
      </c>
      <c r="J975" s="43"/>
      <c r="K975" s="5" t="e">
        <f>VLOOKUP(B975,#REF!,1,0)</f>
        <v>#REF!</v>
      </c>
    </row>
    <row r="976" spans="1:11" ht="15" hidden="1" customHeight="1">
      <c r="A976" s="34">
        <v>6</v>
      </c>
      <c r="B976" s="35" t="s">
        <v>5474</v>
      </c>
      <c r="C976" s="34" t="s">
        <v>5475</v>
      </c>
      <c r="D976" s="35" t="s">
        <v>5476</v>
      </c>
      <c r="E976" s="36">
        <v>2646296.75</v>
      </c>
      <c r="F976" s="43"/>
      <c r="G976" s="36">
        <v>152250</v>
      </c>
      <c r="H976" s="36">
        <v>109275</v>
      </c>
      <c r="I976" s="36">
        <v>2603321.75</v>
      </c>
      <c r="J976" s="43"/>
      <c r="K976" s="5" t="e">
        <f>VLOOKUP(B976,#REF!,1,0)</f>
        <v>#REF!</v>
      </c>
    </row>
    <row r="977" spans="1:11" ht="15" hidden="1" customHeight="1">
      <c r="A977" s="34">
        <v>6</v>
      </c>
      <c r="B977" s="35" t="s">
        <v>5477</v>
      </c>
      <c r="C977" s="34" t="s">
        <v>5478</v>
      </c>
      <c r="D977" s="35" t="s">
        <v>5479</v>
      </c>
      <c r="E977" s="36">
        <v>13052500</v>
      </c>
      <c r="F977" s="43"/>
      <c r="G977" s="36">
        <v>40000</v>
      </c>
      <c r="H977" s="36">
        <v>543000</v>
      </c>
      <c r="I977" s="36">
        <v>13555500</v>
      </c>
      <c r="J977" s="43"/>
      <c r="K977" s="5" t="e">
        <f>VLOOKUP(B977,#REF!,1,0)</f>
        <v>#REF!</v>
      </c>
    </row>
    <row r="978" spans="1:11" ht="15" hidden="1" customHeight="1">
      <c r="A978" s="34">
        <v>6</v>
      </c>
      <c r="B978" s="35" t="s">
        <v>5480</v>
      </c>
      <c r="C978" s="34" t="s">
        <v>5481</v>
      </c>
      <c r="D978" s="35" t="s">
        <v>5482</v>
      </c>
      <c r="E978" s="36">
        <v>19507500</v>
      </c>
      <c r="F978" s="43"/>
      <c r="G978" s="36">
        <v>0</v>
      </c>
      <c r="H978" s="36">
        <v>0</v>
      </c>
      <c r="I978" s="36">
        <v>19507500</v>
      </c>
      <c r="J978" s="43"/>
      <c r="K978" s="5" t="e">
        <f>VLOOKUP(B978,#REF!,1,0)</f>
        <v>#REF!</v>
      </c>
    </row>
    <row r="979" spans="1:11" ht="15" hidden="1" customHeight="1">
      <c r="A979" s="34">
        <v>2</v>
      </c>
      <c r="B979" s="35" t="s">
        <v>5483</v>
      </c>
      <c r="C979" s="34" t="s">
        <v>1</v>
      </c>
      <c r="D979" s="35" t="s">
        <v>3640</v>
      </c>
      <c r="E979" s="36">
        <v>87257880.530000001</v>
      </c>
      <c r="F979" s="43"/>
      <c r="G979" s="36">
        <v>19447262.109999999</v>
      </c>
      <c r="H979" s="36">
        <v>23334589.25</v>
      </c>
      <c r="I979" s="36">
        <v>91145207.670000002</v>
      </c>
      <c r="J979" s="43"/>
      <c r="K979" s="5" t="e">
        <f>VLOOKUP(B979,#REF!,1,0)</f>
        <v>#REF!</v>
      </c>
    </row>
    <row r="980" spans="1:11" ht="15" hidden="1" customHeight="1">
      <c r="A980" s="34">
        <v>3</v>
      </c>
      <c r="B980" s="35" t="s">
        <v>5484</v>
      </c>
      <c r="C980" s="34" t="s">
        <v>1</v>
      </c>
      <c r="D980" s="35" t="s">
        <v>5485</v>
      </c>
      <c r="E980" s="36">
        <v>87257880.530000001</v>
      </c>
      <c r="F980" s="43"/>
      <c r="G980" s="36">
        <v>19447262.109999999</v>
      </c>
      <c r="H980" s="36">
        <v>23334589.25</v>
      </c>
      <c r="I980" s="36">
        <v>91145207.670000002</v>
      </c>
      <c r="J980" s="43"/>
      <c r="K980" s="5" t="e">
        <f>VLOOKUP(B980,#REF!,1,0)</f>
        <v>#REF!</v>
      </c>
    </row>
    <row r="981" spans="1:11" ht="15" hidden="1" customHeight="1">
      <c r="A981" s="34">
        <v>4</v>
      </c>
      <c r="B981" s="35" t="s">
        <v>5486</v>
      </c>
      <c r="C981" s="34" t="s">
        <v>1</v>
      </c>
      <c r="D981" s="35" t="s">
        <v>5487</v>
      </c>
      <c r="E981" s="36">
        <v>87257880.530000001</v>
      </c>
      <c r="F981" s="43"/>
      <c r="G981" s="36">
        <v>19447262.109999999</v>
      </c>
      <c r="H981" s="36">
        <v>23334589.25</v>
      </c>
      <c r="I981" s="36">
        <v>91145207.670000002</v>
      </c>
      <c r="J981" s="43"/>
      <c r="K981" s="5" t="e">
        <f>VLOOKUP(B981,#REF!,1,0)</f>
        <v>#REF!</v>
      </c>
    </row>
    <row r="982" spans="1:11" ht="15" hidden="1" customHeight="1">
      <c r="A982" s="34">
        <v>6</v>
      </c>
      <c r="B982" s="35" t="s">
        <v>5488</v>
      </c>
      <c r="C982" s="34" t="s">
        <v>5489</v>
      </c>
      <c r="D982" s="35" t="s">
        <v>5490</v>
      </c>
      <c r="E982" s="36">
        <v>87257880.530000001</v>
      </c>
      <c r="F982" s="43"/>
      <c r="G982" s="36">
        <v>19447262.109999999</v>
      </c>
      <c r="H982" s="36">
        <v>23334589.25</v>
      </c>
      <c r="I982" s="36">
        <v>91145207.670000002</v>
      </c>
      <c r="J982" s="43"/>
      <c r="K982" s="5" t="e">
        <f>VLOOKUP(B982,#REF!,1,0)</f>
        <v>#REF!</v>
      </c>
    </row>
    <row r="983" spans="1:11" ht="15" hidden="1" customHeight="1">
      <c r="A983" s="34">
        <v>0</v>
      </c>
      <c r="B983" s="35" t="s">
        <v>5491</v>
      </c>
      <c r="C983" s="34" t="s">
        <v>1</v>
      </c>
      <c r="D983" s="35" t="s">
        <v>5492</v>
      </c>
      <c r="E983" s="36">
        <v>741040075.42999995</v>
      </c>
      <c r="F983" s="43"/>
      <c r="G983" s="36">
        <v>695037812.30999994</v>
      </c>
      <c r="H983" s="36">
        <v>717962671.55999994</v>
      </c>
      <c r="I983" s="36">
        <v>763964934.67999995</v>
      </c>
      <c r="J983" s="43"/>
      <c r="K983" s="5" t="e">
        <f>VLOOKUP(B983,#REF!,1,0)</f>
        <v>#REF!</v>
      </c>
    </row>
  </sheetData>
  <autoFilter ref="A10:K983" xr:uid="{EDCED86E-1610-4719-ABBA-1858CA7336F5}">
    <filterColumn colId="0">
      <filters>
        <filter val="6"/>
      </filters>
    </filterColumn>
    <filterColumn colId="4" showButton="0"/>
    <filterColumn colId="8" showButton="0"/>
    <filterColumn colId="10">
      <filters>
        <filter val="#N/D"/>
      </filters>
    </filterColumn>
  </autoFilter>
  <mergeCells count="22">
    <mergeCell ref="E10:F10"/>
    <mergeCell ref="I10:J10"/>
    <mergeCell ref="A8:B8"/>
    <mergeCell ref="C8:D8"/>
    <mergeCell ref="E8:F8"/>
    <mergeCell ref="G8:J8"/>
    <mergeCell ref="A9:B9"/>
    <mergeCell ref="C9:D9"/>
    <mergeCell ref="A6:B6"/>
    <mergeCell ref="C6:D6"/>
    <mergeCell ref="E6:F6"/>
    <mergeCell ref="G6:J6"/>
    <mergeCell ref="A7:B7"/>
    <mergeCell ref="C7:D7"/>
    <mergeCell ref="E7:F7"/>
    <mergeCell ref="G7:J7"/>
    <mergeCell ref="H4:J4"/>
    <mergeCell ref="A1:B2"/>
    <mergeCell ref="H1:J1"/>
    <mergeCell ref="H2:J2"/>
    <mergeCell ref="A3:G3"/>
    <mergeCell ref="H3:J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3FD35-10EE-4EFA-9671-57BC9141199C}">
  <dimension ref="A1:K998"/>
  <sheetViews>
    <sheetView topLeftCell="A690" workbookViewId="0">
      <selection activeCell="B910" sqref="B910:E910"/>
    </sheetView>
  </sheetViews>
  <sheetFormatPr defaultRowHeight="15"/>
  <cols>
    <col min="1" max="1" width="3.85546875" customWidth="1"/>
    <col min="2" max="2" width="15.28515625" customWidth="1"/>
    <col min="3" max="3" width="15" customWidth="1"/>
    <col min="4" max="4" width="63.85546875" customWidth="1"/>
    <col min="5" max="5" width="19.140625" customWidth="1"/>
    <col min="6" max="6" width="1" customWidth="1"/>
    <col min="7" max="8" width="20.140625" customWidth="1"/>
    <col min="9" max="9" width="19.140625" customWidth="1"/>
    <col min="10" max="10" width="1" customWidth="1"/>
  </cols>
  <sheetData>
    <row r="1" spans="1:11" ht="9.9499999999999993" customHeight="1">
      <c r="A1" s="475"/>
      <c r="B1" s="475"/>
      <c r="C1" s="31"/>
      <c r="D1" s="476" t="s">
        <v>5884</v>
      </c>
      <c r="E1" s="31"/>
      <c r="F1" s="31"/>
      <c r="G1" s="31"/>
      <c r="H1" s="31"/>
      <c r="I1" s="31"/>
      <c r="J1" s="31"/>
    </row>
    <row r="2" spans="1:11" ht="5.0999999999999996" customHeight="1">
      <c r="A2" s="475"/>
      <c r="B2" s="475"/>
      <c r="C2" s="31"/>
      <c r="D2" s="476"/>
      <c r="E2" s="31"/>
      <c r="F2" s="31"/>
      <c r="G2" s="31"/>
      <c r="H2" s="473" t="s">
        <v>5885</v>
      </c>
      <c r="I2" s="473"/>
      <c r="J2" s="473"/>
    </row>
    <row r="3" spans="1:11" ht="9.9499999999999993" customHeight="1">
      <c r="A3" s="475"/>
      <c r="B3" s="475"/>
      <c r="C3" s="31"/>
      <c r="D3" s="477" t="s">
        <v>5886</v>
      </c>
      <c r="E3" s="31"/>
      <c r="F3" s="31"/>
      <c r="G3" s="31"/>
      <c r="H3" s="473"/>
      <c r="I3" s="473"/>
      <c r="J3" s="473"/>
    </row>
    <row r="4" spans="1:11" ht="5.0999999999999996" customHeight="1">
      <c r="A4" s="475"/>
      <c r="B4" s="475"/>
      <c r="C4" s="31"/>
      <c r="D4" s="477"/>
      <c r="E4" s="31"/>
      <c r="F4" s="31"/>
      <c r="G4" s="31"/>
      <c r="H4" s="478">
        <v>43755.575545833337</v>
      </c>
      <c r="I4" s="478"/>
      <c r="J4" s="478"/>
    </row>
    <row r="5" spans="1:11" ht="9.9499999999999993" customHeight="1">
      <c r="A5" s="31"/>
      <c r="B5" s="31"/>
      <c r="C5" s="31"/>
      <c r="D5" s="477"/>
      <c r="E5" s="31"/>
      <c r="F5" s="31"/>
      <c r="G5" s="31"/>
      <c r="H5" s="478"/>
      <c r="I5" s="478"/>
      <c r="J5" s="478"/>
    </row>
    <row r="6" spans="1:11" ht="15" customHeight="1">
      <c r="A6" s="479" t="s">
        <v>5887</v>
      </c>
      <c r="B6" s="479"/>
      <c r="C6" s="479"/>
      <c r="D6" s="479"/>
      <c r="E6" s="479"/>
      <c r="F6" s="479"/>
      <c r="G6" s="479"/>
      <c r="H6" s="473" t="s">
        <v>5888</v>
      </c>
      <c r="I6" s="473"/>
      <c r="J6" s="473"/>
    </row>
    <row r="7" spans="1:11" ht="15" customHeight="1">
      <c r="A7" s="31"/>
      <c r="B7" s="31"/>
      <c r="C7" s="31"/>
      <c r="D7" s="31"/>
      <c r="E7" s="31"/>
      <c r="F7" s="31"/>
      <c r="G7" s="31"/>
      <c r="H7" s="480">
        <v>43755.575545821761</v>
      </c>
      <c r="I7" s="480"/>
      <c r="J7" s="480"/>
    </row>
    <row r="8" spans="1:11" ht="12" customHeight="1">
      <c r="A8" s="471" t="s">
        <v>5889</v>
      </c>
      <c r="B8" s="471"/>
      <c r="C8" s="472" t="s">
        <v>5890</v>
      </c>
      <c r="D8" s="472"/>
      <c r="E8" s="473" t="s">
        <v>5891</v>
      </c>
      <c r="F8" s="473"/>
      <c r="G8" s="474" t="s">
        <v>6046</v>
      </c>
      <c r="H8" s="474"/>
      <c r="I8" s="474"/>
      <c r="J8" s="474"/>
    </row>
    <row r="9" spans="1:11" ht="12" customHeight="1">
      <c r="A9" s="471" t="s">
        <v>5893</v>
      </c>
      <c r="B9" s="471"/>
      <c r="C9" s="472" t="s">
        <v>5887</v>
      </c>
      <c r="D9" s="472"/>
      <c r="E9" s="473" t="s">
        <v>5894</v>
      </c>
      <c r="F9" s="473"/>
      <c r="G9" s="474" t="s">
        <v>5895</v>
      </c>
      <c r="H9" s="474"/>
      <c r="I9" s="474"/>
      <c r="J9" s="474"/>
    </row>
    <row r="10" spans="1:11" ht="12" customHeight="1">
      <c r="A10" s="471" t="s">
        <v>5896</v>
      </c>
      <c r="B10" s="471"/>
      <c r="C10" s="472" t="s">
        <v>5897</v>
      </c>
      <c r="D10" s="472"/>
      <c r="E10" s="473" t="s">
        <v>5898</v>
      </c>
      <c r="F10" s="473"/>
      <c r="G10" s="474" t="s">
        <v>5899</v>
      </c>
      <c r="H10" s="474"/>
      <c r="I10" s="474"/>
      <c r="J10" s="474"/>
    </row>
    <row r="11" spans="1:11" ht="20.100000000000001" customHeight="1">
      <c r="A11" s="471" t="s">
        <v>5900</v>
      </c>
      <c r="B11" s="471"/>
      <c r="C11" s="474" t="s">
        <v>5901</v>
      </c>
      <c r="D11" s="474"/>
      <c r="E11" s="31"/>
      <c r="F11" s="31"/>
      <c r="G11" s="31"/>
      <c r="H11" s="31"/>
      <c r="I11" s="31"/>
      <c r="J11" s="31"/>
    </row>
    <row r="12" spans="1:11" ht="20.100000000000001" customHeight="1">
      <c r="A12" s="32" t="s">
        <v>5902</v>
      </c>
      <c r="B12" s="33" t="s">
        <v>5903</v>
      </c>
      <c r="C12" s="32" t="s">
        <v>5904</v>
      </c>
      <c r="D12" s="33" t="s">
        <v>5905</v>
      </c>
      <c r="E12" s="481" t="s">
        <v>5906</v>
      </c>
      <c r="F12" s="481"/>
      <c r="G12" s="32" t="s">
        <v>5907</v>
      </c>
      <c r="H12" s="32" t="s">
        <v>5908</v>
      </c>
      <c r="I12" s="481" t="s">
        <v>5909</v>
      </c>
      <c r="J12" s="481"/>
    </row>
    <row r="13" spans="1:11" ht="15" customHeight="1">
      <c r="A13" s="34">
        <v>1</v>
      </c>
      <c r="B13" s="35" t="s">
        <v>2959</v>
      </c>
      <c r="C13" s="34" t="s">
        <v>1</v>
      </c>
      <c r="D13" s="35" t="s">
        <v>2960</v>
      </c>
      <c r="E13" s="36">
        <v>238322346.91999999</v>
      </c>
      <c r="F13" s="31"/>
      <c r="G13" s="36">
        <v>1337567759.8</v>
      </c>
      <c r="H13" s="36">
        <v>1337632936.51</v>
      </c>
      <c r="I13" s="36">
        <v>238257170.21000001</v>
      </c>
      <c r="J13" s="31"/>
      <c r="K13" t="e">
        <f>VLOOKUP(B13,#REF!,1,0)</f>
        <v>#REF!</v>
      </c>
    </row>
    <row r="14" spans="1:11" ht="15" customHeight="1">
      <c r="A14" s="34">
        <v>2</v>
      </c>
      <c r="B14" s="35" t="s">
        <v>2961</v>
      </c>
      <c r="C14" s="34" t="s">
        <v>1</v>
      </c>
      <c r="D14" s="35" t="s">
        <v>2962</v>
      </c>
      <c r="E14" s="36">
        <v>2549927.83</v>
      </c>
      <c r="F14" s="31"/>
      <c r="G14" s="36">
        <v>440432382.38999999</v>
      </c>
      <c r="H14" s="36">
        <v>438296777.31</v>
      </c>
      <c r="I14" s="36">
        <v>4685532.91</v>
      </c>
      <c r="J14" s="31"/>
      <c r="K14" t="e">
        <f>VLOOKUP(B14,#REF!,1,0)</f>
        <v>#REF!</v>
      </c>
    </row>
    <row r="15" spans="1:11" ht="15" customHeight="1">
      <c r="A15" s="34">
        <v>3</v>
      </c>
      <c r="B15" s="35" t="s">
        <v>2963</v>
      </c>
      <c r="C15" s="34" t="s">
        <v>1</v>
      </c>
      <c r="D15" s="35" t="s">
        <v>2964</v>
      </c>
      <c r="E15" s="36">
        <v>2549927.83</v>
      </c>
      <c r="F15" s="31"/>
      <c r="G15" s="36">
        <v>171863519.47</v>
      </c>
      <c r="H15" s="36">
        <v>169727914.38999999</v>
      </c>
      <c r="I15" s="36">
        <v>4685532.91</v>
      </c>
      <c r="J15" s="31"/>
      <c r="K15" t="e">
        <f>VLOOKUP(B15,#REF!,1,0)</f>
        <v>#REF!</v>
      </c>
    </row>
    <row r="16" spans="1:11" ht="15" customHeight="1">
      <c r="A16" s="34">
        <v>4</v>
      </c>
      <c r="B16" s="35" t="s">
        <v>2965</v>
      </c>
      <c r="C16" s="34" t="s">
        <v>1</v>
      </c>
      <c r="D16" s="35" t="s">
        <v>2966</v>
      </c>
      <c r="E16" s="36">
        <v>2549927.83</v>
      </c>
      <c r="F16" s="31"/>
      <c r="G16" s="36">
        <v>171863519.47</v>
      </c>
      <c r="H16" s="36">
        <v>169727914.38999999</v>
      </c>
      <c r="I16" s="36">
        <v>4685532.91</v>
      </c>
      <c r="J16" s="31"/>
      <c r="K16" t="e">
        <f>VLOOKUP(B16,#REF!,1,0)</f>
        <v>#REF!</v>
      </c>
    </row>
    <row r="17" spans="1:11" ht="15" customHeight="1">
      <c r="A17" s="34">
        <v>6</v>
      </c>
      <c r="B17" s="35" t="s">
        <v>2967</v>
      </c>
      <c r="C17" s="34" t="s">
        <v>2968</v>
      </c>
      <c r="D17" s="35" t="s">
        <v>2969</v>
      </c>
      <c r="E17" s="36">
        <v>1893423.52</v>
      </c>
      <c r="F17" s="31"/>
      <c r="G17" s="36">
        <v>161336621.47</v>
      </c>
      <c r="H17" s="36">
        <v>160350919.88999999</v>
      </c>
      <c r="I17" s="36">
        <v>2879125.1</v>
      </c>
      <c r="J17" s="31"/>
      <c r="K17" t="e">
        <f>VLOOKUP(B17,#REF!,1,0)</f>
        <v>#REF!</v>
      </c>
    </row>
    <row r="18" spans="1:11" ht="15" customHeight="1">
      <c r="A18" s="34">
        <v>6</v>
      </c>
      <c r="B18" s="35" t="s">
        <v>2970</v>
      </c>
      <c r="C18" s="34" t="s">
        <v>2971</v>
      </c>
      <c r="D18" s="35" t="s">
        <v>2972</v>
      </c>
      <c r="E18" s="36">
        <v>656504.31000000006</v>
      </c>
      <c r="F18" s="31"/>
      <c r="G18" s="36">
        <v>10526898</v>
      </c>
      <c r="H18" s="36">
        <v>9376994.5</v>
      </c>
      <c r="I18" s="36">
        <v>1806407.81</v>
      </c>
      <c r="J18" s="31"/>
      <c r="K18" t="e">
        <f>VLOOKUP(B18,#REF!,1,0)</f>
        <v>#REF!</v>
      </c>
    </row>
    <row r="19" spans="1:11" ht="15" customHeight="1">
      <c r="A19" s="34">
        <v>2</v>
      </c>
      <c r="B19" s="35" t="s">
        <v>2973</v>
      </c>
      <c r="C19" s="34" t="s">
        <v>1</v>
      </c>
      <c r="D19" s="35" t="s">
        <v>2974</v>
      </c>
      <c r="E19" s="36">
        <v>145184415.25</v>
      </c>
      <c r="F19" s="31"/>
      <c r="G19" s="36">
        <v>18400530.870000001</v>
      </c>
      <c r="H19" s="36">
        <v>24153394.690000001</v>
      </c>
      <c r="I19" s="36">
        <v>139431551.43000001</v>
      </c>
      <c r="J19" s="31"/>
      <c r="K19" t="e">
        <f>VLOOKUP(B19,#REF!,1,0)</f>
        <v>#REF!</v>
      </c>
    </row>
    <row r="20" spans="1:11" ht="15" customHeight="1">
      <c r="A20" s="34">
        <v>3</v>
      </c>
      <c r="B20" s="35" t="s">
        <v>2975</v>
      </c>
      <c r="C20" s="34" t="s">
        <v>1</v>
      </c>
      <c r="D20" s="35" t="s">
        <v>2976</v>
      </c>
      <c r="E20" s="36">
        <v>145184415.25</v>
      </c>
      <c r="F20" s="31"/>
      <c r="G20" s="36">
        <v>18400530.870000001</v>
      </c>
      <c r="H20" s="36">
        <v>24153394.690000001</v>
      </c>
      <c r="I20" s="36">
        <v>139431551.43000001</v>
      </c>
      <c r="J20" s="31"/>
      <c r="K20" t="e">
        <f>VLOOKUP(B20,#REF!,1,0)</f>
        <v>#REF!</v>
      </c>
    </row>
    <row r="21" spans="1:11" ht="15" customHeight="1">
      <c r="A21" s="34">
        <v>4</v>
      </c>
      <c r="B21" s="35" t="s">
        <v>2977</v>
      </c>
      <c r="C21" s="34" t="s">
        <v>1</v>
      </c>
      <c r="D21" s="35" t="s">
        <v>2978</v>
      </c>
      <c r="E21" s="36">
        <v>145184415.25</v>
      </c>
      <c r="F21" s="31"/>
      <c r="G21" s="36">
        <v>18400530.870000001</v>
      </c>
      <c r="H21" s="36">
        <v>24153394.690000001</v>
      </c>
      <c r="I21" s="36">
        <v>139431551.43000001</v>
      </c>
      <c r="J21" s="31"/>
      <c r="K21" t="e">
        <f>VLOOKUP(B21,#REF!,1,0)</f>
        <v>#REF!</v>
      </c>
    </row>
    <row r="22" spans="1:11" ht="15" customHeight="1">
      <c r="A22" s="34">
        <v>6</v>
      </c>
      <c r="B22" s="35" t="s">
        <v>2979</v>
      </c>
      <c r="C22" s="34" t="s">
        <v>2980</v>
      </c>
      <c r="D22" s="35" t="s">
        <v>2981</v>
      </c>
      <c r="E22" s="36">
        <v>145184415.25</v>
      </c>
      <c r="F22" s="31"/>
      <c r="G22" s="36">
        <v>18400530.870000001</v>
      </c>
      <c r="H22" s="36">
        <v>24153394.690000001</v>
      </c>
      <c r="I22" s="36">
        <v>139431551.43000001</v>
      </c>
      <c r="J22" s="31"/>
      <c r="K22" t="e">
        <f>VLOOKUP(B22,#REF!,1,0)</f>
        <v>#REF!</v>
      </c>
    </row>
    <row r="23" spans="1:11" ht="15" customHeight="1">
      <c r="A23" s="34">
        <v>2</v>
      </c>
      <c r="B23" s="35" t="s">
        <v>2982</v>
      </c>
      <c r="C23" s="34" t="s">
        <v>1</v>
      </c>
      <c r="D23" s="35" t="s">
        <v>2983</v>
      </c>
      <c r="E23" s="36">
        <v>80045733.400000006</v>
      </c>
      <c r="F23" s="31"/>
      <c r="G23" s="36">
        <v>28604286.609999999</v>
      </c>
      <c r="H23" s="36">
        <v>24689011.829999998</v>
      </c>
      <c r="I23" s="36">
        <v>83961008.180000007</v>
      </c>
      <c r="J23" s="31"/>
      <c r="K23" t="e">
        <f>VLOOKUP(B23,#REF!,1,0)</f>
        <v>#REF!</v>
      </c>
    </row>
    <row r="24" spans="1:11" ht="15" customHeight="1">
      <c r="A24" s="34">
        <v>3</v>
      </c>
      <c r="B24" s="35" t="s">
        <v>2984</v>
      </c>
      <c r="C24" s="34" t="s">
        <v>1</v>
      </c>
      <c r="D24" s="35" t="s">
        <v>2985</v>
      </c>
      <c r="E24" s="36">
        <v>64247648.420000002</v>
      </c>
      <c r="F24" s="31"/>
      <c r="G24" s="36">
        <v>24267394.539999999</v>
      </c>
      <c r="H24" s="36">
        <v>21449622.43</v>
      </c>
      <c r="I24" s="36">
        <v>67065420.530000001</v>
      </c>
      <c r="J24" s="31"/>
      <c r="K24" t="e">
        <f>VLOOKUP(B24,#REF!,1,0)</f>
        <v>#REF!</v>
      </c>
    </row>
    <row r="25" spans="1:11" ht="15" customHeight="1">
      <c r="A25" s="34">
        <v>4</v>
      </c>
      <c r="B25" s="35" t="s">
        <v>2986</v>
      </c>
      <c r="C25" s="34" t="s">
        <v>1</v>
      </c>
      <c r="D25" s="35" t="s">
        <v>2987</v>
      </c>
      <c r="E25" s="36">
        <v>258641.78</v>
      </c>
      <c r="F25" s="31"/>
      <c r="G25" s="36">
        <v>2419846.09</v>
      </c>
      <c r="H25" s="36">
        <v>2281455.2799999998</v>
      </c>
      <c r="I25" s="36">
        <v>397032.59</v>
      </c>
      <c r="J25" s="31"/>
      <c r="K25" t="e">
        <f>VLOOKUP(B25,#REF!,1,0)</f>
        <v>#REF!</v>
      </c>
    </row>
    <row r="26" spans="1:11" ht="15" customHeight="1">
      <c r="A26" s="34">
        <v>6</v>
      </c>
      <c r="B26" s="35" t="s">
        <v>2988</v>
      </c>
      <c r="C26" s="34" t="s">
        <v>2989</v>
      </c>
      <c r="D26" s="35" t="s">
        <v>2990</v>
      </c>
      <c r="E26" s="36">
        <v>294340.45</v>
      </c>
      <c r="F26" s="31"/>
      <c r="G26" s="36">
        <v>2414875.35</v>
      </c>
      <c r="H26" s="36">
        <v>2269192.7200000002</v>
      </c>
      <c r="I26" s="36">
        <v>440023.08</v>
      </c>
      <c r="J26" s="31"/>
      <c r="K26" t="e">
        <f>VLOOKUP(B26,#REF!,1,0)</f>
        <v>#REF!</v>
      </c>
    </row>
    <row r="27" spans="1:11" ht="15" customHeight="1">
      <c r="A27" s="34">
        <v>6</v>
      </c>
      <c r="B27" s="35" t="s">
        <v>2991</v>
      </c>
      <c r="C27" s="34" t="s">
        <v>2992</v>
      </c>
      <c r="D27" s="35" t="s">
        <v>2993</v>
      </c>
      <c r="E27" s="36">
        <v>-35698.67</v>
      </c>
      <c r="F27" s="31"/>
      <c r="G27" s="36">
        <v>4970.74</v>
      </c>
      <c r="H27" s="36">
        <v>12262.56</v>
      </c>
      <c r="I27" s="36">
        <v>-42990.49</v>
      </c>
      <c r="J27" s="31"/>
      <c r="K27" t="e">
        <f>VLOOKUP(B27,#REF!,1,0)</f>
        <v>#REF!</v>
      </c>
    </row>
    <row r="28" spans="1:11" ht="15" customHeight="1">
      <c r="A28" s="34">
        <v>4</v>
      </c>
      <c r="B28" s="35" t="s">
        <v>2994</v>
      </c>
      <c r="C28" s="34" t="s">
        <v>1</v>
      </c>
      <c r="D28" s="35" t="s">
        <v>2995</v>
      </c>
      <c r="E28" s="36">
        <v>59499330.899999999</v>
      </c>
      <c r="F28" s="31"/>
      <c r="G28" s="36">
        <v>18907637.07</v>
      </c>
      <c r="H28" s="36">
        <v>16553842.800000001</v>
      </c>
      <c r="I28" s="36">
        <v>61853125.170000002</v>
      </c>
      <c r="J28" s="31"/>
      <c r="K28" t="e">
        <f>VLOOKUP(B28,#REF!,1,0)</f>
        <v>#REF!</v>
      </c>
    </row>
    <row r="29" spans="1:11" ht="15" customHeight="1">
      <c r="A29" s="34">
        <v>5</v>
      </c>
      <c r="B29" s="35" t="s">
        <v>2996</v>
      </c>
      <c r="C29" s="34" t="s">
        <v>1</v>
      </c>
      <c r="D29" s="35" t="s">
        <v>2997</v>
      </c>
      <c r="E29" s="36">
        <v>59499330.899999999</v>
      </c>
      <c r="F29" s="31"/>
      <c r="G29" s="36">
        <v>18907637.07</v>
      </c>
      <c r="H29" s="36">
        <v>16553842.800000001</v>
      </c>
      <c r="I29" s="36">
        <v>61853125.170000002</v>
      </c>
      <c r="J29" s="31"/>
      <c r="K29" t="e">
        <f>VLOOKUP(B29,#REF!,1,0)</f>
        <v>#REF!</v>
      </c>
    </row>
    <row r="30" spans="1:11" ht="15" customHeight="1">
      <c r="A30" s="34">
        <v>6</v>
      </c>
      <c r="B30" s="35" t="s">
        <v>2998</v>
      </c>
      <c r="C30" s="34" t="s">
        <v>2999</v>
      </c>
      <c r="D30" s="35" t="s">
        <v>3000</v>
      </c>
      <c r="E30" s="36">
        <v>15262050.92</v>
      </c>
      <c r="F30" s="31"/>
      <c r="G30" s="36">
        <v>1147587.75</v>
      </c>
      <c r="H30" s="36">
        <v>1641929.3</v>
      </c>
      <c r="I30" s="36">
        <v>14767709.369999999</v>
      </c>
      <c r="J30" s="31"/>
      <c r="K30" t="e">
        <f>VLOOKUP(B30,#REF!,1,0)</f>
        <v>#REF!</v>
      </c>
    </row>
    <row r="31" spans="1:11" ht="15" customHeight="1">
      <c r="A31" s="34">
        <v>6</v>
      </c>
      <c r="B31" s="35" t="s">
        <v>3001</v>
      </c>
      <c r="C31" s="34" t="s">
        <v>3002</v>
      </c>
      <c r="D31" s="35" t="s">
        <v>3003</v>
      </c>
      <c r="E31" s="36">
        <v>-2724308.19</v>
      </c>
      <c r="F31" s="31"/>
      <c r="G31" s="36">
        <v>288409.84999999998</v>
      </c>
      <c r="H31" s="36">
        <v>288615.62</v>
      </c>
      <c r="I31" s="36">
        <v>-2724513.96</v>
      </c>
      <c r="J31" s="31"/>
      <c r="K31" t="e">
        <f>VLOOKUP(B31,#REF!,1,0)</f>
        <v>#REF!</v>
      </c>
    </row>
    <row r="32" spans="1:11" ht="15" customHeight="1">
      <c r="A32" s="34">
        <v>6</v>
      </c>
      <c r="B32" s="35" t="s">
        <v>3004</v>
      </c>
      <c r="C32" s="34" t="s">
        <v>3005</v>
      </c>
      <c r="D32" s="35" t="s">
        <v>3006</v>
      </c>
      <c r="E32" s="36">
        <v>-39583.769999999997</v>
      </c>
      <c r="F32" s="31"/>
      <c r="G32" s="36">
        <v>6208.72</v>
      </c>
      <c r="H32" s="36">
        <v>15583.81</v>
      </c>
      <c r="I32" s="36">
        <v>-48958.86</v>
      </c>
      <c r="J32" s="31"/>
      <c r="K32" t="e">
        <f>VLOOKUP(B32,#REF!,1,0)</f>
        <v>#REF!</v>
      </c>
    </row>
    <row r="33" spans="1:11" ht="15" customHeight="1">
      <c r="A33" s="34">
        <v>6</v>
      </c>
      <c r="B33" s="35" t="s">
        <v>3007</v>
      </c>
      <c r="C33" s="34" t="s">
        <v>3008</v>
      </c>
      <c r="D33" s="35" t="s">
        <v>3009</v>
      </c>
      <c r="E33" s="36">
        <v>-46318.07</v>
      </c>
      <c r="F33" s="31"/>
      <c r="G33" s="36">
        <v>8053.26</v>
      </c>
      <c r="H33" s="36">
        <v>11237.9</v>
      </c>
      <c r="I33" s="36">
        <v>-49502.71</v>
      </c>
      <c r="J33" s="31"/>
      <c r="K33" t="e">
        <f>VLOOKUP(B33,#REF!,1,0)</f>
        <v>#REF!</v>
      </c>
    </row>
    <row r="34" spans="1:11" ht="15" customHeight="1">
      <c r="A34" s="34">
        <v>6</v>
      </c>
      <c r="B34" s="35" t="s">
        <v>3010</v>
      </c>
      <c r="C34" s="34" t="s">
        <v>3011</v>
      </c>
      <c r="D34" s="35" t="s">
        <v>3012</v>
      </c>
      <c r="E34" s="36">
        <v>-30570.38</v>
      </c>
      <c r="F34" s="31"/>
      <c r="G34" s="36">
        <v>1021.85</v>
      </c>
      <c r="H34" s="36">
        <v>1526.69</v>
      </c>
      <c r="I34" s="36">
        <v>-31075.22</v>
      </c>
      <c r="J34" s="31"/>
      <c r="K34" t="e">
        <f>VLOOKUP(B34,#REF!,1,0)</f>
        <v>#REF!</v>
      </c>
    </row>
    <row r="35" spans="1:11" ht="15" customHeight="1">
      <c r="A35" s="34">
        <v>6</v>
      </c>
      <c r="B35" s="35" t="s">
        <v>3013</v>
      </c>
      <c r="C35" s="34" t="s">
        <v>3014</v>
      </c>
      <c r="D35" s="35" t="s">
        <v>3015</v>
      </c>
      <c r="E35" s="36">
        <v>1234869.8400000001</v>
      </c>
      <c r="F35" s="31"/>
      <c r="G35" s="36">
        <v>2430407.6</v>
      </c>
      <c r="H35" s="36">
        <v>2304177.81</v>
      </c>
      <c r="I35" s="36">
        <v>1361099.63</v>
      </c>
      <c r="J35" s="31"/>
      <c r="K35" t="e">
        <f>VLOOKUP(B35,#REF!,1,0)</f>
        <v>#REF!</v>
      </c>
    </row>
    <row r="36" spans="1:11" ht="15" customHeight="1">
      <c r="A36" s="34">
        <v>6</v>
      </c>
      <c r="B36" s="35" t="s">
        <v>3016</v>
      </c>
      <c r="C36" s="34" t="s">
        <v>3017</v>
      </c>
      <c r="D36" s="35" t="s">
        <v>3018</v>
      </c>
      <c r="E36" s="36">
        <v>-14107.4</v>
      </c>
      <c r="F36" s="31"/>
      <c r="G36" s="36">
        <v>7136.76</v>
      </c>
      <c r="H36" s="36">
        <v>4878.66</v>
      </c>
      <c r="I36" s="36">
        <v>-11849.3</v>
      </c>
      <c r="J36" s="31"/>
      <c r="K36" t="e">
        <f>VLOOKUP(B36,#REF!,1,0)</f>
        <v>#REF!</v>
      </c>
    </row>
    <row r="37" spans="1:11" ht="15" customHeight="1">
      <c r="A37" s="34">
        <v>6</v>
      </c>
      <c r="B37" s="35" t="s">
        <v>3019</v>
      </c>
      <c r="C37" s="34" t="s">
        <v>3020</v>
      </c>
      <c r="D37" s="35" t="s">
        <v>3021</v>
      </c>
      <c r="E37" s="36">
        <v>51909530.420000002</v>
      </c>
      <c r="F37" s="31"/>
      <c r="G37" s="36">
        <v>5383859.0899999999</v>
      </c>
      <c r="H37" s="36">
        <v>2835489.31</v>
      </c>
      <c r="I37" s="36">
        <v>54457900.200000003</v>
      </c>
      <c r="J37" s="31"/>
      <c r="K37" t="e">
        <f>VLOOKUP(B37,#REF!,1,0)</f>
        <v>#REF!</v>
      </c>
    </row>
    <row r="38" spans="1:11" ht="15" customHeight="1">
      <c r="A38" s="34">
        <v>6</v>
      </c>
      <c r="B38" s="35" t="s">
        <v>3022</v>
      </c>
      <c r="C38" s="34" t="s">
        <v>3023</v>
      </c>
      <c r="D38" s="35" t="s">
        <v>3024</v>
      </c>
      <c r="E38" s="36">
        <v>-9764320.9100000001</v>
      </c>
      <c r="F38" s="31"/>
      <c r="G38" s="36">
        <v>599856.18000000005</v>
      </c>
      <c r="H38" s="36">
        <v>1278093.32</v>
      </c>
      <c r="I38" s="36">
        <v>-10442558.050000001</v>
      </c>
      <c r="J38" s="31"/>
      <c r="K38" t="e">
        <f>VLOOKUP(B38,#REF!,1,0)</f>
        <v>#REF!</v>
      </c>
    </row>
    <row r="39" spans="1:11" ht="15" customHeight="1">
      <c r="A39" s="34">
        <v>6</v>
      </c>
      <c r="B39" s="35" t="s">
        <v>3025</v>
      </c>
      <c r="C39" s="34" t="s">
        <v>3026</v>
      </c>
      <c r="D39" s="35" t="s">
        <v>3027</v>
      </c>
      <c r="E39" s="36">
        <v>-126022.79</v>
      </c>
      <c r="F39" s="31"/>
      <c r="G39" s="36">
        <v>1570.29</v>
      </c>
      <c r="H39" s="36">
        <v>30327.88</v>
      </c>
      <c r="I39" s="36">
        <v>-154780.38</v>
      </c>
      <c r="J39" s="31"/>
      <c r="K39" t="e">
        <f>VLOOKUP(B39,#REF!,1,0)</f>
        <v>#REF!</v>
      </c>
    </row>
    <row r="40" spans="1:11" ht="15" customHeight="1">
      <c r="A40" s="34">
        <v>6</v>
      </c>
      <c r="B40" s="35" t="s">
        <v>3028</v>
      </c>
      <c r="C40" s="34" t="s">
        <v>3029</v>
      </c>
      <c r="D40" s="35" t="s">
        <v>3030</v>
      </c>
      <c r="E40" s="36">
        <v>-93540.88</v>
      </c>
      <c r="F40" s="31"/>
      <c r="G40" s="36">
        <v>494.25</v>
      </c>
      <c r="H40" s="36">
        <v>20711.650000000001</v>
      </c>
      <c r="I40" s="36">
        <v>-113758.28</v>
      </c>
      <c r="J40" s="31"/>
      <c r="K40" t="e">
        <f>VLOOKUP(B40,#REF!,1,0)</f>
        <v>#REF!</v>
      </c>
    </row>
    <row r="41" spans="1:11" ht="15" customHeight="1">
      <c r="A41" s="34">
        <v>6</v>
      </c>
      <c r="B41" s="35" t="s">
        <v>3031</v>
      </c>
      <c r="C41" s="34" t="s">
        <v>3032</v>
      </c>
      <c r="D41" s="35" t="s">
        <v>3033</v>
      </c>
      <c r="E41" s="36">
        <v>-52171.67</v>
      </c>
      <c r="F41" s="31"/>
      <c r="G41" s="36">
        <v>774.69</v>
      </c>
      <c r="H41" s="36">
        <v>1518.29</v>
      </c>
      <c r="I41" s="36">
        <v>-52915.27</v>
      </c>
      <c r="J41" s="31"/>
      <c r="K41" t="e">
        <f>VLOOKUP(B41,#REF!,1,0)</f>
        <v>#REF!</v>
      </c>
    </row>
    <row r="42" spans="1:11" ht="15" customHeight="1">
      <c r="A42" s="34">
        <v>6</v>
      </c>
      <c r="B42" s="35" t="s">
        <v>3034</v>
      </c>
      <c r="C42" s="34" t="s">
        <v>3035</v>
      </c>
      <c r="D42" s="35" t="s">
        <v>3036</v>
      </c>
      <c r="E42" s="36">
        <v>3653418.42</v>
      </c>
      <c r="F42" s="31"/>
      <c r="G42" s="36">
        <v>8940619.6999999993</v>
      </c>
      <c r="H42" s="36">
        <v>8055159.04</v>
      </c>
      <c r="I42" s="36">
        <v>4538879.08</v>
      </c>
      <c r="J42" s="31"/>
      <c r="K42" t="e">
        <f>VLOOKUP(B42,#REF!,1,0)</f>
        <v>#REF!</v>
      </c>
    </row>
    <row r="43" spans="1:11" ht="15" customHeight="1">
      <c r="A43" s="34">
        <v>6</v>
      </c>
      <c r="B43" s="35" t="s">
        <v>3037</v>
      </c>
      <c r="C43" s="34" t="s">
        <v>3038</v>
      </c>
      <c r="D43" s="35" t="s">
        <v>3039</v>
      </c>
      <c r="E43" s="36">
        <v>-27558</v>
      </c>
      <c r="F43" s="31"/>
      <c r="G43" s="36">
        <v>4409.25</v>
      </c>
      <c r="H43" s="36">
        <v>5998.65</v>
      </c>
      <c r="I43" s="36">
        <v>-29147.4</v>
      </c>
      <c r="J43" s="31"/>
      <c r="K43" t="e">
        <f>VLOOKUP(B43,#REF!,1,0)</f>
        <v>#REF!</v>
      </c>
    </row>
    <row r="44" spans="1:11" ht="15" customHeight="1">
      <c r="A44" s="34">
        <v>6</v>
      </c>
      <c r="B44" s="35" t="s">
        <v>3040</v>
      </c>
      <c r="C44" s="34" t="s">
        <v>3041</v>
      </c>
      <c r="D44" s="35" t="s">
        <v>3042</v>
      </c>
      <c r="E44" s="36">
        <v>429120.03</v>
      </c>
      <c r="F44" s="31"/>
      <c r="G44" s="36">
        <v>81391.11</v>
      </c>
      <c r="H44" s="36">
        <v>32298.95</v>
      </c>
      <c r="I44" s="36">
        <v>478212.19</v>
      </c>
      <c r="J44" s="31"/>
      <c r="K44" t="e">
        <f>VLOOKUP(B44,#REF!,1,0)</f>
        <v>#REF!</v>
      </c>
    </row>
    <row r="45" spans="1:11" ht="15" customHeight="1">
      <c r="A45" s="34">
        <v>6</v>
      </c>
      <c r="B45" s="35" t="s">
        <v>3043</v>
      </c>
      <c r="C45" s="34" t="s">
        <v>3044</v>
      </c>
      <c r="D45" s="35" t="s">
        <v>3045</v>
      </c>
      <c r="E45" s="36">
        <v>-71156.67</v>
      </c>
      <c r="F45" s="31"/>
      <c r="G45" s="36">
        <v>5836.72</v>
      </c>
      <c r="H45" s="36">
        <v>26295.919999999998</v>
      </c>
      <c r="I45" s="36">
        <v>-91615.87</v>
      </c>
      <c r="J45" s="31"/>
      <c r="K45" t="e">
        <f>VLOOKUP(B45,#REF!,1,0)</f>
        <v>#REF!</v>
      </c>
    </row>
    <row r="46" spans="1:11" ht="15" customHeight="1">
      <c r="A46" s="34">
        <v>4</v>
      </c>
      <c r="B46" s="35" t="s">
        <v>3046</v>
      </c>
      <c r="C46" s="34" t="s">
        <v>1</v>
      </c>
      <c r="D46" s="35" t="s">
        <v>3047</v>
      </c>
      <c r="E46" s="36">
        <v>4489675.74</v>
      </c>
      <c r="F46" s="31"/>
      <c r="G46" s="36">
        <v>2939911.38</v>
      </c>
      <c r="H46" s="36">
        <v>2614324.35</v>
      </c>
      <c r="I46" s="36">
        <v>4815262.7699999996</v>
      </c>
      <c r="J46" s="31"/>
      <c r="K46" t="e">
        <f>VLOOKUP(B46,#REF!,1,0)</f>
        <v>#REF!</v>
      </c>
    </row>
    <row r="47" spans="1:11" ht="15" customHeight="1">
      <c r="A47" s="34">
        <v>5</v>
      </c>
      <c r="B47" s="35" t="s">
        <v>3048</v>
      </c>
      <c r="C47" s="34" t="s">
        <v>1</v>
      </c>
      <c r="D47" s="35" t="s">
        <v>3049</v>
      </c>
      <c r="E47" s="36">
        <v>4489675.74</v>
      </c>
      <c r="F47" s="31"/>
      <c r="G47" s="36">
        <v>2939911.38</v>
      </c>
      <c r="H47" s="36">
        <v>2614324.35</v>
      </c>
      <c r="I47" s="36">
        <v>4815262.7699999996</v>
      </c>
      <c r="J47" s="31"/>
      <c r="K47" t="e">
        <f>VLOOKUP(B47,#REF!,1,0)</f>
        <v>#REF!</v>
      </c>
    </row>
    <row r="48" spans="1:11" ht="15" customHeight="1">
      <c r="A48" s="34">
        <v>6</v>
      </c>
      <c r="B48" s="35" t="s">
        <v>3050</v>
      </c>
      <c r="C48" s="34" t="s">
        <v>3051</v>
      </c>
      <c r="D48" s="35" t="s">
        <v>3052</v>
      </c>
      <c r="E48" s="36">
        <v>486468.78</v>
      </c>
      <c r="F48" s="31"/>
      <c r="G48" s="36">
        <v>427004.7</v>
      </c>
      <c r="H48" s="36">
        <v>412728.21</v>
      </c>
      <c r="I48" s="36">
        <v>500745.27</v>
      </c>
      <c r="J48" s="31"/>
      <c r="K48" t="e">
        <f>VLOOKUP(B48,#REF!,1,0)</f>
        <v>#REF!</v>
      </c>
    </row>
    <row r="49" spans="1:11" ht="15" customHeight="1">
      <c r="A49" s="34">
        <v>6</v>
      </c>
      <c r="B49" s="35" t="s">
        <v>3053</v>
      </c>
      <c r="C49" s="34" t="s">
        <v>3054</v>
      </c>
      <c r="D49" s="35" t="s">
        <v>3055</v>
      </c>
      <c r="E49" s="36">
        <v>-11772.19</v>
      </c>
      <c r="F49" s="31"/>
      <c r="G49" s="36">
        <v>12552.79</v>
      </c>
      <c r="H49" s="36">
        <v>12960.75</v>
      </c>
      <c r="I49" s="36">
        <v>-12180.15</v>
      </c>
      <c r="J49" s="31"/>
      <c r="K49" t="e">
        <f>VLOOKUP(B49,#REF!,1,0)</f>
        <v>#REF!</v>
      </c>
    </row>
    <row r="50" spans="1:11" ht="15" customHeight="1">
      <c r="A50" s="34">
        <v>6</v>
      </c>
      <c r="B50" s="35" t="s">
        <v>3056</v>
      </c>
      <c r="C50" s="34" t="s">
        <v>3057</v>
      </c>
      <c r="D50" s="35" t="s">
        <v>3058</v>
      </c>
      <c r="E50" s="36">
        <v>4161629.2</v>
      </c>
      <c r="F50" s="31"/>
      <c r="G50" s="36">
        <v>2396560.4300000002</v>
      </c>
      <c r="H50" s="36">
        <v>2070209.12</v>
      </c>
      <c r="I50" s="36">
        <v>4487980.51</v>
      </c>
      <c r="J50" s="31"/>
      <c r="K50" t="e">
        <f>VLOOKUP(B50,#REF!,1,0)</f>
        <v>#REF!</v>
      </c>
    </row>
    <row r="51" spans="1:11" ht="15" customHeight="1">
      <c r="A51" s="34">
        <v>6</v>
      </c>
      <c r="B51" s="35" t="s">
        <v>3059</v>
      </c>
      <c r="C51" s="34" t="s">
        <v>3060</v>
      </c>
      <c r="D51" s="35" t="s">
        <v>3061</v>
      </c>
      <c r="E51" s="36">
        <v>-138422.95000000001</v>
      </c>
      <c r="F51" s="31"/>
      <c r="G51" s="36">
        <v>103793.46</v>
      </c>
      <c r="H51" s="36">
        <v>115529.71</v>
      </c>
      <c r="I51" s="36">
        <v>-150159.20000000001</v>
      </c>
      <c r="J51" s="31"/>
      <c r="K51" t="e">
        <f>VLOOKUP(B51,#REF!,1,0)</f>
        <v>#REF!</v>
      </c>
    </row>
    <row r="52" spans="1:11" ht="15" customHeight="1">
      <c r="A52" s="34">
        <v>6</v>
      </c>
      <c r="B52" s="35" t="s">
        <v>3062</v>
      </c>
      <c r="C52" s="34" t="s">
        <v>3063</v>
      </c>
      <c r="D52" s="35" t="s">
        <v>3064</v>
      </c>
      <c r="E52" s="36">
        <v>-8227.1</v>
      </c>
      <c r="F52" s="31"/>
      <c r="G52" s="36">
        <v>0</v>
      </c>
      <c r="H52" s="36">
        <v>2896.56</v>
      </c>
      <c r="I52" s="36">
        <v>-11123.66</v>
      </c>
      <c r="J52" s="31"/>
      <c r="K52" t="e">
        <f>VLOOKUP(B52,#REF!,1,0)</f>
        <v>#REF!</v>
      </c>
    </row>
    <row r="53" spans="1:11" ht="15" customHeight="1">
      <c r="A53" s="34">
        <v>3</v>
      </c>
      <c r="B53" s="35" t="s">
        <v>3065</v>
      </c>
      <c r="C53" s="34" t="s">
        <v>1</v>
      </c>
      <c r="D53" s="35" t="s">
        <v>3066</v>
      </c>
      <c r="E53" s="36">
        <v>19318846.129999999</v>
      </c>
      <c r="F53" s="31"/>
      <c r="G53" s="36">
        <v>3366849.13</v>
      </c>
      <c r="H53" s="36">
        <v>1759637.48</v>
      </c>
      <c r="I53" s="36">
        <v>20926057.780000001</v>
      </c>
      <c r="J53" s="31"/>
      <c r="K53" t="e">
        <f>VLOOKUP(B53,#REF!,1,0)</f>
        <v>#REF!</v>
      </c>
    </row>
    <row r="54" spans="1:11" ht="15" customHeight="1">
      <c r="A54" s="34">
        <v>4</v>
      </c>
      <c r="B54" s="35" t="s">
        <v>3067</v>
      </c>
      <c r="C54" s="34" t="s">
        <v>1</v>
      </c>
      <c r="D54" s="35" t="s">
        <v>3068</v>
      </c>
      <c r="E54" s="36">
        <v>19318846.129999999</v>
      </c>
      <c r="F54" s="31"/>
      <c r="G54" s="36">
        <v>3366849.13</v>
      </c>
      <c r="H54" s="36">
        <v>1759637.48</v>
      </c>
      <c r="I54" s="36">
        <v>20926057.780000001</v>
      </c>
      <c r="J54" s="31"/>
      <c r="K54" t="e">
        <f>VLOOKUP(B54,#REF!,1,0)</f>
        <v>#REF!</v>
      </c>
    </row>
    <row r="55" spans="1:11" ht="15" customHeight="1">
      <c r="A55" s="34">
        <v>6</v>
      </c>
      <c r="B55" s="35" t="s">
        <v>3069</v>
      </c>
      <c r="C55" s="34" t="s">
        <v>3070</v>
      </c>
      <c r="D55" s="35" t="s">
        <v>3071</v>
      </c>
      <c r="E55" s="36">
        <v>24031452.739999998</v>
      </c>
      <c r="F55" s="31"/>
      <c r="G55" s="36">
        <v>3096476.61</v>
      </c>
      <c r="H55" s="36">
        <v>967644.69</v>
      </c>
      <c r="I55" s="36">
        <v>26160284.66</v>
      </c>
      <c r="J55" s="31"/>
      <c r="K55" t="e">
        <f>VLOOKUP(B55,#REF!,1,0)</f>
        <v>#REF!</v>
      </c>
    </row>
    <row r="56" spans="1:11" ht="15" customHeight="1">
      <c r="A56" s="34">
        <v>6</v>
      </c>
      <c r="B56" s="35" t="s">
        <v>3072</v>
      </c>
      <c r="C56" s="34" t="s">
        <v>3073</v>
      </c>
      <c r="D56" s="35" t="s">
        <v>3074</v>
      </c>
      <c r="E56" s="36">
        <v>-4702551.43</v>
      </c>
      <c r="F56" s="31"/>
      <c r="G56" s="36">
        <v>269843.46999999997</v>
      </c>
      <c r="H56" s="36">
        <v>788980.19</v>
      </c>
      <c r="I56" s="36">
        <v>-5221688.1500000004</v>
      </c>
      <c r="J56" s="31"/>
      <c r="K56" t="e">
        <f>VLOOKUP(B56,#REF!,1,0)</f>
        <v>#REF!</v>
      </c>
    </row>
    <row r="57" spans="1:11" ht="15" customHeight="1">
      <c r="A57" s="34">
        <v>6</v>
      </c>
      <c r="B57" s="35" t="s">
        <v>3075</v>
      </c>
      <c r="C57" s="34" t="s">
        <v>3076</v>
      </c>
      <c r="D57" s="35" t="s">
        <v>3077</v>
      </c>
      <c r="E57" s="36">
        <v>-4554.21</v>
      </c>
      <c r="F57" s="31"/>
      <c r="G57" s="36">
        <v>212.16</v>
      </c>
      <c r="H57" s="36">
        <v>1627.95</v>
      </c>
      <c r="I57" s="36">
        <v>-5970</v>
      </c>
      <c r="J57" s="31"/>
      <c r="K57" t="e">
        <f>VLOOKUP(B57,#REF!,1,0)</f>
        <v>#REF!</v>
      </c>
    </row>
    <row r="58" spans="1:11" ht="15" customHeight="1">
      <c r="A58" s="34">
        <v>6</v>
      </c>
      <c r="B58" s="35" t="s">
        <v>3078</v>
      </c>
      <c r="C58" s="34" t="s">
        <v>3079</v>
      </c>
      <c r="D58" s="35" t="s">
        <v>3080</v>
      </c>
      <c r="E58" s="36">
        <v>-5500.97</v>
      </c>
      <c r="F58" s="31"/>
      <c r="G58" s="36">
        <v>316.89</v>
      </c>
      <c r="H58" s="36">
        <v>1384.65</v>
      </c>
      <c r="I58" s="36">
        <v>-6568.73</v>
      </c>
      <c r="J58" s="31"/>
      <c r="K58" t="e">
        <f>VLOOKUP(B58,#REF!,1,0)</f>
        <v>#REF!</v>
      </c>
    </row>
    <row r="59" spans="1:11" ht="15" customHeight="1">
      <c r="A59" s="34">
        <v>3</v>
      </c>
      <c r="B59" s="35" t="s">
        <v>3081</v>
      </c>
      <c r="C59" s="34" t="s">
        <v>1</v>
      </c>
      <c r="D59" s="35" t="s">
        <v>3082</v>
      </c>
      <c r="E59" s="36">
        <v>7421054.0599999996</v>
      </c>
      <c r="F59" s="31"/>
      <c r="G59" s="36">
        <v>474980.65</v>
      </c>
      <c r="H59" s="36">
        <v>254759.72</v>
      </c>
      <c r="I59" s="36">
        <v>7641274.9900000002</v>
      </c>
      <c r="J59" s="31"/>
      <c r="K59" t="e">
        <f>VLOOKUP(B59,#REF!,1,0)</f>
        <v>#REF!</v>
      </c>
    </row>
    <row r="60" spans="1:11" ht="15" customHeight="1">
      <c r="A60" s="34">
        <v>4</v>
      </c>
      <c r="B60" s="35" t="s">
        <v>3083</v>
      </c>
      <c r="C60" s="34" t="s">
        <v>1</v>
      </c>
      <c r="D60" s="35" t="s">
        <v>3084</v>
      </c>
      <c r="E60" s="36">
        <v>2536351.81</v>
      </c>
      <c r="F60" s="31"/>
      <c r="G60" s="36">
        <v>439257.32</v>
      </c>
      <c r="H60" s="36">
        <v>216596.36</v>
      </c>
      <c r="I60" s="36">
        <v>2759012.77</v>
      </c>
      <c r="J60" s="31"/>
      <c r="K60" t="e">
        <f>VLOOKUP(B60,#REF!,1,0)</f>
        <v>#REF!</v>
      </c>
    </row>
    <row r="61" spans="1:11" ht="15" customHeight="1">
      <c r="A61" s="34">
        <v>5</v>
      </c>
      <c r="B61" s="35" t="s">
        <v>3085</v>
      </c>
      <c r="C61" s="34" t="s">
        <v>1</v>
      </c>
      <c r="D61" s="35" t="s">
        <v>3086</v>
      </c>
      <c r="E61" s="36">
        <v>145728.60999999999</v>
      </c>
      <c r="F61" s="31"/>
      <c r="G61" s="36">
        <v>1783.06</v>
      </c>
      <c r="H61" s="36">
        <v>14524.46</v>
      </c>
      <c r="I61" s="36">
        <v>132987.21</v>
      </c>
      <c r="J61" s="31"/>
      <c r="K61" t="e">
        <f>VLOOKUP(B61,#REF!,1,0)</f>
        <v>#REF!</v>
      </c>
    </row>
    <row r="62" spans="1:11" ht="15" customHeight="1">
      <c r="A62" s="34">
        <v>6</v>
      </c>
      <c r="B62" s="35" t="s">
        <v>3087</v>
      </c>
      <c r="C62" s="34" t="s">
        <v>3088</v>
      </c>
      <c r="D62" s="35" t="s">
        <v>3089</v>
      </c>
      <c r="E62" s="36">
        <v>156279.42000000001</v>
      </c>
      <c r="F62" s="31"/>
      <c r="G62" s="36">
        <v>0</v>
      </c>
      <c r="H62" s="36">
        <v>14524.46</v>
      </c>
      <c r="I62" s="36">
        <v>141754.96</v>
      </c>
      <c r="J62" s="31"/>
      <c r="K62" t="e">
        <f>VLOOKUP(B62,#REF!,1,0)</f>
        <v>#REF!</v>
      </c>
    </row>
    <row r="63" spans="1:11" ht="15" customHeight="1">
      <c r="A63" s="34">
        <v>6</v>
      </c>
      <c r="B63" s="35" t="s">
        <v>3090</v>
      </c>
      <c r="C63" s="34" t="s">
        <v>3091</v>
      </c>
      <c r="D63" s="35" t="s">
        <v>3092</v>
      </c>
      <c r="E63" s="36">
        <v>-10550.81</v>
      </c>
      <c r="F63" s="31"/>
      <c r="G63" s="36">
        <v>1783.06</v>
      </c>
      <c r="H63" s="36">
        <v>0</v>
      </c>
      <c r="I63" s="36">
        <v>-8767.75</v>
      </c>
      <c r="J63" s="31"/>
      <c r="K63" t="e">
        <f>VLOOKUP(B63,#REF!,1,0)</f>
        <v>#REF!</v>
      </c>
    </row>
    <row r="64" spans="1:11" ht="15" customHeight="1">
      <c r="A64" s="34">
        <v>5</v>
      </c>
      <c r="B64" s="35" t="s">
        <v>3093</v>
      </c>
      <c r="C64" s="34" t="s">
        <v>1</v>
      </c>
      <c r="D64" s="35" t="s">
        <v>3094</v>
      </c>
      <c r="E64" s="36">
        <v>2390623.2000000002</v>
      </c>
      <c r="F64" s="31"/>
      <c r="G64" s="36">
        <v>437474.26</v>
      </c>
      <c r="H64" s="36">
        <v>202071.9</v>
      </c>
      <c r="I64" s="36">
        <v>2626025.56</v>
      </c>
      <c r="J64" s="31"/>
      <c r="K64" t="e">
        <f>VLOOKUP(B64,#REF!,1,0)</f>
        <v>#REF!</v>
      </c>
    </row>
    <row r="65" spans="1:11" ht="15" customHeight="1">
      <c r="A65" s="34">
        <v>6</v>
      </c>
      <c r="B65" s="35" t="s">
        <v>3095</v>
      </c>
      <c r="C65" s="34" t="s">
        <v>3096</v>
      </c>
      <c r="D65" s="35" t="s">
        <v>3097</v>
      </c>
      <c r="E65" s="36">
        <v>2870476.57</v>
      </c>
      <c r="F65" s="31"/>
      <c r="G65" s="36">
        <v>410019.05</v>
      </c>
      <c r="H65" s="36">
        <v>92594.15</v>
      </c>
      <c r="I65" s="36">
        <v>3187901.47</v>
      </c>
      <c r="J65" s="31"/>
      <c r="K65" t="e">
        <f>VLOOKUP(B65,#REF!,1,0)</f>
        <v>#REF!</v>
      </c>
    </row>
    <row r="66" spans="1:11" ht="15" customHeight="1">
      <c r="A66" s="34">
        <v>6</v>
      </c>
      <c r="B66" s="35" t="s">
        <v>3098</v>
      </c>
      <c r="C66" s="34" t="s">
        <v>3099</v>
      </c>
      <c r="D66" s="35" t="s">
        <v>3100</v>
      </c>
      <c r="E66" s="36">
        <v>-479718.63</v>
      </c>
      <c r="F66" s="31"/>
      <c r="G66" s="36">
        <v>27303.17</v>
      </c>
      <c r="H66" s="36">
        <v>109460.45</v>
      </c>
      <c r="I66" s="36">
        <v>-561875.91</v>
      </c>
      <c r="J66" s="31"/>
      <c r="K66" t="e">
        <f>VLOOKUP(B66,#REF!,1,0)</f>
        <v>#REF!</v>
      </c>
    </row>
    <row r="67" spans="1:11" ht="15" customHeight="1">
      <c r="A67" s="34">
        <v>4</v>
      </c>
      <c r="B67" s="35" t="s">
        <v>3107</v>
      </c>
      <c r="C67" s="34" t="s">
        <v>1</v>
      </c>
      <c r="D67" s="35" t="s">
        <v>3108</v>
      </c>
      <c r="E67" s="36">
        <v>6214.83</v>
      </c>
      <c r="F67" s="31"/>
      <c r="G67" s="36">
        <v>54</v>
      </c>
      <c r="H67" s="36">
        <v>54</v>
      </c>
      <c r="I67" s="36">
        <v>6214.83</v>
      </c>
      <c r="J67" s="31"/>
      <c r="K67" t="e">
        <f>VLOOKUP(B67,#REF!,1,0)</f>
        <v>#REF!</v>
      </c>
    </row>
    <row r="68" spans="1:11" ht="15" customHeight="1">
      <c r="A68" s="34">
        <v>5</v>
      </c>
      <c r="B68" s="35" t="s">
        <v>3109</v>
      </c>
      <c r="C68" s="34" t="s">
        <v>1</v>
      </c>
      <c r="D68" s="35" t="s">
        <v>3094</v>
      </c>
      <c r="E68" s="36">
        <v>6214.83</v>
      </c>
      <c r="F68" s="31"/>
      <c r="G68" s="36">
        <v>54</v>
      </c>
      <c r="H68" s="36">
        <v>54</v>
      </c>
      <c r="I68" s="36">
        <v>6214.83</v>
      </c>
      <c r="J68" s="31"/>
      <c r="K68" t="e">
        <f>VLOOKUP(B68,#REF!,1,0)</f>
        <v>#REF!</v>
      </c>
    </row>
    <row r="69" spans="1:11" ht="15" customHeight="1">
      <c r="A69" s="34">
        <v>6</v>
      </c>
      <c r="B69" s="35" t="s">
        <v>3110</v>
      </c>
      <c r="C69" s="34" t="s">
        <v>3111</v>
      </c>
      <c r="D69" s="35" t="s">
        <v>3112</v>
      </c>
      <c r="E69" s="36">
        <v>6582.03</v>
      </c>
      <c r="F69" s="31"/>
      <c r="G69" s="36">
        <v>54</v>
      </c>
      <c r="H69" s="36">
        <v>0</v>
      </c>
      <c r="I69" s="36">
        <v>6636.03</v>
      </c>
      <c r="J69" s="31"/>
      <c r="K69" t="e">
        <f>VLOOKUP(B69,#REF!,1,0)</f>
        <v>#REF!</v>
      </c>
    </row>
    <row r="70" spans="1:11" ht="15" customHeight="1">
      <c r="A70" s="34">
        <v>6</v>
      </c>
      <c r="B70" s="35" t="s">
        <v>3113</v>
      </c>
      <c r="C70" s="34" t="s">
        <v>3114</v>
      </c>
      <c r="D70" s="35" t="s">
        <v>3115</v>
      </c>
      <c r="E70" s="36">
        <v>-367.2</v>
      </c>
      <c r="F70" s="31"/>
      <c r="G70" s="36">
        <v>0</v>
      </c>
      <c r="H70" s="36">
        <v>54</v>
      </c>
      <c r="I70" s="36">
        <v>-421.2</v>
      </c>
      <c r="J70" s="31"/>
      <c r="K70" t="e">
        <f>VLOOKUP(B70,#REF!,1,0)</f>
        <v>#REF!</v>
      </c>
    </row>
    <row r="71" spans="1:11" ht="15" customHeight="1">
      <c r="A71" s="34">
        <v>4</v>
      </c>
      <c r="B71" s="35" t="s">
        <v>3116</v>
      </c>
      <c r="C71" s="34" t="s">
        <v>1</v>
      </c>
      <c r="D71" s="35" t="s">
        <v>3117</v>
      </c>
      <c r="E71" s="36">
        <v>3899080.75</v>
      </c>
      <c r="F71" s="31"/>
      <c r="G71" s="36">
        <v>28583.88</v>
      </c>
      <c r="H71" s="36">
        <v>0</v>
      </c>
      <c r="I71" s="36">
        <v>3927664.63</v>
      </c>
      <c r="J71" s="31"/>
      <c r="K71" t="e">
        <f>VLOOKUP(B71,#REF!,1,0)</f>
        <v>#REF!</v>
      </c>
    </row>
    <row r="72" spans="1:11" ht="15" customHeight="1">
      <c r="A72" s="34">
        <v>5</v>
      </c>
      <c r="B72" s="35" t="s">
        <v>3118</v>
      </c>
      <c r="C72" s="34" t="s">
        <v>1</v>
      </c>
      <c r="D72" s="35" t="s">
        <v>3086</v>
      </c>
      <c r="E72" s="36">
        <v>400050.79</v>
      </c>
      <c r="F72" s="31"/>
      <c r="G72" s="36">
        <v>2995.16</v>
      </c>
      <c r="H72" s="36">
        <v>0</v>
      </c>
      <c r="I72" s="36">
        <v>403045.95</v>
      </c>
      <c r="J72" s="31"/>
      <c r="K72" t="e">
        <f>VLOOKUP(B72,#REF!,1,0)</f>
        <v>#REF!</v>
      </c>
    </row>
    <row r="73" spans="1:11" ht="15" customHeight="1">
      <c r="A73" s="34">
        <v>6</v>
      </c>
      <c r="B73" s="35" t="s">
        <v>3119</v>
      </c>
      <c r="C73" s="34" t="s">
        <v>3120</v>
      </c>
      <c r="D73" s="35" t="s">
        <v>3121</v>
      </c>
      <c r="E73" s="36">
        <v>419612.09</v>
      </c>
      <c r="F73" s="31"/>
      <c r="G73" s="36">
        <v>0</v>
      </c>
      <c r="H73" s="36">
        <v>0</v>
      </c>
      <c r="I73" s="36">
        <v>419612.09</v>
      </c>
      <c r="J73" s="31"/>
      <c r="K73" t="e">
        <f>VLOOKUP(B73,#REF!,1,0)</f>
        <v>#REF!</v>
      </c>
    </row>
    <row r="74" spans="1:11" ht="15" customHeight="1">
      <c r="A74" s="34">
        <v>6</v>
      </c>
      <c r="B74" s="35" t="s">
        <v>3122</v>
      </c>
      <c r="C74" s="34" t="s">
        <v>3123</v>
      </c>
      <c r="D74" s="35" t="s">
        <v>3124</v>
      </c>
      <c r="E74" s="36">
        <v>-19561.3</v>
      </c>
      <c r="F74" s="31"/>
      <c r="G74" s="36">
        <v>2995.16</v>
      </c>
      <c r="H74" s="36">
        <v>0</v>
      </c>
      <c r="I74" s="36">
        <v>-16566.14</v>
      </c>
      <c r="J74" s="31"/>
      <c r="K74" t="e">
        <f>VLOOKUP(B74,#REF!,1,0)</f>
        <v>#REF!</v>
      </c>
    </row>
    <row r="75" spans="1:11" ht="15" customHeight="1">
      <c r="A75" s="34">
        <v>5</v>
      </c>
      <c r="B75" s="35" t="s">
        <v>3125</v>
      </c>
      <c r="C75" s="34" t="s">
        <v>1</v>
      </c>
      <c r="D75" s="35" t="s">
        <v>3094</v>
      </c>
      <c r="E75" s="36">
        <v>3499029.96</v>
      </c>
      <c r="F75" s="31"/>
      <c r="G75" s="36">
        <v>25588.720000000001</v>
      </c>
      <c r="H75" s="36">
        <v>0</v>
      </c>
      <c r="I75" s="36">
        <v>3524618.68</v>
      </c>
      <c r="J75" s="31"/>
      <c r="K75" t="e">
        <f>VLOOKUP(B75,#REF!,1,0)</f>
        <v>#REF!</v>
      </c>
    </row>
    <row r="76" spans="1:11" ht="15" customHeight="1">
      <c r="A76" s="34">
        <v>6</v>
      </c>
      <c r="B76" s="35" t="s">
        <v>3126</v>
      </c>
      <c r="C76" s="34" t="s">
        <v>3127</v>
      </c>
      <c r="D76" s="35" t="s">
        <v>3128</v>
      </c>
      <c r="E76" s="36">
        <v>3800119.42</v>
      </c>
      <c r="F76" s="31"/>
      <c r="G76" s="36">
        <v>0</v>
      </c>
      <c r="H76" s="36">
        <v>0</v>
      </c>
      <c r="I76" s="36">
        <v>3800119.42</v>
      </c>
      <c r="J76" s="31"/>
      <c r="K76" t="e">
        <f>VLOOKUP(B76,#REF!,1,0)</f>
        <v>#REF!</v>
      </c>
    </row>
    <row r="77" spans="1:11" ht="15" customHeight="1">
      <c r="A77" s="34">
        <v>6</v>
      </c>
      <c r="B77" s="35" t="s">
        <v>3129</v>
      </c>
      <c r="C77" s="34" t="s">
        <v>3130</v>
      </c>
      <c r="D77" s="35" t="s">
        <v>3131</v>
      </c>
      <c r="E77" s="36">
        <v>-301089.46000000002</v>
      </c>
      <c r="F77" s="31"/>
      <c r="G77" s="36">
        <v>25588.720000000001</v>
      </c>
      <c r="H77" s="36">
        <v>0</v>
      </c>
      <c r="I77" s="36">
        <v>-275500.74</v>
      </c>
      <c r="J77" s="31"/>
      <c r="K77" t="e">
        <f>VLOOKUP(B77,#REF!,1,0)</f>
        <v>#REF!</v>
      </c>
    </row>
    <row r="78" spans="1:11" ht="15" customHeight="1">
      <c r="A78" s="34">
        <v>4</v>
      </c>
      <c r="B78" s="35" t="s">
        <v>3132</v>
      </c>
      <c r="C78" s="34" t="s">
        <v>1</v>
      </c>
      <c r="D78" s="35" t="s">
        <v>3133</v>
      </c>
      <c r="E78" s="36">
        <v>979406.67</v>
      </c>
      <c r="F78" s="31"/>
      <c r="G78" s="36">
        <v>7085.45</v>
      </c>
      <c r="H78" s="36">
        <v>38109.360000000001</v>
      </c>
      <c r="I78" s="36">
        <v>948382.76</v>
      </c>
      <c r="J78" s="31"/>
      <c r="K78" t="e">
        <f>VLOOKUP(B78,#REF!,1,0)</f>
        <v>#REF!</v>
      </c>
    </row>
    <row r="79" spans="1:11" ht="15" customHeight="1">
      <c r="A79" s="34">
        <v>5</v>
      </c>
      <c r="B79" s="35" t="s">
        <v>3134</v>
      </c>
      <c r="C79" s="34" t="s">
        <v>1</v>
      </c>
      <c r="D79" s="35" t="s">
        <v>3086</v>
      </c>
      <c r="E79" s="36">
        <v>979406.67</v>
      </c>
      <c r="F79" s="31"/>
      <c r="G79" s="36">
        <v>7085.45</v>
      </c>
      <c r="H79" s="36">
        <v>38109.360000000001</v>
      </c>
      <c r="I79" s="36">
        <v>948382.76</v>
      </c>
      <c r="J79" s="31"/>
      <c r="K79" t="e">
        <f>VLOOKUP(B79,#REF!,1,0)</f>
        <v>#REF!</v>
      </c>
    </row>
    <row r="80" spans="1:11" ht="15" customHeight="1">
      <c r="A80" s="34">
        <v>6</v>
      </c>
      <c r="B80" s="35" t="s">
        <v>3135</v>
      </c>
      <c r="C80" s="34" t="s">
        <v>3136</v>
      </c>
      <c r="D80" s="35" t="s">
        <v>3137</v>
      </c>
      <c r="E80" s="36">
        <v>1021188.59</v>
      </c>
      <c r="F80" s="31"/>
      <c r="G80" s="36">
        <v>65.069999999999993</v>
      </c>
      <c r="H80" s="36">
        <v>38109.360000000001</v>
      </c>
      <c r="I80" s="36">
        <v>983144.3</v>
      </c>
      <c r="J80" s="31"/>
      <c r="K80" t="e">
        <f>VLOOKUP(B80,#REF!,1,0)</f>
        <v>#REF!</v>
      </c>
    </row>
    <row r="81" spans="1:11" ht="15" customHeight="1">
      <c r="A81" s="34">
        <v>6</v>
      </c>
      <c r="B81" s="35" t="s">
        <v>3138</v>
      </c>
      <c r="C81" s="34" t="s">
        <v>3139</v>
      </c>
      <c r="D81" s="35" t="s">
        <v>3140</v>
      </c>
      <c r="E81" s="36">
        <v>-41781.919999999998</v>
      </c>
      <c r="F81" s="31"/>
      <c r="G81" s="36">
        <v>7020.38</v>
      </c>
      <c r="H81" s="36">
        <v>0</v>
      </c>
      <c r="I81" s="36">
        <v>-34761.54</v>
      </c>
      <c r="J81" s="31"/>
      <c r="K81" t="e">
        <f>VLOOKUP(B81,#REF!,1,0)</f>
        <v>#REF!</v>
      </c>
    </row>
    <row r="82" spans="1:11" ht="15" customHeight="1">
      <c r="A82" s="34">
        <v>3</v>
      </c>
      <c r="B82" s="35" t="s">
        <v>3141</v>
      </c>
      <c r="C82" s="34" t="s">
        <v>1</v>
      </c>
      <c r="D82" s="35" t="s">
        <v>3142</v>
      </c>
      <c r="E82" s="36">
        <v>-10941815.210000001</v>
      </c>
      <c r="F82" s="31"/>
      <c r="G82" s="36">
        <v>495062.29</v>
      </c>
      <c r="H82" s="36">
        <v>1224992.2</v>
      </c>
      <c r="I82" s="36">
        <v>-11671745.119999999</v>
      </c>
      <c r="J82" s="31"/>
      <c r="K82" t="e">
        <f>VLOOKUP(B82,#REF!,1,0)</f>
        <v>#REF!</v>
      </c>
    </row>
    <row r="83" spans="1:11" ht="15" customHeight="1">
      <c r="A83" s="34">
        <v>4</v>
      </c>
      <c r="B83" s="35" t="s">
        <v>3143</v>
      </c>
      <c r="C83" s="34" t="s">
        <v>1</v>
      </c>
      <c r="D83" s="35" t="s">
        <v>3144</v>
      </c>
      <c r="E83" s="36">
        <v>-10100462.26</v>
      </c>
      <c r="F83" s="31"/>
      <c r="G83" s="36">
        <v>438591.74</v>
      </c>
      <c r="H83" s="36">
        <v>1065276.7</v>
      </c>
      <c r="I83" s="36">
        <v>-10727147.220000001</v>
      </c>
      <c r="J83" s="31"/>
      <c r="K83" t="e">
        <f>VLOOKUP(B83,#REF!,1,0)</f>
        <v>#REF!</v>
      </c>
    </row>
    <row r="84" spans="1:11" ht="15" customHeight="1">
      <c r="A84" s="34">
        <v>6</v>
      </c>
      <c r="B84" s="35" t="s">
        <v>3145</v>
      </c>
      <c r="C84" s="34" t="s">
        <v>3146</v>
      </c>
      <c r="D84" s="35" t="s">
        <v>3147</v>
      </c>
      <c r="E84" s="36">
        <v>-59317.75</v>
      </c>
      <c r="F84" s="31"/>
      <c r="G84" s="36">
        <v>17193.560000000001</v>
      </c>
      <c r="H84" s="36">
        <v>54141.96</v>
      </c>
      <c r="I84" s="36">
        <v>-96266.15</v>
      </c>
      <c r="J84" s="31"/>
      <c r="K84" t="e">
        <f>VLOOKUP(B84,#REF!,1,0)</f>
        <v>#REF!</v>
      </c>
    </row>
    <row r="85" spans="1:11" ht="15" customHeight="1">
      <c r="A85" s="34">
        <v>6</v>
      </c>
      <c r="B85" s="35" t="s">
        <v>3148</v>
      </c>
      <c r="C85" s="34" t="s">
        <v>3149</v>
      </c>
      <c r="D85" s="35" t="s">
        <v>3150</v>
      </c>
      <c r="E85" s="36">
        <v>-9567347.0199999996</v>
      </c>
      <c r="F85" s="31"/>
      <c r="G85" s="36">
        <v>338776.28</v>
      </c>
      <c r="H85" s="36">
        <v>823142.61</v>
      </c>
      <c r="I85" s="36">
        <v>-10051713.35</v>
      </c>
      <c r="J85" s="31"/>
      <c r="K85" t="e">
        <f>VLOOKUP(B85,#REF!,1,0)</f>
        <v>#REF!</v>
      </c>
    </row>
    <row r="86" spans="1:11" ht="15" customHeight="1">
      <c r="A86" s="34">
        <v>6</v>
      </c>
      <c r="B86" s="35" t="s">
        <v>3151</v>
      </c>
      <c r="C86" s="34" t="s">
        <v>3152</v>
      </c>
      <c r="D86" s="35" t="s">
        <v>3153</v>
      </c>
      <c r="E86" s="36">
        <v>-136661.31</v>
      </c>
      <c r="F86" s="31"/>
      <c r="G86" s="36">
        <v>29054.87</v>
      </c>
      <c r="H86" s="36">
        <v>47152.27</v>
      </c>
      <c r="I86" s="36">
        <v>-154758.71</v>
      </c>
      <c r="J86" s="31"/>
      <c r="K86" t="e">
        <f>VLOOKUP(B86,#REF!,1,0)</f>
        <v>#REF!</v>
      </c>
    </row>
    <row r="87" spans="1:11" ht="15" customHeight="1">
      <c r="A87" s="34">
        <v>6</v>
      </c>
      <c r="B87" s="35" t="s">
        <v>3154</v>
      </c>
      <c r="C87" s="34" t="s">
        <v>3155</v>
      </c>
      <c r="D87" s="35" t="s">
        <v>3156</v>
      </c>
      <c r="E87" s="36">
        <v>-82868.990000000005</v>
      </c>
      <c r="F87" s="31"/>
      <c r="G87" s="36">
        <v>23633.4</v>
      </c>
      <c r="H87" s="36">
        <v>56432.7</v>
      </c>
      <c r="I87" s="36">
        <v>-115668.29</v>
      </c>
      <c r="J87" s="31"/>
      <c r="K87" t="e">
        <f>VLOOKUP(B87,#REF!,1,0)</f>
        <v>#REF!</v>
      </c>
    </row>
    <row r="88" spans="1:11" ht="15" customHeight="1">
      <c r="A88" s="34">
        <v>6</v>
      </c>
      <c r="B88" s="35" t="s">
        <v>3157</v>
      </c>
      <c r="C88" s="34" t="s">
        <v>3158</v>
      </c>
      <c r="D88" s="35" t="s">
        <v>3159</v>
      </c>
      <c r="E88" s="36">
        <v>-254267.19</v>
      </c>
      <c r="F88" s="31"/>
      <c r="G88" s="36">
        <v>29933.63</v>
      </c>
      <c r="H88" s="36">
        <v>84407.16</v>
      </c>
      <c r="I88" s="36">
        <v>-308740.71999999997</v>
      </c>
      <c r="J88" s="31"/>
      <c r="K88" t="e">
        <f>VLOOKUP(B88,#REF!,1,0)</f>
        <v>#REF!</v>
      </c>
    </row>
    <row r="89" spans="1:11" ht="15" customHeight="1">
      <c r="A89" s="34">
        <v>4</v>
      </c>
      <c r="B89" s="35" t="s">
        <v>3160</v>
      </c>
      <c r="C89" s="34" t="s">
        <v>1</v>
      </c>
      <c r="D89" s="35" t="s">
        <v>3161</v>
      </c>
      <c r="E89" s="36">
        <v>-550915.61</v>
      </c>
      <c r="F89" s="31"/>
      <c r="G89" s="36">
        <v>39997.980000000003</v>
      </c>
      <c r="H89" s="36">
        <v>119486.6</v>
      </c>
      <c r="I89" s="36">
        <v>-630404.23</v>
      </c>
      <c r="J89" s="31"/>
      <c r="K89" t="e">
        <f>VLOOKUP(B89,#REF!,1,0)</f>
        <v>#REF!</v>
      </c>
    </row>
    <row r="90" spans="1:11" ht="15" customHeight="1">
      <c r="A90" s="34">
        <v>6</v>
      </c>
      <c r="B90" s="35" t="s">
        <v>3162</v>
      </c>
      <c r="C90" s="34" t="s">
        <v>3163</v>
      </c>
      <c r="D90" s="35" t="s">
        <v>3164</v>
      </c>
      <c r="E90" s="36">
        <v>-550915.61</v>
      </c>
      <c r="F90" s="31"/>
      <c r="G90" s="36">
        <v>39997.980000000003</v>
      </c>
      <c r="H90" s="36">
        <v>119486.6</v>
      </c>
      <c r="I90" s="36">
        <v>-630404.23</v>
      </c>
      <c r="J90" s="31"/>
      <c r="K90" t="e">
        <f>VLOOKUP(B90,#REF!,1,0)</f>
        <v>#REF!</v>
      </c>
    </row>
    <row r="91" spans="1:11" ht="15" customHeight="1">
      <c r="A91" s="34">
        <v>4</v>
      </c>
      <c r="B91" s="35" t="s">
        <v>3165</v>
      </c>
      <c r="C91" s="34" t="s">
        <v>1</v>
      </c>
      <c r="D91" s="35" t="s">
        <v>3166</v>
      </c>
      <c r="E91" s="36">
        <v>-290437.34000000003</v>
      </c>
      <c r="F91" s="31"/>
      <c r="G91" s="36">
        <v>16472.57</v>
      </c>
      <c r="H91" s="36">
        <v>40228.9</v>
      </c>
      <c r="I91" s="36">
        <v>-314193.67</v>
      </c>
      <c r="J91" s="31"/>
      <c r="K91" t="e">
        <f>VLOOKUP(B91,#REF!,1,0)</f>
        <v>#REF!</v>
      </c>
    </row>
    <row r="92" spans="1:11" ht="15" customHeight="1">
      <c r="A92" s="34">
        <v>6</v>
      </c>
      <c r="B92" s="35" t="s">
        <v>3167</v>
      </c>
      <c r="C92" s="34" t="s">
        <v>3168</v>
      </c>
      <c r="D92" s="35" t="s">
        <v>3169</v>
      </c>
      <c r="E92" s="36">
        <v>-43147.17</v>
      </c>
      <c r="F92" s="31"/>
      <c r="G92" s="36">
        <v>8348.2999999999993</v>
      </c>
      <c r="H92" s="36">
        <v>4460.1400000000003</v>
      </c>
      <c r="I92" s="36">
        <v>-39259.01</v>
      </c>
      <c r="J92" s="31"/>
      <c r="K92" t="e">
        <f>VLOOKUP(B92,#REF!,1,0)</f>
        <v>#REF!</v>
      </c>
    </row>
    <row r="93" spans="1:11" ht="15" customHeight="1">
      <c r="A93" s="34">
        <v>6</v>
      </c>
      <c r="B93" s="35" t="s">
        <v>3170</v>
      </c>
      <c r="C93" s="34" t="s">
        <v>3171</v>
      </c>
      <c r="D93" s="35" t="s">
        <v>3172</v>
      </c>
      <c r="E93" s="36">
        <v>-6214.83</v>
      </c>
      <c r="F93" s="31"/>
      <c r="G93" s="36">
        <v>0</v>
      </c>
      <c r="H93" s="36">
        <v>0</v>
      </c>
      <c r="I93" s="36">
        <v>-6214.83</v>
      </c>
      <c r="J93" s="31"/>
      <c r="K93" t="e">
        <f>VLOOKUP(B93,#REF!,1,0)</f>
        <v>#REF!</v>
      </c>
    </row>
    <row r="94" spans="1:11" ht="15" customHeight="1">
      <c r="A94" s="34">
        <v>6</v>
      </c>
      <c r="B94" s="35" t="s">
        <v>3173</v>
      </c>
      <c r="C94" s="34" t="s">
        <v>3174</v>
      </c>
      <c r="D94" s="35" t="s">
        <v>3175</v>
      </c>
      <c r="E94" s="36">
        <v>-220861.91</v>
      </c>
      <c r="F94" s="31"/>
      <c r="G94" s="36">
        <v>2426.46</v>
      </c>
      <c r="H94" s="36">
        <v>35663.85</v>
      </c>
      <c r="I94" s="36">
        <v>-254099.3</v>
      </c>
      <c r="J94" s="31"/>
      <c r="K94" t="e">
        <f>VLOOKUP(B94,#REF!,1,0)</f>
        <v>#REF!</v>
      </c>
    </row>
    <row r="95" spans="1:11" ht="15" customHeight="1">
      <c r="A95" s="34">
        <v>6</v>
      </c>
      <c r="B95" s="35" t="s">
        <v>3176</v>
      </c>
      <c r="C95" s="34" t="s">
        <v>3177</v>
      </c>
      <c r="D95" s="35" t="s">
        <v>3178</v>
      </c>
      <c r="E95" s="36">
        <v>-20213.43</v>
      </c>
      <c r="F95" s="31"/>
      <c r="G95" s="36">
        <v>5697.81</v>
      </c>
      <c r="H95" s="36">
        <v>104.91</v>
      </c>
      <c r="I95" s="36">
        <v>-14620.53</v>
      </c>
      <c r="J95" s="31"/>
      <c r="K95" t="e">
        <f>VLOOKUP(B95,#REF!,1,0)</f>
        <v>#REF!</v>
      </c>
    </row>
    <row r="96" spans="1:11" ht="15" customHeight="1">
      <c r="A96" s="34">
        <v>2</v>
      </c>
      <c r="B96" s="35" t="s">
        <v>3179</v>
      </c>
      <c r="C96" s="34" t="s">
        <v>1</v>
      </c>
      <c r="D96" s="35" t="s">
        <v>3180</v>
      </c>
      <c r="E96" s="36">
        <v>3602753.09</v>
      </c>
      <c r="F96" s="31"/>
      <c r="G96" s="36">
        <v>850083538.92999995</v>
      </c>
      <c r="H96" s="36">
        <v>849802427.20000005</v>
      </c>
      <c r="I96" s="36">
        <v>3883864.82</v>
      </c>
      <c r="J96" s="31"/>
      <c r="K96" t="e">
        <f>VLOOKUP(B96,#REF!,1,0)</f>
        <v>#REF!</v>
      </c>
    </row>
    <row r="97" spans="1:11" ht="15" customHeight="1">
      <c r="A97" s="34">
        <v>3</v>
      </c>
      <c r="B97" s="35" t="s">
        <v>3181</v>
      </c>
      <c r="C97" s="34" t="s">
        <v>1</v>
      </c>
      <c r="D97" s="35" t="s">
        <v>3182</v>
      </c>
      <c r="E97" s="36">
        <v>157659.06</v>
      </c>
      <c r="F97" s="31"/>
      <c r="G97" s="36">
        <v>32905.730000000003</v>
      </c>
      <c r="H97" s="36">
        <v>46010.77</v>
      </c>
      <c r="I97" s="36">
        <v>144554.01999999999</v>
      </c>
      <c r="J97" s="31"/>
      <c r="K97" t="e">
        <f>VLOOKUP(B97,#REF!,1,0)</f>
        <v>#REF!</v>
      </c>
    </row>
    <row r="98" spans="1:11" ht="15" customHeight="1">
      <c r="A98" s="34">
        <v>4</v>
      </c>
      <c r="B98" s="35" t="s">
        <v>3183</v>
      </c>
      <c r="C98" s="34" t="s">
        <v>1</v>
      </c>
      <c r="D98" s="35" t="s">
        <v>3184</v>
      </c>
      <c r="E98" s="36">
        <v>157659.06</v>
      </c>
      <c r="F98" s="31"/>
      <c r="G98" s="36">
        <v>32905.730000000003</v>
      </c>
      <c r="H98" s="36">
        <v>46010.77</v>
      </c>
      <c r="I98" s="36">
        <v>144554.01999999999</v>
      </c>
      <c r="J98" s="31"/>
      <c r="K98" t="e">
        <f>VLOOKUP(B98,#REF!,1,0)</f>
        <v>#REF!</v>
      </c>
    </row>
    <row r="99" spans="1:11" ht="15" customHeight="1">
      <c r="A99" s="34">
        <v>6</v>
      </c>
      <c r="B99" s="35" t="s">
        <v>3185</v>
      </c>
      <c r="C99" s="34" t="s">
        <v>3186</v>
      </c>
      <c r="D99" s="35" t="s">
        <v>3187</v>
      </c>
      <c r="E99" s="36">
        <v>157659.06</v>
      </c>
      <c r="F99" s="31"/>
      <c r="G99" s="36">
        <v>32905.730000000003</v>
      </c>
      <c r="H99" s="36">
        <v>46010.77</v>
      </c>
      <c r="I99" s="36">
        <v>144554.01999999999</v>
      </c>
      <c r="J99" s="31"/>
      <c r="K99" t="e">
        <f>VLOOKUP(B99,#REF!,1,0)</f>
        <v>#REF!</v>
      </c>
    </row>
    <row r="100" spans="1:11" ht="15" customHeight="1">
      <c r="A100" s="34">
        <v>3</v>
      </c>
      <c r="B100" s="35" t="s">
        <v>3188</v>
      </c>
      <c r="C100" s="34" t="s">
        <v>1</v>
      </c>
      <c r="D100" s="35" t="s">
        <v>3189</v>
      </c>
      <c r="E100" s="36">
        <v>124283.94</v>
      </c>
      <c r="F100" s="31"/>
      <c r="G100" s="36">
        <v>390766.47</v>
      </c>
      <c r="H100" s="36">
        <v>400675.42</v>
      </c>
      <c r="I100" s="36">
        <v>114374.99</v>
      </c>
      <c r="J100" s="31"/>
      <c r="K100" t="e">
        <f>VLOOKUP(B100,#REF!,1,0)</f>
        <v>#REF!</v>
      </c>
    </row>
    <row r="101" spans="1:11" ht="15" customHeight="1">
      <c r="A101" s="34">
        <v>4</v>
      </c>
      <c r="B101" s="35" t="s">
        <v>3190</v>
      </c>
      <c r="C101" s="34" t="s">
        <v>1</v>
      </c>
      <c r="D101" s="35" t="s">
        <v>3191</v>
      </c>
      <c r="E101" s="36">
        <v>40821.269999999997</v>
      </c>
      <c r="F101" s="31"/>
      <c r="G101" s="36">
        <v>199603.1</v>
      </c>
      <c r="H101" s="36">
        <v>203474.94</v>
      </c>
      <c r="I101" s="36">
        <v>36949.43</v>
      </c>
      <c r="J101" s="31"/>
      <c r="K101" t="e">
        <f>VLOOKUP(B101,#REF!,1,0)</f>
        <v>#REF!</v>
      </c>
    </row>
    <row r="102" spans="1:11" ht="15" customHeight="1">
      <c r="A102" s="34">
        <v>6</v>
      </c>
      <c r="B102" s="35" t="s">
        <v>3192</v>
      </c>
      <c r="C102" s="34" t="s">
        <v>3193</v>
      </c>
      <c r="D102" s="35" t="s">
        <v>3194</v>
      </c>
      <c r="E102" s="36">
        <v>1937.12</v>
      </c>
      <c r="F102" s="31"/>
      <c r="G102" s="36">
        <v>2950.58</v>
      </c>
      <c r="H102" s="36">
        <v>1937.12</v>
      </c>
      <c r="I102" s="36">
        <v>2950.58</v>
      </c>
      <c r="J102" s="31"/>
      <c r="K102" t="e">
        <f>VLOOKUP(B102,#REF!,1,0)</f>
        <v>#REF!</v>
      </c>
    </row>
    <row r="103" spans="1:11" ht="15" customHeight="1">
      <c r="A103" s="34">
        <v>6</v>
      </c>
      <c r="B103" s="35" t="s">
        <v>3195</v>
      </c>
      <c r="C103" s="34" t="s">
        <v>3196</v>
      </c>
      <c r="D103" s="35" t="s">
        <v>3197</v>
      </c>
      <c r="E103" s="36">
        <v>27965.16</v>
      </c>
      <c r="F103" s="31"/>
      <c r="G103" s="36">
        <v>1473.71</v>
      </c>
      <c r="H103" s="36">
        <v>3250.51</v>
      </c>
      <c r="I103" s="36">
        <v>26188.36</v>
      </c>
      <c r="J103" s="31"/>
      <c r="K103" t="e">
        <f>VLOOKUP(B103,#REF!,1,0)</f>
        <v>#REF!</v>
      </c>
    </row>
    <row r="104" spans="1:11" ht="15" customHeight="1">
      <c r="A104" s="34">
        <v>6</v>
      </c>
      <c r="B104" s="35" t="s">
        <v>3198</v>
      </c>
      <c r="C104" s="34" t="s">
        <v>3199</v>
      </c>
      <c r="D104" s="35" t="s">
        <v>3200</v>
      </c>
      <c r="E104" s="36">
        <v>104.86</v>
      </c>
      <c r="F104" s="31"/>
      <c r="G104" s="36">
        <v>384.21</v>
      </c>
      <c r="H104" s="36">
        <v>341.88</v>
      </c>
      <c r="I104" s="36">
        <v>147.19</v>
      </c>
      <c r="J104" s="31"/>
      <c r="K104" t="e">
        <f>VLOOKUP(B104,#REF!,1,0)</f>
        <v>#REF!</v>
      </c>
    </row>
    <row r="105" spans="1:11" ht="15" customHeight="1">
      <c r="A105" s="34">
        <v>6</v>
      </c>
      <c r="B105" s="35" t="s">
        <v>3201</v>
      </c>
      <c r="C105" s="34" t="s">
        <v>3202</v>
      </c>
      <c r="D105" s="35" t="s">
        <v>3203</v>
      </c>
      <c r="E105" s="36">
        <v>6681.33</v>
      </c>
      <c r="F105" s="31"/>
      <c r="G105" s="36">
        <v>3258.41</v>
      </c>
      <c r="H105" s="36">
        <v>6681.33</v>
      </c>
      <c r="I105" s="36">
        <v>3258.41</v>
      </c>
      <c r="J105" s="31"/>
      <c r="K105" t="e">
        <f>VLOOKUP(B105,#REF!,1,0)</f>
        <v>#REF!</v>
      </c>
    </row>
    <row r="106" spans="1:11" ht="15" customHeight="1">
      <c r="A106" s="34">
        <v>6</v>
      </c>
      <c r="B106" s="35" t="s">
        <v>3204</v>
      </c>
      <c r="C106" s="34" t="s">
        <v>3205</v>
      </c>
      <c r="D106" s="35" t="s">
        <v>3206</v>
      </c>
      <c r="E106" s="36">
        <v>4132.8</v>
      </c>
      <c r="F106" s="31"/>
      <c r="G106" s="36">
        <v>279.45</v>
      </c>
      <c r="H106" s="36">
        <v>7.36</v>
      </c>
      <c r="I106" s="36">
        <v>4404.8900000000003</v>
      </c>
      <c r="J106" s="31"/>
      <c r="K106" t="e">
        <f>VLOOKUP(B106,#REF!,1,0)</f>
        <v>#REF!</v>
      </c>
    </row>
    <row r="107" spans="1:11" ht="15" customHeight="1">
      <c r="A107" s="34">
        <v>4</v>
      </c>
      <c r="B107" s="35" t="s">
        <v>3207</v>
      </c>
      <c r="C107" s="34" t="s">
        <v>1</v>
      </c>
      <c r="D107" s="35" t="s">
        <v>3208</v>
      </c>
      <c r="E107" s="36">
        <v>83462.67</v>
      </c>
      <c r="F107" s="31"/>
      <c r="G107" s="36">
        <v>191163.37</v>
      </c>
      <c r="H107" s="36">
        <v>197200.48</v>
      </c>
      <c r="I107" s="36">
        <v>77425.56</v>
      </c>
      <c r="J107" s="31"/>
      <c r="K107" t="e">
        <f>VLOOKUP(B107,#REF!,1,0)</f>
        <v>#REF!</v>
      </c>
    </row>
    <row r="108" spans="1:11" ht="15" customHeight="1">
      <c r="A108" s="34">
        <v>6</v>
      </c>
      <c r="B108" s="35" t="s">
        <v>3209</v>
      </c>
      <c r="C108" s="34" t="s">
        <v>3210</v>
      </c>
      <c r="D108" s="35" t="s">
        <v>3211</v>
      </c>
      <c r="E108" s="36">
        <v>83092.69</v>
      </c>
      <c r="F108" s="31"/>
      <c r="G108" s="36">
        <v>76799.3</v>
      </c>
      <c r="H108" s="36">
        <v>83092.69</v>
      </c>
      <c r="I108" s="36">
        <v>76799.3</v>
      </c>
      <c r="J108" s="31"/>
      <c r="K108" t="e">
        <f>VLOOKUP(B108,#REF!,1,0)</f>
        <v>#REF!</v>
      </c>
    </row>
    <row r="109" spans="1:11" ht="15" customHeight="1">
      <c r="A109" s="34">
        <v>6</v>
      </c>
      <c r="B109" s="35" t="s">
        <v>3212</v>
      </c>
      <c r="C109" s="34" t="s">
        <v>3213</v>
      </c>
      <c r="D109" s="35" t="s">
        <v>3214</v>
      </c>
      <c r="E109" s="36">
        <v>369.98</v>
      </c>
      <c r="F109" s="31"/>
      <c r="G109" s="36">
        <v>1350.61</v>
      </c>
      <c r="H109" s="36">
        <v>1094.33</v>
      </c>
      <c r="I109" s="36">
        <v>626.26</v>
      </c>
      <c r="J109" s="31"/>
      <c r="K109" t="e">
        <f>VLOOKUP(B109,#REF!,1,0)</f>
        <v>#REF!</v>
      </c>
    </row>
    <row r="110" spans="1:11" ht="15" customHeight="1">
      <c r="A110" s="34">
        <v>3</v>
      </c>
      <c r="B110" s="35" t="s">
        <v>3215</v>
      </c>
      <c r="C110" s="34" t="s">
        <v>1</v>
      </c>
      <c r="D110" s="35" t="s">
        <v>3216</v>
      </c>
      <c r="E110" s="36">
        <v>3435535.99</v>
      </c>
      <c r="F110" s="31"/>
      <c r="G110" s="36">
        <v>849640882.97000003</v>
      </c>
      <c r="H110" s="36">
        <v>849347208.12</v>
      </c>
      <c r="I110" s="36">
        <v>3729210.84</v>
      </c>
      <c r="J110" s="31"/>
      <c r="K110" t="e">
        <f>VLOOKUP(B110,#REF!,1,0)</f>
        <v>#REF!</v>
      </c>
    </row>
    <row r="111" spans="1:11" ht="15" customHeight="1">
      <c r="A111" s="34">
        <v>4</v>
      </c>
      <c r="B111" s="35" t="s">
        <v>3217</v>
      </c>
      <c r="C111" s="34" t="s">
        <v>1</v>
      </c>
      <c r="D111" s="35" t="s">
        <v>3218</v>
      </c>
      <c r="E111" s="36">
        <v>203973.21</v>
      </c>
      <c r="F111" s="31"/>
      <c r="G111" s="36">
        <v>204813.02</v>
      </c>
      <c r="H111" s="36">
        <v>204813.02</v>
      </c>
      <c r="I111" s="36">
        <v>203973.21</v>
      </c>
      <c r="J111" s="31"/>
      <c r="K111" t="e">
        <f>VLOOKUP(B111,#REF!,1,0)</f>
        <v>#REF!</v>
      </c>
    </row>
    <row r="112" spans="1:11" ht="15" customHeight="1">
      <c r="A112" s="34">
        <v>6</v>
      </c>
      <c r="B112" s="35" t="s">
        <v>5911</v>
      </c>
      <c r="C112" s="34" t="s">
        <v>5912</v>
      </c>
      <c r="D112" s="35" t="s">
        <v>5913</v>
      </c>
      <c r="E112" s="36">
        <v>203973.21</v>
      </c>
      <c r="F112" s="31"/>
      <c r="G112" s="36">
        <v>0</v>
      </c>
      <c r="H112" s="36">
        <v>0</v>
      </c>
      <c r="I112" s="36">
        <v>203973.21</v>
      </c>
      <c r="J112" s="31"/>
      <c r="K112" t="e">
        <f>VLOOKUP(B112,#REF!,1,0)</f>
        <v>#REF!</v>
      </c>
    </row>
    <row r="113" spans="1:11" ht="15" customHeight="1">
      <c r="A113" s="34">
        <v>4</v>
      </c>
      <c r="B113" s="35" t="s">
        <v>3234</v>
      </c>
      <c r="C113" s="34" t="s">
        <v>1</v>
      </c>
      <c r="D113" s="35" t="s">
        <v>3235</v>
      </c>
      <c r="E113" s="36">
        <v>12021.2</v>
      </c>
      <c r="F113" s="31"/>
      <c r="G113" s="36">
        <v>78364.31</v>
      </c>
      <c r="H113" s="36">
        <v>75907.009999999995</v>
      </c>
      <c r="I113" s="36">
        <v>14478.5</v>
      </c>
      <c r="J113" s="31"/>
      <c r="K113" t="e">
        <f>VLOOKUP(B113,#REF!,1,0)</f>
        <v>#REF!</v>
      </c>
    </row>
    <row r="114" spans="1:11" ht="15" customHeight="1">
      <c r="A114" s="34">
        <v>6</v>
      </c>
      <c r="B114" s="35" t="s">
        <v>3236</v>
      </c>
      <c r="C114" s="34" t="s">
        <v>3237</v>
      </c>
      <c r="D114" s="35" t="s">
        <v>3238</v>
      </c>
      <c r="E114" s="36">
        <v>12021.2</v>
      </c>
      <c r="F114" s="31"/>
      <c r="G114" s="36">
        <v>13630.6</v>
      </c>
      <c r="H114" s="36">
        <v>11173.3</v>
      </c>
      <c r="I114" s="36">
        <v>14478.5</v>
      </c>
      <c r="J114" s="31"/>
      <c r="K114" t="e">
        <f>VLOOKUP(B114,#REF!,1,0)</f>
        <v>#REF!</v>
      </c>
    </row>
    <row r="115" spans="1:11" ht="15" customHeight="1">
      <c r="A115" s="34">
        <v>4</v>
      </c>
      <c r="B115" s="35" t="s">
        <v>3248</v>
      </c>
      <c r="C115" s="34" t="s">
        <v>1</v>
      </c>
      <c r="D115" s="35" t="s">
        <v>3249</v>
      </c>
      <c r="E115" s="36">
        <v>432411.47</v>
      </c>
      <c r="F115" s="31"/>
      <c r="G115" s="36">
        <v>34083.94</v>
      </c>
      <c r="H115" s="36">
        <v>93258.83</v>
      </c>
      <c r="I115" s="36">
        <v>373236.58</v>
      </c>
      <c r="J115" s="31"/>
      <c r="K115" t="e">
        <f>VLOOKUP(B115,#REF!,1,0)</f>
        <v>#REF!</v>
      </c>
    </row>
    <row r="116" spans="1:11" ht="15" customHeight="1">
      <c r="A116" s="34">
        <v>6</v>
      </c>
      <c r="B116" s="35" t="s">
        <v>3250</v>
      </c>
      <c r="C116" s="34" t="s">
        <v>3251</v>
      </c>
      <c r="D116" s="35" t="s">
        <v>3252</v>
      </c>
      <c r="E116" s="36">
        <v>432411.47</v>
      </c>
      <c r="F116" s="31"/>
      <c r="G116" s="36">
        <v>34083.94</v>
      </c>
      <c r="H116" s="36">
        <v>93258.83</v>
      </c>
      <c r="I116" s="36">
        <v>373236.58</v>
      </c>
      <c r="J116" s="31"/>
      <c r="K116" t="e">
        <f>VLOOKUP(B116,#REF!,1,0)</f>
        <v>#REF!</v>
      </c>
    </row>
    <row r="117" spans="1:11" ht="15" customHeight="1">
      <c r="A117" s="34">
        <v>4</v>
      </c>
      <c r="B117" s="35" t="s">
        <v>3253</v>
      </c>
      <c r="C117" s="34" t="s">
        <v>1</v>
      </c>
      <c r="D117" s="35" t="s">
        <v>3254</v>
      </c>
      <c r="E117" s="36">
        <v>2021562.74</v>
      </c>
      <c r="F117" s="31"/>
      <c r="G117" s="36">
        <v>11158.18</v>
      </c>
      <c r="H117" s="36">
        <v>0</v>
      </c>
      <c r="I117" s="36">
        <v>2032720.92</v>
      </c>
      <c r="J117" s="31"/>
      <c r="K117" t="e">
        <f>VLOOKUP(B117,#REF!,1,0)</f>
        <v>#REF!</v>
      </c>
    </row>
    <row r="118" spans="1:11" ht="15" customHeight="1">
      <c r="A118" s="34">
        <v>5</v>
      </c>
      <c r="B118" s="35" t="s">
        <v>3255</v>
      </c>
      <c r="C118" s="34" t="s">
        <v>1</v>
      </c>
      <c r="D118" s="35" t="s">
        <v>3256</v>
      </c>
      <c r="E118" s="36">
        <v>2021562.74</v>
      </c>
      <c r="F118" s="31"/>
      <c r="G118" s="36">
        <v>11158.18</v>
      </c>
      <c r="H118" s="36">
        <v>0</v>
      </c>
      <c r="I118" s="36">
        <v>2032720.92</v>
      </c>
      <c r="J118" s="31"/>
      <c r="K118" t="e">
        <f>VLOOKUP(B118,#REF!,1,0)</f>
        <v>#REF!</v>
      </c>
    </row>
    <row r="119" spans="1:11" ht="15" customHeight="1">
      <c r="A119" s="34">
        <v>6</v>
      </c>
      <c r="B119" s="35" t="s">
        <v>3257</v>
      </c>
      <c r="C119" s="34" t="s">
        <v>3258</v>
      </c>
      <c r="D119" s="35" t="s">
        <v>3259</v>
      </c>
      <c r="E119" s="36">
        <v>437942.63</v>
      </c>
      <c r="F119" s="31"/>
      <c r="G119" s="36">
        <v>2267.14</v>
      </c>
      <c r="H119" s="36">
        <v>0</v>
      </c>
      <c r="I119" s="36">
        <v>440209.77</v>
      </c>
      <c r="J119" s="31"/>
      <c r="K119" t="e">
        <f>VLOOKUP(B119,#REF!,1,0)</f>
        <v>#REF!</v>
      </c>
    </row>
    <row r="120" spans="1:11" ht="15" customHeight="1">
      <c r="A120" s="34">
        <v>6</v>
      </c>
      <c r="B120" s="35" t="s">
        <v>3260</v>
      </c>
      <c r="C120" s="34" t="s">
        <v>3261</v>
      </c>
      <c r="D120" s="35" t="s">
        <v>3262</v>
      </c>
      <c r="E120" s="36">
        <v>1583620.11</v>
      </c>
      <c r="F120" s="31"/>
      <c r="G120" s="36">
        <v>8891.0400000000009</v>
      </c>
      <c r="H120" s="36">
        <v>0</v>
      </c>
      <c r="I120" s="36">
        <v>1592511.15</v>
      </c>
      <c r="J120" s="31"/>
      <c r="K120" t="e">
        <f>VLOOKUP(B120,#REF!,1,0)</f>
        <v>#REF!</v>
      </c>
    </row>
    <row r="121" spans="1:11" ht="15" customHeight="1">
      <c r="A121" s="34">
        <v>4</v>
      </c>
      <c r="B121" s="35" t="s">
        <v>3268</v>
      </c>
      <c r="C121" s="34" t="s">
        <v>1</v>
      </c>
      <c r="D121" s="35" t="s">
        <v>3269</v>
      </c>
      <c r="E121" s="36">
        <v>716134.49</v>
      </c>
      <c r="F121" s="31"/>
      <c r="G121" s="36">
        <v>900077.09</v>
      </c>
      <c r="H121" s="36">
        <v>530790.78</v>
      </c>
      <c r="I121" s="36">
        <v>1085420.8</v>
      </c>
      <c r="J121" s="31"/>
      <c r="K121" t="e">
        <f>VLOOKUP(B121,#REF!,1,0)</f>
        <v>#REF!</v>
      </c>
    </row>
    <row r="122" spans="1:11" ht="15" customHeight="1">
      <c r="A122" s="34">
        <v>5</v>
      </c>
      <c r="B122" s="35" t="s">
        <v>3270</v>
      </c>
      <c r="C122" s="34" t="s">
        <v>1</v>
      </c>
      <c r="D122" s="35" t="s">
        <v>3271</v>
      </c>
      <c r="E122" s="36">
        <v>716134.49</v>
      </c>
      <c r="F122" s="31"/>
      <c r="G122" s="36">
        <v>900077.09</v>
      </c>
      <c r="H122" s="36">
        <v>530790.78</v>
      </c>
      <c r="I122" s="36">
        <v>1085420.8</v>
      </c>
      <c r="J122" s="31"/>
      <c r="K122" t="e">
        <f>VLOOKUP(B122,#REF!,1,0)</f>
        <v>#REF!</v>
      </c>
    </row>
    <row r="123" spans="1:11" ht="15" customHeight="1">
      <c r="A123" s="34">
        <v>6</v>
      </c>
      <c r="B123" s="35" t="s">
        <v>3272</v>
      </c>
      <c r="C123" s="34" t="s">
        <v>3273</v>
      </c>
      <c r="D123" s="35" t="s">
        <v>3274</v>
      </c>
      <c r="E123" s="36">
        <v>458500</v>
      </c>
      <c r="F123" s="31"/>
      <c r="G123" s="36">
        <v>470000</v>
      </c>
      <c r="H123" s="36">
        <v>103500</v>
      </c>
      <c r="I123" s="36">
        <v>825000</v>
      </c>
      <c r="J123" s="31"/>
      <c r="K123" t="e">
        <f>VLOOKUP(B123,#REF!,1,0)</f>
        <v>#REF!</v>
      </c>
    </row>
    <row r="124" spans="1:11" ht="15" customHeight="1">
      <c r="A124" s="34">
        <v>6</v>
      </c>
      <c r="B124" s="35" t="s">
        <v>3275</v>
      </c>
      <c r="C124" s="34" t="s">
        <v>3276</v>
      </c>
      <c r="D124" s="35" t="s">
        <v>3277</v>
      </c>
      <c r="E124" s="36">
        <v>257634.49</v>
      </c>
      <c r="F124" s="31"/>
      <c r="G124" s="36">
        <v>430077.09</v>
      </c>
      <c r="H124" s="36">
        <v>427290.78</v>
      </c>
      <c r="I124" s="36">
        <v>260420.8</v>
      </c>
      <c r="J124" s="31"/>
      <c r="K124" t="e">
        <f>VLOOKUP(B124,#REF!,1,0)</f>
        <v>#REF!</v>
      </c>
    </row>
    <row r="125" spans="1:11" ht="15" customHeight="1">
      <c r="A125" s="34">
        <v>4</v>
      </c>
      <c r="B125" s="35" t="s">
        <v>3278</v>
      </c>
      <c r="C125" s="34" t="s">
        <v>1</v>
      </c>
      <c r="D125" s="35" t="s">
        <v>3279</v>
      </c>
      <c r="E125" s="36">
        <v>44949.59</v>
      </c>
      <c r="F125" s="31"/>
      <c r="G125" s="36">
        <v>848410075.32000005</v>
      </c>
      <c r="H125" s="36">
        <v>848435644.08000004</v>
      </c>
      <c r="I125" s="36">
        <v>19380.830000000002</v>
      </c>
      <c r="J125" s="31"/>
      <c r="K125" t="e">
        <f>VLOOKUP(B125,#REF!,1,0)</f>
        <v>#REF!</v>
      </c>
    </row>
    <row r="126" spans="1:11" ht="15" customHeight="1">
      <c r="A126" s="34">
        <v>6</v>
      </c>
      <c r="B126" s="35" t="s">
        <v>3280</v>
      </c>
      <c r="C126" s="34" t="s">
        <v>3281</v>
      </c>
      <c r="D126" s="35" t="s">
        <v>3282</v>
      </c>
      <c r="E126" s="36">
        <v>605</v>
      </c>
      <c r="F126" s="31"/>
      <c r="G126" s="36">
        <v>1937.82</v>
      </c>
      <c r="H126" s="36">
        <v>1708.35</v>
      </c>
      <c r="I126" s="36">
        <v>834.47</v>
      </c>
      <c r="J126" s="31"/>
      <c r="K126" t="e">
        <f>VLOOKUP(B126,#REF!,1,0)</f>
        <v>#REF!</v>
      </c>
    </row>
    <row r="127" spans="1:11" ht="15" customHeight="1">
      <c r="A127" s="34">
        <v>6</v>
      </c>
      <c r="B127" s="35" t="s">
        <v>3283</v>
      </c>
      <c r="C127" s="34" t="s">
        <v>3284</v>
      </c>
      <c r="D127" s="35" t="s">
        <v>3285</v>
      </c>
      <c r="E127" s="36">
        <v>3546.61</v>
      </c>
      <c r="F127" s="31"/>
      <c r="G127" s="36">
        <v>19966.2</v>
      </c>
      <c r="H127" s="36">
        <v>19788.18</v>
      </c>
      <c r="I127" s="36">
        <v>3724.63</v>
      </c>
      <c r="J127" s="31"/>
      <c r="K127" t="e">
        <f>VLOOKUP(B127,#REF!,1,0)</f>
        <v>#REF!</v>
      </c>
    </row>
    <row r="128" spans="1:11" ht="15" customHeight="1">
      <c r="A128" s="34">
        <v>6</v>
      </c>
      <c r="B128" s="35" t="s">
        <v>3286</v>
      </c>
      <c r="C128" s="34" t="s">
        <v>3287</v>
      </c>
      <c r="D128" s="35" t="s">
        <v>3288</v>
      </c>
      <c r="E128" s="36">
        <v>40797.980000000003</v>
      </c>
      <c r="F128" s="31"/>
      <c r="G128" s="36">
        <v>95593.91</v>
      </c>
      <c r="H128" s="36">
        <v>121570.16</v>
      </c>
      <c r="I128" s="36">
        <v>14821.73</v>
      </c>
      <c r="J128" s="31"/>
      <c r="K128" t="e">
        <f>VLOOKUP(B128,#REF!,1,0)</f>
        <v>#REF!</v>
      </c>
    </row>
    <row r="129" spans="1:11" ht="15" customHeight="1">
      <c r="A129" s="34">
        <v>3</v>
      </c>
      <c r="B129" s="35" t="s">
        <v>3289</v>
      </c>
      <c r="C129" s="34" t="s">
        <v>1</v>
      </c>
      <c r="D129" s="35" t="s">
        <v>3290</v>
      </c>
      <c r="E129" s="36">
        <v>-114725.9</v>
      </c>
      <c r="F129" s="31"/>
      <c r="G129" s="36">
        <v>18983.759999999998</v>
      </c>
      <c r="H129" s="36">
        <v>8532.89</v>
      </c>
      <c r="I129" s="36">
        <v>-104275.03</v>
      </c>
      <c r="J129" s="31"/>
      <c r="K129" t="e">
        <f>VLOOKUP(B129,#REF!,1,0)</f>
        <v>#REF!</v>
      </c>
    </row>
    <row r="130" spans="1:11" ht="15" customHeight="1">
      <c r="A130" s="34">
        <v>4</v>
      </c>
      <c r="B130" s="35" t="s">
        <v>3291</v>
      </c>
      <c r="C130" s="34" t="s">
        <v>1</v>
      </c>
      <c r="D130" s="35" t="s">
        <v>3292</v>
      </c>
      <c r="E130" s="36">
        <v>-114725.9</v>
      </c>
      <c r="F130" s="31"/>
      <c r="G130" s="36">
        <v>18983.759999999998</v>
      </c>
      <c r="H130" s="36">
        <v>8532.89</v>
      </c>
      <c r="I130" s="36">
        <v>-104275.03</v>
      </c>
      <c r="J130" s="31"/>
      <c r="K130" t="e">
        <f>VLOOKUP(B130,#REF!,1,0)</f>
        <v>#REF!</v>
      </c>
    </row>
    <row r="131" spans="1:11" ht="15" customHeight="1">
      <c r="A131" s="34">
        <v>5</v>
      </c>
      <c r="B131" s="35" t="s">
        <v>3293</v>
      </c>
      <c r="C131" s="34" t="s">
        <v>1</v>
      </c>
      <c r="D131" s="35" t="s">
        <v>3294</v>
      </c>
      <c r="E131" s="36">
        <v>-114725.9</v>
      </c>
      <c r="F131" s="31"/>
      <c r="G131" s="36">
        <v>18983.759999999998</v>
      </c>
      <c r="H131" s="36">
        <v>8532.89</v>
      </c>
      <c r="I131" s="36">
        <v>-104275.03</v>
      </c>
      <c r="J131" s="31"/>
      <c r="K131" t="e">
        <f>VLOOKUP(B131,#REF!,1,0)</f>
        <v>#REF!</v>
      </c>
    </row>
    <row r="132" spans="1:11" ht="15" customHeight="1">
      <c r="A132" s="34">
        <v>6</v>
      </c>
      <c r="B132" s="35" t="s">
        <v>3295</v>
      </c>
      <c r="C132" s="34" t="s">
        <v>3296</v>
      </c>
      <c r="D132" s="35" t="s">
        <v>3297</v>
      </c>
      <c r="E132" s="36">
        <v>-114725.9</v>
      </c>
      <c r="F132" s="31"/>
      <c r="G132" s="36">
        <v>18983.759999999998</v>
      </c>
      <c r="H132" s="36">
        <v>8532.89</v>
      </c>
      <c r="I132" s="36">
        <v>-104275.03</v>
      </c>
      <c r="J132" s="31"/>
      <c r="K132" t="e">
        <f>VLOOKUP(B132,#REF!,1,0)</f>
        <v>#REF!</v>
      </c>
    </row>
    <row r="133" spans="1:11" ht="15" customHeight="1">
      <c r="A133" s="34">
        <v>2</v>
      </c>
      <c r="B133" s="35" t="s">
        <v>3298</v>
      </c>
      <c r="C133" s="34" t="s">
        <v>1</v>
      </c>
      <c r="D133" s="35" t="s">
        <v>3299</v>
      </c>
      <c r="E133" s="36">
        <v>6939517.3499999996</v>
      </c>
      <c r="F133" s="31"/>
      <c r="G133" s="36">
        <v>47021</v>
      </c>
      <c r="H133" s="36">
        <v>691325.48</v>
      </c>
      <c r="I133" s="36">
        <v>6295212.8700000001</v>
      </c>
      <c r="J133" s="31"/>
      <c r="K133" t="e">
        <f>VLOOKUP(B133,#REF!,1,0)</f>
        <v>#REF!</v>
      </c>
    </row>
    <row r="134" spans="1:11" ht="15" customHeight="1">
      <c r="A134" s="34">
        <v>3</v>
      </c>
      <c r="B134" s="35" t="s">
        <v>3300</v>
      </c>
      <c r="C134" s="34" t="s">
        <v>1</v>
      </c>
      <c r="D134" s="35" t="s">
        <v>3301</v>
      </c>
      <c r="E134" s="36">
        <v>6793210.1399999997</v>
      </c>
      <c r="F134" s="31"/>
      <c r="G134" s="36">
        <v>47021</v>
      </c>
      <c r="H134" s="36">
        <v>666521</v>
      </c>
      <c r="I134" s="36">
        <v>6173710.1399999997</v>
      </c>
      <c r="J134" s="31"/>
      <c r="K134" t="e">
        <f>VLOOKUP(B134,#REF!,1,0)</f>
        <v>#REF!</v>
      </c>
    </row>
    <row r="135" spans="1:11" ht="15" customHeight="1">
      <c r="A135" s="34">
        <v>4</v>
      </c>
      <c r="B135" s="35" t="s">
        <v>3302</v>
      </c>
      <c r="C135" s="34" t="s">
        <v>1</v>
      </c>
      <c r="D135" s="35" t="s">
        <v>3303</v>
      </c>
      <c r="E135" s="36">
        <v>6793210.1399999997</v>
      </c>
      <c r="F135" s="31"/>
      <c r="G135" s="36">
        <v>47000</v>
      </c>
      <c r="H135" s="36">
        <v>666500</v>
      </c>
      <c r="I135" s="36">
        <v>6173710.1399999997</v>
      </c>
      <c r="J135" s="31"/>
      <c r="K135" t="e">
        <f>VLOOKUP(B135,#REF!,1,0)</f>
        <v>#REF!</v>
      </c>
    </row>
    <row r="136" spans="1:11" ht="15" customHeight="1">
      <c r="A136" s="34">
        <v>5</v>
      </c>
      <c r="B136" s="35" t="s">
        <v>3304</v>
      </c>
      <c r="C136" s="34" t="s">
        <v>1</v>
      </c>
      <c r="D136" s="35" t="s">
        <v>3305</v>
      </c>
      <c r="E136" s="36">
        <v>6140555.1500000004</v>
      </c>
      <c r="F136" s="31"/>
      <c r="G136" s="36">
        <v>5000</v>
      </c>
      <c r="H136" s="36">
        <v>607000</v>
      </c>
      <c r="I136" s="36">
        <v>5538555.1500000004</v>
      </c>
      <c r="J136" s="31"/>
      <c r="K136" t="e">
        <f>VLOOKUP(B136,#REF!,1,0)</f>
        <v>#REF!</v>
      </c>
    </row>
    <row r="137" spans="1:11" ht="15" customHeight="1">
      <c r="A137" s="34">
        <v>6</v>
      </c>
      <c r="B137" s="35" t="s">
        <v>3306</v>
      </c>
      <c r="C137" s="34" t="s">
        <v>3307</v>
      </c>
      <c r="D137" s="35" t="s">
        <v>3308</v>
      </c>
      <c r="E137" s="36">
        <v>6233216.1100000003</v>
      </c>
      <c r="F137" s="31"/>
      <c r="G137" s="36">
        <v>5000</v>
      </c>
      <c r="H137" s="36">
        <v>607000</v>
      </c>
      <c r="I137" s="36">
        <v>5631216.1100000003</v>
      </c>
      <c r="J137" s="31"/>
      <c r="K137" t="e">
        <f>VLOOKUP(B137,#REF!,1,0)</f>
        <v>#REF!</v>
      </c>
    </row>
    <row r="138" spans="1:11" ht="15" customHeight="1">
      <c r="A138" s="34">
        <v>6</v>
      </c>
      <c r="B138" s="35" t="s">
        <v>3309</v>
      </c>
      <c r="C138" s="34" t="s">
        <v>3310</v>
      </c>
      <c r="D138" s="35" t="s">
        <v>3311</v>
      </c>
      <c r="E138" s="36">
        <v>-92660.96</v>
      </c>
      <c r="F138" s="31"/>
      <c r="G138" s="36">
        <v>0</v>
      </c>
      <c r="H138" s="36">
        <v>0</v>
      </c>
      <c r="I138" s="36">
        <v>-92660.96</v>
      </c>
      <c r="J138" s="31"/>
      <c r="K138" t="e">
        <f>VLOOKUP(B138,#REF!,1,0)</f>
        <v>#REF!</v>
      </c>
    </row>
    <row r="139" spans="1:11" ht="15" customHeight="1">
      <c r="A139" s="34">
        <v>5</v>
      </c>
      <c r="B139" s="35" t="s">
        <v>3312</v>
      </c>
      <c r="C139" s="34" t="s">
        <v>1</v>
      </c>
      <c r="D139" s="35" t="s">
        <v>3313</v>
      </c>
      <c r="E139" s="36">
        <v>137654.99</v>
      </c>
      <c r="F139" s="31"/>
      <c r="G139" s="36">
        <v>42000</v>
      </c>
      <c r="H139" s="36">
        <v>59500</v>
      </c>
      <c r="I139" s="36">
        <v>120154.99</v>
      </c>
      <c r="J139" s="31"/>
      <c r="K139" t="e">
        <f>VLOOKUP(B139,#REF!,1,0)</f>
        <v>#REF!</v>
      </c>
    </row>
    <row r="140" spans="1:11" ht="15" customHeight="1">
      <c r="A140" s="34">
        <v>6</v>
      </c>
      <c r="B140" s="35" t="s">
        <v>3314</v>
      </c>
      <c r="C140" s="34" t="s">
        <v>3315</v>
      </c>
      <c r="D140" s="35" t="s">
        <v>3316</v>
      </c>
      <c r="E140" s="36">
        <v>137654.99</v>
      </c>
      <c r="F140" s="31"/>
      <c r="G140" s="36">
        <v>42000</v>
      </c>
      <c r="H140" s="36">
        <v>59500</v>
      </c>
      <c r="I140" s="36">
        <v>120154.99</v>
      </c>
      <c r="J140" s="31"/>
      <c r="K140" t="e">
        <f>VLOOKUP(B140,#REF!,1,0)</f>
        <v>#REF!</v>
      </c>
    </row>
    <row r="141" spans="1:11" ht="15" customHeight="1">
      <c r="A141" s="34">
        <v>5</v>
      </c>
      <c r="B141" s="35" t="s">
        <v>3317</v>
      </c>
      <c r="C141" s="34" t="s">
        <v>1</v>
      </c>
      <c r="D141" s="35" t="s">
        <v>3318</v>
      </c>
      <c r="E141" s="36">
        <v>515000</v>
      </c>
      <c r="F141" s="31"/>
      <c r="G141" s="36">
        <v>0</v>
      </c>
      <c r="H141" s="36">
        <v>0</v>
      </c>
      <c r="I141" s="36">
        <v>515000</v>
      </c>
      <c r="J141" s="31"/>
      <c r="K141" t="e">
        <f>VLOOKUP(B141,#REF!,1,0)</f>
        <v>#REF!</v>
      </c>
    </row>
    <row r="142" spans="1:11" ht="15" customHeight="1">
      <c r="A142" s="34">
        <v>6</v>
      </c>
      <c r="B142" s="35" t="s">
        <v>3319</v>
      </c>
      <c r="C142" s="34" t="s">
        <v>3320</v>
      </c>
      <c r="D142" s="35" t="s">
        <v>3321</v>
      </c>
      <c r="E142" s="36">
        <v>584000</v>
      </c>
      <c r="F142" s="31"/>
      <c r="G142" s="36">
        <v>0</v>
      </c>
      <c r="H142" s="36">
        <v>0</v>
      </c>
      <c r="I142" s="36">
        <v>584000</v>
      </c>
      <c r="J142" s="31"/>
      <c r="K142" t="e">
        <f>VLOOKUP(B142,#REF!,1,0)</f>
        <v>#REF!</v>
      </c>
    </row>
    <row r="143" spans="1:11" ht="15" customHeight="1">
      <c r="A143" s="34">
        <v>6</v>
      </c>
      <c r="B143" s="35" t="s">
        <v>3322</v>
      </c>
      <c r="C143" s="34" t="s">
        <v>3323</v>
      </c>
      <c r="D143" s="35" t="s">
        <v>3324</v>
      </c>
      <c r="E143" s="36">
        <v>-69000</v>
      </c>
      <c r="F143" s="31"/>
      <c r="G143" s="36">
        <v>0</v>
      </c>
      <c r="H143" s="36">
        <v>0</v>
      </c>
      <c r="I143" s="36">
        <v>-69000</v>
      </c>
      <c r="J143" s="31"/>
      <c r="K143" t="e">
        <f>VLOOKUP(B143,#REF!,1,0)</f>
        <v>#REF!</v>
      </c>
    </row>
    <row r="144" spans="1:11" ht="15" customHeight="1">
      <c r="A144" s="34">
        <v>3</v>
      </c>
      <c r="B144" s="35" t="s">
        <v>3325</v>
      </c>
      <c r="C144" s="34" t="s">
        <v>1</v>
      </c>
      <c r="D144" s="35" t="s">
        <v>3326</v>
      </c>
      <c r="E144" s="36">
        <v>146307.21</v>
      </c>
      <c r="F144" s="31"/>
      <c r="G144" s="36">
        <v>0</v>
      </c>
      <c r="H144" s="36">
        <v>24804.48</v>
      </c>
      <c r="I144" s="36">
        <v>121502.73</v>
      </c>
      <c r="J144" s="31"/>
      <c r="K144" t="e">
        <f>VLOOKUP(B144,#REF!,1,0)</f>
        <v>#REF!</v>
      </c>
    </row>
    <row r="145" spans="1:11" ht="15" customHeight="1">
      <c r="A145" s="34">
        <v>4</v>
      </c>
      <c r="B145" s="35" t="s">
        <v>3327</v>
      </c>
      <c r="C145" s="34" t="s">
        <v>1</v>
      </c>
      <c r="D145" s="35" t="s">
        <v>3328</v>
      </c>
      <c r="E145" s="36">
        <v>146307.21</v>
      </c>
      <c r="F145" s="31"/>
      <c r="G145" s="36">
        <v>0</v>
      </c>
      <c r="H145" s="36">
        <v>24804.48</v>
      </c>
      <c r="I145" s="36">
        <v>121502.73</v>
      </c>
      <c r="J145" s="31"/>
      <c r="K145" t="e">
        <f>VLOOKUP(B145,#REF!,1,0)</f>
        <v>#REF!</v>
      </c>
    </row>
    <row r="146" spans="1:11" ht="15" customHeight="1">
      <c r="A146" s="34">
        <v>6</v>
      </c>
      <c r="B146" s="35" t="s">
        <v>3329</v>
      </c>
      <c r="C146" s="34" t="s">
        <v>3330</v>
      </c>
      <c r="D146" s="35" t="s">
        <v>3331</v>
      </c>
      <c r="E146" s="36">
        <v>87377.25</v>
      </c>
      <c r="F146" s="31"/>
      <c r="G146" s="36">
        <v>0</v>
      </c>
      <c r="H146" s="36">
        <v>14311.99</v>
      </c>
      <c r="I146" s="36">
        <v>73065.259999999995</v>
      </c>
      <c r="J146" s="31"/>
      <c r="K146" t="e">
        <f>VLOOKUP(B146,#REF!,1,0)</f>
        <v>#REF!</v>
      </c>
    </row>
    <row r="147" spans="1:11" ht="15" customHeight="1">
      <c r="A147" s="34">
        <v>6</v>
      </c>
      <c r="B147" s="35" t="s">
        <v>3332</v>
      </c>
      <c r="C147" s="34" t="s">
        <v>3333</v>
      </c>
      <c r="D147" s="35" t="s">
        <v>3334</v>
      </c>
      <c r="E147" s="36">
        <v>5987.36</v>
      </c>
      <c r="F147" s="31"/>
      <c r="G147" s="36">
        <v>0</v>
      </c>
      <c r="H147" s="36">
        <v>1496.84</v>
      </c>
      <c r="I147" s="36">
        <v>4490.5200000000004</v>
      </c>
      <c r="J147" s="31"/>
      <c r="K147" t="e">
        <f>VLOOKUP(B147,#REF!,1,0)</f>
        <v>#REF!</v>
      </c>
    </row>
    <row r="148" spans="1:11" ht="15" customHeight="1">
      <c r="A148" s="34">
        <v>6</v>
      </c>
      <c r="B148" s="35" t="s">
        <v>3335</v>
      </c>
      <c r="C148" s="34" t="s">
        <v>3336</v>
      </c>
      <c r="D148" s="35" t="s">
        <v>3337</v>
      </c>
      <c r="E148" s="36">
        <v>52942.6</v>
      </c>
      <c r="F148" s="31"/>
      <c r="G148" s="36">
        <v>0</v>
      </c>
      <c r="H148" s="36">
        <v>8995.65</v>
      </c>
      <c r="I148" s="36">
        <v>43946.95</v>
      </c>
      <c r="J148" s="31"/>
      <c r="K148" t="e">
        <f>VLOOKUP(B148,#REF!,1,0)</f>
        <v>#REF!</v>
      </c>
    </row>
    <row r="149" spans="1:11" ht="15" customHeight="1">
      <c r="A149" s="34">
        <v>1</v>
      </c>
      <c r="B149" s="35" t="s">
        <v>3338</v>
      </c>
      <c r="C149" s="34" t="s">
        <v>1</v>
      </c>
      <c r="D149" s="35" t="s">
        <v>3339</v>
      </c>
      <c r="E149" s="36">
        <v>20234928.960000001</v>
      </c>
      <c r="F149" s="31"/>
      <c r="G149" s="36">
        <v>692380.54</v>
      </c>
      <c r="H149" s="36">
        <v>74504.75</v>
      </c>
      <c r="I149" s="36">
        <v>20852804.75</v>
      </c>
      <c r="J149" s="31"/>
      <c r="K149" t="e">
        <f>VLOOKUP(B149,#REF!,1,0)</f>
        <v>#REF!</v>
      </c>
    </row>
    <row r="150" spans="1:11" ht="15" customHeight="1">
      <c r="A150" s="34">
        <v>2</v>
      </c>
      <c r="B150" s="35" t="s">
        <v>3340</v>
      </c>
      <c r="C150" s="34" t="s">
        <v>1</v>
      </c>
      <c r="D150" s="35" t="s">
        <v>3341</v>
      </c>
      <c r="E150" s="36">
        <v>4660523.55</v>
      </c>
      <c r="F150" s="31"/>
      <c r="G150" s="36">
        <v>0</v>
      </c>
      <c r="H150" s="36">
        <v>0</v>
      </c>
      <c r="I150" s="36">
        <v>4660523.55</v>
      </c>
      <c r="J150" s="31"/>
      <c r="K150" t="e">
        <f>VLOOKUP(B150,#REF!,1,0)</f>
        <v>#REF!</v>
      </c>
    </row>
    <row r="151" spans="1:11" ht="15" customHeight="1">
      <c r="A151" s="34">
        <v>3</v>
      </c>
      <c r="B151" s="35" t="s">
        <v>3342</v>
      </c>
      <c r="C151" s="34" t="s">
        <v>1</v>
      </c>
      <c r="D151" s="35" t="s">
        <v>3343</v>
      </c>
      <c r="E151" s="36">
        <v>4660523.55</v>
      </c>
      <c r="F151" s="31"/>
      <c r="G151" s="36">
        <v>0</v>
      </c>
      <c r="H151" s="36">
        <v>0</v>
      </c>
      <c r="I151" s="36">
        <v>4660523.55</v>
      </c>
      <c r="J151" s="31"/>
      <c r="K151" t="e">
        <f>VLOOKUP(B151,#REF!,1,0)</f>
        <v>#REF!</v>
      </c>
    </row>
    <row r="152" spans="1:11" ht="15" customHeight="1">
      <c r="A152" s="34">
        <v>4</v>
      </c>
      <c r="B152" s="35" t="s">
        <v>3344</v>
      </c>
      <c r="C152" s="34" t="s">
        <v>1</v>
      </c>
      <c r="D152" s="35" t="s">
        <v>3345</v>
      </c>
      <c r="E152" s="36">
        <v>4660523.55</v>
      </c>
      <c r="F152" s="31"/>
      <c r="G152" s="36">
        <v>0</v>
      </c>
      <c r="H152" s="36">
        <v>0</v>
      </c>
      <c r="I152" s="36">
        <v>4660523.55</v>
      </c>
      <c r="J152" s="31"/>
      <c r="K152" t="e">
        <f>VLOOKUP(B152,#REF!,1,0)</f>
        <v>#REF!</v>
      </c>
    </row>
    <row r="153" spans="1:11" ht="15" customHeight="1">
      <c r="A153" s="34">
        <v>5</v>
      </c>
      <c r="B153" s="35" t="s">
        <v>3346</v>
      </c>
      <c r="C153" s="34" t="s">
        <v>1</v>
      </c>
      <c r="D153" s="35" t="s">
        <v>3347</v>
      </c>
      <c r="E153" s="36">
        <v>4586457</v>
      </c>
      <c r="F153" s="31"/>
      <c r="G153" s="36">
        <v>0</v>
      </c>
      <c r="H153" s="36">
        <v>0</v>
      </c>
      <c r="I153" s="36">
        <v>4586457</v>
      </c>
      <c r="J153" s="31"/>
      <c r="K153" t="e">
        <f>VLOOKUP(B153,#REF!,1,0)</f>
        <v>#REF!</v>
      </c>
    </row>
    <row r="154" spans="1:11" ht="15" customHeight="1">
      <c r="A154" s="34">
        <v>6</v>
      </c>
      <c r="B154" s="35" t="s">
        <v>3348</v>
      </c>
      <c r="C154" s="34" t="s">
        <v>3349</v>
      </c>
      <c r="D154" s="35" t="s">
        <v>3350</v>
      </c>
      <c r="E154" s="36">
        <v>4586457</v>
      </c>
      <c r="F154" s="31"/>
      <c r="G154" s="36">
        <v>0</v>
      </c>
      <c r="H154" s="36">
        <v>0</v>
      </c>
      <c r="I154" s="36">
        <v>4586457</v>
      </c>
      <c r="J154" s="31"/>
      <c r="K154" t="e">
        <f>VLOOKUP(B154,#REF!,1,0)</f>
        <v>#REF!</v>
      </c>
    </row>
    <row r="155" spans="1:11" ht="15" customHeight="1">
      <c r="A155" s="34">
        <v>5</v>
      </c>
      <c r="B155" s="35" t="s">
        <v>3351</v>
      </c>
      <c r="C155" s="34" t="s">
        <v>1</v>
      </c>
      <c r="D155" s="35" t="s">
        <v>3352</v>
      </c>
      <c r="E155" s="36">
        <v>74066.55</v>
      </c>
      <c r="F155" s="31"/>
      <c r="G155" s="36">
        <v>0</v>
      </c>
      <c r="H155" s="36">
        <v>0</v>
      </c>
      <c r="I155" s="36">
        <v>74066.55</v>
      </c>
      <c r="J155" s="31"/>
      <c r="K155" t="e">
        <f>VLOOKUP(B155,#REF!,1,0)</f>
        <v>#REF!</v>
      </c>
    </row>
    <row r="156" spans="1:11" ht="15" customHeight="1">
      <c r="A156" s="34">
        <v>6</v>
      </c>
      <c r="B156" s="35" t="s">
        <v>3353</v>
      </c>
      <c r="C156" s="34" t="s">
        <v>3354</v>
      </c>
      <c r="D156" s="35" t="s">
        <v>3355</v>
      </c>
      <c r="E156" s="36">
        <v>74066.55</v>
      </c>
      <c r="F156" s="31"/>
      <c r="G156" s="36">
        <v>0</v>
      </c>
      <c r="H156" s="36">
        <v>0</v>
      </c>
      <c r="I156" s="36">
        <v>74066.55</v>
      </c>
      <c r="J156" s="31"/>
      <c r="K156" t="e">
        <f>VLOOKUP(B156,#REF!,1,0)</f>
        <v>#REF!</v>
      </c>
    </row>
    <row r="157" spans="1:11" ht="15" customHeight="1">
      <c r="A157" s="34">
        <v>2</v>
      </c>
      <c r="B157" s="35" t="s">
        <v>3356</v>
      </c>
      <c r="C157" s="34" t="s">
        <v>1</v>
      </c>
      <c r="D157" s="35" t="s">
        <v>3357</v>
      </c>
      <c r="E157" s="36">
        <v>15574405.41</v>
      </c>
      <c r="F157" s="31"/>
      <c r="G157" s="36">
        <v>692380.54</v>
      </c>
      <c r="H157" s="36">
        <v>74504.75</v>
      </c>
      <c r="I157" s="36">
        <v>16192281.199999999</v>
      </c>
      <c r="J157" s="31"/>
      <c r="K157" t="e">
        <f>VLOOKUP(B157,#REF!,1,0)</f>
        <v>#REF!</v>
      </c>
    </row>
    <row r="158" spans="1:11" ht="15" customHeight="1">
      <c r="A158" s="34">
        <v>3</v>
      </c>
      <c r="B158" s="35" t="s">
        <v>3358</v>
      </c>
      <c r="C158" s="34" t="s">
        <v>1</v>
      </c>
      <c r="D158" s="35" t="s">
        <v>3359</v>
      </c>
      <c r="E158" s="36">
        <v>13703256.880000001</v>
      </c>
      <c r="F158" s="31"/>
      <c r="G158" s="36">
        <v>645871.54</v>
      </c>
      <c r="H158" s="36">
        <v>31968</v>
      </c>
      <c r="I158" s="36">
        <v>14317160.42</v>
      </c>
      <c r="J158" s="31"/>
      <c r="K158" t="e">
        <f>VLOOKUP(B158,#REF!,1,0)</f>
        <v>#REF!</v>
      </c>
    </row>
    <row r="159" spans="1:11" ht="15" customHeight="1">
      <c r="A159" s="34">
        <v>4</v>
      </c>
      <c r="B159" s="35" t="s">
        <v>3360</v>
      </c>
      <c r="C159" s="34" t="s">
        <v>1</v>
      </c>
      <c r="D159" s="35" t="s">
        <v>3361</v>
      </c>
      <c r="E159" s="36">
        <v>13703256.880000001</v>
      </c>
      <c r="F159" s="31"/>
      <c r="G159" s="36">
        <v>645871.54</v>
      </c>
      <c r="H159" s="36">
        <v>31968</v>
      </c>
      <c r="I159" s="36">
        <v>14317160.42</v>
      </c>
      <c r="J159" s="31"/>
      <c r="K159" t="e">
        <f>VLOOKUP(B159,#REF!,1,0)</f>
        <v>#REF!</v>
      </c>
    </row>
    <row r="160" spans="1:11" ht="15" customHeight="1">
      <c r="A160" s="34">
        <v>5</v>
      </c>
      <c r="B160" s="35" t="s">
        <v>3362</v>
      </c>
      <c r="C160" s="34" t="s">
        <v>1</v>
      </c>
      <c r="D160" s="35" t="s">
        <v>3305</v>
      </c>
      <c r="E160" s="36">
        <v>13703256.880000001</v>
      </c>
      <c r="F160" s="31"/>
      <c r="G160" s="36">
        <v>645871.54</v>
      </c>
      <c r="H160" s="36">
        <v>31968</v>
      </c>
      <c r="I160" s="36">
        <v>14317160.42</v>
      </c>
      <c r="J160" s="31"/>
      <c r="K160" t="e">
        <f>VLOOKUP(B160,#REF!,1,0)</f>
        <v>#REF!</v>
      </c>
    </row>
    <row r="161" spans="1:11" ht="15" customHeight="1">
      <c r="A161" s="34">
        <v>6</v>
      </c>
      <c r="B161" s="35" t="s">
        <v>3363</v>
      </c>
      <c r="C161" s="34" t="s">
        <v>3364</v>
      </c>
      <c r="D161" s="35" t="s">
        <v>3308</v>
      </c>
      <c r="E161" s="36">
        <v>13703256.880000001</v>
      </c>
      <c r="F161" s="31"/>
      <c r="G161" s="36">
        <v>645871.54</v>
      </c>
      <c r="H161" s="36">
        <v>31968</v>
      </c>
      <c r="I161" s="36">
        <v>14317160.42</v>
      </c>
      <c r="J161" s="31"/>
      <c r="K161" t="e">
        <f>VLOOKUP(B161,#REF!,1,0)</f>
        <v>#REF!</v>
      </c>
    </row>
    <row r="162" spans="1:11" ht="15" customHeight="1">
      <c r="A162" s="34">
        <v>3</v>
      </c>
      <c r="B162" s="35" t="s">
        <v>3365</v>
      </c>
      <c r="C162" s="34" t="s">
        <v>1</v>
      </c>
      <c r="D162" s="35" t="s">
        <v>3366</v>
      </c>
      <c r="E162" s="36">
        <v>136602.70000000001</v>
      </c>
      <c r="F162" s="31"/>
      <c r="G162" s="36">
        <v>0</v>
      </c>
      <c r="H162" s="36">
        <v>58.42</v>
      </c>
      <c r="I162" s="36">
        <v>136544.28</v>
      </c>
      <c r="J162" s="31"/>
      <c r="K162" t="e">
        <f>VLOOKUP(B162,#REF!,1,0)</f>
        <v>#REF!</v>
      </c>
    </row>
    <row r="163" spans="1:11" ht="15" customHeight="1">
      <c r="A163" s="34">
        <v>4</v>
      </c>
      <c r="B163" s="35" t="s">
        <v>3367</v>
      </c>
      <c r="C163" s="34" t="s">
        <v>1</v>
      </c>
      <c r="D163" s="35" t="s">
        <v>3368</v>
      </c>
      <c r="E163" s="36">
        <v>1364501.2</v>
      </c>
      <c r="F163" s="31"/>
      <c r="G163" s="36">
        <v>0</v>
      </c>
      <c r="H163" s="36">
        <v>0</v>
      </c>
      <c r="I163" s="36">
        <v>1364501.2</v>
      </c>
      <c r="J163" s="31"/>
      <c r="K163" t="e">
        <f>VLOOKUP(B163,#REF!,1,0)</f>
        <v>#REF!</v>
      </c>
    </row>
    <row r="164" spans="1:11" ht="15" customHeight="1">
      <c r="A164" s="34">
        <v>5</v>
      </c>
      <c r="B164" s="35" t="s">
        <v>3369</v>
      </c>
      <c r="C164" s="34" t="s">
        <v>1</v>
      </c>
      <c r="D164" s="35" t="s">
        <v>3370</v>
      </c>
      <c r="E164" s="36">
        <v>130000</v>
      </c>
      <c r="F164" s="31"/>
      <c r="G164" s="36">
        <v>0</v>
      </c>
      <c r="H164" s="36">
        <v>0</v>
      </c>
      <c r="I164" s="36">
        <v>130000</v>
      </c>
      <c r="J164" s="31"/>
      <c r="K164" t="e">
        <f>VLOOKUP(B164,#REF!,1,0)</f>
        <v>#REF!</v>
      </c>
    </row>
    <row r="165" spans="1:11" ht="15" customHeight="1">
      <c r="A165" s="34">
        <v>6</v>
      </c>
      <c r="B165" s="35" t="s">
        <v>3371</v>
      </c>
      <c r="C165" s="34" t="s">
        <v>3372</v>
      </c>
      <c r="D165" s="35" t="s">
        <v>3373</v>
      </c>
      <c r="E165" s="36">
        <v>130000</v>
      </c>
      <c r="F165" s="31"/>
      <c r="G165" s="36">
        <v>0</v>
      </c>
      <c r="H165" s="36">
        <v>0</v>
      </c>
      <c r="I165" s="36">
        <v>130000</v>
      </c>
      <c r="J165" s="31"/>
      <c r="K165" t="e">
        <f>VLOOKUP(B165,#REF!,1,0)</f>
        <v>#REF!</v>
      </c>
    </row>
    <row r="166" spans="1:11" ht="15" customHeight="1">
      <c r="A166" s="34">
        <v>5</v>
      </c>
      <c r="B166" s="35" t="s">
        <v>3374</v>
      </c>
      <c r="C166" s="34" t="s">
        <v>1</v>
      </c>
      <c r="D166" s="35" t="s">
        <v>3375</v>
      </c>
      <c r="E166" s="36">
        <v>1234501.2</v>
      </c>
      <c r="F166" s="31"/>
      <c r="G166" s="36">
        <v>0</v>
      </c>
      <c r="H166" s="36">
        <v>0</v>
      </c>
      <c r="I166" s="36">
        <v>1234501.2</v>
      </c>
      <c r="J166" s="31"/>
      <c r="K166" t="e">
        <f>VLOOKUP(B166,#REF!,1,0)</f>
        <v>#REF!</v>
      </c>
    </row>
    <row r="167" spans="1:11" ht="15" customHeight="1">
      <c r="A167" s="34">
        <v>6</v>
      </c>
      <c r="B167" s="35" t="s">
        <v>3376</v>
      </c>
      <c r="C167" s="34" t="s">
        <v>3377</v>
      </c>
      <c r="D167" s="35" t="s">
        <v>3378</v>
      </c>
      <c r="E167" s="36">
        <v>1234501.2</v>
      </c>
      <c r="F167" s="31"/>
      <c r="G167" s="36">
        <v>0</v>
      </c>
      <c r="H167" s="36">
        <v>0</v>
      </c>
      <c r="I167" s="36">
        <v>1234501.2</v>
      </c>
      <c r="J167" s="31"/>
      <c r="K167" t="e">
        <f>VLOOKUP(B167,#REF!,1,0)</f>
        <v>#REF!</v>
      </c>
    </row>
    <row r="168" spans="1:11" ht="15" customHeight="1">
      <c r="A168" s="34">
        <v>4</v>
      </c>
      <c r="B168" s="35" t="s">
        <v>3379</v>
      </c>
      <c r="C168" s="34" t="s">
        <v>1</v>
      </c>
      <c r="D168" s="35" t="s">
        <v>3380</v>
      </c>
      <c r="E168" s="36">
        <v>-1227898.5</v>
      </c>
      <c r="F168" s="31"/>
      <c r="G168" s="36">
        <v>0</v>
      </c>
      <c r="H168" s="36">
        <v>58.42</v>
      </c>
      <c r="I168" s="36">
        <v>-1227956.92</v>
      </c>
      <c r="J168" s="31"/>
      <c r="K168" t="e">
        <f>VLOOKUP(B168,#REF!,1,0)</f>
        <v>#REF!</v>
      </c>
    </row>
    <row r="169" spans="1:11" ht="15" customHeight="1">
      <c r="A169" s="34">
        <v>6</v>
      </c>
      <c r="B169" s="35" t="s">
        <v>3381</v>
      </c>
      <c r="C169" s="34" t="s">
        <v>3382</v>
      </c>
      <c r="D169" s="35" t="s">
        <v>3383</v>
      </c>
      <c r="E169" s="36">
        <v>-1227898.5</v>
      </c>
      <c r="F169" s="31"/>
      <c r="G169" s="36">
        <v>0</v>
      </c>
      <c r="H169" s="36">
        <v>58.42</v>
      </c>
      <c r="I169" s="36">
        <v>-1227956.92</v>
      </c>
      <c r="J169" s="31"/>
      <c r="K169" t="e">
        <f>VLOOKUP(B169,#REF!,1,0)</f>
        <v>#REF!</v>
      </c>
    </row>
    <row r="170" spans="1:11" ht="15" customHeight="1">
      <c r="A170" s="34">
        <v>3</v>
      </c>
      <c r="B170" s="35" t="s">
        <v>3384</v>
      </c>
      <c r="C170" s="34" t="s">
        <v>1</v>
      </c>
      <c r="D170" s="35" t="s">
        <v>3385</v>
      </c>
      <c r="E170" s="36">
        <v>1126277.6399999999</v>
      </c>
      <c r="F170" s="31"/>
      <c r="G170" s="36">
        <v>46509</v>
      </c>
      <c r="H170" s="36">
        <v>28406</v>
      </c>
      <c r="I170" s="36">
        <v>1144380.6399999999</v>
      </c>
      <c r="J170" s="31"/>
      <c r="K170" t="e">
        <f>VLOOKUP(B170,#REF!,1,0)</f>
        <v>#REF!</v>
      </c>
    </row>
    <row r="171" spans="1:11" ht="15" customHeight="1">
      <c r="A171" s="34">
        <v>4</v>
      </c>
      <c r="B171" s="35" t="s">
        <v>3386</v>
      </c>
      <c r="C171" s="34" t="s">
        <v>1</v>
      </c>
      <c r="D171" s="35" t="s">
        <v>3387</v>
      </c>
      <c r="E171" s="36">
        <v>1200829.03</v>
      </c>
      <c r="F171" s="31"/>
      <c r="G171" s="36">
        <v>0</v>
      </c>
      <c r="H171" s="36">
        <v>0</v>
      </c>
      <c r="I171" s="36">
        <v>1200829.03</v>
      </c>
      <c r="J171" s="31"/>
      <c r="K171" t="e">
        <f>VLOOKUP(B171,#REF!,1,0)</f>
        <v>#REF!</v>
      </c>
    </row>
    <row r="172" spans="1:11" ht="15" customHeight="1">
      <c r="A172" s="34">
        <v>6</v>
      </c>
      <c r="B172" s="35" t="s">
        <v>3388</v>
      </c>
      <c r="C172" s="34" t="s">
        <v>3389</v>
      </c>
      <c r="D172" s="35" t="s">
        <v>3390</v>
      </c>
      <c r="E172" s="36">
        <v>1200829.03</v>
      </c>
      <c r="F172" s="31"/>
      <c r="G172" s="36">
        <v>0</v>
      </c>
      <c r="H172" s="36">
        <v>0</v>
      </c>
      <c r="I172" s="36">
        <v>1200829.03</v>
      </c>
      <c r="J172" s="31"/>
      <c r="K172" t="e">
        <f>VLOOKUP(B172,#REF!,1,0)</f>
        <v>#REF!</v>
      </c>
    </row>
    <row r="173" spans="1:11" ht="15" customHeight="1">
      <c r="A173" s="34">
        <v>4</v>
      </c>
      <c r="B173" s="35" t="s">
        <v>3391</v>
      </c>
      <c r="C173" s="34" t="s">
        <v>1</v>
      </c>
      <c r="D173" s="35" t="s">
        <v>3392</v>
      </c>
      <c r="E173" s="36">
        <v>1303386.26</v>
      </c>
      <c r="F173" s="31"/>
      <c r="G173" s="36">
        <v>46509</v>
      </c>
      <c r="H173" s="36">
        <v>7360</v>
      </c>
      <c r="I173" s="36">
        <v>1342535.26</v>
      </c>
      <c r="J173" s="31"/>
      <c r="K173" t="e">
        <f>VLOOKUP(B173,#REF!,1,0)</f>
        <v>#REF!</v>
      </c>
    </row>
    <row r="174" spans="1:11" ht="15" customHeight="1">
      <c r="A174" s="34">
        <v>6</v>
      </c>
      <c r="B174" s="35" t="s">
        <v>3393</v>
      </c>
      <c r="C174" s="34" t="s">
        <v>3394</v>
      </c>
      <c r="D174" s="35" t="s">
        <v>3395</v>
      </c>
      <c r="E174" s="36">
        <v>157780.69</v>
      </c>
      <c r="F174" s="31"/>
      <c r="G174" s="36">
        <v>7360</v>
      </c>
      <c r="H174" s="36">
        <v>0</v>
      </c>
      <c r="I174" s="36">
        <v>165140.69</v>
      </c>
      <c r="J174" s="31"/>
      <c r="K174" t="e">
        <f>VLOOKUP(B174,#REF!,1,0)</f>
        <v>#REF!</v>
      </c>
    </row>
    <row r="175" spans="1:11" ht="15" customHeight="1">
      <c r="A175" s="34">
        <v>6</v>
      </c>
      <c r="B175" s="35" t="s">
        <v>3396</v>
      </c>
      <c r="C175" s="34" t="s">
        <v>3397</v>
      </c>
      <c r="D175" s="35" t="s">
        <v>3398</v>
      </c>
      <c r="E175" s="36">
        <v>251219.08</v>
      </c>
      <c r="F175" s="31"/>
      <c r="G175" s="36">
        <v>0</v>
      </c>
      <c r="H175" s="36">
        <v>0</v>
      </c>
      <c r="I175" s="36">
        <v>251219.08</v>
      </c>
      <c r="J175" s="31"/>
      <c r="K175" t="e">
        <f>VLOOKUP(B175,#REF!,1,0)</f>
        <v>#REF!</v>
      </c>
    </row>
    <row r="176" spans="1:11" ht="15" customHeight="1">
      <c r="A176" s="34">
        <v>6</v>
      </c>
      <c r="B176" s="35" t="s">
        <v>3399</v>
      </c>
      <c r="C176" s="34" t="s">
        <v>3400</v>
      </c>
      <c r="D176" s="35" t="s">
        <v>3401</v>
      </c>
      <c r="E176" s="36">
        <v>894386.49</v>
      </c>
      <c r="F176" s="31"/>
      <c r="G176" s="36">
        <v>39149</v>
      </c>
      <c r="H176" s="36">
        <v>7360</v>
      </c>
      <c r="I176" s="36">
        <v>926175.49</v>
      </c>
      <c r="J176" s="31"/>
      <c r="K176" t="e">
        <f>VLOOKUP(B176,#REF!,1,0)</f>
        <v>#REF!</v>
      </c>
    </row>
    <row r="177" spans="1:11" ht="15" customHeight="1">
      <c r="A177" s="34">
        <v>4</v>
      </c>
      <c r="B177" s="35" t="s">
        <v>3402</v>
      </c>
      <c r="C177" s="34" t="s">
        <v>1</v>
      </c>
      <c r="D177" s="35" t="s">
        <v>3403</v>
      </c>
      <c r="E177" s="36">
        <v>-739116.6</v>
      </c>
      <c r="F177" s="31"/>
      <c r="G177" s="36">
        <v>0</v>
      </c>
      <c r="H177" s="36">
        <v>10758.14</v>
      </c>
      <c r="I177" s="36">
        <v>-749874.74</v>
      </c>
      <c r="J177" s="31"/>
      <c r="K177" t="e">
        <f>VLOOKUP(B177,#REF!,1,0)</f>
        <v>#REF!</v>
      </c>
    </row>
    <row r="178" spans="1:11" ht="15" customHeight="1">
      <c r="A178" s="34">
        <v>6</v>
      </c>
      <c r="B178" s="35" t="s">
        <v>3404</v>
      </c>
      <c r="C178" s="34" t="s">
        <v>3405</v>
      </c>
      <c r="D178" s="35" t="s">
        <v>3406</v>
      </c>
      <c r="E178" s="36">
        <v>-739116.6</v>
      </c>
      <c r="F178" s="31"/>
      <c r="G178" s="36">
        <v>0</v>
      </c>
      <c r="H178" s="36">
        <v>10758.14</v>
      </c>
      <c r="I178" s="36">
        <v>-749874.74</v>
      </c>
      <c r="J178" s="31"/>
      <c r="K178" t="e">
        <f>VLOOKUP(B178,#REF!,1,0)</f>
        <v>#REF!</v>
      </c>
    </row>
    <row r="179" spans="1:11" ht="15" customHeight="1">
      <c r="A179" s="34">
        <v>4</v>
      </c>
      <c r="B179" s="35" t="s">
        <v>3407</v>
      </c>
      <c r="C179" s="34" t="s">
        <v>1</v>
      </c>
      <c r="D179" s="35" t="s">
        <v>3408</v>
      </c>
      <c r="E179" s="36">
        <v>-638821.05000000005</v>
      </c>
      <c r="F179" s="31"/>
      <c r="G179" s="36">
        <v>0</v>
      </c>
      <c r="H179" s="36">
        <v>10287.86</v>
      </c>
      <c r="I179" s="36">
        <v>-649108.91</v>
      </c>
      <c r="J179" s="31"/>
      <c r="K179" t="e">
        <f>VLOOKUP(B179,#REF!,1,0)</f>
        <v>#REF!</v>
      </c>
    </row>
    <row r="180" spans="1:11" ht="15" customHeight="1">
      <c r="A180" s="34">
        <v>6</v>
      </c>
      <c r="B180" s="35" t="s">
        <v>3409</v>
      </c>
      <c r="C180" s="34" t="s">
        <v>3410</v>
      </c>
      <c r="D180" s="35" t="s">
        <v>3411</v>
      </c>
      <c r="E180" s="36">
        <v>-83866.25</v>
      </c>
      <c r="F180" s="31"/>
      <c r="G180" s="36">
        <v>0</v>
      </c>
      <c r="H180" s="36">
        <v>1174.1099999999999</v>
      </c>
      <c r="I180" s="36">
        <v>-85040.36</v>
      </c>
      <c r="J180" s="31"/>
      <c r="K180" t="e">
        <f>VLOOKUP(B180,#REF!,1,0)</f>
        <v>#REF!</v>
      </c>
    </row>
    <row r="181" spans="1:11" ht="15" customHeight="1">
      <c r="A181" s="34">
        <v>6</v>
      </c>
      <c r="B181" s="35" t="s">
        <v>3412</v>
      </c>
      <c r="C181" s="34" t="s">
        <v>3413</v>
      </c>
      <c r="D181" s="35" t="s">
        <v>3414</v>
      </c>
      <c r="E181" s="36">
        <v>-93516.89</v>
      </c>
      <c r="F181" s="31"/>
      <c r="G181" s="36">
        <v>0</v>
      </c>
      <c r="H181" s="36">
        <v>1898.5</v>
      </c>
      <c r="I181" s="36">
        <v>-95415.39</v>
      </c>
      <c r="J181" s="31"/>
      <c r="K181" t="e">
        <f>VLOOKUP(B181,#REF!,1,0)</f>
        <v>#REF!</v>
      </c>
    </row>
    <row r="182" spans="1:11" ht="15" customHeight="1">
      <c r="A182" s="34">
        <v>6</v>
      </c>
      <c r="B182" s="35" t="s">
        <v>3415</v>
      </c>
      <c r="C182" s="34" t="s">
        <v>3416</v>
      </c>
      <c r="D182" s="35" t="s">
        <v>3417</v>
      </c>
      <c r="E182" s="36">
        <v>-461437.91</v>
      </c>
      <c r="F182" s="31"/>
      <c r="G182" s="36">
        <v>0</v>
      </c>
      <c r="H182" s="36">
        <v>7215.25</v>
      </c>
      <c r="I182" s="36">
        <v>-468653.16</v>
      </c>
      <c r="J182" s="31"/>
      <c r="K182" t="e">
        <f>VLOOKUP(B182,#REF!,1,0)</f>
        <v>#REF!</v>
      </c>
    </row>
    <row r="183" spans="1:11" ht="15" customHeight="1">
      <c r="A183" s="34">
        <v>3</v>
      </c>
      <c r="B183" s="35" t="s">
        <v>3418</v>
      </c>
      <c r="C183" s="34" t="s">
        <v>1</v>
      </c>
      <c r="D183" s="35" t="s">
        <v>3419</v>
      </c>
      <c r="E183" s="36">
        <v>608268.18999999994</v>
      </c>
      <c r="F183" s="31"/>
      <c r="G183" s="36">
        <v>0</v>
      </c>
      <c r="H183" s="36">
        <v>14072.33</v>
      </c>
      <c r="I183" s="36">
        <v>594195.86</v>
      </c>
      <c r="J183" s="31"/>
      <c r="K183" t="e">
        <f>VLOOKUP(B183,#REF!,1,0)</f>
        <v>#REF!</v>
      </c>
    </row>
    <row r="184" spans="1:11" ht="15" customHeight="1">
      <c r="A184" s="34">
        <v>4</v>
      </c>
      <c r="B184" s="35" t="s">
        <v>3420</v>
      </c>
      <c r="C184" s="34" t="s">
        <v>1</v>
      </c>
      <c r="D184" s="35" t="s">
        <v>3421</v>
      </c>
      <c r="E184" s="36">
        <v>25206.7</v>
      </c>
      <c r="F184" s="31"/>
      <c r="G184" s="36">
        <v>0</v>
      </c>
      <c r="H184" s="36">
        <v>0</v>
      </c>
      <c r="I184" s="36">
        <v>25206.7</v>
      </c>
      <c r="J184" s="31"/>
      <c r="K184" t="e">
        <f>VLOOKUP(B184,#REF!,1,0)</f>
        <v>#REF!</v>
      </c>
    </row>
    <row r="185" spans="1:11" ht="15" customHeight="1">
      <c r="A185" s="34">
        <v>5</v>
      </c>
      <c r="B185" s="35" t="s">
        <v>3422</v>
      </c>
      <c r="C185" s="34" t="s">
        <v>1</v>
      </c>
      <c r="D185" s="35" t="s">
        <v>3423</v>
      </c>
      <c r="E185" s="36">
        <v>25206.7</v>
      </c>
      <c r="F185" s="31"/>
      <c r="G185" s="36">
        <v>0</v>
      </c>
      <c r="H185" s="36">
        <v>0</v>
      </c>
      <c r="I185" s="36">
        <v>25206.7</v>
      </c>
      <c r="J185" s="31"/>
      <c r="K185" t="e">
        <f>VLOOKUP(B185,#REF!,1,0)</f>
        <v>#REF!</v>
      </c>
    </row>
    <row r="186" spans="1:11" ht="15" customHeight="1">
      <c r="A186" s="34">
        <v>6</v>
      </c>
      <c r="B186" s="35" t="s">
        <v>3424</v>
      </c>
      <c r="C186" s="34" t="s">
        <v>3425</v>
      </c>
      <c r="D186" s="35" t="s">
        <v>3426</v>
      </c>
      <c r="E186" s="36">
        <v>25206.7</v>
      </c>
      <c r="F186" s="31"/>
      <c r="G186" s="36">
        <v>0</v>
      </c>
      <c r="H186" s="36">
        <v>0</v>
      </c>
      <c r="I186" s="36">
        <v>25206.7</v>
      </c>
      <c r="J186" s="31"/>
      <c r="K186" t="e">
        <f>VLOOKUP(B186,#REF!,1,0)</f>
        <v>#REF!</v>
      </c>
    </row>
    <row r="187" spans="1:11" ht="15" customHeight="1">
      <c r="A187" s="34">
        <v>4</v>
      </c>
      <c r="B187" s="35" t="s">
        <v>3427</v>
      </c>
      <c r="C187" s="34" t="s">
        <v>1</v>
      </c>
      <c r="D187" s="35" t="s">
        <v>3428</v>
      </c>
      <c r="E187" s="36">
        <v>936249.62</v>
      </c>
      <c r="F187" s="31"/>
      <c r="G187" s="36">
        <v>0</v>
      </c>
      <c r="H187" s="36">
        <v>0</v>
      </c>
      <c r="I187" s="36">
        <v>936249.62</v>
      </c>
      <c r="J187" s="31"/>
      <c r="K187" t="e">
        <f>VLOOKUP(B187,#REF!,1,0)</f>
        <v>#REF!</v>
      </c>
    </row>
    <row r="188" spans="1:11" ht="15" customHeight="1">
      <c r="A188" s="34">
        <v>6</v>
      </c>
      <c r="B188" s="35" t="s">
        <v>3429</v>
      </c>
      <c r="C188" s="34" t="s">
        <v>3430</v>
      </c>
      <c r="D188" s="35" t="s">
        <v>3426</v>
      </c>
      <c r="E188" s="36">
        <v>936249.62</v>
      </c>
      <c r="F188" s="31"/>
      <c r="G188" s="36">
        <v>0</v>
      </c>
      <c r="H188" s="36">
        <v>0</v>
      </c>
      <c r="I188" s="36">
        <v>936249.62</v>
      </c>
      <c r="J188" s="31"/>
      <c r="K188" t="e">
        <f>VLOOKUP(B188,#REF!,1,0)</f>
        <v>#REF!</v>
      </c>
    </row>
    <row r="189" spans="1:11" ht="15" customHeight="1">
      <c r="A189" s="34">
        <v>4</v>
      </c>
      <c r="B189" s="35" t="s">
        <v>3431</v>
      </c>
      <c r="C189" s="34" t="s">
        <v>1</v>
      </c>
      <c r="D189" s="35" t="s">
        <v>3432</v>
      </c>
      <c r="E189" s="36">
        <v>282921.24</v>
      </c>
      <c r="F189" s="31"/>
      <c r="G189" s="36">
        <v>0</v>
      </c>
      <c r="H189" s="36">
        <v>0</v>
      </c>
      <c r="I189" s="36">
        <v>282921.24</v>
      </c>
      <c r="J189" s="31"/>
      <c r="K189" t="e">
        <f>VLOOKUP(B189,#REF!,1,0)</f>
        <v>#REF!</v>
      </c>
    </row>
    <row r="190" spans="1:11" ht="15" customHeight="1">
      <c r="A190" s="34">
        <v>6</v>
      </c>
      <c r="B190" s="35" t="s">
        <v>3433</v>
      </c>
      <c r="C190" s="34" t="s">
        <v>3434</v>
      </c>
      <c r="D190" s="35" t="s">
        <v>3435</v>
      </c>
      <c r="E190" s="36">
        <v>50841.37</v>
      </c>
      <c r="F190" s="31"/>
      <c r="G190" s="36">
        <v>0</v>
      </c>
      <c r="H190" s="36">
        <v>0</v>
      </c>
      <c r="I190" s="36">
        <v>50841.37</v>
      </c>
      <c r="J190" s="31"/>
      <c r="K190" t="e">
        <f>VLOOKUP(B190,#REF!,1,0)</f>
        <v>#REF!</v>
      </c>
    </row>
    <row r="191" spans="1:11" ht="15" customHeight="1">
      <c r="A191" s="34">
        <v>6</v>
      </c>
      <c r="B191" s="35" t="s">
        <v>3436</v>
      </c>
      <c r="C191" s="34" t="s">
        <v>3437</v>
      </c>
      <c r="D191" s="35" t="s">
        <v>3438</v>
      </c>
      <c r="E191" s="36">
        <v>6200</v>
      </c>
      <c r="F191" s="31"/>
      <c r="G191" s="36">
        <v>0</v>
      </c>
      <c r="H191" s="36">
        <v>0</v>
      </c>
      <c r="I191" s="36">
        <v>6200</v>
      </c>
      <c r="J191" s="31"/>
      <c r="K191" t="e">
        <f>VLOOKUP(B191,#REF!,1,0)</f>
        <v>#REF!</v>
      </c>
    </row>
    <row r="192" spans="1:11" ht="15" customHeight="1">
      <c r="A192" s="34">
        <v>6</v>
      </c>
      <c r="B192" s="35" t="s">
        <v>3439</v>
      </c>
      <c r="C192" s="34" t="s">
        <v>3440</v>
      </c>
      <c r="D192" s="35" t="s">
        <v>3441</v>
      </c>
      <c r="E192" s="36">
        <v>81466.880000000005</v>
      </c>
      <c r="F192" s="31"/>
      <c r="G192" s="36">
        <v>0</v>
      </c>
      <c r="H192" s="36">
        <v>0</v>
      </c>
      <c r="I192" s="36">
        <v>81466.880000000005</v>
      </c>
      <c r="J192" s="31"/>
      <c r="K192" t="e">
        <f>VLOOKUP(B192,#REF!,1,0)</f>
        <v>#REF!</v>
      </c>
    </row>
    <row r="193" spans="1:11" ht="15" customHeight="1">
      <c r="A193" s="34">
        <v>6</v>
      </c>
      <c r="B193" s="35" t="s">
        <v>3442</v>
      </c>
      <c r="C193" s="34" t="s">
        <v>3443</v>
      </c>
      <c r="D193" s="35" t="s">
        <v>3444</v>
      </c>
      <c r="E193" s="36">
        <v>68005.240000000005</v>
      </c>
      <c r="F193" s="31"/>
      <c r="G193" s="36">
        <v>0</v>
      </c>
      <c r="H193" s="36">
        <v>0</v>
      </c>
      <c r="I193" s="36">
        <v>68005.240000000005</v>
      </c>
      <c r="J193" s="31"/>
      <c r="K193" t="e">
        <f>VLOOKUP(B193,#REF!,1,0)</f>
        <v>#REF!</v>
      </c>
    </row>
    <row r="194" spans="1:11" ht="15" customHeight="1">
      <c r="A194" s="34">
        <v>6</v>
      </c>
      <c r="B194" s="35" t="s">
        <v>3445</v>
      </c>
      <c r="C194" s="34" t="s">
        <v>3446</v>
      </c>
      <c r="D194" s="35" t="s">
        <v>3447</v>
      </c>
      <c r="E194" s="36">
        <v>76407.75</v>
      </c>
      <c r="F194" s="31"/>
      <c r="G194" s="36">
        <v>0</v>
      </c>
      <c r="H194" s="36">
        <v>0</v>
      </c>
      <c r="I194" s="36">
        <v>76407.75</v>
      </c>
      <c r="J194" s="31"/>
      <c r="K194" t="e">
        <f>VLOOKUP(B194,#REF!,1,0)</f>
        <v>#REF!</v>
      </c>
    </row>
    <row r="195" spans="1:11" ht="15" customHeight="1">
      <c r="A195" s="34">
        <v>4</v>
      </c>
      <c r="B195" s="35" t="s">
        <v>3448</v>
      </c>
      <c r="C195" s="34" t="s">
        <v>1</v>
      </c>
      <c r="D195" s="35" t="s">
        <v>3449</v>
      </c>
      <c r="E195" s="36">
        <v>392401</v>
      </c>
      <c r="F195" s="31"/>
      <c r="G195" s="36">
        <v>0</v>
      </c>
      <c r="H195" s="36">
        <v>0</v>
      </c>
      <c r="I195" s="36">
        <v>392401</v>
      </c>
      <c r="J195" s="31"/>
      <c r="K195" t="e">
        <f>VLOOKUP(B195,#REF!,1,0)</f>
        <v>#REF!</v>
      </c>
    </row>
    <row r="196" spans="1:11" ht="15" customHeight="1">
      <c r="A196" s="34">
        <v>6</v>
      </c>
      <c r="B196" s="35" t="s">
        <v>3450</v>
      </c>
      <c r="C196" s="34" t="s">
        <v>3451</v>
      </c>
      <c r="D196" s="35" t="s">
        <v>3452</v>
      </c>
      <c r="E196" s="36">
        <v>392401</v>
      </c>
      <c r="F196" s="31"/>
      <c r="G196" s="36">
        <v>0</v>
      </c>
      <c r="H196" s="36">
        <v>0</v>
      </c>
      <c r="I196" s="36">
        <v>392401</v>
      </c>
      <c r="J196" s="31"/>
      <c r="K196" t="e">
        <f>VLOOKUP(B196,#REF!,1,0)</f>
        <v>#REF!</v>
      </c>
    </row>
    <row r="197" spans="1:11" ht="15" customHeight="1">
      <c r="A197" s="34">
        <v>4</v>
      </c>
      <c r="B197" s="35" t="s">
        <v>3453</v>
      </c>
      <c r="C197" s="34" t="s">
        <v>1</v>
      </c>
      <c r="D197" s="35" t="s">
        <v>3454</v>
      </c>
      <c r="E197" s="36">
        <v>-1028510.37</v>
      </c>
      <c r="F197" s="31"/>
      <c r="G197" s="36">
        <v>0</v>
      </c>
      <c r="H197" s="36">
        <v>14072.33</v>
      </c>
      <c r="I197" s="36">
        <v>-1042582.7</v>
      </c>
      <c r="J197" s="31"/>
      <c r="K197" t="e">
        <f>VLOOKUP(B197,#REF!,1,0)</f>
        <v>#REF!</v>
      </c>
    </row>
    <row r="198" spans="1:11" ht="15" customHeight="1">
      <c r="A198" s="34">
        <v>5</v>
      </c>
      <c r="B198" s="35" t="s">
        <v>3455</v>
      </c>
      <c r="C198" s="34" t="s">
        <v>1</v>
      </c>
      <c r="D198" s="35" t="s">
        <v>3456</v>
      </c>
      <c r="E198" s="36">
        <v>-20785.8</v>
      </c>
      <c r="F198" s="31"/>
      <c r="G198" s="36">
        <v>0</v>
      </c>
      <c r="H198" s="36">
        <v>134.25</v>
      </c>
      <c r="I198" s="36">
        <v>-20920.05</v>
      </c>
      <c r="J198" s="31"/>
      <c r="K198" t="e">
        <f>VLOOKUP(B198,#REF!,1,0)</f>
        <v>#REF!</v>
      </c>
    </row>
    <row r="199" spans="1:11" ht="15" customHeight="1">
      <c r="A199" s="34">
        <v>6</v>
      </c>
      <c r="B199" s="35" t="s">
        <v>3457</v>
      </c>
      <c r="C199" s="34" t="s">
        <v>3458</v>
      </c>
      <c r="D199" s="35" t="s">
        <v>3459</v>
      </c>
      <c r="E199" s="36">
        <v>-20785.8</v>
      </c>
      <c r="F199" s="31"/>
      <c r="G199" s="36">
        <v>0</v>
      </c>
      <c r="H199" s="36">
        <v>134.25</v>
      </c>
      <c r="I199" s="36">
        <v>-20920.05</v>
      </c>
      <c r="J199" s="31"/>
      <c r="K199" t="e">
        <f>VLOOKUP(B199,#REF!,1,0)</f>
        <v>#REF!</v>
      </c>
    </row>
    <row r="200" spans="1:11" ht="15" customHeight="1">
      <c r="A200" s="34">
        <v>5</v>
      </c>
      <c r="B200" s="35" t="s">
        <v>3460</v>
      </c>
      <c r="C200" s="34" t="s">
        <v>1</v>
      </c>
      <c r="D200" s="35" t="s">
        <v>3461</v>
      </c>
      <c r="E200" s="36">
        <v>-740426.22</v>
      </c>
      <c r="F200" s="31"/>
      <c r="G200" s="36">
        <v>0</v>
      </c>
      <c r="H200" s="36">
        <v>6506.44</v>
      </c>
      <c r="I200" s="36">
        <v>-746932.66</v>
      </c>
      <c r="J200" s="31"/>
      <c r="K200" t="e">
        <f>VLOOKUP(B200,#REF!,1,0)</f>
        <v>#REF!</v>
      </c>
    </row>
    <row r="201" spans="1:11" ht="15" customHeight="1">
      <c r="A201" s="34">
        <v>6</v>
      </c>
      <c r="B201" s="35" t="s">
        <v>3462</v>
      </c>
      <c r="C201" s="34" t="s">
        <v>3463</v>
      </c>
      <c r="D201" s="35" t="s">
        <v>3464</v>
      </c>
      <c r="E201" s="36">
        <v>-740426.22</v>
      </c>
      <c r="F201" s="31"/>
      <c r="G201" s="36">
        <v>0</v>
      </c>
      <c r="H201" s="36">
        <v>6506.44</v>
      </c>
      <c r="I201" s="36">
        <v>-746932.66</v>
      </c>
      <c r="J201" s="31"/>
      <c r="K201" t="e">
        <f>VLOOKUP(B201,#REF!,1,0)</f>
        <v>#REF!</v>
      </c>
    </row>
    <row r="202" spans="1:11" ht="15" customHeight="1">
      <c r="A202" s="34">
        <v>5</v>
      </c>
      <c r="B202" s="35" t="s">
        <v>3465</v>
      </c>
      <c r="C202" s="34" t="s">
        <v>1</v>
      </c>
      <c r="D202" s="35" t="s">
        <v>3466</v>
      </c>
      <c r="E202" s="36">
        <v>-110917.32</v>
      </c>
      <c r="F202" s="31"/>
      <c r="G202" s="36">
        <v>0</v>
      </c>
      <c r="H202" s="36">
        <v>2122.9699999999998</v>
      </c>
      <c r="I202" s="36">
        <v>-113040.29</v>
      </c>
      <c r="J202" s="31"/>
      <c r="K202" t="e">
        <f>VLOOKUP(B202,#REF!,1,0)</f>
        <v>#REF!</v>
      </c>
    </row>
    <row r="203" spans="1:11" ht="15" customHeight="1">
      <c r="A203" s="34">
        <v>6</v>
      </c>
      <c r="B203" s="35" t="s">
        <v>3467</v>
      </c>
      <c r="C203" s="34" t="s">
        <v>3468</v>
      </c>
      <c r="D203" s="35" t="s">
        <v>3469</v>
      </c>
      <c r="E203" s="36">
        <v>-45574.93</v>
      </c>
      <c r="F203" s="31"/>
      <c r="G203" s="36">
        <v>0</v>
      </c>
      <c r="H203" s="36">
        <v>240.6</v>
      </c>
      <c r="I203" s="36">
        <v>-45815.53</v>
      </c>
      <c r="J203" s="31"/>
      <c r="K203" t="e">
        <f>VLOOKUP(B203,#REF!,1,0)</f>
        <v>#REF!</v>
      </c>
    </row>
    <row r="204" spans="1:11" ht="15" customHeight="1">
      <c r="A204" s="34">
        <v>6</v>
      </c>
      <c r="B204" s="35" t="s">
        <v>3470</v>
      </c>
      <c r="C204" s="34" t="s">
        <v>3471</v>
      </c>
      <c r="D204" s="35" t="s">
        <v>3472</v>
      </c>
      <c r="E204" s="36">
        <v>-6200</v>
      </c>
      <c r="F204" s="31"/>
      <c r="G204" s="36">
        <v>0</v>
      </c>
      <c r="H204" s="36">
        <v>0</v>
      </c>
      <c r="I204" s="36">
        <v>-6200</v>
      </c>
      <c r="J204" s="31"/>
      <c r="K204" t="e">
        <f>VLOOKUP(B204,#REF!,1,0)</f>
        <v>#REF!</v>
      </c>
    </row>
    <row r="205" spans="1:11" ht="15" customHeight="1">
      <c r="A205" s="34">
        <v>6</v>
      </c>
      <c r="B205" s="35" t="s">
        <v>3473</v>
      </c>
      <c r="C205" s="34" t="s">
        <v>3474</v>
      </c>
      <c r="D205" s="35" t="s">
        <v>3475</v>
      </c>
      <c r="E205" s="36">
        <v>-16895.759999999998</v>
      </c>
      <c r="F205" s="31"/>
      <c r="G205" s="36">
        <v>0</v>
      </c>
      <c r="H205" s="36">
        <v>678.88</v>
      </c>
      <c r="I205" s="36">
        <v>-17574.64</v>
      </c>
      <c r="J205" s="31"/>
      <c r="K205" t="e">
        <f>VLOOKUP(B205,#REF!,1,0)</f>
        <v>#REF!</v>
      </c>
    </row>
    <row r="206" spans="1:11" ht="15" customHeight="1">
      <c r="A206" s="34">
        <v>6</v>
      </c>
      <c r="B206" s="35" t="s">
        <v>3476</v>
      </c>
      <c r="C206" s="34" t="s">
        <v>3477</v>
      </c>
      <c r="D206" s="35" t="s">
        <v>3478</v>
      </c>
      <c r="E206" s="36">
        <v>-32044.27</v>
      </c>
      <c r="F206" s="31"/>
      <c r="G206" s="36">
        <v>0</v>
      </c>
      <c r="H206" s="36">
        <v>566.76</v>
      </c>
      <c r="I206" s="36">
        <v>-32611.03</v>
      </c>
      <c r="J206" s="31"/>
      <c r="K206" t="e">
        <f>VLOOKUP(B206,#REF!,1,0)</f>
        <v>#REF!</v>
      </c>
    </row>
    <row r="207" spans="1:11" ht="15" customHeight="1">
      <c r="A207" s="34">
        <v>6</v>
      </c>
      <c r="B207" s="35" t="s">
        <v>3479</v>
      </c>
      <c r="C207" s="34" t="s">
        <v>3480</v>
      </c>
      <c r="D207" s="35" t="s">
        <v>3481</v>
      </c>
      <c r="E207" s="36">
        <v>-10202.36</v>
      </c>
      <c r="F207" s="31"/>
      <c r="G207" s="36">
        <v>0</v>
      </c>
      <c r="H207" s="36">
        <v>636.73</v>
      </c>
      <c r="I207" s="36">
        <v>-10839.09</v>
      </c>
      <c r="J207" s="31"/>
      <c r="K207" t="e">
        <f>VLOOKUP(B207,#REF!,1,0)</f>
        <v>#REF!</v>
      </c>
    </row>
    <row r="208" spans="1:11" ht="15" customHeight="1">
      <c r="A208" s="34">
        <v>5</v>
      </c>
      <c r="B208" s="35" t="s">
        <v>3482</v>
      </c>
      <c r="C208" s="34" t="s">
        <v>1</v>
      </c>
      <c r="D208" s="35" t="s">
        <v>3483</v>
      </c>
      <c r="E208" s="36">
        <v>-156381.03</v>
      </c>
      <c r="F208" s="31"/>
      <c r="G208" s="36">
        <v>0</v>
      </c>
      <c r="H208" s="36">
        <v>5308.67</v>
      </c>
      <c r="I208" s="36">
        <v>-161689.70000000001</v>
      </c>
      <c r="J208" s="31"/>
      <c r="K208" t="e">
        <f>VLOOKUP(B208,#REF!,1,0)</f>
        <v>#REF!</v>
      </c>
    </row>
    <row r="209" spans="1:11" ht="15" customHeight="1">
      <c r="A209" s="34">
        <v>6</v>
      </c>
      <c r="B209" s="35" t="s">
        <v>3484</v>
      </c>
      <c r="C209" s="34" t="s">
        <v>3485</v>
      </c>
      <c r="D209" s="35" t="s">
        <v>3486</v>
      </c>
      <c r="E209" s="36">
        <v>-156381.03</v>
      </c>
      <c r="F209" s="31"/>
      <c r="G209" s="36">
        <v>0</v>
      </c>
      <c r="H209" s="36">
        <v>5308.67</v>
      </c>
      <c r="I209" s="36">
        <v>-161689.70000000001</v>
      </c>
      <c r="J209" s="31"/>
      <c r="K209" t="e">
        <f>VLOOKUP(B209,#REF!,1,0)</f>
        <v>#REF!</v>
      </c>
    </row>
    <row r="210" spans="1:11" ht="15" customHeight="1">
      <c r="A210" s="34">
        <v>1</v>
      </c>
      <c r="B210" s="35" t="s">
        <v>3487</v>
      </c>
      <c r="C210" s="34" t="s">
        <v>1</v>
      </c>
      <c r="D210" s="35" t="s">
        <v>3488</v>
      </c>
      <c r="E210" s="36">
        <v>505407658.80000001</v>
      </c>
      <c r="F210" s="31"/>
      <c r="G210" s="36">
        <v>251292652.06</v>
      </c>
      <c r="H210" s="36">
        <v>244595806.50999999</v>
      </c>
      <c r="I210" s="36">
        <v>512104504.35000002</v>
      </c>
      <c r="J210" s="31"/>
      <c r="K210" t="e">
        <f>VLOOKUP(B210,#REF!,1,0)</f>
        <v>#REF!</v>
      </c>
    </row>
    <row r="211" spans="1:11" ht="15" customHeight="1">
      <c r="A211" s="34">
        <v>3</v>
      </c>
      <c r="B211" s="35" t="s">
        <v>3489</v>
      </c>
      <c r="C211" s="34" t="s">
        <v>1</v>
      </c>
      <c r="D211" s="35" t="s">
        <v>3490</v>
      </c>
      <c r="E211" s="36">
        <v>6660476.1100000003</v>
      </c>
      <c r="F211" s="31"/>
      <c r="G211" s="36">
        <v>8165901.7699999996</v>
      </c>
      <c r="H211" s="36">
        <v>7991476.1100000003</v>
      </c>
      <c r="I211" s="36">
        <v>6834901.7699999996</v>
      </c>
      <c r="J211" s="31"/>
      <c r="K211" t="e">
        <f>VLOOKUP(B211,#REF!,1,0)</f>
        <v>#REF!</v>
      </c>
    </row>
    <row r="212" spans="1:11" ht="15" customHeight="1">
      <c r="A212" s="34">
        <v>4</v>
      </c>
      <c r="B212" s="35" t="s">
        <v>3491</v>
      </c>
      <c r="C212" s="34" t="s">
        <v>1</v>
      </c>
      <c r="D212" s="35" t="s">
        <v>3492</v>
      </c>
      <c r="E212" s="36">
        <v>6660476.1100000003</v>
      </c>
      <c r="F212" s="31"/>
      <c r="G212" s="36">
        <v>8165901.7699999996</v>
      </c>
      <c r="H212" s="36">
        <v>7991476.1100000003</v>
      </c>
      <c r="I212" s="36">
        <v>6834901.7699999996</v>
      </c>
      <c r="J212" s="31"/>
      <c r="K212" t="e">
        <f>VLOOKUP(B212,#REF!,1,0)</f>
        <v>#REF!</v>
      </c>
    </row>
    <row r="213" spans="1:11" ht="15" customHeight="1">
      <c r="A213" s="34">
        <v>5</v>
      </c>
      <c r="B213" s="35" t="s">
        <v>3493</v>
      </c>
      <c r="C213" s="34" t="s">
        <v>1</v>
      </c>
      <c r="D213" s="35" t="s">
        <v>3494</v>
      </c>
      <c r="E213" s="36">
        <v>6660476.1100000003</v>
      </c>
      <c r="F213" s="31"/>
      <c r="G213" s="36">
        <v>8165901.7699999996</v>
      </c>
      <c r="H213" s="36">
        <v>7991476.1100000003</v>
      </c>
      <c r="I213" s="36">
        <v>6834901.7699999996</v>
      </c>
      <c r="J213" s="31"/>
      <c r="K213" t="e">
        <f>VLOOKUP(B213,#REF!,1,0)</f>
        <v>#REF!</v>
      </c>
    </row>
    <row r="214" spans="1:11" ht="15" customHeight="1">
      <c r="A214" s="34">
        <v>6</v>
      </c>
      <c r="B214" s="35" t="s">
        <v>3495</v>
      </c>
      <c r="C214" s="34" t="s">
        <v>3496</v>
      </c>
      <c r="D214" s="35" t="s">
        <v>3497</v>
      </c>
      <c r="E214" s="36">
        <v>6660476.1100000003</v>
      </c>
      <c r="F214" s="31"/>
      <c r="G214" s="36">
        <v>8165901.7699999996</v>
      </c>
      <c r="H214" s="36">
        <v>7991476.1100000003</v>
      </c>
      <c r="I214" s="36">
        <v>6834901.7699999996</v>
      </c>
      <c r="J214" s="31"/>
      <c r="K214" t="e">
        <f>VLOOKUP(B214,#REF!,1,0)</f>
        <v>#REF!</v>
      </c>
    </row>
    <row r="215" spans="1:11" ht="15" customHeight="1">
      <c r="A215" s="34">
        <v>3</v>
      </c>
      <c r="B215" s="35" t="s">
        <v>3498</v>
      </c>
      <c r="C215" s="34" t="s">
        <v>1</v>
      </c>
      <c r="D215" s="35" t="s">
        <v>3499</v>
      </c>
      <c r="E215" s="36">
        <v>10140541.6</v>
      </c>
      <c r="F215" s="31"/>
      <c r="G215" s="36">
        <v>76056349.890000001</v>
      </c>
      <c r="H215" s="36">
        <v>76368708.849999994</v>
      </c>
      <c r="I215" s="36">
        <v>9828182.6400000006</v>
      </c>
      <c r="J215" s="31"/>
      <c r="K215" t="e">
        <f>VLOOKUP(B215,#REF!,1,0)</f>
        <v>#REF!</v>
      </c>
    </row>
    <row r="216" spans="1:11" ht="15" customHeight="1">
      <c r="A216" s="34">
        <v>4</v>
      </c>
      <c r="B216" s="35" t="s">
        <v>3500</v>
      </c>
      <c r="C216" s="34" t="s">
        <v>1</v>
      </c>
      <c r="D216" s="35" t="s">
        <v>3501</v>
      </c>
      <c r="E216" s="36">
        <v>10140541.6</v>
      </c>
      <c r="F216" s="31"/>
      <c r="G216" s="36">
        <v>76056349.890000001</v>
      </c>
      <c r="H216" s="36">
        <v>76368708.849999994</v>
      </c>
      <c r="I216" s="36">
        <v>9828182.6400000006</v>
      </c>
      <c r="J216" s="31"/>
      <c r="K216" t="e">
        <f>VLOOKUP(B216,#REF!,1,0)</f>
        <v>#REF!</v>
      </c>
    </row>
    <row r="217" spans="1:11" ht="15" customHeight="1">
      <c r="A217" s="34">
        <v>5</v>
      </c>
      <c r="B217" s="35" t="s">
        <v>3502</v>
      </c>
      <c r="C217" s="34" t="s">
        <v>1</v>
      </c>
      <c r="D217" s="35" t="s">
        <v>3503</v>
      </c>
      <c r="E217" s="36">
        <v>10140541.6</v>
      </c>
      <c r="F217" s="31"/>
      <c r="G217" s="36">
        <v>76056349.890000001</v>
      </c>
      <c r="H217" s="36">
        <v>76368708.849999994</v>
      </c>
      <c r="I217" s="36">
        <v>9828182.6400000006</v>
      </c>
      <c r="J217" s="31"/>
      <c r="K217" t="e">
        <f>VLOOKUP(B217,#REF!,1,0)</f>
        <v>#REF!</v>
      </c>
    </row>
    <row r="218" spans="1:11" ht="15" customHeight="1">
      <c r="A218" s="34">
        <v>6</v>
      </c>
      <c r="B218" s="35" t="s">
        <v>3504</v>
      </c>
      <c r="C218" s="34" t="s">
        <v>3505</v>
      </c>
      <c r="D218" s="35" t="s">
        <v>3506</v>
      </c>
      <c r="E218" s="36">
        <v>10</v>
      </c>
      <c r="F218" s="31"/>
      <c r="G218" s="36">
        <v>0</v>
      </c>
      <c r="H218" s="36">
        <v>0</v>
      </c>
      <c r="I218" s="36">
        <v>10</v>
      </c>
      <c r="J218" s="31"/>
      <c r="K218" t="e">
        <f>VLOOKUP(B218,#REF!,1,0)</f>
        <v>#REF!</v>
      </c>
    </row>
    <row r="219" spans="1:11" ht="15" customHeight="1">
      <c r="A219" s="34">
        <v>6</v>
      </c>
      <c r="B219" s="35" t="s">
        <v>3507</v>
      </c>
      <c r="C219" s="34" t="s">
        <v>3508</v>
      </c>
      <c r="D219" s="35" t="s">
        <v>3509</v>
      </c>
      <c r="E219" s="36">
        <v>6576654.9900000002</v>
      </c>
      <c r="F219" s="31"/>
      <c r="G219" s="36">
        <v>5812930.54</v>
      </c>
      <c r="H219" s="36">
        <v>5578659.4299999997</v>
      </c>
      <c r="I219" s="36">
        <v>6810926.0999999996</v>
      </c>
      <c r="J219" s="31"/>
      <c r="K219" t="e">
        <f>VLOOKUP(B219,#REF!,1,0)</f>
        <v>#REF!</v>
      </c>
    </row>
    <row r="220" spans="1:11" ht="15" customHeight="1">
      <c r="A220" s="34">
        <v>6</v>
      </c>
      <c r="B220" s="35" t="s">
        <v>3513</v>
      </c>
      <c r="C220" s="34" t="s">
        <v>3514</v>
      </c>
      <c r="D220" s="35" t="s">
        <v>3515</v>
      </c>
      <c r="E220" s="36">
        <v>3550376.61</v>
      </c>
      <c r="F220" s="31"/>
      <c r="G220" s="36">
        <v>70243419.349999994</v>
      </c>
      <c r="H220" s="36">
        <v>70776549.420000002</v>
      </c>
      <c r="I220" s="36">
        <v>3017246.54</v>
      </c>
      <c r="J220" s="31"/>
      <c r="K220" t="e">
        <f>VLOOKUP(B220,#REF!,1,0)</f>
        <v>#REF!</v>
      </c>
    </row>
    <row r="221" spans="1:11" ht="15" customHeight="1">
      <c r="A221" s="34">
        <v>3</v>
      </c>
      <c r="B221" s="35" t="s">
        <v>3516</v>
      </c>
      <c r="C221" s="34" t="s">
        <v>1</v>
      </c>
      <c r="D221" s="35" t="s">
        <v>3517</v>
      </c>
      <c r="E221" s="36">
        <v>106880171.18000001</v>
      </c>
      <c r="F221" s="31"/>
      <c r="G221" s="36">
        <v>47948230.149999999</v>
      </c>
      <c r="H221" s="36">
        <v>51210930.659999996</v>
      </c>
      <c r="I221" s="36">
        <v>103617470.67</v>
      </c>
      <c r="J221" s="31"/>
      <c r="K221" t="e">
        <f>VLOOKUP(B221,#REF!,1,0)</f>
        <v>#REF!</v>
      </c>
    </row>
    <row r="222" spans="1:11" ht="15" customHeight="1">
      <c r="A222" s="34">
        <v>4</v>
      </c>
      <c r="B222" s="35" t="s">
        <v>3518</v>
      </c>
      <c r="C222" s="34" t="s">
        <v>1</v>
      </c>
      <c r="D222" s="35" t="s">
        <v>3519</v>
      </c>
      <c r="E222" s="36">
        <v>106880171.18000001</v>
      </c>
      <c r="F222" s="31"/>
      <c r="G222" s="36">
        <v>47948230.149999999</v>
      </c>
      <c r="H222" s="36">
        <v>51210930.659999996</v>
      </c>
      <c r="I222" s="36">
        <v>103617470.67</v>
      </c>
      <c r="J222" s="31"/>
      <c r="K222" t="e">
        <f>VLOOKUP(B222,#REF!,1,0)</f>
        <v>#REF!</v>
      </c>
    </row>
    <row r="223" spans="1:11" ht="15" customHeight="1">
      <c r="A223" s="34">
        <v>5</v>
      </c>
      <c r="B223" s="35" t="s">
        <v>3520</v>
      </c>
      <c r="C223" s="34" t="s">
        <v>1</v>
      </c>
      <c r="D223" s="35" t="s">
        <v>3521</v>
      </c>
      <c r="E223" s="36">
        <v>106880171.18000001</v>
      </c>
      <c r="F223" s="31"/>
      <c r="G223" s="36">
        <v>47948230.149999999</v>
      </c>
      <c r="H223" s="36">
        <v>51210930.659999996</v>
      </c>
      <c r="I223" s="36">
        <v>103617470.67</v>
      </c>
      <c r="J223" s="31"/>
      <c r="K223" t="e">
        <f>VLOOKUP(B223,#REF!,1,0)</f>
        <v>#REF!</v>
      </c>
    </row>
    <row r="224" spans="1:11" ht="15" customHeight="1">
      <c r="A224" s="34">
        <v>6</v>
      </c>
      <c r="B224" s="35" t="s">
        <v>3522</v>
      </c>
      <c r="C224" s="34" t="s">
        <v>3523</v>
      </c>
      <c r="D224" s="35" t="s">
        <v>3524</v>
      </c>
      <c r="E224" s="36">
        <v>106880171.18000001</v>
      </c>
      <c r="F224" s="31"/>
      <c r="G224" s="36">
        <v>47948230.149999999</v>
      </c>
      <c r="H224" s="36">
        <v>51210930.659999996</v>
      </c>
      <c r="I224" s="36">
        <v>103617470.67</v>
      </c>
      <c r="J224" s="31"/>
      <c r="K224" t="e">
        <f>VLOOKUP(B224,#REF!,1,0)</f>
        <v>#REF!</v>
      </c>
    </row>
    <row r="225" spans="1:11" ht="15" customHeight="1">
      <c r="A225" s="34">
        <v>3</v>
      </c>
      <c r="B225" s="35" t="s">
        <v>3525</v>
      </c>
      <c r="C225" s="34" t="s">
        <v>1</v>
      </c>
      <c r="D225" s="35" t="s">
        <v>3526</v>
      </c>
      <c r="E225" s="36">
        <v>24641697.199999999</v>
      </c>
      <c r="F225" s="31"/>
      <c r="G225" s="36">
        <v>1022573.41</v>
      </c>
      <c r="H225" s="36">
        <v>0</v>
      </c>
      <c r="I225" s="36">
        <v>25664270.609999999</v>
      </c>
      <c r="J225" s="31"/>
      <c r="K225" t="e">
        <f>VLOOKUP(B225,#REF!,1,0)</f>
        <v>#REF!</v>
      </c>
    </row>
    <row r="226" spans="1:11" ht="15" customHeight="1">
      <c r="A226" s="34">
        <v>4</v>
      </c>
      <c r="B226" s="35" t="s">
        <v>3527</v>
      </c>
      <c r="C226" s="34" t="s">
        <v>1</v>
      </c>
      <c r="D226" s="35" t="s">
        <v>3528</v>
      </c>
      <c r="E226" s="36">
        <v>24641697.199999999</v>
      </c>
      <c r="F226" s="31"/>
      <c r="G226" s="36">
        <v>1022573.41</v>
      </c>
      <c r="H226" s="36">
        <v>0</v>
      </c>
      <c r="I226" s="36">
        <v>25664270.609999999</v>
      </c>
      <c r="J226" s="31"/>
      <c r="K226" t="e">
        <f>VLOOKUP(B226,#REF!,1,0)</f>
        <v>#REF!</v>
      </c>
    </row>
    <row r="227" spans="1:11" ht="15" customHeight="1">
      <c r="A227" s="34">
        <v>6</v>
      </c>
      <c r="B227" s="35" t="s">
        <v>3529</v>
      </c>
      <c r="C227" s="34" t="s">
        <v>3530</v>
      </c>
      <c r="D227" s="35" t="s">
        <v>3531</v>
      </c>
      <c r="E227" s="36">
        <v>5200000</v>
      </c>
      <c r="F227" s="31"/>
      <c r="G227" s="36">
        <v>0</v>
      </c>
      <c r="H227" s="36">
        <v>0</v>
      </c>
      <c r="I227" s="36">
        <v>5200000</v>
      </c>
      <c r="J227" s="31"/>
      <c r="K227" t="e">
        <f>VLOOKUP(B227,#REF!,1,0)</f>
        <v>#REF!</v>
      </c>
    </row>
    <row r="228" spans="1:11" ht="15" customHeight="1">
      <c r="A228" s="34">
        <v>6</v>
      </c>
      <c r="B228" s="35" t="s">
        <v>3532</v>
      </c>
      <c r="C228" s="34" t="s">
        <v>3533</v>
      </c>
      <c r="D228" s="35" t="s">
        <v>3452</v>
      </c>
      <c r="E228" s="36">
        <v>1760000</v>
      </c>
      <c r="F228" s="31"/>
      <c r="G228" s="36">
        <v>0</v>
      </c>
      <c r="H228" s="36">
        <v>0</v>
      </c>
      <c r="I228" s="36">
        <v>1760000</v>
      </c>
      <c r="J228" s="31"/>
      <c r="K228" t="e">
        <f>VLOOKUP(B228,#REF!,1,0)</f>
        <v>#REF!</v>
      </c>
    </row>
    <row r="229" spans="1:11" ht="15" customHeight="1">
      <c r="A229" s="34">
        <v>6</v>
      </c>
      <c r="B229" s="35" t="s">
        <v>3534</v>
      </c>
      <c r="C229" s="34" t="s">
        <v>3535</v>
      </c>
      <c r="D229" s="35" t="s">
        <v>3536</v>
      </c>
      <c r="E229" s="36">
        <v>3457000</v>
      </c>
      <c r="F229" s="31"/>
      <c r="G229" s="36">
        <v>0</v>
      </c>
      <c r="H229" s="36">
        <v>0</v>
      </c>
      <c r="I229" s="36">
        <v>3457000</v>
      </c>
      <c r="J229" s="31"/>
      <c r="K229" t="e">
        <f>VLOOKUP(B229,#REF!,1,0)</f>
        <v>#REF!</v>
      </c>
    </row>
    <row r="230" spans="1:11" ht="15" customHeight="1">
      <c r="A230" s="34">
        <v>6</v>
      </c>
      <c r="B230" s="35" t="s">
        <v>3537</v>
      </c>
      <c r="C230" s="34" t="s">
        <v>3538</v>
      </c>
      <c r="D230" s="35" t="s">
        <v>3539</v>
      </c>
      <c r="E230" s="36">
        <v>14224697.199999999</v>
      </c>
      <c r="F230" s="31"/>
      <c r="G230" s="36">
        <v>1022573.41</v>
      </c>
      <c r="H230" s="36">
        <v>0</v>
      </c>
      <c r="I230" s="36">
        <v>15247270.609999999</v>
      </c>
      <c r="J230" s="31"/>
      <c r="K230" t="e">
        <f>VLOOKUP(B230,#REF!,1,0)</f>
        <v>#REF!</v>
      </c>
    </row>
    <row r="231" spans="1:11" ht="15" customHeight="1">
      <c r="A231" s="34">
        <v>3</v>
      </c>
      <c r="B231" s="35" t="s">
        <v>3540</v>
      </c>
      <c r="C231" s="34" t="s">
        <v>1</v>
      </c>
      <c r="D231" s="35" t="s">
        <v>3541</v>
      </c>
      <c r="E231" s="36">
        <v>265939565.03999999</v>
      </c>
      <c r="F231" s="31"/>
      <c r="G231" s="36">
        <v>94296209.060000002</v>
      </c>
      <c r="H231" s="36">
        <v>89853402.760000005</v>
      </c>
      <c r="I231" s="36">
        <v>270382371.33999997</v>
      </c>
      <c r="J231" s="31"/>
      <c r="K231" t="e">
        <f>VLOOKUP(B231,#REF!,1,0)</f>
        <v>#REF!</v>
      </c>
    </row>
    <row r="232" spans="1:11" ht="15" customHeight="1">
      <c r="A232" s="34">
        <v>4</v>
      </c>
      <c r="B232" s="35" t="s">
        <v>3542</v>
      </c>
      <c r="C232" s="34" t="s">
        <v>1</v>
      </c>
      <c r="D232" s="35" t="s">
        <v>3543</v>
      </c>
      <c r="E232" s="36">
        <v>169377070.74000001</v>
      </c>
      <c r="F232" s="31"/>
      <c r="G232" s="36">
        <v>10009893.58</v>
      </c>
      <c r="H232" s="36">
        <v>4858269.3899999997</v>
      </c>
      <c r="I232" s="36">
        <v>174528694.93000001</v>
      </c>
      <c r="J232" s="31"/>
      <c r="K232" t="e">
        <f>VLOOKUP(B232,#REF!,1,0)</f>
        <v>#REF!</v>
      </c>
    </row>
    <row r="233" spans="1:11" ht="15" customHeight="1">
      <c r="A233" s="34">
        <v>6</v>
      </c>
      <c r="B233" s="35" t="s">
        <v>3544</v>
      </c>
      <c r="C233" s="34" t="s">
        <v>3545</v>
      </c>
      <c r="D233" s="35" t="s">
        <v>3546</v>
      </c>
      <c r="E233" s="36">
        <v>51284470.719999999</v>
      </c>
      <c r="F233" s="31"/>
      <c r="G233" s="36">
        <v>3214065.47</v>
      </c>
      <c r="H233" s="36">
        <v>1377049.99</v>
      </c>
      <c r="I233" s="36">
        <v>53121486.200000003</v>
      </c>
      <c r="J233" s="31"/>
      <c r="K233" t="e">
        <f>VLOOKUP(B233,#REF!,1,0)</f>
        <v>#REF!</v>
      </c>
    </row>
    <row r="234" spans="1:11" ht="15" customHeight="1">
      <c r="A234" s="34">
        <v>6</v>
      </c>
      <c r="B234" s="35" t="s">
        <v>3547</v>
      </c>
      <c r="C234" s="34" t="s">
        <v>3548</v>
      </c>
      <c r="D234" s="35" t="s">
        <v>3549</v>
      </c>
      <c r="E234" s="36">
        <v>118092600.02</v>
      </c>
      <c r="F234" s="31"/>
      <c r="G234" s="36">
        <v>6795828.1100000003</v>
      </c>
      <c r="H234" s="36">
        <v>3481219.4</v>
      </c>
      <c r="I234" s="36">
        <v>121407208.73</v>
      </c>
      <c r="J234" s="31"/>
      <c r="K234" t="e">
        <f>VLOOKUP(B234,#REF!,1,0)</f>
        <v>#REF!</v>
      </c>
    </row>
    <row r="235" spans="1:11" ht="15" customHeight="1">
      <c r="A235" s="34">
        <v>4</v>
      </c>
      <c r="B235" s="35" t="s">
        <v>3550</v>
      </c>
      <c r="C235" s="34" t="s">
        <v>1</v>
      </c>
      <c r="D235" s="35" t="s">
        <v>3551</v>
      </c>
      <c r="E235" s="36">
        <v>3560366.13</v>
      </c>
      <c r="F235" s="31"/>
      <c r="G235" s="36">
        <v>0</v>
      </c>
      <c r="H235" s="36">
        <v>310247.21000000002</v>
      </c>
      <c r="I235" s="36">
        <v>3250118.92</v>
      </c>
      <c r="J235" s="31"/>
      <c r="K235" t="e">
        <f>VLOOKUP(B235,#REF!,1,0)</f>
        <v>#REF!</v>
      </c>
    </row>
    <row r="236" spans="1:11" ht="15" customHeight="1">
      <c r="A236" s="34">
        <v>5</v>
      </c>
      <c r="B236" s="35" t="s">
        <v>3552</v>
      </c>
      <c r="C236" s="34" t="s">
        <v>1</v>
      </c>
      <c r="D236" s="35" t="s">
        <v>3553</v>
      </c>
      <c r="E236" s="36">
        <v>1670461.5</v>
      </c>
      <c r="F236" s="31"/>
      <c r="G236" s="36">
        <v>0</v>
      </c>
      <c r="H236" s="36">
        <v>150030.19</v>
      </c>
      <c r="I236" s="36">
        <v>1520431.31</v>
      </c>
      <c r="J236" s="31"/>
      <c r="K236" t="e">
        <f>VLOOKUP(B236,#REF!,1,0)</f>
        <v>#REF!</v>
      </c>
    </row>
    <row r="237" spans="1:11" ht="15" customHeight="1">
      <c r="A237" s="34">
        <v>6</v>
      </c>
      <c r="B237" s="35" t="s">
        <v>3554</v>
      </c>
      <c r="C237" s="34" t="s">
        <v>3555</v>
      </c>
      <c r="D237" s="35" t="s">
        <v>3556</v>
      </c>
      <c r="E237" s="36">
        <v>1670461.5</v>
      </c>
      <c r="F237" s="31"/>
      <c r="G237" s="36">
        <v>0</v>
      </c>
      <c r="H237" s="36">
        <v>150030.19</v>
      </c>
      <c r="I237" s="36">
        <v>1520431.31</v>
      </c>
      <c r="J237" s="31"/>
      <c r="K237" t="e">
        <f>VLOOKUP(B237,#REF!,1,0)</f>
        <v>#REF!</v>
      </c>
    </row>
    <row r="238" spans="1:11" ht="15" customHeight="1">
      <c r="A238" s="34">
        <v>5</v>
      </c>
      <c r="B238" s="35" t="s">
        <v>3557</v>
      </c>
      <c r="C238" s="34" t="s">
        <v>1</v>
      </c>
      <c r="D238" s="35" t="s">
        <v>3558</v>
      </c>
      <c r="E238" s="36">
        <v>1889904.63</v>
      </c>
      <c r="F238" s="31"/>
      <c r="G238" s="36">
        <v>0</v>
      </c>
      <c r="H238" s="36">
        <v>160217.01999999999</v>
      </c>
      <c r="I238" s="36">
        <v>1729687.61</v>
      </c>
      <c r="J238" s="31"/>
      <c r="K238" t="e">
        <f>VLOOKUP(B238,#REF!,1,0)</f>
        <v>#REF!</v>
      </c>
    </row>
    <row r="239" spans="1:11" ht="15" customHeight="1">
      <c r="A239" s="34">
        <v>6</v>
      </c>
      <c r="B239" s="35" t="s">
        <v>3559</v>
      </c>
      <c r="C239" s="34" t="s">
        <v>3560</v>
      </c>
      <c r="D239" s="35" t="s">
        <v>3561</v>
      </c>
      <c r="E239" s="36">
        <v>1889904.63</v>
      </c>
      <c r="F239" s="31"/>
      <c r="G239" s="36">
        <v>0</v>
      </c>
      <c r="H239" s="36">
        <v>160217.01999999999</v>
      </c>
      <c r="I239" s="36">
        <v>1729687.61</v>
      </c>
      <c r="J239" s="31"/>
      <c r="K239" t="e">
        <f>VLOOKUP(B239,#REF!,1,0)</f>
        <v>#REF!</v>
      </c>
    </row>
    <row r="240" spans="1:11" ht="15" customHeight="1">
      <c r="A240" s="34">
        <v>4</v>
      </c>
      <c r="B240" s="35" t="s">
        <v>3562</v>
      </c>
      <c r="C240" s="34" t="s">
        <v>1</v>
      </c>
      <c r="D240" s="35" t="s">
        <v>3563</v>
      </c>
      <c r="E240" s="36">
        <v>3322725.33</v>
      </c>
      <c r="F240" s="31"/>
      <c r="G240" s="36">
        <v>1656579.21</v>
      </c>
      <c r="H240" s="36">
        <v>4017.58</v>
      </c>
      <c r="I240" s="36">
        <v>4975286.96</v>
      </c>
      <c r="J240" s="31"/>
      <c r="K240" t="e">
        <f>VLOOKUP(B240,#REF!,1,0)</f>
        <v>#REF!</v>
      </c>
    </row>
    <row r="241" spans="1:11" ht="15" customHeight="1">
      <c r="A241" s="34">
        <v>5</v>
      </c>
      <c r="B241" s="35" t="s">
        <v>3564</v>
      </c>
      <c r="C241" s="34" t="s">
        <v>1</v>
      </c>
      <c r="D241" s="35" t="s">
        <v>3565</v>
      </c>
      <c r="E241" s="36">
        <v>3322725.33</v>
      </c>
      <c r="F241" s="31"/>
      <c r="G241" s="36">
        <v>1656579.21</v>
      </c>
      <c r="H241" s="36">
        <v>4017.58</v>
      </c>
      <c r="I241" s="36">
        <v>4975286.96</v>
      </c>
      <c r="J241" s="31"/>
      <c r="K241" t="e">
        <f>VLOOKUP(B241,#REF!,1,0)</f>
        <v>#REF!</v>
      </c>
    </row>
    <row r="242" spans="1:11" ht="15" customHeight="1">
      <c r="A242" s="34">
        <v>6</v>
      </c>
      <c r="B242" s="35" t="s">
        <v>3566</v>
      </c>
      <c r="C242" s="34" t="s">
        <v>3567</v>
      </c>
      <c r="D242" s="35" t="s">
        <v>3568</v>
      </c>
      <c r="E242" s="36">
        <v>3322725.33</v>
      </c>
      <c r="F242" s="31"/>
      <c r="G242" s="36">
        <v>1656579.21</v>
      </c>
      <c r="H242" s="36">
        <v>4017.58</v>
      </c>
      <c r="I242" s="36">
        <v>4975286.96</v>
      </c>
      <c r="J242" s="31"/>
      <c r="K242" t="e">
        <f>VLOOKUP(B242,#REF!,1,0)</f>
        <v>#REF!</v>
      </c>
    </row>
    <row r="243" spans="1:11" ht="15" customHeight="1">
      <c r="A243" s="34">
        <v>4</v>
      </c>
      <c r="B243" s="35" t="s">
        <v>3569</v>
      </c>
      <c r="C243" s="34" t="s">
        <v>1</v>
      </c>
      <c r="D243" s="35" t="s">
        <v>3570</v>
      </c>
      <c r="E243" s="36">
        <v>-1459385.65</v>
      </c>
      <c r="F243" s="31"/>
      <c r="G243" s="36">
        <v>0</v>
      </c>
      <c r="H243" s="36">
        <v>659665.05000000005</v>
      </c>
      <c r="I243" s="36">
        <v>-2119050.7000000002</v>
      </c>
      <c r="J243" s="31"/>
      <c r="K243" t="e">
        <f>VLOOKUP(B243,#REF!,1,0)</f>
        <v>#REF!</v>
      </c>
    </row>
    <row r="244" spans="1:11" ht="15" customHeight="1">
      <c r="A244" s="34">
        <v>5</v>
      </c>
      <c r="B244" s="35" t="s">
        <v>3571</v>
      </c>
      <c r="C244" s="34" t="s">
        <v>1</v>
      </c>
      <c r="D244" s="35" t="s">
        <v>3572</v>
      </c>
      <c r="E244" s="36">
        <v>-1459385.65</v>
      </c>
      <c r="F244" s="31"/>
      <c r="G244" s="36">
        <v>0</v>
      </c>
      <c r="H244" s="36">
        <v>659665.05000000005</v>
      </c>
      <c r="I244" s="36">
        <v>-2119050.7000000002</v>
      </c>
      <c r="J244" s="31"/>
      <c r="K244" t="e">
        <f>VLOOKUP(B244,#REF!,1,0)</f>
        <v>#REF!</v>
      </c>
    </row>
    <row r="245" spans="1:11" ht="15" customHeight="1">
      <c r="A245" s="34">
        <v>6</v>
      </c>
      <c r="B245" s="35" t="s">
        <v>3573</v>
      </c>
      <c r="C245" s="34" t="s">
        <v>3574</v>
      </c>
      <c r="D245" s="35" t="s">
        <v>3575</v>
      </c>
      <c r="E245" s="36">
        <v>-1459385.65</v>
      </c>
      <c r="F245" s="31"/>
      <c r="G245" s="36">
        <v>0</v>
      </c>
      <c r="H245" s="36">
        <v>659665.05000000005</v>
      </c>
      <c r="I245" s="36">
        <v>-2119050.7000000002</v>
      </c>
      <c r="J245" s="31"/>
      <c r="K245" t="e">
        <f>VLOOKUP(B245,#REF!,1,0)</f>
        <v>#REF!</v>
      </c>
    </row>
    <row r="246" spans="1:11" ht="15" customHeight="1">
      <c r="A246" s="34">
        <v>5</v>
      </c>
      <c r="B246" s="35" t="s">
        <v>3576</v>
      </c>
      <c r="C246" s="34" t="s">
        <v>1</v>
      </c>
      <c r="D246" s="35" t="s">
        <v>3577</v>
      </c>
      <c r="E246" s="36">
        <v>-91870.2</v>
      </c>
      <c r="F246" s="31"/>
      <c r="G246" s="36">
        <v>0</v>
      </c>
      <c r="H246" s="36">
        <v>42236.38</v>
      </c>
      <c r="I246" s="36">
        <v>-134106.57999999999</v>
      </c>
      <c r="J246" s="31"/>
      <c r="K246" t="e">
        <f>VLOOKUP(B246,#REF!,1,0)</f>
        <v>#REF!</v>
      </c>
    </row>
    <row r="247" spans="1:11" ht="15" customHeight="1">
      <c r="A247" s="34">
        <v>6</v>
      </c>
      <c r="B247" s="35" t="s">
        <v>3578</v>
      </c>
      <c r="C247" s="34" t="s">
        <v>3579</v>
      </c>
      <c r="D247" s="35" t="s">
        <v>3580</v>
      </c>
      <c r="E247" s="36">
        <v>-91870.2</v>
      </c>
      <c r="F247" s="31"/>
      <c r="G247" s="36">
        <v>0</v>
      </c>
      <c r="H247" s="36">
        <v>42236.38</v>
      </c>
      <c r="I247" s="36">
        <v>-134106.57999999999</v>
      </c>
      <c r="J247" s="31"/>
      <c r="K247" t="e">
        <f>VLOOKUP(B247,#REF!,1,0)</f>
        <v>#REF!</v>
      </c>
    </row>
    <row r="248" spans="1:11" ht="15" customHeight="1">
      <c r="A248" s="34">
        <v>4</v>
      </c>
      <c r="B248" s="35" t="s">
        <v>3581</v>
      </c>
      <c r="C248" s="34" t="s">
        <v>1</v>
      </c>
      <c r="D248" s="35" t="s">
        <v>3582</v>
      </c>
      <c r="E248" s="36">
        <v>27185104.739999998</v>
      </c>
      <c r="F248" s="31"/>
      <c r="G248" s="36">
        <v>455807.47</v>
      </c>
      <c r="H248" s="36">
        <v>1439666.11</v>
      </c>
      <c r="I248" s="36">
        <v>26201246.100000001</v>
      </c>
      <c r="J248" s="31"/>
      <c r="K248" t="e">
        <f>VLOOKUP(B248,#REF!,1,0)</f>
        <v>#REF!</v>
      </c>
    </row>
    <row r="249" spans="1:11" ht="15" customHeight="1">
      <c r="A249" s="34">
        <v>5</v>
      </c>
      <c r="B249" s="35" t="s">
        <v>3583</v>
      </c>
      <c r="C249" s="34" t="s">
        <v>1</v>
      </c>
      <c r="D249" s="35" t="s">
        <v>3584</v>
      </c>
      <c r="E249" s="36">
        <v>27185104.739999998</v>
      </c>
      <c r="F249" s="31"/>
      <c r="G249" s="36">
        <v>455807.47</v>
      </c>
      <c r="H249" s="36">
        <v>1439666.11</v>
      </c>
      <c r="I249" s="36">
        <v>26201246.100000001</v>
      </c>
      <c r="J249" s="31"/>
      <c r="K249" t="e">
        <f>VLOOKUP(B249,#REF!,1,0)</f>
        <v>#REF!</v>
      </c>
    </row>
    <row r="250" spans="1:11" ht="15" customHeight="1">
      <c r="A250" s="34">
        <v>6</v>
      </c>
      <c r="B250" s="35" t="s">
        <v>3585</v>
      </c>
      <c r="C250" s="34" t="s">
        <v>3586</v>
      </c>
      <c r="D250" s="35" t="s">
        <v>3587</v>
      </c>
      <c r="E250" s="36">
        <v>4362171.5199999996</v>
      </c>
      <c r="F250" s="31"/>
      <c r="G250" s="36">
        <v>47738.559999999998</v>
      </c>
      <c r="H250" s="36">
        <v>384812.58</v>
      </c>
      <c r="I250" s="36">
        <v>4025097.5</v>
      </c>
      <c r="J250" s="31"/>
      <c r="K250" t="e">
        <f>VLOOKUP(B250,#REF!,1,0)</f>
        <v>#REF!</v>
      </c>
    </row>
    <row r="251" spans="1:11" ht="15" customHeight="1">
      <c r="A251" s="34">
        <v>6</v>
      </c>
      <c r="B251" s="35" t="s">
        <v>3588</v>
      </c>
      <c r="C251" s="34" t="s">
        <v>3589</v>
      </c>
      <c r="D251" s="35" t="s">
        <v>3590</v>
      </c>
      <c r="E251" s="36">
        <v>17407530.43</v>
      </c>
      <c r="F251" s="31"/>
      <c r="G251" s="36">
        <v>383266.31</v>
      </c>
      <c r="H251" s="36">
        <v>110126.71</v>
      </c>
      <c r="I251" s="36">
        <v>17680670.030000001</v>
      </c>
      <c r="J251" s="31"/>
      <c r="K251" t="e">
        <f>VLOOKUP(B251,#REF!,1,0)</f>
        <v>#REF!</v>
      </c>
    </row>
    <row r="252" spans="1:11" ht="15" customHeight="1">
      <c r="A252" s="34">
        <v>6</v>
      </c>
      <c r="B252" s="35" t="s">
        <v>3591</v>
      </c>
      <c r="C252" s="34" t="s">
        <v>3592</v>
      </c>
      <c r="D252" s="35" t="s">
        <v>3593</v>
      </c>
      <c r="E252" s="36">
        <v>5415402.79</v>
      </c>
      <c r="F252" s="31"/>
      <c r="G252" s="36">
        <v>24802.6</v>
      </c>
      <c r="H252" s="36">
        <v>944726.82</v>
      </c>
      <c r="I252" s="36">
        <v>4495478.57</v>
      </c>
      <c r="J252" s="31"/>
      <c r="K252" t="e">
        <f>VLOOKUP(B252,#REF!,1,0)</f>
        <v>#REF!</v>
      </c>
    </row>
    <row r="253" spans="1:11" ht="15" customHeight="1">
      <c r="A253" s="34">
        <v>4</v>
      </c>
      <c r="B253" s="35" t="s">
        <v>3594</v>
      </c>
      <c r="C253" s="34" t="s">
        <v>1</v>
      </c>
      <c r="D253" s="35" t="s">
        <v>3595</v>
      </c>
      <c r="E253" s="36">
        <v>2604207.9</v>
      </c>
      <c r="F253" s="31"/>
      <c r="G253" s="36">
        <v>2551198.86</v>
      </c>
      <c r="H253" s="36">
        <v>2530141.35</v>
      </c>
      <c r="I253" s="36">
        <v>2625265.41</v>
      </c>
      <c r="J253" s="31"/>
      <c r="K253" t="e">
        <f>VLOOKUP(B253,#REF!,1,0)</f>
        <v>#REF!</v>
      </c>
    </row>
    <row r="254" spans="1:11" ht="15" customHeight="1">
      <c r="A254" s="34">
        <v>5</v>
      </c>
      <c r="B254" s="35" t="s">
        <v>3596</v>
      </c>
      <c r="C254" s="34" t="s">
        <v>1</v>
      </c>
      <c r="D254" s="35" t="s">
        <v>3597</v>
      </c>
      <c r="E254" s="36">
        <v>2604207.9</v>
      </c>
      <c r="F254" s="31"/>
      <c r="G254" s="36">
        <v>2551198.86</v>
      </c>
      <c r="H254" s="36">
        <v>2530141.35</v>
      </c>
      <c r="I254" s="36">
        <v>2625265.41</v>
      </c>
      <c r="J254" s="31"/>
      <c r="K254" t="e">
        <f>VLOOKUP(B254,#REF!,1,0)</f>
        <v>#REF!</v>
      </c>
    </row>
    <row r="255" spans="1:11" ht="15" customHeight="1">
      <c r="A255" s="34">
        <v>6</v>
      </c>
      <c r="B255" s="35" t="s">
        <v>3598</v>
      </c>
      <c r="C255" s="34" t="s">
        <v>3599</v>
      </c>
      <c r="D255" s="35" t="s">
        <v>3600</v>
      </c>
      <c r="E255" s="36">
        <v>2604207.9</v>
      </c>
      <c r="F255" s="31"/>
      <c r="G255" s="36">
        <v>2551198.86</v>
      </c>
      <c r="H255" s="36">
        <v>2530141.35</v>
      </c>
      <c r="I255" s="36">
        <v>2625265.41</v>
      </c>
      <c r="J255" s="31"/>
      <c r="K255" t="e">
        <f>VLOOKUP(B255,#REF!,1,0)</f>
        <v>#REF!</v>
      </c>
    </row>
    <row r="256" spans="1:11" ht="15" customHeight="1">
      <c r="A256" s="34">
        <v>4</v>
      </c>
      <c r="B256" s="35" t="s">
        <v>3601</v>
      </c>
      <c r="C256" s="34" t="s">
        <v>1</v>
      </c>
      <c r="D256" s="35" t="s">
        <v>3602</v>
      </c>
      <c r="E256" s="36">
        <v>14862407.529999999</v>
      </c>
      <c r="F256" s="31"/>
      <c r="G256" s="36">
        <v>15951994.939999999</v>
      </c>
      <c r="H256" s="36">
        <v>16210983.539999999</v>
      </c>
      <c r="I256" s="36">
        <v>14603418.93</v>
      </c>
      <c r="J256" s="31"/>
      <c r="K256" t="e">
        <f>VLOOKUP(B256,#REF!,1,0)</f>
        <v>#REF!</v>
      </c>
    </row>
    <row r="257" spans="1:11" ht="15" customHeight="1">
      <c r="A257" s="34">
        <v>5</v>
      </c>
      <c r="B257" s="35" t="s">
        <v>3603</v>
      </c>
      <c r="C257" s="34" t="s">
        <v>1</v>
      </c>
      <c r="D257" s="35" t="s">
        <v>3604</v>
      </c>
      <c r="E257" s="36">
        <v>11520802.130000001</v>
      </c>
      <c r="F257" s="31"/>
      <c r="G257" s="36">
        <v>13679109.76</v>
      </c>
      <c r="H257" s="36">
        <v>13945654.93</v>
      </c>
      <c r="I257" s="36">
        <v>11254256.960000001</v>
      </c>
      <c r="J257" s="31"/>
      <c r="K257" t="e">
        <f>VLOOKUP(B257,#REF!,1,0)</f>
        <v>#REF!</v>
      </c>
    </row>
    <row r="258" spans="1:11" ht="15" customHeight="1">
      <c r="A258" s="34">
        <v>6</v>
      </c>
      <c r="B258" s="35" t="s">
        <v>3605</v>
      </c>
      <c r="C258" s="34" t="s">
        <v>3606</v>
      </c>
      <c r="D258" s="35" t="s">
        <v>3607</v>
      </c>
      <c r="E258" s="36">
        <v>1570617.94</v>
      </c>
      <c r="F258" s="31"/>
      <c r="G258" s="36">
        <v>5486802.6200000001</v>
      </c>
      <c r="H258" s="36">
        <v>5370239.7000000002</v>
      </c>
      <c r="I258" s="36">
        <v>1687180.86</v>
      </c>
      <c r="J258" s="31"/>
      <c r="K258" t="e">
        <f>VLOOKUP(B258,#REF!,1,0)</f>
        <v>#REF!</v>
      </c>
    </row>
    <row r="259" spans="1:11" ht="15" customHeight="1">
      <c r="A259" s="34">
        <v>6</v>
      </c>
      <c r="B259" s="35" t="s">
        <v>3608</v>
      </c>
      <c r="C259" s="34" t="s">
        <v>3609</v>
      </c>
      <c r="D259" s="35" t="s">
        <v>3036</v>
      </c>
      <c r="E259" s="36">
        <v>9950184.1899999995</v>
      </c>
      <c r="F259" s="31"/>
      <c r="G259" s="36">
        <v>8192307.1399999997</v>
      </c>
      <c r="H259" s="36">
        <v>8575415.2300000004</v>
      </c>
      <c r="I259" s="36">
        <v>9567076.0999999996</v>
      </c>
      <c r="J259" s="31"/>
      <c r="K259" t="e">
        <f>VLOOKUP(B259,#REF!,1,0)</f>
        <v>#REF!</v>
      </c>
    </row>
    <row r="260" spans="1:11" ht="15" customHeight="1">
      <c r="A260" s="34">
        <v>5</v>
      </c>
      <c r="B260" s="35" t="s">
        <v>3610</v>
      </c>
      <c r="C260" s="34" t="s">
        <v>1</v>
      </c>
      <c r="D260" s="35" t="s">
        <v>3611</v>
      </c>
      <c r="E260" s="36">
        <v>3341605.4</v>
      </c>
      <c r="F260" s="31"/>
      <c r="G260" s="36">
        <v>2272885.1800000002</v>
      </c>
      <c r="H260" s="36">
        <v>2265328.61</v>
      </c>
      <c r="I260" s="36">
        <v>3349161.97</v>
      </c>
      <c r="J260" s="31"/>
      <c r="K260" t="e">
        <f>VLOOKUP(B260,#REF!,1,0)</f>
        <v>#REF!</v>
      </c>
    </row>
    <row r="261" spans="1:11" ht="15" customHeight="1">
      <c r="A261" s="34">
        <v>6</v>
      </c>
      <c r="B261" s="35" t="s">
        <v>3612</v>
      </c>
      <c r="C261" s="34" t="s">
        <v>3613</v>
      </c>
      <c r="D261" s="35" t="s">
        <v>3015</v>
      </c>
      <c r="E261" s="36">
        <v>3341605.4</v>
      </c>
      <c r="F261" s="31"/>
      <c r="G261" s="36">
        <v>2272885.1800000002</v>
      </c>
      <c r="H261" s="36">
        <v>2265328.61</v>
      </c>
      <c r="I261" s="36">
        <v>3349161.97</v>
      </c>
      <c r="J261" s="31"/>
      <c r="K261" t="e">
        <f>VLOOKUP(B261,#REF!,1,0)</f>
        <v>#REF!</v>
      </c>
    </row>
    <row r="262" spans="1:11" ht="15" customHeight="1">
      <c r="A262" s="34">
        <v>4</v>
      </c>
      <c r="B262" s="35" t="s">
        <v>3614</v>
      </c>
      <c r="C262" s="34" t="s">
        <v>1</v>
      </c>
      <c r="D262" s="35" t="s">
        <v>3615</v>
      </c>
      <c r="E262" s="36">
        <v>3516.6</v>
      </c>
      <c r="F262" s="31"/>
      <c r="G262" s="36">
        <v>0</v>
      </c>
      <c r="H262" s="36">
        <v>0</v>
      </c>
      <c r="I262" s="36">
        <v>3516.6</v>
      </c>
      <c r="J262" s="31"/>
      <c r="K262" t="e">
        <f>VLOOKUP(B262,#REF!,1,0)</f>
        <v>#REF!</v>
      </c>
    </row>
    <row r="263" spans="1:11" ht="15" customHeight="1">
      <c r="A263" s="34">
        <v>6</v>
      </c>
      <c r="B263" s="35" t="s">
        <v>3616</v>
      </c>
      <c r="C263" s="34" t="s">
        <v>3617</v>
      </c>
      <c r="D263" s="35" t="s">
        <v>3618</v>
      </c>
      <c r="E263" s="36">
        <v>3516.6</v>
      </c>
      <c r="F263" s="31"/>
      <c r="G263" s="36">
        <v>0</v>
      </c>
      <c r="H263" s="36">
        <v>0</v>
      </c>
      <c r="I263" s="36">
        <v>3516.6</v>
      </c>
      <c r="J263" s="31"/>
      <c r="K263" t="e">
        <f>VLOOKUP(B263,#REF!,1,0)</f>
        <v>#REF!</v>
      </c>
    </row>
    <row r="264" spans="1:11" ht="15" customHeight="1">
      <c r="A264" s="34">
        <v>4</v>
      </c>
      <c r="B264" s="35" t="s">
        <v>3619</v>
      </c>
      <c r="C264" s="34" t="s">
        <v>1</v>
      </c>
      <c r="D264" s="35" t="s">
        <v>3620</v>
      </c>
      <c r="E264" s="36">
        <v>46575421.920000002</v>
      </c>
      <c r="F264" s="31"/>
      <c r="G264" s="36">
        <v>63670735</v>
      </c>
      <c r="H264" s="36">
        <v>63798176.149999999</v>
      </c>
      <c r="I264" s="36">
        <v>46447980.770000003</v>
      </c>
      <c r="J264" s="31"/>
      <c r="K264" t="e">
        <f>VLOOKUP(B264,#REF!,1,0)</f>
        <v>#REF!</v>
      </c>
    </row>
    <row r="265" spans="1:11" ht="15" customHeight="1">
      <c r="A265" s="34">
        <v>6</v>
      </c>
      <c r="B265" s="35" t="s">
        <v>3621</v>
      </c>
      <c r="C265" s="34" t="s">
        <v>3622</v>
      </c>
      <c r="D265" s="35" t="s">
        <v>3623</v>
      </c>
      <c r="E265" s="36">
        <v>2889150.71</v>
      </c>
      <c r="F265" s="31"/>
      <c r="G265" s="36">
        <v>9978.7199999999993</v>
      </c>
      <c r="H265" s="36">
        <v>411649.15</v>
      </c>
      <c r="I265" s="36">
        <v>2487480.2799999998</v>
      </c>
      <c r="J265" s="31"/>
      <c r="K265" t="e">
        <f>VLOOKUP(B265,#REF!,1,0)</f>
        <v>#REF!</v>
      </c>
    </row>
    <row r="266" spans="1:11" ht="15" customHeight="1">
      <c r="A266" s="34">
        <v>6</v>
      </c>
      <c r="B266" s="35" t="s">
        <v>3624</v>
      </c>
      <c r="C266" s="34" t="s">
        <v>3625</v>
      </c>
      <c r="D266" s="35" t="s">
        <v>3626</v>
      </c>
      <c r="E266" s="36">
        <v>3466980.86</v>
      </c>
      <c r="F266" s="31"/>
      <c r="G266" s="36">
        <v>62567992.479999997</v>
      </c>
      <c r="H266" s="36">
        <v>63049997</v>
      </c>
      <c r="I266" s="36">
        <v>2984976.34</v>
      </c>
      <c r="J266" s="31"/>
      <c r="K266" t="e">
        <f>VLOOKUP(B266,#REF!,1,0)</f>
        <v>#REF!</v>
      </c>
    </row>
    <row r="267" spans="1:11" ht="15" customHeight="1">
      <c r="A267" s="34">
        <v>6</v>
      </c>
      <c r="B267" s="35" t="s">
        <v>3627</v>
      </c>
      <c r="C267" s="34" t="s">
        <v>3628</v>
      </c>
      <c r="D267" s="35" t="s">
        <v>3629</v>
      </c>
      <c r="E267" s="36">
        <v>4552968.5999999996</v>
      </c>
      <c r="F267" s="31"/>
      <c r="G267" s="36">
        <v>131118.79999999999</v>
      </c>
      <c r="H267" s="36">
        <v>59700</v>
      </c>
      <c r="I267" s="36">
        <v>4624387.4000000004</v>
      </c>
      <c r="J267" s="31"/>
      <c r="K267" t="e">
        <f>VLOOKUP(B267,#REF!,1,0)</f>
        <v>#REF!</v>
      </c>
    </row>
    <row r="268" spans="1:11" ht="15" customHeight="1">
      <c r="A268" s="34">
        <v>6</v>
      </c>
      <c r="B268" s="35" t="s">
        <v>3630</v>
      </c>
      <c r="C268" s="34" t="s">
        <v>3631</v>
      </c>
      <c r="D268" s="35" t="s">
        <v>3632</v>
      </c>
      <c r="E268" s="36">
        <v>2603321.75</v>
      </c>
      <c r="F268" s="31"/>
      <c r="G268" s="36">
        <v>605645</v>
      </c>
      <c r="H268" s="36">
        <v>263830</v>
      </c>
      <c r="I268" s="36">
        <v>2945136.75</v>
      </c>
      <c r="J268" s="31"/>
      <c r="K268" t="e">
        <f>VLOOKUP(B268,#REF!,1,0)</f>
        <v>#REF!</v>
      </c>
    </row>
    <row r="269" spans="1:11" ht="15" customHeight="1">
      <c r="A269" s="34">
        <v>6</v>
      </c>
      <c r="B269" s="35" t="s">
        <v>3633</v>
      </c>
      <c r="C269" s="34" t="s">
        <v>3634</v>
      </c>
      <c r="D269" s="35" t="s">
        <v>3635</v>
      </c>
      <c r="E269" s="36">
        <v>13555500</v>
      </c>
      <c r="F269" s="31"/>
      <c r="G269" s="36">
        <v>356000</v>
      </c>
      <c r="H269" s="36">
        <v>13000</v>
      </c>
      <c r="I269" s="36">
        <v>13898500</v>
      </c>
      <c r="J269" s="31"/>
      <c r="K269" t="e">
        <f>VLOOKUP(B269,#REF!,1,0)</f>
        <v>#REF!</v>
      </c>
    </row>
    <row r="270" spans="1:11" ht="15" customHeight="1">
      <c r="A270" s="34">
        <v>6</v>
      </c>
      <c r="B270" s="35" t="s">
        <v>3636</v>
      </c>
      <c r="C270" s="34" t="s">
        <v>3637</v>
      </c>
      <c r="D270" s="35" t="s">
        <v>3638</v>
      </c>
      <c r="E270" s="36">
        <v>19507500</v>
      </c>
      <c r="F270" s="31"/>
      <c r="G270" s="36">
        <v>0</v>
      </c>
      <c r="H270" s="36">
        <v>0</v>
      </c>
      <c r="I270" s="36">
        <v>19507500</v>
      </c>
      <c r="J270" s="31"/>
      <c r="K270" t="e">
        <f>VLOOKUP(B270,#REF!,1,0)</f>
        <v>#REF!</v>
      </c>
    </row>
    <row r="271" spans="1:11" ht="15" customHeight="1">
      <c r="A271" s="34">
        <v>2</v>
      </c>
      <c r="B271" s="35" t="s">
        <v>3639</v>
      </c>
      <c r="C271" s="34" t="s">
        <v>1</v>
      </c>
      <c r="D271" s="35" t="s">
        <v>3640</v>
      </c>
      <c r="E271" s="36">
        <v>91145207.670000002</v>
      </c>
      <c r="F271" s="31"/>
      <c r="G271" s="36">
        <v>23803387.780000001</v>
      </c>
      <c r="H271" s="36">
        <v>19171288.129999999</v>
      </c>
      <c r="I271" s="36">
        <v>95777307.319999993</v>
      </c>
      <c r="J271" s="31"/>
      <c r="K271" t="e">
        <f>VLOOKUP(B271,#REF!,1,0)</f>
        <v>#REF!</v>
      </c>
    </row>
    <row r="272" spans="1:11" ht="15" customHeight="1">
      <c r="A272" s="34">
        <v>3</v>
      </c>
      <c r="B272" s="35" t="s">
        <v>3641</v>
      </c>
      <c r="C272" s="34" t="s">
        <v>1</v>
      </c>
      <c r="D272" s="35" t="s">
        <v>3642</v>
      </c>
      <c r="E272" s="36">
        <v>750062.65</v>
      </c>
      <c r="F272" s="31"/>
      <c r="G272" s="36">
        <v>293020.58</v>
      </c>
      <c r="H272" s="36">
        <v>129006.37</v>
      </c>
      <c r="I272" s="36">
        <v>914076.86</v>
      </c>
      <c r="J272" s="31"/>
      <c r="K272" t="e">
        <f>VLOOKUP(B272,#REF!,1,0)</f>
        <v>#REF!</v>
      </c>
    </row>
    <row r="273" spans="1:11" ht="15" customHeight="1">
      <c r="A273" s="34">
        <v>4</v>
      </c>
      <c r="B273" s="35" t="s">
        <v>3643</v>
      </c>
      <c r="C273" s="34" t="s">
        <v>1</v>
      </c>
      <c r="D273" s="35" t="s">
        <v>3644</v>
      </c>
      <c r="E273" s="36">
        <v>750062.65</v>
      </c>
      <c r="F273" s="31"/>
      <c r="G273" s="36">
        <v>293020.58</v>
      </c>
      <c r="H273" s="36">
        <v>129006.37</v>
      </c>
      <c r="I273" s="36">
        <v>914076.86</v>
      </c>
      <c r="J273" s="31"/>
      <c r="K273" t="e">
        <f>VLOOKUP(B273,#REF!,1,0)</f>
        <v>#REF!</v>
      </c>
    </row>
    <row r="274" spans="1:11" ht="15" customHeight="1">
      <c r="A274" s="34">
        <v>6</v>
      </c>
      <c r="B274" s="35" t="s">
        <v>3645</v>
      </c>
      <c r="C274" s="34" t="s">
        <v>3646</v>
      </c>
      <c r="D274" s="35" t="s">
        <v>3647</v>
      </c>
      <c r="E274" s="36">
        <v>164997.93</v>
      </c>
      <c r="F274" s="31"/>
      <c r="G274" s="36">
        <v>139429.95000000001</v>
      </c>
      <c r="H274" s="36">
        <v>4586.84</v>
      </c>
      <c r="I274" s="36">
        <v>299841.03999999998</v>
      </c>
      <c r="J274" s="31"/>
      <c r="K274" t="e">
        <f>VLOOKUP(B274,#REF!,1,0)</f>
        <v>#REF!</v>
      </c>
    </row>
    <row r="275" spans="1:11" ht="15" customHeight="1">
      <c r="A275" s="34">
        <v>6</v>
      </c>
      <c r="B275" s="35" t="s">
        <v>3648</v>
      </c>
      <c r="C275" s="34" t="s">
        <v>3649</v>
      </c>
      <c r="D275" s="35" t="s">
        <v>3650</v>
      </c>
      <c r="E275" s="36">
        <v>108683.49</v>
      </c>
      <c r="F275" s="31"/>
      <c r="G275" s="36">
        <v>1249.8599999999999</v>
      </c>
      <c r="H275" s="36">
        <v>0</v>
      </c>
      <c r="I275" s="36">
        <v>109933.35</v>
      </c>
      <c r="J275" s="31"/>
      <c r="K275" t="e">
        <f>VLOOKUP(B275,#REF!,1,0)</f>
        <v>#REF!</v>
      </c>
    </row>
    <row r="276" spans="1:11" ht="15" customHeight="1">
      <c r="A276" s="34">
        <v>6</v>
      </c>
      <c r="B276" s="35" t="s">
        <v>3651</v>
      </c>
      <c r="C276" s="34" t="s">
        <v>3652</v>
      </c>
      <c r="D276" s="35" t="s">
        <v>3653</v>
      </c>
      <c r="E276" s="36">
        <v>193332.54</v>
      </c>
      <c r="F276" s="31"/>
      <c r="G276" s="36">
        <v>150691.16</v>
      </c>
      <c r="H276" s="36">
        <v>112066.42</v>
      </c>
      <c r="I276" s="36">
        <v>231957.28</v>
      </c>
      <c r="J276" s="31"/>
      <c r="K276" t="e">
        <f>VLOOKUP(B276,#REF!,1,0)</f>
        <v>#REF!</v>
      </c>
    </row>
    <row r="277" spans="1:11" ht="15" customHeight="1">
      <c r="A277" s="34">
        <v>6</v>
      </c>
      <c r="B277" s="35" t="s">
        <v>5967</v>
      </c>
      <c r="C277" s="34" t="s">
        <v>5968</v>
      </c>
      <c r="D277" s="35" t="s">
        <v>5969</v>
      </c>
      <c r="E277" s="36">
        <v>0</v>
      </c>
      <c r="F277" s="31"/>
      <c r="G277" s="36">
        <v>16.36</v>
      </c>
      <c r="H277" s="36">
        <v>0</v>
      </c>
      <c r="I277" s="36">
        <v>16.36</v>
      </c>
      <c r="J277" s="31"/>
      <c r="K277" t="e">
        <f>VLOOKUP(B277,#REF!,1,0)</f>
        <v>#REF!</v>
      </c>
    </row>
    <row r="278" spans="1:11" ht="15" customHeight="1">
      <c r="A278" s="34">
        <v>6</v>
      </c>
      <c r="B278" s="35" t="s">
        <v>3654</v>
      </c>
      <c r="C278" s="34" t="s">
        <v>3655</v>
      </c>
      <c r="D278" s="35" t="s">
        <v>3656</v>
      </c>
      <c r="E278" s="36">
        <v>283048.69</v>
      </c>
      <c r="F278" s="31"/>
      <c r="G278" s="36">
        <v>1633.25</v>
      </c>
      <c r="H278" s="36">
        <v>12353.11</v>
      </c>
      <c r="I278" s="36">
        <v>272328.83</v>
      </c>
      <c r="J278" s="31"/>
      <c r="K278" t="e">
        <f>VLOOKUP(B278,#REF!,1,0)</f>
        <v>#REF!</v>
      </c>
    </row>
    <row r="279" spans="1:11" ht="15" customHeight="1">
      <c r="A279" s="34">
        <v>3</v>
      </c>
      <c r="B279" s="35" t="s">
        <v>3657</v>
      </c>
      <c r="C279" s="34" t="s">
        <v>1</v>
      </c>
      <c r="D279" s="35" t="s">
        <v>3658</v>
      </c>
      <c r="E279" s="36">
        <v>19403990.859999999</v>
      </c>
      <c r="F279" s="31"/>
      <c r="G279" s="36">
        <v>4320890.0199999996</v>
      </c>
      <c r="H279" s="36">
        <v>4979689.5</v>
      </c>
      <c r="I279" s="36">
        <v>18745191.379999999</v>
      </c>
      <c r="J279" s="31"/>
      <c r="K279" t="e">
        <f>VLOOKUP(B279,#REF!,1,0)</f>
        <v>#REF!</v>
      </c>
    </row>
    <row r="280" spans="1:11" ht="15" customHeight="1">
      <c r="A280" s="34">
        <v>4</v>
      </c>
      <c r="B280" s="35" t="s">
        <v>3659</v>
      </c>
      <c r="C280" s="34" t="s">
        <v>1</v>
      </c>
      <c r="D280" s="35" t="s">
        <v>3660</v>
      </c>
      <c r="E280" s="36">
        <v>19403990.859999999</v>
      </c>
      <c r="F280" s="31"/>
      <c r="G280" s="36">
        <v>4320890.0199999996</v>
      </c>
      <c r="H280" s="36">
        <v>4979689.5</v>
      </c>
      <c r="I280" s="36">
        <v>18745191.379999999</v>
      </c>
      <c r="J280" s="31"/>
      <c r="K280" t="e">
        <f>VLOOKUP(B280,#REF!,1,0)</f>
        <v>#REF!</v>
      </c>
    </row>
    <row r="281" spans="1:11" ht="15" customHeight="1">
      <c r="A281" s="34">
        <v>6</v>
      </c>
      <c r="B281" s="35" t="s">
        <v>3661</v>
      </c>
      <c r="C281" s="34" t="s">
        <v>3662</v>
      </c>
      <c r="D281" s="35" t="s">
        <v>3663</v>
      </c>
      <c r="E281" s="36">
        <v>11025.34</v>
      </c>
      <c r="F281" s="31"/>
      <c r="G281" s="36">
        <v>7344.04</v>
      </c>
      <c r="H281" s="36">
        <v>9447.56</v>
      </c>
      <c r="I281" s="36">
        <v>8921.82</v>
      </c>
      <c r="J281" s="31"/>
      <c r="K281" t="e">
        <f>VLOOKUP(B281,#REF!,1,0)</f>
        <v>#REF!</v>
      </c>
    </row>
    <row r="282" spans="1:11" ht="15" customHeight="1">
      <c r="A282" s="34">
        <v>6</v>
      </c>
      <c r="B282" s="35" t="s">
        <v>3664</v>
      </c>
      <c r="C282" s="34" t="s">
        <v>3665</v>
      </c>
      <c r="D282" s="35" t="s">
        <v>3666</v>
      </c>
      <c r="E282" s="36">
        <v>10157626.23</v>
      </c>
      <c r="F282" s="31"/>
      <c r="G282" s="36">
        <v>519082.26</v>
      </c>
      <c r="H282" s="36">
        <v>2779601.27</v>
      </c>
      <c r="I282" s="36">
        <v>7897107.2199999997</v>
      </c>
      <c r="J282" s="31"/>
      <c r="K282" t="e">
        <f>VLOOKUP(B282,#REF!,1,0)</f>
        <v>#REF!</v>
      </c>
    </row>
    <row r="283" spans="1:11" ht="15" customHeight="1">
      <c r="A283" s="34">
        <v>6</v>
      </c>
      <c r="B283" s="35" t="s">
        <v>3667</v>
      </c>
      <c r="C283" s="34" t="s">
        <v>3668</v>
      </c>
      <c r="D283" s="35" t="s">
        <v>3669</v>
      </c>
      <c r="E283" s="36">
        <v>4183587.62</v>
      </c>
      <c r="F283" s="31"/>
      <c r="G283" s="36">
        <v>1309152.22</v>
      </c>
      <c r="H283" s="36">
        <v>437859.72</v>
      </c>
      <c r="I283" s="36">
        <v>5054880.12</v>
      </c>
      <c r="J283" s="31"/>
      <c r="K283" t="e">
        <f>VLOOKUP(B283,#REF!,1,0)</f>
        <v>#REF!</v>
      </c>
    </row>
    <row r="284" spans="1:11" ht="15" customHeight="1">
      <c r="A284" s="34">
        <v>6</v>
      </c>
      <c r="B284" s="35" t="s">
        <v>3670</v>
      </c>
      <c r="C284" s="34" t="s">
        <v>3671</v>
      </c>
      <c r="D284" s="35" t="s">
        <v>3672</v>
      </c>
      <c r="E284" s="36">
        <v>2512707.33</v>
      </c>
      <c r="F284" s="31"/>
      <c r="G284" s="36">
        <v>1226204.8400000001</v>
      </c>
      <c r="H284" s="36">
        <v>1430343.32</v>
      </c>
      <c r="I284" s="36">
        <v>2308568.85</v>
      </c>
      <c r="J284" s="31"/>
      <c r="K284" t="e">
        <f>VLOOKUP(B284,#REF!,1,0)</f>
        <v>#REF!</v>
      </c>
    </row>
    <row r="285" spans="1:11" ht="15" customHeight="1">
      <c r="A285" s="34">
        <v>6</v>
      </c>
      <c r="B285" s="35" t="s">
        <v>3673</v>
      </c>
      <c r="C285" s="34" t="s">
        <v>3674</v>
      </c>
      <c r="D285" s="35" t="s">
        <v>3675</v>
      </c>
      <c r="E285" s="36">
        <v>170741.55</v>
      </c>
      <c r="F285" s="31"/>
      <c r="G285" s="36">
        <v>101869.99</v>
      </c>
      <c r="H285" s="36">
        <v>82915.39</v>
      </c>
      <c r="I285" s="36">
        <v>189696.15</v>
      </c>
      <c r="J285" s="31"/>
      <c r="K285" t="e">
        <f>VLOOKUP(B285,#REF!,1,0)</f>
        <v>#REF!</v>
      </c>
    </row>
    <row r="286" spans="1:11" ht="15" customHeight="1">
      <c r="A286" s="34">
        <v>6</v>
      </c>
      <c r="B286" s="35" t="s">
        <v>3676</v>
      </c>
      <c r="C286" s="34" t="s">
        <v>3677</v>
      </c>
      <c r="D286" s="35" t="s">
        <v>3678</v>
      </c>
      <c r="E286" s="36">
        <v>514329.25</v>
      </c>
      <c r="F286" s="31"/>
      <c r="G286" s="36">
        <v>167603.51999999999</v>
      </c>
      <c r="H286" s="36">
        <v>225324.32</v>
      </c>
      <c r="I286" s="36">
        <v>456608.45</v>
      </c>
      <c r="J286" s="31"/>
      <c r="K286" t="e">
        <f>VLOOKUP(B286,#REF!,1,0)</f>
        <v>#REF!</v>
      </c>
    </row>
    <row r="287" spans="1:11" ht="15" customHeight="1">
      <c r="A287" s="34">
        <v>6</v>
      </c>
      <c r="B287" s="35" t="s">
        <v>3679</v>
      </c>
      <c r="C287" s="34" t="s">
        <v>3680</v>
      </c>
      <c r="D287" s="35" t="s">
        <v>3681</v>
      </c>
      <c r="E287" s="36">
        <v>1853973.54</v>
      </c>
      <c r="F287" s="31"/>
      <c r="G287" s="36">
        <v>989633.15</v>
      </c>
      <c r="H287" s="36">
        <v>14197.92</v>
      </c>
      <c r="I287" s="36">
        <v>2829408.77</v>
      </c>
      <c r="J287" s="31"/>
      <c r="K287" t="e">
        <f>VLOOKUP(B287,#REF!,1,0)</f>
        <v>#REF!</v>
      </c>
    </row>
    <row r="288" spans="1:11" ht="15" customHeight="1">
      <c r="A288" s="34">
        <v>3</v>
      </c>
      <c r="B288" s="35" t="s">
        <v>3682</v>
      </c>
      <c r="C288" s="34" t="s">
        <v>1</v>
      </c>
      <c r="D288" s="35" t="s">
        <v>3683</v>
      </c>
      <c r="E288" s="36">
        <v>30527309.129999999</v>
      </c>
      <c r="F288" s="31"/>
      <c r="G288" s="36">
        <v>7646662.0899999999</v>
      </c>
      <c r="H288" s="36">
        <v>6882713.0800000001</v>
      </c>
      <c r="I288" s="36">
        <v>31291258.140000001</v>
      </c>
      <c r="J288" s="31"/>
      <c r="K288" t="e">
        <f>VLOOKUP(B288,#REF!,1,0)</f>
        <v>#REF!</v>
      </c>
    </row>
    <row r="289" spans="1:11" ht="15" customHeight="1">
      <c r="A289" s="34">
        <v>4</v>
      </c>
      <c r="B289" s="35" t="s">
        <v>3684</v>
      </c>
      <c r="C289" s="34" t="s">
        <v>1</v>
      </c>
      <c r="D289" s="35" t="s">
        <v>3685</v>
      </c>
      <c r="E289" s="36">
        <v>30527309.129999999</v>
      </c>
      <c r="F289" s="31"/>
      <c r="G289" s="36">
        <v>7646662.0899999999</v>
      </c>
      <c r="H289" s="36">
        <v>6882713.0800000001</v>
      </c>
      <c r="I289" s="36">
        <v>31291258.140000001</v>
      </c>
      <c r="J289" s="31"/>
      <c r="K289" t="e">
        <f>VLOOKUP(B289,#REF!,1,0)</f>
        <v>#REF!</v>
      </c>
    </row>
    <row r="290" spans="1:11" ht="15" customHeight="1">
      <c r="A290" s="34">
        <v>5</v>
      </c>
      <c r="B290" s="35" t="s">
        <v>3686</v>
      </c>
      <c r="C290" s="34" t="s">
        <v>1</v>
      </c>
      <c r="D290" s="35" t="s">
        <v>3687</v>
      </c>
      <c r="E290" s="36">
        <v>10319201.92</v>
      </c>
      <c r="F290" s="31"/>
      <c r="G290" s="36">
        <v>5820832.8899999997</v>
      </c>
      <c r="H290" s="36">
        <v>6768731.0300000003</v>
      </c>
      <c r="I290" s="36">
        <v>9371303.7799999993</v>
      </c>
      <c r="J290" s="31"/>
      <c r="K290" t="e">
        <f>VLOOKUP(B290,#REF!,1,0)</f>
        <v>#REF!</v>
      </c>
    </row>
    <row r="291" spans="1:11" ht="15" customHeight="1">
      <c r="A291" s="34">
        <v>6</v>
      </c>
      <c r="B291" s="35" t="s">
        <v>3688</v>
      </c>
      <c r="C291" s="34" t="s">
        <v>3689</v>
      </c>
      <c r="D291" s="35" t="s">
        <v>3690</v>
      </c>
      <c r="E291" s="36">
        <v>4382.2</v>
      </c>
      <c r="F291" s="31"/>
      <c r="G291" s="36">
        <v>26307.38</v>
      </c>
      <c r="H291" s="36">
        <v>2292.46</v>
      </c>
      <c r="I291" s="36">
        <v>28397.119999999999</v>
      </c>
      <c r="J291" s="31"/>
      <c r="K291" t="e">
        <f>VLOOKUP(B291,#REF!,1,0)</f>
        <v>#REF!</v>
      </c>
    </row>
    <row r="292" spans="1:11" ht="15" customHeight="1">
      <c r="A292" s="34">
        <v>6</v>
      </c>
      <c r="B292" s="35" t="s">
        <v>3691</v>
      </c>
      <c r="C292" s="34" t="s">
        <v>3692</v>
      </c>
      <c r="D292" s="35" t="s">
        <v>3693</v>
      </c>
      <c r="E292" s="36">
        <v>0</v>
      </c>
      <c r="F292" s="31"/>
      <c r="G292" s="36">
        <v>3034313.7</v>
      </c>
      <c r="H292" s="36">
        <v>3003394.76</v>
      </c>
      <c r="I292" s="36">
        <v>30918.94</v>
      </c>
      <c r="J292" s="31"/>
      <c r="K292" t="e">
        <f>VLOOKUP(B292,#REF!,1,0)</f>
        <v>#REF!</v>
      </c>
    </row>
    <row r="293" spans="1:11" ht="15" customHeight="1">
      <c r="A293" s="34">
        <v>6</v>
      </c>
      <c r="B293" s="35" t="s">
        <v>3694</v>
      </c>
      <c r="C293" s="34" t="s">
        <v>3695</v>
      </c>
      <c r="D293" s="35" t="s">
        <v>3696</v>
      </c>
      <c r="E293" s="36">
        <v>7684992.6399999997</v>
      </c>
      <c r="F293" s="31"/>
      <c r="G293" s="36">
        <v>1363985.22</v>
      </c>
      <c r="H293" s="36">
        <v>1965062.86</v>
      </c>
      <c r="I293" s="36">
        <v>7083915</v>
      </c>
      <c r="J293" s="31"/>
      <c r="K293" t="e">
        <f>VLOOKUP(B293,#REF!,1,0)</f>
        <v>#REF!</v>
      </c>
    </row>
    <row r="294" spans="1:11" ht="15" customHeight="1">
      <c r="A294" s="34">
        <v>6</v>
      </c>
      <c r="B294" s="35" t="s">
        <v>3697</v>
      </c>
      <c r="C294" s="34" t="s">
        <v>3698</v>
      </c>
      <c r="D294" s="35" t="s">
        <v>3699</v>
      </c>
      <c r="E294" s="36">
        <v>752664.86</v>
      </c>
      <c r="F294" s="31"/>
      <c r="G294" s="36">
        <v>597824.89</v>
      </c>
      <c r="H294" s="36">
        <v>431419.53</v>
      </c>
      <c r="I294" s="36">
        <v>919070.22</v>
      </c>
      <c r="J294" s="31"/>
      <c r="K294" t="e">
        <f>VLOOKUP(B294,#REF!,1,0)</f>
        <v>#REF!</v>
      </c>
    </row>
    <row r="295" spans="1:11" ht="15" customHeight="1">
      <c r="A295" s="34">
        <v>6</v>
      </c>
      <c r="B295" s="35" t="s">
        <v>3703</v>
      </c>
      <c r="C295" s="34" t="s">
        <v>3704</v>
      </c>
      <c r="D295" s="35" t="s">
        <v>3705</v>
      </c>
      <c r="E295" s="36">
        <v>523763.37</v>
      </c>
      <c r="F295" s="31"/>
      <c r="G295" s="36">
        <v>140615.28</v>
      </c>
      <c r="H295" s="36">
        <v>165182.62</v>
      </c>
      <c r="I295" s="36">
        <v>499196.03</v>
      </c>
      <c r="J295" s="31"/>
      <c r="K295" t="e">
        <f>VLOOKUP(B295,#REF!,1,0)</f>
        <v>#REF!</v>
      </c>
    </row>
    <row r="296" spans="1:11" ht="15" customHeight="1">
      <c r="A296" s="34">
        <v>6</v>
      </c>
      <c r="B296" s="35" t="s">
        <v>3706</v>
      </c>
      <c r="C296" s="34" t="s">
        <v>3707</v>
      </c>
      <c r="D296" s="35" t="s">
        <v>3708</v>
      </c>
      <c r="E296" s="36">
        <v>812603.95</v>
      </c>
      <c r="F296" s="31"/>
      <c r="G296" s="36">
        <v>310576.61</v>
      </c>
      <c r="H296" s="36">
        <v>313374.09000000003</v>
      </c>
      <c r="I296" s="36">
        <v>809806.47</v>
      </c>
      <c r="J296" s="31"/>
      <c r="K296" t="e">
        <f>VLOOKUP(B296,#REF!,1,0)</f>
        <v>#REF!</v>
      </c>
    </row>
    <row r="297" spans="1:11" ht="15" customHeight="1">
      <c r="A297" s="34">
        <v>5</v>
      </c>
      <c r="B297" s="35" t="s">
        <v>3709</v>
      </c>
      <c r="C297" s="34" t="s">
        <v>1</v>
      </c>
      <c r="D297" s="35" t="s">
        <v>3710</v>
      </c>
      <c r="E297" s="36">
        <v>20208107.210000001</v>
      </c>
      <c r="F297" s="31"/>
      <c r="G297" s="36">
        <v>1825829.2</v>
      </c>
      <c r="H297" s="36">
        <v>113982.05</v>
      </c>
      <c r="I297" s="36">
        <v>21919954.359999999</v>
      </c>
      <c r="J297" s="31"/>
      <c r="K297" t="e">
        <f>VLOOKUP(B297,#REF!,1,0)</f>
        <v>#REF!</v>
      </c>
    </row>
    <row r="298" spans="1:11" ht="15" customHeight="1">
      <c r="A298" s="34">
        <v>6</v>
      </c>
      <c r="B298" s="35" t="s">
        <v>3711</v>
      </c>
      <c r="C298" s="34" t="s">
        <v>3712</v>
      </c>
      <c r="D298" s="35" t="s">
        <v>3713</v>
      </c>
      <c r="E298" s="36">
        <v>196.54</v>
      </c>
      <c r="F298" s="31"/>
      <c r="G298" s="36">
        <v>2905.18</v>
      </c>
      <c r="H298" s="36">
        <v>193.75</v>
      </c>
      <c r="I298" s="36">
        <v>2907.97</v>
      </c>
      <c r="J298" s="31"/>
      <c r="K298" t="e">
        <f>VLOOKUP(B298,#REF!,1,0)</f>
        <v>#REF!</v>
      </c>
    </row>
    <row r="299" spans="1:11" ht="15" customHeight="1">
      <c r="A299" s="34">
        <v>6</v>
      </c>
      <c r="B299" s="35" t="s">
        <v>3714</v>
      </c>
      <c r="C299" s="34" t="s">
        <v>3715</v>
      </c>
      <c r="D299" s="35" t="s">
        <v>3693</v>
      </c>
      <c r="E299" s="36">
        <v>15918756.16</v>
      </c>
      <c r="F299" s="31"/>
      <c r="G299" s="36">
        <v>1751160.32</v>
      </c>
      <c r="H299" s="36">
        <v>2107.87</v>
      </c>
      <c r="I299" s="36">
        <v>17667808.609999999</v>
      </c>
      <c r="J299" s="31"/>
      <c r="K299" t="e">
        <f>VLOOKUP(B299,#REF!,1,0)</f>
        <v>#REF!</v>
      </c>
    </row>
    <row r="300" spans="1:11" ht="15" customHeight="1">
      <c r="A300" s="34">
        <v>6</v>
      </c>
      <c r="B300" s="35" t="s">
        <v>3716</v>
      </c>
      <c r="C300" s="34" t="s">
        <v>3717</v>
      </c>
      <c r="D300" s="35" t="s">
        <v>3718</v>
      </c>
      <c r="E300" s="36">
        <v>1780531.47</v>
      </c>
      <c r="F300" s="31"/>
      <c r="G300" s="36">
        <v>9868.92</v>
      </c>
      <c r="H300" s="36">
        <v>60096.959999999999</v>
      </c>
      <c r="I300" s="36">
        <v>1730303.43</v>
      </c>
      <c r="J300" s="31"/>
      <c r="K300" t="e">
        <f>VLOOKUP(B300,#REF!,1,0)</f>
        <v>#REF!</v>
      </c>
    </row>
    <row r="301" spans="1:11" ht="15" customHeight="1">
      <c r="A301" s="34">
        <v>6</v>
      </c>
      <c r="B301" s="35" t="s">
        <v>3719</v>
      </c>
      <c r="C301" s="34" t="s">
        <v>3720</v>
      </c>
      <c r="D301" s="35" t="s">
        <v>3699</v>
      </c>
      <c r="E301" s="36">
        <v>126229.73</v>
      </c>
      <c r="F301" s="31"/>
      <c r="G301" s="36">
        <v>9031.85</v>
      </c>
      <c r="H301" s="36">
        <v>14124.94</v>
      </c>
      <c r="I301" s="36">
        <v>121136.64</v>
      </c>
      <c r="J301" s="31"/>
      <c r="K301" t="e">
        <f>VLOOKUP(B301,#REF!,1,0)</f>
        <v>#REF!</v>
      </c>
    </row>
    <row r="302" spans="1:11" ht="15" customHeight="1">
      <c r="A302" s="34">
        <v>6</v>
      </c>
      <c r="B302" s="35" t="s">
        <v>3721</v>
      </c>
      <c r="C302" s="34" t="s">
        <v>3722</v>
      </c>
      <c r="D302" s="35" t="s">
        <v>3705</v>
      </c>
      <c r="E302" s="36">
        <v>5354.97</v>
      </c>
      <c r="F302" s="31"/>
      <c r="G302" s="36">
        <v>641.44000000000005</v>
      </c>
      <c r="H302" s="36">
        <v>5354.97</v>
      </c>
      <c r="I302" s="36">
        <v>641.44000000000005</v>
      </c>
      <c r="J302" s="31"/>
      <c r="K302" t="e">
        <f>VLOOKUP(B302,#REF!,1,0)</f>
        <v>#REF!</v>
      </c>
    </row>
    <row r="303" spans="1:11" ht="15" customHeight="1">
      <c r="A303" s="34">
        <v>6</v>
      </c>
      <c r="B303" s="35" t="s">
        <v>3723</v>
      </c>
      <c r="C303" s="34" t="s">
        <v>3724</v>
      </c>
      <c r="D303" s="35" t="s">
        <v>3708</v>
      </c>
      <c r="E303" s="36">
        <v>0</v>
      </c>
      <c r="F303" s="31"/>
      <c r="G303" s="36">
        <v>52221.49</v>
      </c>
      <c r="H303" s="36">
        <v>0</v>
      </c>
      <c r="I303" s="36">
        <v>52221.49</v>
      </c>
      <c r="J303" s="31"/>
      <c r="K303" t="e">
        <f>VLOOKUP(B303,#REF!,1,0)</f>
        <v>#REF!</v>
      </c>
    </row>
    <row r="304" spans="1:11" ht="15" customHeight="1">
      <c r="A304" s="34">
        <v>6</v>
      </c>
      <c r="B304" s="35" t="s">
        <v>3725</v>
      </c>
      <c r="C304" s="34" t="s">
        <v>3726</v>
      </c>
      <c r="D304" s="35" t="s">
        <v>3727</v>
      </c>
      <c r="E304" s="36">
        <v>2377038.34</v>
      </c>
      <c r="F304" s="31"/>
      <c r="G304" s="36">
        <v>0</v>
      </c>
      <c r="H304" s="36">
        <v>32103.56</v>
      </c>
      <c r="I304" s="36">
        <v>2344934.7799999998</v>
      </c>
      <c r="J304" s="31"/>
      <c r="K304" t="e">
        <f>VLOOKUP(B304,#REF!,1,0)</f>
        <v>#REF!</v>
      </c>
    </row>
    <row r="305" spans="1:11" ht="15" customHeight="1">
      <c r="A305" s="34">
        <v>3</v>
      </c>
      <c r="B305" s="35" t="s">
        <v>3730</v>
      </c>
      <c r="C305" s="34" t="s">
        <v>1</v>
      </c>
      <c r="D305" s="35" t="s">
        <v>3731</v>
      </c>
      <c r="E305" s="36">
        <v>22866910.079999998</v>
      </c>
      <c r="F305" s="31"/>
      <c r="G305" s="36">
        <v>7015823.8499999996</v>
      </c>
      <c r="H305" s="36">
        <v>3389466.87</v>
      </c>
      <c r="I305" s="36">
        <v>26493267.059999999</v>
      </c>
      <c r="J305" s="31"/>
      <c r="K305" t="e">
        <f>VLOOKUP(B305,#REF!,1,0)</f>
        <v>#REF!</v>
      </c>
    </row>
    <row r="306" spans="1:11" ht="15" customHeight="1">
      <c r="A306" s="34">
        <v>4</v>
      </c>
      <c r="B306" s="35" t="s">
        <v>3732</v>
      </c>
      <c r="C306" s="34" t="s">
        <v>1</v>
      </c>
      <c r="D306" s="35" t="s">
        <v>3733</v>
      </c>
      <c r="E306" s="36">
        <v>22866910.079999998</v>
      </c>
      <c r="F306" s="31"/>
      <c r="G306" s="36">
        <v>7015823.8499999996</v>
      </c>
      <c r="H306" s="36">
        <v>3389466.87</v>
      </c>
      <c r="I306" s="36">
        <v>26493267.059999999</v>
      </c>
      <c r="J306" s="31"/>
      <c r="K306" t="e">
        <f>VLOOKUP(B306,#REF!,1,0)</f>
        <v>#REF!</v>
      </c>
    </row>
    <row r="307" spans="1:11" ht="15" customHeight="1">
      <c r="A307" s="34">
        <v>5</v>
      </c>
      <c r="B307" s="35" t="s">
        <v>3734</v>
      </c>
      <c r="C307" s="34" t="s">
        <v>1</v>
      </c>
      <c r="D307" s="35" t="s">
        <v>3687</v>
      </c>
      <c r="E307" s="36">
        <v>21071102.829999998</v>
      </c>
      <c r="F307" s="31"/>
      <c r="G307" s="36">
        <v>6516573.4000000004</v>
      </c>
      <c r="H307" s="36">
        <v>3052865.97</v>
      </c>
      <c r="I307" s="36">
        <v>24534810.260000002</v>
      </c>
      <c r="J307" s="31"/>
      <c r="K307" t="e">
        <f>VLOOKUP(B307,#REF!,1,0)</f>
        <v>#REF!</v>
      </c>
    </row>
    <row r="308" spans="1:11" ht="15" customHeight="1">
      <c r="A308" s="34">
        <v>6</v>
      </c>
      <c r="B308" s="35" t="s">
        <v>3735</v>
      </c>
      <c r="C308" s="34" t="s">
        <v>3736</v>
      </c>
      <c r="D308" s="35" t="s">
        <v>3737</v>
      </c>
      <c r="E308" s="36">
        <v>105592.26</v>
      </c>
      <c r="F308" s="31"/>
      <c r="G308" s="36">
        <v>77460.53</v>
      </c>
      <c r="H308" s="36">
        <v>36310.57</v>
      </c>
      <c r="I308" s="36">
        <v>146742.22</v>
      </c>
      <c r="J308" s="31"/>
      <c r="K308" t="e">
        <f>VLOOKUP(B308,#REF!,1,0)</f>
        <v>#REF!</v>
      </c>
    </row>
    <row r="309" spans="1:11" ht="15" customHeight="1">
      <c r="A309" s="34">
        <v>6</v>
      </c>
      <c r="B309" s="35" t="s">
        <v>3738</v>
      </c>
      <c r="C309" s="34" t="s">
        <v>3739</v>
      </c>
      <c r="D309" s="35" t="s">
        <v>3740</v>
      </c>
      <c r="E309" s="36">
        <v>12875258.960000001</v>
      </c>
      <c r="F309" s="31"/>
      <c r="G309" s="36">
        <v>2912865.04</v>
      </c>
      <c r="H309" s="36">
        <v>1684866.44</v>
      </c>
      <c r="I309" s="36">
        <v>14103257.560000001</v>
      </c>
      <c r="J309" s="31"/>
      <c r="K309" t="e">
        <f>VLOOKUP(B309,#REF!,1,0)</f>
        <v>#REF!</v>
      </c>
    </row>
    <row r="310" spans="1:11" ht="15" customHeight="1">
      <c r="A310" s="34">
        <v>6</v>
      </c>
      <c r="B310" s="35" t="s">
        <v>3741</v>
      </c>
      <c r="C310" s="34" t="s">
        <v>3742</v>
      </c>
      <c r="D310" s="35" t="s">
        <v>3743</v>
      </c>
      <c r="E310" s="36">
        <v>3790845.49</v>
      </c>
      <c r="F310" s="31"/>
      <c r="G310" s="36">
        <v>1788051.72</v>
      </c>
      <c r="H310" s="36">
        <v>322255.96999999997</v>
      </c>
      <c r="I310" s="36">
        <v>5256641.24</v>
      </c>
      <c r="J310" s="31"/>
      <c r="K310" t="e">
        <f>VLOOKUP(B310,#REF!,1,0)</f>
        <v>#REF!</v>
      </c>
    </row>
    <row r="311" spans="1:11" ht="15" customHeight="1">
      <c r="A311" s="34">
        <v>6</v>
      </c>
      <c r="B311" s="35" t="s">
        <v>3744</v>
      </c>
      <c r="C311" s="34" t="s">
        <v>3745</v>
      </c>
      <c r="D311" s="35" t="s">
        <v>3746</v>
      </c>
      <c r="E311" s="36">
        <v>677739.59</v>
      </c>
      <c r="F311" s="31"/>
      <c r="G311" s="36">
        <v>689890.15</v>
      </c>
      <c r="H311" s="36">
        <v>372857.13</v>
      </c>
      <c r="I311" s="36">
        <v>994772.61</v>
      </c>
      <c r="J311" s="31"/>
      <c r="K311" t="e">
        <f>VLOOKUP(B311,#REF!,1,0)</f>
        <v>#REF!</v>
      </c>
    </row>
    <row r="312" spans="1:11" ht="15" customHeight="1">
      <c r="A312" s="34">
        <v>6</v>
      </c>
      <c r="B312" s="35" t="s">
        <v>3747</v>
      </c>
      <c r="C312" s="34" t="s">
        <v>3748</v>
      </c>
      <c r="D312" s="35" t="s">
        <v>3749</v>
      </c>
      <c r="E312" s="36">
        <v>1696836.07</v>
      </c>
      <c r="F312" s="31"/>
      <c r="G312" s="36">
        <v>12564.85</v>
      </c>
      <c r="H312" s="36">
        <v>117578.36</v>
      </c>
      <c r="I312" s="36">
        <v>1591822.56</v>
      </c>
      <c r="J312" s="31"/>
      <c r="K312" t="e">
        <f>VLOOKUP(B312,#REF!,1,0)</f>
        <v>#REF!</v>
      </c>
    </row>
    <row r="313" spans="1:11" ht="15" customHeight="1">
      <c r="A313" s="34">
        <v>6</v>
      </c>
      <c r="B313" s="35" t="s">
        <v>3750</v>
      </c>
      <c r="C313" s="34" t="s">
        <v>3751</v>
      </c>
      <c r="D313" s="35" t="s">
        <v>3752</v>
      </c>
      <c r="E313" s="36">
        <v>417152.76</v>
      </c>
      <c r="F313" s="31"/>
      <c r="G313" s="36">
        <v>151157.04</v>
      </c>
      <c r="H313" s="36">
        <v>116024.51</v>
      </c>
      <c r="I313" s="36">
        <v>452285.29</v>
      </c>
      <c r="J313" s="31"/>
      <c r="K313" t="e">
        <f>VLOOKUP(B313,#REF!,1,0)</f>
        <v>#REF!</v>
      </c>
    </row>
    <row r="314" spans="1:11" ht="15" customHeight="1">
      <c r="A314" s="34">
        <v>6</v>
      </c>
      <c r="B314" s="35" t="s">
        <v>3753</v>
      </c>
      <c r="C314" s="34" t="s">
        <v>3754</v>
      </c>
      <c r="D314" s="35" t="s">
        <v>3755</v>
      </c>
      <c r="E314" s="36">
        <v>1507677.7</v>
      </c>
      <c r="F314" s="31"/>
      <c r="G314" s="36">
        <v>884584.07</v>
      </c>
      <c r="H314" s="36">
        <v>402972.99</v>
      </c>
      <c r="I314" s="36">
        <v>1989288.78</v>
      </c>
      <c r="J314" s="31"/>
      <c r="K314" t="e">
        <f>VLOOKUP(B314,#REF!,1,0)</f>
        <v>#REF!</v>
      </c>
    </row>
    <row r="315" spans="1:11" ht="15" customHeight="1">
      <c r="A315" s="34">
        <v>5</v>
      </c>
      <c r="B315" s="35" t="s">
        <v>3756</v>
      </c>
      <c r="C315" s="34" t="s">
        <v>1</v>
      </c>
      <c r="D315" s="35" t="s">
        <v>3710</v>
      </c>
      <c r="E315" s="36">
        <v>1795807.25</v>
      </c>
      <c r="F315" s="31"/>
      <c r="G315" s="36">
        <v>499250.45</v>
      </c>
      <c r="H315" s="36">
        <v>336600.9</v>
      </c>
      <c r="I315" s="36">
        <v>1958456.8</v>
      </c>
      <c r="J315" s="31"/>
      <c r="K315" t="e">
        <f>VLOOKUP(B315,#REF!,1,0)</f>
        <v>#REF!</v>
      </c>
    </row>
    <row r="316" spans="1:11" ht="15" customHeight="1">
      <c r="A316" s="34">
        <v>6</v>
      </c>
      <c r="B316" s="35" t="s">
        <v>3757</v>
      </c>
      <c r="C316" s="34" t="s">
        <v>3758</v>
      </c>
      <c r="D316" s="35" t="s">
        <v>3737</v>
      </c>
      <c r="E316" s="36">
        <v>959.58</v>
      </c>
      <c r="F316" s="31"/>
      <c r="G316" s="36">
        <v>14733.55</v>
      </c>
      <c r="H316" s="36">
        <v>758.48</v>
      </c>
      <c r="I316" s="36">
        <v>14934.65</v>
      </c>
      <c r="J316" s="31"/>
      <c r="K316" t="e">
        <f>VLOOKUP(B316,#REF!,1,0)</f>
        <v>#REF!</v>
      </c>
    </row>
    <row r="317" spans="1:11" ht="15" customHeight="1">
      <c r="A317" s="34">
        <v>6</v>
      </c>
      <c r="B317" s="35" t="s">
        <v>3759</v>
      </c>
      <c r="C317" s="34" t="s">
        <v>3760</v>
      </c>
      <c r="D317" s="35" t="s">
        <v>3761</v>
      </c>
      <c r="E317" s="36">
        <v>1344719.8</v>
      </c>
      <c r="F317" s="31"/>
      <c r="G317" s="36">
        <v>433583.96</v>
      </c>
      <c r="H317" s="36">
        <v>245955.19</v>
      </c>
      <c r="I317" s="36">
        <v>1532348.57</v>
      </c>
      <c r="J317" s="31"/>
      <c r="K317" t="e">
        <f>VLOOKUP(B317,#REF!,1,0)</f>
        <v>#REF!</v>
      </c>
    </row>
    <row r="318" spans="1:11" ht="15" customHeight="1">
      <c r="A318" s="34">
        <v>6</v>
      </c>
      <c r="B318" s="35" t="s">
        <v>3762</v>
      </c>
      <c r="C318" s="34" t="s">
        <v>3763</v>
      </c>
      <c r="D318" s="35" t="s">
        <v>3764</v>
      </c>
      <c r="E318" s="36">
        <v>149142.14000000001</v>
      </c>
      <c r="F318" s="31"/>
      <c r="G318" s="36">
        <v>0</v>
      </c>
      <c r="H318" s="36">
        <v>56035.34</v>
      </c>
      <c r="I318" s="36">
        <v>93106.8</v>
      </c>
      <c r="J318" s="31"/>
      <c r="K318" t="e">
        <f>VLOOKUP(B318,#REF!,1,0)</f>
        <v>#REF!</v>
      </c>
    </row>
    <row r="319" spans="1:11" ht="15" customHeight="1">
      <c r="A319" s="34">
        <v>6</v>
      </c>
      <c r="B319" s="35" t="s">
        <v>3765</v>
      </c>
      <c r="C319" s="34" t="s">
        <v>3766</v>
      </c>
      <c r="D319" s="35" t="s">
        <v>3746</v>
      </c>
      <c r="E319" s="36">
        <v>114781.63</v>
      </c>
      <c r="F319" s="31"/>
      <c r="G319" s="36">
        <v>18973.060000000001</v>
      </c>
      <c r="H319" s="36">
        <v>14318.8</v>
      </c>
      <c r="I319" s="36">
        <v>119435.89</v>
      </c>
      <c r="J319" s="31"/>
      <c r="K319" t="e">
        <f>VLOOKUP(B319,#REF!,1,0)</f>
        <v>#REF!</v>
      </c>
    </row>
    <row r="320" spans="1:11" ht="15" customHeight="1">
      <c r="A320" s="34">
        <v>6</v>
      </c>
      <c r="B320" s="35" t="s">
        <v>3767</v>
      </c>
      <c r="C320" s="34" t="s">
        <v>3768</v>
      </c>
      <c r="D320" s="35" t="s">
        <v>3752</v>
      </c>
      <c r="E320" s="36">
        <v>10281.41</v>
      </c>
      <c r="F320" s="31"/>
      <c r="G320" s="36">
        <v>9914.7199999999993</v>
      </c>
      <c r="H320" s="36">
        <v>8881.41</v>
      </c>
      <c r="I320" s="36">
        <v>11314.72</v>
      </c>
      <c r="J320" s="31"/>
      <c r="K320" t="e">
        <f>VLOOKUP(B320,#REF!,1,0)</f>
        <v>#REF!</v>
      </c>
    </row>
    <row r="321" spans="1:11" ht="15" customHeight="1">
      <c r="A321" s="34">
        <v>6</v>
      </c>
      <c r="B321" s="35" t="s">
        <v>3769</v>
      </c>
      <c r="C321" s="34" t="s">
        <v>3770</v>
      </c>
      <c r="D321" s="35" t="s">
        <v>3755</v>
      </c>
      <c r="E321" s="36">
        <v>13151.68</v>
      </c>
      <c r="F321" s="31"/>
      <c r="G321" s="36">
        <v>22045.16</v>
      </c>
      <c r="H321" s="36">
        <v>10651.68</v>
      </c>
      <c r="I321" s="36">
        <v>24545.16</v>
      </c>
      <c r="J321" s="31"/>
      <c r="K321" t="e">
        <f>VLOOKUP(B321,#REF!,1,0)</f>
        <v>#REF!</v>
      </c>
    </row>
    <row r="322" spans="1:11" ht="15" customHeight="1">
      <c r="A322" s="34">
        <v>6</v>
      </c>
      <c r="B322" s="35" t="s">
        <v>3771</v>
      </c>
      <c r="C322" s="34" t="s">
        <v>3772</v>
      </c>
      <c r="D322" s="35" t="s">
        <v>3773</v>
      </c>
      <c r="E322" s="36">
        <v>162771.01</v>
      </c>
      <c r="F322" s="31"/>
      <c r="G322" s="36">
        <v>0</v>
      </c>
      <c r="H322" s="36">
        <v>0</v>
      </c>
      <c r="I322" s="36">
        <v>162771.01</v>
      </c>
      <c r="J322" s="31"/>
      <c r="K322" t="e">
        <f>VLOOKUP(B322,#REF!,1,0)</f>
        <v>#REF!</v>
      </c>
    </row>
    <row r="323" spans="1:11" ht="15" customHeight="1">
      <c r="A323" s="34">
        <v>3</v>
      </c>
      <c r="B323" s="35" t="s">
        <v>3774</v>
      </c>
      <c r="C323" s="34" t="s">
        <v>1</v>
      </c>
      <c r="D323" s="35" t="s">
        <v>3775</v>
      </c>
      <c r="E323" s="36">
        <v>5540163.9000000004</v>
      </c>
      <c r="F323" s="31"/>
      <c r="G323" s="36">
        <v>1691339.19</v>
      </c>
      <c r="H323" s="36">
        <v>1264576.1299999999</v>
      </c>
      <c r="I323" s="36">
        <v>5966926.96</v>
      </c>
      <c r="J323" s="31"/>
      <c r="K323" t="e">
        <f>VLOOKUP(B323,#REF!,1,0)</f>
        <v>#REF!</v>
      </c>
    </row>
    <row r="324" spans="1:11" ht="15" customHeight="1">
      <c r="A324" s="34">
        <v>4</v>
      </c>
      <c r="B324" s="35" t="s">
        <v>3776</v>
      </c>
      <c r="C324" s="34" t="s">
        <v>1</v>
      </c>
      <c r="D324" s="35" t="s">
        <v>3777</v>
      </c>
      <c r="E324" s="36">
        <v>5540163.9000000004</v>
      </c>
      <c r="F324" s="31"/>
      <c r="G324" s="36">
        <v>1691339.19</v>
      </c>
      <c r="H324" s="36">
        <v>1264576.1299999999</v>
      </c>
      <c r="I324" s="36">
        <v>5966926.96</v>
      </c>
      <c r="J324" s="31"/>
      <c r="K324" t="e">
        <f>VLOOKUP(B324,#REF!,1,0)</f>
        <v>#REF!</v>
      </c>
    </row>
    <row r="325" spans="1:11" ht="15" customHeight="1">
      <c r="A325" s="34">
        <v>5</v>
      </c>
      <c r="B325" s="35" t="s">
        <v>3778</v>
      </c>
      <c r="C325" s="34" t="s">
        <v>1</v>
      </c>
      <c r="D325" s="35" t="s">
        <v>3687</v>
      </c>
      <c r="E325" s="36">
        <v>4759927.93</v>
      </c>
      <c r="F325" s="31"/>
      <c r="G325" s="36">
        <v>1427659.52</v>
      </c>
      <c r="H325" s="36">
        <v>898324.65</v>
      </c>
      <c r="I325" s="36">
        <v>5289262.8</v>
      </c>
      <c r="J325" s="31"/>
      <c r="K325" t="e">
        <f>VLOOKUP(B325,#REF!,1,0)</f>
        <v>#REF!</v>
      </c>
    </row>
    <row r="326" spans="1:11" ht="15" customHeight="1">
      <c r="A326" s="34">
        <v>6</v>
      </c>
      <c r="B326" s="35" t="s">
        <v>3779</v>
      </c>
      <c r="C326" s="34" t="s">
        <v>3780</v>
      </c>
      <c r="D326" s="35" t="s">
        <v>3781</v>
      </c>
      <c r="E326" s="36">
        <v>50093.79</v>
      </c>
      <c r="F326" s="31"/>
      <c r="G326" s="36">
        <v>48951.76</v>
      </c>
      <c r="H326" s="36">
        <v>35701.089999999997</v>
      </c>
      <c r="I326" s="36">
        <v>63344.46</v>
      </c>
      <c r="J326" s="31"/>
      <c r="K326" t="e">
        <f>VLOOKUP(B326,#REF!,1,0)</f>
        <v>#REF!</v>
      </c>
    </row>
    <row r="327" spans="1:11" ht="15" customHeight="1">
      <c r="A327" s="34">
        <v>6</v>
      </c>
      <c r="B327" s="35" t="s">
        <v>3782</v>
      </c>
      <c r="C327" s="34" t="s">
        <v>3783</v>
      </c>
      <c r="D327" s="35" t="s">
        <v>3784</v>
      </c>
      <c r="E327" s="36">
        <v>2714893.36</v>
      </c>
      <c r="F327" s="31"/>
      <c r="G327" s="36">
        <v>880981.03</v>
      </c>
      <c r="H327" s="36">
        <v>352214.98</v>
      </c>
      <c r="I327" s="36">
        <v>3243659.41</v>
      </c>
      <c r="J327" s="31"/>
      <c r="K327" t="e">
        <f>VLOOKUP(B327,#REF!,1,0)</f>
        <v>#REF!</v>
      </c>
    </row>
    <row r="328" spans="1:11" ht="15" customHeight="1">
      <c r="A328" s="34">
        <v>6</v>
      </c>
      <c r="B328" s="35" t="s">
        <v>3785</v>
      </c>
      <c r="C328" s="34" t="s">
        <v>3786</v>
      </c>
      <c r="D328" s="35" t="s">
        <v>3787</v>
      </c>
      <c r="E328" s="36">
        <v>1121651.31</v>
      </c>
      <c r="F328" s="31"/>
      <c r="G328" s="36">
        <v>119604.81</v>
      </c>
      <c r="H328" s="36">
        <v>316462.81</v>
      </c>
      <c r="I328" s="36">
        <v>924793.31</v>
      </c>
      <c r="J328" s="31"/>
      <c r="K328" t="e">
        <f>VLOOKUP(B328,#REF!,1,0)</f>
        <v>#REF!</v>
      </c>
    </row>
    <row r="329" spans="1:11" ht="15" customHeight="1">
      <c r="A329" s="34">
        <v>6</v>
      </c>
      <c r="B329" s="35" t="s">
        <v>3788</v>
      </c>
      <c r="C329" s="34" t="s">
        <v>3789</v>
      </c>
      <c r="D329" s="35" t="s">
        <v>3790</v>
      </c>
      <c r="E329" s="36">
        <v>61266.3</v>
      </c>
      <c r="F329" s="31"/>
      <c r="G329" s="36">
        <v>22694.53</v>
      </c>
      <c r="H329" s="36">
        <v>28316.83</v>
      </c>
      <c r="I329" s="36">
        <v>55644</v>
      </c>
      <c r="J329" s="31"/>
      <c r="K329" t="e">
        <f>VLOOKUP(B329,#REF!,1,0)</f>
        <v>#REF!</v>
      </c>
    </row>
    <row r="330" spans="1:11" ht="15" customHeight="1">
      <c r="A330" s="34">
        <v>6</v>
      </c>
      <c r="B330" s="35" t="s">
        <v>3791</v>
      </c>
      <c r="C330" s="34" t="s">
        <v>3792</v>
      </c>
      <c r="D330" s="35" t="s">
        <v>3793</v>
      </c>
      <c r="E330" s="36">
        <v>224405.81</v>
      </c>
      <c r="F330" s="31"/>
      <c r="G330" s="36">
        <v>1105.42</v>
      </c>
      <c r="H330" s="36">
        <v>22249.77</v>
      </c>
      <c r="I330" s="36">
        <v>203261.46</v>
      </c>
      <c r="J330" s="31"/>
      <c r="K330" t="e">
        <f>VLOOKUP(B330,#REF!,1,0)</f>
        <v>#REF!</v>
      </c>
    </row>
    <row r="331" spans="1:11" ht="15" customHeight="1">
      <c r="A331" s="34">
        <v>6</v>
      </c>
      <c r="B331" s="35" t="s">
        <v>3794</v>
      </c>
      <c r="C331" s="34" t="s">
        <v>3795</v>
      </c>
      <c r="D331" s="35" t="s">
        <v>3796</v>
      </c>
      <c r="E331" s="36">
        <v>206617.47</v>
      </c>
      <c r="F331" s="31"/>
      <c r="G331" s="36">
        <v>70881.03</v>
      </c>
      <c r="H331" s="36">
        <v>79931.37</v>
      </c>
      <c r="I331" s="36">
        <v>197567.13</v>
      </c>
      <c r="J331" s="31"/>
      <c r="K331" t="e">
        <f>VLOOKUP(B331,#REF!,1,0)</f>
        <v>#REF!</v>
      </c>
    </row>
    <row r="332" spans="1:11" ht="15" customHeight="1">
      <c r="A332" s="34">
        <v>6</v>
      </c>
      <c r="B332" s="35" t="s">
        <v>3797</v>
      </c>
      <c r="C332" s="34" t="s">
        <v>3798</v>
      </c>
      <c r="D332" s="35" t="s">
        <v>3799</v>
      </c>
      <c r="E332" s="36">
        <v>380999.89</v>
      </c>
      <c r="F332" s="31"/>
      <c r="G332" s="36">
        <v>283440.94</v>
      </c>
      <c r="H332" s="36">
        <v>63447.8</v>
      </c>
      <c r="I332" s="36">
        <v>600993.03</v>
      </c>
      <c r="J332" s="31"/>
      <c r="K332" t="e">
        <f>VLOOKUP(B332,#REF!,1,0)</f>
        <v>#REF!</v>
      </c>
    </row>
    <row r="333" spans="1:11" ht="15" customHeight="1">
      <c r="A333" s="34">
        <v>5</v>
      </c>
      <c r="B333" s="35" t="s">
        <v>3800</v>
      </c>
      <c r="C333" s="34" t="s">
        <v>1</v>
      </c>
      <c r="D333" s="35" t="s">
        <v>3710</v>
      </c>
      <c r="E333" s="36">
        <v>780235.97</v>
      </c>
      <c r="F333" s="31"/>
      <c r="G333" s="36">
        <v>263679.67</v>
      </c>
      <c r="H333" s="36">
        <v>366251.48</v>
      </c>
      <c r="I333" s="36">
        <v>677664.16</v>
      </c>
      <c r="J333" s="31"/>
      <c r="K333" t="e">
        <f>VLOOKUP(B333,#REF!,1,0)</f>
        <v>#REF!</v>
      </c>
    </row>
    <row r="334" spans="1:11" ht="15" customHeight="1">
      <c r="A334" s="34">
        <v>6</v>
      </c>
      <c r="B334" s="35" t="s">
        <v>3801</v>
      </c>
      <c r="C334" s="34" t="s">
        <v>3802</v>
      </c>
      <c r="D334" s="35" t="s">
        <v>3803</v>
      </c>
      <c r="E334" s="36">
        <v>13197.54</v>
      </c>
      <c r="F334" s="31"/>
      <c r="G334" s="36">
        <v>5648.51</v>
      </c>
      <c r="H334" s="36">
        <v>9180.18</v>
      </c>
      <c r="I334" s="36">
        <v>9665.8700000000008</v>
      </c>
      <c r="J334" s="31"/>
      <c r="K334" t="e">
        <f>VLOOKUP(B334,#REF!,1,0)</f>
        <v>#REF!</v>
      </c>
    </row>
    <row r="335" spans="1:11" ht="15" customHeight="1">
      <c r="A335" s="34">
        <v>6</v>
      </c>
      <c r="B335" s="35" t="s">
        <v>3804</v>
      </c>
      <c r="C335" s="34" t="s">
        <v>3805</v>
      </c>
      <c r="D335" s="35" t="s">
        <v>3806</v>
      </c>
      <c r="E335" s="36">
        <v>589217.54</v>
      </c>
      <c r="F335" s="31"/>
      <c r="G335" s="36">
        <v>158560.64000000001</v>
      </c>
      <c r="H335" s="36">
        <v>259051.66</v>
      </c>
      <c r="I335" s="36">
        <v>488726.52</v>
      </c>
      <c r="J335" s="31"/>
      <c r="K335" t="e">
        <f>VLOOKUP(B335,#REF!,1,0)</f>
        <v>#REF!</v>
      </c>
    </row>
    <row r="336" spans="1:11" ht="15" customHeight="1">
      <c r="A336" s="34">
        <v>6</v>
      </c>
      <c r="B336" s="35" t="s">
        <v>3807</v>
      </c>
      <c r="C336" s="34" t="s">
        <v>3808</v>
      </c>
      <c r="D336" s="35" t="s">
        <v>3809</v>
      </c>
      <c r="E336" s="36">
        <v>93515.14</v>
      </c>
      <c r="F336" s="31"/>
      <c r="G336" s="36">
        <v>56095.24</v>
      </c>
      <c r="H336" s="36">
        <v>18444.29</v>
      </c>
      <c r="I336" s="36">
        <v>131166.09</v>
      </c>
      <c r="J336" s="31"/>
      <c r="K336" t="e">
        <f>VLOOKUP(B336,#REF!,1,0)</f>
        <v>#REF!</v>
      </c>
    </row>
    <row r="337" spans="1:11" ht="15" customHeight="1">
      <c r="A337" s="34">
        <v>6</v>
      </c>
      <c r="B337" s="35" t="s">
        <v>3810</v>
      </c>
      <c r="C337" s="34" t="s">
        <v>3811</v>
      </c>
      <c r="D337" s="35" t="s">
        <v>3790</v>
      </c>
      <c r="E337" s="36">
        <v>7292.16</v>
      </c>
      <c r="F337" s="31"/>
      <c r="G337" s="36">
        <v>8390</v>
      </c>
      <c r="H337" s="36">
        <v>6461.76</v>
      </c>
      <c r="I337" s="36">
        <v>9220.4</v>
      </c>
      <c r="J337" s="31"/>
      <c r="K337" t="e">
        <f>VLOOKUP(B337,#REF!,1,0)</f>
        <v>#REF!</v>
      </c>
    </row>
    <row r="338" spans="1:11" ht="15" customHeight="1">
      <c r="A338" s="34">
        <v>6</v>
      </c>
      <c r="B338" s="35" t="s">
        <v>3812</v>
      </c>
      <c r="C338" s="34" t="s">
        <v>3813</v>
      </c>
      <c r="D338" s="35" t="s">
        <v>3796</v>
      </c>
      <c r="E338" s="36">
        <v>13311.12</v>
      </c>
      <c r="F338" s="31"/>
      <c r="G338" s="36">
        <v>13178.88</v>
      </c>
      <c r="H338" s="36">
        <v>10411.120000000001</v>
      </c>
      <c r="I338" s="36">
        <v>16078.88</v>
      </c>
      <c r="J338" s="31"/>
      <c r="K338" t="e">
        <f>VLOOKUP(B338,#REF!,1,0)</f>
        <v>#REF!</v>
      </c>
    </row>
    <row r="339" spans="1:11" ht="15" customHeight="1">
      <c r="A339" s="34">
        <v>6</v>
      </c>
      <c r="B339" s="35" t="s">
        <v>3814</v>
      </c>
      <c r="C339" s="34" t="s">
        <v>3815</v>
      </c>
      <c r="D339" s="35" t="s">
        <v>3799</v>
      </c>
      <c r="E339" s="36">
        <v>25626.38</v>
      </c>
      <c r="F339" s="31"/>
      <c r="G339" s="36">
        <v>21806.400000000001</v>
      </c>
      <c r="H339" s="36">
        <v>24626.38</v>
      </c>
      <c r="I339" s="36">
        <v>22806.400000000001</v>
      </c>
      <c r="J339" s="31"/>
      <c r="K339" t="e">
        <f>VLOOKUP(B339,#REF!,1,0)</f>
        <v>#REF!</v>
      </c>
    </row>
    <row r="340" spans="1:11" ht="15" customHeight="1">
      <c r="A340" s="34">
        <v>3</v>
      </c>
      <c r="B340" s="35" t="s">
        <v>3818</v>
      </c>
      <c r="C340" s="34" t="s">
        <v>1</v>
      </c>
      <c r="D340" s="35" t="s">
        <v>3819</v>
      </c>
      <c r="E340" s="36">
        <v>2203695.0499999998</v>
      </c>
      <c r="F340" s="31"/>
      <c r="G340" s="36">
        <v>1003843.19</v>
      </c>
      <c r="H340" s="36">
        <v>602858.26</v>
      </c>
      <c r="I340" s="36">
        <v>2604679.98</v>
      </c>
      <c r="J340" s="31"/>
      <c r="K340" t="e">
        <f>VLOOKUP(B340,#REF!,1,0)</f>
        <v>#REF!</v>
      </c>
    </row>
    <row r="341" spans="1:11" ht="15" customHeight="1">
      <c r="A341" s="34">
        <v>4</v>
      </c>
      <c r="B341" s="35" t="s">
        <v>3820</v>
      </c>
      <c r="C341" s="34" t="s">
        <v>1</v>
      </c>
      <c r="D341" s="35" t="s">
        <v>3821</v>
      </c>
      <c r="E341" s="36">
        <v>2187758.37</v>
      </c>
      <c r="F341" s="31"/>
      <c r="G341" s="36">
        <v>990898.36</v>
      </c>
      <c r="H341" s="36">
        <v>595218.19999999995</v>
      </c>
      <c r="I341" s="36">
        <v>2583438.5299999998</v>
      </c>
      <c r="J341" s="31"/>
      <c r="K341" t="e">
        <f>VLOOKUP(B341,#REF!,1,0)</f>
        <v>#REF!</v>
      </c>
    </row>
    <row r="342" spans="1:11" ht="15" customHeight="1">
      <c r="A342" s="34">
        <v>5</v>
      </c>
      <c r="B342" s="35" t="s">
        <v>3822</v>
      </c>
      <c r="C342" s="34" t="s">
        <v>1</v>
      </c>
      <c r="D342" s="35" t="s">
        <v>3687</v>
      </c>
      <c r="E342" s="36">
        <v>1347559.8</v>
      </c>
      <c r="F342" s="31"/>
      <c r="G342" s="36">
        <v>571883.18000000005</v>
      </c>
      <c r="H342" s="36">
        <v>343942.14</v>
      </c>
      <c r="I342" s="36">
        <v>1575500.84</v>
      </c>
      <c r="J342" s="31"/>
      <c r="K342" t="e">
        <f>VLOOKUP(B342,#REF!,1,0)</f>
        <v>#REF!</v>
      </c>
    </row>
    <row r="343" spans="1:11" ht="15" customHeight="1">
      <c r="A343" s="34">
        <v>6</v>
      </c>
      <c r="B343" s="35" t="s">
        <v>3823</v>
      </c>
      <c r="C343" s="34" t="s">
        <v>3824</v>
      </c>
      <c r="D343" s="35" t="s">
        <v>3825</v>
      </c>
      <c r="E343" s="36">
        <v>10813.05</v>
      </c>
      <c r="F343" s="31"/>
      <c r="G343" s="36">
        <v>11638.6</v>
      </c>
      <c r="H343" s="36">
        <v>8034.61</v>
      </c>
      <c r="I343" s="36">
        <v>14417.04</v>
      </c>
      <c r="J343" s="31"/>
      <c r="K343" t="e">
        <f>VLOOKUP(B343,#REF!,1,0)</f>
        <v>#REF!</v>
      </c>
    </row>
    <row r="344" spans="1:11" ht="15" customHeight="1">
      <c r="A344" s="34">
        <v>6</v>
      </c>
      <c r="B344" s="35" t="s">
        <v>3826</v>
      </c>
      <c r="C344" s="34" t="s">
        <v>3827</v>
      </c>
      <c r="D344" s="35" t="s">
        <v>3828</v>
      </c>
      <c r="E344" s="36">
        <v>1012477.87</v>
      </c>
      <c r="F344" s="31"/>
      <c r="G344" s="36">
        <v>272445.03000000003</v>
      </c>
      <c r="H344" s="36">
        <v>256823.55</v>
      </c>
      <c r="I344" s="36">
        <v>1028099.35</v>
      </c>
      <c r="J344" s="31"/>
      <c r="K344" t="e">
        <f>VLOOKUP(B344,#REF!,1,0)</f>
        <v>#REF!</v>
      </c>
    </row>
    <row r="345" spans="1:11" ht="15" customHeight="1">
      <c r="A345" s="34">
        <v>6</v>
      </c>
      <c r="B345" s="35" t="s">
        <v>3829</v>
      </c>
      <c r="C345" s="34" t="s">
        <v>3830</v>
      </c>
      <c r="D345" s="35" t="s">
        <v>3831</v>
      </c>
      <c r="E345" s="36">
        <v>84081.26</v>
      </c>
      <c r="F345" s="31"/>
      <c r="G345" s="36">
        <v>231381.29</v>
      </c>
      <c r="H345" s="36">
        <v>29158.17</v>
      </c>
      <c r="I345" s="36">
        <v>286304.38</v>
      </c>
      <c r="J345" s="31"/>
      <c r="K345" t="e">
        <f>VLOOKUP(B345,#REF!,1,0)</f>
        <v>#REF!</v>
      </c>
    </row>
    <row r="346" spans="1:11" ht="15" customHeight="1">
      <c r="A346" s="34">
        <v>6</v>
      </c>
      <c r="B346" s="35" t="s">
        <v>3832</v>
      </c>
      <c r="C346" s="34" t="s">
        <v>3833</v>
      </c>
      <c r="D346" s="35" t="s">
        <v>3834</v>
      </c>
      <c r="E346" s="36">
        <v>45809.58</v>
      </c>
      <c r="F346" s="31"/>
      <c r="G346" s="36">
        <v>154.24</v>
      </c>
      <c r="H346" s="36">
        <v>2336.7600000000002</v>
      </c>
      <c r="I346" s="36">
        <v>43627.06</v>
      </c>
      <c r="J346" s="31"/>
      <c r="K346" t="e">
        <f>VLOOKUP(B346,#REF!,1,0)</f>
        <v>#REF!</v>
      </c>
    </row>
    <row r="347" spans="1:11" ht="15" customHeight="1">
      <c r="A347" s="34">
        <v>6</v>
      </c>
      <c r="B347" s="35" t="s">
        <v>3835</v>
      </c>
      <c r="C347" s="34" t="s">
        <v>3836</v>
      </c>
      <c r="D347" s="35" t="s">
        <v>3837</v>
      </c>
      <c r="E347" s="36">
        <v>89360.92</v>
      </c>
      <c r="F347" s="31"/>
      <c r="G347" s="36">
        <v>45717.43</v>
      </c>
      <c r="H347" s="36">
        <v>23254.53</v>
      </c>
      <c r="I347" s="36">
        <v>111823.82</v>
      </c>
      <c r="J347" s="31"/>
      <c r="K347" t="e">
        <f>VLOOKUP(B347,#REF!,1,0)</f>
        <v>#REF!</v>
      </c>
    </row>
    <row r="348" spans="1:11" ht="15" customHeight="1">
      <c r="A348" s="34">
        <v>6</v>
      </c>
      <c r="B348" s="35" t="s">
        <v>3838</v>
      </c>
      <c r="C348" s="34" t="s">
        <v>3839</v>
      </c>
      <c r="D348" s="35" t="s">
        <v>3840</v>
      </c>
      <c r="E348" s="36">
        <v>105017.12</v>
      </c>
      <c r="F348" s="31"/>
      <c r="G348" s="36">
        <v>10546.59</v>
      </c>
      <c r="H348" s="36">
        <v>24334.52</v>
      </c>
      <c r="I348" s="36">
        <v>91229.19</v>
      </c>
      <c r="J348" s="31"/>
      <c r="K348" t="e">
        <f>VLOOKUP(B348,#REF!,1,0)</f>
        <v>#REF!</v>
      </c>
    </row>
    <row r="349" spans="1:11" ht="15" customHeight="1">
      <c r="A349" s="34">
        <v>5</v>
      </c>
      <c r="B349" s="35" t="s">
        <v>3841</v>
      </c>
      <c r="C349" s="34" t="s">
        <v>1</v>
      </c>
      <c r="D349" s="35" t="s">
        <v>3710</v>
      </c>
      <c r="E349" s="36">
        <v>840198.57</v>
      </c>
      <c r="F349" s="31"/>
      <c r="G349" s="36">
        <v>419015.18</v>
      </c>
      <c r="H349" s="36">
        <v>251276.06</v>
      </c>
      <c r="I349" s="36">
        <v>1007937.69</v>
      </c>
      <c r="J349" s="31"/>
      <c r="K349" t="e">
        <f>VLOOKUP(B349,#REF!,1,0)</f>
        <v>#REF!</v>
      </c>
    </row>
    <row r="350" spans="1:11" ht="15" customHeight="1">
      <c r="A350" s="34">
        <v>6</v>
      </c>
      <c r="B350" s="35" t="s">
        <v>3842</v>
      </c>
      <c r="C350" s="34" t="s">
        <v>3843</v>
      </c>
      <c r="D350" s="35" t="s">
        <v>3825</v>
      </c>
      <c r="E350" s="36">
        <v>13421.56</v>
      </c>
      <c r="F350" s="31"/>
      <c r="G350" s="36">
        <v>12306.87</v>
      </c>
      <c r="H350" s="36">
        <v>12600.37</v>
      </c>
      <c r="I350" s="36">
        <v>13128.06</v>
      </c>
      <c r="J350" s="31"/>
      <c r="K350" t="e">
        <f>VLOOKUP(B350,#REF!,1,0)</f>
        <v>#REF!</v>
      </c>
    </row>
    <row r="351" spans="1:11" ht="15" customHeight="1">
      <c r="A351" s="34">
        <v>6</v>
      </c>
      <c r="B351" s="35" t="s">
        <v>3844</v>
      </c>
      <c r="C351" s="34" t="s">
        <v>3845</v>
      </c>
      <c r="D351" s="35" t="s">
        <v>3846</v>
      </c>
      <c r="E351" s="36">
        <v>697442.28</v>
      </c>
      <c r="F351" s="31"/>
      <c r="G351" s="36">
        <v>319845.07</v>
      </c>
      <c r="H351" s="36">
        <v>143600.51</v>
      </c>
      <c r="I351" s="36">
        <v>873686.84</v>
      </c>
      <c r="J351" s="31"/>
      <c r="K351" t="e">
        <f>VLOOKUP(B351,#REF!,1,0)</f>
        <v>#REF!</v>
      </c>
    </row>
    <row r="352" spans="1:11" ht="15" customHeight="1">
      <c r="A352" s="34">
        <v>6</v>
      </c>
      <c r="B352" s="35" t="s">
        <v>3847</v>
      </c>
      <c r="C352" s="34" t="s">
        <v>3848</v>
      </c>
      <c r="D352" s="35" t="s">
        <v>3849</v>
      </c>
      <c r="E352" s="36">
        <v>104353.32</v>
      </c>
      <c r="F352" s="31"/>
      <c r="G352" s="36">
        <v>25483.27</v>
      </c>
      <c r="H352" s="36">
        <v>85140.99</v>
      </c>
      <c r="I352" s="36">
        <v>44695.6</v>
      </c>
      <c r="J352" s="31"/>
      <c r="K352" t="e">
        <f>VLOOKUP(B352,#REF!,1,0)</f>
        <v>#REF!</v>
      </c>
    </row>
    <row r="353" spans="1:11" ht="15" customHeight="1">
      <c r="A353" s="34">
        <v>6</v>
      </c>
      <c r="B353" s="35" t="s">
        <v>3853</v>
      </c>
      <c r="C353" s="34" t="s">
        <v>3854</v>
      </c>
      <c r="D353" s="35" t="s">
        <v>3837</v>
      </c>
      <c r="E353" s="36">
        <v>7348.98</v>
      </c>
      <c r="F353" s="31"/>
      <c r="G353" s="36">
        <v>27289.77</v>
      </c>
      <c r="H353" s="36">
        <v>3448.98</v>
      </c>
      <c r="I353" s="36">
        <v>31189.77</v>
      </c>
      <c r="J353" s="31"/>
      <c r="K353" t="e">
        <f>VLOOKUP(B353,#REF!,1,0)</f>
        <v>#REF!</v>
      </c>
    </row>
    <row r="354" spans="1:11" ht="15" customHeight="1">
      <c r="A354" s="34">
        <v>6</v>
      </c>
      <c r="B354" s="35" t="s">
        <v>3855</v>
      </c>
      <c r="C354" s="34" t="s">
        <v>3856</v>
      </c>
      <c r="D354" s="35" t="s">
        <v>3840</v>
      </c>
      <c r="E354" s="36">
        <v>7891.41</v>
      </c>
      <c r="F354" s="31"/>
      <c r="G354" s="36">
        <v>34058.400000000001</v>
      </c>
      <c r="H354" s="36">
        <v>391.41</v>
      </c>
      <c r="I354" s="36">
        <v>41558.400000000001</v>
      </c>
      <c r="J354" s="31"/>
      <c r="K354" t="e">
        <f>VLOOKUP(B354,#REF!,1,0)</f>
        <v>#REF!</v>
      </c>
    </row>
    <row r="355" spans="1:11" ht="15" customHeight="1">
      <c r="A355" s="34">
        <v>6</v>
      </c>
      <c r="B355" s="35" t="s">
        <v>3857</v>
      </c>
      <c r="C355" s="34" t="s">
        <v>3858</v>
      </c>
      <c r="D355" s="35" t="s">
        <v>3834</v>
      </c>
      <c r="E355" s="36">
        <v>3647.22</v>
      </c>
      <c r="F355" s="31"/>
      <c r="G355" s="36">
        <v>31.8</v>
      </c>
      <c r="H355" s="36">
        <v>0</v>
      </c>
      <c r="I355" s="36">
        <v>3679.02</v>
      </c>
      <c r="J355" s="31"/>
      <c r="K355" t="e">
        <f>VLOOKUP(B355,#REF!,1,0)</f>
        <v>#REF!</v>
      </c>
    </row>
    <row r="356" spans="1:11" ht="15" customHeight="1">
      <c r="A356" s="34">
        <v>4</v>
      </c>
      <c r="B356" s="35" t="s">
        <v>3859</v>
      </c>
      <c r="C356" s="34" t="s">
        <v>1</v>
      </c>
      <c r="D356" s="35" t="s">
        <v>3860</v>
      </c>
      <c r="E356" s="36">
        <v>15936.68</v>
      </c>
      <c r="F356" s="31"/>
      <c r="G356" s="36">
        <v>12944.83</v>
      </c>
      <c r="H356" s="36">
        <v>7640.06</v>
      </c>
      <c r="I356" s="36">
        <v>21241.45</v>
      </c>
      <c r="J356" s="31"/>
      <c r="K356" t="e">
        <f>VLOOKUP(B356,#REF!,1,0)</f>
        <v>#REF!</v>
      </c>
    </row>
    <row r="357" spans="1:11" ht="15" customHeight="1">
      <c r="A357" s="34">
        <v>5</v>
      </c>
      <c r="B357" s="35" t="s">
        <v>3861</v>
      </c>
      <c r="C357" s="34" t="s">
        <v>1</v>
      </c>
      <c r="D357" s="35" t="s">
        <v>3687</v>
      </c>
      <c r="E357" s="36">
        <v>3238.51</v>
      </c>
      <c r="F357" s="31"/>
      <c r="G357" s="36">
        <v>7193.8</v>
      </c>
      <c r="H357" s="36">
        <v>3238.51</v>
      </c>
      <c r="I357" s="36">
        <v>7193.8</v>
      </c>
      <c r="J357" s="31"/>
      <c r="K357" t="e">
        <f>VLOOKUP(B357,#REF!,1,0)</f>
        <v>#REF!</v>
      </c>
    </row>
    <row r="358" spans="1:11" ht="15" customHeight="1">
      <c r="A358" s="34">
        <v>6</v>
      </c>
      <c r="B358" s="35" t="s">
        <v>3862</v>
      </c>
      <c r="C358" s="34" t="s">
        <v>3863</v>
      </c>
      <c r="D358" s="35" t="s">
        <v>3864</v>
      </c>
      <c r="E358" s="36">
        <v>3238.51</v>
      </c>
      <c r="F358" s="31"/>
      <c r="G358" s="36">
        <v>7193.8</v>
      </c>
      <c r="H358" s="36">
        <v>3238.51</v>
      </c>
      <c r="I358" s="36">
        <v>7193.8</v>
      </c>
      <c r="J358" s="31"/>
      <c r="K358" t="e">
        <f>VLOOKUP(B358,#REF!,1,0)</f>
        <v>#REF!</v>
      </c>
    </row>
    <row r="359" spans="1:11" ht="15" customHeight="1">
      <c r="A359" s="34">
        <v>5</v>
      </c>
      <c r="B359" s="35" t="s">
        <v>3865</v>
      </c>
      <c r="C359" s="34" t="s">
        <v>1</v>
      </c>
      <c r="D359" s="35" t="s">
        <v>3710</v>
      </c>
      <c r="E359" s="36">
        <v>12698.17</v>
      </c>
      <c r="F359" s="31"/>
      <c r="G359" s="36">
        <v>5751.03</v>
      </c>
      <c r="H359" s="36">
        <v>4401.55</v>
      </c>
      <c r="I359" s="36">
        <v>14047.65</v>
      </c>
      <c r="J359" s="31"/>
      <c r="K359" t="e">
        <f>VLOOKUP(B359,#REF!,1,0)</f>
        <v>#REF!</v>
      </c>
    </row>
    <row r="360" spans="1:11" ht="15" customHeight="1">
      <c r="A360" s="34">
        <v>6</v>
      </c>
      <c r="B360" s="35" t="s">
        <v>3866</v>
      </c>
      <c r="C360" s="34" t="s">
        <v>3867</v>
      </c>
      <c r="D360" s="35" t="s">
        <v>3864</v>
      </c>
      <c r="E360" s="36">
        <v>12698.17</v>
      </c>
      <c r="F360" s="31"/>
      <c r="G360" s="36">
        <v>5751.03</v>
      </c>
      <c r="H360" s="36">
        <v>4401.55</v>
      </c>
      <c r="I360" s="36">
        <v>14047.65</v>
      </c>
      <c r="J360" s="31"/>
      <c r="K360" t="e">
        <f>VLOOKUP(B360,#REF!,1,0)</f>
        <v>#REF!</v>
      </c>
    </row>
    <row r="361" spans="1:11" ht="15" customHeight="1">
      <c r="A361" s="34">
        <v>3</v>
      </c>
      <c r="B361" s="35" t="s">
        <v>3868</v>
      </c>
      <c r="C361" s="34" t="s">
        <v>1</v>
      </c>
      <c r="D361" s="35" t="s">
        <v>3869</v>
      </c>
      <c r="E361" s="36">
        <v>1859133.76</v>
      </c>
      <c r="F361" s="31"/>
      <c r="G361" s="36">
        <v>279836.81</v>
      </c>
      <c r="H361" s="36">
        <v>1110781.5</v>
      </c>
      <c r="I361" s="36">
        <v>1028189.07</v>
      </c>
      <c r="J361" s="31"/>
      <c r="K361" t="e">
        <f>VLOOKUP(B361,#REF!,1,0)</f>
        <v>#REF!</v>
      </c>
    </row>
    <row r="362" spans="1:11" ht="15" customHeight="1">
      <c r="A362" s="34">
        <v>4</v>
      </c>
      <c r="B362" s="35" t="s">
        <v>3870</v>
      </c>
      <c r="C362" s="34" t="s">
        <v>1</v>
      </c>
      <c r="D362" s="35" t="s">
        <v>3871</v>
      </c>
      <c r="E362" s="36">
        <v>1811220.31</v>
      </c>
      <c r="F362" s="31"/>
      <c r="G362" s="36">
        <v>268429.52</v>
      </c>
      <c r="H362" s="36">
        <v>1092318.5</v>
      </c>
      <c r="I362" s="36">
        <v>987331.33</v>
      </c>
      <c r="J362" s="31"/>
      <c r="K362" t="e">
        <f>VLOOKUP(B362,#REF!,1,0)</f>
        <v>#REF!</v>
      </c>
    </row>
    <row r="363" spans="1:11" ht="15" customHeight="1">
      <c r="A363" s="34">
        <v>5</v>
      </c>
      <c r="B363" s="35" t="s">
        <v>3872</v>
      </c>
      <c r="C363" s="34" t="s">
        <v>1</v>
      </c>
      <c r="D363" s="35" t="s">
        <v>3687</v>
      </c>
      <c r="E363" s="36">
        <v>812849.41</v>
      </c>
      <c r="F363" s="31"/>
      <c r="G363" s="36">
        <v>143573.79</v>
      </c>
      <c r="H363" s="36">
        <v>338958.53</v>
      </c>
      <c r="I363" s="36">
        <v>617464.67000000004</v>
      </c>
      <c r="J363" s="31"/>
      <c r="K363" t="e">
        <f>VLOOKUP(B363,#REF!,1,0)</f>
        <v>#REF!</v>
      </c>
    </row>
    <row r="364" spans="1:11" ht="15" customHeight="1">
      <c r="A364" s="34">
        <v>6</v>
      </c>
      <c r="B364" s="35" t="s">
        <v>3873</v>
      </c>
      <c r="C364" s="34" t="s">
        <v>3874</v>
      </c>
      <c r="D364" s="35" t="s">
        <v>3875</v>
      </c>
      <c r="E364" s="36">
        <v>1672.38</v>
      </c>
      <c r="F364" s="31"/>
      <c r="G364" s="36">
        <v>5187.6099999999997</v>
      </c>
      <c r="H364" s="36">
        <v>1140.2</v>
      </c>
      <c r="I364" s="36">
        <v>5719.79</v>
      </c>
      <c r="J364" s="31"/>
      <c r="K364" t="e">
        <f>VLOOKUP(B364,#REF!,1,0)</f>
        <v>#REF!</v>
      </c>
    </row>
    <row r="365" spans="1:11" ht="15" customHeight="1">
      <c r="A365" s="34">
        <v>6</v>
      </c>
      <c r="B365" s="35" t="s">
        <v>3876</v>
      </c>
      <c r="C365" s="34" t="s">
        <v>3877</v>
      </c>
      <c r="D365" s="35" t="s">
        <v>3878</v>
      </c>
      <c r="E365" s="36">
        <v>573351.85</v>
      </c>
      <c r="F365" s="31"/>
      <c r="G365" s="36">
        <v>100194.35</v>
      </c>
      <c r="H365" s="36">
        <v>192944.82</v>
      </c>
      <c r="I365" s="36">
        <v>480601.38</v>
      </c>
      <c r="J365" s="31"/>
      <c r="K365" t="e">
        <f>VLOOKUP(B365,#REF!,1,0)</f>
        <v>#REF!</v>
      </c>
    </row>
    <row r="366" spans="1:11" ht="15" customHeight="1">
      <c r="A366" s="34">
        <v>6</v>
      </c>
      <c r="B366" s="35" t="s">
        <v>3879</v>
      </c>
      <c r="C366" s="34" t="s">
        <v>3880</v>
      </c>
      <c r="D366" s="35" t="s">
        <v>3881</v>
      </c>
      <c r="E366" s="36">
        <v>68321.84</v>
      </c>
      <c r="F366" s="31"/>
      <c r="G366" s="36">
        <v>6403.25</v>
      </c>
      <c r="H366" s="36">
        <v>39100.79</v>
      </c>
      <c r="I366" s="36">
        <v>35624.300000000003</v>
      </c>
      <c r="J366" s="31"/>
      <c r="K366" t="e">
        <f>VLOOKUP(B366,#REF!,1,0)</f>
        <v>#REF!</v>
      </c>
    </row>
    <row r="367" spans="1:11" ht="15" customHeight="1">
      <c r="A367" s="34">
        <v>6</v>
      </c>
      <c r="B367" s="35" t="s">
        <v>3885</v>
      </c>
      <c r="C367" s="34" t="s">
        <v>3886</v>
      </c>
      <c r="D367" s="35" t="s">
        <v>3887</v>
      </c>
      <c r="E367" s="36">
        <v>24343.26</v>
      </c>
      <c r="F367" s="31"/>
      <c r="G367" s="36">
        <v>6240.54</v>
      </c>
      <c r="H367" s="36">
        <v>15388.34</v>
      </c>
      <c r="I367" s="36">
        <v>15195.46</v>
      </c>
      <c r="J367" s="31"/>
      <c r="K367" t="e">
        <f>VLOOKUP(B367,#REF!,1,0)</f>
        <v>#REF!</v>
      </c>
    </row>
    <row r="368" spans="1:11" ht="15" customHeight="1">
      <c r="A368" s="34">
        <v>6</v>
      </c>
      <c r="B368" s="35" t="s">
        <v>3888</v>
      </c>
      <c r="C368" s="34" t="s">
        <v>3889</v>
      </c>
      <c r="D368" s="35" t="s">
        <v>3890</v>
      </c>
      <c r="E368" s="36">
        <v>73259.179999999993</v>
      </c>
      <c r="F368" s="31"/>
      <c r="G368" s="36">
        <v>25548.04</v>
      </c>
      <c r="H368" s="36">
        <v>18483.48</v>
      </c>
      <c r="I368" s="36">
        <v>80323.740000000005</v>
      </c>
      <c r="J368" s="31"/>
      <c r="K368" t="e">
        <f>VLOOKUP(B368,#REF!,1,0)</f>
        <v>#REF!</v>
      </c>
    </row>
    <row r="369" spans="1:11" ht="15" customHeight="1">
      <c r="A369" s="34">
        <v>5</v>
      </c>
      <c r="B369" s="35" t="s">
        <v>3891</v>
      </c>
      <c r="C369" s="34" t="s">
        <v>1</v>
      </c>
      <c r="D369" s="35" t="s">
        <v>3710</v>
      </c>
      <c r="E369" s="36">
        <v>998370.9</v>
      </c>
      <c r="F369" s="31"/>
      <c r="G369" s="36">
        <v>124855.73</v>
      </c>
      <c r="H369" s="36">
        <v>753359.97</v>
      </c>
      <c r="I369" s="36">
        <v>369866.66</v>
      </c>
      <c r="J369" s="31"/>
      <c r="K369" t="e">
        <f>VLOOKUP(B369,#REF!,1,0)</f>
        <v>#REF!</v>
      </c>
    </row>
    <row r="370" spans="1:11" ht="15" customHeight="1">
      <c r="A370" s="34">
        <v>6</v>
      </c>
      <c r="B370" s="35" t="s">
        <v>3892</v>
      </c>
      <c r="C370" s="34" t="s">
        <v>3893</v>
      </c>
      <c r="D370" s="35" t="s">
        <v>3875</v>
      </c>
      <c r="E370" s="36">
        <v>8250.23</v>
      </c>
      <c r="F370" s="31"/>
      <c r="G370" s="36">
        <v>29039.23</v>
      </c>
      <c r="H370" s="36">
        <v>8109.63</v>
      </c>
      <c r="I370" s="36">
        <v>29179.83</v>
      </c>
      <c r="J370" s="31"/>
      <c r="K370" t="e">
        <f>VLOOKUP(B370,#REF!,1,0)</f>
        <v>#REF!</v>
      </c>
    </row>
    <row r="371" spans="1:11" ht="15" customHeight="1">
      <c r="A371" s="34">
        <v>6</v>
      </c>
      <c r="B371" s="35" t="s">
        <v>3894</v>
      </c>
      <c r="C371" s="34" t="s">
        <v>3895</v>
      </c>
      <c r="D371" s="35" t="s">
        <v>3896</v>
      </c>
      <c r="E371" s="36">
        <v>889190.16</v>
      </c>
      <c r="F371" s="31"/>
      <c r="G371" s="36">
        <v>95495.78</v>
      </c>
      <c r="H371" s="36">
        <v>703833.55</v>
      </c>
      <c r="I371" s="36">
        <v>280852.39</v>
      </c>
      <c r="J371" s="31"/>
      <c r="K371" t="e">
        <f>VLOOKUP(B371,#REF!,1,0)</f>
        <v>#REF!</v>
      </c>
    </row>
    <row r="372" spans="1:11" ht="15" customHeight="1">
      <c r="A372" s="34">
        <v>6</v>
      </c>
      <c r="B372" s="35" t="s">
        <v>5690</v>
      </c>
      <c r="C372" s="34" t="s">
        <v>5691</v>
      </c>
      <c r="D372" s="35" t="s">
        <v>5692</v>
      </c>
      <c r="E372" s="36">
        <v>58913.72</v>
      </c>
      <c r="F372" s="31"/>
      <c r="G372" s="36">
        <v>0</v>
      </c>
      <c r="H372" s="36">
        <v>0</v>
      </c>
      <c r="I372" s="36">
        <v>58913.72</v>
      </c>
      <c r="J372" s="31"/>
      <c r="K372" t="e">
        <f>VLOOKUP(B372,#REF!,1,0)</f>
        <v>#REF!</v>
      </c>
    </row>
    <row r="373" spans="1:11" ht="15" customHeight="1">
      <c r="A373" s="34">
        <v>6</v>
      </c>
      <c r="B373" s="35" t="s">
        <v>3900</v>
      </c>
      <c r="C373" s="34" t="s">
        <v>3901</v>
      </c>
      <c r="D373" s="35" t="s">
        <v>3887</v>
      </c>
      <c r="E373" s="36">
        <v>17142.68</v>
      </c>
      <c r="F373" s="31"/>
      <c r="G373" s="36">
        <v>320.72000000000003</v>
      </c>
      <c r="H373" s="36">
        <v>16542.68</v>
      </c>
      <c r="I373" s="36">
        <v>920.72</v>
      </c>
      <c r="J373" s="31"/>
      <c r="K373" t="e">
        <f>VLOOKUP(B373,#REF!,1,0)</f>
        <v>#REF!</v>
      </c>
    </row>
    <row r="374" spans="1:11" ht="15" customHeight="1">
      <c r="A374" s="34">
        <v>4</v>
      </c>
      <c r="B374" s="35" t="s">
        <v>3906</v>
      </c>
      <c r="C374" s="34" t="s">
        <v>1</v>
      </c>
      <c r="D374" s="35" t="s">
        <v>3907</v>
      </c>
      <c r="E374" s="36">
        <v>47913.45</v>
      </c>
      <c r="F374" s="31"/>
      <c r="G374" s="36">
        <v>11407.29</v>
      </c>
      <c r="H374" s="36">
        <v>18463</v>
      </c>
      <c r="I374" s="36">
        <v>40857.74</v>
      </c>
      <c r="J374" s="31"/>
      <c r="K374" t="e">
        <f>VLOOKUP(B374,#REF!,1,0)</f>
        <v>#REF!</v>
      </c>
    </row>
    <row r="375" spans="1:11" ht="15" customHeight="1">
      <c r="A375" s="34">
        <v>5</v>
      </c>
      <c r="B375" s="35" t="s">
        <v>3908</v>
      </c>
      <c r="C375" s="34" t="s">
        <v>1</v>
      </c>
      <c r="D375" s="35" t="s">
        <v>3687</v>
      </c>
      <c r="E375" s="36">
        <v>10703.44</v>
      </c>
      <c r="F375" s="31"/>
      <c r="G375" s="36">
        <v>2481.02</v>
      </c>
      <c r="H375" s="36">
        <v>10703.44</v>
      </c>
      <c r="I375" s="36">
        <v>2481.02</v>
      </c>
      <c r="J375" s="31"/>
      <c r="K375" t="e">
        <f>VLOOKUP(B375,#REF!,1,0)</f>
        <v>#REF!</v>
      </c>
    </row>
    <row r="376" spans="1:11" ht="15" customHeight="1">
      <c r="A376" s="34">
        <v>6</v>
      </c>
      <c r="B376" s="35" t="s">
        <v>3909</v>
      </c>
      <c r="C376" s="34" t="s">
        <v>3910</v>
      </c>
      <c r="D376" s="35" t="s">
        <v>3911</v>
      </c>
      <c r="E376" s="36">
        <v>10703.44</v>
      </c>
      <c r="F376" s="31"/>
      <c r="G376" s="36">
        <v>2481.02</v>
      </c>
      <c r="H376" s="36">
        <v>10703.44</v>
      </c>
      <c r="I376" s="36">
        <v>2481.02</v>
      </c>
      <c r="J376" s="31"/>
      <c r="K376" t="e">
        <f>VLOOKUP(B376,#REF!,1,0)</f>
        <v>#REF!</v>
      </c>
    </row>
    <row r="377" spans="1:11" ht="15" customHeight="1">
      <c r="A377" s="34">
        <v>5</v>
      </c>
      <c r="B377" s="35" t="s">
        <v>3912</v>
      </c>
      <c r="C377" s="34" t="s">
        <v>1</v>
      </c>
      <c r="D377" s="35" t="s">
        <v>3710</v>
      </c>
      <c r="E377" s="36">
        <v>37210.01</v>
      </c>
      <c r="F377" s="31"/>
      <c r="G377" s="36">
        <v>8926.27</v>
      </c>
      <c r="H377" s="36">
        <v>7759.56</v>
      </c>
      <c r="I377" s="36">
        <v>38376.720000000001</v>
      </c>
      <c r="J377" s="31"/>
      <c r="K377" t="e">
        <f>VLOOKUP(B377,#REF!,1,0)</f>
        <v>#REF!</v>
      </c>
    </row>
    <row r="378" spans="1:11" ht="15" customHeight="1">
      <c r="A378" s="34">
        <v>6</v>
      </c>
      <c r="B378" s="35" t="s">
        <v>3913</v>
      </c>
      <c r="C378" s="34" t="s">
        <v>3914</v>
      </c>
      <c r="D378" s="35" t="s">
        <v>3911</v>
      </c>
      <c r="E378" s="36">
        <v>37210.01</v>
      </c>
      <c r="F378" s="31"/>
      <c r="G378" s="36">
        <v>8926.27</v>
      </c>
      <c r="H378" s="36">
        <v>7759.56</v>
      </c>
      <c r="I378" s="36">
        <v>38376.720000000001</v>
      </c>
      <c r="J378" s="31"/>
      <c r="K378" t="e">
        <f>VLOOKUP(B378,#REF!,1,0)</f>
        <v>#REF!</v>
      </c>
    </row>
    <row r="379" spans="1:11" ht="15" customHeight="1">
      <c r="A379" s="34">
        <v>3</v>
      </c>
      <c r="B379" s="35" t="s">
        <v>3915</v>
      </c>
      <c r="C379" s="34" t="s">
        <v>1</v>
      </c>
      <c r="D379" s="35" t="s">
        <v>3916</v>
      </c>
      <c r="E379" s="36">
        <v>567981.93000000005</v>
      </c>
      <c r="F379" s="31"/>
      <c r="G379" s="36">
        <v>87707.95</v>
      </c>
      <c r="H379" s="36">
        <v>484600.96</v>
      </c>
      <c r="I379" s="36">
        <v>171088.92</v>
      </c>
      <c r="J379" s="31"/>
      <c r="K379" t="e">
        <f>VLOOKUP(B379,#REF!,1,0)</f>
        <v>#REF!</v>
      </c>
    </row>
    <row r="380" spans="1:11" ht="15" customHeight="1">
      <c r="A380" s="34">
        <v>4</v>
      </c>
      <c r="B380" s="35" t="s">
        <v>3917</v>
      </c>
      <c r="C380" s="34" t="s">
        <v>1</v>
      </c>
      <c r="D380" s="35" t="s">
        <v>3918</v>
      </c>
      <c r="E380" s="36">
        <v>541912.64</v>
      </c>
      <c r="F380" s="31"/>
      <c r="G380" s="36">
        <v>79344.08</v>
      </c>
      <c r="H380" s="36">
        <v>466771.53</v>
      </c>
      <c r="I380" s="36">
        <v>154485.19</v>
      </c>
      <c r="J380" s="31"/>
      <c r="K380" t="e">
        <f>VLOOKUP(B380,#REF!,1,0)</f>
        <v>#REF!</v>
      </c>
    </row>
    <row r="381" spans="1:11" ht="15" customHeight="1">
      <c r="A381" s="34">
        <v>5</v>
      </c>
      <c r="B381" s="35" t="s">
        <v>3919</v>
      </c>
      <c r="C381" s="34" t="s">
        <v>1</v>
      </c>
      <c r="D381" s="35" t="s">
        <v>3687</v>
      </c>
      <c r="E381" s="36">
        <v>210431.82</v>
      </c>
      <c r="F381" s="31"/>
      <c r="G381" s="36">
        <v>18102.650000000001</v>
      </c>
      <c r="H381" s="36">
        <v>165511.67000000001</v>
      </c>
      <c r="I381" s="36">
        <v>63022.8</v>
      </c>
      <c r="J381" s="31"/>
      <c r="K381" t="e">
        <f>VLOOKUP(B381,#REF!,1,0)</f>
        <v>#REF!</v>
      </c>
    </row>
    <row r="382" spans="1:11" ht="15" customHeight="1">
      <c r="A382" s="34">
        <v>6</v>
      </c>
      <c r="B382" s="35" t="s">
        <v>3920</v>
      </c>
      <c r="C382" s="34" t="s">
        <v>3921</v>
      </c>
      <c r="D382" s="35" t="s">
        <v>3922</v>
      </c>
      <c r="E382" s="36">
        <v>106.75</v>
      </c>
      <c r="F382" s="31"/>
      <c r="G382" s="36">
        <v>1788.96</v>
      </c>
      <c r="H382" s="36">
        <v>100.14</v>
      </c>
      <c r="I382" s="36">
        <v>1795.57</v>
      </c>
      <c r="J382" s="31"/>
      <c r="K382" t="e">
        <f>VLOOKUP(B382,#REF!,1,0)</f>
        <v>#REF!</v>
      </c>
    </row>
    <row r="383" spans="1:11" ht="15" customHeight="1">
      <c r="A383" s="34">
        <v>6</v>
      </c>
      <c r="B383" s="35" t="s">
        <v>3923</v>
      </c>
      <c r="C383" s="34" t="s">
        <v>3924</v>
      </c>
      <c r="D383" s="35" t="s">
        <v>3925</v>
      </c>
      <c r="E383" s="36">
        <v>171145.35</v>
      </c>
      <c r="F383" s="31"/>
      <c r="G383" s="36">
        <v>6720.39</v>
      </c>
      <c r="H383" s="36">
        <v>160743.24</v>
      </c>
      <c r="I383" s="36">
        <v>17122.5</v>
      </c>
      <c r="J383" s="31"/>
      <c r="K383" t="e">
        <f>VLOOKUP(B383,#REF!,1,0)</f>
        <v>#REF!</v>
      </c>
    </row>
    <row r="384" spans="1:11" ht="15" customHeight="1">
      <c r="A384" s="34">
        <v>6</v>
      </c>
      <c r="B384" s="35" t="s">
        <v>3926</v>
      </c>
      <c r="C384" s="34" t="s">
        <v>3927</v>
      </c>
      <c r="D384" s="35" t="s">
        <v>3928</v>
      </c>
      <c r="E384" s="36">
        <v>31351.9</v>
      </c>
      <c r="F384" s="31"/>
      <c r="G384" s="36">
        <v>2401.58</v>
      </c>
      <c r="H384" s="36">
        <v>707.86</v>
      </c>
      <c r="I384" s="36">
        <v>33045.620000000003</v>
      </c>
      <c r="J384" s="31"/>
      <c r="K384" t="e">
        <f>VLOOKUP(B384,#REF!,1,0)</f>
        <v>#REF!</v>
      </c>
    </row>
    <row r="385" spans="1:11" ht="15" customHeight="1">
      <c r="A385" s="34">
        <v>6</v>
      </c>
      <c r="B385" s="35" t="s">
        <v>3929</v>
      </c>
      <c r="C385" s="34" t="s">
        <v>3930</v>
      </c>
      <c r="D385" s="35" t="s">
        <v>3931</v>
      </c>
      <c r="E385" s="36">
        <v>1723.36</v>
      </c>
      <c r="F385" s="31"/>
      <c r="G385" s="36">
        <v>6305.75</v>
      </c>
      <c r="H385" s="36">
        <v>733.35</v>
      </c>
      <c r="I385" s="36">
        <v>7295.76</v>
      </c>
      <c r="J385" s="31"/>
      <c r="K385" t="e">
        <f>VLOOKUP(B385,#REF!,1,0)</f>
        <v>#REF!</v>
      </c>
    </row>
    <row r="386" spans="1:11" ht="15" customHeight="1">
      <c r="A386" s="34">
        <v>6</v>
      </c>
      <c r="B386" s="35" t="s">
        <v>3932</v>
      </c>
      <c r="C386" s="34" t="s">
        <v>3933</v>
      </c>
      <c r="D386" s="35" t="s">
        <v>3934</v>
      </c>
      <c r="E386" s="36">
        <v>6104.46</v>
      </c>
      <c r="F386" s="31"/>
      <c r="G386" s="36">
        <v>885.97</v>
      </c>
      <c r="H386" s="36">
        <v>3227.08</v>
      </c>
      <c r="I386" s="36">
        <v>3763.35</v>
      </c>
      <c r="J386" s="31"/>
      <c r="K386" t="e">
        <f>VLOOKUP(B386,#REF!,1,0)</f>
        <v>#REF!</v>
      </c>
    </row>
    <row r="387" spans="1:11" ht="15" customHeight="1">
      <c r="A387" s="34">
        <v>5</v>
      </c>
      <c r="B387" s="35" t="s">
        <v>3935</v>
      </c>
      <c r="C387" s="34" t="s">
        <v>1</v>
      </c>
      <c r="D387" s="35" t="s">
        <v>3710</v>
      </c>
      <c r="E387" s="36">
        <v>331480.82</v>
      </c>
      <c r="F387" s="31"/>
      <c r="G387" s="36">
        <v>61241.43</v>
      </c>
      <c r="H387" s="36">
        <v>301259.86</v>
      </c>
      <c r="I387" s="36">
        <v>91462.39</v>
      </c>
      <c r="J387" s="31"/>
      <c r="K387" t="e">
        <f>VLOOKUP(B387,#REF!,1,0)</f>
        <v>#REF!</v>
      </c>
    </row>
    <row r="388" spans="1:11" ht="15" customHeight="1">
      <c r="A388" s="34">
        <v>6</v>
      </c>
      <c r="B388" s="35" t="s">
        <v>3936</v>
      </c>
      <c r="C388" s="34" t="s">
        <v>3937</v>
      </c>
      <c r="D388" s="35" t="s">
        <v>3922</v>
      </c>
      <c r="E388" s="36">
        <v>5153.25</v>
      </c>
      <c r="F388" s="31"/>
      <c r="G388" s="36">
        <v>1883.17</v>
      </c>
      <c r="H388" s="36">
        <v>3397.8</v>
      </c>
      <c r="I388" s="36">
        <v>3638.62</v>
      </c>
      <c r="J388" s="31"/>
      <c r="K388" t="e">
        <f>VLOOKUP(B388,#REF!,1,0)</f>
        <v>#REF!</v>
      </c>
    </row>
    <row r="389" spans="1:11" ht="15" customHeight="1">
      <c r="A389" s="34">
        <v>6</v>
      </c>
      <c r="B389" s="35" t="s">
        <v>3938</v>
      </c>
      <c r="C389" s="34" t="s">
        <v>3939</v>
      </c>
      <c r="D389" s="35" t="s">
        <v>3940</v>
      </c>
      <c r="E389" s="36">
        <v>278271.74</v>
      </c>
      <c r="F389" s="31"/>
      <c r="G389" s="36">
        <v>47557.62</v>
      </c>
      <c r="H389" s="36">
        <v>257736.21</v>
      </c>
      <c r="I389" s="36">
        <v>68093.149999999994</v>
      </c>
      <c r="J389" s="31"/>
      <c r="K389" t="e">
        <f>VLOOKUP(B389,#REF!,1,0)</f>
        <v>#REF!</v>
      </c>
    </row>
    <row r="390" spans="1:11" ht="15" customHeight="1">
      <c r="A390" s="34">
        <v>6</v>
      </c>
      <c r="B390" s="35" t="s">
        <v>5693</v>
      </c>
      <c r="C390" s="34" t="s">
        <v>5694</v>
      </c>
      <c r="D390" s="35" t="s">
        <v>5695</v>
      </c>
      <c r="E390" s="36">
        <v>17810.38</v>
      </c>
      <c r="F390" s="31"/>
      <c r="G390" s="36">
        <v>91.92</v>
      </c>
      <c r="H390" s="36">
        <v>12780.4</v>
      </c>
      <c r="I390" s="36">
        <v>5121.8999999999996</v>
      </c>
      <c r="J390" s="31"/>
      <c r="K390" t="e">
        <f>VLOOKUP(B390,#REF!,1,0)</f>
        <v>#REF!</v>
      </c>
    </row>
    <row r="391" spans="1:11" ht="15" customHeight="1">
      <c r="A391" s="34">
        <v>6</v>
      </c>
      <c r="B391" s="35" t="s">
        <v>3941</v>
      </c>
      <c r="C391" s="34" t="s">
        <v>3942</v>
      </c>
      <c r="D391" s="35" t="s">
        <v>3943</v>
      </c>
      <c r="E391" s="36">
        <v>7202.6</v>
      </c>
      <c r="F391" s="31"/>
      <c r="G391" s="36">
        <v>5488</v>
      </c>
      <c r="H391" s="36">
        <v>7202.6</v>
      </c>
      <c r="I391" s="36">
        <v>5488</v>
      </c>
      <c r="J391" s="31"/>
      <c r="K391" t="e">
        <f>VLOOKUP(B391,#REF!,1,0)</f>
        <v>#REF!</v>
      </c>
    </row>
    <row r="392" spans="1:11" ht="15" customHeight="1">
      <c r="A392" s="34">
        <v>6</v>
      </c>
      <c r="B392" s="35" t="s">
        <v>3944</v>
      </c>
      <c r="C392" s="34" t="s">
        <v>3945</v>
      </c>
      <c r="D392" s="35" t="s">
        <v>3931</v>
      </c>
      <c r="E392" s="36">
        <v>8042.85</v>
      </c>
      <c r="F392" s="31"/>
      <c r="G392" s="36">
        <v>6220.72</v>
      </c>
      <c r="H392" s="36">
        <v>7142.85</v>
      </c>
      <c r="I392" s="36">
        <v>7120.72</v>
      </c>
      <c r="J392" s="31"/>
      <c r="K392" t="e">
        <f>VLOOKUP(B392,#REF!,1,0)</f>
        <v>#REF!</v>
      </c>
    </row>
    <row r="393" spans="1:11" ht="15" customHeight="1">
      <c r="A393" s="34">
        <v>6</v>
      </c>
      <c r="B393" s="35" t="s">
        <v>3946</v>
      </c>
      <c r="C393" s="34" t="s">
        <v>3947</v>
      </c>
      <c r="D393" s="35" t="s">
        <v>3934</v>
      </c>
      <c r="E393" s="36">
        <v>15000</v>
      </c>
      <c r="F393" s="31"/>
      <c r="G393" s="36">
        <v>0</v>
      </c>
      <c r="H393" s="36">
        <v>13000</v>
      </c>
      <c r="I393" s="36">
        <v>2000</v>
      </c>
      <c r="J393" s="31"/>
      <c r="K393" t="e">
        <f>VLOOKUP(B393,#REF!,1,0)</f>
        <v>#REF!</v>
      </c>
    </row>
    <row r="394" spans="1:11" ht="15" customHeight="1">
      <c r="A394" s="34">
        <v>4</v>
      </c>
      <c r="B394" s="35" t="s">
        <v>3951</v>
      </c>
      <c r="C394" s="34" t="s">
        <v>1</v>
      </c>
      <c r="D394" s="35" t="s">
        <v>3952</v>
      </c>
      <c r="E394" s="36">
        <v>26069.29</v>
      </c>
      <c r="F394" s="31"/>
      <c r="G394" s="36">
        <v>8363.8700000000008</v>
      </c>
      <c r="H394" s="36">
        <v>17829.43</v>
      </c>
      <c r="I394" s="36">
        <v>16603.73</v>
      </c>
      <c r="J394" s="31"/>
      <c r="K394" t="e">
        <f>VLOOKUP(B394,#REF!,1,0)</f>
        <v>#REF!</v>
      </c>
    </row>
    <row r="395" spans="1:11" ht="15" customHeight="1">
      <c r="A395" s="34">
        <v>5</v>
      </c>
      <c r="B395" s="35" t="s">
        <v>3957</v>
      </c>
      <c r="C395" s="34" t="s">
        <v>1</v>
      </c>
      <c r="D395" s="35" t="s">
        <v>3710</v>
      </c>
      <c r="E395" s="36">
        <v>18548.29</v>
      </c>
      <c r="F395" s="31"/>
      <c r="G395" s="36">
        <v>8363.8700000000008</v>
      </c>
      <c r="H395" s="36">
        <v>10308.43</v>
      </c>
      <c r="I395" s="36">
        <v>16603.73</v>
      </c>
      <c r="J395" s="31"/>
      <c r="K395" t="e">
        <f>VLOOKUP(B395,#REF!,1,0)</f>
        <v>#REF!</v>
      </c>
    </row>
    <row r="396" spans="1:11" ht="15" customHeight="1">
      <c r="A396" s="34">
        <v>6</v>
      </c>
      <c r="B396" s="35" t="s">
        <v>3958</v>
      </c>
      <c r="C396" s="34" t="s">
        <v>3959</v>
      </c>
      <c r="D396" s="35" t="s">
        <v>3956</v>
      </c>
      <c r="E396" s="36">
        <v>18548.29</v>
      </c>
      <c r="F396" s="31"/>
      <c r="G396" s="36">
        <v>8363.8700000000008</v>
      </c>
      <c r="H396" s="36">
        <v>10308.43</v>
      </c>
      <c r="I396" s="36">
        <v>16603.73</v>
      </c>
      <c r="J396" s="31"/>
      <c r="K396" t="e">
        <f>VLOOKUP(B396,#REF!,1,0)</f>
        <v>#REF!</v>
      </c>
    </row>
    <row r="397" spans="1:11" ht="15" customHeight="1">
      <c r="A397" s="34">
        <v>3</v>
      </c>
      <c r="B397" s="35" t="s">
        <v>3960</v>
      </c>
      <c r="C397" s="34" t="s">
        <v>1</v>
      </c>
      <c r="D397" s="35" t="s">
        <v>3961</v>
      </c>
      <c r="E397" s="36">
        <v>7425960.3099999996</v>
      </c>
      <c r="F397" s="31"/>
      <c r="G397" s="36">
        <v>1464264.1</v>
      </c>
      <c r="H397" s="36">
        <v>327595.46000000002</v>
      </c>
      <c r="I397" s="36">
        <v>8562628.9499999993</v>
      </c>
      <c r="J397" s="31"/>
      <c r="K397" t="e">
        <f>VLOOKUP(B397,#REF!,1,0)</f>
        <v>#REF!</v>
      </c>
    </row>
    <row r="398" spans="1:11" ht="15" customHeight="1">
      <c r="A398" s="34">
        <v>4</v>
      </c>
      <c r="B398" s="35" t="s">
        <v>3962</v>
      </c>
      <c r="C398" s="34" t="s">
        <v>1</v>
      </c>
      <c r="D398" s="35" t="s">
        <v>3963</v>
      </c>
      <c r="E398" s="36">
        <v>7358220.6699999999</v>
      </c>
      <c r="F398" s="31"/>
      <c r="G398" s="36">
        <v>1460306.82</v>
      </c>
      <c r="H398" s="36">
        <v>321749.64</v>
      </c>
      <c r="I398" s="36">
        <v>8496777.8499999996</v>
      </c>
      <c r="J398" s="31"/>
      <c r="K398" t="e">
        <f>VLOOKUP(B398,#REF!,1,0)</f>
        <v>#REF!</v>
      </c>
    </row>
    <row r="399" spans="1:11" ht="15" customHeight="1">
      <c r="A399" s="34">
        <v>5</v>
      </c>
      <c r="B399" s="35" t="s">
        <v>3964</v>
      </c>
      <c r="C399" s="34" t="s">
        <v>1</v>
      </c>
      <c r="D399" s="35" t="s">
        <v>3687</v>
      </c>
      <c r="E399" s="36">
        <v>4923575.72</v>
      </c>
      <c r="F399" s="31"/>
      <c r="G399" s="36">
        <v>507876</v>
      </c>
      <c r="H399" s="36">
        <v>204782.57</v>
      </c>
      <c r="I399" s="36">
        <v>5226669.1500000004</v>
      </c>
      <c r="J399" s="31"/>
      <c r="K399" t="e">
        <f>VLOOKUP(B399,#REF!,1,0)</f>
        <v>#REF!</v>
      </c>
    </row>
    <row r="400" spans="1:11" ht="15" customHeight="1">
      <c r="A400" s="34">
        <v>6</v>
      </c>
      <c r="B400" s="35" t="s">
        <v>3965</v>
      </c>
      <c r="C400" s="34" t="s">
        <v>3966</v>
      </c>
      <c r="D400" s="35" t="s">
        <v>3967</v>
      </c>
      <c r="E400" s="36">
        <v>2041.86</v>
      </c>
      <c r="F400" s="31"/>
      <c r="G400" s="36">
        <v>1126.77</v>
      </c>
      <c r="H400" s="36">
        <v>328.17</v>
      </c>
      <c r="I400" s="36">
        <v>2840.46</v>
      </c>
      <c r="J400" s="31"/>
      <c r="K400" t="e">
        <f>VLOOKUP(B400,#REF!,1,0)</f>
        <v>#REF!</v>
      </c>
    </row>
    <row r="401" spans="1:11" ht="15" customHeight="1">
      <c r="A401" s="34">
        <v>6</v>
      </c>
      <c r="B401" s="35" t="s">
        <v>3968</v>
      </c>
      <c r="C401" s="34" t="s">
        <v>3969</v>
      </c>
      <c r="D401" s="35" t="s">
        <v>3970</v>
      </c>
      <c r="E401" s="36">
        <v>4780516.9400000004</v>
      </c>
      <c r="F401" s="31"/>
      <c r="G401" s="36">
        <v>370024.5</v>
      </c>
      <c r="H401" s="36">
        <v>192578.61</v>
      </c>
      <c r="I401" s="36">
        <v>4957962.83</v>
      </c>
      <c r="J401" s="31"/>
      <c r="K401" t="e">
        <f>VLOOKUP(B401,#REF!,1,0)</f>
        <v>#REF!</v>
      </c>
    </row>
    <row r="402" spans="1:11" ht="15" customHeight="1">
      <c r="A402" s="34">
        <v>6</v>
      </c>
      <c r="B402" s="35" t="s">
        <v>3971</v>
      </c>
      <c r="C402" s="34" t="s">
        <v>3972</v>
      </c>
      <c r="D402" s="35" t="s">
        <v>3973</v>
      </c>
      <c r="E402" s="36">
        <v>6112.18</v>
      </c>
      <c r="F402" s="31"/>
      <c r="G402" s="36">
        <v>28863.46</v>
      </c>
      <c r="H402" s="36">
        <v>4025.27</v>
      </c>
      <c r="I402" s="36">
        <v>30950.37</v>
      </c>
      <c r="J402" s="31"/>
      <c r="K402" t="e">
        <f>VLOOKUP(B402,#REF!,1,0)</f>
        <v>#REF!</v>
      </c>
    </row>
    <row r="403" spans="1:11" ht="15" customHeight="1">
      <c r="A403" s="34">
        <v>6</v>
      </c>
      <c r="B403" s="35" t="s">
        <v>5970</v>
      </c>
      <c r="C403" s="34" t="s">
        <v>5971</v>
      </c>
      <c r="D403" s="35" t="s">
        <v>3991</v>
      </c>
      <c r="E403" s="36">
        <v>0</v>
      </c>
      <c r="F403" s="31"/>
      <c r="G403" s="36">
        <v>5325.68</v>
      </c>
      <c r="H403" s="36">
        <v>0</v>
      </c>
      <c r="I403" s="36">
        <v>5325.68</v>
      </c>
      <c r="J403" s="31"/>
      <c r="K403" t="e">
        <f>VLOOKUP(B403,#REF!,1,0)</f>
        <v>#REF!</v>
      </c>
    </row>
    <row r="404" spans="1:11" ht="15" customHeight="1">
      <c r="A404" s="34">
        <v>6</v>
      </c>
      <c r="B404" s="35" t="s">
        <v>5799</v>
      </c>
      <c r="C404" s="34" t="s">
        <v>5800</v>
      </c>
      <c r="D404" s="35" t="s">
        <v>3998</v>
      </c>
      <c r="E404" s="36">
        <v>109363.77</v>
      </c>
      <c r="F404" s="31"/>
      <c r="G404" s="36">
        <v>73862.899999999994</v>
      </c>
      <c r="H404" s="36">
        <v>0</v>
      </c>
      <c r="I404" s="36">
        <v>183226.67</v>
      </c>
      <c r="J404" s="31"/>
      <c r="K404" t="e">
        <f>VLOOKUP(B404,#REF!,1,0)</f>
        <v>#REF!</v>
      </c>
    </row>
    <row r="405" spans="1:11" ht="15" customHeight="1">
      <c r="A405" s="34">
        <v>6</v>
      </c>
      <c r="B405" s="35" t="s">
        <v>3974</v>
      </c>
      <c r="C405" s="34" t="s">
        <v>3975</v>
      </c>
      <c r="D405" s="35" t="s">
        <v>3976</v>
      </c>
      <c r="E405" s="36">
        <v>23316.080000000002</v>
      </c>
      <c r="F405" s="31"/>
      <c r="G405" s="36">
        <v>15546.5</v>
      </c>
      <c r="H405" s="36">
        <v>7779.77</v>
      </c>
      <c r="I405" s="36">
        <v>31082.81</v>
      </c>
      <c r="J405" s="31"/>
      <c r="K405" t="e">
        <f>VLOOKUP(B405,#REF!,1,0)</f>
        <v>#REF!</v>
      </c>
    </row>
    <row r="406" spans="1:11" ht="15" customHeight="1">
      <c r="A406" s="34">
        <v>6</v>
      </c>
      <c r="B406" s="35" t="s">
        <v>3977</v>
      </c>
      <c r="C406" s="34" t="s">
        <v>3978</v>
      </c>
      <c r="D406" s="35" t="s">
        <v>3979</v>
      </c>
      <c r="E406" s="36">
        <v>2224.89</v>
      </c>
      <c r="F406" s="31"/>
      <c r="G406" s="36">
        <v>13126.19</v>
      </c>
      <c r="H406" s="36">
        <v>70.75</v>
      </c>
      <c r="I406" s="36">
        <v>15280.33</v>
      </c>
      <c r="J406" s="31"/>
      <c r="K406" t="e">
        <f>VLOOKUP(B406,#REF!,1,0)</f>
        <v>#REF!</v>
      </c>
    </row>
    <row r="407" spans="1:11" ht="15" customHeight="1">
      <c r="A407" s="34">
        <v>5</v>
      </c>
      <c r="B407" s="35" t="s">
        <v>3980</v>
      </c>
      <c r="C407" s="34" t="s">
        <v>1</v>
      </c>
      <c r="D407" s="35" t="s">
        <v>3710</v>
      </c>
      <c r="E407" s="36">
        <v>2434644.9500000002</v>
      </c>
      <c r="F407" s="31"/>
      <c r="G407" s="36">
        <v>952430.82</v>
      </c>
      <c r="H407" s="36">
        <v>116967.07</v>
      </c>
      <c r="I407" s="36">
        <v>3270108.7</v>
      </c>
      <c r="J407" s="31"/>
      <c r="K407" t="e">
        <f>VLOOKUP(B407,#REF!,1,0)</f>
        <v>#REF!</v>
      </c>
    </row>
    <row r="408" spans="1:11" ht="15" customHeight="1">
      <c r="A408" s="34">
        <v>6</v>
      </c>
      <c r="B408" s="35" t="s">
        <v>3981</v>
      </c>
      <c r="C408" s="34" t="s">
        <v>3982</v>
      </c>
      <c r="D408" s="35" t="s">
        <v>3967</v>
      </c>
      <c r="E408" s="36">
        <v>31735.45</v>
      </c>
      <c r="F408" s="31"/>
      <c r="G408" s="36">
        <v>28211.439999999999</v>
      </c>
      <c r="H408" s="36">
        <v>8547.7800000000007</v>
      </c>
      <c r="I408" s="36">
        <v>51399.11</v>
      </c>
      <c r="J408" s="31"/>
      <c r="K408" t="e">
        <f>VLOOKUP(B408,#REF!,1,0)</f>
        <v>#REF!</v>
      </c>
    </row>
    <row r="409" spans="1:11" ht="15" customHeight="1">
      <c r="A409" s="34">
        <v>6</v>
      </c>
      <c r="B409" s="35" t="s">
        <v>3983</v>
      </c>
      <c r="C409" s="34" t="s">
        <v>3984</v>
      </c>
      <c r="D409" s="35" t="s">
        <v>3985</v>
      </c>
      <c r="E409" s="36">
        <v>2261004.42</v>
      </c>
      <c r="F409" s="31"/>
      <c r="G409" s="36">
        <v>859698.1</v>
      </c>
      <c r="H409" s="36">
        <v>96645.67</v>
      </c>
      <c r="I409" s="36">
        <v>3024056.85</v>
      </c>
      <c r="J409" s="31"/>
      <c r="K409" t="e">
        <f>VLOOKUP(B409,#REF!,1,0)</f>
        <v>#REF!</v>
      </c>
    </row>
    <row r="410" spans="1:11" ht="15" customHeight="1">
      <c r="A410" s="34">
        <v>6</v>
      </c>
      <c r="B410" s="35" t="s">
        <v>3986</v>
      </c>
      <c r="C410" s="34" t="s">
        <v>3987</v>
      </c>
      <c r="D410" s="35" t="s">
        <v>3988</v>
      </c>
      <c r="E410" s="36">
        <v>34952.230000000003</v>
      </c>
      <c r="F410" s="31"/>
      <c r="G410" s="36">
        <v>11710.32</v>
      </c>
      <c r="H410" s="36">
        <v>0</v>
      </c>
      <c r="I410" s="36">
        <v>46662.55</v>
      </c>
      <c r="J410" s="31"/>
      <c r="K410" t="e">
        <f>VLOOKUP(B410,#REF!,1,0)</f>
        <v>#REF!</v>
      </c>
    </row>
    <row r="411" spans="1:11" ht="15" customHeight="1">
      <c r="A411" s="34">
        <v>6</v>
      </c>
      <c r="B411" s="35" t="s">
        <v>3989</v>
      </c>
      <c r="C411" s="34" t="s">
        <v>3990</v>
      </c>
      <c r="D411" s="35" t="s">
        <v>3991</v>
      </c>
      <c r="E411" s="36">
        <v>17664.400000000001</v>
      </c>
      <c r="F411" s="31"/>
      <c r="G411" s="36">
        <v>26978.799999999999</v>
      </c>
      <c r="H411" s="36">
        <v>0</v>
      </c>
      <c r="I411" s="36">
        <v>44643.199999999997</v>
      </c>
      <c r="J411" s="31"/>
      <c r="K411" t="e">
        <f>VLOOKUP(B411,#REF!,1,0)</f>
        <v>#REF!</v>
      </c>
    </row>
    <row r="412" spans="1:11" ht="15" customHeight="1">
      <c r="A412" s="34">
        <v>6</v>
      </c>
      <c r="B412" s="35" t="s">
        <v>3992</v>
      </c>
      <c r="C412" s="34" t="s">
        <v>3993</v>
      </c>
      <c r="D412" s="35" t="s">
        <v>3976</v>
      </c>
      <c r="E412" s="36">
        <v>19521.46</v>
      </c>
      <c r="F412" s="31"/>
      <c r="G412" s="36">
        <v>8832.16</v>
      </c>
      <c r="H412" s="36">
        <v>3221.46</v>
      </c>
      <c r="I412" s="36">
        <v>25132.16</v>
      </c>
      <c r="J412" s="31"/>
      <c r="K412" t="e">
        <f>VLOOKUP(B412,#REF!,1,0)</f>
        <v>#REF!</v>
      </c>
    </row>
    <row r="413" spans="1:11" ht="15" customHeight="1">
      <c r="A413" s="34">
        <v>6</v>
      </c>
      <c r="B413" s="35" t="s">
        <v>3994</v>
      </c>
      <c r="C413" s="34" t="s">
        <v>3995</v>
      </c>
      <c r="D413" s="35" t="s">
        <v>3979</v>
      </c>
      <c r="E413" s="36">
        <v>63552.160000000003</v>
      </c>
      <c r="F413" s="31"/>
      <c r="G413" s="36">
        <v>17000</v>
      </c>
      <c r="H413" s="36">
        <v>8552.16</v>
      </c>
      <c r="I413" s="36">
        <v>72000</v>
      </c>
      <c r="J413" s="31"/>
      <c r="K413" t="e">
        <f>VLOOKUP(B413,#REF!,1,0)</f>
        <v>#REF!</v>
      </c>
    </row>
    <row r="414" spans="1:11" ht="15" customHeight="1">
      <c r="A414" s="34">
        <v>6</v>
      </c>
      <c r="B414" s="35" t="s">
        <v>3996</v>
      </c>
      <c r="C414" s="34" t="s">
        <v>3997</v>
      </c>
      <c r="D414" s="35" t="s">
        <v>3998</v>
      </c>
      <c r="E414" s="36">
        <v>6214.83</v>
      </c>
      <c r="F414" s="31"/>
      <c r="G414" s="36">
        <v>0</v>
      </c>
      <c r="H414" s="36">
        <v>0</v>
      </c>
      <c r="I414" s="36">
        <v>6214.83</v>
      </c>
      <c r="J414" s="31"/>
      <c r="K414" t="e">
        <f>VLOOKUP(B414,#REF!,1,0)</f>
        <v>#REF!</v>
      </c>
    </row>
    <row r="415" spans="1:11" ht="15" customHeight="1">
      <c r="A415" s="34">
        <v>4</v>
      </c>
      <c r="B415" s="35" t="s">
        <v>3999</v>
      </c>
      <c r="C415" s="34" t="s">
        <v>1</v>
      </c>
      <c r="D415" s="35" t="s">
        <v>4000</v>
      </c>
      <c r="E415" s="36">
        <v>67739.64</v>
      </c>
      <c r="F415" s="31"/>
      <c r="G415" s="36">
        <v>3957.28</v>
      </c>
      <c r="H415" s="36">
        <v>5845.82</v>
      </c>
      <c r="I415" s="36">
        <v>65851.100000000006</v>
      </c>
      <c r="J415" s="31"/>
      <c r="K415" t="e">
        <f>VLOOKUP(B415,#REF!,1,0)</f>
        <v>#REF!</v>
      </c>
    </row>
    <row r="416" spans="1:11" ht="15" customHeight="1">
      <c r="A416" s="34">
        <v>5</v>
      </c>
      <c r="B416" s="35" t="s">
        <v>4005</v>
      </c>
      <c r="C416" s="34" t="s">
        <v>1</v>
      </c>
      <c r="D416" s="35" t="s">
        <v>3710</v>
      </c>
      <c r="E416" s="36">
        <v>67739.64</v>
      </c>
      <c r="F416" s="31"/>
      <c r="G416" s="36">
        <v>3957.28</v>
      </c>
      <c r="H416" s="36">
        <v>5845.82</v>
      </c>
      <c r="I416" s="36">
        <v>65851.100000000006</v>
      </c>
      <c r="J416" s="31"/>
      <c r="K416" t="e">
        <f>VLOOKUP(B416,#REF!,1,0)</f>
        <v>#REF!</v>
      </c>
    </row>
    <row r="417" spans="1:11" ht="15" customHeight="1">
      <c r="A417" s="34">
        <v>6</v>
      </c>
      <c r="B417" s="35" t="s">
        <v>4006</v>
      </c>
      <c r="C417" s="34" t="s">
        <v>4007</v>
      </c>
      <c r="D417" s="35" t="s">
        <v>4004</v>
      </c>
      <c r="E417" s="36">
        <v>67739.64</v>
      </c>
      <c r="F417" s="31"/>
      <c r="G417" s="36">
        <v>3957.28</v>
      </c>
      <c r="H417" s="36">
        <v>5845.82</v>
      </c>
      <c r="I417" s="36">
        <v>65851.100000000006</v>
      </c>
      <c r="J417" s="31"/>
      <c r="K417" t="e">
        <f>VLOOKUP(B417,#REF!,1,0)</f>
        <v>#REF!</v>
      </c>
    </row>
    <row r="418" spans="1:11" ht="15" customHeight="1">
      <c r="A418" s="34">
        <v>0</v>
      </c>
      <c r="B418" s="35" t="s">
        <v>4008</v>
      </c>
      <c r="C418" s="34" t="s">
        <v>1</v>
      </c>
      <c r="D418" s="35" t="s">
        <v>4009</v>
      </c>
      <c r="E418" s="36">
        <v>763964934.67999995</v>
      </c>
      <c r="F418" s="31"/>
      <c r="G418" s="36">
        <v>1589552792.4000001</v>
      </c>
      <c r="H418" s="36">
        <v>1582303247.77</v>
      </c>
      <c r="I418" s="36">
        <v>771214479.30999994</v>
      </c>
      <c r="J418" s="31"/>
      <c r="K418" t="e">
        <f>VLOOKUP(B418,#REF!,1,0)</f>
        <v>#REF!</v>
      </c>
    </row>
    <row r="419" spans="1:11" ht="15" customHeight="1">
      <c r="A419" s="34">
        <v>1</v>
      </c>
      <c r="B419" s="35" t="s">
        <v>4010</v>
      </c>
      <c r="C419" s="34" t="s">
        <v>1</v>
      </c>
      <c r="D419" s="35" t="s">
        <v>4011</v>
      </c>
      <c r="E419" s="36">
        <v>217209353.25999999</v>
      </c>
      <c r="F419" s="31"/>
      <c r="G419" s="36">
        <v>419690174.77999997</v>
      </c>
      <c r="H419" s="36">
        <v>420617670.5</v>
      </c>
      <c r="I419" s="36">
        <v>218136848.97999999</v>
      </c>
      <c r="J419" s="31"/>
      <c r="K419" t="e">
        <f>VLOOKUP(B419,#REF!,1,0)</f>
        <v>#REF!</v>
      </c>
    </row>
    <row r="420" spans="1:11" ht="15" customHeight="1">
      <c r="A420" s="34">
        <v>2</v>
      </c>
      <c r="B420" s="35" t="s">
        <v>4012</v>
      </c>
      <c r="C420" s="34" t="s">
        <v>1</v>
      </c>
      <c r="D420" s="35" t="s">
        <v>4013</v>
      </c>
      <c r="E420" s="36">
        <v>199366707.80000001</v>
      </c>
      <c r="F420" s="31"/>
      <c r="G420" s="36">
        <v>352427665.81</v>
      </c>
      <c r="H420" s="36">
        <v>352314774.50999999</v>
      </c>
      <c r="I420" s="36">
        <v>199253816.5</v>
      </c>
      <c r="J420" s="31"/>
      <c r="K420" t="e">
        <f>VLOOKUP(B420,#REF!,1,0)</f>
        <v>#REF!</v>
      </c>
    </row>
    <row r="421" spans="1:11" ht="15" customHeight="1">
      <c r="A421" s="34">
        <v>3</v>
      </c>
      <c r="B421" s="35" t="s">
        <v>4014</v>
      </c>
      <c r="C421" s="34" t="s">
        <v>1</v>
      </c>
      <c r="D421" s="35" t="s">
        <v>4015</v>
      </c>
      <c r="E421" s="36">
        <v>59739481.950000003</v>
      </c>
      <c r="F421" s="31"/>
      <c r="G421" s="36">
        <v>341290437.77999997</v>
      </c>
      <c r="H421" s="36">
        <v>339631282.19999999</v>
      </c>
      <c r="I421" s="36">
        <v>58080326.369999997</v>
      </c>
      <c r="J421" s="31"/>
      <c r="K421" t="e">
        <f>VLOOKUP(B421,#REF!,1,0)</f>
        <v>#REF!</v>
      </c>
    </row>
    <row r="422" spans="1:11" ht="15" customHeight="1">
      <c r="A422" s="34">
        <v>4</v>
      </c>
      <c r="B422" s="35" t="s">
        <v>4016</v>
      </c>
      <c r="C422" s="34" t="s">
        <v>1</v>
      </c>
      <c r="D422" s="35" t="s">
        <v>4017</v>
      </c>
      <c r="E422" s="36">
        <v>20988219.690000001</v>
      </c>
      <c r="F422" s="31"/>
      <c r="G422" s="36">
        <v>87347954.75</v>
      </c>
      <c r="H422" s="36">
        <v>88134489.569999993</v>
      </c>
      <c r="I422" s="36">
        <v>21774754.510000002</v>
      </c>
      <c r="J422" s="31"/>
      <c r="K422" t="e">
        <f>VLOOKUP(B422,#REF!,1,0)</f>
        <v>#REF!</v>
      </c>
    </row>
    <row r="423" spans="1:11" ht="15" customHeight="1">
      <c r="A423" s="34">
        <v>6</v>
      </c>
      <c r="B423" s="35" t="s">
        <v>4018</v>
      </c>
      <c r="C423" s="34" t="s">
        <v>4019</v>
      </c>
      <c r="D423" s="35" t="s">
        <v>4020</v>
      </c>
      <c r="E423" s="36">
        <v>20913773.989999998</v>
      </c>
      <c r="F423" s="31"/>
      <c r="G423" s="36">
        <v>87334135.340000004</v>
      </c>
      <c r="H423" s="36">
        <v>88077814.340000004</v>
      </c>
      <c r="I423" s="36">
        <v>21657452.989999998</v>
      </c>
      <c r="J423" s="31"/>
      <c r="K423" t="e">
        <f>VLOOKUP(B423,#REF!,1,0)</f>
        <v>#REF!</v>
      </c>
    </row>
    <row r="424" spans="1:11" ht="15" customHeight="1">
      <c r="A424" s="34">
        <v>6</v>
      </c>
      <c r="B424" s="35" t="s">
        <v>4021</v>
      </c>
      <c r="C424" s="34" t="s">
        <v>4022</v>
      </c>
      <c r="D424" s="35" t="s">
        <v>4023</v>
      </c>
      <c r="E424" s="36">
        <v>74445.7</v>
      </c>
      <c r="F424" s="31"/>
      <c r="G424" s="36">
        <v>13819.41</v>
      </c>
      <c r="H424" s="36">
        <v>56675.23</v>
      </c>
      <c r="I424" s="36">
        <v>117301.52</v>
      </c>
      <c r="J424" s="31"/>
      <c r="K424" t="e">
        <f>VLOOKUP(B424,#REF!,1,0)</f>
        <v>#REF!</v>
      </c>
    </row>
    <row r="425" spans="1:11" ht="15" customHeight="1">
      <c r="A425" s="34">
        <v>4</v>
      </c>
      <c r="B425" s="35" t="s">
        <v>4024</v>
      </c>
      <c r="C425" s="34" t="s">
        <v>1</v>
      </c>
      <c r="D425" s="35" t="s">
        <v>4025</v>
      </c>
      <c r="E425" s="36">
        <v>38724955.030000001</v>
      </c>
      <c r="F425" s="31"/>
      <c r="G425" s="36">
        <v>253942483.03</v>
      </c>
      <c r="H425" s="36">
        <v>251444955.05000001</v>
      </c>
      <c r="I425" s="36">
        <v>36227427.049999997</v>
      </c>
      <c r="J425" s="31"/>
      <c r="K425" t="e">
        <f>VLOOKUP(B425,#REF!,1,0)</f>
        <v>#REF!</v>
      </c>
    </row>
    <row r="426" spans="1:11" ht="15" customHeight="1">
      <c r="A426" s="34">
        <v>6</v>
      </c>
      <c r="B426" s="35" t="s">
        <v>4026</v>
      </c>
      <c r="C426" s="34" t="s">
        <v>4027</v>
      </c>
      <c r="D426" s="35" t="s">
        <v>4028</v>
      </c>
      <c r="E426" s="36">
        <v>38313703.82</v>
      </c>
      <c r="F426" s="31"/>
      <c r="G426" s="36">
        <v>253540299.31</v>
      </c>
      <c r="H426" s="36">
        <v>250985571.88999999</v>
      </c>
      <c r="I426" s="36">
        <v>35758976.399999999</v>
      </c>
      <c r="J426" s="31"/>
      <c r="K426" t="e">
        <f>VLOOKUP(B426,#REF!,1,0)</f>
        <v>#REF!</v>
      </c>
    </row>
    <row r="427" spans="1:11" ht="15" customHeight="1">
      <c r="A427" s="34">
        <v>6</v>
      </c>
      <c r="B427" s="35" t="s">
        <v>4029</v>
      </c>
      <c r="C427" s="34" t="s">
        <v>4030</v>
      </c>
      <c r="D427" s="35" t="s">
        <v>4031</v>
      </c>
      <c r="E427" s="36">
        <v>411251.21</v>
      </c>
      <c r="F427" s="31"/>
      <c r="G427" s="36">
        <v>402183.72</v>
      </c>
      <c r="H427" s="36">
        <v>459383.16</v>
      </c>
      <c r="I427" s="36">
        <v>468450.65</v>
      </c>
      <c r="J427" s="31"/>
      <c r="K427" t="e">
        <f>VLOOKUP(B427,#REF!,1,0)</f>
        <v>#REF!</v>
      </c>
    </row>
    <row r="428" spans="1:11" ht="15" customHeight="1">
      <c r="A428" s="34">
        <v>4</v>
      </c>
      <c r="B428" s="35" t="s">
        <v>4032</v>
      </c>
      <c r="C428" s="34" t="s">
        <v>1</v>
      </c>
      <c r="D428" s="35" t="s">
        <v>4033</v>
      </c>
      <c r="E428" s="36">
        <v>26307.23</v>
      </c>
      <c r="F428" s="31"/>
      <c r="G428" s="36">
        <v>0</v>
      </c>
      <c r="H428" s="36">
        <v>51837.58</v>
      </c>
      <c r="I428" s="36">
        <v>78144.81</v>
      </c>
      <c r="J428" s="31"/>
      <c r="K428" t="e">
        <f>VLOOKUP(B428,#REF!,1,0)</f>
        <v>#REF!</v>
      </c>
    </row>
    <row r="429" spans="1:11" ht="15" customHeight="1">
      <c r="A429" s="34">
        <v>5</v>
      </c>
      <c r="B429" s="35" t="s">
        <v>4034</v>
      </c>
      <c r="C429" s="34" t="s">
        <v>1</v>
      </c>
      <c r="D429" s="35" t="s">
        <v>4035</v>
      </c>
      <c r="E429" s="36">
        <v>19187.900000000001</v>
      </c>
      <c r="F429" s="31"/>
      <c r="G429" s="36">
        <v>0</v>
      </c>
      <c r="H429" s="36">
        <v>51813.56</v>
      </c>
      <c r="I429" s="36">
        <v>71001.460000000006</v>
      </c>
      <c r="J429" s="31"/>
      <c r="K429" t="e">
        <f>VLOOKUP(B429,#REF!,1,0)</f>
        <v>#REF!</v>
      </c>
    </row>
    <row r="430" spans="1:11" ht="15" customHeight="1">
      <c r="A430" s="34">
        <v>6</v>
      </c>
      <c r="B430" s="35" t="s">
        <v>4036</v>
      </c>
      <c r="C430" s="34" t="s">
        <v>4037</v>
      </c>
      <c r="D430" s="35" t="s">
        <v>4038</v>
      </c>
      <c r="E430" s="36">
        <v>19187.900000000001</v>
      </c>
      <c r="F430" s="31"/>
      <c r="G430" s="36">
        <v>0</v>
      </c>
      <c r="H430" s="36">
        <v>51813.56</v>
      </c>
      <c r="I430" s="36">
        <v>71001.460000000006</v>
      </c>
      <c r="J430" s="31"/>
      <c r="K430" t="e">
        <f>VLOOKUP(B430,#REF!,1,0)</f>
        <v>#REF!</v>
      </c>
    </row>
    <row r="431" spans="1:11" ht="15" customHeight="1">
      <c r="A431" s="34">
        <v>5</v>
      </c>
      <c r="B431" s="35" t="s">
        <v>4039</v>
      </c>
      <c r="C431" s="34" t="s">
        <v>1</v>
      </c>
      <c r="D431" s="35" t="s">
        <v>4040</v>
      </c>
      <c r="E431" s="36">
        <v>7119.33</v>
      </c>
      <c r="F431" s="31"/>
      <c r="G431" s="36">
        <v>0</v>
      </c>
      <c r="H431" s="36">
        <v>24.02</v>
      </c>
      <c r="I431" s="36">
        <v>7143.35</v>
      </c>
      <c r="J431" s="31"/>
      <c r="K431" t="e">
        <f>VLOOKUP(B431,#REF!,1,0)</f>
        <v>#REF!</v>
      </c>
    </row>
    <row r="432" spans="1:11" ht="15" customHeight="1">
      <c r="A432" s="34">
        <v>6</v>
      </c>
      <c r="B432" s="35" t="s">
        <v>4041</v>
      </c>
      <c r="C432" s="34" t="s">
        <v>4042</v>
      </c>
      <c r="D432" s="35" t="s">
        <v>4043</v>
      </c>
      <c r="E432" s="36">
        <v>7119.33</v>
      </c>
      <c r="F432" s="31"/>
      <c r="G432" s="36">
        <v>0</v>
      </c>
      <c r="H432" s="36">
        <v>24.02</v>
      </c>
      <c r="I432" s="36">
        <v>7143.35</v>
      </c>
      <c r="J432" s="31"/>
      <c r="K432" t="e">
        <f>VLOOKUP(B432,#REF!,1,0)</f>
        <v>#REF!</v>
      </c>
    </row>
    <row r="433" spans="1:11" ht="15" customHeight="1">
      <c r="A433" s="34">
        <v>3</v>
      </c>
      <c r="B433" s="35" t="s">
        <v>4044</v>
      </c>
      <c r="C433" s="34" t="s">
        <v>1</v>
      </c>
      <c r="D433" s="35" t="s">
        <v>4045</v>
      </c>
      <c r="E433" s="36">
        <v>1673778.63</v>
      </c>
      <c r="F433" s="31"/>
      <c r="G433" s="36">
        <v>5653.01</v>
      </c>
      <c r="H433" s="36">
        <v>7706.57</v>
      </c>
      <c r="I433" s="36">
        <v>1675832.19</v>
      </c>
      <c r="J433" s="31"/>
      <c r="K433" t="e">
        <f>VLOOKUP(B433,#REF!,1,0)</f>
        <v>#REF!</v>
      </c>
    </row>
    <row r="434" spans="1:11" ht="15" customHeight="1">
      <c r="A434" s="34">
        <v>4</v>
      </c>
      <c r="B434" s="35" t="s">
        <v>4046</v>
      </c>
      <c r="C434" s="34" t="s">
        <v>1</v>
      </c>
      <c r="D434" s="35" t="s">
        <v>4047</v>
      </c>
      <c r="E434" s="36">
        <v>1673778.63</v>
      </c>
      <c r="F434" s="31"/>
      <c r="G434" s="36">
        <v>5653.01</v>
      </c>
      <c r="H434" s="36">
        <v>7706.57</v>
      </c>
      <c r="I434" s="36">
        <v>1675832.19</v>
      </c>
      <c r="J434" s="31"/>
      <c r="K434" t="e">
        <f>VLOOKUP(B434,#REF!,1,0)</f>
        <v>#REF!</v>
      </c>
    </row>
    <row r="435" spans="1:11" ht="15" customHeight="1">
      <c r="A435" s="34">
        <v>5</v>
      </c>
      <c r="B435" s="35" t="s">
        <v>4048</v>
      </c>
      <c r="C435" s="34" t="s">
        <v>1</v>
      </c>
      <c r="D435" s="35" t="s">
        <v>4049</v>
      </c>
      <c r="E435" s="36">
        <v>1673778.63</v>
      </c>
      <c r="F435" s="31"/>
      <c r="G435" s="36">
        <v>5653.01</v>
      </c>
      <c r="H435" s="36">
        <v>7706.57</v>
      </c>
      <c r="I435" s="36">
        <v>1675832.19</v>
      </c>
      <c r="J435" s="31"/>
      <c r="K435" t="e">
        <f>VLOOKUP(B435,#REF!,1,0)</f>
        <v>#REF!</v>
      </c>
    </row>
    <row r="436" spans="1:11" ht="15" customHeight="1">
      <c r="A436" s="34">
        <v>6</v>
      </c>
      <c r="B436" s="35" t="s">
        <v>4050</v>
      </c>
      <c r="C436" s="34" t="s">
        <v>4051</v>
      </c>
      <c r="D436" s="35" t="s">
        <v>4052</v>
      </c>
      <c r="E436" s="36">
        <v>1673778.63</v>
      </c>
      <c r="F436" s="31"/>
      <c r="G436" s="36">
        <v>5653.01</v>
      </c>
      <c r="H436" s="36">
        <v>7706.57</v>
      </c>
      <c r="I436" s="36">
        <v>1675832.19</v>
      </c>
      <c r="J436" s="31"/>
      <c r="K436" t="e">
        <f>VLOOKUP(B436,#REF!,1,0)</f>
        <v>#REF!</v>
      </c>
    </row>
    <row r="437" spans="1:11" ht="15" customHeight="1">
      <c r="A437" s="34">
        <v>3</v>
      </c>
      <c r="B437" s="35" t="s">
        <v>4053</v>
      </c>
      <c r="C437" s="34" t="s">
        <v>1</v>
      </c>
      <c r="D437" s="35" t="s">
        <v>4054</v>
      </c>
      <c r="E437" s="36">
        <v>137953447.22</v>
      </c>
      <c r="F437" s="31"/>
      <c r="G437" s="36">
        <v>11131575.02</v>
      </c>
      <c r="H437" s="36">
        <v>12675785.74</v>
      </c>
      <c r="I437" s="36">
        <v>139497657.94</v>
      </c>
      <c r="J437" s="31"/>
      <c r="K437" t="e">
        <f>VLOOKUP(B437,#REF!,1,0)</f>
        <v>#REF!</v>
      </c>
    </row>
    <row r="438" spans="1:11" ht="15" customHeight="1">
      <c r="A438" s="34">
        <v>4</v>
      </c>
      <c r="B438" s="35" t="s">
        <v>4055</v>
      </c>
      <c r="C438" s="34" t="s">
        <v>1</v>
      </c>
      <c r="D438" s="35" t="s">
        <v>4056</v>
      </c>
      <c r="E438" s="36">
        <v>137953447.22</v>
      </c>
      <c r="F438" s="31"/>
      <c r="G438" s="36">
        <v>11131575.02</v>
      </c>
      <c r="H438" s="36">
        <v>12675785.74</v>
      </c>
      <c r="I438" s="36">
        <v>139497657.94</v>
      </c>
      <c r="J438" s="31"/>
      <c r="K438" t="e">
        <f>VLOOKUP(B438,#REF!,1,0)</f>
        <v>#REF!</v>
      </c>
    </row>
    <row r="439" spans="1:11" ht="15" customHeight="1">
      <c r="A439" s="34">
        <v>5</v>
      </c>
      <c r="B439" s="35" t="s">
        <v>4057</v>
      </c>
      <c r="C439" s="34" t="s">
        <v>1</v>
      </c>
      <c r="D439" s="35" t="s">
        <v>4058</v>
      </c>
      <c r="E439" s="36">
        <v>137953447.22</v>
      </c>
      <c r="F439" s="31"/>
      <c r="G439" s="36">
        <v>11131575.02</v>
      </c>
      <c r="H439" s="36">
        <v>12675785.74</v>
      </c>
      <c r="I439" s="36">
        <v>139497657.94</v>
      </c>
      <c r="J439" s="31"/>
      <c r="K439" t="e">
        <f>VLOOKUP(B439,#REF!,1,0)</f>
        <v>#REF!</v>
      </c>
    </row>
    <row r="440" spans="1:11" ht="15" customHeight="1">
      <c r="A440" s="34">
        <v>6</v>
      </c>
      <c r="B440" s="35" t="s">
        <v>4059</v>
      </c>
      <c r="C440" s="34" t="s">
        <v>4060</v>
      </c>
      <c r="D440" s="35" t="s">
        <v>4061</v>
      </c>
      <c r="E440" s="36">
        <v>137953447.22</v>
      </c>
      <c r="F440" s="31"/>
      <c r="G440" s="36">
        <v>11131575.02</v>
      </c>
      <c r="H440" s="36">
        <v>12675785.74</v>
      </c>
      <c r="I440" s="36">
        <v>139497657.94</v>
      </c>
      <c r="J440" s="31"/>
      <c r="K440" t="e">
        <f>VLOOKUP(B440,#REF!,1,0)</f>
        <v>#REF!</v>
      </c>
    </row>
    <row r="441" spans="1:11" ht="15" customHeight="1">
      <c r="A441" s="34">
        <v>2</v>
      </c>
      <c r="B441" s="35" t="s">
        <v>4062</v>
      </c>
      <c r="C441" s="34" t="s">
        <v>1</v>
      </c>
      <c r="D441" s="35" t="s">
        <v>4063</v>
      </c>
      <c r="E441" s="36">
        <v>2889150.71</v>
      </c>
      <c r="F441" s="31"/>
      <c r="G441" s="36">
        <v>411649.15</v>
      </c>
      <c r="H441" s="36">
        <v>9978.7199999999993</v>
      </c>
      <c r="I441" s="36">
        <v>2487480.2799999998</v>
      </c>
      <c r="J441" s="31"/>
      <c r="K441" t="e">
        <f>VLOOKUP(B441,#REF!,1,0)</f>
        <v>#REF!</v>
      </c>
    </row>
    <row r="442" spans="1:11" ht="15" customHeight="1">
      <c r="A442" s="34">
        <v>3</v>
      </c>
      <c r="B442" s="35" t="s">
        <v>4064</v>
      </c>
      <c r="C442" s="34" t="s">
        <v>1</v>
      </c>
      <c r="D442" s="35" t="s">
        <v>4065</v>
      </c>
      <c r="E442" s="36">
        <v>2889150.71</v>
      </c>
      <c r="F442" s="31"/>
      <c r="G442" s="36">
        <v>411649.15</v>
      </c>
      <c r="H442" s="36">
        <v>9978.7199999999993</v>
      </c>
      <c r="I442" s="36">
        <v>2487480.2799999998</v>
      </c>
      <c r="J442" s="31"/>
      <c r="K442" t="e">
        <f>VLOOKUP(B442,#REF!,1,0)</f>
        <v>#REF!</v>
      </c>
    </row>
    <row r="443" spans="1:11" ht="15" customHeight="1">
      <c r="A443" s="34">
        <v>4</v>
      </c>
      <c r="B443" s="35" t="s">
        <v>4066</v>
      </c>
      <c r="C443" s="34" t="s">
        <v>1</v>
      </c>
      <c r="D443" s="35" t="s">
        <v>4067</v>
      </c>
      <c r="E443" s="36">
        <v>2889150.71</v>
      </c>
      <c r="F443" s="31"/>
      <c r="G443" s="36">
        <v>411649.15</v>
      </c>
      <c r="H443" s="36">
        <v>9978.7199999999993</v>
      </c>
      <c r="I443" s="36">
        <v>2487480.2799999998</v>
      </c>
      <c r="J443" s="31"/>
      <c r="K443" t="e">
        <f>VLOOKUP(B443,#REF!,1,0)</f>
        <v>#REF!</v>
      </c>
    </row>
    <row r="444" spans="1:11" ht="15" customHeight="1">
      <c r="A444" s="34">
        <v>5</v>
      </c>
      <c r="B444" s="35" t="s">
        <v>4068</v>
      </c>
      <c r="C444" s="34" t="s">
        <v>1</v>
      </c>
      <c r="D444" s="35" t="s">
        <v>4069</v>
      </c>
      <c r="E444" s="36">
        <v>2889150.71</v>
      </c>
      <c r="F444" s="31"/>
      <c r="G444" s="36">
        <v>411649.15</v>
      </c>
      <c r="H444" s="36">
        <v>9978.7199999999993</v>
      </c>
      <c r="I444" s="36">
        <v>2487480.2799999998</v>
      </c>
      <c r="J444" s="31"/>
      <c r="K444" t="e">
        <f>VLOOKUP(B444,#REF!,1,0)</f>
        <v>#REF!</v>
      </c>
    </row>
    <row r="445" spans="1:11" ht="15" customHeight="1">
      <c r="A445" s="34">
        <v>6</v>
      </c>
      <c r="B445" s="35" t="s">
        <v>4070</v>
      </c>
      <c r="C445" s="34" t="s">
        <v>4071</v>
      </c>
      <c r="D445" s="35" t="s">
        <v>4072</v>
      </c>
      <c r="E445" s="36">
        <v>2889150.71</v>
      </c>
      <c r="F445" s="31"/>
      <c r="G445" s="36">
        <v>411649.15</v>
      </c>
      <c r="H445" s="36">
        <v>9978.7199999999993</v>
      </c>
      <c r="I445" s="36">
        <v>2487480.2799999998</v>
      </c>
      <c r="J445" s="31"/>
      <c r="K445" t="e">
        <f>VLOOKUP(B445,#REF!,1,0)</f>
        <v>#REF!</v>
      </c>
    </row>
    <row r="446" spans="1:11" ht="15" customHeight="1">
      <c r="A446" s="34">
        <v>2</v>
      </c>
      <c r="B446" s="35" t="s">
        <v>4073</v>
      </c>
      <c r="C446" s="34" t="s">
        <v>1</v>
      </c>
      <c r="D446" s="35" t="s">
        <v>2974</v>
      </c>
      <c r="E446" s="36">
        <v>5921985.9500000002</v>
      </c>
      <c r="F446" s="31"/>
      <c r="G446" s="36">
        <v>0</v>
      </c>
      <c r="H446" s="36">
        <v>42236.38</v>
      </c>
      <c r="I446" s="36">
        <v>5964222.3300000001</v>
      </c>
      <c r="J446" s="31"/>
      <c r="K446" t="e">
        <f>VLOOKUP(B446,#REF!,1,0)</f>
        <v>#REF!</v>
      </c>
    </row>
    <row r="447" spans="1:11" ht="15" customHeight="1">
      <c r="A447" s="34">
        <v>3</v>
      </c>
      <c r="B447" s="35" t="s">
        <v>4074</v>
      </c>
      <c r="C447" s="34" t="s">
        <v>1</v>
      </c>
      <c r="D447" s="35" t="s">
        <v>4075</v>
      </c>
      <c r="E447" s="36">
        <v>5921985.9500000002</v>
      </c>
      <c r="F447" s="31"/>
      <c r="G447" s="36">
        <v>0</v>
      </c>
      <c r="H447" s="36">
        <v>42236.38</v>
      </c>
      <c r="I447" s="36">
        <v>5964222.3300000001</v>
      </c>
      <c r="J447" s="31"/>
      <c r="K447" t="e">
        <f>VLOOKUP(B447,#REF!,1,0)</f>
        <v>#REF!</v>
      </c>
    </row>
    <row r="448" spans="1:11" ht="15" customHeight="1">
      <c r="A448" s="34">
        <v>4</v>
      </c>
      <c r="B448" s="35" t="s">
        <v>4076</v>
      </c>
      <c r="C448" s="34" t="s">
        <v>1</v>
      </c>
      <c r="D448" s="35" t="s">
        <v>4077</v>
      </c>
      <c r="E448" s="36">
        <v>5921985.9500000002</v>
      </c>
      <c r="F448" s="31"/>
      <c r="G448" s="36">
        <v>0</v>
      </c>
      <c r="H448" s="36">
        <v>42236.38</v>
      </c>
      <c r="I448" s="36">
        <v>5964222.3300000001</v>
      </c>
      <c r="J448" s="31"/>
      <c r="K448" t="e">
        <f>VLOOKUP(B448,#REF!,1,0)</f>
        <v>#REF!</v>
      </c>
    </row>
    <row r="449" spans="1:11" ht="15" customHeight="1">
      <c r="A449" s="34">
        <v>5</v>
      </c>
      <c r="B449" s="35" t="s">
        <v>4078</v>
      </c>
      <c r="C449" s="34" t="s">
        <v>1</v>
      </c>
      <c r="D449" s="35" t="s">
        <v>4079</v>
      </c>
      <c r="E449" s="36">
        <v>5921985.9500000002</v>
      </c>
      <c r="F449" s="31"/>
      <c r="G449" s="36">
        <v>0</v>
      </c>
      <c r="H449" s="36">
        <v>42236.38</v>
      </c>
      <c r="I449" s="36">
        <v>5964222.3300000001</v>
      </c>
      <c r="J449" s="31"/>
      <c r="K449" t="e">
        <f>VLOOKUP(B449,#REF!,1,0)</f>
        <v>#REF!</v>
      </c>
    </row>
    <row r="450" spans="1:11" ht="15" customHeight="1">
      <c r="A450" s="34">
        <v>6</v>
      </c>
      <c r="B450" s="35" t="s">
        <v>4080</v>
      </c>
      <c r="C450" s="34" t="s">
        <v>4081</v>
      </c>
      <c r="D450" s="35" t="s">
        <v>4082</v>
      </c>
      <c r="E450" s="36">
        <v>6448968.8099999996</v>
      </c>
      <c r="F450" s="31"/>
      <c r="G450" s="36">
        <v>0</v>
      </c>
      <c r="H450" s="36">
        <v>0</v>
      </c>
      <c r="I450" s="36">
        <v>6448968.8099999996</v>
      </c>
      <c r="J450" s="31"/>
      <c r="K450" t="e">
        <f>VLOOKUP(B450,#REF!,1,0)</f>
        <v>#REF!</v>
      </c>
    </row>
    <row r="451" spans="1:11" ht="15" customHeight="1">
      <c r="A451" s="34">
        <v>6</v>
      </c>
      <c r="B451" s="35" t="s">
        <v>4083</v>
      </c>
      <c r="C451" s="34" t="s">
        <v>4084</v>
      </c>
      <c r="D451" s="35" t="s">
        <v>4085</v>
      </c>
      <c r="E451" s="36">
        <v>-526982.86</v>
      </c>
      <c r="F451" s="31"/>
      <c r="G451" s="36">
        <v>0</v>
      </c>
      <c r="H451" s="36">
        <v>42236.38</v>
      </c>
      <c r="I451" s="36">
        <v>-484746.48</v>
      </c>
      <c r="J451" s="31"/>
      <c r="K451" t="e">
        <f>VLOOKUP(B451,#REF!,1,0)</f>
        <v>#REF!</v>
      </c>
    </row>
    <row r="452" spans="1:11" ht="15" customHeight="1">
      <c r="A452" s="34">
        <v>2</v>
      </c>
      <c r="B452" s="35" t="s">
        <v>4086</v>
      </c>
      <c r="C452" s="34" t="s">
        <v>1</v>
      </c>
      <c r="D452" s="35" t="s">
        <v>4087</v>
      </c>
      <c r="E452" s="36">
        <v>369129.31</v>
      </c>
      <c r="F452" s="31"/>
      <c r="G452" s="36">
        <v>7618253.8399999999</v>
      </c>
      <c r="H452" s="36">
        <v>7655605.0700000003</v>
      </c>
      <c r="I452" s="36">
        <v>406480.54</v>
      </c>
      <c r="J452" s="31"/>
      <c r="K452" t="e">
        <f>VLOOKUP(B452,#REF!,1,0)</f>
        <v>#REF!</v>
      </c>
    </row>
    <row r="453" spans="1:11" ht="15" customHeight="1">
      <c r="A453" s="34">
        <v>3</v>
      </c>
      <c r="B453" s="35" t="s">
        <v>4088</v>
      </c>
      <c r="C453" s="34" t="s">
        <v>1</v>
      </c>
      <c r="D453" s="35" t="s">
        <v>4089</v>
      </c>
      <c r="E453" s="36">
        <v>369129.31</v>
      </c>
      <c r="F453" s="31"/>
      <c r="G453" s="36">
        <v>7618253.8399999999</v>
      </c>
      <c r="H453" s="36">
        <v>7655605.0700000003</v>
      </c>
      <c r="I453" s="36">
        <v>406480.54</v>
      </c>
      <c r="J453" s="31"/>
      <c r="K453" t="e">
        <f>VLOOKUP(B453,#REF!,1,0)</f>
        <v>#REF!</v>
      </c>
    </row>
    <row r="454" spans="1:11" ht="15" customHeight="1">
      <c r="A454" s="34">
        <v>4</v>
      </c>
      <c r="B454" s="35" t="s">
        <v>4090</v>
      </c>
      <c r="C454" s="34" t="s">
        <v>1</v>
      </c>
      <c r="D454" s="35" t="s">
        <v>4091</v>
      </c>
      <c r="E454" s="36">
        <v>251332</v>
      </c>
      <c r="F454" s="31"/>
      <c r="G454" s="36">
        <v>60333</v>
      </c>
      <c r="H454" s="36">
        <v>10000</v>
      </c>
      <c r="I454" s="36">
        <v>200999</v>
      </c>
      <c r="J454" s="31"/>
      <c r="K454" t="e">
        <f>VLOOKUP(B454,#REF!,1,0)</f>
        <v>#REF!</v>
      </c>
    </row>
    <row r="455" spans="1:11" ht="15" customHeight="1">
      <c r="A455" s="34">
        <v>6</v>
      </c>
      <c r="B455" s="35" t="s">
        <v>4092</v>
      </c>
      <c r="C455" s="34" t="s">
        <v>4093</v>
      </c>
      <c r="D455" s="35" t="s">
        <v>4094</v>
      </c>
      <c r="E455" s="36">
        <v>251332</v>
      </c>
      <c r="F455" s="31"/>
      <c r="G455" s="36">
        <v>60333</v>
      </c>
      <c r="H455" s="36">
        <v>10000</v>
      </c>
      <c r="I455" s="36">
        <v>200999</v>
      </c>
      <c r="J455" s="31"/>
      <c r="K455" t="e">
        <f>VLOOKUP(B455,#REF!,1,0)</f>
        <v>#REF!</v>
      </c>
    </row>
    <row r="456" spans="1:11" ht="15" customHeight="1">
      <c r="A456" s="34">
        <v>4</v>
      </c>
      <c r="B456" s="35" t="s">
        <v>4095</v>
      </c>
      <c r="C456" s="34" t="s">
        <v>1</v>
      </c>
      <c r="D456" s="35" t="s">
        <v>4096</v>
      </c>
      <c r="E456" s="36">
        <v>117797.31</v>
      </c>
      <c r="F456" s="31"/>
      <c r="G456" s="36">
        <v>7557920.8399999999</v>
      </c>
      <c r="H456" s="36">
        <v>7645605.0700000003</v>
      </c>
      <c r="I456" s="36">
        <v>205481.54</v>
      </c>
      <c r="J456" s="31"/>
      <c r="K456" t="e">
        <f>VLOOKUP(B456,#REF!,1,0)</f>
        <v>#REF!</v>
      </c>
    </row>
    <row r="457" spans="1:11" ht="15" customHeight="1">
      <c r="A457" s="34">
        <v>5</v>
      </c>
      <c r="B457" s="35" t="s">
        <v>4097</v>
      </c>
      <c r="C457" s="34" t="s">
        <v>1</v>
      </c>
      <c r="D457" s="35" t="s">
        <v>4098</v>
      </c>
      <c r="E457" s="36">
        <v>117797.31</v>
      </c>
      <c r="F457" s="31"/>
      <c r="G457" s="36">
        <v>3635590</v>
      </c>
      <c r="H457" s="36">
        <v>3723274.23</v>
      </c>
      <c r="I457" s="36">
        <v>205481.54</v>
      </c>
      <c r="J457" s="31"/>
      <c r="K457" t="e">
        <f>VLOOKUP(B457,#REF!,1,0)</f>
        <v>#REF!</v>
      </c>
    </row>
    <row r="458" spans="1:11" ht="15" customHeight="1">
      <c r="A458" s="34">
        <v>6</v>
      </c>
      <c r="B458" s="35" t="s">
        <v>4099</v>
      </c>
      <c r="C458" s="34" t="s">
        <v>4100</v>
      </c>
      <c r="D458" s="35" t="s">
        <v>4101</v>
      </c>
      <c r="E458" s="36">
        <v>90044.01</v>
      </c>
      <c r="F458" s="31"/>
      <c r="G458" s="36">
        <v>2276238.42</v>
      </c>
      <c r="H458" s="36">
        <v>2355390.12</v>
      </c>
      <c r="I458" s="36">
        <v>169195.71</v>
      </c>
      <c r="J458" s="31"/>
      <c r="K458" t="e">
        <f>VLOOKUP(B458,#REF!,1,0)</f>
        <v>#REF!</v>
      </c>
    </row>
    <row r="459" spans="1:11" ht="15" customHeight="1">
      <c r="A459" s="34">
        <v>6</v>
      </c>
      <c r="B459" s="35" t="s">
        <v>4102</v>
      </c>
      <c r="C459" s="34" t="s">
        <v>4103</v>
      </c>
      <c r="D459" s="35" t="s">
        <v>4104</v>
      </c>
      <c r="E459" s="36">
        <v>6792.91</v>
      </c>
      <c r="F459" s="31"/>
      <c r="G459" s="36">
        <v>529792.24</v>
      </c>
      <c r="H459" s="36">
        <v>537097.9</v>
      </c>
      <c r="I459" s="36">
        <v>14098.57</v>
      </c>
      <c r="J459" s="31"/>
      <c r="K459" t="e">
        <f>VLOOKUP(B459,#REF!,1,0)</f>
        <v>#REF!</v>
      </c>
    </row>
    <row r="460" spans="1:11" ht="15" customHeight="1">
      <c r="A460" s="34">
        <v>6</v>
      </c>
      <c r="B460" s="35" t="s">
        <v>4105</v>
      </c>
      <c r="C460" s="34" t="s">
        <v>4106</v>
      </c>
      <c r="D460" s="35" t="s">
        <v>4107</v>
      </c>
      <c r="E460" s="36">
        <v>13274.76</v>
      </c>
      <c r="F460" s="31"/>
      <c r="G460" s="36">
        <v>741522.4</v>
      </c>
      <c r="H460" s="36">
        <v>743371.48</v>
      </c>
      <c r="I460" s="36">
        <v>15123.84</v>
      </c>
      <c r="J460" s="31"/>
      <c r="K460" t="e">
        <f>VLOOKUP(B460,#REF!,1,0)</f>
        <v>#REF!</v>
      </c>
    </row>
    <row r="461" spans="1:11" ht="15" customHeight="1">
      <c r="A461" s="34">
        <v>6</v>
      </c>
      <c r="B461" s="35" t="s">
        <v>4108</v>
      </c>
      <c r="C461" s="34" t="s">
        <v>4109</v>
      </c>
      <c r="D461" s="35" t="s">
        <v>4110</v>
      </c>
      <c r="E461" s="36">
        <v>7685.63</v>
      </c>
      <c r="F461" s="31"/>
      <c r="G461" s="36">
        <v>83403.240000000005</v>
      </c>
      <c r="H461" s="36">
        <v>82781.03</v>
      </c>
      <c r="I461" s="36">
        <v>7063.42</v>
      </c>
      <c r="J461" s="31"/>
      <c r="K461" t="e">
        <f>VLOOKUP(B461,#REF!,1,0)</f>
        <v>#REF!</v>
      </c>
    </row>
    <row r="462" spans="1:11" ht="15" customHeight="1">
      <c r="A462" s="34">
        <v>2</v>
      </c>
      <c r="B462" s="35" t="s">
        <v>4111</v>
      </c>
      <c r="C462" s="34" t="s">
        <v>1</v>
      </c>
      <c r="D462" s="35" t="s">
        <v>4112</v>
      </c>
      <c r="E462" s="36">
        <v>8662379.4900000002</v>
      </c>
      <c r="F462" s="31"/>
      <c r="G462" s="36">
        <v>59232605.979999997</v>
      </c>
      <c r="H462" s="36">
        <v>60595075.82</v>
      </c>
      <c r="I462" s="36">
        <v>10024849.33</v>
      </c>
      <c r="J462" s="31"/>
      <c r="K462" t="e">
        <f>VLOOKUP(B462,#REF!,1,0)</f>
        <v>#REF!</v>
      </c>
    </row>
    <row r="463" spans="1:11" ht="15" customHeight="1">
      <c r="A463" s="34">
        <v>3</v>
      </c>
      <c r="B463" s="35" t="s">
        <v>4113</v>
      </c>
      <c r="C463" s="34" t="s">
        <v>1</v>
      </c>
      <c r="D463" s="35" t="s">
        <v>4114</v>
      </c>
      <c r="E463" s="36">
        <v>108350.83</v>
      </c>
      <c r="F463" s="31"/>
      <c r="G463" s="36">
        <v>10752836.539999999</v>
      </c>
      <c r="H463" s="36">
        <v>10787465.140000001</v>
      </c>
      <c r="I463" s="36">
        <v>142979.43</v>
      </c>
      <c r="J463" s="31"/>
      <c r="K463" t="e">
        <f>VLOOKUP(B463,#REF!,1,0)</f>
        <v>#REF!</v>
      </c>
    </row>
    <row r="464" spans="1:11" ht="15" customHeight="1">
      <c r="A464" s="34">
        <v>4</v>
      </c>
      <c r="B464" s="35" t="s">
        <v>4115</v>
      </c>
      <c r="C464" s="34" t="s">
        <v>1</v>
      </c>
      <c r="D464" s="35" t="s">
        <v>4116</v>
      </c>
      <c r="E464" s="36">
        <v>72189.95</v>
      </c>
      <c r="F464" s="31"/>
      <c r="G464" s="36">
        <v>211124.09</v>
      </c>
      <c r="H464" s="36">
        <v>212522.34</v>
      </c>
      <c r="I464" s="36">
        <v>73588.2</v>
      </c>
      <c r="J464" s="31"/>
      <c r="K464" t="e">
        <f>VLOOKUP(B464,#REF!,1,0)</f>
        <v>#REF!</v>
      </c>
    </row>
    <row r="465" spans="1:11" ht="15" customHeight="1">
      <c r="A465" s="34">
        <v>5</v>
      </c>
      <c r="B465" s="35" t="s">
        <v>4117</v>
      </c>
      <c r="C465" s="34" t="s">
        <v>1</v>
      </c>
      <c r="D465" s="35" t="s">
        <v>4118</v>
      </c>
      <c r="E465" s="36">
        <v>71631.8</v>
      </c>
      <c r="F465" s="31"/>
      <c r="G465" s="36">
        <v>209028.89</v>
      </c>
      <c r="H465" s="36">
        <v>210715.95</v>
      </c>
      <c r="I465" s="36">
        <v>73318.86</v>
      </c>
      <c r="J465" s="31"/>
      <c r="K465" t="e">
        <f>VLOOKUP(B465,#REF!,1,0)</f>
        <v>#REF!</v>
      </c>
    </row>
    <row r="466" spans="1:11" ht="15" customHeight="1">
      <c r="A466" s="34">
        <v>6</v>
      </c>
      <c r="B466" s="35" t="s">
        <v>4119</v>
      </c>
      <c r="C466" s="34" t="s">
        <v>4120</v>
      </c>
      <c r="D466" s="35" t="s">
        <v>4121</v>
      </c>
      <c r="E466" s="36">
        <v>71631.8</v>
      </c>
      <c r="F466" s="31"/>
      <c r="G466" s="36">
        <v>209028.89</v>
      </c>
      <c r="H466" s="36">
        <v>210715.95</v>
      </c>
      <c r="I466" s="36">
        <v>73318.86</v>
      </c>
      <c r="J466" s="31"/>
      <c r="K466" t="e">
        <f>VLOOKUP(B466,#REF!,1,0)</f>
        <v>#REF!</v>
      </c>
    </row>
    <row r="467" spans="1:11" ht="15" customHeight="1">
      <c r="A467" s="34">
        <v>5</v>
      </c>
      <c r="B467" s="35" t="s">
        <v>4122</v>
      </c>
      <c r="C467" s="34" t="s">
        <v>1</v>
      </c>
      <c r="D467" s="35" t="s">
        <v>4123</v>
      </c>
      <c r="E467" s="36">
        <v>558.15</v>
      </c>
      <c r="F467" s="31"/>
      <c r="G467" s="36">
        <v>2095.1999999999998</v>
      </c>
      <c r="H467" s="36">
        <v>1806.39</v>
      </c>
      <c r="I467" s="36">
        <v>269.33999999999997</v>
      </c>
      <c r="J467" s="31"/>
      <c r="K467" t="e">
        <f>VLOOKUP(B467,#REF!,1,0)</f>
        <v>#REF!</v>
      </c>
    </row>
    <row r="468" spans="1:11" ht="15" customHeight="1">
      <c r="A468" s="34">
        <v>6</v>
      </c>
      <c r="B468" s="35" t="s">
        <v>4124</v>
      </c>
      <c r="C468" s="34" t="s">
        <v>4125</v>
      </c>
      <c r="D468" s="35" t="s">
        <v>4126</v>
      </c>
      <c r="E468" s="36">
        <v>558.15</v>
      </c>
      <c r="F468" s="31"/>
      <c r="G468" s="36">
        <v>2095.1999999999998</v>
      </c>
      <c r="H468" s="36">
        <v>1806.39</v>
      </c>
      <c r="I468" s="36">
        <v>269.33999999999997</v>
      </c>
      <c r="J468" s="31"/>
      <c r="K468" t="e">
        <f>VLOOKUP(B468,#REF!,1,0)</f>
        <v>#REF!</v>
      </c>
    </row>
    <row r="469" spans="1:11" ht="15" customHeight="1">
      <c r="A469" s="34">
        <v>4</v>
      </c>
      <c r="B469" s="35" t="s">
        <v>4127</v>
      </c>
      <c r="C469" s="34" t="s">
        <v>1</v>
      </c>
      <c r="D469" s="35" t="s">
        <v>4128</v>
      </c>
      <c r="E469" s="36">
        <v>36160.879999999997</v>
      </c>
      <c r="F469" s="31"/>
      <c r="G469" s="36">
        <v>2937272.83</v>
      </c>
      <c r="H469" s="36">
        <v>2970503.18</v>
      </c>
      <c r="I469" s="36">
        <v>69391.23</v>
      </c>
      <c r="J469" s="31"/>
      <c r="K469" t="e">
        <f>VLOOKUP(B469,#REF!,1,0)</f>
        <v>#REF!</v>
      </c>
    </row>
    <row r="470" spans="1:11" ht="15" customHeight="1">
      <c r="A470" s="34">
        <v>5</v>
      </c>
      <c r="B470" s="35" t="s">
        <v>4129</v>
      </c>
      <c r="C470" s="34" t="s">
        <v>1</v>
      </c>
      <c r="D470" s="35" t="s">
        <v>4130</v>
      </c>
      <c r="E470" s="36">
        <v>35077</v>
      </c>
      <c r="F470" s="31"/>
      <c r="G470" s="36">
        <v>2839458.47</v>
      </c>
      <c r="H470" s="36">
        <v>2852127.12</v>
      </c>
      <c r="I470" s="36">
        <v>47745.65</v>
      </c>
      <c r="J470" s="31"/>
      <c r="K470" t="e">
        <f>VLOOKUP(B470,#REF!,1,0)</f>
        <v>#REF!</v>
      </c>
    </row>
    <row r="471" spans="1:11" ht="15" customHeight="1">
      <c r="A471" s="34">
        <v>6</v>
      </c>
      <c r="B471" s="35" t="s">
        <v>4131</v>
      </c>
      <c r="C471" s="34" t="s">
        <v>4132</v>
      </c>
      <c r="D471" s="35" t="s">
        <v>4133</v>
      </c>
      <c r="E471" s="36">
        <v>35077</v>
      </c>
      <c r="F471" s="31"/>
      <c r="G471" s="36">
        <v>2839458.47</v>
      </c>
      <c r="H471" s="36">
        <v>2852127.12</v>
      </c>
      <c r="I471" s="36">
        <v>47745.65</v>
      </c>
      <c r="J471" s="31"/>
      <c r="K471" t="e">
        <f>VLOOKUP(B471,#REF!,1,0)</f>
        <v>#REF!</v>
      </c>
    </row>
    <row r="472" spans="1:11" ht="15" customHeight="1">
      <c r="A472" s="34">
        <v>5</v>
      </c>
      <c r="B472" s="35" t="s">
        <v>4134</v>
      </c>
      <c r="C472" s="34" t="s">
        <v>1</v>
      </c>
      <c r="D472" s="35" t="s">
        <v>4135</v>
      </c>
      <c r="E472" s="36">
        <v>1083.8800000000001</v>
      </c>
      <c r="F472" s="31"/>
      <c r="G472" s="36">
        <v>97814.36</v>
      </c>
      <c r="H472" s="36">
        <v>118376.06</v>
      </c>
      <c r="I472" s="36">
        <v>21645.58</v>
      </c>
      <c r="J472" s="31"/>
      <c r="K472" t="e">
        <f>VLOOKUP(B472,#REF!,1,0)</f>
        <v>#REF!</v>
      </c>
    </row>
    <row r="473" spans="1:11" ht="15" customHeight="1">
      <c r="A473" s="34">
        <v>6</v>
      </c>
      <c r="B473" s="35" t="s">
        <v>4136</v>
      </c>
      <c r="C473" s="34" t="s">
        <v>4137</v>
      </c>
      <c r="D473" s="35" t="s">
        <v>4138</v>
      </c>
      <c r="E473" s="36">
        <v>1083.8800000000001</v>
      </c>
      <c r="F473" s="31"/>
      <c r="G473" s="36">
        <v>97814.36</v>
      </c>
      <c r="H473" s="36">
        <v>118376.06</v>
      </c>
      <c r="I473" s="36">
        <v>21645.58</v>
      </c>
      <c r="J473" s="31"/>
      <c r="K473" t="e">
        <f>VLOOKUP(B473,#REF!,1,0)</f>
        <v>#REF!</v>
      </c>
    </row>
    <row r="474" spans="1:11" ht="15" customHeight="1">
      <c r="A474" s="34">
        <v>3</v>
      </c>
      <c r="B474" s="35" t="s">
        <v>4139</v>
      </c>
      <c r="C474" s="34" t="s">
        <v>1</v>
      </c>
      <c r="D474" s="35" t="s">
        <v>4140</v>
      </c>
      <c r="E474" s="36">
        <v>944950.6</v>
      </c>
      <c r="F474" s="31"/>
      <c r="G474" s="36">
        <v>214949.39</v>
      </c>
      <c r="H474" s="36">
        <v>210042.51</v>
      </c>
      <c r="I474" s="36">
        <v>940043.72</v>
      </c>
      <c r="J474" s="31"/>
      <c r="K474" t="e">
        <f>VLOOKUP(B474,#REF!,1,0)</f>
        <v>#REF!</v>
      </c>
    </row>
    <row r="475" spans="1:11" ht="15" customHeight="1">
      <c r="A475" s="34">
        <v>4</v>
      </c>
      <c r="B475" s="35" t="s">
        <v>4141</v>
      </c>
      <c r="C475" s="34" t="s">
        <v>1</v>
      </c>
      <c r="D475" s="35" t="s">
        <v>4142</v>
      </c>
      <c r="E475" s="36">
        <v>364821.68</v>
      </c>
      <c r="F475" s="31"/>
      <c r="G475" s="36">
        <v>67548.38</v>
      </c>
      <c r="H475" s="36">
        <v>9513.6</v>
      </c>
      <c r="I475" s="36">
        <v>306786.90000000002</v>
      </c>
      <c r="J475" s="31"/>
      <c r="K475" t="e">
        <f>VLOOKUP(B475,#REF!,1,0)</f>
        <v>#REF!</v>
      </c>
    </row>
    <row r="476" spans="1:11" ht="15" customHeight="1">
      <c r="A476" s="34">
        <v>5</v>
      </c>
      <c r="B476" s="35" t="s">
        <v>4143</v>
      </c>
      <c r="C476" s="34" t="s">
        <v>1</v>
      </c>
      <c r="D476" s="35" t="s">
        <v>4144</v>
      </c>
      <c r="E476" s="36">
        <v>210289.72</v>
      </c>
      <c r="F476" s="31"/>
      <c r="G476" s="36">
        <v>0</v>
      </c>
      <c r="H476" s="36">
        <v>0</v>
      </c>
      <c r="I476" s="36">
        <v>210289.72</v>
      </c>
      <c r="J476" s="31"/>
      <c r="K476" t="e">
        <f>VLOOKUP(B476,#REF!,1,0)</f>
        <v>#REF!</v>
      </c>
    </row>
    <row r="477" spans="1:11" ht="15" customHeight="1">
      <c r="A477" s="34">
        <v>6</v>
      </c>
      <c r="B477" s="35" t="s">
        <v>4145</v>
      </c>
      <c r="C477" s="34" t="s">
        <v>4146</v>
      </c>
      <c r="D477" s="35" t="s">
        <v>4147</v>
      </c>
      <c r="E477" s="36">
        <v>210289.72</v>
      </c>
      <c r="F477" s="31"/>
      <c r="G477" s="36">
        <v>0</v>
      </c>
      <c r="H477" s="36">
        <v>0</v>
      </c>
      <c r="I477" s="36">
        <v>210289.72</v>
      </c>
      <c r="J477" s="31"/>
      <c r="K477" t="e">
        <f>VLOOKUP(B477,#REF!,1,0)</f>
        <v>#REF!</v>
      </c>
    </row>
    <row r="478" spans="1:11" ht="15" customHeight="1">
      <c r="A478" s="34">
        <v>5</v>
      </c>
      <c r="B478" s="35" t="s">
        <v>4148</v>
      </c>
      <c r="C478" s="34" t="s">
        <v>1</v>
      </c>
      <c r="D478" s="35" t="s">
        <v>4149</v>
      </c>
      <c r="E478" s="36">
        <v>154531.96</v>
      </c>
      <c r="F478" s="31"/>
      <c r="G478" s="36">
        <v>67548.38</v>
      </c>
      <c r="H478" s="36">
        <v>9513.6</v>
      </c>
      <c r="I478" s="36">
        <v>96497.18</v>
      </c>
      <c r="J478" s="31"/>
      <c r="K478" t="e">
        <f>VLOOKUP(B478,#REF!,1,0)</f>
        <v>#REF!</v>
      </c>
    </row>
    <row r="479" spans="1:11" ht="15" customHeight="1">
      <c r="A479" s="34">
        <v>6</v>
      </c>
      <c r="B479" s="35" t="s">
        <v>4150</v>
      </c>
      <c r="C479" s="34" t="s">
        <v>4151</v>
      </c>
      <c r="D479" s="35" t="s">
        <v>4152</v>
      </c>
      <c r="E479" s="36">
        <v>154531.96</v>
      </c>
      <c r="F479" s="31"/>
      <c r="G479" s="36">
        <v>67548.38</v>
      </c>
      <c r="H479" s="36">
        <v>9513.6</v>
      </c>
      <c r="I479" s="36">
        <v>96497.18</v>
      </c>
      <c r="J479" s="31"/>
      <c r="K479" t="e">
        <f>VLOOKUP(B479,#REF!,1,0)</f>
        <v>#REF!</v>
      </c>
    </row>
    <row r="480" spans="1:11" ht="15" customHeight="1">
      <c r="A480" s="34">
        <v>4</v>
      </c>
      <c r="B480" s="35" t="s">
        <v>4153</v>
      </c>
      <c r="C480" s="34" t="s">
        <v>1</v>
      </c>
      <c r="D480" s="35" t="s">
        <v>4154</v>
      </c>
      <c r="E480" s="36">
        <v>296408.89</v>
      </c>
      <c r="F480" s="31"/>
      <c r="G480" s="36">
        <v>0</v>
      </c>
      <c r="H480" s="36">
        <v>66606.67</v>
      </c>
      <c r="I480" s="36">
        <v>363015.56</v>
      </c>
      <c r="J480" s="31"/>
      <c r="K480" t="e">
        <f>VLOOKUP(B480,#REF!,1,0)</f>
        <v>#REF!</v>
      </c>
    </row>
    <row r="481" spans="1:11" ht="15" customHeight="1">
      <c r="A481" s="34">
        <v>6</v>
      </c>
      <c r="B481" s="35" t="s">
        <v>4155</v>
      </c>
      <c r="C481" s="34" t="s">
        <v>4156</v>
      </c>
      <c r="D481" s="35" t="s">
        <v>4157</v>
      </c>
      <c r="E481" s="36">
        <v>55765.47</v>
      </c>
      <c r="F481" s="31"/>
      <c r="G481" s="36">
        <v>0</v>
      </c>
      <c r="H481" s="36">
        <v>13941.38</v>
      </c>
      <c r="I481" s="36">
        <v>69706.850000000006</v>
      </c>
      <c r="J481" s="31"/>
      <c r="K481" t="e">
        <f>VLOOKUP(B481,#REF!,1,0)</f>
        <v>#REF!</v>
      </c>
    </row>
    <row r="482" spans="1:11" ht="15" customHeight="1">
      <c r="A482" s="34">
        <v>6</v>
      </c>
      <c r="B482" s="35" t="s">
        <v>4158</v>
      </c>
      <c r="C482" s="34" t="s">
        <v>4159</v>
      </c>
      <c r="D482" s="35" t="s">
        <v>4160</v>
      </c>
      <c r="E482" s="36">
        <v>240643.42</v>
      </c>
      <c r="F482" s="31"/>
      <c r="G482" s="36">
        <v>0</v>
      </c>
      <c r="H482" s="36">
        <v>52665.29</v>
      </c>
      <c r="I482" s="36">
        <v>293308.71000000002</v>
      </c>
      <c r="J482" s="31"/>
      <c r="K482" t="e">
        <f>VLOOKUP(B482,#REF!,1,0)</f>
        <v>#REF!</v>
      </c>
    </row>
    <row r="483" spans="1:11" ht="15" customHeight="1">
      <c r="A483" s="34">
        <v>4</v>
      </c>
      <c r="B483" s="35" t="s">
        <v>4161</v>
      </c>
      <c r="C483" s="34" t="s">
        <v>1</v>
      </c>
      <c r="D483" s="35" t="s">
        <v>4162</v>
      </c>
      <c r="E483" s="36">
        <v>283720.03000000003</v>
      </c>
      <c r="F483" s="31"/>
      <c r="G483" s="36">
        <v>147401.01</v>
      </c>
      <c r="H483" s="36">
        <v>133922.23999999999</v>
      </c>
      <c r="I483" s="36">
        <v>270241.26</v>
      </c>
      <c r="J483" s="31"/>
      <c r="K483" t="e">
        <f>VLOOKUP(B483,#REF!,1,0)</f>
        <v>#REF!</v>
      </c>
    </row>
    <row r="484" spans="1:11" ht="15" customHeight="1">
      <c r="A484" s="34">
        <v>6</v>
      </c>
      <c r="B484" s="35" t="s">
        <v>4163</v>
      </c>
      <c r="C484" s="34" t="s">
        <v>4164</v>
      </c>
      <c r="D484" s="35" t="s">
        <v>4165</v>
      </c>
      <c r="E484" s="36">
        <v>283720.03000000003</v>
      </c>
      <c r="F484" s="31"/>
      <c r="G484" s="36">
        <v>147401.01</v>
      </c>
      <c r="H484" s="36">
        <v>133922.23999999999</v>
      </c>
      <c r="I484" s="36">
        <v>270241.26</v>
      </c>
      <c r="J484" s="31"/>
      <c r="K484" t="e">
        <f>VLOOKUP(B484,#REF!,1,0)</f>
        <v>#REF!</v>
      </c>
    </row>
    <row r="485" spans="1:11" ht="15" customHeight="1">
      <c r="A485" s="34">
        <v>3</v>
      </c>
      <c r="B485" s="35" t="s">
        <v>4166</v>
      </c>
      <c r="C485" s="34" t="s">
        <v>1</v>
      </c>
      <c r="D485" s="35" t="s">
        <v>4167</v>
      </c>
      <c r="E485" s="36">
        <v>416193.7</v>
      </c>
      <c r="F485" s="31"/>
      <c r="G485" s="36">
        <v>551633.82999999996</v>
      </c>
      <c r="H485" s="36">
        <v>619428.1</v>
      </c>
      <c r="I485" s="36">
        <v>483987.97</v>
      </c>
      <c r="J485" s="31"/>
      <c r="K485" t="e">
        <f>VLOOKUP(B485,#REF!,1,0)</f>
        <v>#REF!</v>
      </c>
    </row>
    <row r="486" spans="1:11" ht="15" customHeight="1">
      <c r="A486" s="34">
        <v>4</v>
      </c>
      <c r="B486" s="35" t="s">
        <v>4168</v>
      </c>
      <c r="C486" s="34" t="s">
        <v>1</v>
      </c>
      <c r="D486" s="35" t="s">
        <v>4169</v>
      </c>
      <c r="E486" s="36">
        <v>0</v>
      </c>
      <c r="F486" s="31"/>
      <c r="G486" s="36">
        <v>6794.4</v>
      </c>
      <c r="H486" s="36">
        <v>71205.41</v>
      </c>
      <c r="I486" s="36">
        <v>64411.01</v>
      </c>
      <c r="J486" s="31"/>
      <c r="K486" t="e">
        <f>VLOOKUP(B486,#REF!,1,0)</f>
        <v>#REF!</v>
      </c>
    </row>
    <row r="487" spans="1:11" ht="15" customHeight="1">
      <c r="A487" s="34">
        <v>6</v>
      </c>
      <c r="B487" s="35" t="s">
        <v>4170</v>
      </c>
      <c r="C487" s="34" t="s">
        <v>4171</v>
      </c>
      <c r="D487" s="35" t="s">
        <v>4172</v>
      </c>
      <c r="E487" s="36">
        <v>0</v>
      </c>
      <c r="F487" s="31"/>
      <c r="G487" s="36">
        <v>6794.4</v>
      </c>
      <c r="H487" s="36">
        <v>42253.38</v>
      </c>
      <c r="I487" s="36">
        <v>35458.980000000003</v>
      </c>
      <c r="J487" s="31"/>
      <c r="K487" t="e">
        <f>VLOOKUP(B487,#REF!,1,0)</f>
        <v>#REF!</v>
      </c>
    </row>
    <row r="488" spans="1:11" ht="15" customHeight="1">
      <c r="A488" s="34">
        <v>6</v>
      </c>
      <c r="B488" s="35" t="s">
        <v>4173</v>
      </c>
      <c r="C488" s="34" t="s">
        <v>4174</v>
      </c>
      <c r="D488" s="35" t="s">
        <v>4175</v>
      </c>
      <c r="E488" s="36">
        <v>0</v>
      </c>
      <c r="F488" s="31"/>
      <c r="G488" s="36">
        <v>0</v>
      </c>
      <c r="H488" s="36">
        <v>28952.03</v>
      </c>
      <c r="I488" s="36">
        <v>28952.03</v>
      </c>
      <c r="J488" s="31"/>
      <c r="K488" t="e">
        <f>VLOOKUP(B488,#REF!,1,0)</f>
        <v>#REF!</v>
      </c>
    </row>
    <row r="489" spans="1:11" ht="15" customHeight="1">
      <c r="A489" s="34">
        <v>4</v>
      </c>
      <c r="B489" s="35" t="s">
        <v>4176</v>
      </c>
      <c r="C489" s="34" t="s">
        <v>1</v>
      </c>
      <c r="D489" s="35" t="s">
        <v>4177</v>
      </c>
      <c r="E489" s="36">
        <v>416193.7</v>
      </c>
      <c r="F489" s="31"/>
      <c r="G489" s="36">
        <v>544839.43000000005</v>
      </c>
      <c r="H489" s="36">
        <v>548222.68999999994</v>
      </c>
      <c r="I489" s="36">
        <v>419576.96</v>
      </c>
      <c r="J489" s="31"/>
      <c r="K489" t="e">
        <f>VLOOKUP(B489,#REF!,1,0)</f>
        <v>#REF!</v>
      </c>
    </row>
    <row r="490" spans="1:11" ht="15" customHeight="1">
      <c r="A490" s="34">
        <v>5</v>
      </c>
      <c r="B490" s="35" t="s">
        <v>4178</v>
      </c>
      <c r="C490" s="34" t="s">
        <v>1</v>
      </c>
      <c r="D490" s="35" t="s">
        <v>4179</v>
      </c>
      <c r="E490" s="36">
        <v>57486.18</v>
      </c>
      <c r="F490" s="31"/>
      <c r="G490" s="36">
        <v>57579.7</v>
      </c>
      <c r="H490" s="36">
        <v>43293.26</v>
      </c>
      <c r="I490" s="36">
        <v>43199.74</v>
      </c>
      <c r="J490" s="31"/>
      <c r="K490" t="e">
        <f>VLOOKUP(B490,#REF!,1,0)</f>
        <v>#REF!</v>
      </c>
    </row>
    <row r="491" spans="1:11" ht="15" customHeight="1">
      <c r="A491" s="34">
        <v>6</v>
      </c>
      <c r="B491" s="35" t="s">
        <v>4180</v>
      </c>
      <c r="C491" s="34" t="s">
        <v>4181</v>
      </c>
      <c r="D491" s="35" t="s">
        <v>4182</v>
      </c>
      <c r="E491" s="36">
        <v>8550.27</v>
      </c>
      <c r="F491" s="31"/>
      <c r="G491" s="36">
        <v>8643.7900000000009</v>
      </c>
      <c r="H491" s="36">
        <v>4202.59</v>
      </c>
      <c r="I491" s="36">
        <v>4109.07</v>
      </c>
      <c r="J491" s="31"/>
      <c r="K491" t="e">
        <f>VLOOKUP(B491,#REF!,1,0)</f>
        <v>#REF!</v>
      </c>
    </row>
    <row r="492" spans="1:11" ht="15" customHeight="1">
      <c r="A492" s="34">
        <v>6</v>
      </c>
      <c r="B492" s="35" t="s">
        <v>4183</v>
      </c>
      <c r="C492" s="34" t="s">
        <v>4184</v>
      </c>
      <c r="D492" s="35" t="s">
        <v>4185</v>
      </c>
      <c r="E492" s="36">
        <v>30958.53</v>
      </c>
      <c r="F492" s="31"/>
      <c r="G492" s="36">
        <v>30958.53</v>
      </c>
      <c r="H492" s="36">
        <v>26293.439999999999</v>
      </c>
      <c r="I492" s="36">
        <v>26293.439999999999</v>
      </c>
      <c r="J492" s="31"/>
      <c r="K492" t="e">
        <f>VLOOKUP(B492,#REF!,1,0)</f>
        <v>#REF!</v>
      </c>
    </row>
    <row r="493" spans="1:11" ht="15" customHeight="1">
      <c r="A493" s="34">
        <v>6</v>
      </c>
      <c r="B493" s="35" t="s">
        <v>4186</v>
      </c>
      <c r="C493" s="34" t="s">
        <v>4187</v>
      </c>
      <c r="D493" s="35" t="s">
        <v>4188</v>
      </c>
      <c r="E493" s="36">
        <v>3378.13</v>
      </c>
      <c r="F493" s="31"/>
      <c r="G493" s="36">
        <v>3378.13</v>
      </c>
      <c r="H493" s="36">
        <v>2145.04</v>
      </c>
      <c r="I493" s="36">
        <v>2145.04</v>
      </c>
      <c r="J493" s="31"/>
      <c r="K493" t="e">
        <f>VLOOKUP(B493,#REF!,1,0)</f>
        <v>#REF!</v>
      </c>
    </row>
    <row r="494" spans="1:11" ht="15" customHeight="1">
      <c r="A494" s="34">
        <v>6</v>
      </c>
      <c r="B494" s="35" t="s">
        <v>4189</v>
      </c>
      <c r="C494" s="34" t="s">
        <v>4190</v>
      </c>
      <c r="D494" s="35" t="s">
        <v>4191</v>
      </c>
      <c r="E494" s="36">
        <v>12577.58</v>
      </c>
      <c r="F494" s="31"/>
      <c r="G494" s="36">
        <v>12577.58</v>
      </c>
      <c r="H494" s="36">
        <v>8630.52</v>
      </c>
      <c r="I494" s="36">
        <v>8630.52</v>
      </c>
      <c r="J494" s="31"/>
      <c r="K494" t="e">
        <f>VLOOKUP(B494,#REF!,1,0)</f>
        <v>#REF!</v>
      </c>
    </row>
    <row r="495" spans="1:11" ht="15" customHeight="1">
      <c r="A495" s="34">
        <v>6</v>
      </c>
      <c r="B495" s="35" t="s">
        <v>4192</v>
      </c>
      <c r="C495" s="34" t="s">
        <v>4193</v>
      </c>
      <c r="D495" s="35" t="s">
        <v>4194</v>
      </c>
      <c r="E495" s="36">
        <v>2021.67</v>
      </c>
      <c r="F495" s="31"/>
      <c r="G495" s="36">
        <v>2021.67</v>
      </c>
      <c r="H495" s="36">
        <v>2021.67</v>
      </c>
      <c r="I495" s="36">
        <v>2021.67</v>
      </c>
      <c r="J495" s="31"/>
      <c r="K495" t="e">
        <f>VLOOKUP(B495,#REF!,1,0)</f>
        <v>#REF!</v>
      </c>
    </row>
    <row r="496" spans="1:11" ht="15" customHeight="1">
      <c r="A496" s="34">
        <v>5</v>
      </c>
      <c r="B496" s="35" t="s">
        <v>4195</v>
      </c>
      <c r="C496" s="34" t="s">
        <v>1</v>
      </c>
      <c r="D496" s="35" t="s">
        <v>4196</v>
      </c>
      <c r="E496" s="36">
        <v>309753.49</v>
      </c>
      <c r="F496" s="31"/>
      <c r="G496" s="36">
        <v>315390</v>
      </c>
      <c r="H496" s="36">
        <v>320359.48</v>
      </c>
      <c r="I496" s="36">
        <v>314722.96999999997</v>
      </c>
      <c r="J496" s="31"/>
      <c r="K496" t="e">
        <f>VLOOKUP(B496,#REF!,1,0)</f>
        <v>#REF!</v>
      </c>
    </row>
    <row r="497" spans="1:11" ht="15" customHeight="1">
      <c r="A497" s="34">
        <v>6</v>
      </c>
      <c r="B497" s="35" t="s">
        <v>4197</v>
      </c>
      <c r="C497" s="34" t="s">
        <v>4198</v>
      </c>
      <c r="D497" s="35" t="s">
        <v>4188</v>
      </c>
      <c r="E497" s="36">
        <v>65413.34</v>
      </c>
      <c r="F497" s="31"/>
      <c r="G497" s="36">
        <v>65413.34</v>
      </c>
      <c r="H497" s="36">
        <v>63417.5</v>
      </c>
      <c r="I497" s="36">
        <v>63417.5</v>
      </c>
      <c r="J497" s="31"/>
      <c r="K497" t="e">
        <f>VLOOKUP(B497,#REF!,1,0)</f>
        <v>#REF!</v>
      </c>
    </row>
    <row r="498" spans="1:11" ht="15" customHeight="1">
      <c r="A498" s="34">
        <v>6</v>
      </c>
      <c r="B498" s="35" t="s">
        <v>4199</v>
      </c>
      <c r="C498" s="34" t="s">
        <v>4200</v>
      </c>
      <c r="D498" s="35" t="s">
        <v>4185</v>
      </c>
      <c r="E498" s="36">
        <v>197048.67</v>
      </c>
      <c r="F498" s="31"/>
      <c r="G498" s="36">
        <v>197771.3</v>
      </c>
      <c r="H498" s="36">
        <v>203279.3</v>
      </c>
      <c r="I498" s="36">
        <v>202556.67</v>
      </c>
      <c r="J498" s="31"/>
      <c r="K498" t="e">
        <f>VLOOKUP(B498,#REF!,1,0)</f>
        <v>#REF!</v>
      </c>
    </row>
    <row r="499" spans="1:11" ht="15" customHeight="1">
      <c r="A499" s="34">
        <v>6</v>
      </c>
      <c r="B499" s="35" t="s">
        <v>4201</v>
      </c>
      <c r="C499" s="34" t="s">
        <v>4202</v>
      </c>
      <c r="D499" s="35" t="s">
        <v>4203</v>
      </c>
      <c r="E499" s="36">
        <v>46323.48</v>
      </c>
      <c r="F499" s="31"/>
      <c r="G499" s="36">
        <v>46323.48</v>
      </c>
      <c r="H499" s="36">
        <v>47740.800000000003</v>
      </c>
      <c r="I499" s="36">
        <v>47740.800000000003</v>
      </c>
      <c r="J499" s="31"/>
      <c r="K499" t="e">
        <f>VLOOKUP(B499,#REF!,1,0)</f>
        <v>#REF!</v>
      </c>
    </row>
    <row r="500" spans="1:11" ht="15" customHeight="1">
      <c r="A500" s="34">
        <v>6</v>
      </c>
      <c r="B500" s="35" t="s">
        <v>4207</v>
      </c>
      <c r="C500" s="34" t="s">
        <v>4208</v>
      </c>
      <c r="D500" s="35" t="s">
        <v>4209</v>
      </c>
      <c r="E500" s="36">
        <v>968</v>
      </c>
      <c r="F500" s="31"/>
      <c r="G500" s="36">
        <v>968</v>
      </c>
      <c r="H500" s="36">
        <v>1008</v>
      </c>
      <c r="I500" s="36">
        <v>1008</v>
      </c>
      <c r="J500" s="31"/>
      <c r="K500" t="e">
        <f>VLOOKUP(B500,#REF!,1,0)</f>
        <v>#REF!</v>
      </c>
    </row>
    <row r="501" spans="1:11" ht="15" customHeight="1">
      <c r="A501" s="34">
        <v>5</v>
      </c>
      <c r="B501" s="35" t="s">
        <v>4210</v>
      </c>
      <c r="C501" s="34" t="s">
        <v>1</v>
      </c>
      <c r="D501" s="35" t="s">
        <v>2997</v>
      </c>
      <c r="E501" s="36">
        <v>48954.03</v>
      </c>
      <c r="F501" s="31"/>
      <c r="G501" s="36">
        <v>171869.73</v>
      </c>
      <c r="H501" s="36">
        <v>184569.95</v>
      </c>
      <c r="I501" s="36">
        <v>61654.25</v>
      </c>
      <c r="J501" s="31"/>
      <c r="K501" t="e">
        <f>VLOOKUP(B501,#REF!,1,0)</f>
        <v>#REF!</v>
      </c>
    </row>
    <row r="502" spans="1:11" ht="15" customHeight="1">
      <c r="A502" s="34">
        <v>6</v>
      </c>
      <c r="B502" s="35" t="s">
        <v>4211</v>
      </c>
      <c r="C502" s="34" t="s">
        <v>4212</v>
      </c>
      <c r="D502" s="35" t="s">
        <v>4213</v>
      </c>
      <c r="E502" s="36">
        <v>22275.09</v>
      </c>
      <c r="F502" s="31"/>
      <c r="G502" s="36">
        <v>144381.32</v>
      </c>
      <c r="H502" s="36">
        <v>160641.66</v>
      </c>
      <c r="I502" s="36">
        <v>38535.43</v>
      </c>
      <c r="J502" s="31"/>
      <c r="K502" t="e">
        <f>VLOOKUP(B502,#REF!,1,0)</f>
        <v>#REF!</v>
      </c>
    </row>
    <row r="503" spans="1:11" ht="15" customHeight="1">
      <c r="A503" s="34">
        <v>6</v>
      </c>
      <c r="B503" s="35" t="s">
        <v>4214</v>
      </c>
      <c r="C503" s="34" t="s">
        <v>4215</v>
      </c>
      <c r="D503" s="35" t="s">
        <v>4182</v>
      </c>
      <c r="E503" s="36">
        <v>13377.58</v>
      </c>
      <c r="F503" s="31"/>
      <c r="G503" s="36">
        <v>13357.2</v>
      </c>
      <c r="H503" s="36">
        <v>11802.08</v>
      </c>
      <c r="I503" s="36">
        <v>11822.46</v>
      </c>
      <c r="J503" s="31"/>
      <c r="K503" t="e">
        <f>VLOOKUP(B503,#REF!,1,0)</f>
        <v>#REF!</v>
      </c>
    </row>
    <row r="504" spans="1:11" ht="15" customHeight="1">
      <c r="A504" s="34">
        <v>6</v>
      </c>
      <c r="B504" s="35" t="s">
        <v>4216</v>
      </c>
      <c r="C504" s="34" t="s">
        <v>4217</v>
      </c>
      <c r="D504" s="35" t="s">
        <v>4218</v>
      </c>
      <c r="E504" s="36">
        <v>1848.15</v>
      </c>
      <c r="F504" s="31"/>
      <c r="G504" s="36">
        <v>1995.89</v>
      </c>
      <c r="H504" s="36">
        <v>1695.06</v>
      </c>
      <c r="I504" s="36">
        <v>1547.32</v>
      </c>
      <c r="J504" s="31"/>
      <c r="K504" t="e">
        <f>VLOOKUP(B504,#REF!,1,0)</f>
        <v>#REF!</v>
      </c>
    </row>
    <row r="505" spans="1:11" ht="15" customHeight="1">
      <c r="A505" s="34">
        <v>6</v>
      </c>
      <c r="B505" s="35" t="s">
        <v>4219</v>
      </c>
      <c r="C505" s="34" t="s">
        <v>4220</v>
      </c>
      <c r="D505" s="35" t="s">
        <v>4221</v>
      </c>
      <c r="E505" s="36">
        <v>11453.21</v>
      </c>
      <c r="F505" s="31"/>
      <c r="G505" s="36">
        <v>12135.32</v>
      </c>
      <c r="H505" s="36">
        <v>10431.15</v>
      </c>
      <c r="I505" s="36">
        <v>9749.0400000000009</v>
      </c>
      <c r="J505" s="31"/>
      <c r="K505" t="e">
        <f>VLOOKUP(B505,#REF!,1,0)</f>
        <v>#REF!</v>
      </c>
    </row>
    <row r="506" spans="1:11" ht="15" customHeight="1">
      <c r="A506" s="34">
        <v>3</v>
      </c>
      <c r="B506" s="35" t="s">
        <v>4222</v>
      </c>
      <c r="C506" s="34" t="s">
        <v>1</v>
      </c>
      <c r="D506" s="35" t="s">
        <v>4223</v>
      </c>
      <c r="E506" s="36">
        <v>7192884.3600000003</v>
      </c>
      <c r="F506" s="31"/>
      <c r="G506" s="36">
        <v>47713186.219999999</v>
      </c>
      <c r="H506" s="36">
        <v>48978140.07</v>
      </c>
      <c r="I506" s="36">
        <v>8457838.2100000009</v>
      </c>
      <c r="J506" s="31"/>
      <c r="K506" t="e">
        <f>VLOOKUP(B506,#REF!,1,0)</f>
        <v>#REF!</v>
      </c>
    </row>
    <row r="507" spans="1:11" ht="15" customHeight="1">
      <c r="A507" s="34">
        <v>4</v>
      </c>
      <c r="B507" s="35" t="s">
        <v>5976</v>
      </c>
      <c r="C507" s="34" t="s">
        <v>1</v>
      </c>
      <c r="D507" s="35" t="s">
        <v>5977</v>
      </c>
      <c r="E507" s="36">
        <v>0</v>
      </c>
      <c r="F507" s="31"/>
      <c r="G507" s="36">
        <v>480678.9</v>
      </c>
      <c r="H507" s="36">
        <v>482817.63</v>
      </c>
      <c r="I507" s="36">
        <v>2138.73</v>
      </c>
      <c r="J507" s="31"/>
      <c r="K507" t="e">
        <f>VLOOKUP(B507,#REF!,1,0)</f>
        <v>#REF!</v>
      </c>
    </row>
    <row r="508" spans="1:11" ht="15" customHeight="1">
      <c r="A508" s="34">
        <v>6</v>
      </c>
      <c r="B508" s="35" t="s">
        <v>5978</v>
      </c>
      <c r="C508" s="34" t="s">
        <v>5979</v>
      </c>
      <c r="D508" s="35" t="s">
        <v>5980</v>
      </c>
      <c r="E508" s="36">
        <v>0</v>
      </c>
      <c r="F508" s="31"/>
      <c r="G508" s="36">
        <v>369365.6</v>
      </c>
      <c r="H508" s="36">
        <v>371504.33</v>
      </c>
      <c r="I508" s="36">
        <v>2138.73</v>
      </c>
      <c r="J508" s="31"/>
      <c r="K508" t="e">
        <f>VLOOKUP(B508,#REF!,1,0)</f>
        <v>#REF!</v>
      </c>
    </row>
    <row r="509" spans="1:11" ht="15" customHeight="1">
      <c r="A509" s="34">
        <v>4</v>
      </c>
      <c r="B509" s="35" t="s">
        <v>4224</v>
      </c>
      <c r="C509" s="34" t="s">
        <v>1</v>
      </c>
      <c r="D509" s="35" t="s">
        <v>4225</v>
      </c>
      <c r="E509" s="36">
        <v>958033.29</v>
      </c>
      <c r="F509" s="31"/>
      <c r="G509" s="36">
        <v>5793768.1399999997</v>
      </c>
      <c r="H509" s="36">
        <v>5834519.3300000001</v>
      </c>
      <c r="I509" s="36">
        <v>998784.48</v>
      </c>
      <c r="J509" s="31"/>
      <c r="K509" t="e">
        <f>VLOOKUP(B509,#REF!,1,0)</f>
        <v>#REF!</v>
      </c>
    </row>
    <row r="510" spans="1:11" ht="15" customHeight="1">
      <c r="A510" s="34">
        <v>5</v>
      </c>
      <c r="B510" s="35" t="s">
        <v>4226</v>
      </c>
      <c r="C510" s="34" t="s">
        <v>1</v>
      </c>
      <c r="D510" s="35" t="s">
        <v>4227</v>
      </c>
      <c r="E510" s="36">
        <v>958033.29</v>
      </c>
      <c r="F510" s="31"/>
      <c r="G510" s="36">
        <v>5793768.1399999997</v>
      </c>
      <c r="H510" s="36">
        <v>5834519.3300000001</v>
      </c>
      <c r="I510" s="36">
        <v>998784.48</v>
      </c>
      <c r="J510" s="31"/>
      <c r="K510" t="e">
        <f>VLOOKUP(B510,#REF!,1,0)</f>
        <v>#REF!</v>
      </c>
    </row>
    <row r="511" spans="1:11" ht="15" customHeight="1">
      <c r="A511" s="34">
        <v>6</v>
      </c>
      <c r="B511" s="35" t="s">
        <v>4228</v>
      </c>
      <c r="C511" s="34" t="s">
        <v>4229</v>
      </c>
      <c r="D511" s="35" t="s">
        <v>4230</v>
      </c>
      <c r="E511" s="36">
        <v>958032.74</v>
      </c>
      <c r="F511" s="31"/>
      <c r="G511" s="36">
        <v>5793767.5899999999</v>
      </c>
      <c r="H511" s="36">
        <v>5834519.3300000001</v>
      </c>
      <c r="I511" s="36">
        <v>998784.48</v>
      </c>
      <c r="J511" s="31"/>
      <c r="K511" t="e">
        <f>VLOOKUP(B511,#REF!,1,0)</f>
        <v>#REF!</v>
      </c>
    </row>
    <row r="512" spans="1:11" ht="15" customHeight="1">
      <c r="A512" s="34">
        <v>4</v>
      </c>
      <c r="B512" s="35" t="s">
        <v>4231</v>
      </c>
      <c r="C512" s="34" t="s">
        <v>1</v>
      </c>
      <c r="D512" s="35" t="s">
        <v>4232</v>
      </c>
      <c r="E512" s="36">
        <v>1851882.23</v>
      </c>
      <c r="F512" s="31"/>
      <c r="G512" s="36">
        <v>2450644.1800000002</v>
      </c>
      <c r="H512" s="36">
        <v>2519921.38</v>
      </c>
      <c r="I512" s="36">
        <v>1921159.43</v>
      </c>
      <c r="J512" s="31"/>
      <c r="K512" t="e">
        <f>VLOOKUP(B512,#REF!,1,0)</f>
        <v>#REF!</v>
      </c>
    </row>
    <row r="513" spans="1:11" ht="15" customHeight="1">
      <c r="A513" s="34">
        <v>5</v>
      </c>
      <c r="B513" s="35" t="s">
        <v>4233</v>
      </c>
      <c r="C513" s="34" t="s">
        <v>1</v>
      </c>
      <c r="D513" s="35" t="s">
        <v>4234</v>
      </c>
      <c r="E513" s="36">
        <v>1317776.55</v>
      </c>
      <c r="F513" s="31"/>
      <c r="G513" s="36">
        <v>934334.19</v>
      </c>
      <c r="H513" s="36">
        <v>1006508.43</v>
      </c>
      <c r="I513" s="36">
        <v>1389950.79</v>
      </c>
      <c r="J513" s="31"/>
      <c r="K513" t="e">
        <f>VLOOKUP(B513,#REF!,1,0)</f>
        <v>#REF!</v>
      </c>
    </row>
    <row r="514" spans="1:11" ht="15" customHeight="1">
      <c r="A514" s="34">
        <v>6</v>
      </c>
      <c r="B514" s="35" t="s">
        <v>4235</v>
      </c>
      <c r="C514" s="34" t="s">
        <v>4236</v>
      </c>
      <c r="D514" s="35" t="s">
        <v>4230</v>
      </c>
      <c r="E514" s="36">
        <v>215060.7</v>
      </c>
      <c r="F514" s="31"/>
      <c r="G514" s="36">
        <v>654318.37</v>
      </c>
      <c r="H514" s="36">
        <v>660969.5</v>
      </c>
      <c r="I514" s="36">
        <v>221711.83</v>
      </c>
      <c r="J514" s="31"/>
      <c r="K514" t="e">
        <f>VLOOKUP(B514,#REF!,1,0)</f>
        <v>#REF!</v>
      </c>
    </row>
    <row r="515" spans="1:11" ht="15" customHeight="1">
      <c r="A515" s="34">
        <v>6</v>
      </c>
      <c r="B515" s="35" t="s">
        <v>4237</v>
      </c>
      <c r="C515" s="34" t="s">
        <v>4238</v>
      </c>
      <c r="D515" s="35" t="s">
        <v>4239</v>
      </c>
      <c r="E515" s="36">
        <v>77310.720000000001</v>
      </c>
      <c r="F515" s="31"/>
      <c r="G515" s="36">
        <v>195591.11</v>
      </c>
      <c r="H515" s="36">
        <v>195646.78</v>
      </c>
      <c r="I515" s="36">
        <v>77366.39</v>
      </c>
      <c r="J515" s="31"/>
      <c r="K515" t="e">
        <f>VLOOKUP(B515,#REF!,1,0)</f>
        <v>#REF!</v>
      </c>
    </row>
    <row r="516" spans="1:11" ht="15" customHeight="1">
      <c r="A516" s="34">
        <v>6</v>
      </c>
      <c r="B516" s="35" t="s">
        <v>4240</v>
      </c>
      <c r="C516" s="34" t="s">
        <v>4241</v>
      </c>
      <c r="D516" s="35" t="s">
        <v>4242</v>
      </c>
      <c r="E516" s="36">
        <v>479008.31</v>
      </c>
      <c r="F516" s="31"/>
      <c r="G516" s="36">
        <v>42361.85</v>
      </c>
      <c r="H516" s="36">
        <v>59138.14</v>
      </c>
      <c r="I516" s="36">
        <v>495784.6</v>
      </c>
      <c r="J516" s="31"/>
      <c r="K516" t="e">
        <f>VLOOKUP(B516,#REF!,1,0)</f>
        <v>#REF!</v>
      </c>
    </row>
    <row r="517" spans="1:11" ht="15" customHeight="1">
      <c r="A517" s="34">
        <v>6</v>
      </c>
      <c r="B517" s="35" t="s">
        <v>4243</v>
      </c>
      <c r="C517" s="34" t="s">
        <v>4244</v>
      </c>
      <c r="D517" s="35" t="s">
        <v>4245</v>
      </c>
      <c r="E517" s="36">
        <v>123236.58</v>
      </c>
      <c r="F517" s="31"/>
      <c r="G517" s="36">
        <v>10894.55</v>
      </c>
      <c r="H517" s="36">
        <v>15215.53</v>
      </c>
      <c r="I517" s="36">
        <v>127557.56</v>
      </c>
      <c r="J517" s="31"/>
      <c r="K517" t="e">
        <f>VLOOKUP(B517,#REF!,1,0)</f>
        <v>#REF!</v>
      </c>
    </row>
    <row r="518" spans="1:11" ht="15" customHeight="1">
      <c r="A518" s="34">
        <v>6</v>
      </c>
      <c r="B518" s="35" t="s">
        <v>4246</v>
      </c>
      <c r="C518" s="34" t="s">
        <v>4247</v>
      </c>
      <c r="D518" s="35" t="s">
        <v>4248</v>
      </c>
      <c r="E518" s="36">
        <v>38101.599999999999</v>
      </c>
      <c r="F518" s="31"/>
      <c r="G518" s="36">
        <v>3388.85</v>
      </c>
      <c r="H518" s="36">
        <v>4702.6000000000004</v>
      </c>
      <c r="I518" s="36">
        <v>39415.35</v>
      </c>
      <c r="J518" s="31"/>
      <c r="K518" t="e">
        <f>VLOOKUP(B518,#REF!,1,0)</f>
        <v>#REF!</v>
      </c>
    </row>
    <row r="519" spans="1:11" ht="15" customHeight="1">
      <c r="A519" s="34">
        <v>6</v>
      </c>
      <c r="B519" s="35" t="s">
        <v>4249</v>
      </c>
      <c r="C519" s="34" t="s">
        <v>4250</v>
      </c>
      <c r="D519" s="35" t="s">
        <v>4251</v>
      </c>
      <c r="E519" s="36">
        <v>4790.1000000000004</v>
      </c>
      <c r="F519" s="31"/>
      <c r="G519" s="36">
        <v>423.62</v>
      </c>
      <c r="H519" s="36">
        <v>591.33000000000004</v>
      </c>
      <c r="I519" s="36">
        <v>4957.8100000000004</v>
      </c>
      <c r="J519" s="31"/>
      <c r="K519" t="e">
        <f>VLOOKUP(B519,#REF!,1,0)</f>
        <v>#REF!</v>
      </c>
    </row>
    <row r="520" spans="1:11" ht="15" customHeight="1">
      <c r="A520" s="34">
        <v>6</v>
      </c>
      <c r="B520" s="35" t="s">
        <v>4252</v>
      </c>
      <c r="C520" s="34" t="s">
        <v>4253</v>
      </c>
      <c r="D520" s="35" t="s">
        <v>4254</v>
      </c>
      <c r="E520" s="36">
        <v>284903.90000000002</v>
      </c>
      <c r="F520" s="31"/>
      <c r="G520" s="36">
        <v>0.01</v>
      </c>
      <c r="H520" s="36">
        <v>40924.339999999997</v>
      </c>
      <c r="I520" s="36">
        <v>325828.23</v>
      </c>
      <c r="J520" s="31"/>
      <c r="K520" t="e">
        <f>VLOOKUP(B520,#REF!,1,0)</f>
        <v>#REF!</v>
      </c>
    </row>
    <row r="521" spans="1:11" ht="15" customHeight="1">
      <c r="A521" s="34">
        <v>6</v>
      </c>
      <c r="B521" s="35" t="s">
        <v>4255</v>
      </c>
      <c r="C521" s="34" t="s">
        <v>4256</v>
      </c>
      <c r="D521" s="35" t="s">
        <v>4257</v>
      </c>
      <c r="E521" s="36">
        <v>73696.460000000006</v>
      </c>
      <c r="F521" s="31"/>
      <c r="G521" s="36">
        <v>0</v>
      </c>
      <c r="H521" s="36">
        <v>10545.71</v>
      </c>
      <c r="I521" s="36">
        <v>84242.17</v>
      </c>
      <c r="J521" s="31"/>
      <c r="K521" t="e">
        <f>VLOOKUP(B521,#REF!,1,0)</f>
        <v>#REF!</v>
      </c>
    </row>
    <row r="522" spans="1:11" ht="15" customHeight="1">
      <c r="A522" s="34">
        <v>6</v>
      </c>
      <c r="B522" s="35" t="s">
        <v>4258</v>
      </c>
      <c r="C522" s="34" t="s">
        <v>4259</v>
      </c>
      <c r="D522" s="35" t="s">
        <v>4260</v>
      </c>
      <c r="E522" s="36">
        <v>6555.86</v>
      </c>
      <c r="F522" s="31"/>
      <c r="G522" s="36">
        <v>0</v>
      </c>
      <c r="H522" s="36">
        <v>3257.48</v>
      </c>
      <c r="I522" s="36">
        <v>9813.34</v>
      </c>
      <c r="J522" s="31"/>
      <c r="K522" t="e">
        <f>VLOOKUP(B522,#REF!,1,0)</f>
        <v>#REF!</v>
      </c>
    </row>
    <row r="523" spans="1:11" ht="15" customHeight="1">
      <c r="A523" s="34">
        <v>6</v>
      </c>
      <c r="B523" s="35" t="s">
        <v>4261</v>
      </c>
      <c r="C523" s="34" t="s">
        <v>4262</v>
      </c>
      <c r="D523" s="35" t="s">
        <v>4263</v>
      </c>
      <c r="E523" s="36">
        <v>2863.65</v>
      </c>
      <c r="F523" s="31"/>
      <c r="G523" s="36">
        <v>0</v>
      </c>
      <c r="H523" s="36">
        <v>409.86</v>
      </c>
      <c r="I523" s="36">
        <v>3273.51</v>
      </c>
      <c r="J523" s="31"/>
      <c r="K523" t="e">
        <f>VLOOKUP(B523,#REF!,1,0)</f>
        <v>#REF!</v>
      </c>
    </row>
    <row r="524" spans="1:11" ht="15" customHeight="1">
      <c r="A524" s="34">
        <v>5</v>
      </c>
      <c r="B524" s="35" t="s">
        <v>4266</v>
      </c>
      <c r="C524" s="34" t="s">
        <v>1</v>
      </c>
      <c r="D524" s="35" t="s">
        <v>4267</v>
      </c>
      <c r="E524" s="36">
        <v>375315.54</v>
      </c>
      <c r="F524" s="31"/>
      <c r="G524" s="36">
        <v>1044533.72</v>
      </c>
      <c r="H524" s="36">
        <v>1055975.4099999999</v>
      </c>
      <c r="I524" s="36">
        <v>386757.23</v>
      </c>
      <c r="J524" s="31"/>
      <c r="K524" t="e">
        <f>VLOOKUP(B524,#REF!,1,0)</f>
        <v>#REF!</v>
      </c>
    </row>
    <row r="525" spans="1:11" ht="15" customHeight="1">
      <c r="A525" s="34">
        <v>6</v>
      </c>
      <c r="B525" s="35" t="s">
        <v>4268</v>
      </c>
      <c r="C525" s="34" t="s">
        <v>4269</v>
      </c>
      <c r="D525" s="35" t="s">
        <v>4270</v>
      </c>
      <c r="E525" s="36">
        <v>21975.94</v>
      </c>
      <c r="F525" s="31"/>
      <c r="G525" s="36">
        <v>48034.2</v>
      </c>
      <c r="H525" s="36">
        <v>48707.91</v>
      </c>
      <c r="I525" s="36">
        <v>22649.65</v>
      </c>
      <c r="J525" s="31"/>
      <c r="K525" t="e">
        <f>VLOOKUP(B525,#REF!,1,0)</f>
        <v>#REF!</v>
      </c>
    </row>
    <row r="526" spans="1:11" ht="15" customHeight="1">
      <c r="A526" s="34">
        <v>6</v>
      </c>
      <c r="B526" s="35" t="s">
        <v>4271</v>
      </c>
      <c r="C526" s="34" t="s">
        <v>4272</v>
      </c>
      <c r="D526" s="35" t="s">
        <v>4273</v>
      </c>
      <c r="E526" s="36">
        <v>70186.710000000006</v>
      </c>
      <c r="F526" s="31"/>
      <c r="G526" s="36">
        <v>132704.29999999999</v>
      </c>
      <c r="H526" s="36">
        <v>138988.87</v>
      </c>
      <c r="I526" s="36">
        <v>76471.28</v>
      </c>
      <c r="J526" s="31"/>
      <c r="K526" t="e">
        <f>VLOOKUP(B526,#REF!,1,0)</f>
        <v>#REF!</v>
      </c>
    </row>
    <row r="527" spans="1:11" ht="15" customHeight="1">
      <c r="A527" s="34">
        <v>6</v>
      </c>
      <c r="B527" s="35" t="s">
        <v>4274</v>
      </c>
      <c r="C527" s="34" t="s">
        <v>4275</v>
      </c>
      <c r="D527" s="35" t="s">
        <v>4276</v>
      </c>
      <c r="E527" s="36">
        <v>33920</v>
      </c>
      <c r="F527" s="31"/>
      <c r="G527" s="36">
        <v>4240</v>
      </c>
      <c r="H527" s="36">
        <v>0</v>
      </c>
      <c r="I527" s="36">
        <v>29680</v>
      </c>
      <c r="J527" s="31"/>
      <c r="K527" t="e">
        <f>VLOOKUP(B527,#REF!,1,0)</f>
        <v>#REF!</v>
      </c>
    </row>
    <row r="528" spans="1:11" ht="15" customHeight="1">
      <c r="A528" s="34">
        <v>6</v>
      </c>
      <c r="B528" s="35" t="s">
        <v>4277</v>
      </c>
      <c r="C528" s="34" t="s">
        <v>4278</v>
      </c>
      <c r="D528" s="35" t="s">
        <v>4279</v>
      </c>
      <c r="E528" s="36">
        <v>17674.86</v>
      </c>
      <c r="F528" s="31"/>
      <c r="G528" s="36">
        <v>35511.46</v>
      </c>
      <c r="H528" s="36">
        <v>41783.67</v>
      </c>
      <c r="I528" s="36">
        <v>23947.07</v>
      </c>
      <c r="J528" s="31"/>
      <c r="K528" t="e">
        <f>VLOOKUP(B528,#REF!,1,0)</f>
        <v>#REF!</v>
      </c>
    </row>
    <row r="529" spans="1:11" ht="15" customHeight="1">
      <c r="A529" s="34">
        <v>6</v>
      </c>
      <c r="B529" s="35" t="s">
        <v>5753</v>
      </c>
      <c r="C529" s="34" t="s">
        <v>5754</v>
      </c>
      <c r="D529" s="35" t="s">
        <v>5755</v>
      </c>
      <c r="E529" s="36">
        <v>1252.9100000000001</v>
      </c>
      <c r="F529" s="31"/>
      <c r="G529" s="36">
        <v>80177.02</v>
      </c>
      <c r="H529" s="36">
        <v>79976.41</v>
      </c>
      <c r="I529" s="36">
        <v>1052.3</v>
      </c>
      <c r="J529" s="31"/>
      <c r="K529" t="e">
        <f>VLOOKUP(B529,#REF!,1,0)</f>
        <v>#REF!</v>
      </c>
    </row>
    <row r="530" spans="1:11" ht="15" customHeight="1">
      <c r="A530" s="34">
        <v>6</v>
      </c>
      <c r="B530" s="35" t="s">
        <v>5756</v>
      </c>
      <c r="C530" s="34" t="s">
        <v>5757</v>
      </c>
      <c r="D530" s="35" t="s">
        <v>5758</v>
      </c>
      <c r="E530" s="36">
        <v>0</v>
      </c>
      <c r="F530" s="31"/>
      <c r="G530" s="36">
        <v>40081.839999999997</v>
      </c>
      <c r="H530" s="36">
        <v>42300.04</v>
      </c>
      <c r="I530" s="36">
        <v>2218.1999999999998</v>
      </c>
      <c r="J530" s="31"/>
      <c r="K530" t="e">
        <f>VLOOKUP(B530,#REF!,1,0)</f>
        <v>#REF!</v>
      </c>
    </row>
    <row r="531" spans="1:11" ht="15" customHeight="1">
      <c r="A531" s="34">
        <v>6</v>
      </c>
      <c r="B531" s="35" t="s">
        <v>4280</v>
      </c>
      <c r="C531" s="34" t="s">
        <v>4281</v>
      </c>
      <c r="D531" s="35" t="s">
        <v>4282</v>
      </c>
      <c r="E531" s="36">
        <v>42442.23</v>
      </c>
      <c r="F531" s="31"/>
      <c r="G531" s="36">
        <v>29585.11</v>
      </c>
      <c r="H531" s="36">
        <v>7235.06</v>
      </c>
      <c r="I531" s="36">
        <v>20092.18</v>
      </c>
      <c r="J531" s="31"/>
      <c r="K531" t="e">
        <f>VLOOKUP(B531,#REF!,1,0)</f>
        <v>#REF!</v>
      </c>
    </row>
    <row r="532" spans="1:11" ht="15" customHeight="1">
      <c r="A532" s="34">
        <v>6</v>
      </c>
      <c r="B532" s="35" t="s">
        <v>4286</v>
      </c>
      <c r="C532" s="34" t="s">
        <v>4287</v>
      </c>
      <c r="D532" s="35" t="s">
        <v>4288</v>
      </c>
      <c r="E532" s="36">
        <v>4067.85</v>
      </c>
      <c r="F532" s="31"/>
      <c r="G532" s="36">
        <v>4067.85</v>
      </c>
      <c r="H532" s="36">
        <v>4242.5</v>
      </c>
      <c r="I532" s="36">
        <v>4242.5</v>
      </c>
      <c r="J532" s="31"/>
      <c r="K532" t="e">
        <f>VLOOKUP(B532,#REF!,1,0)</f>
        <v>#REF!</v>
      </c>
    </row>
    <row r="533" spans="1:11" ht="15" customHeight="1">
      <c r="A533" s="34">
        <v>6</v>
      </c>
      <c r="B533" s="35" t="s">
        <v>4289</v>
      </c>
      <c r="C533" s="34" t="s">
        <v>4290</v>
      </c>
      <c r="D533" s="35" t="s">
        <v>4291</v>
      </c>
      <c r="E533" s="36">
        <v>77775.06</v>
      </c>
      <c r="F533" s="31"/>
      <c r="G533" s="36">
        <v>77775.06</v>
      </c>
      <c r="H533" s="36">
        <v>120018.05</v>
      </c>
      <c r="I533" s="36">
        <v>120018.05</v>
      </c>
      <c r="J533" s="31"/>
      <c r="K533" t="e">
        <f>VLOOKUP(B533,#REF!,1,0)</f>
        <v>#REF!</v>
      </c>
    </row>
    <row r="534" spans="1:11" ht="15" customHeight="1">
      <c r="A534" s="34">
        <v>6</v>
      </c>
      <c r="B534" s="35" t="s">
        <v>4292</v>
      </c>
      <c r="C534" s="34" t="s">
        <v>4293</v>
      </c>
      <c r="D534" s="35" t="s">
        <v>4294</v>
      </c>
      <c r="E534" s="36">
        <v>86497.86</v>
      </c>
      <c r="F534" s="31"/>
      <c r="G534" s="36">
        <v>255311.41</v>
      </c>
      <c r="H534" s="36">
        <v>255199.55</v>
      </c>
      <c r="I534" s="36">
        <v>86386</v>
      </c>
      <c r="J534" s="31"/>
      <c r="K534" t="e">
        <f>VLOOKUP(B534,#REF!,1,0)</f>
        <v>#REF!</v>
      </c>
    </row>
    <row r="535" spans="1:11" ht="15" customHeight="1">
      <c r="A535" s="34">
        <v>5</v>
      </c>
      <c r="B535" s="35" t="s">
        <v>4295</v>
      </c>
      <c r="C535" s="34" t="s">
        <v>1</v>
      </c>
      <c r="D535" s="35" t="s">
        <v>4296</v>
      </c>
      <c r="E535" s="36">
        <v>158790.14000000001</v>
      </c>
      <c r="F535" s="31"/>
      <c r="G535" s="36">
        <v>471776.27</v>
      </c>
      <c r="H535" s="36">
        <v>457437.54</v>
      </c>
      <c r="I535" s="36">
        <v>144451.41</v>
      </c>
      <c r="J535" s="31"/>
      <c r="K535" t="e">
        <f>VLOOKUP(B535,#REF!,1,0)</f>
        <v>#REF!</v>
      </c>
    </row>
    <row r="536" spans="1:11" ht="15" customHeight="1">
      <c r="A536" s="34">
        <v>6</v>
      </c>
      <c r="B536" s="35" t="s">
        <v>4297</v>
      </c>
      <c r="C536" s="34" t="s">
        <v>4298</v>
      </c>
      <c r="D536" s="35" t="s">
        <v>4299</v>
      </c>
      <c r="E536" s="36">
        <v>3159.43</v>
      </c>
      <c r="F536" s="31"/>
      <c r="G536" s="36">
        <v>0</v>
      </c>
      <c r="H536" s="36">
        <v>4.0999999999999996</v>
      </c>
      <c r="I536" s="36">
        <v>3163.53</v>
      </c>
      <c r="J536" s="31"/>
      <c r="K536" t="e">
        <f>VLOOKUP(B536,#REF!,1,0)</f>
        <v>#REF!</v>
      </c>
    </row>
    <row r="537" spans="1:11" ht="15" customHeight="1">
      <c r="A537" s="34">
        <v>6</v>
      </c>
      <c r="B537" s="35" t="s">
        <v>4300</v>
      </c>
      <c r="C537" s="34" t="s">
        <v>4301</v>
      </c>
      <c r="D537" s="35" t="s">
        <v>4302</v>
      </c>
      <c r="E537" s="36">
        <v>155630.71</v>
      </c>
      <c r="F537" s="31"/>
      <c r="G537" s="36">
        <v>471776.27</v>
      </c>
      <c r="H537" s="36">
        <v>457433.44</v>
      </c>
      <c r="I537" s="36">
        <v>141287.88</v>
      </c>
      <c r="J537" s="31"/>
      <c r="K537" t="e">
        <f>VLOOKUP(B537,#REF!,1,0)</f>
        <v>#REF!</v>
      </c>
    </row>
    <row r="538" spans="1:11" ht="15" customHeight="1">
      <c r="A538" s="34">
        <v>4</v>
      </c>
      <c r="B538" s="35" t="s">
        <v>4303</v>
      </c>
      <c r="C538" s="34" t="s">
        <v>1</v>
      </c>
      <c r="D538" s="35" t="s">
        <v>4304</v>
      </c>
      <c r="E538" s="36">
        <v>2342852.23</v>
      </c>
      <c r="F538" s="31"/>
      <c r="G538" s="36">
        <v>90602.8</v>
      </c>
      <c r="H538" s="36">
        <v>106072.06</v>
      </c>
      <c r="I538" s="36">
        <v>2358321.4900000002</v>
      </c>
      <c r="J538" s="31"/>
      <c r="K538" t="e">
        <f>VLOOKUP(B538,#REF!,1,0)</f>
        <v>#REF!</v>
      </c>
    </row>
    <row r="539" spans="1:11" ht="15" customHeight="1">
      <c r="A539" s="34">
        <v>5</v>
      </c>
      <c r="B539" s="35" t="s">
        <v>4310</v>
      </c>
      <c r="C539" s="34" t="s">
        <v>1</v>
      </c>
      <c r="D539" s="35" t="s">
        <v>5915</v>
      </c>
      <c r="E539" s="36">
        <v>2289720.7200000002</v>
      </c>
      <c r="F539" s="31"/>
      <c r="G539" s="36">
        <v>0</v>
      </c>
      <c r="H539" s="36">
        <v>16072.06</v>
      </c>
      <c r="I539" s="36">
        <v>2305792.7799999998</v>
      </c>
      <c r="J539" s="31"/>
      <c r="K539" t="e">
        <f>VLOOKUP(B539,#REF!,1,0)</f>
        <v>#REF!</v>
      </c>
    </row>
    <row r="540" spans="1:11" ht="15" customHeight="1">
      <c r="A540" s="34">
        <v>6</v>
      </c>
      <c r="B540" s="35" t="s">
        <v>4312</v>
      </c>
      <c r="C540" s="34" t="s">
        <v>4313</v>
      </c>
      <c r="D540" s="35" t="s">
        <v>4314</v>
      </c>
      <c r="E540" s="36">
        <v>706100.61</v>
      </c>
      <c r="F540" s="31"/>
      <c r="G540" s="36">
        <v>0</v>
      </c>
      <c r="H540" s="36">
        <v>7181.02</v>
      </c>
      <c r="I540" s="36">
        <v>713281.63</v>
      </c>
      <c r="J540" s="31"/>
      <c r="K540" t="e">
        <f>VLOOKUP(B540,#REF!,1,0)</f>
        <v>#REF!</v>
      </c>
    </row>
    <row r="541" spans="1:11" ht="15" customHeight="1">
      <c r="A541" s="34">
        <v>6</v>
      </c>
      <c r="B541" s="35" t="s">
        <v>4315</v>
      </c>
      <c r="C541" s="34" t="s">
        <v>4316</v>
      </c>
      <c r="D541" s="35" t="s">
        <v>4317</v>
      </c>
      <c r="E541" s="36">
        <v>1583620.11</v>
      </c>
      <c r="F541" s="31"/>
      <c r="G541" s="36">
        <v>0</v>
      </c>
      <c r="H541" s="36">
        <v>8891.0400000000009</v>
      </c>
      <c r="I541" s="36">
        <v>1592511.15</v>
      </c>
      <c r="J541" s="31"/>
      <c r="K541" t="e">
        <f>VLOOKUP(B541,#REF!,1,0)</f>
        <v>#REF!</v>
      </c>
    </row>
    <row r="542" spans="1:11" ht="15" customHeight="1">
      <c r="A542" s="34">
        <v>5</v>
      </c>
      <c r="B542" s="35" t="s">
        <v>4318</v>
      </c>
      <c r="C542" s="34" t="s">
        <v>1</v>
      </c>
      <c r="D542" s="35" t="s">
        <v>4319</v>
      </c>
      <c r="E542" s="36">
        <v>53131.51</v>
      </c>
      <c r="F542" s="31"/>
      <c r="G542" s="36">
        <v>602.79999999999995</v>
      </c>
      <c r="H542" s="36">
        <v>0</v>
      </c>
      <c r="I542" s="36">
        <v>52528.71</v>
      </c>
      <c r="J542" s="31"/>
      <c r="K542" t="e">
        <f>VLOOKUP(B542,#REF!,1,0)</f>
        <v>#REF!</v>
      </c>
    </row>
    <row r="543" spans="1:11" ht="15" customHeight="1">
      <c r="A543" s="34">
        <v>6</v>
      </c>
      <c r="B543" s="35" t="s">
        <v>4320</v>
      </c>
      <c r="C543" s="34" t="s">
        <v>4321</v>
      </c>
      <c r="D543" s="35" t="s">
        <v>4322</v>
      </c>
      <c r="E543" s="36">
        <v>53131.51</v>
      </c>
      <c r="F543" s="31"/>
      <c r="G543" s="36">
        <v>602.79999999999995</v>
      </c>
      <c r="H543" s="36">
        <v>0</v>
      </c>
      <c r="I543" s="36">
        <v>52528.71</v>
      </c>
      <c r="J543" s="31"/>
      <c r="K543" t="e">
        <f>VLOOKUP(B543,#REF!,1,0)</f>
        <v>#REF!</v>
      </c>
    </row>
    <row r="544" spans="1:11" ht="15" customHeight="1">
      <c r="A544" s="34">
        <v>4</v>
      </c>
      <c r="B544" s="35" t="s">
        <v>4323</v>
      </c>
      <c r="C544" s="34" t="s">
        <v>1</v>
      </c>
      <c r="D544" s="35" t="s">
        <v>4324</v>
      </c>
      <c r="E544" s="36">
        <v>203793.37</v>
      </c>
      <c r="F544" s="31"/>
      <c r="G544" s="36">
        <v>57528.61</v>
      </c>
      <c r="H544" s="36">
        <v>71812.509999999995</v>
      </c>
      <c r="I544" s="36">
        <v>218077.27</v>
      </c>
      <c r="J544" s="31"/>
      <c r="K544" t="e">
        <f>VLOOKUP(B544,#REF!,1,0)</f>
        <v>#REF!</v>
      </c>
    </row>
    <row r="545" spans="1:11" ht="15" customHeight="1">
      <c r="A545" s="34">
        <v>5</v>
      </c>
      <c r="B545" s="35" t="s">
        <v>4325</v>
      </c>
      <c r="C545" s="34" t="s">
        <v>1</v>
      </c>
      <c r="D545" s="35" t="s">
        <v>4326</v>
      </c>
      <c r="E545" s="36">
        <v>203793.37</v>
      </c>
      <c r="F545" s="31"/>
      <c r="G545" s="36">
        <v>57528.61</v>
      </c>
      <c r="H545" s="36">
        <v>71812.509999999995</v>
      </c>
      <c r="I545" s="36">
        <v>218077.27</v>
      </c>
      <c r="J545" s="31"/>
      <c r="K545" t="e">
        <f>VLOOKUP(B545,#REF!,1,0)</f>
        <v>#REF!</v>
      </c>
    </row>
    <row r="546" spans="1:11" ht="15" customHeight="1">
      <c r="A546" s="34">
        <v>6</v>
      </c>
      <c r="B546" s="35" t="s">
        <v>4327</v>
      </c>
      <c r="C546" s="34" t="s">
        <v>4328</v>
      </c>
      <c r="D546" s="35" t="s">
        <v>4329</v>
      </c>
      <c r="E546" s="36">
        <v>203793.37</v>
      </c>
      <c r="F546" s="31"/>
      <c r="G546" s="36">
        <v>57528.61</v>
      </c>
      <c r="H546" s="36">
        <v>71812.509999999995</v>
      </c>
      <c r="I546" s="36">
        <v>218077.27</v>
      </c>
      <c r="J546" s="31"/>
      <c r="K546" t="e">
        <f>VLOOKUP(B546,#REF!,1,0)</f>
        <v>#REF!</v>
      </c>
    </row>
    <row r="547" spans="1:11" ht="15" customHeight="1">
      <c r="A547" s="34">
        <v>4</v>
      </c>
      <c r="B547" s="35" t="s">
        <v>4330</v>
      </c>
      <c r="C547" s="34" t="s">
        <v>1</v>
      </c>
      <c r="D547" s="35" t="s">
        <v>4331</v>
      </c>
      <c r="E547" s="36">
        <v>1836323.24</v>
      </c>
      <c r="F547" s="31"/>
      <c r="G547" s="36">
        <v>37794522.119999997</v>
      </c>
      <c r="H547" s="36">
        <v>38917555.689999998</v>
      </c>
      <c r="I547" s="36">
        <v>2959356.81</v>
      </c>
      <c r="J547" s="31"/>
      <c r="K547" t="e">
        <f>VLOOKUP(B547,#REF!,1,0)</f>
        <v>#REF!</v>
      </c>
    </row>
    <row r="548" spans="1:11" ht="15" customHeight="1">
      <c r="A548" s="34">
        <v>6</v>
      </c>
      <c r="B548" s="35" t="s">
        <v>4332</v>
      </c>
      <c r="C548" s="34" t="s">
        <v>4333</v>
      </c>
      <c r="D548" s="35" t="s">
        <v>3285</v>
      </c>
      <c r="E548" s="36">
        <v>123308.43</v>
      </c>
      <c r="F548" s="31"/>
      <c r="G548" s="36">
        <v>137345.89000000001</v>
      </c>
      <c r="H548" s="36">
        <v>21319.89</v>
      </c>
      <c r="I548" s="36">
        <v>7282.43</v>
      </c>
      <c r="J548" s="31"/>
      <c r="K548" t="e">
        <f>VLOOKUP(B548,#REF!,1,0)</f>
        <v>#REF!</v>
      </c>
    </row>
    <row r="549" spans="1:11" ht="15" customHeight="1">
      <c r="A549" s="34">
        <v>6</v>
      </c>
      <c r="B549" s="35" t="s">
        <v>4334</v>
      </c>
      <c r="C549" s="34" t="s">
        <v>4335</v>
      </c>
      <c r="D549" s="35" t="s">
        <v>3282</v>
      </c>
      <c r="E549" s="36">
        <v>10296.450000000001</v>
      </c>
      <c r="F549" s="31"/>
      <c r="G549" s="36">
        <v>4822.13</v>
      </c>
      <c r="H549" s="36">
        <v>5921.4</v>
      </c>
      <c r="I549" s="36">
        <v>11395.72</v>
      </c>
      <c r="J549" s="31"/>
      <c r="K549" t="e">
        <f>VLOOKUP(B549,#REF!,1,0)</f>
        <v>#REF!</v>
      </c>
    </row>
    <row r="550" spans="1:11" ht="15" customHeight="1">
      <c r="A550" s="34">
        <v>6</v>
      </c>
      <c r="B550" s="35" t="s">
        <v>4336</v>
      </c>
      <c r="C550" s="34" t="s">
        <v>4337</v>
      </c>
      <c r="D550" s="35" t="s">
        <v>4338</v>
      </c>
      <c r="E550" s="36">
        <v>15496.35</v>
      </c>
      <c r="F550" s="31"/>
      <c r="G550" s="36">
        <v>2494761.9700000002</v>
      </c>
      <c r="H550" s="36">
        <v>2499287.4900000002</v>
      </c>
      <c r="I550" s="36">
        <v>20021.87</v>
      </c>
      <c r="J550" s="31"/>
      <c r="K550" t="e">
        <f>VLOOKUP(B550,#REF!,1,0)</f>
        <v>#REF!</v>
      </c>
    </row>
    <row r="551" spans="1:11" ht="15" customHeight="1">
      <c r="A551" s="34">
        <v>6</v>
      </c>
      <c r="B551" s="35" t="s">
        <v>4339</v>
      </c>
      <c r="C551" s="34" t="s">
        <v>4340</v>
      </c>
      <c r="D551" s="35" t="s">
        <v>4341</v>
      </c>
      <c r="E551" s="36">
        <v>8750</v>
      </c>
      <c r="F551" s="31"/>
      <c r="G551" s="36">
        <v>137203.89000000001</v>
      </c>
      <c r="H551" s="36">
        <v>136590.89000000001</v>
      </c>
      <c r="I551" s="36">
        <v>8137</v>
      </c>
      <c r="J551" s="31"/>
      <c r="K551" t="e">
        <f>VLOOKUP(B551,#REF!,1,0)</f>
        <v>#REF!</v>
      </c>
    </row>
    <row r="552" spans="1:11" ht="15" customHeight="1">
      <c r="A552" s="34">
        <v>6</v>
      </c>
      <c r="B552" s="35" t="s">
        <v>4342</v>
      </c>
      <c r="C552" s="34" t="s">
        <v>4343</v>
      </c>
      <c r="D552" s="35" t="s">
        <v>4344</v>
      </c>
      <c r="E552" s="36">
        <v>45920.92</v>
      </c>
      <c r="F552" s="31"/>
      <c r="G552" s="36">
        <v>0</v>
      </c>
      <c r="H552" s="36">
        <v>133.80000000000001</v>
      </c>
      <c r="I552" s="36">
        <v>46054.720000000001</v>
      </c>
      <c r="J552" s="31"/>
      <c r="K552" t="e">
        <f>VLOOKUP(B552,#REF!,1,0)</f>
        <v>#REF!</v>
      </c>
    </row>
    <row r="553" spans="1:11" ht="15" customHeight="1">
      <c r="A553" s="34">
        <v>6</v>
      </c>
      <c r="B553" s="35" t="s">
        <v>4345</v>
      </c>
      <c r="C553" s="34" t="s">
        <v>4346</v>
      </c>
      <c r="D553" s="35" t="s">
        <v>4347</v>
      </c>
      <c r="E553" s="36">
        <v>154393.28</v>
      </c>
      <c r="F553" s="31"/>
      <c r="G553" s="36">
        <v>2051766.31</v>
      </c>
      <c r="H553" s="36">
        <v>2170704.5</v>
      </c>
      <c r="I553" s="36">
        <v>273331.46999999997</v>
      </c>
      <c r="J553" s="31"/>
      <c r="K553" t="e">
        <f>VLOOKUP(B553,#REF!,1,0)</f>
        <v>#REF!</v>
      </c>
    </row>
    <row r="554" spans="1:11" ht="15" customHeight="1">
      <c r="A554" s="34">
        <v>6</v>
      </c>
      <c r="B554" s="35" t="s">
        <v>4348</v>
      </c>
      <c r="C554" s="34" t="s">
        <v>4349</v>
      </c>
      <c r="D554" s="35" t="s">
        <v>4350</v>
      </c>
      <c r="E554" s="36">
        <v>1478157.81</v>
      </c>
      <c r="F554" s="31"/>
      <c r="G554" s="36">
        <v>32807321.600000001</v>
      </c>
      <c r="H554" s="36">
        <v>33922297.390000001</v>
      </c>
      <c r="I554" s="36">
        <v>2593133.6</v>
      </c>
      <c r="J554" s="31"/>
      <c r="K554" t="e">
        <f>VLOOKUP(B554,#REF!,1,0)</f>
        <v>#REF!</v>
      </c>
    </row>
    <row r="555" spans="1:11" ht="15" customHeight="1">
      <c r="A555" s="34">
        <v>1</v>
      </c>
      <c r="B555" s="35" t="s">
        <v>4351</v>
      </c>
      <c r="C555" s="34" t="s">
        <v>1</v>
      </c>
      <c r="D555" s="35" t="s">
        <v>4352</v>
      </c>
      <c r="E555" s="36">
        <v>38578459.159999996</v>
      </c>
      <c r="F555" s="31"/>
      <c r="G555" s="36">
        <v>245767.94</v>
      </c>
      <c r="H555" s="36">
        <v>214414.28</v>
      </c>
      <c r="I555" s="36">
        <v>38547105.5</v>
      </c>
      <c r="J555" s="31"/>
      <c r="K555" t="e">
        <f>VLOOKUP(B555,#REF!,1,0)</f>
        <v>#REF!</v>
      </c>
    </row>
    <row r="556" spans="1:11" ht="15" customHeight="1">
      <c r="A556" s="34">
        <v>2</v>
      </c>
      <c r="B556" s="35" t="s">
        <v>4353</v>
      </c>
      <c r="C556" s="34" t="s">
        <v>1</v>
      </c>
      <c r="D556" s="35" t="s">
        <v>4354</v>
      </c>
      <c r="E556" s="36">
        <v>38578459.159999996</v>
      </c>
      <c r="F556" s="31"/>
      <c r="G556" s="36">
        <v>245767.94</v>
      </c>
      <c r="H556" s="36">
        <v>214414.28</v>
      </c>
      <c r="I556" s="36">
        <v>38547105.5</v>
      </c>
      <c r="J556" s="31"/>
      <c r="K556" t="e">
        <f>VLOOKUP(B556,#REF!,1,0)</f>
        <v>#REF!</v>
      </c>
    </row>
    <row r="557" spans="1:11" ht="15" customHeight="1">
      <c r="A557" s="34">
        <v>3</v>
      </c>
      <c r="B557" s="35" t="s">
        <v>4355</v>
      </c>
      <c r="C557" s="34" t="s">
        <v>1</v>
      </c>
      <c r="D557" s="35" t="s">
        <v>4356</v>
      </c>
      <c r="E557" s="36">
        <v>21870410.239999998</v>
      </c>
      <c r="F557" s="31"/>
      <c r="G557" s="36">
        <v>245767.94</v>
      </c>
      <c r="H557" s="36">
        <v>214414.28</v>
      </c>
      <c r="I557" s="36">
        <v>21839056.579999998</v>
      </c>
      <c r="J557" s="31"/>
      <c r="K557" t="e">
        <f>VLOOKUP(B557,#REF!,1,0)</f>
        <v>#REF!</v>
      </c>
    </row>
    <row r="558" spans="1:11" ht="15" customHeight="1">
      <c r="A558" s="34">
        <v>4</v>
      </c>
      <c r="B558" s="35" t="s">
        <v>4357</v>
      </c>
      <c r="C558" s="34" t="s">
        <v>1</v>
      </c>
      <c r="D558" s="35" t="s">
        <v>4358</v>
      </c>
      <c r="E558" s="36">
        <v>21952547.34</v>
      </c>
      <c r="F558" s="31"/>
      <c r="G558" s="36">
        <v>138268.07999999999</v>
      </c>
      <c r="H558" s="36">
        <v>107499.86</v>
      </c>
      <c r="I558" s="36">
        <v>21921779.120000001</v>
      </c>
      <c r="J558" s="31"/>
      <c r="K558" t="e">
        <f>VLOOKUP(B558,#REF!,1,0)</f>
        <v>#REF!</v>
      </c>
    </row>
    <row r="559" spans="1:11" ht="15" customHeight="1">
      <c r="A559" s="34">
        <v>5</v>
      </c>
      <c r="B559" s="35" t="s">
        <v>4359</v>
      </c>
      <c r="C559" s="34" t="s">
        <v>1</v>
      </c>
      <c r="D559" s="35" t="s">
        <v>4360</v>
      </c>
      <c r="E559" s="36">
        <v>21952547.34</v>
      </c>
      <c r="F559" s="31"/>
      <c r="G559" s="36">
        <v>138268.07999999999</v>
      </c>
      <c r="H559" s="36">
        <v>107499.86</v>
      </c>
      <c r="I559" s="36">
        <v>21921779.120000001</v>
      </c>
      <c r="J559" s="31"/>
      <c r="K559" t="e">
        <f>VLOOKUP(B559,#REF!,1,0)</f>
        <v>#REF!</v>
      </c>
    </row>
    <row r="560" spans="1:11" ht="15" customHeight="1">
      <c r="A560" s="34">
        <v>6</v>
      </c>
      <c r="B560" s="35" t="s">
        <v>4361</v>
      </c>
      <c r="C560" s="34" t="s">
        <v>4362</v>
      </c>
      <c r="D560" s="35" t="s">
        <v>4363</v>
      </c>
      <c r="E560" s="36">
        <v>21952547.34</v>
      </c>
      <c r="F560" s="31"/>
      <c r="G560" s="36">
        <v>138268.07999999999</v>
      </c>
      <c r="H560" s="36">
        <v>107499.86</v>
      </c>
      <c r="I560" s="36">
        <v>21921779.120000001</v>
      </c>
      <c r="J560" s="31"/>
      <c r="K560" t="e">
        <f>VLOOKUP(B560,#REF!,1,0)</f>
        <v>#REF!</v>
      </c>
    </row>
    <row r="561" spans="1:11" ht="15" customHeight="1">
      <c r="A561" s="34">
        <v>4</v>
      </c>
      <c r="B561" s="35" t="s">
        <v>4364</v>
      </c>
      <c r="C561" s="34" t="s">
        <v>1</v>
      </c>
      <c r="D561" s="35" t="s">
        <v>4365</v>
      </c>
      <c r="E561" s="36">
        <v>-82137.100000000006</v>
      </c>
      <c r="F561" s="31"/>
      <c r="G561" s="36">
        <v>107499.86</v>
      </c>
      <c r="H561" s="36">
        <v>106914.42</v>
      </c>
      <c r="I561" s="36">
        <v>-82722.539999999994</v>
      </c>
      <c r="J561" s="31"/>
      <c r="K561" t="e">
        <f>VLOOKUP(B561,#REF!,1,0)</f>
        <v>#REF!</v>
      </c>
    </row>
    <row r="562" spans="1:11" ht="15" customHeight="1">
      <c r="A562" s="34">
        <v>6</v>
      </c>
      <c r="B562" s="35" t="s">
        <v>4366</v>
      </c>
      <c r="C562" s="34" t="s">
        <v>4367</v>
      </c>
      <c r="D562" s="35" t="s">
        <v>4368</v>
      </c>
      <c r="E562" s="36">
        <v>-82137.100000000006</v>
      </c>
      <c r="F562" s="31"/>
      <c r="G562" s="36">
        <v>107499.86</v>
      </c>
      <c r="H562" s="36">
        <v>106914.42</v>
      </c>
      <c r="I562" s="36">
        <v>-82722.539999999994</v>
      </c>
      <c r="J562" s="31"/>
      <c r="K562" t="e">
        <f>VLOOKUP(B562,#REF!,1,0)</f>
        <v>#REF!</v>
      </c>
    </row>
    <row r="563" spans="1:11" ht="15" customHeight="1">
      <c r="A563" s="34">
        <v>3</v>
      </c>
      <c r="B563" s="35" t="s">
        <v>4369</v>
      </c>
      <c r="C563" s="34" t="s">
        <v>1</v>
      </c>
      <c r="D563" s="35" t="s">
        <v>4370</v>
      </c>
      <c r="E563" s="36">
        <v>13616134.4</v>
      </c>
      <c r="F563" s="31"/>
      <c r="G563" s="36">
        <v>0</v>
      </c>
      <c r="H563" s="36">
        <v>0</v>
      </c>
      <c r="I563" s="36">
        <v>13616134.4</v>
      </c>
      <c r="J563" s="31"/>
      <c r="K563" t="e">
        <f>VLOOKUP(B563,#REF!,1,0)</f>
        <v>#REF!</v>
      </c>
    </row>
    <row r="564" spans="1:11" ht="15" customHeight="1">
      <c r="A564" s="34">
        <v>4</v>
      </c>
      <c r="B564" s="35" t="s">
        <v>4371</v>
      </c>
      <c r="C564" s="34" t="s">
        <v>1</v>
      </c>
      <c r="D564" s="35" t="s">
        <v>4372</v>
      </c>
      <c r="E564" s="36">
        <v>13616134.4</v>
      </c>
      <c r="F564" s="31"/>
      <c r="G564" s="36">
        <v>0</v>
      </c>
      <c r="H564" s="36">
        <v>0</v>
      </c>
      <c r="I564" s="36">
        <v>13616134.4</v>
      </c>
      <c r="J564" s="31"/>
      <c r="K564" t="e">
        <f>VLOOKUP(B564,#REF!,1,0)</f>
        <v>#REF!</v>
      </c>
    </row>
    <row r="565" spans="1:11" ht="15" customHeight="1">
      <c r="A565" s="34">
        <v>6</v>
      </c>
      <c r="B565" s="35" t="s">
        <v>4373</v>
      </c>
      <c r="C565" s="34" t="s">
        <v>4374</v>
      </c>
      <c r="D565" s="35" t="s">
        <v>4375</v>
      </c>
      <c r="E565" s="36">
        <v>13616134.4</v>
      </c>
      <c r="F565" s="31"/>
      <c r="G565" s="36">
        <v>0</v>
      </c>
      <c r="H565" s="36">
        <v>0</v>
      </c>
      <c r="I565" s="36">
        <v>13616134.4</v>
      </c>
      <c r="J565" s="31"/>
      <c r="K565" t="e">
        <f>VLOOKUP(B565,#REF!,1,0)</f>
        <v>#REF!</v>
      </c>
    </row>
    <row r="566" spans="1:11" ht="15" customHeight="1">
      <c r="A566" s="34">
        <v>3</v>
      </c>
      <c r="B566" s="35" t="s">
        <v>5780</v>
      </c>
      <c r="C566" s="34" t="s">
        <v>1</v>
      </c>
      <c r="D566" s="35" t="s">
        <v>5781</v>
      </c>
      <c r="E566" s="36">
        <v>3091914.52</v>
      </c>
      <c r="F566" s="31"/>
      <c r="G566" s="36">
        <v>0</v>
      </c>
      <c r="H566" s="36">
        <v>0</v>
      </c>
      <c r="I566" s="36">
        <v>3091914.52</v>
      </c>
      <c r="J566" s="31"/>
      <c r="K566" t="e">
        <f>VLOOKUP(B566,#REF!,1,0)</f>
        <v>#REF!</v>
      </c>
    </row>
    <row r="567" spans="1:11" ht="15" customHeight="1">
      <c r="A567" s="34">
        <v>4</v>
      </c>
      <c r="B567" s="35" t="s">
        <v>5782</v>
      </c>
      <c r="C567" s="34" t="s">
        <v>1</v>
      </c>
      <c r="D567" s="35" t="s">
        <v>5783</v>
      </c>
      <c r="E567" s="36">
        <v>3091914.52</v>
      </c>
      <c r="F567" s="31"/>
      <c r="G567" s="36">
        <v>0</v>
      </c>
      <c r="H567" s="36">
        <v>0</v>
      </c>
      <c r="I567" s="36">
        <v>3091914.52</v>
      </c>
      <c r="J567" s="31"/>
      <c r="K567" t="e">
        <f>VLOOKUP(B567,#REF!,1,0)</f>
        <v>#REF!</v>
      </c>
    </row>
    <row r="568" spans="1:11" ht="15" customHeight="1">
      <c r="A568" s="34">
        <v>6</v>
      </c>
      <c r="B568" s="35" t="s">
        <v>5784</v>
      </c>
      <c r="C568" s="34" t="s">
        <v>5785</v>
      </c>
      <c r="D568" s="35" t="s">
        <v>5786</v>
      </c>
      <c r="E568" s="36">
        <v>3091914.52</v>
      </c>
      <c r="F568" s="31"/>
      <c r="G568" s="36">
        <v>0</v>
      </c>
      <c r="H568" s="36">
        <v>0</v>
      </c>
      <c r="I568" s="36">
        <v>3091914.52</v>
      </c>
      <c r="J568" s="31"/>
      <c r="K568" t="e">
        <f>VLOOKUP(B568,#REF!,1,0)</f>
        <v>#REF!</v>
      </c>
    </row>
    <row r="569" spans="1:11" ht="15" customHeight="1">
      <c r="A569" s="34">
        <v>1</v>
      </c>
      <c r="B569" s="35" t="s">
        <v>4376</v>
      </c>
      <c r="C569" s="34" t="s">
        <v>1</v>
      </c>
      <c r="D569" s="35" t="s">
        <v>4377</v>
      </c>
      <c r="E569" s="36">
        <v>10810179.630000001</v>
      </c>
      <c r="F569" s="31"/>
      <c r="G569" s="36">
        <v>16007.47</v>
      </c>
      <c r="H569" s="36">
        <v>3865846.03</v>
      </c>
      <c r="I569" s="36">
        <v>14660018.189999999</v>
      </c>
      <c r="J569" s="31"/>
      <c r="K569" t="e">
        <f>VLOOKUP(B569,#REF!,1,0)</f>
        <v>#REF!</v>
      </c>
    </row>
    <row r="570" spans="1:11" ht="15" customHeight="1">
      <c r="A570" s="34">
        <v>2</v>
      </c>
      <c r="B570" s="35" t="s">
        <v>4378</v>
      </c>
      <c r="C570" s="34" t="s">
        <v>1</v>
      </c>
      <c r="D570" s="35" t="s">
        <v>4379</v>
      </c>
      <c r="E570" s="36">
        <v>10666305.75</v>
      </c>
      <c r="F570" s="31"/>
      <c r="G570" s="36">
        <v>16007.47</v>
      </c>
      <c r="H570" s="36">
        <v>3860846.03</v>
      </c>
      <c r="I570" s="36">
        <v>14511144.310000001</v>
      </c>
      <c r="J570" s="31"/>
      <c r="K570" t="e">
        <f>VLOOKUP(B570,#REF!,1,0)</f>
        <v>#REF!</v>
      </c>
    </row>
    <row r="571" spans="1:11" ht="15" customHeight="1">
      <c r="A571" s="34">
        <v>3</v>
      </c>
      <c r="B571" s="35" t="s">
        <v>4380</v>
      </c>
      <c r="C571" s="34" t="s">
        <v>1</v>
      </c>
      <c r="D571" s="35" t="s">
        <v>4381</v>
      </c>
      <c r="E571" s="36">
        <v>3322725.33</v>
      </c>
      <c r="F571" s="31"/>
      <c r="G571" s="36">
        <v>4017.58</v>
      </c>
      <c r="H571" s="36">
        <v>1656579.21</v>
      </c>
      <c r="I571" s="36">
        <v>4975286.96</v>
      </c>
      <c r="J571" s="31"/>
      <c r="K571" t="e">
        <f>VLOOKUP(B571,#REF!,1,0)</f>
        <v>#REF!</v>
      </c>
    </row>
    <row r="572" spans="1:11" ht="15" customHeight="1">
      <c r="A572" s="34">
        <v>4</v>
      </c>
      <c r="B572" s="35" t="s">
        <v>4382</v>
      </c>
      <c r="C572" s="34" t="s">
        <v>1</v>
      </c>
      <c r="D572" s="35" t="s">
        <v>4383</v>
      </c>
      <c r="E572" s="36">
        <v>85105.18</v>
      </c>
      <c r="F572" s="31"/>
      <c r="G572" s="36">
        <v>1646.04</v>
      </c>
      <c r="H572" s="36">
        <v>38208.03</v>
      </c>
      <c r="I572" s="36">
        <v>121667.17</v>
      </c>
      <c r="J572" s="31"/>
      <c r="K572" t="e">
        <f>VLOOKUP(B572,#REF!,1,0)</f>
        <v>#REF!</v>
      </c>
    </row>
    <row r="573" spans="1:11" ht="15" customHeight="1">
      <c r="A573" s="34">
        <v>6</v>
      </c>
      <c r="B573" s="35" t="s">
        <v>4384</v>
      </c>
      <c r="C573" s="34" t="s">
        <v>4385</v>
      </c>
      <c r="D573" s="35" t="s">
        <v>4386</v>
      </c>
      <c r="E573" s="36">
        <v>85105.18</v>
      </c>
      <c r="F573" s="31"/>
      <c r="G573" s="36">
        <v>1646.04</v>
      </c>
      <c r="H573" s="36">
        <v>38208.03</v>
      </c>
      <c r="I573" s="36">
        <v>121667.17</v>
      </c>
      <c r="J573" s="31"/>
      <c r="K573" t="e">
        <f>VLOOKUP(B573,#REF!,1,0)</f>
        <v>#REF!</v>
      </c>
    </row>
    <row r="574" spans="1:11" ht="15" customHeight="1">
      <c r="A574" s="34">
        <v>4</v>
      </c>
      <c r="B574" s="35" t="s">
        <v>4387</v>
      </c>
      <c r="C574" s="34" t="s">
        <v>1</v>
      </c>
      <c r="D574" s="35" t="s">
        <v>4388</v>
      </c>
      <c r="E574" s="36">
        <v>2406729.73</v>
      </c>
      <c r="F574" s="31"/>
      <c r="G574" s="36">
        <v>2350.69</v>
      </c>
      <c r="H574" s="36">
        <v>1176755.3799999999</v>
      </c>
      <c r="I574" s="36">
        <v>3581134.42</v>
      </c>
      <c r="J574" s="31"/>
      <c r="K574" t="e">
        <f>VLOOKUP(B574,#REF!,1,0)</f>
        <v>#REF!</v>
      </c>
    </row>
    <row r="575" spans="1:11" ht="15" customHeight="1">
      <c r="A575" s="34">
        <v>6</v>
      </c>
      <c r="B575" s="35" t="s">
        <v>4389</v>
      </c>
      <c r="C575" s="34" t="s">
        <v>4390</v>
      </c>
      <c r="D575" s="35" t="s">
        <v>4391</v>
      </c>
      <c r="E575" s="36">
        <v>890.04</v>
      </c>
      <c r="F575" s="31"/>
      <c r="G575" s="36">
        <v>0</v>
      </c>
      <c r="H575" s="36">
        <v>1562.92</v>
      </c>
      <c r="I575" s="36">
        <v>2452.96</v>
      </c>
      <c r="J575" s="31"/>
      <c r="K575" t="e">
        <f>VLOOKUP(B575,#REF!,1,0)</f>
        <v>#REF!</v>
      </c>
    </row>
    <row r="576" spans="1:11" ht="15" customHeight="1">
      <c r="A576" s="34">
        <v>6</v>
      </c>
      <c r="B576" s="35" t="s">
        <v>4392</v>
      </c>
      <c r="C576" s="34" t="s">
        <v>4393</v>
      </c>
      <c r="D576" s="35" t="s">
        <v>3015</v>
      </c>
      <c r="E576" s="36">
        <v>175803.21</v>
      </c>
      <c r="F576" s="31"/>
      <c r="G576" s="36">
        <v>865.64</v>
      </c>
      <c r="H576" s="36">
        <v>90275.44</v>
      </c>
      <c r="I576" s="36">
        <v>265213.01</v>
      </c>
      <c r="J576" s="31"/>
      <c r="K576" t="e">
        <f>VLOOKUP(B576,#REF!,1,0)</f>
        <v>#REF!</v>
      </c>
    </row>
    <row r="577" spans="1:11" ht="15" customHeight="1">
      <c r="A577" s="34">
        <v>6</v>
      </c>
      <c r="B577" s="35" t="s">
        <v>4394</v>
      </c>
      <c r="C577" s="34" t="s">
        <v>4395</v>
      </c>
      <c r="D577" s="35" t="s">
        <v>3036</v>
      </c>
      <c r="E577" s="36">
        <v>397692.14</v>
      </c>
      <c r="F577" s="31"/>
      <c r="G577" s="36">
        <v>720</v>
      </c>
      <c r="H577" s="36">
        <v>202259.25</v>
      </c>
      <c r="I577" s="36">
        <v>599231.39</v>
      </c>
      <c r="J577" s="31"/>
      <c r="K577" t="e">
        <f>VLOOKUP(B577,#REF!,1,0)</f>
        <v>#REF!</v>
      </c>
    </row>
    <row r="578" spans="1:11" s="42" customFormat="1" ht="15" customHeight="1">
      <c r="A578" s="38">
        <v>6</v>
      </c>
      <c r="B578" s="39" t="s">
        <v>5801</v>
      </c>
      <c r="C578" s="38" t="s">
        <v>5802</v>
      </c>
      <c r="D578" s="39" t="s">
        <v>5803</v>
      </c>
      <c r="E578" s="40">
        <v>1349.28</v>
      </c>
      <c r="F578" s="41"/>
      <c r="G578" s="40">
        <v>0</v>
      </c>
      <c r="H578" s="40">
        <v>2475.62</v>
      </c>
      <c r="I578" s="40">
        <v>3824.9</v>
      </c>
      <c r="J578" s="41"/>
      <c r="K578" t="e">
        <f>VLOOKUP(B578,#REF!,1,0)</f>
        <v>#REF!</v>
      </c>
    </row>
    <row r="579" spans="1:11" ht="15" customHeight="1">
      <c r="A579" s="34">
        <v>6</v>
      </c>
      <c r="B579" s="35" t="s">
        <v>4396</v>
      </c>
      <c r="C579" s="34" t="s">
        <v>4397</v>
      </c>
      <c r="D579" s="35" t="s">
        <v>4398</v>
      </c>
      <c r="E579" s="36">
        <v>57070.58</v>
      </c>
      <c r="F579" s="31"/>
      <c r="G579" s="36">
        <v>747.87</v>
      </c>
      <c r="H579" s="36">
        <v>20023.77</v>
      </c>
      <c r="I579" s="36">
        <v>76346.48</v>
      </c>
      <c r="J579" s="31"/>
      <c r="K579" t="e">
        <f>VLOOKUP(B579,#REF!,1,0)</f>
        <v>#REF!</v>
      </c>
    </row>
    <row r="580" spans="1:11" ht="15" customHeight="1">
      <c r="A580" s="34">
        <v>6</v>
      </c>
      <c r="B580" s="35" t="s">
        <v>4399</v>
      </c>
      <c r="C580" s="34" t="s">
        <v>4400</v>
      </c>
      <c r="D580" s="35" t="s">
        <v>4401</v>
      </c>
      <c r="E580" s="36">
        <v>46485.13</v>
      </c>
      <c r="F580" s="31"/>
      <c r="G580" s="36">
        <v>0</v>
      </c>
      <c r="H580" s="36">
        <v>1440.56</v>
      </c>
      <c r="I580" s="36">
        <v>47925.69</v>
      </c>
      <c r="J580" s="31"/>
      <c r="K580" t="e">
        <f>VLOOKUP(B580,#REF!,1,0)</f>
        <v>#REF!</v>
      </c>
    </row>
    <row r="581" spans="1:11" ht="15" customHeight="1">
      <c r="A581" s="34">
        <v>6</v>
      </c>
      <c r="B581" s="35" t="s">
        <v>4402</v>
      </c>
      <c r="C581" s="34" t="s">
        <v>4403</v>
      </c>
      <c r="D581" s="35" t="s">
        <v>3000</v>
      </c>
      <c r="E581" s="36">
        <v>483757.87</v>
      </c>
      <c r="F581" s="31"/>
      <c r="G581" s="36">
        <v>17.170000000000002</v>
      </c>
      <c r="H581" s="36">
        <v>227959.86</v>
      </c>
      <c r="I581" s="36">
        <v>711700.56</v>
      </c>
      <c r="J581" s="31"/>
      <c r="K581" t="e">
        <f>VLOOKUP(B581,#REF!,1,0)</f>
        <v>#REF!</v>
      </c>
    </row>
    <row r="582" spans="1:11" ht="15" customHeight="1">
      <c r="A582" s="34">
        <v>6</v>
      </c>
      <c r="B582" s="35" t="s">
        <v>4404</v>
      </c>
      <c r="C582" s="34" t="s">
        <v>4405</v>
      </c>
      <c r="D582" s="35" t="s">
        <v>3021</v>
      </c>
      <c r="E582" s="36">
        <v>1232254.74</v>
      </c>
      <c r="F582" s="31"/>
      <c r="G582" s="36">
        <v>0.01</v>
      </c>
      <c r="H582" s="36">
        <v>624921.24</v>
      </c>
      <c r="I582" s="36">
        <v>1857175.97</v>
      </c>
      <c r="J582" s="31"/>
      <c r="K582" t="e">
        <f>VLOOKUP(B582,#REF!,1,0)</f>
        <v>#REF!</v>
      </c>
    </row>
    <row r="583" spans="1:11" ht="15" customHeight="1">
      <c r="A583" s="34">
        <v>6</v>
      </c>
      <c r="B583" s="35" t="s">
        <v>4406</v>
      </c>
      <c r="C583" s="34" t="s">
        <v>4407</v>
      </c>
      <c r="D583" s="35" t="s">
        <v>3042</v>
      </c>
      <c r="E583" s="36">
        <v>11426.74</v>
      </c>
      <c r="F583" s="31"/>
      <c r="G583" s="36">
        <v>0</v>
      </c>
      <c r="H583" s="36">
        <v>5836.72</v>
      </c>
      <c r="I583" s="36">
        <v>17263.46</v>
      </c>
      <c r="J583" s="31"/>
      <c r="K583" t="e">
        <f>VLOOKUP(B583,#REF!,1,0)</f>
        <v>#REF!</v>
      </c>
    </row>
    <row r="584" spans="1:11" ht="15" customHeight="1">
      <c r="A584" s="34">
        <v>4</v>
      </c>
      <c r="B584" s="35" t="s">
        <v>4408</v>
      </c>
      <c r="C584" s="34" t="s">
        <v>1</v>
      </c>
      <c r="D584" s="35" t="s">
        <v>4409</v>
      </c>
      <c r="E584" s="36">
        <v>243831.69</v>
      </c>
      <c r="F584" s="31"/>
      <c r="G584" s="36">
        <v>18.920000000000002</v>
      </c>
      <c r="H584" s="36">
        <v>123100.89</v>
      </c>
      <c r="I584" s="36">
        <v>366913.66</v>
      </c>
      <c r="J584" s="31"/>
      <c r="K584" t="e">
        <f>VLOOKUP(B584,#REF!,1,0)</f>
        <v>#REF!</v>
      </c>
    </row>
    <row r="585" spans="1:11" ht="15" customHeight="1">
      <c r="A585" s="34">
        <v>6</v>
      </c>
      <c r="B585" s="35" t="s">
        <v>4410</v>
      </c>
      <c r="C585" s="34" t="s">
        <v>4411</v>
      </c>
      <c r="D585" s="35" t="s">
        <v>4412</v>
      </c>
      <c r="E585" s="36">
        <v>26643.75</v>
      </c>
      <c r="F585" s="31"/>
      <c r="G585" s="36">
        <v>0</v>
      </c>
      <c r="H585" s="36">
        <v>12552.79</v>
      </c>
      <c r="I585" s="36">
        <v>39196.54</v>
      </c>
      <c r="J585" s="31"/>
      <c r="K585" t="e">
        <f>VLOOKUP(B585,#REF!,1,0)</f>
        <v>#REF!</v>
      </c>
    </row>
    <row r="586" spans="1:11" ht="15" customHeight="1">
      <c r="A586" s="34">
        <v>6</v>
      </c>
      <c r="B586" s="35" t="s">
        <v>4413</v>
      </c>
      <c r="C586" s="34" t="s">
        <v>4414</v>
      </c>
      <c r="D586" s="35" t="s">
        <v>3058</v>
      </c>
      <c r="E586" s="36">
        <v>204633.39</v>
      </c>
      <c r="F586" s="31"/>
      <c r="G586" s="36">
        <v>0</v>
      </c>
      <c r="H586" s="36">
        <v>103862.84</v>
      </c>
      <c r="I586" s="36">
        <v>308496.23</v>
      </c>
      <c r="J586" s="31"/>
      <c r="K586" t="e">
        <f>VLOOKUP(B586,#REF!,1,0)</f>
        <v>#REF!</v>
      </c>
    </row>
    <row r="587" spans="1:11" ht="15" customHeight="1">
      <c r="A587" s="34">
        <v>6</v>
      </c>
      <c r="B587" s="35" t="s">
        <v>4415</v>
      </c>
      <c r="C587" s="34" t="s">
        <v>4416</v>
      </c>
      <c r="D587" s="35" t="s">
        <v>4398</v>
      </c>
      <c r="E587" s="36">
        <v>12554.55</v>
      </c>
      <c r="F587" s="31"/>
      <c r="G587" s="36">
        <v>18.920000000000002</v>
      </c>
      <c r="H587" s="36">
        <v>6685.26</v>
      </c>
      <c r="I587" s="36">
        <v>19220.89</v>
      </c>
      <c r="J587" s="31"/>
      <c r="K587" t="e">
        <f>VLOOKUP(B587,#REF!,1,0)</f>
        <v>#REF!</v>
      </c>
    </row>
    <row r="588" spans="1:11" ht="15" customHeight="1">
      <c r="A588" s="34">
        <v>4</v>
      </c>
      <c r="B588" s="35" t="s">
        <v>4417</v>
      </c>
      <c r="C588" s="34" t="s">
        <v>1</v>
      </c>
      <c r="D588" s="35" t="s">
        <v>4418</v>
      </c>
      <c r="E588" s="36">
        <v>445713</v>
      </c>
      <c r="F588" s="31"/>
      <c r="G588" s="36">
        <v>0</v>
      </c>
      <c r="H588" s="36">
        <v>253066.01</v>
      </c>
      <c r="I588" s="36">
        <v>698779.01</v>
      </c>
      <c r="J588" s="31"/>
      <c r="K588" t="e">
        <f>VLOOKUP(B588,#REF!,1,0)</f>
        <v>#REF!</v>
      </c>
    </row>
    <row r="589" spans="1:11" ht="15" customHeight="1">
      <c r="A589" s="34">
        <v>6</v>
      </c>
      <c r="B589" s="35" t="s">
        <v>4419</v>
      </c>
      <c r="C589" s="34" t="s">
        <v>4420</v>
      </c>
      <c r="D589" s="35" t="s">
        <v>4421</v>
      </c>
      <c r="E589" s="36">
        <v>442111.56</v>
      </c>
      <c r="F589" s="31"/>
      <c r="G589" s="36">
        <v>0</v>
      </c>
      <c r="H589" s="36">
        <v>250697.85</v>
      </c>
      <c r="I589" s="36">
        <v>692809.41</v>
      </c>
      <c r="J589" s="31"/>
      <c r="K589" t="e">
        <f>VLOOKUP(B589,#REF!,1,0)</f>
        <v>#REF!</v>
      </c>
    </row>
    <row r="590" spans="1:11" ht="15" customHeight="1">
      <c r="A590" s="34">
        <v>6</v>
      </c>
      <c r="B590" s="35" t="s">
        <v>4422</v>
      </c>
      <c r="C590" s="34" t="s">
        <v>4423</v>
      </c>
      <c r="D590" s="35" t="s">
        <v>4398</v>
      </c>
      <c r="E590" s="36">
        <v>3601.44</v>
      </c>
      <c r="F590" s="31"/>
      <c r="G590" s="36">
        <v>0</v>
      </c>
      <c r="H590" s="36">
        <v>2368.16</v>
      </c>
      <c r="I590" s="36">
        <v>5969.6</v>
      </c>
      <c r="J590" s="31"/>
      <c r="K590" t="e">
        <f>VLOOKUP(B590,#REF!,1,0)</f>
        <v>#REF!</v>
      </c>
    </row>
    <row r="591" spans="1:11" ht="15" customHeight="1">
      <c r="A591" s="34">
        <v>4</v>
      </c>
      <c r="B591" s="35" t="s">
        <v>4424</v>
      </c>
      <c r="C591" s="34" t="s">
        <v>1</v>
      </c>
      <c r="D591" s="35" t="s">
        <v>4425</v>
      </c>
      <c r="E591" s="36">
        <v>59404.26</v>
      </c>
      <c r="F591" s="31"/>
      <c r="G591" s="36">
        <v>1.93</v>
      </c>
      <c r="H591" s="36">
        <v>29779.57</v>
      </c>
      <c r="I591" s="36">
        <v>89181.9</v>
      </c>
      <c r="J591" s="31"/>
      <c r="K591" t="e">
        <f>VLOOKUP(B591,#REF!,1,0)</f>
        <v>#REF!</v>
      </c>
    </row>
    <row r="592" spans="1:11" ht="15" customHeight="1">
      <c r="A592" s="34">
        <v>6</v>
      </c>
      <c r="B592" s="35" t="s">
        <v>4426</v>
      </c>
      <c r="C592" s="34" t="s">
        <v>4427</v>
      </c>
      <c r="D592" s="35" t="s">
        <v>3089</v>
      </c>
      <c r="E592" s="36">
        <v>4425.7700000000004</v>
      </c>
      <c r="F592" s="31"/>
      <c r="G592" s="36">
        <v>0</v>
      </c>
      <c r="H592" s="36">
        <v>1783.06</v>
      </c>
      <c r="I592" s="36">
        <v>6208.83</v>
      </c>
      <c r="J592" s="31"/>
      <c r="K592" t="e">
        <f>VLOOKUP(B592,#REF!,1,0)</f>
        <v>#REF!</v>
      </c>
    </row>
    <row r="593" spans="1:11" ht="15" customHeight="1">
      <c r="A593" s="34">
        <v>6</v>
      </c>
      <c r="B593" s="35" t="s">
        <v>4428</v>
      </c>
      <c r="C593" s="34" t="s">
        <v>4429</v>
      </c>
      <c r="D593" s="35" t="s">
        <v>3097</v>
      </c>
      <c r="E593" s="36">
        <v>54423.41</v>
      </c>
      <c r="F593" s="31"/>
      <c r="G593" s="36">
        <v>0</v>
      </c>
      <c r="H593" s="36">
        <v>27467.38</v>
      </c>
      <c r="I593" s="36">
        <v>81890.789999999994</v>
      </c>
      <c r="J593" s="31"/>
      <c r="K593" t="e">
        <f>VLOOKUP(B593,#REF!,1,0)</f>
        <v>#REF!</v>
      </c>
    </row>
    <row r="594" spans="1:11" ht="15" customHeight="1">
      <c r="A594" s="34">
        <v>6</v>
      </c>
      <c r="B594" s="35" t="s">
        <v>4430</v>
      </c>
      <c r="C594" s="34" t="s">
        <v>4431</v>
      </c>
      <c r="D594" s="35" t="s">
        <v>4432</v>
      </c>
      <c r="E594" s="36">
        <v>555.08000000000004</v>
      </c>
      <c r="F594" s="31"/>
      <c r="G594" s="36">
        <v>1.93</v>
      </c>
      <c r="H594" s="36">
        <v>529.13</v>
      </c>
      <c r="I594" s="36">
        <v>1082.28</v>
      </c>
      <c r="J594" s="31"/>
      <c r="K594" t="e">
        <f>VLOOKUP(B594,#REF!,1,0)</f>
        <v>#REF!</v>
      </c>
    </row>
    <row r="595" spans="1:11" ht="15" customHeight="1">
      <c r="A595" s="34">
        <v>4</v>
      </c>
      <c r="B595" s="35" t="s">
        <v>4433</v>
      </c>
      <c r="C595" s="34" t="s">
        <v>1</v>
      </c>
      <c r="D595" s="35" t="s">
        <v>5916</v>
      </c>
      <c r="E595" s="36">
        <v>232.9</v>
      </c>
      <c r="F595" s="31"/>
      <c r="G595" s="36">
        <v>0</v>
      </c>
      <c r="H595" s="36">
        <v>0</v>
      </c>
      <c r="I595" s="36">
        <v>232.9</v>
      </c>
      <c r="J595" s="31"/>
      <c r="K595" t="e">
        <f>VLOOKUP(B595,#REF!,1,0)</f>
        <v>#REF!</v>
      </c>
    </row>
    <row r="596" spans="1:11" ht="15" customHeight="1">
      <c r="A596" s="34">
        <v>6</v>
      </c>
      <c r="B596" s="35" t="s">
        <v>4437</v>
      </c>
      <c r="C596" s="34" t="s">
        <v>4438</v>
      </c>
      <c r="D596" s="35" t="s">
        <v>4439</v>
      </c>
      <c r="E596" s="36">
        <v>232.9</v>
      </c>
      <c r="F596" s="31"/>
      <c r="G596" s="36">
        <v>0</v>
      </c>
      <c r="H596" s="36">
        <v>0</v>
      </c>
      <c r="I596" s="36">
        <v>232.9</v>
      </c>
      <c r="J596" s="31"/>
      <c r="K596" t="e">
        <f>VLOOKUP(B596,#REF!,1,0)</f>
        <v>#REF!</v>
      </c>
    </row>
    <row r="597" spans="1:11" ht="15" customHeight="1">
      <c r="A597" s="34">
        <v>4</v>
      </c>
      <c r="B597" s="35" t="s">
        <v>4440</v>
      </c>
      <c r="C597" s="34" t="s">
        <v>1</v>
      </c>
      <c r="D597" s="35" t="s">
        <v>5917</v>
      </c>
      <c r="E597" s="36">
        <v>58414.69</v>
      </c>
      <c r="F597" s="31"/>
      <c r="G597" s="36">
        <v>0</v>
      </c>
      <c r="H597" s="36">
        <v>28583.88</v>
      </c>
      <c r="I597" s="36">
        <v>86998.57</v>
      </c>
      <c r="J597" s="31"/>
      <c r="K597" t="e">
        <f>VLOOKUP(B597,#REF!,1,0)</f>
        <v>#REF!</v>
      </c>
    </row>
    <row r="598" spans="1:11" ht="15" customHeight="1">
      <c r="A598" s="34">
        <v>6</v>
      </c>
      <c r="B598" s="35" t="s">
        <v>4442</v>
      </c>
      <c r="C598" s="34" t="s">
        <v>4443</v>
      </c>
      <c r="D598" s="35" t="s">
        <v>3121</v>
      </c>
      <c r="E598" s="36">
        <v>6119.66</v>
      </c>
      <c r="F598" s="31"/>
      <c r="G598" s="36">
        <v>0</v>
      </c>
      <c r="H598" s="36">
        <v>2995.16</v>
      </c>
      <c r="I598" s="36">
        <v>9114.82</v>
      </c>
      <c r="J598" s="31"/>
      <c r="K598" t="e">
        <f>VLOOKUP(B598,#REF!,1,0)</f>
        <v>#REF!</v>
      </c>
    </row>
    <row r="599" spans="1:11" ht="15" customHeight="1">
      <c r="A599" s="34">
        <v>6</v>
      </c>
      <c r="B599" s="35" t="s">
        <v>4444</v>
      </c>
      <c r="C599" s="34" t="s">
        <v>4445</v>
      </c>
      <c r="D599" s="35" t="s">
        <v>3128</v>
      </c>
      <c r="E599" s="36">
        <v>52295.03</v>
      </c>
      <c r="F599" s="31"/>
      <c r="G599" s="36">
        <v>0</v>
      </c>
      <c r="H599" s="36">
        <v>25588.720000000001</v>
      </c>
      <c r="I599" s="36">
        <v>77883.75</v>
      </c>
      <c r="J599" s="31"/>
      <c r="K599" t="e">
        <f>VLOOKUP(B599,#REF!,1,0)</f>
        <v>#REF!</v>
      </c>
    </row>
    <row r="600" spans="1:11" ht="15" customHeight="1">
      <c r="A600" s="34">
        <v>4</v>
      </c>
      <c r="B600" s="35" t="s">
        <v>4446</v>
      </c>
      <c r="C600" s="34" t="s">
        <v>1</v>
      </c>
      <c r="D600" s="35" t="s">
        <v>5918</v>
      </c>
      <c r="E600" s="36">
        <v>23293.88</v>
      </c>
      <c r="F600" s="31"/>
      <c r="G600" s="36">
        <v>0</v>
      </c>
      <c r="H600" s="36">
        <v>7085.45</v>
      </c>
      <c r="I600" s="36">
        <v>30379.33</v>
      </c>
      <c r="J600" s="31"/>
      <c r="K600" t="e">
        <f>VLOOKUP(B600,#REF!,1,0)</f>
        <v>#REF!</v>
      </c>
    </row>
    <row r="601" spans="1:11" ht="15" customHeight="1">
      <c r="A601" s="34">
        <v>6</v>
      </c>
      <c r="B601" s="35" t="s">
        <v>4448</v>
      </c>
      <c r="C601" s="34" t="s">
        <v>4449</v>
      </c>
      <c r="D601" s="35" t="s">
        <v>3137</v>
      </c>
      <c r="E601" s="36">
        <v>21011.05</v>
      </c>
      <c r="F601" s="31"/>
      <c r="G601" s="36">
        <v>0</v>
      </c>
      <c r="H601" s="36">
        <v>7020.38</v>
      </c>
      <c r="I601" s="36">
        <v>28031.43</v>
      </c>
      <c r="J601" s="31"/>
      <c r="K601" t="e">
        <f>VLOOKUP(B601,#REF!,1,0)</f>
        <v>#REF!</v>
      </c>
    </row>
    <row r="602" spans="1:11" ht="15" customHeight="1">
      <c r="A602" s="34">
        <v>6</v>
      </c>
      <c r="B602" s="35" t="s">
        <v>5919</v>
      </c>
      <c r="C602" s="34" t="s">
        <v>5920</v>
      </c>
      <c r="D602" s="35" t="s">
        <v>5921</v>
      </c>
      <c r="E602" s="36">
        <v>2282.83</v>
      </c>
      <c r="F602" s="31"/>
      <c r="G602" s="36">
        <v>0</v>
      </c>
      <c r="H602" s="36">
        <v>65.069999999999993</v>
      </c>
      <c r="I602" s="36">
        <v>2347.9</v>
      </c>
      <c r="J602" s="31"/>
      <c r="K602" t="e">
        <f>VLOOKUP(B602,#REF!,1,0)</f>
        <v>#REF!</v>
      </c>
    </row>
    <row r="603" spans="1:11" ht="15" customHeight="1">
      <c r="A603" s="34">
        <v>3</v>
      </c>
      <c r="B603" s="35" t="s">
        <v>4450</v>
      </c>
      <c r="C603" s="34" t="s">
        <v>1</v>
      </c>
      <c r="D603" s="35" t="s">
        <v>4451</v>
      </c>
      <c r="E603" s="36">
        <v>2049999.47</v>
      </c>
      <c r="F603" s="31"/>
      <c r="G603" s="36">
        <v>11989.89</v>
      </c>
      <c r="H603" s="36">
        <v>1010059.95</v>
      </c>
      <c r="I603" s="36">
        <v>3048069.53</v>
      </c>
      <c r="J603" s="31"/>
      <c r="K603" t="e">
        <f>VLOOKUP(B603,#REF!,1,0)</f>
        <v>#REF!</v>
      </c>
    </row>
    <row r="604" spans="1:11" ht="15" customHeight="1">
      <c r="A604" s="34">
        <v>4</v>
      </c>
      <c r="B604" s="35" t="s">
        <v>4452</v>
      </c>
      <c r="C604" s="34" t="s">
        <v>1</v>
      </c>
      <c r="D604" s="35" t="s">
        <v>4453</v>
      </c>
      <c r="E604" s="36">
        <v>365492.35</v>
      </c>
      <c r="F604" s="31"/>
      <c r="G604" s="36">
        <v>13.2</v>
      </c>
      <c r="H604" s="36">
        <v>181869.05</v>
      </c>
      <c r="I604" s="36">
        <v>547348.19999999995</v>
      </c>
      <c r="J604" s="31"/>
      <c r="K604" t="e">
        <f>VLOOKUP(B604,#REF!,1,0)</f>
        <v>#REF!</v>
      </c>
    </row>
    <row r="605" spans="1:11" ht="15" customHeight="1">
      <c r="A605" s="34">
        <v>6</v>
      </c>
      <c r="B605" s="35" t="s">
        <v>4454</v>
      </c>
      <c r="C605" s="34" t="s">
        <v>4455</v>
      </c>
      <c r="D605" s="35" t="s">
        <v>4456</v>
      </c>
      <c r="E605" s="36">
        <v>365492.35</v>
      </c>
      <c r="F605" s="31"/>
      <c r="G605" s="36">
        <v>13.2</v>
      </c>
      <c r="H605" s="36">
        <v>181869.05</v>
      </c>
      <c r="I605" s="36">
        <v>547348.19999999995</v>
      </c>
      <c r="J605" s="31"/>
      <c r="K605" t="e">
        <f>VLOOKUP(B605,#REF!,1,0)</f>
        <v>#REF!</v>
      </c>
    </row>
    <row r="606" spans="1:11" ht="15" customHeight="1">
      <c r="A606" s="34">
        <v>4</v>
      </c>
      <c r="B606" s="35" t="s">
        <v>4457</v>
      </c>
      <c r="C606" s="34" t="s">
        <v>1</v>
      </c>
      <c r="D606" s="35" t="s">
        <v>4458</v>
      </c>
      <c r="E606" s="36">
        <v>275051</v>
      </c>
      <c r="F606" s="31"/>
      <c r="G606" s="36">
        <v>0</v>
      </c>
      <c r="H606" s="36">
        <v>138295.9</v>
      </c>
      <c r="I606" s="36">
        <v>413346.9</v>
      </c>
      <c r="J606" s="31"/>
      <c r="K606" t="e">
        <f>VLOOKUP(B606,#REF!,1,0)</f>
        <v>#REF!</v>
      </c>
    </row>
    <row r="607" spans="1:11" ht="15" customHeight="1">
      <c r="A607" s="34">
        <v>6</v>
      </c>
      <c r="B607" s="35" t="s">
        <v>4459</v>
      </c>
      <c r="C607" s="34" t="s">
        <v>4460</v>
      </c>
      <c r="D607" s="35" t="s">
        <v>4461</v>
      </c>
      <c r="E607" s="36">
        <v>275051</v>
      </c>
      <c r="F607" s="31"/>
      <c r="G607" s="36">
        <v>0</v>
      </c>
      <c r="H607" s="36">
        <v>138295.9</v>
      </c>
      <c r="I607" s="36">
        <v>413346.9</v>
      </c>
      <c r="J607" s="31"/>
      <c r="K607" t="e">
        <f>VLOOKUP(B607,#REF!,1,0)</f>
        <v>#REF!</v>
      </c>
    </row>
    <row r="608" spans="1:11" ht="15" customHeight="1">
      <c r="A608" s="34">
        <v>4</v>
      </c>
      <c r="B608" s="35" t="s">
        <v>4462</v>
      </c>
      <c r="C608" s="34" t="s">
        <v>1</v>
      </c>
      <c r="D608" s="35" t="s">
        <v>4463</v>
      </c>
      <c r="E608" s="36">
        <v>89142.44</v>
      </c>
      <c r="F608" s="31"/>
      <c r="G608" s="36">
        <v>2699.78</v>
      </c>
      <c r="H608" s="36">
        <v>47480.6</v>
      </c>
      <c r="I608" s="36">
        <v>133923.26</v>
      </c>
      <c r="J608" s="31"/>
      <c r="K608" t="e">
        <f>VLOOKUP(B608,#REF!,1,0)</f>
        <v>#REF!</v>
      </c>
    </row>
    <row r="609" spans="1:11" ht="15" customHeight="1">
      <c r="A609" s="34">
        <v>5</v>
      </c>
      <c r="B609" s="35" t="s">
        <v>4464</v>
      </c>
      <c r="C609" s="34" t="s">
        <v>1</v>
      </c>
      <c r="D609" s="35" t="s">
        <v>4465</v>
      </c>
      <c r="E609" s="36">
        <v>3840</v>
      </c>
      <c r="F609" s="31"/>
      <c r="G609" s="36">
        <v>0</v>
      </c>
      <c r="H609" s="36">
        <v>1540</v>
      </c>
      <c r="I609" s="36">
        <v>5380</v>
      </c>
      <c r="J609" s="31"/>
      <c r="K609" t="e">
        <f>VLOOKUP(B609,#REF!,1,0)</f>
        <v>#REF!</v>
      </c>
    </row>
    <row r="610" spans="1:11" ht="15" customHeight="1">
      <c r="A610" s="34">
        <v>6</v>
      </c>
      <c r="B610" s="35" t="s">
        <v>4466</v>
      </c>
      <c r="C610" s="34" t="s">
        <v>4467</v>
      </c>
      <c r="D610" s="35" t="s">
        <v>4468</v>
      </c>
      <c r="E610" s="36">
        <v>3840</v>
      </c>
      <c r="F610" s="31"/>
      <c r="G610" s="36">
        <v>0</v>
      </c>
      <c r="H610" s="36">
        <v>1540</v>
      </c>
      <c r="I610" s="36">
        <v>5380</v>
      </c>
      <c r="J610" s="31"/>
      <c r="K610" t="e">
        <f>VLOOKUP(B610,#REF!,1,0)</f>
        <v>#REF!</v>
      </c>
    </row>
    <row r="611" spans="1:11" ht="15" customHeight="1">
      <c r="A611" s="34">
        <v>5</v>
      </c>
      <c r="B611" s="35" t="s">
        <v>4469</v>
      </c>
      <c r="C611" s="34" t="s">
        <v>1</v>
      </c>
      <c r="D611" s="35" t="s">
        <v>4470</v>
      </c>
      <c r="E611" s="36">
        <v>12897</v>
      </c>
      <c r="F611" s="31"/>
      <c r="G611" s="36">
        <v>0</v>
      </c>
      <c r="H611" s="36">
        <v>4400</v>
      </c>
      <c r="I611" s="36">
        <v>17297</v>
      </c>
      <c r="J611" s="31"/>
      <c r="K611" t="e">
        <f>VLOOKUP(B611,#REF!,1,0)</f>
        <v>#REF!</v>
      </c>
    </row>
    <row r="612" spans="1:11" ht="15" customHeight="1">
      <c r="A612" s="34">
        <v>6</v>
      </c>
      <c r="B612" s="35" t="s">
        <v>4471</v>
      </c>
      <c r="C612" s="34" t="s">
        <v>4472</v>
      </c>
      <c r="D612" s="35" t="s">
        <v>4473</v>
      </c>
      <c r="E612" s="36">
        <v>12897</v>
      </c>
      <c r="F612" s="31"/>
      <c r="G612" s="36">
        <v>0</v>
      </c>
      <c r="H612" s="36">
        <v>4400</v>
      </c>
      <c r="I612" s="36">
        <v>17297</v>
      </c>
      <c r="J612" s="31"/>
      <c r="K612" t="e">
        <f>VLOOKUP(B612,#REF!,1,0)</f>
        <v>#REF!</v>
      </c>
    </row>
    <row r="613" spans="1:11" ht="15" customHeight="1">
      <c r="A613" s="34">
        <v>5</v>
      </c>
      <c r="B613" s="35" t="s">
        <v>4474</v>
      </c>
      <c r="C613" s="34" t="s">
        <v>1</v>
      </c>
      <c r="D613" s="35" t="s">
        <v>4475</v>
      </c>
      <c r="E613" s="36">
        <v>5500</v>
      </c>
      <c r="F613" s="31"/>
      <c r="G613" s="36">
        <v>0</v>
      </c>
      <c r="H613" s="36">
        <v>1520</v>
      </c>
      <c r="I613" s="36">
        <v>7020</v>
      </c>
      <c r="J613" s="31"/>
      <c r="K613" t="e">
        <f>VLOOKUP(B613,#REF!,1,0)</f>
        <v>#REF!</v>
      </c>
    </row>
    <row r="614" spans="1:11" ht="15" customHeight="1">
      <c r="A614" s="34">
        <v>6</v>
      </c>
      <c r="B614" s="35" t="s">
        <v>4476</v>
      </c>
      <c r="C614" s="34" t="s">
        <v>4477</v>
      </c>
      <c r="D614" s="35" t="s">
        <v>4478</v>
      </c>
      <c r="E614" s="36">
        <v>5500</v>
      </c>
      <c r="F614" s="31"/>
      <c r="G614" s="36">
        <v>0</v>
      </c>
      <c r="H614" s="36">
        <v>1520</v>
      </c>
      <c r="I614" s="36">
        <v>7020</v>
      </c>
      <c r="J614" s="31"/>
      <c r="K614" t="e">
        <f>VLOOKUP(B614,#REF!,1,0)</f>
        <v>#REF!</v>
      </c>
    </row>
    <row r="615" spans="1:11" ht="15" customHeight="1">
      <c r="A615" s="34">
        <v>5</v>
      </c>
      <c r="B615" s="35" t="s">
        <v>4479</v>
      </c>
      <c r="C615" s="34" t="s">
        <v>1</v>
      </c>
      <c r="D615" s="35" t="s">
        <v>4480</v>
      </c>
      <c r="E615" s="36">
        <v>17835</v>
      </c>
      <c r="F615" s="31"/>
      <c r="G615" s="36">
        <v>0</v>
      </c>
      <c r="H615" s="36">
        <v>7305</v>
      </c>
      <c r="I615" s="36">
        <v>25140</v>
      </c>
      <c r="J615" s="31"/>
      <c r="K615" t="e">
        <f>VLOOKUP(B615,#REF!,1,0)</f>
        <v>#REF!</v>
      </c>
    </row>
    <row r="616" spans="1:11" ht="15" customHeight="1">
      <c r="A616" s="34">
        <v>6</v>
      </c>
      <c r="B616" s="35" t="s">
        <v>4481</v>
      </c>
      <c r="C616" s="34" t="s">
        <v>4482</v>
      </c>
      <c r="D616" s="35" t="s">
        <v>4483</v>
      </c>
      <c r="E616" s="36">
        <v>17835</v>
      </c>
      <c r="F616" s="31"/>
      <c r="G616" s="36">
        <v>0</v>
      </c>
      <c r="H616" s="36">
        <v>7305</v>
      </c>
      <c r="I616" s="36">
        <v>25140</v>
      </c>
      <c r="J616" s="31"/>
      <c r="K616" t="e">
        <f>VLOOKUP(B616,#REF!,1,0)</f>
        <v>#REF!</v>
      </c>
    </row>
    <row r="617" spans="1:11" ht="15" customHeight="1">
      <c r="A617" s="34">
        <v>5</v>
      </c>
      <c r="B617" s="35" t="s">
        <v>4484</v>
      </c>
      <c r="C617" s="34" t="s">
        <v>1</v>
      </c>
      <c r="D617" s="35" t="s">
        <v>4485</v>
      </c>
      <c r="E617" s="36">
        <v>2497.1</v>
      </c>
      <c r="F617" s="31"/>
      <c r="G617" s="36">
        <v>0</v>
      </c>
      <c r="H617" s="36">
        <v>1094.0999999999999</v>
      </c>
      <c r="I617" s="36">
        <v>3591.2</v>
      </c>
      <c r="J617" s="31"/>
      <c r="K617" t="e">
        <f>VLOOKUP(B617,#REF!,1,0)</f>
        <v>#REF!</v>
      </c>
    </row>
    <row r="618" spans="1:11" ht="15" customHeight="1">
      <c r="A618" s="34">
        <v>6</v>
      </c>
      <c r="B618" s="35" t="s">
        <v>4486</v>
      </c>
      <c r="C618" s="34" t="s">
        <v>4487</v>
      </c>
      <c r="D618" s="35" t="s">
        <v>4488</v>
      </c>
      <c r="E618" s="36">
        <v>2497.1</v>
      </c>
      <c r="F618" s="31"/>
      <c r="G618" s="36">
        <v>0</v>
      </c>
      <c r="H618" s="36">
        <v>1094.0999999999999</v>
      </c>
      <c r="I618" s="36">
        <v>3591.2</v>
      </c>
      <c r="J618" s="31"/>
      <c r="K618" t="e">
        <f>VLOOKUP(B618,#REF!,1,0)</f>
        <v>#REF!</v>
      </c>
    </row>
    <row r="619" spans="1:11" ht="15" customHeight="1">
      <c r="A619" s="34">
        <v>5</v>
      </c>
      <c r="B619" s="35" t="s">
        <v>4489</v>
      </c>
      <c r="C619" s="34" t="s">
        <v>1</v>
      </c>
      <c r="D619" s="35" t="s">
        <v>4490</v>
      </c>
      <c r="E619" s="36">
        <v>1356</v>
      </c>
      <c r="F619" s="31"/>
      <c r="G619" s="36">
        <v>0</v>
      </c>
      <c r="H619" s="36">
        <v>833.5</v>
      </c>
      <c r="I619" s="36">
        <v>2189.5</v>
      </c>
      <c r="J619" s="31"/>
      <c r="K619" t="e">
        <f>VLOOKUP(B619,#REF!,1,0)</f>
        <v>#REF!</v>
      </c>
    </row>
    <row r="620" spans="1:11" ht="15" customHeight="1">
      <c r="A620" s="34">
        <v>6</v>
      </c>
      <c r="B620" s="35" t="s">
        <v>4491</v>
      </c>
      <c r="C620" s="34" t="s">
        <v>4492</v>
      </c>
      <c r="D620" s="35" t="s">
        <v>4493</v>
      </c>
      <c r="E620" s="36">
        <v>762</v>
      </c>
      <c r="F620" s="31"/>
      <c r="G620" s="36">
        <v>0</v>
      </c>
      <c r="H620" s="36">
        <v>378</v>
      </c>
      <c r="I620" s="36">
        <v>1140</v>
      </c>
      <c r="J620" s="31"/>
      <c r="K620" t="e">
        <f>VLOOKUP(B620,#REF!,1,0)</f>
        <v>#REF!</v>
      </c>
    </row>
    <row r="621" spans="1:11" ht="15" customHeight="1">
      <c r="A621" s="34">
        <v>6</v>
      </c>
      <c r="B621" s="35" t="s">
        <v>4494</v>
      </c>
      <c r="C621" s="34" t="s">
        <v>4495</v>
      </c>
      <c r="D621" s="35" t="s">
        <v>4496</v>
      </c>
      <c r="E621" s="36">
        <v>594</v>
      </c>
      <c r="F621" s="31"/>
      <c r="G621" s="36">
        <v>0</v>
      </c>
      <c r="H621" s="36">
        <v>455.5</v>
      </c>
      <c r="I621" s="36">
        <v>1049.5</v>
      </c>
      <c r="J621" s="31"/>
      <c r="K621" t="e">
        <f>VLOOKUP(B621,#REF!,1,0)</f>
        <v>#REF!</v>
      </c>
    </row>
    <row r="622" spans="1:11" ht="15" customHeight="1">
      <c r="A622" s="34">
        <v>5</v>
      </c>
      <c r="B622" s="35" t="s">
        <v>4497</v>
      </c>
      <c r="C622" s="34" t="s">
        <v>1</v>
      </c>
      <c r="D622" s="35" t="s">
        <v>4498</v>
      </c>
      <c r="E622" s="36">
        <v>1160.0899999999999</v>
      </c>
      <c r="F622" s="31"/>
      <c r="G622" s="36">
        <v>0</v>
      </c>
      <c r="H622" s="36">
        <v>130</v>
      </c>
      <c r="I622" s="36">
        <v>1290.0899999999999</v>
      </c>
      <c r="J622" s="31"/>
      <c r="K622" t="e">
        <f>VLOOKUP(B622,#REF!,1,0)</f>
        <v>#REF!</v>
      </c>
    </row>
    <row r="623" spans="1:11" ht="15" customHeight="1">
      <c r="A623" s="34">
        <v>6</v>
      </c>
      <c r="B623" s="35" t="s">
        <v>4499</v>
      </c>
      <c r="C623" s="34" t="s">
        <v>4500</v>
      </c>
      <c r="D623" s="35" t="s">
        <v>4501</v>
      </c>
      <c r="E623" s="36">
        <v>1160.0899999999999</v>
      </c>
      <c r="F623" s="31"/>
      <c r="G623" s="36">
        <v>0</v>
      </c>
      <c r="H623" s="36">
        <v>130</v>
      </c>
      <c r="I623" s="36">
        <v>1290.0899999999999</v>
      </c>
      <c r="J623" s="31"/>
      <c r="K623" t="e">
        <f>VLOOKUP(B623,#REF!,1,0)</f>
        <v>#REF!</v>
      </c>
    </row>
    <row r="624" spans="1:11" ht="15" customHeight="1">
      <c r="A624" s="34">
        <v>5</v>
      </c>
      <c r="B624" s="35" t="s">
        <v>4502</v>
      </c>
      <c r="C624" s="34" t="s">
        <v>1</v>
      </c>
      <c r="D624" s="35" t="s">
        <v>4503</v>
      </c>
      <c r="E624" s="36">
        <v>35559</v>
      </c>
      <c r="F624" s="31"/>
      <c r="G624" s="36">
        <v>0</v>
      </c>
      <c r="H624" s="36">
        <v>18124</v>
      </c>
      <c r="I624" s="36">
        <v>53683</v>
      </c>
      <c r="J624" s="31"/>
      <c r="K624" t="e">
        <f>VLOOKUP(B624,#REF!,1,0)</f>
        <v>#REF!</v>
      </c>
    </row>
    <row r="625" spans="1:11" ht="15" customHeight="1">
      <c r="A625" s="34">
        <v>6</v>
      </c>
      <c r="B625" s="35" t="s">
        <v>4504</v>
      </c>
      <c r="C625" s="34" t="s">
        <v>4505</v>
      </c>
      <c r="D625" s="35" t="s">
        <v>4506</v>
      </c>
      <c r="E625" s="36">
        <v>35559</v>
      </c>
      <c r="F625" s="31"/>
      <c r="G625" s="36">
        <v>0</v>
      </c>
      <c r="H625" s="36">
        <v>18124</v>
      </c>
      <c r="I625" s="36">
        <v>53683</v>
      </c>
      <c r="J625" s="31"/>
      <c r="K625" t="e">
        <f>VLOOKUP(B625,#REF!,1,0)</f>
        <v>#REF!</v>
      </c>
    </row>
    <row r="626" spans="1:11" ht="15" customHeight="1">
      <c r="A626" s="34">
        <v>5</v>
      </c>
      <c r="B626" s="35" t="s">
        <v>5922</v>
      </c>
      <c r="C626" s="34" t="s">
        <v>1</v>
      </c>
      <c r="D626" s="35" t="s">
        <v>5923</v>
      </c>
      <c r="E626" s="36">
        <v>14</v>
      </c>
      <c r="F626" s="31"/>
      <c r="G626" s="36">
        <v>0</v>
      </c>
      <c r="H626" s="36">
        <v>0</v>
      </c>
      <c r="I626" s="36">
        <v>14</v>
      </c>
      <c r="J626" s="31"/>
      <c r="K626" t="e">
        <f>VLOOKUP(B626,#REF!,1,0)</f>
        <v>#REF!</v>
      </c>
    </row>
    <row r="627" spans="1:11" ht="15" customHeight="1">
      <c r="A627" s="34">
        <v>6</v>
      </c>
      <c r="B627" s="35" t="s">
        <v>5924</v>
      </c>
      <c r="C627" s="34" t="s">
        <v>5925</v>
      </c>
      <c r="D627" s="35" t="s">
        <v>5926</v>
      </c>
      <c r="E627" s="36">
        <v>14</v>
      </c>
      <c r="F627" s="31"/>
      <c r="G627" s="36">
        <v>0</v>
      </c>
      <c r="H627" s="36">
        <v>0</v>
      </c>
      <c r="I627" s="36">
        <v>14</v>
      </c>
      <c r="J627" s="31"/>
      <c r="K627" t="e">
        <f>VLOOKUP(B627,#REF!,1,0)</f>
        <v>#REF!</v>
      </c>
    </row>
    <row r="628" spans="1:11" ht="15" customHeight="1">
      <c r="A628" s="34">
        <v>5</v>
      </c>
      <c r="B628" s="35" t="s">
        <v>4507</v>
      </c>
      <c r="C628" s="34" t="s">
        <v>1</v>
      </c>
      <c r="D628" s="35" t="s">
        <v>4508</v>
      </c>
      <c r="E628" s="36">
        <v>70</v>
      </c>
      <c r="F628" s="31"/>
      <c r="G628" s="36">
        <v>0</v>
      </c>
      <c r="H628" s="36">
        <v>14</v>
      </c>
      <c r="I628" s="36">
        <v>84</v>
      </c>
      <c r="J628" s="31"/>
      <c r="K628" t="e">
        <f>VLOOKUP(B628,#REF!,1,0)</f>
        <v>#REF!</v>
      </c>
    </row>
    <row r="629" spans="1:11" ht="15" customHeight="1">
      <c r="A629" s="34">
        <v>6</v>
      </c>
      <c r="B629" s="35" t="s">
        <v>4509</v>
      </c>
      <c r="C629" s="34" t="s">
        <v>4510</v>
      </c>
      <c r="D629" s="35" t="s">
        <v>4511</v>
      </c>
      <c r="E629" s="36">
        <v>70</v>
      </c>
      <c r="F629" s="31"/>
      <c r="G629" s="36">
        <v>0</v>
      </c>
      <c r="H629" s="36">
        <v>14</v>
      </c>
      <c r="I629" s="36">
        <v>84</v>
      </c>
      <c r="J629" s="31"/>
      <c r="K629" t="e">
        <f>VLOOKUP(B629,#REF!,1,0)</f>
        <v>#REF!</v>
      </c>
    </row>
    <row r="630" spans="1:11" ht="15" customHeight="1">
      <c r="A630" s="34">
        <v>5</v>
      </c>
      <c r="B630" s="35" t="s">
        <v>4512</v>
      </c>
      <c r="C630" s="34" t="s">
        <v>1</v>
      </c>
      <c r="D630" s="35" t="s">
        <v>4513</v>
      </c>
      <c r="E630" s="36">
        <v>8414.25</v>
      </c>
      <c r="F630" s="31"/>
      <c r="G630" s="36">
        <v>2699.78</v>
      </c>
      <c r="H630" s="36">
        <v>12520</v>
      </c>
      <c r="I630" s="36">
        <v>18234.47</v>
      </c>
      <c r="J630" s="31"/>
      <c r="K630" t="e">
        <f>VLOOKUP(B630,#REF!,1,0)</f>
        <v>#REF!</v>
      </c>
    </row>
    <row r="631" spans="1:11" ht="15" customHeight="1">
      <c r="A631" s="34">
        <v>6</v>
      </c>
      <c r="B631" s="35" t="s">
        <v>4514</v>
      </c>
      <c r="C631" s="34" t="s">
        <v>4515</v>
      </c>
      <c r="D631" s="35" t="s">
        <v>4516</v>
      </c>
      <c r="E631" s="36">
        <v>8414.25</v>
      </c>
      <c r="F631" s="31"/>
      <c r="G631" s="36">
        <v>2699.78</v>
      </c>
      <c r="H631" s="36">
        <v>12520</v>
      </c>
      <c r="I631" s="36">
        <v>18234.47</v>
      </c>
      <c r="J631" s="31"/>
      <c r="K631" t="e">
        <f>VLOOKUP(B631,#REF!,1,0)</f>
        <v>#REF!</v>
      </c>
    </row>
    <row r="632" spans="1:11" ht="15" customHeight="1">
      <c r="A632" s="34">
        <v>4</v>
      </c>
      <c r="B632" s="35" t="s">
        <v>4517</v>
      </c>
      <c r="C632" s="34" t="s">
        <v>1</v>
      </c>
      <c r="D632" s="35" t="s">
        <v>4518</v>
      </c>
      <c r="E632" s="36">
        <v>18994.28</v>
      </c>
      <c r="F632" s="31"/>
      <c r="G632" s="36">
        <v>0</v>
      </c>
      <c r="H632" s="36">
        <v>6984.34</v>
      </c>
      <c r="I632" s="36">
        <v>25978.62</v>
      </c>
      <c r="J632" s="31"/>
      <c r="K632" t="e">
        <f>VLOOKUP(B632,#REF!,1,0)</f>
        <v>#REF!</v>
      </c>
    </row>
    <row r="633" spans="1:11" ht="15" customHeight="1">
      <c r="A633" s="34">
        <v>5</v>
      </c>
      <c r="B633" s="35" t="s">
        <v>4519</v>
      </c>
      <c r="C633" s="34" t="s">
        <v>1</v>
      </c>
      <c r="D633" s="35" t="s">
        <v>4520</v>
      </c>
      <c r="E633" s="36">
        <v>18994.28</v>
      </c>
      <c r="F633" s="31"/>
      <c r="G633" s="36">
        <v>0</v>
      </c>
      <c r="H633" s="36">
        <v>6984.34</v>
      </c>
      <c r="I633" s="36">
        <v>25978.62</v>
      </c>
      <c r="J633" s="31"/>
      <c r="K633" t="e">
        <f>VLOOKUP(B633,#REF!,1,0)</f>
        <v>#REF!</v>
      </c>
    </row>
    <row r="634" spans="1:11" ht="15" customHeight="1">
      <c r="A634" s="34">
        <v>6</v>
      </c>
      <c r="B634" s="35" t="s">
        <v>4521</v>
      </c>
      <c r="C634" s="34" t="s">
        <v>4522</v>
      </c>
      <c r="D634" s="35" t="s">
        <v>4523</v>
      </c>
      <c r="E634" s="36">
        <v>18934.28</v>
      </c>
      <c r="F634" s="31"/>
      <c r="G634" s="36">
        <v>0</v>
      </c>
      <c r="H634" s="36">
        <v>6984.34</v>
      </c>
      <c r="I634" s="36">
        <v>25918.62</v>
      </c>
      <c r="J634" s="31"/>
      <c r="K634" t="e">
        <f>VLOOKUP(B634,#REF!,1,0)</f>
        <v>#REF!</v>
      </c>
    </row>
    <row r="635" spans="1:11" ht="15" customHeight="1">
      <c r="A635" s="34">
        <v>6</v>
      </c>
      <c r="B635" s="35" t="s">
        <v>4524</v>
      </c>
      <c r="C635" s="34" t="s">
        <v>4525</v>
      </c>
      <c r="D635" s="35" t="s">
        <v>4526</v>
      </c>
      <c r="E635" s="36">
        <v>60</v>
      </c>
      <c r="F635" s="31"/>
      <c r="G635" s="36">
        <v>0</v>
      </c>
      <c r="H635" s="36">
        <v>0</v>
      </c>
      <c r="I635" s="36">
        <v>60</v>
      </c>
      <c r="J635" s="31"/>
      <c r="K635" t="e">
        <f>VLOOKUP(B635,#REF!,1,0)</f>
        <v>#REF!</v>
      </c>
    </row>
    <row r="636" spans="1:11" ht="15" customHeight="1">
      <c r="A636" s="34">
        <v>4</v>
      </c>
      <c r="B636" s="35" t="s">
        <v>4527</v>
      </c>
      <c r="C636" s="34" t="s">
        <v>1</v>
      </c>
      <c r="D636" s="35" t="s">
        <v>4528</v>
      </c>
      <c r="E636" s="36">
        <v>588433.56999999995</v>
      </c>
      <c r="F636" s="31"/>
      <c r="G636" s="36">
        <v>3784.46</v>
      </c>
      <c r="H636" s="36">
        <v>289642.98</v>
      </c>
      <c r="I636" s="36">
        <v>874292.09</v>
      </c>
      <c r="J636" s="31"/>
      <c r="K636" t="e">
        <f>VLOOKUP(B636,#REF!,1,0)</f>
        <v>#REF!</v>
      </c>
    </row>
    <row r="637" spans="1:11" ht="15" customHeight="1">
      <c r="A637" s="34">
        <v>5</v>
      </c>
      <c r="B637" s="35" t="s">
        <v>4529</v>
      </c>
      <c r="C637" s="34" t="s">
        <v>1</v>
      </c>
      <c r="D637" s="35" t="s">
        <v>4530</v>
      </c>
      <c r="E637" s="36">
        <v>7910</v>
      </c>
      <c r="F637" s="31"/>
      <c r="G637" s="36">
        <v>0</v>
      </c>
      <c r="H637" s="36">
        <v>3880</v>
      </c>
      <c r="I637" s="36">
        <v>11790</v>
      </c>
      <c r="J637" s="31"/>
      <c r="K637" t="e">
        <f>VLOOKUP(B637,#REF!,1,0)</f>
        <v>#REF!</v>
      </c>
    </row>
    <row r="638" spans="1:11" ht="15" customHeight="1">
      <c r="A638" s="34">
        <v>6</v>
      </c>
      <c r="B638" s="35" t="s">
        <v>4531</v>
      </c>
      <c r="C638" s="34" t="s">
        <v>4532</v>
      </c>
      <c r="D638" s="35" t="s">
        <v>4533</v>
      </c>
      <c r="E638" s="36">
        <v>6570</v>
      </c>
      <c r="F638" s="31"/>
      <c r="G638" s="36">
        <v>0</v>
      </c>
      <c r="H638" s="36">
        <v>3000</v>
      </c>
      <c r="I638" s="36">
        <v>9570</v>
      </c>
      <c r="J638" s="31"/>
      <c r="K638" t="e">
        <f>VLOOKUP(B638,#REF!,1,0)</f>
        <v>#REF!</v>
      </c>
    </row>
    <row r="639" spans="1:11" ht="15" customHeight="1">
      <c r="A639" s="34">
        <v>6</v>
      </c>
      <c r="B639" s="35" t="s">
        <v>4534</v>
      </c>
      <c r="C639" s="34" t="s">
        <v>4535</v>
      </c>
      <c r="D639" s="35" t="s">
        <v>4536</v>
      </c>
      <c r="E639" s="36">
        <v>1340</v>
      </c>
      <c r="F639" s="31"/>
      <c r="G639" s="36">
        <v>0</v>
      </c>
      <c r="H639" s="36">
        <v>880</v>
      </c>
      <c r="I639" s="36">
        <v>2220</v>
      </c>
      <c r="J639" s="31"/>
      <c r="K639" t="e">
        <f>VLOOKUP(B639,#REF!,1,0)</f>
        <v>#REF!</v>
      </c>
    </row>
    <row r="640" spans="1:11" ht="15" customHeight="1">
      <c r="A640" s="34">
        <v>5</v>
      </c>
      <c r="B640" s="35" t="s">
        <v>4537</v>
      </c>
      <c r="C640" s="34" t="s">
        <v>1</v>
      </c>
      <c r="D640" s="35" t="s">
        <v>4538</v>
      </c>
      <c r="E640" s="36">
        <v>141865.19</v>
      </c>
      <c r="F640" s="31"/>
      <c r="G640" s="36">
        <v>0</v>
      </c>
      <c r="H640" s="36">
        <v>66787.289999999994</v>
      </c>
      <c r="I640" s="36">
        <v>208652.48</v>
      </c>
      <c r="J640" s="31"/>
      <c r="K640" t="e">
        <f>VLOOKUP(B640,#REF!,1,0)</f>
        <v>#REF!</v>
      </c>
    </row>
    <row r="641" spans="1:11" ht="15" customHeight="1">
      <c r="A641" s="34">
        <v>6</v>
      </c>
      <c r="B641" s="35" t="s">
        <v>4539</v>
      </c>
      <c r="C641" s="34" t="s">
        <v>4540</v>
      </c>
      <c r="D641" s="35" t="s">
        <v>4493</v>
      </c>
      <c r="E641" s="36">
        <v>461.5</v>
      </c>
      <c r="F641" s="31"/>
      <c r="G641" s="36">
        <v>0</v>
      </c>
      <c r="H641" s="36">
        <v>265.5</v>
      </c>
      <c r="I641" s="36">
        <v>727</v>
      </c>
      <c r="J641" s="31"/>
      <c r="K641" t="e">
        <f>VLOOKUP(B641,#REF!,1,0)</f>
        <v>#REF!</v>
      </c>
    </row>
    <row r="642" spans="1:11" ht="15" customHeight="1">
      <c r="A642" s="34">
        <v>6</v>
      </c>
      <c r="B642" s="35" t="s">
        <v>4541</v>
      </c>
      <c r="C642" s="34" t="s">
        <v>4542</v>
      </c>
      <c r="D642" s="35" t="s">
        <v>4496</v>
      </c>
      <c r="E642" s="36">
        <v>728</v>
      </c>
      <c r="F642" s="31"/>
      <c r="G642" s="36">
        <v>0</v>
      </c>
      <c r="H642" s="36">
        <v>190</v>
      </c>
      <c r="I642" s="36">
        <v>918</v>
      </c>
      <c r="J642" s="31"/>
      <c r="K642" t="e">
        <f>VLOOKUP(B642,#REF!,1,0)</f>
        <v>#REF!</v>
      </c>
    </row>
    <row r="643" spans="1:11" ht="15" customHeight="1">
      <c r="A643" s="34">
        <v>6</v>
      </c>
      <c r="B643" s="35" t="s">
        <v>4543</v>
      </c>
      <c r="C643" s="34" t="s">
        <v>4544</v>
      </c>
      <c r="D643" s="35" t="s">
        <v>4483</v>
      </c>
      <c r="E643" s="36">
        <v>19500</v>
      </c>
      <c r="F643" s="31"/>
      <c r="G643" s="36">
        <v>0</v>
      </c>
      <c r="H643" s="36">
        <v>12210</v>
      </c>
      <c r="I643" s="36">
        <v>31710</v>
      </c>
      <c r="J643" s="31"/>
      <c r="K643" t="e">
        <f>VLOOKUP(B643,#REF!,1,0)</f>
        <v>#REF!</v>
      </c>
    </row>
    <row r="644" spans="1:11" ht="15" customHeight="1">
      <c r="A644" s="34">
        <v>6</v>
      </c>
      <c r="B644" s="35" t="s">
        <v>4545</v>
      </c>
      <c r="C644" s="34" t="s">
        <v>4546</v>
      </c>
      <c r="D644" s="35" t="s">
        <v>4547</v>
      </c>
      <c r="E644" s="36">
        <v>776</v>
      </c>
      <c r="F644" s="31"/>
      <c r="G644" s="36">
        <v>0</v>
      </c>
      <c r="H644" s="36">
        <v>364</v>
      </c>
      <c r="I644" s="36">
        <v>1140</v>
      </c>
      <c r="J644" s="31"/>
      <c r="K644" t="e">
        <f>VLOOKUP(B644,#REF!,1,0)</f>
        <v>#REF!</v>
      </c>
    </row>
    <row r="645" spans="1:11" ht="15" customHeight="1">
      <c r="A645" s="34">
        <v>6</v>
      </c>
      <c r="B645" s="35" t="s">
        <v>4548</v>
      </c>
      <c r="C645" s="34" t="s">
        <v>4549</v>
      </c>
      <c r="D645" s="35" t="s">
        <v>4550</v>
      </c>
      <c r="E645" s="36">
        <v>27314.69</v>
      </c>
      <c r="F645" s="31"/>
      <c r="G645" s="36">
        <v>0</v>
      </c>
      <c r="H645" s="36">
        <v>15922.79</v>
      </c>
      <c r="I645" s="36">
        <v>43237.48</v>
      </c>
      <c r="J645" s="31"/>
      <c r="K645" t="e">
        <f>VLOOKUP(B645,#REF!,1,0)</f>
        <v>#REF!</v>
      </c>
    </row>
    <row r="646" spans="1:11" ht="15" customHeight="1">
      <c r="A646" s="34">
        <v>6</v>
      </c>
      <c r="B646" s="35" t="s">
        <v>4551</v>
      </c>
      <c r="C646" s="34" t="s">
        <v>4552</v>
      </c>
      <c r="D646" s="35" t="s">
        <v>4553</v>
      </c>
      <c r="E646" s="36">
        <v>27880</v>
      </c>
      <c r="F646" s="31"/>
      <c r="G646" s="36">
        <v>0</v>
      </c>
      <c r="H646" s="36">
        <v>11760</v>
      </c>
      <c r="I646" s="36">
        <v>39640</v>
      </c>
      <c r="J646" s="31"/>
      <c r="K646" t="e">
        <f>VLOOKUP(B646,#REF!,1,0)</f>
        <v>#REF!</v>
      </c>
    </row>
    <row r="647" spans="1:11" ht="15" customHeight="1">
      <c r="A647" s="34">
        <v>6</v>
      </c>
      <c r="B647" s="35" t="s">
        <v>4554</v>
      </c>
      <c r="C647" s="34" t="s">
        <v>4555</v>
      </c>
      <c r="D647" s="35" t="s">
        <v>4556</v>
      </c>
      <c r="E647" s="36">
        <v>65205</v>
      </c>
      <c r="F647" s="31"/>
      <c r="G647" s="36">
        <v>0</v>
      </c>
      <c r="H647" s="36">
        <v>26075</v>
      </c>
      <c r="I647" s="36">
        <v>91280</v>
      </c>
      <c r="J647" s="31"/>
      <c r="K647" t="e">
        <f>VLOOKUP(B647,#REF!,1,0)</f>
        <v>#REF!</v>
      </c>
    </row>
    <row r="648" spans="1:11" ht="15" customHeight="1">
      <c r="A648" s="34">
        <v>5</v>
      </c>
      <c r="B648" s="35" t="s">
        <v>4557</v>
      </c>
      <c r="C648" s="34" t="s">
        <v>1</v>
      </c>
      <c r="D648" s="35" t="s">
        <v>4558</v>
      </c>
      <c r="E648" s="36">
        <v>81706</v>
      </c>
      <c r="F648" s="31"/>
      <c r="G648" s="36">
        <v>0</v>
      </c>
      <c r="H648" s="36">
        <v>41046</v>
      </c>
      <c r="I648" s="36">
        <v>122752</v>
      </c>
      <c r="J648" s="31"/>
      <c r="K648" t="e">
        <f>VLOOKUP(B648,#REF!,1,0)</f>
        <v>#REF!</v>
      </c>
    </row>
    <row r="649" spans="1:11" ht="15" customHeight="1">
      <c r="A649" s="34">
        <v>6</v>
      </c>
      <c r="B649" s="35" t="s">
        <v>4559</v>
      </c>
      <c r="C649" s="34" t="s">
        <v>4560</v>
      </c>
      <c r="D649" s="35" t="s">
        <v>4561</v>
      </c>
      <c r="E649" s="36">
        <v>462</v>
      </c>
      <c r="F649" s="31"/>
      <c r="G649" s="36">
        <v>0</v>
      </c>
      <c r="H649" s="36">
        <v>189</v>
      </c>
      <c r="I649" s="36">
        <v>651</v>
      </c>
      <c r="J649" s="31"/>
      <c r="K649" t="e">
        <f>VLOOKUP(B649,#REF!,1,0)</f>
        <v>#REF!</v>
      </c>
    </row>
    <row r="650" spans="1:11" ht="15" customHeight="1">
      <c r="A650" s="34">
        <v>6</v>
      </c>
      <c r="B650" s="35" t="s">
        <v>4562</v>
      </c>
      <c r="C650" s="34" t="s">
        <v>4563</v>
      </c>
      <c r="D650" s="35" t="s">
        <v>4506</v>
      </c>
      <c r="E650" s="36">
        <v>81244</v>
      </c>
      <c r="F650" s="31"/>
      <c r="G650" s="36">
        <v>0</v>
      </c>
      <c r="H650" s="36">
        <v>40857</v>
      </c>
      <c r="I650" s="36">
        <v>122101</v>
      </c>
      <c r="J650" s="31"/>
      <c r="K650" t="e">
        <f>VLOOKUP(B650,#REF!,1,0)</f>
        <v>#REF!</v>
      </c>
    </row>
    <row r="651" spans="1:11" ht="15" customHeight="1">
      <c r="A651" s="34">
        <v>5</v>
      </c>
      <c r="B651" s="35" t="s">
        <v>4564</v>
      </c>
      <c r="C651" s="34" t="s">
        <v>1</v>
      </c>
      <c r="D651" s="35" t="s">
        <v>4565</v>
      </c>
      <c r="E651" s="36">
        <v>60255</v>
      </c>
      <c r="F651" s="31"/>
      <c r="G651" s="36">
        <v>0</v>
      </c>
      <c r="H651" s="36">
        <v>32041.5</v>
      </c>
      <c r="I651" s="36">
        <v>92296.5</v>
      </c>
      <c r="J651" s="31"/>
      <c r="K651" t="e">
        <f>VLOOKUP(B651,#REF!,1,0)</f>
        <v>#REF!</v>
      </c>
    </row>
    <row r="652" spans="1:11" ht="15" customHeight="1">
      <c r="A652" s="34">
        <v>6</v>
      </c>
      <c r="B652" s="35" t="s">
        <v>4566</v>
      </c>
      <c r="C652" s="34" t="s">
        <v>4567</v>
      </c>
      <c r="D652" s="35" t="s">
        <v>4568</v>
      </c>
      <c r="E652" s="36">
        <v>60255</v>
      </c>
      <c r="F652" s="31"/>
      <c r="G652" s="36">
        <v>0</v>
      </c>
      <c r="H652" s="36">
        <v>32041.5</v>
      </c>
      <c r="I652" s="36">
        <v>92296.5</v>
      </c>
      <c r="J652" s="31"/>
      <c r="K652" t="e">
        <f>VLOOKUP(B652,#REF!,1,0)</f>
        <v>#REF!</v>
      </c>
    </row>
    <row r="653" spans="1:11" ht="15" customHeight="1">
      <c r="A653" s="34">
        <v>5</v>
      </c>
      <c r="B653" s="35" t="s">
        <v>4569</v>
      </c>
      <c r="C653" s="34" t="s">
        <v>1</v>
      </c>
      <c r="D653" s="35" t="s">
        <v>4570</v>
      </c>
      <c r="E653" s="36">
        <v>296697.38</v>
      </c>
      <c r="F653" s="31"/>
      <c r="G653" s="36">
        <v>3784.46</v>
      </c>
      <c r="H653" s="36">
        <v>145888.19</v>
      </c>
      <c r="I653" s="36">
        <v>438801.11</v>
      </c>
      <c r="J653" s="31"/>
      <c r="K653" t="e">
        <f>VLOOKUP(B653,#REF!,1,0)</f>
        <v>#REF!</v>
      </c>
    </row>
    <row r="654" spans="1:11" ht="15" customHeight="1">
      <c r="A654" s="34">
        <v>6</v>
      </c>
      <c r="B654" s="35" t="s">
        <v>4571</v>
      </c>
      <c r="C654" s="34" t="s">
        <v>4572</v>
      </c>
      <c r="D654" s="35" t="s">
        <v>4501</v>
      </c>
      <c r="E654" s="36">
        <v>330</v>
      </c>
      <c r="F654" s="31"/>
      <c r="G654" s="36">
        <v>0</v>
      </c>
      <c r="H654" s="36">
        <v>190</v>
      </c>
      <c r="I654" s="36">
        <v>520</v>
      </c>
      <c r="J654" s="31"/>
      <c r="K654" t="e">
        <f>VLOOKUP(B654,#REF!,1,0)</f>
        <v>#REF!</v>
      </c>
    </row>
    <row r="655" spans="1:11" ht="15" customHeight="1">
      <c r="A655" s="34">
        <v>6</v>
      </c>
      <c r="B655" s="35" t="s">
        <v>4573</v>
      </c>
      <c r="C655" s="34" t="s">
        <v>4574</v>
      </c>
      <c r="D655" s="35" t="s">
        <v>4478</v>
      </c>
      <c r="E655" s="36">
        <v>1122.5</v>
      </c>
      <c r="F655" s="31"/>
      <c r="G655" s="36">
        <v>0</v>
      </c>
      <c r="H655" s="36">
        <v>473.5</v>
      </c>
      <c r="I655" s="36">
        <v>1596</v>
      </c>
      <c r="J655" s="31"/>
      <c r="K655" t="e">
        <f>VLOOKUP(B655,#REF!,1,0)</f>
        <v>#REF!</v>
      </c>
    </row>
    <row r="656" spans="1:11" ht="15" customHeight="1">
      <c r="A656" s="34">
        <v>6</v>
      </c>
      <c r="B656" s="35" t="s">
        <v>4575</v>
      </c>
      <c r="C656" s="34" t="s">
        <v>4576</v>
      </c>
      <c r="D656" s="35" t="s">
        <v>4577</v>
      </c>
      <c r="E656" s="36">
        <v>14330.1</v>
      </c>
      <c r="F656" s="31"/>
      <c r="G656" s="36">
        <v>0</v>
      </c>
      <c r="H656" s="36">
        <v>7385.2</v>
      </c>
      <c r="I656" s="36">
        <v>21715.3</v>
      </c>
      <c r="J656" s="31"/>
      <c r="K656" t="e">
        <f>VLOOKUP(B656,#REF!,1,0)</f>
        <v>#REF!</v>
      </c>
    </row>
    <row r="657" spans="1:11" ht="15" customHeight="1">
      <c r="A657" s="34">
        <v>6</v>
      </c>
      <c r="B657" s="35" t="s">
        <v>4578</v>
      </c>
      <c r="C657" s="34" t="s">
        <v>4579</v>
      </c>
      <c r="D657" s="35" t="s">
        <v>4488</v>
      </c>
      <c r="E657" s="36">
        <v>8652.7999999999993</v>
      </c>
      <c r="F657" s="31"/>
      <c r="G657" s="36">
        <v>0</v>
      </c>
      <c r="H657" s="36">
        <v>4332.3</v>
      </c>
      <c r="I657" s="36">
        <v>12985.1</v>
      </c>
      <c r="J657" s="31"/>
      <c r="K657" t="e">
        <f>VLOOKUP(B657,#REF!,1,0)</f>
        <v>#REF!</v>
      </c>
    </row>
    <row r="658" spans="1:11" ht="15" customHeight="1">
      <c r="A658" s="34">
        <v>6</v>
      </c>
      <c r="B658" s="35" t="s">
        <v>4580</v>
      </c>
      <c r="C658" s="34" t="s">
        <v>4581</v>
      </c>
      <c r="D658" s="35" t="s">
        <v>4582</v>
      </c>
      <c r="E658" s="36">
        <v>80</v>
      </c>
      <c r="F658" s="31"/>
      <c r="G658" s="36">
        <v>0</v>
      </c>
      <c r="H658" s="36">
        <v>0</v>
      </c>
      <c r="I658" s="36">
        <v>80</v>
      </c>
      <c r="J658" s="31"/>
      <c r="K658" t="e">
        <f>VLOOKUP(B658,#REF!,1,0)</f>
        <v>#REF!</v>
      </c>
    </row>
    <row r="659" spans="1:11" ht="15" customHeight="1">
      <c r="A659" s="34">
        <v>6</v>
      </c>
      <c r="B659" s="35" t="s">
        <v>4583</v>
      </c>
      <c r="C659" s="34" t="s">
        <v>4584</v>
      </c>
      <c r="D659" s="35" t="s">
        <v>4585</v>
      </c>
      <c r="E659" s="36">
        <v>10</v>
      </c>
      <c r="F659" s="31"/>
      <c r="G659" s="36">
        <v>0</v>
      </c>
      <c r="H659" s="36">
        <v>0</v>
      </c>
      <c r="I659" s="36">
        <v>10</v>
      </c>
      <c r="J659" s="31"/>
      <c r="K659" t="e">
        <f>VLOOKUP(B659,#REF!,1,0)</f>
        <v>#REF!</v>
      </c>
    </row>
    <row r="660" spans="1:11" ht="15" customHeight="1">
      <c r="A660" s="34">
        <v>6</v>
      </c>
      <c r="B660" s="35" t="s">
        <v>4586</v>
      </c>
      <c r="C660" s="34" t="s">
        <v>4587</v>
      </c>
      <c r="D660" s="35" t="s">
        <v>4588</v>
      </c>
      <c r="E660" s="36">
        <v>228584</v>
      </c>
      <c r="F660" s="31"/>
      <c r="G660" s="36">
        <v>0</v>
      </c>
      <c r="H660" s="36">
        <v>116195</v>
      </c>
      <c r="I660" s="36">
        <v>344779</v>
      </c>
      <c r="J660" s="31"/>
      <c r="K660" t="e">
        <f>VLOOKUP(B660,#REF!,1,0)</f>
        <v>#REF!</v>
      </c>
    </row>
    <row r="661" spans="1:11" ht="15" customHeight="1">
      <c r="A661" s="34">
        <v>6</v>
      </c>
      <c r="B661" s="35" t="s">
        <v>4589</v>
      </c>
      <c r="C661" s="34" t="s">
        <v>4590</v>
      </c>
      <c r="D661" s="35" t="s">
        <v>4591</v>
      </c>
      <c r="E661" s="36">
        <v>20</v>
      </c>
      <c r="F661" s="31"/>
      <c r="G661" s="36">
        <v>0</v>
      </c>
      <c r="H661" s="36">
        <v>50</v>
      </c>
      <c r="I661" s="36">
        <v>70</v>
      </c>
      <c r="J661" s="31"/>
      <c r="K661" t="e">
        <f>VLOOKUP(B661,#REF!,1,0)</f>
        <v>#REF!</v>
      </c>
    </row>
    <row r="662" spans="1:11" ht="15" customHeight="1">
      <c r="A662" s="34">
        <v>6</v>
      </c>
      <c r="B662" s="35" t="s">
        <v>4592</v>
      </c>
      <c r="C662" s="34" t="s">
        <v>4593</v>
      </c>
      <c r="D662" s="35" t="s">
        <v>4594</v>
      </c>
      <c r="E662" s="36">
        <v>43567.98</v>
      </c>
      <c r="F662" s="31"/>
      <c r="G662" s="36">
        <v>3784.46</v>
      </c>
      <c r="H662" s="36">
        <v>17262.189999999999</v>
      </c>
      <c r="I662" s="36">
        <v>57045.71</v>
      </c>
      <c r="J662" s="31"/>
      <c r="K662" t="e">
        <f>VLOOKUP(B662,#REF!,1,0)</f>
        <v>#REF!</v>
      </c>
    </row>
    <row r="663" spans="1:11" ht="15" customHeight="1">
      <c r="A663" s="34">
        <v>4</v>
      </c>
      <c r="B663" s="35" t="s">
        <v>4595</v>
      </c>
      <c r="C663" s="34" t="s">
        <v>1</v>
      </c>
      <c r="D663" s="35" t="s">
        <v>4596</v>
      </c>
      <c r="E663" s="36">
        <v>712885.83</v>
      </c>
      <c r="F663" s="31"/>
      <c r="G663" s="36">
        <v>5492.45</v>
      </c>
      <c r="H663" s="36">
        <v>345787.08</v>
      </c>
      <c r="I663" s="36">
        <v>1053180.46</v>
      </c>
      <c r="J663" s="31"/>
      <c r="K663" t="e">
        <f>VLOOKUP(B663,#REF!,1,0)</f>
        <v>#REF!</v>
      </c>
    </row>
    <row r="664" spans="1:11" ht="15" customHeight="1">
      <c r="A664" s="34">
        <v>6</v>
      </c>
      <c r="B664" s="35" t="s">
        <v>4597</v>
      </c>
      <c r="C664" s="34" t="s">
        <v>4598</v>
      </c>
      <c r="D664" s="35" t="s">
        <v>4599</v>
      </c>
      <c r="E664" s="36">
        <v>181242.4</v>
      </c>
      <c r="F664" s="31"/>
      <c r="G664" s="36">
        <v>0</v>
      </c>
      <c r="H664" s="36">
        <v>79515.87</v>
      </c>
      <c r="I664" s="36">
        <v>260758.27</v>
      </c>
      <c r="J664" s="31"/>
      <c r="K664" t="e">
        <f>VLOOKUP(B664,#REF!,1,0)</f>
        <v>#REF!</v>
      </c>
    </row>
    <row r="665" spans="1:11" ht="15" customHeight="1">
      <c r="A665" s="34">
        <v>6</v>
      </c>
      <c r="B665" s="35" t="s">
        <v>4600</v>
      </c>
      <c r="C665" s="34" t="s">
        <v>4601</v>
      </c>
      <c r="D665" s="35" t="s">
        <v>4602</v>
      </c>
      <c r="E665" s="36">
        <v>3785.66</v>
      </c>
      <c r="F665" s="31"/>
      <c r="G665" s="36">
        <v>95.3</v>
      </c>
      <c r="H665" s="36">
        <v>2162.15</v>
      </c>
      <c r="I665" s="36">
        <v>5852.51</v>
      </c>
      <c r="J665" s="31"/>
      <c r="K665" t="e">
        <f>VLOOKUP(B665,#REF!,1,0)</f>
        <v>#REF!</v>
      </c>
    </row>
    <row r="666" spans="1:11" ht="15" customHeight="1">
      <c r="A666" s="34">
        <v>6</v>
      </c>
      <c r="B666" s="35" t="s">
        <v>4603</v>
      </c>
      <c r="C666" s="34" t="s">
        <v>4604</v>
      </c>
      <c r="D666" s="35" t="s">
        <v>4605</v>
      </c>
      <c r="E666" s="36">
        <v>5368.73</v>
      </c>
      <c r="F666" s="31"/>
      <c r="G666" s="36">
        <v>56.06</v>
      </c>
      <c r="H666" s="36">
        <v>2730.92</v>
      </c>
      <c r="I666" s="36">
        <v>8043.59</v>
      </c>
      <c r="J666" s="31"/>
      <c r="K666" t="e">
        <f>VLOOKUP(B666,#REF!,1,0)</f>
        <v>#REF!</v>
      </c>
    </row>
    <row r="667" spans="1:11" ht="15" customHeight="1">
      <c r="A667" s="34">
        <v>6</v>
      </c>
      <c r="B667" s="35" t="s">
        <v>4606</v>
      </c>
      <c r="C667" s="34" t="s">
        <v>4607</v>
      </c>
      <c r="D667" s="35" t="s">
        <v>4608</v>
      </c>
      <c r="E667" s="36">
        <v>3332.07</v>
      </c>
      <c r="F667" s="31"/>
      <c r="G667" s="36">
        <v>53.05</v>
      </c>
      <c r="H667" s="36">
        <v>1714.26</v>
      </c>
      <c r="I667" s="36">
        <v>4993.28</v>
      </c>
      <c r="J667" s="31"/>
      <c r="K667" t="e">
        <f>VLOOKUP(B667,#REF!,1,0)</f>
        <v>#REF!</v>
      </c>
    </row>
    <row r="668" spans="1:11" ht="15" customHeight="1">
      <c r="A668" s="34">
        <v>6</v>
      </c>
      <c r="B668" s="35" t="s">
        <v>4609</v>
      </c>
      <c r="C668" s="34" t="s">
        <v>4610</v>
      </c>
      <c r="D668" s="35" t="s">
        <v>4611</v>
      </c>
      <c r="E668" s="36">
        <v>735.39</v>
      </c>
      <c r="F668" s="31"/>
      <c r="G668" s="36">
        <v>0</v>
      </c>
      <c r="H668" s="36">
        <v>384.21</v>
      </c>
      <c r="I668" s="36">
        <v>1119.5999999999999</v>
      </c>
      <c r="J668" s="31"/>
      <c r="K668" t="e">
        <f>VLOOKUP(B668,#REF!,1,0)</f>
        <v>#REF!</v>
      </c>
    </row>
    <row r="669" spans="1:11" ht="15" customHeight="1">
      <c r="A669" s="34">
        <v>6</v>
      </c>
      <c r="B669" s="35" t="s">
        <v>4612</v>
      </c>
      <c r="C669" s="34" t="s">
        <v>4613</v>
      </c>
      <c r="D669" s="35" t="s">
        <v>4614</v>
      </c>
      <c r="E669" s="36">
        <v>3507.92</v>
      </c>
      <c r="F669" s="31"/>
      <c r="G669" s="36">
        <v>0</v>
      </c>
      <c r="H669" s="36">
        <v>1473.71</v>
      </c>
      <c r="I669" s="36">
        <v>4981.63</v>
      </c>
      <c r="J669" s="31"/>
      <c r="K669" t="e">
        <f>VLOOKUP(B669,#REF!,1,0)</f>
        <v>#REF!</v>
      </c>
    </row>
    <row r="670" spans="1:11" ht="15" customHeight="1">
      <c r="A670" s="34">
        <v>6</v>
      </c>
      <c r="B670" s="35" t="s">
        <v>5990</v>
      </c>
      <c r="C670" s="34" t="s">
        <v>5991</v>
      </c>
      <c r="D670" s="35" t="s">
        <v>5992</v>
      </c>
      <c r="E670" s="36">
        <v>0</v>
      </c>
      <c r="F670" s="31"/>
      <c r="G670" s="36">
        <v>4579.45</v>
      </c>
      <c r="H670" s="36">
        <v>8363.91</v>
      </c>
      <c r="I670" s="36">
        <v>3784.46</v>
      </c>
      <c r="J670" s="31"/>
      <c r="K670" t="e">
        <f>VLOOKUP(B670,#REF!,1,0)</f>
        <v>#REF!</v>
      </c>
    </row>
    <row r="671" spans="1:11" ht="15" customHeight="1">
      <c r="A671" s="34">
        <v>6</v>
      </c>
      <c r="B671" s="35" t="s">
        <v>5993</v>
      </c>
      <c r="C671" s="34" t="s">
        <v>5994</v>
      </c>
      <c r="D671" s="35" t="s">
        <v>5995</v>
      </c>
      <c r="E671" s="36">
        <v>0</v>
      </c>
      <c r="F671" s="31"/>
      <c r="G671" s="36">
        <v>0</v>
      </c>
      <c r="H671" s="36">
        <v>17</v>
      </c>
      <c r="I671" s="36">
        <v>17</v>
      </c>
      <c r="J671" s="31"/>
      <c r="K671" t="e">
        <f>VLOOKUP(B671,#REF!,1,0)</f>
        <v>#REF!</v>
      </c>
    </row>
    <row r="672" spans="1:11" ht="15" customHeight="1">
      <c r="A672" s="34">
        <v>6</v>
      </c>
      <c r="B672" s="35" t="s">
        <v>4615</v>
      </c>
      <c r="C672" s="34" t="s">
        <v>4616</v>
      </c>
      <c r="D672" s="35" t="s">
        <v>4617</v>
      </c>
      <c r="E672" s="36">
        <v>605.64</v>
      </c>
      <c r="F672" s="31"/>
      <c r="G672" s="36">
        <v>0</v>
      </c>
      <c r="H672" s="36">
        <v>214.15</v>
      </c>
      <c r="I672" s="36">
        <v>819.79</v>
      </c>
      <c r="J672" s="31"/>
      <c r="K672" t="e">
        <f>VLOOKUP(B672,#REF!,1,0)</f>
        <v>#REF!</v>
      </c>
    </row>
    <row r="673" spans="1:11" ht="15" customHeight="1">
      <c r="A673" s="34">
        <v>6</v>
      </c>
      <c r="B673" s="35" t="s">
        <v>4618</v>
      </c>
      <c r="C673" s="34" t="s">
        <v>4619</v>
      </c>
      <c r="D673" s="35" t="s">
        <v>4620</v>
      </c>
      <c r="E673" s="36">
        <v>1095.26</v>
      </c>
      <c r="F673" s="31"/>
      <c r="G673" s="36">
        <v>0</v>
      </c>
      <c r="H673" s="36">
        <v>0</v>
      </c>
      <c r="I673" s="36">
        <v>1095.26</v>
      </c>
      <c r="J673" s="31"/>
      <c r="K673" t="e">
        <f>VLOOKUP(B673,#REF!,1,0)</f>
        <v>#REF!</v>
      </c>
    </row>
    <row r="674" spans="1:11" ht="15" customHeight="1">
      <c r="A674" s="34">
        <v>6</v>
      </c>
      <c r="B674" s="35" t="s">
        <v>4621</v>
      </c>
      <c r="C674" s="34" t="s">
        <v>4622</v>
      </c>
      <c r="D674" s="35" t="s">
        <v>4623</v>
      </c>
      <c r="E674" s="36">
        <v>2244.27</v>
      </c>
      <c r="F674" s="31"/>
      <c r="G674" s="36">
        <v>0</v>
      </c>
      <c r="H674" s="36">
        <v>1350.61</v>
      </c>
      <c r="I674" s="36">
        <v>3594.88</v>
      </c>
      <c r="J674" s="31"/>
      <c r="K674" t="e">
        <f>VLOOKUP(B674,#REF!,1,0)</f>
        <v>#REF!</v>
      </c>
    </row>
    <row r="675" spans="1:11" ht="15" customHeight="1">
      <c r="A675" s="34">
        <v>6</v>
      </c>
      <c r="B675" s="35" t="s">
        <v>4624</v>
      </c>
      <c r="C675" s="34" t="s">
        <v>4625</v>
      </c>
      <c r="D675" s="35" t="s">
        <v>4626</v>
      </c>
      <c r="E675" s="36">
        <v>53622.15</v>
      </c>
      <c r="F675" s="31"/>
      <c r="G675" s="36">
        <v>0</v>
      </c>
      <c r="H675" s="36">
        <v>24689.41</v>
      </c>
      <c r="I675" s="36">
        <v>78311.56</v>
      </c>
      <c r="J675" s="31"/>
      <c r="K675" t="e">
        <f>VLOOKUP(B675,#REF!,1,0)</f>
        <v>#REF!</v>
      </c>
    </row>
    <row r="676" spans="1:11" ht="15" customHeight="1">
      <c r="A676" s="34">
        <v>6</v>
      </c>
      <c r="B676" s="35" t="s">
        <v>4627</v>
      </c>
      <c r="C676" s="34" t="s">
        <v>4628</v>
      </c>
      <c r="D676" s="35" t="s">
        <v>4629</v>
      </c>
      <c r="E676" s="36">
        <v>516.80999999999995</v>
      </c>
      <c r="F676" s="31"/>
      <c r="G676" s="36">
        <v>0</v>
      </c>
      <c r="H676" s="36">
        <v>279.45</v>
      </c>
      <c r="I676" s="36">
        <v>796.26</v>
      </c>
      <c r="J676" s="31"/>
      <c r="K676" t="e">
        <f>VLOOKUP(B676,#REF!,1,0)</f>
        <v>#REF!</v>
      </c>
    </row>
    <row r="677" spans="1:11" ht="15" customHeight="1">
      <c r="A677" s="34">
        <v>6</v>
      </c>
      <c r="B677" s="35" t="s">
        <v>5927</v>
      </c>
      <c r="C677" s="34" t="s">
        <v>5928</v>
      </c>
      <c r="D677" s="35" t="s">
        <v>5929</v>
      </c>
      <c r="E677" s="36">
        <v>719.3</v>
      </c>
      <c r="F677" s="31"/>
      <c r="G677" s="36">
        <v>675.37</v>
      </c>
      <c r="H677" s="36">
        <v>1350.74</v>
      </c>
      <c r="I677" s="36">
        <v>1394.67</v>
      </c>
      <c r="J677" s="31"/>
      <c r="K677" t="e">
        <f>VLOOKUP(B677,#REF!,1,0)</f>
        <v>#REF!</v>
      </c>
    </row>
    <row r="678" spans="1:11" ht="15" customHeight="1">
      <c r="A678" s="34">
        <v>6</v>
      </c>
      <c r="B678" s="35" t="s">
        <v>4630</v>
      </c>
      <c r="C678" s="34" t="s">
        <v>4631</v>
      </c>
      <c r="D678" s="35" t="s">
        <v>4632</v>
      </c>
      <c r="E678" s="36">
        <v>80.06</v>
      </c>
      <c r="F678" s="31"/>
      <c r="G678" s="36">
        <v>0</v>
      </c>
      <c r="H678" s="36">
        <v>47.54</v>
      </c>
      <c r="I678" s="36">
        <v>127.6</v>
      </c>
      <c r="J678" s="31"/>
      <c r="K678" t="e">
        <f>VLOOKUP(B678,#REF!,1,0)</f>
        <v>#REF!</v>
      </c>
    </row>
    <row r="679" spans="1:11" ht="15" customHeight="1">
      <c r="A679" s="34">
        <v>6</v>
      </c>
      <c r="B679" s="35" t="s">
        <v>4633</v>
      </c>
      <c r="C679" s="34" t="s">
        <v>4634</v>
      </c>
      <c r="D679" s="35" t="s">
        <v>4635</v>
      </c>
      <c r="E679" s="36">
        <v>3999.33</v>
      </c>
      <c r="F679" s="31"/>
      <c r="G679" s="36">
        <v>0</v>
      </c>
      <c r="H679" s="36">
        <v>2950.58</v>
      </c>
      <c r="I679" s="36">
        <v>6949.91</v>
      </c>
      <c r="J679" s="31"/>
      <c r="K679" t="e">
        <f>VLOOKUP(B679,#REF!,1,0)</f>
        <v>#REF!</v>
      </c>
    </row>
    <row r="680" spans="1:11" ht="15" customHeight="1">
      <c r="A680" s="34">
        <v>6</v>
      </c>
      <c r="B680" s="35" t="s">
        <v>4636</v>
      </c>
      <c r="C680" s="34" t="s">
        <v>4637</v>
      </c>
      <c r="D680" s="35" t="s">
        <v>4638</v>
      </c>
      <c r="E680" s="36">
        <v>2.2000000000000002</v>
      </c>
      <c r="F680" s="31"/>
      <c r="G680" s="36">
        <v>0</v>
      </c>
      <c r="H680" s="36">
        <v>0</v>
      </c>
      <c r="I680" s="36">
        <v>2.2000000000000002</v>
      </c>
      <c r="J680" s="31"/>
      <c r="K680" t="e">
        <f>VLOOKUP(B680,#REF!,1,0)</f>
        <v>#REF!</v>
      </c>
    </row>
    <row r="681" spans="1:11" ht="15" customHeight="1">
      <c r="A681" s="34">
        <v>6</v>
      </c>
      <c r="B681" s="35" t="s">
        <v>4639</v>
      </c>
      <c r="C681" s="34" t="s">
        <v>4640</v>
      </c>
      <c r="D681" s="35" t="s">
        <v>4641</v>
      </c>
      <c r="E681" s="36">
        <v>6681.33</v>
      </c>
      <c r="F681" s="31"/>
      <c r="G681" s="36">
        <v>0</v>
      </c>
      <c r="H681" s="36">
        <v>3258.41</v>
      </c>
      <c r="I681" s="36">
        <v>9939.74</v>
      </c>
      <c r="J681" s="31"/>
      <c r="K681" t="e">
        <f>VLOOKUP(B681,#REF!,1,0)</f>
        <v>#REF!</v>
      </c>
    </row>
    <row r="682" spans="1:11" ht="15" customHeight="1">
      <c r="A682" s="34">
        <v>6</v>
      </c>
      <c r="B682" s="35" t="s">
        <v>4642</v>
      </c>
      <c r="C682" s="34" t="s">
        <v>4643</v>
      </c>
      <c r="D682" s="35" t="s">
        <v>4644</v>
      </c>
      <c r="E682" s="36">
        <v>1116.92</v>
      </c>
      <c r="F682" s="31"/>
      <c r="G682" s="36">
        <v>18.02</v>
      </c>
      <c r="H682" s="36">
        <v>557.89</v>
      </c>
      <c r="I682" s="36">
        <v>1656.79</v>
      </c>
      <c r="J682" s="31"/>
      <c r="K682" t="e">
        <f>VLOOKUP(B682,#REF!,1,0)</f>
        <v>#REF!</v>
      </c>
    </row>
    <row r="683" spans="1:11" ht="15" customHeight="1">
      <c r="A683" s="34">
        <v>6</v>
      </c>
      <c r="B683" s="35" t="s">
        <v>4645</v>
      </c>
      <c r="C683" s="34" t="s">
        <v>4646</v>
      </c>
      <c r="D683" s="35" t="s">
        <v>4647</v>
      </c>
      <c r="E683" s="36">
        <v>358.19</v>
      </c>
      <c r="F683" s="31"/>
      <c r="G683" s="36">
        <v>15.2</v>
      </c>
      <c r="H683" s="36">
        <v>131.30000000000001</v>
      </c>
      <c r="I683" s="36">
        <v>474.29</v>
      </c>
      <c r="J683" s="31"/>
      <c r="K683" t="e">
        <f>VLOOKUP(B683,#REF!,1,0)</f>
        <v>#REF!</v>
      </c>
    </row>
    <row r="684" spans="1:11" ht="15" customHeight="1">
      <c r="A684" s="34">
        <v>6</v>
      </c>
      <c r="B684" s="35" t="s">
        <v>4648</v>
      </c>
      <c r="C684" s="34" t="s">
        <v>4649</v>
      </c>
      <c r="D684" s="35" t="s">
        <v>4650</v>
      </c>
      <c r="E684" s="36">
        <v>894.41</v>
      </c>
      <c r="F684" s="31"/>
      <c r="G684" s="36">
        <v>0</v>
      </c>
      <c r="H684" s="36">
        <v>454.27</v>
      </c>
      <c r="I684" s="36">
        <v>1348.68</v>
      </c>
      <c r="J684" s="31"/>
      <c r="K684" t="e">
        <f>VLOOKUP(B684,#REF!,1,0)</f>
        <v>#REF!</v>
      </c>
    </row>
    <row r="685" spans="1:11" ht="15" customHeight="1">
      <c r="A685" s="34">
        <v>6</v>
      </c>
      <c r="B685" s="35" t="s">
        <v>4651</v>
      </c>
      <c r="C685" s="34" t="s">
        <v>4652</v>
      </c>
      <c r="D685" s="35" t="s">
        <v>4653</v>
      </c>
      <c r="E685" s="36">
        <v>206907.24</v>
      </c>
      <c r="F685" s="31"/>
      <c r="G685" s="36">
        <v>0</v>
      </c>
      <c r="H685" s="36">
        <v>105244.72</v>
      </c>
      <c r="I685" s="36">
        <v>312151.96000000002</v>
      </c>
      <c r="J685" s="31"/>
      <c r="K685" t="e">
        <f>VLOOKUP(B685,#REF!,1,0)</f>
        <v>#REF!</v>
      </c>
    </row>
    <row r="686" spans="1:11" ht="15" customHeight="1">
      <c r="A686" s="34">
        <v>6</v>
      </c>
      <c r="B686" s="35" t="s">
        <v>4654</v>
      </c>
      <c r="C686" s="34" t="s">
        <v>4655</v>
      </c>
      <c r="D686" s="35" t="s">
        <v>4656</v>
      </c>
      <c r="E686" s="36">
        <v>92423.97</v>
      </c>
      <c r="F686" s="31"/>
      <c r="G686" s="36">
        <v>0</v>
      </c>
      <c r="H686" s="36">
        <v>33528.79</v>
      </c>
      <c r="I686" s="36">
        <v>125952.76</v>
      </c>
      <c r="J686" s="31"/>
      <c r="K686" t="e">
        <f>VLOOKUP(B686,#REF!,1,0)</f>
        <v>#REF!</v>
      </c>
    </row>
    <row r="687" spans="1:11" ht="15" customHeight="1">
      <c r="A687" s="34">
        <v>6</v>
      </c>
      <c r="B687" s="35" t="s">
        <v>4657</v>
      </c>
      <c r="C687" s="34" t="s">
        <v>4658</v>
      </c>
      <c r="D687" s="35" t="s">
        <v>4659</v>
      </c>
      <c r="E687" s="36">
        <v>85773.21</v>
      </c>
      <c r="F687" s="31"/>
      <c r="G687" s="36">
        <v>0</v>
      </c>
      <c r="H687" s="36">
        <v>48956.93</v>
      </c>
      <c r="I687" s="36">
        <v>134730.14000000001</v>
      </c>
      <c r="J687" s="31"/>
      <c r="K687" t="e">
        <f>VLOOKUP(B687,#REF!,1,0)</f>
        <v>#REF!</v>
      </c>
    </row>
    <row r="688" spans="1:11" ht="15" customHeight="1">
      <c r="A688" s="34">
        <v>6</v>
      </c>
      <c r="B688" s="35" t="s">
        <v>4660</v>
      </c>
      <c r="C688" s="34" t="s">
        <v>4661</v>
      </c>
      <c r="D688" s="35" t="s">
        <v>4662</v>
      </c>
      <c r="E688" s="36">
        <v>38183.230000000003</v>
      </c>
      <c r="F688" s="31"/>
      <c r="G688" s="36">
        <v>0</v>
      </c>
      <c r="H688" s="36">
        <v>18702.5</v>
      </c>
      <c r="I688" s="36">
        <v>56885.73</v>
      </c>
      <c r="J688" s="31"/>
      <c r="K688" t="e">
        <f>VLOOKUP(B688,#REF!,1,0)</f>
        <v>#REF!</v>
      </c>
    </row>
    <row r="689" spans="1:11" ht="15" customHeight="1">
      <c r="A689" s="34">
        <v>6</v>
      </c>
      <c r="B689" s="35" t="s">
        <v>4663</v>
      </c>
      <c r="C689" s="34" t="s">
        <v>4664</v>
      </c>
      <c r="D689" s="35" t="s">
        <v>4665</v>
      </c>
      <c r="E689" s="36">
        <v>15385.34</v>
      </c>
      <c r="F689" s="31"/>
      <c r="G689" s="36">
        <v>0</v>
      </c>
      <c r="H689" s="36">
        <v>4860.01</v>
      </c>
      <c r="I689" s="36">
        <v>20245.349999999999</v>
      </c>
      <c r="J689" s="31"/>
      <c r="K689" t="e">
        <f>VLOOKUP(B689,#REF!,1,0)</f>
        <v>#REF!</v>
      </c>
    </row>
    <row r="690" spans="1:11" ht="15" customHeight="1">
      <c r="A690" s="34">
        <v>6</v>
      </c>
      <c r="B690" s="35" t="s">
        <v>4669</v>
      </c>
      <c r="C690" s="34" t="s">
        <v>4670</v>
      </c>
      <c r="D690" s="35" t="s">
        <v>4671</v>
      </c>
      <c r="E690" s="36">
        <v>4304.8</v>
      </c>
      <c r="F690" s="31"/>
      <c r="G690" s="36">
        <v>0</v>
      </c>
      <c r="H690" s="36">
        <v>2847.75</v>
      </c>
      <c r="I690" s="36">
        <v>7152.55</v>
      </c>
      <c r="J690" s="31"/>
      <c r="K690" t="e">
        <f>VLOOKUP(B690,#REF!,1,0)</f>
        <v>#REF!</v>
      </c>
    </row>
    <row r="691" spans="1:11" ht="15" customHeight="1">
      <c r="A691" s="34">
        <v>3</v>
      </c>
      <c r="B691" s="35" t="s">
        <v>4672</v>
      </c>
      <c r="C691" s="34" t="s">
        <v>1</v>
      </c>
      <c r="D691" s="35" t="s">
        <v>4673</v>
      </c>
      <c r="E691" s="36">
        <v>5293580.95</v>
      </c>
      <c r="F691" s="31"/>
      <c r="G691" s="36">
        <v>0</v>
      </c>
      <c r="H691" s="36">
        <v>1194206.8700000001</v>
      </c>
      <c r="I691" s="36">
        <v>6487787.8200000003</v>
      </c>
      <c r="J691" s="31"/>
      <c r="K691" t="e">
        <f>VLOOKUP(B691,#REF!,1,0)</f>
        <v>#REF!</v>
      </c>
    </row>
    <row r="692" spans="1:11" s="42" customFormat="1" ht="15" customHeight="1">
      <c r="A692" s="38">
        <v>4</v>
      </c>
      <c r="B692" s="39" t="s">
        <v>4674</v>
      </c>
      <c r="C692" s="38" t="s">
        <v>1</v>
      </c>
      <c r="D692" s="39" t="s">
        <v>4675</v>
      </c>
      <c r="E692" s="40">
        <v>2213099.56</v>
      </c>
      <c r="F692" s="41"/>
      <c r="G692" s="40">
        <v>0</v>
      </c>
      <c r="H692" s="40">
        <v>188534.76</v>
      </c>
      <c r="I692" s="40">
        <v>2401634.3199999998</v>
      </c>
      <c r="J692" s="41"/>
      <c r="K692" t="e">
        <f>VLOOKUP(B692,#REF!,1,0)</f>
        <v>#REF!</v>
      </c>
    </row>
    <row r="693" spans="1:11" ht="15" customHeight="1">
      <c r="A693" s="34">
        <v>6</v>
      </c>
      <c r="B693" s="35" t="s">
        <v>4676</v>
      </c>
      <c r="C693" s="34" t="s">
        <v>4677</v>
      </c>
      <c r="D693" s="35" t="s">
        <v>4678</v>
      </c>
      <c r="E693" s="36">
        <v>601581.19999999995</v>
      </c>
      <c r="F693" s="31"/>
      <c r="G693" s="36">
        <v>0</v>
      </c>
      <c r="H693" s="36">
        <v>284.99</v>
      </c>
      <c r="I693" s="36">
        <v>601866.18999999994</v>
      </c>
      <c r="J693" s="31"/>
      <c r="K693" t="e">
        <f>VLOOKUP(B693,#REF!,1,0)</f>
        <v>#REF!</v>
      </c>
    </row>
    <row r="694" spans="1:11" ht="15" customHeight="1">
      <c r="A694" s="34">
        <v>6</v>
      </c>
      <c r="B694" s="35" t="s">
        <v>4679</v>
      </c>
      <c r="C694" s="34" t="s">
        <v>4680</v>
      </c>
      <c r="D694" s="35" t="s">
        <v>4681</v>
      </c>
      <c r="E694" s="36">
        <v>958136</v>
      </c>
      <c r="F694" s="31"/>
      <c r="G694" s="36">
        <v>0</v>
      </c>
      <c r="H694" s="36">
        <v>46600.13</v>
      </c>
      <c r="I694" s="36">
        <v>1004736.13</v>
      </c>
      <c r="J694" s="31"/>
      <c r="K694" t="e">
        <f>VLOOKUP(B694,#REF!,1,0)</f>
        <v>#REF!</v>
      </c>
    </row>
    <row r="695" spans="1:11" ht="15" customHeight="1">
      <c r="A695" s="34">
        <v>6</v>
      </c>
      <c r="B695" s="35" t="s">
        <v>4682</v>
      </c>
      <c r="C695" s="34" t="s">
        <v>4683</v>
      </c>
      <c r="D695" s="35" t="s">
        <v>4684</v>
      </c>
      <c r="E695" s="36">
        <v>653382.36</v>
      </c>
      <c r="F695" s="31"/>
      <c r="G695" s="36">
        <v>0</v>
      </c>
      <c r="H695" s="36">
        <v>141649.64000000001</v>
      </c>
      <c r="I695" s="36">
        <v>795032</v>
      </c>
      <c r="J695" s="31"/>
      <c r="K695" t="e">
        <f>VLOOKUP(B695,#REF!,1,0)</f>
        <v>#REF!</v>
      </c>
    </row>
    <row r="696" spans="1:11" ht="15" customHeight="1">
      <c r="A696" s="34">
        <v>4</v>
      </c>
      <c r="B696" s="35" t="s">
        <v>4685</v>
      </c>
      <c r="C696" s="34" t="s">
        <v>1</v>
      </c>
      <c r="D696" s="35" t="s">
        <v>4686</v>
      </c>
      <c r="E696" s="36">
        <v>12129.96</v>
      </c>
      <c r="F696" s="31"/>
      <c r="G696" s="36">
        <v>0</v>
      </c>
      <c r="H696" s="36">
        <v>1266.72</v>
      </c>
      <c r="I696" s="36">
        <v>13396.68</v>
      </c>
      <c r="J696" s="31"/>
      <c r="K696" t="e">
        <f>VLOOKUP(B696,#REF!,1,0)</f>
        <v>#REF!</v>
      </c>
    </row>
    <row r="697" spans="1:11" ht="15" customHeight="1">
      <c r="A697" s="34">
        <v>6</v>
      </c>
      <c r="B697" s="35" t="s">
        <v>4687</v>
      </c>
      <c r="C697" s="34" t="s">
        <v>4688</v>
      </c>
      <c r="D697" s="35" t="s">
        <v>3337</v>
      </c>
      <c r="E697" s="36">
        <v>12129.96</v>
      </c>
      <c r="F697" s="31"/>
      <c r="G697" s="36">
        <v>0</v>
      </c>
      <c r="H697" s="36">
        <v>1266.72</v>
      </c>
      <c r="I697" s="36">
        <v>13396.68</v>
      </c>
      <c r="J697" s="31"/>
      <c r="K697" t="e">
        <f>VLOOKUP(B697,#REF!,1,0)</f>
        <v>#REF!</v>
      </c>
    </row>
    <row r="698" spans="1:11" ht="15" customHeight="1">
      <c r="A698" s="34">
        <v>4</v>
      </c>
      <c r="B698" s="35" t="s">
        <v>4689</v>
      </c>
      <c r="C698" s="34" t="s">
        <v>1</v>
      </c>
      <c r="D698" s="35" t="s">
        <v>4690</v>
      </c>
      <c r="E698" s="36">
        <v>1585232.32</v>
      </c>
      <c r="F698" s="31"/>
      <c r="G698" s="36">
        <v>0</v>
      </c>
      <c r="H698" s="36">
        <v>671316.44</v>
      </c>
      <c r="I698" s="36">
        <v>2256548.7599999998</v>
      </c>
      <c r="J698" s="31"/>
      <c r="K698" t="e">
        <f>VLOOKUP(B698,#REF!,1,0)</f>
        <v>#REF!</v>
      </c>
    </row>
    <row r="699" spans="1:11" ht="15" customHeight="1">
      <c r="A699" s="34">
        <v>6</v>
      </c>
      <c r="B699" s="35" t="s">
        <v>4691</v>
      </c>
      <c r="C699" s="34" t="s">
        <v>4692</v>
      </c>
      <c r="D699" s="35" t="s">
        <v>4693</v>
      </c>
      <c r="E699" s="36">
        <v>1585232.32</v>
      </c>
      <c r="F699" s="31"/>
      <c r="G699" s="36">
        <v>0</v>
      </c>
      <c r="H699" s="36">
        <v>671316.44</v>
      </c>
      <c r="I699" s="36">
        <v>2256548.7599999998</v>
      </c>
      <c r="J699" s="31"/>
      <c r="K699" t="e">
        <f>VLOOKUP(B699,#REF!,1,0)</f>
        <v>#REF!</v>
      </c>
    </row>
    <row r="700" spans="1:11" ht="15" customHeight="1">
      <c r="A700" s="34">
        <v>4</v>
      </c>
      <c r="B700" s="35" t="s">
        <v>4694</v>
      </c>
      <c r="C700" s="34" t="s">
        <v>1</v>
      </c>
      <c r="D700" s="35" t="s">
        <v>4695</v>
      </c>
      <c r="E700" s="36">
        <v>1480233.46</v>
      </c>
      <c r="F700" s="31"/>
      <c r="G700" s="36">
        <v>0</v>
      </c>
      <c r="H700" s="36">
        <v>321528.09000000003</v>
      </c>
      <c r="I700" s="36">
        <v>1801761.55</v>
      </c>
      <c r="J700" s="31"/>
      <c r="K700" t="e">
        <f>VLOOKUP(B700,#REF!,1,0)</f>
        <v>#REF!</v>
      </c>
    </row>
    <row r="701" spans="1:11" ht="15" customHeight="1">
      <c r="A701" s="34">
        <v>5</v>
      </c>
      <c r="B701" s="35" t="s">
        <v>4696</v>
      </c>
      <c r="C701" s="34" t="s">
        <v>1</v>
      </c>
      <c r="D701" s="35" t="s">
        <v>4697</v>
      </c>
      <c r="E701" s="36">
        <v>1376793.89</v>
      </c>
      <c r="F701" s="31"/>
      <c r="G701" s="36">
        <v>0</v>
      </c>
      <c r="H701" s="36">
        <v>307930.44</v>
      </c>
      <c r="I701" s="36">
        <v>1684724.33</v>
      </c>
      <c r="J701" s="31"/>
      <c r="K701" t="e">
        <f>VLOOKUP(B701,#REF!,1,0)</f>
        <v>#REF!</v>
      </c>
    </row>
    <row r="702" spans="1:11" ht="15" customHeight="1">
      <c r="A702" s="34">
        <v>6</v>
      </c>
      <c r="B702" s="35" t="s">
        <v>4700</v>
      </c>
      <c r="C702" s="34" t="s">
        <v>4701</v>
      </c>
      <c r="D702" s="35" t="s">
        <v>4702</v>
      </c>
      <c r="E702" s="36">
        <v>12479.3</v>
      </c>
      <c r="F702" s="31"/>
      <c r="G702" s="36">
        <v>0</v>
      </c>
      <c r="H702" s="36">
        <v>6182.28</v>
      </c>
      <c r="I702" s="36">
        <v>18661.580000000002</v>
      </c>
      <c r="J702" s="31"/>
      <c r="K702" t="e">
        <f>VLOOKUP(B702,#REF!,1,0)</f>
        <v>#REF!</v>
      </c>
    </row>
    <row r="703" spans="1:11" ht="15" customHeight="1">
      <c r="A703" s="34">
        <v>6</v>
      </c>
      <c r="B703" s="35" t="s">
        <v>4703</v>
      </c>
      <c r="C703" s="34" t="s">
        <v>4704</v>
      </c>
      <c r="D703" s="35" t="s">
        <v>4705</v>
      </c>
      <c r="E703" s="36">
        <v>801.02</v>
      </c>
      <c r="F703" s="31"/>
      <c r="G703" s="36">
        <v>0</v>
      </c>
      <c r="H703" s="36">
        <v>0</v>
      </c>
      <c r="I703" s="36">
        <v>801.02</v>
      </c>
      <c r="J703" s="31"/>
      <c r="K703" t="e">
        <f>VLOOKUP(B703,#REF!,1,0)</f>
        <v>#REF!</v>
      </c>
    </row>
    <row r="704" spans="1:11" ht="15" customHeight="1">
      <c r="A704" s="34">
        <v>6</v>
      </c>
      <c r="B704" s="35" t="s">
        <v>4706</v>
      </c>
      <c r="C704" s="34" t="s">
        <v>4707</v>
      </c>
      <c r="D704" s="35" t="s">
        <v>4708</v>
      </c>
      <c r="E704" s="36">
        <v>6215.39</v>
      </c>
      <c r="F704" s="31"/>
      <c r="G704" s="36">
        <v>0</v>
      </c>
      <c r="H704" s="36">
        <v>1064.03</v>
      </c>
      <c r="I704" s="36">
        <v>7279.42</v>
      </c>
      <c r="J704" s="31"/>
      <c r="K704" t="e">
        <f>VLOOKUP(B704,#REF!,1,0)</f>
        <v>#REF!</v>
      </c>
    </row>
    <row r="705" spans="1:11" ht="15" customHeight="1">
      <c r="A705" s="34">
        <v>6</v>
      </c>
      <c r="B705" s="35" t="s">
        <v>4709</v>
      </c>
      <c r="C705" s="34" t="s">
        <v>4710</v>
      </c>
      <c r="D705" s="35" t="s">
        <v>4711</v>
      </c>
      <c r="E705" s="36">
        <v>10375.450000000001</v>
      </c>
      <c r="F705" s="31"/>
      <c r="G705" s="36">
        <v>0</v>
      </c>
      <c r="H705" s="36">
        <v>4166.1400000000003</v>
      </c>
      <c r="I705" s="36">
        <v>14541.59</v>
      </c>
      <c r="J705" s="31"/>
      <c r="K705" t="e">
        <f>VLOOKUP(B705,#REF!,1,0)</f>
        <v>#REF!</v>
      </c>
    </row>
    <row r="706" spans="1:11" ht="15" customHeight="1">
      <c r="A706" s="34">
        <v>6</v>
      </c>
      <c r="B706" s="35" t="s">
        <v>4712</v>
      </c>
      <c r="C706" s="34" t="s">
        <v>4713</v>
      </c>
      <c r="D706" s="35" t="s">
        <v>4714</v>
      </c>
      <c r="E706" s="36">
        <v>245743.54</v>
      </c>
      <c r="F706" s="31"/>
      <c r="G706" s="36">
        <v>0</v>
      </c>
      <c r="H706" s="36">
        <v>44048.54</v>
      </c>
      <c r="I706" s="36">
        <v>289792.08</v>
      </c>
      <c r="J706" s="31"/>
      <c r="K706" t="e">
        <f>VLOOKUP(B706,#REF!,1,0)</f>
        <v>#REF!</v>
      </c>
    </row>
    <row r="707" spans="1:11" ht="15" customHeight="1">
      <c r="A707" s="34">
        <v>6</v>
      </c>
      <c r="B707" s="35" t="s">
        <v>4715</v>
      </c>
      <c r="C707" s="34" t="s">
        <v>4716</v>
      </c>
      <c r="D707" s="35" t="s">
        <v>4717</v>
      </c>
      <c r="E707" s="36">
        <v>486663.86</v>
      </c>
      <c r="F707" s="31"/>
      <c r="G707" s="36">
        <v>0</v>
      </c>
      <c r="H707" s="36">
        <v>83409.33</v>
      </c>
      <c r="I707" s="36">
        <v>570073.18999999994</v>
      </c>
      <c r="J707" s="31"/>
      <c r="K707" t="e">
        <f>VLOOKUP(B707,#REF!,1,0)</f>
        <v>#REF!</v>
      </c>
    </row>
    <row r="708" spans="1:11" ht="15" customHeight="1">
      <c r="A708" s="34">
        <v>6</v>
      </c>
      <c r="B708" s="35" t="s">
        <v>4718</v>
      </c>
      <c r="C708" s="34" t="s">
        <v>4719</v>
      </c>
      <c r="D708" s="35" t="s">
        <v>4720</v>
      </c>
      <c r="E708" s="36">
        <v>612273.35</v>
      </c>
      <c r="F708" s="31"/>
      <c r="G708" s="36">
        <v>0</v>
      </c>
      <c r="H708" s="36">
        <v>168084.26</v>
      </c>
      <c r="I708" s="36">
        <v>780357.61</v>
      </c>
      <c r="J708" s="31"/>
      <c r="K708" t="e">
        <f>VLOOKUP(B708,#REF!,1,0)</f>
        <v>#REF!</v>
      </c>
    </row>
    <row r="709" spans="1:11" ht="15" customHeight="1">
      <c r="A709" s="34">
        <v>6</v>
      </c>
      <c r="B709" s="35" t="s">
        <v>4721</v>
      </c>
      <c r="C709" s="34" t="s">
        <v>4722</v>
      </c>
      <c r="D709" s="35" t="s">
        <v>4723</v>
      </c>
      <c r="E709" s="36">
        <v>2241.98</v>
      </c>
      <c r="F709" s="31"/>
      <c r="G709" s="36">
        <v>0</v>
      </c>
      <c r="H709" s="36">
        <v>975.86</v>
      </c>
      <c r="I709" s="36">
        <v>3217.84</v>
      </c>
      <c r="J709" s="31"/>
      <c r="K709" t="e">
        <f>VLOOKUP(B709,#REF!,1,0)</f>
        <v>#REF!</v>
      </c>
    </row>
    <row r="710" spans="1:11" ht="15" customHeight="1">
      <c r="A710" s="34">
        <v>5</v>
      </c>
      <c r="B710" s="35" t="s">
        <v>4724</v>
      </c>
      <c r="C710" s="34" t="s">
        <v>1</v>
      </c>
      <c r="D710" s="35" t="s">
        <v>4725</v>
      </c>
      <c r="E710" s="36">
        <v>40945.32</v>
      </c>
      <c r="F710" s="31"/>
      <c r="G710" s="36">
        <v>0</v>
      </c>
      <c r="H710" s="36">
        <v>2354.81</v>
      </c>
      <c r="I710" s="36">
        <v>43300.13</v>
      </c>
      <c r="J710" s="31"/>
      <c r="K710" t="e">
        <f>VLOOKUP(B710,#REF!,1,0)</f>
        <v>#REF!</v>
      </c>
    </row>
    <row r="711" spans="1:11" ht="15" customHeight="1">
      <c r="A711" s="34">
        <v>6</v>
      </c>
      <c r="B711" s="35" t="s">
        <v>4726</v>
      </c>
      <c r="C711" s="34" t="s">
        <v>4727</v>
      </c>
      <c r="D711" s="35" t="s">
        <v>4728</v>
      </c>
      <c r="E711" s="36">
        <v>40945.32</v>
      </c>
      <c r="F711" s="31"/>
      <c r="G711" s="36">
        <v>0</v>
      </c>
      <c r="H711" s="36">
        <v>2354.81</v>
      </c>
      <c r="I711" s="36">
        <v>43300.13</v>
      </c>
      <c r="J711" s="31"/>
      <c r="K711" t="e">
        <f>VLOOKUP(B711,#REF!,1,0)</f>
        <v>#REF!</v>
      </c>
    </row>
    <row r="712" spans="1:11" ht="15" customHeight="1">
      <c r="A712" s="34">
        <v>5</v>
      </c>
      <c r="B712" s="35" t="s">
        <v>4729</v>
      </c>
      <c r="C712" s="34" t="s">
        <v>1</v>
      </c>
      <c r="D712" s="35" t="s">
        <v>4730</v>
      </c>
      <c r="E712" s="36">
        <v>62494.25</v>
      </c>
      <c r="F712" s="31"/>
      <c r="G712" s="36">
        <v>0</v>
      </c>
      <c r="H712" s="36">
        <v>11242.84</v>
      </c>
      <c r="I712" s="36">
        <v>73737.09</v>
      </c>
      <c r="J712" s="31"/>
      <c r="K712" t="e">
        <f>VLOOKUP(B712,#REF!,1,0)</f>
        <v>#REF!</v>
      </c>
    </row>
    <row r="713" spans="1:11" ht="15" customHeight="1">
      <c r="A713" s="34">
        <v>6</v>
      </c>
      <c r="B713" s="35" t="s">
        <v>4731</v>
      </c>
      <c r="C713" s="34" t="s">
        <v>4732</v>
      </c>
      <c r="D713" s="35" t="s">
        <v>4733</v>
      </c>
      <c r="E713" s="36">
        <v>62494.25</v>
      </c>
      <c r="F713" s="31"/>
      <c r="G713" s="36">
        <v>0</v>
      </c>
      <c r="H713" s="36">
        <v>11242.84</v>
      </c>
      <c r="I713" s="36">
        <v>73737.09</v>
      </c>
      <c r="J713" s="31"/>
      <c r="K713" t="e">
        <f>VLOOKUP(B713,#REF!,1,0)</f>
        <v>#REF!</v>
      </c>
    </row>
    <row r="714" spans="1:11" ht="15" customHeight="1">
      <c r="A714" s="34">
        <v>4</v>
      </c>
      <c r="B714" s="35" t="s">
        <v>4737</v>
      </c>
      <c r="C714" s="34" t="s">
        <v>1</v>
      </c>
      <c r="D714" s="35" t="s">
        <v>4738</v>
      </c>
      <c r="E714" s="36">
        <v>2885.65</v>
      </c>
      <c r="F714" s="31"/>
      <c r="G714" s="36">
        <v>0</v>
      </c>
      <c r="H714" s="36">
        <v>11560.86</v>
      </c>
      <c r="I714" s="36">
        <v>14446.51</v>
      </c>
      <c r="J714" s="31"/>
      <c r="K714" t="e">
        <f>VLOOKUP(B714,#REF!,1,0)</f>
        <v>#REF!</v>
      </c>
    </row>
    <row r="715" spans="1:11" ht="15" customHeight="1">
      <c r="A715" s="34">
        <v>6</v>
      </c>
      <c r="B715" s="35" t="s">
        <v>4742</v>
      </c>
      <c r="C715" s="34" t="s">
        <v>4743</v>
      </c>
      <c r="D715" s="35" t="s">
        <v>4744</v>
      </c>
      <c r="E715" s="36">
        <v>0</v>
      </c>
      <c r="F715" s="31"/>
      <c r="G715" s="36">
        <v>0</v>
      </c>
      <c r="H715" s="36">
        <v>11158.18</v>
      </c>
      <c r="I715" s="36">
        <v>11158.18</v>
      </c>
      <c r="J715" s="31"/>
      <c r="K715" t="e">
        <f>VLOOKUP(B715,#REF!,1,0)</f>
        <v>#REF!</v>
      </c>
    </row>
    <row r="716" spans="1:11" ht="15" customHeight="1">
      <c r="A716" s="34">
        <v>6</v>
      </c>
      <c r="B716" s="35" t="s">
        <v>4745</v>
      </c>
      <c r="C716" s="34" t="s">
        <v>4746</v>
      </c>
      <c r="D716" s="35" t="s">
        <v>4747</v>
      </c>
      <c r="E716" s="36">
        <v>2837.89</v>
      </c>
      <c r="F716" s="31"/>
      <c r="G716" s="36">
        <v>0</v>
      </c>
      <c r="H716" s="36">
        <v>107.68</v>
      </c>
      <c r="I716" s="36">
        <v>2945.57</v>
      </c>
      <c r="J716" s="31"/>
      <c r="K716" t="e">
        <f>VLOOKUP(B716,#REF!,1,0)</f>
        <v>#REF!</v>
      </c>
    </row>
    <row r="717" spans="1:11" ht="15" customHeight="1">
      <c r="A717" s="34">
        <v>6</v>
      </c>
      <c r="B717" s="35" t="s">
        <v>5930</v>
      </c>
      <c r="C717" s="34" t="s">
        <v>5931</v>
      </c>
      <c r="D717" s="35" t="s">
        <v>5932</v>
      </c>
      <c r="E717" s="36">
        <v>47.76</v>
      </c>
      <c r="F717" s="31"/>
      <c r="G717" s="36">
        <v>0</v>
      </c>
      <c r="H717" s="36">
        <v>295</v>
      </c>
      <c r="I717" s="36">
        <v>342.76</v>
      </c>
      <c r="J717" s="31"/>
      <c r="K717" t="e">
        <f>VLOOKUP(B717,#REF!,1,0)</f>
        <v>#REF!</v>
      </c>
    </row>
    <row r="718" spans="1:11" ht="15" customHeight="1">
      <c r="A718" s="34">
        <v>2</v>
      </c>
      <c r="B718" s="35" t="s">
        <v>4754</v>
      </c>
      <c r="C718" s="34" t="s">
        <v>1</v>
      </c>
      <c r="D718" s="35" t="s">
        <v>4755</v>
      </c>
      <c r="E718" s="36">
        <v>143873.88</v>
      </c>
      <c r="F718" s="31"/>
      <c r="G718" s="36">
        <v>0</v>
      </c>
      <c r="H718" s="36">
        <v>5000</v>
      </c>
      <c r="I718" s="36">
        <v>148873.88</v>
      </c>
      <c r="J718" s="31"/>
      <c r="K718" t="e">
        <f>VLOOKUP(B718,#REF!,1,0)</f>
        <v>#REF!</v>
      </c>
    </row>
    <row r="719" spans="1:11" ht="15" customHeight="1">
      <c r="A719" s="34">
        <v>3</v>
      </c>
      <c r="B719" s="35" t="s">
        <v>4756</v>
      </c>
      <c r="C719" s="34" t="s">
        <v>1</v>
      </c>
      <c r="D719" s="35" t="s">
        <v>4757</v>
      </c>
      <c r="E719" s="36">
        <v>19644.34</v>
      </c>
      <c r="F719" s="31"/>
      <c r="G719" s="36">
        <v>0</v>
      </c>
      <c r="H719" s="36">
        <v>5000</v>
      </c>
      <c r="I719" s="36">
        <v>24644.34</v>
      </c>
      <c r="J719" s="31"/>
      <c r="K719" t="e">
        <f>VLOOKUP(B719,#REF!,1,0)</f>
        <v>#REF!</v>
      </c>
    </row>
    <row r="720" spans="1:11" ht="15" customHeight="1">
      <c r="A720" s="34">
        <v>4</v>
      </c>
      <c r="B720" s="35" t="s">
        <v>4758</v>
      </c>
      <c r="C720" s="34" t="s">
        <v>1</v>
      </c>
      <c r="D720" s="35" t="s">
        <v>4759</v>
      </c>
      <c r="E720" s="36">
        <v>19644.34</v>
      </c>
      <c r="F720" s="31"/>
      <c r="G720" s="36">
        <v>0</v>
      </c>
      <c r="H720" s="36">
        <v>5000</v>
      </c>
      <c r="I720" s="36">
        <v>24644.34</v>
      </c>
      <c r="J720" s="31"/>
      <c r="K720" t="e">
        <f>VLOOKUP(B720,#REF!,1,0)</f>
        <v>#REF!</v>
      </c>
    </row>
    <row r="721" spans="1:11" ht="15" customHeight="1">
      <c r="A721" s="34">
        <v>6</v>
      </c>
      <c r="B721" s="35" t="s">
        <v>4763</v>
      </c>
      <c r="C721" s="34" t="s">
        <v>4764</v>
      </c>
      <c r="D721" s="35" t="s">
        <v>4765</v>
      </c>
      <c r="E721" s="36">
        <v>19644.34</v>
      </c>
      <c r="F721" s="31"/>
      <c r="G721" s="36">
        <v>0</v>
      </c>
      <c r="H721" s="36">
        <v>5000</v>
      </c>
      <c r="I721" s="36">
        <v>24644.34</v>
      </c>
      <c r="J721" s="31"/>
      <c r="K721" t="e">
        <f>VLOOKUP(B721,#REF!,1,0)</f>
        <v>#REF!</v>
      </c>
    </row>
    <row r="722" spans="1:11" ht="15" customHeight="1">
      <c r="A722" s="34">
        <v>3</v>
      </c>
      <c r="B722" s="35" t="s">
        <v>4766</v>
      </c>
      <c r="C722" s="34" t="s">
        <v>1</v>
      </c>
      <c r="D722" s="35" t="s">
        <v>4767</v>
      </c>
      <c r="E722" s="36">
        <v>124229.54</v>
      </c>
      <c r="F722" s="31"/>
      <c r="G722" s="36">
        <v>0</v>
      </c>
      <c r="H722" s="36">
        <v>0</v>
      </c>
      <c r="I722" s="36">
        <v>124229.54</v>
      </c>
      <c r="J722" s="31"/>
      <c r="K722" t="e">
        <f>VLOOKUP(B722,#REF!,1,0)</f>
        <v>#REF!</v>
      </c>
    </row>
    <row r="723" spans="1:11" ht="15" customHeight="1">
      <c r="A723" s="34">
        <v>4</v>
      </c>
      <c r="B723" s="35" t="s">
        <v>4773</v>
      </c>
      <c r="C723" s="34" t="s">
        <v>1</v>
      </c>
      <c r="D723" s="35" t="s">
        <v>4774</v>
      </c>
      <c r="E723" s="36">
        <v>229.54</v>
      </c>
      <c r="F723" s="31"/>
      <c r="G723" s="36">
        <v>0</v>
      </c>
      <c r="H723" s="36">
        <v>0</v>
      </c>
      <c r="I723" s="36">
        <v>229.54</v>
      </c>
      <c r="J723" s="31"/>
      <c r="K723" t="e">
        <f>VLOOKUP(B723,#REF!,1,0)</f>
        <v>#REF!</v>
      </c>
    </row>
    <row r="724" spans="1:11" ht="15" customHeight="1">
      <c r="A724" s="34">
        <v>6</v>
      </c>
      <c r="B724" s="35" t="s">
        <v>4775</v>
      </c>
      <c r="C724" s="34" t="s">
        <v>4776</v>
      </c>
      <c r="D724" s="35" t="s">
        <v>4777</v>
      </c>
      <c r="E724" s="36">
        <v>229.54</v>
      </c>
      <c r="F724" s="31"/>
      <c r="G724" s="36">
        <v>0</v>
      </c>
      <c r="H724" s="36">
        <v>0</v>
      </c>
      <c r="I724" s="36">
        <v>229.54</v>
      </c>
      <c r="J724" s="31"/>
      <c r="K724" t="e">
        <f>VLOOKUP(B724,#REF!,1,0)</f>
        <v>#REF!</v>
      </c>
    </row>
    <row r="725" spans="1:11" ht="15" customHeight="1">
      <c r="A725" s="34">
        <v>4</v>
      </c>
      <c r="B725" s="35" t="s">
        <v>4778</v>
      </c>
      <c r="C725" s="34" t="s">
        <v>1</v>
      </c>
      <c r="D725" s="35" t="s">
        <v>4779</v>
      </c>
      <c r="E725" s="36">
        <v>124000</v>
      </c>
      <c r="F725" s="31"/>
      <c r="G725" s="36">
        <v>0</v>
      </c>
      <c r="H725" s="36">
        <v>0</v>
      </c>
      <c r="I725" s="36">
        <v>124000</v>
      </c>
      <c r="J725" s="31"/>
      <c r="K725" t="e">
        <f>VLOOKUP(B725,#REF!,1,0)</f>
        <v>#REF!</v>
      </c>
    </row>
    <row r="726" spans="1:11" ht="15" customHeight="1">
      <c r="A726" s="34">
        <v>5</v>
      </c>
      <c r="B726" s="35" t="s">
        <v>4780</v>
      </c>
      <c r="C726" s="34" t="s">
        <v>1</v>
      </c>
      <c r="D726" s="35" t="s">
        <v>4781</v>
      </c>
      <c r="E726" s="36">
        <v>124000</v>
      </c>
      <c r="F726" s="31"/>
      <c r="G726" s="36">
        <v>0</v>
      </c>
      <c r="H726" s="36">
        <v>0</v>
      </c>
      <c r="I726" s="36">
        <v>124000</v>
      </c>
      <c r="J726" s="31"/>
      <c r="K726" t="e">
        <f>VLOOKUP(B726,#REF!,1,0)</f>
        <v>#REF!</v>
      </c>
    </row>
    <row r="727" spans="1:11" ht="15" customHeight="1">
      <c r="A727" s="34">
        <v>6</v>
      </c>
      <c r="B727" s="35" t="s">
        <v>4782</v>
      </c>
      <c r="C727" s="34" t="s">
        <v>4783</v>
      </c>
      <c r="D727" s="35" t="s">
        <v>4784</v>
      </c>
      <c r="E727" s="36">
        <v>124000</v>
      </c>
      <c r="F727" s="31"/>
      <c r="G727" s="36">
        <v>0</v>
      </c>
      <c r="H727" s="36">
        <v>0</v>
      </c>
      <c r="I727" s="36">
        <v>124000</v>
      </c>
      <c r="J727" s="31"/>
      <c r="K727" t="e">
        <f>VLOOKUP(B727,#REF!,1,0)</f>
        <v>#REF!</v>
      </c>
    </row>
    <row r="728" spans="1:11" ht="15" customHeight="1">
      <c r="A728" s="34">
        <v>1</v>
      </c>
      <c r="B728" s="35" t="s">
        <v>4785</v>
      </c>
      <c r="C728" s="34" t="s">
        <v>1</v>
      </c>
      <c r="D728" s="35" t="s">
        <v>4786</v>
      </c>
      <c r="E728" s="36">
        <v>-8040716.1699999999</v>
      </c>
      <c r="F728" s="31"/>
      <c r="G728" s="36">
        <v>4743027.87</v>
      </c>
      <c r="H728" s="36">
        <v>549746.32999999996</v>
      </c>
      <c r="I728" s="36">
        <v>-12233997.710000001</v>
      </c>
      <c r="J728" s="31"/>
      <c r="K728" t="e">
        <f>VLOOKUP(B728,#REF!,1,0)</f>
        <v>#REF!</v>
      </c>
    </row>
    <row r="729" spans="1:11" ht="15" customHeight="1">
      <c r="A729" s="34">
        <v>2</v>
      </c>
      <c r="B729" s="35" t="s">
        <v>4787</v>
      </c>
      <c r="C729" s="34" t="s">
        <v>1</v>
      </c>
      <c r="D729" s="35" t="s">
        <v>4788</v>
      </c>
      <c r="E729" s="36">
        <v>-7664285.7300000004</v>
      </c>
      <c r="F729" s="31"/>
      <c r="G729" s="36">
        <v>4515657.17</v>
      </c>
      <c r="H729" s="36">
        <v>549746.32999999996</v>
      </c>
      <c r="I729" s="36">
        <v>-11630196.57</v>
      </c>
      <c r="J729" s="31"/>
      <c r="K729" t="e">
        <f>VLOOKUP(B729,#REF!,1,0)</f>
        <v>#REF!</v>
      </c>
    </row>
    <row r="730" spans="1:11" ht="15" customHeight="1">
      <c r="A730" s="34">
        <v>3</v>
      </c>
      <c r="B730" s="35" t="s">
        <v>4789</v>
      </c>
      <c r="C730" s="34" t="s">
        <v>1</v>
      </c>
      <c r="D730" s="35" t="s">
        <v>4790</v>
      </c>
      <c r="E730" s="36">
        <v>-1459385.65</v>
      </c>
      <c r="F730" s="31"/>
      <c r="G730" s="36">
        <v>659665.05000000005</v>
      </c>
      <c r="H730" s="36">
        <v>0</v>
      </c>
      <c r="I730" s="36">
        <v>-2119050.7000000002</v>
      </c>
      <c r="J730" s="31"/>
      <c r="K730" t="e">
        <f>VLOOKUP(B730,#REF!,1,0)</f>
        <v>#REF!</v>
      </c>
    </row>
    <row r="731" spans="1:11" ht="15" customHeight="1">
      <c r="A731" s="34">
        <v>4</v>
      </c>
      <c r="B731" s="35" t="s">
        <v>4791</v>
      </c>
      <c r="C731" s="34" t="s">
        <v>1</v>
      </c>
      <c r="D731" s="35" t="s">
        <v>4792</v>
      </c>
      <c r="E731" s="36">
        <v>-21228.03</v>
      </c>
      <c r="F731" s="31"/>
      <c r="G731" s="36">
        <v>9501.4</v>
      </c>
      <c r="H731" s="36">
        <v>0</v>
      </c>
      <c r="I731" s="36">
        <v>-30729.43</v>
      </c>
      <c r="J731" s="31"/>
      <c r="K731" t="e">
        <f>VLOOKUP(B731,#REF!,1,0)</f>
        <v>#REF!</v>
      </c>
    </row>
    <row r="732" spans="1:11" ht="15" customHeight="1">
      <c r="A732" s="34">
        <v>6</v>
      </c>
      <c r="B732" s="35" t="s">
        <v>4793</v>
      </c>
      <c r="C732" s="34" t="s">
        <v>4794</v>
      </c>
      <c r="D732" s="35" t="s">
        <v>4795</v>
      </c>
      <c r="E732" s="36">
        <v>-21228.03</v>
      </c>
      <c r="F732" s="31"/>
      <c r="G732" s="36">
        <v>9501.4</v>
      </c>
      <c r="H732" s="36">
        <v>0</v>
      </c>
      <c r="I732" s="36">
        <v>-30729.43</v>
      </c>
      <c r="J732" s="31"/>
      <c r="K732" t="e">
        <f>VLOOKUP(B732,#REF!,1,0)</f>
        <v>#REF!</v>
      </c>
    </row>
    <row r="733" spans="1:11" ht="15" customHeight="1">
      <c r="A733" s="34">
        <v>4</v>
      </c>
      <c r="B733" s="35" t="s">
        <v>4796</v>
      </c>
      <c r="C733" s="34" t="s">
        <v>1</v>
      </c>
      <c r="D733" s="35" t="s">
        <v>4797</v>
      </c>
      <c r="E733" s="36">
        <v>-1360788.11</v>
      </c>
      <c r="F733" s="31"/>
      <c r="G733" s="36">
        <v>614783.18999999994</v>
      </c>
      <c r="H733" s="36">
        <v>0</v>
      </c>
      <c r="I733" s="36">
        <v>-1975571.3</v>
      </c>
      <c r="J733" s="31"/>
      <c r="K733" t="e">
        <f>VLOOKUP(B733,#REF!,1,0)</f>
        <v>#REF!</v>
      </c>
    </row>
    <row r="734" spans="1:11" ht="15" customHeight="1">
      <c r="A734" s="34">
        <v>6</v>
      </c>
      <c r="B734" s="35" t="s">
        <v>4798</v>
      </c>
      <c r="C734" s="34" t="s">
        <v>4799</v>
      </c>
      <c r="D734" s="35" t="s">
        <v>4800</v>
      </c>
      <c r="E734" s="36">
        <v>-1360788.11</v>
      </c>
      <c r="F734" s="31"/>
      <c r="G734" s="36">
        <v>614783.18999999994</v>
      </c>
      <c r="H734" s="36">
        <v>0</v>
      </c>
      <c r="I734" s="36">
        <v>-1975571.3</v>
      </c>
      <c r="J734" s="31"/>
      <c r="K734" t="e">
        <f>VLOOKUP(B734,#REF!,1,0)</f>
        <v>#REF!</v>
      </c>
    </row>
    <row r="735" spans="1:11" ht="15" customHeight="1">
      <c r="A735" s="34">
        <v>4</v>
      </c>
      <c r="B735" s="35" t="s">
        <v>4801</v>
      </c>
      <c r="C735" s="34" t="s">
        <v>1</v>
      </c>
      <c r="D735" s="35" t="s">
        <v>4802</v>
      </c>
      <c r="E735" s="36">
        <v>-27605.51</v>
      </c>
      <c r="F735" s="31"/>
      <c r="G735" s="36">
        <v>9978.7199999999993</v>
      </c>
      <c r="H735" s="36">
        <v>0</v>
      </c>
      <c r="I735" s="36">
        <v>-37584.230000000003</v>
      </c>
      <c r="J735" s="31"/>
      <c r="K735" t="e">
        <f>VLOOKUP(B735,#REF!,1,0)</f>
        <v>#REF!</v>
      </c>
    </row>
    <row r="736" spans="1:11" ht="15" customHeight="1">
      <c r="A736" s="34">
        <v>6</v>
      </c>
      <c r="B736" s="35" t="s">
        <v>4803</v>
      </c>
      <c r="C736" s="34" t="s">
        <v>4804</v>
      </c>
      <c r="D736" s="35" t="s">
        <v>4805</v>
      </c>
      <c r="E736" s="36">
        <v>-27605.51</v>
      </c>
      <c r="F736" s="31"/>
      <c r="G736" s="36">
        <v>9978.7199999999993</v>
      </c>
      <c r="H736" s="36">
        <v>0</v>
      </c>
      <c r="I736" s="36">
        <v>-37584.230000000003</v>
      </c>
      <c r="J736" s="31"/>
      <c r="K736" t="e">
        <f>VLOOKUP(B736,#REF!,1,0)</f>
        <v>#REF!</v>
      </c>
    </row>
    <row r="737" spans="1:11" ht="15" customHeight="1">
      <c r="A737" s="34">
        <v>4</v>
      </c>
      <c r="B737" s="35" t="s">
        <v>4806</v>
      </c>
      <c r="C737" s="34" t="s">
        <v>1</v>
      </c>
      <c r="D737" s="35" t="s">
        <v>4807</v>
      </c>
      <c r="E737" s="36">
        <v>-49764</v>
      </c>
      <c r="F737" s="31"/>
      <c r="G737" s="36">
        <v>25401.74</v>
      </c>
      <c r="H737" s="36">
        <v>0</v>
      </c>
      <c r="I737" s="36">
        <v>-75165.740000000005</v>
      </c>
      <c r="J737" s="31"/>
      <c r="K737" t="e">
        <f>VLOOKUP(B737,#REF!,1,0)</f>
        <v>#REF!</v>
      </c>
    </row>
    <row r="738" spans="1:11" ht="15" customHeight="1">
      <c r="A738" s="34">
        <v>5</v>
      </c>
      <c r="B738" s="35" t="s">
        <v>4808</v>
      </c>
      <c r="C738" s="34" t="s">
        <v>1</v>
      </c>
      <c r="D738" s="35" t="s">
        <v>4809</v>
      </c>
      <c r="E738" s="36">
        <v>-49764</v>
      </c>
      <c r="F738" s="31"/>
      <c r="G738" s="36">
        <v>25401.74</v>
      </c>
      <c r="H738" s="36">
        <v>0</v>
      </c>
      <c r="I738" s="36">
        <v>-75165.740000000005</v>
      </c>
      <c r="J738" s="31"/>
      <c r="K738" t="e">
        <f>VLOOKUP(B738,#REF!,1,0)</f>
        <v>#REF!</v>
      </c>
    </row>
    <row r="739" spans="1:11" ht="15" customHeight="1">
      <c r="A739" s="34">
        <v>6</v>
      </c>
      <c r="B739" s="35" t="s">
        <v>4810</v>
      </c>
      <c r="C739" s="34" t="s">
        <v>4811</v>
      </c>
      <c r="D739" s="35" t="s">
        <v>4812</v>
      </c>
      <c r="E739" s="36">
        <v>-49764</v>
      </c>
      <c r="F739" s="31"/>
      <c r="G739" s="36">
        <v>25401.74</v>
      </c>
      <c r="H739" s="36">
        <v>0</v>
      </c>
      <c r="I739" s="36">
        <v>-75165.740000000005</v>
      </c>
      <c r="J739" s="31"/>
      <c r="K739" t="e">
        <f>VLOOKUP(B739,#REF!,1,0)</f>
        <v>#REF!</v>
      </c>
    </row>
    <row r="740" spans="1:11" ht="15" customHeight="1">
      <c r="A740" s="34">
        <v>3</v>
      </c>
      <c r="B740" s="35" t="s">
        <v>4813</v>
      </c>
      <c r="C740" s="34" t="s">
        <v>1</v>
      </c>
      <c r="D740" s="35" t="s">
        <v>4814</v>
      </c>
      <c r="E740" s="36">
        <v>-91870.2</v>
      </c>
      <c r="F740" s="31"/>
      <c r="G740" s="36">
        <v>42236.38</v>
      </c>
      <c r="H740" s="36">
        <v>0</v>
      </c>
      <c r="I740" s="36">
        <v>-134106.57999999999</v>
      </c>
      <c r="J740" s="31"/>
      <c r="K740" t="e">
        <f>VLOOKUP(B740,#REF!,1,0)</f>
        <v>#REF!</v>
      </c>
    </row>
    <row r="741" spans="1:11" ht="15" customHeight="1">
      <c r="A741" s="34">
        <v>4</v>
      </c>
      <c r="B741" s="35" t="s">
        <v>4815</v>
      </c>
      <c r="C741" s="34" t="s">
        <v>1</v>
      </c>
      <c r="D741" s="35" t="s">
        <v>4816</v>
      </c>
      <c r="E741" s="36">
        <v>-91870.2</v>
      </c>
      <c r="F741" s="31"/>
      <c r="G741" s="36">
        <v>42236.38</v>
      </c>
      <c r="H741" s="36">
        <v>0</v>
      </c>
      <c r="I741" s="36">
        <v>-134106.57999999999</v>
      </c>
      <c r="J741" s="31"/>
      <c r="K741" t="e">
        <f>VLOOKUP(B741,#REF!,1,0)</f>
        <v>#REF!</v>
      </c>
    </row>
    <row r="742" spans="1:11" ht="15" customHeight="1">
      <c r="A742" s="34">
        <v>6</v>
      </c>
      <c r="B742" s="35" t="s">
        <v>4817</v>
      </c>
      <c r="C742" s="34" t="s">
        <v>4818</v>
      </c>
      <c r="D742" s="35" t="s">
        <v>4819</v>
      </c>
      <c r="E742" s="36">
        <v>-91870.2</v>
      </c>
      <c r="F742" s="31"/>
      <c r="G742" s="36">
        <v>42236.38</v>
      </c>
      <c r="H742" s="36">
        <v>0</v>
      </c>
      <c r="I742" s="36">
        <v>-134106.57999999999</v>
      </c>
      <c r="J742" s="31"/>
      <c r="K742" t="e">
        <f>VLOOKUP(B742,#REF!,1,0)</f>
        <v>#REF!</v>
      </c>
    </row>
    <row r="743" spans="1:11" ht="15" customHeight="1">
      <c r="A743" s="34">
        <v>3</v>
      </c>
      <c r="B743" s="35" t="s">
        <v>4820</v>
      </c>
      <c r="C743" s="34" t="s">
        <v>1</v>
      </c>
      <c r="D743" s="35" t="s">
        <v>4821</v>
      </c>
      <c r="E743" s="36">
        <v>-3849240.7</v>
      </c>
      <c r="F743" s="31"/>
      <c r="G743" s="36">
        <v>2266729.09</v>
      </c>
      <c r="H743" s="36">
        <v>341190.67</v>
      </c>
      <c r="I743" s="36">
        <v>-5774779.1200000001</v>
      </c>
      <c r="J743" s="31"/>
      <c r="K743" t="e">
        <f>VLOOKUP(B743,#REF!,1,0)</f>
        <v>#REF!</v>
      </c>
    </row>
    <row r="744" spans="1:11" ht="15" customHeight="1">
      <c r="A744" s="34">
        <v>4</v>
      </c>
      <c r="B744" s="35" t="s">
        <v>4822</v>
      </c>
      <c r="C744" s="34" t="s">
        <v>1</v>
      </c>
      <c r="D744" s="35" t="s">
        <v>4823</v>
      </c>
      <c r="E744" s="36">
        <v>-39312.9</v>
      </c>
      <c r="F744" s="31"/>
      <c r="G744" s="36">
        <v>48727.71</v>
      </c>
      <c r="H744" s="36">
        <v>25379.919999999998</v>
      </c>
      <c r="I744" s="36">
        <v>-62660.69</v>
      </c>
      <c r="J744" s="31"/>
      <c r="K744" t="e">
        <f>VLOOKUP(B744,#REF!,1,0)</f>
        <v>#REF!</v>
      </c>
    </row>
    <row r="745" spans="1:11" ht="15" customHeight="1">
      <c r="A745" s="34">
        <v>6</v>
      </c>
      <c r="B745" s="35" t="s">
        <v>4824</v>
      </c>
      <c r="C745" s="34" t="s">
        <v>4825</v>
      </c>
      <c r="D745" s="35" t="s">
        <v>4826</v>
      </c>
      <c r="E745" s="36">
        <v>-39312.9</v>
      </c>
      <c r="F745" s="31"/>
      <c r="G745" s="36">
        <v>48727.71</v>
      </c>
      <c r="H745" s="36">
        <v>25379.919999999998</v>
      </c>
      <c r="I745" s="36">
        <v>-62660.69</v>
      </c>
      <c r="J745" s="31"/>
      <c r="K745" t="e">
        <f>VLOOKUP(B745,#REF!,1,0)</f>
        <v>#REF!</v>
      </c>
    </row>
    <row r="746" spans="1:11" ht="15" customHeight="1">
      <c r="A746" s="34">
        <v>4</v>
      </c>
      <c r="B746" s="35" t="s">
        <v>4827</v>
      </c>
      <c r="C746" s="34" t="s">
        <v>1</v>
      </c>
      <c r="D746" s="35" t="s">
        <v>4828</v>
      </c>
      <c r="E746" s="36">
        <v>-131061.62</v>
      </c>
      <c r="F746" s="31"/>
      <c r="G746" s="36">
        <v>141010.54</v>
      </c>
      <c r="H746" s="36">
        <v>71386.710000000006</v>
      </c>
      <c r="I746" s="36">
        <v>-200685.45</v>
      </c>
      <c r="J746" s="31"/>
      <c r="K746" t="e">
        <f>VLOOKUP(B746,#REF!,1,0)</f>
        <v>#REF!</v>
      </c>
    </row>
    <row r="747" spans="1:11" ht="15" customHeight="1">
      <c r="A747" s="34">
        <v>6</v>
      </c>
      <c r="B747" s="35" t="s">
        <v>4829</v>
      </c>
      <c r="C747" s="34" t="s">
        <v>4830</v>
      </c>
      <c r="D747" s="35" t="s">
        <v>4831</v>
      </c>
      <c r="E747" s="36">
        <v>-64175.29</v>
      </c>
      <c r="F747" s="31"/>
      <c r="G747" s="36">
        <v>71807.23</v>
      </c>
      <c r="H747" s="36">
        <v>32641.67</v>
      </c>
      <c r="I747" s="36">
        <v>-103340.85</v>
      </c>
      <c r="J747" s="31"/>
      <c r="K747" t="e">
        <f>VLOOKUP(B747,#REF!,1,0)</f>
        <v>#REF!</v>
      </c>
    </row>
    <row r="748" spans="1:11" ht="15" customHeight="1">
      <c r="A748" s="34">
        <v>6</v>
      </c>
      <c r="B748" s="35" t="s">
        <v>4832</v>
      </c>
      <c r="C748" s="34" t="s">
        <v>4833</v>
      </c>
      <c r="D748" s="35" t="s">
        <v>4834</v>
      </c>
      <c r="E748" s="36">
        <v>-8674</v>
      </c>
      <c r="F748" s="31"/>
      <c r="G748" s="36">
        <v>4040</v>
      </c>
      <c r="H748" s="36">
        <v>0</v>
      </c>
      <c r="I748" s="36">
        <v>-12714</v>
      </c>
      <c r="J748" s="31"/>
      <c r="K748" t="e">
        <f>VLOOKUP(B748,#REF!,1,0)</f>
        <v>#REF!</v>
      </c>
    </row>
    <row r="749" spans="1:11" ht="15" customHeight="1">
      <c r="A749" s="34">
        <v>6</v>
      </c>
      <c r="B749" s="35" t="s">
        <v>4835</v>
      </c>
      <c r="C749" s="34" t="s">
        <v>4836</v>
      </c>
      <c r="D749" s="35" t="s">
        <v>4837</v>
      </c>
      <c r="E749" s="36">
        <v>-58212.33</v>
      </c>
      <c r="F749" s="31"/>
      <c r="G749" s="36">
        <v>65163.31</v>
      </c>
      <c r="H749" s="36">
        <v>38745.040000000001</v>
      </c>
      <c r="I749" s="36">
        <v>-84630.6</v>
      </c>
      <c r="J749" s="31"/>
      <c r="K749" t="e">
        <f>VLOOKUP(B749,#REF!,1,0)</f>
        <v>#REF!</v>
      </c>
    </row>
    <row r="750" spans="1:11" ht="15" customHeight="1">
      <c r="A750" s="34">
        <v>4</v>
      </c>
      <c r="B750" s="35" t="s">
        <v>4838</v>
      </c>
      <c r="C750" s="34" t="s">
        <v>1</v>
      </c>
      <c r="D750" s="35" t="s">
        <v>4839</v>
      </c>
      <c r="E750" s="36">
        <v>-72314.679999999993</v>
      </c>
      <c r="F750" s="31"/>
      <c r="G750" s="36">
        <v>64467.79</v>
      </c>
      <c r="H750" s="36">
        <v>17432.919999999998</v>
      </c>
      <c r="I750" s="36">
        <v>-119349.55</v>
      </c>
      <c r="J750" s="31"/>
      <c r="K750" t="e">
        <f>VLOOKUP(B750,#REF!,1,0)</f>
        <v>#REF!</v>
      </c>
    </row>
    <row r="751" spans="1:11" ht="15" customHeight="1">
      <c r="A751" s="34">
        <v>6</v>
      </c>
      <c r="B751" s="35" t="s">
        <v>4840</v>
      </c>
      <c r="C751" s="34" t="s">
        <v>4841</v>
      </c>
      <c r="D751" s="35" t="s">
        <v>4842</v>
      </c>
      <c r="E751" s="36">
        <v>-34899.870000000003</v>
      </c>
      <c r="F751" s="31"/>
      <c r="G751" s="36">
        <v>39612.269999999997</v>
      </c>
      <c r="H751" s="36">
        <v>17314.439999999999</v>
      </c>
      <c r="I751" s="36">
        <v>-57197.7</v>
      </c>
      <c r="J751" s="31"/>
      <c r="K751" t="e">
        <f>VLOOKUP(B751,#REF!,1,0)</f>
        <v>#REF!</v>
      </c>
    </row>
    <row r="752" spans="1:11" ht="15" customHeight="1">
      <c r="A752" s="34">
        <v>6</v>
      </c>
      <c r="B752" s="35" t="s">
        <v>4843</v>
      </c>
      <c r="C752" s="34" t="s">
        <v>4844</v>
      </c>
      <c r="D752" s="35" t="s">
        <v>4845</v>
      </c>
      <c r="E752" s="36">
        <v>-10413.67</v>
      </c>
      <c r="F752" s="31"/>
      <c r="G752" s="36">
        <v>11966.66</v>
      </c>
      <c r="H752" s="36">
        <v>118.48</v>
      </c>
      <c r="I752" s="36">
        <v>-22261.85</v>
      </c>
      <c r="J752" s="31"/>
      <c r="K752" t="e">
        <f>VLOOKUP(B752,#REF!,1,0)</f>
        <v>#REF!</v>
      </c>
    </row>
    <row r="753" spans="1:11" ht="15" customHeight="1">
      <c r="A753" s="34">
        <v>6</v>
      </c>
      <c r="B753" s="35" t="s">
        <v>4846</v>
      </c>
      <c r="C753" s="34" t="s">
        <v>4847</v>
      </c>
      <c r="D753" s="35" t="s">
        <v>4848</v>
      </c>
      <c r="E753" s="36">
        <v>-5111.21</v>
      </c>
      <c r="F753" s="31"/>
      <c r="G753" s="36">
        <v>2184.85</v>
      </c>
      <c r="H753" s="36">
        <v>0</v>
      </c>
      <c r="I753" s="36">
        <v>-7296.06</v>
      </c>
      <c r="J753" s="31"/>
      <c r="K753" t="e">
        <f>VLOOKUP(B753,#REF!,1,0)</f>
        <v>#REF!</v>
      </c>
    </row>
    <row r="754" spans="1:11" ht="15" customHeight="1">
      <c r="A754" s="34">
        <v>6</v>
      </c>
      <c r="B754" s="35" t="s">
        <v>4849</v>
      </c>
      <c r="C754" s="34" t="s">
        <v>4850</v>
      </c>
      <c r="D754" s="35" t="s">
        <v>4851</v>
      </c>
      <c r="E754" s="36">
        <v>-249.51</v>
      </c>
      <c r="F754" s="31"/>
      <c r="G754" s="36">
        <v>0</v>
      </c>
      <c r="H754" s="36">
        <v>0</v>
      </c>
      <c r="I754" s="36">
        <v>-249.51</v>
      </c>
      <c r="J754" s="31"/>
      <c r="K754" t="e">
        <f>VLOOKUP(B754,#REF!,1,0)</f>
        <v>#REF!</v>
      </c>
    </row>
    <row r="755" spans="1:11" ht="15" customHeight="1">
      <c r="A755" s="34">
        <v>6</v>
      </c>
      <c r="B755" s="35" t="s">
        <v>4852</v>
      </c>
      <c r="C755" s="34" t="s">
        <v>4853</v>
      </c>
      <c r="D755" s="35" t="s">
        <v>4854</v>
      </c>
      <c r="E755" s="36">
        <v>-21640.42</v>
      </c>
      <c r="F755" s="31"/>
      <c r="G755" s="36">
        <v>10704.01</v>
      </c>
      <c r="H755" s="36">
        <v>0</v>
      </c>
      <c r="I755" s="36">
        <v>-32344.43</v>
      </c>
      <c r="J755" s="31"/>
      <c r="K755" t="e">
        <f>VLOOKUP(B755,#REF!,1,0)</f>
        <v>#REF!</v>
      </c>
    </row>
    <row r="756" spans="1:11" ht="15" customHeight="1">
      <c r="A756" s="34">
        <v>4</v>
      </c>
      <c r="B756" s="35" t="s">
        <v>4855</v>
      </c>
      <c r="C756" s="34" t="s">
        <v>1</v>
      </c>
      <c r="D756" s="35" t="s">
        <v>4856</v>
      </c>
      <c r="E756" s="36">
        <v>-332020.09999999998</v>
      </c>
      <c r="F756" s="31"/>
      <c r="G756" s="36">
        <v>164901.48000000001</v>
      </c>
      <c r="H756" s="36">
        <v>0</v>
      </c>
      <c r="I756" s="36">
        <v>-496921.58</v>
      </c>
      <c r="J756" s="31"/>
      <c r="K756" t="e">
        <f>VLOOKUP(B756,#REF!,1,0)</f>
        <v>#REF!</v>
      </c>
    </row>
    <row r="757" spans="1:11" ht="15" customHeight="1">
      <c r="A757" s="34">
        <v>5</v>
      </c>
      <c r="B757" s="35" t="s">
        <v>4857</v>
      </c>
      <c r="C757" s="34" t="s">
        <v>1</v>
      </c>
      <c r="D757" s="35" t="s">
        <v>4858</v>
      </c>
      <c r="E757" s="36">
        <v>-14984.58</v>
      </c>
      <c r="F757" s="31"/>
      <c r="G757" s="36">
        <v>7492.29</v>
      </c>
      <c r="H757" s="36">
        <v>0</v>
      </c>
      <c r="I757" s="36">
        <v>-22476.87</v>
      </c>
      <c r="J757" s="31"/>
      <c r="K757" t="e">
        <f>VLOOKUP(B757,#REF!,1,0)</f>
        <v>#REF!</v>
      </c>
    </row>
    <row r="758" spans="1:11" ht="15" customHeight="1">
      <c r="A758" s="34">
        <v>6</v>
      </c>
      <c r="B758" s="35" t="s">
        <v>4859</v>
      </c>
      <c r="C758" s="34" t="s">
        <v>4860</v>
      </c>
      <c r="D758" s="35" t="s">
        <v>4861</v>
      </c>
      <c r="E758" s="36">
        <v>-14984.58</v>
      </c>
      <c r="F758" s="31"/>
      <c r="G758" s="36">
        <v>7492.29</v>
      </c>
      <c r="H758" s="36">
        <v>0</v>
      </c>
      <c r="I758" s="36">
        <v>-22476.87</v>
      </c>
      <c r="J758" s="31"/>
      <c r="K758" t="e">
        <f>VLOOKUP(B758,#REF!,1,0)</f>
        <v>#REF!</v>
      </c>
    </row>
    <row r="759" spans="1:11" ht="15" customHeight="1">
      <c r="A759" s="34">
        <v>5</v>
      </c>
      <c r="B759" s="35" t="s">
        <v>4862</v>
      </c>
      <c r="C759" s="34" t="s">
        <v>1</v>
      </c>
      <c r="D759" s="35" t="s">
        <v>4863</v>
      </c>
      <c r="E759" s="36">
        <v>-317035.52000000002</v>
      </c>
      <c r="F759" s="31"/>
      <c r="G759" s="36">
        <v>157409.19</v>
      </c>
      <c r="H759" s="36">
        <v>0</v>
      </c>
      <c r="I759" s="36">
        <v>-474444.71</v>
      </c>
      <c r="J759" s="31"/>
      <c r="K759" t="e">
        <f>VLOOKUP(B759,#REF!,1,0)</f>
        <v>#REF!</v>
      </c>
    </row>
    <row r="760" spans="1:11" ht="15" customHeight="1">
      <c r="A760" s="34">
        <v>6</v>
      </c>
      <c r="B760" s="35" t="s">
        <v>4864</v>
      </c>
      <c r="C760" s="34" t="s">
        <v>4865</v>
      </c>
      <c r="D760" s="35" t="s">
        <v>4866</v>
      </c>
      <c r="E760" s="36">
        <v>-190045.68</v>
      </c>
      <c r="F760" s="31"/>
      <c r="G760" s="36">
        <v>95022.84</v>
      </c>
      <c r="H760" s="36">
        <v>0</v>
      </c>
      <c r="I760" s="36">
        <v>-285068.52</v>
      </c>
      <c r="J760" s="31"/>
      <c r="K760" t="e">
        <f>VLOOKUP(B760,#REF!,1,0)</f>
        <v>#REF!</v>
      </c>
    </row>
    <row r="761" spans="1:11" ht="15" customHeight="1">
      <c r="A761" s="34">
        <v>6</v>
      </c>
      <c r="B761" s="35" t="s">
        <v>4867</v>
      </c>
      <c r="C761" s="34" t="s">
        <v>4868</v>
      </c>
      <c r="D761" s="35" t="s">
        <v>4869</v>
      </c>
      <c r="E761" s="36">
        <v>-18054.330000000002</v>
      </c>
      <c r="F761" s="31"/>
      <c r="G761" s="36">
        <v>7918.59</v>
      </c>
      <c r="H761" s="36">
        <v>0</v>
      </c>
      <c r="I761" s="36">
        <v>-25972.92</v>
      </c>
      <c r="J761" s="31"/>
      <c r="K761" t="e">
        <f>VLOOKUP(B761,#REF!,1,0)</f>
        <v>#REF!</v>
      </c>
    </row>
    <row r="762" spans="1:11" ht="15" customHeight="1">
      <c r="A762" s="34">
        <v>6</v>
      </c>
      <c r="B762" s="35" t="s">
        <v>4870</v>
      </c>
      <c r="C762" s="34" t="s">
        <v>4871</v>
      </c>
      <c r="D762" s="35" t="s">
        <v>4872</v>
      </c>
      <c r="E762" s="36">
        <v>-101324.3</v>
      </c>
      <c r="F762" s="31"/>
      <c r="G762" s="36">
        <v>50662.15</v>
      </c>
      <c r="H762" s="36">
        <v>0</v>
      </c>
      <c r="I762" s="36">
        <v>-151986.45000000001</v>
      </c>
      <c r="J762" s="31"/>
      <c r="K762" t="e">
        <f>VLOOKUP(B762,#REF!,1,0)</f>
        <v>#REF!</v>
      </c>
    </row>
    <row r="763" spans="1:11" ht="15" customHeight="1">
      <c r="A763" s="34">
        <v>6</v>
      </c>
      <c r="B763" s="35" t="s">
        <v>4873</v>
      </c>
      <c r="C763" s="34" t="s">
        <v>4874</v>
      </c>
      <c r="D763" s="35" t="s">
        <v>4875</v>
      </c>
      <c r="E763" s="36">
        <v>-7611.21</v>
      </c>
      <c r="F763" s="31"/>
      <c r="G763" s="36">
        <v>3805.61</v>
      </c>
      <c r="H763" s="36">
        <v>0</v>
      </c>
      <c r="I763" s="36">
        <v>-11416.82</v>
      </c>
      <c r="J763" s="31"/>
      <c r="K763" t="e">
        <f>VLOOKUP(B763,#REF!,1,0)</f>
        <v>#REF!</v>
      </c>
    </row>
    <row r="764" spans="1:11" ht="15" customHeight="1">
      <c r="A764" s="34">
        <v>4</v>
      </c>
      <c r="B764" s="35" t="s">
        <v>4876</v>
      </c>
      <c r="C764" s="34" t="s">
        <v>1</v>
      </c>
      <c r="D764" s="35" t="s">
        <v>4877</v>
      </c>
      <c r="E764" s="36">
        <v>-51004.7</v>
      </c>
      <c r="F764" s="31"/>
      <c r="G764" s="36">
        <v>27653.65</v>
      </c>
      <c r="H764" s="36">
        <v>0</v>
      </c>
      <c r="I764" s="36">
        <v>-78658.350000000006</v>
      </c>
      <c r="J764" s="31"/>
      <c r="K764" t="e">
        <f>VLOOKUP(B764,#REF!,1,0)</f>
        <v>#REF!</v>
      </c>
    </row>
    <row r="765" spans="1:11" ht="15" customHeight="1">
      <c r="A765" s="34">
        <v>6</v>
      </c>
      <c r="B765" s="35" t="s">
        <v>4878</v>
      </c>
      <c r="C765" s="34" t="s">
        <v>4879</v>
      </c>
      <c r="D765" s="35" t="s">
        <v>4880</v>
      </c>
      <c r="E765" s="36">
        <v>-51004.7</v>
      </c>
      <c r="F765" s="31"/>
      <c r="G765" s="36">
        <v>25502.35</v>
      </c>
      <c r="H765" s="36">
        <v>0</v>
      </c>
      <c r="I765" s="36">
        <v>-76507.05</v>
      </c>
      <c r="J765" s="31"/>
      <c r="K765" t="e">
        <f>VLOOKUP(B765,#REF!,1,0)</f>
        <v>#REF!</v>
      </c>
    </row>
    <row r="766" spans="1:11" ht="15" customHeight="1">
      <c r="A766" s="34">
        <v>6</v>
      </c>
      <c r="B766" s="35" t="s">
        <v>5996</v>
      </c>
      <c r="C766" s="34" t="s">
        <v>5997</v>
      </c>
      <c r="D766" s="35" t="s">
        <v>5998</v>
      </c>
      <c r="E766" s="36">
        <v>0</v>
      </c>
      <c r="F766" s="31"/>
      <c r="G766" s="36">
        <v>1099</v>
      </c>
      <c r="H766" s="36">
        <v>0</v>
      </c>
      <c r="I766" s="36">
        <v>-1099</v>
      </c>
      <c r="J766" s="31"/>
      <c r="K766" t="e">
        <f>VLOOKUP(B766,#REF!,1,0)</f>
        <v>#REF!</v>
      </c>
    </row>
    <row r="767" spans="1:11" ht="15" customHeight="1">
      <c r="A767" s="34">
        <v>6</v>
      </c>
      <c r="B767" s="35" t="s">
        <v>5999</v>
      </c>
      <c r="C767" s="34" t="s">
        <v>6000</v>
      </c>
      <c r="D767" s="35" t="s">
        <v>6001</v>
      </c>
      <c r="E767" s="36">
        <v>0</v>
      </c>
      <c r="F767" s="31"/>
      <c r="G767" s="36">
        <v>1052.3</v>
      </c>
      <c r="H767" s="36">
        <v>0</v>
      </c>
      <c r="I767" s="36">
        <v>-1052.3</v>
      </c>
      <c r="J767" s="31"/>
      <c r="K767" t="e">
        <f>VLOOKUP(B767,#REF!,1,0)</f>
        <v>#REF!</v>
      </c>
    </row>
    <row r="768" spans="1:11" ht="15" customHeight="1">
      <c r="A768" s="34">
        <v>4</v>
      </c>
      <c r="B768" s="35" t="s">
        <v>4881</v>
      </c>
      <c r="C768" s="34" t="s">
        <v>1</v>
      </c>
      <c r="D768" s="35" t="s">
        <v>4882</v>
      </c>
      <c r="E768" s="36">
        <v>-16569.93</v>
      </c>
      <c r="F768" s="31"/>
      <c r="G768" s="36">
        <v>13403.76</v>
      </c>
      <c r="H768" s="36">
        <v>0</v>
      </c>
      <c r="I768" s="36">
        <v>-29973.69</v>
      </c>
      <c r="J768" s="31"/>
      <c r="K768" t="e">
        <f>VLOOKUP(B768,#REF!,1,0)</f>
        <v>#REF!</v>
      </c>
    </row>
    <row r="769" spans="1:11" ht="15" customHeight="1">
      <c r="A769" s="34">
        <v>6</v>
      </c>
      <c r="B769" s="35" t="s">
        <v>4883</v>
      </c>
      <c r="C769" s="34" t="s">
        <v>4884</v>
      </c>
      <c r="D769" s="35" t="s">
        <v>4885</v>
      </c>
      <c r="E769" s="36">
        <v>-14962.57</v>
      </c>
      <c r="F769" s="31"/>
      <c r="G769" s="36">
        <v>9288.76</v>
      </c>
      <c r="H769" s="36">
        <v>0</v>
      </c>
      <c r="I769" s="36">
        <v>-24251.33</v>
      </c>
      <c r="J769" s="31"/>
      <c r="K769" t="e">
        <f>VLOOKUP(B769,#REF!,1,0)</f>
        <v>#REF!</v>
      </c>
    </row>
    <row r="770" spans="1:11" ht="15" customHeight="1">
      <c r="A770" s="34">
        <v>6</v>
      </c>
      <c r="B770" s="35" t="s">
        <v>4886</v>
      </c>
      <c r="C770" s="34" t="s">
        <v>4887</v>
      </c>
      <c r="D770" s="35" t="s">
        <v>4888</v>
      </c>
      <c r="E770" s="36">
        <v>-1607.36</v>
      </c>
      <c r="F770" s="31"/>
      <c r="G770" s="36">
        <v>4115</v>
      </c>
      <c r="H770" s="36">
        <v>0</v>
      </c>
      <c r="I770" s="36">
        <v>-5722.36</v>
      </c>
      <c r="J770" s="31"/>
      <c r="K770" t="e">
        <f>VLOOKUP(B770,#REF!,1,0)</f>
        <v>#REF!</v>
      </c>
    </row>
    <row r="771" spans="1:11" ht="15" customHeight="1">
      <c r="A771" s="34">
        <v>4</v>
      </c>
      <c r="B771" s="35" t="s">
        <v>4889</v>
      </c>
      <c r="C771" s="34" t="s">
        <v>1</v>
      </c>
      <c r="D771" s="35" t="s">
        <v>4890</v>
      </c>
      <c r="E771" s="36">
        <v>-274687.71999999997</v>
      </c>
      <c r="F771" s="31"/>
      <c r="G771" s="36">
        <v>170625.09</v>
      </c>
      <c r="H771" s="36">
        <v>58039.44</v>
      </c>
      <c r="I771" s="36">
        <v>-387273.37</v>
      </c>
      <c r="J771" s="31"/>
      <c r="K771" t="e">
        <f>VLOOKUP(B771,#REF!,1,0)</f>
        <v>#REF!</v>
      </c>
    </row>
    <row r="772" spans="1:11" ht="15" customHeight="1">
      <c r="A772" s="34">
        <v>6</v>
      </c>
      <c r="B772" s="35" t="s">
        <v>4891</v>
      </c>
      <c r="C772" s="34" t="s">
        <v>4892</v>
      </c>
      <c r="D772" s="35" t="s">
        <v>4893</v>
      </c>
      <c r="E772" s="36">
        <v>-33047.21</v>
      </c>
      <c r="F772" s="31"/>
      <c r="G772" s="36">
        <v>44523.55</v>
      </c>
      <c r="H772" s="36">
        <v>58039.44</v>
      </c>
      <c r="I772" s="36">
        <v>-19531.32</v>
      </c>
      <c r="J772" s="31"/>
      <c r="K772" t="e">
        <f>VLOOKUP(B772,#REF!,1,0)</f>
        <v>#REF!</v>
      </c>
    </row>
    <row r="773" spans="1:11" ht="15" customHeight="1">
      <c r="A773" s="34">
        <v>6</v>
      </c>
      <c r="B773" s="35" t="s">
        <v>4894</v>
      </c>
      <c r="C773" s="34" t="s">
        <v>4895</v>
      </c>
      <c r="D773" s="35" t="s">
        <v>4896</v>
      </c>
      <c r="E773" s="36">
        <v>-221925</v>
      </c>
      <c r="F773" s="31"/>
      <c r="G773" s="36">
        <v>113213.3</v>
      </c>
      <c r="H773" s="36">
        <v>0</v>
      </c>
      <c r="I773" s="36">
        <v>-335138.3</v>
      </c>
      <c r="J773" s="31"/>
      <c r="K773" t="e">
        <f>VLOOKUP(B773,#REF!,1,0)</f>
        <v>#REF!</v>
      </c>
    </row>
    <row r="774" spans="1:11" ht="15" customHeight="1">
      <c r="A774" s="34">
        <v>6</v>
      </c>
      <c r="B774" s="35" t="s">
        <v>4897</v>
      </c>
      <c r="C774" s="34" t="s">
        <v>4898</v>
      </c>
      <c r="D774" s="35" t="s">
        <v>4899</v>
      </c>
      <c r="E774" s="36">
        <v>-4871.8</v>
      </c>
      <c r="F774" s="31"/>
      <c r="G774" s="36">
        <v>5412.2</v>
      </c>
      <c r="H774" s="36">
        <v>0</v>
      </c>
      <c r="I774" s="36">
        <v>-10284</v>
      </c>
      <c r="J774" s="31"/>
      <c r="K774" t="e">
        <f>VLOOKUP(B774,#REF!,1,0)</f>
        <v>#REF!</v>
      </c>
    </row>
    <row r="775" spans="1:11" ht="15" customHeight="1">
      <c r="A775" s="34">
        <v>6</v>
      </c>
      <c r="B775" s="35" t="s">
        <v>4900</v>
      </c>
      <c r="C775" s="34" t="s">
        <v>4901</v>
      </c>
      <c r="D775" s="35" t="s">
        <v>4902</v>
      </c>
      <c r="E775" s="36">
        <v>-9165.9599999999991</v>
      </c>
      <c r="F775" s="31"/>
      <c r="G775" s="36">
        <v>4977.83</v>
      </c>
      <c r="H775" s="36">
        <v>0</v>
      </c>
      <c r="I775" s="36">
        <v>-14143.79</v>
      </c>
      <c r="J775" s="31"/>
      <c r="K775" t="e">
        <f>VLOOKUP(B775,#REF!,1,0)</f>
        <v>#REF!</v>
      </c>
    </row>
    <row r="776" spans="1:11" ht="15" customHeight="1">
      <c r="A776" s="34">
        <v>6</v>
      </c>
      <c r="B776" s="35" t="s">
        <v>4903</v>
      </c>
      <c r="C776" s="34" t="s">
        <v>4904</v>
      </c>
      <c r="D776" s="35" t="s">
        <v>4905</v>
      </c>
      <c r="E776" s="36">
        <v>-5677.75</v>
      </c>
      <c r="F776" s="31"/>
      <c r="G776" s="36">
        <v>2498.21</v>
      </c>
      <c r="H776" s="36">
        <v>0</v>
      </c>
      <c r="I776" s="36">
        <v>-8175.96</v>
      </c>
      <c r="J776" s="31"/>
      <c r="K776" t="e">
        <f>VLOOKUP(B776,#REF!,1,0)</f>
        <v>#REF!</v>
      </c>
    </row>
    <row r="777" spans="1:11" ht="15" customHeight="1">
      <c r="A777" s="34">
        <v>4</v>
      </c>
      <c r="B777" s="35" t="s">
        <v>4906</v>
      </c>
      <c r="C777" s="34" t="s">
        <v>1</v>
      </c>
      <c r="D777" s="35" t="s">
        <v>4907</v>
      </c>
      <c r="E777" s="36">
        <v>-425520.96</v>
      </c>
      <c r="F777" s="31"/>
      <c r="G777" s="36">
        <v>224937.85</v>
      </c>
      <c r="H777" s="36">
        <v>47.13</v>
      </c>
      <c r="I777" s="36">
        <v>-650411.68000000005</v>
      </c>
      <c r="J777" s="31"/>
      <c r="K777" t="e">
        <f>VLOOKUP(B777,#REF!,1,0)</f>
        <v>#REF!</v>
      </c>
    </row>
    <row r="778" spans="1:11" ht="15" customHeight="1">
      <c r="A778" s="34">
        <v>5</v>
      </c>
      <c r="B778" s="35" t="s">
        <v>4908</v>
      </c>
      <c r="C778" s="34" t="s">
        <v>1</v>
      </c>
      <c r="D778" s="35" t="s">
        <v>4909</v>
      </c>
      <c r="E778" s="36">
        <v>-101000.03</v>
      </c>
      <c r="F778" s="31"/>
      <c r="G778" s="36">
        <v>52956.69</v>
      </c>
      <c r="H778" s="36">
        <v>11.18</v>
      </c>
      <c r="I778" s="36">
        <v>-153945.54</v>
      </c>
      <c r="J778" s="31"/>
      <c r="K778" t="e">
        <f>VLOOKUP(B778,#REF!,1,0)</f>
        <v>#REF!</v>
      </c>
    </row>
    <row r="779" spans="1:11" ht="15" customHeight="1">
      <c r="A779" s="34">
        <v>6</v>
      </c>
      <c r="B779" s="35" t="s">
        <v>4910</v>
      </c>
      <c r="C779" s="34" t="s">
        <v>4911</v>
      </c>
      <c r="D779" s="35" t="s">
        <v>4912</v>
      </c>
      <c r="E779" s="36">
        <v>-78503.08</v>
      </c>
      <c r="F779" s="31"/>
      <c r="G779" s="36">
        <v>41867.160000000003</v>
      </c>
      <c r="H779" s="36">
        <v>11.18</v>
      </c>
      <c r="I779" s="36">
        <v>-120359.06</v>
      </c>
      <c r="J779" s="31"/>
      <c r="K779" t="e">
        <f>VLOOKUP(B779,#REF!,1,0)</f>
        <v>#REF!</v>
      </c>
    </row>
    <row r="780" spans="1:11" ht="15" customHeight="1">
      <c r="A780" s="34">
        <v>6</v>
      </c>
      <c r="B780" s="35" t="s">
        <v>4913</v>
      </c>
      <c r="C780" s="34" t="s">
        <v>4914</v>
      </c>
      <c r="D780" s="35" t="s">
        <v>4915</v>
      </c>
      <c r="E780" s="36">
        <v>-22496.95</v>
      </c>
      <c r="F780" s="31"/>
      <c r="G780" s="36">
        <v>11089.53</v>
      </c>
      <c r="H780" s="36">
        <v>0</v>
      </c>
      <c r="I780" s="36">
        <v>-33586.480000000003</v>
      </c>
      <c r="J780" s="31"/>
      <c r="K780" t="e">
        <f>VLOOKUP(B780,#REF!,1,0)</f>
        <v>#REF!</v>
      </c>
    </row>
    <row r="781" spans="1:11" ht="15" customHeight="1">
      <c r="A781" s="34">
        <v>5</v>
      </c>
      <c r="B781" s="35" t="s">
        <v>4916</v>
      </c>
      <c r="C781" s="34" t="s">
        <v>1</v>
      </c>
      <c r="D781" s="35" t="s">
        <v>4917</v>
      </c>
      <c r="E781" s="36">
        <v>-324520.93</v>
      </c>
      <c r="F781" s="31"/>
      <c r="G781" s="36">
        <v>171981.16</v>
      </c>
      <c r="H781" s="36">
        <v>35.950000000000003</v>
      </c>
      <c r="I781" s="36">
        <v>-496466.14</v>
      </c>
      <c r="J781" s="31"/>
      <c r="K781" t="e">
        <f>VLOOKUP(B781,#REF!,1,0)</f>
        <v>#REF!</v>
      </c>
    </row>
    <row r="782" spans="1:11" ht="15" customHeight="1">
      <c r="A782" s="34">
        <v>6</v>
      </c>
      <c r="B782" s="35" t="s">
        <v>4918</v>
      </c>
      <c r="C782" s="34" t="s">
        <v>4919</v>
      </c>
      <c r="D782" s="35" t="s">
        <v>4920</v>
      </c>
      <c r="E782" s="36">
        <v>-288042.78999999998</v>
      </c>
      <c r="F782" s="31"/>
      <c r="G782" s="36">
        <v>151392.88</v>
      </c>
      <c r="H782" s="36">
        <v>35.950000000000003</v>
      </c>
      <c r="I782" s="36">
        <v>-439399.72</v>
      </c>
      <c r="J782" s="31"/>
      <c r="K782" t="e">
        <f>VLOOKUP(B782,#REF!,1,0)</f>
        <v>#REF!</v>
      </c>
    </row>
    <row r="783" spans="1:11" ht="15" customHeight="1">
      <c r="A783" s="34">
        <v>6</v>
      </c>
      <c r="B783" s="35" t="s">
        <v>4921</v>
      </c>
      <c r="C783" s="34" t="s">
        <v>4922</v>
      </c>
      <c r="D783" s="35" t="s">
        <v>4923</v>
      </c>
      <c r="E783" s="36">
        <v>-36478.14</v>
      </c>
      <c r="F783" s="31"/>
      <c r="G783" s="36">
        <v>20588.28</v>
      </c>
      <c r="H783" s="36">
        <v>0</v>
      </c>
      <c r="I783" s="36">
        <v>-57066.42</v>
      </c>
      <c r="J783" s="31"/>
      <c r="K783" t="e">
        <f>VLOOKUP(B783,#REF!,1,0)</f>
        <v>#REF!</v>
      </c>
    </row>
    <row r="784" spans="1:11" ht="15" customHeight="1">
      <c r="A784" s="34">
        <v>4</v>
      </c>
      <c r="B784" s="35" t="s">
        <v>4924</v>
      </c>
      <c r="C784" s="34" t="s">
        <v>1</v>
      </c>
      <c r="D784" s="35" t="s">
        <v>4925</v>
      </c>
      <c r="E784" s="36">
        <v>-1071871.21</v>
      </c>
      <c r="F784" s="31"/>
      <c r="G784" s="36">
        <v>586271.07999999996</v>
      </c>
      <c r="H784" s="36">
        <v>2064.86</v>
      </c>
      <c r="I784" s="36">
        <v>-1656077.43</v>
      </c>
      <c r="J784" s="31"/>
      <c r="K784" t="e">
        <f>VLOOKUP(B784,#REF!,1,0)</f>
        <v>#REF!</v>
      </c>
    </row>
    <row r="785" spans="1:11" ht="15" customHeight="1">
      <c r="A785" s="34">
        <v>6</v>
      </c>
      <c r="B785" s="35" t="s">
        <v>4926</v>
      </c>
      <c r="C785" s="34" t="s">
        <v>4927</v>
      </c>
      <c r="D785" s="35" t="s">
        <v>4230</v>
      </c>
      <c r="E785" s="36">
        <v>-661360.53</v>
      </c>
      <c r="F785" s="31"/>
      <c r="G785" s="36">
        <v>372057.94</v>
      </c>
      <c r="H785" s="36">
        <v>388.52</v>
      </c>
      <c r="I785" s="36">
        <v>-1033029.95</v>
      </c>
      <c r="J785" s="31"/>
      <c r="K785" t="e">
        <f>VLOOKUP(B785,#REF!,1,0)</f>
        <v>#REF!</v>
      </c>
    </row>
    <row r="786" spans="1:11" ht="15" customHeight="1">
      <c r="A786" s="34">
        <v>6</v>
      </c>
      <c r="B786" s="35" t="s">
        <v>4928</v>
      </c>
      <c r="C786" s="34" t="s">
        <v>4929</v>
      </c>
      <c r="D786" s="35" t="s">
        <v>4930</v>
      </c>
      <c r="E786" s="36">
        <v>-118633.25</v>
      </c>
      <c r="F786" s="31"/>
      <c r="G786" s="36">
        <v>59801.47</v>
      </c>
      <c r="H786" s="36">
        <v>0</v>
      </c>
      <c r="I786" s="36">
        <v>-178434.72</v>
      </c>
      <c r="J786" s="31"/>
      <c r="K786" t="e">
        <f>VLOOKUP(B786,#REF!,1,0)</f>
        <v>#REF!</v>
      </c>
    </row>
    <row r="787" spans="1:11" ht="15" customHeight="1">
      <c r="A787" s="34">
        <v>6</v>
      </c>
      <c r="B787" s="35" t="s">
        <v>4931</v>
      </c>
      <c r="C787" s="34" t="s">
        <v>4932</v>
      </c>
      <c r="D787" s="35" t="s">
        <v>4933</v>
      </c>
      <c r="E787" s="36">
        <v>-29072.02</v>
      </c>
      <c r="F787" s="31"/>
      <c r="G787" s="36">
        <v>15039.09</v>
      </c>
      <c r="H787" s="36">
        <v>0</v>
      </c>
      <c r="I787" s="36">
        <v>-44111.11</v>
      </c>
      <c r="J787" s="31"/>
      <c r="K787" t="e">
        <f>VLOOKUP(B787,#REF!,1,0)</f>
        <v>#REF!</v>
      </c>
    </row>
    <row r="788" spans="1:11" ht="15" customHeight="1">
      <c r="A788" s="34">
        <v>6</v>
      </c>
      <c r="B788" s="35" t="s">
        <v>4934</v>
      </c>
      <c r="C788" s="34" t="s">
        <v>4935</v>
      </c>
      <c r="D788" s="35" t="s">
        <v>4936</v>
      </c>
      <c r="E788" s="36">
        <v>-6460.87</v>
      </c>
      <c r="F788" s="31"/>
      <c r="G788" s="36">
        <v>1511.75</v>
      </c>
      <c r="H788" s="36">
        <v>0</v>
      </c>
      <c r="I788" s="36">
        <v>-7972.62</v>
      </c>
      <c r="J788" s="31"/>
      <c r="K788" t="e">
        <f>VLOOKUP(B788,#REF!,1,0)</f>
        <v>#REF!</v>
      </c>
    </row>
    <row r="789" spans="1:11" ht="15" customHeight="1">
      <c r="A789" s="34">
        <v>6</v>
      </c>
      <c r="B789" s="35" t="s">
        <v>4937</v>
      </c>
      <c r="C789" s="34" t="s">
        <v>4938</v>
      </c>
      <c r="D789" s="35" t="s">
        <v>4939</v>
      </c>
      <c r="E789" s="36">
        <v>-22030.06</v>
      </c>
      <c r="F789" s="31"/>
      <c r="G789" s="36">
        <v>10578.43</v>
      </c>
      <c r="H789" s="36">
        <v>0</v>
      </c>
      <c r="I789" s="36">
        <v>-32608.49</v>
      </c>
      <c r="J789" s="31"/>
      <c r="K789" t="e">
        <f>VLOOKUP(B789,#REF!,1,0)</f>
        <v>#REF!</v>
      </c>
    </row>
    <row r="790" spans="1:11" ht="15" customHeight="1">
      <c r="A790" s="34">
        <v>6</v>
      </c>
      <c r="B790" s="35" t="s">
        <v>4940</v>
      </c>
      <c r="C790" s="34" t="s">
        <v>4941</v>
      </c>
      <c r="D790" s="35" t="s">
        <v>4942</v>
      </c>
      <c r="E790" s="36">
        <v>-1319.07</v>
      </c>
      <c r="F790" s="31"/>
      <c r="G790" s="36">
        <v>0</v>
      </c>
      <c r="H790" s="36">
        <v>0</v>
      </c>
      <c r="I790" s="36">
        <v>-1319.07</v>
      </c>
      <c r="J790" s="31"/>
      <c r="K790" t="e">
        <f>VLOOKUP(B790,#REF!,1,0)</f>
        <v>#REF!</v>
      </c>
    </row>
    <row r="791" spans="1:11" ht="15" customHeight="1">
      <c r="A791" s="34">
        <v>6</v>
      </c>
      <c r="B791" s="35" t="s">
        <v>4943</v>
      </c>
      <c r="C791" s="34" t="s">
        <v>4944</v>
      </c>
      <c r="D791" s="35" t="s">
        <v>4254</v>
      </c>
      <c r="E791" s="36">
        <v>-75127.8</v>
      </c>
      <c r="F791" s="31"/>
      <c r="G791" s="36">
        <v>40924.339999999997</v>
      </c>
      <c r="H791" s="36">
        <v>0.01</v>
      </c>
      <c r="I791" s="36">
        <v>-116052.13</v>
      </c>
      <c r="J791" s="31"/>
      <c r="K791" t="e">
        <f>VLOOKUP(B791,#REF!,1,0)</f>
        <v>#REF!</v>
      </c>
    </row>
    <row r="792" spans="1:11" ht="15" customHeight="1">
      <c r="A792" s="34">
        <v>6</v>
      </c>
      <c r="B792" s="35" t="s">
        <v>4948</v>
      </c>
      <c r="C792" s="34" t="s">
        <v>4949</v>
      </c>
      <c r="D792" s="35" t="s">
        <v>4242</v>
      </c>
      <c r="E792" s="36">
        <v>-92693.67</v>
      </c>
      <c r="F792" s="31"/>
      <c r="G792" s="36">
        <v>59138.14</v>
      </c>
      <c r="H792" s="36">
        <v>1676.33</v>
      </c>
      <c r="I792" s="36">
        <v>-150155.48000000001</v>
      </c>
      <c r="J792" s="31"/>
      <c r="K792" t="e">
        <f>VLOOKUP(B792,#REF!,1,0)</f>
        <v>#REF!</v>
      </c>
    </row>
    <row r="793" spans="1:11" ht="15" customHeight="1">
      <c r="A793" s="34">
        <v>6</v>
      </c>
      <c r="B793" s="35" t="s">
        <v>4950</v>
      </c>
      <c r="C793" s="34" t="s">
        <v>4951</v>
      </c>
      <c r="D793" s="35" t="s">
        <v>4952</v>
      </c>
      <c r="E793" s="36">
        <v>-2669.98</v>
      </c>
      <c r="F793" s="31"/>
      <c r="G793" s="36">
        <v>0</v>
      </c>
      <c r="H793" s="36">
        <v>0</v>
      </c>
      <c r="I793" s="36">
        <v>-2669.98</v>
      </c>
      <c r="J793" s="31"/>
      <c r="K793" t="e">
        <f>VLOOKUP(B793,#REF!,1,0)</f>
        <v>#REF!</v>
      </c>
    </row>
    <row r="794" spans="1:11" ht="15" customHeight="1">
      <c r="A794" s="34">
        <v>6</v>
      </c>
      <c r="B794" s="35" t="s">
        <v>5868</v>
      </c>
      <c r="C794" s="34" t="s">
        <v>5869</v>
      </c>
      <c r="D794" s="35" t="s">
        <v>5870</v>
      </c>
      <c r="E794" s="36">
        <v>-1056.17</v>
      </c>
      <c r="F794" s="31"/>
      <c r="G794" s="36">
        <v>377.2</v>
      </c>
      <c r="H794" s="36">
        <v>0</v>
      </c>
      <c r="I794" s="36">
        <v>-1433.37</v>
      </c>
      <c r="J794" s="31"/>
      <c r="K794" t="e">
        <f>VLOOKUP(B794,#REF!,1,0)</f>
        <v>#REF!</v>
      </c>
    </row>
    <row r="795" spans="1:11" ht="15" customHeight="1">
      <c r="A795" s="34">
        <v>6</v>
      </c>
      <c r="B795" s="35" t="s">
        <v>4956</v>
      </c>
      <c r="C795" s="34" t="s">
        <v>4957</v>
      </c>
      <c r="D795" s="35" t="s">
        <v>4958</v>
      </c>
      <c r="E795" s="36">
        <v>-13148.02</v>
      </c>
      <c r="F795" s="31"/>
      <c r="G795" s="36">
        <v>5073.2</v>
      </c>
      <c r="H795" s="36">
        <v>0</v>
      </c>
      <c r="I795" s="36">
        <v>-18221.22</v>
      </c>
      <c r="J795" s="31"/>
      <c r="K795" t="e">
        <f>VLOOKUP(B795,#REF!,1,0)</f>
        <v>#REF!</v>
      </c>
    </row>
    <row r="796" spans="1:11" ht="15" customHeight="1">
      <c r="A796" s="34">
        <v>6</v>
      </c>
      <c r="B796" s="35" t="s">
        <v>4959</v>
      </c>
      <c r="C796" s="34" t="s">
        <v>4960</v>
      </c>
      <c r="D796" s="35" t="s">
        <v>4961</v>
      </c>
      <c r="E796" s="36">
        <v>-11518.25</v>
      </c>
      <c r="F796" s="31"/>
      <c r="G796" s="36">
        <v>0</v>
      </c>
      <c r="H796" s="36">
        <v>0</v>
      </c>
      <c r="I796" s="36">
        <v>-11518.25</v>
      </c>
      <c r="J796" s="31"/>
      <c r="K796" t="e">
        <f>VLOOKUP(B796,#REF!,1,0)</f>
        <v>#REF!</v>
      </c>
    </row>
    <row r="797" spans="1:11" ht="15" customHeight="1">
      <c r="A797" s="34">
        <v>6</v>
      </c>
      <c r="B797" s="35" t="s">
        <v>4962</v>
      </c>
      <c r="C797" s="34" t="s">
        <v>4963</v>
      </c>
      <c r="D797" s="35" t="s">
        <v>4964</v>
      </c>
      <c r="E797" s="36">
        <v>-36781.519999999997</v>
      </c>
      <c r="F797" s="31"/>
      <c r="G797" s="36">
        <v>21769.52</v>
      </c>
      <c r="H797" s="36">
        <v>0</v>
      </c>
      <c r="I797" s="36">
        <v>-58551.040000000001</v>
      </c>
      <c r="J797" s="31"/>
      <c r="K797" t="e">
        <f>VLOOKUP(B797,#REF!,1,0)</f>
        <v>#REF!</v>
      </c>
    </row>
    <row r="798" spans="1:11" ht="15" customHeight="1">
      <c r="A798" s="34">
        <v>4</v>
      </c>
      <c r="B798" s="35" t="s">
        <v>4965</v>
      </c>
      <c r="C798" s="34" t="s">
        <v>1</v>
      </c>
      <c r="D798" s="35" t="s">
        <v>4966</v>
      </c>
      <c r="E798" s="36">
        <v>-8208.65</v>
      </c>
      <c r="F798" s="31"/>
      <c r="G798" s="36">
        <v>3742.5</v>
      </c>
      <c r="H798" s="36">
        <v>0</v>
      </c>
      <c r="I798" s="36">
        <v>-11951.15</v>
      </c>
      <c r="J798" s="31"/>
      <c r="K798" t="e">
        <f>VLOOKUP(B798,#REF!,1,0)</f>
        <v>#REF!</v>
      </c>
    </row>
    <row r="799" spans="1:11" ht="15" customHeight="1">
      <c r="A799" s="34">
        <v>6</v>
      </c>
      <c r="B799" s="35" t="s">
        <v>4967</v>
      </c>
      <c r="C799" s="34" t="s">
        <v>4968</v>
      </c>
      <c r="D799" s="35" t="s">
        <v>4969</v>
      </c>
      <c r="E799" s="36">
        <v>-8208.65</v>
      </c>
      <c r="F799" s="31"/>
      <c r="G799" s="36">
        <v>3742.5</v>
      </c>
      <c r="H799" s="36">
        <v>0</v>
      </c>
      <c r="I799" s="36">
        <v>-11951.15</v>
      </c>
      <c r="J799" s="31"/>
      <c r="K799" t="e">
        <f>VLOOKUP(B799,#REF!,1,0)</f>
        <v>#REF!</v>
      </c>
    </row>
    <row r="800" spans="1:11" ht="15" customHeight="1">
      <c r="A800" s="34">
        <v>4</v>
      </c>
      <c r="B800" s="35" t="s">
        <v>4970</v>
      </c>
      <c r="C800" s="34" t="s">
        <v>1</v>
      </c>
      <c r="D800" s="35" t="s">
        <v>4971</v>
      </c>
      <c r="E800" s="36">
        <v>-43516.9</v>
      </c>
      <c r="F800" s="31"/>
      <c r="G800" s="36">
        <v>21955.32</v>
      </c>
      <c r="H800" s="36">
        <v>2745.77</v>
      </c>
      <c r="I800" s="36">
        <v>-62726.45</v>
      </c>
      <c r="J800" s="31"/>
      <c r="K800" t="e">
        <f>VLOOKUP(B800,#REF!,1,0)</f>
        <v>#REF!</v>
      </c>
    </row>
    <row r="801" spans="1:11" ht="15" customHeight="1">
      <c r="A801" s="34">
        <v>6</v>
      </c>
      <c r="B801" s="35" t="s">
        <v>4972</v>
      </c>
      <c r="C801" s="34" t="s">
        <v>4973</v>
      </c>
      <c r="D801" s="35" t="s">
        <v>4974</v>
      </c>
      <c r="E801" s="36">
        <v>-5245.06</v>
      </c>
      <c r="F801" s="31"/>
      <c r="G801" s="36">
        <v>2614.1</v>
      </c>
      <c r="H801" s="36">
        <v>0</v>
      </c>
      <c r="I801" s="36">
        <v>-7859.16</v>
      </c>
      <c r="J801" s="31"/>
      <c r="K801" t="e">
        <f>VLOOKUP(B801,#REF!,1,0)</f>
        <v>#REF!</v>
      </c>
    </row>
    <row r="802" spans="1:11" ht="15" customHeight="1">
      <c r="A802" s="34">
        <v>6</v>
      </c>
      <c r="B802" s="35" t="s">
        <v>4975</v>
      </c>
      <c r="C802" s="34" t="s">
        <v>4976</v>
      </c>
      <c r="D802" s="35" t="s">
        <v>4977</v>
      </c>
      <c r="E802" s="36">
        <v>-38271.839999999997</v>
      </c>
      <c r="F802" s="31"/>
      <c r="G802" s="36">
        <v>19341.22</v>
      </c>
      <c r="H802" s="36">
        <v>2745.77</v>
      </c>
      <c r="I802" s="36">
        <v>-54867.29</v>
      </c>
      <c r="J802" s="31"/>
      <c r="K802" t="e">
        <f>VLOOKUP(B802,#REF!,1,0)</f>
        <v>#REF!</v>
      </c>
    </row>
    <row r="803" spans="1:11" ht="15" customHeight="1">
      <c r="A803" s="34">
        <v>4</v>
      </c>
      <c r="B803" s="35" t="s">
        <v>4984</v>
      </c>
      <c r="C803" s="34" t="s">
        <v>1</v>
      </c>
      <c r="D803" s="35" t="s">
        <v>4985</v>
      </c>
      <c r="E803" s="36">
        <v>-69468.179999999993</v>
      </c>
      <c r="F803" s="31"/>
      <c r="G803" s="36">
        <v>42743.35</v>
      </c>
      <c r="H803" s="36">
        <v>7100</v>
      </c>
      <c r="I803" s="36">
        <v>-105111.53</v>
      </c>
      <c r="J803" s="31"/>
      <c r="K803" t="e">
        <f>VLOOKUP(B803,#REF!,1,0)</f>
        <v>#REF!</v>
      </c>
    </row>
    <row r="804" spans="1:11" ht="15" customHeight="1">
      <c r="A804" s="34">
        <v>6</v>
      </c>
      <c r="B804" s="35" t="s">
        <v>4986</v>
      </c>
      <c r="C804" s="34" t="s">
        <v>4987</v>
      </c>
      <c r="D804" s="35" t="s">
        <v>4988</v>
      </c>
      <c r="E804" s="36">
        <v>-5649.6</v>
      </c>
      <c r="F804" s="31"/>
      <c r="G804" s="36">
        <v>6843.35</v>
      </c>
      <c r="H804" s="36">
        <v>0</v>
      </c>
      <c r="I804" s="36">
        <v>-12492.95</v>
      </c>
      <c r="J804" s="31"/>
      <c r="K804" t="e">
        <f>VLOOKUP(B804,#REF!,1,0)</f>
        <v>#REF!</v>
      </c>
    </row>
    <row r="805" spans="1:11" ht="15" customHeight="1">
      <c r="A805" s="34">
        <v>6</v>
      </c>
      <c r="B805" s="35" t="s">
        <v>4992</v>
      </c>
      <c r="C805" s="34" t="s">
        <v>4993</v>
      </c>
      <c r="D805" s="35" t="s">
        <v>4994</v>
      </c>
      <c r="E805" s="36">
        <v>-63818.58</v>
      </c>
      <c r="F805" s="31"/>
      <c r="G805" s="36">
        <v>35900</v>
      </c>
      <c r="H805" s="36">
        <v>7100</v>
      </c>
      <c r="I805" s="36">
        <v>-92618.58</v>
      </c>
      <c r="J805" s="31"/>
      <c r="K805" t="e">
        <f>VLOOKUP(B805,#REF!,1,0)</f>
        <v>#REF!</v>
      </c>
    </row>
    <row r="806" spans="1:11" ht="15" customHeight="1">
      <c r="A806" s="34">
        <v>4</v>
      </c>
      <c r="B806" s="35" t="s">
        <v>4995</v>
      </c>
      <c r="C806" s="34" t="s">
        <v>1</v>
      </c>
      <c r="D806" s="35" t="s">
        <v>4996</v>
      </c>
      <c r="E806" s="36">
        <v>-14776.2</v>
      </c>
      <c r="F806" s="31"/>
      <c r="G806" s="36">
        <v>5228.1000000000004</v>
      </c>
      <c r="H806" s="36">
        <v>0</v>
      </c>
      <c r="I806" s="36">
        <v>-20004.3</v>
      </c>
      <c r="J806" s="31"/>
      <c r="K806" t="e">
        <f>VLOOKUP(B806,#REF!,1,0)</f>
        <v>#REF!</v>
      </c>
    </row>
    <row r="807" spans="1:11" ht="15" customHeight="1">
      <c r="A807" s="34">
        <v>6</v>
      </c>
      <c r="B807" s="35" t="s">
        <v>4997</v>
      </c>
      <c r="C807" s="34" t="s">
        <v>4998</v>
      </c>
      <c r="D807" s="35" t="s">
        <v>4999</v>
      </c>
      <c r="E807" s="36">
        <v>-14776.2</v>
      </c>
      <c r="F807" s="31"/>
      <c r="G807" s="36">
        <v>5228.1000000000004</v>
      </c>
      <c r="H807" s="36">
        <v>0</v>
      </c>
      <c r="I807" s="36">
        <v>-20004.3</v>
      </c>
      <c r="J807" s="31"/>
      <c r="K807" t="e">
        <f>VLOOKUP(B807,#REF!,1,0)</f>
        <v>#REF!</v>
      </c>
    </row>
    <row r="808" spans="1:11" ht="15" customHeight="1">
      <c r="A808" s="34">
        <v>4</v>
      </c>
      <c r="B808" s="35" t="s">
        <v>5000</v>
      </c>
      <c r="C808" s="34" t="s">
        <v>1</v>
      </c>
      <c r="D808" s="35" t="s">
        <v>5001</v>
      </c>
      <c r="E808" s="36">
        <v>-4900</v>
      </c>
      <c r="F808" s="31"/>
      <c r="G808" s="36">
        <v>300</v>
      </c>
      <c r="H808" s="36">
        <v>0</v>
      </c>
      <c r="I808" s="36">
        <v>-5200</v>
      </c>
      <c r="J808" s="31"/>
      <c r="K808" t="e">
        <f>VLOOKUP(B808,#REF!,1,0)</f>
        <v>#REF!</v>
      </c>
    </row>
    <row r="809" spans="1:11" ht="15" customHeight="1">
      <c r="A809" s="34">
        <v>6</v>
      </c>
      <c r="B809" s="35" t="s">
        <v>5002</v>
      </c>
      <c r="C809" s="34" t="s">
        <v>5003</v>
      </c>
      <c r="D809" s="35" t="s">
        <v>5004</v>
      </c>
      <c r="E809" s="36">
        <v>-4900</v>
      </c>
      <c r="F809" s="31"/>
      <c r="G809" s="36">
        <v>300</v>
      </c>
      <c r="H809" s="36">
        <v>0</v>
      </c>
      <c r="I809" s="36">
        <v>-5200</v>
      </c>
      <c r="J809" s="31"/>
      <c r="K809" t="e">
        <f>VLOOKUP(B809,#REF!,1,0)</f>
        <v>#REF!</v>
      </c>
    </row>
    <row r="810" spans="1:11" ht="15" customHeight="1">
      <c r="A810" s="34">
        <v>4</v>
      </c>
      <c r="B810" s="35" t="s">
        <v>5005</v>
      </c>
      <c r="C810" s="34" t="s">
        <v>1</v>
      </c>
      <c r="D810" s="35" t="s">
        <v>5006</v>
      </c>
      <c r="E810" s="36">
        <v>-35920.949999999997</v>
      </c>
      <c r="F810" s="31"/>
      <c r="G810" s="36">
        <v>19099.39</v>
      </c>
      <c r="H810" s="36">
        <v>2257.81</v>
      </c>
      <c r="I810" s="36">
        <v>-52762.53</v>
      </c>
      <c r="J810" s="31"/>
      <c r="K810" t="e">
        <f>VLOOKUP(B810,#REF!,1,0)</f>
        <v>#REF!</v>
      </c>
    </row>
    <row r="811" spans="1:11" ht="15" customHeight="1">
      <c r="A811" s="34">
        <v>6</v>
      </c>
      <c r="B811" s="35" t="s">
        <v>5010</v>
      </c>
      <c r="C811" s="34" t="s">
        <v>5011</v>
      </c>
      <c r="D811" s="35" t="s">
        <v>5012</v>
      </c>
      <c r="E811" s="36">
        <v>-10055.26</v>
      </c>
      <c r="F811" s="31"/>
      <c r="G811" s="36">
        <v>6523.1</v>
      </c>
      <c r="H811" s="36">
        <v>2257.23</v>
      </c>
      <c r="I811" s="36">
        <v>-14321.13</v>
      </c>
      <c r="J811" s="31"/>
      <c r="K811" t="e">
        <f>VLOOKUP(B811,#REF!,1,0)</f>
        <v>#REF!</v>
      </c>
    </row>
    <row r="812" spans="1:11" ht="15" customHeight="1">
      <c r="A812" s="34">
        <v>6</v>
      </c>
      <c r="B812" s="35" t="s">
        <v>5013</v>
      </c>
      <c r="C812" s="34" t="s">
        <v>5014</v>
      </c>
      <c r="D812" s="35" t="s">
        <v>5015</v>
      </c>
      <c r="E812" s="36">
        <v>-22157.87</v>
      </c>
      <c r="F812" s="31"/>
      <c r="G812" s="36">
        <v>10708.28</v>
      </c>
      <c r="H812" s="36">
        <v>0.57999999999999996</v>
      </c>
      <c r="I812" s="36">
        <v>-32865.57</v>
      </c>
      <c r="J812" s="31"/>
      <c r="K812" t="e">
        <f>VLOOKUP(B812,#REF!,1,0)</f>
        <v>#REF!</v>
      </c>
    </row>
    <row r="813" spans="1:11" ht="15" customHeight="1">
      <c r="A813" s="34">
        <v>6</v>
      </c>
      <c r="B813" s="35" t="s">
        <v>5016</v>
      </c>
      <c r="C813" s="34" t="s">
        <v>5017</v>
      </c>
      <c r="D813" s="35" t="s">
        <v>5018</v>
      </c>
      <c r="E813" s="36">
        <v>-3707.82</v>
      </c>
      <c r="F813" s="31"/>
      <c r="G813" s="36">
        <v>1868.01</v>
      </c>
      <c r="H813" s="36">
        <v>0</v>
      </c>
      <c r="I813" s="36">
        <v>-5575.83</v>
      </c>
      <c r="J813" s="31"/>
      <c r="K813" t="e">
        <f>VLOOKUP(B813,#REF!,1,0)</f>
        <v>#REF!</v>
      </c>
    </row>
    <row r="814" spans="1:11" ht="15" customHeight="1">
      <c r="A814" s="34">
        <v>4</v>
      </c>
      <c r="B814" s="35" t="s">
        <v>5019</v>
      </c>
      <c r="C814" s="34" t="s">
        <v>1</v>
      </c>
      <c r="D814" s="35" t="s">
        <v>5020</v>
      </c>
      <c r="E814" s="36">
        <v>-208280.02</v>
      </c>
      <c r="F814" s="31"/>
      <c r="G814" s="36">
        <v>149369.29999999999</v>
      </c>
      <c r="H814" s="36">
        <v>31927</v>
      </c>
      <c r="I814" s="36">
        <v>-325722.32</v>
      </c>
      <c r="J814" s="31"/>
      <c r="K814" t="e">
        <f>VLOOKUP(B814,#REF!,1,0)</f>
        <v>#REF!</v>
      </c>
    </row>
    <row r="815" spans="1:11" ht="15" customHeight="1">
      <c r="A815" s="34">
        <v>6</v>
      </c>
      <c r="B815" s="35" t="s">
        <v>5021</v>
      </c>
      <c r="C815" s="34" t="s">
        <v>5022</v>
      </c>
      <c r="D815" s="35" t="s">
        <v>5023</v>
      </c>
      <c r="E815" s="36">
        <v>-97015.59</v>
      </c>
      <c r="F815" s="31"/>
      <c r="G815" s="36">
        <v>62956.11</v>
      </c>
      <c r="H815" s="36">
        <v>31927</v>
      </c>
      <c r="I815" s="36">
        <v>-128044.7</v>
      </c>
      <c r="J815" s="31"/>
      <c r="K815" t="e">
        <f>VLOOKUP(B815,#REF!,1,0)</f>
        <v>#REF!</v>
      </c>
    </row>
    <row r="816" spans="1:11" ht="15" customHeight="1">
      <c r="A816" s="34">
        <v>6</v>
      </c>
      <c r="B816" s="35" t="s">
        <v>5024</v>
      </c>
      <c r="C816" s="34" t="s">
        <v>5025</v>
      </c>
      <c r="D816" s="35" t="s">
        <v>5026</v>
      </c>
      <c r="E816" s="36">
        <v>-59553.89</v>
      </c>
      <c r="F816" s="31"/>
      <c r="G816" s="36">
        <v>37469.26</v>
      </c>
      <c r="H816" s="36">
        <v>0</v>
      </c>
      <c r="I816" s="36">
        <v>-97023.15</v>
      </c>
      <c r="J816" s="31"/>
      <c r="K816" t="e">
        <f>VLOOKUP(B816,#REF!,1,0)</f>
        <v>#REF!</v>
      </c>
    </row>
    <row r="817" spans="1:11" ht="15" customHeight="1">
      <c r="A817" s="34">
        <v>6</v>
      </c>
      <c r="B817" s="35" t="s">
        <v>5832</v>
      </c>
      <c r="C817" s="34" t="s">
        <v>5833</v>
      </c>
      <c r="D817" s="35" t="s">
        <v>5834</v>
      </c>
      <c r="E817" s="36">
        <v>0</v>
      </c>
      <c r="F817" s="31"/>
      <c r="G817" s="36">
        <v>7554.32</v>
      </c>
      <c r="H817" s="36">
        <v>0</v>
      </c>
      <c r="I817" s="36">
        <v>-7554.32</v>
      </c>
      <c r="J817" s="31"/>
      <c r="K817" t="e">
        <f>VLOOKUP(B817,#REF!,1,0)</f>
        <v>#REF!</v>
      </c>
    </row>
    <row r="818" spans="1:11" ht="15" customHeight="1">
      <c r="A818" s="34">
        <v>6</v>
      </c>
      <c r="B818" s="35" t="s">
        <v>5027</v>
      </c>
      <c r="C818" s="34" t="s">
        <v>5028</v>
      </c>
      <c r="D818" s="35" t="s">
        <v>5029</v>
      </c>
      <c r="E818" s="36">
        <v>-6537.35</v>
      </c>
      <c r="F818" s="31"/>
      <c r="G818" s="36">
        <v>6596.34</v>
      </c>
      <c r="H818" s="36">
        <v>0</v>
      </c>
      <c r="I818" s="36">
        <v>-13133.69</v>
      </c>
      <c r="J818" s="31"/>
      <c r="K818" t="e">
        <f>VLOOKUP(B818,#REF!,1,0)</f>
        <v>#REF!</v>
      </c>
    </row>
    <row r="819" spans="1:11" ht="15" customHeight="1">
      <c r="A819" s="34">
        <v>6</v>
      </c>
      <c r="B819" s="35" t="s">
        <v>5871</v>
      </c>
      <c r="C819" s="34" t="s">
        <v>5872</v>
      </c>
      <c r="D819" s="35" t="s">
        <v>5873</v>
      </c>
      <c r="E819" s="36">
        <v>0</v>
      </c>
      <c r="F819" s="31"/>
      <c r="G819" s="36">
        <v>9512.68</v>
      </c>
      <c r="H819" s="36">
        <v>0</v>
      </c>
      <c r="I819" s="36">
        <v>-9512.68</v>
      </c>
      <c r="J819" s="31"/>
      <c r="K819" t="e">
        <f>VLOOKUP(B819,#REF!,1,0)</f>
        <v>#REF!</v>
      </c>
    </row>
    <row r="820" spans="1:11" ht="15" customHeight="1">
      <c r="A820" s="34">
        <v>6</v>
      </c>
      <c r="B820" s="35" t="s">
        <v>5030</v>
      </c>
      <c r="C820" s="34" t="s">
        <v>5031</v>
      </c>
      <c r="D820" s="35" t="s">
        <v>5032</v>
      </c>
      <c r="E820" s="36">
        <v>-34180.44</v>
      </c>
      <c r="F820" s="31"/>
      <c r="G820" s="36">
        <v>16693.189999999999</v>
      </c>
      <c r="H820" s="36">
        <v>0</v>
      </c>
      <c r="I820" s="36">
        <v>-50873.63</v>
      </c>
      <c r="J820" s="31"/>
      <c r="K820" t="e">
        <f>VLOOKUP(B820,#REF!,1,0)</f>
        <v>#REF!</v>
      </c>
    </row>
    <row r="821" spans="1:11" ht="15" customHeight="1">
      <c r="A821" s="34">
        <v>6</v>
      </c>
      <c r="B821" s="35" t="s">
        <v>5033</v>
      </c>
      <c r="C821" s="34" t="s">
        <v>5034</v>
      </c>
      <c r="D821" s="35" t="s">
        <v>5035</v>
      </c>
      <c r="E821" s="36">
        <v>-2871.26</v>
      </c>
      <c r="F821" s="31"/>
      <c r="G821" s="36">
        <v>1546.57</v>
      </c>
      <c r="H821" s="36">
        <v>0</v>
      </c>
      <c r="I821" s="36">
        <v>-4417.83</v>
      </c>
      <c r="J821" s="31"/>
      <c r="K821" t="e">
        <f>VLOOKUP(B821,#REF!,1,0)</f>
        <v>#REF!</v>
      </c>
    </row>
    <row r="822" spans="1:11" ht="15" customHeight="1">
      <c r="A822" s="34">
        <v>6</v>
      </c>
      <c r="B822" s="35" t="s">
        <v>5036</v>
      </c>
      <c r="C822" s="34" t="s">
        <v>5037</v>
      </c>
      <c r="D822" s="35" t="s">
        <v>5038</v>
      </c>
      <c r="E822" s="36">
        <v>-6491</v>
      </c>
      <c r="F822" s="31"/>
      <c r="G822" s="36">
        <v>4337</v>
      </c>
      <c r="H822" s="36">
        <v>0</v>
      </c>
      <c r="I822" s="36">
        <v>-10828</v>
      </c>
      <c r="J822" s="31"/>
      <c r="K822" t="e">
        <f>VLOOKUP(B822,#REF!,1,0)</f>
        <v>#REF!</v>
      </c>
    </row>
    <row r="823" spans="1:11" ht="15" customHeight="1">
      <c r="A823" s="34">
        <v>6</v>
      </c>
      <c r="B823" s="35" t="s">
        <v>5039</v>
      </c>
      <c r="C823" s="34" t="s">
        <v>5040</v>
      </c>
      <c r="D823" s="35" t="s">
        <v>5041</v>
      </c>
      <c r="E823" s="36">
        <v>-182.38</v>
      </c>
      <c r="F823" s="31"/>
      <c r="G823" s="36">
        <v>0</v>
      </c>
      <c r="H823" s="36">
        <v>0</v>
      </c>
      <c r="I823" s="36">
        <v>-182.38</v>
      </c>
      <c r="J823" s="31"/>
      <c r="K823" t="e">
        <f>VLOOKUP(B823,#REF!,1,0)</f>
        <v>#REF!</v>
      </c>
    </row>
    <row r="824" spans="1:11" ht="15" customHeight="1">
      <c r="A824" s="34">
        <v>6</v>
      </c>
      <c r="B824" s="35" t="s">
        <v>6026</v>
      </c>
      <c r="C824" s="34" t="s">
        <v>6027</v>
      </c>
      <c r="D824" s="35" t="s">
        <v>6028</v>
      </c>
      <c r="E824" s="36">
        <v>0</v>
      </c>
      <c r="F824" s="31"/>
      <c r="G824" s="36">
        <v>2241.29</v>
      </c>
      <c r="H824" s="36">
        <v>0</v>
      </c>
      <c r="I824" s="36">
        <v>-2241.29</v>
      </c>
      <c r="J824" s="31"/>
      <c r="K824" t="e">
        <f>VLOOKUP(B824,#REF!,1,0)</f>
        <v>#REF!</v>
      </c>
    </row>
    <row r="825" spans="1:11" ht="15" customHeight="1">
      <c r="A825" s="34">
        <v>6</v>
      </c>
      <c r="B825" s="35" t="s">
        <v>5045</v>
      </c>
      <c r="C825" s="34" t="s">
        <v>5046</v>
      </c>
      <c r="D825" s="35" t="s">
        <v>5047</v>
      </c>
      <c r="E825" s="36">
        <v>-1006.09</v>
      </c>
      <c r="F825" s="31"/>
      <c r="G825" s="36">
        <v>21</v>
      </c>
      <c r="H825" s="36">
        <v>0</v>
      </c>
      <c r="I825" s="36">
        <v>-1027.0899999999999</v>
      </c>
      <c r="J825" s="31"/>
      <c r="K825" t="e">
        <f>VLOOKUP(B825,#REF!,1,0)</f>
        <v>#REF!</v>
      </c>
    </row>
    <row r="826" spans="1:11" ht="15" customHeight="1">
      <c r="A826" s="34">
        <v>6</v>
      </c>
      <c r="B826" s="35" t="s">
        <v>5048</v>
      </c>
      <c r="C826" s="34" t="s">
        <v>5049</v>
      </c>
      <c r="D826" s="35" t="s">
        <v>5050</v>
      </c>
      <c r="E826" s="36">
        <v>-442.02</v>
      </c>
      <c r="F826" s="31"/>
      <c r="G826" s="36">
        <v>441.54</v>
      </c>
      <c r="H826" s="36">
        <v>0</v>
      </c>
      <c r="I826" s="36">
        <v>-883.56</v>
      </c>
      <c r="J826" s="31"/>
      <c r="K826" t="e">
        <f>VLOOKUP(B826,#REF!,1,0)</f>
        <v>#REF!</v>
      </c>
    </row>
    <row r="827" spans="1:11" ht="15" customHeight="1">
      <c r="A827" s="34">
        <v>4</v>
      </c>
      <c r="B827" s="35" t="s">
        <v>5051</v>
      </c>
      <c r="C827" s="34" t="s">
        <v>1</v>
      </c>
      <c r="D827" s="35" t="s">
        <v>5052</v>
      </c>
      <c r="E827" s="36">
        <v>-75865.009999999995</v>
      </c>
      <c r="F827" s="31"/>
      <c r="G827" s="36">
        <v>110228.68</v>
      </c>
      <c r="H827" s="36">
        <v>6500</v>
      </c>
      <c r="I827" s="36">
        <v>-179593.69</v>
      </c>
      <c r="J827" s="31"/>
      <c r="K827" t="e">
        <f>VLOOKUP(B827,#REF!,1,0)</f>
        <v>#REF!</v>
      </c>
    </row>
    <row r="828" spans="1:11" ht="15" customHeight="1">
      <c r="A828" s="34">
        <v>6</v>
      </c>
      <c r="B828" s="35" t="s">
        <v>5933</v>
      </c>
      <c r="C828" s="34" t="s">
        <v>5934</v>
      </c>
      <c r="D828" s="35" t="s">
        <v>5935</v>
      </c>
      <c r="E828" s="36">
        <v>-277.8</v>
      </c>
      <c r="F828" s="31"/>
      <c r="G828" s="36">
        <v>0</v>
      </c>
      <c r="H828" s="36">
        <v>0</v>
      </c>
      <c r="I828" s="36">
        <v>-277.8</v>
      </c>
      <c r="J828" s="31"/>
      <c r="K828" t="e">
        <f>VLOOKUP(B828,#REF!,1,0)</f>
        <v>#REF!</v>
      </c>
    </row>
    <row r="829" spans="1:11" ht="15" customHeight="1">
      <c r="A829" s="34">
        <v>6</v>
      </c>
      <c r="B829" s="35" t="s">
        <v>6029</v>
      </c>
      <c r="C829" s="34" t="s">
        <v>6030</v>
      </c>
      <c r="D829" s="35" t="s">
        <v>6031</v>
      </c>
      <c r="E829" s="36">
        <v>0</v>
      </c>
      <c r="F829" s="31"/>
      <c r="G829" s="36">
        <v>109.81</v>
      </c>
      <c r="H829" s="36">
        <v>0</v>
      </c>
      <c r="I829" s="36">
        <v>-109.81</v>
      </c>
      <c r="J829" s="31"/>
      <c r="K829" t="e">
        <f>VLOOKUP(B829,#REF!,1,0)</f>
        <v>#REF!</v>
      </c>
    </row>
    <row r="830" spans="1:11" ht="15" customHeight="1">
      <c r="A830" s="34">
        <v>6</v>
      </c>
      <c r="B830" s="35" t="s">
        <v>5053</v>
      </c>
      <c r="C830" s="34" t="s">
        <v>5054</v>
      </c>
      <c r="D830" s="35" t="s">
        <v>5055</v>
      </c>
      <c r="E830" s="36">
        <v>0</v>
      </c>
      <c r="F830" s="31"/>
      <c r="G830" s="36">
        <v>535.4</v>
      </c>
      <c r="H830" s="36">
        <v>0</v>
      </c>
      <c r="I830" s="36">
        <v>-535.4</v>
      </c>
      <c r="J830" s="31"/>
      <c r="K830" t="e">
        <f>VLOOKUP(B830,#REF!,1,0)</f>
        <v>#REF!</v>
      </c>
    </row>
    <row r="831" spans="1:11" ht="15" customHeight="1">
      <c r="A831" s="34">
        <v>6</v>
      </c>
      <c r="B831" s="35" t="s">
        <v>5056</v>
      </c>
      <c r="C831" s="34" t="s">
        <v>5057</v>
      </c>
      <c r="D831" s="35" t="s">
        <v>5058</v>
      </c>
      <c r="E831" s="36">
        <v>-13139.16</v>
      </c>
      <c r="F831" s="31"/>
      <c r="G831" s="36">
        <v>11326.2</v>
      </c>
      <c r="H831" s="36">
        <v>6500</v>
      </c>
      <c r="I831" s="36">
        <v>-17965.36</v>
      </c>
      <c r="J831" s="31"/>
      <c r="K831" t="e">
        <f>VLOOKUP(B831,#REF!,1,0)</f>
        <v>#REF!</v>
      </c>
    </row>
    <row r="832" spans="1:11" ht="15" customHeight="1">
      <c r="A832" s="34">
        <v>6</v>
      </c>
      <c r="B832" s="35" t="s">
        <v>5059</v>
      </c>
      <c r="C832" s="34" t="s">
        <v>5060</v>
      </c>
      <c r="D832" s="35" t="s">
        <v>5061</v>
      </c>
      <c r="E832" s="36">
        <v>-59245.49</v>
      </c>
      <c r="F832" s="31"/>
      <c r="G832" s="36">
        <v>34148.65</v>
      </c>
      <c r="H832" s="36">
        <v>0</v>
      </c>
      <c r="I832" s="36">
        <v>-93394.14</v>
      </c>
      <c r="J832" s="31"/>
      <c r="K832" t="e">
        <f>VLOOKUP(B832,#REF!,1,0)</f>
        <v>#REF!</v>
      </c>
    </row>
    <row r="833" spans="1:11" ht="15" customHeight="1">
      <c r="A833" s="34">
        <v>6</v>
      </c>
      <c r="B833" s="35" t="s">
        <v>5062</v>
      </c>
      <c r="C833" s="34" t="s">
        <v>5063</v>
      </c>
      <c r="D833" s="35" t="s">
        <v>5064</v>
      </c>
      <c r="E833" s="36">
        <v>-2897.56</v>
      </c>
      <c r="F833" s="31"/>
      <c r="G833" s="36">
        <v>63658.62</v>
      </c>
      <c r="H833" s="36">
        <v>0</v>
      </c>
      <c r="I833" s="36">
        <v>-66556.179999999993</v>
      </c>
      <c r="J833" s="31"/>
      <c r="K833" t="e">
        <f>VLOOKUP(B833,#REF!,1,0)</f>
        <v>#REF!</v>
      </c>
    </row>
    <row r="834" spans="1:11" ht="15" customHeight="1">
      <c r="A834" s="34">
        <v>6</v>
      </c>
      <c r="B834" s="35" t="s">
        <v>5065</v>
      </c>
      <c r="C834" s="34" t="s">
        <v>5066</v>
      </c>
      <c r="D834" s="35" t="s">
        <v>5067</v>
      </c>
      <c r="E834" s="36">
        <v>-305</v>
      </c>
      <c r="F834" s="31"/>
      <c r="G834" s="36">
        <v>450</v>
      </c>
      <c r="H834" s="36">
        <v>0</v>
      </c>
      <c r="I834" s="36">
        <v>-755</v>
      </c>
      <c r="J834" s="31"/>
      <c r="K834" t="e">
        <f>VLOOKUP(B834,#REF!,1,0)</f>
        <v>#REF!</v>
      </c>
    </row>
    <row r="835" spans="1:11" ht="15" customHeight="1">
      <c r="A835" s="34">
        <v>4</v>
      </c>
      <c r="B835" s="35" t="s">
        <v>5068</v>
      </c>
      <c r="C835" s="34" t="s">
        <v>1</v>
      </c>
      <c r="D835" s="35" t="s">
        <v>5069</v>
      </c>
      <c r="E835" s="36">
        <v>-178144.8</v>
      </c>
      <c r="F835" s="31"/>
      <c r="G835" s="36">
        <v>89285.89</v>
      </c>
      <c r="H835" s="36">
        <v>0</v>
      </c>
      <c r="I835" s="36">
        <v>-267430.69</v>
      </c>
      <c r="J835" s="31"/>
      <c r="K835" t="e">
        <f>VLOOKUP(B835,#REF!,1,0)</f>
        <v>#REF!</v>
      </c>
    </row>
    <row r="836" spans="1:11" ht="15" customHeight="1">
      <c r="A836" s="34">
        <v>6</v>
      </c>
      <c r="B836" s="35" t="s">
        <v>5070</v>
      </c>
      <c r="C836" s="34" t="s">
        <v>5071</v>
      </c>
      <c r="D836" s="35" t="s">
        <v>5072</v>
      </c>
      <c r="E836" s="36">
        <v>-178144.8</v>
      </c>
      <c r="F836" s="31"/>
      <c r="G836" s="36">
        <v>89285.89</v>
      </c>
      <c r="H836" s="36">
        <v>0</v>
      </c>
      <c r="I836" s="36">
        <v>-267430.69</v>
      </c>
      <c r="J836" s="31"/>
      <c r="K836" t="e">
        <f>VLOOKUP(B836,#REF!,1,0)</f>
        <v>#REF!</v>
      </c>
    </row>
    <row r="837" spans="1:11" ht="15" customHeight="1">
      <c r="A837" s="34">
        <v>4</v>
      </c>
      <c r="B837" s="35" t="s">
        <v>5073</v>
      </c>
      <c r="C837" s="34" t="s">
        <v>1</v>
      </c>
      <c r="D837" s="35" t="s">
        <v>5074</v>
      </c>
      <c r="E837" s="36">
        <v>-273949.59000000003</v>
      </c>
      <c r="F837" s="31"/>
      <c r="G837" s="36">
        <v>51529.29</v>
      </c>
      <c r="H837" s="36">
        <v>2200</v>
      </c>
      <c r="I837" s="36">
        <v>-323278.88</v>
      </c>
      <c r="J837" s="31"/>
      <c r="K837" t="e">
        <f>VLOOKUP(B837,#REF!,1,0)</f>
        <v>#REF!</v>
      </c>
    </row>
    <row r="838" spans="1:11" ht="15" customHeight="1">
      <c r="A838" s="34">
        <v>6</v>
      </c>
      <c r="B838" s="35" t="s">
        <v>5075</v>
      </c>
      <c r="C838" s="34" t="s">
        <v>5076</v>
      </c>
      <c r="D838" s="35" t="s">
        <v>4276</v>
      </c>
      <c r="E838" s="36">
        <v>-1546.66</v>
      </c>
      <c r="F838" s="31"/>
      <c r="G838" s="36">
        <v>773.33</v>
      </c>
      <c r="H838" s="36">
        <v>0</v>
      </c>
      <c r="I838" s="36">
        <v>-2319.9899999999998</v>
      </c>
      <c r="J838" s="31"/>
      <c r="K838" t="e">
        <f>VLOOKUP(B838,#REF!,1,0)</f>
        <v>#REF!</v>
      </c>
    </row>
    <row r="839" spans="1:11" ht="15" customHeight="1">
      <c r="A839" s="34">
        <v>6</v>
      </c>
      <c r="B839" s="35" t="s">
        <v>5936</v>
      </c>
      <c r="C839" s="34" t="s">
        <v>5937</v>
      </c>
      <c r="D839" s="35" t="s">
        <v>5938</v>
      </c>
      <c r="E839" s="36">
        <v>-3529.41</v>
      </c>
      <c r="F839" s="31"/>
      <c r="G839" s="36">
        <v>150</v>
      </c>
      <c r="H839" s="36">
        <v>0</v>
      </c>
      <c r="I839" s="36">
        <v>-3679.41</v>
      </c>
      <c r="J839" s="31"/>
      <c r="K839" t="e">
        <f>VLOOKUP(B839,#REF!,1,0)</f>
        <v>#REF!</v>
      </c>
    </row>
    <row r="840" spans="1:11" ht="15" customHeight="1">
      <c r="A840" s="34">
        <v>6</v>
      </c>
      <c r="B840" s="35" t="s">
        <v>5080</v>
      </c>
      <c r="C840" s="34" t="s">
        <v>5081</v>
      </c>
      <c r="D840" s="35" t="s">
        <v>5082</v>
      </c>
      <c r="E840" s="36">
        <v>-9443.08</v>
      </c>
      <c r="F840" s="31"/>
      <c r="G840" s="36">
        <v>123.53</v>
      </c>
      <c r="H840" s="36">
        <v>0</v>
      </c>
      <c r="I840" s="36">
        <v>-9566.61</v>
      </c>
      <c r="J840" s="31"/>
      <c r="K840" t="e">
        <f>VLOOKUP(B840,#REF!,1,0)</f>
        <v>#REF!</v>
      </c>
    </row>
    <row r="841" spans="1:11" ht="15" customHeight="1">
      <c r="A841" s="34">
        <v>6</v>
      </c>
      <c r="B841" s="35" t="s">
        <v>5083</v>
      </c>
      <c r="C841" s="34" t="s">
        <v>5084</v>
      </c>
      <c r="D841" s="35" t="s">
        <v>5085</v>
      </c>
      <c r="E841" s="36">
        <v>-129466.64</v>
      </c>
      <c r="F841" s="31"/>
      <c r="G841" s="36">
        <v>17864.48</v>
      </c>
      <c r="H841" s="36">
        <v>0</v>
      </c>
      <c r="I841" s="36">
        <v>-147331.12</v>
      </c>
      <c r="J841" s="31"/>
      <c r="K841" t="e">
        <f>VLOOKUP(B841,#REF!,1,0)</f>
        <v>#REF!</v>
      </c>
    </row>
    <row r="842" spans="1:11" ht="15" customHeight="1">
      <c r="A842" s="34">
        <v>6</v>
      </c>
      <c r="B842" s="35" t="s">
        <v>5086</v>
      </c>
      <c r="C842" s="34" t="s">
        <v>5087</v>
      </c>
      <c r="D842" s="35" t="s">
        <v>5088</v>
      </c>
      <c r="E842" s="36">
        <v>-180</v>
      </c>
      <c r="F842" s="31"/>
      <c r="G842" s="36">
        <v>519</v>
      </c>
      <c r="H842" s="36">
        <v>0</v>
      </c>
      <c r="I842" s="36">
        <v>-699</v>
      </c>
      <c r="J842" s="31"/>
      <c r="K842" t="e">
        <f>VLOOKUP(B842,#REF!,1,0)</f>
        <v>#REF!</v>
      </c>
    </row>
    <row r="843" spans="1:11" ht="15" customHeight="1">
      <c r="A843" s="34">
        <v>6</v>
      </c>
      <c r="B843" s="35" t="s">
        <v>5089</v>
      </c>
      <c r="C843" s="34" t="s">
        <v>5090</v>
      </c>
      <c r="D843" s="35" t="s">
        <v>5091</v>
      </c>
      <c r="E843" s="36">
        <v>-6933.34</v>
      </c>
      <c r="F843" s="31"/>
      <c r="G843" s="36">
        <v>3466.67</v>
      </c>
      <c r="H843" s="36">
        <v>0</v>
      </c>
      <c r="I843" s="36">
        <v>-10400.01</v>
      </c>
      <c r="J843" s="31"/>
      <c r="K843" t="e">
        <f>VLOOKUP(B843,#REF!,1,0)</f>
        <v>#REF!</v>
      </c>
    </row>
    <row r="844" spans="1:11" ht="15" customHeight="1">
      <c r="A844" s="34">
        <v>6</v>
      </c>
      <c r="B844" s="35" t="s">
        <v>5092</v>
      </c>
      <c r="C844" s="34" t="s">
        <v>5093</v>
      </c>
      <c r="D844" s="35" t="s">
        <v>5094</v>
      </c>
      <c r="E844" s="36">
        <v>-1043.58</v>
      </c>
      <c r="F844" s="31"/>
      <c r="G844" s="36">
        <v>357.39</v>
      </c>
      <c r="H844" s="36">
        <v>0</v>
      </c>
      <c r="I844" s="36">
        <v>-1400.97</v>
      </c>
      <c r="J844" s="31"/>
      <c r="K844" t="e">
        <f>VLOOKUP(B844,#REF!,1,0)</f>
        <v>#REF!</v>
      </c>
    </row>
    <row r="845" spans="1:11" ht="15" customHeight="1">
      <c r="A845" s="34">
        <v>6</v>
      </c>
      <c r="B845" s="35" t="s">
        <v>5095</v>
      </c>
      <c r="C845" s="34" t="s">
        <v>5096</v>
      </c>
      <c r="D845" s="35" t="s">
        <v>5097</v>
      </c>
      <c r="E845" s="36">
        <v>-7472.73</v>
      </c>
      <c r="F845" s="31"/>
      <c r="G845" s="36">
        <v>3203.98</v>
      </c>
      <c r="H845" s="36">
        <v>0</v>
      </c>
      <c r="I845" s="36">
        <v>-10676.71</v>
      </c>
      <c r="J845" s="31"/>
      <c r="K845" t="e">
        <f>VLOOKUP(B845,#REF!,1,0)</f>
        <v>#REF!</v>
      </c>
    </row>
    <row r="846" spans="1:11" ht="15" customHeight="1">
      <c r="A846" s="34">
        <v>6</v>
      </c>
      <c r="B846" s="35" t="s">
        <v>5098</v>
      </c>
      <c r="C846" s="34" t="s">
        <v>5099</v>
      </c>
      <c r="D846" s="35" t="s">
        <v>5100</v>
      </c>
      <c r="E846" s="36">
        <v>-16671.740000000002</v>
      </c>
      <c r="F846" s="31"/>
      <c r="G846" s="36">
        <v>6373.23</v>
      </c>
      <c r="H846" s="36">
        <v>0</v>
      </c>
      <c r="I846" s="36">
        <v>-23044.97</v>
      </c>
      <c r="J846" s="31"/>
      <c r="K846" t="e">
        <f>VLOOKUP(B846,#REF!,1,0)</f>
        <v>#REF!</v>
      </c>
    </row>
    <row r="847" spans="1:11" ht="15" customHeight="1">
      <c r="A847" s="34">
        <v>6</v>
      </c>
      <c r="B847" s="35" t="s">
        <v>5101</v>
      </c>
      <c r="C847" s="34" t="s">
        <v>5102</v>
      </c>
      <c r="D847" s="35" t="s">
        <v>5103</v>
      </c>
      <c r="E847" s="36">
        <v>-97662.41</v>
      </c>
      <c r="F847" s="31"/>
      <c r="G847" s="36">
        <v>18697.68</v>
      </c>
      <c r="H847" s="36">
        <v>2200</v>
      </c>
      <c r="I847" s="36">
        <v>-114160.09</v>
      </c>
      <c r="J847" s="31"/>
      <c r="K847" t="e">
        <f>VLOOKUP(B847,#REF!,1,0)</f>
        <v>#REF!</v>
      </c>
    </row>
    <row r="848" spans="1:11" ht="15" customHeight="1">
      <c r="A848" s="34">
        <v>4</v>
      </c>
      <c r="B848" s="35" t="s">
        <v>5104</v>
      </c>
      <c r="C848" s="34" t="s">
        <v>1</v>
      </c>
      <c r="D848" s="35" t="s">
        <v>5105</v>
      </c>
      <c r="E848" s="36">
        <v>-73808.570000000007</v>
      </c>
      <c r="F848" s="31"/>
      <c r="G848" s="36">
        <v>69409.119999999995</v>
      </c>
      <c r="H848" s="36">
        <v>28171.07</v>
      </c>
      <c r="I848" s="36">
        <v>-115046.62</v>
      </c>
      <c r="J848" s="31"/>
      <c r="K848" t="e">
        <f>VLOOKUP(B848,#REF!,1,0)</f>
        <v>#REF!</v>
      </c>
    </row>
    <row r="849" spans="1:11" ht="15" customHeight="1">
      <c r="A849" s="34">
        <v>6</v>
      </c>
      <c r="B849" s="35" t="s">
        <v>5106</v>
      </c>
      <c r="C849" s="34" t="s">
        <v>5107</v>
      </c>
      <c r="D849" s="35" t="s">
        <v>5108</v>
      </c>
      <c r="E849" s="36">
        <v>-614.82000000000005</v>
      </c>
      <c r="F849" s="31"/>
      <c r="G849" s="36">
        <v>100</v>
      </c>
      <c r="H849" s="36">
        <v>0</v>
      </c>
      <c r="I849" s="36">
        <v>-714.82</v>
      </c>
      <c r="J849" s="31"/>
      <c r="K849" t="e">
        <f>VLOOKUP(B849,#REF!,1,0)</f>
        <v>#REF!</v>
      </c>
    </row>
    <row r="850" spans="1:11" ht="15" customHeight="1">
      <c r="A850" s="34">
        <v>6</v>
      </c>
      <c r="B850" s="35" t="s">
        <v>5109</v>
      </c>
      <c r="C850" s="34" t="s">
        <v>5110</v>
      </c>
      <c r="D850" s="35" t="s">
        <v>5111</v>
      </c>
      <c r="E850" s="36">
        <v>-4368</v>
      </c>
      <c r="F850" s="31"/>
      <c r="G850" s="36">
        <v>2140</v>
      </c>
      <c r="H850" s="36">
        <v>0</v>
      </c>
      <c r="I850" s="36">
        <v>-6508</v>
      </c>
      <c r="J850" s="31"/>
      <c r="K850" t="e">
        <f>VLOOKUP(B850,#REF!,1,0)</f>
        <v>#REF!</v>
      </c>
    </row>
    <row r="851" spans="1:11" ht="15" customHeight="1">
      <c r="A851" s="34">
        <v>6</v>
      </c>
      <c r="B851" s="35" t="s">
        <v>5112</v>
      </c>
      <c r="C851" s="34" t="s">
        <v>5113</v>
      </c>
      <c r="D851" s="35" t="s">
        <v>5114</v>
      </c>
      <c r="E851" s="36">
        <v>-8848.73</v>
      </c>
      <c r="F851" s="31"/>
      <c r="G851" s="36">
        <v>3329.13</v>
      </c>
      <c r="H851" s="36">
        <v>0</v>
      </c>
      <c r="I851" s="36">
        <v>-12177.86</v>
      </c>
      <c r="J851" s="31"/>
      <c r="K851" t="e">
        <f>VLOOKUP(B851,#REF!,1,0)</f>
        <v>#REF!</v>
      </c>
    </row>
    <row r="852" spans="1:11" ht="15" customHeight="1">
      <c r="A852" s="34">
        <v>6</v>
      </c>
      <c r="B852" s="35" t="s">
        <v>5115</v>
      </c>
      <c r="C852" s="34" t="s">
        <v>5116</v>
      </c>
      <c r="D852" s="35" t="s">
        <v>5117</v>
      </c>
      <c r="E852" s="36">
        <v>-2327.8000000000002</v>
      </c>
      <c r="F852" s="31"/>
      <c r="G852" s="36">
        <v>32766.05</v>
      </c>
      <c r="H852" s="36">
        <v>28171.07</v>
      </c>
      <c r="I852" s="36">
        <v>-6922.78</v>
      </c>
      <c r="J852" s="31"/>
      <c r="K852" t="e">
        <f>VLOOKUP(B852,#REF!,1,0)</f>
        <v>#REF!</v>
      </c>
    </row>
    <row r="853" spans="1:11" ht="15" customHeight="1">
      <c r="A853" s="34">
        <v>6</v>
      </c>
      <c r="B853" s="35" t="s">
        <v>5118</v>
      </c>
      <c r="C853" s="34" t="s">
        <v>5119</v>
      </c>
      <c r="D853" s="35" t="s">
        <v>5120</v>
      </c>
      <c r="E853" s="36">
        <v>-57649.22</v>
      </c>
      <c r="F853" s="31"/>
      <c r="G853" s="36">
        <v>31073.94</v>
      </c>
      <c r="H853" s="36">
        <v>0</v>
      </c>
      <c r="I853" s="36">
        <v>-88723.16</v>
      </c>
      <c r="J853" s="31"/>
      <c r="K853" t="e">
        <f>VLOOKUP(B853,#REF!,1,0)</f>
        <v>#REF!</v>
      </c>
    </row>
    <row r="854" spans="1:11" ht="15" customHeight="1">
      <c r="A854" s="34">
        <v>4</v>
      </c>
      <c r="B854" s="35" t="s">
        <v>5121</v>
      </c>
      <c r="C854" s="34" t="s">
        <v>1</v>
      </c>
      <c r="D854" s="35" t="s">
        <v>5122</v>
      </c>
      <c r="E854" s="36">
        <v>-2468.9499999999998</v>
      </c>
      <c r="F854" s="31"/>
      <c r="G854" s="36">
        <v>189.61</v>
      </c>
      <c r="H854" s="36">
        <v>0</v>
      </c>
      <c r="I854" s="36">
        <v>-2658.56</v>
      </c>
      <c r="J854" s="31"/>
      <c r="K854" t="e">
        <f>VLOOKUP(B854,#REF!,1,0)</f>
        <v>#REF!</v>
      </c>
    </row>
    <row r="855" spans="1:11" ht="15" customHeight="1">
      <c r="A855" s="34">
        <v>6</v>
      </c>
      <c r="B855" s="35" t="s">
        <v>5123</v>
      </c>
      <c r="C855" s="34" t="s">
        <v>5124</v>
      </c>
      <c r="D855" s="35" t="s">
        <v>5125</v>
      </c>
      <c r="E855" s="36">
        <v>-540.32000000000005</v>
      </c>
      <c r="F855" s="31"/>
      <c r="G855" s="36">
        <v>0</v>
      </c>
      <c r="H855" s="36">
        <v>0</v>
      </c>
      <c r="I855" s="36">
        <v>-540.32000000000005</v>
      </c>
      <c r="J855" s="31"/>
      <c r="K855" t="e">
        <f>VLOOKUP(B855,#REF!,1,0)</f>
        <v>#REF!</v>
      </c>
    </row>
    <row r="856" spans="1:11" ht="15" customHeight="1">
      <c r="A856" s="34">
        <v>6</v>
      </c>
      <c r="B856" s="35" t="s">
        <v>5126</v>
      </c>
      <c r="C856" s="34" t="s">
        <v>5127</v>
      </c>
      <c r="D856" s="35" t="s">
        <v>5128</v>
      </c>
      <c r="E856" s="36">
        <v>-1486.25</v>
      </c>
      <c r="F856" s="31"/>
      <c r="G856" s="36">
        <v>104.13</v>
      </c>
      <c r="H856" s="36">
        <v>0</v>
      </c>
      <c r="I856" s="36">
        <v>-1590.38</v>
      </c>
      <c r="J856" s="31"/>
      <c r="K856" t="e">
        <f>VLOOKUP(B856,#REF!,1,0)</f>
        <v>#REF!</v>
      </c>
    </row>
    <row r="857" spans="1:11" ht="15" customHeight="1">
      <c r="A857" s="34">
        <v>6</v>
      </c>
      <c r="B857" s="35" t="s">
        <v>5135</v>
      </c>
      <c r="C857" s="34" t="s">
        <v>5136</v>
      </c>
      <c r="D857" s="35" t="s">
        <v>5137</v>
      </c>
      <c r="E857" s="36">
        <v>-165.3</v>
      </c>
      <c r="F857" s="31"/>
      <c r="G857" s="36">
        <v>0</v>
      </c>
      <c r="H857" s="36">
        <v>0</v>
      </c>
      <c r="I857" s="36">
        <v>-165.3</v>
      </c>
      <c r="J857" s="31"/>
      <c r="K857" t="e">
        <f>VLOOKUP(B857,#REF!,1,0)</f>
        <v>#REF!</v>
      </c>
    </row>
    <row r="858" spans="1:11" ht="15" customHeight="1">
      <c r="A858" s="34">
        <v>6</v>
      </c>
      <c r="B858" s="35" t="s">
        <v>5138</v>
      </c>
      <c r="C858" s="34" t="s">
        <v>5139</v>
      </c>
      <c r="D858" s="35" t="s">
        <v>5140</v>
      </c>
      <c r="E858" s="36">
        <v>-277.08</v>
      </c>
      <c r="F858" s="31"/>
      <c r="G858" s="36">
        <v>85.48</v>
      </c>
      <c r="H858" s="36">
        <v>0</v>
      </c>
      <c r="I858" s="36">
        <v>-362.56</v>
      </c>
      <c r="J858" s="31"/>
      <c r="K858" t="e">
        <f>VLOOKUP(B858,#REF!,1,0)</f>
        <v>#REF!</v>
      </c>
    </row>
    <row r="859" spans="1:11" ht="15" customHeight="1">
      <c r="A859" s="34">
        <v>4</v>
      </c>
      <c r="B859" s="35" t="s">
        <v>6036</v>
      </c>
      <c r="C859" s="34" t="s">
        <v>1</v>
      </c>
      <c r="D859" s="35" t="s">
        <v>6037</v>
      </c>
      <c r="E859" s="36">
        <v>0</v>
      </c>
      <c r="F859" s="31"/>
      <c r="G859" s="36">
        <v>979.28</v>
      </c>
      <c r="H859" s="36">
        <v>0</v>
      </c>
      <c r="I859" s="36">
        <v>-979.28</v>
      </c>
      <c r="J859" s="31"/>
      <c r="K859" t="e">
        <f>VLOOKUP(B859,#REF!,1,0)</f>
        <v>#REF!</v>
      </c>
    </row>
    <row r="860" spans="1:11" ht="15" customHeight="1">
      <c r="A860" s="34">
        <v>6</v>
      </c>
      <c r="B860" s="35" t="s">
        <v>6038</v>
      </c>
      <c r="C860" s="34" t="s">
        <v>6039</v>
      </c>
      <c r="D860" s="35" t="s">
        <v>5145</v>
      </c>
      <c r="E860" s="36">
        <v>0</v>
      </c>
      <c r="F860" s="31"/>
      <c r="G860" s="36">
        <v>979.28</v>
      </c>
      <c r="H860" s="36">
        <v>0</v>
      </c>
      <c r="I860" s="36">
        <v>-979.28</v>
      </c>
      <c r="J860" s="31"/>
      <c r="K860" t="e">
        <f>VLOOKUP(B860,#REF!,1,0)</f>
        <v>#REF!</v>
      </c>
    </row>
    <row r="861" spans="1:11" ht="15" customHeight="1">
      <c r="A861" s="34">
        <v>4</v>
      </c>
      <c r="B861" s="35" t="s">
        <v>5141</v>
      </c>
      <c r="C861" s="34" t="s">
        <v>1</v>
      </c>
      <c r="D861" s="35" t="s">
        <v>5142</v>
      </c>
      <c r="E861" s="36">
        <v>-21721.84</v>
      </c>
      <c r="F861" s="31"/>
      <c r="G861" s="36">
        <v>8558.57</v>
      </c>
      <c r="H861" s="36">
        <v>0</v>
      </c>
      <c r="I861" s="36">
        <v>-30280.41</v>
      </c>
      <c r="J861" s="31"/>
      <c r="K861" t="e">
        <f>VLOOKUP(B861,#REF!,1,0)</f>
        <v>#REF!</v>
      </c>
    </row>
    <row r="862" spans="1:11" ht="15" customHeight="1">
      <c r="A862" s="34">
        <v>6</v>
      </c>
      <c r="B862" s="35" t="s">
        <v>5143</v>
      </c>
      <c r="C862" s="34" t="s">
        <v>5144</v>
      </c>
      <c r="D862" s="35" t="s">
        <v>5145</v>
      </c>
      <c r="E862" s="36">
        <v>-21721.84</v>
      </c>
      <c r="F862" s="31"/>
      <c r="G862" s="36">
        <v>7373.35</v>
      </c>
      <c r="H862" s="36">
        <v>0</v>
      </c>
      <c r="I862" s="36">
        <v>-29095.19</v>
      </c>
      <c r="J862" s="31"/>
      <c r="K862" t="e">
        <f>VLOOKUP(B862,#REF!,1,0)</f>
        <v>#REF!</v>
      </c>
    </row>
    <row r="863" spans="1:11" ht="15" customHeight="1">
      <c r="A863" s="34">
        <v>6</v>
      </c>
      <c r="B863" s="35" t="s">
        <v>5146</v>
      </c>
      <c r="C863" s="34" t="s">
        <v>5147</v>
      </c>
      <c r="D863" s="35" t="s">
        <v>5148</v>
      </c>
      <c r="E863" s="36">
        <v>0</v>
      </c>
      <c r="F863" s="31"/>
      <c r="G863" s="36">
        <v>1185.22</v>
      </c>
      <c r="H863" s="36">
        <v>0</v>
      </c>
      <c r="I863" s="36">
        <v>-1185.22</v>
      </c>
      <c r="J863" s="31"/>
      <c r="K863" t="e">
        <f>VLOOKUP(B863,#REF!,1,0)</f>
        <v>#REF!</v>
      </c>
    </row>
    <row r="864" spans="1:11" ht="15" customHeight="1">
      <c r="A864" s="34">
        <v>4</v>
      </c>
      <c r="B864" s="35" t="s">
        <v>5149</v>
      </c>
      <c r="C864" s="34" t="s">
        <v>1</v>
      </c>
      <c r="D864" s="35" t="s">
        <v>5150</v>
      </c>
      <c r="E864" s="36">
        <v>-423847.22</v>
      </c>
      <c r="F864" s="31"/>
      <c r="G864" s="36">
        <v>252111.74</v>
      </c>
      <c r="H864" s="36">
        <v>85938.04</v>
      </c>
      <c r="I864" s="36">
        <v>-590020.92000000004</v>
      </c>
      <c r="J864" s="31"/>
      <c r="K864" t="e">
        <f>VLOOKUP(B864,#REF!,1,0)</f>
        <v>#REF!</v>
      </c>
    </row>
    <row r="865" spans="1:11" ht="15" customHeight="1">
      <c r="A865" s="34">
        <v>6</v>
      </c>
      <c r="B865" s="35" t="s">
        <v>5151</v>
      </c>
      <c r="C865" s="34" t="s">
        <v>5152</v>
      </c>
      <c r="D865" s="35" t="s">
        <v>5153</v>
      </c>
      <c r="E865" s="36">
        <v>-105.78</v>
      </c>
      <c r="F865" s="31"/>
      <c r="G865" s="36">
        <v>52.89</v>
      </c>
      <c r="H865" s="36">
        <v>0</v>
      </c>
      <c r="I865" s="36">
        <v>-158.66999999999999</v>
      </c>
      <c r="J865" s="31"/>
      <c r="K865" t="e">
        <f>VLOOKUP(B865,#REF!,1,0)</f>
        <v>#REF!</v>
      </c>
    </row>
    <row r="866" spans="1:11" ht="15" customHeight="1">
      <c r="A866" s="34">
        <v>6</v>
      </c>
      <c r="B866" s="35" t="s">
        <v>5154</v>
      </c>
      <c r="C866" s="34" t="s">
        <v>5155</v>
      </c>
      <c r="D866" s="35" t="s">
        <v>5156</v>
      </c>
      <c r="E866" s="36">
        <v>-9376.33</v>
      </c>
      <c r="F866" s="31"/>
      <c r="G866" s="36">
        <v>3497.11</v>
      </c>
      <c r="H866" s="36">
        <v>0</v>
      </c>
      <c r="I866" s="36">
        <v>-12873.44</v>
      </c>
      <c r="J866" s="31"/>
      <c r="K866" t="e">
        <f>VLOOKUP(B866,#REF!,1,0)</f>
        <v>#REF!</v>
      </c>
    </row>
    <row r="867" spans="1:11" ht="15" customHeight="1">
      <c r="A867" s="34">
        <v>6</v>
      </c>
      <c r="B867" s="35" t="s">
        <v>5838</v>
      </c>
      <c r="C867" s="34" t="s">
        <v>5839</v>
      </c>
      <c r="D867" s="35" t="s">
        <v>5798</v>
      </c>
      <c r="E867" s="36">
        <v>-136.16999999999999</v>
      </c>
      <c r="F867" s="31"/>
      <c r="G867" s="36">
        <v>136.16999999999999</v>
      </c>
      <c r="H867" s="36">
        <v>0</v>
      </c>
      <c r="I867" s="36">
        <v>-272.33999999999997</v>
      </c>
      <c r="J867" s="31"/>
      <c r="K867" t="e">
        <f>VLOOKUP(B867,#REF!,1,0)</f>
        <v>#REF!</v>
      </c>
    </row>
    <row r="868" spans="1:11" ht="15" customHeight="1">
      <c r="A868" s="34">
        <v>6</v>
      </c>
      <c r="B868" s="35" t="s">
        <v>5157</v>
      </c>
      <c r="C868" s="34" t="s">
        <v>5158</v>
      </c>
      <c r="D868" s="35" t="s">
        <v>5159</v>
      </c>
      <c r="E868" s="36">
        <v>-180974.96</v>
      </c>
      <c r="F868" s="31"/>
      <c r="G868" s="36">
        <v>61624</v>
      </c>
      <c r="H868" s="36">
        <v>0</v>
      </c>
      <c r="I868" s="36">
        <v>-242598.96</v>
      </c>
      <c r="J868" s="31"/>
      <c r="K868" t="e">
        <f>VLOOKUP(B868,#REF!,1,0)</f>
        <v>#REF!</v>
      </c>
    </row>
    <row r="869" spans="1:11" ht="15" customHeight="1">
      <c r="A869" s="34">
        <v>6</v>
      </c>
      <c r="B869" s="35" t="s">
        <v>5160</v>
      </c>
      <c r="C869" s="34" t="s">
        <v>5161</v>
      </c>
      <c r="D869" s="35" t="s">
        <v>5162</v>
      </c>
      <c r="E869" s="36">
        <v>-11898.07</v>
      </c>
      <c r="F869" s="31"/>
      <c r="G869" s="36">
        <v>6383.95</v>
      </c>
      <c r="H869" s="36">
        <v>338.55</v>
      </c>
      <c r="I869" s="36">
        <v>-17943.47</v>
      </c>
      <c r="J869" s="31"/>
      <c r="K869" t="e">
        <f>VLOOKUP(B869,#REF!,1,0)</f>
        <v>#REF!</v>
      </c>
    </row>
    <row r="870" spans="1:11" ht="15" customHeight="1">
      <c r="A870" s="34">
        <v>6</v>
      </c>
      <c r="B870" s="35" t="s">
        <v>5163</v>
      </c>
      <c r="C870" s="34" t="s">
        <v>5164</v>
      </c>
      <c r="D870" s="35" t="s">
        <v>5165</v>
      </c>
      <c r="E870" s="36">
        <v>-22149.43</v>
      </c>
      <c r="F870" s="31"/>
      <c r="G870" s="36">
        <v>10829.08</v>
      </c>
      <c r="H870" s="36">
        <v>3393.77</v>
      </c>
      <c r="I870" s="36">
        <v>-29584.74</v>
      </c>
      <c r="J870" s="31"/>
      <c r="K870" t="e">
        <f>VLOOKUP(B870,#REF!,1,0)</f>
        <v>#REF!</v>
      </c>
    </row>
    <row r="871" spans="1:11" ht="15" customHeight="1">
      <c r="A871" s="34">
        <v>6</v>
      </c>
      <c r="B871" s="35" t="s">
        <v>5166</v>
      </c>
      <c r="C871" s="34" t="s">
        <v>5167</v>
      </c>
      <c r="D871" s="35" t="s">
        <v>5168</v>
      </c>
      <c r="E871" s="36">
        <v>-7742.2</v>
      </c>
      <c r="F871" s="31"/>
      <c r="G871" s="36">
        <v>2594.9</v>
      </c>
      <c r="H871" s="36">
        <v>0</v>
      </c>
      <c r="I871" s="36">
        <v>-10337.1</v>
      </c>
      <c r="J871" s="31"/>
      <c r="K871" t="e">
        <f>VLOOKUP(B871,#REF!,1,0)</f>
        <v>#REF!</v>
      </c>
    </row>
    <row r="872" spans="1:11" ht="15" customHeight="1">
      <c r="A872" s="34">
        <v>6</v>
      </c>
      <c r="B872" s="35" t="s">
        <v>5169</v>
      </c>
      <c r="C872" s="34" t="s">
        <v>5170</v>
      </c>
      <c r="D872" s="35" t="s">
        <v>5171</v>
      </c>
      <c r="E872" s="36">
        <v>-726.08</v>
      </c>
      <c r="F872" s="31"/>
      <c r="G872" s="36">
        <v>188.22</v>
      </c>
      <c r="H872" s="36">
        <v>386.61</v>
      </c>
      <c r="I872" s="36">
        <v>-527.69000000000005</v>
      </c>
      <c r="J872" s="31"/>
      <c r="K872" t="e">
        <f>VLOOKUP(B872,#REF!,1,0)</f>
        <v>#REF!</v>
      </c>
    </row>
    <row r="873" spans="1:11" ht="15" customHeight="1">
      <c r="A873" s="34">
        <v>6</v>
      </c>
      <c r="B873" s="35" t="s">
        <v>5843</v>
      </c>
      <c r="C873" s="34" t="s">
        <v>5844</v>
      </c>
      <c r="D873" s="35" t="s">
        <v>5845</v>
      </c>
      <c r="E873" s="36">
        <v>-785.46</v>
      </c>
      <c r="F873" s="31"/>
      <c r="G873" s="36">
        <v>0</v>
      </c>
      <c r="H873" s="36">
        <v>0</v>
      </c>
      <c r="I873" s="36">
        <v>-785.46</v>
      </c>
      <c r="J873" s="31"/>
      <c r="K873" t="e">
        <f>VLOOKUP(B873,#REF!,1,0)</f>
        <v>#REF!</v>
      </c>
    </row>
    <row r="874" spans="1:11" ht="15" customHeight="1">
      <c r="A874" s="34">
        <v>6</v>
      </c>
      <c r="B874" s="35" t="s">
        <v>5175</v>
      </c>
      <c r="C874" s="34" t="s">
        <v>5176</v>
      </c>
      <c r="D874" s="35" t="s">
        <v>5177</v>
      </c>
      <c r="E874" s="36">
        <v>-9511.2999999999993</v>
      </c>
      <c r="F874" s="31"/>
      <c r="G874" s="36">
        <v>4755.6499999999996</v>
      </c>
      <c r="H874" s="36">
        <v>0</v>
      </c>
      <c r="I874" s="36">
        <v>-14266.95</v>
      </c>
      <c r="J874" s="31"/>
      <c r="K874" t="e">
        <f>VLOOKUP(B874,#REF!,1,0)</f>
        <v>#REF!</v>
      </c>
    </row>
    <row r="875" spans="1:11" ht="15" customHeight="1">
      <c r="A875" s="34">
        <v>6</v>
      </c>
      <c r="B875" s="35" t="s">
        <v>5178</v>
      </c>
      <c r="C875" s="34" t="s">
        <v>5179</v>
      </c>
      <c r="D875" s="35" t="s">
        <v>5180</v>
      </c>
      <c r="E875" s="36">
        <v>-1331.24</v>
      </c>
      <c r="F875" s="31"/>
      <c r="G875" s="36">
        <v>660.42</v>
      </c>
      <c r="H875" s="36">
        <v>0</v>
      </c>
      <c r="I875" s="36">
        <v>-1991.66</v>
      </c>
      <c r="J875" s="31"/>
      <c r="K875" t="e">
        <f>VLOOKUP(B875,#REF!,1,0)</f>
        <v>#REF!</v>
      </c>
    </row>
    <row r="876" spans="1:11" ht="15" customHeight="1">
      <c r="A876" s="34">
        <v>6</v>
      </c>
      <c r="B876" s="35" t="s">
        <v>5181</v>
      </c>
      <c r="C876" s="34" t="s">
        <v>5182</v>
      </c>
      <c r="D876" s="35" t="s">
        <v>5183</v>
      </c>
      <c r="E876" s="36">
        <v>-89814.99</v>
      </c>
      <c r="F876" s="31"/>
      <c r="G876" s="36">
        <v>46474.65</v>
      </c>
      <c r="H876" s="36">
        <v>0</v>
      </c>
      <c r="I876" s="36">
        <v>-136289.64000000001</v>
      </c>
      <c r="J876" s="31"/>
      <c r="K876" t="e">
        <f>VLOOKUP(B876,#REF!,1,0)</f>
        <v>#REF!</v>
      </c>
    </row>
    <row r="877" spans="1:11" ht="15" customHeight="1">
      <c r="A877" s="34">
        <v>6</v>
      </c>
      <c r="B877" s="35" t="s">
        <v>5184</v>
      </c>
      <c r="C877" s="34" t="s">
        <v>5185</v>
      </c>
      <c r="D877" s="35" t="s">
        <v>5186</v>
      </c>
      <c r="E877" s="36">
        <v>-4.04</v>
      </c>
      <c r="F877" s="31"/>
      <c r="G877" s="36">
        <v>0</v>
      </c>
      <c r="H877" s="36">
        <v>0</v>
      </c>
      <c r="I877" s="36">
        <v>-4.04</v>
      </c>
      <c r="J877" s="31"/>
      <c r="K877" t="e">
        <f>VLOOKUP(B877,#REF!,1,0)</f>
        <v>#REF!</v>
      </c>
    </row>
    <row r="878" spans="1:11" ht="15" customHeight="1">
      <c r="A878" s="34">
        <v>6</v>
      </c>
      <c r="B878" s="35" t="s">
        <v>5187</v>
      </c>
      <c r="C878" s="34" t="s">
        <v>5188</v>
      </c>
      <c r="D878" s="35" t="s">
        <v>5189</v>
      </c>
      <c r="E878" s="36">
        <v>-34303.050000000003</v>
      </c>
      <c r="F878" s="31"/>
      <c r="G878" s="36">
        <v>11140.68</v>
      </c>
      <c r="H878" s="36">
        <v>0</v>
      </c>
      <c r="I878" s="36">
        <v>-45443.73</v>
      </c>
      <c r="J878" s="31"/>
      <c r="K878" t="e">
        <f>VLOOKUP(B878,#REF!,1,0)</f>
        <v>#REF!</v>
      </c>
    </row>
    <row r="879" spans="1:11" ht="15" customHeight="1">
      <c r="A879" s="34">
        <v>6</v>
      </c>
      <c r="B879" s="35" t="s">
        <v>5190</v>
      </c>
      <c r="C879" s="34" t="s">
        <v>5191</v>
      </c>
      <c r="D879" s="35" t="s">
        <v>3334</v>
      </c>
      <c r="E879" s="36">
        <v>-2993.68</v>
      </c>
      <c r="F879" s="31"/>
      <c r="G879" s="36">
        <v>1496.84</v>
      </c>
      <c r="H879" s="36">
        <v>0</v>
      </c>
      <c r="I879" s="36">
        <v>-4490.5200000000004</v>
      </c>
      <c r="J879" s="31"/>
      <c r="K879" t="e">
        <f>VLOOKUP(B879,#REF!,1,0)</f>
        <v>#REF!</v>
      </c>
    </row>
    <row r="880" spans="1:11" ht="15" customHeight="1">
      <c r="A880" s="34">
        <v>6</v>
      </c>
      <c r="B880" s="35" t="s">
        <v>5192</v>
      </c>
      <c r="C880" s="34" t="s">
        <v>5193</v>
      </c>
      <c r="D880" s="35" t="s">
        <v>4294</v>
      </c>
      <c r="E880" s="36">
        <v>-51994.44</v>
      </c>
      <c r="F880" s="31"/>
      <c r="G880" s="36">
        <v>102277.18</v>
      </c>
      <c r="H880" s="36">
        <v>81819.11</v>
      </c>
      <c r="I880" s="36">
        <v>-72452.509999999995</v>
      </c>
      <c r="J880" s="31"/>
      <c r="K880" t="e">
        <f>VLOOKUP(B880,#REF!,1,0)</f>
        <v>#REF!</v>
      </c>
    </row>
    <row r="881" spans="1:11" ht="15" customHeight="1">
      <c r="A881" s="34">
        <v>3</v>
      </c>
      <c r="B881" s="35" t="s">
        <v>5194</v>
      </c>
      <c r="C881" s="34" t="s">
        <v>1</v>
      </c>
      <c r="D881" s="35" t="s">
        <v>5195</v>
      </c>
      <c r="E881" s="36">
        <v>-1941193.3</v>
      </c>
      <c r="F881" s="31"/>
      <c r="G881" s="36">
        <v>1357315.98</v>
      </c>
      <c r="H881" s="36">
        <v>202460.01</v>
      </c>
      <c r="I881" s="36">
        <v>-3096049.27</v>
      </c>
      <c r="J881" s="31"/>
      <c r="K881" t="e">
        <f>VLOOKUP(B881,#REF!,1,0)</f>
        <v>#REF!</v>
      </c>
    </row>
    <row r="882" spans="1:11" ht="15" customHeight="1">
      <c r="A882" s="34">
        <v>4</v>
      </c>
      <c r="B882" s="35" t="s">
        <v>5196</v>
      </c>
      <c r="C882" s="34" t="s">
        <v>1</v>
      </c>
      <c r="D882" s="35" t="s">
        <v>5197</v>
      </c>
      <c r="E882" s="36">
        <v>-70831.45</v>
      </c>
      <c r="F882" s="31"/>
      <c r="G882" s="36">
        <v>35176.75</v>
      </c>
      <c r="H882" s="36">
        <v>0</v>
      </c>
      <c r="I882" s="36">
        <v>-106008.2</v>
      </c>
      <c r="J882" s="31"/>
      <c r="K882" t="e">
        <f>VLOOKUP(B882,#REF!,1,0)</f>
        <v>#REF!</v>
      </c>
    </row>
    <row r="883" spans="1:11" ht="15" customHeight="1">
      <c r="A883" s="34">
        <v>6</v>
      </c>
      <c r="B883" s="35" t="s">
        <v>5198</v>
      </c>
      <c r="C883" s="34" t="s">
        <v>5199</v>
      </c>
      <c r="D883" s="35" t="s">
        <v>5200</v>
      </c>
      <c r="E883" s="36">
        <v>-70831.45</v>
      </c>
      <c r="F883" s="31"/>
      <c r="G883" s="36">
        <v>35176.75</v>
      </c>
      <c r="H883" s="36">
        <v>0</v>
      </c>
      <c r="I883" s="36">
        <v>-106008.2</v>
      </c>
      <c r="J883" s="31"/>
      <c r="K883" t="e">
        <f>VLOOKUP(B883,#REF!,1,0)</f>
        <v>#REF!</v>
      </c>
    </row>
    <row r="884" spans="1:11" ht="15" customHeight="1">
      <c r="A884" s="34">
        <v>4</v>
      </c>
      <c r="B884" s="35" t="s">
        <v>5201</v>
      </c>
      <c r="C884" s="34" t="s">
        <v>1</v>
      </c>
      <c r="D884" s="35" t="s">
        <v>5202</v>
      </c>
      <c r="E884" s="36">
        <v>-1762663.65</v>
      </c>
      <c r="F884" s="31"/>
      <c r="G884" s="36">
        <v>1250174.72</v>
      </c>
      <c r="H884" s="36">
        <v>156022.24</v>
      </c>
      <c r="I884" s="36">
        <v>-2856816.13</v>
      </c>
      <c r="J884" s="31"/>
      <c r="K884" t="e">
        <f>VLOOKUP(B884,#REF!,1,0)</f>
        <v>#REF!</v>
      </c>
    </row>
    <row r="885" spans="1:11" ht="15" customHeight="1">
      <c r="A885" s="34">
        <v>5</v>
      </c>
      <c r="B885" s="35" t="s">
        <v>5203</v>
      </c>
      <c r="C885" s="34" t="s">
        <v>1</v>
      </c>
      <c r="D885" s="35" t="s">
        <v>5204</v>
      </c>
      <c r="E885" s="36">
        <v>-1700836.87</v>
      </c>
      <c r="F885" s="31"/>
      <c r="G885" s="36">
        <v>1224992.2</v>
      </c>
      <c r="H885" s="36">
        <v>144881.06</v>
      </c>
      <c r="I885" s="36">
        <v>-2780948.01</v>
      </c>
      <c r="J885" s="31"/>
      <c r="K885" t="e">
        <f>VLOOKUP(B885,#REF!,1,0)</f>
        <v>#REF!</v>
      </c>
    </row>
    <row r="886" spans="1:11" ht="15" customHeight="1">
      <c r="A886" s="34">
        <v>6</v>
      </c>
      <c r="B886" s="35" t="s">
        <v>5205</v>
      </c>
      <c r="C886" s="34" t="s">
        <v>5206</v>
      </c>
      <c r="D886" s="35" t="s">
        <v>4714</v>
      </c>
      <c r="E886" s="36">
        <v>-476267.07</v>
      </c>
      <c r="F886" s="31"/>
      <c r="G886" s="36">
        <v>361620.69</v>
      </c>
      <c r="H886" s="36">
        <v>80960.61</v>
      </c>
      <c r="I886" s="36">
        <v>-756927.15</v>
      </c>
      <c r="J886" s="31"/>
      <c r="K886" t="e">
        <f>VLOOKUP(B886,#REF!,1,0)</f>
        <v>#REF!</v>
      </c>
    </row>
    <row r="887" spans="1:11" ht="15" customHeight="1">
      <c r="A887" s="34">
        <v>6</v>
      </c>
      <c r="B887" s="35" t="s">
        <v>5207</v>
      </c>
      <c r="C887" s="34" t="s">
        <v>5208</v>
      </c>
      <c r="D887" s="35" t="s">
        <v>5209</v>
      </c>
      <c r="E887" s="36">
        <v>-15805.89</v>
      </c>
      <c r="F887" s="31"/>
      <c r="G887" s="36">
        <v>4460.1400000000003</v>
      </c>
      <c r="H887" s="36">
        <v>2166.02</v>
      </c>
      <c r="I887" s="36">
        <v>-18100.009999999998</v>
      </c>
      <c r="J887" s="31"/>
      <c r="K887" t="e">
        <f>VLOOKUP(B887,#REF!,1,0)</f>
        <v>#REF!</v>
      </c>
    </row>
    <row r="888" spans="1:11" ht="15" customHeight="1">
      <c r="A888" s="34">
        <v>6</v>
      </c>
      <c r="B888" s="35" t="s">
        <v>5213</v>
      </c>
      <c r="C888" s="34" t="s">
        <v>5214</v>
      </c>
      <c r="D888" s="35" t="s">
        <v>5215</v>
      </c>
      <c r="E888" s="36">
        <v>-67768.479999999996</v>
      </c>
      <c r="F888" s="31"/>
      <c r="G888" s="36">
        <v>35663.85</v>
      </c>
      <c r="H888" s="36">
        <v>1362.43</v>
      </c>
      <c r="I888" s="36">
        <v>-102069.9</v>
      </c>
      <c r="J888" s="31"/>
      <c r="K888" t="e">
        <f>VLOOKUP(B888,#REF!,1,0)</f>
        <v>#REF!</v>
      </c>
    </row>
    <row r="889" spans="1:11" ht="15" customHeight="1">
      <c r="A889" s="34">
        <v>6</v>
      </c>
      <c r="B889" s="35" t="s">
        <v>5216</v>
      </c>
      <c r="C889" s="34" t="s">
        <v>5217</v>
      </c>
      <c r="D889" s="35" t="s">
        <v>5218</v>
      </c>
      <c r="E889" s="36">
        <v>-6178.94</v>
      </c>
      <c r="F889" s="31"/>
      <c r="G889" s="36">
        <v>104.91</v>
      </c>
      <c r="H889" s="36">
        <v>1531.67</v>
      </c>
      <c r="I889" s="36">
        <v>-4752.18</v>
      </c>
      <c r="J889" s="31"/>
      <c r="K889" t="e">
        <f>VLOOKUP(B889,#REF!,1,0)</f>
        <v>#REF!</v>
      </c>
    </row>
    <row r="890" spans="1:11" ht="15" customHeight="1">
      <c r="A890" s="34">
        <v>6</v>
      </c>
      <c r="B890" s="35" t="s">
        <v>5219</v>
      </c>
      <c r="C890" s="34" t="s">
        <v>5220</v>
      </c>
      <c r="D890" s="35" t="s">
        <v>5221</v>
      </c>
      <c r="E890" s="36">
        <v>-522440.74</v>
      </c>
      <c r="F890" s="31"/>
      <c r="G890" s="36">
        <v>501149.63</v>
      </c>
      <c r="H890" s="36">
        <v>28027.62</v>
      </c>
      <c r="I890" s="36">
        <v>-995562.75</v>
      </c>
      <c r="J890" s="31"/>
      <c r="K890" t="e">
        <f>VLOOKUP(B890,#REF!,1,0)</f>
        <v>#REF!</v>
      </c>
    </row>
    <row r="891" spans="1:11" ht="15" customHeight="1">
      <c r="A891" s="34">
        <v>6</v>
      </c>
      <c r="B891" s="35" t="s">
        <v>5222</v>
      </c>
      <c r="C891" s="34" t="s">
        <v>5223</v>
      </c>
      <c r="D891" s="35" t="s">
        <v>5224</v>
      </c>
      <c r="E891" s="36">
        <v>-1462.14</v>
      </c>
      <c r="F891" s="31"/>
      <c r="G891" s="36">
        <v>0</v>
      </c>
      <c r="H891" s="36">
        <v>342.37</v>
      </c>
      <c r="I891" s="36">
        <v>-1119.77</v>
      </c>
      <c r="J891" s="31"/>
      <c r="K891" t="e">
        <f>VLOOKUP(B891,#REF!,1,0)</f>
        <v>#REF!</v>
      </c>
    </row>
    <row r="892" spans="1:11" ht="15" customHeight="1">
      <c r="A892" s="34">
        <v>6</v>
      </c>
      <c r="B892" s="35" t="s">
        <v>5225</v>
      </c>
      <c r="C892" s="34" t="s">
        <v>5226</v>
      </c>
      <c r="D892" s="35" t="s">
        <v>5227</v>
      </c>
      <c r="E892" s="36">
        <v>-610913.61</v>
      </c>
      <c r="F892" s="31"/>
      <c r="G892" s="36">
        <v>321992.98</v>
      </c>
      <c r="H892" s="36">
        <v>30490.34</v>
      </c>
      <c r="I892" s="36">
        <v>-902416.25</v>
      </c>
      <c r="J892" s="31"/>
      <c r="K892" t="e">
        <f>VLOOKUP(B892,#REF!,1,0)</f>
        <v>#REF!</v>
      </c>
    </row>
    <row r="893" spans="1:11" ht="15" customHeight="1">
      <c r="A893" s="34">
        <v>5</v>
      </c>
      <c r="B893" s="35" t="s">
        <v>5228</v>
      </c>
      <c r="C893" s="34" t="s">
        <v>1</v>
      </c>
      <c r="D893" s="35" t="s">
        <v>5229</v>
      </c>
      <c r="E893" s="36">
        <v>-54846.93</v>
      </c>
      <c r="F893" s="31"/>
      <c r="G893" s="36">
        <v>8532.89</v>
      </c>
      <c r="H893" s="36">
        <v>11141.18</v>
      </c>
      <c r="I893" s="36">
        <v>-52238.64</v>
      </c>
      <c r="J893" s="31"/>
      <c r="K893" t="e">
        <f>VLOOKUP(B893,#REF!,1,0)</f>
        <v>#REF!</v>
      </c>
    </row>
    <row r="894" spans="1:11" ht="15" customHeight="1">
      <c r="A894" s="34">
        <v>6</v>
      </c>
      <c r="B894" s="35" t="s">
        <v>5230</v>
      </c>
      <c r="C894" s="34" t="s">
        <v>5231</v>
      </c>
      <c r="D894" s="35" t="s">
        <v>4728</v>
      </c>
      <c r="E894" s="36">
        <v>-54846.93</v>
      </c>
      <c r="F894" s="31"/>
      <c r="G894" s="36">
        <v>8532.89</v>
      </c>
      <c r="H894" s="36">
        <v>11141.18</v>
      </c>
      <c r="I894" s="36">
        <v>-52238.64</v>
      </c>
      <c r="J894" s="31"/>
      <c r="K894" t="e">
        <f>VLOOKUP(B894,#REF!,1,0)</f>
        <v>#REF!</v>
      </c>
    </row>
    <row r="895" spans="1:11" ht="15" customHeight="1">
      <c r="A895" s="34">
        <v>5</v>
      </c>
      <c r="B895" s="35" t="s">
        <v>5232</v>
      </c>
      <c r="C895" s="34" t="s">
        <v>1</v>
      </c>
      <c r="D895" s="35" t="s">
        <v>5233</v>
      </c>
      <c r="E895" s="36">
        <v>-6979.85</v>
      </c>
      <c r="F895" s="31"/>
      <c r="G895" s="36">
        <v>16649.63</v>
      </c>
      <c r="H895" s="36">
        <v>0</v>
      </c>
      <c r="I895" s="36">
        <v>-23629.48</v>
      </c>
      <c r="J895" s="31"/>
      <c r="K895" t="e">
        <f>VLOOKUP(B895,#REF!,1,0)</f>
        <v>#REF!</v>
      </c>
    </row>
    <row r="896" spans="1:11" ht="15" customHeight="1">
      <c r="A896" s="34">
        <v>6</v>
      </c>
      <c r="B896" s="35" t="s">
        <v>5234</v>
      </c>
      <c r="C896" s="34" t="s">
        <v>5235</v>
      </c>
      <c r="D896" s="35" t="s">
        <v>5236</v>
      </c>
      <c r="E896" s="36">
        <v>-6979.85</v>
      </c>
      <c r="F896" s="31"/>
      <c r="G896" s="36">
        <v>7758.59</v>
      </c>
      <c r="H896" s="36">
        <v>0</v>
      </c>
      <c r="I896" s="36">
        <v>-14738.44</v>
      </c>
      <c r="J896" s="31"/>
      <c r="K896" t="e">
        <f>VLOOKUP(B896,#REF!,1,0)</f>
        <v>#REF!</v>
      </c>
    </row>
    <row r="897" spans="1:11" ht="15" customHeight="1">
      <c r="A897" s="34">
        <v>6</v>
      </c>
      <c r="B897" s="35" t="s">
        <v>5237</v>
      </c>
      <c r="C897" s="34" t="s">
        <v>5238</v>
      </c>
      <c r="D897" s="35" t="s">
        <v>5239</v>
      </c>
      <c r="E897" s="36">
        <v>0</v>
      </c>
      <c r="F897" s="31"/>
      <c r="G897" s="36">
        <v>8891.0400000000009</v>
      </c>
      <c r="H897" s="36">
        <v>0</v>
      </c>
      <c r="I897" s="36">
        <v>-8891.0400000000009</v>
      </c>
      <c r="J897" s="31"/>
      <c r="K897" t="e">
        <f>VLOOKUP(B897,#REF!,1,0)</f>
        <v>#REF!</v>
      </c>
    </row>
    <row r="898" spans="1:11" ht="15" customHeight="1">
      <c r="A898" s="34">
        <v>4</v>
      </c>
      <c r="B898" s="35" t="s">
        <v>5242</v>
      </c>
      <c r="C898" s="34" t="s">
        <v>1</v>
      </c>
      <c r="D898" s="35" t="s">
        <v>5243</v>
      </c>
      <c r="E898" s="36">
        <v>-107698.2</v>
      </c>
      <c r="F898" s="31"/>
      <c r="G898" s="36">
        <v>71812.509999999995</v>
      </c>
      <c r="H898" s="36">
        <v>46285.77</v>
      </c>
      <c r="I898" s="36">
        <v>-133224.94</v>
      </c>
      <c r="J898" s="31"/>
      <c r="K898" t="e">
        <f>VLOOKUP(B898,#REF!,1,0)</f>
        <v>#REF!</v>
      </c>
    </row>
    <row r="899" spans="1:11" ht="15" customHeight="1">
      <c r="A899" s="34">
        <v>5</v>
      </c>
      <c r="B899" s="35" t="s">
        <v>5244</v>
      </c>
      <c r="C899" s="34" t="s">
        <v>1</v>
      </c>
      <c r="D899" s="35" t="s">
        <v>5245</v>
      </c>
      <c r="E899" s="36">
        <v>-5346.68</v>
      </c>
      <c r="F899" s="31"/>
      <c r="G899" s="36">
        <v>0</v>
      </c>
      <c r="H899" s="36">
        <v>0</v>
      </c>
      <c r="I899" s="36">
        <v>-5346.68</v>
      </c>
      <c r="J899" s="31"/>
      <c r="K899" t="e">
        <f>VLOOKUP(B899,#REF!,1,0)</f>
        <v>#REF!</v>
      </c>
    </row>
    <row r="900" spans="1:11" ht="15" customHeight="1">
      <c r="A900" s="34">
        <v>6</v>
      </c>
      <c r="B900" s="35" t="s">
        <v>5246</v>
      </c>
      <c r="C900" s="34" t="s">
        <v>5247</v>
      </c>
      <c r="D900" s="35" t="s">
        <v>4309</v>
      </c>
      <c r="E900" s="36">
        <v>-5346.68</v>
      </c>
      <c r="F900" s="31"/>
      <c r="G900" s="36">
        <v>0</v>
      </c>
      <c r="H900" s="36">
        <v>0</v>
      </c>
      <c r="I900" s="36">
        <v>-5346.68</v>
      </c>
      <c r="J900" s="31"/>
      <c r="K900" t="e">
        <f>VLOOKUP(B900,#REF!,1,0)</f>
        <v>#REF!</v>
      </c>
    </row>
    <row r="901" spans="1:11" ht="15" customHeight="1">
      <c r="A901" s="34">
        <v>5</v>
      </c>
      <c r="B901" s="35" t="s">
        <v>5248</v>
      </c>
      <c r="C901" s="34" t="s">
        <v>1</v>
      </c>
      <c r="D901" s="35" t="s">
        <v>5249</v>
      </c>
      <c r="E901" s="36">
        <v>-102351.52</v>
      </c>
      <c r="F901" s="31"/>
      <c r="G901" s="36">
        <v>71812.509999999995</v>
      </c>
      <c r="H901" s="36">
        <v>46285.77</v>
      </c>
      <c r="I901" s="36">
        <v>-127878.26</v>
      </c>
      <c r="J901" s="31"/>
      <c r="K901" t="e">
        <f>VLOOKUP(B901,#REF!,1,0)</f>
        <v>#REF!</v>
      </c>
    </row>
    <row r="902" spans="1:11" ht="15" customHeight="1">
      <c r="A902" s="34">
        <v>6</v>
      </c>
      <c r="B902" s="35" t="s">
        <v>5250</v>
      </c>
      <c r="C902" s="34" t="s">
        <v>5251</v>
      </c>
      <c r="D902" s="35" t="s">
        <v>4329</v>
      </c>
      <c r="E902" s="36">
        <v>-102351.52</v>
      </c>
      <c r="F902" s="31"/>
      <c r="G902" s="36">
        <v>71812.509999999995</v>
      </c>
      <c r="H902" s="36">
        <v>46285.77</v>
      </c>
      <c r="I902" s="36">
        <v>-127878.26</v>
      </c>
      <c r="J902" s="31"/>
      <c r="K902" t="e">
        <f>VLOOKUP(B902,#REF!,1,0)</f>
        <v>#REF!</v>
      </c>
    </row>
    <row r="903" spans="1:11" ht="15" customHeight="1">
      <c r="A903" s="34">
        <v>3</v>
      </c>
      <c r="B903" s="35" t="s">
        <v>5252</v>
      </c>
      <c r="C903" s="34" t="s">
        <v>1</v>
      </c>
      <c r="D903" s="35" t="s">
        <v>5253</v>
      </c>
      <c r="E903" s="36">
        <v>-322595.88</v>
      </c>
      <c r="F903" s="31"/>
      <c r="G903" s="36">
        <v>189710.67</v>
      </c>
      <c r="H903" s="36">
        <v>6095.65</v>
      </c>
      <c r="I903" s="36">
        <v>-506210.9</v>
      </c>
      <c r="J903" s="31"/>
      <c r="K903" t="e">
        <f>VLOOKUP(B903,#REF!,1,0)</f>
        <v>#REF!</v>
      </c>
    </row>
    <row r="904" spans="1:11" ht="15" customHeight="1">
      <c r="A904" s="34">
        <v>4</v>
      </c>
      <c r="B904" s="35" t="s">
        <v>5254</v>
      </c>
      <c r="C904" s="34" t="s">
        <v>1</v>
      </c>
      <c r="D904" s="35" t="s">
        <v>5255</v>
      </c>
      <c r="E904" s="36">
        <v>-22187.200000000001</v>
      </c>
      <c r="F904" s="31"/>
      <c r="G904" s="36">
        <v>11737.15</v>
      </c>
      <c r="H904" s="36">
        <v>602.79999999999995</v>
      </c>
      <c r="I904" s="36">
        <v>-33321.550000000003</v>
      </c>
      <c r="J904" s="31"/>
      <c r="K904" t="e">
        <f>VLOOKUP(B904,#REF!,1,0)</f>
        <v>#REF!</v>
      </c>
    </row>
    <row r="905" spans="1:11" ht="15" customHeight="1">
      <c r="A905" s="34">
        <v>6</v>
      </c>
      <c r="B905" s="35" t="s">
        <v>5256</v>
      </c>
      <c r="C905" s="34" t="s">
        <v>5257</v>
      </c>
      <c r="D905" s="35" t="s">
        <v>5258</v>
      </c>
      <c r="E905" s="36">
        <v>-22187.200000000001</v>
      </c>
      <c r="F905" s="31"/>
      <c r="G905" s="36">
        <v>11737.15</v>
      </c>
      <c r="H905" s="36">
        <v>602.79999999999995</v>
      </c>
      <c r="I905" s="36">
        <v>-33321.550000000003</v>
      </c>
      <c r="J905" s="31"/>
      <c r="K905" t="e">
        <f>VLOOKUP(B905,#REF!,1,0)</f>
        <v>#REF!</v>
      </c>
    </row>
    <row r="906" spans="1:11" ht="15" customHeight="1">
      <c r="A906" s="34">
        <v>4</v>
      </c>
      <c r="B906" s="35" t="s">
        <v>5259</v>
      </c>
      <c r="C906" s="34" t="s">
        <v>1</v>
      </c>
      <c r="D906" s="35" t="s">
        <v>5260</v>
      </c>
      <c r="E906" s="36">
        <v>-21265.74</v>
      </c>
      <c r="F906" s="31"/>
      <c r="G906" s="36">
        <v>10431.15</v>
      </c>
      <c r="H906" s="36">
        <v>0</v>
      </c>
      <c r="I906" s="36">
        <v>-31696.89</v>
      </c>
      <c r="J906" s="31"/>
      <c r="K906" t="e">
        <f>VLOOKUP(B906,#REF!,1,0)</f>
        <v>#REF!</v>
      </c>
    </row>
    <row r="907" spans="1:11" ht="15" customHeight="1">
      <c r="A907" s="34">
        <v>6</v>
      </c>
      <c r="B907" s="35" t="s">
        <v>5261</v>
      </c>
      <c r="C907" s="34" t="s">
        <v>5262</v>
      </c>
      <c r="D907" s="35" t="s">
        <v>5263</v>
      </c>
      <c r="E907" s="36">
        <v>-21265.74</v>
      </c>
      <c r="F907" s="31"/>
      <c r="G907" s="36">
        <v>10431.15</v>
      </c>
      <c r="H907" s="36">
        <v>0</v>
      </c>
      <c r="I907" s="36">
        <v>-31696.89</v>
      </c>
      <c r="J907" s="31"/>
      <c r="K907" t="e">
        <f>VLOOKUP(B907,#REF!,1,0)</f>
        <v>#REF!</v>
      </c>
    </row>
    <row r="908" spans="1:11" ht="15" customHeight="1">
      <c r="A908" s="34">
        <v>4</v>
      </c>
      <c r="B908" s="35" t="s">
        <v>5264</v>
      </c>
      <c r="C908" s="34" t="s">
        <v>1</v>
      </c>
      <c r="D908" s="35" t="s">
        <v>5265</v>
      </c>
      <c r="E908" s="36">
        <v>-3455.68</v>
      </c>
      <c r="F908" s="31"/>
      <c r="G908" s="36">
        <v>7187.91</v>
      </c>
      <c r="H908" s="36">
        <v>5492.85</v>
      </c>
      <c r="I908" s="36">
        <v>-5150.74</v>
      </c>
      <c r="J908" s="31"/>
      <c r="K908" t="e">
        <f>VLOOKUP(B908,#REF!,1,0)</f>
        <v>#REF!</v>
      </c>
    </row>
    <row r="909" spans="1:11" ht="15" customHeight="1">
      <c r="A909" s="34">
        <v>6</v>
      </c>
      <c r="B909" s="35" t="s">
        <v>5269</v>
      </c>
      <c r="C909" s="34" t="s">
        <v>5270</v>
      </c>
      <c r="D909" s="35" t="s">
        <v>5271</v>
      </c>
      <c r="E909" s="36">
        <v>-3455.68</v>
      </c>
      <c r="F909" s="31"/>
      <c r="G909" s="36">
        <v>1695.06</v>
      </c>
      <c r="H909" s="36">
        <v>0</v>
      </c>
      <c r="I909" s="36">
        <v>-5150.74</v>
      </c>
      <c r="J909" s="31"/>
      <c r="K909" t="e">
        <f>VLOOKUP(B909,#REF!,1,0)</f>
        <v>#REF!</v>
      </c>
    </row>
    <row r="910" spans="1:11" ht="15" customHeight="1">
      <c r="A910" s="34">
        <v>4</v>
      </c>
      <c r="B910" s="35" t="s">
        <v>5272</v>
      </c>
      <c r="C910" s="34" t="s">
        <v>1</v>
      </c>
      <c r="D910" s="35" t="s">
        <v>5273</v>
      </c>
      <c r="E910" s="36">
        <v>-2056.0500000000002</v>
      </c>
      <c r="F910" s="31"/>
      <c r="G910" s="36">
        <v>4462.25</v>
      </c>
      <c r="H910" s="36">
        <v>0</v>
      </c>
      <c r="I910" s="36">
        <v>-6518.3</v>
      </c>
      <c r="J910" s="31"/>
      <c r="K910" t="e">
        <f>VLOOKUP(B910,#REF!,1,0)</f>
        <v>#REF!</v>
      </c>
    </row>
    <row r="911" spans="1:11" ht="15" customHeight="1">
      <c r="A911" s="34">
        <v>5</v>
      </c>
      <c r="B911" s="35" t="s">
        <v>5274</v>
      </c>
      <c r="C911" s="34" t="s">
        <v>1</v>
      </c>
      <c r="D911" s="35" t="s">
        <v>4565</v>
      </c>
      <c r="E911" s="36">
        <v>-2056.0500000000002</v>
      </c>
      <c r="F911" s="31"/>
      <c r="G911" s="36">
        <v>4462.25</v>
      </c>
      <c r="H911" s="36">
        <v>0</v>
      </c>
      <c r="I911" s="36">
        <v>-6518.3</v>
      </c>
      <c r="J911" s="31"/>
      <c r="K911" t="e">
        <f>VLOOKUP(B911,#REF!,1,0)</f>
        <v>#REF!</v>
      </c>
    </row>
    <row r="912" spans="1:11" ht="15" customHeight="1">
      <c r="A912" s="34">
        <v>6</v>
      </c>
      <c r="B912" s="35" t="s">
        <v>5275</v>
      </c>
      <c r="C912" s="34" t="s">
        <v>5276</v>
      </c>
      <c r="D912" s="35" t="s">
        <v>5277</v>
      </c>
      <c r="E912" s="36">
        <v>-2056.0500000000002</v>
      </c>
      <c r="F912" s="31"/>
      <c r="G912" s="36">
        <v>4462.25</v>
      </c>
      <c r="H912" s="36">
        <v>0</v>
      </c>
      <c r="I912" s="36">
        <v>-6518.3</v>
      </c>
      <c r="J912" s="31"/>
      <c r="K912" t="e">
        <f>VLOOKUP(B912,#REF!,1,0)</f>
        <v>#REF!</v>
      </c>
    </row>
    <row r="913" spans="1:11" ht="15" customHeight="1">
      <c r="A913" s="34">
        <v>4</v>
      </c>
      <c r="B913" s="35" t="s">
        <v>5278</v>
      </c>
      <c r="C913" s="34" t="s">
        <v>1</v>
      </c>
      <c r="D913" s="35" t="s">
        <v>5279</v>
      </c>
      <c r="E913" s="36">
        <v>-273631.21000000002</v>
      </c>
      <c r="F913" s="31"/>
      <c r="G913" s="36">
        <v>155892.21</v>
      </c>
      <c r="H913" s="36">
        <v>0</v>
      </c>
      <c r="I913" s="36">
        <v>-429523.42</v>
      </c>
      <c r="J913" s="31"/>
      <c r="K913" t="e">
        <f>VLOOKUP(B913,#REF!,1,0)</f>
        <v>#REF!</v>
      </c>
    </row>
    <row r="914" spans="1:11" ht="15" customHeight="1">
      <c r="A914" s="34">
        <v>6</v>
      </c>
      <c r="B914" s="35" t="s">
        <v>5280</v>
      </c>
      <c r="C914" s="34" t="s">
        <v>5281</v>
      </c>
      <c r="D914" s="35" t="s">
        <v>5282</v>
      </c>
      <c r="E914" s="36">
        <v>-2597.9699999999998</v>
      </c>
      <c r="F914" s="31"/>
      <c r="G914" s="36">
        <v>0</v>
      </c>
      <c r="H914" s="36">
        <v>0</v>
      </c>
      <c r="I914" s="36">
        <v>-2597.9699999999998</v>
      </c>
      <c r="J914" s="31"/>
      <c r="K914" t="e">
        <f>VLOOKUP(B914,#REF!,1,0)</f>
        <v>#REF!</v>
      </c>
    </row>
    <row r="915" spans="1:11" ht="15" customHeight="1">
      <c r="A915" s="34">
        <v>6</v>
      </c>
      <c r="B915" s="35" t="s">
        <v>5283</v>
      </c>
      <c r="C915" s="34" t="s">
        <v>5284</v>
      </c>
      <c r="D915" s="35" t="s">
        <v>5285</v>
      </c>
      <c r="E915" s="36">
        <v>-1115.1099999999999</v>
      </c>
      <c r="F915" s="31"/>
      <c r="G915" s="36">
        <v>457.2</v>
      </c>
      <c r="H915" s="36">
        <v>0</v>
      </c>
      <c r="I915" s="36">
        <v>-1572.31</v>
      </c>
      <c r="J915" s="31"/>
      <c r="K915" t="e">
        <f>VLOOKUP(B915,#REF!,1,0)</f>
        <v>#REF!</v>
      </c>
    </row>
    <row r="916" spans="1:11" ht="15" customHeight="1">
      <c r="A916" s="34">
        <v>6</v>
      </c>
      <c r="B916" s="35" t="s">
        <v>5286</v>
      </c>
      <c r="C916" s="34" t="s">
        <v>5287</v>
      </c>
      <c r="D916" s="35" t="s">
        <v>5288</v>
      </c>
      <c r="E916" s="36">
        <v>-133.13</v>
      </c>
      <c r="F916" s="31"/>
      <c r="G916" s="36">
        <v>69.13</v>
      </c>
      <c r="H916" s="36">
        <v>0</v>
      </c>
      <c r="I916" s="36">
        <v>-202.26</v>
      </c>
      <c r="J916" s="31"/>
      <c r="K916" t="e">
        <f>VLOOKUP(B916,#REF!,1,0)</f>
        <v>#REF!</v>
      </c>
    </row>
    <row r="917" spans="1:11" ht="15" customHeight="1">
      <c r="A917" s="34">
        <v>6</v>
      </c>
      <c r="B917" s="35" t="s">
        <v>5939</v>
      </c>
      <c r="C917" s="34" t="s">
        <v>5940</v>
      </c>
      <c r="D917" s="35" t="s">
        <v>5941</v>
      </c>
      <c r="E917" s="36">
        <v>-112.66</v>
      </c>
      <c r="F917" s="31"/>
      <c r="G917" s="36">
        <v>62.06</v>
      </c>
      <c r="H917" s="36">
        <v>0</v>
      </c>
      <c r="I917" s="36">
        <v>-174.72</v>
      </c>
      <c r="J917" s="31"/>
      <c r="K917" t="e">
        <f>VLOOKUP(B917,#REF!,1,0)</f>
        <v>#REF!</v>
      </c>
    </row>
    <row r="918" spans="1:11" ht="15" customHeight="1">
      <c r="A918" s="34">
        <v>6</v>
      </c>
      <c r="B918" s="35" t="s">
        <v>5289</v>
      </c>
      <c r="C918" s="34" t="s">
        <v>5290</v>
      </c>
      <c r="D918" s="35" t="s">
        <v>5291</v>
      </c>
      <c r="E918" s="36">
        <v>-8.6999999999999993</v>
      </c>
      <c r="F918" s="31"/>
      <c r="G918" s="36">
        <v>0</v>
      </c>
      <c r="H918" s="36">
        <v>0</v>
      </c>
      <c r="I918" s="36">
        <v>-8.6999999999999993</v>
      </c>
      <c r="J918" s="31"/>
      <c r="K918" t="e">
        <f>VLOOKUP(B918,#REF!,1,0)</f>
        <v>#REF!</v>
      </c>
    </row>
    <row r="919" spans="1:11" ht="15" customHeight="1">
      <c r="A919" s="34">
        <v>6</v>
      </c>
      <c r="B919" s="35" t="s">
        <v>5292</v>
      </c>
      <c r="C919" s="34" t="s">
        <v>5293</v>
      </c>
      <c r="D919" s="35" t="s">
        <v>5294</v>
      </c>
      <c r="E919" s="36">
        <v>-102313.37</v>
      </c>
      <c r="F919" s="31"/>
      <c r="G919" s="36">
        <v>38392.5</v>
      </c>
      <c r="H919" s="36">
        <v>0</v>
      </c>
      <c r="I919" s="36">
        <v>-140705.87</v>
      </c>
      <c r="J919" s="31"/>
      <c r="K919" t="e">
        <f>VLOOKUP(B919,#REF!,1,0)</f>
        <v>#REF!</v>
      </c>
    </row>
    <row r="920" spans="1:11" ht="15" customHeight="1">
      <c r="A920" s="34">
        <v>6</v>
      </c>
      <c r="B920" s="35" t="s">
        <v>5942</v>
      </c>
      <c r="C920" s="34" t="s">
        <v>5943</v>
      </c>
      <c r="D920" s="35" t="s">
        <v>5944</v>
      </c>
      <c r="E920" s="36">
        <v>-167.2</v>
      </c>
      <c r="F920" s="31"/>
      <c r="G920" s="36">
        <v>0</v>
      </c>
      <c r="H920" s="36">
        <v>0</v>
      </c>
      <c r="I920" s="36">
        <v>-167.2</v>
      </c>
      <c r="J920" s="31"/>
      <c r="K920" t="e">
        <f>VLOOKUP(B920,#REF!,1,0)</f>
        <v>#REF!</v>
      </c>
    </row>
    <row r="921" spans="1:11" ht="15" customHeight="1">
      <c r="A921" s="34">
        <v>6</v>
      </c>
      <c r="B921" s="35" t="s">
        <v>5295</v>
      </c>
      <c r="C921" s="34" t="s">
        <v>5296</v>
      </c>
      <c r="D921" s="35" t="s">
        <v>5297</v>
      </c>
      <c r="E921" s="36">
        <v>-4502.42</v>
      </c>
      <c r="F921" s="31"/>
      <c r="G921" s="36">
        <v>1774.66</v>
      </c>
      <c r="H921" s="36">
        <v>0</v>
      </c>
      <c r="I921" s="36">
        <v>-6277.08</v>
      </c>
      <c r="J921" s="31"/>
      <c r="K921" t="e">
        <f>VLOOKUP(B921,#REF!,1,0)</f>
        <v>#REF!</v>
      </c>
    </row>
    <row r="922" spans="1:11" ht="15" customHeight="1">
      <c r="A922" s="34">
        <v>6</v>
      </c>
      <c r="B922" s="35" t="s">
        <v>5301</v>
      </c>
      <c r="C922" s="34" t="s">
        <v>5302</v>
      </c>
      <c r="D922" s="35" t="s">
        <v>5303</v>
      </c>
      <c r="E922" s="36">
        <v>-99</v>
      </c>
      <c r="F922" s="31"/>
      <c r="G922" s="36">
        <v>450</v>
      </c>
      <c r="H922" s="36">
        <v>0</v>
      </c>
      <c r="I922" s="36">
        <v>-549</v>
      </c>
      <c r="J922" s="31"/>
      <c r="K922" t="e">
        <f>VLOOKUP(B922,#REF!,1,0)</f>
        <v>#REF!</v>
      </c>
    </row>
    <row r="923" spans="1:11" ht="15" customHeight="1">
      <c r="A923" s="34">
        <v>6</v>
      </c>
      <c r="B923" s="35" t="s">
        <v>5310</v>
      </c>
      <c r="C923" s="34" t="s">
        <v>5311</v>
      </c>
      <c r="D923" s="35" t="s">
        <v>5312</v>
      </c>
      <c r="E923" s="36">
        <v>-160263.92000000001</v>
      </c>
      <c r="F923" s="31"/>
      <c r="G923" s="36">
        <v>86701.95</v>
      </c>
      <c r="H923" s="36">
        <v>0</v>
      </c>
      <c r="I923" s="36">
        <v>-246965.87</v>
      </c>
      <c r="J923" s="31"/>
      <c r="K923" t="e">
        <f>VLOOKUP(B923,#REF!,1,0)</f>
        <v>#REF!</v>
      </c>
    </row>
    <row r="924" spans="1:11" ht="15" customHeight="1">
      <c r="A924" s="34">
        <v>6</v>
      </c>
      <c r="B924" s="35" t="s">
        <v>5313</v>
      </c>
      <c r="C924" s="34" t="s">
        <v>5314</v>
      </c>
      <c r="D924" s="35" t="s">
        <v>5315</v>
      </c>
      <c r="E924" s="36">
        <v>-1358.99</v>
      </c>
      <c r="F924" s="31"/>
      <c r="G924" s="36">
        <v>49.97</v>
      </c>
      <c r="H924" s="36">
        <v>0</v>
      </c>
      <c r="I924" s="36">
        <v>-1408.96</v>
      </c>
      <c r="J924" s="31"/>
      <c r="K924" t="e">
        <f>VLOOKUP(B924,#REF!,1,0)</f>
        <v>#REF!</v>
      </c>
    </row>
    <row r="925" spans="1:11" ht="15" customHeight="1">
      <c r="A925" s="34">
        <v>6</v>
      </c>
      <c r="B925" s="35" t="s">
        <v>5316</v>
      </c>
      <c r="C925" s="34" t="s">
        <v>5317</v>
      </c>
      <c r="D925" s="35" t="s">
        <v>5318</v>
      </c>
      <c r="E925" s="36">
        <v>-958.74</v>
      </c>
      <c r="F925" s="31"/>
      <c r="G925" s="36">
        <v>6934.74</v>
      </c>
      <c r="H925" s="36">
        <v>0</v>
      </c>
      <c r="I925" s="36">
        <v>-7893.48</v>
      </c>
      <c r="J925" s="31"/>
      <c r="K925" t="e">
        <f>VLOOKUP(B925,#REF!,1,0)</f>
        <v>#REF!</v>
      </c>
    </row>
    <row r="926" spans="1:11" ht="15" customHeight="1">
      <c r="A926" s="34">
        <v>6</v>
      </c>
      <c r="B926" s="35" t="s">
        <v>5322</v>
      </c>
      <c r="C926" s="34" t="s">
        <v>5323</v>
      </c>
      <c r="D926" s="35" t="s">
        <v>5324</v>
      </c>
      <c r="E926" s="36">
        <v>0</v>
      </c>
      <c r="F926" s="31"/>
      <c r="G926" s="36">
        <v>21000</v>
      </c>
      <c r="H926" s="36">
        <v>0</v>
      </c>
      <c r="I926" s="36">
        <v>-21000</v>
      </c>
      <c r="J926" s="31"/>
      <c r="K926" t="e">
        <f>VLOOKUP(B926,#REF!,1,0)</f>
        <v>#REF!</v>
      </c>
    </row>
    <row r="927" spans="1:11" ht="15" customHeight="1">
      <c r="A927" s="34">
        <v>2</v>
      </c>
      <c r="B927" s="35" t="s">
        <v>5325</v>
      </c>
      <c r="C927" s="34" t="s">
        <v>1</v>
      </c>
      <c r="D927" s="35" t="s">
        <v>5326</v>
      </c>
      <c r="E927" s="36">
        <v>-300300</v>
      </c>
      <c r="F927" s="31"/>
      <c r="G927" s="36">
        <v>103500</v>
      </c>
      <c r="H927" s="36">
        <v>0</v>
      </c>
      <c r="I927" s="36">
        <v>-403800</v>
      </c>
      <c r="J927" s="31"/>
      <c r="K927" t="e">
        <f>VLOOKUP(B927,#REF!,1,0)</f>
        <v>#REF!</v>
      </c>
    </row>
    <row r="928" spans="1:11" ht="15" customHeight="1">
      <c r="A928" s="34">
        <v>3</v>
      </c>
      <c r="B928" s="35" t="s">
        <v>5327</v>
      </c>
      <c r="C928" s="34" t="s">
        <v>1</v>
      </c>
      <c r="D928" s="35" t="s">
        <v>5328</v>
      </c>
      <c r="E928" s="36">
        <v>-300300</v>
      </c>
      <c r="F928" s="31"/>
      <c r="G928" s="36">
        <v>103500</v>
      </c>
      <c r="H928" s="36">
        <v>0</v>
      </c>
      <c r="I928" s="36">
        <v>-403800</v>
      </c>
      <c r="J928" s="31"/>
      <c r="K928" t="e">
        <f>VLOOKUP(B928,#REF!,1,0)</f>
        <v>#REF!</v>
      </c>
    </row>
    <row r="929" spans="1:11" ht="15" customHeight="1">
      <c r="A929" s="34">
        <v>4</v>
      </c>
      <c r="B929" s="35" t="s">
        <v>5329</v>
      </c>
      <c r="C929" s="34" t="s">
        <v>1</v>
      </c>
      <c r="D929" s="35" t="s">
        <v>5330</v>
      </c>
      <c r="E929" s="36">
        <v>-300300</v>
      </c>
      <c r="F929" s="31"/>
      <c r="G929" s="36">
        <v>103500</v>
      </c>
      <c r="H929" s="36">
        <v>0</v>
      </c>
      <c r="I929" s="36">
        <v>-403800</v>
      </c>
      <c r="J929" s="31"/>
      <c r="K929" t="e">
        <f>VLOOKUP(B929,#REF!,1,0)</f>
        <v>#REF!</v>
      </c>
    </row>
    <row r="930" spans="1:11" ht="15" customHeight="1">
      <c r="A930" s="34">
        <v>6</v>
      </c>
      <c r="B930" s="35" t="s">
        <v>5331</v>
      </c>
      <c r="C930" s="34" t="s">
        <v>5332</v>
      </c>
      <c r="D930" s="35" t="s">
        <v>5333</v>
      </c>
      <c r="E930" s="36">
        <v>-300300</v>
      </c>
      <c r="F930" s="31"/>
      <c r="G930" s="36">
        <v>103500</v>
      </c>
      <c r="H930" s="36">
        <v>0</v>
      </c>
      <c r="I930" s="36">
        <v>-403800</v>
      </c>
      <c r="J930" s="31"/>
      <c r="K930" t="e">
        <f>VLOOKUP(B930,#REF!,1,0)</f>
        <v>#REF!</v>
      </c>
    </row>
    <row r="931" spans="1:11" ht="15" customHeight="1">
      <c r="A931" s="34">
        <v>2</v>
      </c>
      <c r="B931" s="35" t="s">
        <v>5341</v>
      </c>
      <c r="C931" s="34" t="s">
        <v>1</v>
      </c>
      <c r="D931" s="35" t="s">
        <v>5342</v>
      </c>
      <c r="E931" s="36">
        <v>-76130.44</v>
      </c>
      <c r="F931" s="31"/>
      <c r="G931" s="36">
        <v>123870.7</v>
      </c>
      <c r="H931" s="36">
        <v>0</v>
      </c>
      <c r="I931" s="36">
        <v>-200001.14</v>
      </c>
      <c r="J931" s="31"/>
      <c r="K931" t="e">
        <f>VLOOKUP(B931,#REF!,1,0)</f>
        <v>#REF!</v>
      </c>
    </row>
    <row r="932" spans="1:11" ht="15" customHeight="1">
      <c r="A932" s="34">
        <v>3</v>
      </c>
      <c r="B932" s="35" t="s">
        <v>5343</v>
      </c>
      <c r="C932" s="34" t="s">
        <v>1</v>
      </c>
      <c r="D932" s="35" t="s">
        <v>5344</v>
      </c>
      <c r="E932" s="36">
        <v>0</v>
      </c>
      <c r="F932" s="31"/>
      <c r="G932" s="36">
        <v>71205.41</v>
      </c>
      <c r="H932" s="36">
        <v>0</v>
      </c>
      <c r="I932" s="36">
        <v>-71205.41</v>
      </c>
      <c r="J932" s="31"/>
      <c r="K932" t="e">
        <f>VLOOKUP(B932,#REF!,1,0)</f>
        <v>#REF!</v>
      </c>
    </row>
    <row r="933" spans="1:11" ht="15" customHeight="1">
      <c r="A933" s="34">
        <v>4</v>
      </c>
      <c r="B933" s="35" t="s">
        <v>5345</v>
      </c>
      <c r="C933" s="34" t="s">
        <v>1</v>
      </c>
      <c r="D933" s="35" t="s">
        <v>5346</v>
      </c>
      <c r="E933" s="36">
        <v>0</v>
      </c>
      <c r="F933" s="31"/>
      <c r="G933" s="36">
        <v>42253.38</v>
      </c>
      <c r="H933" s="36">
        <v>0</v>
      </c>
      <c r="I933" s="36">
        <v>-42253.38</v>
      </c>
      <c r="J933" s="31"/>
      <c r="K933" t="e">
        <f>VLOOKUP(B933,#REF!,1,0)</f>
        <v>#REF!</v>
      </c>
    </row>
    <row r="934" spans="1:11" ht="15" customHeight="1">
      <c r="A934" s="34">
        <v>5</v>
      </c>
      <c r="B934" s="35" t="s">
        <v>5347</v>
      </c>
      <c r="C934" s="34" t="s">
        <v>1</v>
      </c>
      <c r="D934" s="35" t="s">
        <v>5348</v>
      </c>
      <c r="E934" s="36">
        <v>0</v>
      </c>
      <c r="F934" s="31"/>
      <c r="G934" s="36">
        <v>42253.38</v>
      </c>
      <c r="H934" s="36">
        <v>0</v>
      </c>
      <c r="I934" s="36">
        <v>-42253.38</v>
      </c>
      <c r="J934" s="31"/>
      <c r="K934" t="e">
        <f>VLOOKUP(B934,#REF!,1,0)</f>
        <v>#REF!</v>
      </c>
    </row>
    <row r="935" spans="1:11" ht="15" customHeight="1">
      <c r="A935" s="34">
        <v>6</v>
      </c>
      <c r="B935" s="35" t="s">
        <v>5349</v>
      </c>
      <c r="C935" s="34" t="s">
        <v>5350</v>
      </c>
      <c r="D935" s="35" t="s">
        <v>5351</v>
      </c>
      <c r="E935" s="36">
        <v>0</v>
      </c>
      <c r="F935" s="31"/>
      <c r="G935" s="36">
        <v>42253.38</v>
      </c>
      <c r="H935" s="36">
        <v>0</v>
      </c>
      <c r="I935" s="36">
        <v>-42253.38</v>
      </c>
      <c r="J935" s="31"/>
      <c r="K935" t="e">
        <f>VLOOKUP(B935,#REF!,1,0)</f>
        <v>#REF!</v>
      </c>
    </row>
    <row r="936" spans="1:11" ht="15" customHeight="1">
      <c r="A936" s="34">
        <v>4</v>
      </c>
      <c r="B936" s="35" t="s">
        <v>5352</v>
      </c>
      <c r="C936" s="34" t="s">
        <v>1</v>
      </c>
      <c r="D936" s="35" t="s">
        <v>5353</v>
      </c>
      <c r="E936" s="36">
        <v>0</v>
      </c>
      <c r="F936" s="31"/>
      <c r="G936" s="36">
        <v>28952.03</v>
      </c>
      <c r="H936" s="36">
        <v>0</v>
      </c>
      <c r="I936" s="36">
        <v>-28952.03</v>
      </c>
      <c r="J936" s="31"/>
      <c r="K936" t="e">
        <f>VLOOKUP(B936,#REF!,1,0)</f>
        <v>#REF!</v>
      </c>
    </row>
    <row r="937" spans="1:11" ht="15" customHeight="1">
      <c r="A937" s="34">
        <v>5</v>
      </c>
      <c r="B937" s="35" t="s">
        <v>5354</v>
      </c>
      <c r="C937" s="34" t="s">
        <v>1</v>
      </c>
      <c r="D937" s="35" t="s">
        <v>5355</v>
      </c>
      <c r="E937" s="36">
        <v>0</v>
      </c>
      <c r="F937" s="31"/>
      <c r="G937" s="36">
        <v>28952.03</v>
      </c>
      <c r="H937" s="36">
        <v>0</v>
      </c>
      <c r="I937" s="36">
        <v>-28952.03</v>
      </c>
      <c r="J937" s="31"/>
      <c r="K937" t="e">
        <f>VLOOKUP(B937,#REF!,1,0)</f>
        <v>#REF!</v>
      </c>
    </row>
    <row r="938" spans="1:11" ht="15" customHeight="1">
      <c r="A938" s="34">
        <v>6</v>
      </c>
      <c r="B938" s="35" t="s">
        <v>5356</v>
      </c>
      <c r="C938" s="34" t="s">
        <v>5357</v>
      </c>
      <c r="D938" s="35" t="s">
        <v>5358</v>
      </c>
      <c r="E938" s="36">
        <v>0</v>
      </c>
      <c r="F938" s="31"/>
      <c r="G938" s="36">
        <v>28952.03</v>
      </c>
      <c r="H938" s="36">
        <v>0</v>
      </c>
      <c r="I938" s="36">
        <v>-28952.03</v>
      </c>
      <c r="J938" s="31"/>
      <c r="K938" t="e">
        <f>VLOOKUP(B938,#REF!,1,0)</f>
        <v>#REF!</v>
      </c>
    </row>
    <row r="939" spans="1:11" ht="15" customHeight="1">
      <c r="A939" s="34">
        <v>3</v>
      </c>
      <c r="B939" s="35" t="s">
        <v>5359</v>
      </c>
      <c r="C939" s="34" t="s">
        <v>1</v>
      </c>
      <c r="D939" s="35" t="s">
        <v>5360</v>
      </c>
      <c r="E939" s="36">
        <v>-76130.44</v>
      </c>
      <c r="F939" s="31"/>
      <c r="G939" s="36">
        <v>52665.29</v>
      </c>
      <c r="H939" s="36">
        <v>0</v>
      </c>
      <c r="I939" s="36">
        <v>-128795.73</v>
      </c>
      <c r="J939" s="31"/>
      <c r="K939" t="e">
        <f>VLOOKUP(B939,#REF!,1,0)</f>
        <v>#REF!</v>
      </c>
    </row>
    <row r="940" spans="1:11" ht="15" customHeight="1">
      <c r="A940" s="34">
        <v>4</v>
      </c>
      <c r="B940" s="35" t="s">
        <v>5361</v>
      </c>
      <c r="C940" s="34" t="s">
        <v>1</v>
      </c>
      <c r="D940" s="35" t="s">
        <v>5362</v>
      </c>
      <c r="E940" s="36">
        <v>-76130.44</v>
      </c>
      <c r="F940" s="31"/>
      <c r="G940" s="36">
        <v>52665.29</v>
      </c>
      <c r="H940" s="36">
        <v>0</v>
      </c>
      <c r="I940" s="36">
        <v>-128795.73</v>
      </c>
      <c r="J940" s="31"/>
      <c r="K940" t="e">
        <f>VLOOKUP(B940,#REF!,1,0)</f>
        <v>#REF!</v>
      </c>
    </row>
    <row r="941" spans="1:11" ht="15" customHeight="1">
      <c r="A941" s="34">
        <v>5</v>
      </c>
      <c r="B941" s="35" t="s">
        <v>5363</v>
      </c>
      <c r="C941" s="34" t="s">
        <v>1</v>
      </c>
      <c r="D941" s="35" t="s">
        <v>5364</v>
      </c>
      <c r="E941" s="36">
        <v>-76130.44</v>
      </c>
      <c r="F941" s="31"/>
      <c r="G941" s="36">
        <v>52665.29</v>
      </c>
      <c r="H941" s="36">
        <v>0</v>
      </c>
      <c r="I941" s="36">
        <v>-128795.73</v>
      </c>
      <c r="J941" s="31"/>
      <c r="K941" t="e">
        <f>VLOOKUP(B941,#REF!,1,0)</f>
        <v>#REF!</v>
      </c>
    </row>
    <row r="942" spans="1:11" ht="15" customHeight="1">
      <c r="A942" s="34">
        <v>6</v>
      </c>
      <c r="B942" s="35" t="s">
        <v>5365</v>
      </c>
      <c r="C942" s="34" t="s">
        <v>5366</v>
      </c>
      <c r="D942" s="35" t="s">
        <v>5367</v>
      </c>
      <c r="E942" s="36">
        <v>-76130.44</v>
      </c>
      <c r="F942" s="31"/>
      <c r="G942" s="36">
        <v>52665.29</v>
      </c>
      <c r="H942" s="36">
        <v>0</v>
      </c>
      <c r="I942" s="36">
        <v>-128795.73</v>
      </c>
      <c r="J942" s="31"/>
      <c r="K942" t="e">
        <f>VLOOKUP(B942,#REF!,1,0)</f>
        <v>#REF!</v>
      </c>
    </row>
    <row r="943" spans="1:11" ht="15" customHeight="1">
      <c r="A943" s="34">
        <v>1</v>
      </c>
      <c r="B943" s="35" t="s">
        <v>5368</v>
      </c>
      <c r="C943" s="34" t="s">
        <v>1</v>
      </c>
      <c r="D943" s="35" t="s">
        <v>3488</v>
      </c>
      <c r="E943" s="36">
        <v>505407658.80000001</v>
      </c>
      <c r="F943" s="31"/>
      <c r="G943" s="36">
        <v>244563702.94999999</v>
      </c>
      <c r="H943" s="36">
        <v>251260548.5</v>
      </c>
      <c r="I943" s="36">
        <v>512104504.35000002</v>
      </c>
      <c r="J943" s="31"/>
      <c r="K943" t="e">
        <f>VLOOKUP(B943,#REF!,1,0)</f>
        <v>#REF!</v>
      </c>
    </row>
    <row r="944" spans="1:11" ht="15" customHeight="1">
      <c r="A944" s="34">
        <v>3</v>
      </c>
      <c r="B944" s="35" t="s">
        <v>5369</v>
      </c>
      <c r="C944" s="34" t="s">
        <v>1</v>
      </c>
      <c r="D944" s="35" t="s">
        <v>3490</v>
      </c>
      <c r="E944" s="36">
        <v>6660476.1100000003</v>
      </c>
      <c r="F944" s="31"/>
      <c r="G944" s="36">
        <v>7991476.1100000003</v>
      </c>
      <c r="H944" s="36">
        <v>8165901.7699999996</v>
      </c>
      <c r="I944" s="36">
        <v>6834901.7699999996</v>
      </c>
      <c r="J944" s="31"/>
      <c r="K944" t="e">
        <f>VLOOKUP(B944,#REF!,1,0)</f>
        <v>#REF!</v>
      </c>
    </row>
    <row r="945" spans="1:11" ht="15" customHeight="1">
      <c r="A945" s="34">
        <v>4</v>
      </c>
      <c r="B945" s="35" t="s">
        <v>5370</v>
      </c>
      <c r="C945" s="34" t="s">
        <v>1</v>
      </c>
      <c r="D945" s="35" t="s">
        <v>5371</v>
      </c>
      <c r="E945" s="36">
        <v>6660476.1100000003</v>
      </c>
      <c r="F945" s="31"/>
      <c r="G945" s="36">
        <v>7991476.1100000003</v>
      </c>
      <c r="H945" s="36">
        <v>8165901.7699999996</v>
      </c>
      <c r="I945" s="36">
        <v>6834901.7699999996</v>
      </c>
      <c r="J945" s="31"/>
      <c r="K945" t="e">
        <f>VLOOKUP(B945,#REF!,1,0)</f>
        <v>#REF!</v>
      </c>
    </row>
    <row r="946" spans="1:11" ht="15" customHeight="1">
      <c r="A946" s="34">
        <v>5</v>
      </c>
      <c r="B946" s="35" t="s">
        <v>5372</v>
      </c>
      <c r="C946" s="34" t="s">
        <v>1</v>
      </c>
      <c r="D946" s="35" t="s">
        <v>5373</v>
      </c>
      <c r="E946" s="36">
        <v>6660476.1100000003</v>
      </c>
      <c r="F946" s="31"/>
      <c r="G946" s="36">
        <v>7991476.1100000003</v>
      </c>
      <c r="H946" s="36">
        <v>8165901.7699999996</v>
      </c>
      <c r="I946" s="36">
        <v>6834901.7699999996</v>
      </c>
      <c r="J946" s="31"/>
      <c r="K946" t="e">
        <f>VLOOKUP(B946,#REF!,1,0)</f>
        <v>#REF!</v>
      </c>
    </row>
    <row r="947" spans="1:11" ht="15" customHeight="1">
      <c r="A947" s="34">
        <v>6</v>
      </c>
      <c r="B947" s="35" t="s">
        <v>5374</v>
      </c>
      <c r="C947" s="34" t="s">
        <v>5375</v>
      </c>
      <c r="D947" s="35" t="s">
        <v>5376</v>
      </c>
      <c r="E947" s="36">
        <v>6660476.1100000003</v>
      </c>
      <c r="F947" s="31"/>
      <c r="G947" s="36">
        <v>7991476.1100000003</v>
      </c>
      <c r="H947" s="36">
        <v>8165901.7699999996</v>
      </c>
      <c r="I947" s="36">
        <v>6834901.7699999996</v>
      </c>
      <c r="J947" s="31"/>
      <c r="K947" t="e">
        <f>VLOOKUP(B947,#REF!,1,0)</f>
        <v>#REF!</v>
      </c>
    </row>
    <row r="948" spans="1:11" ht="15" customHeight="1">
      <c r="A948" s="34">
        <v>3</v>
      </c>
      <c r="B948" s="35" t="s">
        <v>5377</v>
      </c>
      <c r="C948" s="34" t="s">
        <v>1</v>
      </c>
      <c r="D948" s="35" t="s">
        <v>3499</v>
      </c>
      <c r="E948" s="36">
        <v>10140541.6</v>
      </c>
      <c r="F948" s="31"/>
      <c r="G948" s="36">
        <v>76368708.849999994</v>
      </c>
      <c r="H948" s="36">
        <v>76056349.890000001</v>
      </c>
      <c r="I948" s="36">
        <v>9828182.6400000006</v>
      </c>
      <c r="J948" s="31"/>
      <c r="K948" t="e">
        <f>VLOOKUP(B948,#REF!,1,0)</f>
        <v>#REF!</v>
      </c>
    </row>
    <row r="949" spans="1:11" ht="15" customHeight="1">
      <c r="A949" s="34">
        <v>4</v>
      </c>
      <c r="B949" s="35" t="s">
        <v>5378</v>
      </c>
      <c r="C949" s="34" t="s">
        <v>1</v>
      </c>
      <c r="D949" s="35" t="s">
        <v>5379</v>
      </c>
      <c r="E949" s="36">
        <v>10140541.6</v>
      </c>
      <c r="F949" s="31"/>
      <c r="G949" s="36">
        <v>76368708.849999994</v>
      </c>
      <c r="H949" s="36">
        <v>76056349.890000001</v>
      </c>
      <c r="I949" s="36">
        <v>9828182.6400000006</v>
      </c>
      <c r="J949" s="31"/>
      <c r="K949" t="e">
        <f>VLOOKUP(B949,#REF!,1,0)</f>
        <v>#REF!</v>
      </c>
    </row>
    <row r="950" spans="1:11" ht="15" customHeight="1">
      <c r="A950" s="34">
        <v>6</v>
      </c>
      <c r="B950" s="35" t="s">
        <v>5380</v>
      </c>
      <c r="C950" s="34" t="s">
        <v>5381</v>
      </c>
      <c r="D950" s="35" t="s">
        <v>5382</v>
      </c>
      <c r="E950" s="36">
        <v>10</v>
      </c>
      <c r="F950" s="31"/>
      <c r="G950" s="36">
        <v>0</v>
      </c>
      <c r="H950" s="36">
        <v>0</v>
      </c>
      <c r="I950" s="36">
        <v>10</v>
      </c>
      <c r="J950" s="31"/>
      <c r="K950" t="e">
        <f>VLOOKUP(B950,#REF!,1,0)</f>
        <v>#REF!</v>
      </c>
    </row>
    <row r="951" spans="1:11" ht="15" customHeight="1">
      <c r="A951" s="34">
        <v>6</v>
      </c>
      <c r="B951" s="35" t="s">
        <v>5383</v>
      </c>
      <c r="C951" s="34" t="s">
        <v>5384</v>
      </c>
      <c r="D951" s="35" t="s">
        <v>5385</v>
      </c>
      <c r="E951" s="36">
        <v>6576654.9900000002</v>
      </c>
      <c r="F951" s="31"/>
      <c r="G951" s="36">
        <v>5578659.4299999997</v>
      </c>
      <c r="H951" s="36">
        <v>5812930.54</v>
      </c>
      <c r="I951" s="36">
        <v>6810926.0999999996</v>
      </c>
      <c r="J951" s="31"/>
      <c r="K951" t="e">
        <f>VLOOKUP(B951,#REF!,1,0)</f>
        <v>#REF!</v>
      </c>
    </row>
    <row r="952" spans="1:11" ht="15" customHeight="1">
      <c r="A952" s="34">
        <v>6</v>
      </c>
      <c r="B952" s="35" t="s">
        <v>5388</v>
      </c>
      <c r="C952" s="34" t="s">
        <v>5389</v>
      </c>
      <c r="D952" s="35" t="s">
        <v>3515</v>
      </c>
      <c r="E952" s="36">
        <v>3550376.61</v>
      </c>
      <c r="F952" s="31"/>
      <c r="G952" s="36">
        <v>70776549.420000002</v>
      </c>
      <c r="H952" s="36">
        <v>70243419.349999994</v>
      </c>
      <c r="I952" s="36">
        <v>3017246.54</v>
      </c>
      <c r="J952" s="31"/>
      <c r="K952" t="e">
        <f>VLOOKUP(B952,#REF!,1,0)</f>
        <v>#REF!</v>
      </c>
    </row>
    <row r="953" spans="1:11" ht="15" customHeight="1">
      <c r="A953" s="34">
        <v>3</v>
      </c>
      <c r="B953" s="35" t="s">
        <v>5390</v>
      </c>
      <c r="C953" s="34" t="s">
        <v>1</v>
      </c>
      <c r="D953" s="35" t="s">
        <v>3517</v>
      </c>
      <c r="E953" s="36">
        <v>106880171.18000001</v>
      </c>
      <c r="F953" s="31"/>
      <c r="G953" s="36">
        <v>51210930.659999996</v>
      </c>
      <c r="H953" s="36">
        <v>47948230.149999999</v>
      </c>
      <c r="I953" s="36">
        <v>103617470.67</v>
      </c>
      <c r="J953" s="31"/>
      <c r="K953" t="e">
        <f>VLOOKUP(B953,#REF!,1,0)</f>
        <v>#REF!</v>
      </c>
    </row>
    <row r="954" spans="1:11" ht="15" customHeight="1">
      <c r="A954" s="34">
        <v>4</v>
      </c>
      <c r="B954" s="35" t="s">
        <v>5391</v>
      </c>
      <c r="C954" s="34" t="s">
        <v>1</v>
      </c>
      <c r="D954" s="35" t="s">
        <v>5392</v>
      </c>
      <c r="E954" s="36">
        <v>106880171.18000001</v>
      </c>
      <c r="F954" s="31"/>
      <c r="G954" s="36">
        <v>51210930.659999996</v>
      </c>
      <c r="H954" s="36">
        <v>47948230.149999999</v>
      </c>
      <c r="I954" s="36">
        <v>103617470.67</v>
      </c>
      <c r="J954" s="31"/>
      <c r="K954" t="e">
        <f>VLOOKUP(B954,#REF!,1,0)</f>
        <v>#REF!</v>
      </c>
    </row>
    <row r="955" spans="1:11" ht="15" customHeight="1">
      <c r="A955" s="34">
        <v>5</v>
      </c>
      <c r="B955" s="35" t="s">
        <v>5393</v>
      </c>
      <c r="C955" s="34" t="s">
        <v>1</v>
      </c>
      <c r="D955" s="35" t="s">
        <v>5394</v>
      </c>
      <c r="E955" s="36">
        <v>106880171.18000001</v>
      </c>
      <c r="F955" s="31"/>
      <c r="G955" s="36">
        <v>51210930.659999996</v>
      </c>
      <c r="H955" s="36">
        <v>47948230.149999999</v>
      </c>
      <c r="I955" s="36">
        <v>103617470.67</v>
      </c>
      <c r="J955" s="31"/>
      <c r="K955" t="e">
        <f>VLOOKUP(B955,#REF!,1,0)</f>
        <v>#REF!</v>
      </c>
    </row>
    <row r="956" spans="1:11" ht="15" customHeight="1">
      <c r="A956" s="34">
        <v>6</v>
      </c>
      <c r="B956" s="35" t="s">
        <v>5395</v>
      </c>
      <c r="C956" s="34" t="s">
        <v>5396</v>
      </c>
      <c r="D956" s="35" t="s">
        <v>5397</v>
      </c>
      <c r="E956" s="36">
        <v>106880171.18000001</v>
      </c>
      <c r="F956" s="31"/>
      <c r="G956" s="36">
        <v>51210930.659999996</v>
      </c>
      <c r="H956" s="36">
        <v>47948230.149999999</v>
      </c>
      <c r="I956" s="36">
        <v>103617470.67</v>
      </c>
      <c r="J956" s="31"/>
      <c r="K956" t="e">
        <f>VLOOKUP(B956,#REF!,1,0)</f>
        <v>#REF!</v>
      </c>
    </row>
    <row r="957" spans="1:11" ht="15" customHeight="1">
      <c r="A957" s="34">
        <v>3</v>
      </c>
      <c r="B957" s="35" t="s">
        <v>5398</v>
      </c>
      <c r="C957" s="34" t="s">
        <v>1</v>
      </c>
      <c r="D957" s="35" t="s">
        <v>3526</v>
      </c>
      <c r="E957" s="36">
        <v>24641697.199999999</v>
      </c>
      <c r="F957" s="31"/>
      <c r="G957" s="36">
        <v>0</v>
      </c>
      <c r="H957" s="36">
        <v>1022573.41</v>
      </c>
      <c r="I957" s="36">
        <v>25664270.609999999</v>
      </c>
      <c r="J957" s="31"/>
      <c r="K957" t="e">
        <f>VLOOKUP(B957,#REF!,1,0)</f>
        <v>#REF!</v>
      </c>
    </row>
    <row r="958" spans="1:11" ht="15" customHeight="1">
      <c r="A958" s="34">
        <v>4</v>
      </c>
      <c r="B958" s="35" t="s">
        <v>5399</v>
      </c>
      <c r="C958" s="34" t="s">
        <v>1</v>
      </c>
      <c r="D958" s="35" t="s">
        <v>5400</v>
      </c>
      <c r="E958" s="36">
        <v>24641697.199999999</v>
      </c>
      <c r="F958" s="31"/>
      <c r="G958" s="36">
        <v>0</v>
      </c>
      <c r="H958" s="36">
        <v>1022573.41</v>
      </c>
      <c r="I958" s="36">
        <v>25664270.609999999</v>
      </c>
      <c r="J958" s="31"/>
      <c r="K958" t="e">
        <f>VLOOKUP(B958,#REF!,1,0)</f>
        <v>#REF!</v>
      </c>
    </row>
    <row r="959" spans="1:11" ht="15" customHeight="1">
      <c r="A959" s="34">
        <v>6</v>
      </c>
      <c r="B959" s="35" t="s">
        <v>5401</v>
      </c>
      <c r="C959" s="34" t="s">
        <v>5402</v>
      </c>
      <c r="D959" s="35" t="s">
        <v>3531</v>
      </c>
      <c r="E959" s="36">
        <v>5200000</v>
      </c>
      <c r="F959" s="31"/>
      <c r="G959" s="36">
        <v>0</v>
      </c>
      <c r="H959" s="36">
        <v>0</v>
      </c>
      <c r="I959" s="36">
        <v>5200000</v>
      </c>
      <c r="J959" s="31"/>
      <c r="K959" t="e">
        <f>VLOOKUP(B959,#REF!,1,0)</f>
        <v>#REF!</v>
      </c>
    </row>
    <row r="960" spans="1:11" ht="15" customHeight="1">
      <c r="A960" s="34">
        <v>6</v>
      </c>
      <c r="B960" s="35" t="s">
        <v>5403</v>
      </c>
      <c r="C960" s="34" t="s">
        <v>5404</v>
      </c>
      <c r="D960" s="35" t="s">
        <v>3452</v>
      </c>
      <c r="E960" s="36">
        <v>1760000</v>
      </c>
      <c r="F960" s="31"/>
      <c r="G960" s="36">
        <v>0</v>
      </c>
      <c r="H960" s="36">
        <v>0</v>
      </c>
      <c r="I960" s="36">
        <v>1760000</v>
      </c>
      <c r="J960" s="31"/>
      <c r="K960" t="e">
        <f>VLOOKUP(B960,#REF!,1,0)</f>
        <v>#REF!</v>
      </c>
    </row>
    <row r="961" spans="1:11" ht="15" customHeight="1">
      <c r="A961" s="34">
        <v>6</v>
      </c>
      <c r="B961" s="35" t="s">
        <v>5405</v>
      </c>
      <c r="C961" s="34" t="s">
        <v>5406</v>
      </c>
      <c r="D961" s="35" t="s">
        <v>3536</v>
      </c>
      <c r="E961" s="36">
        <v>3457000</v>
      </c>
      <c r="F961" s="31"/>
      <c r="G961" s="36">
        <v>0</v>
      </c>
      <c r="H961" s="36">
        <v>0</v>
      </c>
      <c r="I961" s="36">
        <v>3457000</v>
      </c>
      <c r="J961" s="31"/>
      <c r="K961" t="e">
        <f>VLOOKUP(B961,#REF!,1,0)</f>
        <v>#REF!</v>
      </c>
    </row>
    <row r="962" spans="1:11" ht="15" customHeight="1">
      <c r="A962" s="34">
        <v>6</v>
      </c>
      <c r="B962" s="35" t="s">
        <v>5407</v>
      </c>
      <c r="C962" s="34" t="s">
        <v>5408</v>
      </c>
      <c r="D962" s="35" t="s">
        <v>3539</v>
      </c>
      <c r="E962" s="36">
        <v>14224697.199999999</v>
      </c>
      <c r="F962" s="31"/>
      <c r="G962" s="36">
        <v>0</v>
      </c>
      <c r="H962" s="36">
        <v>1022573.41</v>
      </c>
      <c r="I962" s="36">
        <v>15247270.609999999</v>
      </c>
      <c r="J962" s="31"/>
      <c r="K962" t="e">
        <f>VLOOKUP(B962,#REF!,1,0)</f>
        <v>#REF!</v>
      </c>
    </row>
    <row r="963" spans="1:11" ht="15" customHeight="1">
      <c r="A963" s="34">
        <v>3</v>
      </c>
      <c r="B963" s="35" t="s">
        <v>5409</v>
      </c>
      <c r="C963" s="34" t="s">
        <v>1</v>
      </c>
      <c r="D963" s="35" t="s">
        <v>3541</v>
      </c>
      <c r="E963" s="36">
        <v>265939565.03999999</v>
      </c>
      <c r="F963" s="31"/>
      <c r="G963" s="36">
        <v>89853402.760000005</v>
      </c>
      <c r="H963" s="36">
        <v>94296209.060000002</v>
      </c>
      <c r="I963" s="36">
        <v>270382371.33999997</v>
      </c>
      <c r="J963" s="31"/>
      <c r="K963" t="e">
        <f>VLOOKUP(B963,#REF!,1,0)</f>
        <v>#REF!</v>
      </c>
    </row>
    <row r="964" spans="1:11" ht="15" customHeight="1">
      <c r="A964" s="34">
        <v>4</v>
      </c>
      <c r="B964" s="35" t="s">
        <v>5410</v>
      </c>
      <c r="C964" s="34" t="s">
        <v>1</v>
      </c>
      <c r="D964" s="35" t="s">
        <v>5411</v>
      </c>
      <c r="E964" s="36">
        <v>169377070.74000001</v>
      </c>
      <c r="F964" s="31"/>
      <c r="G964" s="36">
        <v>4858269.3899999997</v>
      </c>
      <c r="H964" s="36">
        <v>10009893.58</v>
      </c>
      <c r="I964" s="36">
        <v>174528694.93000001</v>
      </c>
      <c r="J964" s="31"/>
      <c r="K964" t="e">
        <f>VLOOKUP(B964,#REF!,1,0)</f>
        <v>#REF!</v>
      </c>
    </row>
    <row r="965" spans="1:11" ht="15" customHeight="1">
      <c r="A965" s="34">
        <v>6</v>
      </c>
      <c r="B965" s="35" t="s">
        <v>5412</v>
      </c>
      <c r="C965" s="34" t="s">
        <v>5413</v>
      </c>
      <c r="D965" s="35" t="s">
        <v>5414</v>
      </c>
      <c r="E965" s="36">
        <v>169377070.74000001</v>
      </c>
      <c r="F965" s="31"/>
      <c r="G965" s="36">
        <v>4858269.3899999997</v>
      </c>
      <c r="H965" s="36">
        <v>10009893.58</v>
      </c>
      <c r="I965" s="36">
        <v>174528694.93000001</v>
      </c>
      <c r="J965" s="31"/>
      <c r="K965" t="e">
        <f>VLOOKUP(B965,#REF!,1,0)</f>
        <v>#REF!</v>
      </c>
    </row>
    <row r="966" spans="1:11" ht="15" customHeight="1">
      <c r="A966" s="34">
        <v>4</v>
      </c>
      <c r="B966" s="35" t="s">
        <v>5415</v>
      </c>
      <c r="C966" s="34" t="s">
        <v>1</v>
      </c>
      <c r="D966" s="35" t="s">
        <v>5416</v>
      </c>
      <c r="E966" s="36">
        <v>3560366.13</v>
      </c>
      <c r="F966" s="31"/>
      <c r="G966" s="36">
        <v>310247.21000000002</v>
      </c>
      <c r="H966" s="36">
        <v>0</v>
      </c>
      <c r="I966" s="36">
        <v>3250118.92</v>
      </c>
      <c r="J966" s="31"/>
      <c r="K966" t="e">
        <f>VLOOKUP(B966,#REF!,1,0)</f>
        <v>#REF!</v>
      </c>
    </row>
    <row r="967" spans="1:11" ht="15" customHeight="1">
      <c r="A967" s="34">
        <v>6</v>
      </c>
      <c r="B967" s="35" t="s">
        <v>5417</v>
      </c>
      <c r="C967" s="34" t="s">
        <v>5418</v>
      </c>
      <c r="D967" s="35" t="s">
        <v>5419</v>
      </c>
      <c r="E967" s="36">
        <v>3560366.13</v>
      </c>
      <c r="F967" s="31"/>
      <c r="G967" s="36">
        <v>310247.21000000002</v>
      </c>
      <c r="H967" s="36">
        <v>0</v>
      </c>
      <c r="I967" s="36">
        <v>3250118.92</v>
      </c>
      <c r="J967" s="31"/>
      <c r="K967" t="e">
        <f>VLOOKUP(B967,#REF!,1,0)</f>
        <v>#REF!</v>
      </c>
    </row>
    <row r="968" spans="1:11" ht="15" customHeight="1">
      <c r="A968" s="34">
        <v>4</v>
      </c>
      <c r="B968" s="35" t="s">
        <v>5420</v>
      </c>
      <c r="C968" s="34" t="s">
        <v>1</v>
      </c>
      <c r="D968" s="35" t="s">
        <v>5421</v>
      </c>
      <c r="E968" s="36">
        <v>3322725.33</v>
      </c>
      <c r="F968" s="31"/>
      <c r="G968" s="36">
        <v>4017.58</v>
      </c>
      <c r="H968" s="36">
        <v>1656579.21</v>
      </c>
      <c r="I968" s="36">
        <v>4975286.96</v>
      </c>
      <c r="J968" s="31"/>
      <c r="K968" t="e">
        <f>VLOOKUP(B968,#REF!,1,0)</f>
        <v>#REF!</v>
      </c>
    </row>
    <row r="969" spans="1:11" ht="15" customHeight="1">
      <c r="A969" s="34">
        <v>6</v>
      </c>
      <c r="B969" s="35" t="s">
        <v>5422</v>
      </c>
      <c r="C969" s="34" t="s">
        <v>5423</v>
      </c>
      <c r="D969" s="35" t="s">
        <v>5424</v>
      </c>
      <c r="E969" s="36">
        <v>3322725.33</v>
      </c>
      <c r="F969" s="31"/>
      <c r="G969" s="36">
        <v>4017.58</v>
      </c>
      <c r="H969" s="36">
        <v>1656579.21</v>
      </c>
      <c r="I969" s="36">
        <v>4975286.96</v>
      </c>
      <c r="J969" s="31"/>
      <c r="K969" t="e">
        <f>VLOOKUP(B969,#REF!,1,0)</f>
        <v>#REF!</v>
      </c>
    </row>
    <row r="970" spans="1:11" ht="15" customHeight="1">
      <c r="A970" s="34">
        <v>4</v>
      </c>
      <c r="B970" s="35" t="s">
        <v>5425</v>
      </c>
      <c r="C970" s="34" t="s">
        <v>1</v>
      </c>
      <c r="D970" s="35" t="s">
        <v>5426</v>
      </c>
      <c r="E970" s="36">
        <v>-1459385.65</v>
      </c>
      <c r="F970" s="31"/>
      <c r="G970" s="36">
        <v>659665.05000000005</v>
      </c>
      <c r="H970" s="36">
        <v>0</v>
      </c>
      <c r="I970" s="36">
        <v>-2119050.7000000002</v>
      </c>
      <c r="J970" s="31"/>
      <c r="K970" t="e">
        <f>VLOOKUP(B970,#REF!,1,0)</f>
        <v>#REF!</v>
      </c>
    </row>
    <row r="971" spans="1:11" ht="15" customHeight="1">
      <c r="A971" s="34">
        <v>6</v>
      </c>
      <c r="B971" s="35" t="s">
        <v>5427</v>
      </c>
      <c r="C971" s="34" t="s">
        <v>5428</v>
      </c>
      <c r="D971" s="35" t="s">
        <v>5429</v>
      </c>
      <c r="E971" s="36">
        <v>-1459385.65</v>
      </c>
      <c r="F971" s="31"/>
      <c r="G971" s="36">
        <v>659665.05000000005</v>
      </c>
      <c r="H971" s="36">
        <v>0</v>
      </c>
      <c r="I971" s="36">
        <v>-2119050.7000000002</v>
      </c>
      <c r="J971" s="31"/>
      <c r="K971" t="e">
        <f>VLOOKUP(B971,#REF!,1,0)</f>
        <v>#REF!</v>
      </c>
    </row>
    <row r="972" spans="1:11" ht="15" customHeight="1">
      <c r="A972" s="34">
        <v>4</v>
      </c>
      <c r="B972" s="35" t="s">
        <v>5430</v>
      </c>
      <c r="C972" s="34" t="s">
        <v>1</v>
      </c>
      <c r="D972" s="35" t="s">
        <v>5431</v>
      </c>
      <c r="E972" s="36">
        <v>-91870.2</v>
      </c>
      <c r="F972" s="31"/>
      <c r="G972" s="36">
        <v>42236.38</v>
      </c>
      <c r="H972" s="36">
        <v>0</v>
      </c>
      <c r="I972" s="36">
        <v>-134106.57999999999</v>
      </c>
      <c r="J972" s="31"/>
      <c r="K972" t="e">
        <f>VLOOKUP(B972,#REF!,1,0)</f>
        <v>#REF!</v>
      </c>
    </row>
    <row r="973" spans="1:11" ht="15" customHeight="1">
      <c r="A973" s="34">
        <v>6</v>
      </c>
      <c r="B973" s="35" t="s">
        <v>5432</v>
      </c>
      <c r="C973" s="34" t="s">
        <v>5433</v>
      </c>
      <c r="D973" s="35" t="s">
        <v>5434</v>
      </c>
      <c r="E973" s="36">
        <v>-91870.2</v>
      </c>
      <c r="F973" s="31"/>
      <c r="G973" s="36">
        <v>42236.38</v>
      </c>
      <c r="H973" s="36">
        <v>0</v>
      </c>
      <c r="I973" s="36">
        <v>-134106.57999999999</v>
      </c>
      <c r="J973" s="31"/>
      <c r="K973" t="e">
        <f>VLOOKUP(B973,#REF!,1,0)</f>
        <v>#REF!</v>
      </c>
    </row>
    <row r="974" spans="1:11" ht="15" customHeight="1">
      <c r="A974" s="34">
        <v>4</v>
      </c>
      <c r="B974" s="35" t="s">
        <v>5435</v>
      </c>
      <c r="C974" s="34" t="s">
        <v>1</v>
      </c>
      <c r="D974" s="35" t="s">
        <v>5436</v>
      </c>
      <c r="E974" s="36">
        <v>27185104.739999998</v>
      </c>
      <c r="F974" s="31"/>
      <c r="G974" s="36">
        <v>1439666.11</v>
      </c>
      <c r="H974" s="36">
        <v>455807.47</v>
      </c>
      <c r="I974" s="36">
        <v>26201246.100000001</v>
      </c>
      <c r="J974" s="31"/>
      <c r="K974" t="e">
        <f>VLOOKUP(B974,#REF!,1,0)</f>
        <v>#REF!</v>
      </c>
    </row>
    <row r="975" spans="1:11" ht="15" customHeight="1">
      <c r="A975" s="34">
        <v>5</v>
      </c>
      <c r="B975" s="35" t="s">
        <v>5437</v>
      </c>
      <c r="C975" s="34" t="s">
        <v>1</v>
      </c>
      <c r="D975" s="35" t="s">
        <v>5438</v>
      </c>
      <c r="E975" s="36">
        <v>4362171.5199999996</v>
      </c>
      <c r="F975" s="31"/>
      <c r="G975" s="36">
        <v>384812.58</v>
      </c>
      <c r="H975" s="36">
        <v>47738.559999999998</v>
      </c>
      <c r="I975" s="36">
        <v>4025097.5</v>
      </c>
      <c r="J975" s="31"/>
      <c r="K975" t="e">
        <f>VLOOKUP(B975,#REF!,1,0)</f>
        <v>#REF!</v>
      </c>
    </row>
    <row r="976" spans="1:11" ht="15" customHeight="1">
      <c r="A976" s="34">
        <v>6</v>
      </c>
      <c r="B976" s="35" t="s">
        <v>5439</v>
      </c>
      <c r="C976" s="34" t="s">
        <v>5440</v>
      </c>
      <c r="D976" s="35" t="s">
        <v>3587</v>
      </c>
      <c r="E976" s="36">
        <v>4362171.5199999996</v>
      </c>
      <c r="F976" s="31"/>
      <c r="G976" s="36">
        <v>384812.58</v>
      </c>
      <c r="H976" s="36">
        <v>47738.559999999998</v>
      </c>
      <c r="I976" s="36">
        <v>4025097.5</v>
      </c>
      <c r="J976" s="31"/>
      <c r="K976" t="e">
        <f>VLOOKUP(B976,#REF!,1,0)</f>
        <v>#REF!</v>
      </c>
    </row>
    <row r="977" spans="1:11" ht="15" customHeight="1">
      <c r="A977" s="34">
        <v>5</v>
      </c>
      <c r="B977" s="35" t="s">
        <v>5441</v>
      </c>
      <c r="C977" s="34" t="s">
        <v>1</v>
      </c>
      <c r="D977" s="35" t="s">
        <v>5442</v>
      </c>
      <c r="E977" s="36">
        <v>17407530.43</v>
      </c>
      <c r="F977" s="31"/>
      <c r="G977" s="36">
        <v>110126.71</v>
      </c>
      <c r="H977" s="36">
        <v>383266.31</v>
      </c>
      <c r="I977" s="36">
        <v>17680670.030000001</v>
      </c>
      <c r="J977" s="31"/>
      <c r="K977" t="e">
        <f>VLOOKUP(B977,#REF!,1,0)</f>
        <v>#REF!</v>
      </c>
    </row>
    <row r="978" spans="1:11" ht="15" customHeight="1">
      <c r="A978" s="34">
        <v>6</v>
      </c>
      <c r="B978" s="35" t="s">
        <v>5443</v>
      </c>
      <c r="C978" s="34" t="s">
        <v>5444</v>
      </c>
      <c r="D978" s="35" t="s">
        <v>3590</v>
      </c>
      <c r="E978" s="36">
        <v>17407530.43</v>
      </c>
      <c r="F978" s="31"/>
      <c r="G978" s="36">
        <v>110126.71</v>
      </c>
      <c r="H978" s="36">
        <v>383266.31</v>
      </c>
      <c r="I978" s="36">
        <v>17680670.030000001</v>
      </c>
      <c r="J978" s="31"/>
      <c r="K978" t="e">
        <f>VLOOKUP(B978,#REF!,1,0)</f>
        <v>#REF!</v>
      </c>
    </row>
    <row r="979" spans="1:11" ht="15" customHeight="1">
      <c r="A979" s="34">
        <v>5</v>
      </c>
      <c r="B979" s="35" t="s">
        <v>5445</v>
      </c>
      <c r="C979" s="34" t="s">
        <v>1</v>
      </c>
      <c r="D979" s="35" t="s">
        <v>5446</v>
      </c>
      <c r="E979" s="36">
        <v>5415402.79</v>
      </c>
      <c r="F979" s="31"/>
      <c r="G979" s="36">
        <v>944726.82</v>
      </c>
      <c r="H979" s="36">
        <v>24802.6</v>
      </c>
      <c r="I979" s="36">
        <v>4495478.57</v>
      </c>
      <c r="J979" s="31"/>
      <c r="K979" t="e">
        <f>VLOOKUP(B979,#REF!,1,0)</f>
        <v>#REF!</v>
      </c>
    </row>
    <row r="980" spans="1:11" ht="15" customHeight="1">
      <c r="A980" s="34">
        <v>6</v>
      </c>
      <c r="B980" s="35" t="s">
        <v>5447</v>
      </c>
      <c r="C980" s="34" t="s">
        <v>5448</v>
      </c>
      <c r="D980" s="35" t="s">
        <v>3593</v>
      </c>
      <c r="E980" s="36">
        <v>5415402.79</v>
      </c>
      <c r="F980" s="31"/>
      <c r="G980" s="36">
        <v>944726.82</v>
      </c>
      <c r="H980" s="36">
        <v>24802.6</v>
      </c>
      <c r="I980" s="36">
        <v>4495478.57</v>
      </c>
      <c r="J980" s="31"/>
      <c r="K980" t="e">
        <f>VLOOKUP(B980,#REF!,1,0)</f>
        <v>#REF!</v>
      </c>
    </row>
    <row r="981" spans="1:11" ht="15" customHeight="1">
      <c r="A981" s="34">
        <v>4</v>
      </c>
      <c r="B981" s="35" t="s">
        <v>5449</v>
      </c>
      <c r="C981" s="34" t="s">
        <v>1</v>
      </c>
      <c r="D981" s="35" t="s">
        <v>5450</v>
      </c>
      <c r="E981" s="36">
        <v>2604207.9</v>
      </c>
      <c r="F981" s="31"/>
      <c r="G981" s="36">
        <v>2530141.35</v>
      </c>
      <c r="H981" s="36">
        <v>2551198.86</v>
      </c>
      <c r="I981" s="36">
        <v>2625265.41</v>
      </c>
      <c r="J981" s="31"/>
      <c r="K981" t="e">
        <f>VLOOKUP(B981,#REF!,1,0)</f>
        <v>#REF!</v>
      </c>
    </row>
    <row r="982" spans="1:11" ht="15" customHeight="1">
      <c r="A982" s="34">
        <v>6</v>
      </c>
      <c r="B982" s="35" t="s">
        <v>5451</v>
      </c>
      <c r="C982" s="34" t="s">
        <v>5452</v>
      </c>
      <c r="D982" s="35" t="s">
        <v>5453</v>
      </c>
      <c r="E982" s="36">
        <v>2604207.9</v>
      </c>
      <c r="F982" s="31"/>
      <c r="G982" s="36">
        <v>2530141.35</v>
      </c>
      <c r="H982" s="36">
        <v>2551198.86</v>
      </c>
      <c r="I982" s="36">
        <v>2625265.41</v>
      </c>
      <c r="J982" s="31"/>
      <c r="K982" t="e">
        <f>VLOOKUP(B982,#REF!,1,0)</f>
        <v>#REF!</v>
      </c>
    </row>
    <row r="983" spans="1:11" ht="15" customHeight="1">
      <c r="A983" s="34">
        <v>4</v>
      </c>
      <c r="B983" s="35" t="s">
        <v>5454</v>
      </c>
      <c r="C983" s="34" t="s">
        <v>1</v>
      </c>
      <c r="D983" s="35" t="s">
        <v>5455</v>
      </c>
      <c r="E983" s="36">
        <v>14862407.529999999</v>
      </c>
      <c r="F983" s="31"/>
      <c r="G983" s="36">
        <v>16210983.539999999</v>
      </c>
      <c r="H983" s="36">
        <v>15951994.939999999</v>
      </c>
      <c r="I983" s="36">
        <v>14603418.93</v>
      </c>
      <c r="J983" s="31"/>
      <c r="K983" t="e">
        <f>VLOOKUP(B983,#REF!,1,0)</f>
        <v>#REF!</v>
      </c>
    </row>
    <row r="984" spans="1:11" ht="15" customHeight="1">
      <c r="A984" s="34">
        <v>6</v>
      </c>
      <c r="B984" s="35" t="s">
        <v>5456</v>
      </c>
      <c r="C984" s="34" t="s">
        <v>5457</v>
      </c>
      <c r="D984" s="35" t="s">
        <v>5458</v>
      </c>
      <c r="E984" s="36">
        <v>14862407.529999999</v>
      </c>
      <c r="F984" s="31"/>
      <c r="G984" s="36">
        <v>16210983.539999999</v>
      </c>
      <c r="H984" s="36">
        <v>15951994.939999999</v>
      </c>
      <c r="I984" s="36">
        <v>14603418.93</v>
      </c>
      <c r="J984" s="31"/>
      <c r="K984" t="e">
        <f>VLOOKUP(B984,#REF!,1,0)</f>
        <v>#REF!</v>
      </c>
    </row>
    <row r="985" spans="1:11" ht="15" customHeight="1">
      <c r="A985" s="34">
        <v>4</v>
      </c>
      <c r="B985" s="35" t="s">
        <v>5459</v>
      </c>
      <c r="C985" s="34" t="s">
        <v>1</v>
      </c>
      <c r="D985" s="35" t="s">
        <v>5460</v>
      </c>
      <c r="E985" s="36">
        <v>3516.6</v>
      </c>
      <c r="F985" s="31"/>
      <c r="G985" s="36">
        <v>0</v>
      </c>
      <c r="H985" s="36">
        <v>0</v>
      </c>
      <c r="I985" s="36">
        <v>3516.6</v>
      </c>
      <c r="J985" s="31"/>
      <c r="K985" t="e">
        <f>VLOOKUP(B985,#REF!,1,0)</f>
        <v>#REF!</v>
      </c>
    </row>
    <row r="986" spans="1:11" ht="15" customHeight="1">
      <c r="A986" s="34">
        <v>6</v>
      </c>
      <c r="B986" s="35" t="s">
        <v>5461</v>
      </c>
      <c r="C986" s="34" t="s">
        <v>5462</v>
      </c>
      <c r="D986" s="35" t="s">
        <v>5463</v>
      </c>
      <c r="E986" s="36">
        <v>3516.6</v>
      </c>
      <c r="F986" s="31"/>
      <c r="G986" s="36">
        <v>0</v>
      </c>
      <c r="H986" s="36">
        <v>0</v>
      </c>
      <c r="I986" s="36">
        <v>3516.6</v>
      </c>
      <c r="J986" s="31"/>
      <c r="K986" t="e">
        <f>VLOOKUP(B986,#REF!,1,0)</f>
        <v>#REF!</v>
      </c>
    </row>
    <row r="987" spans="1:11" ht="15" customHeight="1">
      <c r="A987" s="34">
        <v>4</v>
      </c>
      <c r="B987" s="35" t="s">
        <v>5464</v>
      </c>
      <c r="C987" s="34" t="s">
        <v>1</v>
      </c>
      <c r="D987" s="35" t="s">
        <v>5465</v>
      </c>
      <c r="E987" s="36">
        <v>46575421.920000002</v>
      </c>
      <c r="F987" s="31"/>
      <c r="G987" s="36">
        <v>63798176.149999999</v>
      </c>
      <c r="H987" s="36">
        <v>63670735</v>
      </c>
      <c r="I987" s="36">
        <v>46447980.770000003</v>
      </c>
      <c r="J987" s="31"/>
      <c r="K987" t="e">
        <f>VLOOKUP(B987,#REF!,1,0)</f>
        <v>#REF!</v>
      </c>
    </row>
    <row r="988" spans="1:11" ht="15" customHeight="1">
      <c r="A988" s="34">
        <v>6</v>
      </c>
      <c r="B988" s="35" t="s">
        <v>5466</v>
      </c>
      <c r="C988" s="34" t="s">
        <v>5467</v>
      </c>
      <c r="D988" s="35" t="s">
        <v>5468</v>
      </c>
      <c r="E988" s="36">
        <v>2889150.71</v>
      </c>
      <c r="F988" s="31"/>
      <c r="G988" s="36">
        <v>411649.15</v>
      </c>
      <c r="H988" s="36">
        <v>9978.7199999999993</v>
      </c>
      <c r="I988" s="36">
        <v>2487480.2799999998</v>
      </c>
      <c r="J988" s="31"/>
      <c r="K988" t="e">
        <f>VLOOKUP(B988,#REF!,1,0)</f>
        <v>#REF!</v>
      </c>
    </row>
    <row r="989" spans="1:11" ht="15" customHeight="1">
      <c r="A989" s="34">
        <v>6</v>
      </c>
      <c r="B989" s="35" t="s">
        <v>5469</v>
      </c>
      <c r="C989" s="34" t="s">
        <v>5470</v>
      </c>
      <c r="D989" s="35" t="s">
        <v>3626</v>
      </c>
      <c r="E989" s="36">
        <v>3466980.86</v>
      </c>
      <c r="F989" s="31"/>
      <c r="G989" s="36">
        <v>63049997</v>
      </c>
      <c r="H989" s="36">
        <v>62567992.479999997</v>
      </c>
      <c r="I989" s="36">
        <v>2984976.34</v>
      </c>
      <c r="J989" s="31"/>
      <c r="K989" t="e">
        <f>VLOOKUP(B989,#REF!,1,0)</f>
        <v>#REF!</v>
      </c>
    </row>
    <row r="990" spans="1:11" ht="15" customHeight="1">
      <c r="A990" s="34">
        <v>6</v>
      </c>
      <c r="B990" s="35" t="s">
        <v>5471</v>
      </c>
      <c r="C990" s="34" t="s">
        <v>5472</v>
      </c>
      <c r="D990" s="35" t="s">
        <v>5473</v>
      </c>
      <c r="E990" s="36">
        <v>4552968.5999999996</v>
      </c>
      <c r="F990" s="31"/>
      <c r="G990" s="36">
        <v>59700</v>
      </c>
      <c r="H990" s="36">
        <v>131118.79999999999</v>
      </c>
      <c r="I990" s="36">
        <v>4624387.4000000004</v>
      </c>
      <c r="J990" s="31"/>
      <c r="K990" t="e">
        <f>VLOOKUP(B990,#REF!,1,0)</f>
        <v>#REF!</v>
      </c>
    </row>
    <row r="991" spans="1:11" ht="15" customHeight="1">
      <c r="A991" s="34">
        <v>6</v>
      </c>
      <c r="B991" s="35" t="s">
        <v>5474</v>
      </c>
      <c r="C991" s="34" t="s">
        <v>5475</v>
      </c>
      <c r="D991" s="35" t="s">
        <v>5476</v>
      </c>
      <c r="E991" s="36">
        <v>2603321.75</v>
      </c>
      <c r="F991" s="31"/>
      <c r="G991" s="36">
        <v>263830</v>
      </c>
      <c r="H991" s="36">
        <v>605645</v>
      </c>
      <c r="I991" s="36">
        <v>2945136.75</v>
      </c>
      <c r="J991" s="31"/>
      <c r="K991" t="e">
        <f>VLOOKUP(B991,#REF!,1,0)</f>
        <v>#REF!</v>
      </c>
    </row>
    <row r="992" spans="1:11" ht="15" customHeight="1">
      <c r="A992" s="34">
        <v>6</v>
      </c>
      <c r="B992" s="35" t="s">
        <v>5477</v>
      </c>
      <c r="C992" s="34" t="s">
        <v>5478</v>
      </c>
      <c r="D992" s="35" t="s">
        <v>5479</v>
      </c>
      <c r="E992" s="36">
        <v>13555500</v>
      </c>
      <c r="F992" s="31"/>
      <c r="G992" s="36">
        <v>13000</v>
      </c>
      <c r="H992" s="36">
        <v>356000</v>
      </c>
      <c r="I992" s="36">
        <v>13898500</v>
      </c>
      <c r="J992" s="31"/>
      <c r="K992" t="e">
        <f>VLOOKUP(B992,#REF!,1,0)</f>
        <v>#REF!</v>
      </c>
    </row>
    <row r="993" spans="1:11" ht="15" customHeight="1">
      <c r="A993" s="34">
        <v>6</v>
      </c>
      <c r="B993" s="35" t="s">
        <v>5480</v>
      </c>
      <c r="C993" s="34" t="s">
        <v>5481</v>
      </c>
      <c r="D993" s="35" t="s">
        <v>5482</v>
      </c>
      <c r="E993" s="36">
        <v>19507500</v>
      </c>
      <c r="F993" s="31"/>
      <c r="G993" s="36">
        <v>0</v>
      </c>
      <c r="H993" s="36">
        <v>0</v>
      </c>
      <c r="I993" s="36">
        <v>19507500</v>
      </c>
      <c r="J993" s="31"/>
      <c r="K993" t="e">
        <f>VLOOKUP(B993,#REF!,1,0)</f>
        <v>#REF!</v>
      </c>
    </row>
    <row r="994" spans="1:11" ht="15" customHeight="1">
      <c r="A994" s="34">
        <v>2</v>
      </c>
      <c r="B994" s="35" t="s">
        <v>5483</v>
      </c>
      <c r="C994" s="34" t="s">
        <v>1</v>
      </c>
      <c r="D994" s="35" t="s">
        <v>3640</v>
      </c>
      <c r="E994" s="36">
        <v>91145207.670000002</v>
      </c>
      <c r="F994" s="31"/>
      <c r="G994" s="36">
        <v>19139184.57</v>
      </c>
      <c r="H994" s="36">
        <v>23771284.219999999</v>
      </c>
      <c r="I994" s="36">
        <v>95777307.319999993</v>
      </c>
      <c r="J994" s="31"/>
      <c r="K994" t="e">
        <f>VLOOKUP(B994,#REF!,1,0)</f>
        <v>#REF!</v>
      </c>
    </row>
    <row r="995" spans="1:11" ht="15" customHeight="1">
      <c r="A995" s="34">
        <v>3</v>
      </c>
      <c r="B995" s="35" t="s">
        <v>5484</v>
      </c>
      <c r="C995" s="34" t="s">
        <v>1</v>
      </c>
      <c r="D995" s="35" t="s">
        <v>5485</v>
      </c>
      <c r="E995" s="36">
        <v>91145207.670000002</v>
      </c>
      <c r="F995" s="31"/>
      <c r="G995" s="36">
        <v>19139184.57</v>
      </c>
      <c r="H995" s="36">
        <v>23771284.219999999</v>
      </c>
      <c r="I995" s="36">
        <v>95777307.319999993</v>
      </c>
      <c r="J995" s="31"/>
      <c r="K995" t="e">
        <f>VLOOKUP(B995,#REF!,1,0)</f>
        <v>#REF!</v>
      </c>
    </row>
    <row r="996" spans="1:11" ht="15" customHeight="1">
      <c r="A996" s="34">
        <v>4</v>
      </c>
      <c r="B996" s="35" t="s">
        <v>5486</v>
      </c>
      <c r="C996" s="34" t="s">
        <v>1</v>
      </c>
      <c r="D996" s="35" t="s">
        <v>5487</v>
      </c>
      <c r="E996" s="36">
        <v>91145207.670000002</v>
      </c>
      <c r="F996" s="31"/>
      <c r="G996" s="36">
        <v>19139184.57</v>
      </c>
      <c r="H996" s="36">
        <v>23771284.219999999</v>
      </c>
      <c r="I996" s="36">
        <v>95777307.319999993</v>
      </c>
      <c r="J996" s="31"/>
      <c r="K996" t="e">
        <f>VLOOKUP(B996,#REF!,1,0)</f>
        <v>#REF!</v>
      </c>
    </row>
    <row r="997" spans="1:11" ht="15" customHeight="1">
      <c r="A997" s="34">
        <v>6</v>
      </c>
      <c r="B997" s="35" t="s">
        <v>5488</v>
      </c>
      <c r="C997" s="34" t="s">
        <v>5489</v>
      </c>
      <c r="D997" s="35" t="s">
        <v>5490</v>
      </c>
      <c r="E997" s="36">
        <v>91145207.670000002</v>
      </c>
      <c r="F997" s="31"/>
      <c r="G997" s="36">
        <v>19139184.57</v>
      </c>
      <c r="H997" s="36">
        <v>23771284.219999999</v>
      </c>
      <c r="I997" s="36">
        <v>95777307.319999993</v>
      </c>
      <c r="J997" s="31"/>
      <c r="K997" t="e">
        <f>VLOOKUP(B997,#REF!,1,0)</f>
        <v>#REF!</v>
      </c>
    </row>
    <row r="998" spans="1:11" ht="15" customHeight="1">
      <c r="A998" s="34">
        <v>0</v>
      </c>
      <c r="B998" s="35" t="s">
        <v>5491</v>
      </c>
      <c r="C998" s="34" t="s">
        <v>1</v>
      </c>
      <c r="D998" s="35" t="s">
        <v>5492</v>
      </c>
      <c r="E998" s="36">
        <v>763964934.67999995</v>
      </c>
      <c r="F998" s="31"/>
      <c r="G998" s="36">
        <v>669258681.00999999</v>
      </c>
      <c r="H998" s="36">
        <v>676508225.63999999</v>
      </c>
      <c r="I998" s="36">
        <v>771214479.30999994</v>
      </c>
      <c r="J998" s="31"/>
      <c r="K998" t="e">
        <f>VLOOKUP(B998,#REF!,1,0)</f>
        <v>#REF!</v>
      </c>
    </row>
  </sheetData>
  <autoFilter ref="A12:K998" xr:uid="{9BF7E7F4-3940-46AC-B36A-4B111D6D5AFE}">
    <filterColumn colId="4" showButton="0"/>
    <filterColumn colId="8" showButton="0"/>
  </autoFilter>
  <mergeCells count="24">
    <mergeCell ref="E12:F12"/>
    <mergeCell ref="I12:J12"/>
    <mergeCell ref="A10:B10"/>
    <mergeCell ref="C10:D10"/>
    <mergeCell ref="E10:F10"/>
    <mergeCell ref="G10:J10"/>
    <mergeCell ref="A11:B11"/>
    <mergeCell ref="C11:D11"/>
    <mergeCell ref="A9:B9"/>
    <mergeCell ref="C9:D9"/>
    <mergeCell ref="E9:F9"/>
    <mergeCell ref="G9:J9"/>
    <mergeCell ref="A1:B4"/>
    <mergeCell ref="D1:D2"/>
    <mergeCell ref="H2:J3"/>
    <mergeCell ref="D3:D5"/>
    <mergeCell ref="H4:J5"/>
    <mergeCell ref="A6:G6"/>
    <mergeCell ref="H6:J6"/>
    <mergeCell ref="H7:J7"/>
    <mergeCell ref="A8:B8"/>
    <mergeCell ref="C8:D8"/>
    <mergeCell ref="E8:F8"/>
    <mergeCell ref="G8:J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D402-0468-4C69-8B14-800678DA5758}">
  <dimension ref="A1:M1020"/>
  <sheetViews>
    <sheetView showGridLines="0" topLeftCell="A550" workbookViewId="0">
      <selection activeCell="B556" sqref="B556"/>
    </sheetView>
  </sheetViews>
  <sheetFormatPr defaultRowHeight="15"/>
  <cols>
    <col min="1" max="1" width="3.85546875" customWidth="1"/>
    <col min="2" max="2" width="15.28515625" customWidth="1"/>
    <col min="3" max="3" width="15" customWidth="1"/>
    <col min="4" max="4" width="63.85546875" customWidth="1"/>
    <col min="5" max="5" width="19.140625" customWidth="1"/>
    <col min="6" max="6" width="1" customWidth="1"/>
    <col min="7" max="8" width="20.140625" customWidth="1"/>
    <col min="9" max="9" width="19.140625" customWidth="1"/>
    <col min="10" max="10" width="1" customWidth="1"/>
    <col min="11" max="11" width="12" style="5" bestFit="1" customWidth="1"/>
    <col min="13" max="13" width="10.140625" bestFit="1" customWidth="1"/>
    <col min="256" max="256" width="3.85546875" customWidth="1"/>
    <col min="257" max="257" width="15.28515625" customWidth="1"/>
    <col min="258" max="258" width="15" customWidth="1"/>
    <col min="259" max="259" width="63.85546875" customWidth="1"/>
    <col min="260" max="260" width="19.140625" customWidth="1"/>
    <col min="261" max="261" width="1" customWidth="1"/>
    <col min="262" max="263" width="20.140625" customWidth="1"/>
    <col min="264" max="264" width="19.140625" customWidth="1"/>
    <col min="265" max="265" width="1" customWidth="1"/>
    <col min="512" max="512" width="3.85546875" customWidth="1"/>
    <col min="513" max="513" width="15.28515625" customWidth="1"/>
    <col min="514" max="514" width="15" customWidth="1"/>
    <col min="515" max="515" width="63.85546875" customWidth="1"/>
    <col min="516" max="516" width="19.140625" customWidth="1"/>
    <col min="517" max="517" width="1" customWidth="1"/>
    <col min="518" max="519" width="20.140625" customWidth="1"/>
    <col min="520" max="520" width="19.140625" customWidth="1"/>
    <col min="521" max="521" width="1" customWidth="1"/>
    <col min="768" max="768" width="3.85546875" customWidth="1"/>
    <col min="769" max="769" width="15.28515625" customWidth="1"/>
    <col min="770" max="770" width="15" customWidth="1"/>
    <col min="771" max="771" width="63.85546875" customWidth="1"/>
    <col min="772" max="772" width="19.140625" customWidth="1"/>
    <col min="773" max="773" width="1" customWidth="1"/>
    <col min="774" max="775" width="20.140625" customWidth="1"/>
    <col min="776" max="776" width="19.140625" customWidth="1"/>
    <col min="777" max="777" width="1" customWidth="1"/>
    <col min="1024" max="1024" width="3.85546875" customWidth="1"/>
    <col min="1025" max="1025" width="15.28515625" customWidth="1"/>
    <col min="1026" max="1026" width="15" customWidth="1"/>
    <col min="1027" max="1027" width="63.85546875" customWidth="1"/>
    <col min="1028" max="1028" width="19.140625" customWidth="1"/>
    <col min="1029" max="1029" width="1" customWidth="1"/>
    <col min="1030" max="1031" width="20.140625" customWidth="1"/>
    <col min="1032" max="1032" width="19.140625" customWidth="1"/>
    <col min="1033" max="1033" width="1" customWidth="1"/>
    <col min="1280" max="1280" width="3.85546875" customWidth="1"/>
    <col min="1281" max="1281" width="15.28515625" customWidth="1"/>
    <col min="1282" max="1282" width="15" customWidth="1"/>
    <col min="1283" max="1283" width="63.85546875" customWidth="1"/>
    <col min="1284" max="1284" width="19.140625" customWidth="1"/>
    <col min="1285" max="1285" width="1" customWidth="1"/>
    <col min="1286" max="1287" width="20.140625" customWidth="1"/>
    <col min="1288" max="1288" width="19.140625" customWidth="1"/>
    <col min="1289" max="1289" width="1" customWidth="1"/>
    <col min="1536" max="1536" width="3.85546875" customWidth="1"/>
    <col min="1537" max="1537" width="15.28515625" customWidth="1"/>
    <col min="1538" max="1538" width="15" customWidth="1"/>
    <col min="1539" max="1539" width="63.85546875" customWidth="1"/>
    <col min="1540" max="1540" width="19.140625" customWidth="1"/>
    <col min="1541" max="1541" width="1" customWidth="1"/>
    <col min="1542" max="1543" width="20.140625" customWidth="1"/>
    <col min="1544" max="1544" width="19.140625" customWidth="1"/>
    <col min="1545" max="1545" width="1" customWidth="1"/>
    <col min="1792" max="1792" width="3.85546875" customWidth="1"/>
    <col min="1793" max="1793" width="15.28515625" customWidth="1"/>
    <col min="1794" max="1794" width="15" customWidth="1"/>
    <col min="1795" max="1795" width="63.85546875" customWidth="1"/>
    <col min="1796" max="1796" width="19.140625" customWidth="1"/>
    <col min="1797" max="1797" width="1" customWidth="1"/>
    <col min="1798" max="1799" width="20.140625" customWidth="1"/>
    <col min="1800" max="1800" width="19.140625" customWidth="1"/>
    <col min="1801" max="1801" width="1" customWidth="1"/>
    <col min="2048" max="2048" width="3.85546875" customWidth="1"/>
    <col min="2049" max="2049" width="15.28515625" customWidth="1"/>
    <col min="2050" max="2050" width="15" customWidth="1"/>
    <col min="2051" max="2051" width="63.85546875" customWidth="1"/>
    <col min="2052" max="2052" width="19.140625" customWidth="1"/>
    <col min="2053" max="2053" width="1" customWidth="1"/>
    <col min="2054" max="2055" width="20.140625" customWidth="1"/>
    <col min="2056" max="2056" width="19.140625" customWidth="1"/>
    <col min="2057" max="2057" width="1" customWidth="1"/>
    <col min="2304" max="2304" width="3.85546875" customWidth="1"/>
    <col min="2305" max="2305" width="15.28515625" customWidth="1"/>
    <col min="2306" max="2306" width="15" customWidth="1"/>
    <col min="2307" max="2307" width="63.85546875" customWidth="1"/>
    <col min="2308" max="2308" width="19.140625" customWidth="1"/>
    <col min="2309" max="2309" width="1" customWidth="1"/>
    <col min="2310" max="2311" width="20.140625" customWidth="1"/>
    <col min="2312" max="2312" width="19.140625" customWidth="1"/>
    <col min="2313" max="2313" width="1" customWidth="1"/>
    <col min="2560" max="2560" width="3.85546875" customWidth="1"/>
    <col min="2561" max="2561" width="15.28515625" customWidth="1"/>
    <col min="2562" max="2562" width="15" customWidth="1"/>
    <col min="2563" max="2563" width="63.85546875" customWidth="1"/>
    <col min="2564" max="2564" width="19.140625" customWidth="1"/>
    <col min="2565" max="2565" width="1" customWidth="1"/>
    <col min="2566" max="2567" width="20.140625" customWidth="1"/>
    <col min="2568" max="2568" width="19.140625" customWidth="1"/>
    <col min="2569" max="2569" width="1" customWidth="1"/>
    <col min="2816" max="2816" width="3.85546875" customWidth="1"/>
    <col min="2817" max="2817" width="15.28515625" customWidth="1"/>
    <col min="2818" max="2818" width="15" customWidth="1"/>
    <col min="2819" max="2819" width="63.85546875" customWidth="1"/>
    <col min="2820" max="2820" width="19.140625" customWidth="1"/>
    <col min="2821" max="2821" width="1" customWidth="1"/>
    <col min="2822" max="2823" width="20.140625" customWidth="1"/>
    <col min="2824" max="2824" width="19.140625" customWidth="1"/>
    <col min="2825" max="2825" width="1" customWidth="1"/>
    <col min="3072" max="3072" width="3.85546875" customWidth="1"/>
    <col min="3073" max="3073" width="15.28515625" customWidth="1"/>
    <col min="3074" max="3074" width="15" customWidth="1"/>
    <col min="3075" max="3075" width="63.85546875" customWidth="1"/>
    <col min="3076" max="3076" width="19.140625" customWidth="1"/>
    <col min="3077" max="3077" width="1" customWidth="1"/>
    <col min="3078" max="3079" width="20.140625" customWidth="1"/>
    <col min="3080" max="3080" width="19.140625" customWidth="1"/>
    <col min="3081" max="3081" width="1" customWidth="1"/>
    <col min="3328" max="3328" width="3.85546875" customWidth="1"/>
    <col min="3329" max="3329" width="15.28515625" customWidth="1"/>
    <col min="3330" max="3330" width="15" customWidth="1"/>
    <col min="3331" max="3331" width="63.85546875" customWidth="1"/>
    <col min="3332" max="3332" width="19.140625" customWidth="1"/>
    <col min="3333" max="3333" width="1" customWidth="1"/>
    <col min="3334" max="3335" width="20.140625" customWidth="1"/>
    <col min="3336" max="3336" width="19.140625" customWidth="1"/>
    <col min="3337" max="3337" width="1" customWidth="1"/>
    <col min="3584" max="3584" width="3.85546875" customWidth="1"/>
    <col min="3585" max="3585" width="15.28515625" customWidth="1"/>
    <col min="3586" max="3586" width="15" customWidth="1"/>
    <col min="3587" max="3587" width="63.85546875" customWidth="1"/>
    <col min="3588" max="3588" width="19.140625" customWidth="1"/>
    <col min="3589" max="3589" width="1" customWidth="1"/>
    <col min="3590" max="3591" width="20.140625" customWidth="1"/>
    <col min="3592" max="3592" width="19.140625" customWidth="1"/>
    <col min="3593" max="3593" width="1" customWidth="1"/>
    <col min="3840" max="3840" width="3.85546875" customWidth="1"/>
    <col min="3841" max="3841" width="15.28515625" customWidth="1"/>
    <col min="3842" max="3842" width="15" customWidth="1"/>
    <col min="3843" max="3843" width="63.85546875" customWidth="1"/>
    <col min="3844" max="3844" width="19.140625" customWidth="1"/>
    <col min="3845" max="3845" width="1" customWidth="1"/>
    <col min="3846" max="3847" width="20.140625" customWidth="1"/>
    <col min="3848" max="3848" width="19.140625" customWidth="1"/>
    <col min="3849" max="3849" width="1" customWidth="1"/>
    <col min="4096" max="4096" width="3.85546875" customWidth="1"/>
    <col min="4097" max="4097" width="15.28515625" customWidth="1"/>
    <col min="4098" max="4098" width="15" customWidth="1"/>
    <col min="4099" max="4099" width="63.85546875" customWidth="1"/>
    <col min="4100" max="4100" width="19.140625" customWidth="1"/>
    <col min="4101" max="4101" width="1" customWidth="1"/>
    <col min="4102" max="4103" width="20.140625" customWidth="1"/>
    <col min="4104" max="4104" width="19.140625" customWidth="1"/>
    <col min="4105" max="4105" width="1" customWidth="1"/>
    <col min="4352" max="4352" width="3.85546875" customWidth="1"/>
    <col min="4353" max="4353" width="15.28515625" customWidth="1"/>
    <col min="4354" max="4354" width="15" customWidth="1"/>
    <col min="4355" max="4355" width="63.85546875" customWidth="1"/>
    <col min="4356" max="4356" width="19.140625" customWidth="1"/>
    <col min="4357" max="4357" width="1" customWidth="1"/>
    <col min="4358" max="4359" width="20.140625" customWidth="1"/>
    <col min="4360" max="4360" width="19.140625" customWidth="1"/>
    <col min="4361" max="4361" width="1" customWidth="1"/>
    <col min="4608" max="4608" width="3.85546875" customWidth="1"/>
    <col min="4609" max="4609" width="15.28515625" customWidth="1"/>
    <col min="4610" max="4610" width="15" customWidth="1"/>
    <col min="4611" max="4611" width="63.85546875" customWidth="1"/>
    <col min="4612" max="4612" width="19.140625" customWidth="1"/>
    <col min="4613" max="4613" width="1" customWidth="1"/>
    <col min="4614" max="4615" width="20.140625" customWidth="1"/>
    <col min="4616" max="4616" width="19.140625" customWidth="1"/>
    <col min="4617" max="4617" width="1" customWidth="1"/>
    <col min="4864" max="4864" width="3.85546875" customWidth="1"/>
    <col min="4865" max="4865" width="15.28515625" customWidth="1"/>
    <col min="4866" max="4866" width="15" customWidth="1"/>
    <col min="4867" max="4867" width="63.85546875" customWidth="1"/>
    <col min="4868" max="4868" width="19.140625" customWidth="1"/>
    <col min="4869" max="4869" width="1" customWidth="1"/>
    <col min="4870" max="4871" width="20.140625" customWidth="1"/>
    <col min="4872" max="4872" width="19.140625" customWidth="1"/>
    <col min="4873" max="4873" width="1" customWidth="1"/>
    <col min="5120" max="5120" width="3.85546875" customWidth="1"/>
    <col min="5121" max="5121" width="15.28515625" customWidth="1"/>
    <col min="5122" max="5122" width="15" customWidth="1"/>
    <col min="5123" max="5123" width="63.85546875" customWidth="1"/>
    <col min="5124" max="5124" width="19.140625" customWidth="1"/>
    <col min="5125" max="5125" width="1" customWidth="1"/>
    <col min="5126" max="5127" width="20.140625" customWidth="1"/>
    <col min="5128" max="5128" width="19.140625" customWidth="1"/>
    <col min="5129" max="5129" width="1" customWidth="1"/>
    <col min="5376" max="5376" width="3.85546875" customWidth="1"/>
    <col min="5377" max="5377" width="15.28515625" customWidth="1"/>
    <col min="5378" max="5378" width="15" customWidth="1"/>
    <col min="5379" max="5379" width="63.85546875" customWidth="1"/>
    <col min="5380" max="5380" width="19.140625" customWidth="1"/>
    <col min="5381" max="5381" width="1" customWidth="1"/>
    <col min="5382" max="5383" width="20.140625" customWidth="1"/>
    <col min="5384" max="5384" width="19.140625" customWidth="1"/>
    <col min="5385" max="5385" width="1" customWidth="1"/>
    <col min="5632" max="5632" width="3.85546875" customWidth="1"/>
    <col min="5633" max="5633" width="15.28515625" customWidth="1"/>
    <col min="5634" max="5634" width="15" customWidth="1"/>
    <col min="5635" max="5635" width="63.85546875" customWidth="1"/>
    <col min="5636" max="5636" width="19.140625" customWidth="1"/>
    <col min="5637" max="5637" width="1" customWidth="1"/>
    <col min="5638" max="5639" width="20.140625" customWidth="1"/>
    <col min="5640" max="5640" width="19.140625" customWidth="1"/>
    <col min="5641" max="5641" width="1" customWidth="1"/>
    <col min="5888" max="5888" width="3.85546875" customWidth="1"/>
    <col min="5889" max="5889" width="15.28515625" customWidth="1"/>
    <col min="5890" max="5890" width="15" customWidth="1"/>
    <col min="5891" max="5891" width="63.85546875" customWidth="1"/>
    <col min="5892" max="5892" width="19.140625" customWidth="1"/>
    <col min="5893" max="5893" width="1" customWidth="1"/>
    <col min="5894" max="5895" width="20.140625" customWidth="1"/>
    <col min="5896" max="5896" width="19.140625" customWidth="1"/>
    <col min="5897" max="5897" width="1" customWidth="1"/>
    <col min="6144" max="6144" width="3.85546875" customWidth="1"/>
    <col min="6145" max="6145" width="15.28515625" customWidth="1"/>
    <col min="6146" max="6146" width="15" customWidth="1"/>
    <col min="6147" max="6147" width="63.85546875" customWidth="1"/>
    <col min="6148" max="6148" width="19.140625" customWidth="1"/>
    <col min="6149" max="6149" width="1" customWidth="1"/>
    <col min="6150" max="6151" width="20.140625" customWidth="1"/>
    <col min="6152" max="6152" width="19.140625" customWidth="1"/>
    <col min="6153" max="6153" width="1" customWidth="1"/>
    <col min="6400" max="6400" width="3.85546875" customWidth="1"/>
    <col min="6401" max="6401" width="15.28515625" customWidth="1"/>
    <col min="6402" max="6402" width="15" customWidth="1"/>
    <col min="6403" max="6403" width="63.85546875" customWidth="1"/>
    <col min="6404" max="6404" width="19.140625" customWidth="1"/>
    <col min="6405" max="6405" width="1" customWidth="1"/>
    <col min="6406" max="6407" width="20.140625" customWidth="1"/>
    <col min="6408" max="6408" width="19.140625" customWidth="1"/>
    <col min="6409" max="6409" width="1" customWidth="1"/>
    <col min="6656" max="6656" width="3.85546875" customWidth="1"/>
    <col min="6657" max="6657" width="15.28515625" customWidth="1"/>
    <col min="6658" max="6658" width="15" customWidth="1"/>
    <col min="6659" max="6659" width="63.85546875" customWidth="1"/>
    <col min="6660" max="6660" width="19.140625" customWidth="1"/>
    <col min="6661" max="6661" width="1" customWidth="1"/>
    <col min="6662" max="6663" width="20.140625" customWidth="1"/>
    <col min="6664" max="6664" width="19.140625" customWidth="1"/>
    <col min="6665" max="6665" width="1" customWidth="1"/>
    <col min="6912" max="6912" width="3.85546875" customWidth="1"/>
    <col min="6913" max="6913" width="15.28515625" customWidth="1"/>
    <col min="6914" max="6914" width="15" customWidth="1"/>
    <col min="6915" max="6915" width="63.85546875" customWidth="1"/>
    <col min="6916" max="6916" width="19.140625" customWidth="1"/>
    <col min="6917" max="6917" width="1" customWidth="1"/>
    <col min="6918" max="6919" width="20.140625" customWidth="1"/>
    <col min="6920" max="6920" width="19.140625" customWidth="1"/>
    <col min="6921" max="6921" width="1" customWidth="1"/>
    <col min="7168" max="7168" width="3.85546875" customWidth="1"/>
    <col min="7169" max="7169" width="15.28515625" customWidth="1"/>
    <col min="7170" max="7170" width="15" customWidth="1"/>
    <col min="7171" max="7171" width="63.85546875" customWidth="1"/>
    <col min="7172" max="7172" width="19.140625" customWidth="1"/>
    <col min="7173" max="7173" width="1" customWidth="1"/>
    <col min="7174" max="7175" width="20.140625" customWidth="1"/>
    <col min="7176" max="7176" width="19.140625" customWidth="1"/>
    <col min="7177" max="7177" width="1" customWidth="1"/>
    <col min="7424" max="7424" width="3.85546875" customWidth="1"/>
    <col min="7425" max="7425" width="15.28515625" customWidth="1"/>
    <col min="7426" max="7426" width="15" customWidth="1"/>
    <col min="7427" max="7427" width="63.85546875" customWidth="1"/>
    <col min="7428" max="7428" width="19.140625" customWidth="1"/>
    <col min="7429" max="7429" width="1" customWidth="1"/>
    <col min="7430" max="7431" width="20.140625" customWidth="1"/>
    <col min="7432" max="7432" width="19.140625" customWidth="1"/>
    <col min="7433" max="7433" width="1" customWidth="1"/>
    <col min="7680" max="7680" width="3.85546875" customWidth="1"/>
    <col min="7681" max="7681" width="15.28515625" customWidth="1"/>
    <col min="7682" max="7682" width="15" customWidth="1"/>
    <col min="7683" max="7683" width="63.85546875" customWidth="1"/>
    <col min="7684" max="7684" width="19.140625" customWidth="1"/>
    <col min="7685" max="7685" width="1" customWidth="1"/>
    <col min="7686" max="7687" width="20.140625" customWidth="1"/>
    <col min="7688" max="7688" width="19.140625" customWidth="1"/>
    <col min="7689" max="7689" width="1" customWidth="1"/>
    <col min="7936" max="7936" width="3.85546875" customWidth="1"/>
    <col min="7937" max="7937" width="15.28515625" customWidth="1"/>
    <col min="7938" max="7938" width="15" customWidth="1"/>
    <col min="7939" max="7939" width="63.85546875" customWidth="1"/>
    <col min="7940" max="7940" width="19.140625" customWidth="1"/>
    <col min="7941" max="7941" width="1" customWidth="1"/>
    <col min="7942" max="7943" width="20.140625" customWidth="1"/>
    <col min="7944" max="7944" width="19.140625" customWidth="1"/>
    <col min="7945" max="7945" width="1" customWidth="1"/>
    <col min="8192" max="8192" width="3.85546875" customWidth="1"/>
    <col min="8193" max="8193" width="15.28515625" customWidth="1"/>
    <col min="8194" max="8194" width="15" customWidth="1"/>
    <col min="8195" max="8195" width="63.85546875" customWidth="1"/>
    <col min="8196" max="8196" width="19.140625" customWidth="1"/>
    <col min="8197" max="8197" width="1" customWidth="1"/>
    <col min="8198" max="8199" width="20.140625" customWidth="1"/>
    <col min="8200" max="8200" width="19.140625" customWidth="1"/>
    <col min="8201" max="8201" width="1" customWidth="1"/>
    <col min="8448" max="8448" width="3.85546875" customWidth="1"/>
    <col min="8449" max="8449" width="15.28515625" customWidth="1"/>
    <col min="8450" max="8450" width="15" customWidth="1"/>
    <col min="8451" max="8451" width="63.85546875" customWidth="1"/>
    <col min="8452" max="8452" width="19.140625" customWidth="1"/>
    <col min="8453" max="8453" width="1" customWidth="1"/>
    <col min="8454" max="8455" width="20.140625" customWidth="1"/>
    <col min="8456" max="8456" width="19.140625" customWidth="1"/>
    <col min="8457" max="8457" width="1" customWidth="1"/>
    <col min="8704" max="8704" width="3.85546875" customWidth="1"/>
    <col min="8705" max="8705" width="15.28515625" customWidth="1"/>
    <col min="8706" max="8706" width="15" customWidth="1"/>
    <col min="8707" max="8707" width="63.85546875" customWidth="1"/>
    <col min="8708" max="8708" width="19.140625" customWidth="1"/>
    <col min="8709" max="8709" width="1" customWidth="1"/>
    <col min="8710" max="8711" width="20.140625" customWidth="1"/>
    <col min="8712" max="8712" width="19.140625" customWidth="1"/>
    <col min="8713" max="8713" width="1" customWidth="1"/>
    <col min="8960" max="8960" width="3.85546875" customWidth="1"/>
    <col min="8961" max="8961" width="15.28515625" customWidth="1"/>
    <col min="8962" max="8962" width="15" customWidth="1"/>
    <col min="8963" max="8963" width="63.85546875" customWidth="1"/>
    <col min="8964" max="8964" width="19.140625" customWidth="1"/>
    <col min="8965" max="8965" width="1" customWidth="1"/>
    <col min="8966" max="8967" width="20.140625" customWidth="1"/>
    <col min="8968" max="8968" width="19.140625" customWidth="1"/>
    <col min="8969" max="8969" width="1" customWidth="1"/>
    <col min="9216" max="9216" width="3.85546875" customWidth="1"/>
    <col min="9217" max="9217" width="15.28515625" customWidth="1"/>
    <col min="9218" max="9218" width="15" customWidth="1"/>
    <col min="9219" max="9219" width="63.85546875" customWidth="1"/>
    <col min="9220" max="9220" width="19.140625" customWidth="1"/>
    <col min="9221" max="9221" width="1" customWidth="1"/>
    <col min="9222" max="9223" width="20.140625" customWidth="1"/>
    <col min="9224" max="9224" width="19.140625" customWidth="1"/>
    <col min="9225" max="9225" width="1" customWidth="1"/>
    <col min="9472" max="9472" width="3.85546875" customWidth="1"/>
    <col min="9473" max="9473" width="15.28515625" customWidth="1"/>
    <col min="9474" max="9474" width="15" customWidth="1"/>
    <col min="9475" max="9475" width="63.85546875" customWidth="1"/>
    <col min="9476" max="9476" width="19.140625" customWidth="1"/>
    <col min="9477" max="9477" width="1" customWidth="1"/>
    <col min="9478" max="9479" width="20.140625" customWidth="1"/>
    <col min="9480" max="9480" width="19.140625" customWidth="1"/>
    <col min="9481" max="9481" width="1" customWidth="1"/>
    <col min="9728" max="9728" width="3.85546875" customWidth="1"/>
    <col min="9729" max="9729" width="15.28515625" customWidth="1"/>
    <col min="9730" max="9730" width="15" customWidth="1"/>
    <col min="9731" max="9731" width="63.85546875" customWidth="1"/>
    <col min="9732" max="9732" width="19.140625" customWidth="1"/>
    <col min="9733" max="9733" width="1" customWidth="1"/>
    <col min="9734" max="9735" width="20.140625" customWidth="1"/>
    <col min="9736" max="9736" width="19.140625" customWidth="1"/>
    <col min="9737" max="9737" width="1" customWidth="1"/>
    <col min="9984" max="9984" width="3.85546875" customWidth="1"/>
    <col min="9985" max="9985" width="15.28515625" customWidth="1"/>
    <col min="9986" max="9986" width="15" customWidth="1"/>
    <col min="9987" max="9987" width="63.85546875" customWidth="1"/>
    <col min="9988" max="9988" width="19.140625" customWidth="1"/>
    <col min="9989" max="9989" width="1" customWidth="1"/>
    <col min="9990" max="9991" width="20.140625" customWidth="1"/>
    <col min="9992" max="9992" width="19.140625" customWidth="1"/>
    <col min="9993" max="9993" width="1" customWidth="1"/>
    <col min="10240" max="10240" width="3.85546875" customWidth="1"/>
    <col min="10241" max="10241" width="15.28515625" customWidth="1"/>
    <col min="10242" max="10242" width="15" customWidth="1"/>
    <col min="10243" max="10243" width="63.85546875" customWidth="1"/>
    <col min="10244" max="10244" width="19.140625" customWidth="1"/>
    <col min="10245" max="10245" width="1" customWidth="1"/>
    <col min="10246" max="10247" width="20.140625" customWidth="1"/>
    <col min="10248" max="10248" width="19.140625" customWidth="1"/>
    <col min="10249" max="10249" width="1" customWidth="1"/>
    <col min="10496" max="10496" width="3.85546875" customWidth="1"/>
    <col min="10497" max="10497" width="15.28515625" customWidth="1"/>
    <col min="10498" max="10498" width="15" customWidth="1"/>
    <col min="10499" max="10499" width="63.85546875" customWidth="1"/>
    <col min="10500" max="10500" width="19.140625" customWidth="1"/>
    <col min="10501" max="10501" width="1" customWidth="1"/>
    <col min="10502" max="10503" width="20.140625" customWidth="1"/>
    <col min="10504" max="10504" width="19.140625" customWidth="1"/>
    <col min="10505" max="10505" width="1" customWidth="1"/>
    <col min="10752" max="10752" width="3.85546875" customWidth="1"/>
    <col min="10753" max="10753" width="15.28515625" customWidth="1"/>
    <col min="10754" max="10754" width="15" customWidth="1"/>
    <col min="10755" max="10755" width="63.85546875" customWidth="1"/>
    <col min="10756" max="10756" width="19.140625" customWidth="1"/>
    <col min="10757" max="10757" width="1" customWidth="1"/>
    <col min="10758" max="10759" width="20.140625" customWidth="1"/>
    <col min="10760" max="10760" width="19.140625" customWidth="1"/>
    <col min="10761" max="10761" width="1" customWidth="1"/>
    <col min="11008" max="11008" width="3.85546875" customWidth="1"/>
    <col min="11009" max="11009" width="15.28515625" customWidth="1"/>
    <col min="11010" max="11010" width="15" customWidth="1"/>
    <col min="11011" max="11011" width="63.85546875" customWidth="1"/>
    <col min="11012" max="11012" width="19.140625" customWidth="1"/>
    <col min="11013" max="11013" width="1" customWidth="1"/>
    <col min="11014" max="11015" width="20.140625" customWidth="1"/>
    <col min="11016" max="11016" width="19.140625" customWidth="1"/>
    <col min="11017" max="11017" width="1" customWidth="1"/>
    <col min="11264" max="11264" width="3.85546875" customWidth="1"/>
    <col min="11265" max="11265" width="15.28515625" customWidth="1"/>
    <col min="11266" max="11266" width="15" customWidth="1"/>
    <col min="11267" max="11267" width="63.85546875" customWidth="1"/>
    <col min="11268" max="11268" width="19.140625" customWidth="1"/>
    <col min="11269" max="11269" width="1" customWidth="1"/>
    <col min="11270" max="11271" width="20.140625" customWidth="1"/>
    <col min="11272" max="11272" width="19.140625" customWidth="1"/>
    <col min="11273" max="11273" width="1" customWidth="1"/>
    <col min="11520" max="11520" width="3.85546875" customWidth="1"/>
    <col min="11521" max="11521" width="15.28515625" customWidth="1"/>
    <col min="11522" max="11522" width="15" customWidth="1"/>
    <col min="11523" max="11523" width="63.85546875" customWidth="1"/>
    <col min="11524" max="11524" width="19.140625" customWidth="1"/>
    <col min="11525" max="11525" width="1" customWidth="1"/>
    <col min="11526" max="11527" width="20.140625" customWidth="1"/>
    <col min="11528" max="11528" width="19.140625" customWidth="1"/>
    <col min="11529" max="11529" width="1" customWidth="1"/>
    <col min="11776" max="11776" width="3.85546875" customWidth="1"/>
    <col min="11777" max="11777" width="15.28515625" customWidth="1"/>
    <col min="11778" max="11778" width="15" customWidth="1"/>
    <col min="11779" max="11779" width="63.85546875" customWidth="1"/>
    <col min="11780" max="11780" width="19.140625" customWidth="1"/>
    <col min="11781" max="11781" width="1" customWidth="1"/>
    <col min="11782" max="11783" width="20.140625" customWidth="1"/>
    <col min="11784" max="11784" width="19.140625" customWidth="1"/>
    <col min="11785" max="11785" width="1" customWidth="1"/>
    <col min="12032" max="12032" width="3.85546875" customWidth="1"/>
    <col min="12033" max="12033" width="15.28515625" customWidth="1"/>
    <col min="12034" max="12034" width="15" customWidth="1"/>
    <col min="12035" max="12035" width="63.85546875" customWidth="1"/>
    <col min="12036" max="12036" width="19.140625" customWidth="1"/>
    <col min="12037" max="12037" width="1" customWidth="1"/>
    <col min="12038" max="12039" width="20.140625" customWidth="1"/>
    <col min="12040" max="12040" width="19.140625" customWidth="1"/>
    <col min="12041" max="12041" width="1" customWidth="1"/>
    <col min="12288" max="12288" width="3.85546875" customWidth="1"/>
    <col min="12289" max="12289" width="15.28515625" customWidth="1"/>
    <col min="12290" max="12290" width="15" customWidth="1"/>
    <col min="12291" max="12291" width="63.85546875" customWidth="1"/>
    <col min="12292" max="12292" width="19.140625" customWidth="1"/>
    <col min="12293" max="12293" width="1" customWidth="1"/>
    <col min="12294" max="12295" width="20.140625" customWidth="1"/>
    <col min="12296" max="12296" width="19.140625" customWidth="1"/>
    <col min="12297" max="12297" width="1" customWidth="1"/>
    <col min="12544" max="12544" width="3.85546875" customWidth="1"/>
    <col min="12545" max="12545" width="15.28515625" customWidth="1"/>
    <col min="12546" max="12546" width="15" customWidth="1"/>
    <col min="12547" max="12547" width="63.85546875" customWidth="1"/>
    <col min="12548" max="12548" width="19.140625" customWidth="1"/>
    <col min="12549" max="12549" width="1" customWidth="1"/>
    <col min="12550" max="12551" width="20.140625" customWidth="1"/>
    <col min="12552" max="12552" width="19.140625" customWidth="1"/>
    <col min="12553" max="12553" width="1" customWidth="1"/>
    <col min="12800" max="12800" width="3.85546875" customWidth="1"/>
    <col min="12801" max="12801" width="15.28515625" customWidth="1"/>
    <col min="12802" max="12802" width="15" customWidth="1"/>
    <col min="12803" max="12803" width="63.85546875" customWidth="1"/>
    <col min="12804" max="12804" width="19.140625" customWidth="1"/>
    <col min="12805" max="12805" width="1" customWidth="1"/>
    <col min="12806" max="12807" width="20.140625" customWidth="1"/>
    <col min="12808" max="12808" width="19.140625" customWidth="1"/>
    <col min="12809" max="12809" width="1" customWidth="1"/>
    <col min="13056" max="13056" width="3.85546875" customWidth="1"/>
    <col min="13057" max="13057" width="15.28515625" customWidth="1"/>
    <col min="13058" max="13058" width="15" customWidth="1"/>
    <col min="13059" max="13059" width="63.85546875" customWidth="1"/>
    <col min="13060" max="13060" width="19.140625" customWidth="1"/>
    <col min="13061" max="13061" width="1" customWidth="1"/>
    <col min="13062" max="13063" width="20.140625" customWidth="1"/>
    <col min="13064" max="13064" width="19.140625" customWidth="1"/>
    <col min="13065" max="13065" width="1" customWidth="1"/>
    <col min="13312" max="13312" width="3.85546875" customWidth="1"/>
    <col min="13313" max="13313" width="15.28515625" customWidth="1"/>
    <col min="13314" max="13314" width="15" customWidth="1"/>
    <col min="13315" max="13315" width="63.85546875" customWidth="1"/>
    <col min="13316" max="13316" width="19.140625" customWidth="1"/>
    <col min="13317" max="13317" width="1" customWidth="1"/>
    <col min="13318" max="13319" width="20.140625" customWidth="1"/>
    <col min="13320" max="13320" width="19.140625" customWidth="1"/>
    <col min="13321" max="13321" width="1" customWidth="1"/>
    <col min="13568" max="13568" width="3.85546875" customWidth="1"/>
    <col min="13569" max="13569" width="15.28515625" customWidth="1"/>
    <col min="13570" max="13570" width="15" customWidth="1"/>
    <col min="13571" max="13571" width="63.85546875" customWidth="1"/>
    <col min="13572" max="13572" width="19.140625" customWidth="1"/>
    <col min="13573" max="13573" width="1" customWidth="1"/>
    <col min="13574" max="13575" width="20.140625" customWidth="1"/>
    <col min="13576" max="13576" width="19.140625" customWidth="1"/>
    <col min="13577" max="13577" width="1" customWidth="1"/>
    <col min="13824" max="13824" width="3.85546875" customWidth="1"/>
    <col min="13825" max="13825" width="15.28515625" customWidth="1"/>
    <col min="13826" max="13826" width="15" customWidth="1"/>
    <col min="13827" max="13827" width="63.85546875" customWidth="1"/>
    <col min="13828" max="13828" width="19.140625" customWidth="1"/>
    <col min="13829" max="13829" width="1" customWidth="1"/>
    <col min="13830" max="13831" width="20.140625" customWidth="1"/>
    <col min="13832" max="13832" width="19.140625" customWidth="1"/>
    <col min="13833" max="13833" width="1" customWidth="1"/>
    <col min="14080" max="14080" width="3.85546875" customWidth="1"/>
    <col min="14081" max="14081" width="15.28515625" customWidth="1"/>
    <col min="14082" max="14082" width="15" customWidth="1"/>
    <col min="14083" max="14083" width="63.85546875" customWidth="1"/>
    <col min="14084" max="14084" width="19.140625" customWidth="1"/>
    <col min="14085" max="14085" width="1" customWidth="1"/>
    <col min="14086" max="14087" width="20.140625" customWidth="1"/>
    <col min="14088" max="14088" width="19.140625" customWidth="1"/>
    <col min="14089" max="14089" width="1" customWidth="1"/>
    <col min="14336" max="14336" width="3.85546875" customWidth="1"/>
    <col min="14337" max="14337" width="15.28515625" customWidth="1"/>
    <col min="14338" max="14338" width="15" customWidth="1"/>
    <col min="14339" max="14339" width="63.85546875" customWidth="1"/>
    <col min="14340" max="14340" width="19.140625" customWidth="1"/>
    <col min="14341" max="14341" width="1" customWidth="1"/>
    <col min="14342" max="14343" width="20.140625" customWidth="1"/>
    <col min="14344" max="14344" width="19.140625" customWidth="1"/>
    <col min="14345" max="14345" width="1" customWidth="1"/>
    <col min="14592" max="14592" width="3.85546875" customWidth="1"/>
    <col min="14593" max="14593" width="15.28515625" customWidth="1"/>
    <col min="14594" max="14594" width="15" customWidth="1"/>
    <col min="14595" max="14595" width="63.85546875" customWidth="1"/>
    <col min="14596" max="14596" width="19.140625" customWidth="1"/>
    <col min="14597" max="14597" width="1" customWidth="1"/>
    <col min="14598" max="14599" width="20.140625" customWidth="1"/>
    <col min="14600" max="14600" width="19.140625" customWidth="1"/>
    <col min="14601" max="14601" width="1" customWidth="1"/>
    <col min="14848" max="14848" width="3.85546875" customWidth="1"/>
    <col min="14849" max="14849" width="15.28515625" customWidth="1"/>
    <col min="14850" max="14850" width="15" customWidth="1"/>
    <col min="14851" max="14851" width="63.85546875" customWidth="1"/>
    <col min="14852" max="14852" width="19.140625" customWidth="1"/>
    <col min="14853" max="14853" width="1" customWidth="1"/>
    <col min="14854" max="14855" width="20.140625" customWidth="1"/>
    <col min="14856" max="14856" width="19.140625" customWidth="1"/>
    <col min="14857" max="14857" width="1" customWidth="1"/>
    <col min="15104" max="15104" width="3.85546875" customWidth="1"/>
    <col min="15105" max="15105" width="15.28515625" customWidth="1"/>
    <col min="15106" max="15106" width="15" customWidth="1"/>
    <col min="15107" max="15107" width="63.85546875" customWidth="1"/>
    <col min="15108" max="15108" width="19.140625" customWidth="1"/>
    <col min="15109" max="15109" width="1" customWidth="1"/>
    <col min="15110" max="15111" width="20.140625" customWidth="1"/>
    <col min="15112" max="15112" width="19.140625" customWidth="1"/>
    <col min="15113" max="15113" width="1" customWidth="1"/>
    <col min="15360" max="15360" width="3.85546875" customWidth="1"/>
    <col min="15361" max="15361" width="15.28515625" customWidth="1"/>
    <col min="15362" max="15362" width="15" customWidth="1"/>
    <col min="15363" max="15363" width="63.85546875" customWidth="1"/>
    <col min="15364" max="15364" width="19.140625" customWidth="1"/>
    <col min="15365" max="15365" width="1" customWidth="1"/>
    <col min="15366" max="15367" width="20.140625" customWidth="1"/>
    <col min="15368" max="15368" width="19.140625" customWidth="1"/>
    <col min="15369" max="15369" width="1" customWidth="1"/>
    <col min="15616" max="15616" width="3.85546875" customWidth="1"/>
    <col min="15617" max="15617" width="15.28515625" customWidth="1"/>
    <col min="15618" max="15618" width="15" customWidth="1"/>
    <col min="15619" max="15619" width="63.85546875" customWidth="1"/>
    <col min="15620" max="15620" width="19.140625" customWidth="1"/>
    <col min="15621" max="15621" width="1" customWidth="1"/>
    <col min="15622" max="15623" width="20.140625" customWidth="1"/>
    <col min="15624" max="15624" width="19.140625" customWidth="1"/>
    <col min="15625" max="15625" width="1" customWidth="1"/>
    <col min="15872" max="15872" width="3.85546875" customWidth="1"/>
    <col min="15873" max="15873" width="15.28515625" customWidth="1"/>
    <col min="15874" max="15874" width="15" customWidth="1"/>
    <col min="15875" max="15875" width="63.85546875" customWidth="1"/>
    <col min="15876" max="15876" width="19.140625" customWidth="1"/>
    <col min="15877" max="15877" width="1" customWidth="1"/>
    <col min="15878" max="15879" width="20.140625" customWidth="1"/>
    <col min="15880" max="15880" width="19.140625" customWidth="1"/>
    <col min="15881" max="15881" width="1" customWidth="1"/>
    <col min="16128" max="16128" width="3.85546875" customWidth="1"/>
    <col min="16129" max="16129" width="15.28515625" customWidth="1"/>
    <col min="16130" max="16130" width="15" customWidth="1"/>
    <col min="16131" max="16131" width="63.85546875" customWidth="1"/>
    <col min="16132" max="16132" width="19.140625" customWidth="1"/>
    <col min="16133" max="16133" width="1" customWidth="1"/>
    <col min="16134" max="16135" width="20.140625" customWidth="1"/>
    <col min="16136" max="16136" width="19.140625" customWidth="1"/>
    <col min="16137" max="16137" width="1" customWidth="1"/>
  </cols>
  <sheetData>
    <row r="1" spans="1:11" ht="15" customHeight="1">
      <c r="A1" s="475"/>
      <c r="B1" s="475"/>
      <c r="C1" s="116"/>
      <c r="D1" s="117" t="s">
        <v>5884</v>
      </c>
      <c r="E1" s="116"/>
      <c r="F1" s="116"/>
      <c r="G1" s="116"/>
      <c r="H1" s="473" t="s">
        <v>5885</v>
      </c>
      <c r="I1" s="473"/>
      <c r="J1" s="473"/>
    </row>
    <row r="2" spans="1:11" ht="15" customHeight="1">
      <c r="A2" s="475"/>
      <c r="B2" s="475"/>
      <c r="C2" s="116"/>
      <c r="D2" s="118" t="s">
        <v>5886</v>
      </c>
      <c r="E2" s="116"/>
      <c r="F2" s="116"/>
      <c r="G2" s="116"/>
      <c r="H2" s="478">
        <v>43783.580808287035</v>
      </c>
      <c r="I2" s="478"/>
      <c r="J2" s="478"/>
    </row>
    <row r="3" spans="1:11" ht="15" customHeight="1">
      <c r="A3" s="479" t="s">
        <v>5887</v>
      </c>
      <c r="B3" s="479"/>
      <c r="C3" s="479"/>
      <c r="D3" s="479"/>
      <c r="E3" s="479"/>
      <c r="F3" s="479"/>
      <c r="G3" s="479"/>
      <c r="H3" s="473" t="s">
        <v>5888</v>
      </c>
      <c r="I3" s="473"/>
      <c r="J3" s="473"/>
    </row>
    <row r="4" spans="1:11" ht="15" customHeight="1">
      <c r="A4" s="116"/>
      <c r="B4" s="116"/>
      <c r="C4" s="116"/>
      <c r="D4" s="116"/>
      <c r="E4" s="116"/>
      <c r="F4" s="116"/>
      <c r="G4" s="116"/>
      <c r="H4" s="480">
        <v>43783.580808298611</v>
      </c>
      <c r="I4" s="480"/>
      <c r="J4" s="480"/>
    </row>
    <row r="5" spans="1:11" ht="9.9499999999999993" customHeight="1">
      <c r="A5" s="116"/>
      <c r="B5" s="116"/>
      <c r="C5" s="116"/>
      <c r="D5" s="116"/>
      <c r="E5" s="116"/>
      <c r="F5" s="116"/>
      <c r="G5" s="116"/>
      <c r="H5" s="116"/>
      <c r="I5" s="116"/>
      <c r="J5" s="31"/>
    </row>
    <row r="6" spans="1:11" ht="12" customHeight="1">
      <c r="A6" s="471" t="s">
        <v>5889</v>
      </c>
      <c r="B6" s="471"/>
      <c r="C6" s="472" t="s">
        <v>5890</v>
      </c>
      <c r="D6" s="472"/>
      <c r="E6" s="473" t="s">
        <v>5891</v>
      </c>
      <c r="F6" s="473"/>
      <c r="G6" s="474" t="s">
        <v>5948</v>
      </c>
      <c r="H6" s="474"/>
      <c r="I6" s="474"/>
      <c r="J6" s="474"/>
    </row>
    <row r="7" spans="1:11" ht="12" customHeight="1">
      <c r="A7" s="471" t="s">
        <v>5893</v>
      </c>
      <c r="B7" s="471"/>
      <c r="C7" s="472" t="s">
        <v>5887</v>
      </c>
      <c r="D7" s="472"/>
      <c r="E7" s="473" t="s">
        <v>5894</v>
      </c>
      <c r="F7" s="473"/>
      <c r="G7" s="474" t="s">
        <v>5895</v>
      </c>
      <c r="H7" s="474"/>
      <c r="I7" s="474"/>
      <c r="J7" s="474"/>
    </row>
    <row r="8" spans="1:11" ht="12" customHeight="1">
      <c r="A8" s="471" t="s">
        <v>5896</v>
      </c>
      <c r="B8" s="471"/>
      <c r="C8" s="472" t="s">
        <v>5897</v>
      </c>
      <c r="D8" s="472"/>
      <c r="E8" s="473" t="s">
        <v>5898</v>
      </c>
      <c r="F8" s="473"/>
      <c r="G8" s="474" t="s">
        <v>5899</v>
      </c>
      <c r="H8" s="474"/>
      <c r="I8" s="474"/>
      <c r="J8" s="474"/>
    </row>
    <row r="9" spans="1:11" ht="20.100000000000001" customHeight="1">
      <c r="A9" s="471" t="s">
        <v>5900</v>
      </c>
      <c r="B9" s="471"/>
      <c r="C9" s="474" t="s">
        <v>5901</v>
      </c>
      <c r="D9" s="474"/>
      <c r="E9" s="116"/>
      <c r="F9" s="116"/>
      <c r="G9" s="116"/>
      <c r="H9" s="116"/>
      <c r="I9" s="116"/>
      <c r="J9" s="31"/>
    </row>
    <row r="10" spans="1:11" ht="20.100000000000001" customHeight="1">
      <c r="A10" s="115" t="s">
        <v>5902</v>
      </c>
      <c r="B10" s="33" t="s">
        <v>5903</v>
      </c>
      <c r="C10" s="115" t="s">
        <v>5904</v>
      </c>
      <c r="D10" s="33" t="s">
        <v>5905</v>
      </c>
      <c r="E10" s="481" t="s">
        <v>5906</v>
      </c>
      <c r="F10" s="481"/>
      <c r="G10" s="115" t="s">
        <v>5907</v>
      </c>
      <c r="H10" s="115" t="s">
        <v>5908</v>
      </c>
      <c r="I10" s="481" t="s">
        <v>5909</v>
      </c>
      <c r="J10" s="481"/>
    </row>
    <row r="11" spans="1:11" ht="15" customHeight="1">
      <c r="A11" s="34">
        <v>1</v>
      </c>
      <c r="B11" s="35" t="s">
        <v>2959</v>
      </c>
      <c r="C11" s="34" t="s">
        <v>1</v>
      </c>
      <c r="D11" s="35" t="s">
        <v>2960</v>
      </c>
      <c r="E11" s="36">
        <v>238257170.21000001</v>
      </c>
      <c r="F11" s="116"/>
      <c r="G11" s="36">
        <v>1424688928.76</v>
      </c>
      <c r="H11" s="36">
        <v>1423721659.6600001</v>
      </c>
      <c r="I11" s="36">
        <v>239224439.31</v>
      </c>
      <c r="J11" s="31"/>
      <c r="K11" s="5" t="e">
        <f>VLOOKUP(B11,#REF!,1,0)</f>
        <v>#REF!</v>
      </c>
    </row>
    <row r="12" spans="1:11" ht="15" customHeight="1">
      <c r="A12" s="34">
        <v>2</v>
      </c>
      <c r="B12" s="35" t="s">
        <v>2961</v>
      </c>
      <c r="C12" s="34" t="s">
        <v>1</v>
      </c>
      <c r="D12" s="35" t="s">
        <v>2962</v>
      </c>
      <c r="E12" s="36">
        <v>4685532.91</v>
      </c>
      <c r="F12" s="116"/>
      <c r="G12" s="36">
        <v>468449974.97000003</v>
      </c>
      <c r="H12" s="36">
        <v>470188954.82999998</v>
      </c>
      <c r="I12" s="36">
        <v>2946553.05</v>
      </c>
      <c r="J12" s="31"/>
      <c r="K12" s="5" t="e">
        <f>VLOOKUP(B12,#REF!,1,0)</f>
        <v>#REF!</v>
      </c>
    </row>
    <row r="13" spans="1:11" ht="15" customHeight="1">
      <c r="A13" s="34">
        <v>3</v>
      </c>
      <c r="B13" s="35" t="s">
        <v>2963</v>
      </c>
      <c r="C13" s="34" t="s">
        <v>1</v>
      </c>
      <c r="D13" s="35" t="s">
        <v>2964</v>
      </c>
      <c r="E13" s="36">
        <v>4685532.91</v>
      </c>
      <c r="F13" s="116"/>
      <c r="G13" s="36">
        <v>177206604.06999999</v>
      </c>
      <c r="H13" s="36">
        <v>178945583.93000001</v>
      </c>
      <c r="I13" s="36">
        <v>2946553.05</v>
      </c>
      <c r="J13" s="31"/>
      <c r="K13" s="5" t="e">
        <f>VLOOKUP(B13,#REF!,1,0)</f>
        <v>#REF!</v>
      </c>
    </row>
    <row r="14" spans="1:11" ht="15" customHeight="1">
      <c r="A14" s="34">
        <v>4</v>
      </c>
      <c r="B14" s="35" t="s">
        <v>2965</v>
      </c>
      <c r="C14" s="34" t="s">
        <v>1</v>
      </c>
      <c r="D14" s="35" t="s">
        <v>2966</v>
      </c>
      <c r="E14" s="36">
        <v>4685532.91</v>
      </c>
      <c r="F14" s="116"/>
      <c r="G14" s="36">
        <v>177206604.06999999</v>
      </c>
      <c r="H14" s="36">
        <v>178945583.93000001</v>
      </c>
      <c r="I14" s="36">
        <v>2946553.05</v>
      </c>
      <c r="J14" s="31"/>
      <c r="K14" s="5" t="e">
        <f>VLOOKUP(B14,#REF!,1,0)</f>
        <v>#REF!</v>
      </c>
    </row>
    <row r="15" spans="1:11" ht="15" customHeight="1">
      <c r="A15" s="34">
        <v>6</v>
      </c>
      <c r="B15" s="35" t="s">
        <v>2967</v>
      </c>
      <c r="C15" s="34" t="s">
        <v>2968</v>
      </c>
      <c r="D15" s="35" t="s">
        <v>2969</v>
      </c>
      <c r="E15" s="36">
        <v>2879125.1</v>
      </c>
      <c r="F15" s="116"/>
      <c r="G15" s="36">
        <v>162940440.31999999</v>
      </c>
      <c r="H15" s="36">
        <v>163218614.93000001</v>
      </c>
      <c r="I15" s="36">
        <v>2600950.4900000002</v>
      </c>
      <c r="J15" s="31"/>
      <c r="K15" s="5" t="e">
        <f>VLOOKUP(B15,#REF!,1,0)</f>
        <v>#REF!</v>
      </c>
    </row>
    <row r="16" spans="1:11" ht="15" customHeight="1">
      <c r="A16" s="34">
        <v>6</v>
      </c>
      <c r="B16" s="35" t="s">
        <v>2970</v>
      </c>
      <c r="C16" s="34" t="s">
        <v>2971</v>
      </c>
      <c r="D16" s="35" t="s">
        <v>2972</v>
      </c>
      <c r="E16" s="36">
        <v>1806407.81</v>
      </c>
      <c r="F16" s="116"/>
      <c r="G16" s="36">
        <v>14266163.75</v>
      </c>
      <c r="H16" s="36">
        <v>15726969</v>
      </c>
      <c r="I16" s="36">
        <v>345602.56</v>
      </c>
      <c r="J16" s="31"/>
      <c r="K16" s="5" t="e">
        <f>VLOOKUP(B16,#REF!,1,0)</f>
        <v>#REF!</v>
      </c>
    </row>
    <row r="17" spans="1:11" ht="15" customHeight="1">
      <c r="A17" s="34">
        <v>2</v>
      </c>
      <c r="B17" s="35" t="s">
        <v>2973</v>
      </c>
      <c r="C17" s="34" t="s">
        <v>1</v>
      </c>
      <c r="D17" s="35" t="s">
        <v>2974</v>
      </c>
      <c r="E17" s="36">
        <v>139431551.43000001</v>
      </c>
      <c r="F17" s="116"/>
      <c r="G17" s="36">
        <v>19501410.620000001</v>
      </c>
      <c r="H17" s="36">
        <v>20753252.27</v>
      </c>
      <c r="I17" s="36">
        <v>138179709.78</v>
      </c>
      <c r="J17" s="31"/>
      <c r="K17" s="5" t="e">
        <f>VLOOKUP(B17,#REF!,1,0)</f>
        <v>#REF!</v>
      </c>
    </row>
    <row r="18" spans="1:11" ht="15" customHeight="1">
      <c r="A18" s="34">
        <v>3</v>
      </c>
      <c r="B18" s="35" t="s">
        <v>2975</v>
      </c>
      <c r="C18" s="34" t="s">
        <v>1</v>
      </c>
      <c r="D18" s="35" t="s">
        <v>2976</v>
      </c>
      <c r="E18" s="36">
        <v>139431551.43000001</v>
      </c>
      <c r="F18" s="116"/>
      <c r="G18" s="36">
        <v>19501410.620000001</v>
      </c>
      <c r="H18" s="36">
        <v>20753252.27</v>
      </c>
      <c r="I18" s="36">
        <v>138179709.78</v>
      </c>
      <c r="J18" s="31"/>
      <c r="K18" s="5" t="e">
        <f>VLOOKUP(B18,#REF!,1,0)</f>
        <v>#REF!</v>
      </c>
    </row>
    <row r="19" spans="1:11" ht="15" customHeight="1">
      <c r="A19" s="34">
        <v>4</v>
      </c>
      <c r="B19" s="35" t="s">
        <v>2977</v>
      </c>
      <c r="C19" s="34" t="s">
        <v>1</v>
      </c>
      <c r="D19" s="35" t="s">
        <v>2978</v>
      </c>
      <c r="E19" s="36">
        <v>139431551.43000001</v>
      </c>
      <c r="F19" s="116"/>
      <c r="G19" s="36">
        <v>19501410.620000001</v>
      </c>
      <c r="H19" s="36">
        <v>20753252.27</v>
      </c>
      <c r="I19" s="36">
        <v>138179709.78</v>
      </c>
      <c r="J19" s="31"/>
      <c r="K19" s="5" t="e">
        <f>VLOOKUP(B19,#REF!,1,0)</f>
        <v>#REF!</v>
      </c>
    </row>
    <row r="20" spans="1:11" ht="15" customHeight="1">
      <c r="A20" s="34">
        <v>6</v>
      </c>
      <c r="B20" s="35" t="s">
        <v>2979</v>
      </c>
      <c r="C20" s="34" t="s">
        <v>2980</v>
      </c>
      <c r="D20" s="35" t="s">
        <v>2981</v>
      </c>
      <c r="E20" s="36">
        <v>139431551.43000001</v>
      </c>
      <c r="F20" s="116"/>
      <c r="G20" s="36">
        <v>19501410.620000001</v>
      </c>
      <c r="H20" s="36">
        <v>20753252.27</v>
      </c>
      <c r="I20" s="36">
        <v>138179709.78</v>
      </c>
      <c r="J20" s="31"/>
      <c r="K20" s="5" t="e">
        <f>VLOOKUP(B20,#REF!,1,0)</f>
        <v>#REF!</v>
      </c>
    </row>
    <row r="21" spans="1:11" ht="15" customHeight="1">
      <c r="A21" s="34">
        <v>2</v>
      </c>
      <c r="B21" s="35" t="s">
        <v>2982</v>
      </c>
      <c r="C21" s="34" t="s">
        <v>1</v>
      </c>
      <c r="D21" s="35" t="s">
        <v>2983</v>
      </c>
      <c r="E21" s="36">
        <v>83961008.180000007</v>
      </c>
      <c r="F21" s="116"/>
      <c r="G21" s="36">
        <v>32970465.829999998</v>
      </c>
      <c r="H21" s="36">
        <v>28797072.559999999</v>
      </c>
      <c r="I21" s="36">
        <v>88134401.450000003</v>
      </c>
      <c r="J21" s="31"/>
      <c r="K21" s="5" t="e">
        <f>VLOOKUP(B21,#REF!,1,0)</f>
        <v>#REF!</v>
      </c>
    </row>
    <row r="22" spans="1:11" ht="15" customHeight="1">
      <c r="A22" s="34">
        <v>3</v>
      </c>
      <c r="B22" s="35" t="s">
        <v>2984</v>
      </c>
      <c r="C22" s="34" t="s">
        <v>1</v>
      </c>
      <c r="D22" s="35" t="s">
        <v>2985</v>
      </c>
      <c r="E22" s="36">
        <v>67065420.530000001</v>
      </c>
      <c r="F22" s="116"/>
      <c r="G22" s="36">
        <v>27187586.170000002</v>
      </c>
      <c r="H22" s="36">
        <v>25132288.52</v>
      </c>
      <c r="I22" s="36">
        <v>69120718.180000007</v>
      </c>
      <c r="J22" s="31"/>
      <c r="K22" s="5" t="e">
        <f>VLOOKUP(B22,#REF!,1,0)</f>
        <v>#REF!</v>
      </c>
    </row>
    <row r="23" spans="1:11" ht="15" customHeight="1">
      <c r="A23" s="34">
        <v>4</v>
      </c>
      <c r="B23" s="35" t="s">
        <v>2986</v>
      </c>
      <c r="C23" s="34" t="s">
        <v>1</v>
      </c>
      <c r="D23" s="35" t="s">
        <v>2987</v>
      </c>
      <c r="E23" s="36">
        <v>397032.59</v>
      </c>
      <c r="F23" s="116"/>
      <c r="G23" s="36">
        <v>2594829.13</v>
      </c>
      <c r="H23" s="36">
        <v>2781319.19</v>
      </c>
      <c r="I23" s="36">
        <v>210542.53</v>
      </c>
      <c r="J23" s="31"/>
      <c r="K23" s="5" t="e">
        <f>VLOOKUP(B23,#REF!,1,0)</f>
        <v>#REF!</v>
      </c>
    </row>
    <row r="24" spans="1:11" ht="15" customHeight="1">
      <c r="A24" s="34">
        <v>6</v>
      </c>
      <c r="B24" s="35" t="s">
        <v>2988</v>
      </c>
      <c r="C24" s="34" t="s">
        <v>2989</v>
      </c>
      <c r="D24" s="35" t="s">
        <v>2990</v>
      </c>
      <c r="E24" s="36">
        <v>440023.08</v>
      </c>
      <c r="F24" s="116"/>
      <c r="G24" s="36">
        <v>2571499.0699999998</v>
      </c>
      <c r="H24" s="36">
        <v>2770751.86</v>
      </c>
      <c r="I24" s="36">
        <v>240770.29</v>
      </c>
      <c r="J24" s="31"/>
      <c r="K24" s="5" t="e">
        <f>VLOOKUP(B24,#REF!,1,0)</f>
        <v>#REF!</v>
      </c>
    </row>
    <row r="25" spans="1:11" ht="15" customHeight="1">
      <c r="A25" s="34">
        <v>6</v>
      </c>
      <c r="B25" s="35" t="s">
        <v>2991</v>
      </c>
      <c r="C25" s="34" t="s">
        <v>2992</v>
      </c>
      <c r="D25" s="35" t="s">
        <v>2993</v>
      </c>
      <c r="E25" s="36">
        <v>-42990.49</v>
      </c>
      <c r="F25" s="116"/>
      <c r="G25" s="36">
        <v>23330.06</v>
      </c>
      <c r="H25" s="36">
        <v>10567.33</v>
      </c>
      <c r="I25" s="36">
        <v>-30227.759999999998</v>
      </c>
      <c r="J25" s="31"/>
      <c r="K25" s="5" t="e">
        <f>VLOOKUP(B25,#REF!,1,0)</f>
        <v>#REF!</v>
      </c>
    </row>
    <row r="26" spans="1:11" ht="15" customHeight="1">
      <c r="A26" s="34">
        <v>4</v>
      </c>
      <c r="B26" s="35" t="s">
        <v>2994</v>
      </c>
      <c r="C26" s="34" t="s">
        <v>1</v>
      </c>
      <c r="D26" s="35" t="s">
        <v>2995</v>
      </c>
      <c r="E26" s="36">
        <v>61853125.170000002</v>
      </c>
      <c r="F26" s="116"/>
      <c r="G26" s="36">
        <v>21568749.030000001</v>
      </c>
      <c r="H26" s="36">
        <v>19357710.739999998</v>
      </c>
      <c r="I26" s="36">
        <v>64064163.460000001</v>
      </c>
      <c r="J26" s="31"/>
      <c r="K26" s="5" t="e">
        <f>VLOOKUP(B26,#REF!,1,0)</f>
        <v>#REF!</v>
      </c>
    </row>
    <row r="27" spans="1:11" ht="15" customHeight="1">
      <c r="A27" s="34">
        <v>5</v>
      </c>
      <c r="B27" s="35" t="s">
        <v>2996</v>
      </c>
      <c r="C27" s="34" t="s">
        <v>1</v>
      </c>
      <c r="D27" s="35" t="s">
        <v>2997</v>
      </c>
      <c r="E27" s="36">
        <v>61853125.170000002</v>
      </c>
      <c r="F27" s="116"/>
      <c r="G27" s="36">
        <v>21568749.030000001</v>
      </c>
      <c r="H27" s="36">
        <v>19357710.739999998</v>
      </c>
      <c r="I27" s="36">
        <v>64064163.460000001</v>
      </c>
      <c r="J27" s="31"/>
      <c r="K27" s="5" t="e">
        <f>VLOOKUP(B27,#REF!,1,0)</f>
        <v>#REF!</v>
      </c>
    </row>
    <row r="28" spans="1:11" ht="15" customHeight="1">
      <c r="A28" s="34">
        <v>6</v>
      </c>
      <c r="B28" s="35" t="s">
        <v>2998</v>
      </c>
      <c r="C28" s="34" t="s">
        <v>2999</v>
      </c>
      <c r="D28" s="35" t="s">
        <v>3000</v>
      </c>
      <c r="E28" s="36">
        <v>14767709.369999999</v>
      </c>
      <c r="F28" s="116"/>
      <c r="G28" s="36">
        <v>1535623.26</v>
      </c>
      <c r="H28" s="36">
        <v>1252648.54</v>
      </c>
      <c r="I28" s="36">
        <v>15050684.09</v>
      </c>
      <c r="J28" s="31"/>
      <c r="K28" s="5" t="e">
        <f>VLOOKUP(B28,#REF!,1,0)</f>
        <v>#REF!</v>
      </c>
    </row>
    <row r="29" spans="1:11" ht="15" customHeight="1">
      <c r="A29" s="34">
        <v>6</v>
      </c>
      <c r="B29" s="35" t="s">
        <v>3001</v>
      </c>
      <c r="C29" s="34" t="s">
        <v>3002</v>
      </c>
      <c r="D29" s="35" t="s">
        <v>3003</v>
      </c>
      <c r="E29" s="36">
        <v>-2724513.96</v>
      </c>
      <c r="F29" s="116"/>
      <c r="G29" s="36">
        <v>292653.76</v>
      </c>
      <c r="H29" s="36">
        <v>364704.36</v>
      </c>
      <c r="I29" s="36">
        <v>-2796564.56</v>
      </c>
      <c r="J29" s="31"/>
      <c r="K29" s="5" t="e">
        <f>VLOOKUP(B29,#REF!,1,0)</f>
        <v>#REF!</v>
      </c>
    </row>
    <row r="30" spans="1:11" ht="15" customHeight="1">
      <c r="A30" s="34">
        <v>6</v>
      </c>
      <c r="B30" s="35" t="s">
        <v>3004</v>
      </c>
      <c r="C30" s="34" t="s">
        <v>3005</v>
      </c>
      <c r="D30" s="35" t="s">
        <v>3006</v>
      </c>
      <c r="E30" s="36">
        <v>-48958.86</v>
      </c>
      <c r="F30" s="116"/>
      <c r="G30" s="36">
        <v>9217.27</v>
      </c>
      <c r="H30" s="36">
        <v>15788.15</v>
      </c>
      <c r="I30" s="36">
        <v>-55529.74</v>
      </c>
      <c r="J30" s="31"/>
      <c r="K30" s="5" t="e">
        <f>VLOOKUP(B30,#REF!,1,0)</f>
        <v>#REF!</v>
      </c>
    </row>
    <row r="31" spans="1:11" ht="15" customHeight="1">
      <c r="A31" s="34">
        <v>6</v>
      </c>
      <c r="B31" s="35" t="s">
        <v>3007</v>
      </c>
      <c r="C31" s="34" t="s">
        <v>3008</v>
      </c>
      <c r="D31" s="35" t="s">
        <v>3009</v>
      </c>
      <c r="E31" s="36">
        <v>-49502.71</v>
      </c>
      <c r="F31" s="116"/>
      <c r="G31" s="36">
        <v>7790.53</v>
      </c>
      <c r="H31" s="36">
        <v>11022.48</v>
      </c>
      <c r="I31" s="36">
        <v>-52734.66</v>
      </c>
      <c r="J31" s="31"/>
      <c r="K31" s="5" t="e">
        <f>VLOOKUP(B31,#REF!,1,0)</f>
        <v>#REF!</v>
      </c>
    </row>
    <row r="32" spans="1:11" ht="15" customHeight="1">
      <c r="A32" s="34">
        <v>6</v>
      </c>
      <c r="B32" s="35" t="s">
        <v>3010</v>
      </c>
      <c r="C32" s="34" t="s">
        <v>3011</v>
      </c>
      <c r="D32" s="35" t="s">
        <v>3012</v>
      </c>
      <c r="E32" s="36">
        <v>-31075.22</v>
      </c>
      <c r="F32" s="116"/>
      <c r="G32" s="36">
        <v>3434.95</v>
      </c>
      <c r="H32" s="36">
        <v>3559.83</v>
      </c>
      <c r="I32" s="36">
        <v>-31200.1</v>
      </c>
      <c r="J32" s="31"/>
      <c r="K32" s="5" t="e">
        <f>VLOOKUP(B32,#REF!,1,0)</f>
        <v>#REF!</v>
      </c>
    </row>
    <row r="33" spans="1:11" ht="15" customHeight="1">
      <c r="A33" s="34">
        <v>6</v>
      </c>
      <c r="B33" s="35" t="s">
        <v>3013</v>
      </c>
      <c r="C33" s="34" t="s">
        <v>3014</v>
      </c>
      <c r="D33" s="35" t="s">
        <v>3015</v>
      </c>
      <c r="E33" s="36">
        <v>1361099.63</v>
      </c>
      <c r="F33" s="116"/>
      <c r="G33" s="36">
        <v>2375094.1800000002</v>
      </c>
      <c r="H33" s="36">
        <v>2501748.02</v>
      </c>
      <c r="I33" s="36">
        <v>1234445.79</v>
      </c>
      <c r="J33" s="31"/>
      <c r="K33" s="5" t="e">
        <f>VLOOKUP(B33,#REF!,1,0)</f>
        <v>#REF!</v>
      </c>
    </row>
    <row r="34" spans="1:11" ht="15" customHeight="1">
      <c r="A34" s="34">
        <v>6</v>
      </c>
      <c r="B34" s="35" t="s">
        <v>3016</v>
      </c>
      <c r="C34" s="34" t="s">
        <v>3017</v>
      </c>
      <c r="D34" s="35" t="s">
        <v>3018</v>
      </c>
      <c r="E34" s="36">
        <v>-11849.3</v>
      </c>
      <c r="F34" s="116"/>
      <c r="G34" s="36">
        <v>6075.69</v>
      </c>
      <c r="H34" s="36">
        <v>4688.8</v>
      </c>
      <c r="I34" s="36">
        <v>-10462.41</v>
      </c>
      <c r="J34" s="31"/>
      <c r="K34" s="5" t="e">
        <f>VLOOKUP(B34,#REF!,1,0)</f>
        <v>#REF!</v>
      </c>
    </row>
    <row r="35" spans="1:11" ht="15" customHeight="1">
      <c r="A35" s="34">
        <v>6</v>
      </c>
      <c r="B35" s="35" t="s">
        <v>3019</v>
      </c>
      <c r="C35" s="34" t="s">
        <v>3020</v>
      </c>
      <c r="D35" s="35" t="s">
        <v>3021</v>
      </c>
      <c r="E35" s="36">
        <v>54457900.200000003</v>
      </c>
      <c r="F35" s="116"/>
      <c r="G35" s="36">
        <v>6366051.9199999999</v>
      </c>
      <c r="H35" s="36">
        <v>3532357.67</v>
      </c>
      <c r="I35" s="36">
        <v>57291594.450000003</v>
      </c>
      <c r="J35" s="31"/>
      <c r="K35" s="5" t="e">
        <f>VLOOKUP(B35,#REF!,1,0)</f>
        <v>#REF!</v>
      </c>
    </row>
    <row r="36" spans="1:11" ht="15" customHeight="1">
      <c r="A36" s="34">
        <v>6</v>
      </c>
      <c r="B36" s="35" t="s">
        <v>3022</v>
      </c>
      <c r="C36" s="34" t="s">
        <v>3023</v>
      </c>
      <c r="D36" s="35" t="s">
        <v>3024</v>
      </c>
      <c r="E36" s="36">
        <v>-10442558.050000001</v>
      </c>
      <c r="F36" s="116"/>
      <c r="G36" s="36">
        <v>708533.87</v>
      </c>
      <c r="H36" s="36">
        <v>1088485.1299999999</v>
      </c>
      <c r="I36" s="36">
        <v>-10822509.310000001</v>
      </c>
      <c r="J36" s="31"/>
      <c r="K36" s="5" t="e">
        <f>VLOOKUP(B36,#REF!,1,0)</f>
        <v>#REF!</v>
      </c>
    </row>
    <row r="37" spans="1:11" ht="15" customHeight="1">
      <c r="A37" s="34">
        <v>6</v>
      </c>
      <c r="B37" s="35" t="s">
        <v>3025</v>
      </c>
      <c r="C37" s="34" t="s">
        <v>3026</v>
      </c>
      <c r="D37" s="35" t="s">
        <v>3027</v>
      </c>
      <c r="E37" s="36">
        <v>-154780.38</v>
      </c>
      <c r="F37" s="116"/>
      <c r="G37" s="36">
        <v>73930.960000000006</v>
      </c>
      <c r="H37" s="36">
        <v>19734.689999999999</v>
      </c>
      <c r="I37" s="36">
        <v>-100584.11</v>
      </c>
      <c r="J37" s="31"/>
      <c r="K37" s="5" t="e">
        <f>VLOOKUP(B37,#REF!,1,0)</f>
        <v>#REF!</v>
      </c>
    </row>
    <row r="38" spans="1:11" ht="15" customHeight="1">
      <c r="A38" s="34">
        <v>6</v>
      </c>
      <c r="B38" s="35" t="s">
        <v>3028</v>
      </c>
      <c r="C38" s="34" t="s">
        <v>3029</v>
      </c>
      <c r="D38" s="35" t="s">
        <v>3030</v>
      </c>
      <c r="E38" s="36">
        <v>-113758.28</v>
      </c>
      <c r="F38" s="116"/>
      <c r="G38" s="36">
        <v>55037.27</v>
      </c>
      <c r="H38" s="36">
        <v>21411.09</v>
      </c>
      <c r="I38" s="36">
        <v>-80132.100000000006</v>
      </c>
      <c r="J38" s="31"/>
      <c r="K38" s="5" t="e">
        <f>VLOOKUP(B38,#REF!,1,0)</f>
        <v>#REF!</v>
      </c>
    </row>
    <row r="39" spans="1:11" ht="15" customHeight="1">
      <c r="A39" s="34">
        <v>6</v>
      </c>
      <c r="B39" s="35" t="s">
        <v>3031</v>
      </c>
      <c r="C39" s="34" t="s">
        <v>3032</v>
      </c>
      <c r="D39" s="35" t="s">
        <v>3033</v>
      </c>
      <c r="E39" s="36">
        <v>-52915.27</v>
      </c>
      <c r="F39" s="116"/>
      <c r="G39" s="36">
        <v>17109.34</v>
      </c>
      <c r="H39" s="36">
        <v>478.31</v>
      </c>
      <c r="I39" s="36">
        <v>-36284.239999999998</v>
      </c>
      <c r="J39" s="31"/>
      <c r="K39" s="5" t="e">
        <f>VLOOKUP(B39,#REF!,1,0)</f>
        <v>#REF!</v>
      </c>
    </row>
    <row r="40" spans="1:11" ht="15" customHeight="1">
      <c r="A40" s="34">
        <v>6</v>
      </c>
      <c r="B40" s="35" t="s">
        <v>3034</v>
      </c>
      <c r="C40" s="34" t="s">
        <v>3035</v>
      </c>
      <c r="D40" s="35" t="s">
        <v>3036</v>
      </c>
      <c r="E40" s="36">
        <v>4538879.08</v>
      </c>
      <c r="F40" s="116"/>
      <c r="G40" s="36">
        <v>10100664.65</v>
      </c>
      <c r="H40" s="36">
        <v>10501263.34</v>
      </c>
      <c r="I40" s="36">
        <v>4138280.39</v>
      </c>
      <c r="J40" s="31"/>
      <c r="K40" s="5" t="e">
        <f>VLOOKUP(B40,#REF!,1,0)</f>
        <v>#REF!</v>
      </c>
    </row>
    <row r="41" spans="1:11" ht="15" customHeight="1">
      <c r="A41" s="34">
        <v>6</v>
      </c>
      <c r="B41" s="35" t="s">
        <v>3037</v>
      </c>
      <c r="C41" s="34" t="s">
        <v>3038</v>
      </c>
      <c r="D41" s="35" t="s">
        <v>3039</v>
      </c>
      <c r="E41" s="36">
        <v>-29147.4</v>
      </c>
      <c r="F41" s="116"/>
      <c r="G41" s="36">
        <v>11881.8</v>
      </c>
      <c r="H41" s="36">
        <v>6486.3</v>
      </c>
      <c r="I41" s="36">
        <v>-23751.9</v>
      </c>
      <c r="J41" s="31"/>
      <c r="K41" s="5" t="e">
        <f>VLOOKUP(B41,#REF!,1,0)</f>
        <v>#REF!</v>
      </c>
    </row>
    <row r="42" spans="1:11" ht="15" customHeight="1">
      <c r="A42" s="34">
        <v>6</v>
      </c>
      <c r="B42" s="35" t="s">
        <v>3040</v>
      </c>
      <c r="C42" s="34" t="s">
        <v>3041</v>
      </c>
      <c r="D42" s="35" t="s">
        <v>3042</v>
      </c>
      <c r="E42" s="36">
        <v>478212.19</v>
      </c>
      <c r="F42" s="116"/>
      <c r="G42" s="36">
        <v>1.1599999999999999</v>
      </c>
      <c r="H42" s="36">
        <v>33334.03</v>
      </c>
      <c r="I42" s="36">
        <v>444879.32</v>
      </c>
      <c r="J42" s="31"/>
      <c r="K42" s="5" t="e">
        <f>VLOOKUP(B42,#REF!,1,0)</f>
        <v>#REF!</v>
      </c>
    </row>
    <row r="43" spans="1:11" ht="15" customHeight="1">
      <c r="A43" s="34">
        <v>6</v>
      </c>
      <c r="B43" s="35" t="s">
        <v>3043</v>
      </c>
      <c r="C43" s="34" t="s">
        <v>3044</v>
      </c>
      <c r="D43" s="35" t="s">
        <v>3045</v>
      </c>
      <c r="E43" s="36">
        <v>-91615.87</v>
      </c>
      <c r="F43" s="116"/>
      <c r="G43" s="36">
        <v>5648.42</v>
      </c>
      <c r="H43" s="36">
        <v>0</v>
      </c>
      <c r="I43" s="36">
        <v>-85967.45</v>
      </c>
      <c r="J43" s="31"/>
      <c r="K43" s="5" t="e">
        <f>VLOOKUP(B43,#REF!,1,0)</f>
        <v>#REF!</v>
      </c>
    </row>
    <row r="44" spans="1:11" ht="15" customHeight="1">
      <c r="A44" s="34">
        <v>4</v>
      </c>
      <c r="B44" s="35" t="s">
        <v>3046</v>
      </c>
      <c r="C44" s="34" t="s">
        <v>1</v>
      </c>
      <c r="D44" s="35" t="s">
        <v>3047</v>
      </c>
      <c r="E44" s="36">
        <v>4815262.7699999996</v>
      </c>
      <c r="F44" s="116"/>
      <c r="G44" s="36">
        <v>3024008.01</v>
      </c>
      <c r="H44" s="36">
        <v>2993258.59</v>
      </c>
      <c r="I44" s="36">
        <v>4846012.1900000004</v>
      </c>
      <c r="J44" s="31"/>
      <c r="K44" s="5" t="e">
        <f>VLOOKUP(B44,#REF!,1,0)</f>
        <v>#REF!</v>
      </c>
    </row>
    <row r="45" spans="1:11" ht="15" customHeight="1">
      <c r="A45" s="34">
        <v>5</v>
      </c>
      <c r="B45" s="35" t="s">
        <v>3048</v>
      </c>
      <c r="C45" s="34" t="s">
        <v>1</v>
      </c>
      <c r="D45" s="35" t="s">
        <v>3049</v>
      </c>
      <c r="E45" s="36">
        <v>4815262.7699999996</v>
      </c>
      <c r="F45" s="116"/>
      <c r="G45" s="36">
        <v>3024008.01</v>
      </c>
      <c r="H45" s="36">
        <v>2993258.59</v>
      </c>
      <c r="I45" s="36">
        <v>4846012.1900000004</v>
      </c>
      <c r="J45" s="31"/>
      <c r="K45" s="5" t="e">
        <f>VLOOKUP(B45,#REF!,1,0)</f>
        <v>#REF!</v>
      </c>
    </row>
    <row r="46" spans="1:11" ht="15" customHeight="1">
      <c r="A46" s="34">
        <v>6</v>
      </c>
      <c r="B46" s="35" t="s">
        <v>3050</v>
      </c>
      <c r="C46" s="34" t="s">
        <v>3051</v>
      </c>
      <c r="D46" s="35" t="s">
        <v>3052</v>
      </c>
      <c r="E46" s="36">
        <v>500745.27</v>
      </c>
      <c r="F46" s="116"/>
      <c r="G46" s="36">
        <v>625311.81000000006</v>
      </c>
      <c r="H46" s="36">
        <v>432551.55</v>
      </c>
      <c r="I46" s="36">
        <v>693505.53</v>
      </c>
      <c r="J46" s="31"/>
      <c r="K46" s="5" t="e">
        <f>VLOOKUP(B46,#REF!,1,0)</f>
        <v>#REF!</v>
      </c>
    </row>
    <row r="47" spans="1:11" ht="15" customHeight="1">
      <c r="A47" s="34">
        <v>6</v>
      </c>
      <c r="B47" s="35" t="s">
        <v>3053</v>
      </c>
      <c r="C47" s="34" t="s">
        <v>3054</v>
      </c>
      <c r="D47" s="35" t="s">
        <v>3055</v>
      </c>
      <c r="E47" s="36">
        <v>-12180.15</v>
      </c>
      <c r="F47" s="116"/>
      <c r="G47" s="36">
        <v>17774.13</v>
      </c>
      <c r="H47" s="36">
        <v>20518.5</v>
      </c>
      <c r="I47" s="36">
        <v>-14924.52</v>
      </c>
      <c r="J47" s="31"/>
      <c r="K47" s="5" t="e">
        <f>VLOOKUP(B47,#REF!,1,0)</f>
        <v>#REF!</v>
      </c>
    </row>
    <row r="48" spans="1:11" ht="15" customHeight="1">
      <c r="A48" s="34">
        <v>6</v>
      </c>
      <c r="B48" s="35" t="s">
        <v>3056</v>
      </c>
      <c r="C48" s="34" t="s">
        <v>3057</v>
      </c>
      <c r="D48" s="35" t="s">
        <v>3058</v>
      </c>
      <c r="E48" s="36">
        <v>4487980.51</v>
      </c>
      <c r="F48" s="116"/>
      <c r="G48" s="36">
        <v>2273569.88</v>
      </c>
      <c r="H48" s="36">
        <v>2432026.71</v>
      </c>
      <c r="I48" s="36">
        <v>4329523.68</v>
      </c>
      <c r="J48" s="31"/>
      <c r="K48" s="5" t="e">
        <f>VLOOKUP(B48,#REF!,1,0)</f>
        <v>#REF!</v>
      </c>
    </row>
    <row r="49" spans="1:11" ht="15" customHeight="1">
      <c r="A49" s="34">
        <v>6</v>
      </c>
      <c r="B49" s="35" t="s">
        <v>3059</v>
      </c>
      <c r="C49" s="34" t="s">
        <v>3060</v>
      </c>
      <c r="D49" s="35" t="s">
        <v>3061</v>
      </c>
      <c r="E49" s="36">
        <v>-150159.20000000001</v>
      </c>
      <c r="F49" s="116"/>
      <c r="G49" s="36">
        <v>107340.39</v>
      </c>
      <c r="H49" s="36">
        <v>105107.71</v>
      </c>
      <c r="I49" s="36">
        <v>-147926.51999999999</v>
      </c>
      <c r="J49" s="31"/>
      <c r="K49" s="5" t="e">
        <f>VLOOKUP(B49,#REF!,1,0)</f>
        <v>#REF!</v>
      </c>
    </row>
    <row r="50" spans="1:11" ht="15" customHeight="1">
      <c r="A50" s="34">
        <v>6</v>
      </c>
      <c r="B50" s="35" t="s">
        <v>3062</v>
      </c>
      <c r="C50" s="34" t="s">
        <v>3063</v>
      </c>
      <c r="D50" s="35" t="s">
        <v>3064</v>
      </c>
      <c r="E50" s="36">
        <v>-11123.66</v>
      </c>
      <c r="F50" s="116"/>
      <c r="G50" s="36">
        <v>11.8</v>
      </c>
      <c r="H50" s="36">
        <v>3054.12</v>
      </c>
      <c r="I50" s="36">
        <v>-14165.98</v>
      </c>
      <c r="J50" s="31"/>
      <c r="K50" s="5" t="e">
        <f>VLOOKUP(B50,#REF!,1,0)</f>
        <v>#REF!</v>
      </c>
    </row>
    <row r="51" spans="1:11" ht="15" customHeight="1">
      <c r="A51" s="34">
        <v>3</v>
      </c>
      <c r="B51" s="35" t="s">
        <v>3065</v>
      </c>
      <c r="C51" s="34" t="s">
        <v>1</v>
      </c>
      <c r="D51" s="35" t="s">
        <v>3066</v>
      </c>
      <c r="E51" s="36">
        <v>20926057.780000001</v>
      </c>
      <c r="F51" s="116"/>
      <c r="G51" s="36">
        <v>3928904.28</v>
      </c>
      <c r="H51" s="36">
        <v>2127519.65</v>
      </c>
      <c r="I51" s="36">
        <v>22727442.41</v>
      </c>
      <c r="J51" s="31"/>
      <c r="K51" s="5" t="e">
        <f>VLOOKUP(B51,#REF!,1,0)</f>
        <v>#REF!</v>
      </c>
    </row>
    <row r="52" spans="1:11" ht="15" customHeight="1">
      <c r="A52" s="34">
        <v>4</v>
      </c>
      <c r="B52" s="35" t="s">
        <v>3067</v>
      </c>
      <c r="C52" s="34" t="s">
        <v>1</v>
      </c>
      <c r="D52" s="35" t="s">
        <v>3068</v>
      </c>
      <c r="E52" s="36">
        <v>20926057.780000001</v>
      </c>
      <c r="F52" s="116"/>
      <c r="G52" s="36">
        <v>3928904.28</v>
      </c>
      <c r="H52" s="36">
        <v>2127519.65</v>
      </c>
      <c r="I52" s="36">
        <v>22727442.41</v>
      </c>
      <c r="J52" s="31"/>
      <c r="K52" s="5" t="e">
        <f>VLOOKUP(B52,#REF!,1,0)</f>
        <v>#REF!</v>
      </c>
    </row>
    <row r="53" spans="1:11" ht="15" customHeight="1">
      <c r="A53" s="34">
        <v>6</v>
      </c>
      <c r="B53" s="35" t="s">
        <v>3069</v>
      </c>
      <c r="C53" s="34" t="s">
        <v>3070</v>
      </c>
      <c r="D53" s="35" t="s">
        <v>3071</v>
      </c>
      <c r="E53" s="36">
        <v>26160284.66</v>
      </c>
      <c r="F53" s="116"/>
      <c r="G53" s="36">
        <v>3596123.27</v>
      </c>
      <c r="H53" s="36">
        <v>1234365.95</v>
      </c>
      <c r="I53" s="36">
        <v>28522041.98</v>
      </c>
      <c r="J53" s="31"/>
      <c r="K53" s="5" t="e">
        <f>VLOOKUP(B53,#REF!,1,0)</f>
        <v>#REF!</v>
      </c>
    </row>
    <row r="54" spans="1:11" ht="15" customHeight="1">
      <c r="A54" s="34">
        <v>6</v>
      </c>
      <c r="B54" s="35" t="s">
        <v>3072</v>
      </c>
      <c r="C54" s="34" t="s">
        <v>3073</v>
      </c>
      <c r="D54" s="35" t="s">
        <v>3074</v>
      </c>
      <c r="E54" s="36">
        <v>-5221688.1500000004</v>
      </c>
      <c r="F54" s="116"/>
      <c r="G54" s="36">
        <v>318945.34000000003</v>
      </c>
      <c r="H54" s="36">
        <v>891372.31</v>
      </c>
      <c r="I54" s="36">
        <v>-5794115.1200000001</v>
      </c>
      <c r="J54" s="31"/>
      <c r="K54" s="5" t="e">
        <f>VLOOKUP(B54,#REF!,1,0)</f>
        <v>#REF!</v>
      </c>
    </row>
    <row r="55" spans="1:11" ht="15" customHeight="1">
      <c r="A55" s="34">
        <v>6</v>
      </c>
      <c r="B55" s="35" t="s">
        <v>3075</v>
      </c>
      <c r="C55" s="34" t="s">
        <v>3076</v>
      </c>
      <c r="D55" s="35" t="s">
        <v>3077</v>
      </c>
      <c r="E55" s="36">
        <v>-5970</v>
      </c>
      <c r="F55" s="116"/>
      <c r="G55" s="36">
        <v>5970</v>
      </c>
      <c r="H55" s="36">
        <v>175.16</v>
      </c>
      <c r="I55" s="36">
        <v>-175.16</v>
      </c>
      <c r="J55" s="31"/>
      <c r="K55" s="5" t="e">
        <f>VLOOKUP(B55,#REF!,1,0)</f>
        <v>#REF!</v>
      </c>
    </row>
    <row r="56" spans="1:11" ht="15" customHeight="1">
      <c r="A56" s="34">
        <v>6</v>
      </c>
      <c r="B56" s="35" t="s">
        <v>3078</v>
      </c>
      <c r="C56" s="34" t="s">
        <v>3079</v>
      </c>
      <c r="D56" s="35" t="s">
        <v>3080</v>
      </c>
      <c r="E56" s="36">
        <v>-6568.73</v>
      </c>
      <c r="F56" s="116"/>
      <c r="G56" s="36">
        <v>7865.67</v>
      </c>
      <c r="H56" s="36">
        <v>1606.23</v>
      </c>
      <c r="I56" s="36">
        <v>-309.29000000000002</v>
      </c>
      <c r="J56" s="31"/>
      <c r="K56" s="5" t="e">
        <f>VLOOKUP(B56,#REF!,1,0)</f>
        <v>#REF!</v>
      </c>
    </row>
    <row r="57" spans="1:11" ht="15" customHeight="1">
      <c r="A57" s="34">
        <v>3</v>
      </c>
      <c r="B57" s="35" t="s">
        <v>3081</v>
      </c>
      <c r="C57" s="34" t="s">
        <v>1</v>
      </c>
      <c r="D57" s="35" t="s">
        <v>3082</v>
      </c>
      <c r="E57" s="36">
        <v>7641274.9900000002</v>
      </c>
      <c r="F57" s="116"/>
      <c r="G57" s="36">
        <v>593056.32999999996</v>
      </c>
      <c r="H57" s="36">
        <v>736606.65</v>
      </c>
      <c r="I57" s="36">
        <v>7497724.6699999999</v>
      </c>
      <c r="J57" s="31"/>
      <c r="K57" s="5" t="e">
        <f>VLOOKUP(B57,#REF!,1,0)</f>
        <v>#REF!</v>
      </c>
    </row>
    <row r="58" spans="1:11" ht="15" customHeight="1">
      <c r="A58" s="34">
        <v>4</v>
      </c>
      <c r="B58" s="35" t="s">
        <v>3083</v>
      </c>
      <c r="C58" s="34" t="s">
        <v>1</v>
      </c>
      <c r="D58" s="35" t="s">
        <v>3084</v>
      </c>
      <c r="E58" s="36">
        <v>2759012.77</v>
      </c>
      <c r="F58" s="116"/>
      <c r="G58" s="36">
        <v>554738.17000000004</v>
      </c>
      <c r="H58" s="36">
        <v>645959.93000000005</v>
      </c>
      <c r="I58" s="36">
        <v>2667791.0099999998</v>
      </c>
      <c r="J58" s="31"/>
      <c r="K58" s="5" t="e">
        <f>VLOOKUP(B58,#REF!,1,0)</f>
        <v>#REF!</v>
      </c>
    </row>
    <row r="59" spans="1:11" ht="15" customHeight="1">
      <c r="A59" s="34">
        <v>5</v>
      </c>
      <c r="B59" s="35" t="s">
        <v>3085</v>
      </c>
      <c r="C59" s="34" t="s">
        <v>1</v>
      </c>
      <c r="D59" s="35" t="s">
        <v>3086</v>
      </c>
      <c r="E59" s="36">
        <v>132987.21</v>
      </c>
      <c r="F59" s="116"/>
      <c r="G59" s="36">
        <v>1986.94</v>
      </c>
      <c r="H59" s="36">
        <v>14846.5</v>
      </c>
      <c r="I59" s="36">
        <v>120127.65</v>
      </c>
      <c r="J59" s="31"/>
      <c r="K59" s="5" t="e">
        <f>VLOOKUP(B59,#REF!,1,0)</f>
        <v>#REF!</v>
      </c>
    </row>
    <row r="60" spans="1:11" ht="15" customHeight="1">
      <c r="A60" s="34">
        <v>6</v>
      </c>
      <c r="B60" s="35" t="s">
        <v>3087</v>
      </c>
      <c r="C60" s="34" t="s">
        <v>3088</v>
      </c>
      <c r="D60" s="35" t="s">
        <v>3089</v>
      </c>
      <c r="E60" s="36">
        <v>141754.96</v>
      </c>
      <c r="F60" s="116"/>
      <c r="G60" s="36">
        <v>322.04000000000002</v>
      </c>
      <c r="H60" s="36">
        <v>14846.5</v>
      </c>
      <c r="I60" s="36">
        <v>127230.5</v>
      </c>
      <c r="J60" s="31"/>
      <c r="K60" s="5" t="e">
        <f>VLOOKUP(B60,#REF!,1,0)</f>
        <v>#REF!</v>
      </c>
    </row>
    <row r="61" spans="1:11" ht="15" customHeight="1">
      <c r="A61" s="34">
        <v>6</v>
      </c>
      <c r="B61" s="35" t="s">
        <v>3090</v>
      </c>
      <c r="C61" s="34" t="s">
        <v>3091</v>
      </c>
      <c r="D61" s="35" t="s">
        <v>3092</v>
      </c>
      <c r="E61" s="36">
        <v>-8767.75</v>
      </c>
      <c r="F61" s="116"/>
      <c r="G61" s="36">
        <v>1664.9</v>
      </c>
      <c r="H61" s="36">
        <v>0</v>
      </c>
      <c r="I61" s="36">
        <v>-7102.85</v>
      </c>
      <c r="J61" s="31"/>
      <c r="K61" s="5" t="e">
        <f>VLOOKUP(B61,#REF!,1,0)</f>
        <v>#REF!</v>
      </c>
    </row>
    <row r="62" spans="1:11" ht="15" customHeight="1">
      <c r="A62" s="34">
        <v>5</v>
      </c>
      <c r="B62" s="35" t="s">
        <v>3093</v>
      </c>
      <c r="C62" s="34" t="s">
        <v>1</v>
      </c>
      <c r="D62" s="35" t="s">
        <v>3094</v>
      </c>
      <c r="E62" s="36">
        <v>2626025.56</v>
      </c>
      <c r="F62" s="116"/>
      <c r="G62" s="36">
        <v>552751.23</v>
      </c>
      <c r="H62" s="36">
        <v>631113.43000000005</v>
      </c>
      <c r="I62" s="36">
        <v>2547663.36</v>
      </c>
      <c r="J62" s="31"/>
      <c r="K62" s="5" t="e">
        <f>VLOOKUP(B62,#REF!,1,0)</f>
        <v>#REF!</v>
      </c>
    </row>
    <row r="63" spans="1:11" ht="15" customHeight="1">
      <c r="A63" s="34">
        <v>6</v>
      </c>
      <c r="B63" s="35" t="s">
        <v>3095</v>
      </c>
      <c r="C63" s="34" t="s">
        <v>3096</v>
      </c>
      <c r="D63" s="35" t="s">
        <v>3097</v>
      </c>
      <c r="E63" s="36">
        <v>3187901.47</v>
      </c>
      <c r="F63" s="116"/>
      <c r="G63" s="36">
        <v>376267.56</v>
      </c>
      <c r="H63" s="36">
        <v>530408.15</v>
      </c>
      <c r="I63" s="36">
        <v>3033760.88</v>
      </c>
      <c r="J63" s="31"/>
      <c r="K63" s="5" t="e">
        <f>VLOOKUP(B63,#REF!,1,0)</f>
        <v>#REF!</v>
      </c>
    </row>
    <row r="64" spans="1:11" ht="15" customHeight="1">
      <c r="A64" s="34">
        <v>6</v>
      </c>
      <c r="B64" s="35" t="s">
        <v>3098</v>
      </c>
      <c r="C64" s="34" t="s">
        <v>3099</v>
      </c>
      <c r="D64" s="35" t="s">
        <v>3100</v>
      </c>
      <c r="E64" s="36">
        <v>-561875.91</v>
      </c>
      <c r="F64" s="116"/>
      <c r="G64" s="36">
        <v>176483.67</v>
      </c>
      <c r="H64" s="36">
        <v>100705.28</v>
      </c>
      <c r="I64" s="36">
        <v>-486097.52</v>
      </c>
      <c r="J64" s="31"/>
      <c r="K64" s="5" t="e">
        <f>VLOOKUP(B64,#REF!,1,0)</f>
        <v>#REF!</v>
      </c>
    </row>
    <row r="65" spans="1:11" ht="15" customHeight="1">
      <c r="A65" s="34">
        <v>4</v>
      </c>
      <c r="B65" s="35" t="s">
        <v>3116</v>
      </c>
      <c r="C65" s="34" t="s">
        <v>1</v>
      </c>
      <c r="D65" s="35" t="s">
        <v>3117</v>
      </c>
      <c r="E65" s="36">
        <v>3927664.63</v>
      </c>
      <c r="F65" s="116"/>
      <c r="G65" s="36">
        <v>30369.23</v>
      </c>
      <c r="H65" s="36">
        <v>58559.360000000001</v>
      </c>
      <c r="I65" s="36">
        <v>3899474.5</v>
      </c>
      <c r="J65" s="31"/>
      <c r="K65" s="5" t="e">
        <f>VLOOKUP(B65,#REF!,1,0)</f>
        <v>#REF!</v>
      </c>
    </row>
    <row r="66" spans="1:11" ht="15" customHeight="1">
      <c r="A66" s="34">
        <v>5</v>
      </c>
      <c r="B66" s="35" t="s">
        <v>3118</v>
      </c>
      <c r="C66" s="34" t="s">
        <v>1</v>
      </c>
      <c r="D66" s="35" t="s">
        <v>3086</v>
      </c>
      <c r="E66" s="36">
        <v>403045.95</v>
      </c>
      <c r="F66" s="116"/>
      <c r="G66" s="36">
        <v>3118.58</v>
      </c>
      <c r="H66" s="36">
        <v>0</v>
      </c>
      <c r="I66" s="36">
        <v>406164.53</v>
      </c>
      <c r="J66" s="31"/>
      <c r="K66" s="5" t="e">
        <f>VLOOKUP(B66,#REF!,1,0)</f>
        <v>#REF!</v>
      </c>
    </row>
    <row r="67" spans="1:11" ht="15" customHeight="1">
      <c r="A67" s="34">
        <v>6</v>
      </c>
      <c r="B67" s="35" t="s">
        <v>3119</v>
      </c>
      <c r="C67" s="34" t="s">
        <v>3120</v>
      </c>
      <c r="D67" s="35" t="s">
        <v>3121</v>
      </c>
      <c r="E67" s="36">
        <v>419612.09</v>
      </c>
      <c r="F67" s="116"/>
      <c r="G67" s="36">
        <v>0</v>
      </c>
      <c r="H67" s="36">
        <v>0</v>
      </c>
      <c r="I67" s="36">
        <v>419612.09</v>
      </c>
      <c r="J67" s="31"/>
      <c r="K67" s="5" t="e">
        <f>VLOOKUP(B67,#REF!,1,0)</f>
        <v>#REF!</v>
      </c>
    </row>
    <row r="68" spans="1:11" ht="15" customHeight="1">
      <c r="A68" s="34">
        <v>6</v>
      </c>
      <c r="B68" s="35" t="s">
        <v>3122</v>
      </c>
      <c r="C68" s="34" t="s">
        <v>3123</v>
      </c>
      <c r="D68" s="35" t="s">
        <v>3124</v>
      </c>
      <c r="E68" s="36">
        <v>-16566.14</v>
      </c>
      <c r="F68" s="116"/>
      <c r="G68" s="36">
        <v>3118.58</v>
      </c>
      <c r="H68" s="36">
        <v>0</v>
      </c>
      <c r="I68" s="36">
        <v>-13447.56</v>
      </c>
      <c r="J68" s="31"/>
      <c r="K68" s="5" t="e">
        <f>VLOOKUP(B68,#REF!,1,0)</f>
        <v>#REF!</v>
      </c>
    </row>
    <row r="69" spans="1:11" ht="15" customHeight="1">
      <c r="A69" s="34">
        <v>5</v>
      </c>
      <c r="B69" s="35" t="s">
        <v>3125</v>
      </c>
      <c r="C69" s="34" t="s">
        <v>1</v>
      </c>
      <c r="D69" s="35" t="s">
        <v>3094</v>
      </c>
      <c r="E69" s="36">
        <v>3524618.68</v>
      </c>
      <c r="F69" s="116"/>
      <c r="G69" s="36">
        <v>27250.65</v>
      </c>
      <c r="H69" s="36">
        <v>58559.360000000001</v>
      </c>
      <c r="I69" s="36">
        <v>3493309.97</v>
      </c>
      <c r="J69" s="31"/>
      <c r="K69" s="5" t="e">
        <f>VLOOKUP(B69,#REF!,1,0)</f>
        <v>#REF!</v>
      </c>
    </row>
    <row r="70" spans="1:11" ht="15" customHeight="1">
      <c r="A70" s="34">
        <v>6</v>
      </c>
      <c r="B70" s="35" t="s">
        <v>3126</v>
      </c>
      <c r="C70" s="34" t="s">
        <v>3127</v>
      </c>
      <c r="D70" s="35" t="s">
        <v>3128</v>
      </c>
      <c r="E70" s="36">
        <v>3800119.42</v>
      </c>
      <c r="F70" s="116"/>
      <c r="G70" s="36">
        <v>0</v>
      </c>
      <c r="H70" s="36">
        <v>58559.360000000001</v>
      </c>
      <c r="I70" s="36">
        <v>3741560.06</v>
      </c>
      <c r="J70" s="31"/>
      <c r="K70" s="5" t="e">
        <f>VLOOKUP(B70,#REF!,1,0)</f>
        <v>#REF!</v>
      </c>
    </row>
    <row r="71" spans="1:11" ht="15" customHeight="1">
      <c r="A71" s="34">
        <v>6</v>
      </c>
      <c r="B71" s="35" t="s">
        <v>3129</v>
      </c>
      <c r="C71" s="34" t="s">
        <v>3130</v>
      </c>
      <c r="D71" s="35" t="s">
        <v>3131</v>
      </c>
      <c r="E71" s="36">
        <v>-275500.74</v>
      </c>
      <c r="F71" s="116"/>
      <c r="G71" s="36">
        <v>27250.65</v>
      </c>
      <c r="H71" s="36">
        <v>0</v>
      </c>
      <c r="I71" s="36">
        <v>-248250.09</v>
      </c>
      <c r="J71" s="31"/>
      <c r="K71" s="5" t="e">
        <f>VLOOKUP(B71,#REF!,1,0)</f>
        <v>#REF!</v>
      </c>
    </row>
    <row r="72" spans="1:11" ht="15" customHeight="1">
      <c r="A72" s="34">
        <v>4</v>
      </c>
      <c r="B72" s="35" t="s">
        <v>3132</v>
      </c>
      <c r="C72" s="34" t="s">
        <v>1</v>
      </c>
      <c r="D72" s="35" t="s">
        <v>3133</v>
      </c>
      <c r="E72" s="36">
        <v>948382.76</v>
      </c>
      <c r="F72" s="116"/>
      <c r="G72" s="36">
        <v>7527.73</v>
      </c>
      <c r="H72" s="36">
        <v>25451.33</v>
      </c>
      <c r="I72" s="36">
        <v>930459.16</v>
      </c>
      <c r="J72" s="31"/>
      <c r="K72" s="5" t="e">
        <f>VLOOKUP(B72,#REF!,1,0)</f>
        <v>#REF!</v>
      </c>
    </row>
    <row r="73" spans="1:11" ht="15" customHeight="1">
      <c r="A73" s="34">
        <v>5</v>
      </c>
      <c r="B73" s="35" t="s">
        <v>3134</v>
      </c>
      <c r="C73" s="34" t="s">
        <v>1</v>
      </c>
      <c r="D73" s="35" t="s">
        <v>3086</v>
      </c>
      <c r="E73" s="36">
        <v>948382.76</v>
      </c>
      <c r="F73" s="116"/>
      <c r="G73" s="36">
        <v>7527.73</v>
      </c>
      <c r="H73" s="36">
        <v>25451.33</v>
      </c>
      <c r="I73" s="36">
        <v>930459.16</v>
      </c>
      <c r="J73" s="31"/>
      <c r="K73" s="5" t="e">
        <f>VLOOKUP(B73,#REF!,1,0)</f>
        <v>#REF!</v>
      </c>
    </row>
    <row r="74" spans="1:11" ht="15" customHeight="1">
      <c r="A74" s="34">
        <v>6</v>
      </c>
      <c r="B74" s="35" t="s">
        <v>3135</v>
      </c>
      <c r="C74" s="34" t="s">
        <v>3136</v>
      </c>
      <c r="D74" s="35" t="s">
        <v>3137</v>
      </c>
      <c r="E74" s="36">
        <v>983144.3</v>
      </c>
      <c r="F74" s="116"/>
      <c r="G74" s="36">
        <v>29.68</v>
      </c>
      <c r="H74" s="36">
        <v>25451.33</v>
      </c>
      <c r="I74" s="36">
        <v>957722.65</v>
      </c>
      <c r="J74" s="31"/>
      <c r="K74" s="5" t="e">
        <f>VLOOKUP(B74,#REF!,1,0)</f>
        <v>#REF!</v>
      </c>
    </row>
    <row r="75" spans="1:11" ht="15" customHeight="1">
      <c r="A75" s="34">
        <v>6</v>
      </c>
      <c r="B75" s="35" t="s">
        <v>3138</v>
      </c>
      <c r="C75" s="34" t="s">
        <v>3139</v>
      </c>
      <c r="D75" s="35" t="s">
        <v>3140</v>
      </c>
      <c r="E75" s="36">
        <v>-34761.54</v>
      </c>
      <c r="F75" s="116"/>
      <c r="G75" s="36">
        <v>7498.05</v>
      </c>
      <c r="H75" s="36">
        <v>0</v>
      </c>
      <c r="I75" s="36">
        <v>-27263.49</v>
      </c>
      <c r="J75" s="31"/>
      <c r="K75" s="5" t="e">
        <f>VLOOKUP(B75,#REF!,1,0)</f>
        <v>#REF!</v>
      </c>
    </row>
    <row r="76" spans="1:11" ht="15" customHeight="1">
      <c r="A76" s="34">
        <v>3</v>
      </c>
      <c r="B76" s="35" t="s">
        <v>3141</v>
      </c>
      <c r="C76" s="34" t="s">
        <v>1</v>
      </c>
      <c r="D76" s="35" t="s">
        <v>3142</v>
      </c>
      <c r="E76" s="36">
        <v>-11671745.119999999</v>
      </c>
      <c r="F76" s="116"/>
      <c r="G76" s="36">
        <v>1260919.05</v>
      </c>
      <c r="H76" s="36">
        <v>800657.74</v>
      </c>
      <c r="I76" s="36">
        <v>-11211483.810000001</v>
      </c>
      <c r="J76" s="31"/>
      <c r="K76" s="5" t="e">
        <f>VLOOKUP(B76,#REF!,1,0)</f>
        <v>#REF!</v>
      </c>
    </row>
    <row r="77" spans="1:11" ht="15" customHeight="1">
      <c r="A77" s="34">
        <v>4</v>
      </c>
      <c r="B77" s="35" t="s">
        <v>3143</v>
      </c>
      <c r="C77" s="34" t="s">
        <v>1</v>
      </c>
      <c r="D77" s="35" t="s">
        <v>3144</v>
      </c>
      <c r="E77" s="36">
        <v>-10727147.220000001</v>
      </c>
      <c r="F77" s="116"/>
      <c r="G77" s="36">
        <v>1118914.83</v>
      </c>
      <c r="H77" s="36">
        <v>681677.9</v>
      </c>
      <c r="I77" s="36">
        <v>-10289910.289999999</v>
      </c>
      <c r="J77" s="31"/>
      <c r="K77" s="5" t="e">
        <f>VLOOKUP(B77,#REF!,1,0)</f>
        <v>#REF!</v>
      </c>
    </row>
    <row r="78" spans="1:11" ht="15" customHeight="1">
      <c r="A78" s="34">
        <v>6</v>
      </c>
      <c r="B78" s="35" t="s">
        <v>3145</v>
      </c>
      <c r="C78" s="34" t="s">
        <v>3146</v>
      </c>
      <c r="D78" s="35" t="s">
        <v>3147</v>
      </c>
      <c r="E78" s="36">
        <v>-96266.15</v>
      </c>
      <c r="F78" s="116"/>
      <c r="G78" s="36">
        <v>74972.36</v>
      </c>
      <c r="H78" s="36">
        <v>37817.449999999997</v>
      </c>
      <c r="I78" s="36">
        <v>-59111.24</v>
      </c>
      <c r="J78" s="31"/>
      <c r="K78" s="5" t="e">
        <f>VLOOKUP(B78,#REF!,1,0)</f>
        <v>#REF!</v>
      </c>
    </row>
    <row r="79" spans="1:11" ht="15" customHeight="1">
      <c r="A79" s="34">
        <v>6</v>
      </c>
      <c r="B79" s="35" t="s">
        <v>3148</v>
      </c>
      <c r="C79" s="34" t="s">
        <v>3149</v>
      </c>
      <c r="D79" s="35" t="s">
        <v>3150</v>
      </c>
      <c r="E79" s="36">
        <v>-10051713.35</v>
      </c>
      <c r="F79" s="116"/>
      <c r="G79" s="36">
        <v>893298.9</v>
      </c>
      <c r="H79" s="36">
        <v>538939.91</v>
      </c>
      <c r="I79" s="36">
        <v>-9697354.3599999994</v>
      </c>
      <c r="J79" s="31"/>
      <c r="K79" s="5" t="e">
        <f>VLOOKUP(B79,#REF!,1,0)</f>
        <v>#REF!</v>
      </c>
    </row>
    <row r="80" spans="1:11" ht="15" customHeight="1">
      <c r="A80" s="34">
        <v>6</v>
      </c>
      <c r="B80" s="35" t="s">
        <v>3151</v>
      </c>
      <c r="C80" s="34" t="s">
        <v>3152</v>
      </c>
      <c r="D80" s="35" t="s">
        <v>3153</v>
      </c>
      <c r="E80" s="36">
        <v>-154758.71</v>
      </c>
      <c r="F80" s="116"/>
      <c r="G80" s="36">
        <v>34250.15</v>
      </c>
      <c r="H80" s="36">
        <v>29333.17</v>
      </c>
      <c r="I80" s="36">
        <v>-149841.73000000001</v>
      </c>
      <c r="J80" s="31"/>
      <c r="K80" s="5" t="e">
        <f>VLOOKUP(B80,#REF!,1,0)</f>
        <v>#REF!</v>
      </c>
    </row>
    <row r="81" spans="1:11" ht="15" customHeight="1">
      <c r="A81" s="34">
        <v>6</v>
      </c>
      <c r="B81" s="35" t="s">
        <v>3154</v>
      </c>
      <c r="C81" s="34" t="s">
        <v>3155</v>
      </c>
      <c r="D81" s="35" t="s">
        <v>3156</v>
      </c>
      <c r="E81" s="36">
        <v>-115668.29</v>
      </c>
      <c r="F81" s="116"/>
      <c r="G81" s="36">
        <v>36735.120000000003</v>
      </c>
      <c r="H81" s="36">
        <v>32610.09</v>
      </c>
      <c r="I81" s="36">
        <v>-111543.26</v>
      </c>
      <c r="J81" s="31"/>
      <c r="K81" s="5" t="e">
        <f>VLOOKUP(B81,#REF!,1,0)</f>
        <v>#REF!</v>
      </c>
    </row>
    <row r="82" spans="1:11" ht="15" customHeight="1">
      <c r="A82" s="34">
        <v>6</v>
      </c>
      <c r="B82" s="35" t="s">
        <v>3157</v>
      </c>
      <c r="C82" s="34" t="s">
        <v>3158</v>
      </c>
      <c r="D82" s="35" t="s">
        <v>3159</v>
      </c>
      <c r="E82" s="36">
        <v>-308740.71999999997</v>
      </c>
      <c r="F82" s="116"/>
      <c r="G82" s="36">
        <v>79658.3</v>
      </c>
      <c r="H82" s="36">
        <v>42977.279999999999</v>
      </c>
      <c r="I82" s="36">
        <v>-272059.7</v>
      </c>
      <c r="J82" s="31"/>
      <c r="K82" s="5" t="e">
        <f>VLOOKUP(B82,#REF!,1,0)</f>
        <v>#REF!</v>
      </c>
    </row>
    <row r="83" spans="1:11" ht="15" customHeight="1">
      <c r="A83" s="34">
        <v>4</v>
      </c>
      <c r="B83" s="35" t="s">
        <v>3160</v>
      </c>
      <c r="C83" s="34" t="s">
        <v>1</v>
      </c>
      <c r="D83" s="35" t="s">
        <v>3161</v>
      </c>
      <c r="E83" s="36">
        <v>-630404.23</v>
      </c>
      <c r="F83" s="116"/>
      <c r="G83" s="36">
        <v>121042.76</v>
      </c>
      <c r="H83" s="36">
        <v>110840.86</v>
      </c>
      <c r="I83" s="36">
        <v>-620202.32999999996</v>
      </c>
      <c r="J83" s="31"/>
      <c r="K83" s="5" t="e">
        <f>VLOOKUP(B83,#REF!,1,0)</f>
        <v>#REF!</v>
      </c>
    </row>
    <row r="84" spans="1:11" ht="15" customHeight="1">
      <c r="A84" s="34">
        <v>6</v>
      </c>
      <c r="B84" s="35" t="s">
        <v>3162</v>
      </c>
      <c r="C84" s="34" t="s">
        <v>3163</v>
      </c>
      <c r="D84" s="35" t="s">
        <v>3164</v>
      </c>
      <c r="E84" s="36">
        <v>-630404.23</v>
      </c>
      <c r="F84" s="116"/>
      <c r="G84" s="36">
        <v>121042.76</v>
      </c>
      <c r="H84" s="36">
        <v>110840.86</v>
      </c>
      <c r="I84" s="36">
        <v>-620202.32999999996</v>
      </c>
      <c r="J84" s="31"/>
      <c r="K84" s="5" t="e">
        <f>VLOOKUP(B84,#REF!,1,0)</f>
        <v>#REF!</v>
      </c>
    </row>
    <row r="85" spans="1:11" ht="15" customHeight="1">
      <c r="A85" s="34">
        <v>4</v>
      </c>
      <c r="B85" s="35" t="s">
        <v>3165</v>
      </c>
      <c r="C85" s="34" t="s">
        <v>1</v>
      </c>
      <c r="D85" s="35" t="s">
        <v>3166</v>
      </c>
      <c r="E85" s="36">
        <v>-314193.67</v>
      </c>
      <c r="F85" s="116"/>
      <c r="G85" s="36">
        <v>20961.46</v>
      </c>
      <c r="H85" s="36">
        <v>8138.98</v>
      </c>
      <c r="I85" s="36">
        <v>-301371.19</v>
      </c>
      <c r="J85" s="31"/>
      <c r="K85" s="5" t="e">
        <f>VLOOKUP(B85,#REF!,1,0)</f>
        <v>#REF!</v>
      </c>
    </row>
    <row r="86" spans="1:11" ht="15" customHeight="1">
      <c r="A86" s="34">
        <v>6</v>
      </c>
      <c r="B86" s="35" t="s">
        <v>3167</v>
      </c>
      <c r="C86" s="34" t="s">
        <v>3168</v>
      </c>
      <c r="D86" s="35" t="s">
        <v>3169</v>
      </c>
      <c r="E86" s="36">
        <v>-39259.01</v>
      </c>
      <c r="F86" s="116"/>
      <c r="G86" s="36">
        <v>7796.92</v>
      </c>
      <c r="H86" s="36">
        <v>3958.59</v>
      </c>
      <c r="I86" s="36">
        <v>-35420.68</v>
      </c>
      <c r="J86" s="31"/>
      <c r="K86" s="5" t="e">
        <f>VLOOKUP(B86,#REF!,1,0)</f>
        <v>#REF!</v>
      </c>
    </row>
    <row r="87" spans="1:11" ht="15" customHeight="1">
      <c r="A87" s="34">
        <v>6</v>
      </c>
      <c r="B87" s="35" t="s">
        <v>3173</v>
      </c>
      <c r="C87" s="34" t="s">
        <v>3174</v>
      </c>
      <c r="D87" s="35" t="s">
        <v>3175</v>
      </c>
      <c r="E87" s="36">
        <v>-254099.3</v>
      </c>
      <c r="F87" s="116"/>
      <c r="G87" s="36">
        <v>4669.6099999999997</v>
      </c>
      <c r="H87" s="36">
        <v>4085.74</v>
      </c>
      <c r="I87" s="36">
        <v>-253515.43</v>
      </c>
      <c r="J87" s="31"/>
      <c r="K87" s="5" t="e">
        <f>VLOOKUP(B87,#REF!,1,0)</f>
        <v>#REF!</v>
      </c>
    </row>
    <row r="88" spans="1:11" ht="15" customHeight="1">
      <c r="A88" s="34">
        <v>6</v>
      </c>
      <c r="B88" s="35" t="s">
        <v>3176</v>
      </c>
      <c r="C88" s="34" t="s">
        <v>3177</v>
      </c>
      <c r="D88" s="35" t="s">
        <v>3178</v>
      </c>
      <c r="E88" s="36">
        <v>-14620.53</v>
      </c>
      <c r="F88" s="116"/>
      <c r="G88" s="36">
        <v>2280.1</v>
      </c>
      <c r="H88" s="36">
        <v>94.65</v>
      </c>
      <c r="I88" s="36">
        <v>-12435.08</v>
      </c>
      <c r="J88" s="31"/>
      <c r="K88" s="5" t="e">
        <f>VLOOKUP(B88,#REF!,1,0)</f>
        <v>#REF!</v>
      </c>
    </row>
    <row r="89" spans="1:11" ht="15" customHeight="1">
      <c r="A89" s="34">
        <v>2</v>
      </c>
      <c r="B89" s="35" t="s">
        <v>3179</v>
      </c>
      <c r="C89" s="34" t="s">
        <v>1</v>
      </c>
      <c r="D89" s="35" t="s">
        <v>3180</v>
      </c>
      <c r="E89" s="36">
        <v>3883864.82</v>
      </c>
      <c r="F89" s="116"/>
      <c r="G89" s="36">
        <v>903664408.41999996</v>
      </c>
      <c r="H89" s="36">
        <v>903288289.58000004</v>
      </c>
      <c r="I89" s="36">
        <v>4259983.66</v>
      </c>
      <c r="J89" s="31"/>
      <c r="K89" s="5" t="e">
        <f>VLOOKUP(B89,#REF!,1,0)</f>
        <v>#REF!</v>
      </c>
    </row>
    <row r="90" spans="1:11" ht="15" customHeight="1">
      <c r="A90" s="34">
        <v>3</v>
      </c>
      <c r="B90" s="35" t="s">
        <v>3181</v>
      </c>
      <c r="C90" s="34" t="s">
        <v>1</v>
      </c>
      <c r="D90" s="35" t="s">
        <v>3182</v>
      </c>
      <c r="E90" s="36">
        <v>144554.01999999999</v>
      </c>
      <c r="F90" s="116"/>
      <c r="G90" s="36">
        <v>57375.75</v>
      </c>
      <c r="H90" s="36">
        <v>51564.04</v>
      </c>
      <c r="I90" s="36">
        <v>150365.73000000001</v>
      </c>
      <c r="J90" s="31"/>
      <c r="K90" s="5" t="e">
        <f>VLOOKUP(B90,#REF!,1,0)</f>
        <v>#REF!</v>
      </c>
    </row>
    <row r="91" spans="1:11" ht="15" customHeight="1">
      <c r="A91" s="34">
        <v>4</v>
      </c>
      <c r="B91" s="35" t="s">
        <v>3183</v>
      </c>
      <c r="C91" s="34" t="s">
        <v>1</v>
      </c>
      <c r="D91" s="35" t="s">
        <v>3184</v>
      </c>
      <c r="E91" s="36">
        <v>144554.01999999999</v>
      </c>
      <c r="F91" s="116"/>
      <c r="G91" s="36">
        <v>57375.75</v>
      </c>
      <c r="H91" s="36">
        <v>51564.04</v>
      </c>
      <c r="I91" s="36">
        <v>150365.73000000001</v>
      </c>
      <c r="J91" s="31"/>
      <c r="K91" s="5" t="e">
        <f>VLOOKUP(B91,#REF!,1,0)</f>
        <v>#REF!</v>
      </c>
    </row>
    <row r="92" spans="1:11" ht="15" customHeight="1">
      <c r="A92" s="34">
        <v>6</v>
      </c>
      <c r="B92" s="35" t="s">
        <v>3185</v>
      </c>
      <c r="C92" s="34" t="s">
        <v>3186</v>
      </c>
      <c r="D92" s="35" t="s">
        <v>3187</v>
      </c>
      <c r="E92" s="36">
        <v>144554.01999999999</v>
      </c>
      <c r="F92" s="116"/>
      <c r="G92" s="36">
        <v>57375.75</v>
      </c>
      <c r="H92" s="36">
        <v>51564.04</v>
      </c>
      <c r="I92" s="36">
        <v>150365.73000000001</v>
      </c>
      <c r="J92" s="31"/>
      <c r="K92" s="5" t="e">
        <f>VLOOKUP(B92,#REF!,1,0)</f>
        <v>#REF!</v>
      </c>
    </row>
    <row r="93" spans="1:11" ht="15" customHeight="1">
      <c r="A93" s="34">
        <v>3</v>
      </c>
      <c r="B93" s="35" t="s">
        <v>3188</v>
      </c>
      <c r="C93" s="34" t="s">
        <v>1</v>
      </c>
      <c r="D93" s="35" t="s">
        <v>3189</v>
      </c>
      <c r="E93" s="36">
        <v>114374.99</v>
      </c>
      <c r="F93" s="116"/>
      <c r="G93" s="36">
        <v>429334.81</v>
      </c>
      <c r="H93" s="36">
        <v>443044.1</v>
      </c>
      <c r="I93" s="36">
        <v>100665.7</v>
      </c>
      <c r="J93" s="31"/>
      <c r="K93" s="5" t="e">
        <f>VLOOKUP(B93,#REF!,1,0)</f>
        <v>#REF!</v>
      </c>
    </row>
    <row r="94" spans="1:11" ht="15" customHeight="1">
      <c r="A94" s="34">
        <v>4</v>
      </c>
      <c r="B94" s="35" t="s">
        <v>3190</v>
      </c>
      <c r="C94" s="34" t="s">
        <v>1</v>
      </c>
      <c r="D94" s="35" t="s">
        <v>3191</v>
      </c>
      <c r="E94" s="36">
        <v>36949.43</v>
      </c>
      <c r="F94" s="116"/>
      <c r="G94" s="36">
        <v>197557.31</v>
      </c>
      <c r="H94" s="36">
        <v>199074.22</v>
      </c>
      <c r="I94" s="36">
        <v>35432.519999999997</v>
      </c>
      <c r="J94" s="31"/>
      <c r="K94" s="5" t="e">
        <f>VLOOKUP(B94,#REF!,1,0)</f>
        <v>#REF!</v>
      </c>
    </row>
    <row r="95" spans="1:11" ht="15" customHeight="1">
      <c r="A95" s="34">
        <v>6</v>
      </c>
      <c r="B95" s="35" t="s">
        <v>3192</v>
      </c>
      <c r="C95" s="34" t="s">
        <v>3193</v>
      </c>
      <c r="D95" s="35" t="s">
        <v>3194</v>
      </c>
      <c r="E95" s="36">
        <v>2950.58</v>
      </c>
      <c r="F95" s="116"/>
      <c r="G95" s="36">
        <v>2847.96</v>
      </c>
      <c r="H95" s="36">
        <v>2950.58</v>
      </c>
      <c r="I95" s="36">
        <v>2847.96</v>
      </c>
      <c r="J95" s="31"/>
      <c r="K95" s="5" t="e">
        <f>VLOOKUP(B95,#REF!,1,0)</f>
        <v>#REF!</v>
      </c>
    </row>
    <row r="96" spans="1:11" ht="15" customHeight="1">
      <c r="A96" s="34">
        <v>6</v>
      </c>
      <c r="B96" s="35" t="s">
        <v>3195</v>
      </c>
      <c r="C96" s="34" t="s">
        <v>3196</v>
      </c>
      <c r="D96" s="35" t="s">
        <v>3197</v>
      </c>
      <c r="E96" s="36">
        <v>26188.36</v>
      </c>
      <c r="F96" s="116"/>
      <c r="G96" s="36">
        <v>1764.67</v>
      </c>
      <c r="H96" s="36">
        <v>4643.2</v>
      </c>
      <c r="I96" s="36">
        <v>23309.83</v>
      </c>
      <c r="J96" s="31"/>
      <c r="K96" s="5" t="e">
        <f>VLOOKUP(B96,#REF!,1,0)</f>
        <v>#REF!</v>
      </c>
    </row>
    <row r="97" spans="1:11" ht="15" customHeight="1">
      <c r="A97" s="34">
        <v>6</v>
      </c>
      <c r="B97" s="35" t="s">
        <v>3198</v>
      </c>
      <c r="C97" s="34" t="s">
        <v>3199</v>
      </c>
      <c r="D97" s="35" t="s">
        <v>3200</v>
      </c>
      <c r="E97" s="36">
        <v>147.19</v>
      </c>
      <c r="F97" s="116"/>
      <c r="G97" s="36">
        <v>785.4</v>
      </c>
      <c r="H97" s="36">
        <v>822</v>
      </c>
      <c r="I97" s="36">
        <v>110.59</v>
      </c>
      <c r="J97" s="31"/>
      <c r="K97" s="5" t="e">
        <f>VLOOKUP(B97,#REF!,1,0)</f>
        <v>#REF!</v>
      </c>
    </row>
    <row r="98" spans="1:11" ht="15" customHeight="1">
      <c r="A98" s="34">
        <v>6</v>
      </c>
      <c r="B98" s="35" t="s">
        <v>3201</v>
      </c>
      <c r="C98" s="34" t="s">
        <v>3202</v>
      </c>
      <c r="D98" s="35" t="s">
        <v>3203</v>
      </c>
      <c r="E98" s="36">
        <v>3258.41</v>
      </c>
      <c r="F98" s="116"/>
      <c r="G98" s="36">
        <v>4573.1000000000004</v>
      </c>
      <c r="H98" s="36">
        <v>3258.41</v>
      </c>
      <c r="I98" s="36">
        <v>4573.1000000000004</v>
      </c>
      <c r="J98" s="31"/>
      <c r="K98" s="5" t="e">
        <f>VLOOKUP(B98,#REF!,1,0)</f>
        <v>#REF!</v>
      </c>
    </row>
    <row r="99" spans="1:11" ht="15" customHeight="1">
      <c r="A99" s="34">
        <v>6</v>
      </c>
      <c r="B99" s="35" t="s">
        <v>3204</v>
      </c>
      <c r="C99" s="34" t="s">
        <v>3205</v>
      </c>
      <c r="D99" s="35" t="s">
        <v>3206</v>
      </c>
      <c r="E99" s="36">
        <v>4404.8900000000003</v>
      </c>
      <c r="F99" s="116"/>
      <c r="G99" s="36">
        <v>189.46</v>
      </c>
      <c r="H99" s="36">
        <v>3.31</v>
      </c>
      <c r="I99" s="36">
        <v>4591.04</v>
      </c>
      <c r="J99" s="31"/>
      <c r="K99" s="5" t="e">
        <f>VLOOKUP(B99,#REF!,1,0)</f>
        <v>#REF!</v>
      </c>
    </row>
    <row r="100" spans="1:11" ht="15" customHeight="1">
      <c r="A100" s="34">
        <v>4</v>
      </c>
      <c r="B100" s="35" t="s">
        <v>3207</v>
      </c>
      <c r="C100" s="34" t="s">
        <v>1</v>
      </c>
      <c r="D100" s="35" t="s">
        <v>3208</v>
      </c>
      <c r="E100" s="36">
        <v>77425.56</v>
      </c>
      <c r="F100" s="116"/>
      <c r="G100" s="36">
        <v>231777.5</v>
      </c>
      <c r="H100" s="36">
        <v>243969.88</v>
      </c>
      <c r="I100" s="36">
        <v>65233.18</v>
      </c>
      <c r="J100" s="31"/>
      <c r="K100" s="5" t="e">
        <f>VLOOKUP(B100,#REF!,1,0)</f>
        <v>#REF!</v>
      </c>
    </row>
    <row r="101" spans="1:11" ht="15" customHeight="1">
      <c r="A101" s="34">
        <v>6</v>
      </c>
      <c r="B101" s="35" t="s">
        <v>3209</v>
      </c>
      <c r="C101" s="34" t="s">
        <v>3210</v>
      </c>
      <c r="D101" s="35" t="s">
        <v>3211</v>
      </c>
      <c r="E101" s="36">
        <v>76799.3</v>
      </c>
      <c r="F101" s="116"/>
      <c r="G101" s="36">
        <v>64327.74</v>
      </c>
      <c r="H101" s="36">
        <v>76799.3</v>
      </c>
      <c r="I101" s="36">
        <v>64327.74</v>
      </c>
      <c r="J101" s="31"/>
      <c r="K101" s="5" t="e">
        <f>VLOOKUP(B101,#REF!,1,0)</f>
        <v>#REF!</v>
      </c>
    </row>
    <row r="102" spans="1:11" ht="15" customHeight="1">
      <c r="A102" s="34">
        <v>6</v>
      </c>
      <c r="B102" s="35" t="s">
        <v>3212</v>
      </c>
      <c r="C102" s="34" t="s">
        <v>3213</v>
      </c>
      <c r="D102" s="35" t="s">
        <v>3214</v>
      </c>
      <c r="E102" s="36">
        <v>626.26</v>
      </c>
      <c r="F102" s="116"/>
      <c r="G102" s="36">
        <v>1505.77</v>
      </c>
      <c r="H102" s="36">
        <v>1226.5899999999999</v>
      </c>
      <c r="I102" s="36">
        <v>905.44</v>
      </c>
      <c r="J102" s="31"/>
      <c r="K102" s="5" t="e">
        <f>VLOOKUP(B102,#REF!,1,0)</f>
        <v>#REF!</v>
      </c>
    </row>
    <row r="103" spans="1:11" ht="15" customHeight="1">
      <c r="A103" s="34">
        <v>3</v>
      </c>
      <c r="B103" s="35" t="s">
        <v>3215</v>
      </c>
      <c r="C103" s="34" t="s">
        <v>1</v>
      </c>
      <c r="D103" s="35" t="s">
        <v>3216</v>
      </c>
      <c r="E103" s="36">
        <v>3729210.84</v>
      </c>
      <c r="F103" s="116"/>
      <c r="G103" s="36">
        <v>903159712.82000005</v>
      </c>
      <c r="H103" s="36">
        <v>902774786.01999998</v>
      </c>
      <c r="I103" s="36">
        <v>4114137.64</v>
      </c>
      <c r="J103" s="31"/>
      <c r="K103" s="5" t="e">
        <f>VLOOKUP(B103,#REF!,1,0)</f>
        <v>#REF!</v>
      </c>
    </row>
    <row r="104" spans="1:11" ht="15" customHeight="1">
      <c r="A104" s="34">
        <v>4</v>
      </c>
      <c r="B104" s="35" t="s">
        <v>3217</v>
      </c>
      <c r="C104" s="34" t="s">
        <v>1</v>
      </c>
      <c r="D104" s="35" t="s">
        <v>3218</v>
      </c>
      <c r="E104" s="36">
        <v>203973.21</v>
      </c>
      <c r="F104" s="116"/>
      <c r="G104" s="36">
        <v>219783</v>
      </c>
      <c r="H104" s="36">
        <v>220144.15</v>
      </c>
      <c r="I104" s="36">
        <v>203612.06</v>
      </c>
      <c r="J104" s="31"/>
      <c r="K104" s="5" t="e">
        <f>VLOOKUP(B104,#REF!,1,0)</f>
        <v>#REF!</v>
      </c>
    </row>
    <row r="105" spans="1:11" ht="15" customHeight="1">
      <c r="A105" s="34">
        <v>6</v>
      </c>
      <c r="B105" s="35" t="s">
        <v>5911</v>
      </c>
      <c r="C105" s="34" t="s">
        <v>5912</v>
      </c>
      <c r="D105" s="35" t="s">
        <v>5913</v>
      </c>
      <c r="E105" s="36">
        <v>203973.21</v>
      </c>
      <c r="F105" s="116"/>
      <c r="G105" s="36">
        <v>0</v>
      </c>
      <c r="H105" s="36">
        <v>361.15</v>
      </c>
      <c r="I105" s="36">
        <v>203612.06</v>
      </c>
      <c r="J105" s="31"/>
      <c r="K105" s="5" t="e">
        <f>VLOOKUP(B105,#REF!,1,0)</f>
        <v>#REF!</v>
      </c>
    </row>
    <row r="106" spans="1:11" ht="15" customHeight="1">
      <c r="A106" s="34">
        <v>4</v>
      </c>
      <c r="B106" s="35" t="s">
        <v>3234</v>
      </c>
      <c r="C106" s="34" t="s">
        <v>1</v>
      </c>
      <c r="D106" s="35" t="s">
        <v>3235</v>
      </c>
      <c r="E106" s="36">
        <v>14478.5</v>
      </c>
      <c r="F106" s="116"/>
      <c r="G106" s="36">
        <v>198973.55</v>
      </c>
      <c r="H106" s="36">
        <v>151097.37</v>
      </c>
      <c r="I106" s="36">
        <v>62354.68</v>
      </c>
      <c r="J106" s="31"/>
      <c r="K106" s="5" t="e">
        <f>VLOOKUP(B106,#REF!,1,0)</f>
        <v>#REF!</v>
      </c>
    </row>
    <row r="107" spans="1:11" ht="15" customHeight="1">
      <c r="A107" s="34">
        <v>6</v>
      </c>
      <c r="B107" s="35" t="s">
        <v>3236</v>
      </c>
      <c r="C107" s="34" t="s">
        <v>3237</v>
      </c>
      <c r="D107" s="35" t="s">
        <v>3238</v>
      </c>
      <c r="E107" s="36">
        <v>14478.5</v>
      </c>
      <c r="F107" s="116"/>
      <c r="G107" s="36">
        <v>20873.669999999998</v>
      </c>
      <c r="H107" s="36">
        <v>17087.02</v>
      </c>
      <c r="I107" s="36">
        <v>18265.150000000001</v>
      </c>
      <c r="J107" s="31"/>
      <c r="K107" s="5" t="e">
        <f>VLOOKUP(B107,#REF!,1,0)</f>
        <v>#REF!</v>
      </c>
    </row>
    <row r="108" spans="1:11" ht="15" customHeight="1">
      <c r="A108" s="34">
        <v>6</v>
      </c>
      <c r="B108" s="35" t="s">
        <v>3242</v>
      </c>
      <c r="C108" s="34" t="s">
        <v>3243</v>
      </c>
      <c r="D108" s="35" t="s">
        <v>3244</v>
      </c>
      <c r="E108" s="36">
        <v>0</v>
      </c>
      <c r="F108" s="116"/>
      <c r="G108" s="36">
        <v>125090.75</v>
      </c>
      <c r="H108" s="36">
        <v>86116.26</v>
      </c>
      <c r="I108" s="36">
        <v>38974.49</v>
      </c>
      <c r="J108" s="31"/>
      <c r="K108" s="5" t="e">
        <f>VLOOKUP(B108,#REF!,1,0)</f>
        <v>#REF!</v>
      </c>
    </row>
    <row r="109" spans="1:11" ht="15" customHeight="1">
      <c r="A109" s="34">
        <v>6</v>
      </c>
      <c r="B109" s="35" t="s">
        <v>5949</v>
      </c>
      <c r="C109" s="34" t="s">
        <v>5950</v>
      </c>
      <c r="D109" s="35" t="s">
        <v>5951</v>
      </c>
      <c r="E109" s="36">
        <v>0</v>
      </c>
      <c r="F109" s="116"/>
      <c r="G109" s="36">
        <v>15000</v>
      </c>
      <c r="H109" s="36">
        <v>9884.9599999999991</v>
      </c>
      <c r="I109" s="36">
        <v>5115.04</v>
      </c>
      <c r="J109" s="31"/>
      <c r="K109" s="5" t="e">
        <f>VLOOKUP(B109,#REF!,1,0)</f>
        <v>#REF!</v>
      </c>
    </row>
    <row r="110" spans="1:11" ht="15" customHeight="1">
      <c r="A110" s="34">
        <v>4</v>
      </c>
      <c r="B110" s="35" t="s">
        <v>3248</v>
      </c>
      <c r="C110" s="34" t="s">
        <v>1</v>
      </c>
      <c r="D110" s="35" t="s">
        <v>3249</v>
      </c>
      <c r="E110" s="36">
        <v>373236.58</v>
      </c>
      <c r="F110" s="116"/>
      <c r="G110" s="36">
        <v>0</v>
      </c>
      <c r="H110" s="36">
        <v>114213.15</v>
      </c>
      <c r="I110" s="36">
        <v>259023.43</v>
      </c>
      <c r="J110" s="31"/>
      <c r="K110" s="5" t="e">
        <f>VLOOKUP(B110,#REF!,1,0)</f>
        <v>#REF!</v>
      </c>
    </row>
    <row r="111" spans="1:11" ht="15" customHeight="1">
      <c r="A111" s="34">
        <v>6</v>
      </c>
      <c r="B111" s="35" t="s">
        <v>3250</v>
      </c>
      <c r="C111" s="34" t="s">
        <v>3251</v>
      </c>
      <c r="D111" s="35" t="s">
        <v>3252</v>
      </c>
      <c r="E111" s="36">
        <v>373236.58</v>
      </c>
      <c r="F111" s="116"/>
      <c r="G111" s="36">
        <v>0</v>
      </c>
      <c r="H111" s="36">
        <v>114213.15</v>
      </c>
      <c r="I111" s="36">
        <v>259023.43</v>
      </c>
      <c r="J111" s="31"/>
      <c r="K111" s="5" t="e">
        <f>VLOOKUP(B111,#REF!,1,0)</f>
        <v>#REF!</v>
      </c>
    </row>
    <row r="112" spans="1:11" ht="15" customHeight="1">
      <c r="A112" s="34">
        <v>4</v>
      </c>
      <c r="B112" s="35" t="s">
        <v>3253</v>
      </c>
      <c r="C112" s="34" t="s">
        <v>1</v>
      </c>
      <c r="D112" s="35" t="s">
        <v>3254</v>
      </c>
      <c r="E112" s="36">
        <v>2032720.92</v>
      </c>
      <c r="F112" s="116"/>
      <c r="G112" s="36">
        <v>0</v>
      </c>
      <c r="H112" s="36">
        <v>0</v>
      </c>
      <c r="I112" s="36">
        <v>2032720.92</v>
      </c>
      <c r="J112" s="31"/>
      <c r="K112" s="5" t="e">
        <f>VLOOKUP(B112,#REF!,1,0)</f>
        <v>#REF!</v>
      </c>
    </row>
    <row r="113" spans="1:11" ht="15" customHeight="1">
      <c r="A113" s="34">
        <v>5</v>
      </c>
      <c r="B113" s="35" t="s">
        <v>3255</v>
      </c>
      <c r="C113" s="34" t="s">
        <v>1</v>
      </c>
      <c r="D113" s="35" t="s">
        <v>3256</v>
      </c>
      <c r="E113" s="36">
        <v>2032720.92</v>
      </c>
      <c r="F113" s="116"/>
      <c r="G113" s="36">
        <v>0</v>
      </c>
      <c r="H113" s="36">
        <v>0</v>
      </c>
      <c r="I113" s="36">
        <v>2032720.92</v>
      </c>
      <c r="J113" s="31"/>
      <c r="K113" s="5" t="e">
        <f>VLOOKUP(B113,#REF!,1,0)</f>
        <v>#REF!</v>
      </c>
    </row>
    <row r="114" spans="1:11" ht="15" customHeight="1">
      <c r="A114" s="34">
        <v>6</v>
      </c>
      <c r="B114" s="35" t="s">
        <v>3257</v>
      </c>
      <c r="C114" s="34" t="s">
        <v>3258</v>
      </c>
      <c r="D114" s="35" t="s">
        <v>3259</v>
      </c>
      <c r="E114" s="36">
        <v>440209.77</v>
      </c>
      <c r="F114" s="116"/>
      <c r="G114" s="36">
        <v>0</v>
      </c>
      <c r="H114" s="36">
        <v>0</v>
      </c>
      <c r="I114" s="36">
        <v>440209.77</v>
      </c>
      <c r="J114" s="31"/>
      <c r="K114" s="5" t="e">
        <f>VLOOKUP(B114,#REF!,1,0)</f>
        <v>#REF!</v>
      </c>
    </row>
    <row r="115" spans="1:11" ht="15" customHeight="1">
      <c r="A115" s="34">
        <v>6</v>
      </c>
      <c r="B115" s="35" t="s">
        <v>3260</v>
      </c>
      <c r="C115" s="34" t="s">
        <v>3261</v>
      </c>
      <c r="D115" s="35" t="s">
        <v>3262</v>
      </c>
      <c r="E115" s="36">
        <v>1592511.15</v>
      </c>
      <c r="F115" s="116"/>
      <c r="G115" s="36">
        <v>0</v>
      </c>
      <c r="H115" s="36">
        <v>0</v>
      </c>
      <c r="I115" s="36">
        <v>1592511.15</v>
      </c>
      <c r="J115" s="31"/>
      <c r="K115" s="5" t="e">
        <f>VLOOKUP(B115,#REF!,1,0)</f>
        <v>#REF!</v>
      </c>
    </row>
    <row r="116" spans="1:11" ht="15" customHeight="1">
      <c r="A116" s="34">
        <v>4</v>
      </c>
      <c r="B116" s="35" t="s">
        <v>5591</v>
      </c>
      <c r="C116" s="34" t="s">
        <v>1</v>
      </c>
      <c r="D116" s="35" t="s">
        <v>5592</v>
      </c>
      <c r="E116" s="36">
        <v>0</v>
      </c>
      <c r="F116" s="116"/>
      <c r="G116" s="36">
        <v>266.56</v>
      </c>
      <c r="H116" s="36">
        <v>0</v>
      </c>
      <c r="I116" s="36">
        <v>266.56</v>
      </c>
      <c r="J116" s="31"/>
      <c r="K116" s="5" t="e">
        <f>VLOOKUP(B116,#REF!,1,0)</f>
        <v>#REF!</v>
      </c>
    </row>
    <row r="117" spans="1:11" ht="15" customHeight="1">
      <c r="A117" s="34">
        <v>6</v>
      </c>
      <c r="B117" s="35" t="s">
        <v>5593</v>
      </c>
      <c r="C117" s="34" t="s">
        <v>5594</v>
      </c>
      <c r="D117" s="35" t="s">
        <v>5595</v>
      </c>
      <c r="E117" s="36">
        <v>0</v>
      </c>
      <c r="F117" s="116"/>
      <c r="G117" s="36">
        <v>266.56</v>
      </c>
      <c r="H117" s="36">
        <v>0</v>
      </c>
      <c r="I117" s="36">
        <v>266.56</v>
      </c>
      <c r="J117" s="31"/>
      <c r="K117" s="5" t="e">
        <f>VLOOKUP(B117,#REF!,1,0)</f>
        <v>#REF!</v>
      </c>
    </row>
    <row r="118" spans="1:11" ht="15" customHeight="1">
      <c r="A118" s="34">
        <v>4</v>
      </c>
      <c r="B118" s="35" t="s">
        <v>3268</v>
      </c>
      <c r="C118" s="34" t="s">
        <v>1</v>
      </c>
      <c r="D118" s="35" t="s">
        <v>3269</v>
      </c>
      <c r="E118" s="36">
        <v>1085420.8</v>
      </c>
      <c r="F118" s="116"/>
      <c r="G118" s="36">
        <v>962081.83</v>
      </c>
      <c r="H118" s="36">
        <v>547208.62</v>
      </c>
      <c r="I118" s="36">
        <v>1500294.01</v>
      </c>
      <c r="J118" s="31"/>
      <c r="K118" s="5" t="e">
        <f>VLOOKUP(B118,#REF!,1,0)</f>
        <v>#REF!</v>
      </c>
    </row>
    <row r="119" spans="1:11" ht="15" customHeight="1">
      <c r="A119" s="34">
        <v>5</v>
      </c>
      <c r="B119" s="35" t="s">
        <v>3270</v>
      </c>
      <c r="C119" s="34" t="s">
        <v>1</v>
      </c>
      <c r="D119" s="35" t="s">
        <v>3271</v>
      </c>
      <c r="E119" s="36">
        <v>1085420.8</v>
      </c>
      <c r="F119" s="116"/>
      <c r="G119" s="36">
        <v>962081.83</v>
      </c>
      <c r="H119" s="36">
        <v>547208.62</v>
      </c>
      <c r="I119" s="36">
        <v>1500294.01</v>
      </c>
      <c r="J119" s="31"/>
      <c r="K119" s="5" t="e">
        <f>VLOOKUP(B119,#REF!,1,0)</f>
        <v>#REF!</v>
      </c>
    </row>
    <row r="120" spans="1:11" ht="15" customHeight="1">
      <c r="A120" s="34">
        <v>6</v>
      </c>
      <c r="B120" s="35" t="s">
        <v>3272</v>
      </c>
      <c r="C120" s="34" t="s">
        <v>3273</v>
      </c>
      <c r="D120" s="35" t="s">
        <v>3274</v>
      </c>
      <c r="E120" s="36">
        <v>825000</v>
      </c>
      <c r="F120" s="116"/>
      <c r="G120" s="36">
        <v>510000</v>
      </c>
      <c r="H120" s="36">
        <v>100000</v>
      </c>
      <c r="I120" s="36">
        <v>1235000</v>
      </c>
      <c r="J120" s="31"/>
      <c r="K120" s="5" t="e">
        <f>VLOOKUP(B120,#REF!,1,0)</f>
        <v>#REF!</v>
      </c>
    </row>
    <row r="121" spans="1:11" ht="15" customHeight="1">
      <c r="A121" s="34">
        <v>6</v>
      </c>
      <c r="B121" s="35" t="s">
        <v>3275</v>
      </c>
      <c r="C121" s="34" t="s">
        <v>3276</v>
      </c>
      <c r="D121" s="35" t="s">
        <v>3277</v>
      </c>
      <c r="E121" s="36">
        <v>260420.8</v>
      </c>
      <c r="F121" s="116"/>
      <c r="G121" s="36">
        <v>452081.83</v>
      </c>
      <c r="H121" s="36">
        <v>447208.62</v>
      </c>
      <c r="I121" s="36">
        <v>265294.01</v>
      </c>
      <c r="J121" s="31"/>
      <c r="K121" s="5" t="e">
        <f>VLOOKUP(B121,#REF!,1,0)</f>
        <v>#REF!</v>
      </c>
    </row>
    <row r="122" spans="1:11" ht="15" customHeight="1">
      <c r="A122" s="34">
        <v>4</v>
      </c>
      <c r="B122" s="35" t="s">
        <v>3278</v>
      </c>
      <c r="C122" s="34" t="s">
        <v>1</v>
      </c>
      <c r="D122" s="35" t="s">
        <v>3279</v>
      </c>
      <c r="E122" s="36">
        <v>19380.830000000002</v>
      </c>
      <c r="F122" s="116"/>
      <c r="G122" s="36">
        <v>901167959.27999997</v>
      </c>
      <c r="H122" s="36">
        <v>901131474.13</v>
      </c>
      <c r="I122" s="36">
        <v>55865.98</v>
      </c>
      <c r="J122" s="31"/>
      <c r="K122" s="5" t="e">
        <f>VLOOKUP(B122,#REF!,1,0)</f>
        <v>#REF!</v>
      </c>
    </row>
    <row r="123" spans="1:11" ht="15" customHeight="1">
      <c r="A123" s="34">
        <v>6</v>
      </c>
      <c r="B123" s="35" t="s">
        <v>3280</v>
      </c>
      <c r="C123" s="34" t="s">
        <v>3281</v>
      </c>
      <c r="D123" s="35" t="s">
        <v>3282</v>
      </c>
      <c r="E123" s="36">
        <v>834.47</v>
      </c>
      <c r="F123" s="116"/>
      <c r="G123" s="36">
        <v>5409.51</v>
      </c>
      <c r="H123" s="36">
        <v>2370.98</v>
      </c>
      <c r="I123" s="36">
        <v>3873</v>
      </c>
      <c r="J123" s="31"/>
      <c r="K123" s="5" t="e">
        <f>VLOOKUP(B123,#REF!,1,0)</f>
        <v>#REF!</v>
      </c>
    </row>
    <row r="124" spans="1:11" ht="15" customHeight="1">
      <c r="A124" s="34">
        <v>6</v>
      </c>
      <c r="B124" s="35" t="s">
        <v>3283</v>
      </c>
      <c r="C124" s="34" t="s">
        <v>3284</v>
      </c>
      <c r="D124" s="35" t="s">
        <v>3285</v>
      </c>
      <c r="E124" s="36">
        <v>3724.63</v>
      </c>
      <c r="F124" s="116"/>
      <c r="G124" s="36">
        <v>1757262.36</v>
      </c>
      <c r="H124" s="36">
        <v>1732927.14</v>
      </c>
      <c r="I124" s="36">
        <v>28059.85</v>
      </c>
      <c r="J124" s="31"/>
      <c r="K124" s="5" t="e">
        <f>VLOOKUP(B124,#REF!,1,0)</f>
        <v>#REF!</v>
      </c>
    </row>
    <row r="125" spans="1:11" ht="15" customHeight="1">
      <c r="A125" s="34">
        <v>6</v>
      </c>
      <c r="B125" s="35" t="s">
        <v>3286</v>
      </c>
      <c r="C125" s="34" t="s">
        <v>3287</v>
      </c>
      <c r="D125" s="35" t="s">
        <v>3288</v>
      </c>
      <c r="E125" s="36">
        <v>14821.73</v>
      </c>
      <c r="F125" s="116"/>
      <c r="G125" s="36">
        <v>219107.82</v>
      </c>
      <c r="H125" s="36">
        <v>209996.42</v>
      </c>
      <c r="I125" s="36">
        <v>23933.13</v>
      </c>
      <c r="J125" s="31"/>
      <c r="K125" s="5" t="e">
        <f>VLOOKUP(B125,#REF!,1,0)</f>
        <v>#REF!</v>
      </c>
    </row>
    <row r="126" spans="1:11" ht="15" customHeight="1">
      <c r="A126" s="34">
        <v>3</v>
      </c>
      <c r="B126" s="35" t="s">
        <v>3289</v>
      </c>
      <c r="C126" s="34" t="s">
        <v>1</v>
      </c>
      <c r="D126" s="35" t="s">
        <v>3290</v>
      </c>
      <c r="E126" s="36">
        <v>-104275.03</v>
      </c>
      <c r="F126" s="116"/>
      <c r="G126" s="36">
        <v>17985.04</v>
      </c>
      <c r="H126" s="36">
        <v>18895.419999999998</v>
      </c>
      <c r="I126" s="36">
        <v>-105185.41</v>
      </c>
      <c r="J126" s="31"/>
      <c r="K126" s="5" t="e">
        <f>VLOOKUP(B126,#REF!,1,0)</f>
        <v>#REF!</v>
      </c>
    </row>
    <row r="127" spans="1:11" ht="15" customHeight="1">
      <c r="A127" s="34">
        <v>4</v>
      </c>
      <c r="B127" s="35" t="s">
        <v>3291</v>
      </c>
      <c r="C127" s="34" t="s">
        <v>1</v>
      </c>
      <c r="D127" s="35" t="s">
        <v>3292</v>
      </c>
      <c r="E127" s="36">
        <v>-104275.03</v>
      </c>
      <c r="F127" s="116"/>
      <c r="G127" s="36">
        <v>17985.04</v>
      </c>
      <c r="H127" s="36">
        <v>18895.419999999998</v>
      </c>
      <c r="I127" s="36">
        <v>-105185.41</v>
      </c>
      <c r="J127" s="31"/>
      <c r="K127" s="5" t="e">
        <f>VLOOKUP(B127,#REF!,1,0)</f>
        <v>#REF!</v>
      </c>
    </row>
    <row r="128" spans="1:11" ht="15" customHeight="1">
      <c r="A128" s="34">
        <v>5</v>
      </c>
      <c r="B128" s="35" t="s">
        <v>3293</v>
      </c>
      <c r="C128" s="34" t="s">
        <v>1</v>
      </c>
      <c r="D128" s="35" t="s">
        <v>3294</v>
      </c>
      <c r="E128" s="36">
        <v>-104275.03</v>
      </c>
      <c r="F128" s="116"/>
      <c r="G128" s="36">
        <v>17985.04</v>
      </c>
      <c r="H128" s="36">
        <v>18895.419999999998</v>
      </c>
      <c r="I128" s="36">
        <v>-105185.41</v>
      </c>
      <c r="J128" s="31"/>
      <c r="K128" s="5" t="e">
        <f>VLOOKUP(B128,#REF!,1,0)</f>
        <v>#REF!</v>
      </c>
    </row>
    <row r="129" spans="1:11" ht="15" customHeight="1">
      <c r="A129" s="34">
        <v>6</v>
      </c>
      <c r="B129" s="35" t="s">
        <v>3295</v>
      </c>
      <c r="C129" s="34" t="s">
        <v>3296</v>
      </c>
      <c r="D129" s="35" t="s">
        <v>3297</v>
      </c>
      <c r="E129" s="36">
        <v>-104275.03</v>
      </c>
      <c r="F129" s="116"/>
      <c r="G129" s="36">
        <v>17985.04</v>
      </c>
      <c r="H129" s="36">
        <v>18895.419999999998</v>
      </c>
      <c r="I129" s="36">
        <v>-105185.41</v>
      </c>
      <c r="J129" s="31"/>
      <c r="K129" s="5" t="e">
        <f>VLOOKUP(B129,#REF!,1,0)</f>
        <v>#REF!</v>
      </c>
    </row>
    <row r="130" spans="1:11" ht="15" customHeight="1">
      <c r="A130" s="34">
        <v>2</v>
      </c>
      <c r="B130" s="35" t="s">
        <v>3298</v>
      </c>
      <c r="C130" s="34" t="s">
        <v>1</v>
      </c>
      <c r="D130" s="35" t="s">
        <v>3299</v>
      </c>
      <c r="E130" s="36">
        <v>6295212.8700000001</v>
      </c>
      <c r="F130" s="116"/>
      <c r="G130" s="36">
        <v>101408.92</v>
      </c>
      <c r="H130" s="36">
        <v>692830.42</v>
      </c>
      <c r="I130" s="36">
        <v>5703791.3700000001</v>
      </c>
      <c r="J130" s="31"/>
      <c r="K130" s="5" t="e">
        <f>VLOOKUP(B130,#REF!,1,0)</f>
        <v>#REF!</v>
      </c>
    </row>
    <row r="131" spans="1:11" ht="15" customHeight="1">
      <c r="A131" s="34">
        <v>3</v>
      </c>
      <c r="B131" s="35" t="s">
        <v>3300</v>
      </c>
      <c r="C131" s="34" t="s">
        <v>1</v>
      </c>
      <c r="D131" s="35" t="s">
        <v>3301</v>
      </c>
      <c r="E131" s="36">
        <v>6173710.1399999997</v>
      </c>
      <c r="F131" s="116"/>
      <c r="G131" s="36">
        <v>101408.92</v>
      </c>
      <c r="H131" s="36">
        <v>668025.93999999994</v>
      </c>
      <c r="I131" s="36">
        <v>5607093.1200000001</v>
      </c>
      <c r="J131" s="31"/>
      <c r="K131" s="5" t="e">
        <f>VLOOKUP(B131,#REF!,1,0)</f>
        <v>#REF!</v>
      </c>
    </row>
    <row r="132" spans="1:11" ht="15" customHeight="1">
      <c r="A132" s="34">
        <v>4</v>
      </c>
      <c r="B132" s="35" t="s">
        <v>3302</v>
      </c>
      <c r="C132" s="34" t="s">
        <v>1</v>
      </c>
      <c r="D132" s="35" t="s">
        <v>3303</v>
      </c>
      <c r="E132" s="36">
        <v>6173710.1399999997</v>
      </c>
      <c r="F132" s="116"/>
      <c r="G132" s="36">
        <v>101394.92</v>
      </c>
      <c r="H132" s="36">
        <v>668011.93999999994</v>
      </c>
      <c r="I132" s="36">
        <v>5607093.1200000001</v>
      </c>
      <c r="J132" s="31"/>
      <c r="K132" s="5" t="e">
        <f>VLOOKUP(B132,#REF!,1,0)</f>
        <v>#REF!</v>
      </c>
    </row>
    <row r="133" spans="1:11" ht="15" customHeight="1">
      <c r="A133" s="34">
        <v>5</v>
      </c>
      <c r="B133" s="35" t="s">
        <v>3304</v>
      </c>
      <c r="C133" s="34" t="s">
        <v>1</v>
      </c>
      <c r="D133" s="35" t="s">
        <v>3305</v>
      </c>
      <c r="E133" s="36">
        <v>5538555.1500000004</v>
      </c>
      <c r="F133" s="116"/>
      <c r="G133" s="36">
        <v>38000</v>
      </c>
      <c r="H133" s="36">
        <v>646000</v>
      </c>
      <c r="I133" s="36">
        <v>4930555.1500000004</v>
      </c>
      <c r="J133" s="31"/>
      <c r="K133" s="5" t="e">
        <f>VLOOKUP(B133,#REF!,1,0)</f>
        <v>#REF!</v>
      </c>
    </row>
    <row r="134" spans="1:11" ht="15" customHeight="1">
      <c r="A134" s="34">
        <v>6</v>
      </c>
      <c r="B134" s="35" t="s">
        <v>3306</v>
      </c>
      <c r="C134" s="34" t="s">
        <v>3307</v>
      </c>
      <c r="D134" s="35" t="s">
        <v>3308</v>
      </c>
      <c r="E134" s="36">
        <v>5631216.1100000003</v>
      </c>
      <c r="F134" s="116"/>
      <c r="G134" s="36">
        <v>0</v>
      </c>
      <c r="H134" s="36">
        <v>646000</v>
      </c>
      <c r="I134" s="36">
        <v>4985216.1100000003</v>
      </c>
      <c r="J134" s="31"/>
      <c r="K134" s="5" t="e">
        <f>VLOOKUP(B134,#REF!,1,0)</f>
        <v>#REF!</v>
      </c>
    </row>
    <row r="135" spans="1:11" ht="15" customHeight="1">
      <c r="A135" s="34">
        <v>6</v>
      </c>
      <c r="B135" s="35" t="s">
        <v>3309</v>
      </c>
      <c r="C135" s="34" t="s">
        <v>3310</v>
      </c>
      <c r="D135" s="35" t="s">
        <v>3311</v>
      </c>
      <c r="E135" s="36">
        <v>-92660.96</v>
      </c>
      <c r="F135" s="116"/>
      <c r="G135" s="36">
        <v>38000</v>
      </c>
      <c r="H135" s="36">
        <v>0</v>
      </c>
      <c r="I135" s="36">
        <v>-54660.959999999999</v>
      </c>
      <c r="J135" s="31"/>
      <c r="K135" s="5" t="e">
        <f>VLOOKUP(B135,#REF!,1,0)</f>
        <v>#REF!</v>
      </c>
    </row>
    <row r="136" spans="1:11" ht="15" customHeight="1">
      <c r="A136" s="34">
        <v>5</v>
      </c>
      <c r="B136" s="35" t="s">
        <v>3312</v>
      </c>
      <c r="C136" s="34" t="s">
        <v>1</v>
      </c>
      <c r="D136" s="35" t="s">
        <v>3313</v>
      </c>
      <c r="E136" s="36">
        <v>120154.99</v>
      </c>
      <c r="F136" s="116"/>
      <c r="G136" s="36">
        <v>63394.92</v>
      </c>
      <c r="H136" s="36">
        <v>22011.94</v>
      </c>
      <c r="I136" s="36">
        <v>161537.97</v>
      </c>
      <c r="J136" s="31"/>
      <c r="K136" s="5" t="e">
        <f>VLOOKUP(B136,#REF!,1,0)</f>
        <v>#REF!</v>
      </c>
    </row>
    <row r="137" spans="1:11" ht="15" customHeight="1">
      <c r="A137" s="34">
        <v>6</v>
      </c>
      <c r="B137" s="35" t="s">
        <v>3314</v>
      </c>
      <c r="C137" s="34" t="s">
        <v>3315</v>
      </c>
      <c r="D137" s="35" t="s">
        <v>3316</v>
      </c>
      <c r="E137" s="36">
        <v>120154.99</v>
      </c>
      <c r="F137" s="116"/>
      <c r="G137" s="36">
        <v>63394.92</v>
      </c>
      <c r="H137" s="36">
        <v>17544.580000000002</v>
      </c>
      <c r="I137" s="36">
        <v>166005.32999999999</v>
      </c>
      <c r="J137" s="31"/>
      <c r="K137" s="5" t="e">
        <f>VLOOKUP(B137,#REF!,1,0)</f>
        <v>#REF!</v>
      </c>
    </row>
    <row r="138" spans="1:11" ht="15" customHeight="1">
      <c r="A138" s="34">
        <v>6</v>
      </c>
      <c r="B138" s="35" t="s">
        <v>5680</v>
      </c>
      <c r="C138" s="34" t="s">
        <v>5681</v>
      </c>
      <c r="D138" s="35" t="s">
        <v>5682</v>
      </c>
      <c r="E138" s="36">
        <v>0</v>
      </c>
      <c r="F138" s="116"/>
      <c r="G138" s="36">
        <v>0</v>
      </c>
      <c r="H138" s="36">
        <v>4467.3599999999997</v>
      </c>
      <c r="I138" s="36">
        <v>-4467.3599999999997</v>
      </c>
      <c r="J138" s="31"/>
      <c r="K138" s="5" t="e">
        <f>VLOOKUP(B138,#REF!,1,0)</f>
        <v>#REF!</v>
      </c>
    </row>
    <row r="139" spans="1:11" ht="15" customHeight="1">
      <c r="A139" s="34">
        <v>5</v>
      </c>
      <c r="B139" s="35" t="s">
        <v>3317</v>
      </c>
      <c r="C139" s="34" t="s">
        <v>1</v>
      </c>
      <c r="D139" s="35" t="s">
        <v>3318</v>
      </c>
      <c r="E139" s="36">
        <v>515000</v>
      </c>
      <c r="F139" s="116"/>
      <c r="G139" s="36">
        <v>0</v>
      </c>
      <c r="H139" s="36">
        <v>0</v>
      </c>
      <c r="I139" s="36">
        <v>515000</v>
      </c>
      <c r="J139" s="31"/>
      <c r="K139" s="5" t="e">
        <f>VLOOKUP(B139,#REF!,1,0)</f>
        <v>#REF!</v>
      </c>
    </row>
    <row r="140" spans="1:11" ht="15" customHeight="1">
      <c r="A140" s="34">
        <v>6</v>
      </c>
      <c r="B140" s="35" t="s">
        <v>3319</v>
      </c>
      <c r="C140" s="34" t="s">
        <v>3320</v>
      </c>
      <c r="D140" s="35" t="s">
        <v>3321</v>
      </c>
      <c r="E140" s="36">
        <v>584000</v>
      </c>
      <c r="F140" s="116"/>
      <c r="G140" s="36">
        <v>0</v>
      </c>
      <c r="H140" s="36">
        <v>0</v>
      </c>
      <c r="I140" s="36">
        <v>584000</v>
      </c>
      <c r="J140" s="31"/>
      <c r="K140" s="5" t="e">
        <f>VLOOKUP(B140,#REF!,1,0)</f>
        <v>#REF!</v>
      </c>
    </row>
    <row r="141" spans="1:11" ht="15" customHeight="1">
      <c r="A141" s="34">
        <v>6</v>
      </c>
      <c r="B141" s="35" t="s">
        <v>3322</v>
      </c>
      <c r="C141" s="34" t="s">
        <v>3323</v>
      </c>
      <c r="D141" s="35" t="s">
        <v>3324</v>
      </c>
      <c r="E141" s="36">
        <v>-69000</v>
      </c>
      <c r="F141" s="116"/>
      <c r="G141" s="36">
        <v>0</v>
      </c>
      <c r="H141" s="36">
        <v>0</v>
      </c>
      <c r="I141" s="36">
        <v>-69000</v>
      </c>
      <c r="J141" s="31"/>
      <c r="K141" s="5" t="e">
        <f>VLOOKUP(B141,#REF!,1,0)</f>
        <v>#REF!</v>
      </c>
    </row>
    <row r="142" spans="1:11" ht="15" customHeight="1">
      <c r="A142" s="34">
        <v>3</v>
      </c>
      <c r="B142" s="35" t="s">
        <v>3325</v>
      </c>
      <c r="C142" s="34" t="s">
        <v>1</v>
      </c>
      <c r="D142" s="35" t="s">
        <v>3326</v>
      </c>
      <c r="E142" s="36">
        <v>121502.73</v>
      </c>
      <c r="F142" s="116"/>
      <c r="G142" s="36">
        <v>0</v>
      </c>
      <c r="H142" s="36">
        <v>24804.48</v>
      </c>
      <c r="I142" s="36">
        <v>96698.25</v>
      </c>
      <c r="J142" s="31"/>
      <c r="K142" s="5" t="e">
        <f>VLOOKUP(B142,#REF!,1,0)</f>
        <v>#REF!</v>
      </c>
    </row>
    <row r="143" spans="1:11" ht="15" customHeight="1">
      <c r="A143" s="34">
        <v>4</v>
      </c>
      <c r="B143" s="35" t="s">
        <v>3327</v>
      </c>
      <c r="C143" s="34" t="s">
        <v>1</v>
      </c>
      <c r="D143" s="35" t="s">
        <v>3328</v>
      </c>
      <c r="E143" s="36">
        <v>121502.73</v>
      </c>
      <c r="F143" s="116"/>
      <c r="G143" s="36">
        <v>0</v>
      </c>
      <c r="H143" s="36">
        <v>24804.48</v>
      </c>
      <c r="I143" s="36">
        <v>96698.25</v>
      </c>
      <c r="J143" s="31"/>
      <c r="K143" s="5" t="e">
        <f>VLOOKUP(B143,#REF!,1,0)</f>
        <v>#REF!</v>
      </c>
    </row>
    <row r="144" spans="1:11" ht="15" customHeight="1">
      <c r="A144" s="34">
        <v>6</v>
      </c>
      <c r="B144" s="35" t="s">
        <v>3329</v>
      </c>
      <c r="C144" s="34" t="s">
        <v>3330</v>
      </c>
      <c r="D144" s="35" t="s">
        <v>3331</v>
      </c>
      <c r="E144" s="36">
        <v>73065.259999999995</v>
      </c>
      <c r="F144" s="116"/>
      <c r="G144" s="36">
        <v>0</v>
      </c>
      <c r="H144" s="36">
        <v>14311.99</v>
      </c>
      <c r="I144" s="36">
        <v>58753.27</v>
      </c>
      <c r="J144" s="31"/>
      <c r="K144" s="5" t="e">
        <f>VLOOKUP(B144,#REF!,1,0)</f>
        <v>#REF!</v>
      </c>
    </row>
    <row r="145" spans="1:13" ht="15" customHeight="1">
      <c r="A145" s="34">
        <v>6</v>
      </c>
      <c r="B145" s="35" t="s">
        <v>3332</v>
      </c>
      <c r="C145" s="34" t="s">
        <v>3333</v>
      </c>
      <c r="D145" s="35" t="s">
        <v>3334</v>
      </c>
      <c r="E145" s="36">
        <v>4490.5200000000004</v>
      </c>
      <c r="F145" s="116"/>
      <c r="G145" s="36">
        <v>0</v>
      </c>
      <c r="H145" s="36">
        <v>1496.84</v>
      </c>
      <c r="I145" s="36">
        <v>2993.68</v>
      </c>
      <c r="J145" s="31"/>
      <c r="K145" s="5" t="e">
        <f>VLOOKUP(B145,#REF!,1,0)</f>
        <v>#REF!</v>
      </c>
    </row>
    <row r="146" spans="1:13" ht="15" customHeight="1">
      <c r="A146" s="34">
        <v>6</v>
      </c>
      <c r="B146" s="35" t="s">
        <v>3335</v>
      </c>
      <c r="C146" s="34" t="s">
        <v>3336</v>
      </c>
      <c r="D146" s="35" t="s">
        <v>3337</v>
      </c>
      <c r="E146" s="36">
        <v>43946.95</v>
      </c>
      <c r="F146" s="116"/>
      <c r="G146" s="36">
        <v>0</v>
      </c>
      <c r="H146" s="36">
        <v>8995.65</v>
      </c>
      <c r="I146" s="36">
        <v>34951.300000000003</v>
      </c>
      <c r="J146" s="31"/>
      <c r="K146" s="5" t="e">
        <f>VLOOKUP(B146,#REF!,1,0)</f>
        <v>#REF!</v>
      </c>
    </row>
    <row r="147" spans="1:13" ht="15" customHeight="1">
      <c r="A147" s="34">
        <v>1</v>
      </c>
      <c r="B147" s="35" t="s">
        <v>3338</v>
      </c>
      <c r="C147" s="34" t="s">
        <v>1</v>
      </c>
      <c r="D147" s="35" t="s">
        <v>3339</v>
      </c>
      <c r="E147" s="36">
        <v>20852804.75</v>
      </c>
      <c r="F147" s="116"/>
      <c r="G147" s="36">
        <v>1924142.97</v>
      </c>
      <c r="H147" s="36">
        <v>447982.35</v>
      </c>
      <c r="I147" s="36">
        <v>22328965.370000001</v>
      </c>
      <c r="J147" s="31"/>
      <c r="K147" s="5" t="e">
        <f>VLOOKUP(B147,#REF!,1,0)</f>
        <v>#REF!</v>
      </c>
    </row>
    <row r="148" spans="1:13" ht="15" customHeight="1">
      <c r="A148" s="34">
        <v>2</v>
      </c>
      <c r="B148" s="35" t="s">
        <v>3340</v>
      </c>
      <c r="C148" s="34" t="s">
        <v>1</v>
      </c>
      <c r="D148" s="35" t="s">
        <v>3341</v>
      </c>
      <c r="E148" s="36">
        <v>4660523.55</v>
      </c>
      <c r="F148" s="116"/>
      <c r="G148" s="36">
        <v>0</v>
      </c>
      <c r="H148" s="36">
        <v>0</v>
      </c>
      <c r="I148" s="36">
        <v>4660523.55</v>
      </c>
      <c r="J148" s="31"/>
      <c r="K148" s="5" t="e">
        <f>VLOOKUP(B148,#REF!,1,0)</f>
        <v>#REF!</v>
      </c>
    </row>
    <row r="149" spans="1:13" ht="15" customHeight="1">
      <c r="A149" s="34">
        <v>3</v>
      </c>
      <c r="B149" s="35" t="s">
        <v>3342</v>
      </c>
      <c r="C149" s="34" t="s">
        <v>1</v>
      </c>
      <c r="D149" s="35" t="s">
        <v>3343</v>
      </c>
      <c r="E149" s="36">
        <v>4660523.55</v>
      </c>
      <c r="F149" s="116"/>
      <c r="G149" s="36">
        <v>0</v>
      </c>
      <c r="H149" s="36">
        <v>0</v>
      </c>
      <c r="I149" s="36">
        <v>4660523.55</v>
      </c>
      <c r="J149" s="31"/>
      <c r="K149" s="5" t="e">
        <f>VLOOKUP(B149,#REF!,1,0)</f>
        <v>#REF!</v>
      </c>
    </row>
    <row r="150" spans="1:13" ht="15" customHeight="1">
      <c r="A150" s="34">
        <v>4</v>
      </c>
      <c r="B150" s="35" t="s">
        <v>3344</v>
      </c>
      <c r="C150" s="34" t="s">
        <v>1</v>
      </c>
      <c r="D150" s="35" t="s">
        <v>3345</v>
      </c>
      <c r="E150" s="36">
        <v>4660523.55</v>
      </c>
      <c r="F150" s="116"/>
      <c r="G150" s="36">
        <v>0</v>
      </c>
      <c r="H150" s="36">
        <v>0</v>
      </c>
      <c r="I150" s="36">
        <v>4660523.55</v>
      </c>
      <c r="J150" s="31"/>
      <c r="K150" s="5" t="e">
        <f>VLOOKUP(B150,#REF!,1,0)</f>
        <v>#REF!</v>
      </c>
    </row>
    <row r="151" spans="1:13" ht="15" customHeight="1">
      <c r="A151" s="34">
        <v>5</v>
      </c>
      <c r="B151" s="35" t="s">
        <v>3346</v>
      </c>
      <c r="C151" s="34" t="s">
        <v>1</v>
      </c>
      <c r="D151" s="35" t="s">
        <v>3347</v>
      </c>
      <c r="E151" s="36">
        <v>4586457</v>
      </c>
      <c r="F151" s="116"/>
      <c r="G151" s="36">
        <v>0</v>
      </c>
      <c r="H151" s="36">
        <v>0</v>
      </c>
      <c r="I151" s="36">
        <v>4586457</v>
      </c>
      <c r="J151" s="31"/>
      <c r="K151" s="5" t="e">
        <f>VLOOKUP(B151,#REF!,1,0)</f>
        <v>#REF!</v>
      </c>
    </row>
    <row r="152" spans="1:13" ht="15" customHeight="1">
      <c r="A152" s="34">
        <v>6</v>
      </c>
      <c r="B152" s="35" t="s">
        <v>3348</v>
      </c>
      <c r="C152" s="34" t="s">
        <v>3349</v>
      </c>
      <c r="D152" s="35" t="s">
        <v>3350</v>
      </c>
      <c r="E152" s="36">
        <v>4586457</v>
      </c>
      <c r="F152" s="116"/>
      <c r="G152" s="36">
        <v>0</v>
      </c>
      <c r="H152" s="36">
        <v>0</v>
      </c>
      <c r="I152" s="36">
        <v>4586457</v>
      </c>
      <c r="J152" s="31"/>
      <c r="K152" s="5" t="e">
        <f>VLOOKUP(B152,#REF!,1,0)</f>
        <v>#REF!</v>
      </c>
    </row>
    <row r="153" spans="1:13" ht="15" customHeight="1">
      <c r="A153" s="34">
        <v>5</v>
      </c>
      <c r="B153" s="35" t="s">
        <v>3351</v>
      </c>
      <c r="C153" s="34" t="s">
        <v>1</v>
      </c>
      <c r="D153" s="35" t="s">
        <v>3352</v>
      </c>
      <c r="E153" s="36">
        <v>74066.55</v>
      </c>
      <c r="F153" s="116"/>
      <c r="G153" s="36">
        <v>0</v>
      </c>
      <c r="H153" s="36">
        <v>0</v>
      </c>
      <c r="I153" s="36">
        <v>74066.55</v>
      </c>
      <c r="J153" s="31"/>
      <c r="K153" s="5" t="e">
        <f>VLOOKUP(B153,#REF!,1,0)</f>
        <v>#REF!</v>
      </c>
    </row>
    <row r="154" spans="1:13" ht="15" customHeight="1">
      <c r="A154" s="34">
        <v>6</v>
      </c>
      <c r="B154" s="35" t="s">
        <v>3353</v>
      </c>
      <c r="C154" s="34" t="s">
        <v>3354</v>
      </c>
      <c r="D154" s="35" t="s">
        <v>3355</v>
      </c>
      <c r="E154" s="36">
        <v>74066.55</v>
      </c>
      <c r="F154" s="116"/>
      <c r="G154" s="36">
        <v>0</v>
      </c>
      <c r="H154" s="36">
        <v>0</v>
      </c>
      <c r="I154" s="36">
        <v>74066.55</v>
      </c>
      <c r="J154" s="31"/>
      <c r="K154" s="5" t="e">
        <f>VLOOKUP(B154,#REF!,1,0)</f>
        <v>#REF!</v>
      </c>
    </row>
    <row r="155" spans="1:13" ht="15" customHeight="1">
      <c r="A155" s="34">
        <v>2</v>
      </c>
      <c r="B155" s="35" t="s">
        <v>3356</v>
      </c>
      <c r="C155" s="34" t="s">
        <v>1</v>
      </c>
      <c r="D155" s="35" t="s">
        <v>3357</v>
      </c>
      <c r="E155" s="36">
        <v>16192281.199999999</v>
      </c>
      <c r="F155" s="116"/>
      <c r="G155" s="36">
        <v>1924142.97</v>
      </c>
      <c r="H155" s="36">
        <v>447982.35</v>
      </c>
      <c r="I155" s="36">
        <v>17668441.82</v>
      </c>
      <c r="J155" s="31"/>
      <c r="K155" s="5" t="e">
        <f>VLOOKUP(B155,#REF!,1,0)</f>
        <v>#REF!</v>
      </c>
    </row>
    <row r="156" spans="1:13" ht="15" customHeight="1">
      <c r="A156" s="34">
        <v>3</v>
      </c>
      <c r="B156" s="35" t="s">
        <v>3358</v>
      </c>
      <c r="C156" s="34" t="s">
        <v>1</v>
      </c>
      <c r="D156" s="35" t="s">
        <v>3359</v>
      </c>
      <c r="E156" s="36">
        <v>14317160.42</v>
      </c>
      <c r="F156" s="116"/>
      <c r="G156" s="36">
        <v>1347467.4</v>
      </c>
      <c r="H156" s="36">
        <v>272845.02</v>
      </c>
      <c r="I156" s="36">
        <v>15391782.800000001</v>
      </c>
      <c r="J156" s="31"/>
      <c r="K156" s="5" t="e">
        <f>VLOOKUP(B156,#REF!,1,0)</f>
        <v>#REF!</v>
      </c>
    </row>
    <row r="157" spans="1:13" ht="15" customHeight="1">
      <c r="A157" s="34">
        <v>4</v>
      </c>
      <c r="B157" s="35" t="s">
        <v>3360</v>
      </c>
      <c r="C157" s="34" t="s">
        <v>1</v>
      </c>
      <c r="D157" s="35" t="s">
        <v>3361</v>
      </c>
      <c r="E157" s="36">
        <v>14317160.42</v>
      </c>
      <c r="F157" s="116"/>
      <c r="G157" s="36">
        <v>1347467.4</v>
      </c>
      <c r="H157" s="36">
        <v>272845.02</v>
      </c>
      <c r="I157" s="36">
        <v>15391782.800000001</v>
      </c>
      <c r="J157" s="31"/>
      <c r="K157" s="5" t="e">
        <f>VLOOKUP(B157,#REF!,1,0)</f>
        <v>#REF!</v>
      </c>
    </row>
    <row r="158" spans="1:13" ht="15" customHeight="1">
      <c r="A158" s="34">
        <v>5</v>
      </c>
      <c r="B158" s="35" t="s">
        <v>3362</v>
      </c>
      <c r="C158" s="34" t="s">
        <v>1</v>
      </c>
      <c r="D158" s="35" t="s">
        <v>3305</v>
      </c>
      <c r="E158" s="36">
        <v>14317160.42</v>
      </c>
      <c r="F158" s="116"/>
      <c r="G158" s="36">
        <v>1252878.27</v>
      </c>
      <c r="H158" s="36">
        <v>272845.02</v>
      </c>
      <c r="I158" s="36">
        <v>15297193.67</v>
      </c>
      <c r="J158" s="31"/>
      <c r="K158" s="5" t="e">
        <f>VLOOKUP(B158,#REF!,1,0)</f>
        <v>#REF!</v>
      </c>
    </row>
    <row r="159" spans="1:13" ht="15" customHeight="1">
      <c r="A159" s="34">
        <v>6</v>
      </c>
      <c r="B159" s="35" t="s">
        <v>3363</v>
      </c>
      <c r="C159" s="34" t="s">
        <v>3364</v>
      </c>
      <c r="D159" s="35" t="s">
        <v>3308</v>
      </c>
      <c r="E159" s="36">
        <v>14317160.42</v>
      </c>
      <c r="F159" s="116"/>
      <c r="G159" s="36">
        <v>1252878.27</v>
      </c>
      <c r="H159" s="36">
        <v>272845.02</v>
      </c>
      <c r="I159" s="36">
        <v>15297193.67</v>
      </c>
      <c r="J159" s="31"/>
      <c r="K159" s="5" t="e">
        <f>VLOOKUP(B159,#REF!,1,0)</f>
        <v>#REF!</v>
      </c>
      <c r="M159" s="141"/>
    </row>
    <row r="160" spans="1:13" ht="15" customHeight="1">
      <c r="A160" s="34">
        <v>5</v>
      </c>
      <c r="B160" s="35" t="s">
        <v>5962</v>
      </c>
      <c r="C160" s="34" t="s">
        <v>1</v>
      </c>
      <c r="D160" s="35" t="s">
        <v>5963</v>
      </c>
      <c r="E160" s="36">
        <v>0</v>
      </c>
      <c r="F160" s="116"/>
      <c r="G160" s="36">
        <v>94589.13</v>
      </c>
      <c r="H160" s="36">
        <v>0</v>
      </c>
      <c r="I160" s="36">
        <v>94589.13</v>
      </c>
      <c r="J160" s="31"/>
      <c r="K160" s="5" t="e">
        <f>VLOOKUP(B160,#REF!,1,0)</f>
        <v>#REF!</v>
      </c>
    </row>
    <row r="161" spans="1:11" ht="15" customHeight="1">
      <c r="A161" s="34">
        <v>6</v>
      </c>
      <c r="B161" s="35" t="s">
        <v>5964</v>
      </c>
      <c r="C161" s="34" t="s">
        <v>5965</v>
      </c>
      <c r="D161" s="35" t="s">
        <v>5966</v>
      </c>
      <c r="E161" s="36">
        <v>0</v>
      </c>
      <c r="F161" s="116"/>
      <c r="G161" s="36">
        <v>94589.13</v>
      </c>
      <c r="H161" s="36">
        <v>0</v>
      </c>
      <c r="I161" s="36">
        <v>94589.13</v>
      </c>
      <c r="J161" s="31"/>
      <c r="K161" s="5" t="e">
        <f>VLOOKUP(B161,#REF!,1,0)</f>
        <v>#REF!</v>
      </c>
    </row>
    <row r="162" spans="1:11" ht="15" customHeight="1">
      <c r="A162" s="34">
        <v>3</v>
      </c>
      <c r="B162" s="35" t="s">
        <v>3365</v>
      </c>
      <c r="C162" s="34" t="s">
        <v>1</v>
      </c>
      <c r="D162" s="35" t="s">
        <v>3366</v>
      </c>
      <c r="E162" s="36">
        <v>136544.28</v>
      </c>
      <c r="F162" s="116"/>
      <c r="G162" s="36">
        <v>0</v>
      </c>
      <c r="H162" s="36">
        <v>58.42</v>
      </c>
      <c r="I162" s="36">
        <v>136485.85999999999</v>
      </c>
      <c r="J162" s="31"/>
      <c r="K162" s="5" t="e">
        <f>VLOOKUP(B162,#REF!,1,0)</f>
        <v>#REF!</v>
      </c>
    </row>
    <row r="163" spans="1:11" ht="15" customHeight="1">
      <c r="A163" s="34">
        <v>4</v>
      </c>
      <c r="B163" s="35" t="s">
        <v>3367</v>
      </c>
      <c r="C163" s="34" t="s">
        <v>1</v>
      </c>
      <c r="D163" s="35" t="s">
        <v>3368</v>
      </c>
      <c r="E163" s="36">
        <v>1364501.2</v>
      </c>
      <c r="F163" s="116"/>
      <c r="G163" s="36">
        <v>0</v>
      </c>
      <c r="H163" s="36">
        <v>0</v>
      </c>
      <c r="I163" s="36">
        <v>1364501.2</v>
      </c>
      <c r="J163" s="31"/>
      <c r="K163" s="5" t="e">
        <f>VLOOKUP(B163,#REF!,1,0)</f>
        <v>#REF!</v>
      </c>
    </row>
    <row r="164" spans="1:11" ht="15" customHeight="1">
      <c r="A164" s="34">
        <v>5</v>
      </c>
      <c r="B164" s="35" t="s">
        <v>3369</v>
      </c>
      <c r="C164" s="34" t="s">
        <v>1</v>
      </c>
      <c r="D164" s="35" t="s">
        <v>3370</v>
      </c>
      <c r="E164" s="36">
        <v>130000</v>
      </c>
      <c r="F164" s="116"/>
      <c r="G164" s="36">
        <v>0</v>
      </c>
      <c r="H164" s="36">
        <v>0</v>
      </c>
      <c r="I164" s="36">
        <v>130000</v>
      </c>
      <c r="J164" s="31"/>
      <c r="K164" s="5" t="e">
        <f>VLOOKUP(B164,#REF!,1,0)</f>
        <v>#REF!</v>
      </c>
    </row>
    <row r="165" spans="1:11" ht="15" customHeight="1">
      <c r="A165" s="34">
        <v>6</v>
      </c>
      <c r="B165" s="35" t="s">
        <v>3371</v>
      </c>
      <c r="C165" s="34" t="s">
        <v>3372</v>
      </c>
      <c r="D165" s="35" t="s">
        <v>3373</v>
      </c>
      <c r="E165" s="36">
        <v>130000</v>
      </c>
      <c r="F165" s="116"/>
      <c r="G165" s="36">
        <v>0</v>
      </c>
      <c r="H165" s="36">
        <v>0</v>
      </c>
      <c r="I165" s="36">
        <v>130000</v>
      </c>
      <c r="J165" s="31"/>
      <c r="K165" s="5" t="e">
        <f>VLOOKUP(B165,#REF!,1,0)</f>
        <v>#REF!</v>
      </c>
    </row>
    <row r="166" spans="1:11" ht="15" customHeight="1">
      <c r="A166" s="34">
        <v>5</v>
      </c>
      <c r="B166" s="35" t="s">
        <v>3374</v>
      </c>
      <c r="C166" s="34" t="s">
        <v>1</v>
      </c>
      <c r="D166" s="35" t="s">
        <v>3375</v>
      </c>
      <c r="E166" s="36">
        <v>1234501.2</v>
      </c>
      <c r="F166" s="116"/>
      <c r="G166" s="36">
        <v>0</v>
      </c>
      <c r="H166" s="36">
        <v>0</v>
      </c>
      <c r="I166" s="36">
        <v>1234501.2</v>
      </c>
      <c r="J166" s="31"/>
      <c r="K166" s="5" t="e">
        <f>VLOOKUP(B166,#REF!,1,0)</f>
        <v>#REF!</v>
      </c>
    </row>
    <row r="167" spans="1:11" ht="15" customHeight="1">
      <c r="A167" s="34">
        <v>6</v>
      </c>
      <c r="B167" s="35" t="s">
        <v>3376</v>
      </c>
      <c r="C167" s="34" t="s">
        <v>3377</v>
      </c>
      <c r="D167" s="35" t="s">
        <v>3378</v>
      </c>
      <c r="E167" s="36">
        <v>1234501.2</v>
      </c>
      <c r="F167" s="116"/>
      <c r="G167" s="36">
        <v>0</v>
      </c>
      <c r="H167" s="36">
        <v>0</v>
      </c>
      <c r="I167" s="36">
        <v>1234501.2</v>
      </c>
      <c r="J167" s="31"/>
      <c r="K167" s="5" t="e">
        <f>VLOOKUP(B167,#REF!,1,0)</f>
        <v>#REF!</v>
      </c>
    </row>
    <row r="168" spans="1:11" ht="15" customHeight="1">
      <c r="A168" s="34">
        <v>4</v>
      </c>
      <c r="B168" s="35" t="s">
        <v>3379</v>
      </c>
      <c r="C168" s="34" t="s">
        <v>1</v>
      </c>
      <c r="D168" s="35" t="s">
        <v>3380</v>
      </c>
      <c r="E168" s="36">
        <v>-1227956.92</v>
      </c>
      <c r="F168" s="116"/>
      <c r="G168" s="36">
        <v>0</v>
      </c>
      <c r="H168" s="36">
        <v>58.42</v>
      </c>
      <c r="I168" s="36">
        <v>-1228015.3400000001</v>
      </c>
      <c r="J168" s="31"/>
      <c r="K168" s="5" t="e">
        <f>VLOOKUP(B168,#REF!,1,0)</f>
        <v>#REF!</v>
      </c>
    </row>
    <row r="169" spans="1:11" ht="15" customHeight="1">
      <c r="A169" s="34">
        <v>6</v>
      </c>
      <c r="B169" s="35" t="s">
        <v>3381</v>
      </c>
      <c r="C169" s="34" t="s">
        <v>3382</v>
      </c>
      <c r="D169" s="35" t="s">
        <v>3383</v>
      </c>
      <c r="E169" s="36">
        <v>-1227956.92</v>
      </c>
      <c r="F169" s="116"/>
      <c r="G169" s="36">
        <v>0</v>
      </c>
      <c r="H169" s="36">
        <v>58.42</v>
      </c>
      <c r="I169" s="36">
        <v>-1228015.3400000001</v>
      </c>
      <c r="J169" s="31"/>
      <c r="K169" s="5" t="e">
        <f>VLOOKUP(B169,#REF!,1,0)</f>
        <v>#REF!</v>
      </c>
    </row>
    <row r="170" spans="1:11" ht="15" customHeight="1">
      <c r="A170" s="34">
        <v>3</v>
      </c>
      <c r="B170" s="35" t="s">
        <v>3384</v>
      </c>
      <c r="C170" s="34" t="s">
        <v>1</v>
      </c>
      <c r="D170" s="35" t="s">
        <v>3385</v>
      </c>
      <c r="E170" s="36">
        <v>1144380.6399999999</v>
      </c>
      <c r="F170" s="116"/>
      <c r="G170" s="36">
        <v>571975.59</v>
      </c>
      <c r="H170" s="36">
        <v>161046.79999999999</v>
      </c>
      <c r="I170" s="36">
        <v>1555309.43</v>
      </c>
      <c r="J170" s="31"/>
      <c r="K170" s="5" t="e">
        <f>VLOOKUP(B170,#REF!,1,0)</f>
        <v>#REF!</v>
      </c>
    </row>
    <row r="171" spans="1:11" ht="15" customHeight="1">
      <c r="A171" s="34">
        <v>4</v>
      </c>
      <c r="B171" s="35" t="s">
        <v>3386</v>
      </c>
      <c r="C171" s="34" t="s">
        <v>1</v>
      </c>
      <c r="D171" s="35" t="s">
        <v>3387</v>
      </c>
      <c r="E171" s="36">
        <v>1200829.03</v>
      </c>
      <c r="F171" s="116"/>
      <c r="G171" s="36">
        <v>0</v>
      </c>
      <c r="H171" s="36">
        <v>0</v>
      </c>
      <c r="I171" s="36">
        <v>1200829.03</v>
      </c>
      <c r="J171" s="31"/>
      <c r="K171" s="5" t="e">
        <f>VLOOKUP(B171,#REF!,1,0)</f>
        <v>#REF!</v>
      </c>
    </row>
    <row r="172" spans="1:11" ht="15" customHeight="1">
      <c r="A172" s="34">
        <v>6</v>
      </c>
      <c r="B172" s="35" t="s">
        <v>3388</v>
      </c>
      <c r="C172" s="34" t="s">
        <v>3389</v>
      </c>
      <c r="D172" s="35" t="s">
        <v>3390</v>
      </c>
      <c r="E172" s="36">
        <v>1200829.03</v>
      </c>
      <c r="F172" s="116"/>
      <c r="G172" s="36">
        <v>0</v>
      </c>
      <c r="H172" s="36">
        <v>0</v>
      </c>
      <c r="I172" s="36">
        <v>1200829.03</v>
      </c>
      <c r="J172" s="31"/>
      <c r="K172" s="5" t="e">
        <f>VLOOKUP(B172,#REF!,1,0)</f>
        <v>#REF!</v>
      </c>
    </row>
    <row r="173" spans="1:11" ht="15" customHeight="1">
      <c r="A173" s="34">
        <v>4</v>
      </c>
      <c r="B173" s="35" t="s">
        <v>3391</v>
      </c>
      <c r="C173" s="34" t="s">
        <v>1</v>
      </c>
      <c r="D173" s="35" t="s">
        <v>3392</v>
      </c>
      <c r="E173" s="36">
        <v>1342535.26</v>
      </c>
      <c r="F173" s="116"/>
      <c r="G173" s="36">
        <v>571975.59</v>
      </c>
      <c r="H173" s="36">
        <v>94589.13</v>
      </c>
      <c r="I173" s="36">
        <v>1819921.72</v>
      </c>
      <c r="J173" s="31"/>
      <c r="K173" s="5" t="e">
        <f>VLOOKUP(B173,#REF!,1,0)</f>
        <v>#REF!</v>
      </c>
    </row>
    <row r="174" spans="1:11" ht="15" customHeight="1">
      <c r="A174" s="34">
        <v>6</v>
      </c>
      <c r="B174" s="35" t="s">
        <v>3393</v>
      </c>
      <c r="C174" s="34" t="s">
        <v>3394</v>
      </c>
      <c r="D174" s="35" t="s">
        <v>3395</v>
      </c>
      <c r="E174" s="36">
        <v>165140.69</v>
      </c>
      <c r="F174" s="116"/>
      <c r="G174" s="36">
        <v>0</v>
      </c>
      <c r="H174" s="36">
        <v>0</v>
      </c>
      <c r="I174" s="36">
        <v>165140.69</v>
      </c>
      <c r="J174" s="31"/>
      <c r="K174" s="5" t="e">
        <f>VLOOKUP(B174,#REF!,1,0)</f>
        <v>#REF!</v>
      </c>
    </row>
    <row r="175" spans="1:11" ht="15" customHeight="1">
      <c r="A175" s="34">
        <v>6</v>
      </c>
      <c r="B175" s="35" t="s">
        <v>3396</v>
      </c>
      <c r="C175" s="34" t="s">
        <v>3397</v>
      </c>
      <c r="D175" s="35" t="s">
        <v>3398</v>
      </c>
      <c r="E175" s="36">
        <v>251219.08</v>
      </c>
      <c r="F175" s="116"/>
      <c r="G175" s="36">
        <v>209071.64</v>
      </c>
      <c r="H175" s="36">
        <v>0</v>
      </c>
      <c r="I175" s="36">
        <v>460290.72</v>
      </c>
      <c r="J175" s="31"/>
      <c r="K175" s="5" t="e">
        <f>VLOOKUP(B175,#REF!,1,0)</f>
        <v>#REF!</v>
      </c>
    </row>
    <row r="176" spans="1:11" ht="15" customHeight="1">
      <c r="A176" s="34">
        <v>6</v>
      </c>
      <c r="B176" s="35" t="s">
        <v>3399</v>
      </c>
      <c r="C176" s="34" t="s">
        <v>3400</v>
      </c>
      <c r="D176" s="35" t="s">
        <v>3401</v>
      </c>
      <c r="E176" s="36">
        <v>926175.49</v>
      </c>
      <c r="F176" s="116"/>
      <c r="G176" s="36">
        <v>362903.95</v>
      </c>
      <c r="H176" s="36">
        <v>94589.13</v>
      </c>
      <c r="I176" s="36">
        <v>1194490.31</v>
      </c>
      <c r="J176" s="31"/>
      <c r="K176" s="5" t="e">
        <f>VLOOKUP(B176,#REF!,1,0)</f>
        <v>#REF!</v>
      </c>
    </row>
    <row r="177" spans="1:11" ht="15" customHeight="1">
      <c r="A177" s="34">
        <v>4</v>
      </c>
      <c r="B177" s="35" t="s">
        <v>3402</v>
      </c>
      <c r="C177" s="34" t="s">
        <v>1</v>
      </c>
      <c r="D177" s="35" t="s">
        <v>3403</v>
      </c>
      <c r="E177" s="36">
        <v>-749874.74</v>
      </c>
      <c r="F177" s="116"/>
      <c r="G177" s="36">
        <v>0</v>
      </c>
      <c r="H177" s="36">
        <v>10758.14</v>
      </c>
      <c r="I177" s="36">
        <v>-760632.88</v>
      </c>
      <c r="J177" s="31"/>
      <c r="K177" s="5" t="e">
        <f>VLOOKUP(B177,#REF!,1,0)</f>
        <v>#REF!</v>
      </c>
    </row>
    <row r="178" spans="1:11" ht="15" customHeight="1">
      <c r="A178" s="34">
        <v>6</v>
      </c>
      <c r="B178" s="35" t="s">
        <v>3404</v>
      </c>
      <c r="C178" s="34" t="s">
        <v>3405</v>
      </c>
      <c r="D178" s="35" t="s">
        <v>3406</v>
      </c>
      <c r="E178" s="36">
        <v>-749874.74</v>
      </c>
      <c r="F178" s="116"/>
      <c r="G178" s="36">
        <v>0</v>
      </c>
      <c r="H178" s="36">
        <v>10758.14</v>
      </c>
      <c r="I178" s="36">
        <v>-760632.88</v>
      </c>
      <c r="J178" s="31"/>
      <c r="K178" s="5" t="e">
        <f>VLOOKUP(B178,#REF!,1,0)</f>
        <v>#REF!</v>
      </c>
    </row>
    <row r="179" spans="1:11" ht="15" customHeight="1">
      <c r="A179" s="34">
        <v>4</v>
      </c>
      <c r="B179" s="35" t="s">
        <v>3407</v>
      </c>
      <c r="C179" s="34" t="s">
        <v>1</v>
      </c>
      <c r="D179" s="35" t="s">
        <v>3408</v>
      </c>
      <c r="E179" s="36">
        <v>-649108.91</v>
      </c>
      <c r="F179" s="116"/>
      <c r="G179" s="36">
        <v>0</v>
      </c>
      <c r="H179" s="36">
        <v>55699.53</v>
      </c>
      <c r="I179" s="36">
        <v>-704808.44</v>
      </c>
      <c r="J179" s="31"/>
      <c r="K179" s="5" t="e">
        <f>VLOOKUP(B179,#REF!,1,0)</f>
        <v>#REF!</v>
      </c>
    </row>
    <row r="180" spans="1:11" ht="15" customHeight="1">
      <c r="A180" s="34">
        <v>6</v>
      </c>
      <c r="B180" s="35" t="s">
        <v>3409</v>
      </c>
      <c r="C180" s="34" t="s">
        <v>3410</v>
      </c>
      <c r="D180" s="35" t="s">
        <v>3411</v>
      </c>
      <c r="E180" s="36">
        <v>-85040.36</v>
      </c>
      <c r="F180" s="116"/>
      <c r="G180" s="36">
        <v>0</v>
      </c>
      <c r="H180" s="36">
        <v>1190.51</v>
      </c>
      <c r="I180" s="36">
        <v>-86230.87</v>
      </c>
      <c r="J180" s="31"/>
      <c r="K180" s="5" t="e">
        <f>VLOOKUP(B180,#REF!,1,0)</f>
        <v>#REF!</v>
      </c>
    </row>
    <row r="181" spans="1:11" ht="15" customHeight="1">
      <c r="A181" s="34">
        <v>6</v>
      </c>
      <c r="B181" s="35" t="s">
        <v>3412</v>
      </c>
      <c r="C181" s="34" t="s">
        <v>3413</v>
      </c>
      <c r="D181" s="35" t="s">
        <v>3414</v>
      </c>
      <c r="E181" s="36">
        <v>-95415.39</v>
      </c>
      <c r="F181" s="116"/>
      <c r="G181" s="36">
        <v>0</v>
      </c>
      <c r="H181" s="36">
        <v>8177.44</v>
      </c>
      <c r="I181" s="36">
        <v>-103592.83</v>
      </c>
      <c r="J181" s="31"/>
      <c r="K181" s="5" t="e">
        <f>VLOOKUP(B181,#REF!,1,0)</f>
        <v>#REF!</v>
      </c>
    </row>
    <row r="182" spans="1:11" ht="15" customHeight="1">
      <c r="A182" s="34">
        <v>6</v>
      </c>
      <c r="B182" s="35" t="s">
        <v>3415</v>
      </c>
      <c r="C182" s="34" t="s">
        <v>3416</v>
      </c>
      <c r="D182" s="35" t="s">
        <v>3417</v>
      </c>
      <c r="E182" s="36">
        <v>-468653.16</v>
      </c>
      <c r="F182" s="116"/>
      <c r="G182" s="36">
        <v>0</v>
      </c>
      <c r="H182" s="36">
        <v>46331.58</v>
      </c>
      <c r="I182" s="36">
        <v>-514984.74</v>
      </c>
      <c r="J182" s="31"/>
      <c r="K182" s="5" t="e">
        <f>VLOOKUP(B182,#REF!,1,0)</f>
        <v>#REF!</v>
      </c>
    </row>
    <row r="183" spans="1:11" ht="15" customHeight="1">
      <c r="A183" s="34">
        <v>3</v>
      </c>
      <c r="B183" s="35" t="s">
        <v>3418</v>
      </c>
      <c r="C183" s="34" t="s">
        <v>1</v>
      </c>
      <c r="D183" s="35" t="s">
        <v>3419</v>
      </c>
      <c r="E183" s="36">
        <v>594195.86</v>
      </c>
      <c r="F183" s="116"/>
      <c r="G183" s="36">
        <v>4699.9799999999996</v>
      </c>
      <c r="H183" s="36">
        <v>14032.11</v>
      </c>
      <c r="I183" s="36">
        <v>584863.73</v>
      </c>
      <c r="J183" s="31"/>
      <c r="K183" s="5" t="e">
        <f>VLOOKUP(B183,#REF!,1,0)</f>
        <v>#REF!</v>
      </c>
    </row>
    <row r="184" spans="1:11" ht="15" customHeight="1">
      <c r="A184" s="34">
        <v>4</v>
      </c>
      <c r="B184" s="35" t="s">
        <v>3420</v>
      </c>
      <c r="C184" s="34" t="s">
        <v>1</v>
      </c>
      <c r="D184" s="35" t="s">
        <v>3421</v>
      </c>
      <c r="E184" s="36">
        <v>25206.7</v>
      </c>
      <c r="F184" s="116"/>
      <c r="G184" s="36">
        <v>0</v>
      </c>
      <c r="H184" s="36">
        <v>0</v>
      </c>
      <c r="I184" s="36">
        <v>25206.7</v>
      </c>
      <c r="J184" s="31"/>
      <c r="K184" s="5" t="e">
        <f>VLOOKUP(B184,#REF!,1,0)</f>
        <v>#REF!</v>
      </c>
    </row>
    <row r="185" spans="1:11" ht="15" customHeight="1">
      <c r="A185" s="34">
        <v>5</v>
      </c>
      <c r="B185" s="35" t="s">
        <v>3422</v>
      </c>
      <c r="C185" s="34" t="s">
        <v>1</v>
      </c>
      <c r="D185" s="35" t="s">
        <v>3423</v>
      </c>
      <c r="E185" s="36">
        <v>25206.7</v>
      </c>
      <c r="F185" s="116"/>
      <c r="G185" s="36">
        <v>0</v>
      </c>
      <c r="H185" s="36">
        <v>0</v>
      </c>
      <c r="I185" s="36">
        <v>25206.7</v>
      </c>
      <c r="J185" s="31"/>
      <c r="K185" s="5" t="e">
        <f>VLOOKUP(B185,#REF!,1,0)</f>
        <v>#REF!</v>
      </c>
    </row>
    <row r="186" spans="1:11" ht="15" customHeight="1">
      <c r="A186" s="34">
        <v>6</v>
      </c>
      <c r="B186" s="35" t="s">
        <v>3424</v>
      </c>
      <c r="C186" s="34" t="s">
        <v>3425</v>
      </c>
      <c r="D186" s="35" t="s">
        <v>3426</v>
      </c>
      <c r="E186" s="36">
        <v>25206.7</v>
      </c>
      <c r="F186" s="116"/>
      <c r="G186" s="36">
        <v>0</v>
      </c>
      <c r="H186" s="36">
        <v>0</v>
      </c>
      <c r="I186" s="36">
        <v>25206.7</v>
      </c>
      <c r="J186" s="31"/>
      <c r="K186" s="5" t="e">
        <f>VLOOKUP(B186,#REF!,1,0)</f>
        <v>#REF!</v>
      </c>
    </row>
    <row r="187" spans="1:11" ht="15" customHeight="1">
      <c r="A187" s="34">
        <v>4</v>
      </c>
      <c r="B187" s="35" t="s">
        <v>3427</v>
      </c>
      <c r="C187" s="34" t="s">
        <v>1</v>
      </c>
      <c r="D187" s="35" t="s">
        <v>3428</v>
      </c>
      <c r="E187" s="36">
        <v>936249.62</v>
      </c>
      <c r="F187" s="116"/>
      <c r="G187" s="36">
        <v>0</v>
      </c>
      <c r="H187" s="36">
        <v>0</v>
      </c>
      <c r="I187" s="36">
        <v>936249.62</v>
      </c>
      <c r="J187" s="31"/>
      <c r="K187" s="5" t="e">
        <f>VLOOKUP(B187,#REF!,1,0)</f>
        <v>#REF!</v>
      </c>
    </row>
    <row r="188" spans="1:11" ht="15" customHeight="1">
      <c r="A188" s="34">
        <v>6</v>
      </c>
      <c r="B188" s="35" t="s">
        <v>3429</v>
      </c>
      <c r="C188" s="34" t="s">
        <v>3430</v>
      </c>
      <c r="D188" s="35" t="s">
        <v>3426</v>
      </c>
      <c r="E188" s="36">
        <v>936249.62</v>
      </c>
      <c r="F188" s="116"/>
      <c r="G188" s="36">
        <v>0</v>
      </c>
      <c r="H188" s="36">
        <v>0</v>
      </c>
      <c r="I188" s="36">
        <v>936249.62</v>
      </c>
      <c r="J188" s="31"/>
      <c r="K188" s="5" t="e">
        <f>VLOOKUP(B188,#REF!,1,0)</f>
        <v>#REF!</v>
      </c>
    </row>
    <row r="189" spans="1:11" ht="15" customHeight="1">
      <c r="A189" s="34">
        <v>4</v>
      </c>
      <c r="B189" s="35" t="s">
        <v>3431</v>
      </c>
      <c r="C189" s="34" t="s">
        <v>1</v>
      </c>
      <c r="D189" s="35" t="s">
        <v>3432</v>
      </c>
      <c r="E189" s="36">
        <v>282921.24</v>
      </c>
      <c r="F189" s="116"/>
      <c r="G189" s="36">
        <v>4699.9799999999996</v>
      </c>
      <c r="H189" s="36">
        <v>0</v>
      </c>
      <c r="I189" s="36">
        <v>287621.21999999997</v>
      </c>
      <c r="J189" s="31"/>
      <c r="K189" s="5" t="e">
        <f>VLOOKUP(B189,#REF!,1,0)</f>
        <v>#REF!</v>
      </c>
    </row>
    <row r="190" spans="1:11" ht="15" customHeight="1">
      <c r="A190" s="34">
        <v>6</v>
      </c>
      <c r="B190" s="35" t="s">
        <v>3433</v>
      </c>
      <c r="C190" s="34" t="s">
        <v>3434</v>
      </c>
      <c r="D190" s="35" t="s">
        <v>3435</v>
      </c>
      <c r="E190" s="36">
        <v>50841.37</v>
      </c>
      <c r="F190" s="116"/>
      <c r="G190" s="36">
        <v>0</v>
      </c>
      <c r="H190" s="36">
        <v>0</v>
      </c>
      <c r="I190" s="36">
        <v>50841.37</v>
      </c>
      <c r="J190" s="31"/>
      <c r="K190" s="5" t="e">
        <f>VLOOKUP(B190,#REF!,1,0)</f>
        <v>#REF!</v>
      </c>
    </row>
    <row r="191" spans="1:11" ht="15" customHeight="1">
      <c r="A191" s="34">
        <v>6</v>
      </c>
      <c r="B191" s="35" t="s">
        <v>3436</v>
      </c>
      <c r="C191" s="34" t="s">
        <v>3437</v>
      </c>
      <c r="D191" s="35" t="s">
        <v>3438</v>
      </c>
      <c r="E191" s="36">
        <v>6200</v>
      </c>
      <c r="F191" s="116"/>
      <c r="G191" s="36">
        <v>0</v>
      </c>
      <c r="H191" s="36">
        <v>0</v>
      </c>
      <c r="I191" s="36">
        <v>6200</v>
      </c>
      <c r="J191" s="31"/>
      <c r="K191" s="5" t="e">
        <f>VLOOKUP(B191,#REF!,1,0)</f>
        <v>#REF!</v>
      </c>
    </row>
    <row r="192" spans="1:11" ht="15" customHeight="1">
      <c r="A192" s="34">
        <v>6</v>
      </c>
      <c r="B192" s="35" t="s">
        <v>3439</v>
      </c>
      <c r="C192" s="34" t="s">
        <v>3440</v>
      </c>
      <c r="D192" s="35" t="s">
        <v>3441</v>
      </c>
      <c r="E192" s="36">
        <v>81466.880000000005</v>
      </c>
      <c r="F192" s="116"/>
      <c r="G192" s="36">
        <v>4699.9799999999996</v>
      </c>
      <c r="H192" s="36">
        <v>0</v>
      </c>
      <c r="I192" s="36">
        <v>86166.86</v>
      </c>
      <c r="J192" s="31"/>
      <c r="K192" s="5" t="e">
        <f>VLOOKUP(B192,#REF!,1,0)</f>
        <v>#REF!</v>
      </c>
    </row>
    <row r="193" spans="1:11" ht="15" customHeight="1">
      <c r="A193" s="34">
        <v>6</v>
      </c>
      <c r="B193" s="35" t="s">
        <v>3442</v>
      </c>
      <c r="C193" s="34" t="s">
        <v>3443</v>
      </c>
      <c r="D193" s="35" t="s">
        <v>3444</v>
      </c>
      <c r="E193" s="36">
        <v>68005.240000000005</v>
      </c>
      <c r="F193" s="116"/>
      <c r="G193" s="36">
        <v>0</v>
      </c>
      <c r="H193" s="36">
        <v>0</v>
      </c>
      <c r="I193" s="36">
        <v>68005.240000000005</v>
      </c>
      <c r="J193" s="31"/>
      <c r="K193" s="5" t="e">
        <f>VLOOKUP(B193,#REF!,1,0)</f>
        <v>#REF!</v>
      </c>
    </row>
    <row r="194" spans="1:11" ht="15" customHeight="1">
      <c r="A194" s="34">
        <v>6</v>
      </c>
      <c r="B194" s="35" t="s">
        <v>3445</v>
      </c>
      <c r="C194" s="34" t="s">
        <v>3446</v>
      </c>
      <c r="D194" s="35" t="s">
        <v>3447</v>
      </c>
      <c r="E194" s="36">
        <v>76407.75</v>
      </c>
      <c r="F194" s="116"/>
      <c r="G194" s="36">
        <v>0</v>
      </c>
      <c r="H194" s="36">
        <v>0</v>
      </c>
      <c r="I194" s="36">
        <v>76407.75</v>
      </c>
      <c r="J194" s="31"/>
      <c r="K194" s="5" t="e">
        <f>VLOOKUP(B194,#REF!,1,0)</f>
        <v>#REF!</v>
      </c>
    </row>
    <row r="195" spans="1:11" ht="15" customHeight="1">
      <c r="A195" s="34">
        <v>4</v>
      </c>
      <c r="B195" s="35" t="s">
        <v>3448</v>
      </c>
      <c r="C195" s="34" t="s">
        <v>1</v>
      </c>
      <c r="D195" s="35" t="s">
        <v>3449</v>
      </c>
      <c r="E195" s="36">
        <v>392401</v>
      </c>
      <c r="F195" s="116"/>
      <c r="G195" s="36">
        <v>0</v>
      </c>
      <c r="H195" s="36">
        <v>0</v>
      </c>
      <c r="I195" s="36">
        <v>392401</v>
      </c>
      <c r="J195" s="31"/>
      <c r="K195" s="5" t="e">
        <f>VLOOKUP(B195,#REF!,1,0)</f>
        <v>#REF!</v>
      </c>
    </row>
    <row r="196" spans="1:11" ht="15" customHeight="1">
      <c r="A196" s="34">
        <v>6</v>
      </c>
      <c r="B196" s="35" t="s">
        <v>3450</v>
      </c>
      <c r="C196" s="34" t="s">
        <v>3451</v>
      </c>
      <c r="D196" s="35" t="s">
        <v>3452</v>
      </c>
      <c r="E196" s="36">
        <v>392401</v>
      </c>
      <c r="F196" s="116"/>
      <c r="G196" s="36">
        <v>0</v>
      </c>
      <c r="H196" s="36">
        <v>0</v>
      </c>
      <c r="I196" s="36">
        <v>392401</v>
      </c>
      <c r="J196" s="31"/>
      <c r="K196" s="5" t="e">
        <f>VLOOKUP(B196,#REF!,1,0)</f>
        <v>#REF!</v>
      </c>
    </row>
    <row r="197" spans="1:11" ht="15" customHeight="1">
      <c r="A197" s="34">
        <v>4</v>
      </c>
      <c r="B197" s="35" t="s">
        <v>3453</v>
      </c>
      <c r="C197" s="34" t="s">
        <v>1</v>
      </c>
      <c r="D197" s="35" t="s">
        <v>3454</v>
      </c>
      <c r="E197" s="36">
        <v>-1042582.7</v>
      </c>
      <c r="F197" s="116"/>
      <c r="G197" s="36">
        <v>0</v>
      </c>
      <c r="H197" s="36">
        <v>14032.11</v>
      </c>
      <c r="I197" s="36">
        <v>-1056614.81</v>
      </c>
      <c r="J197" s="31"/>
      <c r="K197" s="5" t="e">
        <f>VLOOKUP(B197,#REF!,1,0)</f>
        <v>#REF!</v>
      </c>
    </row>
    <row r="198" spans="1:11" ht="15" customHeight="1">
      <c r="A198" s="34">
        <v>5</v>
      </c>
      <c r="B198" s="35" t="s">
        <v>3455</v>
      </c>
      <c r="C198" s="34" t="s">
        <v>1</v>
      </c>
      <c r="D198" s="35" t="s">
        <v>3456</v>
      </c>
      <c r="E198" s="36">
        <v>-20920.05</v>
      </c>
      <c r="F198" s="116"/>
      <c r="G198" s="36">
        <v>0</v>
      </c>
      <c r="H198" s="36">
        <v>134.25</v>
      </c>
      <c r="I198" s="36">
        <v>-21054.3</v>
      </c>
      <c r="J198" s="31"/>
      <c r="K198" s="5" t="e">
        <f>VLOOKUP(B198,#REF!,1,0)</f>
        <v>#REF!</v>
      </c>
    </row>
    <row r="199" spans="1:11" ht="15" customHeight="1">
      <c r="A199" s="34">
        <v>6</v>
      </c>
      <c r="B199" s="35" t="s">
        <v>3457</v>
      </c>
      <c r="C199" s="34" t="s">
        <v>3458</v>
      </c>
      <c r="D199" s="35" t="s">
        <v>3459</v>
      </c>
      <c r="E199" s="36">
        <v>-20920.05</v>
      </c>
      <c r="F199" s="116"/>
      <c r="G199" s="36">
        <v>0</v>
      </c>
      <c r="H199" s="36">
        <v>134.25</v>
      </c>
      <c r="I199" s="36">
        <v>-21054.3</v>
      </c>
      <c r="J199" s="31"/>
      <c r="K199" s="5" t="e">
        <f>VLOOKUP(B199,#REF!,1,0)</f>
        <v>#REF!</v>
      </c>
    </row>
    <row r="200" spans="1:11" ht="15" customHeight="1">
      <c r="A200" s="34">
        <v>5</v>
      </c>
      <c r="B200" s="35" t="s">
        <v>3460</v>
      </c>
      <c r="C200" s="34" t="s">
        <v>1</v>
      </c>
      <c r="D200" s="35" t="s">
        <v>3461</v>
      </c>
      <c r="E200" s="36">
        <v>-746932.66</v>
      </c>
      <c r="F200" s="116"/>
      <c r="G200" s="36">
        <v>0</v>
      </c>
      <c r="H200" s="36">
        <v>6452.88</v>
      </c>
      <c r="I200" s="36">
        <v>-753385.54</v>
      </c>
      <c r="J200" s="31"/>
      <c r="K200" s="5" t="e">
        <f>VLOOKUP(B200,#REF!,1,0)</f>
        <v>#REF!</v>
      </c>
    </row>
    <row r="201" spans="1:11" ht="15" customHeight="1">
      <c r="A201" s="34">
        <v>6</v>
      </c>
      <c r="B201" s="35" t="s">
        <v>3462</v>
      </c>
      <c r="C201" s="34" t="s">
        <v>3463</v>
      </c>
      <c r="D201" s="35" t="s">
        <v>3464</v>
      </c>
      <c r="E201" s="36">
        <v>-746932.66</v>
      </c>
      <c r="F201" s="116"/>
      <c r="G201" s="36">
        <v>0</v>
      </c>
      <c r="H201" s="36">
        <v>6452.88</v>
      </c>
      <c r="I201" s="36">
        <v>-753385.54</v>
      </c>
      <c r="J201" s="31"/>
      <c r="K201" s="5" t="e">
        <f>VLOOKUP(B201,#REF!,1,0)</f>
        <v>#REF!</v>
      </c>
    </row>
    <row r="202" spans="1:11" ht="15" customHeight="1">
      <c r="A202" s="34">
        <v>5</v>
      </c>
      <c r="B202" s="35" t="s">
        <v>3465</v>
      </c>
      <c r="C202" s="34" t="s">
        <v>1</v>
      </c>
      <c r="D202" s="35" t="s">
        <v>3466</v>
      </c>
      <c r="E202" s="36">
        <v>-113040.29</v>
      </c>
      <c r="F202" s="116"/>
      <c r="G202" s="36">
        <v>0</v>
      </c>
      <c r="H202" s="36">
        <v>2136.31</v>
      </c>
      <c r="I202" s="36">
        <v>-115176.6</v>
      </c>
      <c r="J202" s="31"/>
      <c r="K202" s="5" t="e">
        <f>VLOOKUP(B202,#REF!,1,0)</f>
        <v>#REF!</v>
      </c>
    </row>
    <row r="203" spans="1:11" ht="15" customHeight="1">
      <c r="A203" s="34">
        <v>6</v>
      </c>
      <c r="B203" s="35" t="s">
        <v>3467</v>
      </c>
      <c r="C203" s="34" t="s">
        <v>3468</v>
      </c>
      <c r="D203" s="35" t="s">
        <v>3469</v>
      </c>
      <c r="E203" s="36">
        <v>-45815.53</v>
      </c>
      <c r="F203" s="116"/>
      <c r="G203" s="36">
        <v>0</v>
      </c>
      <c r="H203" s="36">
        <v>236.25</v>
      </c>
      <c r="I203" s="36">
        <v>-46051.78</v>
      </c>
      <c r="J203" s="31"/>
      <c r="K203" s="5" t="e">
        <f>VLOOKUP(B203,#REF!,1,0)</f>
        <v>#REF!</v>
      </c>
    </row>
    <row r="204" spans="1:11" ht="15" customHeight="1">
      <c r="A204" s="34">
        <v>6</v>
      </c>
      <c r="B204" s="35" t="s">
        <v>3470</v>
      </c>
      <c r="C204" s="34" t="s">
        <v>3471</v>
      </c>
      <c r="D204" s="35" t="s">
        <v>3472</v>
      </c>
      <c r="E204" s="36">
        <v>-6200</v>
      </c>
      <c r="F204" s="116"/>
      <c r="G204" s="36">
        <v>0</v>
      </c>
      <c r="H204" s="36">
        <v>0</v>
      </c>
      <c r="I204" s="36">
        <v>-6200</v>
      </c>
      <c r="J204" s="31"/>
      <c r="K204" s="5" t="e">
        <f>VLOOKUP(B204,#REF!,1,0)</f>
        <v>#REF!</v>
      </c>
    </row>
    <row r="205" spans="1:11" ht="15" customHeight="1">
      <c r="A205" s="34">
        <v>6</v>
      </c>
      <c r="B205" s="35" t="s">
        <v>3473</v>
      </c>
      <c r="C205" s="34" t="s">
        <v>3474</v>
      </c>
      <c r="D205" s="35" t="s">
        <v>3475</v>
      </c>
      <c r="E205" s="36">
        <v>-17574.64</v>
      </c>
      <c r="F205" s="116"/>
      <c r="G205" s="36">
        <v>0</v>
      </c>
      <c r="H205" s="36">
        <v>696.57</v>
      </c>
      <c r="I205" s="36">
        <v>-18271.21</v>
      </c>
      <c r="J205" s="31"/>
      <c r="K205" s="5" t="e">
        <f>VLOOKUP(B205,#REF!,1,0)</f>
        <v>#REF!</v>
      </c>
    </row>
    <row r="206" spans="1:11" ht="15" customHeight="1">
      <c r="A206" s="34">
        <v>6</v>
      </c>
      <c r="B206" s="35" t="s">
        <v>3476</v>
      </c>
      <c r="C206" s="34" t="s">
        <v>3477</v>
      </c>
      <c r="D206" s="35" t="s">
        <v>3478</v>
      </c>
      <c r="E206" s="36">
        <v>-32611.03</v>
      </c>
      <c r="F206" s="116"/>
      <c r="G206" s="36">
        <v>0</v>
      </c>
      <c r="H206" s="36">
        <v>566.76</v>
      </c>
      <c r="I206" s="36">
        <v>-33177.79</v>
      </c>
      <c r="J206" s="31"/>
      <c r="K206" s="5" t="e">
        <f>VLOOKUP(B206,#REF!,1,0)</f>
        <v>#REF!</v>
      </c>
    </row>
    <row r="207" spans="1:11" ht="15" customHeight="1">
      <c r="A207" s="34">
        <v>6</v>
      </c>
      <c r="B207" s="35" t="s">
        <v>3479</v>
      </c>
      <c r="C207" s="34" t="s">
        <v>3480</v>
      </c>
      <c r="D207" s="35" t="s">
        <v>3481</v>
      </c>
      <c r="E207" s="36">
        <v>-10839.09</v>
      </c>
      <c r="F207" s="116"/>
      <c r="G207" s="36">
        <v>0</v>
      </c>
      <c r="H207" s="36">
        <v>636.73</v>
      </c>
      <c r="I207" s="36">
        <v>-11475.82</v>
      </c>
      <c r="J207" s="31"/>
      <c r="K207" s="5" t="e">
        <f>VLOOKUP(B207,#REF!,1,0)</f>
        <v>#REF!</v>
      </c>
    </row>
    <row r="208" spans="1:11" ht="15" customHeight="1">
      <c r="A208" s="34">
        <v>5</v>
      </c>
      <c r="B208" s="35" t="s">
        <v>3482</v>
      </c>
      <c r="C208" s="34" t="s">
        <v>1</v>
      </c>
      <c r="D208" s="35" t="s">
        <v>3483</v>
      </c>
      <c r="E208" s="36">
        <v>-161689.70000000001</v>
      </c>
      <c r="F208" s="116"/>
      <c r="G208" s="36">
        <v>0</v>
      </c>
      <c r="H208" s="36">
        <v>5308.67</v>
      </c>
      <c r="I208" s="36">
        <v>-166998.37</v>
      </c>
      <c r="J208" s="31"/>
      <c r="K208" s="5" t="e">
        <f>VLOOKUP(B208,#REF!,1,0)</f>
        <v>#REF!</v>
      </c>
    </row>
    <row r="209" spans="1:11" ht="15" customHeight="1">
      <c r="A209" s="34">
        <v>6</v>
      </c>
      <c r="B209" s="35" t="s">
        <v>3484</v>
      </c>
      <c r="C209" s="34" t="s">
        <v>3485</v>
      </c>
      <c r="D209" s="35" t="s">
        <v>3486</v>
      </c>
      <c r="E209" s="36">
        <v>-161689.70000000001</v>
      </c>
      <c r="F209" s="116"/>
      <c r="G209" s="36">
        <v>0</v>
      </c>
      <c r="H209" s="36">
        <v>5308.67</v>
      </c>
      <c r="I209" s="36">
        <v>-166998.37</v>
      </c>
      <c r="J209" s="31"/>
      <c r="K209" s="5" t="e">
        <f>VLOOKUP(B209,#REF!,1,0)</f>
        <v>#REF!</v>
      </c>
    </row>
    <row r="210" spans="1:11" ht="15" customHeight="1">
      <c r="A210" s="34">
        <v>1</v>
      </c>
      <c r="B210" s="35" t="s">
        <v>3487</v>
      </c>
      <c r="C210" s="34" t="s">
        <v>1</v>
      </c>
      <c r="D210" s="35" t="s">
        <v>3488</v>
      </c>
      <c r="E210" s="36">
        <v>512104504.35000002</v>
      </c>
      <c r="F210" s="116"/>
      <c r="G210" s="36">
        <v>262279289.78999999</v>
      </c>
      <c r="H210" s="36">
        <v>242586263.84999999</v>
      </c>
      <c r="I210" s="36">
        <v>531797530.29000002</v>
      </c>
      <c r="J210" s="31"/>
      <c r="K210" s="5" t="e">
        <f>VLOOKUP(B210,#REF!,1,0)</f>
        <v>#REF!</v>
      </c>
    </row>
    <row r="211" spans="1:11" ht="15" customHeight="1">
      <c r="A211" s="34">
        <v>3</v>
      </c>
      <c r="B211" s="35" t="s">
        <v>3489</v>
      </c>
      <c r="C211" s="34" t="s">
        <v>1</v>
      </c>
      <c r="D211" s="35" t="s">
        <v>3490</v>
      </c>
      <c r="E211" s="36">
        <v>6834901.7699999996</v>
      </c>
      <c r="F211" s="116"/>
      <c r="G211" s="36">
        <v>6997676.4299999997</v>
      </c>
      <c r="H211" s="36">
        <v>6834901.7699999996</v>
      </c>
      <c r="I211" s="36">
        <v>6997676.4299999997</v>
      </c>
      <c r="J211" s="31"/>
      <c r="K211" s="5" t="e">
        <f>VLOOKUP(B211,#REF!,1,0)</f>
        <v>#REF!</v>
      </c>
    </row>
    <row r="212" spans="1:11" ht="15" customHeight="1">
      <c r="A212" s="34">
        <v>4</v>
      </c>
      <c r="B212" s="35" t="s">
        <v>3491</v>
      </c>
      <c r="C212" s="34" t="s">
        <v>1</v>
      </c>
      <c r="D212" s="35" t="s">
        <v>5914</v>
      </c>
      <c r="E212" s="36">
        <v>6834901.7699999996</v>
      </c>
      <c r="F212" s="116"/>
      <c r="G212" s="36">
        <v>6997676.4299999997</v>
      </c>
      <c r="H212" s="36">
        <v>6834901.7699999996</v>
      </c>
      <c r="I212" s="36">
        <v>6997676.4299999997</v>
      </c>
      <c r="J212" s="31"/>
      <c r="K212" s="5" t="e">
        <f>VLOOKUP(B212,#REF!,1,0)</f>
        <v>#REF!</v>
      </c>
    </row>
    <row r="213" spans="1:11" ht="15" customHeight="1">
      <c r="A213" s="34">
        <v>5</v>
      </c>
      <c r="B213" s="35" t="s">
        <v>3493</v>
      </c>
      <c r="C213" s="34" t="s">
        <v>1</v>
      </c>
      <c r="D213" s="35" t="s">
        <v>3494</v>
      </c>
      <c r="E213" s="36">
        <v>6834901.7699999996</v>
      </c>
      <c r="F213" s="116"/>
      <c r="G213" s="36">
        <v>6997676.4299999997</v>
      </c>
      <c r="H213" s="36">
        <v>6834901.7699999996</v>
      </c>
      <c r="I213" s="36">
        <v>6997676.4299999997</v>
      </c>
      <c r="J213" s="31"/>
      <c r="K213" s="5" t="e">
        <f>VLOOKUP(B213,#REF!,1,0)</f>
        <v>#REF!</v>
      </c>
    </row>
    <row r="214" spans="1:11" ht="15" customHeight="1">
      <c r="A214" s="34">
        <v>6</v>
      </c>
      <c r="B214" s="35" t="s">
        <v>3495</v>
      </c>
      <c r="C214" s="34" t="s">
        <v>3496</v>
      </c>
      <c r="D214" s="35" t="s">
        <v>3497</v>
      </c>
      <c r="E214" s="36">
        <v>6834901.7699999996</v>
      </c>
      <c r="F214" s="116"/>
      <c r="G214" s="36">
        <v>6997676.4299999997</v>
      </c>
      <c r="H214" s="36">
        <v>6834901.7699999996</v>
      </c>
      <c r="I214" s="36">
        <v>6997676.4299999997</v>
      </c>
      <c r="J214" s="31"/>
      <c r="K214" s="5" t="e">
        <f>VLOOKUP(B214,#REF!,1,0)</f>
        <v>#REF!</v>
      </c>
    </row>
    <row r="215" spans="1:11" ht="15" customHeight="1">
      <c r="A215" s="34">
        <v>3</v>
      </c>
      <c r="B215" s="35" t="s">
        <v>3498</v>
      </c>
      <c r="C215" s="34" t="s">
        <v>1</v>
      </c>
      <c r="D215" s="35" t="s">
        <v>3499</v>
      </c>
      <c r="E215" s="36">
        <v>9828182.6400000006</v>
      </c>
      <c r="F215" s="116"/>
      <c r="G215" s="36">
        <v>73515759.760000005</v>
      </c>
      <c r="H215" s="36">
        <v>73790023.239999995</v>
      </c>
      <c r="I215" s="36">
        <v>9553919.1600000001</v>
      </c>
      <c r="J215" s="31"/>
      <c r="K215" s="5" t="e">
        <f>VLOOKUP(B215,#REF!,1,0)</f>
        <v>#REF!</v>
      </c>
    </row>
    <row r="216" spans="1:11" ht="15" customHeight="1">
      <c r="A216" s="34">
        <v>4</v>
      </c>
      <c r="B216" s="35" t="s">
        <v>3500</v>
      </c>
      <c r="C216" s="34" t="s">
        <v>1</v>
      </c>
      <c r="D216" s="35" t="s">
        <v>3501</v>
      </c>
      <c r="E216" s="36">
        <v>9828182.6400000006</v>
      </c>
      <c r="F216" s="116"/>
      <c r="G216" s="36">
        <v>73515759.760000005</v>
      </c>
      <c r="H216" s="36">
        <v>73790023.239999995</v>
      </c>
      <c r="I216" s="36">
        <v>9553919.1600000001</v>
      </c>
      <c r="J216" s="31"/>
      <c r="K216" s="5" t="e">
        <f>VLOOKUP(B216,#REF!,1,0)</f>
        <v>#REF!</v>
      </c>
    </row>
    <row r="217" spans="1:11" ht="15" customHeight="1">
      <c r="A217" s="34">
        <v>5</v>
      </c>
      <c r="B217" s="35" t="s">
        <v>3502</v>
      </c>
      <c r="C217" s="34" t="s">
        <v>1</v>
      </c>
      <c r="D217" s="35" t="s">
        <v>3503</v>
      </c>
      <c r="E217" s="36">
        <v>9828182.6400000006</v>
      </c>
      <c r="F217" s="116"/>
      <c r="G217" s="36">
        <v>73515759.760000005</v>
      </c>
      <c r="H217" s="36">
        <v>73790023.239999995</v>
      </c>
      <c r="I217" s="36">
        <v>9553919.1600000001</v>
      </c>
      <c r="J217" s="31"/>
      <c r="K217" s="5" t="e">
        <f>VLOOKUP(B217,#REF!,1,0)</f>
        <v>#REF!</v>
      </c>
    </row>
    <row r="218" spans="1:11" ht="15" customHeight="1">
      <c r="A218" s="34">
        <v>6</v>
      </c>
      <c r="B218" s="35" t="s">
        <v>3504</v>
      </c>
      <c r="C218" s="34" t="s">
        <v>3505</v>
      </c>
      <c r="D218" s="35" t="s">
        <v>3506</v>
      </c>
      <c r="E218" s="36">
        <v>10</v>
      </c>
      <c r="F218" s="116"/>
      <c r="G218" s="36">
        <v>0</v>
      </c>
      <c r="H218" s="36">
        <v>0</v>
      </c>
      <c r="I218" s="36">
        <v>10</v>
      </c>
      <c r="J218" s="31"/>
      <c r="K218" s="5" t="e">
        <f>VLOOKUP(B218,#REF!,1,0)</f>
        <v>#REF!</v>
      </c>
    </row>
    <row r="219" spans="1:11" ht="15" customHeight="1">
      <c r="A219" s="34">
        <v>6</v>
      </c>
      <c r="B219" s="35" t="s">
        <v>3507</v>
      </c>
      <c r="C219" s="34" t="s">
        <v>3508</v>
      </c>
      <c r="D219" s="35" t="s">
        <v>3509</v>
      </c>
      <c r="E219" s="36">
        <v>6810926.0999999996</v>
      </c>
      <c r="F219" s="116"/>
      <c r="G219" s="36">
        <v>5724454.5199999996</v>
      </c>
      <c r="H219" s="36">
        <v>5876939.2400000002</v>
      </c>
      <c r="I219" s="36">
        <v>6658441.3799999999</v>
      </c>
      <c r="J219" s="31"/>
      <c r="K219" s="5" t="e">
        <f>VLOOKUP(B219,#REF!,1,0)</f>
        <v>#REF!</v>
      </c>
    </row>
    <row r="220" spans="1:11" ht="15" customHeight="1">
      <c r="A220" s="34">
        <v>6</v>
      </c>
      <c r="B220" s="35" t="s">
        <v>3513</v>
      </c>
      <c r="C220" s="34" t="s">
        <v>3514</v>
      </c>
      <c r="D220" s="35" t="s">
        <v>3515</v>
      </c>
      <c r="E220" s="36">
        <v>3017246.54</v>
      </c>
      <c r="F220" s="116"/>
      <c r="G220" s="36">
        <v>67791305.239999995</v>
      </c>
      <c r="H220" s="36">
        <v>67913084</v>
      </c>
      <c r="I220" s="36">
        <v>2895467.78</v>
      </c>
      <c r="J220" s="31"/>
      <c r="K220" s="5" t="e">
        <f>VLOOKUP(B220,#REF!,1,0)</f>
        <v>#REF!</v>
      </c>
    </row>
    <row r="221" spans="1:11" ht="15" customHeight="1">
      <c r="A221" s="34">
        <v>3</v>
      </c>
      <c r="B221" s="35" t="s">
        <v>3516</v>
      </c>
      <c r="C221" s="34" t="s">
        <v>1</v>
      </c>
      <c r="D221" s="35" t="s">
        <v>3517</v>
      </c>
      <c r="E221" s="36">
        <v>103617470.67</v>
      </c>
      <c r="F221" s="116"/>
      <c r="G221" s="36">
        <v>55639692.600000001</v>
      </c>
      <c r="H221" s="36">
        <v>47830759.200000003</v>
      </c>
      <c r="I221" s="36">
        <v>111426404.06999999</v>
      </c>
      <c r="J221" s="31"/>
      <c r="K221" s="5" t="e">
        <f>VLOOKUP(B221,#REF!,1,0)</f>
        <v>#REF!</v>
      </c>
    </row>
    <row r="222" spans="1:11" ht="15" customHeight="1">
      <c r="A222" s="34">
        <v>4</v>
      </c>
      <c r="B222" s="35" t="s">
        <v>3518</v>
      </c>
      <c r="C222" s="34" t="s">
        <v>1</v>
      </c>
      <c r="D222" s="35" t="s">
        <v>3519</v>
      </c>
      <c r="E222" s="36">
        <v>103617470.67</v>
      </c>
      <c r="F222" s="116"/>
      <c r="G222" s="36">
        <v>55639692.600000001</v>
      </c>
      <c r="H222" s="36">
        <v>47830759.200000003</v>
      </c>
      <c r="I222" s="36">
        <v>111426404.06999999</v>
      </c>
      <c r="J222" s="31"/>
      <c r="K222" s="5" t="e">
        <f>VLOOKUP(B222,#REF!,1,0)</f>
        <v>#REF!</v>
      </c>
    </row>
    <row r="223" spans="1:11" ht="15" customHeight="1">
      <c r="A223" s="34">
        <v>5</v>
      </c>
      <c r="B223" s="35" t="s">
        <v>3520</v>
      </c>
      <c r="C223" s="34" t="s">
        <v>1</v>
      </c>
      <c r="D223" s="35" t="s">
        <v>3521</v>
      </c>
      <c r="E223" s="36">
        <v>103617470.67</v>
      </c>
      <c r="F223" s="116"/>
      <c r="G223" s="36">
        <v>55639692.600000001</v>
      </c>
      <c r="H223" s="36">
        <v>47830759.200000003</v>
      </c>
      <c r="I223" s="36">
        <v>111426404.06999999</v>
      </c>
      <c r="J223" s="31"/>
      <c r="K223" s="5" t="e">
        <f>VLOOKUP(B223,#REF!,1,0)</f>
        <v>#REF!</v>
      </c>
    </row>
    <row r="224" spans="1:11" ht="15" customHeight="1">
      <c r="A224" s="34">
        <v>6</v>
      </c>
      <c r="B224" s="35" t="s">
        <v>3522</v>
      </c>
      <c r="C224" s="34" t="s">
        <v>3523</v>
      </c>
      <c r="D224" s="35" t="s">
        <v>3524</v>
      </c>
      <c r="E224" s="36">
        <v>103617470.67</v>
      </c>
      <c r="F224" s="116"/>
      <c r="G224" s="36">
        <v>55639692.600000001</v>
      </c>
      <c r="H224" s="36">
        <v>47830759.200000003</v>
      </c>
      <c r="I224" s="36">
        <v>111426404.06999999</v>
      </c>
      <c r="J224" s="31"/>
      <c r="K224" s="5" t="e">
        <f>VLOOKUP(B224,#REF!,1,0)</f>
        <v>#REF!</v>
      </c>
    </row>
    <row r="225" spans="1:11" ht="15" customHeight="1">
      <c r="A225" s="34">
        <v>3</v>
      </c>
      <c r="B225" s="35" t="s">
        <v>3525</v>
      </c>
      <c r="C225" s="34" t="s">
        <v>1</v>
      </c>
      <c r="D225" s="35" t="s">
        <v>3526</v>
      </c>
      <c r="E225" s="36">
        <v>25664270.609999999</v>
      </c>
      <c r="F225" s="116"/>
      <c r="G225" s="36">
        <v>0</v>
      </c>
      <c r="H225" s="36">
        <v>0</v>
      </c>
      <c r="I225" s="36">
        <v>25664270.609999999</v>
      </c>
      <c r="J225" s="31"/>
      <c r="K225" s="5" t="e">
        <f>VLOOKUP(B225,#REF!,1,0)</f>
        <v>#REF!</v>
      </c>
    </row>
    <row r="226" spans="1:11" ht="15" customHeight="1">
      <c r="A226" s="34">
        <v>4</v>
      </c>
      <c r="B226" s="35" t="s">
        <v>3527</v>
      </c>
      <c r="C226" s="34" t="s">
        <v>1</v>
      </c>
      <c r="D226" s="35" t="s">
        <v>3528</v>
      </c>
      <c r="E226" s="36">
        <v>25664270.609999999</v>
      </c>
      <c r="F226" s="116"/>
      <c r="G226" s="36">
        <v>0</v>
      </c>
      <c r="H226" s="36">
        <v>0</v>
      </c>
      <c r="I226" s="36">
        <v>25664270.609999999</v>
      </c>
      <c r="J226" s="31"/>
      <c r="K226" s="5" t="e">
        <f>VLOOKUP(B226,#REF!,1,0)</f>
        <v>#REF!</v>
      </c>
    </row>
    <row r="227" spans="1:11" ht="15" customHeight="1">
      <c r="A227" s="34">
        <v>6</v>
      </c>
      <c r="B227" s="35" t="s">
        <v>3529</v>
      </c>
      <c r="C227" s="34" t="s">
        <v>3530</v>
      </c>
      <c r="D227" s="35" t="s">
        <v>3531</v>
      </c>
      <c r="E227" s="36">
        <v>5200000</v>
      </c>
      <c r="F227" s="116"/>
      <c r="G227" s="36">
        <v>0</v>
      </c>
      <c r="H227" s="36">
        <v>0</v>
      </c>
      <c r="I227" s="36">
        <v>5200000</v>
      </c>
      <c r="J227" s="31"/>
      <c r="K227" s="5" t="e">
        <f>VLOOKUP(B227,#REF!,1,0)</f>
        <v>#REF!</v>
      </c>
    </row>
    <row r="228" spans="1:11" ht="15" customHeight="1">
      <c r="A228" s="34">
        <v>6</v>
      </c>
      <c r="B228" s="35" t="s">
        <v>3532</v>
      </c>
      <c r="C228" s="34" t="s">
        <v>3533</v>
      </c>
      <c r="D228" s="35" t="s">
        <v>3452</v>
      </c>
      <c r="E228" s="36">
        <v>1760000</v>
      </c>
      <c r="F228" s="116"/>
      <c r="G228" s="36">
        <v>0</v>
      </c>
      <c r="H228" s="36">
        <v>0</v>
      </c>
      <c r="I228" s="36">
        <v>1760000</v>
      </c>
      <c r="J228" s="31"/>
      <c r="K228" s="5" t="e">
        <f>VLOOKUP(B228,#REF!,1,0)</f>
        <v>#REF!</v>
      </c>
    </row>
    <row r="229" spans="1:11" ht="15" customHeight="1">
      <c r="A229" s="34">
        <v>6</v>
      </c>
      <c r="B229" s="35" t="s">
        <v>3534</v>
      </c>
      <c r="C229" s="34" t="s">
        <v>3535</v>
      </c>
      <c r="D229" s="35" t="s">
        <v>3536</v>
      </c>
      <c r="E229" s="36">
        <v>3457000</v>
      </c>
      <c r="F229" s="116"/>
      <c r="G229" s="36">
        <v>0</v>
      </c>
      <c r="H229" s="36">
        <v>0</v>
      </c>
      <c r="I229" s="36">
        <v>3457000</v>
      </c>
      <c r="J229" s="31"/>
      <c r="K229" s="5" t="e">
        <f>VLOOKUP(B229,#REF!,1,0)</f>
        <v>#REF!</v>
      </c>
    </row>
    <row r="230" spans="1:11" ht="15" customHeight="1">
      <c r="A230" s="34">
        <v>6</v>
      </c>
      <c r="B230" s="35" t="s">
        <v>3537</v>
      </c>
      <c r="C230" s="34" t="s">
        <v>3538</v>
      </c>
      <c r="D230" s="35" t="s">
        <v>3539</v>
      </c>
      <c r="E230" s="36">
        <v>15247270.609999999</v>
      </c>
      <c r="F230" s="116"/>
      <c r="G230" s="36">
        <v>0</v>
      </c>
      <c r="H230" s="36">
        <v>0</v>
      </c>
      <c r="I230" s="36">
        <v>15247270.609999999</v>
      </c>
      <c r="J230" s="31"/>
      <c r="K230" s="5" t="e">
        <f>VLOOKUP(B230,#REF!,1,0)</f>
        <v>#REF!</v>
      </c>
    </row>
    <row r="231" spans="1:11" ht="15" customHeight="1">
      <c r="A231" s="34">
        <v>3</v>
      </c>
      <c r="B231" s="35" t="s">
        <v>3540</v>
      </c>
      <c r="C231" s="34" t="s">
        <v>1</v>
      </c>
      <c r="D231" s="35" t="s">
        <v>3541</v>
      </c>
      <c r="E231" s="36">
        <v>270382371.33999997</v>
      </c>
      <c r="F231" s="116"/>
      <c r="G231" s="36">
        <v>104947325.76000001</v>
      </c>
      <c r="H231" s="36">
        <v>96670688.069999993</v>
      </c>
      <c r="I231" s="36">
        <v>278659009.02999997</v>
      </c>
      <c r="J231" s="31"/>
      <c r="K231" s="5" t="e">
        <f>VLOOKUP(B231,#REF!,1,0)</f>
        <v>#REF!</v>
      </c>
    </row>
    <row r="232" spans="1:11" ht="15" customHeight="1">
      <c r="A232" s="34">
        <v>4</v>
      </c>
      <c r="B232" s="35" t="s">
        <v>3542</v>
      </c>
      <c r="C232" s="34" t="s">
        <v>1</v>
      </c>
      <c r="D232" s="35" t="s">
        <v>3543</v>
      </c>
      <c r="E232" s="36">
        <v>174528694.93000001</v>
      </c>
      <c r="F232" s="116"/>
      <c r="G232" s="36">
        <v>13547231.529999999</v>
      </c>
      <c r="H232" s="36">
        <v>7283758.4699999997</v>
      </c>
      <c r="I232" s="36">
        <v>180792167.99000001</v>
      </c>
      <c r="J232" s="31"/>
      <c r="K232" s="5" t="e">
        <f>VLOOKUP(B232,#REF!,1,0)</f>
        <v>#REF!</v>
      </c>
    </row>
    <row r="233" spans="1:11" ht="15" customHeight="1">
      <c r="A233" s="34">
        <v>6</v>
      </c>
      <c r="B233" s="35" t="s">
        <v>3544</v>
      </c>
      <c r="C233" s="34" t="s">
        <v>3545</v>
      </c>
      <c r="D233" s="35" t="s">
        <v>3546</v>
      </c>
      <c r="E233" s="36">
        <v>53121486.200000003</v>
      </c>
      <c r="F233" s="116"/>
      <c r="G233" s="36">
        <v>4306354.96</v>
      </c>
      <c r="H233" s="36">
        <v>2368050.66</v>
      </c>
      <c r="I233" s="36">
        <v>55059790.5</v>
      </c>
      <c r="J233" s="31"/>
      <c r="K233" s="5" t="e">
        <f>VLOOKUP(B233,#REF!,1,0)</f>
        <v>#REF!</v>
      </c>
    </row>
    <row r="234" spans="1:11" ht="15" customHeight="1">
      <c r="A234" s="34">
        <v>6</v>
      </c>
      <c r="B234" s="35" t="s">
        <v>3547</v>
      </c>
      <c r="C234" s="34" t="s">
        <v>3548</v>
      </c>
      <c r="D234" s="35" t="s">
        <v>3549</v>
      </c>
      <c r="E234" s="36">
        <v>121407208.73</v>
      </c>
      <c r="F234" s="116"/>
      <c r="G234" s="36">
        <v>9240876.5700000003</v>
      </c>
      <c r="H234" s="36">
        <v>4915707.8099999996</v>
      </c>
      <c r="I234" s="36">
        <v>125732377.48999999</v>
      </c>
      <c r="J234" s="31"/>
      <c r="K234" s="5" t="e">
        <f>VLOOKUP(B234,#REF!,1,0)</f>
        <v>#REF!</v>
      </c>
    </row>
    <row r="235" spans="1:11" ht="15" customHeight="1">
      <c r="A235" s="34">
        <v>4</v>
      </c>
      <c r="B235" s="35" t="s">
        <v>3550</v>
      </c>
      <c r="C235" s="34" t="s">
        <v>1</v>
      </c>
      <c r="D235" s="35" t="s">
        <v>3551</v>
      </c>
      <c r="E235" s="36">
        <v>3250118.92</v>
      </c>
      <c r="F235" s="116"/>
      <c r="G235" s="36">
        <v>18268.080000000002</v>
      </c>
      <c r="H235" s="36">
        <v>129032.9</v>
      </c>
      <c r="I235" s="36">
        <v>3139354.1</v>
      </c>
      <c r="J235" s="31"/>
      <c r="K235" s="5" t="e">
        <f>VLOOKUP(B235,#REF!,1,0)</f>
        <v>#REF!</v>
      </c>
    </row>
    <row r="236" spans="1:11" ht="15" customHeight="1">
      <c r="A236" s="34">
        <v>5</v>
      </c>
      <c r="B236" s="35" t="s">
        <v>3552</v>
      </c>
      <c r="C236" s="34" t="s">
        <v>1</v>
      </c>
      <c r="D236" s="35" t="s">
        <v>3553</v>
      </c>
      <c r="E236" s="36">
        <v>1520431.31</v>
      </c>
      <c r="F236" s="116"/>
      <c r="G236" s="36">
        <v>18268.080000000002</v>
      </c>
      <c r="H236" s="36">
        <v>0</v>
      </c>
      <c r="I236" s="36">
        <v>1538699.39</v>
      </c>
      <c r="J236" s="31"/>
      <c r="K236" s="5" t="e">
        <f>VLOOKUP(B236,#REF!,1,0)</f>
        <v>#REF!</v>
      </c>
    </row>
    <row r="237" spans="1:11" ht="15" customHeight="1">
      <c r="A237" s="34">
        <v>6</v>
      </c>
      <c r="B237" s="35" t="s">
        <v>3554</v>
      </c>
      <c r="C237" s="34" t="s">
        <v>3555</v>
      </c>
      <c r="D237" s="35" t="s">
        <v>3556</v>
      </c>
      <c r="E237" s="36">
        <v>1520431.31</v>
      </c>
      <c r="F237" s="116"/>
      <c r="G237" s="36">
        <v>18268.080000000002</v>
      </c>
      <c r="H237" s="36">
        <v>0</v>
      </c>
      <c r="I237" s="36">
        <v>1538699.39</v>
      </c>
      <c r="J237" s="31"/>
      <c r="K237" s="5" t="e">
        <f>VLOOKUP(B237,#REF!,1,0)</f>
        <v>#REF!</v>
      </c>
    </row>
    <row r="238" spans="1:11" ht="15" customHeight="1">
      <c r="A238" s="34">
        <v>5</v>
      </c>
      <c r="B238" s="35" t="s">
        <v>3557</v>
      </c>
      <c r="C238" s="34" t="s">
        <v>1</v>
      </c>
      <c r="D238" s="35" t="s">
        <v>3558</v>
      </c>
      <c r="E238" s="36">
        <v>1729687.61</v>
      </c>
      <c r="F238" s="116"/>
      <c r="G238" s="36">
        <v>0</v>
      </c>
      <c r="H238" s="36">
        <v>129032.9</v>
      </c>
      <c r="I238" s="36">
        <v>1600654.71</v>
      </c>
      <c r="J238" s="31"/>
      <c r="K238" s="5" t="e">
        <f>VLOOKUP(B238,#REF!,1,0)</f>
        <v>#REF!</v>
      </c>
    </row>
    <row r="239" spans="1:11" ht="15" customHeight="1">
      <c r="A239" s="34">
        <v>6</v>
      </c>
      <c r="B239" s="35" t="s">
        <v>3559</v>
      </c>
      <c r="C239" s="34" t="s">
        <v>3560</v>
      </c>
      <c r="D239" s="35" t="s">
        <v>3561</v>
      </c>
      <c r="E239" s="36">
        <v>1729687.61</v>
      </c>
      <c r="F239" s="116"/>
      <c r="G239" s="36">
        <v>0</v>
      </c>
      <c r="H239" s="36">
        <v>129032.9</v>
      </c>
      <c r="I239" s="36">
        <v>1600654.71</v>
      </c>
      <c r="J239" s="31"/>
      <c r="K239" s="5" t="e">
        <f>VLOOKUP(B239,#REF!,1,0)</f>
        <v>#REF!</v>
      </c>
    </row>
    <row r="240" spans="1:11" ht="15" customHeight="1">
      <c r="A240" s="34">
        <v>4</v>
      </c>
      <c r="B240" s="35" t="s">
        <v>3562</v>
      </c>
      <c r="C240" s="34" t="s">
        <v>1</v>
      </c>
      <c r="D240" s="35" t="s">
        <v>3563</v>
      </c>
      <c r="E240" s="36">
        <v>4975286.96</v>
      </c>
      <c r="F240" s="116"/>
      <c r="G240" s="36">
        <v>1934403.27</v>
      </c>
      <c r="H240" s="36">
        <v>14423.46</v>
      </c>
      <c r="I240" s="36">
        <v>6895266.7699999996</v>
      </c>
      <c r="J240" s="31"/>
      <c r="K240" s="5" t="e">
        <f>VLOOKUP(B240,#REF!,1,0)</f>
        <v>#REF!</v>
      </c>
    </row>
    <row r="241" spans="1:11" ht="15" customHeight="1">
      <c r="A241" s="34">
        <v>5</v>
      </c>
      <c r="B241" s="35" t="s">
        <v>3564</v>
      </c>
      <c r="C241" s="34" t="s">
        <v>1</v>
      </c>
      <c r="D241" s="35" t="s">
        <v>3565</v>
      </c>
      <c r="E241" s="36">
        <v>4975286.96</v>
      </c>
      <c r="F241" s="116"/>
      <c r="G241" s="36">
        <v>1934403.27</v>
      </c>
      <c r="H241" s="36">
        <v>14423.46</v>
      </c>
      <c r="I241" s="36">
        <v>6895266.7699999996</v>
      </c>
      <c r="J241" s="31"/>
      <c r="K241" s="5" t="e">
        <f>VLOOKUP(B241,#REF!,1,0)</f>
        <v>#REF!</v>
      </c>
    </row>
    <row r="242" spans="1:11" ht="15" customHeight="1">
      <c r="A242" s="34">
        <v>6</v>
      </c>
      <c r="B242" s="35" t="s">
        <v>3566</v>
      </c>
      <c r="C242" s="34" t="s">
        <v>3567</v>
      </c>
      <c r="D242" s="35" t="s">
        <v>3568</v>
      </c>
      <c r="E242" s="36">
        <v>4975286.96</v>
      </c>
      <c r="F242" s="116"/>
      <c r="G242" s="36">
        <v>1934403.27</v>
      </c>
      <c r="H242" s="36">
        <v>14423.46</v>
      </c>
      <c r="I242" s="36">
        <v>6895266.7699999996</v>
      </c>
      <c r="J242" s="31"/>
      <c r="K242" s="5" t="e">
        <f>VLOOKUP(B242,#REF!,1,0)</f>
        <v>#REF!</v>
      </c>
    </row>
    <row r="243" spans="1:11" ht="15" customHeight="1">
      <c r="A243" s="34">
        <v>4</v>
      </c>
      <c r="B243" s="35" t="s">
        <v>3569</v>
      </c>
      <c r="C243" s="34" t="s">
        <v>1</v>
      </c>
      <c r="D243" s="35" t="s">
        <v>3570</v>
      </c>
      <c r="E243" s="36">
        <v>-2119050.7000000002</v>
      </c>
      <c r="F243" s="116"/>
      <c r="G243" s="36">
        <v>0</v>
      </c>
      <c r="H243" s="36">
        <v>691619.23</v>
      </c>
      <c r="I243" s="36">
        <v>-2810669.93</v>
      </c>
      <c r="J243" s="31"/>
      <c r="K243" s="5" t="e">
        <f>VLOOKUP(B243,#REF!,1,0)</f>
        <v>#REF!</v>
      </c>
    </row>
    <row r="244" spans="1:11" ht="15" customHeight="1">
      <c r="A244" s="34">
        <v>5</v>
      </c>
      <c r="B244" s="35" t="s">
        <v>3571</v>
      </c>
      <c r="C244" s="34" t="s">
        <v>1</v>
      </c>
      <c r="D244" s="35" t="s">
        <v>3572</v>
      </c>
      <c r="E244" s="36">
        <v>-2119050.7000000002</v>
      </c>
      <c r="F244" s="116"/>
      <c r="G244" s="36">
        <v>0</v>
      </c>
      <c r="H244" s="36">
        <v>691619.23</v>
      </c>
      <c r="I244" s="36">
        <v>-2810669.93</v>
      </c>
      <c r="J244" s="31"/>
      <c r="K244" s="5" t="e">
        <f>VLOOKUP(B244,#REF!,1,0)</f>
        <v>#REF!</v>
      </c>
    </row>
    <row r="245" spans="1:11" ht="15" customHeight="1">
      <c r="A245" s="34">
        <v>6</v>
      </c>
      <c r="B245" s="35" t="s">
        <v>3573</v>
      </c>
      <c r="C245" s="34" t="s">
        <v>3574</v>
      </c>
      <c r="D245" s="35" t="s">
        <v>3575</v>
      </c>
      <c r="E245" s="36">
        <v>-2119050.7000000002</v>
      </c>
      <c r="F245" s="116"/>
      <c r="G245" s="36">
        <v>0</v>
      </c>
      <c r="H245" s="36">
        <v>691619.23</v>
      </c>
      <c r="I245" s="36">
        <v>-2810669.93</v>
      </c>
      <c r="J245" s="31"/>
      <c r="K245" s="5" t="e">
        <f>VLOOKUP(B245,#REF!,1,0)</f>
        <v>#REF!</v>
      </c>
    </row>
    <row r="246" spans="1:11" ht="15" customHeight="1">
      <c r="A246" s="34">
        <v>5</v>
      </c>
      <c r="B246" s="35" t="s">
        <v>3576</v>
      </c>
      <c r="C246" s="34" t="s">
        <v>1</v>
      </c>
      <c r="D246" s="35" t="s">
        <v>3577</v>
      </c>
      <c r="E246" s="36">
        <v>-134106.57999999999</v>
      </c>
      <c r="F246" s="116"/>
      <c r="G246" s="36">
        <v>0</v>
      </c>
      <c r="H246" s="36">
        <v>43541.93</v>
      </c>
      <c r="I246" s="36">
        <v>-177648.51</v>
      </c>
      <c r="J246" s="31"/>
      <c r="K246" s="5" t="e">
        <f>VLOOKUP(B246,#REF!,1,0)</f>
        <v>#REF!</v>
      </c>
    </row>
    <row r="247" spans="1:11" ht="15" customHeight="1">
      <c r="A247" s="34">
        <v>6</v>
      </c>
      <c r="B247" s="35" t="s">
        <v>3578</v>
      </c>
      <c r="C247" s="34" t="s">
        <v>3579</v>
      </c>
      <c r="D247" s="35" t="s">
        <v>3580</v>
      </c>
      <c r="E247" s="36">
        <v>-134106.57999999999</v>
      </c>
      <c r="F247" s="116"/>
      <c r="G247" s="36">
        <v>0</v>
      </c>
      <c r="H247" s="36">
        <v>43541.93</v>
      </c>
      <c r="I247" s="36">
        <v>-177648.51</v>
      </c>
      <c r="J247" s="31"/>
      <c r="K247" s="5" t="e">
        <f>VLOOKUP(B247,#REF!,1,0)</f>
        <v>#REF!</v>
      </c>
    </row>
    <row r="248" spans="1:11" ht="15" customHeight="1">
      <c r="A248" s="34">
        <v>4</v>
      </c>
      <c r="B248" s="35" t="s">
        <v>3581</v>
      </c>
      <c r="C248" s="34" t="s">
        <v>1</v>
      </c>
      <c r="D248" s="35" t="s">
        <v>3582</v>
      </c>
      <c r="E248" s="36">
        <v>26201246.100000001</v>
      </c>
      <c r="F248" s="116"/>
      <c r="G248" s="36">
        <v>389073.91</v>
      </c>
      <c r="H248" s="36">
        <v>468664.61</v>
      </c>
      <c r="I248" s="36">
        <v>26121655.399999999</v>
      </c>
      <c r="J248" s="31"/>
      <c r="K248" s="5" t="e">
        <f>VLOOKUP(B248,#REF!,1,0)</f>
        <v>#REF!</v>
      </c>
    </row>
    <row r="249" spans="1:11" ht="15" customHeight="1">
      <c r="A249" s="34">
        <v>5</v>
      </c>
      <c r="B249" s="35" t="s">
        <v>3583</v>
      </c>
      <c r="C249" s="34" t="s">
        <v>1</v>
      </c>
      <c r="D249" s="35" t="s">
        <v>3584</v>
      </c>
      <c r="E249" s="36">
        <v>26201246.100000001</v>
      </c>
      <c r="F249" s="116"/>
      <c r="G249" s="36">
        <v>389073.91</v>
      </c>
      <c r="H249" s="36">
        <v>468664.61</v>
      </c>
      <c r="I249" s="36">
        <v>26121655.399999999</v>
      </c>
      <c r="J249" s="31"/>
      <c r="K249" s="5" t="e">
        <f>VLOOKUP(B249,#REF!,1,0)</f>
        <v>#REF!</v>
      </c>
    </row>
    <row r="250" spans="1:11" ht="15" customHeight="1">
      <c r="A250" s="34">
        <v>6</v>
      </c>
      <c r="B250" s="35" t="s">
        <v>3585</v>
      </c>
      <c r="C250" s="34" t="s">
        <v>3586</v>
      </c>
      <c r="D250" s="35" t="s">
        <v>3587</v>
      </c>
      <c r="E250" s="36">
        <v>4025097.5</v>
      </c>
      <c r="F250" s="116"/>
      <c r="G250" s="36">
        <v>387607.15</v>
      </c>
      <c r="H250" s="36">
        <v>21063.65</v>
      </c>
      <c r="I250" s="36">
        <v>4391641</v>
      </c>
      <c r="J250" s="31"/>
      <c r="K250" s="5" t="e">
        <f>VLOOKUP(B250,#REF!,1,0)</f>
        <v>#REF!</v>
      </c>
    </row>
    <row r="251" spans="1:11" ht="15" customHeight="1">
      <c r="A251" s="34">
        <v>6</v>
      </c>
      <c r="B251" s="35" t="s">
        <v>3588</v>
      </c>
      <c r="C251" s="34" t="s">
        <v>3589</v>
      </c>
      <c r="D251" s="35" t="s">
        <v>3590</v>
      </c>
      <c r="E251" s="36">
        <v>17680670.030000001</v>
      </c>
      <c r="F251" s="116"/>
      <c r="G251" s="36">
        <v>655.64</v>
      </c>
      <c r="H251" s="36">
        <v>444606.96</v>
      </c>
      <c r="I251" s="36">
        <v>17236718.710000001</v>
      </c>
      <c r="J251" s="31"/>
      <c r="K251" s="5" t="e">
        <f>VLOOKUP(B251,#REF!,1,0)</f>
        <v>#REF!</v>
      </c>
    </row>
    <row r="252" spans="1:11" ht="15" customHeight="1">
      <c r="A252" s="34">
        <v>6</v>
      </c>
      <c r="B252" s="35" t="s">
        <v>3591</v>
      </c>
      <c r="C252" s="34" t="s">
        <v>3592</v>
      </c>
      <c r="D252" s="35" t="s">
        <v>3593</v>
      </c>
      <c r="E252" s="36">
        <v>4495478.57</v>
      </c>
      <c r="F252" s="116"/>
      <c r="G252" s="36">
        <v>811.12</v>
      </c>
      <c r="H252" s="36">
        <v>2994</v>
      </c>
      <c r="I252" s="36">
        <v>4493295.6900000004</v>
      </c>
      <c r="J252" s="31"/>
      <c r="K252" s="5" t="e">
        <f>VLOOKUP(B252,#REF!,1,0)</f>
        <v>#REF!</v>
      </c>
    </row>
    <row r="253" spans="1:11" ht="15" customHeight="1">
      <c r="A253" s="34">
        <v>4</v>
      </c>
      <c r="B253" s="35" t="s">
        <v>3594</v>
      </c>
      <c r="C253" s="34" t="s">
        <v>1</v>
      </c>
      <c r="D253" s="35" t="s">
        <v>3595</v>
      </c>
      <c r="E253" s="36">
        <v>2625265.41</v>
      </c>
      <c r="F253" s="116"/>
      <c r="G253" s="36">
        <v>2566723.8199999998</v>
      </c>
      <c r="H253" s="36">
        <v>2551198.86</v>
      </c>
      <c r="I253" s="36">
        <v>2640790.37</v>
      </c>
      <c r="J253" s="31"/>
      <c r="K253" s="5" t="e">
        <f>VLOOKUP(B253,#REF!,1,0)</f>
        <v>#REF!</v>
      </c>
    </row>
    <row r="254" spans="1:11" ht="15" customHeight="1">
      <c r="A254" s="34">
        <v>5</v>
      </c>
      <c r="B254" s="35" t="s">
        <v>3596</v>
      </c>
      <c r="C254" s="34" t="s">
        <v>1</v>
      </c>
      <c r="D254" s="35" t="s">
        <v>3597</v>
      </c>
      <c r="E254" s="36">
        <v>2625265.41</v>
      </c>
      <c r="F254" s="116"/>
      <c r="G254" s="36">
        <v>2566723.8199999998</v>
      </c>
      <c r="H254" s="36">
        <v>2551198.86</v>
      </c>
      <c r="I254" s="36">
        <v>2640790.37</v>
      </c>
      <c r="J254" s="31"/>
      <c r="K254" s="5" t="e">
        <f>VLOOKUP(B254,#REF!,1,0)</f>
        <v>#REF!</v>
      </c>
    </row>
    <row r="255" spans="1:11" ht="15" customHeight="1">
      <c r="A255" s="34">
        <v>6</v>
      </c>
      <c r="B255" s="35" t="s">
        <v>3598</v>
      </c>
      <c r="C255" s="34" t="s">
        <v>3599</v>
      </c>
      <c r="D255" s="35" t="s">
        <v>3600</v>
      </c>
      <c r="E255" s="36">
        <v>2625265.41</v>
      </c>
      <c r="F255" s="116"/>
      <c r="G255" s="36">
        <v>2566723.8199999998</v>
      </c>
      <c r="H255" s="36">
        <v>2551198.86</v>
      </c>
      <c r="I255" s="36">
        <v>2640790.37</v>
      </c>
      <c r="J255" s="31"/>
      <c r="K255" s="5" t="e">
        <f>VLOOKUP(B255,#REF!,1,0)</f>
        <v>#REF!</v>
      </c>
    </row>
    <row r="256" spans="1:11" ht="15" customHeight="1">
      <c r="A256" s="34">
        <v>4</v>
      </c>
      <c r="B256" s="35" t="s">
        <v>3601</v>
      </c>
      <c r="C256" s="34" t="s">
        <v>1</v>
      </c>
      <c r="D256" s="35" t="s">
        <v>3602</v>
      </c>
      <c r="E256" s="36">
        <v>14603418.93</v>
      </c>
      <c r="F256" s="116"/>
      <c r="G256" s="36">
        <v>19221168.850000001</v>
      </c>
      <c r="H256" s="36">
        <v>18319040.699999999</v>
      </c>
      <c r="I256" s="36">
        <v>15505547.08</v>
      </c>
      <c r="J256" s="31"/>
      <c r="K256" s="5" t="e">
        <f>VLOOKUP(B256,#REF!,1,0)</f>
        <v>#REF!</v>
      </c>
    </row>
    <row r="257" spans="1:11" ht="15" customHeight="1">
      <c r="A257" s="34">
        <v>5</v>
      </c>
      <c r="B257" s="35" t="s">
        <v>3603</v>
      </c>
      <c r="C257" s="34" t="s">
        <v>1</v>
      </c>
      <c r="D257" s="35" t="s">
        <v>3604</v>
      </c>
      <c r="E257" s="36">
        <v>11254256.960000001</v>
      </c>
      <c r="F257" s="116"/>
      <c r="G257" s="36">
        <v>16642281.66</v>
      </c>
      <c r="H257" s="36">
        <v>16019787.82</v>
      </c>
      <c r="I257" s="36">
        <v>11876750.800000001</v>
      </c>
      <c r="J257" s="31"/>
      <c r="K257" s="5" t="e">
        <f>VLOOKUP(B257,#REF!,1,0)</f>
        <v>#REF!</v>
      </c>
    </row>
    <row r="258" spans="1:11" ht="15" customHeight="1">
      <c r="A258" s="34">
        <v>6</v>
      </c>
      <c r="B258" s="35" t="s">
        <v>3605</v>
      </c>
      <c r="C258" s="34" t="s">
        <v>3606</v>
      </c>
      <c r="D258" s="35" t="s">
        <v>3607</v>
      </c>
      <c r="E258" s="36">
        <v>1687180.86</v>
      </c>
      <c r="F258" s="116"/>
      <c r="G258" s="36">
        <v>5769196.0099999998</v>
      </c>
      <c r="H258" s="36">
        <v>5826702.7000000002</v>
      </c>
      <c r="I258" s="36">
        <v>1629674.17</v>
      </c>
      <c r="J258" s="31"/>
      <c r="K258" s="5" t="e">
        <f>VLOOKUP(B258,#REF!,1,0)</f>
        <v>#REF!</v>
      </c>
    </row>
    <row r="259" spans="1:11" ht="15" customHeight="1">
      <c r="A259" s="34">
        <v>6</v>
      </c>
      <c r="B259" s="35" t="s">
        <v>3608</v>
      </c>
      <c r="C259" s="34" t="s">
        <v>3609</v>
      </c>
      <c r="D259" s="35" t="s">
        <v>3036</v>
      </c>
      <c r="E259" s="36">
        <v>9567076.0999999996</v>
      </c>
      <c r="F259" s="116"/>
      <c r="G259" s="36">
        <v>10873085.65</v>
      </c>
      <c r="H259" s="36">
        <v>10193085.119999999</v>
      </c>
      <c r="I259" s="36">
        <v>10247076.630000001</v>
      </c>
      <c r="J259" s="31"/>
      <c r="K259" s="5" t="e">
        <f>VLOOKUP(B259,#REF!,1,0)</f>
        <v>#REF!</v>
      </c>
    </row>
    <row r="260" spans="1:11" ht="15" customHeight="1">
      <c r="A260" s="34">
        <v>5</v>
      </c>
      <c r="B260" s="35" t="s">
        <v>3610</v>
      </c>
      <c r="C260" s="34" t="s">
        <v>1</v>
      </c>
      <c r="D260" s="35" t="s">
        <v>3611</v>
      </c>
      <c r="E260" s="36">
        <v>3349161.97</v>
      </c>
      <c r="F260" s="116"/>
      <c r="G260" s="36">
        <v>2578887.19</v>
      </c>
      <c r="H260" s="36">
        <v>2299252.88</v>
      </c>
      <c r="I260" s="36">
        <v>3628796.28</v>
      </c>
      <c r="J260" s="31"/>
      <c r="K260" s="5" t="e">
        <f>VLOOKUP(B260,#REF!,1,0)</f>
        <v>#REF!</v>
      </c>
    </row>
    <row r="261" spans="1:11" ht="15" customHeight="1">
      <c r="A261" s="34">
        <v>6</v>
      </c>
      <c r="B261" s="35" t="s">
        <v>3612</v>
      </c>
      <c r="C261" s="34" t="s">
        <v>3613</v>
      </c>
      <c r="D261" s="35" t="s">
        <v>3015</v>
      </c>
      <c r="E261" s="36">
        <v>3349161.97</v>
      </c>
      <c r="F261" s="116"/>
      <c r="G261" s="36">
        <v>2578887.19</v>
      </c>
      <c r="H261" s="36">
        <v>2299252.88</v>
      </c>
      <c r="I261" s="36">
        <v>3628796.28</v>
      </c>
      <c r="J261" s="31"/>
      <c r="K261" s="5" t="e">
        <f>VLOOKUP(B261,#REF!,1,0)</f>
        <v>#REF!</v>
      </c>
    </row>
    <row r="262" spans="1:11" ht="15" customHeight="1">
      <c r="A262" s="34">
        <v>4</v>
      </c>
      <c r="B262" s="35" t="s">
        <v>3614</v>
      </c>
      <c r="C262" s="34" t="s">
        <v>1</v>
      </c>
      <c r="D262" s="35" t="s">
        <v>3615</v>
      </c>
      <c r="E262" s="36">
        <v>3516.6</v>
      </c>
      <c r="F262" s="116"/>
      <c r="G262" s="36">
        <v>0</v>
      </c>
      <c r="H262" s="36">
        <v>0</v>
      </c>
      <c r="I262" s="36">
        <v>3516.6</v>
      </c>
      <c r="J262" s="31"/>
      <c r="K262" s="5" t="e">
        <f>VLOOKUP(B262,#REF!,1,0)</f>
        <v>#REF!</v>
      </c>
    </row>
    <row r="263" spans="1:11" ht="15" customHeight="1">
      <c r="A263" s="34">
        <v>6</v>
      </c>
      <c r="B263" s="35" t="s">
        <v>3616</v>
      </c>
      <c r="C263" s="34" t="s">
        <v>3617</v>
      </c>
      <c r="D263" s="35" t="s">
        <v>3618</v>
      </c>
      <c r="E263" s="36">
        <v>3516.6</v>
      </c>
      <c r="F263" s="116"/>
      <c r="G263" s="36">
        <v>0</v>
      </c>
      <c r="H263" s="36">
        <v>0</v>
      </c>
      <c r="I263" s="36">
        <v>3516.6</v>
      </c>
      <c r="J263" s="31"/>
      <c r="K263" s="5" t="e">
        <f>VLOOKUP(B263,#REF!,1,0)</f>
        <v>#REF!</v>
      </c>
    </row>
    <row r="264" spans="1:11" ht="15" customHeight="1">
      <c r="A264" s="34">
        <v>4</v>
      </c>
      <c r="B264" s="35" t="s">
        <v>3619</v>
      </c>
      <c r="C264" s="34" t="s">
        <v>1</v>
      </c>
      <c r="D264" s="35" t="s">
        <v>3620</v>
      </c>
      <c r="E264" s="36">
        <v>46447980.770000003</v>
      </c>
      <c r="F264" s="116"/>
      <c r="G264" s="36">
        <v>67270456.299999997</v>
      </c>
      <c r="H264" s="36">
        <v>67169407.909999996</v>
      </c>
      <c r="I264" s="36">
        <v>46549029.159999996</v>
      </c>
      <c r="J264" s="31"/>
      <c r="K264" s="5" t="e">
        <f>VLOOKUP(B264,#REF!,1,0)</f>
        <v>#REF!</v>
      </c>
    </row>
    <row r="265" spans="1:11" ht="15" customHeight="1">
      <c r="A265" s="34">
        <v>6</v>
      </c>
      <c r="B265" s="35" t="s">
        <v>3621</v>
      </c>
      <c r="C265" s="34" t="s">
        <v>3622</v>
      </c>
      <c r="D265" s="35" t="s">
        <v>3623</v>
      </c>
      <c r="E265" s="36">
        <v>2487480.2799999998</v>
      </c>
      <c r="F265" s="116"/>
      <c r="G265" s="36">
        <v>9851.2199999999993</v>
      </c>
      <c r="H265" s="36">
        <v>146010.68</v>
      </c>
      <c r="I265" s="36">
        <v>2351320.8199999998</v>
      </c>
      <c r="J265" s="31"/>
      <c r="K265" s="5" t="e">
        <f>VLOOKUP(B265,#REF!,1,0)</f>
        <v>#REF!</v>
      </c>
    </row>
    <row r="266" spans="1:11" ht="15" customHeight="1">
      <c r="A266" s="34">
        <v>6</v>
      </c>
      <c r="B266" s="35" t="s">
        <v>3624</v>
      </c>
      <c r="C266" s="34" t="s">
        <v>3625</v>
      </c>
      <c r="D266" s="35" t="s">
        <v>3626</v>
      </c>
      <c r="E266" s="36">
        <v>2984976.34</v>
      </c>
      <c r="F266" s="116"/>
      <c r="G266" s="36">
        <v>65800175.079999998</v>
      </c>
      <c r="H266" s="36">
        <v>65963566.43</v>
      </c>
      <c r="I266" s="36">
        <v>2821584.99</v>
      </c>
      <c r="J266" s="31"/>
      <c r="K266" s="5" t="e">
        <f>VLOOKUP(B266,#REF!,1,0)</f>
        <v>#REF!</v>
      </c>
    </row>
    <row r="267" spans="1:11" ht="15" customHeight="1">
      <c r="A267" s="34">
        <v>6</v>
      </c>
      <c r="B267" s="35" t="s">
        <v>3627</v>
      </c>
      <c r="C267" s="34" t="s">
        <v>3628</v>
      </c>
      <c r="D267" s="35" t="s">
        <v>3629</v>
      </c>
      <c r="E267" s="36">
        <v>4624387.4000000004</v>
      </c>
      <c r="F267" s="116"/>
      <c r="G267" s="36">
        <v>179500</v>
      </c>
      <c r="H267" s="36">
        <v>30350.799999999999</v>
      </c>
      <c r="I267" s="36">
        <v>4773536.5999999996</v>
      </c>
      <c r="J267" s="31"/>
      <c r="K267" s="5" t="e">
        <f>VLOOKUP(B267,#REF!,1,0)</f>
        <v>#REF!</v>
      </c>
    </row>
    <row r="268" spans="1:11" ht="15" customHeight="1">
      <c r="A268" s="34">
        <v>6</v>
      </c>
      <c r="B268" s="35" t="s">
        <v>3630</v>
      </c>
      <c r="C268" s="34" t="s">
        <v>3631</v>
      </c>
      <c r="D268" s="35" t="s">
        <v>3632</v>
      </c>
      <c r="E268" s="36">
        <v>2945136.75</v>
      </c>
      <c r="F268" s="116"/>
      <c r="G268" s="36">
        <v>674430</v>
      </c>
      <c r="H268" s="36">
        <v>677280</v>
      </c>
      <c r="I268" s="36">
        <v>2942286.75</v>
      </c>
      <c r="J268" s="31"/>
      <c r="K268" s="5" t="e">
        <f>VLOOKUP(B268,#REF!,1,0)</f>
        <v>#REF!</v>
      </c>
    </row>
    <row r="269" spans="1:11" ht="15" customHeight="1">
      <c r="A269" s="34">
        <v>6</v>
      </c>
      <c r="B269" s="35" t="s">
        <v>3633</v>
      </c>
      <c r="C269" s="34" t="s">
        <v>3634</v>
      </c>
      <c r="D269" s="35" t="s">
        <v>3635</v>
      </c>
      <c r="E269" s="36">
        <v>13898500</v>
      </c>
      <c r="F269" s="116"/>
      <c r="G269" s="36">
        <v>606500</v>
      </c>
      <c r="H269" s="36">
        <v>352200</v>
      </c>
      <c r="I269" s="36">
        <v>14152800</v>
      </c>
      <c r="J269" s="31"/>
      <c r="K269" s="5" t="e">
        <f>VLOOKUP(B269,#REF!,1,0)</f>
        <v>#REF!</v>
      </c>
    </row>
    <row r="270" spans="1:11" ht="15" customHeight="1">
      <c r="A270" s="34">
        <v>6</v>
      </c>
      <c r="B270" s="35" t="s">
        <v>3636</v>
      </c>
      <c r="C270" s="34" t="s">
        <v>3637</v>
      </c>
      <c r="D270" s="35" t="s">
        <v>3638</v>
      </c>
      <c r="E270" s="36">
        <v>19507500</v>
      </c>
      <c r="F270" s="116"/>
      <c r="G270" s="36">
        <v>0</v>
      </c>
      <c r="H270" s="36">
        <v>0</v>
      </c>
      <c r="I270" s="36">
        <v>19507500</v>
      </c>
      <c r="J270" s="31"/>
      <c r="K270" s="5" t="e">
        <f>VLOOKUP(B270,#REF!,1,0)</f>
        <v>#REF!</v>
      </c>
    </row>
    <row r="271" spans="1:11" ht="15" customHeight="1">
      <c r="A271" s="34">
        <v>2</v>
      </c>
      <c r="B271" s="35" t="s">
        <v>3639</v>
      </c>
      <c r="C271" s="34" t="s">
        <v>1</v>
      </c>
      <c r="D271" s="35" t="s">
        <v>3640</v>
      </c>
      <c r="E271" s="36">
        <v>95777307.319999993</v>
      </c>
      <c r="F271" s="116"/>
      <c r="G271" s="36">
        <v>21178835.239999998</v>
      </c>
      <c r="H271" s="36">
        <v>17459891.57</v>
      </c>
      <c r="I271" s="36">
        <v>99496250.989999995</v>
      </c>
      <c r="J271" s="31"/>
      <c r="K271" s="5" t="e">
        <f>VLOOKUP(B271,#REF!,1,0)</f>
        <v>#REF!</v>
      </c>
    </row>
    <row r="272" spans="1:11" ht="15" customHeight="1">
      <c r="A272" s="34">
        <v>3</v>
      </c>
      <c r="B272" s="35" t="s">
        <v>3641</v>
      </c>
      <c r="C272" s="34" t="s">
        <v>1</v>
      </c>
      <c r="D272" s="35" t="s">
        <v>3642</v>
      </c>
      <c r="E272" s="36">
        <v>914076.86</v>
      </c>
      <c r="F272" s="116"/>
      <c r="G272" s="36">
        <v>726241.74</v>
      </c>
      <c r="H272" s="36">
        <v>373614.71</v>
      </c>
      <c r="I272" s="36">
        <v>1266703.8899999999</v>
      </c>
      <c r="J272" s="31"/>
      <c r="K272" s="5" t="e">
        <f>VLOOKUP(B272,#REF!,1,0)</f>
        <v>#REF!</v>
      </c>
    </row>
    <row r="273" spans="1:11" ht="15" customHeight="1">
      <c r="A273" s="34">
        <v>4</v>
      </c>
      <c r="B273" s="35" t="s">
        <v>3643</v>
      </c>
      <c r="C273" s="34" t="s">
        <v>1</v>
      </c>
      <c r="D273" s="35" t="s">
        <v>3644</v>
      </c>
      <c r="E273" s="36">
        <v>914076.86</v>
      </c>
      <c r="F273" s="116"/>
      <c r="G273" s="36">
        <v>726241.74</v>
      </c>
      <c r="H273" s="36">
        <v>373614.71</v>
      </c>
      <c r="I273" s="36">
        <v>1266703.8899999999</v>
      </c>
      <c r="J273" s="31"/>
      <c r="K273" s="5" t="e">
        <f>VLOOKUP(B273,#REF!,1,0)</f>
        <v>#REF!</v>
      </c>
    </row>
    <row r="274" spans="1:11" ht="15" customHeight="1">
      <c r="A274" s="34">
        <v>6</v>
      </c>
      <c r="B274" s="35" t="s">
        <v>3645</v>
      </c>
      <c r="C274" s="34" t="s">
        <v>3646</v>
      </c>
      <c r="D274" s="35" t="s">
        <v>3647</v>
      </c>
      <c r="E274" s="36">
        <v>299841.03999999998</v>
      </c>
      <c r="F274" s="116"/>
      <c r="G274" s="36">
        <v>11795.24</v>
      </c>
      <c r="H274" s="36">
        <v>88986.09</v>
      </c>
      <c r="I274" s="36">
        <v>222650.19</v>
      </c>
      <c r="J274" s="31"/>
      <c r="K274" s="5" t="e">
        <f>VLOOKUP(B274,#REF!,1,0)</f>
        <v>#REF!</v>
      </c>
    </row>
    <row r="275" spans="1:11" ht="15" customHeight="1">
      <c r="A275" s="34">
        <v>6</v>
      </c>
      <c r="B275" s="35" t="s">
        <v>3648</v>
      </c>
      <c r="C275" s="34" t="s">
        <v>3649</v>
      </c>
      <c r="D275" s="35" t="s">
        <v>3650</v>
      </c>
      <c r="E275" s="36">
        <v>109933.35</v>
      </c>
      <c r="F275" s="116"/>
      <c r="G275" s="36">
        <v>174403.65</v>
      </c>
      <c r="H275" s="36">
        <v>0</v>
      </c>
      <c r="I275" s="36">
        <v>284337</v>
      </c>
      <c r="J275" s="31"/>
      <c r="K275" s="5" t="e">
        <f>VLOOKUP(B275,#REF!,1,0)</f>
        <v>#REF!</v>
      </c>
    </row>
    <row r="276" spans="1:11" ht="15" customHeight="1">
      <c r="A276" s="34">
        <v>6</v>
      </c>
      <c r="B276" s="35" t="s">
        <v>3651</v>
      </c>
      <c r="C276" s="34" t="s">
        <v>3652</v>
      </c>
      <c r="D276" s="35" t="s">
        <v>3653</v>
      </c>
      <c r="E276" s="36">
        <v>231957.28</v>
      </c>
      <c r="F276" s="116"/>
      <c r="G276" s="36">
        <v>493775</v>
      </c>
      <c r="H276" s="36">
        <v>129593.8</v>
      </c>
      <c r="I276" s="36">
        <v>596138.48</v>
      </c>
      <c r="J276" s="31"/>
      <c r="K276" s="5" t="e">
        <f>VLOOKUP(B276,#REF!,1,0)</f>
        <v>#REF!</v>
      </c>
    </row>
    <row r="277" spans="1:11" ht="15" customHeight="1">
      <c r="A277" s="34">
        <v>6</v>
      </c>
      <c r="B277" s="35" t="s">
        <v>5967</v>
      </c>
      <c r="C277" s="34" t="s">
        <v>5968</v>
      </c>
      <c r="D277" s="35" t="s">
        <v>5969</v>
      </c>
      <c r="E277" s="36">
        <v>16.36</v>
      </c>
      <c r="F277" s="116"/>
      <c r="G277" s="36">
        <v>2187.38</v>
      </c>
      <c r="H277" s="36">
        <v>16.36</v>
      </c>
      <c r="I277" s="36">
        <v>2187.38</v>
      </c>
      <c r="J277" s="31"/>
      <c r="K277" s="5" t="e">
        <f>VLOOKUP(B277,#REF!,1,0)</f>
        <v>#REF!</v>
      </c>
    </row>
    <row r="278" spans="1:11" ht="15" customHeight="1">
      <c r="A278" s="34">
        <v>6</v>
      </c>
      <c r="B278" s="35" t="s">
        <v>3654</v>
      </c>
      <c r="C278" s="34" t="s">
        <v>3655</v>
      </c>
      <c r="D278" s="35" t="s">
        <v>3656</v>
      </c>
      <c r="E278" s="36">
        <v>272328.83</v>
      </c>
      <c r="F278" s="116"/>
      <c r="G278" s="36">
        <v>44080.47</v>
      </c>
      <c r="H278" s="36">
        <v>155018.46</v>
      </c>
      <c r="I278" s="36">
        <v>161390.84</v>
      </c>
      <c r="J278" s="31"/>
      <c r="K278" s="5" t="e">
        <f>VLOOKUP(B278,#REF!,1,0)</f>
        <v>#REF!</v>
      </c>
    </row>
    <row r="279" spans="1:11" ht="15" customHeight="1">
      <c r="A279" s="34">
        <v>3</v>
      </c>
      <c r="B279" s="35" t="s">
        <v>3657</v>
      </c>
      <c r="C279" s="34" t="s">
        <v>1</v>
      </c>
      <c r="D279" s="35" t="s">
        <v>3658</v>
      </c>
      <c r="E279" s="36">
        <v>18745191.379999999</v>
      </c>
      <c r="F279" s="116"/>
      <c r="G279" s="36">
        <v>6262363.9800000004</v>
      </c>
      <c r="H279" s="36">
        <v>3359333.57</v>
      </c>
      <c r="I279" s="36">
        <v>21648221.789999999</v>
      </c>
      <c r="J279" s="31"/>
      <c r="K279" s="5" t="e">
        <f>VLOOKUP(B279,#REF!,1,0)</f>
        <v>#REF!</v>
      </c>
    </row>
    <row r="280" spans="1:11" ht="15" customHeight="1">
      <c r="A280" s="34">
        <v>4</v>
      </c>
      <c r="B280" s="35" t="s">
        <v>3659</v>
      </c>
      <c r="C280" s="34" t="s">
        <v>1</v>
      </c>
      <c r="D280" s="35" t="s">
        <v>3660</v>
      </c>
      <c r="E280" s="36">
        <v>18745191.379999999</v>
      </c>
      <c r="F280" s="116"/>
      <c r="G280" s="36">
        <v>6262363.9800000004</v>
      </c>
      <c r="H280" s="36">
        <v>3359333.57</v>
      </c>
      <c r="I280" s="36">
        <v>21648221.789999999</v>
      </c>
      <c r="J280" s="31"/>
      <c r="K280" s="5" t="e">
        <f>VLOOKUP(B280,#REF!,1,0)</f>
        <v>#REF!</v>
      </c>
    </row>
    <row r="281" spans="1:11" ht="15" customHeight="1">
      <c r="A281" s="34">
        <v>6</v>
      </c>
      <c r="B281" s="35" t="s">
        <v>3661</v>
      </c>
      <c r="C281" s="34" t="s">
        <v>3662</v>
      </c>
      <c r="D281" s="35" t="s">
        <v>3663</v>
      </c>
      <c r="E281" s="36">
        <v>8921.82</v>
      </c>
      <c r="F281" s="116"/>
      <c r="G281" s="36">
        <v>2908.29</v>
      </c>
      <c r="H281" s="36">
        <v>5399.74</v>
      </c>
      <c r="I281" s="36">
        <v>6430.37</v>
      </c>
      <c r="J281" s="31"/>
      <c r="K281" s="5" t="e">
        <f>VLOOKUP(B281,#REF!,1,0)</f>
        <v>#REF!</v>
      </c>
    </row>
    <row r="282" spans="1:11" ht="15" customHeight="1">
      <c r="A282" s="34">
        <v>6</v>
      </c>
      <c r="B282" s="35" t="s">
        <v>3664</v>
      </c>
      <c r="C282" s="34" t="s">
        <v>3665</v>
      </c>
      <c r="D282" s="35" t="s">
        <v>3666</v>
      </c>
      <c r="E282" s="36">
        <v>7897107.2199999997</v>
      </c>
      <c r="F282" s="116"/>
      <c r="G282" s="36">
        <v>2824869.13</v>
      </c>
      <c r="H282" s="36">
        <v>650085.75</v>
      </c>
      <c r="I282" s="36">
        <v>10071890.6</v>
      </c>
      <c r="J282" s="31"/>
      <c r="K282" s="5" t="e">
        <f>VLOOKUP(B282,#REF!,1,0)</f>
        <v>#REF!</v>
      </c>
    </row>
    <row r="283" spans="1:11" ht="15" customHeight="1">
      <c r="A283" s="34">
        <v>6</v>
      </c>
      <c r="B283" s="35" t="s">
        <v>3667</v>
      </c>
      <c r="C283" s="34" t="s">
        <v>3668</v>
      </c>
      <c r="D283" s="35" t="s">
        <v>3669</v>
      </c>
      <c r="E283" s="36">
        <v>5054880.12</v>
      </c>
      <c r="F283" s="116"/>
      <c r="G283" s="36">
        <v>1045022.55</v>
      </c>
      <c r="H283" s="36">
        <v>292135.52</v>
      </c>
      <c r="I283" s="36">
        <v>5807767.1500000004</v>
      </c>
      <c r="J283" s="31"/>
      <c r="K283" s="5" t="e">
        <f>VLOOKUP(B283,#REF!,1,0)</f>
        <v>#REF!</v>
      </c>
    </row>
    <row r="284" spans="1:11" ht="15" customHeight="1">
      <c r="A284" s="34">
        <v>6</v>
      </c>
      <c r="B284" s="35" t="s">
        <v>3670</v>
      </c>
      <c r="C284" s="34" t="s">
        <v>3671</v>
      </c>
      <c r="D284" s="35" t="s">
        <v>3672</v>
      </c>
      <c r="E284" s="36">
        <v>2308568.85</v>
      </c>
      <c r="F284" s="116"/>
      <c r="G284" s="36">
        <v>1261537.76</v>
      </c>
      <c r="H284" s="36">
        <v>1504221.63</v>
      </c>
      <c r="I284" s="36">
        <v>2065884.98</v>
      </c>
      <c r="J284" s="31"/>
      <c r="K284" s="5" t="e">
        <f>VLOOKUP(B284,#REF!,1,0)</f>
        <v>#REF!</v>
      </c>
    </row>
    <row r="285" spans="1:11" ht="15" customHeight="1">
      <c r="A285" s="34">
        <v>6</v>
      </c>
      <c r="B285" s="35" t="s">
        <v>3673</v>
      </c>
      <c r="C285" s="34" t="s">
        <v>3674</v>
      </c>
      <c r="D285" s="35" t="s">
        <v>3675</v>
      </c>
      <c r="E285" s="36">
        <v>189696.15</v>
      </c>
      <c r="F285" s="116"/>
      <c r="G285" s="36">
        <v>45166.32</v>
      </c>
      <c r="H285" s="36">
        <v>82399.039999999994</v>
      </c>
      <c r="I285" s="36">
        <v>152463.43</v>
      </c>
      <c r="J285" s="31"/>
      <c r="K285" s="5" t="e">
        <f>VLOOKUP(B285,#REF!,1,0)</f>
        <v>#REF!</v>
      </c>
    </row>
    <row r="286" spans="1:11" ht="15" customHeight="1">
      <c r="A286" s="34">
        <v>6</v>
      </c>
      <c r="B286" s="35" t="s">
        <v>3676</v>
      </c>
      <c r="C286" s="34" t="s">
        <v>3677</v>
      </c>
      <c r="D286" s="35" t="s">
        <v>3678</v>
      </c>
      <c r="E286" s="36">
        <v>456608.45</v>
      </c>
      <c r="F286" s="116"/>
      <c r="G286" s="36">
        <v>217277.73</v>
      </c>
      <c r="H286" s="36">
        <v>167797.23</v>
      </c>
      <c r="I286" s="36">
        <v>506088.95</v>
      </c>
      <c r="J286" s="31"/>
      <c r="K286" s="5" t="e">
        <f>VLOOKUP(B286,#REF!,1,0)</f>
        <v>#REF!</v>
      </c>
    </row>
    <row r="287" spans="1:11" ht="15" customHeight="1">
      <c r="A287" s="34">
        <v>6</v>
      </c>
      <c r="B287" s="35" t="s">
        <v>3679</v>
      </c>
      <c r="C287" s="34" t="s">
        <v>3680</v>
      </c>
      <c r="D287" s="35" t="s">
        <v>3681</v>
      </c>
      <c r="E287" s="36">
        <v>2829408.77</v>
      </c>
      <c r="F287" s="116"/>
      <c r="G287" s="36">
        <v>865582.2</v>
      </c>
      <c r="H287" s="36">
        <v>657294.66</v>
      </c>
      <c r="I287" s="36">
        <v>3037696.31</v>
      </c>
      <c r="J287" s="31"/>
      <c r="K287" s="5" t="e">
        <f>VLOOKUP(B287,#REF!,1,0)</f>
        <v>#REF!</v>
      </c>
    </row>
    <row r="288" spans="1:11" ht="15" customHeight="1">
      <c r="A288" s="34">
        <v>3</v>
      </c>
      <c r="B288" s="35" t="s">
        <v>3682</v>
      </c>
      <c r="C288" s="34" t="s">
        <v>1</v>
      </c>
      <c r="D288" s="35" t="s">
        <v>3683</v>
      </c>
      <c r="E288" s="36">
        <v>31291258.140000001</v>
      </c>
      <c r="F288" s="116"/>
      <c r="G288" s="36">
        <v>6084039.6500000004</v>
      </c>
      <c r="H288" s="36">
        <v>5381053.0599999996</v>
      </c>
      <c r="I288" s="36">
        <v>31994244.73</v>
      </c>
      <c r="J288" s="31"/>
      <c r="K288" s="5" t="e">
        <f>VLOOKUP(B288,#REF!,1,0)</f>
        <v>#REF!</v>
      </c>
    </row>
    <row r="289" spans="1:11" ht="15" customHeight="1">
      <c r="A289" s="34">
        <v>4</v>
      </c>
      <c r="B289" s="35" t="s">
        <v>3684</v>
      </c>
      <c r="C289" s="34" t="s">
        <v>1</v>
      </c>
      <c r="D289" s="35" t="s">
        <v>3685</v>
      </c>
      <c r="E289" s="36">
        <v>31291258.140000001</v>
      </c>
      <c r="F289" s="116"/>
      <c r="G289" s="36">
        <v>6084039.6500000004</v>
      </c>
      <c r="H289" s="36">
        <v>5381053.0599999996</v>
      </c>
      <c r="I289" s="36">
        <v>31994244.73</v>
      </c>
      <c r="J289" s="31"/>
      <c r="K289" s="5" t="e">
        <f>VLOOKUP(B289,#REF!,1,0)</f>
        <v>#REF!</v>
      </c>
    </row>
    <row r="290" spans="1:11" ht="15" customHeight="1">
      <c r="A290" s="34">
        <v>5</v>
      </c>
      <c r="B290" s="35" t="s">
        <v>3686</v>
      </c>
      <c r="C290" s="34" t="s">
        <v>1</v>
      </c>
      <c r="D290" s="35" t="s">
        <v>3687</v>
      </c>
      <c r="E290" s="36">
        <v>9371303.7799999993</v>
      </c>
      <c r="F290" s="116"/>
      <c r="G290" s="36">
        <v>5923505.4699999997</v>
      </c>
      <c r="H290" s="36">
        <v>5176913.82</v>
      </c>
      <c r="I290" s="36">
        <v>10117895.43</v>
      </c>
      <c r="J290" s="31"/>
      <c r="K290" s="5" t="e">
        <f>VLOOKUP(B290,#REF!,1,0)</f>
        <v>#REF!</v>
      </c>
    </row>
    <row r="291" spans="1:11" ht="15" customHeight="1">
      <c r="A291" s="34">
        <v>6</v>
      </c>
      <c r="B291" s="35" t="s">
        <v>3688</v>
      </c>
      <c r="C291" s="34" t="s">
        <v>3689</v>
      </c>
      <c r="D291" s="35" t="s">
        <v>3690</v>
      </c>
      <c r="E291" s="36">
        <v>28397.119999999999</v>
      </c>
      <c r="F291" s="116"/>
      <c r="G291" s="36">
        <v>6395.73</v>
      </c>
      <c r="H291" s="36">
        <v>23887.64</v>
      </c>
      <c r="I291" s="36">
        <v>10905.21</v>
      </c>
      <c r="J291" s="31"/>
      <c r="K291" s="5" t="e">
        <f>VLOOKUP(B291,#REF!,1,0)</f>
        <v>#REF!</v>
      </c>
    </row>
    <row r="292" spans="1:11" ht="15" customHeight="1">
      <c r="A292" s="34">
        <v>6</v>
      </c>
      <c r="B292" s="35" t="s">
        <v>3691</v>
      </c>
      <c r="C292" s="34" t="s">
        <v>3692</v>
      </c>
      <c r="D292" s="35" t="s">
        <v>3693</v>
      </c>
      <c r="E292" s="36">
        <v>30918.94</v>
      </c>
      <c r="F292" s="116"/>
      <c r="G292" s="36">
        <v>2435185.31</v>
      </c>
      <c r="H292" s="36">
        <v>2348347.94</v>
      </c>
      <c r="I292" s="36">
        <v>117756.31</v>
      </c>
      <c r="J292" s="31"/>
      <c r="K292" s="5" t="e">
        <f>VLOOKUP(B292,#REF!,1,0)</f>
        <v>#REF!</v>
      </c>
    </row>
    <row r="293" spans="1:11" ht="15" customHeight="1">
      <c r="A293" s="34">
        <v>6</v>
      </c>
      <c r="B293" s="35" t="s">
        <v>3694</v>
      </c>
      <c r="C293" s="34" t="s">
        <v>3695</v>
      </c>
      <c r="D293" s="35" t="s">
        <v>3696</v>
      </c>
      <c r="E293" s="36">
        <v>7083915</v>
      </c>
      <c r="F293" s="116"/>
      <c r="G293" s="36">
        <v>1895553.61</v>
      </c>
      <c r="H293" s="36">
        <v>1175692.42</v>
      </c>
      <c r="I293" s="36">
        <v>7803776.1900000004</v>
      </c>
      <c r="J293" s="31"/>
      <c r="K293" s="5" t="e">
        <f>VLOOKUP(B293,#REF!,1,0)</f>
        <v>#REF!</v>
      </c>
    </row>
    <row r="294" spans="1:11" ht="15" customHeight="1">
      <c r="A294" s="34">
        <v>6</v>
      </c>
      <c r="B294" s="35" t="s">
        <v>3697</v>
      </c>
      <c r="C294" s="34" t="s">
        <v>3698</v>
      </c>
      <c r="D294" s="35" t="s">
        <v>3699</v>
      </c>
      <c r="E294" s="36">
        <v>919070.22</v>
      </c>
      <c r="F294" s="116"/>
      <c r="G294" s="36">
        <v>743721.72</v>
      </c>
      <c r="H294" s="36">
        <v>648853.88</v>
      </c>
      <c r="I294" s="36">
        <v>1013938.06</v>
      </c>
      <c r="J294" s="31"/>
      <c r="K294" s="5" t="e">
        <f>VLOOKUP(B294,#REF!,1,0)</f>
        <v>#REF!</v>
      </c>
    </row>
    <row r="295" spans="1:11" ht="15" customHeight="1">
      <c r="A295" s="34">
        <v>6</v>
      </c>
      <c r="B295" s="35" t="s">
        <v>3703</v>
      </c>
      <c r="C295" s="34" t="s">
        <v>3704</v>
      </c>
      <c r="D295" s="35" t="s">
        <v>3705</v>
      </c>
      <c r="E295" s="36">
        <v>499196.03</v>
      </c>
      <c r="F295" s="116"/>
      <c r="G295" s="36">
        <v>84335.39</v>
      </c>
      <c r="H295" s="36">
        <v>162054.93</v>
      </c>
      <c r="I295" s="36">
        <v>421476.49</v>
      </c>
      <c r="J295" s="31"/>
      <c r="K295" s="5" t="e">
        <f>VLOOKUP(B295,#REF!,1,0)</f>
        <v>#REF!</v>
      </c>
    </row>
    <row r="296" spans="1:11" ht="15" customHeight="1">
      <c r="A296" s="34">
        <v>6</v>
      </c>
      <c r="B296" s="35" t="s">
        <v>3706</v>
      </c>
      <c r="C296" s="34" t="s">
        <v>3707</v>
      </c>
      <c r="D296" s="35" t="s">
        <v>3708</v>
      </c>
      <c r="E296" s="36">
        <v>809806.47</v>
      </c>
      <c r="F296" s="116"/>
      <c r="G296" s="36">
        <v>425883.67</v>
      </c>
      <c r="H296" s="36">
        <v>485646.97</v>
      </c>
      <c r="I296" s="36">
        <v>750043.17</v>
      </c>
      <c r="J296" s="31"/>
      <c r="K296" s="5" t="e">
        <f>VLOOKUP(B296,#REF!,1,0)</f>
        <v>#REF!</v>
      </c>
    </row>
    <row r="297" spans="1:11" ht="15" customHeight="1">
      <c r="A297" s="34">
        <v>5</v>
      </c>
      <c r="B297" s="35" t="s">
        <v>3709</v>
      </c>
      <c r="C297" s="34" t="s">
        <v>1</v>
      </c>
      <c r="D297" s="35" t="s">
        <v>3710</v>
      </c>
      <c r="E297" s="36">
        <v>21919954.359999999</v>
      </c>
      <c r="F297" s="116"/>
      <c r="G297" s="36">
        <v>160534.18</v>
      </c>
      <c r="H297" s="36">
        <v>204139.24</v>
      </c>
      <c r="I297" s="36">
        <v>21876349.300000001</v>
      </c>
      <c r="J297" s="31"/>
      <c r="K297" s="5" t="e">
        <f>VLOOKUP(B297,#REF!,1,0)</f>
        <v>#REF!</v>
      </c>
    </row>
    <row r="298" spans="1:11" ht="15" customHeight="1">
      <c r="A298" s="34">
        <v>6</v>
      </c>
      <c r="B298" s="35" t="s">
        <v>3711</v>
      </c>
      <c r="C298" s="34" t="s">
        <v>3712</v>
      </c>
      <c r="D298" s="35" t="s">
        <v>3713</v>
      </c>
      <c r="E298" s="36">
        <v>2907.97</v>
      </c>
      <c r="F298" s="116"/>
      <c r="G298" s="36">
        <v>501.83</v>
      </c>
      <c r="H298" s="36">
        <v>2905.04</v>
      </c>
      <c r="I298" s="36">
        <v>504.76</v>
      </c>
      <c r="J298" s="31"/>
      <c r="K298" s="5" t="e">
        <f>VLOOKUP(B298,#REF!,1,0)</f>
        <v>#REF!</v>
      </c>
    </row>
    <row r="299" spans="1:11" ht="15" customHeight="1">
      <c r="A299" s="34">
        <v>6</v>
      </c>
      <c r="B299" s="35" t="s">
        <v>3714</v>
      </c>
      <c r="C299" s="34" t="s">
        <v>3715</v>
      </c>
      <c r="D299" s="35" t="s">
        <v>3693</v>
      </c>
      <c r="E299" s="36">
        <v>17667808.609999999</v>
      </c>
      <c r="F299" s="116"/>
      <c r="G299" s="36">
        <v>10998.93</v>
      </c>
      <c r="H299" s="36">
        <v>6561.69</v>
      </c>
      <c r="I299" s="36">
        <v>17672245.850000001</v>
      </c>
      <c r="J299" s="31"/>
      <c r="K299" s="5" t="e">
        <f>VLOOKUP(B299,#REF!,1,0)</f>
        <v>#REF!</v>
      </c>
    </row>
    <row r="300" spans="1:11" ht="15" customHeight="1">
      <c r="A300" s="34">
        <v>6</v>
      </c>
      <c r="B300" s="35" t="s">
        <v>3716</v>
      </c>
      <c r="C300" s="34" t="s">
        <v>3717</v>
      </c>
      <c r="D300" s="35" t="s">
        <v>3718</v>
      </c>
      <c r="E300" s="36">
        <v>1730303.43</v>
      </c>
      <c r="F300" s="116"/>
      <c r="G300" s="36">
        <v>148711.25</v>
      </c>
      <c r="H300" s="36">
        <v>9868.92</v>
      </c>
      <c r="I300" s="36">
        <v>1869145.76</v>
      </c>
      <c r="J300" s="31"/>
      <c r="K300" s="5" t="e">
        <f>VLOOKUP(B300,#REF!,1,0)</f>
        <v>#REF!</v>
      </c>
    </row>
    <row r="301" spans="1:11" ht="15" customHeight="1">
      <c r="A301" s="34">
        <v>6</v>
      </c>
      <c r="B301" s="35" t="s">
        <v>3719</v>
      </c>
      <c r="C301" s="34" t="s">
        <v>3720</v>
      </c>
      <c r="D301" s="35" t="s">
        <v>3699</v>
      </c>
      <c r="E301" s="36">
        <v>121136.64</v>
      </c>
      <c r="F301" s="116"/>
      <c r="G301" s="36">
        <v>0</v>
      </c>
      <c r="H301" s="36">
        <v>9031.85</v>
      </c>
      <c r="I301" s="36">
        <v>112104.79</v>
      </c>
      <c r="J301" s="31"/>
      <c r="K301" s="5" t="e">
        <f>VLOOKUP(B301,#REF!,1,0)</f>
        <v>#REF!</v>
      </c>
    </row>
    <row r="302" spans="1:11" ht="15" customHeight="1">
      <c r="A302" s="34">
        <v>6</v>
      </c>
      <c r="B302" s="35" t="s">
        <v>3721</v>
      </c>
      <c r="C302" s="34" t="s">
        <v>3722</v>
      </c>
      <c r="D302" s="35" t="s">
        <v>3705</v>
      </c>
      <c r="E302" s="36">
        <v>641.44000000000005</v>
      </c>
      <c r="F302" s="116"/>
      <c r="G302" s="36">
        <v>322.17</v>
      </c>
      <c r="H302" s="36">
        <v>641.44000000000005</v>
      </c>
      <c r="I302" s="36">
        <v>322.17</v>
      </c>
      <c r="J302" s="31"/>
      <c r="K302" s="5" t="e">
        <f>VLOOKUP(B302,#REF!,1,0)</f>
        <v>#REF!</v>
      </c>
    </row>
    <row r="303" spans="1:11" ht="15" customHeight="1">
      <c r="A303" s="34">
        <v>6</v>
      </c>
      <c r="B303" s="35" t="s">
        <v>3725</v>
      </c>
      <c r="C303" s="34" t="s">
        <v>3726</v>
      </c>
      <c r="D303" s="35" t="s">
        <v>3727</v>
      </c>
      <c r="E303" s="36">
        <v>2344934.7799999998</v>
      </c>
      <c r="F303" s="116"/>
      <c r="G303" s="36">
        <v>0</v>
      </c>
      <c r="H303" s="36">
        <v>122908.81</v>
      </c>
      <c r="I303" s="36">
        <v>2222025.9700000002</v>
      </c>
      <c r="J303" s="31"/>
      <c r="K303" s="5" t="e">
        <f>VLOOKUP(B303,#REF!,1,0)</f>
        <v>#REF!</v>
      </c>
    </row>
    <row r="304" spans="1:11" ht="15" customHeight="1">
      <c r="A304" s="34">
        <v>3</v>
      </c>
      <c r="B304" s="35" t="s">
        <v>3730</v>
      </c>
      <c r="C304" s="34" t="s">
        <v>1</v>
      </c>
      <c r="D304" s="35" t="s">
        <v>3731</v>
      </c>
      <c r="E304" s="36">
        <v>26493267.059999999</v>
      </c>
      <c r="F304" s="116"/>
      <c r="G304" s="36">
        <v>4025397.75</v>
      </c>
      <c r="H304" s="36">
        <v>4163968.94</v>
      </c>
      <c r="I304" s="36">
        <v>26354695.870000001</v>
      </c>
      <c r="J304" s="31"/>
      <c r="K304" s="5" t="e">
        <f>VLOOKUP(B304,#REF!,1,0)</f>
        <v>#REF!</v>
      </c>
    </row>
    <row r="305" spans="1:11" ht="15" customHeight="1">
      <c r="A305" s="34">
        <v>4</v>
      </c>
      <c r="B305" s="35" t="s">
        <v>3732</v>
      </c>
      <c r="C305" s="34" t="s">
        <v>1</v>
      </c>
      <c r="D305" s="35" t="s">
        <v>3733</v>
      </c>
      <c r="E305" s="36">
        <v>26493267.059999999</v>
      </c>
      <c r="F305" s="116"/>
      <c r="G305" s="36">
        <v>4025397.75</v>
      </c>
      <c r="H305" s="36">
        <v>4163968.94</v>
      </c>
      <c r="I305" s="36">
        <v>26354695.870000001</v>
      </c>
      <c r="J305" s="31"/>
      <c r="K305" s="5" t="e">
        <f>VLOOKUP(B305,#REF!,1,0)</f>
        <v>#REF!</v>
      </c>
    </row>
    <row r="306" spans="1:11" ht="15" customHeight="1">
      <c r="A306" s="34">
        <v>5</v>
      </c>
      <c r="B306" s="35" t="s">
        <v>3734</v>
      </c>
      <c r="C306" s="34" t="s">
        <v>1</v>
      </c>
      <c r="D306" s="35" t="s">
        <v>3687</v>
      </c>
      <c r="E306" s="36">
        <v>24534810.260000002</v>
      </c>
      <c r="F306" s="116"/>
      <c r="G306" s="36">
        <v>3859984.2</v>
      </c>
      <c r="H306" s="36">
        <v>3634640.75</v>
      </c>
      <c r="I306" s="36">
        <v>24760153.710000001</v>
      </c>
      <c r="J306" s="31"/>
      <c r="K306" s="5" t="e">
        <f>VLOOKUP(B306,#REF!,1,0)</f>
        <v>#REF!</v>
      </c>
    </row>
    <row r="307" spans="1:11" ht="15" customHeight="1">
      <c r="A307" s="34">
        <v>6</v>
      </c>
      <c r="B307" s="35" t="s">
        <v>3735</v>
      </c>
      <c r="C307" s="34" t="s">
        <v>3736</v>
      </c>
      <c r="D307" s="35" t="s">
        <v>3737</v>
      </c>
      <c r="E307" s="36">
        <v>146742.22</v>
      </c>
      <c r="F307" s="116"/>
      <c r="G307" s="36">
        <v>33139.49</v>
      </c>
      <c r="H307" s="36">
        <v>137760.01999999999</v>
      </c>
      <c r="I307" s="36">
        <v>42121.69</v>
      </c>
      <c r="J307" s="31"/>
      <c r="K307" s="5" t="e">
        <f>VLOOKUP(B307,#REF!,1,0)</f>
        <v>#REF!</v>
      </c>
    </row>
    <row r="308" spans="1:11" ht="15" customHeight="1">
      <c r="A308" s="34">
        <v>6</v>
      </c>
      <c r="B308" s="35" t="s">
        <v>3738</v>
      </c>
      <c r="C308" s="34" t="s">
        <v>3739</v>
      </c>
      <c r="D308" s="35" t="s">
        <v>3740</v>
      </c>
      <c r="E308" s="36">
        <v>14103257.560000001</v>
      </c>
      <c r="F308" s="116"/>
      <c r="G308" s="36">
        <v>2403588.73</v>
      </c>
      <c r="H308" s="36">
        <v>1377742.47</v>
      </c>
      <c r="I308" s="36">
        <v>15129103.82</v>
      </c>
      <c r="J308" s="31"/>
      <c r="K308" s="5" t="e">
        <f>VLOOKUP(B308,#REF!,1,0)</f>
        <v>#REF!</v>
      </c>
    </row>
    <row r="309" spans="1:11" ht="15" customHeight="1">
      <c r="A309" s="34">
        <v>6</v>
      </c>
      <c r="B309" s="35" t="s">
        <v>3741</v>
      </c>
      <c r="C309" s="34" t="s">
        <v>3742</v>
      </c>
      <c r="D309" s="35" t="s">
        <v>3743</v>
      </c>
      <c r="E309" s="36">
        <v>5256641.24</v>
      </c>
      <c r="F309" s="116"/>
      <c r="G309" s="36">
        <v>372051.92</v>
      </c>
      <c r="H309" s="36">
        <v>542829.72</v>
      </c>
      <c r="I309" s="36">
        <v>5085863.4400000004</v>
      </c>
      <c r="J309" s="31"/>
      <c r="K309" s="5" t="e">
        <f>VLOOKUP(B309,#REF!,1,0)</f>
        <v>#REF!</v>
      </c>
    </row>
    <row r="310" spans="1:11" ht="15" customHeight="1">
      <c r="A310" s="34">
        <v>6</v>
      </c>
      <c r="B310" s="35" t="s">
        <v>3744</v>
      </c>
      <c r="C310" s="34" t="s">
        <v>3745</v>
      </c>
      <c r="D310" s="35" t="s">
        <v>3746</v>
      </c>
      <c r="E310" s="36">
        <v>994772.61</v>
      </c>
      <c r="F310" s="116"/>
      <c r="G310" s="36">
        <v>417198.71</v>
      </c>
      <c r="H310" s="36">
        <v>571678.41</v>
      </c>
      <c r="I310" s="36">
        <v>840292.91</v>
      </c>
      <c r="J310" s="31"/>
      <c r="K310" s="5" t="e">
        <f>VLOOKUP(B310,#REF!,1,0)</f>
        <v>#REF!</v>
      </c>
    </row>
    <row r="311" spans="1:11" ht="15" customHeight="1">
      <c r="A311" s="34">
        <v>6</v>
      </c>
      <c r="B311" s="35" t="s">
        <v>3747</v>
      </c>
      <c r="C311" s="34" t="s">
        <v>3748</v>
      </c>
      <c r="D311" s="35" t="s">
        <v>3749</v>
      </c>
      <c r="E311" s="36">
        <v>1591822.56</v>
      </c>
      <c r="F311" s="116"/>
      <c r="G311" s="36">
        <v>37064.480000000003</v>
      </c>
      <c r="H311" s="36">
        <v>163011.23000000001</v>
      </c>
      <c r="I311" s="36">
        <v>1465875.81</v>
      </c>
      <c r="J311" s="31"/>
      <c r="K311" s="5" t="e">
        <f>VLOOKUP(B311,#REF!,1,0)</f>
        <v>#REF!</v>
      </c>
    </row>
    <row r="312" spans="1:11" ht="15" customHeight="1">
      <c r="A312" s="34">
        <v>6</v>
      </c>
      <c r="B312" s="35" t="s">
        <v>3750</v>
      </c>
      <c r="C312" s="34" t="s">
        <v>3751</v>
      </c>
      <c r="D312" s="35" t="s">
        <v>3752</v>
      </c>
      <c r="E312" s="36">
        <v>452285.29</v>
      </c>
      <c r="F312" s="116"/>
      <c r="G312" s="36">
        <v>134973.32</v>
      </c>
      <c r="H312" s="36">
        <v>131976.82</v>
      </c>
      <c r="I312" s="36">
        <v>455281.79</v>
      </c>
      <c r="J312" s="31"/>
      <c r="K312" s="5" t="e">
        <f>VLOOKUP(B312,#REF!,1,0)</f>
        <v>#REF!</v>
      </c>
    </row>
    <row r="313" spans="1:11" ht="15" customHeight="1">
      <c r="A313" s="34">
        <v>6</v>
      </c>
      <c r="B313" s="35" t="s">
        <v>3753</v>
      </c>
      <c r="C313" s="34" t="s">
        <v>3754</v>
      </c>
      <c r="D313" s="35" t="s">
        <v>3755</v>
      </c>
      <c r="E313" s="36">
        <v>1989288.78</v>
      </c>
      <c r="F313" s="116"/>
      <c r="G313" s="36">
        <v>461967.55</v>
      </c>
      <c r="H313" s="36">
        <v>709642.08</v>
      </c>
      <c r="I313" s="36">
        <v>1741614.25</v>
      </c>
      <c r="J313" s="31"/>
      <c r="K313" s="5" t="e">
        <f>VLOOKUP(B313,#REF!,1,0)</f>
        <v>#REF!</v>
      </c>
    </row>
    <row r="314" spans="1:11" ht="15" customHeight="1">
      <c r="A314" s="34">
        <v>5</v>
      </c>
      <c r="B314" s="35" t="s">
        <v>3756</v>
      </c>
      <c r="C314" s="34" t="s">
        <v>1</v>
      </c>
      <c r="D314" s="35" t="s">
        <v>3710</v>
      </c>
      <c r="E314" s="36">
        <v>1958456.8</v>
      </c>
      <c r="F314" s="116"/>
      <c r="G314" s="36">
        <v>165413.54999999999</v>
      </c>
      <c r="H314" s="36">
        <v>529328.18999999994</v>
      </c>
      <c r="I314" s="36">
        <v>1594542.16</v>
      </c>
      <c r="J314" s="31"/>
      <c r="K314" s="5" t="e">
        <f>VLOOKUP(B314,#REF!,1,0)</f>
        <v>#REF!</v>
      </c>
    </row>
    <row r="315" spans="1:11" ht="15" customHeight="1">
      <c r="A315" s="34">
        <v>6</v>
      </c>
      <c r="B315" s="35" t="s">
        <v>3757</v>
      </c>
      <c r="C315" s="34" t="s">
        <v>3758</v>
      </c>
      <c r="D315" s="35" t="s">
        <v>3737</v>
      </c>
      <c r="E315" s="36">
        <v>14934.65</v>
      </c>
      <c r="F315" s="116"/>
      <c r="G315" s="36">
        <v>2796.09</v>
      </c>
      <c r="H315" s="36">
        <v>14881.05</v>
      </c>
      <c r="I315" s="36">
        <v>2849.69</v>
      </c>
      <c r="J315" s="31"/>
      <c r="K315" s="5" t="e">
        <f>VLOOKUP(B315,#REF!,1,0)</f>
        <v>#REF!</v>
      </c>
    </row>
    <row r="316" spans="1:11" ht="15" customHeight="1">
      <c r="A316" s="34">
        <v>6</v>
      </c>
      <c r="B316" s="35" t="s">
        <v>3759</v>
      </c>
      <c r="C316" s="34" t="s">
        <v>3760</v>
      </c>
      <c r="D316" s="35" t="s">
        <v>3761</v>
      </c>
      <c r="E316" s="36">
        <v>1532348.57</v>
      </c>
      <c r="F316" s="116"/>
      <c r="G316" s="36">
        <v>118181.28</v>
      </c>
      <c r="H316" s="36">
        <v>454916.2</v>
      </c>
      <c r="I316" s="36">
        <v>1195613.6499999999</v>
      </c>
      <c r="J316" s="31"/>
      <c r="K316" s="5" t="e">
        <f>VLOOKUP(B316,#REF!,1,0)</f>
        <v>#REF!</v>
      </c>
    </row>
    <row r="317" spans="1:11" ht="15" customHeight="1">
      <c r="A317" s="34">
        <v>6</v>
      </c>
      <c r="B317" s="35" t="s">
        <v>3762</v>
      </c>
      <c r="C317" s="34" t="s">
        <v>3763</v>
      </c>
      <c r="D317" s="35" t="s">
        <v>3764</v>
      </c>
      <c r="E317" s="36">
        <v>93106.8</v>
      </c>
      <c r="F317" s="116"/>
      <c r="G317" s="36">
        <v>19199.43</v>
      </c>
      <c r="H317" s="36">
        <v>0</v>
      </c>
      <c r="I317" s="36">
        <v>112306.23</v>
      </c>
      <c r="J317" s="31"/>
      <c r="K317" s="5" t="e">
        <f>VLOOKUP(B317,#REF!,1,0)</f>
        <v>#REF!</v>
      </c>
    </row>
    <row r="318" spans="1:11" ht="15" customHeight="1">
      <c r="A318" s="34">
        <v>6</v>
      </c>
      <c r="B318" s="35" t="s">
        <v>3765</v>
      </c>
      <c r="C318" s="34" t="s">
        <v>3766</v>
      </c>
      <c r="D318" s="35" t="s">
        <v>3746</v>
      </c>
      <c r="E318" s="36">
        <v>119435.89</v>
      </c>
      <c r="F318" s="116"/>
      <c r="G318" s="36">
        <v>2216.04</v>
      </c>
      <c r="H318" s="36">
        <v>24671.06</v>
      </c>
      <c r="I318" s="36">
        <v>96980.87</v>
      </c>
      <c r="J318" s="31"/>
      <c r="K318" s="5" t="e">
        <f>VLOOKUP(B318,#REF!,1,0)</f>
        <v>#REF!</v>
      </c>
    </row>
    <row r="319" spans="1:11" ht="15" customHeight="1">
      <c r="A319" s="34">
        <v>6</v>
      </c>
      <c r="B319" s="35" t="s">
        <v>3767</v>
      </c>
      <c r="C319" s="34" t="s">
        <v>3768</v>
      </c>
      <c r="D319" s="35" t="s">
        <v>3752</v>
      </c>
      <c r="E319" s="36">
        <v>11314.72</v>
      </c>
      <c r="F319" s="116"/>
      <c r="G319" s="36">
        <v>3521.79</v>
      </c>
      <c r="H319" s="36">
        <v>10314.719999999999</v>
      </c>
      <c r="I319" s="36">
        <v>4521.79</v>
      </c>
      <c r="J319" s="31"/>
      <c r="K319" s="5" t="e">
        <f>VLOOKUP(B319,#REF!,1,0)</f>
        <v>#REF!</v>
      </c>
    </row>
    <row r="320" spans="1:11" ht="15" customHeight="1">
      <c r="A320" s="34">
        <v>6</v>
      </c>
      <c r="B320" s="35" t="s">
        <v>3769</v>
      </c>
      <c r="C320" s="34" t="s">
        <v>3770</v>
      </c>
      <c r="D320" s="35" t="s">
        <v>3755</v>
      </c>
      <c r="E320" s="36">
        <v>24545.16</v>
      </c>
      <c r="F320" s="116"/>
      <c r="G320" s="36">
        <v>19498.919999999998</v>
      </c>
      <c r="H320" s="36">
        <v>24545.16</v>
      </c>
      <c r="I320" s="36">
        <v>19498.919999999998</v>
      </c>
      <c r="J320" s="31"/>
      <c r="K320" s="5" t="e">
        <f>VLOOKUP(B320,#REF!,1,0)</f>
        <v>#REF!</v>
      </c>
    </row>
    <row r="321" spans="1:11" ht="15" customHeight="1">
      <c r="A321" s="34">
        <v>6</v>
      </c>
      <c r="B321" s="35" t="s">
        <v>3771</v>
      </c>
      <c r="C321" s="34" t="s">
        <v>3772</v>
      </c>
      <c r="D321" s="35" t="s">
        <v>3773</v>
      </c>
      <c r="E321" s="36">
        <v>162771.01</v>
      </c>
      <c r="F321" s="116"/>
      <c r="G321" s="36">
        <v>0</v>
      </c>
      <c r="H321" s="36">
        <v>0</v>
      </c>
      <c r="I321" s="36">
        <v>162771.01</v>
      </c>
      <c r="J321" s="31"/>
      <c r="K321" s="5" t="e">
        <f>VLOOKUP(B321,#REF!,1,0)</f>
        <v>#REF!</v>
      </c>
    </row>
    <row r="322" spans="1:11" ht="15" customHeight="1">
      <c r="A322" s="34">
        <v>3</v>
      </c>
      <c r="B322" s="35" t="s">
        <v>3774</v>
      </c>
      <c r="C322" s="34" t="s">
        <v>1</v>
      </c>
      <c r="D322" s="35" t="s">
        <v>3775</v>
      </c>
      <c r="E322" s="36">
        <v>5966926.96</v>
      </c>
      <c r="F322" s="116"/>
      <c r="G322" s="36">
        <v>2050409.23</v>
      </c>
      <c r="H322" s="36">
        <v>1520682.52</v>
      </c>
      <c r="I322" s="36">
        <v>6496653.6699999999</v>
      </c>
      <c r="J322" s="31"/>
      <c r="K322" s="5" t="e">
        <f>VLOOKUP(B322,#REF!,1,0)</f>
        <v>#REF!</v>
      </c>
    </row>
    <row r="323" spans="1:11" ht="15" customHeight="1">
      <c r="A323" s="34">
        <v>4</v>
      </c>
      <c r="B323" s="35" t="s">
        <v>3776</v>
      </c>
      <c r="C323" s="34" t="s">
        <v>1</v>
      </c>
      <c r="D323" s="35" t="s">
        <v>3777</v>
      </c>
      <c r="E323" s="36">
        <v>5966926.96</v>
      </c>
      <c r="F323" s="116"/>
      <c r="G323" s="36">
        <v>2050409.23</v>
      </c>
      <c r="H323" s="36">
        <v>1520682.52</v>
      </c>
      <c r="I323" s="36">
        <v>6496653.6699999999</v>
      </c>
      <c r="J323" s="31"/>
      <c r="K323" s="5" t="e">
        <f>VLOOKUP(B323,#REF!,1,0)</f>
        <v>#REF!</v>
      </c>
    </row>
    <row r="324" spans="1:11" ht="15" customHeight="1">
      <c r="A324" s="34">
        <v>5</v>
      </c>
      <c r="B324" s="35" t="s">
        <v>3778</v>
      </c>
      <c r="C324" s="34" t="s">
        <v>1</v>
      </c>
      <c r="D324" s="35" t="s">
        <v>3687</v>
      </c>
      <c r="E324" s="36">
        <v>5289262.8</v>
      </c>
      <c r="F324" s="116"/>
      <c r="G324" s="36">
        <v>1402164.7</v>
      </c>
      <c r="H324" s="36">
        <v>1286066.28</v>
      </c>
      <c r="I324" s="36">
        <v>5405361.2199999997</v>
      </c>
      <c r="J324" s="31"/>
      <c r="K324" s="5" t="e">
        <f>VLOOKUP(B324,#REF!,1,0)</f>
        <v>#REF!</v>
      </c>
    </row>
    <row r="325" spans="1:11" ht="15" customHeight="1">
      <c r="A325" s="34">
        <v>6</v>
      </c>
      <c r="B325" s="35" t="s">
        <v>3779</v>
      </c>
      <c r="C325" s="34" t="s">
        <v>3780</v>
      </c>
      <c r="D325" s="35" t="s">
        <v>3781</v>
      </c>
      <c r="E325" s="36">
        <v>63344.46</v>
      </c>
      <c r="F325" s="116"/>
      <c r="G325" s="36">
        <v>32197.45</v>
      </c>
      <c r="H325" s="36">
        <v>41034.29</v>
      </c>
      <c r="I325" s="36">
        <v>54507.62</v>
      </c>
      <c r="J325" s="31"/>
      <c r="K325" s="5" t="e">
        <f>VLOOKUP(B325,#REF!,1,0)</f>
        <v>#REF!</v>
      </c>
    </row>
    <row r="326" spans="1:11" ht="15" customHeight="1">
      <c r="A326" s="34">
        <v>6</v>
      </c>
      <c r="B326" s="35" t="s">
        <v>3782</v>
      </c>
      <c r="C326" s="34" t="s">
        <v>3783</v>
      </c>
      <c r="D326" s="35" t="s">
        <v>3784</v>
      </c>
      <c r="E326" s="36">
        <v>3243659.41</v>
      </c>
      <c r="F326" s="116"/>
      <c r="G326" s="36">
        <v>691818.88</v>
      </c>
      <c r="H326" s="36">
        <v>830004.8</v>
      </c>
      <c r="I326" s="36">
        <v>3105473.49</v>
      </c>
      <c r="J326" s="31"/>
      <c r="K326" s="5" t="e">
        <f>VLOOKUP(B326,#REF!,1,0)</f>
        <v>#REF!</v>
      </c>
    </row>
    <row r="327" spans="1:11" ht="15" customHeight="1">
      <c r="A327" s="34">
        <v>6</v>
      </c>
      <c r="B327" s="35" t="s">
        <v>3785</v>
      </c>
      <c r="C327" s="34" t="s">
        <v>3786</v>
      </c>
      <c r="D327" s="35" t="s">
        <v>3787</v>
      </c>
      <c r="E327" s="36">
        <v>924793.31</v>
      </c>
      <c r="F327" s="116"/>
      <c r="G327" s="36">
        <v>436892.3</v>
      </c>
      <c r="H327" s="36">
        <v>119061.5</v>
      </c>
      <c r="I327" s="36">
        <v>1242624.1100000001</v>
      </c>
      <c r="J327" s="31"/>
      <c r="K327" s="5" t="e">
        <f>VLOOKUP(B327,#REF!,1,0)</f>
        <v>#REF!</v>
      </c>
    </row>
    <row r="328" spans="1:11" ht="15" customHeight="1">
      <c r="A328" s="34">
        <v>6</v>
      </c>
      <c r="B328" s="35" t="s">
        <v>3788</v>
      </c>
      <c r="C328" s="34" t="s">
        <v>3789</v>
      </c>
      <c r="D328" s="35" t="s">
        <v>3790</v>
      </c>
      <c r="E328" s="36">
        <v>55644</v>
      </c>
      <c r="F328" s="116"/>
      <c r="G328" s="36">
        <v>39040.74</v>
      </c>
      <c r="H328" s="36">
        <v>33230.19</v>
      </c>
      <c r="I328" s="36">
        <v>61454.55</v>
      </c>
      <c r="J328" s="31"/>
      <c r="K328" s="5" t="e">
        <f>VLOOKUP(B328,#REF!,1,0)</f>
        <v>#REF!</v>
      </c>
    </row>
    <row r="329" spans="1:11" ht="15" customHeight="1">
      <c r="A329" s="34">
        <v>6</v>
      </c>
      <c r="B329" s="35" t="s">
        <v>3791</v>
      </c>
      <c r="C329" s="34" t="s">
        <v>3792</v>
      </c>
      <c r="D329" s="35" t="s">
        <v>3793</v>
      </c>
      <c r="E329" s="36">
        <v>203261.46</v>
      </c>
      <c r="F329" s="116"/>
      <c r="G329" s="36">
        <v>24391.83</v>
      </c>
      <c r="H329" s="36">
        <v>3314.6</v>
      </c>
      <c r="I329" s="36">
        <v>224338.69</v>
      </c>
      <c r="J329" s="31"/>
      <c r="K329" s="5" t="e">
        <f>VLOOKUP(B329,#REF!,1,0)</f>
        <v>#REF!</v>
      </c>
    </row>
    <row r="330" spans="1:11" ht="15" customHeight="1">
      <c r="A330" s="34">
        <v>6</v>
      </c>
      <c r="B330" s="35" t="s">
        <v>3794</v>
      </c>
      <c r="C330" s="34" t="s">
        <v>3795</v>
      </c>
      <c r="D330" s="35" t="s">
        <v>3796</v>
      </c>
      <c r="E330" s="36">
        <v>197567.13</v>
      </c>
      <c r="F330" s="116"/>
      <c r="G330" s="36">
        <v>56856.58</v>
      </c>
      <c r="H330" s="36">
        <v>59599.81</v>
      </c>
      <c r="I330" s="36">
        <v>194823.9</v>
      </c>
      <c r="J330" s="31"/>
      <c r="K330" s="5" t="e">
        <f>VLOOKUP(B330,#REF!,1,0)</f>
        <v>#REF!</v>
      </c>
    </row>
    <row r="331" spans="1:11" ht="15" customHeight="1">
      <c r="A331" s="34">
        <v>6</v>
      </c>
      <c r="B331" s="35" t="s">
        <v>3797</v>
      </c>
      <c r="C331" s="34" t="s">
        <v>3798</v>
      </c>
      <c r="D331" s="35" t="s">
        <v>3799</v>
      </c>
      <c r="E331" s="36">
        <v>600993.03</v>
      </c>
      <c r="F331" s="116"/>
      <c r="G331" s="36">
        <v>120966.92</v>
      </c>
      <c r="H331" s="36">
        <v>199821.09</v>
      </c>
      <c r="I331" s="36">
        <v>522138.86</v>
      </c>
      <c r="J331" s="31"/>
      <c r="K331" s="5" t="e">
        <f>VLOOKUP(B331,#REF!,1,0)</f>
        <v>#REF!</v>
      </c>
    </row>
    <row r="332" spans="1:11" ht="15" customHeight="1">
      <c r="A332" s="34">
        <v>5</v>
      </c>
      <c r="B332" s="35" t="s">
        <v>3800</v>
      </c>
      <c r="C332" s="34" t="s">
        <v>1</v>
      </c>
      <c r="D332" s="35" t="s">
        <v>3710</v>
      </c>
      <c r="E332" s="36">
        <v>677664.16</v>
      </c>
      <c r="F332" s="116"/>
      <c r="G332" s="36">
        <v>648244.53</v>
      </c>
      <c r="H332" s="36">
        <v>234616.24</v>
      </c>
      <c r="I332" s="36">
        <v>1091292.45</v>
      </c>
      <c r="J332" s="31"/>
      <c r="K332" s="5" t="e">
        <f>VLOOKUP(B332,#REF!,1,0)</f>
        <v>#REF!</v>
      </c>
    </row>
    <row r="333" spans="1:11" ht="15" customHeight="1">
      <c r="A333" s="34">
        <v>6</v>
      </c>
      <c r="B333" s="35" t="s">
        <v>3801</v>
      </c>
      <c r="C333" s="34" t="s">
        <v>3802</v>
      </c>
      <c r="D333" s="35" t="s">
        <v>3803</v>
      </c>
      <c r="E333" s="36">
        <v>9665.8700000000008</v>
      </c>
      <c r="F333" s="116"/>
      <c r="G333" s="36">
        <v>16123.3</v>
      </c>
      <c r="H333" s="36">
        <v>6641.04</v>
      </c>
      <c r="I333" s="36">
        <v>19148.13</v>
      </c>
      <c r="J333" s="31"/>
      <c r="K333" s="5" t="e">
        <f>VLOOKUP(B333,#REF!,1,0)</f>
        <v>#REF!</v>
      </c>
    </row>
    <row r="334" spans="1:11" ht="15" customHeight="1">
      <c r="A334" s="34">
        <v>6</v>
      </c>
      <c r="B334" s="35" t="s">
        <v>3804</v>
      </c>
      <c r="C334" s="34" t="s">
        <v>3805</v>
      </c>
      <c r="D334" s="35" t="s">
        <v>3806</v>
      </c>
      <c r="E334" s="36">
        <v>488726.52</v>
      </c>
      <c r="F334" s="116"/>
      <c r="G334" s="36">
        <v>545414.15</v>
      </c>
      <c r="H334" s="36">
        <v>139053.84</v>
      </c>
      <c r="I334" s="36">
        <v>895086.83</v>
      </c>
      <c r="J334" s="31"/>
      <c r="K334" s="5" t="e">
        <f>VLOOKUP(B334,#REF!,1,0)</f>
        <v>#REF!</v>
      </c>
    </row>
    <row r="335" spans="1:11" ht="15" customHeight="1">
      <c r="A335" s="34">
        <v>6</v>
      </c>
      <c r="B335" s="35" t="s">
        <v>3807</v>
      </c>
      <c r="C335" s="34" t="s">
        <v>3808</v>
      </c>
      <c r="D335" s="35" t="s">
        <v>3809</v>
      </c>
      <c r="E335" s="36">
        <v>131166.09</v>
      </c>
      <c r="F335" s="116"/>
      <c r="G335" s="36">
        <v>47281.85</v>
      </c>
      <c r="H335" s="36">
        <v>58315.12</v>
      </c>
      <c r="I335" s="36">
        <v>120132.82</v>
      </c>
      <c r="J335" s="31"/>
      <c r="K335" s="5" t="e">
        <f>VLOOKUP(B335,#REF!,1,0)</f>
        <v>#REF!</v>
      </c>
    </row>
    <row r="336" spans="1:11" ht="15" customHeight="1">
      <c r="A336" s="34">
        <v>6</v>
      </c>
      <c r="B336" s="35" t="s">
        <v>3812</v>
      </c>
      <c r="C336" s="34" t="s">
        <v>3813</v>
      </c>
      <c r="D336" s="35" t="s">
        <v>3796</v>
      </c>
      <c r="E336" s="36">
        <v>16078.88</v>
      </c>
      <c r="F336" s="116"/>
      <c r="G336" s="36">
        <v>16344.4</v>
      </c>
      <c r="H336" s="36">
        <v>13579.44</v>
      </c>
      <c r="I336" s="36">
        <v>18843.84</v>
      </c>
      <c r="J336" s="31"/>
      <c r="K336" s="5" t="e">
        <f>VLOOKUP(B336,#REF!,1,0)</f>
        <v>#REF!</v>
      </c>
    </row>
    <row r="337" spans="1:11" ht="15" customHeight="1">
      <c r="A337" s="34">
        <v>6</v>
      </c>
      <c r="B337" s="35" t="s">
        <v>3814</v>
      </c>
      <c r="C337" s="34" t="s">
        <v>3815</v>
      </c>
      <c r="D337" s="35" t="s">
        <v>3799</v>
      </c>
      <c r="E337" s="36">
        <v>22806.400000000001</v>
      </c>
      <c r="F337" s="116"/>
      <c r="G337" s="36">
        <v>22133.55</v>
      </c>
      <c r="H337" s="36">
        <v>7806.4</v>
      </c>
      <c r="I337" s="36">
        <v>37133.550000000003</v>
      </c>
      <c r="J337" s="31"/>
      <c r="K337" s="5" t="e">
        <f>VLOOKUP(B337,#REF!,1,0)</f>
        <v>#REF!</v>
      </c>
    </row>
    <row r="338" spans="1:11" ht="15" customHeight="1">
      <c r="A338" s="34">
        <v>6</v>
      </c>
      <c r="B338" s="35" t="s">
        <v>3816</v>
      </c>
      <c r="C338" s="34" t="s">
        <v>3817</v>
      </c>
      <c r="D338" s="35" t="s">
        <v>3793</v>
      </c>
      <c r="E338" s="36">
        <v>0</v>
      </c>
      <c r="F338" s="116"/>
      <c r="G338" s="36">
        <v>947.28</v>
      </c>
      <c r="H338" s="36">
        <v>0</v>
      </c>
      <c r="I338" s="36">
        <v>947.28</v>
      </c>
      <c r="J338" s="31"/>
      <c r="K338" s="5" t="e">
        <f>VLOOKUP(B338,#REF!,1,0)</f>
        <v>#REF!</v>
      </c>
    </row>
    <row r="339" spans="1:11" ht="15" customHeight="1">
      <c r="A339" s="34">
        <v>3</v>
      </c>
      <c r="B339" s="35" t="s">
        <v>3818</v>
      </c>
      <c r="C339" s="34" t="s">
        <v>1</v>
      </c>
      <c r="D339" s="35" t="s">
        <v>3819</v>
      </c>
      <c r="E339" s="36">
        <v>2604679.98</v>
      </c>
      <c r="F339" s="116"/>
      <c r="G339" s="36">
        <v>944367.99</v>
      </c>
      <c r="H339" s="36">
        <v>1122713.08</v>
      </c>
      <c r="I339" s="36">
        <v>2426334.89</v>
      </c>
      <c r="J339" s="31"/>
      <c r="K339" s="5" t="e">
        <f>VLOOKUP(B339,#REF!,1,0)</f>
        <v>#REF!</v>
      </c>
    </row>
    <row r="340" spans="1:11" ht="15" customHeight="1">
      <c r="A340" s="34">
        <v>4</v>
      </c>
      <c r="B340" s="35" t="s">
        <v>3820</v>
      </c>
      <c r="C340" s="34" t="s">
        <v>1</v>
      </c>
      <c r="D340" s="35" t="s">
        <v>3821</v>
      </c>
      <c r="E340" s="36">
        <v>2583438.5299999998</v>
      </c>
      <c r="F340" s="116"/>
      <c r="G340" s="36">
        <v>921439.84</v>
      </c>
      <c r="H340" s="36">
        <v>1106124.6499999999</v>
      </c>
      <c r="I340" s="36">
        <v>2398753.7200000002</v>
      </c>
      <c r="J340" s="31"/>
      <c r="K340" s="5" t="e">
        <f>VLOOKUP(B340,#REF!,1,0)</f>
        <v>#REF!</v>
      </c>
    </row>
    <row r="341" spans="1:11" ht="15" customHeight="1">
      <c r="A341" s="34">
        <v>5</v>
      </c>
      <c r="B341" s="35" t="s">
        <v>3822</v>
      </c>
      <c r="C341" s="34" t="s">
        <v>1</v>
      </c>
      <c r="D341" s="35" t="s">
        <v>3687</v>
      </c>
      <c r="E341" s="36">
        <v>1575500.84</v>
      </c>
      <c r="F341" s="116"/>
      <c r="G341" s="36">
        <v>681417.82</v>
      </c>
      <c r="H341" s="36">
        <v>630780.75</v>
      </c>
      <c r="I341" s="36">
        <v>1626137.91</v>
      </c>
      <c r="J341" s="31"/>
      <c r="K341" s="5" t="e">
        <f>VLOOKUP(B341,#REF!,1,0)</f>
        <v>#REF!</v>
      </c>
    </row>
    <row r="342" spans="1:11" ht="15" customHeight="1">
      <c r="A342" s="34">
        <v>6</v>
      </c>
      <c r="B342" s="35" t="s">
        <v>3823</v>
      </c>
      <c r="C342" s="34" t="s">
        <v>3824</v>
      </c>
      <c r="D342" s="35" t="s">
        <v>3825</v>
      </c>
      <c r="E342" s="36">
        <v>14417.04</v>
      </c>
      <c r="F342" s="116"/>
      <c r="G342" s="36">
        <v>9188.7099999999991</v>
      </c>
      <c r="H342" s="36">
        <v>11404.89</v>
      </c>
      <c r="I342" s="36">
        <v>12200.86</v>
      </c>
      <c r="J342" s="31"/>
      <c r="K342" s="5" t="e">
        <f>VLOOKUP(B342,#REF!,1,0)</f>
        <v>#REF!</v>
      </c>
    </row>
    <row r="343" spans="1:11" ht="15" customHeight="1">
      <c r="A343" s="34">
        <v>6</v>
      </c>
      <c r="B343" s="35" t="s">
        <v>3826</v>
      </c>
      <c r="C343" s="34" t="s">
        <v>3827</v>
      </c>
      <c r="D343" s="35" t="s">
        <v>3828</v>
      </c>
      <c r="E343" s="36">
        <v>1028099.35</v>
      </c>
      <c r="F343" s="116"/>
      <c r="G343" s="36">
        <v>532314.19999999995</v>
      </c>
      <c r="H343" s="36">
        <v>345128.09</v>
      </c>
      <c r="I343" s="36">
        <v>1215285.46</v>
      </c>
      <c r="J343" s="31"/>
      <c r="K343" s="5" t="e">
        <f>VLOOKUP(B343,#REF!,1,0)</f>
        <v>#REF!</v>
      </c>
    </row>
    <row r="344" spans="1:11" ht="15" customHeight="1">
      <c r="A344" s="34">
        <v>6</v>
      </c>
      <c r="B344" s="35" t="s">
        <v>3829</v>
      </c>
      <c r="C344" s="34" t="s">
        <v>3830</v>
      </c>
      <c r="D344" s="35" t="s">
        <v>3831</v>
      </c>
      <c r="E344" s="36">
        <v>286304.38</v>
      </c>
      <c r="F344" s="116"/>
      <c r="G344" s="36">
        <v>27215.1</v>
      </c>
      <c r="H344" s="36">
        <v>206063.39</v>
      </c>
      <c r="I344" s="36">
        <v>107456.09</v>
      </c>
      <c r="J344" s="31"/>
      <c r="K344" s="5" t="e">
        <f>VLOOKUP(B344,#REF!,1,0)</f>
        <v>#REF!</v>
      </c>
    </row>
    <row r="345" spans="1:11" ht="15" customHeight="1">
      <c r="A345" s="34">
        <v>6</v>
      </c>
      <c r="B345" s="35" t="s">
        <v>3832</v>
      </c>
      <c r="C345" s="34" t="s">
        <v>3833</v>
      </c>
      <c r="D345" s="35" t="s">
        <v>3834</v>
      </c>
      <c r="E345" s="36">
        <v>43627.06</v>
      </c>
      <c r="F345" s="116"/>
      <c r="G345" s="36">
        <v>160.47</v>
      </c>
      <c r="H345" s="36">
        <v>781.36</v>
      </c>
      <c r="I345" s="36">
        <v>43006.17</v>
      </c>
      <c r="J345" s="31"/>
      <c r="K345" s="5" t="e">
        <f>VLOOKUP(B345,#REF!,1,0)</f>
        <v>#REF!</v>
      </c>
    </row>
    <row r="346" spans="1:11" ht="15" customHeight="1">
      <c r="A346" s="34">
        <v>6</v>
      </c>
      <c r="B346" s="35" t="s">
        <v>3835</v>
      </c>
      <c r="C346" s="34" t="s">
        <v>3836</v>
      </c>
      <c r="D346" s="35" t="s">
        <v>3837</v>
      </c>
      <c r="E346" s="36">
        <v>111823.82</v>
      </c>
      <c r="F346" s="116"/>
      <c r="G346" s="36">
        <v>32658.44</v>
      </c>
      <c r="H346" s="36">
        <v>33784.269999999997</v>
      </c>
      <c r="I346" s="36">
        <v>110697.99</v>
      </c>
      <c r="J346" s="31"/>
      <c r="K346" s="5" t="e">
        <f>VLOOKUP(B346,#REF!,1,0)</f>
        <v>#REF!</v>
      </c>
    </row>
    <row r="347" spans="1:11" ht="15" customHeight="1">
      <c r="A347" s="34">
        <v>6</v>
      </c>
      <c r="B347" s="35" t="s">
        <v>3838</v>
      </c>
      <c r="C347" s="34" t="s">
        <v>3839</v>
      </c>
      <c r="D347" s="35" t="s">
        <v>3840</v>
      </c>
      <c r="E347" s="36">
        <v>91229.19</v>
      </c>
      <c r="F347" s="116"/>
      <c r="G347" s="36">
        <v>79880.899999999994</v>
      </c>
      <c r="H347" s="36">
        <v>33618.75</v>
      </c>
      <c r="I347" s="36">
        <v>137491.34</v>
      </c>
      <c r="J347" s="31"/>
      <c r="K347" s="5" t="e">
        <f>VLOOKUP(B347,#REF!,1,0)</f>
        <v>#REF!</v>
      </c>
    </row>
    <row r="348" spans="1:11" ht="15" customHeight="1">
      <c r="A348" s="34">
        <v>5</v>
      </c>
      <c r="B348" s="35" t="s">
        <v>3841</v>
      </c>
      <c r="C348" s="34" t="s">
        <v>1</v>
      </c>
      <c r="D348" s="35" t="s">
        <v>3710</v>
      </c>
      <c r="E348" s="36">
        <v>1007937.69</v>
      </c>
      <c r="F348" s="116"/>
      <c r="G348" s="36">
        <v>240022.02</v>
      </c>
      <c r="H348" s="36">
        <v>475343.9</v>
      </c>
      <c r="I348" s="36">
        <v>772615.81</v>
      </c>
      <c r="J348" s="31"/>
      <c r="K348" s="5" t="e">
        <f>VLOOKUP(B348,#REF!,1,0)</f>
        <v>#REF!</v>
      </c>
    </row>
    <row r="349" spans="1:11" ht="15" customHeight="1">
      <c r="A349" s="34">
        <v>6</v>
      </c>
      <c r="B349" s="35" t="s">
        <v>3842</v>
      </c>
      <c r="C349" s="34" t="s">
        <v>3843</v>
      </c>
      <c r="D349" s="35" t="s">
        <v>3825</v>
      </c>
      <c r="E349" s="36">
        <v>13128.06</v>
      </c>
      <c r="F349" s="116"/>
      <c r="G349" s="36">
        <v>4732.59</v>
      </c>
      <c r="H349" s="36">
        <v>11237.8</v>
      </c>
      <c r="I349" s="36">
        <v>6622.85</v>
      </c>
      <c r="J349" s="31"/>
      <c r="K349" s="5" t="e">
        <f>VLOOKUP(B349,#REF!,1,0)</f>
        <v>#REF!</v>
      </c>
    </row>
    <row r="350" spans="1:11" ht="15" customHeight="1">
      <c r="A350" s="34">
        <v>6</v>
      </c>
      <c r="B350" s="35" t="s">
        <v>3844</v>
      </c>
      <c r="C350" s="34" t="s">
        <v>3845</v>
      </c>
      <c r="D350" s="35" t="s">
        <v>3846</v>
      </c>
      <c r="E350" s="36">
        <v>873686.84</v>
      </c>
      <c r="F350" s="116"/>
      <c r="G350" s="36">
        <v>178008.6</v>
      </c>
      <c r="H350" s="36">
        <v>358611.24</v>
      </c>
      <c r="I350" s="36">
        <v>693084.2</v>
      </c>
      <c r="J350" s="31"/>
      <c r="K350" s="5" t="e">
        <f>VLOOKUP(B350,#REF!,1,0)</f>
        <v>#REF!</v>
      </c>
    </row>
    <row r="351" spans="1:11" ht="15" customHeight="1">
      <c r="A351" s="34">
        <v>6</v>
      </c>
      <c r="B351" s="35" t="s">
        <v>3847</v>
      </c>
      <c r="C351" s="34" t="s">
        <v>3848</v>
      </c>
      <c r="D351" s="35" t="s">
        <v>3849</v>
      </c>
      <c r="E351" s="36">
        <v>44695.6</v>
      </c>
      <c r="F351" s="116"/>
      <c r="G351" s="36">
        <v>19490.310000000001</v>
      </c>
      <c r="H351" s="36">
        <v>44695.6</v>
      </c>
      <c r="I351" s="36">
        <v>19490.310000000001</v>
      </c>
      <c r="J351" s="31"/>
      <c r="K351" s="5" t="e">
        <f>VLOOKUP(B351,#REF!,1,0)</f>
        <v>#REF!</v>
      </c>
    </row>
    <row r="352" spans="1:11" ht="15" customHeight="1">
      <c r="A352" s="34">
        <v>6</v>
      </c>
      <c r="B352" s="35" t="s">
        <v>3850</v>
      </c>
      <c r="C352" s="34" t="s">
        <v>3851</v>
      </c>
      <c r="D352" s="35" t="s">
        <v>3852</v>
      </c>
      <c r="E352" s="36">
        <v>0</v>
      </c>
      <c r="F352" s="116"/>
      <c r="G352" s="36">
        <v>5040</v>
      </c>
      <c r="H352" s="36">
        <v>0</v>
      </c>
      <c r="I352" s="36">
        <v>5040</v>
      </c>
      <c r="J352" s="31"/>
      <c r="K352" s="5" t="e">
        <f>VLOOKUP(B352,#REF!,1,0)</f>
        <v>#REF!</v>
      </c>
    </row>
    <row r="353" spans="1:11" ht="15" customHeight="1">
      <c r="A353" s="34">
        <v>6</v>
      </c>
      <c r="B353" s="35" t="s">
        <v>3853</v>
      </c>
      <c r="C353" s="34" t="s">
        <v>3854</v>
      </c>
      <c r="D353" s="35" t="s">
        <v>3837</v>
      </c>
      <c r="E353" s="36">
        <v>31189.77</v>
      </c>
      <c r="F353" s="116"/>
      <c r="G353" s="36">
        <v>10278.52</v>
      </c>
      <c r="H353" s="36">
        <v>18561.84</v>
      </c>
      <c r="I353" s="36">
        <v>22906.45</v>
      </c>
      <c r="J353" s="31"/>
      <c r="K353" s="5" t="e">
        <f>VLOOKUP(B353,#REF!,1,0)</f>
        <v>#REF!</v>
      </c>
    </row>
    <row r="354" spans="1:11" ht="15" customHeight="1">
      <c r="A354" s="34">
        <v>6</v>
      </c>
      <c r="B354" s="35" t="s">
        <v>3855</v>
      </c>
      <c r="C354" s="34" t="s">
        <v>3856</v>
      </c>
      <c r="D354" s="35" t="s">
        <v>3840</v>
      </c>
      <c r="E354" s="36">
        <v>41558.400000000001</v>
      </c>
      <c r="F354" s="116"/>
      <c r="G354" s="36">
        <v>22472</v>
      </c>
      <c r="H354" s="36">
        <v>38558.400000000001</v>
      </c>
      <c r="I354" s="36">
        <v>25472</v>
      </c>
      <c r="J354" s="31"/>
      <c r="K354" s="5" t="e">
        <f>VLOOKUP(B354,#REF!,1,0)</f>
        <v>#REF!</v>
      </c>
    </row>
    <row r="355" spans="1:11" ht="15" customHeight="1">
      <c r="A355" s="34">
        <v>4</v>
      </c>
      <c r="B355" s="35" t="s">
        <v>3859</v>
      </c>
      <c r="C355" s="34" t="s">
        <v>1</v>
      </c>
      <c r="D355" s="35" t="s">
        <v>3860</v>
      </c>
      <c r="E355" s="36">
        <v>21241.45</v>
      </c>
      <c r="F355" s="116"/>
      <c r="G355" s="36">
        <v>22928.15</v>
      </c>
      <c r="H355" s="36">
        <v>16588.43</v>
      </c>
      <c r="I355" s="36">
        <v>27581.17</v>
      </c>
      <c r="J355" s="31"/>
      <c r="K355" s="5" t="e">
        <f>VLOOKUP(B355,#REF!,1,0)</f>
        <v>#REF!</v>
      </c>
    </row>
    <row r="356" spans="1:11" ht="15" customHeight="1">
      <c r="A356" s="34">
        <v>5</v>
      </c>
      <c r="B356" s="35" t="s">
        <v>3861</v>
      </c>
      <c r="C356" s="34" t="s">
        <v>1</v>
      </c>
      <c r="D356" s="35" t="s">
        <v>3687</v>
      </c>
      <c r="E356" s="36">
        <v>7193.8</v>
      </c>
      <c r="F356" s="116"/>
      <c r="G356" s="36">
        <v>20265.580000000002</v>
      </c>
      <c r="H356" s="36">
        <v>7193.8</v>
      </c>
      <c r="I356" s="36">
        <v>20265.580000000002</v>
      </c>
      <c r="J356" s="31"/>
      <c r="K356" s="5" t="e">
        <f>VLOOKUP(B356,#REF!,1,0)</f>
        <v>#REF!</v>
      </c>
    </row>
    <row r="357" spans="1:11" ht="15" customHeight="1">
      <c r="A357" s="34">
        <v>6</v>
      </c>
      <c r="B357" s="35" t="s">
        <v>3862</v>
      </c>
      <c r="C357" s="34" t="s">
        <v>3863</v>
      </c>
      <c r="D357" s="35" t="s">
        <v>3864</v>
      </c>
      <c r="E357" s="36">
        <v>7193.8</v>
      </c>
      <c r="F357" s="116"/>
      <c r="G357" s="36">
        <v>20265.580000000002</v>
      </c>
      <c r="H357" s="36">
        <v>7193.8</v>
      </c>
      <c r="I357" s="36">
        <v>20265.580000000002</v>
      </c>
      <c r="J357" s="31"/>
      <c r="K357" s="5" t="e">
        <f>VLOOKUP(B357,#REF!,1,0)</f>
        <v>#REF!</v>
      </c>
    </row>
    <row r="358" spans="1:11" ht="15" customHeight="1">
      <c r="A358" s="34">
        <v>5</v>
      </c>
      <c r="B358" s="35" t="s">
        <v>3865</v>
      </c>
      <c r="C358" s="34" t="s">
        <v>1</v>
      </c>
      <c r="D358" s="35" t="s">
        <v>3710</v>
      </c>
      <c r="E358" s="36">
        <v>14047.65</v>
      </c>
      <c r="F358" s="116"/>
      <c r="G358" s="36">
        <v>2662.57</v>
      </c>
      <c r="H358" s="36">
        <v>9394.6299999999992</v>
      </c>
      <c r="I358" s="36">
        <v>7315.59</v>
      </c>
      <c r="J358" s="31"/>
      <c r="K358" s="5" t="e">
        <f>VLOOKUP(B358,#REF!,1,0)</f>
        <v>#REF!</v>
      </c>
    </row>
    <row r="359" spans="1:11" ht="15" customHeight="1">
      <c r="A359" s="34">
        <v>6</v>
      </c>
      <c r="B359" s="35" t="s">
        <v>3866</v>
      </c>
      <c r="C359" s="34" t="s">
        <v>3867</v>
      </c>
      <c r="D359" s="35" t="s">
        <v>3864</v>
      </c>
      <c r="E359" s="36">
        <v>14047.65</v>
      </c>
      <c r="F359" s="116"/>
      <c r="G359" s="36">
        <v>2662.57</v>
      </c>
      <c r="H359" s="36">
        <v>9394.6299999999992</v>
      </c>
      <c r="I359" s="36">
        <v>7315.59</v>
      </c>
      <c r="J359" s="31"/>
      <c r="K359" s="5" t="e">
        <f>VLOOKUP(B359,#REF!,1,0)</f>
        <v>#REF!</v>
      </c>
    </row>
    <row r="360" spans="1:11" ht="15" customHeight="1">
      <c r="A360" s="34">
        <v>3</v>
      </c>
      <c r="B360" s="35" t="s">
        <v>3868</v>
      </c>
      <c r="C360" s="34" t="s">
        <v>1</v>
      </c>
      <c r="D360" s="35" t="s">
        <v>3869</v>
      </c>
      <c r="E360" s="36">
        <v>1028189.07</v>
      </c>
      <c r="F360" s="116"/>
      <c r="G360" s="36">
        <v>532005.78</v>
      </c>
      <c r="H360" s="36">
        <v>480895.25</v>
      </c>
      <c r="I360" s="36">
        <v>1079299.6000000001</v>
      </c>
      <c r="J360" s="31"/>
      <c r="K360" s="5" t="e">
        <f>VLOOKUP(B360,#REF!,1,0)</f>
        <v>#REF!</v>
      </c>
    </row>
    <row r="361" spans="1:11" ht="15" customHeight="1">
      <c r="A361" s="34">
        <v>4</v>
      </c>
      <c r="B361" s="35" t="s">
        <v>3870</v>
      </c>
      <c r="C361" s="34" t="s">
        <v>1</v>
      </c>
      <c r="D361" s="35" t="s">
        <v>3871</v>
      </c>
      <c r="E361" s="36">
        <v>987331.33</v>
      </c>
      <c r="F361" s="116"/>
      <c r="G361" s="36">
        <v>523920.43</v>
      </c>
      <c r="H361" s="36">
        <v>476089.72</v>
      </c>
      <c r="I361" s="36">
        <v>1035162.04</v>
      </c>
      <c r="J361" s="31"/>
      <c r="K361" s="5" t="e">
        <f>VLOOKUP(B361,#REF!,1,0)</f>
        <v>#REF!</v>
      </c>
    </row>
    <row r="362" spans="1:11" ht="15" customHeight="1">
      <c r="A362" s="34">
        <v>5</v>
      </c>
      <c r="B362" s="35" t="s">
        <v>3872</v>
      </c>
      <c r="C362" s="34" t="s">
        <v>1</v>
      </c>
      <c r="D362" s="35" t="s">
        <v>3687</v>
      </c>
      <c r="E362" s="36">
        <v>617464.67000000004</v>
      </c>
      <c r="F362" s="116"/>
      <c r="G362" s="36">
        <v>263808.12</v>
      </c>
      <c r="H362" s="36">
        <v>216984.73</v>
      </c>
      <c r="I362" s="36">
        <v>664288.06000000006</v>
      </c>
      <c r="J362" s="31"/>
      <c r="K362" s="5" t="e">
        <f>VLOOKUP(B362,#REF!,1,0)</f>
        <v>#REF!</v>
      </c>
    </row>
    <row r="363" spans="1:11" ht="15" customHeight="1">
      <c r="A363" s="34">
        <v>6</v>
      </c>
      <c r="B363" s="35" t="s">
        <v>3873</v>
      </c>
      <c r="C363" s="34" t="s">
        <v>3874</v>
      </c>
      <c r="D363" s="35" t="s">
        <v>3875</v>
      </c>
      <c r="E363" s="36">
        <v>5719.79</v>
      </c>
      <c r="F363" s="116"/>
      <c r="G363" s="36">
        <v>2002.35</v>
      </c>
      <c r="H363" s="36">
        <v>5347.12</v>
      </c>
      <c r="I363" s="36">
        <v>2375.02</v>
      </c>
      <c r="J363" s="31"/>
      <c r="K363" s="5" t="e">
        <f>VLOOKUP(B363,#REF!,1,0)</f>
        <v>#REF!</v>
      </c>
    </row>
    <row r="364" spans="1:11" ht="15" customHeight="1">
      <c r="A364" s="34">
        <v>6</v>
      </c>
      <c r="B364" s="35" t="s">
        <v>3876</v>
      </c>
      <c r="C364" s="34" t="s">
        <v>3877</v>
      </c>
      <c r="D364" s="35" t="s">
        <v>3878</v>
      </c>
      <c r="E364" s="36">
        <v>480601.38</v>
      </c>
      <c r="F364" s="116"/>
      <c r="G364" s="36">
        <v>128691.19</v>
      </c>
      <c r="H364" s="36">
        <v>145304.68</v>
      </c>
      <c r="I364" s="36">
        <v>463987.89</v>
      </c>
      <c r="J364" s="31"/>
      <c r="K364" s="5" t="e">
        <f>VLOOKUP(B364,#REF!,1,0)</f>
        <v>#REF!</v>
      </c>
    </row>
    <row r="365" spans="1:11" ht="15" customHeight="1">
      <c r="A365" s="34">
        <v>6</v>
      </c>
      <c r="B365" s="35" t="s">
        <v>3879</v>
      </c>
      <c r="C365" s="34" t="s">
        <v>3880</v>
      </c>
      <c r="D365" s="35" t="s">
        <v>3881</v>
      </c>
      <c r="E365" s="36">
        <v>35624.300000000003</v>
      </c>
      <c r="F365" s="116"/>
      <c r="G365" s="36">
        <v>120204.24</v>
      </c>
      <c r="H365" s="36">
        <v>3351.51</v>
      </c>
      <c r="I365" s="36">
        <v>152477.03</v>
      </c>
      <c r="J365" s="31"/>
      <c r="K365" s="5" t="e">
        <f>VLOOKUP(B365,#REF!,1,0)</f>
        <v>#REF!</v>
      </c>
    </row>
    <row r="366" spans="1:11" ht="15" customHeight="1">
      <c r="A366" s="34">
        <v>6</v>
      </c>
      <c r="B366" s="35" t="s">
        <v>3885</v>
      </c>
      <c r="C366" s="34" t="s">
        <v>3886</v>
      </c>
      <c r="D366" s="35" t="s">
        <v>3887</v>
      </c>
      <c r="E366" s="36">
        <v>15195.46</v>
      </c>
      <c r="F366" s="116"/>
      <c r="G366" s="36">
        <v>11998.57</v>
      </c>
      <c r="H366" s="36">
        <v>13100.36</v>
      </c>
      <c r="I366" s="36">
        <v>14093.67</v>
      </c>
      <c r="J366" s="31"/>
      <c r="K366" s="5" t="e">
        <f>VLOOKUP(B366,#REF!,1,0)</f>
        <v>#REF!</v>
      </c>
    </row>
    <row r="367" spans="1:11" ht="15" customHeight="1">
      <c r="A367" s="34">
        <v>6</v>
      </c>
      <c r="B367" s="35" t="s">
        <v>3888</v>
      </c>
      <c r="C367" s="34" t="s">
        <v>3889</v>
      </c>
      <c r="D367" s="35" t="s">
        <v>3890</v>
      </c>
      <c r="E367" s="36">
        <v>80323.740000000005</v>
      </c>
      <c r="F367" s="116"/>
      <c r="G367" s="36">
        <v>911.77</v>
      </c>
      <c r="H367" s="36">
        <v>49881.06</v>
      </c>
      <c r="I367" s="36">
        <v>31354.45</v>
      </c>
      <c r="J367" s="31"/>
      <c r="K367" s="5" t="e">
        <f>VLOOKUP(B367,#REF!,1,0)</f>
        <v>#REF!</v>
      </c>
    </row>
    <row r="368" spans="1:11" ht="15" customHeight="1">
      <c r="A368" s="34">
        <v>5</v>
      </c>
      <c r="B368" s="35" t="s">
        <v>3891</v>
      </c>
      <c r="C368" s="34" t="s">
        <v>1</v>
      </c>
      <c r="D368" s="35" t="s">
        <v>3710</v>
      </c>
      <c r="E368" s="36">
        <v>369866.66</v>
      </c>
      <c r="F368" s="116"/>
      <c r="G368" s="36">
        <v>260112.31</v>
      </c>
      <c r="H368" s="36">
        <v>259104.99</v>
      </c>
      <c r="I368" s="36">
        <v>370873.98</v>
      </c>
      <c r="J368" s="31"/>
      <c r="K368" s="5" t="e">
        <f>VLOOKUP(B368,#REF!,1,0)</f>
        <v>#REF!</v>
      </c>
    </row>
    <row r="369" spans="1:11" ht="15" customHeight="1">
      <c r="A369" s="34">
        <v>6</v>
      </c>
      <c r="B369" s="35" t="s">
        <v>3892</v>
      </c>
      <c r="C369" s="34" t="s">
        <v>3893</v>
      </c>
      <c r="D369" s="35" t="s">
        <v>3875</v>
      </c>
      <c r="E369" s="36">
        <v>29179.83</v>
      </c>
      <c r="F369" s="116"/>
      <c r="G369" s="36">
        <v>6319.22</v>
      </c>
      <c r="H369" s="36">
        <v>29026.77</v>
      </c>
      <c r="I369" s="36">
        <v>6472.28</v>
      </c>
      <c r="J369" s="31"/>
      <c r="K369" s="5" t="e">
        <f>VLOOKUP(B369,#REF!,1,0)</f>
        <v>#REF!</v>
      </c>
    </row>
    <row r="370" spans="1:11" ht="15" customHeight="1">
      <c r="A370" s="34">
        <v>6</v>
      </c>
      <c r="B370" s="35" t="s">
        <v>3894</v>
      </c>
      <c r="C370" s="34" t="s">
        <v>3895</v>
      </c>
      <c r="D370" s="35" t="s">
        <v>3896</v>
      </c>
      <c r="E370" s="36">
        <v>280852.39</v>
      </c>
      <c r="F370" s="116"/>
      <c r="G370" s="36">
        <v>181271.92</v>
      </c>
      <c r="H370" s="36">
        <v>170543.78</v>
      </c>
      <c r="I370" s="36">
        <v>291580.53000000003</v>
      </c>
      <c r="J370" s="31"/>
      <c r="K370" s="5" t="e">
        <f>VLOOKUP(B370,#REF!,1,0)</f>
        <v>#REF!</v>
      </c>
    </row>
    <row r="371" spans="1:11" ht="15" customHeight="1">
      <c r="A371" s="34">
        <v>6</v>
      </c>
      <c r="B371" s="35" t="s">
        <v>5690</v>
      </c>
      <c r="C371" s="34" t="s">
        <v>5691</v>
      </c>
      <c r="D371" s="35" t="s">
        <v>5692</v>
      </c>
      <c r="E371" s="36">
        <v>58913.72</v>
      </c>
      <c r="F371" s="116"/>
      <c r="G371" s="36">
        <v>48476.79</v>
      </c>
      <c r="H371" s="36">
        <v>58913.72</v>
      </c>
      <c r="I371" s="36">
        <v>48476.79</v>
      </c>
      <c r="J371" s="31"/>
      <c r="K371" s="5" t="e">
        <f>VLOOKUP(B371,#REF!,1,0)</f>
        <v>#REF!</v>
      </c>
    </row>
    <row r="372" spans="1:11" ht="15" customHeight="1">
      <c r="A372" s="34">
        <v>6</v>
      </c>
      <c r="B372" s="35" t="s">
        <v>3900</v>
      </c>
      <c r="C372" s="34" t="s">
        <v>3901</v>
      </c>
      <c r="D372" s="35" t="s">
        <v>3887</v>
      </c>
      <c r="E372" s="36">
        <v>920.72</v>
      </c>
      <c r="F372" s="116"/>
      <c r="G372" s="36">
        <v>7044.38</v>
      </c>
      <c r="H372" s="36">
        <v>620.72</v>
      </c>
      <c r="I372" s="36">
        <v>7344.38</v>
      </c>
      <c r="J372" s="31"/>
      <c r="K372" s="5" t="e">
        <f>VLOOKUP(B372,#REF!,1,0)</f>
        <v>#REF!</v>
      </c>
    </row>
    <row r="373" spans="1:11" ht="15" customHeight="1">
      <c r="A373" s="34">
        <v>6</v>
      </c>
      <c r="B373" s="35" t="s">
        <v>3902</v>
      </c>
      <c r="C373" s="34" t="s">
        <v>3903</v>
      </c>
      <c r="D373" s="35" t="s">
        <v>3890</v>
      </c>
      <c r="E373" s="36">
        <v>0</v>
      </c>
      <c r="F373" s="116"/>
      <c r="G373" s="36">
        <v>17000</v>
      </c>
      <c r="H373" s="36">
        <v>0</v>
      </c>
      <c r="I373" s="36">
        <v>17000</v>
      </c>
      <c r="J373" s="31"/>
      <c r="K373" s="5" t="e">
        <f>VLOOKUP(B373,#REF!,1,0)</f>
        <v>#REF!</v>
      </c>
    </row>
    <row r="374" spans="1:11" ht="15" customHeight="1">
      <c r="A374" s="34">
        <v>4</v>
      </c>
      <c r="B374" s="35" t="s">
        <v>3906</v>
      </c>
      <c r="C374" s="34" t="s">
        <v>1</v>
      </c>
      <c r="D374" s="35" t="s">
        <v>3907</v>
      </c>
      <c r="E374" s="36">
        <v>40857.74</v>
      </c>
      <c r="F374" s="116"/>
      <c r="G374" s="36">
        <v>8085.35</v>
      </c>
      <c r="H374" s="36">
        <v>4805.53</v>
      </c>
      <c r="I374" s="36">
        <v>44137.56</v>
      </c>
      <c r="J374" s="31"/>
      <c r="K374" s="5" t="e">
        <f>VLOOKUP(B374,#REF!,1,0)</f>
        <v>#REF!</v>
      </c>
    </row>
    <row r="375" spans="1:11" ht="15" customHeight="1">
      <c r="A375" s="34">
        <v>5</v>
      </c>
      <c r="B375" s="35" t="s">
        <v>3908</v>
      </c>
      <c r="C375" s="34" t="s">
        <v>1</v>
      </c>
      <c r="D375" s="35" t="s">
        <v>3687</v>
      </c>
      <c r="E375" s="36">
        <v>2481.02</v>
      </c>
      <c r="F375" s="116"/>
      <c r="G375" s="36">
        <v>4589.97</v>
      </c>
      <c r="H375" s="36">
        <v>2481.02</v>
      </c>
      <c r="I375" s="36">
        <v>4589.97</v>
      </c>
      <c r="J375" s="31"/>
      <c r="K375" s="5" t="e">
        <f>VLOOKUP(B375,#REF!,1,0)</f>
        <v>#REF!</v>
      </c>
    </row>
    <row r="376" spans="1:11" ht="15" customHeight="1">
      <c r="A376" s="34">
        <v>6</v>
      </c>
      <c r="B376" s="35" t="s">
        <v>3909</v>
      </c>
      <c r="C376" s="34" t="s">
        <v>3910</v>
      </c>
      <c r="D376" s="35" t="s">
        <v>3911</v>
      </c>
      <c r="E376" s="36">
        <v>2481.02</v>
      </c>
      <c r="F376" s="116"/>
      <c r="G376" s="36">
        <v>4589.97</v>
      </c>
      <c r="H376" s="36">
        <v>2481.02</v>
      </c>
      <c r="I376" s="36">
        <v>4589.97</v>
      </c>
      <c r="J376" s="31"/>
      <c r="K376" s="5" t="e">
        <f>VLOOKUP(B376,#REF!,1,0)</f>
        <v>#REF!</v>
      </c>
    </row>
    <row r="377" spans="1:11" ht="15" customHeight="1">
      <c r="A377" s="34">
        <v>5</v>
      </c>
      <c r="B377" s="35" t="s">
        <v>3912</v>
      </c>
      <c r="C377" s="34" t="s">
        <v>1</v>
      </c>
      <c r="D377" s="35" t="s">
        <v>3710</v>
      </c>
      <c r="E377" s="36">
        <v>38376.720000000001</v>
      </c>
      <c r="F377" s="116"/>
      <c r="G377" s="36">
        <v>3495.38</v>
      </c>
      <c r="H377" s="36">
        <v>2324.5100000000002</v>
      </c>
      <c r="I377" s="36">
        <v>39547.589999999997</v>
      </c>
      <c r="J377" s="31"/>
      <c r="K377" s="5" t="e">
        <f>VLOOKUP(B377,#REF!,1,0)</f>
        <v>#REF!</v>
      </c>
    </row>
    <row r="378" spans="1:11" ht="15" customHeight="1">
      <c r="A378" s="34">
        <v>6</v>
      </c>
      <c r="B378" s="35" t="s">
        <v>3913</v>
      </c>
      <c r="C378" s="34" t="s">
        <v>3914</v>
      </c>
      <c r="D378" s="35" t="s">
        <v>3911</v>
      </c>
      <c r="E378" s="36">
        <v>38376.720000000001</v>
      </c>
      <c r="F378" s="116"/>
      <c r="G378" s="36">
        <v>3495.38</v>
      </c>
      <c r="H378" s="36">
        <v>2324.5100000000002</v>
      </c>
      <c r="I378" s="36">
        <v>39547.589999999997</v>
      </c>
      <c r="J378" s="31"/>
      <c r="K378" s="5" t="e">
        <f>VLOOKUP(B378,#REF!,1,0)</f>
        <v>#REF!</v>
      </c>
    </row>
    <row r="379" spans="1:11" ht="15" customHeight="1">
      <c r="A379" s="34">
        <v>3</v>
      </c>
      <c r="B379" s="35" t="s">
        <v>3915</v>
      </c>
      <c r="C379" s="34" t="s">
        <v>1</v>
      </c>
      <c r="D379" s="35" t="s">
        <v>3916</v>
      </c>
      <c r="E379" s="36">
        <v>171088.92</v>
      </c>
      <c r="F379" s="116"/>
      <c r="G379" s="36">
        <v>85557.47</v>
      </c>
      <c r="H379" s="36">
        <v>91752.05</v>
      </c>
      <c r="I379" s="36">
        <v>164894.34</v>
      </c>
      <c r="J379" s="31"/>
      <c r="K379" s="5" t="e">
        <f>VLOOKUP(B379,#REF!,1,0)</f>
        <v>#REF!</v>
      </c>
    </row>
    <row r="380" spans="1:11" ht="15" customHeight="1">
      <c r="A380" s="34">
        <v>4</v>
      </c>
      <c r="B380" s="35" t="s">
        <v>3917</v>
      </c>
      <c r="C380" s="34" t="s">
        <v>1</v>
      </c>
      <c r="D380" s="35" t="s">
        <v>3918</v>
      </c>
      <c r="E380" s="36">
        <v>154485.19</v>
      </c>
      <c r="F380" s="116"/>
      <c r="G380" s="36">
        <v>74856.87</v>
      </c>
      <c r="H380" s="36">
        <v>77130.259999999995</v>
      </c>
      <c r="I380" s="36">
        <v>152211.79999999999</v>
      </c>
      <c r="J380" s="31"/>
      <c r="K380" s="5" t="e">
        <f>VLOOKUP(B380,#REF!,1,0)</f>
        <v>#REF!</v>
      </c>
    </row>
    <row r="381" spans="1:11" ht="15" customHeight="1">
      <c r="A381" s="34">
        <v>5</v>
      </c>
      <c r="B381" s="35" t="s">
        <v>3919</v>
      </c>
      <c r="C381" s="34" t="s">
        <v>1</v>
      </c>
      <c r="D381" s="35" t="s">
        <v>3687</v>
      </c>
      <c r="E381" s="36">
        <v>63022.8</v>
      </c>
      <c r="F381" s="116"/>
      <c r="G381" s="36">
        <v>41451.15</v>
      </c>
      <c r="H381" s="36">
        <v>7856.01</v>
      </c>
      <c r="I381" s="36">
        <v>96617.94</v>
      </c>
      <c r="J381" s="31"/>
      <c r="K381" s="5" t="e">
        <f>VLOOKUP(B381,#REF!,1,0)</f>
        <v>#REF!</v>
      </c>
    </row>
    <row r="382" spans="1:11" ht="15" customHeight="1">
      <c r="A382" s="34">
        <v>6</v>
      </c>
      <c r="B382" s="35" t="s">
        <v>3920</v>
      </c>
      <c r="C382" s="34" t="s">
        <v>3921</v>
      </c>
      <c r="D382" s="35" t="s">
        <v>3922</v>
      </c>
      <c r="E382" s="36">
        <v>1795.57</v>
      </c>
      <c r="F382" s="116"/>
      <c r="G382" s="36">
        <v>5809.15</v>
      </c>
      <c r="H382" s="36">
        <v>971.89</v>
      </c>
      <c r="I382" s="36">
        <v>6632.83</v>
      </c>
      <c r="J382" s="31"/>
      <c r="K382" s="5" t="e">
        <f>VLOOKUP(B382,#REF!,1,0)</f>
        <v>#REF!</v>
      </c>
    </row>
    <row r="383" spans="1:11" ht="15" customHeight="1">
      <c r="A383" s="34">
        <v>6</v>
      </c>
      <c r="B383" s="35" t="s">
        <v>3923</v>
      </c>
      <c r="C383" s="34" t="s">
        <v>3924</v>
      </c>
      <c r="D383" s="35" t="s">
        <v>3925</v>
      </c>
      <c r="E383" s="36">
        <v>17122.5</v>
      </c>
      <c r="F383" s="116"/>
      <c r="G383" s="36">
        <v>33635.129999999997</v>
      </c>
      <c r="H383" s="36">
        <v>2832.87</v>
      </c>
      <c r="I383" s="36">
        <v>47924.76</v>
      </c>
      <c r="J383" s="31"/>
      <c r="K383" s="5" t="e">
        <f>VLOOKUP(B383,#REF!,1,0)</f>
        <v>#REF!</v>
      </c>
    </row>
    <row r="384" spans="1:11" ht="15" customHeight="1">
      <c r="A384" s="34">
        <v>6</v>
      </c>
      <c r="B384" s="35" t="s">
        <v>3926</v>
      </c>
      <c r="C384" s="34" t="s">
        <v>3927</v>
      </c>
      <c r="D384" s="35" t="s">
        <v>3928</v>
      </c>
      <c r="E384" s="36">
        <v>33045.620000000003</v>
      </c>
      <c r="F384" s="116"/>
      <c r="G384" s="36">
        <v>399.69</v>
      </c>
      <c r="H384" s="36">
        <v>322.73</v>
      </c>
      <c r="I384" s="36">
        <v>33122.58</v>
      </c>
      <c r="J384" s="31"/>
      <c r="K384" s="5" t="e">
        <f>VLOOKUP(B384,#REF!,1,0)</f>
        <v>#REF!</v>
      </c>
    </row>
    <row r="385" spans="1:11" ht="15" customHeight="1">
      <c r="A385" s="34">
        <v>6</v>
      </c>
      <c r="B385" s="35" t="s">
        <v>3929</v>
      </c>
      <c r="C385" s="34" t="s">
        <v>3930</v>
      </c>
      <c r="D385" s="35" t="s">
        <v>3931</v>
      </c>
      <c r="E385" s="36">
        <v>7295.76</v>
      </c>
      <c r="F385" s="116"/>
      <c r="G385" s="36">
        <v>790.73</v>
      </c>
      <c r="H385" s="36">
        <v>861.55</v>
      </c>
      <c r="I385" s="36">
        <v>7224.94</v>
      </c>
      <c r="J385" s="31"/>
      <c r="K385" s="5" t="e">
        <f>VLOOKUP(B385,#REF!,1,0)</f>
        <v>#REF!</v>
      </c>
    </row>
    <row r="386" spans="1:11" ht="15" customHeight="1">
      <c r="A386" s="34">
        <v>6</v>
      </c>
      <c r="B386" s="35" t="s">
        <v>3932</v>
      </c>
      <c r="C386" s="34" t="s">
        <v>3933</v>
      </c>
      <c r="D386" s="35" t="s">
        <v>3934</v>
      </c>
      <c r="E386" s="36">
        <v>3763.35</v>
      </c>
      <c r="F386" s="116"/>
      <c r="G386" s="36">
        <v>816.45</v>
      </c>
      <c r="H386" s="36">
        <v>2866.97</v>
      </c>
      <c r="I386" s="36">
        <v>1712.83</v>
      </c>
      <c r="J386" s="31"/>
      <c r="K386" s="5" t="e">
        <f>VLOOKUP(B386,#REF!,1,0)</f>
        <v>#REF!</v>
      </c>
    </row>
    <row r="387" spans="1:11" ht="15" customHeight="1">
      <c r="A387" s="34">
        <v>5</v>
      </c>
      <c r="B387" s="35" t="s">
        <v>3935</v>
      </c>
      <c r="C387" s="34" t="s">
        <v>1</v>
      </c>
      <c r="D387" s="35" t="s">
        <v>3710</v>
      </c>
      <c r="E387" s="36">
        <v>91462.39</v>
      </c>
      <c r="F387" s="116"/>
      <c r="G387" s="36">
        <v>33405.72</v>
      </c>
      <c r="H387" s="36">
        <v>69274.25</v>
      </c>
      <c r="I387" s="36">
        <v>55593.86</v>
      </c>
      <c r="J387" s="31"/>
      <c r="K387" s="5" t="e">
        <f>VLOOKUP(B387,#REF!,1,0)</f>
        <v>#REF!</v>
      </c>
    </row>
    <row r="388" spans="1:11" ht="15" customHeight="1">
      <c r="A388" s="34">
        <v>6</v>
      </c>
      <c r="B388" s="35" t="s">
        <v>3936</v>
      </c>
      <c r="C388" s="34" t="s">
        <v>3937</v>
      </c>
      <c r="D388" s="35" t="s">
        <v>3922</v>
      </c>
      <c r="E388" s="36">
        <v>3638.62</v>
      </c>
      <c r="F388" s="116"/>
      <c r="G388" s="36">
        <v>13840.56</v>
      </c>
      <c r="H388" s="36">
        <v>3362.79</v>
      </c>
      <c r="I388" s="36">
        <v>14116.39</v>
      </c>
      <c r="J388" s="31"/>
      <c r="K388" s="5" t="e">
        <f>VLOOKUP(B388,#REF!,1,0)</f>
        <v>#REF!</v>
      </c>
    </row>
    <row r="389" spans="1:11" ht="15" customHeight="1">
      <c r="A389" s="34">
        <v>6</v>
      </c>
      <c r="B389" s="35" t="s">
        <v>3938</v>
      </c>
      <c r="C389" s="34" t="s">
        <v>3939</v>
      </c>
      <c r="D389" s="35" t="s">
        <v>3940</v>
      </c>
      <c r="E389" s="36">
        <v>68093.149999999994</v>
      </c>
      <c r="F389" s="116"/>
      <c r="G389" s="36">
        <v>9065.16</v>
      </c>
      <c r="H389" s="36">
        <v>48780.84</v>
      </c>
      <c r="I389" s="36">
        <v>28377.47</v>
      </c>
      <c r="J389" s="31"/>
      <c r="K389" s="5" t="e">
        <f>VLOOKUP(B389,#REF!,1,0)</f>
        <v>#REF!</v>
      </c>
    </row>
    <row r="390" spans="1:11" ht="15" customHeight="1">
      <c r="A390" s="34">
        <v>6</v>
      </c>
      <c r="B390" s="35" t="s">
        <v>3944</v>
      </c>
      <c r="C390" s="34" t="s">
        <v>3945</v>
      </c>
      <c r="D390" s="35" t="s">
        <v>3931</v>
      </c>
      <c r="E390" s="36">
        <v>7120.72</v>
      </c>
      <c r="F390" s="116"/>
      <c r="G390" s="36">
        <v>4500</v>
      </c>
      <c r="H390" s="36">
        <v>6520.72</v>
      </c>
      <c r="I390" s="36">
        <v>5100</v>
      </c>
      <c r="J390" s="31"/>
      <c r="K390" s="5" t="e">
        <f>VLOOKUP(B390,#REF!,1,0)</f>
        <v>#REF!</v>
      </c>
    </row>
    <row r="391" spans="1:11" ht="15" customHeight="1">
      <c r="A391" s="34">
        <v>6</v>
      </c>
      <c r="B391" s="35" t="s">
        <v>3946</v>
      </c>
      <c r="C391" s="34" t="s">
        <v>3947</v>
      </c>
      <c r="D391" s="35" t="s">
        <v>3934</v>
      </c>
      <c r="E391" s="36">
        <v>2000</v>
      </c>
      <c r="F391" s="116"/>
      <c r="G391" s="36">
        <v>6000</v>
      </c>
      <c r="H391" s="36">
        <v>0</v>
      </c>
      <c r="I391" s="36">
        <v>8000</v>
      </c>
      <c r="J391" s="31"/>
      <c r="K391" s="5" t="e">
        <f>VLOOKUP(B391,#REF!,1,0)</f>
        <v>#REF!</v>
      </c>
    </row>
    <row r="392" spans="1:11" ht="15" customHeight="1">
      <c r="A392" s="34">
        <v>4</v>
      </c>
      <c r="B392" s="35" t="s">
        <v>3951</v>
      </c>
      <c r="C392" s="34" t="s">
        <v>1</v>
      </c>
      <c r="D392" s="35" t="s">
        <v>3952</v>
      </c>
      <c r="E392" s="36">
        <v>16603.73</v>
      </c>
      <c r="F392" s="116"/>
      <c r="G392" s="36">
        <v>10700.6</v>
      </c>
      <c r="H392" s="36">
        <v>14621.79</v>
      </c>
      <c r="I392" s="36">
        <v>12682.54</v>
      </c>
      <c r="J392" s="31"/>
      <c r="K392" s="5" t="e">
        <f>VLOOKUP(B392,#REF!,1,0)</f>
        <v>#REF!</v>
      </c>
    </row>
    <row r="393" spans="1:11" ht="15" customHeight="1">
      <c r="A393" s="34">
        <v>5</v>
      </c>
      <c r="B393" s="35" t="s">
        <v>3953</v>
      </c>
      <c r="C393" s="34" t="s">
        <v>1</v>
      </c>
      <c r="D393" s="35" t="s">
        <v>3687</v>
      </c>
      <c r="E393" s="36">
        <v>0</v>
      </c>
      <c r="F393" s="116"/>
      <c r="G393" s="36">
        <v>9554.9599999999991</v>
      </c>
      <c r="H393" s="36">
        <v>0</v>
      </c>
      <c r="I393" s="36">
        <v>9554.9599999999991</v>
      </c>
      <c r="J393" s="31"/>
      <c r="K393" s="5" t="e">
        <f>VLOOKUP(B393,#REF!,1,0)</f>
        <v>#REF!</v>
      </c>
    </row>
    <row r="394" spans="1:11" ht="15" customHeight="1">
      <c r="A394" s="34">
        <v>6</v>
      </c>
      <c r="B394" s="35" t="s">
        <v>3954</v>
      </c>
      <c r="C394" s="34" t="s">
        <v>3955</v>
      </c>
      <c r="D394" s="35" t="s">
        <v>3956</v>
      </c>
      <c r="E394" s="36">
        <v>0</v>
      </c>
      <c r="F394" s="116"/>
      <c r="G394" s="36">
        <v>9554.9599999999991</v>
      </c>
      <c r="H394" s="36">
        <v>0</v>
      </c>
      <c r="I394" s="36">
        <v>9554.9599999999991</v>
      </c>
      <c r="J394" s="31"/>
      <c r="K394" s="5" t="e">
        <f>VLOOKUP(B394,#REF!,1,0)</f>
        <v>#REF!</v>
      </c>
    </row>
    <row r="395" spans="1:11" ht="15" customHeight="1">
      <c r="A395" s="34">
        <v>5</v>
      </c>
      <c r="B395" s="35" t="s">
        <v>3957</v>
      </c>
      <c r="C395" s="34" t="s">
        <v>1</v>
      </c>
      <c r="D395" s="35" t="s">
        <v>3710</v>
      </c>
      <c r="E395" s="36">
        <v>16603.73</v>
      </c>
      <c r="F395" s="116"/>
      <c r="G395" s="36">
        <v>1145.6400000000001</v>
      </c>
      <c r="H395" s="36">
        <v>14621.79</v>
      </c>
      <c r="I395" s="36">
        <v>3127.58</v>
      </c>
      <c r="J395" s="31"/>
      <c r="K395" s="5" t="e">
        <f>VLOOKUP(B395,#REF!,1,0)</f>
        <v>#REF!</v>
      </c>
    </row>
    <row r="396" spans="1:11" ht="15" customHeight="1">
      <c r="A396" s="34">
        <v>6</v>
      </c>
      <c r="B396" s="35" t="s">
        <v>3958</v>
      </c>
      <c r="C396" s="34" t="s">
        <v>3959</v>
      </c>
      <c r="D396" s="35" t="s">
        <v>3956</v>
      </c>
      <c r="E396" s="36">
        <v>16603.73</v>
      </c>
      <c r="F396" s="116"/>
      <c r="G396" s="36">
        <v>1145.6400000000001</v>
      </c>
      <c r="H396" s="36">
        <v>14621.79</v>
      </c>
      <c r="I396" s="36">
        <v>3127.58</v>
      </c>
      <c r="J396" s="31"/>
      <c r="K396" s="5" t="e">
        <f>VLOOKUP(B396,#REF!,1,0)</f>
        <v>#REF!</v>
      </c>
    </row>
    <row r="397" spans="1:11" ht="15" customHeight="1">
      <c r="A397" s="34">
        <v>3</v>
      </c>
      <c r="B397" s="35" t="s">
        <v>3960</v>
      </c>
      <c r="C397" s="34" t="s">
        <v>1</v>
      </c>
      <c r="D397" s="35" t="s">
        <v>3961</v>
      </c>
      <c r="E397" s="36">
        <v>8562628.9499999993</v>
      </c>
      <c r="F397" s="116"/>
      <c r="G397" s="36">
        <v>468451.65</v>
      </c>
      <c r="H397" s="36">
        <v>965878.39</v>
      </c>
      <c r="I397" s="36">
        <v>8065202.21</v>
      </c>
      <c r="J397" s="31"/>
      <c r="K397" s="5" t="e">
        <f>VLOOKUP(B397,#REF!,1,0)</f>
        <v>#REF!</v>
      </c>
    </row>
    <row r="398" spans="1:11" ht="15" customHeight="1">
      <c r="A398" s="34">
        <v>4</v>
      </c>
      <c r="B398" s="35" t="s">
        <v>3962</v>
      </c>
      <c r="C398" s="34" t="s">
        <v>1</v>
      </c>
      <c r="D398" s="35" t="s">
        <v>3963</v>
      </c>
      <c r="E398" s="36">
        <v>8496777.8499999996</v>
      </c>
      <c r="F398" s="116"/>
      <c r="G398" s="36">
        <v>460692.09</v>
      </c>
      <c r="H398" s="36">
        <v>958232.19</v>
      </c>
      <c r="I398" s="36">
        <v>7999237.75</v>
      </c>
      <c r="J398" s="31"/>
      <c r="K398" s="5" t="e">
        <f>VLOOKUP(B398,#REF!,1,0)</f>
        <v>#REF!</v>
      </c>
    </row>
    <row r="399" spans="1:11" ht="15" customHeight="1">
      <c r="A399" s="34">
        <v>5</v>
      </c>
      <c r="B399" s="35" t="s">
        <v>3964</v>
      </c>
      <c r="C399" s="34" t="s">
        <v>1</v>
      </c>
      <c r="D399" s="35" t="s">
        <v>3687</v>
      </c>
      <c r="E399" s="36">
        <v>5226669.1500000004</v>
      </c>
      <c r="F399" s="116"/>
      <c r="G399" s="36">
        <v>281179.98</v>
      </c>
      <c r="H399" s="36">
        <v>267455.03999999998</v>
      </c>
      <c r="I399" s="36">
        <v>5240394.09</v>
      </c>
      <c r="J399" s="31"/>
      <c r="K399" s="5" t="e">
        <f>VLOOKUP(B399,#REF!,1,0)</f>
        <v>#REF!</v>
      </c>
    </row>
    <row r="400" spans="1:11" ht="15" customHeight="1">
      <c r="A400" s="34">
        <v>6</v>
      </c>
      <c r="B400" s="35" t="s">
        <v>3965</v>
      </c>
      <c r="C400" s="34" t="s">
        <v>3966</v>
      </c>
      <c r="D400" s="35" t="s">
        <v>3967</v>
      </c>
      <c r="E400" s="36">
        <v>2840.46</v>
      </c>
      <c r="F400" s="116"/>
      <c r="G400" s="36">
        <v>46.37</v>
      </c>
      <c r="H400" s="36">
        <v>2813.2</v>
      </c>
      <c r="I400" s="36">
        <v>73.63</v>
      </c>
      <c r="J400" s="31"/>
      <c r="K400" s="5" t="e">
        <f>VLOOKUP(B400,#REF!,1,0)</f>
        <v>#REF!</v>
      </c>
    </row>
    <row r="401" spans="1:11" ht="15" customHeight="1">
      <c r="A401" s="34">
        <v>6</v>
      </c>
      <c r="B401" s="35" t="s">
        <v>3968</v>
      </c>
      <c r="C401" s="34" t="s">
        <v>3969</v>
      </c>
      <c r="D401" s="35" t="s">
        <v>3970</v>
      </c>
      <c r="E401" s="36">
        <v>4957962.83</v>
      </c>
      <c r="F401" s="116"/>
      <c r="G401" s="36">
        <v>269999.40000000002</v>
      </c>
      <c r="H401" s="36">
        <v>245235.92</v>
      </c>
      <c r="I401" s="36">
        <v>4982726.3099999996</v>
      </c>
      <c r="J401" s="31"/>
      <c r="K401" s="5" t="e">
        <f>VLOOKUP(B401,#REF!,1,0)</f>
        <v>#REF!</v>
      </c>
    </row>
    <row r="402" spans="1:11" ht="15" customHeight="1">
      <c r="A402" s="34">
        <v>6</v>
      </c>
      <c r="B402" s="35" t="s">
        <v>3971</v>
      </c>
      <c r="C402" s="34" t="s">
        <v>3972</v>
      </c>
      <c r="D402" s="35" t="s">
        <v>3973</v>
      </c>
      <c r="E402" s="36">
        <v>30950.37</v>
      </c>
      <c r="F402" s="116"/>
      <c r="G402" s="36">
        <v>0</v>
      </c>
      <c r="H402" s="36">
        <v>3422.98</v>
      </c>
      <c r="I402" s="36">
        <v>27527.39</v>
      </c>
      <c r="J402" s="31"/>
      <c r="K402" s="5" t="e">
        <f>VLOOKUP(B402,#REF!,1,0)</f>
        <v>#REF!</v>
      </c>
    </row>
    <row r="403" spans="1:11" ht="15" customHeight="1">
      <c r="A403" s="34">
        <v>6</v>
      </c>
      <c r="B403" s="35" t="s">
        <v>5970</v>
      </c>
      <c r="C403" s="34" t="s">
        <v>5971</v>
      </c>
      <c r="D403" s="35" t="s">
        <v>3991</v>
      </c>
      <c r="E403" s="36">
        <v>5325.68</v>
      </c>
      <c r="F403" s="116"/>
      <c r="G403" s="36">
        <v>88.3</v>
      </c>
      <c r="H403" s="36">
        <v>1936.33</v>
      </c>
      <c r="I403" s="36">
        <v>3477.65</v>
      </c>
      <c r="J403" s="31"/>
      <c r="K403" s="5" t="e">
        <f>VLOOKUP(B403,#REF!,1,0)</f>
        <v>#REF!</v>
      </c>
    </row>
    <row r="404" spans="1:11" ht="15" customHeight="1">
      <c r="A404" s="34">
        <v>6</v>
      </c>
      <c r="B404" s="35" t="s">
        <v>5799</v>
      </c>
      <c r="C404" s="34" t="s">
        <v>5800</v>
      </c>
      <c r="D404" s="35" t="s">
        <v>3998</v>
      </c>
      <c r="E404" s="36">
        <v>183226.67</v>
      </c>
      <c r="F404" s="116"/>
      <c r="G404" s="36">
        <v>1379.55</v>
      </c>
      <c r="H404" s="36">
        <v>4933.63</v>
      </c>
      <c r="I404" s="36">
        <v>179672.59</v>
      </c>
      <c r="J404" s="31"/>
      <c r="K404" s="5" t="e">
        <f>VLOOKUP(B404,#REF!,1,0)</f>
        <v>#REF!</v>
      </c>
    </row>
    <row r="405" spans="1:11" ht="15" customHeight="1">
      <c r="A405" s="34">
        <v>6</v>
      </c>
      <c r="B405" s="35" t="s">
        <v>3974</v>
      </c>
      <c r="C405" s="34" t="s">
        <v>3975</v>
      </c>
      <c r="D405" s="35" t="s">
        <v>3976</v>
      </c>
      <c r="E405" s="36">
        <v>31082.81</v>
      </c>
      <c r="F405" s="116"/>
      <c r="G405" s="36">
        <v>6219.61</v>
      </c>
      <c r="H405" s="36">
        <v>8059.18</v>
      </c>
      <c r="I405" s="36">
        <v>29243.24</v>
      </c>
      <c r="J405" s="31"/>
      <c r="K405" s="5" t="e">
        <f>VLOOKUP(B405,#REF!,1,0)</f>
        <v>#REF!</v>
      </c>
    </row>
    <row r="406" spans="1:11" ht="15" customHeight="1">
      <c r="A406" s="34">
        <v>6</v>
      </c>
      <c r="B406" s="35" t="s">
        <v>3977</v>
      </c>
      <c r="C406" s="34" t="s">
        <v>3978</v>
      </c>
      <c r="D406" s="35" t="s">
        <v>3979</v>
      </c>
      <c r="E406" s="36">
        <v>15280.33</v>
      </c>
      <c r="F406" s="116"/>
      <c r="G406" s="36">
        <v>3446.75</v>
      </c>
      <c r="H406" s="36">
        <v>1053.8</v>
      </c>
      <c r="I406" s="36">
        <v>17673.28</v>
      </c>
      <c r="J406" s="31"/>
      <c r="K406" s="5" t="e">
        <f>VLOOKUP(B406,#REF!,1,0)</f>
        <v>#REF!</v>
      </c>
    </row>
    <row r="407" spans="1:11" ht="15" customHeight="1">
      <c r="A407" s="34">
        <v>5</v>
      </c>
      <c r="B407" s="35" t="s">
        <v>3980</v>
      </c>
      <c r="C407" s="34" t="s">
        <v>1</v>
      </c>
      <c r="D407" s="35" t="s">
        <v>3710</v>
      </c>
      <c r="E407" s="36">
        <v>3270108.7</v>
      </c>
      <c r="F407" s="116"/>
      <c r="G407" s="36">
        <v>179512.11</v>
      </c>
      <c r="H407" s="36">
        <v>690777.15</v>
      </c>
      <c r="I407" s="36">
        <v>2758843.66</v>
      </c>
      <c r="J407" s="31"/>
      <c r="K407" s="5" t="e">
        <f>VLOOKUP(B407,#REF!,1,0)</f>
        <v>#REF!</v>
      </c>
    </row>
    <row r="408" spans="1:11" ht="15" customHeight="1">
      <c r="A408" s="34">
        <v>6</v>
      </c>
      <c r="B408" s="35" t="s">
        <v>3981</v>
      </c>
      <c r="C408" s="34" t="s">
        <v>3982</v>
      </c>
      <c r="D408" s="35" t="s">
        <v>3967</v>
      </c>
      <c r="E408" s="36">
        <v>51399.11</v>
      </c>
      <c r="F408" s="116"/>
      <c r="G408" s="36">
        <v>20072.11</v>
      </c>
      <c r="H408" s="36">
        <v>45890.02</v>
      </c>
      <c r="I408" s="36">
        <v>25581.200000000001</v>
      </c>
      <c r="J408" s="31"/>
      <c r="K408" s="5" t="e">
        <f>VLOOKUP(B408,#REF!,1,0)</f>
        <v>#REF!</v>
      </c>
    </row>
    <row r="409" spans="1:11" ht="15" customHeight="1">
      <c r="A409" s="34">
        <v>6</v>
      </c>
      <c r="B409" s="35" t="s">
        <v>3983</v>
      </c>
      <c r="C409" s="34" t="s">
        <v>3984</v>
      </c>
      <c r="D409" s="35" t="s">
        <v>3985</v>
      </c>
      <c r="E409" s="36">
        <v>3024056.85</v>
      </c>
      <c r="F409" s="116"/>
      <c r="G409" s="36">
        <v>141991.32</v>
      </c>
      <c r="H409" s="36">
        <v>573183.93999999994</v>
      </c>
      <c r="I409" s="36">
        <v>2592864.23</v>
      </c>
      <c r="J409" s="31"/>
      <c r="K409" s="5" t="e">
        <f>VLOOKUP(B409,#REF!,1,0)</f>
        <v>#REF!</v>
      </c>
    </row>
    <row r="410" spans="1:11" ht="15" customHeight="1">
      <c r="A410" s="34">
        <v>6</v>
      </c>
      <c r="B410" s="35" t="s">
        <v>3986</v>
      </c>
      <c r="C410" s="34" t="s">
        <v>3987</v>
      </c>
      <c r="D410" s="35" t="s">
        <v>3988</v>
      </c>
      <c r="E410" s="36">
        <v>46662.55</v>
      </c>
      <c r="F410" s="116"/>
      <c r="G410" s="36">
        <v>1433.17</v>
      </c>
      <c r="H410" s="36">
        <v>35156.199999999997</v>
      </c>
      <c r="I410" s="36">
        <v>12939.52</v>
      </c>
      <c r="J410" s="31"/>
      <c r="K410" s="5" t="e">
        <f>VLOOKUP(B410,#REF!,1,0)</f>
        <v>#REF!</v>
      </c>
    </row>
    <row r="411" spans="1:11" ht="15" customHeight="1">
      <c r="A411" s="34">
        <v>6</v>
      </c>
      <c r="B411" s="35" t="s">
        <v>3989</v>
      </c>
      <c r="C411" s="34" t="s">
        <v>3990</v>
      </c>
      <c r="D411" s="35" t="s">
        <v>3991</v>
      </c>
      <c r="E411" s="36">
        <v>44643.199999999997</v>
      </c>
      <c r="F411" s="116"/>
      <c r="G411" s="36">
        <v>6056.7</v>
      </c>
      <c r="H411" s="36">
        <v>0</v>
      </c>
      <c r="I411" s="36">
        <v>50699.9</v>
      </c>
      <c r="J411" s="31"/>
      <c r="K411" s="5" t="e">
        <f>VLOOKUP(B411,#REF!,1,0)</f>
        <v>#REF!</v>
      </c>
    </row>
    <row r="412" spans="1:11" ht="15" customHeight="1">
      <c r="A412" s="34">
        <v>6</v>
      </c>
      <c r="B412" s="35" t="s">
        <v>3992</v>
      </c>
      <c r="C412" s="34" t="s">
        <v>3993</v>
      </c>
      <c r="D412" s="35" t="s">
        <v>3976</v>
      </c>
      <c r="E412" s="36">
        <v>25132.16</v>
      </c>
      <c r="F412" s="116"/>
      <c r="G412" s="36">
        <v>9958.81</v>
      </c>
      <c r="H412" s="36">
        <v>10332.16</v>
      </c>
      <c r="I412" s="36">
        <v>24758.81</v>
      </c>
      <c r="J412" s="31"/>
      <c r="K412" s="5" t="e">
        <f>VLOOKUP(B412,#REF!,1,0)</f>
        <v>#REF!</v>
      </c>
    </row>
    <row r="413" spans="1:11" ht="15" customHeight="1">
      <c r="A413" s="34">
        <v>6</v>
      </c>
      <c r="B413" s="35" t="s">
        <v>3994</v>
      </c>
      <c r="C413" s="34" t="s">
        <v>3995</v>
      </c>
      <c r="D413" s="35" t="s">
        <v>3979</v>
      </c>
      <c r="E413" s="36">
        <v>72000</v>
      </c>
      <c r="F413" s="116"/>
      <c r="G413" s="36">
        <v>0</v>
      </c>
      <c r="H413" s="36">
        <v>20000</v>
      </c>
      <c r="I413" s="36">
        <v>52000</v>
      </c>
      <c r="J413" s="31"/>
      <c r="K413" s="5" t="e">
        <f>VLOOKUP(B413,#REF!,1,0)</f>
        <v>#REF!</v>
      </c>
    </row>
    <row r="414" spans="1:11" ht="15" customHeight="1">
      <c r="A414" s="34">
        <v>4</v>
      </c>
      <c r="B414" s="35" t="s">
        <v>3999</v>
      </c>
      <c r="C414" s="34" t="s">
        <v>1</v>
      </c>
      <c r="D414" s="35" t="s">
        <v>4000</v>
      </c>
      <c r="E414" s="36">
        <v>65851.100000000006</v>
      </c>
      <c r="F414" s="116"/>
      <c r="G414" s="36">
        <v>7759.56</v>
      </c>
      <c r="H414" s="36">
        <v>7646.2</v>
      </c>
      <c r="I414" s="36">
        <v>65964.460000000006</v>
      </c>
      <c r="J414" s="31"/>
      <c r="K414" s="5" t="e">
        <f>VLOOKUP(B414,#REF!,1,0)</f>
        <v>#REF!</v>
      </c>
    </row>
    <row r="415" spans="1:11" ht="15" customHeight="1">
      <c r="A415" s="34">
        <v>5</v>
      </c>
      <c r="B415" s="35" t="s">
        <v>4005</v>
      </c>
      <c r="C415" s="34" t="s">
        <v>1</v>
      </c>
      <c r="D415" s="35" t="s">
        <v>3710</v>
      </c>
      <c r="E415" s="36">
        <v>65851.100000000006</v>
      </c>
      <c r="F415" s="116"/>
      <c r="G415" s="36">
        <v>7759.56</v>
      </c>
      <c r="H415" s="36">
        <v>7646.2</v>
      </c>
      <c r="I415" s="36">
        <v>65964.460000000006</v>
      </c>
      <c r="J415" s="31"/>
      <c r="K415" s="5" t="e">
        <f>VLOOKUP(B415,#REF!,1,0)</f>
        <v>#REF!</v>
      </c>
    </row>
    <row r="416" spans="1:11" ht="15" customHeight="1">
      <c r="A416" s="34">
        <v>6</v>
      </c>
      <c r="B416" s="35" t="s">
        <v>4006</v>
      </c>
      <c r="C416" s="34" t="s">
        <v>4007</v>
      </c>
      <c r="D416" s="35" t="s">
        <v>4004</v>
      </c>
      <c r="E416" s="36">
        <v>65851.100000000006</v>
      </c>
      <c r="F416" s="116"/>
      <c r="G416" s="36">
        <v>7759.56</v>
      </c>
      <c r="H416" s="36">
        <v>7646.2</v>
      </c>
      <c r="I416" s="36">
        <v>65964.460000000006</v>
      </c>
      <c r="J416" s="31"/>
      <c r="K416" s="5" t="e">
        <f>VLOOKUP(B416,#REF!,1,0)</f>
        <v>#REF!</v>
      </c>
    </row>
    <row r="417" spans="1:11" ht="15" customHeight="1">
      <c r="A417" s="34">
        <v>0</v>
      </c>
      <c r="B417" s="35" t="s">
        <v>4008</v>
      </c>
      <c r="C417" s="34" t="s">
        <v>1</v>
      </c>
      <c r="D417" s="35" t="s">
        <v>4009</v>
      </c>
      <c r="E417" s="36">
        <v>771214479.30999994</v>
      </c>
      <c r="F417" s="116"/>
      <c r="G417" s="36">
        <v>1688892361.52</v>
      </c>
      <c r="H417" s="36">
        <v>1666755905.8599999</v>
      </c>
      <c r="I417" s="36">
        <v>793350934.97000003</v>
      </c>
      <c r="J417" s="31"/>
      <c r="K417" s="5" t="e">
        <f>VLOOKUP(B417,#REF!,1,0)</f>
        <v>#REF!</v>
      </c>
    </row>
    <row r="418" spans="1:11" ht="15" customHeight="1">
      <c r="A418" s="34">
        <v>1</v>
      </c>
      <c r="B418" s="35" t="s">
        <v>4010</v>
      </c>
      <c r="C418" s="34" t="s">
        <v>1</v>
      </c>
      <c r="D418" s="35" t="s">
        <v>4011</v>
      </c>
      <c r="E418" s="36">
        <v>218136848.97999999</v>
      </c>
      <c r="F418" s="116"/>
      <c r="G418" s="36">
        <v>453688440.63</v>
      </c>
      <c r="H418" s="36">
        <v>454896992.80000001</v>
      </c>
      <c r="I418" s="36">
        <v>219345401.15000001</v>
      </c>
      <c r="J418" s="31"/>
      <c r="K418" s="5" t="e">
        <f>VLOOKUP(B418,#REF!,1,0)</f>
        <v>#REF!</v>
      </c>
    </row>
    <row r="419" spans="1:11" ht="15" customHeight="1">
      <c r="A419" s="34">
        <v>2</v>
      </c>
      <c r="B419" s="35" t="s">
        <v>4012</v>
      </c>
      <c r="C419" s="34" t="s">
        <v>1</v>
      </c>
      <c r="D419" s="35" t="s">
        <v>4013</v>
      </c>
      <c r="E419" s="36">
        <v>199253816.5</v>
      </c>
      <c r="F419" s="116"/>
      <c r="G419" s="36">
        <v>377830462.94999999</v>
      </c>
      <c r="H419" s="36">
        <v>380595767.38999999</v>
      </c>
      <c r="I419" s="36">
        <v>202019120.94</v>
      </c>
      <c r="J419" s="31"/>
      <c r="K419" s="5" t="e">
        <f>VLOOKUP(B419,#REF!,1,0)</f>
        <v>#REF!</v>
      </c>
    </row>
    <row r="420" spans="1:11" ht="15" customHeight="1">
      <c r="A420" s="34">
        <v>3</v>
      </c>
      <c r="B420" s="35" t="s">
        <v>4014</v>
      </c>
      <c r="C420" s="34" t="s">
        <v>1</v>
      </c>
      <c r="D420" s="35" t="s">
        <v>4015</v>
      </c>
      <c r="E420" s="36">
        <v>58080326.369999997</v>
      </c>
      <c r="F420" s="116"/>
      <c r="G420" s="36">
        <v>368923644.56999999</v>
      </c>
      <c r="H420" s="36">
        <v>369409240.08999997</v>
      </c>
      <c r="I420" s="36">
        <v>58565921.890000001</v>
      </c>
      <c r="J420" s="31"/>
      <c r="K420" s="5" t="e">
        <f>VLOOKUP(B420,#REF!,1,0)</f>
        <v>#REF!</v>
      </c>
    </row>
    <row r="421" spans="1:11" ht="15" customHeight="1">
      <c r="A421" s="34">
        <v>4</v>
      </c>
      <c r="B421" s="35" t="s">
        <v>4016</v>
      </c>
      <c r="C421" s="34" t="s">
        <v>1</v>
      </c>
      <c r="D421" s="35" t="s">
        <v>4017</v>
      </c>
      <c r="E421" s="36">
        <v>21774754.510000002</v>
      </c>
      <c r="F421" s="116"/>
      <c r="G421" s="36">
        <v>91929435.209999993</v>
      </c>
      <c r="H421" s="36">
        <v>92909681.420000002</v>
      </c>
      <c r="I421" s="36">
        <v>22755000.719999999</v>
      </c>
      <c r="J421" s="31"/>
      <c r="K421" s="5" t="e">
        <f>VLOOKUP(B421,#REF!,1,0)</f>
        <v>#REF!</v>
      </c>
    </row>
    <row r="422" spans="1:11" ht="15" customHeight="1">
      <c r="A422" s="34">
        <v>6</v>
      </c>
      <c r="B422" s="35" t="s">
        <v>4018</v>
      </c>
      <c r="C422" s="34" t="s">
        <v>4019</v>
      </c>
      <c r="D422" s="35" t="s">
        <v>4020</v>
      </c>
      <c r="E422" s="36">
        <v>21657452.989999998</v>
      </c>
      <c r="F422" s="116"/>
      <c r="G422" s="36">
        <v>91899598.760000005</v>
      </c>
      <c r="H422" s="36">
        <v>92884290.840000004</v>
      </c>
      <c r="I422" s="36">
        <v>22642145.07</v>
      </c>
      <c r="J422" s="31"/>
      <c r="K422" s="5" t="e">
        <f>VLOOKUP(B422,#REF!,1,0)</f>
        <v>#REF!</v>
      </c>
    </row>
    <row r="423" spans="1:11" ht="15" customHeight="1">
      <c r="A423" s="34">
        <v>6</v>
      </c>
      <c r="B423" s="35" t="s">
        <v>4021</v>
      </c>
      <c r="C423" s="34" t="s">
        <v>4022</v>
      </c>
      <c r="D423" s="35" t="s">
        <v>4023</v>
      </c>
      <c r="E423" s="36">
        <v>117301.52</v>
      </c>
      <c r="F423" s="116"/>
      <c r="G423" s="36">
        <v>29836.45</v>
      </c>
      <c r="H423" s="36">
        <v>25390.58</v>
      </c>
      <c r="I423" s="36">
        <v>112855.65</v>
      </c>
      <c r="J423" s="31"/>
      <c r="K423" s="5" t="e">
        <f>VLOOKUP(B423,#REF!,1,0)</f>
        <v>#REF!</v>
      </c>
    </row>
    <row r="424" spans="1:11" ht="15" customHeight="1">
      <c r="A424" s="34">
        <v>4</v>
      </c>
      <c r="B424" s="35" t="s">
        <v>4024</v>
      </c>
      <c r="C424" s="34" t="s">
        <v>1</v>
      </c>
      <c r="D424" s="35" t="s">
        <v>4025</v>
      </c>
      <c r="E424" s="36">
        <v>36227427.049999997</v>
      </c>
      <c r="F424" s="116"/>
      <c r="G424" s="36">
        <v>276994209.36000001</v>
      </c>
      <c r="H424" s="36">
        <v>276493919.75</v>
      </c>
      <c r="I424" s="36">
        <v>35727137.439999998</v>
      </c>
      <c r="J424" s="31"/>
      <c r="K424" s="5" t="e">
        <f>VLOOKUP(B424,#REF!,1,0)</f>
        <v>#REF!</v>
      </c>
    </row>
    <row r="425" spans="1:11" ht="15" customHeight="1">
      <c r="A425" s="34">
        <v>6</v>
      </c>
      <c r="B425" s="35" t="s">
        <v>4026</v>
      </c>
      <c r="C425" s="34" t="s">
        <v>4027</v>
      </c>
      <c r="D425" s="35" t="s">
        <v>4028</v>
      </c>
      <c r="E425" s="36">
        <v>35758976.399999999</v>
      </c>
      <c r="F425" s="116"/>
      <c r="G425" s="36">
        <v>276608200.94999999</v>
      </c>
      <c r="H425" s="36">
        <v>276141546.19</v>
      </c>
      <c r="I425" s="36">
        <v>35292321.640000001</v>
      </c>
      <c r="J425" s="31"/>
      <c r="K425" s="5" t="e">
        <f>VLOOKUP(B425,#REF!,1,0)</f>
        <v>#REF!</v>
      </c>
    </row>
    <row r="426" spans="1:11" ht="15" customHeight="1">
      <c r="A426" s="34">
        <v>6</v>
      </c>
      <c r="B426" s="35" t="s">
        <v>4029</v>
      </c>
      <c r="C426" s="34" t="s">
        <v>4030</v>
      </c>
      <c r="D426" s="35" t="s">
        <v>4031</v>
      </c>
      <c r="E426" s="36">
        <v>468450.65</v>
      </c>
      <c r="F426" s="116"/>
      <c r="G426" s="36">
        <v>386008.41</v>
      </c>
      <c r="H426" s="36">
        <v>352373.56</v>
      </c>
      <c r="I426" s="36">
        <v>434815.8</v>
      </c>
      <c r="J426" s="31"/>
      <c r="K426" s="5" t="e">
        <f>VLOOKUP(B426,#REF!,1,0)</f>
        <v>#REF!</v>
      </c>
    </row>
    <row r="427" spans="1:11" ht="15" customHeight="1">
      <c r="A427" s="34">
        <v>4</v>
      </c>
      <c r="B427" s="35" t="s">
        <v>4032</v>
      </c>
      <c r="C427" s="34" t="s">
        <v>1</v>
      </c>
      <c r="D427" s="35" t="s">
        <v>4033</v>
      </c>
      <c r="E427" s="36">
        <v>78144.81</v>
      </c>
      <c r="F427" s="116"/>
      <c r="G427" s="36">
        <v>0</v>
      </c>
      <c r="H427" s="36">
        <v>5638.92</v>
      </c>
      <c r="I427" s="36">
        <v>83783.73</v>
      </c>
      <c r="J427" s="31"/>
      <c r="K427" s="5" t="e">
        <f>VLOOKUP(B427,#REF!,1,0)</f>
        <v>#REF!</v>
      </c>
    </row>
    <row r="428" spans="1:11" ht="15" customHeight="1">
      <c r="A428" s="34">
        <v>5</v>
      </c>
      <c r="B428" s="35" t="s">
        <v>4034</v>
      </c>
      <c r="C428" s="34" t="s">
        <v>1</v>
      </c>
      <c r="D428" s="35" t="s">
        <v>4035</v>
      </c>
      <c r="E428" s="36">
        <v>71001.460000000006</v>
      </c>
      <c r="F428" s="116"/>
      <c r="G428" s="36">
        <v>0</v>
      </c>
      <c r="H428" s="36">
        <v>5535.64</v>
      </c>
      <c r="I428" s="36">
        <v>76537.100000000006</v>
      </c>
      <c r="J428" s="31"/>
      <c r="K428" s="5" t="e">
        <f>VLOOKUP(B428,#REF!,1,0)</f>
        <v>#REF!</v>
      </c>
    </row>
    <row r="429" spans="1:11" ht="15" customHeight="1">
      <c r="A429" s="34">
        <v>6</v>
      </c>
      <c r="B429" s="35" t="s">
        <v>4036</v>
      </c>
      <c r="C429" s="34" t="s">
        <v>4037</v>
      </c>
      <c r="D429" s="35" t="s">
        <v>4038</v>
      </c>
      <c r="E429" s="36">
        <v>71001.460000000006</v>
      </c>
      <c r="F429" s="116"/>
      <c r="G429" s="36">
        <v>0</v>
      </c>
      <c r="H429" s="36">
        <v>5535.64</v>
      </c>
      <c r="I429" s="36">
        <v>76537.100000000006</v>
      </c>
      <c r="J429" s="31"/>
      <c r="K429" s="5" t="e">
        <f>VLOOKUP(B429,#REF!,1,0)</f>
        <v>#REF!</v>
      </c>
    </row>
    <row r="430" spans="1:11" ht="15" customHeight="1">
      <c r="A430" s="34">
        <v>5</v>
      </c>
      <c r="B430" s="35" t="s">
        <v>4039</v>
      </c>
      <c r="C430" s="34" t="s">
        <v>1</v>
      </c>
      <c r="D430" s="35" t="s">
        <v>4040</v>
      </c>
      <c r="E430" s="36">
        <v>7143.35</v>
      </c>
      <c r="F430" s="116"/>
      <c r="G430" s="36">
        <v>0</v>
      </c>
      <c r="H430" s="36">
        <v>103.28</v>
      </c>
      <c r="I430" s="36">
        <v>7246.63</v>
      </c>
      <c r="J430" s="31"/>
      <c r="K430" s="5" t="e">
        <f>VLOOKUP(B430,#REF!,1,0)</f>
        <v>#REF!</v>
      </c>
    </row>
    <row r="431" spans="1:11" ht="15" customHeight="1">
      <c r="A431" s="34">
        <v>6</v>
      </c>
      <c r="B431" s="35" t="s">
        <v>4041</v>
      </c>
      <c r="C431" s="34" t="s">
        <v>4042</v>
      </c>
      <c r="D431" s="35" t="s">
        <v>4043</v>
      </c>
      <c r="E431" s="36">
        <v>7143.35</v>
      </c>
      <c r="F431" s="116"/>
      <c r="G431" s="36">
        <v>0</v>
      </c>
      <c r="H431" s="36">
        <v>103.28</v>
      </c>
      <c r="I431" s="36">
        <v>7246.63</v>
      </c>
      <c r="J431" s="31"/>
      <c r="K431" s="5" t="e">
        <f>VLOOKUP(B431,#REF!,1,0)</f>
        <v>#REF!</v>
      </c>
    </row>
    <row r="432" spans="1:11" ht="15" customHeight="1">
      <c r="A432" s="34">
        <v>3</v>
      </c>
      <c r="B432" s="35" t="s">
        <v>4044</v>
      </c>
      <c r="C432" s="34" t="s">
        <v>1</v>
      </c>
      <c r="D432" s="35" t="s">
        <v>4045</v>
      </c>
      <c r="E432" s="36">
        <v>1675832.19</v>
      </c>
      <c r="F432" s="116"/>
      <c r="G432" s="36">
        <v>0</v>
      </c>
      <c r="H432" s="36">
        <v>7999.35</v>
      </c>
      <c r="I432" s="36">
        <v>1683831.54</v>
      </c>
      <c r="J432" s="31"/>
      <c r="K432" s="5" t="e">
        <f>VLOOKUP(B432,#REF!,1,0)</f>
        <v>#REF!</v>
      </c>
    </row>
    <row r="433" spans="1:11" ht="15" customHeight="1">
      <c r="A433" s="34">
        <v>4</v>
      </c>
      <c r="B433" s="35" t="s">
        <v>4046</v>
      </c>
      <c r="C433" s="34" t="s">
        <v>1</v>
      </c>
      <c r="D433" s="35" t="s">
        <v>4047</v>
      </c>
      <c r="E433" s="36">
        <v>1675832.19</v>
      </c>
      <c r="F433" s="116"/>
      <c r="G433" s="36">
        <v>0</v>
      </c>
      <c r="H433" s="36">
        <v>7999.35</v>
      </c>
      <c r="I433" s="36">
        <v>1683831.54</v>
      </c>
      <c r="J433" s="31"/>
      <c r="K433" s="5" t="e">
        <f>VLOOKUP(B433,#REF!,1,0)</f>
        <v>#REF!</v>
      </c>
    </row>
    <row r="434" spans="1:11" ht="15" customHeight="1">
      <c r="A434" s="34">
        <v>5</v>
      </c>
      <c r="B434" s="35" t="s">
        <v>4048</v>
      </c>
      <c r="C434" s="34" t="s">
        <v>1</v>
      </c>
      <c r="D434" s="35" t="s">
        <v>4049</v>
      </c>
      <c r="E434" s="36">
        <v>1675832.19</v>
      </c>
      <c r="F434" s="116"/>
      <c r="G434" s="36">
        <v>0</v>
      </c>
      <c r="H434" s="36">
        <v>7999.35</v>
      </c>
      <c r="I434" s="36">
        <v>1683831.54</v>
      </c>
      <c r="J434" s="31"/>
      <c r="K434" s="5" t="e">
        <f>VLOOKUP(B434,#REF!,1,0)</f>
        <v>#REF!</v>
      </c>
    </row>
    <row r="435" spans="1:11" ht="15" customHeight="1">
      <c r="A435" s="34">
        <v>6</v>
      </c>
      <c r="B435" s="35" t="s">
        <v>4050</v>
      </c>
      <c r="C435" s="34" t="s">
        <v>4051</v>
      </c>
      <c r="D435" s="35" t="s">
        <v>4052</v>
      </c>
      <c r="E435" s="36">
        <v>1675832.19</v>
      </c>
      <c r="F435" s="116"/>
      <c r="G435" s="36">
        <v>0</v>
      </c>
      <c r="H435" s="36">
        <v>7999.35</v>
      </c>
      <c r="I435" s="36">
        <v>1683831.54</v>
      </c>
      <c r="J435" s="31"/>
      <c r="K435" s="5" t="e">
        <f>VLOOKUP(B435,#REF!,1,0)</f>
        <v>#REF!</v>
      </c>
    </row>
    <row r="436" spans="1:11" ht="15" customHeight="1">
      <c r="A436" s="34">
        <v>3</v>
      </c>
      <c r="B436" s="35" t="s">
        <v>4053</v>
      </c>
      <c r="C436" s="34" t="s">
        <v>1</v>
      </c>
      <c r="D436" s="35" t="s">
        <v>4054</v>
      </c>
      <c r="E436" s="36">
        <v>139497657.94</v>
      </c>
      <c r="F436" s="116"/>
      <c r="G436" s="36">
        <v>8906818.3800000008</v>
      </c>
      <c r="H436" s="36">
        <v>11178527.949999999</v>
      </c>
      <c r="I436" s="36">
        <v>141769367.50999999</v>
      </c>
      <c r="J436" s="31"/>
      <c r="K436" s="5" t="e">
        <f>VLOOKUP(B436,#REF!,1,0)</f>
        <v>#REF!</v>
      </c>
    </row>
    <row r="437" spans="1:11" ht="15" customHeight="1">
      <c r="A437" s="34">
        <v>4</v>
      </c>
      <c r="B437" s="35" t="s">
        <v>4055</v>
      </c>
      <c r="C437" s="34" t="s">
        <v>1</v>
      </c>
      <c r="D437" s="35" t="s">
        <v>4056</v>
      </c>
      <c r="E437" s="36">
        <v>139497657.94</v>
      </c>
      <c r="F437" s="116"/>
      <c r="G437" s="36">
        <v>8906818.3800000008</v>
      </c>
      <c r="H437" s="36">
        <v>11178527.949999999</v>
      </c>
      <c r="I437" s="36">
        <v>141769367.50999999</v>
      </c>
      <c r="J437" s="31"/>
      <c r="K437" s="5" t="e">
        <f>VLOOKUP(B437,#REF!,1,0)</f>
        <v>#REF!</v>
      </c>
    </row>
    <row r="438" spans="1:11" ht="15" customHeight="1">
      <c r="A438" s="34">
        <v>5</v>
      </c>
      <c r="B438" s="35" t="s">
        <v>4057</v>
      </c>
      <c r="C438" s="34" t="s">
        <v>1</v>
      </c>
      <c r="D438" s="35" t="s">
        <v>4058</v>
      </c>
      <c r="E438" s="36">
        <v>139497657.94</v>
      </c>
      <c r="F438" s="116"/>
      <c r="G438" s="36">
        <v>8906818.3800000008</v>
      </c>
      <c r="H438" s="36">
        <v>11178527.949999999</v>
      </c>
      <c r="I438" s="36">
        <v>141769367.50999999</v>
      </c>
      <c r="J438" s="31"/>
      <c r="K438" s="5" t="e">
        <f>VLOOKUP(B438,#REF!,1,0)</f>
        <v>#REF!</v>
      </c>
    </row>
    <row r="439" spans="1:11" ht="15" customHeight="1">
      <c r="A439" s="34">
        <v>6</v>
      </c>
      <c r="B439" s="35" t="s">
        <v>4059</v>
      </c>
      <c r="C439" s="34" t="s">
        <v>4060</v>
      </c>
      <c r="D439" s="35" t="s">
        <v>4061</v>
      </c>
      <c r="E439" s="36">
        <v>139497657.94</v>
      </c>
      <c r="F439" s="116"/>
      <c r="G439" s="36">
        <v>8906818.3800000008</v>
      </c>
      <c r="H439" s="36">
        <v>11178527.949999999</v>
      </c>
      <c r="I439" s="36">
        <v>141769367.50999999</v>
      </c>
      <c r="J439" s="31"/>
      <c r="K439" s="5" t="e">
        <f>VLOOKUP(B439,#REF!,1,0)</f>
        <v>#REF!</v>
      </c>
    </row>
    <row r="440" spans="1:11" ht="15" customHeight="1">
      <c r="A440" s="34">
        <v>2</v>
      </c>
      <c r="B440" s="35" t="s">
        <v>4062</v>
      </c>
      <c r="C440" s="34" t="s">
        <v>1</v>
      </c>
      <c r="D440" s="35" t="s">
        <v>4063</v>
      </c>
      <c r="E440" s="36">
        <v>2487480.2799999998</v>
      </c>
      <c r="F440" s="116"/>
      <c r="G440" s="36">
        <v>146010.68</v>
      </c>
      <c r="H440" s="36">
        <v>9851.2199999999993</v>
      </c>
      <c r="I440" s="36">
        <v>2351320.8199999998</v>
      </c>
      <c r="J440" s="31"/>
      <c r="K440" s="5" t="e">
        <f>VLOOKUP(B440,#REF!,1,0)</f>
        <v>#REF!</v>
      </c>
    </row>
    <row r="441" spans="1:11" ht="15" customHeight="1">
      <c r="A441" s="34">
        <v>3</v>
      </c>
      <c r="B441" s="35" t="s">
        <v>4064</v>
      </c>
      <c r="C441" s="34" t="s">
        <v>1</v>
      </c>
      <c r="D441" s="35" t="s">
        <v>4065</v>
      </c>
      <c r="E441" s="36">
        <v>2487480.2799999998</v>
      </c>
      <c r="F441" s="116"/>
      <c r="G441" s="36">
        <v>146010.68</v>
      </c>
      <c r="H441" s="36">
        <v>9851.2199999999993</v>
      </c>
      <c r="I441" s="36">
        <v>2351320.8199999998</v>
      </c>
      <c r="J441" s="31"/>
      <c r="K441" s="5" t="e">
        <f>VLOOKUP(B441,#REF!,1,0)</f>
        <v>#REF!</v>
      </c>
    </row>
    <row r="442" spans="1:11" ht="15" customHeight="1">
      <c r="A442" s="34">
        <v>4</v>
      </c>
      <c r="B442" s="35" t="s">
        <v>4066</v>
      </c>
      <c r="C442" s="34" t="s">
        <v>1</v>
      </c>
      <c r="D442" s="35" t="s">
        <v>4067</v>
      </c>
      <c r="E442" s="36">
        <v>2487480.2799999998</v>
      </c>
      <c r="F442" s="116"/>
      <c r="G442" s="36">
        <v>146010.68</v>
      </c>
      <c r="H442" s="36">
        <v>9851.2199999999993</v>
      </c>
      <c r="I442" s="36">
        <v>2351320.8199999998</v>
      </c>
      <c r="J442" s="31"/>
      <c r="K442" s="5" t="e">
        <f>VLOOKUP(B442,#REF!,1,0)</f>
        <v>#REF!</v>
      </c>
    </row>
    <row r="443" spans="1:11" ht="15" customHeight="1">
      <c r="A443" s="34">
        <v>5</v>
      </c>
      <c r="B443" s="35" t="s">
        <v>4068</v>
      </c>
      <c r="C443" s="34" t="s">
        <v>1</v>
      </c>
      <c r="D443" s="35" t="s">
        <v>4069</v>
      </c>
      <c r="E443" s="36">
        <v>2487480.2799999998</v>
      </c>
      <c r="F443" s="116"/>
      <c r="G443" s="36">
        <v>146010.68</v>
      </c>
      <c r="H443" s="36">
        <v>9851.2199999999993</v>
      </c>
      <c r="I443" s="36">
        <v>2351320.8199999998</v>
      </c>
      <c r="J443" s="31"/>
      <c r="K443" s="5" t="e">
        <f>VLOOKUP(B443,#REF!,1,0)</f>
        <v>#REF!</v>
      </c>
    </row>
    <row r="444" spans="1:11" ht="15" customHeight="1">
      <c r="A444" s="34">
        <v>6</v>
      </c>
      <c r="B444" s="35" t="s">
        <v>4070</v>
      </c>
      <c r="C444" s="34" t="s">
        <v>4071</v>
      </c>
      <c r="D444" s="35" t="s">
        <v>4072</v>
      </c>
      <c r="E444" s="36">
        <v>2487480.2799999998</v>
      </c>
      <c r="F444" s="116"/>
      <c r="G444" s="36">
        <v>146010.68</v>
      </c>
      <c r="H444" s="36">
        <v>9851.2199999999993</v>
      </c>
      <c r="I444" s="36">
        <v>2351320.8199999998</v>
      </c>
      <c r="J444" s="31"/>
      <c r="K444" s="5" t="e">
        <f>VLOOKUP(B444,#REF!,1,0)</f>
        <v>#REF!</v>
      </c>
    </row>
    <row r="445" spans="1:11" ht="15" customHeight="1">
      <c r="A445" s="34">
        <v>2</v>
      </c>
      <c r="B445" s="35" t="s">
        <v>4073</v>
      </c>
      <c r="C445" s="34" t="s">
        <v>1</v>
      </c>
      <c r="D445" s="35" t="s">
        <v>2974</v>
      </c>
      <c r="E445" s="36">
        <v>5964222.3300000001</v>
      </c>
      <c r="F445" s="116"/>
      <c r="G445" s="36">
        <v>80027.649999999994</v>
      </c>
      <c r="H445" s="36">
        <v>44732.12</v>
      </c>
      <c r="I445" s="36">
        <v>5928926.7999999998</v>
      </c>
      <c r="J445" s="31"/>
      <c r="K445" s="5" t="e">
        <f>VLOOKUP(B445,#REF!,1,0)</f>
        <v>#REF!</v>
      </c>
    </row>
    <row r="446" spans="1:11" ht="15" customHeight="1">
      <c r="A446" s="34">
        <v>3</v>
      </c>
      <c r="B446" s="35" t="s">
        <v>4074</v>
      </c>
      <c r="C446" s="34" t="s">
        <v>1</v>
      </c>
      <c r="D446" s="35" t="s">
        <v>4075</v>
      </c>
      <c r="E446" s="36">
        <v>5964222.3300000001</v>
      </c>
      <c r="F446" s="116"/>
      <c r="G446" s="36">
        <v>80027.649999999994</v>
      </c>
      <c r="H446" s="36">
        <v>44732.12</v>
      </c>
      <c r="I446" s="36">
        <v>5928926.7999999998</v>
      </c>
      <c r="J446" s="31"/>
      <c r="K446" s="5" t="e">
        <f>VLOOKUP(B446,#REF!,1,0)</f>
        <v>#REF!</v>
      </c>
    </row>
    <row r="447" spans="1:11" ht="15" customHeight="1">
      <c r="A447" s="34">
        <v>4</v>
      </c>
      <c r="B447" s="35" t="s">
        <v>4076</v>
      </c>
      <c r="C447" s="34" t="s">
        <v>1</v>
      </c>
      <c r="D447" s="35" t="s">
        <v>4077</v>
      </c>
      <c r="E447" s="36">
        <v>5964222.3300000001</v>
      </c>
      <c r="F447" s="116"/>
      <c r="G447" s="36">
        <v>80027.649999999994</v>
      </c>
      <c r="H447" s="36">
        <v>44732.12</v>
      </c>
      <c r="I447" s="36">
        <v>5928926.7999999998</v>
      </c>
      <c r="J447" s="31"/>
      <c r="K447" s="5" t="e">
        <f>VLOOKUP(B447,#REF!,1,0)</f>
        <v>#REF!</v>
      </c>
    </row>
    <row r="448" spans="1:11" ht="15" customHeight="1">
      <c r="A448" s="34">
        <v>5</v>
      </c>
      <c r="B448" s="35" t="s">
        <v>4078</v>
      </c>
      <c r="C448" s="34" t="s">
        <v>1</v>
      </c>
      <c r="D448" s="35" t="s">
        <v>4079</v>
      </c>
      <c r="E448" s="36">
        <v>5964222.3300000001</v>
      </c>
      <c r="F448" s="116"/>
      <c r="G448" s="36">
        <v>80027.649999999994</v>
      </c>
      <c r="H448" s="36">
        <v>44732.12</v>
      </c>
      <c r="I448" s="36">
        <v>5928926.7999999998</v>
      </c>
      <c r="J448" s="31"/>
      <c r="K448" s="5" t="e">
        <f>VLOOKUP(B448,#REF!,1,0)</f>
        <v>#REF!</v>
      </c>
    </row>
    <row r="449" spans="1:11" ht="15" customHeight="1">
      <c r="A449" s="34">
        <v>6</v>
      </c>
      <c r="B449" s="35" t="s">
        <v>4080</v>
      </c>
      <c r="C449" s="34" t="s">
        <v>4081</v>
      </c>
      <c r="D449" s="35" t="s">
        <v>4082</v>
      </c>
      <c r="E449" s="36">
        <v>6448968.8099999996</v>
      </c>
      <c r="F449" s="116"/>
      <c r="G449" s="36">
        <v>80027.649999999994</v>
      </c>
      <c r="H449" s="36">
        <v>0</v>
      </c>
      <c r="I449" s="36">
        <v>6368941.1600000001</v>
      </c>
      <c r="J449" s="31"/>
      <c r="K449" s="5" t="e">
        <f>VLOOKUP(B449,#REF!,1,0)</f>
        <v>#REF!</v>
      </c>
    </row>
    <row r="450" spans="1:11" ht="15" customHeight="1">
      <c r="A450" s="34">
        <v>6</v>
      </c>
      <c r="B450" s="35" t="s">
        <v>4083</v>
      </c>
      <c r="C450" s="34" t="s">
        <v>4084</v>
      </c>
      <c r="D450" s="35" t="s">
        <v>4085</v>
      </c>
      <c r="E450" s="36">
        <v>-484746.48</v>
      </c>
      <c r="F450" s="116"/>
      <c r="G450" s="36">
        <v>0</v>
      </c>
      <c r="H450" s="36">
        <v>44732.12</v>
      </c>
      <c r="I450" s="36">
        <v>-440014.36</v>
      </c>
      <c r="J450" s="31"/>
      <c r="K450" s="5" t="e">
        <f>VLOOKUP(B450,#REF!,1,0)</f>
        <v>#REF!</v>
      </c>
    </row>
    <row r="451" spans="1:11" ht="15" customHeight="1">
      <c r="A451" s="34">
        <v>2</v>
      </c>
      <c r="B451" s="35" t="s">
        <v>4086</v>
      </c>
      <c r="C451" s="34" t="s">
        <v>1</v>
      </c>
      <c r="D451" s="35" t="s">
        <v>4087</v>
      </c>
      <c r="E451" s="36">
        <v>406480.54</v>
      </c>
      <c r="F451" s="116"/>
      <c r="G451" s="36">
        <v>8874179.1799999997</v>
      </c>
      <c r="H451" s="36">
        <v>9112050.0399999991</v>
      </c>
      <c r="I451" s="36">
        <v>644351.4</v>
      </c>
      <c r="J451" s="31"/>
      <c r="K451" s="5" t="e">
        <f>VLOOKUP(B451,#REF!,1,0)</f>
        <v>#REF!</v>
      </c>
    </row>
    <row r="452" spans="1:11" ht="15" customHeight="1">
      <c r="A452" s="34">
        <v>3</v>
      </c>
      <c r="B452" s="35" t="s">
        <v>4088</v>
      </c>
      <c r="C452" s="34" t="s">
        <v>1</v>
      </c>
      <c r="D452" s="35" t="s">
        <v>4089</v>
      </c>
      <c r="E452" s="36">
        <v>406480.54</v>
      </c>
      <c r="F452" s="116"/>
      <c r="G452" s="36">
        <v>8874179.1799999997</v>
      </c>
      <c r="H452" s="36">
        <v>9112050.0399999991</v>
      </c>
      <c r="I452" s="36">
        <v>644351.4</v>
      </c>
      <c r="J452" s="31"/>
      <c r="K452" s="5" t="e">
        <f>VLOOKUP(B452,#REF!,1,0)</f>
        <v>#REF!</v>
      </c>
    </row>
    <row r="453" spans="1:11" ht="15" customHeight="1">
      <c r="A453" s="34">
        <v>4</v>
      </c>
      <c r="B453" s="35" t="s">
        <v>4090</v>
      </c>
      <c r="C453" s="34" t="s">
        <v>1</v>
      </c>
      <c r="D453" s="35" t="s">
        <v>4091</v>
      </c>
      <c r="E453" s="36">
        <v>200999</v>
      </c>
      <c r="F453" s="116"/>
      <c r="G453" s="36">
        <v>257813.61</v>
      </c>
      <c r="H453" s="36">
        <v>257813.61</v>
      </c>
      <c r="I453" s="36">
        <v>200999</v>
      </c>
      <c r="J453" s="31"/>
      <c r="K453" s="5" t="e">
        <f>VLOOKUP(B453,#REF!,1,0)</f>
        <v>#REF!</v>
      </c>
    </row>
    <row r="454" spans="1:11" ht="15" customHeight="1">
      <c r="A454" s="34">
        <v>6</v>
      </c>
      <c r="B454" s="35" t="s">
        <v>4092</v>
      </c>
      <c r="C454" s="34" t="s">
        <v>4093</v>
      </c>
      <c r="D454" s="35" t="s">
        <v>4094</v>
      </c>
      <c r="E454" s="36">
        <v>200999</v>
      </c>
      <c r="F454" s="116"/>
      <c r="G454" s="36">
        <v>257813.61</v>
      </c>
      <c r="H454" s="36">
        <v>257813.61</v>
      </c>
      <c r="I454" s="36">
        <v>200999</v>
      </c>
      <c r="J454" s="31"/>
      <c r="K454" s="5" t="e">
        <f>VLOOKUP(B454,#REF!,1,0)</f>
        <v>#REF!</v>
      </c>
    </row>
    <row r="455" spans="1:11" ht="15" customHeight="1">
      <c r="A455" s="34">
        <v>4</v>
      </c>
      <c r="B455" s="35" t="s">
        <v>4095</v>
      </c>
      <c r="C455" s="34" t="s">
        <v>1</v>
      </c>
      <c r="D455" s="35" t="s">
        <v>4096</v>
      </c>
      <c r="E455" s="36">
        <v>205481.54</v>
      </c>
      <c r="F455" s="116"/>
      <c r="G455" s="36">
        <v>8616365.5700000003</v>
      </c>
      <c r="H455" s="36">
        <v>8854236.4299999997</v>
      </c>
      <c r="I455" s="36">
        <v>443352.4</v>
      </c>
      <c r="J455" s="31"/>
      <c r="K455" s="5" t="e">
        <f>VLOOKUP(B455,#REF!,1,0)</f>
        <v>#REF!</v>
      </c>
    </row>
    <row r="456" spans="1:11" ht="15" customHeight="1">
      <c r="A456" s="34">
        <v>5</v>
      </c>
      <c r="B456" s="35" t="s">
        <v>4097</v>
      </c>
      <c r="C456" s="34" t="s">
        <v>1</v>
      </c>
      <c r="D456" s="35" t="s">
        <v>4098</v>
      </c>
      <c r="E456" s="36">
        <v>205481.54</v>
      </c>
      <c r="F456" s="116"/>
      <c r="G456" s="36">
        <v>4448644.5999999996</v>
      </c>
      <c r="H456" s="36">
        <v>4686515.46</v>
      </c>
      <c r="I456" s="36">
        <v>443352.4</v>
      </c>
      <c r="J456" s="31"/>
      <c r="K456" s="5" t="e">
        <f>VLOOKUP(B456,#REF!,1,0)</f>
        <v>#REF!</v>
      </c>
    </row>
    <row r="457" spans="1:11" ht="15" customHeight="1">
      <c r="A457" s="34">
        <v>6</v>
      </c>
      <c r="B457" s="35" t="s">
        <v>4099</v>
      </c>
      <c r="C457" s="34" t="s">
        <v>4100</v>
      </c>
      <c r="D457" s="35" t="s">
        <v>4101</v>
      </c>
      <c r="E457" s="36">
        <v>169195.71</v>
      </c>
      <c r="F457" s="116"/>
      <c r="G457" s="36">
        <v>3031938.77</v>
      </c>
      <c r="H457" s="36">
        <v>3284047.67</v>
      </c>
      <c r="I457" s="36">
        <v>421304.61</v>
      </c>
      <c r="J457" s="31"/>
      <c r="K457" s="5" t="e">
        <f>VLOOKUP(B457,#REF!,1,0)</f>
        <v>#REF!</v>
      </c>
    </row>
    <row r="458" spans="1:11" ht="15" customHeight="1">
      <c r="A458" s="34">
        <v>6</v>
      </c>
      <c r="B458" s="35" t="s">
        <v>4102</v>
      </c>
      <c r="C458" s="34" t="s">
        <v>4103</v>
      </c>
      <c r="D458" s="35" t="s">
        <v>4104</v>
      </c>
      <c r="E458" s="36">
        <v>14098.57</v>
      </c>
      <c r="F458" s="116"/>
      <c r="G458" s="36">
        <v>606832.39</v>
      </c>
      <c r="H458" s="36">
        <v>599965.5</v>
      </c>
      <c r="I458" s="36">
        <v>7231.68</v>
      </c>
      <c r="J458" s="31"/>
      <c r="K458" s="5" t="e">
        <f>VLOOKUP(B458,#REF!,1,0)</f>
        <v>#REF!</v>
      </c>
    </row>
    <row r="459" spans="1:11" ht="15" customHeight="1">
      <c r="A459" s="34">
        <v>6</v>
      </c>
      <c r="B459" s="35" t="s">
        <v>4105</v>
      </c>
      <c r="C459" s="34" t="s">
        <v>4106</v>
      </c>
      <c r="D459" s="35" t="s">
        <v>4107</v>
      </c>
      <c r="E459" s="36">
        <v>15123.84</v>
      </c>
      <c r="F459" s="116"/>
      <c r="G459" s="36">
        <v>758844.48</v>
      </c>
      <c r="H459" s="36">
        <v>754612.85</v>
      </c>
      <c r="I459" s="36">
        <v>10892.21</v>
      </c>
      <c r="J459" s="31"/>
      <c r="K459" s="5" t="e">
        <f>VLOOKUP(B459,#REF!,1,0)</f>
        <v>#REF!</v>
      </c>
    </row>
    <row r="460" spans="1:11" ht="15" customHeight="1">
      <c r="A460" s="34">
        <v>6</v>
      </c>
      <c r="B460" s="35" t="s">
        <v>4108</v>
      </c>
      <c r="C460" s="34" t="s">
        <v>4109</v>
      </c>
      <c r="D460" s="35" t="s">
        <v>4110</v>
      </c>
      <c r="E460" s="36">
        <v>7063.42</v>
      </c>
      <c r="F460" s="116"/>
      <c r="G460" s="36">
        <v>47045.85</v>
      </c>
      <c r="H460" s="36">
        <v>43906.33</v>
      </c>
      <c r="I460" s="36">
        <v>3923.9</v>
      </c>
      <c r="J460" s="31"/>
      <c r="K460" s="5" t="e">
        <f>VLOOKUP(B460,#REF!,1,0)</f>
        <v>#REF!</v>
      </c>
    </row>
    <row r="461" spans="1:11" ht="15" customHeight="1">
      <c r="A461" s="34">
        <v>2</v>
      </c>
      <c r="B461" s="35" t="s">
        <v>4111</v>
      </c>
      <c r="C461" s="34" t="s">
        <v>1</v>
      </c>
      <c r="D461" s="35" t="s">
        <v>4112</v>
      </c>
      <c r="E461" s="36">
        <v>10024849.33</v>
      </c>
      <c r="F461" s="116"/>
      <c r="G461" s="36">
        <v>66757760.170000002</v>
      </c>
      <c r="H461" s="36">
        <v>65134592.030000001</v>
      </c>
      <c r="I461" s="36">
        <v>8401681.1899999995</v>
      </c>
      <c r="J461" s="31"/>
      <c r="K461" s="5" t="e">
        <f>VLOOKUP(B461,#REF!,1,0)</f>
        <v>#REF!</v>
      </c>
    </row>
    <row r="462" spans="1:11" ht="15" customHeight="1">
      <c r="A462" s="34">
        <v>3</v>
      </c>
      <c r="B462" s="35" t="s">
        <v>4113</v>
      </c>
      <c r="C462" s="34" t="s">
        <v>1</v>
      </c>
      <c r="D462" s="35" t="s">
        <v>4114</v>
      </c>
      <c r="E462" s="36">
        <v>142979.43</v>
      </c>
      <c r="F462" s="116"/>
      <c r="G462" s="36">
        <v>11476208.59</v>
      </c>
      <c r="H462" s="36">
        <v>11464224.039999999</v>
      </c>
      <c r="I462" s="36">
        <v>130994.88</v>
      </c>
      <c r="J462" s="31"/>
      <c r="K462" s="5" t="e">
        <f>VLOOKUP(B462,#REF!,1,0)</f>
        <v>#REF!</v>
      </c>
    </row>
    <row r="463" spans="1:11" ht="15" customHeight="1">
      <c r="A463" s="34">
        <v>4</v>
      </c>
      <c r="B463" s="35" t="s">
        <v>4115</v>
      </c>
      <c r="C463" s="34" t="s">
        <v>1</v>
      </c>
      <c r="D463" s="35" t="s">
        <v>4116</v>
      </c>
      <c r="E463" s="36">
        <v>73588.2</v>
      </c>
      <c r="F463" s="116"/>
      <c r="G463" s="36">
        <v>243421.85</v>
      </c>
      <c r="H463" s="36">
        <v>231699.07</v>
      </c>
      <c r="I463" s="36">
        <v>61865.42</v>
      </c>
      <c r="J463" s="31"/>
      <c r="K463" s="5" t="e">
        <f>VLOOKUP(B463,#REF!,1,0)</f>
        <v>#REF!</v>
      </c>
    </row>
    <row r="464" spans="1:11" ht="15" customHeight="1">
      <c r="A464" s="34">
        <v>5</v>
      </c>
      <c r="B464" s="35" t="s">
        <v>4117</v>
      </c>
      <c r="C464" s="34" t="s">
        <v>1</v>
      </c>
      <c r="D464" s="35" t="s">
        <v>4118</v>
      </c>
      <c r="E464" s="36">
        <v>73318.86</v>
      </c>
      <c r="F464" s="116"/>
      <c r="G464" s="36">
        <v>242162.37</v>
      </c>
      <c r="H464" s="36">
        <v>230509.53</v>
      </c>
      <c r="I464" s="36">
        <v>61666.02</v>
      </c>
      <c r="J464" s="31"/>
      <c r="K464" s="5" t="e">
        <f>VLOOKUP(B464,#REF!,1,0)</f>
        <v>#REF!</v>
      </c>
    </row>
    <row r="465" spans="1:11" ht="15" customHeight="1">
      <c r="A465" s="34">
        <v>6</v>
      </c>
      <c r="B465" s="35" t="s">
        <v>4119</v>
      </c>
      <c r="C465" s="34" t="s">
        <v>4120</v>
      </c>
      <c r="D465" s="35" t="s">
        <v>4121</v>
      </c>
      <c r="E465" s="36">
        <v>73318.86</v>
      </c>
      <c r="F465" s="116"/>
      <c r="G465" s="36">
        <v>242162.37</v>
      </c>
      <c r="H465" s="36">
        <v>230509.53</v>
      </c>
      <c r="I465" s="36">
        <v>61666.02</v>
      </c>
      <c r="J465" s="31"/>
      <c r="K465" s="5" t="e">
        <f>VLOOKUP(B465,#REF!,1,0)</f>
        <v>#REF!</v>
      </c>
    </row>
    <row r="466" spans="1:11" ht="15" customHeight="1">
      <c r="A466" s="34">
        <v>5</v>
      </c>
      <c r="B466" s="35" t="s">
        <v>4122</v>
      </c>
      <c r="C466" s="34" t="s">
        <v>1</v>
      </c>
      <c r="D466" s="35" t="s">
        <v>4123</v>
      </c>
      <c r="E466" s="36">
        <v>269.33999999999997</v>
      </c>
      <c r="F466" s="116"/>
      <c r="G466" s="36">
        <v>1259.48</v>
      </c>
      <c r="H466" s="36">
        <v>1189.54</v>
      </c>
      <c r="I466" s="36">
        <v>199.4</v>
      </c>
      <c r="J466" s="31"/>
      <c r="K466" s="5" t="e">
        <f>VLOOKUP(B466,#REF!,1,0)</f>
        <v>#REF!</v>
      </c>
    </row>
    <row r="467" spans="1:11" ht="15" customHeight="1">
      <c r="A467" s="34">
        <v>6</v>
      </c>
      <c r="B467" s="35" t="s">
        <v>4124</v>
      </c>
      <c r="C467" s="34" t="s">
        <v>4125</v>
      </c>
      <c r="D467" s="35" t="s">
        <v>4126</v>
      </c>
      <c r="E467" s="36">
        <v>269.33999999999997</v>
      </c>
      <c r="F467" s="116"/>
      <c r="G467" s="36">
        <v>1259.48</v>
      </c>
      <c r="H467" s="36">
        <v>1189.54</v>
      </c>
      <c r="I467" s="36">
        <v>199.4</v>
      </c>
      <c r="J467" s="31"/>
      <c r="K467" s="5" t="e">
        <f>VLOOKUP(B467,#REF!,1,0)</f>
        <v>#REF!</v>
      </c>
    </row>
    <row r="468" spans="1:11" ht="15" customHeight="1">
      <c r="A468" s="34">
        <v>4</v>
      </c>
      <c r="B468" s="35" t="s">
        <v>4127</v>
      </c>
      <c r="C468" s="34" t="s">
        <v>1</v>
      </c>
      <c r="D468" s="35" t="s">
        <v>4128</v>
      </c>
      <c r="E468" s="36">
        <v>69391.23</v>
      </c>
      <c r="F468" s="116"/>
      <c r="G468" s="36">
        <v>2415703.11</v>
      </c>
      <c r="H468" s="36">
        <v>2415441.34</v>
      </c>
      <c r="I468" s="36">
        <v>69129.460000000006</v>
      </c>
      <c r="J468" s="31"/>
      <c r="K468" s="5" t="e">
        <f>VLOOKUP(B468,#REF!,1,0)</f>
        <v>#REF!</v>
      </c>
    </row>
    <row r="469" spans="1:11" ht="15" customHeight="1">
      <c r="A469" s="34">
        <v>5</v>
      </c>
      <c r="B469" s="35" t="s">
        <v>4129</v>
      </c>
      <c r="C469" s="34" t="s">
        <v>1</v>
      </c>
      <c r="D469" s="35" t="s">
        <v>4130</v>
      </c>
      <c r="E469" s="36">
        <v>47745.65</v>
      </c>
      <c r="F469" s="116"/>
      <c r="G469" s="36">
        <v>2259696.46</v>
      </c>
      <c r="H469" s="36">
        <v>2278313.3199999998</v>
      </c>
      <c r="I469" s="36">
        <v>66362.509999999995</v>
      </c>
      <c r="J469" s="31"/>
      <c r="K469" s="5" t="e">
        <f>VLOOKUP(B469,#REF!,1,0)</f>
        <v>#REF!</v>
      </c>
    </row>
    <row r="470" spans="1:11" ht="15" customHeight="1">
      <c r="A470" s="34">
        <v>6</v>
      </c>
      <c r="B470" s="35" t="s">
        <v>4131</v>
      </c>
      <c r="C470" s="34" t="s">
        <v>4132</v>
      </c>
      <c r="D470" s="35" t="s">
        <v>4133</v>
      </c>
      <c r="E470" s="36">
        <v>47745.65</v>
      </c>
      <c r="F470" s="116"/>
      <c r="G470" s="36">
        <v>2259696.46</v>
      </c>
      <c r="H470" s="36">
        <v>2278313.3199999998</v>
      </c>
      <c r="I470" s="36">
        <v>66362.509999999995</v>
      </c>
      <c r="J470" s="31"/>
      <c r="K470" s="5" t="e">
        <f>VLOOKUP(B470,#REF!,1,0)</f>
        <v>#REF!</v>
      </c>
    </row>
    <row r="471" spans="1:11" ht="15" customHeight="1">
      <c r="A471" s="34">
        <v>5</v>
      </c>
      <c r="B471" s="35" t="s">
        <v>4134</v>
      </c>
      <c r="C471" s="34" t="s">
        <v>1</v>
      </c>
      <c r="D471" s="35" t="s">
        <v>4135</v>
      </c>
      <c r="E471" s="36">
        <v>21645.58</v>
      </c>
      <c r="F471" s="116"/>
      <c r="G471" s="36">
        <v>156006.65</v>
      </c>
      <c r="H471" s="36">
        <v>137128.01999999999</v>
      </c>
      <c r="I471" s="36">
        <v>2766.95</v>
      </c>
      <c r="J471" s="31"/>
      <c r="K471" s="5" t="e">
        <f>VLOOKUP(B471,#REF!,1,0)</f>
        <v>#REF!</v>
      </c>
    </row>
    <row r="472" spans="1:11" ht="15" customHeight="1">
      <c r="A472" s="34">
        <v>6</v>
      </c>
      <c r="B472" s="35" t="s">
        <v>4136</v>
      </c>
      <c r="C472" s="34" t="s">
        <v>4137</v>
      </c>
      <c r="D472" s="35" t="s">
        <v>4138</v>
      </c>
      <c r="E472" s="36">
        <v>21645.58</v>
      </c>
      <c r="F472" s="116"/>
      <c r="G472" s="36">
        <v>156006.65</v>
      </c>
      <c r="H472" s="36">
        <v>137128.01999999999</v>
      </c>
      <c r="I472" s="36">
        <v>2766.95</v>
      </c>
      <c r="J472" s="31"/>
      <c r="K472" s="5" t="e">
        <f>VLOOKUP(B472,#REF!,1,0)</f>
        <v>#REF!</v>
      </c>
    </row>
    <row r="473" spans="1:11" ht="15" customHeight="1">
      <c r="A473" s="34">
        <v>3</v>
      </c>
      <c r="B473" s="35" t="s">
        <v>4139</v>
      </c>
      <c r="C473" s="34" t="s">
        <v>1</v>
      </c>
      <c r="D473" s="35" t="s">
        <v>4140</v>
      </c>
      <c r="E473" s="36">
        <v>940043.72</v>
      </c>
      <c r="F473" s="116"/>
      <c r="G473" s="36">
        <v>64996.85</v>
      </c>
      <c r="H473" s="36">
        <v>75090.23</v>
      </c>
      <c r="I473" s="36">
        <v>950137.1</v>
      </c>
      <c r="J473" s="31"/>
      <c r="K473" s="5" t="e">
        <f>VLOOKUP(B473,#REF!,1,0)</f>
        <v>#REF!</v>
      </c>
    </row>
    <row r="474" spans="1:11" ht="15" customHeight="1">
      <c r="A474" s="34">
        <v>4</v>
      </c>
      <c r="B474" s="35" t="s">
        <v>4141</v>
      </c>
      <c r="C474" s="34" t="s">
        <v>1</v>
      </c>
      <c r="D474" s="35" t="s">
        <v>4142</v>
      </c>
      <c r="E474" s="36">
        <v>306786.90000000002</v>
      </c>
      <c r="F474" s="116"/>
      <c r="G474" s="36">
        <v>37140.01</v>
      </c>
      <c r="H474" s="36">
        <v>212.27</v>
      </c>
      <c r="I474" s="36">
        <v>269859.15999999997</v>
      </c>
      <c r="J474" s="31"/>
      <c r="K474" s="5" t="e">
        <f>VLOOKUP(B474,#REF!,1,0)</f>
        <v>#REF!</v>
      </c>
    </row>
    <row r="475" spans="1:11" ht="15" customHeight="1">
      <c r="A475" s="34">
        <v>5</v>
      </c>
      <c r="B475" s="35" t="s">
        <v>4143</v>
      </c>
      <c r="C475" s="34" t="s">
        <v>1</v>
      </c>
      <c r="D475" s="35" t="s">
        <v>4144</v>
      </c>
      <c r="E475" s="36">
        <v>210289.72</v>
      </c>
      <c r="F475" s="116"/>
      <c r="G475" s="36">
        <v>0</v>
      </c>
      <c r="H475" s="36">
        <v>0</v>
      </c>
      <c r="I475" s="36">
        <v>210289.72</v>
      </c>
      <c r="J475" s="31"/>
      <c r="K475" s="5" t="e">
        <f>VLOOKUP(B475,#REF!,1,0)</f>
        <v>#REF!</v>
      </c>
    </row>
    <row r="476" spans="1:11" ht="15" customHeight="1">
      <c r="A476" s="34">
        <v>6</v>
      </c>
      <c r="B476" s="35" t="s">
        <v>4145</v>
      </c>
      <c r="C476" s="34" t="s">
        <v>4146</v>
      </c>
      <c r="D476" s="35" t="s">
        <v>4147</v>
      </c>
      <c r="E476" s="36">
        <v>210289.72</v>
      </c>
      <c r="F476" s="116"/>
      <c r="G476" s="36">
        <v>0</v>
      </c>
      <c r="H476" s="36">
        <v>0</v>
      </c>
      <c r="I476" s="36">
        <v>210289.72</v>
      </c>
      <c r="J476" s="31"/>
      <c r="K476" s="5" t="e">
        <f>VLOOKUP(B476,#REF!,1,0)</f>
        <v>#REF!</v>
      </c>
    </row>
    <row r="477" spans="1:11" ht="15" customHeight="1">
      <c r="A477" s="34">
        <v>5</v>
      </c>
      <c r="B477" s="35" t="s">
        <v>4148</v>
      </c>
      <c r="C477" s="34" t="s">
        <v>1</v>
      </c>
      <c r="D477" s="35" t="s">
        <v>4149</v>
      </c>
      <c r="E477" s="36">
        <v>96497.18</v>
      </c>
      <c r="F477" s="116"/>
      <c r="G477" s="36">
        <v>37140.01</v>
      </c>
      <c r="H477" s="36">
        <v>212.27</v>
      </c>
      <c r="I477" s="36">
        <v>59569.440000000002</v>
      </c>
      <c r="J477" s="31"/>
      <c r="K477" s="5" t="e">
        <f>VLOOKUP(B477,#REF!,1,0)</f>
        <v>#REF!</v>
      </c>
    </row>
    <row r="478" spans="1:11" ht="15" customHeight="1">
      <c r="A478" s="34">
        <v>6</v>
      </c>
      <c r="B478" s="35" t="s">
        <v>4150</v>
      </c>
      <c r="C478" s="34" t="s">
        <v>4151</v>
      </c>
      <c r="D478" s="35" t="s">
        <v>4152</v>
      </c>
      <c r="E478" s="36">
        <v>96497.18</v>
      </c>
      <c r="F478" s="116"/>
      <c r="G478" s="36">
        <v>37140.01</v>
      </c>
      <c r="H478" s="36">
        <v>212.27</v>
      </c>
      <c r="I478" s="36">
        <v>59569.440000000002</v>
      </c>
      <c r="J478" s="31"/>
      <c r="K478" s="5" t="e">
        <f>VLOOKUP(B478,#REF!,1,0)</f>
        <v>#REF!</v>
      </c>
    </row>
    <row r="479" spans="1:11" ht="15" customHeight="1">
      <c r="A479" s="34">
        <v>4</v>
      </c>
      <c r="B479" s="35" t="s">
        <v>4153</v>
      </c>
      <c r="C479" s="34" t="s">
        <v>1</v>
      </c>
      <c r="D479" s="35" t="s">
        <v>4154</v>
      </c>
      <c r="E479" s="36">
        <v>363015.56</v>
      </c>
      <c r="F479" s="116"/>
      <c r="G479" s="36">
        <v>4460.37</v>
      </c>
      <c r="H479" s="36">
        <v>64645.440000000002</v>
      </c>
      <c r="I479" s="36">
        <v>423200.63</v>
      </c>
      <c r="J479" s="31"/>
      <c r="K479" s="5" t="e">
        <f>VLOOKUP(B479,#REF!,1,0)</f>
        <v>#REF!</v>
      </c>
    </row>
    <row r="480" spans="1:11" ht="15" customHeight="1">
      <c r="A480" s="34">
        <v>6</v>
      </c>
      <c r="B480" s="35" t="s">
        <v>4155</v>
      </c>
      <c r="C480" s="34" t="s">
        <v>4156</v>
      </c>
      <c r="D480" s="35" t="s">
        <v>4157</v>
      </c>
      <c r="E480" s="36">
        <v>69706.850000000006</v>
      </c>
      <c r="F480" s="116"/>
      <c r="G480" s="36">
        <v>4460.37</v>
      </c>
      <c r="H480" s="36">
        <v>18401.78</v>
      </c>
      <c r="I480" s="36">
        <v>83648.259999999995</v>
      </c>
      <c r="J480" s="31"/>
      <c r="K480" s="5" t="e">
        <f>VLOOKUP(B480,#REF!,1,0)</f>
        <v>#REF!</v>
      </c>
    </row>
    <row r="481" spans="1:11" ht="15" customHeight="1">
      <c r="A481" s="34">
        <v>6</v>
      </c>
      <c r="B481" s="35" t="s">
        <v>4158</v>
      </c>
      <c r="C481" s="34" t="s">
        <v>4159</v>
      </c>
      <c r="D481" s="35" t="s">
        <v>4160</v>
      </c>
      <c r="E481" s="36">
        <v>293308.71000000002</v>
      </c>
      <c r="F481" s="116"/>
      <c r="G481" s="36">
        <v>0</v>
      </c>
      <c r="H481" s="36">
        <v>46243.66</v>
      </c>
      <c r="I481" s="36">
        <v>339552.37</v>
      </c>
      <c r="J481" s="31"/>
      <c r="K481" s="5" t="e">
        <f>VLOOKUP(B481,#REF!,1,0)</f>
        <v>#REF!</v>
      </c>
    </row>
    <row r="482" spans="1:11" ht="15" customHeight="1">
      <c r="A482" s="34">
        <v>4</v>
      </c>
      <c r="B482" s="35" t="s">
        <v>4161</v>
      </c>
      <c r="C482" s="34" t="s">
        <v>1</v>
      </c>
      <c r="D482" s="35" t="s">
        <v>4162</v>
      </c>
      <c r="E482" s="36">
        <v>270241.26</v>
      </c>
      <c r="F482" s="116"/>
      <c r="G482" s="36">
        <v>23396.47</v>
      </c>
      <c r="H482" s="36">
        <v>10232.52</v>
      </c>
      <c r="I482" s="36">
        <v>257077.31</v>
      </c>
      <c r="J482" s="31"/>
      <c r="K482" s="5" t="e">
        <f>VLOOKUP(B482,#REF!,1,0)</f>
        <v>#REF!</v>
      </c>
    </row>
    <row r="483" spans="1:11" ht="15" customHeight="1">
      <c r="A483" s="34">
        <v>6</v>
      </c>
      <c r="B483" s="35" t="s">
        <v>4163</v>
      </c>
      <c r="C483" s="34" t="s">
        <v>4164</v>
      </c>
      <c r="D483" s="35" t="s">
        <v>4165</v>
      </c>
      <c r="E483" s="36">
        <v>270241.26</v>
      </c>
      <c r="F483" s="116"/>
      <c r="G483" s="36">
        <v>23396.47</v>
      </c>
      <c r="H483" s="36">
        <v>10232.52</v>
      </c>
      <c r="I483" s="36">
        <v>257077.31</v>
      </c>
      <c r="J483" s="31"/>
      <c r="K483" s="5" t="e">
        <f>VLOOKUP(B483,#REF!,1,0)</f>
        <v>#REF!</v>
      </c>
    </row>
    <row r="484" spans="1:11" ht="15" customHeight="1">
      <c r="A484" s="34">
        <v>3</v>
      </c>
      <c r="B484" s="35" t="s">
        <v>4166</v>
      </c>
      <c r="C484" s="34" t="s">
        <v>1</v>
      </c>
      <c r="D484" s="35" t="s">
        <v>4167</v>
      </c>
      <c r="E484" s="36">
        <v>483987.97</v>
      </c>
      <c r="F484" s="116"/>
      <c r="G484" s="36">
        <v>995139.05</v>
      </c>
      <c r="H484" s="36">
        <v>940131.17</v>
      </c>
      <c r="I484" s="36">
        <v>428980.09</v>
      </c>
      <c r="J484" s="31"/>
      <c r="K484" s="5" t="e">
        <f>VLOOKUP(B484,#REF!,1,0)</f>
        <v>#REF!</v>
      </c>
    </row>
    <row r="485" spans="1:11" ht="15" customHeight="1">
      <c r="A485" s="34">
        <v>4</v>
      </c>
      <c r="B485" s="35" t="s">
        <v>4176</v>
      </c>
      <c r="C485" s="34" t="s">
        <v>1</v>
      </c>
      <c r="D485" s="35" t="s">
        <v>4177</v>
      </c>
      <c r="E485" s="36">
        <v>419576.96</v>
      </c>
      <c r="F485" s="116"/>
      <c r="G485" s="36">
        <v>866317.03</v>
      </c>
      <c r="H485" s="36">
        <v>875720.16</v>
      </c>
      <c r="I485" s="36">
        <v>428980.09</v>
      </c>
      <c r="J485" s="31"/>
      <c r="K485" s="5" t="e">
        <f>VLOOKUP(B485,#REF!,1,0)</f>
        <v>#REF!</v>
      </c>
    </row>
    <row r="486" spans="1:11" ht="15" customHeight="1">
      <c r="A486" s="34">
        <v>5</v>
      </c>
      <c r="B486" s="35" t="s">
        <v>4178</v>
      </c>
      <c r="C486" s="34" t="s">
        <v>1</v>
      </c>
      <c r="D486" s="35" t="s">
        <v>4179</v>
      </c>
      <c r="E486" s="36">
        <v>43199.74</v>
      </c>
      <c r="F486" s="116"/>
      <c r="G486" s="36">
        <v>114429.9</v>
      </c>
      <c r="H486" s="36">
        <v>128785.59</v>
      </c>
      <c r="I486" s="36">
        <v>57555.43</v>
      </c>
      <c r="J486" s="31"/>
      <c r="K486" s="5" t="e">
        <f>VLOOKUP(B486,#REF!,1,0)</f>
        <v>#REF!</v>
      </c>
    </row>
    <row r="487" spans="1:11" ht="15" customHeight="1">
      <c r="A487" s="34">
        <v>6</v>
      </c>
      <c r="B487" s="35" t="s">
        <v>4180</v>
      </c>
      <c r="C487" s="34" t="s">
        <v>4181</v>
      </c>
      <c r="D487" s="35" t="s">
        <v>4182</v>
      </c>
      <c r="E487" s="36">
        <v>4109.07</v>
      </c>
      <c r="F487" s="116"/>
      <c r="G487" s="36">
        <v>27170.17</v>
      </c>
      <c r="H487" s="36">
        <v>30949.119999999999</v>
      </c>
      <c r="I487" s="36">
        <v>7888.02</v>
      </c>
      <c r="J487" s="31"/>
      <c r="K487" s="5" t="e">
        <f>VLOOKUP(B487,#REF!,1,0)</f>
        <v>#REF!</v>
      </c>
    </row>
    <row r="488" spans="1:11" ht="15" customHeight="1">
      <c r="A488" s="34">
        <v>6</v>
      </c>
      <c r="B488" s="35" t="s">
        <v>4183</v>
      </c>
      <c r="C488" s="34" t="s">
        <v>4184</v>
      </c>
      <c r="D488" s="35" t="s">
        <v>4185</v>
      </c>
      <c r="E488" s="36">
        <v>26293.439999999999</v>
      </c>
      <c r="F488" s="116"/>
      <c r="G488" s="36">
        <v>58959.87</v>
      </c>
      <c r="H488" s="36">
        <v>66652.94</v>
      </c>
      <c r="I488" s="36">
        <v>33986.51</v>
      </c>
      <c r="J488" s="31"/>
      <c r="K488" s="5" t="e">
        <f>VLOOKUP(B488,#REF!,1,0)</f>
        <v>#REF!</v>
      </c>
    </row>
    <row r="489" spans="1:11" ht="15" customHeight="1">
      <c r="A489" s="34">
        <v>6</v>
      </c>
      <c r="B489" s="35" t="s">
        <v>4186</v>
      </c>
      <c r="C489" s="34" t="s">
        <v>4187</v>
      </c>
      <c r="D489" s="35" t="s">
        <v>4188</v>
      </c>
      <c r="E489" s="36">
        <v>2145.04</v>
      </c>
      <c r="F489" s="116"/>
      <c r="G489" s="36">
        <v>4761.54</v>
      </c>
      <c r="H489" s="36">
        <v>5332.43</v>
      </c>
      <c r="I489" s="36">
        <v>2715.93</v>
      </c>
      <c r="J489" s="31"/>
      <c r="K489" s="5" t="e">
        <f>VLOOKUP(B489,#REF!,1,0)</f>
        <v>#REF!</v>
      </c>
    </row>
    <row r="490" spans="1:11" ht="15" customHeight="1">
      <c r="A490" s="34">
        <v>6</v>
      </c>
      <c r="B490" s="35" t="s">
        <v>5972</v>
      </c>
      <c r="C490" s="34" t="s">
        <v>5973</v>
      </c>
      <c r="D490" s="35" t="s">
        <v>4221</v>
      </c>
      <c r="E490" s="36">
        <v>0</v>
      </c>
      <c r="F490" s="116"/>
      <c r="G490" s="36">
        <v>0</v>
      </c>
      <c r="H490" s="36">
        <v>49.43</v>
      </c>
      <c r="I490" s="36">
        <v>49.43</v>
      </c>
      <c r="J490" s="31"/>
      <c r="K490" s="5" t="e">
        <f>VLOOKUP(B490,#REF!,1,0)</f>
        <v>#REF!</v>
      </c>
    </row>
    <row r="491" spans="1:11" ht="15" customHeight="1">
      <c r="A491" s="34">
        <v>6</v>
      </c>
      <c r="B491" s="35" t="s">
        <v>5974</v>
      </c>
      <c r="C491" s="34" t="s">
        <v>5975</v>
      </c>
      <c r="D491" s="35" t="s">
        <v>4206</v>
      </c>
      <c r="E491" s="36">
        <v>0</v>
      </c>
      <c r="F491" s="116"/>
      <c r="G491" s="36">
        <v>0</v>
      </c>
      <c r="H491" s="36">
        <v>10.71</v>
      </c>
      <c r="I491" s="36">
        <v>10.71</v>
      </c>
      <c r="J491" s="31"/>
      <c r="K491" s="5" t="e">
        <f>VLOOKUP(B491,#REF!,1,0)</f>
        <v>#REF!</v>
      </c>
    </row>
    <row r="492" spans="1:11" ht="15" customHeight="1">
      <c r="A492" s="34">
        <v>6</v>
      </c>
      <c r="B492" s="35" t="s">
        <v>4189</v>
      </c>
      <c r="C492" s="34" t="s">
        <v>4190</v>
      </c>
      <c r="D492" s="35" t="s">
        <v>4191</v>
      </c>
      <c r="E492" s="36">
        <v>8630.52</v>
      </c>
      <c r="F492" s="116"/>
      <c r="G492" s="36">
        <v>17261.04</v>
      </c>
      <c r="H492" s="36">
        <v>19301.41</v>
      </c>
      <c r="I492" s="36">
        <v>10670.89</v>
      </c>
      <c r="J492" s="31"/>
      <c r="K492" s="5" t="e">
        <f>VLOOKUP(B492,#REF!,1,0)</f>
        <v>#REF!</v>
      </c>
    </row>
    <row r="493" spans="1:11" ht="15" customHeight="1">
      <c r="A493" s="34">
        <v>6</v>
      </c>
      <c r="B493" s="35" t="s">
        <v>4192</v>
      </c>
      <c r="C493" s="34" t="s">
        <v>4193</v>
      </c>
      <c r="D493" s="35" t="s">
        <v>4194</v>
      </c>
      <c r="E493" s="36">
        <v>2021.67</v>
      </c>
      <c r="F493" s="116"/>
      <c r="G493" s="36">
        <v>4043.34</v>
      </c>
      <c r="H493" s="36">
        <v>4255.6099999999997</v>
      </c>
      <c r="I493" s="36">
        <v>2233.94</v>
      </c>
      <c r="J493" s="31"/>
      <c r="K493" s="5" t="e">
        <f>VLOOKUP(B493,#REF!,1,0)</f>
        <v>#REF!</v>
      </c>
    </row>
    <row r="494" spans="1:11" ht="15" customHeight="1">
      <c r="A494" s="34">
        <v>5</v>
      </c>
      <c r="B494" s="35" t="s">
        <v>4195</v>
      </c>
      <c r="C494" s="34" t="s">
        <v>1</v>
      </c>
      <c r="D494" s="35" t="s">
        <v>4196</v>
      </c>
      <c r="E494" s="36">
        <v>314722.96999999997</v>
      </c>
      <c r="F494" s="116"/>
      <c r="G494" s="36">
        <v>525294.74</v>
      </c>
      <c r="H494" s="36">
        <v>528314.07999999996</v>
      </c>
      <c r="I494" s="36">
        <v>317742.31</v>
      </c>
      <c r="J494" s="31"/>
      <c r="K494" s="5" t="e">
        <f>VLOOKUP(B494,#REF!,1,0)</f>
        <v>#REF!</v>
      </c>
    </row>
    <row r="495" spans="1:11" ht="15" customHeight="1">
      <c r="A495" s="34">
        <v>6</v>
      </c>
      <c r="B495" s="35" t="s">
        <v>4197</v>
      </c>
      <c r="C495" s="34" t="s">
        <v>4198</v>
      </c>
      <c r="D495" s="35" t="s">
        <v>4188</v>
      </c>
      <c r="E495" s="36">
        <v>63417.5</v>
      </c>
      <c r="F495" s="116"/>
      <c r="G495" s="36">
        <v>63417.5</v>
      </c>
      <c r="H495" s="36">
        <v>65559.929999999993</v>
      </c>
      <c r="I495" s="36">
        <v>65559.929999999993</v>
      </c>
      <c r="J495" s="31"/>
      <c r="K495" s="5" t="e">
        <f>VLOOKUP(B495,#REF!,1,0)</f>
        <v>#REF!</v>
      </c>
    </row>
    <row r="496" spans="1:11" ht="15" customHeight="1">
      <c r="A496" s="34">
        <v>6</v>
      </c>
      <c r="B496" s="35" t="s">
        <v>4199</v>
      </c>
      <c r="C496" s="34" t="s">
        <v>4200</v>
      </c>
      <c r="D496" s="35" t="s">
        <v>4185</v>
      </c>
      <c r="E496" s="36">
        <v>202556.67</v>
      </c>
      <c r="F496" s="116"/>
      <c r="G496" s="36">
        <v>408227.98</v>
      </c>
      <c r="H496" s="36">
        <v>411172.56</v>
      </c>
      <c r="I496" s="36">
        <v>205501.25</v>
      </c>
      <c r="J496" s="31"/>
      <c r="K496" s="5" t="e">
        <f>VLOOKUP(B496,#REF!,1,0)</f>
        <v>#REF!</v>
      </c>
    </row>
    <row r="497" spans="1:11" ht="15" customHeight="1">
      <c r="A497" s="34">
        <v>6</v>
      </c>
      <c r="B497" s="35" t="s">
        <v>4201</v>
      </c>
      <c r="C497" s="34" t="s">
        <v>4202</v>
      </c>
      <c r="D497" s="35" t="s">
        <v>4203</v>
      </c>
      <c r="E497" s="36">
        <v>47740.800000000003</v>
      </c>
      <c r="F497" s="116"/>
      <c r="G497" s="36">
        <v>47740.81</v>
      </c>
      <c r="H497" s="36">
        <v>45649.14</v>
      </c>
      <c r="I497" s="36">
        <v>45649.13</v>
      </c>
      <c r="J497" s="31"/>
      <c r="K497" s="5" t="e">
        <f>VLOOKUP(B497,#REF!,1,0)</f>
        <v>#REF!</v>
      </c>
    </row>
    <row r="498" spans="1:11" ht="15" customHeight="1">
      <c r="A498" s="34">
        <v>6</v>
      </c>
      <c r="B498" s="35" t="s">
        <v>4207</v>
      </c>
      <c r="C498" s="34" t="s">
        <v>4208</v>
      </c>
      <c r="D498" s="35" t="s">
        <v>4209</v>
      </c>
      <c r="E498" s="36">
        <v>1008</v>
      </c>
      <c r="F498" s="116"/>
      <c r="G498" s="36">
        <v>1008</v>
      </c>
      <c r="H498" s="36">
        <v>1032</v>
      </c>
      <c r="I498" s="36">
        <v>1032</v>
      </c>
      <c r="J498" s="31"/>
      <c r="K498" s="5" t="e">
        <f>VLOOKUP(B498,#REF!,1,0)</f>
        <v>#REF!</v>
      </c>
    </row>
    <row r="499" spans="1:11" ht="15" customHeight="1">
      <c r="A499" s="34">
        <v>5</v>
      </c>
      <c r="B499" s="35" t="s">
        <v>4210</v>
      </c>
      <c r="C499" s="34" t="s">
        <v>1</v>
      </c>
      <c r="D499" s="35" t="s">
        <v>2997</v>
      </c>
      <c r="E499" s="36">
        <v>61654.25</v>
      </c>
      <c r="F499" s="116"/>
      <c r="G499" s="36">
        <v>226592.39</v>
      </c>
      <c r="H499" s="36">
        <v>218620.49</v>
      </c>
      <c r="I499" s="36">
        <v>53682.35</v>
      </c>
      <c r="J499" s="31"/>
      <c r="K499" s="5" t="e">
        <f>VLOOKUP(B499,#REF!,1,0)</f>
        <v>#REF!</v>
      </c>
    </row>
    <row r="500" spans="1:11" ht="15" customHeight="1">
      <c r="A500" s="34">
        <v>6</v>
      </c>
      <c r="B500" s="35" t="s">
        <v>4211</v>
      </c>
      <c r="C500" s="34" t="s">
        <v>4212</v>
      </c>
      <c r="D500" s="35" t="s">
        <v>4213</v>
      </c>
      <c r="E500" s="36">
        <v>38535.43</v>
      </c>
      <c r="F500" s="116"/>
      <c r="G500" s="36">
        <v>186815.13</v>
      </c>
      <c r="H500" s="36">
        <v>175501.13</v>
      </c>
      <c r="I500" s="36">
        <v>27221.43</v>
      </c>
      <c r="J500" s="31"/>
      <c r="K500" s="5" t="e">
        <f>VLOOKUP(B500,#REF!,1,0)</f>
        <v>#REF!</v>
      </c>
    </row>
    <row r="501" spans="1:11" ht="15" customHeight="1">
      <c r="A501" s="34">
        <v>6</v>
      </c>
      <c r="B501" s="35" t="s">
        <v>4214</v>
      </c>
      <c r="C501" s="34" t="s">
        <v>4215</v>
      </c>
      <c r="D501" s="35" t="s">
        <v>4182</v>
      </c>
      <c r="E501" s="36">
        <v>11822.46</v>
      </c>
      <c r="F501" s="116"/>
      <c r="G501" s="36">
        <v>16535.939999999999</v>
      </c>
      <c r="H501" s="36">
        <v>18025.830000000002</v>
      </c>
      <c r="I501" s="36">
        <v>13312.35</v>
      </c>
      <c r="J501" s="31"/>
      <c r="K501" s="5" t="e">
        <f>VLOOKUP(B501,#REF!,1,0)</f>
        <v>#REF!</v>
      </c>
    </row>
    <row r="502" spans="1:11" ht="15" customHeight="1">
      <c r="A502" s="34">
        <v>6</v>
      </c>
      <c r="B502" s="35" t="s">
        <v>4216</v>
      </c>
      <c r="C502" s="34" t="s">
        <v>4217</v>
      </c>
      <c r="D502" s="35" t="s">
        <v>4218</v>
      </c>
      <c r="E502" s="36">
        <v>1547.32</v>
      </c>
      <c r="F502" s="116"/>
      <c r="G502" s="36">
        <v>3210.14</v>
      </c>
      <c r="H502" s="36">
        <v>3475.96</v>
      </c>
      <c r="I502" s="36">
        <v>1813.14</v>
      </c>
      <c r="J502" s="31"/>
      <c r="K502" s="5" t="e">
        <f>VLOOKUP(B502,#REF!,1,0)</f>
        <v>#REF!</v>
      </c>
    </row>
    <row r="503" spans="1:11" ht="15" customHeight="1">
      <c r="A503" s="34">
        <v>6</v>
      </c>
      <c r="B503" s="35" t="s">
        <v>4219</v>
      </c>
      <c r="C503" s="34" t="s">
        <v>4220</v>
      </c>
      <c r="D503" s="35" t="s">
        <v>4221</v>
      </c>
      <c r="E503" s="36">
        <v>9749.0400000000009</v>
      </c>
      <c r="F503" s="116"/>
      <c r="G503" s="36">
        <v>20031.18</v>
      </c>
      <c r="H503" s="36">
        <v>21617.57</v>
      </c>
      <c r="I503" s="36">
        <v>11335.43</v>
      </c>
      <c r="J503" s="31"/>
      <c r="K503" s="5" t="e">
        <f>VLOOKUP(B503,#REF!,1,0)</f>
        <v>#REF!</v>
      </c>
    </row>
    <row r="504" spans="1:11" ht="15" customHeight="1">
      <c r="A504" s="34">
        <v>3</v>
      </c>
      <c r="B504" s="35" t="s">
        <v>4222</v>
      </c>
      <c r="C504" s="34" t="s">
        <v>1</v>
      </c>
      <c r="D504" s="35" t="s">
        <v>4223</v>
      </c>
      <c r="E504" s="36">
        <v>8457838.2100000009</v>
      </c>
      <c r="F504" s="116"/>
      <c r="G504" s="36">
        <v>54221415.68</v>
      </c>
      <c r="H504" s="36">
        <v>52655146.590000004</v>
      </c>
      <c r="I504" s="36">
        <v>6891569.1200000001</v>
      </c>
      <c r="J504" s="31"/>
      <c r="K504" s="5" t="e">
        <f>VLOOKUP(B504,#REF!,1,0)</f>
        <v>#REF!</v>
      </c>
    </row>
    <row r="505" spans="1:11" ht="15" customHeight="1">
      <c r="A505" s="34">
        <v>4</v>
      </c>
      <c r="B505" s="35" t="s">
        <v>5976</v>
      </c>
      <c r="C505" s="34" t="s">
        <v>1</v>
      </c>
      <c r="D505" s="35" t="s">
        <v>5977</v>
      </c>
      <c r="E505" s="36">
        <v>2138.73</v>
      </c>
      <c r="F505" s="116"/>
      <c r="G505" s="36">
        <v>1898105.03</v>
      </c>
      <c r="H505" s="36">
        <v>2120053.31</v>
      </c>
      <c r="I505" s="36">
        <v>224087.01</v>
      </c>
      <c r="J505" s="37" t="s">
        <v>5961</v>
      </c>
      <c r="K505" s="5" t="e">
        <f>VLOOKUP(B505,#REF!,1,0)</f>
        <v>#REF!</v>
      </c>
    </row>
    <row r="506" spans="1:11" ht="15" customHeight="1">
      <c r="A506" s="34">
        <v>6</v>
      </c>
      <c r="B506" s="35" t="s">
        <v>5978</v>
      </c>
      <c r="C506" s="34" t="s">
        <v>5979</v>
      </c>
      <c r="D506" s="35" t="s">
        <v>5980</v>
      </c>
      <c r="E506" s="36">
        <v>2138.73</v>
      </c>
      <c r="F506" s="116"/>
      <c r="G506" s="36">
        <v>1666906.7</v>
      </c>
      <c r="H506" s="36">
        <v>1888854.98</v>
      </c>
      <c r="I506" s="36">
        <v>224087.01</v>
      </c>
      <c r="J506" s="31"/>
      <c r="K506" s="5" t="e">
        <f>VLOOKUP(B506,#REF!,1,0)</f>
        <v>#REF!</v>
      </c>
    </row>
    <row r="507" spans="1:11" ht="15" customHeight="1">
      <c r="A507" s="34">
        <v>4</v>
      </c>
      <c r="B507" s="35" t="s">
        <v>4224</v>
      </c>
      <c r="C507" s="34" t="s">
        <v>1</v>
      </c>
      <c r="D507" s="35" t="s">
        <v>4225</v>
      </c>
      <c r="E507" s="36">
        <v>998784.48</v>
      </c>
      <c r="F507" s="116"/>
      <c r="G507" s="36">
        <v>5268113.6100000003</v>
      </c>
      <c r="H507" s="36">
        <v>5261850.3</v>
      </c>
      <c r="I507" s="36">
        <v>992521.17</v>
      </c>
      <c r="J507" s="31"/>
      <c r="K507" s="5" t="e">
        <f>VLOOKUP(B507,#REF!,1,0)</f>
        <v>#REF!</v>
      </c>
    </row>
    <row r="508" spans="1:11" ht="15" customHeight="1">
      <c r="A508" s="34">
        <v>5</v>
      </c>
      <c r="B508" s="35" t="s">
        <v>4226</v>
      </c>
      <c r="C508" s="34" t="s">
        <v>1</v>
      </c>
      <c r="D508" s="35" t="s">
        <v>4227</v>
      </c>
      <c r="E508" s="36">
        <v>998784.48</v>
      </c>
      <c r="F508" s="116"/>
      <c r="G508" s="36">
        <v>5268113.6100000003</v>
      </c>
      <c r="H508" s="36">
        <v>5261850.3</v>
      </c>
      <c r="I508" s="36">
        <v>992521.17</v>
      </c>
      <c r="J508" s="31"/>
      <c r="K508" s="5" t="e">
        <f>VLOOKUP(B508,#REF!,1,0)</f>
        <v>#REF!</v>
      </c>
    </row>
    <row r="509" spans="1:11" ht="15" customHeight="1">
      <c r="A509" s="34">
        <v>6</v>
      </c>
      <c r="B509" s="35" t="s">
        <v>4228</v>
      </c>
      <c r="C509" s="34" t="s">
        <v>4229</v>
      </c>
      <c r="D509" s="35" t="s">
        <v>4230</v>
      </c>
      <c r="E509" s="36">
        <v>998784.48</v>
      </c>
      <c r="F509" s="116"/>
      <c r="G509" s="36">
        <v>5268113.6100000003</v>
      </c>
      <c r="H509" s="36">
        <v>5261850.3</v>
      </c>
      <c r="I509" s="36">
        <v>992521.17</v>
      </c>
      <c r="J509" s="31"/>
      <c r="K509" s="5" t="e">
        <f>VLOOKUP(B509,#REF!,1,0)</f>
        <v>#REF!</v>
      </c>
    </row>
    <row r="510" spans="1:11" ht="15" customHeight="1">
      <c r="A510" s="34">
        <v>4</v>
      </c>
      <c r="B510" s="35" t="s">
        <v>4231</v>
      </c>
      <c r="C510" s="34" t="s">
        <v>1</v>
      </c>
      <c r="D510" s="35" t="s">
        <v>4232</v>
      </c>
      <c r="E510" s="36">
        <v>1921159.43</v>
      </c>
      <c r="F510" s="116"/>
      <c r="G510" s="36">
        <v>2243403.91</v>
      </c>
      <c r="H510" s="36">
        <v>2204298.87</v>
      </c>
      <c r="I510" s="36">
        <v>1882054.39</v>
      </c>
      <c r="J510" s="31"/>
      <c r="K510" s="5" t="e">
        <f>VLOOKUP(B510,#REF!,1,0)</f>
        <v>#REF!</v>
      </c>
    </row>
    <row r="511" spans="1:11" ht="15" customHeight="1">
      <c r="A511" s="34">
        <v>5</v>
      </c>
      <c r="B511" s="35" t="s">
        <v>4233</v>
      </c>
      <c r="C511" s="34" t="s">
        <v>1</v>
      </c>
      <c r="D511" s="35" t="s">
        <v>4234</v>
      </c>
      <c r="E511" s="36">
        <v>1389950.79</v>
      </c>
      <c r="F511" s="116"/>
      <c r="G511" s="36">
        <v>954401.21</v>
      </c>
      <c r="H511" s="36">
        <v>1033565.83</v>
      </c>
      <c r="I511" s="36">
        <v>1469115.41</v>
      </c>
      <c r="J511" s="31"/>
      <c r="K511" s="5" t="e">
        <f>VLOOKUP(B511,#REF!,1,0)</f>
        <v>#REF!</v>
      </c>
    </row>
    <row r="512" spans="1:11" ht="15" customHeight="1">
      <c r="A512" s="34">
        <v>6</v>
      </c>
      <c r="B512" s="35" t="s">
        <v>4235</v>
      </c>
      <c r="C512" s="34" t="s">
        <v>4236</v>
      </c>
      <c r="D512" s="35" t="s">
        <v>4230</v>
      </c>
      <c r="E512" s="36">
        <v>221711.83</v>
      </c>
      <c r="F512" s="116"/>
      <c r="G512" s="36">
        <v>683429.46</v>
      </c>
      <c r="H512" s="36">
        <v>669880.17000000004</v>
      </c>
      <c r="I512" s="36">
        <v>208162.54</v>
      </c>
      <c r="J512" s="31"/>
      <c r="K512" s="5" t="e">
        <f>VLOOKUP(B512,#REF!,1,0)</f>
        <v>#REF!</v>
      </c>
    </row>
    <row r="513" spans="1:11" ht="15" customHeight="1">
      <c r="A513" s="34">
        <v>6</v>
      </c>
      <c r="B513" s="35" t="s">
        <v>4237</v>
      </c>
      <c r="C513" s="34" t="s">
        <v>4238</v>
      </c>
      <c r="D513" s="35" t="s">
        <v>4239</v>
      </c>
      <c r="E513" s="36">
        <v>77366.39</v>
      </c>
      <c r="F513" s="116"/>
      <c r="G513" s="36">
        <v>195975.64</v>
      </c>
      <c r="H513" s="36">
        <v>195646.78</v>
      </c>
      <c r="I513" s="36">
        <v>77037.53</v>
      </c>
      <c r="J513" s="31"/>
      <c r="K513" s="5" t="e">
        <f>VLOOKUP(B513,#REF!,1,0)</f>
        <v>#REF!</v>
      </c>
    </row>
    <row r="514" spans="1:11" ht="15" customHeight="1">
      <c r="A514" s="34">
        <v>6</v>
      </c>
      <c r="B514" s="35" t="s">
        <v>4240</v>
      </c>
      <c r="C514" s="34" t="s">
        <v>4241</v>
      </c>
      <c r="D514" s="35" t="s">
        <v>4242</v>
      </c>
      <c r="E514" s="36">
        <v>495784.6</v>
      </c>
      <c r="F514" s="116"/>
      <c r="G514" s="36">
        <v>52913.56</v>
      </c>
      <c r="H514" s="36">
        <v>68165.16</v>
      </c>
      <c r="I514" s="36">
        <v>511036.2</v>
      </c>
      <c r="J514" s="31"/>
      <c r="K514" s="5" t="e">
        <f>VLOOKUP(B514,#REF!,1,0)</f>
        <v>#REF!</v>
      </c>
    </row>
    <row r="515" spans="1:11" ht="15" customHeight="1">
      <c r="A515" s="34">
        <v>6</v>
      </c>
      <c r="B515" s="35" t="s">
        <v>4243</v>
      </c>
      <c r="C515" s="34" t="s">
        <v>4244</v>
      </c>
      <c r="D515" s="35" t="s">
        <v>4245</v>
      </c>
      <c r="E515" s="36">
        <v>127557.56</v>
      </c>
      <c r="F515" s="116"/>
      <c r="G515" s="36">
        <v>13628.76</v>
      </c>
      <c r="H515" s="36">
        <v>17553.71</v>
      </c>
      <c r="I515" s="36">
        <v>131482.51</v>
      </c>
      <c r="J515" s="31"/>
      <c r="K515" s="5" t="e">
        <f>VLOOKUP(B515,#REF!,1,0)</f>
        <v>#REF!</v>
      </c>
    </row>
    <row r="516" spans="1:11" ht="15" customHeight="1">
      <c r="A516" s="34">
        <v>6</v>
      </c>
      <c r="B516" s="35" t="s">
        <v>4246</v>
      </c>
      <c r="C516" s="34" t="s">
        <v>4247</v>
      </c>
      <c r="D516" s="35" t="s">
        <v>4248</v>
      </c>
      <c r="E516" s="36">
        <v>39415.35</v>
      </c>
      <c r="F516" s="116"/>
      <c r="G516" s="36">
        <v>4160.76</v>
      </c>
      <c r="H516" s="36">
        <v>5415.29</v>
      </c>
      <c r="I516" s="36">
        <v>40669.879999999997</v>
      </c>
      <c r="J516" s="31"/>
      <c r="K516" s="5" t="e">
        <f>VLOOKUP(B516,#REF!,1,0)</f>
        <v>#REF!</v>
      </c>
    </row>
    <row r="517" spans="1:11" ht="15" customHeight="1">
      <c r="A517" s="34">
        <v>6</v>
      </c>
      <c r="B517" s="35" t="s">
        <v>4249</v>
      </c>
      <c r="C517" s="34" t="s">
        <v>4250</v>
      </c>
      <c r="D517" s="35" t="s">
        <v>4251</v>
      </c>
      <c r="E517" s="36">
        <v>4957.8100000000004</v>
      </c>
      <c r="F517" s="116"/>
      <c r="G517" s="36">
        <v>529.1</v>
      </c>
      <c r="H517" s="36">
        <v>681.66</v>
      </c>
      <c r="I517" s="36">
        <v>5110.37</v>
      </c>
      <c r="J517" s="31"/>
      <c r="K517" s="5" t="e">
        <f>VLOOKUP(B517,#REF!,1,0)</f>
        <v>#REF!</v>
      </c>
    </row>
    <row r="518" spans="1:11" ht="15" customHeight="1">
      <c r="A518" s="34">
        <v>6</v>
      </c>
      <c r="B518" s="35" t="s">
        <v>4252</v>
      </c>
      <c r="C518" s="34" t="s">
        <v>4253</v>
      </c>
      <c r="D518" s="35" t="s">
        <v>4254</v>
      </c>
      <c r="E518" s="36">
        <v>325828.23</v>
      </c>
      <c r="F518" s="116"/>
      <c r="G518" s="36">
        <v>639.41</v>
      </c>
      <c r="H518" s="36">
        <v>53087.360000000001</v>
      </c>
      <c r="I518" s="36">
        <v>378276.18</v>
      </c>
      <c r="J518" s="31"/>
      <c r="K518" s="5" t="e">
        <f>VLOOKUP(B518,#REF!,1,0)</f>
        <v>#REF!</v>
      </c>
    </row>
    <row r="519" spans="1:11" ht="15" customHeight="1">
      <c r="A519" s="34">
        <v>6</v>
      </c>
      <c r="B519" s="35" t="s">
        <v>4255</v>
      </c>
      <c r="C519" s="34" t="s">
        <v>4256</v>
      </c>
      <c r="D519" s="35" t="s">
        <v>4257</v>
      </c>
      <c r="E519" s="36">
        <v>84242.17</v>
      </c>
      <c r="F519" s="116"/>
      <c r="G519" s="36">
        <v>164.3</v>
      </c>
      <c r="H519" s="36">
        <v>13050.67</v>
      </c>
      <c r="I519" s="36">
        <v>97128.54</v>
      </c>
      <c r="J519" s="31"/>
      <c r="K519" s="5" t="e">
        <f>VLOOKUP(B519,#REF!,1,0)</f>
        <v>#REF!</v>
      </c>
    </row>
    <row r="520" spans="1:11" ht="15" customHeight="1">
      <c r="A520" s="34">
        <v>6</v>
      </c>
      <c r="B520" s="35" t="s">
        <v>4258</v>
      </c>
      <c r="C520" s="34" t="s">
        <v>4259</v>
      </c>
      <c r="D520" s="35" t="s">
        <v>4260</v>
      </c>
      <c r="E520" s="36">
        <v>9813.34</v>
      </c>
      <c r="F520" s="116"/>
      <c r="G520" s="36">
        <v>7.76</v>
      </c>
      <c r="H520" s="36">
        <v>4218.71</v>
      </c>
      <c r="I520" s="36">
        <v>14024.29</v>
      </c>
      <c r="J520" s="31"/>
      <c r="K520" s="5" t="e">
        <f>VLOOKUP(B520,#REF!,1,0)</f>
        <v>#REF!</v>
      </c>
    </row>
    <row r="521" spans="1:11" ht="15" customHeight="1">
      <c r="A521" s="34">
        <v>6</v>
      </c>
      <c r="B521" s="35" t="s">
        <v>4261</v>
      </c>
      <c r="C521" s="34" t="s">
        <v>4262</v>
      </c>
      <c r="D521" s="35" t="s">
        <v>4263</v>
      </c>
      <c r="E521" s="36">
        <v>3273.51</v>
      </c>
      <c r="F521" s="116"/>
      <c r="G521" s="36">
        <v>6.39</v>
      </c>
      <c r="H521" s="36">
        <v>530.87</v>
      </c>
      <c r="I521" s="36">
        <v>3797.99</v>
      </c>
      <c r="J521" s="31"/>
      <c r="K521" s="5" t="e">
        <f>VLOOKUP(B521,#REF!,1,0)</f>
        <v>#REF!</v>
      </c>
    </row>
    <row r="522" spans="1:11" ht="15" customHeight="1">
      <c r="A522" s="34">
        <v>6</v>
      </c>
      <c r="B522" s="35" t="s">
        <v>4264</v>
      </c>
      <c r="C522" s="34" t="s">
        <v>4265</v>
      </c>
      <c r="D522" s="35" t="s">
        <v>3337</v>
      </c>
      <c r="E522" s="36">
        <v>0</v>
      </c>
      <c r="F522" s="116"/>
      <c r="G522" s="36">
        <v>1222.3</v>
      </c>
      <c r="H522" s="36">
        <v>3611.68</v>
      </c>
      <c r="I522" s="36">
        <v>2389.38</v>
      </c>
      <c r="J522" s="31"/>
      <c r="K522" s="5" t="e">
        <f>VLOOKUP(B522,#REF!,1,0)</f>
        <v>#REF!</v>
      </c>
    </row>
    <row r="523" spans="1:11" ht="15" customHeight="1">
      <c r="A523" s="34">
        <v>5</v>
      </c>
      <c r="B523" s="35" t="s">
        <v>4266</v>
      </c>
      <c r="C523" s="34" t="s">
        <v>1</v>
      </c>
      <c r="D523" s="35" t="s">
        <v>4267</v>
      </c>
      <c r="E523" s="36">
        <v>386757.23</v>
      </c>
      <c r="F523" s="116"/>
      <c r="G523" s="36">
        <v>1272711.25</v>
      </c>
      <c r="H523" s="36">
        <v>1170724.92</v>
      </c>
      <c r="I523" s="36">
        <v>284770.90000000002</v>
      </c>
      <c r="J523" s="31"/>
      <c r="K523" s="5" t="e">
        <f>VLOOKUP(B523,#REF!,1,0)</f>
        <v>#REF!</v>
      </c>
    </row>
    <row r="524" spans="1:11" ht="15" customHeight="1">
      <c r="A524" s="34">
        <v>6</v>
      </c>
      <c r="B524" s="35" t="s">
        <v>4268</v>
      </c>
      <c r="C524" s="34" t="s">
        <v>4269</v>
      </c>
      <c r="D524" s="35" t="s">
        <v>4270</v>
      </c>
      <c r="E524" s="36">
        <v>22649.65</v>
      </c>
      <c r="F524" s="116"/>
      <c r="G524" s="36">
        <v>54189.35</v>
      </c>
      <c r="H524" s="36">
        <v>44985.440000000002</v>
      </c>
      <c r="I524" s="36">
        <v>13445.74</v>
      </c>
      <c r="J524" s="31"/>
      <c r="K524" s="5" t="e">
        <f>VLOOKUP(B524,#REF!,1,0)</f>
        <v>#REF!</v>
      </c>
    </row>
    <row r="525" spans="1:11" ht="15" customHeight="1">
      <c r="A525" s="34">
        <v>6</v>
      </c>
      <c r="B525" s="35" t="s">
        <v>4271</v>
      </c>
      <c r="C525" s="34" t="s">
        <v>4272</v>
      </c>
      <c r="D525" s="35" t="s">
        <v>4273</v>
      </c>
      <c r="E525" s="36">
        <v>76471.28</v>
      </c>
      <c r="F525" s="116"/>
      <c r="G525" s="36">
        <v>146425.01999999999</v>
      </c>
      <c r="H525" s="36">
        <v>125341.45</v>
      </c>
      <c r="I525" s="36">
        <v>55387.71</v>
      </c>
      <c r="J525" s="31"/>
      <c r="K525" s="5" t="e">
        <f>VLOOKUP(B525,#REF!,1,0)</f>
        <v>#REF!</v>
      </c>
    </row>
    <row r="526" spans="1:11" ht="15" customHeight="1">
      <c r="A526" s="34">
        <v>6</v>
      </c>
      <c r="B526" s="35" t="s">
        <v>4274</v>
      </c>
      <c r="C526" s="34" t="s">
        <v>4275</v>
      </c>
      <c r="D526" s="35" t="s">
        <v>4276</v>
      </c>
      <c r="E526" s="36">
        <v>29680</v>
      </c>
      <c r="F526" s="116"/>
      <c r="G526" s="36">
        <v>4240</v>
      </c>
      <c r="H526" s="36">
        <v>0</v>
      </c>
      <c r="I526" s="36">
        <v>25440</v>
      </c>
      <c r="J526" s="31"/>
      <c r="K526" s="5" t="e">
        <f>VLOOKUP(B526,#REF!,1,0)</f>
        <v>#REF!</v>
      </c>
    </row>
    <row r="527" spans="1:11" ht="15" customHeight="1">
      <c r="A527" s="34">
        <v>6</v>
      </c>
      <c r="B527" s="35" t="s">
        <v>4277</v>
      </c>
      <c r="C527" s="34" t="s">
        <v>4278</v>
      </c>
      <c r="D527" s="35" t="s">
        <v>4279</v>
      </c>
      <c r="E527" s="36">
        <v>23947.07</v>
      </c>
      <c r="F527" s="116"/>
      <c r="G527" s="36">
        <v>54442.97</v>
      </c>
      <c r="H527" s="36">
        <v>54125.98</v>
      </c>
      <c r="I527" s="36">
        <v>23630.080000000002</v>
      </c>
      <c r="J527" s="31"/>
      <c r="K527" s="5" t="e">
        <f>VLOOKUP(B527,#REF!,1,0)</f>
        <v>#REF!</v>
      </c>
    </row>
    <row r="528" spans="1:11" ht="15" customHeight="1">
      <c r="A528" s="34">
        <v>6</v>
      </c>
      <c r="B528" s="35" t="s">
        <v>5983</v>
      </c>
      <c r="C528" s="34" t="s">
        <v>5984</v>
      </c>
      <c r="D528" s="35" t="s">
        <v>4999</v>
      </c>
      <c r="E528" s="36">
        <v>0</v>
      </c>
      <c r="F528" s="116"/>
      <c r="G528" s="36">
        <v>1418.1</v>
      </c>
      <c r="H528" s="36">
        <v>1568.1</v>
      </c>
      <c r="I528" s="36">
        <v>150</v>
      </c>
      <c r="J528" s="31"/>
      <c r="K528" s="5" t="e">
        <f>VLOOKUP(B528,#REF!,1,0)</f>
        <v>#REF!</v>
      </c>
    </row>
    <row r="529" spans="1:11" ht="15" customHeight="1">
      <c r="A529" s="34">
        <v>6</v>
      </c>
      <c r="B529" s="35" t="s">
        <v>5985</v>
      </c>
      <c r="C529" s="34" t="s">
        <v>5986</v>
      </c>
      <c r="D529" s="35" t="s">
        <v>5987</v>
      </c>
      <c r="E529" s="36">
        <v>0</v>
      </c>
      <c r="F529" s="116"/>
      <c r="G529" s="36">
        <v>10813</v>
      </c>
      <c r="H529" s="36">
        <v>13641.1</v>
      </c>
      <c r="I529" s="36">
        <v>2828.1</v>
      </c>
      <c r="J529" s="31"/>
      <c r="K529" s="5" t="e">
        <f>VLOOKUP(B529,#REF!,1,0)</f>
        <v>#REF!</v>
      </c>
    </row>
    <row r="530" spans="1:11" ht="15" customHeight="1">
      <c r="A530" s="34">
        <v>6</v>
      </c>
      <c r="B530" s="35" t="s">
        <v>5750</v>
      </c>
      <c r="C530" s="34" t="s">
        <v>5751</v>
      </c>
      <c r="D530" s="35" t="s">
        <v>5752</v>
      </c>
      <c r="E530" s="36">
        <v>0</v>
      </c>
      <c r="F530" s="116"/>
      <c r="G530" s="36">
        <v>90159.55</v>
      </c>
      <c r="H530" s="36">
        <v>94859.53</v>
      </c>
      <c r="I530" s="36">
        <v>4699.9799999999996</v>
      </c>
      <c r="J530" s="31"/>
      <c r="K530" s="5" t="e">
        <f>VLOOKUP(B530,#REF!,1,0)</f>
        <v>#REF!</v>
      </c>
    </row>
    <row r="531" spans="1:11" ht="15" customHeight="1">
      <c r="A531" s="34">
        <v>6</v>
      </c>
      <c r="B531" s="35" t="s">
        <v>5753</v>
      </c>
      <c r="C531" s="34" t="s">
        <v>5754</v>
      </c>
      <c r="D531" s="35" t="s">
        <v>5755</v>
      </c>
      <c r="E531" s="36">
        <v>1052.3</v>
      </c>
      <c r="F531" s="116"/>
      <c r="G531" s="36">
        <v>206594.84</v>
      </c>
      <c r="H531" s="36">
        <v>211121.93</v>
      </c>
      <c r="I531" s="36">
        <v>5579.39</v>
      </c>
      <c r="J531" s="31"/>
      <c r="K531" s="5" t="e">
        <f>VLOOKUP(B531,#REF!,1,0)</f>
        <v>#REF!</v>
      </c>
    </row>
    <row r="532" spans="1:11" ht="15" customHeight="1">
      <c r="A532" s="34">
        <v>6</v>
      </c>
      <c r="B532" s="35" t="s">
        <v>5988</v>
      </c>
      <c r="C532" s="34" t="s">
        <v>5989</v>
      </c>
      <c r="D532" s="35" t="s">
        <v>5156</v>
      </c>
      <c r="E532" s="36">
        <v>0</v>
      </c>
      <c r="F532" s="116"/>
      <c r="G532" s="36">
        <v>4713.6099999999997</v>
      </c>
      <c r="H532" s="36">
        <v>5788.61</v>
      </c>
      <c r="I532" s="36">
        <v>1075</v>
      </c>
      <c r="J532" s="31"/>
      <c r="K532" s="5" t="e">
        <f>VLOOKUP(B532,#REF!,1,0)</f>
        <v>#REF!</v>
      </c>
    </row>
    <row r="533" spans="1:11" ht="15" customHeight="1">
      <c r="A533" s="34">
        <v>6</v>
      </c>
      <c r="B533" s="35" t="s">
        <v>4286</v>
      </c>
      <c r="C533" s="34" t="s">
        <v>4287</v>
      </c>
      <c r="D533" s="35" t="s">
        <v>4288</v>
      </c>
      <c r="E533" s="36">
        <v>4242.5</v>
      </c>
      <c r="F533" s="116"/>
      <c r="G533" s="36">
        <v>4242.5</v>
      </c>
      <c r="H533" s="36">
        <v>5739.9</v>
      </c>
      <c r="I533" s="36">
        <v>5739.9</v>
      </c>
      <c r="J533" s="31"/>
      <c r="K533" s="5" t="e">
        <f>VLOOKUP(B533,#REF!,1,0)</f>
        <v>#REF!</v>
      </c>
    </row>
    <row r="534" spans="1:11" ht="15" customHeight="1">
      <c r="A534" s="34">
        <v>6</v>
      </c>
      <c r="B534" s="35" t="s">
        <v>4289</v>
      </c>
      <c r="C534" s="34" t="s">
        <v>4290</v>
      </c>
      <c r="D534" s="35" t="s">
        <v>4291</v>
      </c>
      <c r="E534" s="36">
        <v>120018.05</v>
      </c>
      <c r="F534" s="116"/>
      <c r="G534" s="36">
        <v>120018.05</v>
      </c>
      <c r="H534" s="36">
        <v>74787.67</v>
      </c>
      <c r="I534" s="36">
        <v>74787.67</v>
      </c>
      <c r="J534" s="31"/>
      <c r="K534" s="5" t="e">
        <f>VLOOKUP(B534,#REF!,1,0)</f>
        <v>#REF!</v>
      </c>
    </row>
    <row r="535" spans="1:11" ht="15" customHeight="1">
      <c r="A535" s="34">
        <v>6</v>
      </c>
      <c r="B535" s="35" t="s">
        <v>4292</v>
      </c>
      <c r="C535" s="34" t="s">
        <v>4293</v>
      </c>
      <c r="D535" s="35" t="s">
        <v>4294</v>
      </c>
      <c r="E535" s="36">
        <v>86386</v>
      </c>
      <c r="F535" s="116"/>
      <c r="G535" s="36">
        <v>261023.73</v>
      </c>
      <c r="H535" s="36">
        <v>246645.06</v>
      </c>
      <c r="I535" s="36">
        <v>72007.33</v>
      </c>
      <c r="J535" s="31"/>
      <c r="K535" s="5" t="e">
        <f>VLOOKUP(B535,#REF!,1,0)</f>
        <v>#REF!</v>
      </c>
    </row>
    <row r="536" spans="1:11" ht="15" customHeight="1">
      <c r="A536" s="34">
        <v>5</v>
      </c>
      <c r="B536" s="35" t="s">
        <v>4295</v>
      </c>
      <c r="C536" s="34" t="s">
        <v>1</v>
      </c>
      <c r="D536" s="35" t="s">
        <v>4296</v>
      </c>
      <c r="E536" s="36">
        <v>144451.41</v>
      </c>
      <c r="F536" s="116"/>
      <c r="G536" s="36">
        <v>16291.45</v>
      </c>
      <c r="H536" s="36">
        <v>8.1199999999999992</v>
      </c>
      <c r="I536" s="36">
        <v>128168.08</v>
      </c>
      <c r="J536" s="31"/>
      <c r="K536" s="5" t="e">
        <f>VLOOKUP(B536,#REF!,1,0)</f>
        <v>#REF!</v>
      </c>
    </row>
    <row r="537" spans="1:11" ht="15" customHeight="1">
      <c r="A537" s="34">
        <v>6</v>
      </c>
      <c r="B537" s="35" t="s">
        <v>4297</v>
      </c>
      <c r="C537" s="34" t="s">
        <v>4298</v>
      </c>
      <c r="D537" s="35" t="s">
        <v>4299</v>
      </c>
      <c r="E537" s="36">
        <v>3163.53</v>
      </c>
      <c r="F537" s="116"/>
      <c r="G537" s="36">
        <v>0</v>
      </c>
      <c r="H537" s="36">
        <v>8.1199999999999992</v>
      </c>
      <c r="I537" s="36">
        <v>3171.65</v>
      </c>
      <c r="J537" s="31"/>
      <c r="K537" s="5" t="e">
        <f>VLOOKUP(B537,#REF!,1,0)</f>
        <v>#REF!</v>
      </c>
    </row>
    <row r="538" spans="1:11" ht="15" customHeight="1">
      <c r="A538" s="34">
        <v>6</v>
      </c>
      <c r="B538" s="35" t="s">
        <v>4300</v>
      </c>
      <c r="C538" s="34" t="s">
        <v>4301</v>
      </c>
      <c r="D538" s="35" t="s">
        <v>4302</v>
      </c>
      <c r="E538" s="36">
        <v>141287.88</v>
      </c>
      <c r="F538" s="116"/>
      <c r="G538" s="36">
        <v>16291.45</v>
      </c>
      <c r="H538" s="36">
        <v>0</v>
      </c>
      <c r="I538" s="36">
        <v>124996.43</v>
      </c>
      <c r="J538" s="31"/>
      <c r="K538" s="5" t="e">
        <f>VLOOKUP(B538,#REF!,1,0)</f>
        <v>#REF!</v>
      </c>
    </row>
    <row r="539" spans="1:11" ht="15" customHeight="1">
      <c r="A539" s="34">
        <v>4</v>
      </c>
      <c r="B539" s="35" t="s">
        <v>4303</v>
      </c>
      <c r="C539" s="34" t="s">
        <v>1</v>
      </c>
      <c r="D539" s="35" t="s">
        <v>4304</v>
      </c>
      <c r="E539" s="36">
        <v>2358321.4900000002</v>
      </c>
      <c r="F539" s="116"/>
      <c r="G539" s="36">
        <v>699.84</v>
      </c>
      <c r="H539" s="36">
        <v>4900.45</v>
      </c>
      <c r="I539" s="36">
        <v>2362522.1</v>
      </c>
      <c r="J539" s="31"/>
      <c r="K539" s="5" t="e">
        <f>VLOOKUP(B539,#REF!,1,0)</f>
        <v>#REF!</v>
      </c>
    </row>
    <row r="540" spans="1:11" ht="15" customHeight="1">
      <c r="A540" s="34">
        <v>5</v>
      </c>
      <c r="B540" s="35" t="s">
        <v>4310</v>
      </c>
      <c r="C540" s="34" t="s">
        <v>1</v>
      </c>
      <c r="D540" s="35" t="s">
        <v>5915</v>
      </c>
      <c r="E540" s="36">
        <v>2305792.7799999998</v>
      </c>
      <c r="F540" s="116"/>
      <c r="G540" s="36">
        <v>0</v>
      </c>
      <c r="H540" s="36">
        <v>4900.45</v>
      </c>
      <c r="I540" s="36">
        <v>2310693.23</v>
      </c>
      <c r="J540" s="31"/>
      <c r="K540" s="5" t="e">
        <f>VLOOKUP(B540,#REF!,1,0)</f>
        <v>#REF!</v>
      </c>
    </row>
    <row r="541" spans="1:11" ht="15" customHeight="1">
      <c r="A541" s="34">
        <v>6</v>
      </c>
      <c r="B541" s="35" t="s">
        <v>4312</v>
      </c>
      <c r="C541" s="34" t="s">
        <v>4313</v>
      </c>
      <c r="D541" s="35" t="s">
        <v>4314</v>
      </c>
      <c r="E541" s="36">
        <v>713281.63</v>
      </c>
      <c r="F541" s="116"/>
      <c r="G541" s="36">
        <v>0</v>
      </c>
      <c r="H541" s="36">
        <v>4900.45</v>
      </c>
      <c r="I541" s="36">
        <v>718182.08</v>
      </c>
      <c r="J541" s="31"/>
      <c r="K541" s="5" t="e">
        <f>VLOOKUP(B541,#REF!,1,0)</f>
        <v>#REF!</v>
      </c>
    </row>
    <row r="542" spans="1:11" ht="15" customHeight="1">
      <c r="A542" s="34">
        <v>6</v>
      </c>
      <c r="B542" s="35" t="s">
        <v>4315</v>
      </c>
      <c r="C542" s="34" t="s">
        <v>4316</v>
      </c>
      <c r="D542" s="35" t="s">
        <v>4317</v>
      </c>
      <c r="E542" s="36">
        <v>1592511.15</v>
      </c>
      <c r="F542" s="116"/>
      <c r="G542" s="36">
        <v>0</v>
      </c>
      <c r="H542" s="36">
        <v>0</v>
      </c>
      <c r="I542" s="36">
        <v>1592511.15</v>
      </c>
      <c r="J542" s="31"/>
      <c r="K542" s="5" t="e">
        <f>VLOOKUP(B542,#REF!,1,0)</f>
        <v>#REF!</v>
      </c>
    </row>
    <row r="543" spans="1:11" ht="15" customHeight="1">
      <c r="A543" s="34">
        <v>5</v>
      </c>
      <c r="B543" s="35" t="s">
        <v>4318</v>
      </c>
      <c r="C543" s="34" t="s">
        <v>1</v>
      </c>
      <c r="D543" s="35" t="s">
        <v>4319</v>
      </c>
      <c r="E543" s="36">
        <v>52528.71</v>
      </c>
      <c r="F543" s="116"/>
      <c r="G543" s="36">
        <v>699.84</v>
      </c>
      <c r="H543" s="36">
        <v>0</v>
      </c>
      <c r="I543" s="36">
        <v>51828.87</v>
      </c>
      <c r="J543" s="31"/>
      <c r="K543" s="5" t="e">
        <f>VLOOKUP(B543,#REF!,1,0)</f>
        <v>#REF!</v>
      </c>
    </row>
    <row r="544" spans="1:11" ht="15" customHeight="1">
      <c r="A544" s="34">
        <v>6</v>
      </c>
      <c r="B544" s="35" t="s">
        <v>4320</v>
      </c>
      <c r="C544" s="34" t="s">
        <v>4321</v>
      </c>
      <c r="D544" s="35" t="s">
        <v>4322</v>
      </c>
      <c r="E544" s="36">
        <v>52528.71</v>
      </c>
      <c r="F544" s="116"/>
      <c r="G544" s="36">
        <v>699.84</v>
      </c>
      <c r="H544" s="36">
        <v>0</v>
      </c>
      <c r="I544" s="36">
        <v>51828.87</v>
      </c>
      <c r="J544" s="31"/>
      <c r="K544" s="5" t="e">
        <f>VLOOKUP(B544,#REF!,1,0)</f>
        <v>#REF!</v>
      </c>
    </row>
    <row r="545" spans="1:11" ht="15" customHeight="1">
      <c r="A545" s="34">
        <v>4</v>
      </c>
      <c r="B545" s="35" t="s">
        <v>4323</v>
      </c>
      <c r="C545" s="34" t="s">
        <v>1</v>
      </c>
      <c r="D545" s="35" t="s">
        <v>4324</v>
      </c>
      <c r="E545" s="36">
        <v>218077.27</v>
      </c>
      <c r="F545" s="116"/>
      <c r="G545" s="36">
        <v>46003.98</v>
      </c>
      <c r="H545" s="36">
        <v>59608.02</v>
      </c>
      <c r="I545" s="36">
        <v>231681.31</v>
      </c>
      <c r="J545" s="31"/>
      <c r="K545" s="5" t="e">
        <f>VLOOKUP(B545,#REF!,1,0)</f>
        <v>#REF!</v>
      </c>
    </row>
    <row r="546" spans="1:11" ht="15" customHeight="1">
      <c r="A546" s="34">
        <v>5</v>
      </c>
      <c r="B546" s="35" t="s">
        <v>4325</v>
      </c>
      <c r="C546" s="34" t="s">
        <v>1</v>
      </c>
      <c r="D546" s="35" t="s">
        <v>4326</v>
      </c>
      <c r="E546" s="36">
        <v>218077.27</v>
      </c>
      <c r="F546" s="116"/>
      <c r="G546" s="36">
        <v>46003.98</v>
      </c>
      <c r="H546" s="36">
        <v>59608.02</v>
      </c>
      <c r="I546" s="36">
        <v>231681.31</v>
      </c>
      <c r="J546" s="31"/>
      <c r="K546" s="5" t="e">
        <f>VLOOKUP(B546,#REF!,1,0)</f>
        <v>#REF!</v>
      </c>
    </row>
    <row r="547" spans="1:11" ht="15" customHeight="1">
      <c r="A547" s="34">
        <v>6</v>
      </c>
      <c r="B547" s="35" t="s">
        <v>4327</v>
      </c>
      <c r="C547" s="34" t="s">
        <v>4328</v>
      </c>
      <c r="D547" s="35" t="s">
        <v>4329</v>
      </c>
      <c r="E547" s="36">
        <v>218077.27</v>
      </c>
      <c r="F547" s="116"/>
      <c r="G547" s="36">
        <v>46003.98</v>
      </c>
      <c r="H547" s="36">
        <v>59608.02</v>
      </c>
      <c r="I547" s="36">
        <v>231681.31</v>
      </c>
      <c r="J547" s="31"/>
      <c r="K547" s="5" t="e">
        <f>VLOOKUP(B547,#REF!,1,0)</f>
        <v>#REF!</v>
      </c>
    </row>
    <row r="548" spans="1:11" ht="15" customHeight="1">
      <c r="A548" s="34">
        <v>4</v>
      </c>
      <c r="B548" s="35" t="s">
        <v>4330</v>
      </c>
      <c r="C548" s="34" t="s">
        <v>1</v>
      </c>
      <c r="D548" s="35" t="s">
        <v>4331</v>
      </c>
      <c r="E548" s="36">
        <v>2959356.81</v>
      </c>
      <c r="F548" s="116"/>
      <c r="G548" s="36">
        <v>44027794.479999997</v>
      </c>
      <c r="H548" s="36">
        <v>42267140.810000002</v>
      </c>
      <c r="I548" s="36">
        <v>1198703.1399999999</v>
      </c>
      <c r="J548" s="31"/>
      <c r="K548" s="5" t="e">
        <f>VLOOKUP(B548,#REF!,1,0)</f>
        <v>#REF!</v>
      </c>
    </row>
    <row r="549" spans="1:11" ht="15" customHeight="1">
      <c r="A549" s="34">
        <v>6</v>
      </c>
      <c r="B549" s="35" t="s">
        <v>4332</v>
      </c>
      <c r="C549" s="34" t="s">
        <v>4333</v>
      </c>
      <c r="D549" s="35" t="s">
        <v>3285</v>
      </c>
      <c r="E549" s="36">
        <v>7282.43</v>
      </c>
      <c r="F549" s="116"/>
      <c r="G549" s="36">
        <v>2003066.21</v>
      </c>
      <c r="H549" s="36">
        <v>2000822.02</v>
      </c>
      <c r="I549" s="36">
        <v>5038.24</v>
      </c>
      <c r="J549" s="31"/>
      <c r="K549" s="5" t="e">
        <f>VLOOKUP(B549,#REF!,1,0)</f>
        <v>#REF!</v>
      </c>
    </row>
    <row r="550" spans="1:11" ht="15" customHeight="1">
      <c r="A550" s="34">
        <v>6</v>
      </c>
      <c r="B550" s="35" t="s">
        <v>4334</v>
      </c>
      <c r="C550" s="34" t="s">
        <v>4335</v>
      </c>
      <c r="D550" s="35" t="s">
        <v>3282</v>
      </c>
      <c r="E550" s="36">
        <v>11395.72</v>
      </c>
      <c r="F550" s="116"/>
      <c r="G550" s="36">
        <v>2075.14</v>
      </c>
      <c r="H550" s="36">
        <v>3384.35</v>
      </c>
      <c r="I550" s="36">
        <v>12704.93</v>
      </c>
      <c r="J550" s="31"/>
      <c r="K550" s="5" t="e">
        <f>VLOOKUP(B550,#REF!,1,0)</f>
        <v>#REF!</v>
      </c>
    </row>
    <row r="551" spans="1:11" ht="15" customHeight="1">
      <c r="A551" s="34">
        <v>6</v>
      </c>
      <c r="B551" s="35" t="s">
        <v>4336</v>
      </c>
      <c r="C551" s="34" t="s">
        <v>4337</v>
      </c>
      <c r="D551" s="35" t="s">
        <v>4338</v>
      </c>
      <c r="E551" s="36">
        <v>20021.87</v>
      </c>
      <c r="F551" s="116"/>
      <c r="G551" s="36">
        <v>1826766.68</v>
      </c>
      <c r="H551" s="36">
        <v>1850527.83</v>
      </c>
      <c r="I551" s="36">
        <v>43783.02</v>
      </c>
      <c r="J551" s="31"/>
      <c r="K551" s="5" t="e">
        <f>VLOOKUP(B551,#REF!,1,0)</f>
        <v>#REF!</v>
      </c>
    </row>
    <row r="552" spans="1:11" ht="15" customHeight="1">
      <c r="A552" s="34">
        <v>6</v>
      </c>
      <c r="B552" s="35" t="s">
        <v>4339</v>
      </c>
      <c r="C552" s="34" t="s">
        <v>4340</v>
      </c>
      <c r="D552" s="35" t="s">
        <v>4341</v>
      </c>
      <c r="E552" s="36">
        <v>8137</v>
      </c>
      <c r="F552" s="116"/>
      <c r="G552" s="36">
        <v>126156.67</v>
      </c>
      <c r="H552" s="36">
        <v>136119.67000000001</v>
      </c>
      <c r="I552" s="36">
        <v>18100</v>
      </c>
      <c r="J552" s="31"/>
      <c r="K552" s="5" t="e">
        <f>VLOOKUP(B552,#REF!,1,0)</f>
        <v>#REF!</v>
      </c>
    </row>
    <row r="553" spans="1:11" ht="15" customHeight="1">
      <c r="A553" s="34">
        <v>6</v>
      </c>
      <c r="B553" s="35" t="s">
        <v>4342</v>
      </c>
      <c r="C553" s="34" t="s">
        <v>4343</v>
      </c>
      <c r="D553" s="35" t="s">
        <v>4344</v>
      </c>
      <c r="E553" s="36">
        <v>46054.720000000001</v>
      </c>
      <c r="F553" s="116"/>
      <c r="G553" s="36">
        <v>46054.720000000001</v>
      </c>
      <c r="H553" s="36">
        <v>49322.84</v>
      </c>
      <c r="I553" s="36">
        <v>49322.84</v>
      </c>
      <c r="J553" s="31"/>
      <c r="K553" s="5" t="e">
        <f>VLOOKUP(B553,#REF!,1,0)</f>
        <v>#REF!</v>
      </c>
    </row>
    <row r="554" spans="1:11" ht="15" customHeight="1">
      <c r="A554" s="34">
        <v>6</v>
      </c>
      <c r="B554" s="35" t="s">
        <v>4345</v>
      </c>
      <c r="C554" s="34" t="s">
        <v>4346</v>
      </c>
      <c r="D554" s="35" t="s">
        <v>4347</v>
      </c>
      <c r="E554" s="36">
        <v>273331.46999999997</v>
      </c>
      <c r="F554" s="116"/>
      <c r="G554" s="36">
        <v>2392729.86</v>
      </c>
      <c r="H554" s="36">
        <v>2148187.9900000002</v>
      </c>
      <c r="I554" s="36">
        <v>28789.599999999999</v>
      </c>
      <c r="J554" s="31"/>
      <c r="K554" s="5" t="e">
        <f>VLOOKUP(B554,#REF!,1,0)</f>
        <v>#REF!</v>
      </c>
    </row>
    <row r="555" spans="1:11" ht="15" customHeight="1">
      <c r="A555" s="34">
        <v>6</v>
      </c>
      <c r="B555" s="35" t="s">
        <v>4348</v>
      </c>
      <c r="C555" s="34" t="s">
        <v>4349</v>
      </c>
      <c r="D555" s="35" t="s">
        <v>4350</v>
      </c>
      <c r="E555" s="36">
        <v>2593133.6</v>
      </c>
      <c r="F555" s="116"/>
      <c r="G555" s="36">
        <v>37574092.469999999</v>
      </c>
      <c r="H555" s="36">
        <v>36021923.380000003</v>
      </c>
      <c r="I555" s="36">
        <v>1040964.51</v>
      </c>
      <c r="J555" s="31"/>
      <c r="K555" s="5" t="e">
        <f>VLOOKUP(B555,#REF!,1,0)</f>
        <v>#REF!</v>
      </c>
    </row>
    <row r="556" spans="1:11" ht="15" customHeight="1">
      <c r="A556" s="34">
        <v>1</v>
      </c>
      <c r="B556" s="35" t="s">
        <v>4351</v>
      </c>
      <c r="C556" s="34" t="s">
        <v>1</v>
      </c>
      <c r="D556" s="35" t="s">
        <v>4352</v>
      </c>
      <c r="E556" s="36">
        <v>38547105.5</v>
      </c>
      <c r="F556" s="116"/>
      <c r="G556" s="36">
        <v>119240.72</v>
      </c>
      <c r="H556" s="36">
        <v>195526.52</v>
      </c>
      <c r="I556" s="36">
        <v>38623391.299999997</v>
      </c>
      <c r="J556" s="31"/>
      <c r="K556" s="5" t="e">
        <f>VLOOKUP(B556,#REF!,1,0)</f>
        <v>#REF!</v>
      </c>
    </row>
    <row r="557" spans="1:11" ht="15" customHeight="1">
      <c r="A557" s="34">
        <v>2</v>
      </c>
      <c r="B557" s="35" t="s">
        <v>4353</v>
      </c>
      <c r="C557" s="34" t="s">
        <v>1</v>
      </c>
      <c r="D557" s="35" t="s">
        <v>4354</v>
      </c>
      <c r="E557" s="36">
        <v>38547105.5</v>
      </c>
      <c r="F557" s="116"/>
      <c r="G557" s="36">
        <v>119240.72</v>
      </c>
      <c r="H557" s="36">
        <v>195526.52</v>
      </c>
      <c r="I557" s="36">
        <v>38623391.299999997</v>
      </c>
      <c r="J557" s="31"/>
      <c r="K557" s="5" t="e">
        <f>VLOOKUP(B557,#REF!,1,0)</f>
        <v>#REF!</v>
      </c>
    </row>
    <row r="558" spans="1:11" ht="15" customHeight="1">
      <c r="A558" s="34">
        <v>3</v>
      </c>
      <c r="B558" s="35" t="s">
        <v>4355</v>
      </c>
      <c r="C558" s="34" t="s">
        <v>1</v>
      </c>
      <c r="D558" s="35" t="s">
        <v>4356</v>
      </c>
      <c r="E558" s="36">
        <v>21839056.579999998</v>
      </c>
      <c r="F558" s="116"/>
      <c r="G558" s="36">
        <v>119240.72</v>
      </c>
      <c r="H558" s="36">
        <v>195526.52</v>
      </c>
      <c r="I558" s="36">
        <v>21915342.379999999</v>
      </c>
      <c r="J558" s="31"/>
      <c r="K558" s="5" t="e">
        <f>VLOOKUP(B558,#REF!,1,0)</f>
        <v>#REF!</v>
      </c>
    </row>
    <row r="559" spans="1:11" ht="15" customHeight="1">
      <c r="A559" s="34">
        <v>4</v>
      </c>
      <c r="B559" s="35" t="s">
        <v>4357</v>
      </c>
      <c r="C559" s="34" t="s">
        <v>1</v>
      </c>
      <c r="D559" s="35" t="s">
        <v>4358</v>
      </c>
      <c r="E559" s="36">
        <v>21921779.120000001</v>
      </c>
      <c r="F559" s="116"/>
      <c r="G559" s="36">
        <v>14955.02</v>
      </c>
      <c r="H559" s="36">
        <v>104285.7</v>
      </c>
      <c r="I559" s="36">
        <v>22011109.800000001</v>
      </c>
      <c r="J559" s="31"/>
      <c r="K559" s="5" t="e">
        <f>VLOOKUP(B559,#REF!,1,0)</f>
        <v>#REF!</v>
      </c>
    </row>
    <row r="560" spans="1:11" ht="15" customHeight="1">
      <c r="A560" s="34">
        <v>5</v>
      </c>
      <c r="B560" s="35" t="s">
        <v>4359</v>
      </c>
      <c r="C560" s="34" t="s">
        <v>1</v>
      </c>
      <c r="D560" s="35" t="s">
        <v>4360</v>
      </c>
      <c r="E560" s="36">
        <v>21921779.120000001</v>
      </c>
      <c r="F560" s="116"/>
      <c r="G560" s="36">
        <v>14955.02</v>
      </c>
      <c r="H560" s="36">
        <v>104285.7</v>
      </c>
      <c r="I560" s="36">
        <v>22011109.800000001</v>
      </c>
      <c r="J560" s="31"/>
      <c r="K560" s="5" t="e">
        <f>VLOOKUP(B560,#REF!,1,0)</f>
        <v>#REF!</v>
      </c>
    </row>
    <row r="561" spans="1:11" ht="15" customHeight="1">
      <c r="A561" s="34">
        <v>6</v>
      </c>
      <c r="B561" s="35" t="s">
        <v>4361</v>
      </c>
      <c r="C561" s="34" t="s">
        <v>4362</v>
      </c>
      <c r="D561" s="35" t="s">
        <v>4363</v>
      </c>
      <c r="E561" s="36">
        <v>21921779.120000001</v>
      </c>
      <c r="F561" s="116"/>
      <c r="G561" s="36">
        <v>14955.02</v>
      </c>
      <c r="H561" s="36">
        <v>104285.7</v>
      </c>
      <c r="I561" s="36">
        <v>22011109.800000001</v>
      </c>
      <c r="J561" s="31"/>
      <c r="K561" s="5" t="e">
        <f>VLOOKUP(B561,#REF!,1,0)</f>
        <v>#REF!</v>
      </c>
    </row>
    <row r="562" spans="1:11" ht="15" customHeight="1">
      <c r="A562" s="34">
        <v>4</v>
      </c>
      <c r="B562" s="35" t="s">
        <v>4364</v>
      </c>
      <c r="C562" s="34" t="s">
        <v>1</v>
      </c>
      <c r="D562" s="35" t="s">
        <v>4365</v>
      </c>
      <c r="E562" s="36">
        <v>-82722.539999999994</v>
      </c>
      <c r="F562" s="116"/>
      <c r="G562" s="36">
        <v>104285.7</v>
      </c>
      <c r="H562" s="36">
        <v>91240.82</v>
      </c>
      <c r="I562" s="36">
        <v>-95767.42</v>
      </c>
      <c r="J562" s="31"/>
      <c r="K562" s="5" t="e">
        <f>VLOOKUP(B562,#REF!,1,0)</f>
        <v>#REF!</v>
      </c>
    </row>
    <row r="563" spans="1:11" ht="15" customHeight="1">
      <c r="A563" s="34">
        <v>6</v>
      </c>
      <c r="B563" s="35" t="s">
        <v>4366</v>
      </c>
      <c r="C563" s="34" t="s">
        <v>4367</v>
      </c>
      <c r="D563" s="35" t="s">
        <v>4368</v>
      </c>
      <c r="E563" s="36">
        <v>-82722.539999999994</v>
      </c>
      <c r="F563" s="116"/>
      <c r="G563" s="36">
        <v>104285.7</v>
      </c>
      <c r="H563" s="36">
        <v>91240.82</v>
      </c>
      <c r="I563" s="36">
        <v>-95767.42</v>
      </c>
      <c r="J563" s="31"/>
      <c r="K563" s="5" t="e">
        <f>VLOOKUP(B563,#REF!,1,0)</f>
        <v>#REF!</v>
      </c>
    </row>
    <row r="564" spans="1:11" ht="15" customHeight="1">
      <c r="A564" s="34">
        <v>3</v>
      </c>
      <c r="B564" s="35" t="s">
        <v>4369</v>
      </c>
      <c r="C564" s="34" t="s">
        <v>1</v>
      </c>
      <c r="D564" s="35" t="s">
        <v>4370</v>
      </c>
      <c r="E564" s="36">
        <v>13616134.4</v>
      </c>
      <c r="F564" s="116"/>
      <c r="G564" s="36">
        <v>0</v>
      </c>
      <c r="H564" s="36">
        <v>0</v>
      </c>
      <c r="I564" s="36">
        <v>13616134.4</v>
      </c>
      <c r="J564" s="31"/>
      <c r="K564" s="5" t="e">
        <f>VLOOKUP(B564,#REF!,1,0)</f>
        <v>#REF!</v>
      </c>
    </row>
    <row r="565" spans="1:11" ht="15" customHeight="1">
      <c r="A565" s="34">
        <v>4</v>
      </c>
      <c r="B565" s="35" t="s">
        <v>4371</v>
      </c>
      <c r="C565" s="34" t="s">
        <v>1</v>
      </c>
      <c r="D565" s="35" t="s">
        <v>4372</v>
      </c>
      <c r="E565" s="36">
        <v>13616134.4</v>
      </c>
      <c r="F565" s="116"/>
      <c r="G565" s="36">
        <v>0</v>
      </c>
      <c r="H565" s="36">
        <v>0</v>
      </c>
      <c r="I565" s="36">
        <v>13616134.4</v>
      </c>
      <c r="J565" s="31"/>
      <c r="K565" s="5" t="e">
        <f>VLOOKUP(B565,#REF!,1,0)</f>
        <v>#REF!</v>
      </c>
    </row>
    <row r="566" spans="1:11" ht="15" customHeight="1">
      <c r="A566" s="34">
        <v>6</v>
      </c>
      <c r="B566" s="35" t="s">
        <v>4373</v>
      </c>
      <c r="C566" s="34" t="s">
        <v>4374</v>
      </c>
      <c r="D566" s="35" t="s">
        <v>4375</v>
      </c>
      <c r="E566" s="36">
        <v>13616134.4</v>
      </c>
      <c r="F566" s="116"/>
      <c r="G566" s="36">
        <v>0</v>
      </c>
      <c r="H566" s="36">
        <v>0</v>
      </c>
      <c r="I566" s="36">
        <v>13616134.4</v>
      </c>
      <c r="J566" s="31"/>
      <c r="K566" s="5" t="e">
        <f>VLOOKUP(B566,#REF!,1,0)</f>
        <v>#REF!</v>
      </c>
    </row>
    <row r="567" spans="1:11" ht="15" customHeight="1">
      <c r="A567" s="34">
        <v>3</v>
      </c>
      <c r="B567" s="35" t="s">
        <v>5780</v>
      </c>
      <c r="C567" s="34" t="s">
        <v>1</v>
      </c>
      <c r="D567" s="35" t="s">
        <v>5781</v>
      </c>
      <c r="E567" s="36">
        <v>3091914.52</v>
      </c>
      <c r="F567" s="116"/>
      <c r="G567" s="36">
        <v>0</v>
      </c>
      <c r="H567" s="36">
        <v>0</v>
      </c>
      <c r="I567" s="36">
        <v>3091914.52</v>
      </c>
      <c r="J567" s="31"/>
      <c r="K567" s="5" t="e">
        <f>VLOOKUP(B567,#REF!,1,0)</f>
        <v>#REF!</v>
      </c>
    </row>
    <row r="568" spans="1:11" ht="15" customHeight="1">
      <c r="A568" s="34">
        <v>4</v>
      </c>
      <c r="B568" s="35" t="s">
        <v>5782</v>
      </c>
      <c r="C568" s="34" t="s">
        <v>1</v>
      </c>
      <c r="D568" s="35" t="s">
        <v>5783</v>
      </c>
      <c r="E568" s="36">
        <v>3091914.52</v>
      </c>
      <c r="F568" s="116"/>
      <c r="G568" s="36">
        <v>0</v>
      </c>
      <c r="H568" s="36">
        <v>0</v>
      </c>
      <c r="I568" s="36">
        <v>3091914.52</v>
      </c>
      <c r="J568" s="31"/>
      <c r="K568" s="5" t="e">
        <f>VLOOKUP(B568,#REF!,1,0)</f>
        <v>#REF!</v>
      </c>
    </row>
    <row r="569" spans="1:11" ht="15" customHeight="1">
      <c r="A569" s="34">
        <v>6</v>
      </c>
      <c r="B569" s="35" t="s">
        <v>5784</v>
      </c>
      <c r="C569" s="34" t="s">
        <v>5785</v>
      </c>
      <c r="D569" s="35" t="s">
        <v>5786</v>
      </c>
      <c r="E569" s="36">
        <v>3091914.52</v>
      </c>
      <c r="F569" s="116"/>
      <c r="G569" s="36">
        <v>0</v>
      </c>
      <c r="H569" s="36">
        <v>0</v>
      </c>
      <c r="I569" s="36">
        <v>3091914.52</v>
      </c>
      <c r="J569" s="31"/>
      <c r="K569" s="5" t="e">
        <f>VLOOKUP(B569,#REF!,1,0)</f>
        <v>#REF!</v>
      </c>
    </row>
    <row r="570" spans="1:11" ht="15" customHeight="1">
      <c r="A570" s="34">
        <v>1</v>
      </c>
      <c r="B570" s="35" t="s">
        <v>4376</v>
      </c>
      <c r="C570" s="34" t="s">
        <v>1</v>
      </c>
      <c r="D570" s="35" t="s">
        <v>4377</v>
      </c>
      <c r="E570" s="36">
        <v>14660018.189999999</v>
      </c>
      <c r="F570" s="116"/>
      <c r="G570" s="36">
        <v>28442.71</v>
      </c>
      <c r="H570" s="36">
        <v>4646470.75</v>
      </c>
      <c r="I570" s="36">
        <v>19278046.23</v>
      </c>
      <c r="J570" s="31"/>
      <c r="K570" s="5" t="e">
        <f>VLOOKUP(B570,#REF!,1,0)</f>
        <v>#REF!</v>
      </c>
    </row>
    <row r="571" spans="1:11" ht="15" customHeight="1">
      <c r="A571" s="34">
        <v>2</v>
      </c>
      <c r="B571" s="35" t="s">
        <v>4378</v>
      </c>
      <c r="C571" s="34" t="s">
        <v>1</v>
      </c>
      <c r="D571" s="35" t="s">
        <v>4379</v>
      </c>
      <c r="E571" s="36">
        <v>14511144.310000001</v>
      </c>
      <c r="F571" s="116"/>
      <c r="G571" s="36">
        <v>28442.71</v>
      </c>
      <c r="H571" s="36">
        <v>4606015.33</v>
      </c>
      <c r="I571" s="36">
        <v>19088716.93</v>
      </c>
      <c r="J571" s="31"/>
      <c r="K571" s="5" t="e">
        <f>VLOOKUP(B571,#REF!,1,0)</f>
        <v>#REF!</v>
      </c>
    </row>
    <row r="572" spans="1:11" ht="15" customHeight="1">
      <c r="A572" s="34">
        <v>3</v>
      </c>
      <c r="B572" s="35" t="s">
        <v>4380</v>
      </c>
      <c r="C572" s="34" t="s">
        <v>1</v>
      </c>
      <c r="D572" s="35" t="s">
        <v>4381</v>
      </c>
      <c r="E572" s="36">
        <v>4975286.96</v>
      </c>
      <c r="F572" s="116"/>
      <c r="G572" s="36">
        <v>14423.46</v>
      </c>
      <c r="H572" s="36">
        <v>1934403.27</v>
      </c>
      <c r="I572" s="36">
        <v>6895266.7699999996</v>
      </c>
      <c r="J572" s="31"/>
      <c r="K572" s="5" t="e">
        <f>VLOOKUP(B572,#REF!,1,0)</f>
        <v>#REF!</v>
      </c>
    </row>
    <row r="573" spans="1:11" ht="15" customHeight="1">
      <c r="A573" s="34">
        <v>4</v>
      </c>
      <c r="B573" s="35" t="s">
        <v>4382</v>
      </c>
      <c r="C573" s="34" t="s">
        <v>1</v>
      </c>
      <c r="D573" s="35" t="s">
        <v>4383</v>
      </c>
      <c r="E573" s="36">
        <v>121667.17</v>
      </c>
      <c r="F573" s="116"/>
      <c r="G573" s="36">
        <v>733.75</v>
      </c>
      <c r="H573" s="36">
        <v>39510.47</v>
      </c>
      <c r="I573" s="36">
        <v>160443.89000000001</v>
      </c>
      <c r="J573" s="31"/>
      <c r="K573" s="5" t="e">
        <f>VLOOKUP(B573,#REF!,1,0)</f>
        <v>#REF!</v>
      </c>
    </row>
    <row r="574" spans="1:11" ht="15" customHeight="1">
      <c r="A574" s="34">
        <v>6</v>
      </c>
      <c r="B574" s="35" t="s">
        <v>4384</v>
      </c>
      <c r="C574" s="34" t="s">
        <v>4385</v>
      </c>
      <c r="D574" s="35" t="s">
        <v>4386</v>
      </c>
      <c r="E574" s="36">
        <v>121667.17</v>
      </c>
      <c r="F574" s="116"/>
      <c r="G574" s="36">
        <v>733.75</v>
      </c>
      <c r="H574" s="36">
        <v>39510.47</v>
      </c>
      <c r="I574" s="36">
        <v>160443.89000000001</v>
      </c>
      <c r="J574" s="31"/>
      <c r="K574" s="5" t="e">
        <f>VLOOKUP(B574,#REF!,1,0)</f>
        <v>#REF!</v>
      </c>
    </row>
    <row r="575" spans="1:11" ht="15" customHeight="1">
      <c r="A575" s="34">
        <v>4</v>
      </c>
      <c r="B575" s="35" t="s">
        <v>4387</v>
      </c>
      <c r="C575" s="34" t="s">
        <v>1</v>
      </c>
      <c r="D575" s="35" t="s">
        <v>4388</v>
      </c>
      <c r="E575" s="36">
        <v>3581134.42</v>
      </c>
      <c r="F575" s="116"/>
      <c r="G575" s="36">
        <v>13564.65</v>
      </c>
      <c r="H575" s="36">
        <v>1362390.11</v>
      </c>
      <c r="I575" s="36">
        <v>4929959.88</v>
      </c>
      <c r="J575" s="31"/>
      <c r="K575" s="5" t="e">
        <f>VLOOKUP(B575,#REF!,1,0)</f>
        <v>#REF!</v>
      </c>
    </row>
    <row r="576" spans="1:11" ht="15" customHeight="1">
      <c r="A576" s="34">
        <v>6</v>
      </c>
      <c r="B576" s="35" t="s">
        <v>4389</v>
      </c>
      <c r="C576" s="34" t="s">
        <v>4390</v>
      </c>
      <c r="D576" s="35" t="s">
        <v>4391</v>
      </c>
      <c r="E576" s="36">
        <v>2452.96</v>
      </c>
      <c r="F576" s="116"/>
      <c r="G576" s="36">
        <v>0</v>
      </c>
      <c r="H576" s="36">
        <v>5430.44</v>
      </c>
      <c r="I576" s="36">
        <v>7883.4</v>
      </c>
      <c r="J576" s="31"/>
      <c r="K576" s="5" t="e">
        <f>VLOOKUP(B576,#REF!,1,0)</f>
        <v>#REF!</v>
      </c>
    </row>
    <row r="577" spans="1:11" ht="15" customHeight="1">
      <c r="A577" s="34">
        <v>6</v>
      </c>
      <c r="B577" s="35" t="s">
        <v>4392</v>
      </c>
      <c r="C577" s="34" t="s">
        <v>4393</v>
      </c>
      <c r="D577" s="35" t="s">
        <v>3015</v>
      </c>
      <c r="E577" s="36">
        <v>265213.01</v>
      </c>
      <c r="F577" s="116"/>
      <c r="G577" s="36">
        <v>1109.01</v>
      </c>
      <c r="H577" s="36">
        <v>89528.4</v>
      </c>
      <c r="I577" s="36">
        <v>353632.4</v>
      </c>
      <c r="J577" s="31"/>
      <c r="K577" s="5" t="e">
        <f>VLOOKUP(B577,#REF!,1,0)</f>
        <v>#REF!</v>
      </c>
    </row>
    <row r="578" spans="1:11" ht="15" customHeight="1">
      <c r="A578" s="34">
        <v>6</v>
      </c>
      <c r="B578" s="35" t="s">
        <v>4394</v>
      </c>
      <c r="C578" s="34" t="s">
        <v>4395</v>
      </c>
      <c r="D578" s="35" t="s">
        <v>3036</v>
      </c>
      <c r="E578" s="36">
        <v>599231.39</v>
      </c>
      <c r="F578" s="116"/>
      <c r="G578" s="36">
        <v>743.4</v>
      </c>
      <c r="H578" s="36">
        <v>229672.23</v>
      </c>
      <c r="I578" s="36">
        <v>828160.22</v>
      </c>
      <c r="J578" s="31"/>
      <c r="K578" s="5" t="e">
        <f>VLOOKUP(B578,#REF!,1,0)</f>
        <v>#REF!</v>
      </c>
    </row>
    <row r="579" spans="1:11" ht="15" customHeight="1">
      <c r="A579" s="34">
        <v>6</v>
      </c>
      <c r="B579" s="35" t="s">
        <v>5801</v>
      </c>
      <c r="C579" s="34" t="s">
        <v>5802</v>
      </c>
      <c r="D579" s="35" t="s">
        <v>5803</v>
      </c>
      <c r="E579" s="36">
        <v>3824.9</v>
      </c>
      <c r="F579" s="116"/>
      <c r="G579" s="36">
        <v>0</v>
      </c>
      <c r="H579" s="36">
        <v>10761.09</v>
      </c>
      <c r="I579" s="36">
        <v>14585.99</v>
      </c>
      <c r="J579" s="31"/>
      <c r="K579" s="5" t="e">
        <f>VLOOKUP(B579,#REF!,1,0)</f>
        <v>#REF!</v>
      </c>
    </row>
    <row r="580" spans="1:11" ht="15" customHeight="1">
      <c r="A580" s="34">
        <v>6</v>
      </c>
      <c r="B580" s="35" t="s">
        <v>4396</v>
      </c>
      <c r="C580" s="34" t="s">
        <v>4397</v>
      </c>
      <c r="D580" s="35" t="s">
        <v>4398</v>
      </c>
      <c r="E580" s="36">
        <v>76346.48</v>
      </c>
      <c r="F580" s="116"/>
      <c r="G580" s="36">
        <v>11685.73</v>
      </c>
      <c r="H580" s="36">
        <v>41799.49</v>
      </c>
      <c r="I580" s="36">
        <v>106460.24</v>
      </c>
      <c r="J580" s="31"/>
      <c r="K580" s="5" t="e">
        <f>VLOOKUP(B580,#REF!,1,0)</f>
        <v>#REF!</v>
      </c>
    </row>
    <row r="581" spans="1:11" ht="15" customHeight="1">
      <c r="A581" s="34">
        <v>6</v>
      </c>
      <c r="B581" s="35" t="s">
        <v>4399</v>
      </c>
      <c r="C581" s="34" t="s">
        <v>4400</v>
      </c>
      <c r="D581" s="35" t="s">
        <v>4401</v>
      </c>
      <c r="E581" s="36">
        <v>47925.69</v>
      </c>
      <c r="F581" s="116"/>
      <c r="G581" s="36">
        <v>0</v>
      </c>
      <c r="H581" s="36">
        <v>37233.32</v>
      </c>
      <c r="I581" s="36">
        <v>85159.01</v>
      </c>
      <c r="J581" s="31"/>
      <c r="K581" s="5" t="e">
        <f>VLOOKUP(B581,#REF!,1,0)</f>
        <v>#REF!</v>
      </c>
    </row>
    <row r="582" spans="1:11" ht="15" customHeight="1">
      <c r="A582" s="34">
        <v>6</v>
      </c>
      <c r="B582" s="35" t="s">
        <v>4402</v>
      </c>
      <c r="C582" s="34" t="s">
        <v>4403</v>
      </c>
      <c r="D582" s="35" t="s">
        <v>3000</v>
      </c>
      <c r="E582" s="36">
        <v>711700.56</v>
      </c>
      <c r="F582" s="116"/>
      <c r="G582" s="36">
        <v>26.51</v>
      </c>
      <c r="H582" s="36">
        <v>238848.82</v>
      </c>
      <c r="I582" s="36">
        <v>950522.87</v>
      </c>
      <c r="J582" s="31"/>
      <c r="K582" s="5" t="e">
        <f>VLOOKUP(B582,#REF!,1,0)</f>
        <v>#REF!</v>
      </c>
    </row>
    <row r="583" spans="1:11" ht="15" customHeight="1">
      <c r="A583" s="34">
        <v>6</v>
      </c>
      <c r="B583" s="35" t="s">
        <v>4404</v>
      </c>
      <c r="C583" s="34" t="s">
        <v>4405</v>
      </c>
      <c r="D583" s="35" t="s">
        <v>3021</v>
      </c>
      <c r="E583" s="36">
        <v>1857175.97</v>
      </c>
      <c r="F583" s="116"/>
      <c r="G583" s="36">
        <v>0</v>
      </c>
      <c r="H583" s="36">
        <v>703467.9</v>
      </c>
      <c r="I583" s="36">
        <v>2560643.87</v>
      </c>
      <c r="J583" s="31"/>
      <c r="K583" s="5" t="e">
        <f>VLOOKUP(B583,#REF!,1,0)</f>
        <v>#REF!</v>
      </c>
    </row>
    <row r="584" spans="1:11" ht="15" customHeight="1">
      <c r="A584" s="34">
        <v>6</v>
      </c>
      <c r="B584" s="35" t="s">
        <v>4406</v>
      </c>
      <c r="C584" s="34" t="s">
        <v>4407</v>
      </c>
      <c r="D584" s="35" t="s">
        <v>3042</v>
      </c>
      <c r="E584" s="36">
        <v>17263.46</v>
      </c>
      <c r="F584" s="116"/>
      <c r="G584" s="36">
        <v>0</v>
      </c>
      <c r="H584" s="36">
        <v>5648.42</v>
      </c>
      <c r="I584" s="36">
        <v>22911.88</v>
      </c>
      <c r="J584" s="31"/>
      <c r="K584" s="5" t="e">
        <f>VLOOKUP(B584,#REF!,1,0)</f>
        <v>#REF!</v>
      </c>
    </row>
    <row r="585" spans="1:11" ht="15" customHeight="1">
      <c r="A585" s="34">
        <v>4</v>
      </c>
      <c r="B585" s="35" t="s">
        <v>4408</v>
      </c>
      <c r="C585" s="34" t="s">
        <v>1</v>
      </c>
      <c r="D585" s="35" t="s">
        <v>4409</v>
      </c>
      <c r="E585" s="36">
        <v>366913.66</v>
      </c>
      <c r="F585" s="116"/>
      <c r="G585" s="36">
        <v>14.91</v>
      </c>
      <c r="H585" s="36">
        <v>129963.23</v>
      </c>
      <c r="I585" s="36">
        <v>496861.98</v>
      </c>
      <c r="J585" s="31"/>
      <c r="K585" s="5" t="e">
        <f>VLOOKUP(B585,#REF!,1,0)</f>
        <v>#REF!</v>
      </c>
    </row>
    <row r="586" spans="1:11" ht="15" customHeight="1">
      <c r="A586" s="34">
        <v>6</v>
      </c>
      <c r="B586" s="35" t="s">
        <v>4410</v>
      </c>
      <c r="C586" s="34" t="s">
        <v>4411</v>
      </c>
      <c r="D586" s="35" t="s">
        <v>4412</v>
      </c>
      <c r="E586" s="36">
        <v>39196.54</v>
      </c>
      <c r="F586" s="116"/>
      <c r="G586" s="36">
        <v>0</v>
      </c>
      <c r="H586" s="36">
        <v>17859.97</v>
      </c>
      <c r="I586" s="36">
        <v>57056.51</v>
      </c>
      <c r="J586" s="31"/>
      <c r="K586" s="5" t="e">
        <f>VLOOKUP(B586,#REF!,1,0)</f>
        <v>#REF!</v>
      </c>
    </row>
    <row r="587" spans="1:11" ht="15" customHeight="1">
      <c r="A587" s="34">
        <v>6</v>
      </c>
      <c r="B587" s="35" t="s">
        <v>4413</v>
      </c>
      <c r="C587" s="34" t="s">
        <v>4414</v>
      </c>
      <c r="D587" s="35" t="s">
        <v>3058</v>
      </c>
      <c r="E587" s="36">
        <v>308496.23</v>
      </c>
      <c r="F587" s="116"/>
      <c r="G587" s="36">
        <v>12.37</v>
      </c>
      <c r="H587" s="36">
        <v>107290.41</v>
      </c>
      <c r="I587" s="36">
        <v>415774.27</v>
      </c>
      <c r="J587" s="31"/>
      <c r="K587" s="5" t="e">
        <f>VLOOKUP(B587,#REF!,1,0)</f>
        <v>#REF!</v>
      </c>
    </row>
    <row r="588" spans="1:11" ht="15" customHeight="1">
      <c r="A588" s="34">
        <v>6</v>
      </c>
      <c r="B588" s="35" t="s">
        <v>4415</v>
      </c>
      <c r="C588" s="34" t="s">
        <v>4416</v>
      </c>
      <c r="D588" s="35" t="s">
        <v>4398</v>
      </c>
      <c r="E588" s="36">
        <v>19220.89</v>
      </c>
      <c r="F588" s="116"/>
      <c r="G588" s="36">
        <v>2.54</v>
      </c>
      <c r="H588" s="36">
        <v>4812.8500000000004</v>
      </c>
      <c r="I588" s="36">
        <v>24031.200000000001</v>
      </c>
      <c r="J588" s="31"/>
      <c r="K588" s="5" t="e">
        <f>VLOOKUP(B588,#REF!,1,0)</f>
        <v>#REF!</v>
      </c>
    </row>
    <row r="589" spans="1:11" ht="15" customHeight="1">
      <c r="A589" s="34">
        <v>4</v>
      </c>
      <c r="B589" s="35" t="s">
        <v>4417</v>
      </c>
      <c r="C589" s="34" t="s">
        <v>1</v>
      </c>
      <c r="D589" s="35" t="s">
        <v>4418</v>
      </c>
      <c r="E589" s="36">
        <v>698779.01</v>
      </c>
      <c r="F589" s="116"/>
      <c r="G589" s="36">
        <v>110.15</v>
      </c>
      <c r="H589" s="36">
        <v>277544.52</v>
      </c>
      <c r="I589" s="36">
        <v>976213.38</v>
      </c>
      <c r="J589" s="31"/>
      <c r="K589" s="5" t="e">
        <f>VLOOKUP(B589,#REF!,1,0)</f>
        <v>#REF!</v>
      </c>
    </row>
    <row r="590" spans="1:11" ht="15" customHeight="1">
      <c r="A590" s="34">
        <v>6</v>
      </c>
      <c r="B590" s="35" t="s">
        <v>4419</v>
      </c>
      <c r="C590" s="34" t="s">
        <v>4420</v>
      </c>
      <c r="D590" s="35" t="s">
        <v>4421</v>
      </c>
      <c r="E590" s="36">
        <v>692809.41</v>
      </c>
      <c r="F590" s="116"/>
      <c r="G590" s="36">
        <v>0</v>
      </c>
      <c r="H590" s="36">
        <v>275111.95</v>
      </c>
      <c r="I590" s="36">
        <v>967921.36</v>
      </c>
      <c r="J590" s="31"/>
      <c r="K590" s="5" t="e">
        <f>VLOOKUP(B590,#REF!,1,0)</f>
        <v>#REF!</v>
      </c>
    </row>
    <row r="591" spans="1:11" ht="15" customHeight="1">
      <c r="A591" s="34">
        <v>6</v>
      </c>
      <c r="B591" s="35" t="s">
        <v>4422</v>
      </c>
      <c r="C591" s="34" t="s">
        <v>4423</v>
      </c>
      <c r="D591" s="35" t="s">
        <v>4398</v>
      </c>
      <c r="E591" s="36">
        <v>5969.6</v>
      </c>
      <c r="F591" s="116"/>
      <c r="G591" s="36">
        <v>110.15</v>
      </c>
      <c r="H591" s="36">
        <v>2432.5700000000002</v>
      </c>
      <c r="I591" s="36">
        <v>8292.02</v>
      </c>
      <c r="J591" s="31"/>
      <c r="K591" s="5" t="e">
        <f>VLOOKUP(B591,#REF!,1,0)</f>
        <v>#REF!</v>
      </c>
    </row>
    <row r="592" spans="1:11" ht="15" customHeight="1">
      <c r="A592" s="34">
        <v>4</v>
      </c>
      <c r="B592" s="35" t="s">
        <v>4424</v>
      </c>
      <c r="C592" s="34" t="s">
        <v>1</v>
      </c>
      <c r="D592" s="35" t="s">
        <v>4425</v>
      </c>
      <c r="E592" s="36">
        <v>89181.9</v>
      </c>
      <c r="F592" s="116"/>
      <c r="G592" s="36">
        <v>0</v>
      </c>
      <c r="H592" s="36">
        <v>88342.81</v>
      </c>
      <c r="I592" s="36">
        <v>177524.71</v>
      </c>
      <c r="J592" s="31"/>
      <c r="K592" s="5" t="e">
        <f>VLOOKUP(B592,#REF!,1,0)</f>
        <v>#REF!</v>
      </c>
    </row>
    <row r="593" spans="1:11" ht="15" customHeight="1">
      <c r="A593" s="34">
        <v>6</v>
      </c>
      <c r="B593" s="35" t="s">
        <v>4426</v>
      </c>
      <c r="C593" s="34" t="s">
        <v>4427</v>
      </c>
      <c r="D593" s="35" t="s">
        <v>3089</v>
      </c>
      <c r="E593" s="36">
        <v>6208.83</v>
      </c>
      <c r="F593" s="116"/>
      <c r="G593" s="36">
        <v>0</v>
      </c>
      <c r="H593" s="36">
        <v>1664.9</v>
      </c>
      <c r="I593" s="36">
        <v>7873.73</v>
      </c>
      <c r="J593" s="31"/>
      <c r="K593" s="5" t="e">
        <f>VLOOKUP(B593,#REF!,1,0)</f>
        <v>#REF!</v>
      </c>
    </row>
    <row r="594" spans="1:11" ht="15" customHeight="1">
      <c r="A594" s="34">
        <v>6</v>
      </c>
      <c r="B594" s="35" t="s">
        <v>4428</v>
      </c>
      <c r="C594" s="34" t="s">
        <v>4429</v>
      </c>
      <c r="D594" s="35" t="s">
        <v>3097</v>
      </c>
      <c r="E594" s="36">
        <v>81890.789999999994</v>
      </c>
      <c r="F594" s="116"/>
      <c r="G594" s="36">
        <v>0</v>
      </c>
      <c r="H594" s="36">
        <v>85793.59</v>
      </c>
      <c r="I594" s="36">
        <v>167684.38</v>
      </c>
      <c r="J594" s="31"/>
      <c r="K594" s="5" t="e">
        <f>VLOOKUP(B594,#REF!,1,0)</f>
        <v>#REF!</v>
      </c>
    </row>
    <row r="595" spans="1:11" ht="15" customHeight="1">
      <c r="A595" s="34">
        <v>6</v>
      </c>
      <c r="B595" s="35" t="s">
        <v>4430</v>
      </c>
      <c r="C595" s="34" t="s">
        <v>4431</v>
      </c>
      <c r="D595" s="35" t="s">
        <v>4432</v>
      </c>
      <c r="E595" s="36">
        <v>1082.28</v>
      </c>
      <c r="F595" s="116"/>
      <c r="G595" s="36">
        <v>0</v>
      </c>
      <c r="H595" s="36">
        <v>884.32</v>
      </c>
      <c r="I595" s="36">
        <v>1966.6</v>
      </c>
      <c r="J595" s="31"/>
      <c r="K595" s="5" t="e">
        <f>VLOOKUP(B595,#REF!,1,0)</f>
        <v>#REF!</v>
      </c>
    </row>
    <row r="596" spans="1:11" ht="15" customHeight="1">
      <c r="A596" s="34">
        <v>4</v>
      </c>
      <c r="B596" s="35" t="s">
        <v>4433</v>
      </c>
      <c r="C596" s="34" t="s">
        <v>1</v>
      </c>
      <c r="D596" s="35" t="s">
        <v>5916</v>
      </c>
      <c r="E596" s="36">
        <v>232.9</v>
      </c>
      <c r="F596" s="116"/>
      <c r="G596" s="36">
        <v>0</v>
      </c>
      <c r="H596" s="36">
        <v>0</v>
      </c>
      <c r="I596" s="36">
        <v>232.9</v>
      </c>
      <c r="J596" s="31"/>
      <c r="K596" s="5" t="e">
        <f>VLOOKUP(B596,#REF!,1,0)</f>
        <v>#REF!</v>
      </c>
    </row>
    <row r="597" spans="1:11" ht="15" customHeight="1">
      <c r="A597" s="34">
        <v>6</v>
      </c>
      <c r="B597" s="35" t="s">
        <v>4437</v>
      </c>
      <c r="C597" s="34" t="s">
        <v>4438</v>
      </c>
      <c r="D597" s="35" t="s">
        <v>4439</v>
      </c>
      <c r="E597" s="36">
        <v>232.9</v>
      </c>
      <c r="F597" s="116"/>
      <c r="G597" s="36">
        <v>0</v>
      </c>
      <c r="H597" s="36">
        <v>0</v>
      </c>
      <c r="I597" s="36">
        <v>232.9</v>
      </c>
      <c r="J597" s="31"/>
      <c r="K597" s="5" t="e">
        <f>VLOOKUP(B597,#REF!,1,0)</f>
        <v>#REF!</v>
      </c>
    </row>
    <row r="598" spans="1:11" ht="15" customHeight="1">
      <c r="A598" s="34">
        <v>4</v>
      </c>
      <c r="B598" s="35" t="s">
        <v>4440</v>
      </c>
      <c r="C598" s="34" t="s">
        <v>1</v>
      </c>
      <c r="D598" s="35" t="s">
        <v>5917</v>
      </c>
      <c r="E598" s="36">
        <v>86998.57</v>
      </c>
      <c r="F598" s="116"/>
      <c r="G598" s="36">
        <v>0</v>
      </c>
      <c r="H598" s="36">
        <v>29408.66</v>
      </c>
      <c r="I598" s="36">
        <v>116407.23</v>
      </c>
      <c r="J598" s="31"/>
      <c r="K598" s="5" t="e">
        <f>VLOOKUP(B598,#REF!,1,0)</f>
        <v>#REF!</v>
      </c>
    </row>
    <row r="599" spans="1:11" ht="15" customHeight="1">
      <c r="A599" s="34">
        <v>6</v>
      </c>
      <c r="B599" s="35" t="s">
        <v>4442</v>
      </c>
      <c r="C599" s="34" t="s">
        <v>4443</v>
      </c>
      <c r="D599" s="35" t="s">
        <v>3121</v>
      </c>
      <c r="E599" s="36">
        <v>9114.82</v>
      </c>
      <c r="F599" s="116"/>
      <c r="G599" s="36">
        <v>0</v>
      </c>
      <c r="H599" s="36">
        <v>3118.58</v>
      </c>
      <c r="I599" s="36">
        <v>12233.4</v>
      </c>
      <c r="J599" s="31"/>
      <c r="K599" s="5" t="e">
        <f>VLOOKUP(B599,#REF!,1,0)</f>
        <v>#REF!</v>
      </c>
    </row>
    <row r="600" spans="1:11" ht="15" customHeight="1">
      <c r="A600" s="34">
        <v>6</v>
      </c>
      <c r="B600" s="35" t="s">
        <v>4444</v>
      </c>
      <c r="C600" s="34" t="s">
        <v>4445</v>
      </c>
      <c r="D600" s="35" t="s">
        <v>3128</v>
      </c>
      <c r="E600" s="36">
        <v>77883.75</v>
      </c>
      <c r="F600" s="116"/>
      <c r="G600" s="36">
        <v>0</v>
      </c>
      <c r="H600" s="36">
        <v>26290.080000000002</v>
      </c>
      <c r="I600" s="36">
        <v>104173.83</v>
      </c>
      <c r="J600" s="31"/>
      <c r="K600" s="5" t="e">
        <f>VLOOKUP(B600,#REF!,1,0)</f>
        <v>#REF!</v>
      </c>
    </row>
    <row r="601" spans="1:11" ht="15" customHeight="1">
      <c r="A601" s="34">
        <v>4</v>
      </c>
      <c r="B601" s="35" t="s">
        <v>4446</v>
      </c>
      <c r="C601" s="34" t="s">
        <v>1</v>
      </c>
      <c r="D601" s="35" t="s">
        <v>5918</v>
      </c>
      <c r="E601" s="36">
        <v>30379.33</v>
      </c>
      <c r="F601" s="116"/>
      <c r="G601" s="36">
        <v>0</v>
      </c>
      <c r="H601" s="36">
        <v>7243.47</v>
      </c>
      <c r="I601" s="36">
        <v>37622.800000000003</v>
      </c>
      <c r="J601" s="31"/>
      <c r="K601" s="5" t="e">
        <f>VLOOKUP(B601,#REF!,1,0)</f>
        <v>#REF!</v>
      </c>
    </row>
    <row r="602" spans="1:11" ht="15" customHeight="1">
      <c r="A602" s="34">
        <v>6</v>
      </c>
      <c r="B602" s="35" t="s">
        <v>4448</v>
      </c>
      <c r="C602" s="34" t="s">
        <v>4449</v>
      </c>
      <c r="D602" s="35" t="s">
        <v>3137</v>
      </c>
      <c r="E602" s="36">
        <v>28031.43</v>
      </c>
      <c r="F602" s="116"/>
      <c r="G602" s="36">
        <v>0</v>
      </c>
      <c r="H602" s="36">
        <v>7213.79</v>
      </c>
      <c r="I602" s="36">
        <v>35245.22</v>
      </c>
      <c r="J602" s="31"/>
      <c r="K602" s="5" t="e">
        <f>VLOOKUP(B602,#REF!,1,0)</f>
        <v>#REF!</v>
      </c>
    </row>
    <row r="603" spans="1:11" ht="15" customHeight="1">
      <c r="A603" s="34">
        <v>6</v>
      </c>
      <c r="B603" s="35" t="s">
        <v>5919</v>
      </c>
      <c r="C603" s="34" t="s">
        <v>5920</v>
      </c>
      <c r="D603" s="35" t="s">
        <v>5921</v>
      </c>
      <c r="E603" s="36">
        <v>2347.9</v>
      </c>
      <c r="F603" s="116"/>
      <c r="G603" s="36">
        <v>0</v>
      </c>
      <c r="H603" s="36">
        <v>29.68</v>
      </c>
      <c r="I603" s="36">
        <v>2377.58</v>
      </c>
      <c r="J603" s="31"/>
      <c r="K603" s="5" t="e">
        <f>VLOOKUP(B603,#REF!,1,0)</f>
        <v>#REF!</v>
      </c>
    </row>
    <row r="604" spans="1:11" ht="15" customHeight="1">
      <c r="A604" s="34">
        <v>3</v>
      </c>
      <c r="B604" s="35" t="s">
        <v>4450</v>
      </c>
      <c r="C604" s="34" t="s">
        <v>1</v>
      </c>
      <c r="D604" s="35" t="s">
        <v>4451</v>
      </c>
      <c r="E604" s="36">
        <v>3048069.53</v>
      </c>
      <c r="F604" s="116"/>
      <c r="G604" s="36">
        <v>13472.3</v>
      </c>
      <c r="H604" s="36">
        <v>1082504.1000000001</v>
      </c>
      <c r="I604" s="36">
        <v>4117101.33</v>
      </c>
      <c r="J604" s="31"/>
      <c r="K604" s="5" t="e">
        <f>VLOOKUP(B604,#REF!,1,0)</f>
        <v>#REF!</v>
      </c>
    </row>
    <row r="605" spans="1:11" ht="15" customHeight="1">
      <c r="A605" s="34">
        <v>4</v>
      </c>
      <c r="B605" s="35" t="s">
        <v>4452</v>
      </c>
      <c r="C605" s="34" t="s">
        <v>1</v>
      </c>
      <c r="D605" s="35" t="s">
        <v>4453</v>
      </c>
      <c r="E605" s="36">
        <v>547348.19999999995</v>
      </c>
      <c r="F605" s="116"/>
      <c r="G605" s="36">
        <v>0</v>
      </c>
      <c r="H605" s="36">
        <v>197745.9</v>
      </c>
      <c r="I605" s="36">
        <v>745094.1</v>
      </c>
      <c r="J605" s="31"/>
      <c r="K605" s="5" t="e">
        <f>VLOOKUP(B605,#REF!,1,0)</f>
        <v>#REF!</v>
      </c>
    </row>
    <row r="606" spans="1:11" ht="15" customHeight="1">
      <c r="A606" s="34">
        <v>6</v>
      </c>
      <c r="B606" s="35" t="s">
        <v>4454</v>
      </c>
      <c r="C606" s="34" t="s">
        <v>4455</v>
      </c>
      <c r="D606" s="35" t="s">
        <v>4456</v>
      </c>
      <c r="E606" s="36">
        <v>547348.19999999995</v>
      </c>
      <c r="F606" s="116"/>
      <c r="G606" s="36">
        <v>0</v>
      </c>
      <c r="H606" s="36">
        <v>197745.9</v>
      </c>
      <c r="I606" s="36">
        <v>745094.1</v>
      </c>
      <c r="J606" s="31"/>
      <c r="K606" s="5" t="e">
        <f>VLOOKUP(B606,#REF!,1,0)</f>
        <v>#REF!</v>
      </c>
    </row>
    <row r="607" spans="1:11" ht="15" customHeight="1">
      <c r="A607" s="34">
        <v>4</v>
      </c>
      <c r="B607" s="35" t="s">
        <v>4457</v>
      </c>
      <c r="C607" s="34" t="s">
        <v>1</v>
      </c>
      <c r="D607" s="35" t="s">
        <v>4458</v>
      </c>
      <c r="E607" s="36">
        <v>413346.9</v>
      </c>
      <c r="F607" s="116"/>
      <c r="G607" s="36">
        <v>0</v>
      </c>
      <c r="H607" s="36">
        <v>139218.79999999999</v>
      </c>
      <c r="I607" s="36">
        <v>552565.69999999995</v>
      </c>
      <c r="J607" s="31"/>
      <c r="K607" s="5" t="e">
        <f>VLOOKUP(B607,#REF!,1,0)</f>
        <v>#REF!</v>
      </c>
    </row>
    <row r="608" spans="1:11" ht="15" customHeight="1">
      <c r="A608" s="34">
        <v>6</v>
      </c>
      <c r="B608" s="35" t="s">
        <v>4459</v>
      </c>
      <c r="C608" s="34" t="s">
        <v>4460</v>
      </c>
      <c r="D608" s="35" t="s">
        <v>4461</v>
      </c>
      <c r="E608" s="36">
        <v>413346.9</v>
      </c>
      <c r="F608" s="116"/>
      <c r="G608" s="36">
        <v>0</v>
      </c>
      <c r="H608" s="36">
        <v>139218.79999999999</v>
      </c>
      <c r="I608" s="36">
        <v>552565.69999999995</v>
      </c>
      <c r="J608" s="31"/>
      <c r="K608" s="5" t="e">
        <f>VLOOKUP(B608,#REF!,1,0)</f>
        <v>#REF!</v>
      </c>
    </row>
    <row r="609" spans="1:11" ht="15" customHeight="1">
      <c r="A609" s="34">
        <v>4</v>
      </c>
      <c r="B609" s="35" t="s">
        <v>4462</v>
      </c>
      <c r="C609" s="34" t="s">
        <v>1</v>
      </c>
      <c r="D609" s="35" t="s">
        <v>4463</v>
      </c>
      <c r="E609" s="36">
        <v>133923.26</v>
      </c>
      <c r="F609" s="116"/>
      <c r="G609" s="36">
        <v>1251.96</v>
      </c>
      <c r="H609" s="36">
        <v>56419.3</v>
      </c>
      <c r="I609" s="36">
        <v>189090.6</v>
      </c>
      <c r="J609" s="31"/>
      <c r="K609" s="5" t="e">
        <f>VLOOKUP(B609,#REF!,1,0)</f>
        <v>#REF!</v>
      </c>
    </row>
    <row r="610" spans="1:11" ht="15" customHeight="1">
      <c r="A610" s="34">
        <v>5</v>
      </c>
      <c r="B610" s="35" t="s">
        <v>4464</v>
      </c>
      <c r="C610" s="34" t="s">
        <v>1</v>
      </c>
      <c r="D610" s="35" t="s">
        <v>4465</v>
      </c>
      <c r="E610" s="36">
        <v>5380</v>
      </c>
      <c r="F610" s="116"/>
      <c r="G610" s="36">
        <v>0</v>
      </c>
      <c r="H610" s="36">
        <v>1920</v>
      </c>
      <c r="I610" s="36">
        <v>7300</v>
      </c>
      <c r="J610" s="31"/>
      <c r="K610" s="5" t="e">
        <f>VLOOKUP(B610,#REF!,1,0)</f>
        <v>#REF!</v>
      </c>
    </row>
    <row r="611" spans="1:11" ht="15" customHeight="1">
      <c r="A611" s="34">
        <v>6</v>
      </c>
      <c r="B611" s="35" t="s">
        <v>4466</v>
      </c>
      <c r="C611" s="34" t="s">
        <v>4467</v>
      </c>
      <c r="D611" s="35" t="s">
        <v>4468</v>
      </c>
      <c r="E611" s="36">
        <v>5380</v>
      </c>
      <c r="F611" s="116"/>
      <c r="G611" s="36">
        <v>0</v>
      </c>
      <c r="H611" s="36">
        <v>1920</v>
      </c>
      <c r="I611" s="36">
        <v>7300</v>
      </c>
      <c r="J611" s="31"/>
      <c r="K611" s="5" t="e">
        <f>VLOOKUP(B611,#REF!,1,0)</f>
        <v>#REF!</v>
      </c>
    </row>
    <row r="612" spans="1:11" ht="15" customHeight="1">
      <c r="A612" s="34">
        <v>5</v>
      </c>
      <c r="B612" s="35" t="s">
        <v>4469</v>
      </c>
      <c r="C612" s="34" t="s">
        <v>1</v>
      </c>
      <c r="D612" s="35" t="s">
        <v>4470</v>
      </c>
      <c r="E612" s="36">
        <v>17297</v>
      </c>
      <c r="F612" s="116"/>
      <c r="G612" s="36">
        <v>0</v>
      </c>
      <c r="H612" s="36">
        <v>4750</v>
      </c>
      <c r="I612" s="36">
        <v>22047</v>
      </c>
      <c r="J612" s="31"/>
      <c r="K612" s="5" t="e">
        <f>VLOOKUP(B612,#REF!,1,0)</f>
        <v>#REF!</v>
      </c>
    </row>
    <row r="613" spans="1:11" ht="15" customHeight="1">
      <c r="A613" s="34">
        <v>6</v>
      </c>
      <c r="B613" s="35" t="s">
        <v>4471</v>
      </c>
      <c r="C613" s="34" t="s">
        <v>4472</v>
      </c>
      <c r="D613" s="35" t="s">
        <v>4473</v>
      </c>
      <c r="E613" s="36">
        <v>17297</v>
      </c>
      <c r="F613" s="116"/>
      <c r="G613" s="36">
        <v>0</v>
      </c>
      <c r="H613" s="36">
        <v>4750</v>
      </c>
      <c r="I613" s="36">
        <v>22047</v>
      </c>
      <c r="J613" s="31"/>
      <c r="K613" s="5" t="e">
        <f>VLOOKUP(B613,#REF!,1,0)</f>
        <v>#REF!</v>
      </c>
    </row>
    <row r="614" spans="1:11" ht="15" customHeight="1">
      <c r="A614" s="34">
        <v>5</v>
      </c>
      <c r="B614" s="35" t="s">
        <v>4474</v>
      </c>
      <c r="C614" s="34" t="s">
        <v>1</v>
      </c>
      <c r="D614" s="35" t="s">
        <v>4475</v>
      </c>
      <c r="E614" s="36">
        <v>7020</v>
      </c>
      <c r="F614" s="116"/>
      <c r="G614" s="36">
        <v>0</v>
      </c>
      <c r="H614" s="36">
        <v>2160</v>
      </c>
      <c r="I614" s="36">
        <v>9180</v>
      </c>
      <c r="J614" s="31"/>
      <c r="K614" s="5" t="e">
        <f>VLOOKUP(B614,#REF!,1,0)</f>
        <v>#REF!</v>
      </c>
    </row>
    <row r="615" spans="1:11" ht="15" customHeight="1">
      <c r="A615" s="34">
        <v>6</v>
      </c>
      <c r="B615" s="35" t="s">
        <v>4476</v>
      </c>
      <c r="C615" s="34" t="s">
        <v>4477</v>
      </c>
      <c r="D615" s="35" t="s">
        <v>4478</v>
      </c>
      <c r="E615" s="36">
        <v>7020</v>
      </c>
      <c r="F615" s="116"/>
      <c r="G615" s="36">
        <v>0</v>
      </c>
      <c r="H615" s="36">
        <v>2160</v>
      </c>
      <c r="I615" s="36">
        <v>9180</v>
      </c>
      <c r="J615" s="31"/>
      <c r="K615" s="5" t="e">
        <f>VLOOKUP(B615,#REF!,1,0)</f>
        <v>#REF!</v>
      </c>
    </row>
    <row r="616" spans="1:11" ht="15" customHeight="1">
      <c r="A616" s="34">
        <v>5</v>
      </c>
      <c r="B616" s="35" t="s">
        <v>4479</v>
      </c>
      <c r="C616" s="34" t="s">
        <v>1</v>
      </c>
      <c r="D616" s="35" t="s">
        <v>4480</v>
      </c>
      <c r="E616" s="36">
        <v>25140</v>
      </c>
      <c r="F616" s="116"/>
      <c r="G616" s="36">
        <v>0</v>
      </c>
      <c r="H616" s="36">
        <v>9495</v>
      </c>
      <c r="I616" s="36">
        <v>34635</v>
      </c>
      <c r="J616" s="31"/>
      <c r="K616" s="5" t="e">
        <f>VLOOKUP(B616,#REF!,1,0)</f>
        <v>#REF!</v>
      </c>
    </row>
    <row r="617" spans="1:11" ht="15" customHeight="1">
      <c r="A617" s="34">
        <v>6</v>
      </c>
      <c r="B617" s="35" t="s">
        <v>4481</v>
      </c>
      <c r="C617" s="34" t="s">
        <v>4482</v>
      </c>
      <c r="D617" s="35" t="s">
        <v>4483</v>
      </c>
      <c r="E617" s="36">
        <v>25140</v>
      </c>
      <c r="F617" s="116"/>
      <c r="G617" s="36">
        <v>0</v>
      </c>
      <c r="H617" s="36">
        <v>9495</v>
      </c>
      <c r="I617" s="36">
        <v>34635</v>
      </c>
      <c r="J617" s="31"/>
      <c r="K617" s="5" t="e">
        <f>VLOOKUP(B617,#REF!,1,0)</f>
        <v>#REF!</v>
      </c>
    </row>
    <row r="618" spans="1:11" ht="15" customHeight="1">
      <c r="A618" s="34">
        <v>5</v>
      </c>
      <c r="B618" s="35" t="s">
        <v>4484</v>
      </c>
      <c r="C618" s="34" t="s">
        <v>1</v>
      </c>
      <c r="D618" s="35" t="s">
        <v>4485</v>
      </c>
      <c r="E618" s="36">
        <v>3591.2</v>
      </c>
      <c r="F618" s="116"/>
      <c r="G618" s="36">
        <v>0</v>
      </c>
      <c r="H618" s="36">
        <v>1084.3</v>
      </c>
      <c r="I618" s="36">
        <v>4675.5</v>
      </c>
      <c r="J618" s="31"/>
      <c r="K618" s="5" t="e">
        <f>VLOOKUP(B618,#REF!,1,0)</f>
        <v>#REF!</v>
      </c>
    </row>
    <row r="619" spans="1:11" ht="15" customHeight="1">
      <c r="A619" s="34">
        <v>6</v>
      </c>
      <c r="B619" s="35" t="s">
        <v>4486</v>
      </c>
      <c r="C619" s="34" t="s">
        <v>4487</v>
      </c>
      <c r="D619" s="35" t="s">
        <v>4488</v>
      </c>
      <c r="E619" s="36">
        <v>3591.2</v>
      </c>
      <c r="F619" s="116"/>
      <c r="G619" s="36">
        <v>0</v>
      </c>
      <c r="H619" s="36">
        <v>1084.3</v>
      </c>
      <c r="I619" s="36">
        <v>4675.5</v>
      </c>
      <c r="J619" s="31"/>
      <c r="K619" s="5" t="e">
        <f>VLOOKUP(B619,#REF!,1,0)</f>
        <v>#REF!</v>
      </c>
    </row>
    <row r="620" spans="1:11" ht="15" customHeight="1">
      <c r="A620" s="34">
        <v>5</v>
      </c>
      <c r="B620" s="35" t="s">
        <v>4489</v>
      </c>
      <c r="C620" s="34" t="s">
        <v>1</v>
      </c>
      <c r="D620" s="35" t="s">
        <v>4490</v>
      </c>
      <c r="E620" s="36">
        <v>2189.5</v>
      </c>
      <c r="F620" s="116"/>
      <c r="G620" s="36">
        <v>0</v>
      </c>
      <c r="H620" s="36">
        <v>840</v>
      </c>
      <c r="I620" s="36">
        <v>3029.5</v>
      </c>
      <c r="J620" s="31"/>
      <c r="K620" s="5" t="e">
        <f>VLOOKUP(B620,#REF!,1,0)</f>
        <v>#REF!</v>
      </c>
    </row>
    <row r="621" spans="1:11" ht="15" customHeight="1">
      <c r="A621" s="34">
        <v>6</v>
      </c>
      <c r="B621" s="35" t="s">
        <v>4491</v>
      </c>
      <c r="C621" s="34" t="s">
        <v>4492</v>
      </c>
      <c r="D621" s="35" t="s">
        <v>4493</v>
      </c>
      <c r="E621" s="36">
        <v>1140</v>
      </c>
      <c r="F621" s="116"/>
      <c r="G621" s="36">
        <v>0</v>
      </c>
      <c r="H621" s="36">
        <v>442</v>
      </c>
      <c r="I621" s="36">
        <v>1582</v>
      </c>
      <c r="J621" s="31"/>
      <c r="K621" s="5" t="e">
        <f>VLOOKUP(B621,#REF!,1,0)</f>
        <v>#REF!</v>
      </c>
    </row>
    <row r="622" spans="1:11" ht="15" customHeight="1">
      <c r="A622" s="34">
        <v>6</v>
      </c>
      <c r="B622" s="35" t="s">
        <v>4494</v>
      </c>
      <c r="C622" s="34" t="s">
        <v>4495</v>
      </c>
      <c r="D622" s="35" t="s">
        <v>4496</v>
      </c>
      <c r="E622" s="36">
        <v>1049.5</v>
      </c>
      <c r="F622" s="116"/>
      <c r="G622" s="36">
        <v>0</v>
      </c>
      <c r="H622" s="36">
        <v>398</v>
      </c>
      <c r="I622" s="36">
        <v>1447.5</v>
      </c>
      <c r="J622" s="31"/>
      <c r="K622" s="5" t="e">
        <f>VLOOKUP(B622,#REF!,1,0)</f>
        <v>#REF!</v>
      </c>
    </row>
    <row r="623" spans="1:11" ht="15" customHeight="1">
      <c r="A623" s="34">
        <v>5</v>
      </c>
      <c r="B623" s="35" t="s">
        <v>4497</v>
      </c>
      <c r="C623" s="34" t="s">
        <v>1</v>
      </c>
      <c r="D623" s="35" t="s">
        <v>4498</v>
      </c>
      <c r="E623" s="36">
        <v>1290.0899999999999</v>
      </c>
      <c r="F623" s="116"/>
      <c r="G623" s="36">
        <v>0</v>
      </c>
      <c r="H623" s="36">
        <v>100</v>
      </c>
      <c r="I623" s="36">
        <v>1390.09</v>
      </c>
      <c r="J623" s="31"/>
      <c r="K623" s="5" t="e">
        <f>VLOOKUP(B623,#REF!,1,0)</f>
        <v>#REF!</v>
      </c>
    </row>
    <row r="624" spans="1:11" ht="15" customHeight="1">
      <c r="A624" s="34">
        <v>6</v>
      </c>
      <c r="B624" s="35" t="s">
        <v>4499</v>
      </c>
      <c r="C624" s="34" t="s">
        <v>4500</v>
      </c>
      <c r="D624" s="35" t="s">
        <v>4501</v>
      </c>
      <c r="E624" s="36">
        <v>1290.0899999999999</v>
      </c>
      <c r="F624" s="116"/>
      <c r="G624" s="36">
        <v>0</v>
      </c>
      <c r="H624" s="36">
        <v>100</v>
      </c>
      <c r="I624" s="36">
        <v>1390.09</v>
      </c>
      <c r="J624" s="31"/>
      <c r="K624" s="5" t="e">
        <f>VLOOKUP(B624,#REF!,1,0)</f>
        <v>#REF!</v>
      </c>
    </row>
    <row r="625" spans="1:11" ht="15" customHeight="1">
      <c r="A625" s="34">
        <v>5</v>
      </c>
      <c r="B625" s="35" t="s">
        <v>4502</v>
      </c>
      <c r="C625" s="34" t="s">
        <v>1</v>
      </c>
      <c r="D625" s="35" t="s">
        <v>4503</v>
      </c>
      <c r="E625" s="36">
        <v>53683</v>
      </c>
      <c r="F625" s="116"/>
      <c r="G625" s="36">
        <v>0</v>
      </c>
      <c r="H625" s="36">
        <v>19889</v>
      </c>
      <c r="I625" s="36">
        <v>73572</v>
      </c>
      <c r="J625" s="31"/>
      <c r="K625" s="5" t="e">
        <f>VLOOKUP(B625,#REF!,1,0)</f>
        <v>#REF!</v>
      </c>
    </row>
    <row r="626" spans="1:11" ht="15" customHeight="1">
      <c r="A626" s="34">
        <v>6</v>
      </c>
      <c r="B626" s="35" t="s">
        <v>4504</v>
      </c>
      <c r="C626" s="34" t="s">
        <v>4505</v>
      </c>
      <c r="D626" s="35" t="s">
        <v>4506</v>
      </c>
      <c r="E626" s="36">
        <v>53683</v>
      </c>
      <c r="F626" s="116"/>
      <c r="G626" s="36">
        <v>0</v>
      </c>
      <c r="H626" s="36">
        <v>19889</v>
      </c>
      <c r="I626" s="36">
        <v>73572</v>
      </c>
      <c r="J626" s="31"/>
      <c r="K626" s="5" t="e">
        <f>VLOOKUP(B626,#REF!,1,0)</f>
        <v>#REF!</v>
      </c>
    </row>
    <row r="627" spans="1:11" ht="15" customHeight="1">
      <c r="A627" s="34">
        <v>5</v>
      </c>
      <c r="B627" s="35" t="s">
        <v>5922</v>
      </c>
      <c r="C627" s="34" t="s">
        <v>1</v>
      </c>
      <c r="D627" s="35" t="s">
        <v>5923</v>
      </c>
      <c r="E627" s="36">
        <v>14</v>
      </c>
      <c r="F627" s="116"/>
      <c r="G627" s="36">
        <v>0</v>
      </c>
      <c r="H627" s="36">
        <v>0</v>
      </c>
      <c r="I627" s="36">
        <v>14</v>
      </c>
      <c r="J627" s="31"/>
      <c r="K627" s="5" t="e">
        <f>VLOOKUP(B627,#REF!,1,0)</f>
        <v>#REF!</v>
      </c>
    </row>
    <row r="628" spans="1:11" ht="15" customHeight="1">
      <c r="A628" s="34">
        <v>6</v>
      </c>
      <c r="B628" s="35" t="s">
        <v>5924</v>
      </c>
      <c r="C628" s="34" t="s">
        <v>5925</v>
      </c>
      <c r="D628" s="35" t="s">
        <v>5926</v>
      </c>
      <c r="E628" s="36">
        <v>14</v>
      </c>
      <c r="F628" s="116"/>
      <c r="G628" s="36">
        <v>0</v>
      </c>
      <c r="H628" s="36">
        <v>0</v>
      </c>
      <c r="I628" s="36">
        <v>14</v>
      </c>
      <c r="J628" s="31"/>
      <c r="K628" s="5" t="e">
        <f>VLOOKUP(B628,#REF!,1,0)</f>
        <v>#REF!</v>
      </c>
    </row>
    <row r="629" spans="1:11" ht="15" customHeight="1">
      <c r="A629" s="34">
        <v>5</v>
      </c>
      <c r="B629" s="35" t="s">
        <v>4507</v>
      </c>
      <c r="C629" s="34" t="s">
        <v>1</v>
      </c>
      <c r="D629" s="35" t="s">
        <v>4508</v>
      </c>
      <c r="E629" s="36">
        <v>84</v>
      </c>
      <c r="F629" s="116"/>
      <c r="G629" s="36">
        <v>0</v>
      </c>
      <c r="H629" s="36">
        <v>21</v>
      </c>
      <c r="I629" s="36">
        <v>105</v>
      </c>
      <c r="J629" s="31"/>
      <c r="K629" s="5" t="e">
        <f>VLOOKUP(B629,#REF!,1,0)</f>
        <v>#REF!</v>
      </c>
    </row>
    <row r="630" spans="1:11" ht="15" customHeight="1">
      <c r="A630" s="34">
        <v>6</v>
      </c>
      <c r="B630" s="35" t="s">
        <v>4509</v>
      </c>
      <c r="C630" s="34" t="s">
        <v>4510</v>
      </c>
      <c r="D630" s="35" t="s">
        <v>4511</v>
      </c>
      <c r="E630" s="36">
        <v>84</v>
      </c>
      <c r="F630" s="116"/>
      <c r="G630" s="36">
        <v>0</v>
      </c>
      <c r="H630" s="36">
        <v>21</v>
      </c>
      <c r="I630" s="36">
        <v>105</v>
      </c>
      <c r="J630" s="31"/>
      <c r="K630" s="5" t="e">
        <f>VLOOKUP(B630,#REF!,1,0)</f>
        <v>#REF!</v>
      </c>
    </row>
    <row r="631" spans="1:11" ht="15" customHeight="1">
      <c r="A631" s="34">
        <v>5</v>
      </c>
      <c r="B631" s="35" t="s">
        <v>4512</v>
      </c>
      <c r="C631" s="34" t="s">
        <v>1</v>
      </c>
      <c r="D631" s="35" t="s">
        <v>4513</v>
      </c>
      <c r="E631" s="36">
        <v>18234.47</v>
      </c>
      <c r="F631" s="116"/>
      <c r="G631" s="36">
        <v>1251.96</v>
      </c>
      <c r="H631" s="36">
        <v>16160</v>
      </c>
      <c r="I631" s="36">
        <v>33142.51</v>
      </c>
      <c r="J631" s="31"/>
      <c r="K631" s="5" t="e">
        <f>VLOOKUP(B631,#REF!,1,0)</f>
        <v>#REF!</v>
      </c>
    </row>
    <row r="632" spans="1:11" ht="15" customHeight="1">
      <c r="A632" s="34">
        <v>6</v>
      </c>
      <c r="B632" s="35" t="s">
        <v>4514</v>
      </c>
      <c r="C632" s="34" t="s">
        <v>4515</v>
      </c>
      <c r="D632" s="35" t="s">
        <v>4516</v>
      </c>
      <c r="E632" s="36">
        <v>18234.47</v>
      </c>
      <c r="F632" s="116"/>
      <c r="G632" s="36">
        <v>1251.96</v>
      </c>
      <c r="H632" s="36">
        <v>16160</v>
      </c>
      <c r="I632" s="36">
        <v>33142.51</v>
      </c>
      <c r="J632" s="31"/>
      <c r="K632" s="5" t="e">
        <f>VLOOKUP(B632,#REF!,1,0)</f>
        <v>#REF!</v>
      </c>
    </row>
    <row r="633" spans="1:11" ht="15" customHeight="1">
      <c r="A633" s="34">
        <v>4</v>
      </c>
      <c r="B633" s="35" t="s">
        <v>4517</v>
      </c>
      <c r="C633" s="34" t="s">
        <v>1</v>
      </c>
      <c r="D633" s="35" t="s">
        <v>4518</v>
      </c>
      <c r="E633" s="36">
        <v>25978.62</v>
      </c>
      <c r="F633" s="116"/>
      <c r="G633" s="36">
        <v>0</v>
      </c>
      <c r="H633" s="36">
        <v>6629.64</v>
      </c>
      <c r="I633" s="36">
        <v>32608.26</v>
      </c>
      <c r="J633" s="31"/>
      <c r="K633" s="5" t="e">
        <f>VLOOKUP(B633,#REF!,1,0)</f>
        <v>#REF!</v>
      </c>
    </row>
    <row r="634" spans="1:11" ht="15" customHeight="1">
      <c r="A634" s="34">
        <v>5</v>
      </c>
      <c r="B634" s="35" t="s">
        <v>4519</v>
      </c>
      <c r="C634" s="34" t="s">
        <v>1</v>
      </c>
      <c r="D634" s="35" t="s">
        <v>4520</v>
      </c>
      <c r="E634" s="36">
        <v>25978.62</v>
      </c>
      <c r="F634" s="116"/>
      <c r="G634" s="36">
        <v>0</v>
      </c>
      <c r="H634" s="36">
        <v>6629.64</v>
      </c>
      <c r="I634" s="36">
        <v>32608.26</v>
      </c>
      <c r="J634" s="31"/>
      <c r="K634" s="5" t="e">
        <f>VLOOKUP(B634,#REF!,1,0)</f>
        <v>#REF!</v>
      </c>
    </row>
    <row r="635" spans="1:11" ht="15" customHeight="1">
      <c r="A635" s="34">
        <v>6</v>
      </c>
      <c r="B635" s="35" t="s">
        <v>4521</v>
      </c>
      <c r="C635" s="34" t="s">
        <v>4522</v>
      </c>
      <c r="D635" s="35" t="s">
        <v>4523</v>
      </c>
      <c r="E635" s="36">
        <v>25918.62</v>
      </c>
      <c r="F635" s="116"/>
      <c r="G635" s="36">
        <v>0</v>
      </c>
      <c r="H635" s="36">
        <v>6629.64</v>
      </c>
      <c r="I635" s="36">
        <v>32548.26</v>
      </c>
      <c r="J635" s="31"/>
      <c r="K635" s="5" t="e">
        <f>VLOOKUP(B635,#REF!,1,0)</f>
        <v>#REF!</v>
      </c>
    </row>
    <row r="636" spans="1:11" ht="15" customHeight="1">
      <c r="A636" s="34">
        <v>6</v>
      </c>
      <c r="B636" s="35" t="s">
        <v>4524</v>
      </c>
      <c r="C636" s="34" t="s">
        <v>4525</v>
      </c>
      <c r="D636" s="35" t="s">
        <v>4526</v>
      </c>
      <c r="E636" s="36">
        <v>60</v>
      </c>
      <c r="F636" s="116"/>
      <c r="G636" s="36">
        <v>0</v>
      </c>
      <c r="H636" s="36">
        <v>0</v>
      </c>
      <c r="I636" s="36">
        <v>60</v>
      </c>
      <c r="J636" s="31"/>
      <c r="K636" s="5" t="e">
        <f>VLOOKUP(B636,#REF!,1,0)</f>
        <v>#REF!</v>
      </c>
    </row>
    <row r="637" spans="1:11" ht="15" customHeight="1">
      <c r="A637" s="34">
        <v>4</v>
      </c>
      <c r="B637" s="35" t="s">
        <v>4527</v>
      </c>
      <c r="C637" s="34" t="s">
        <v>1</v>
      </c>
      <c r="D637" s="35" t="s">
        <v>4528</v>
      </c>
      <c r="E637" s="36">
        <v>874292.09</v>
      </c>
      <c r="F637" s="116"/>
      <c r="G637" s="36">
        <v>3999.56</v>
      </c>
      <c r="H637" s="36">
        <v>302953.42</v>
      </c>
      <c r="I637" s="36">
        <v>1173245.95</v>
      </c>
      <c r="J637" s="31"/>
      <c r="K637" s="5" t="e">
        <f>VLOOKUP(B637,#REF!,1,0)</f>
        <v>#REF!</v>
      </c>
    </row>
    <row r="638" spans="1:11" ht="15" customHeight="1">
      <c r="A638" s="34">
        <v>5</v>
      </c>
      <c r="B638" s="35" t="s">
        <v>4529</v>
      </c>
      <c r="C638" s="34" t="s">
        <v>1</v>
      </c>
      <c r="D638" s="35" t="s">
        <v>4530</v>
      </c>
      <c r="E638" s="36">
        <v>11790</v>
      </c>
      <c r="F638" s="116"/>
      <c r="G638" s="36">
        <v>0</v>
      </c>
      <c r="H638" s="36">
        <v>5400</v>
      </c>
      <c r="I638" s="36">
        <v>17190</v>
      </c>
      <c r="J638" s="31"/>
      <c r="K638" s="5" t="e">
        <f>VLOOKUP(B638,#REF!,1,0)</f>
        <v>#REF!</v>
      </c>
    </row>
    <row r="639" spans="1:11" ht="15" customHeight="1">
      <c r="A639" s="34">
        <v>6</v>
      </c>
      <c r="B639" s="35" t="s">
        <v>4531</v>
      </c>
      <c r="C639" s="34" t="s">
        <v>4532</v>
      </c>
      <c r="D639" s="35" t="s">
        <v>4533</v>
      </c>
      <c r="E639" s="36">
        <v>9570</v>
      </c>
      <c r="F639" s="116"/>
      <c r="G639" s="36">
        <v>0</v>
      </c>
      <c r="H639" s="36">
        <v>2580</v>
      </c>
      <c r="I639" s="36">
        <v>12150</v>
      </c>
      <c r="J639" s="31"/>
      <c r="K639" s="5" t="e">
        <f>VLOOKUP(B639,#REF!,1,0)</f>
        <v>#REF!</v>
      </c>
    </row>
    <row r="640" spans="1:11" ht="15" customHeight="1">
      <c r="A640" s="34">
        <v>6</v>
      </c>
      <c r="B640" s="35" t="s">
        <v>4534</v>
      </c>
      <c r="C640" s="34" t="s">
        <v>4535</v>
      </c>
      <c r="D640" s="35" t="s">
        <v>4536</v>
      </c>
      <c r="E640" s="36">
        <v>2220</v>
      </c>
      <c r="F640" s="116"/>
      <c r="G640" s="36">
        <v>0</v>
      </c>
      <c r="H640" s="36">
        <v>2820</v>
      </c>
      <c r="I640" s="36">
        <v>5040</v>
      </c>
      <c r="J640" s="31"/>
      <c r="K640" s="5" t="e">
        <f>VLOOKUP(B640,#REF!,1,0)</f>
        <v>#REF!</v>
      </c>
    </row>
    <row r="641" spans="1:11" ht="15" customHeight="1">
      <c r="A641" s="34">
        <v>5</v>
      </c>
      <c r="B641" s="35" t="s">
        <v>4537</v>
      </c>
      <c r="C641" s="34" t="s">
        <v>1</v>
      </c>
      <c r="D641" s="35" t="s">
        <v>4538</v>
      </c>
      <c r="E641" s="36">
        <v>208652.48</v>
      </c>
      <c r="F641" s="116"/>
      <c r="G641" s="36">
        <v>0</v>
      </c>
      <c r="H641" s="36">
        <v>67435.23</v>
      </c>
      <c r="I641" s="36">
        <v>276087.71000000002</v>
      </c>
      <c r="J641" s="31"/>
      <c r="K641" s="5" t="e">
        <f>VLOOKUP(B641,#REF!,1,0)</f>
        <v>#REF!</v>
      </c>
    </row>
    <row r="642" spans="1:11" ht="15" customHeight="1">
      <c r="A642" s="34">
        <v>6</v>
      </c>
      <c r="B642" s="35" t="s">
        <v>4539</v>
      </c>
      <c r="C642" s="34" t="s">
        <v>4540</v>
      </c>
      <c r="D642" s="35" t="s">
        <v>4493</v>
      </c>
      <c r="E642" s="36">
        <v>727</v>
      </c>
      <c r="F642" s="116"/>
      <c r="G642" s="36">
        <v>0</v>
      </c>
      <c r="H642" s="36">
        <v>308.5</v>
      </c>
      <c r="I642" s="36">
        <v>1035.5</v>
      </c>
      <c r="J642" s="31"/>
      <c r="K642" s="5" t="e">
        <f>VLOOKUP(B642,#REF!,1,0)</f>
        <v>#REF!</v>
      </c>
    </row>
    <row r="643" spans="1:11" ht="15" customHeight="1">
      <c r="A643" s="34">
        <v>6</v>
      </c>
      <c r="B643" s="35" t="s">
        <v>4541</v>
      </c>
      <c r="C643" s="34" t="s">
        <v>4542</v>
      </c>
      <c r="D643" s="35" t="s">
        <v>4496</v>
      </c>
      <c r="E643" s="36">
        <v>918</v>
      </c>
      <c r="F643" s="116"/>
      <c r="G643" s="36">
        <v>0</v>
      </c>
      <c r="H643" s="36">
        <v>234</v>
      </c>
      <c r="I643" s="36">
        <v>1152</v>
      </c>
      <c r="J643" s="31"/>
      <c r="K643" s="5" t="e">
        <f>VLOOKUP(B643,#REF!,1,0)</f>
        <v>#REF!</v>
      </c>
    </row>
    <row r="644" spans="1:11" ht="15" customHeight="1">
      <c r="A644" s="34">
        <v>6</v>
      </c>
      <c r="B644" s="35" t="s">
        <v>4543</v>
      </c>
      <c r="C644" s="34" t="s">
        <v>4544</v>
      </c>
      <c r="D644" s="35" t="s">
        <v>4483</v>
      </c>
      <c r="E644" s="36">
        <v>31710</v>
      </c>
      <c r="F644" s="116"/>
      <c r="G644" s="36">
        <v>0</v>
      </c>
      <c r="H644" s="36">
        <v>8415</v>
      </c>
      <c r="I644" s="36">
        <v>40125</v>
      </c>
      <c r="J644" s="31"/>
      <c r="K644" s="5" t="e">
        <f>VLOOKUP(B644,#REF!,1,0)</f>
        <v>#REF!</v>
      </c>
    </row>
    <row r="645" spans="1:11" ht="15" customHeight="1">
      <c r="A645" s="34">
        <v>6</v>
      </c>
      <c r="B645" s="35" t="s">
        <v>4545</v>
      </c>
      <c r="C645" s="34" t="s">
        <v>4546</v>
      </c>
      <c r="D645" s="35" t="s">
        <v>4547</v>
      </c>
      <c r="E645" s="36">
        <v>1140</v>
      </c>
      <c r="F645" s="116"/>
      <c r="G645" s="36">
        <v>0</v>
      </c>
      <c r="H645" s="36">
        <v>304</v>
      </c>
      <c r="I645" s="36">
        <v>1444</v>
      </c>
      <c r="J645" s="31"/>
      <c r="K645" s="5" t="e">
        <f>VLOOKUP(B645,#REF!,1,0)</f>
        <v>#REF!</v>
      </c>
    </row>
    <row r="646" spans="1:11" ht="15" customHeight="1">
      <c r="A646" s="34">
        <v>6</v>
      </c>
      <c r="B646" s="35" t="s">
        <v>4548</v>
      </c>
      <c r="C646" s="34" t="s">
        <v>4549</v>
      </c>
      <c r="D646" s="35" t="s">
        <v>4550</v>
      </c>
      <c r="E646" s="36">
        <v>43237.48</v>
      </c>
      <c r="F646" s="116"/>
      <c r="G646" s="36">
        <v>0</v>
      </c>
      <c r="H646" s="36">
        <v>14538.73</v>
      </c>
      <c r="I646" s="36">
        <v>57776.21</v>
      </c>
      <c r="J646" s="31"/>
      <c r="K646" s="5" t="e">
        <f>VLOOKUP(B646,#REF!,1,0)</f>
        <v>#REF!</v>
      </c>
    </row>
    <row r="647" spans="1:11" ht="15" customHeight="1">
      <c r="A647" s="34">
        <v>6</v>
      </c>
      <c r="B647" s="35" t="s">
        <v>4551</v>
      </c>
      <c r="C647" s="34" t="s">
        <v>4552</v>
      </c>
      <c r="D647" s="35" t="s">
        <v>4553</v>
      </c>
      <c r="E647" s="36">
        <v>39640</v>
      </c>
      <c r="F647" s="116"/>
      <c r="G647" s="36">
        <v>0</v>
      </c>
      <c r="H647" s="36">
        <v>15145</v>
      </c>
      <c r="I647" s="36">
        <v>54785</v>
      </c>
      <c r="J647" s="31"/>
      <c r="K647" s="5" t="e">
        <f>VLOOKUP(B647,#REF!,1,0)</f>
        <v>#REF!</v>
      </c>
    </row>
    <row r="648" spans="1:11" ht="15" customHeight="1">
      <c r="A648" s="34">
        <v>6</v>
      </c>
      <c r="B648" s="35" t="s">
        <v>4554</v>
      </c>
      <c r="C648" s="34" t="s">
        <v>4555</v>
      </c>
      <c r="D648" s="35" t="s">
        <v>4556</v>
      </c>
      <c r="E648" s="36">
        <v>91280</v>
      </c>
      <c r="F648" s="116"/>
      <c r="G648" s="36">
        <v>0</v>
      </c>
      <c r="H648" s="36">
        <v>28490</v>
      </c>
      <c r="I648" s="36">
        <v>119770</v>
      </c>
      <c r="J648" s="31"/>
      <c r="K648" s="5" t="e">
        <f>VLOOKUP(B648,#REF!,1,0)</f>
        <v>#REF!</v>
      </c>
    </row>
    <row r="649" spans="1:11" ht="15" customHeight="1">
      <c r="A649" s="34">
        <v>5</v>
      </c>
      <c r="B649" s="35" t="s">
        <v>4557</v>
      </c>
      <c r="C649" s="34" t="s">
        <v>1</v>
      </c>
      <c r="D649" s="35" t="s">
        <v>4558</v>
      </c>
      <c r="E649" s="36">
        <v>122752</v>
      </c>
      <c r="F649" s="116"/>
      <c r="G649" s="36">
        <v>0</v>
      </c>
      <c r="H649" s="36">
        <v>46497</v>
      </c>
      <c r="I649" s="36">
        <v>169249</v>
      </c>
      <c r="J649" s="31"/>
      <c r="K649" s="5" t="e">
        <f>VLOOKUP(B649,#REF!,1,0)</f>
        <v>#REF!</v>
      </c>
    </row>
    <row r="650" spans="1:11" ht="15" customHeight="1">
      <c r="A650" s="34">
        <v>6</v>
      </c>
      <c r="B650" s="35" t="s">
        <v>4559</v>
      </c>
      <c r="C650" s="34" t="s">
        <v>4560</v>
      </c>
      <c r="D650" s="35" t="s">
        <v>4561</v>
      </c>
      <c r="E650" s="36">
        <v>651</v>
      </c>
      <c r="F650" s="116"/>
      <c r="G650" s="36">
        <v>0</v>
      </c>
      <c r="H650" s="36">
        <v>259</v>
      </c>
      <c r="I650" s="36">
        <v>910</v>
      </c>
      <c r="J650" s="31"/>
      <c r="K650" s="5" t="e">
        <f>VLOOKUP(B650,#REF!,1,0)</f>
        <v>#REF!</v>
      </c>
    </row>
    <row r="651" spans="1:11" ht="15" customHeight="1">
      <c r="A651" s="34">
        <v>6</v>
      </c>
      <c r="B651" s="35" t="s">
        <v>4562</v>
      </c>
      <c r="C651" s="34" t="s">
        <v>4563</v>
      </c>
      <c r="D651" s="35" t="s">
        <v>4506</v>
      </c>
      <c r="E651" s="36">
        <v>122101</v>
      </c>
      <c r="F651" s="116"/>
      <c r="G651" s="36">
        <v>0</v>
      </c>
      <c r="H651" s="36">
        <v>46238</v>
      </c>
      <c r="I651" s="36">
        <v>168339</v>
      </c>
      <c r="J651" s="31"/>
      <c r="K651" s="5" t="e">
        <f>VLOOKUP(B651,#REF!,1,0)</f>
        <v>#REF!</v>
      </c>
    </row>
    <row r="652" spans="1:11" ht="15" customHeight="1">
      <c r="A652" s="34">
        <v>5</v>
      </c>
      <c r="B652" s="35" t="s">
        <v>4564</v>
      </c>
      <c r="C652" s="34" t="s">
        <v>1</v>
      </c>
      <c r="D652" s="35" t="s">
        <v>4565</v>
      </c>
      <c r="E652" s="36">
        <v>92296.5</v>
      </c>
      <c r="F652" s="116"/>
      <c r="G652" s="36">
        <v>0</v>
      </c>
      <c r="H652" s="36">
        <v>30375.599999999999</v>
      </c>
      <c r="I652" s="36">
        <v>122672.1</v>
      </c>
      <c r="J652" s="31"/>
      <c r="K652" s="5" t="e">
        <f>VLOOKUP(B652,#REF!,1,0)</f>
        <v>#REF!</v>
      </c>
    </row>
    <row r="653" spans="1:11" ht="15" customHeight="1">
      <c r="A653" s="34">
        <v>6</v>
      </c>
      <c r="B653" s="35" t="s">
        <v>4566</v>
      </c>
      <c r="C653" s="34" t="s">
        <v>4567</v>
      </c>
      <c r="D653" s="35" t="s">
        <v>4568</v>
      </c>
      <c r="E653" s="36">
        <v>92296.5</v>
      </c>
      <c r="F653" s="116"/>
      <c r="G653" s="36">
        <v>0</v>
      </c>
      <c r="H653" s="36">
        <v>30375.599999999999</v>
      </c>
      <c r="I653" s="36">
        <v>122672.1</v>
      </c>
      <c r="J653" s="31"/>
      <c r="K653" s="5" t="e">
        <f>VLOOKUP(B653,#REF!,1,0)</f>
        <v>#REF!</v>
      </c>
    </row>
    <row r="654" spans="1:11" ht="15" customHeight="1">
      <c r="A654" s="34">
        <v>5</v>
      </c>
      <c r="B654" s="35" t="s">
        <v>4569</v>
      </c>
      <c r="C654" s="34" t="s">
        <v>1</v>
      </c>
      <c r="D654" s="35" t="s">
        <v>4570</v>
      </c>
      <c r="E654" s="36">
        <v>438801.11</v>
      </c>
      <c r="F654" s="116"/>
      <c r="G654" s="36">
        <v>3999.56</v>
      </c>
      <c r="H654" s="36">
        <v>153245.59</v>
      </c>
      <c r="I654" s="36">
        <v>588047.14</v>
      </c>
      <c r="J654" s="31"/>
      <c r="K654" s="5" t="e">
        <f>VLOOKUP(B654,#REF!,1,0)</f>
        <v>#REF!</v>
      </c>
    </row>
    <row r="655" spans="1:11" ht="15" customHeight="1">
      <c r="A655" s="34">
        <v>6</v>
      </c>
      <c r="B655" s="35" t="s">
        <v>4571</v>
      </c>
      <c r="C655" s="34" t="s">
        <v>4572</v>
      </c>
      <c r="D655" s="35" t="s">
        <v>4501</v>
      </c>
      <c r="E655" s="36">
        <v>520</v>
      </c>
      <c r="F655" s="116"/>
      <c r="G655" s="36">
        <v>0</v>
      </c>
      <c r="H655" s="36">
        <v>350</v>
      </c>
      <c r="I655" s="36">
        <v>870</v>
      </c>
      <c r="J655" s="31"/>
      <c r="K655" s="5" t="e">
        <f>VLOOKUP(B655,#REF!,1,0)</f>
        <v>#REF!</v>
      </c>
    </row>
    <row r="656" spans="1:11" ht="15" customHeight="1">
      <c r="A656" s="34">
        <v>6</v>
      </c>
      <c r="B656" s="35" t="s">
        <v>4573</v>
      </c>
      <c r="C656" s="34" t="s">
        <v>4574</v>
      </c>
      <c r="D656" s="35" t="s">
        <v>4478</v>
      </c>
      <c r="E656" s="36">
        <v>1596</v>
      </c>
      <c r="F656" s="116"/>
      <c r="G656" s="36">
        <v>0</v>
      </c>
      <c r="H656" s="36">
        <v>5171.5</v>
      </c>
      <c r="I656" s="36">
        <v>6767.5</v>
      </c>
      <c r="J656" s="31"/>
      <c r="K656" s="5" t="e">
        <f>VLOOKUP(B656,#REF!,1,0)</f>
        <v>#REF!</v>
      </c>
    </row>
    <row r="657" spans="1:11" ht="15" customHeight="1">
      <c r="A657" s="34">
        <v>6</v>
      </c>
      <c r="B657" s="35" t="s">
        <v>4575</v>
      </c>
      <c r="C657" s="34" t="s">
        <v>4576</v>
      </c>
      <c r="D657" s="35" t="s">
        <v>4577</v>
      </c>
      <c r="E657" s="36">
        <v>21715.3</v>
      </c>
      <c r="F657" s="116"/>
      <c r="G657" s="36">
        <v>0</v>
      </c>
      <c r="H657" s="36">
        <v>7377.7</v>
      </c>
      <c r="I657" s="36">
        <v>29093</v>
      </c>
      <c r="J657" s="31"/>
      <c r="K657" s="5" t="e">
        <f>VLOOKUP(B657,#REF!,1,0)</f>
        <v>#REF!</v>
      </c>
    </row>
    <row r="658" spans="1:11" ht="15" customHeight="1">
      <c r="A658" s="34">
        <v>6</v>
      </c>
      <c r="B658" s="35" t="s">
        <v>4578</v>
      </c>
      <c r="C658" s="34" t="s">
        <v>4579</v>
      </c>
      <c r="D658" s="35" t="s">
        <v>4488</v>
      </c>
      <c r="E658" s="36">
        <v>12985.1</v>
      </c>
      <c r="F658" s="116"/>
      <c r="G658" s="36">
        <v>0</v>
      </c>
      <c r="H658" s="36">
        <v>4833.5</v>
      </c>
      <c r="I658" s="36">
        <v>17818.599999999999</v>
      </c>
      <c r="J658" s="31"/>
      <c r="K658" s="5" t="e">
        <f>VLOOKUP(B658,#REF!,1,0)</f>
        <v>#REF!</v>
      </c>
    </row>
    <row r="659" spans="1:11" ht="15" customHeight="1">
      <c r="A659" s="34">
        <v>6</v>
      </c>
      <c r="B659" s="35" t="s">
        <v>4580</v>
      </c>
      <c r="C659" s="34" t="s">
        <v>4581</v>
      </c>
      <c r="D659" s="35" t="s">
        <v>4582</v>
      </c>
      <c r="E659" s="36">
        <v>80</v>
      </c>
      <c r="F659" s="116"/>
      <c r="G659" s="36">
        <v>0</v>
      </c>
      <c r="H659" s="36">
        <v>80</v>
      </c>
      <c r="I659" s="36">
        <v>160</v>
      </c>
      <c r="J659" s="31"/>
      <c r="K659" s="5" t="e">
        <f>VLOOKUP(B659,#REF!,1,0)</f>
        <v>#REF!</v>
      </c>
    </row>
    <row r="660" spans="1:11" ht="15" customHeight="1">
      <c r="A660" s="34">
        <v>6</v>
      </c>
      <c r="B660" s="35" t="s">
        <v>4583</v>
      </c>
      <c r="C660" s="34" t="s">
        <v>4584</v>
      </c>
      <c r="D660" s="35" t="s">
        <v>4585</v>
      </c>
      <c r="E660" s="36">
        <v>10</v>
      </c>
      <c r="F660" s="116"/>
      <c r="G660" s="36">
        <v>0</v>
      </c>
      <c r="H660" s="36">
        <v>0</v>
      </c>
      <c r="I660" s="36">
        <v>10</v>
      </c>
      <c r="J660" s="31"/>
      <c r="K660" s="5" t="e">
        <f>VLOOKUP(B660,#REF!,1,0)</f>
        <v>#REF!</v>
      </c>
    </row>
    <row r="661" spans="1:11" ht="15" customHeight="1">
      <c r="A661" s="34">
        <v>6</v>
      </c>
      <c r="B661" s="35" t="s">
        <v>4586</v>
      </c>
      <c r="C661" s="34" t="s">
        <v>4587</v>
      </c>
      <c r="D661" s="35" t="s">
        <v>4588</v>
      </c>
      <c r="E661" s="36">
        <v>344779</v>
      </c>
      <c r="F661" s="116"/>
      <c r="G661" s="36">
        <v>0</v>
      </c>
      <c r="H661" s="36">
        <v>117258</v>
      </c>
      <c r="I661" s="36">
        <v>462037</v>
      </c>
      <c r="J661" s="31"/>
      <c r="K661" s="5" t="e">
        <f>VLOOKUP(B661,#REF!,1,0)</f>
        <v>#REF!</v>
      </c>
    </row>
    <row r="662" spans="1:11" ht="15" customHeight="1">
      <c r="A662" s="34">
        <v>6</v>
      </c>
      <c r="B662" s="35" t="s">
        <v>4589</v>
      </c>
      <c r="C662" s="34" t="s">
        <v>4590</v>
      </c>
      <c r="D662" s="35" t="s">
        <v>4591</v>
      </c>
      <c r="E662" s="36">
        <v>70</v>
      </c>
      <c r="F662" s="116"/>
      <c r="G662" s="36">
        <v>0</v>
      </c>
      <c r="H662" s="36">
        <v>10</v>
      </c>
      <c r="I662" s="36">
        <v>80</v>
      </c>
      <c r="J662" s="31"/>
      <c r="K662" s="5" t="e">
        <f>VLOOKUP(B662,#REF!,1,0)</f>
        <v>#REF!</v>
      </c>
    </row>
    <row r="663" spans="1:11" ht="15" customHeight="1">
      <c r="A663" s="34">
        <v>6</v>
      </c>
      <c r="B663" s="35" t="s">
        <v>4592</v>
      </c>
      <c r="C663" s="34" t="s">
        <v>4593</v>
      </c>
      <c r="D663" s="35" t="s">
        <v>4594</v>
      </c>
      <c r="E663" s="36">
        <v>57045.71</v>
      </c>
      <c r="F663" s="116"/>
      <c r="G663" s="36">
        <v>3999.56</v>
      </c>
      <c r="H663" s="36">
        <v>18164.89</v>
      </c>
      <c r="I663" s="36">
        <v>71211.039999999994</v>
      </c>
      <c r="J663" s="31"/>
      <c r="K663" s="5" t="e">
        <f>VLOOKUP(B663,#REF!,1,0)</f>
        <v>#REF!</v>
      </c>
    </row>
    <row r="664" spans="1:11" ht="15" customHeight="1">
      <c r="A664" s="34">
        <v>4</v>
      </c>
      <c r="B664" s="35" t="s">
        <v>4595</v>
      </c>
      <c r="C664" s="34" t="s">
        <v>1</v>
      </c>
      <c r="D664" s="35" t="s">
        <v>4596</v>
      </c>
      <c r="E664" s="36">
        <v>1053180.46</v>
      </c>
      <c r="F664" s="116"/>
      <c r="G664" s="36">
        <v>8220.7800000000007</v>
      </c>
      <c r="H664" s="36">
        <v>379537.04</v>
      </c>
      <c r="I664" s="36">
        <v>1424496.72</v>
      </c>
      <c r="J664" s="31"/>
      <c r="K664" s="5" t="e">
        <f>VLOOKUP(B664,#REF!,1,0)</f>
        <v>#REF!</v>
      </c>
    </row>
    <row r="665" spans="1:11" ht="15" customHeight="1">
      <c r="A665" s="34">
        <v>6</v>
      </c>
      <c r="B665" s="35" t="s">
        <v>4597</v>
      </c>
      <c r="C665" s="34" t="s">
        <v>4598</v>
      </c>
      <c r="D665" s="35" t="s">
        <v>4599</v>
      </c>
      <c r="E665" s="36">
        <v>260758.27</v>
      </c>
      <c r="F665" s="116"/>
      <c r="G665" s="36">
        <v>0</v>
      </c>
      <c r="H665" s="36">
        <v>74603.12</v>
      </c>
      <c r="I665" s="36">
        <v>335361.39</v>
      </c>
      <c r="J665" s="31"/>
      <c r="K665" s="5" t="e">
        <f>VLOOKUP(B665,#REF!,1,0)</f>
        <v>#REF!</v>
      </c>
    </row>
    <row r="666" spans="1:11" ht="15" customHeight="1">
      <c r="A666" s="34">
        <v>6</v>
      </c>
      <c r="B666" s="35" t="s">
        <v>4600</v>
      </c>
      <c r="C666" s="34" t="s">
        <v>4601</v>
      </c>
      <c r="D666" s="35" t="s">
        <v>4602</v>
      </c>
      <c r="E666" s="36">
        <v>5852.51</v>
      </c>
      <c r="F666" s="116"/>
      <c r="G666" s="36">
        <v>0</v>
      </c>
      <c r="H666" s="36">
        <v>2586.04</v>
      </c>
      <c r="I666" s="36">
        <v>8438.5499999999993</v>
      </c>
      <c r="J666" s="31"/>
      <c r="K666" s="5" t="e">
        <f>VLOOKUP(B666,#REF!,1,0)</f>
        <v>#REF!</v>
      </c>
    </row>
    <row r="667" spans="1:11" ht="15" customHeight="1">
      <c r="A667" s="34">
        <v>6</v>
      </c>
      <c r="B667" s="35" t="s">
        <v>4603</v>
      </c>
      <c r="C667" s="34" t="s">
        <v>4604</v>
      </c>
      <c r="D667" s="35" t="s">
        <v>4605</v>
      </c>
      <c r="E667" s="36">
        <v>8043.59</v>
      </c>
      <c r="F667" s="116"/>
      <c r="G667" s="36">
        <v>0</v>
      </c>
      <c r="H667" s="36">
        <v>2862.44</v>
      </c>
      <c r="I667" s="36">
        <v>10906.03</v>
      </c>
      <c r="J667" s="31"/>
      <c r="K667" s="5" t="e">
        <f>VLOOKUP(B667,#REF!,1,0)</f>
        <v>#REF!</v>
      </c>
    </row>
    <row r="668" spans="1:11" ht="15" customHeight="1">
      <c r="A668" s="34">
        <v>6</v>
      </c>
      <c r="B668" s="35" t="s">
        <v>4606</v>
      </c>
      <c r="C668" s="34" t="s">
        <v>4607</v>
      </c>
      <c r="D668" s="35" t="s">
        <v>4608</v>
      </c>
      <c r="E668" s="36">
        <v>4993.28</v>
      </c>
      <c r="F668" s="116"/>
      <c r="G668" s="36">
        <v>35.36</v>
      </c>
      <c r="H668" s="36">
        <v>1995.23</v>
      </c>
      <c r="I668" s="36">
        <v>6953.15</v>
      </c>
      <c r="J668" s="31"/>
      <c r="K668" s="5" t="e">
        <f>VLOOKUP(B668,#REF!,1,0)</f>
        <v>#REF!</v>
      </c>
    </row>
    <row r="669" spans="1:11" ht="15" customHeight="1">
      <c r="A669" s="34">
        <v>6</v>
      </c>
      <c r="B669" s="35" t="s">
        <v>4609</v>
      </c>
      <c r="C669" s="34" t="s">
        <v>4610</v>
      </c>
      <c r="D669" s="35" t="s">
        <v>4611</v>
      </c>
      <c r="E669" s="36">
        <v>1119.5999999999999</v>
      </c>
      <c r="F669" s="116"/>
      <c r="G669" s="36">
        <v>0</v>
      </c>
      <c r="H669" s="36">
        <v>785.4</v>
      </c>
      <c r="I669" s="36">
        <v>1905</v>
      </c>
      <c r="J669" s="31"/>
      <c r="K669" s="5" t="e">
        <f>VLOOKUP(B669,#REF!,1,0)</f>
        <v>#REF!</v>
      </c>
    </row>
    <row r="670" spans="1:11" ht="15" customHeight="1">
      <c r="A670" s="34">
        <v>6</v>
      </c>
      <c r="B670" s="35" t="s">
        <v>4612</v>
      </c>
      <c r="C670" s="34" t="s">
        <v>4613</v>
      </c>
      <c r="D670" s="35" t="s">
        <v>4614</v>
      </c>
      <c r="E670" s="36">
        <v>4981.63</v>
      </c>
      <c r="F670" s="116"/>
      <c r="G670" s="36">
        <v>0</v>
      </c>
      <c r="H670" s="36">
        <v>1764.67</v>
      </c>
      <c r="I670" s="36">
        <v>6746.3</v>
      </c>
      <c r="J670" s="31"/>
      <c r="K670" s="5" t="e">
        <f>VLOOKUP(B670,#REF!,1,0)</f>
        <v>#REF!</v>
      </c>
    </row>
    <row r="671" spans="1:11" ht="15" customHeight="1">
      <c r="A671" s="34">
        <v>6</v>
      </c>
      <c r="B671" s="35" t="s">
        <v>5990</v>
      </c>
      <c r="C671" s="34" t="s">
        <v>5991</v>
      </c>
      <c r="D671" s="35" t="s">
        <v>5992</v>
      </c>
      <c r="E671" s="36">
        <v>3784.46</v>
      </c>
      <c r="F671" s="116"/>
      <c r="G671" s="36">
        <v>4793.32</v>
      </c>
      <c r="H671" s="36">
        <v>9586.64</v>
      </c>
      <c r="I671" s="36">
        <v>8577.7800000000007</v>
      </c>
      <c r="J671" s="31"/>
      <c r="K671" s="5" t="e">
        <f>VLOOKUP(B671,#REF!,1,0)</f>
        <v>#REF!</v>
      </c>
    </row>
    <row r="672" spans="1:11" ht="15" customHeight="1">
      <c r="A672" s="34">
        <v>6</v>
      </c>
      <c r="B672" s="35" t="s">
        <v>5993</v>
      </c>
      <c r="C672" s="34" t="s">
        <v>5994</v>
      </c>
      <c r="D672" s="35" t="s">
        <v>5995</v>
      </c>
      <c r="E672" s="36">
        <v>17</v>
      </c>
      <c r="F672" s="116"/>
      <c r="G672" s="36">
        <v>0</v>
      </c>
      <c r="H672" s="36">
        <v>34</v>
      </c>
      <c r="I672" s="36">
        <v>51</v>
      </c>
      <c r="J672" s="31"/>
      <c r="K672" s="5" t="e">
        <f>VLOOKUP(B672,#REF!,1,0)</f>
        <v>#REF!</v>
      </c>
    </row>
    <row r="673" spans="1:11" ht="15" customHeight="1">
      <c r="A673" s="34">
        <v>6</v>
      </c>
      <c r="B673" s="35" t="s">
        <v>4615</v>
      </c>
      <c r="C673" s="34" t="s">
        <v>4616</v>
      </c>
      <c r="D673" s="35" t="s">
        <v>4617</v>
      </c>
      <c r="E673" s="36">
        <v>819.79</v>
      </c>
      <c r="F673" s="116"/>
      <c r="G673" s="36">
        <v>0.1</v>
      </c>
      <c r="H673" s="36">
        <v>188.54</v>
      </c>
      <c r="I673" s="36">
        <v>1008.23</v>
      </c>
      <c r="J673" s="31"/>
      <c r="K673" s="5" t="e">
        <f>VLOOKUP(B673,#REF!,1,0)</f>
        <v>#REF!</v>
      </c>
    </row>
    <row r="674" spans="1:11" ht="15" customHeight="1">
      <c r="A674" s="34">
        <v>6</v>
      </c>
      <c r="B674" s="35" t="s">
        <v>4618</v>
      </c>
      <c r="C674" s="34" t="s">
        <v>4619</v>
      </c>
      <c r="D674" s="35" t="s">
        <v>4620</v>
      </c>
      <c r="E674" s="36">
        <v>1095.26</v>
      </c>
      <c r="F674" s="116"/>
      <c r="G674" s="36">
        <v>0</v>
      </c>
      <c r="H674" s="36">
        <v>0</v>
      </c>
      <c r="I674" s="36">
        <v>1095.26</v>
      </c>
      <c r="J674" s="31"/>
      <c r="K674" s="5" t="e">
        <f>VLOOKUP(B674,#REF!,1,0)</f>
        <v>#REF!</v>
      </c>
    </row>
    <row r="675" spans="1:11" ht="15" customHeight="1">
      <c r="A675" s="34">
        <v>6</v>
      </c>
      <c r="B675" s="35" t="s">
        <v>4621</v>
      </c>
      <c r="C675" s="34" t="s">
        <v>4622</v>
      </c>
      <c r="D675" s="35" t="s">
        <v>4623</v>
      </c>
      <c r="E675" s="36">
        <v>3594.88</v>
      </c>
      <c r="F675" s="116"/>
      <c r="G675" s="36">
        <v>0</v>
      </c>
      <c r="H675" s="36">
        <v>1505.77</v>
      </c>
      <c r="I675" s="36">
        <v>5100.6499999999996</v>
      </c>
      <c r="J675" s="31"/>
      <c r="K675" s="5" t="e">
        <f>VLOOKUP(B675,#REF!,1,0)</f>
        <v>#REF!</v>
      </c>
    </row>
    <row r="676" spans="1:11" ht="15" customHeight="1">
      <c r="A676" s="34">
        <v>6</v>
      </c>
      <c r="B676" s="35" t="s">
        <v>4624</v>
      </c>
      <c r="C676" s="34" t="s">
        <v>4625</v>
      </c>
      <c r="D676" s="35" t="s">
        <v>4626</v>
      </c>
      <c r="E676" s="36">
        <v>78311.56</v>
      </c>
      <c r="F676" s="116"/>
      <c r="G676" s="36">
        <v>0</v>
      </c>
      <c r="H676" s="36">
        <v>24736.45</v>
      </c>
      <c r="I676" s="36">
        <v>103048.01</v>
      </c>
      <c r="J676" s="31"/>
      <c r="K676" s="5" t="e">
        <f>VLOOKUP(B676,#REF!,1,0)</f>
        <v>#REF!</v>
      </c>
    </row>
    <row r="677" spans="1:11" ht="15" customHeight="1">
      <c r="A677" s="34">
        <v>6</v>
      </c>
      <c r="B677" s="35" t="s">
        <v>4627</v>
      </c>
      <c r="C677" s="34" t="s">
        <v>4628</v>
      </c>
      <c r="D677" s="35" t="s">
        <v>4629</v>
      </c>
      <c r="E677" s="36">
        <v>796.26</v>
      </c>
      <c r="F677" s="116"/>
      <c r="G677" s="36">
        <v>0</v>
      </c>
      <c r="H677" s="36">
        <v>189.46</v>
      </c>
      <c r="I677" s="36">
        <v>985.72</v>
      </c>
      <c r="J677" s="31"/>
      <c r="K677" s="5" t="e">
        <f>VLOOKUP(B677,#REF!,1,0)</f>
        <v>#REF!</v>
      </c>
    </row>
    <row r="678" spans="1:11" ht="15" customHeight="1">
      <c r="A678" s="34">
        <v>6</v>
      </c>
      <c r="B678" s="35" t="s">
        <v>5927</v>
      </c>
      <c r="C678" s="34" t="s">
        <v>5928</v>
      </c>
      <c r="D678" s="35" t="s">
        <v>5929</v>
      </c>
      <c r="E678" s="36">
        <v>1394.67</v>
      </c>
      <c r="F678" s="116"/>
      <c r="G678" s="36">
        <v>661.36</v>
      </c>
      <c r="H678" s="36">
        <v>1322.72</v>
      </c>
      <c r="I678" s="36">
        <v>2056.0300000000002</v>
      </c>
      <c r="J678" s="31"/>
      <c r="K678" s="5" t="e">
        <f>VLOOKUP(B678,#REF!,1,0)</f>
        <v>#REF!</v>
      </c>
    </row>
    <row r="679" spans="1:11" ht="15" customHeight="1">
      <c r="A679" s="34">
        <v>6</v>
      </c>
      <c r="B679" s="35" t="s">
        <v>4630</v>
      </c>
      <c r="C679" s="34" t="s">
        <v>4631</v>
      </c>
      <c r="D679" s="35" t="s">
        <v>4632</v>
      </c>
      <c r="E679" s="36">
        <v>127.6</v>
      </c>
      <c r="F679" s="116"/>
      <c r="G679" s="36">
        <v>53.53</v>
      </c>
      <c r="H679" s="36">
        <v>107.06</v>
      </c>
      <c r="I679" s="36">
        <v>181.13</v>
      </c>
      <c r="J679" s="31"/>
      <c r="K679" s="5" t="e">
        <f>VLOOKUP(B679,#REF!,1,0)</f>
        <v>#REF!</v>
      </c>
    </row>
    <row r="680" spans="1:11" ht="15" customHeight="1">
      <c r="A680" s="34">
        <v>6</v>
      </c>
      <c r="B680" s="35" t="s">
        <v>4633</v>
      </c>
      <c r="C680" s="34" t="s">
        <v>4634</v>
      </c>
      <c r="D680" s="35" t="s">
        <v>4635</v>
      </c>
      <c r="E680" s="36">
        <v>6949.91</v>
      </c>
      <c r="F680" s="116"/>
      <c r="G680" s="36">
        <v>0</v>
      </c>
      <c r="H680" s="36">
        <v>2847.96</v>
      </c>
      <c r="I680" s="36">
        <v>9797.8700000000008</v>
      </c>
      <c r="J680" s="31"/>
      <c r="K680" s="5" t="e">
        <f>VLOOKUP(B680,#REF!,1,0)</f>
        <v>#REF!</v>
      </c>
    </row>
    <row r="681" spans="1:11" ht="15" customHeight="1">
      <c r="A681" s="34">
        <v>6</v>
      </c>
      <c r="B681" s="35" t="s">
        <v>4636</v>
      </c>
      <c r="C681" s="34" t="s">
        <v>4637</v>
      </c>
      <c r="D681" s="35" t="s">
        <v>4638</v>
      </c>
      <c r="E681" s="36">
        <v>2.2000000000000002</v>
      </c>
      <c r="F681" s="116"/>
      <c r="G681" s="36">
        <v>0</v>
      </c>
      <c r="H681" s="36">
        <v>0</v>
      </c>
      <c r="I681" s="36">
        <v>2.2000000000000002</v>
      </c>
      <c r="J681" s="31"/>
      <c r="K681" s="5" t="e">
        <f>VLOOKUP(B681,#REF!,1,0)</f>
        <v>#REF!</v>
      </c>
    </row>
    <row r="682" spans="1:11" ht="15" customHeight="1">
      <c r="A682" s="34">
        <v>6</v>
      </c>
      <c r="B682" s="35" t="s">
        <v>4639</v>
      </c>
      <c r="C682" s="34" t="s">
        <v>4640</v>
      </c>
      <c r="D682" s="35" t="s">
        <v>4641</v>
      </c>
      <c r="E682" s="36">
        <v>9939.74</v>
      </c>
      <c r="F682" s="116"/>
      <c r="G682" s="36">
        <v>0</v>
      </c>
      <c r="H682" s="36">
        <v>4573.1000000000004</v>
      </c>
      <c r="I682" s="36">
        <v>14512.84</v>
      </c>
      <c r="J682" s="31"/>
      <c r="K682" s="5" t="e">
        <f>VLOOKUP(B682,#REF!,1,0)</f>
        <v>#REF!</v>
      </c>
    </row>
    <row r="683" spans="1:11" ht="15" customHeight="1">
      <c r="A683" s="34">
        <v>6</v>
      </c>
      <c r="B683" s="35" t="s">
        <v>4642</v>
      </c>
      <c r="C683" s="34" t="s">
        <v>4643</v>
      </c>
      <c r="D683" s="35" t="s">
        <v>4644</v>
      </c>
      <c r="E683" s="36">
        <v>1656.79</v>
      </c>
      <c r="F683" s="116"/>
      <c r="G683" s="36">
        <v>4.55</v>
      </c>
      <c r="H683" s="36">
        <v>552.54</v>
      </c>
      <c r="I683" s="36">
        <v>2204.7800000000002</v>
      </c>
      <c r="J683" s="31"/>
      <c r="K683" s="5" t="e">
        <f>VLOOKUP(B683,#REF!,1,0)</f>
        <v>#REF!</v>
      </c>
    </row>
    <row r="684" spans="1:11" ht="15" customHeight="1">
      <c r="A684" s="34">
        <v>6</v>
      </c>
      <c r="B684" s="35" t="s">
        <v>4645</v>
      </c>
      <c r="C684" s="34" t="s">
        <v>4646</v>
      </c>
      <c r="D684" s="35" t="s">
        <v>4647</v>
      </c>
      <c r="E684" s="36">
        <v>474.29</v>
      </c>
      <c r="F684" s="116"/>
      <c r="G684" s="36">
        <v>2</v>
      </c>
      <c r="H684" s="36">
        <v>147.59</v>
      </c>
      <c r="I684" s="36">
        <v>619.88</v>
      </c>
      <c r="J684" s="31"/>
      <c r="K684" s="5" t="e">
        <f>VLOOKUP(B684,#REF!,1,0)</f>
        <v>#REF!</v>
      </c>
    </row>
    <row r="685" spans="1:11" ht="15" customHeight="1">
      <c r="A685" s="34">
        <v>6</v>
      </c>
      <c r="B685" s="35" t="s">
        <v>4648</v>
      </c>
      <c r="C685" s="34" t="s">
        <v>4649</v>
      </c>
      <c r="D685" s="35" t="s">
        <v>4650</v>
      </c>
      <c r="E685" s="36">
        <v>1348.68</v>
      </c>
      <c r="F685" s="116"/>
      <c r="G685" s="36">
        <v>0</v>
      </c>
      <c r="H685" s="36">
        <v>483.65</v>
      </c>
      <c r="I685" s="36">
        <v>1832.33</v>
      </c>
      <c r="J685" s="31"/>
      <c r="K685" s="5" t="e">
        <f>VLOOKUP(B685,#REF!,1,0)</f>
        <v>#REF!</v>
      </c>
    </row>
    <row r="686" spans="1:11" ht="15" customHeight="1">
      <c r="A686" s="34">
        <v>6</v>
      </c>
      <c r="B686" s="35" t="s">
        <v>4651</v>
      </c>
      <c r="C686" s="34" t="s">
        <v>4652</v>
      </c>
      <c r="D686" s="35" t="s">
        <v>4653</v>
      </c>
      <c r="E686" s="36">
        <v>312151.96000000002</v>
      </c>
      <c r="F686" s="116"/>
      <c r="G686" s="36">
        <v>0</v>
      </c>
      <c r="H686" s="36">
        <v>103667.89</v>
      </c>
      <c r="I686" s="36">
        <v>415819.85</v>
      </c>
      <c r="J686" s="31"/>
      <c r="K686" s="5" t="e">
        <f>VLOOKUP(B686,#REF!,1,0)</f>
        <v>#REF!</v>
      </c>
    </row>
    <row r="687" spans="1:11" ht="15" customHeight="1">
      <c r="A687" s="34">
        <v>6</v>
      </c>
      <c r="B687" s="35" t="s">
        <v>4654</v>
      </c>
      <c r="C687" s="34" t="s">
        <v>4655</v>
      </c>
      <c r="D687" s="35" t="s">
        <v>4656</v>
      </c>
      <c r="E687" s="36">
        <v>125952.76</v>
      </c>
      <c r="F687" s="116"/>
      <c r="G687" s="36">
        <v>0</v>
      </c>
      <c r="H687" s="36">
        <v>52903.89</v>
      </c>
      <c r="I687" s="36">
        <v>178856.65</v>
      </c>
      <c r="J687" s="31"/>
      <c r="K687" s="5" t="e">
        <f>VLOOKUP(B687,#REF!,1,0)</f>
        <v>#REF!</v>
      </c>
    </row>
    <row r="688" spans="1:11" ht="15" customHeight="1">
      <c r="A688" s="34">
        <v>6</v>
      </c>
      <c r="B688" s="35" t="s">
        <v>4657</v>
      </c>
      <c r="C688" s="34" t="s">
        <v>4658</v>
      </c>
      <c r="D688" s="35" t="s">
        <v>4659</v>
      </c>
      <c r="E688" s="36">
        <v>134730.14000000001</v>
      </c>
      <c r="F688" s="116"/>
      <c r="G688" s="36">
        <v>0</v>
      </c>
      <c r="H688" s="36">
        <v>64982.59</v>
      </c>
      <c r="I688" s="36">
        <v>199712.73</v>
      </c>
      <c r="J688" s="31"/>
      <c r="K688" s="5" t="e">
        <f>VLOOKUP(B688,#REF!,1,0)</f>
        <v>#REF!</v>
      </c>
    </row>
    <row r="689" spans="1:11" ht="15" customHeight="1">
      <c r="A689" s="34">
        <v>6</v>
      </c>
      <c r="B689" s="35" t="s">
        <v>4660</v>
      </c>
      <c r="C689" s="34" t="s">
        <v>4661</v>
      </c>
      <c r="D689" s="35" t="s">
        <v>4662</v>
      </c>
      <c r="E689" s="36">
        <v>56885.73</v>
      </c>
      <c r="F689" s="116"/>
      <c r="G689" s="36">
        <v>2069.48</v>
      </c>
      <c r="H689" s="36">
        <v>23015.17</v>
      </c>
      <c r="I689" s="36">
        <v>77831.42</v>
      </c>
      <c r="J689" s="31"/>
      <c r="K689" s="5" t="e">
        <f>VLOOKUP(B689,#REF!,1,0)</f>
        <v>#REF!</v>
      </c>
    </row>
    <row r="690" spans="1:11" ht="15" customHeight="1">
      <c r="A690" s="34">
        <v>6</v>
      </c>
      <c r="B690" s="35" t="s">
        <v>4663</v>
      </c>
      <c r="C690" s="34" t="s">
        <v>4664</v>
      </c>
      <c r="D690" s="35" t="s">
        <v>4665</v>
      </c>
      <c r="E690" s="36">
        <v>20245.349999999999</v>
      </c>
      <c r="F690" s="116"/>
      <c r="G690" s="36">
        <v>0</v>
      </c>
      <c r="H690" s="36">
        <v>2191.04</v>
      </c>
      <c r="I690" s="36">
        <v>22436.39</v>
      </c>
      <c r="J690" s="31"/>
      <c r="K690" s="5" t="e">
        <f>VLOOKUP(B690,#REF!,1,0)</f>
        <v>#REF!</v>
      </c>
    </row>
    <row r="691" spans="1:11" ht="15" customHeight="1">
      <c r="A691" s="34">
        <v>6</v>
      </c>
      <c r="B691" s="35" t="s">
        <v>4669</v>
      </c>
      <c r="C691" s="34" t="s">
        <v>4670</v>
      </c>
      <c r="D691" s="35" t="s">
        <v>4671</v>
      </c>
      <c r="E691" s="36">
        <v>7152.55</v>
      </c>
      <c r="F691" s="116"/>
      <c r="G691" s="36">
        <v>601.08000000000004</v>
      </c>
      <c r="H691" s="36">
        <v>1904.08</v>
      </c>
      <c r="I691" s="36">
        <v>8455.5499999999993</v>
      </c>
      <c r="J691" s="31"/>
      <c r="K691" s="5" t="e">
        <f>VLOOKUP(B691,#REF!,1,0)</f>
        <v>#REF!</v>
      </c>
    </row>
    <row r="692" spans="1:11" ht="15" customHeight="1">
      <c r="A692" s="34">
        <v>3</v>
      </c>
      <c r="B692" s="35" t="s">
        <v>4672</v>
      </c>
      <c r="C692" s="34" t="s">
        <v>1</v>
      </c>
      <c r="D692" s="35" t="s">
        <v>4673</v>
      </c>
      <c r="E692" s="36">
        <v>6487787.8200000003</v>
      </c>
      <c r="F692" s="116"/>
      <c r="G692" s="36">
        <v>546.95000000000005</v>
      </c>
      <c r="H692" s="36">
        <v>1589107.96</v>
      </c>
      <c r="I692" s="36">
        <v>8076348.8300000001</v>
      </c>
      <c r="J692" s="31"/>
      <c r="K692" s="5" t="e">
        <f>VLOOKUP(B692,#REF!,1,0)</f>
        <v>#REF!</v>
      </c>
    </row>
    <row r="693" spans="1:11" ht="15" customHeight="1">
      <c r="A693" s="34">
        <v>4</v>
      </c>
      <c r="B693" s="35" t="s">
        <v>4674</v>
      </c>
      <c r="C693" s="34" t="s">
        <v>1</v>
      </c>
      <c r="D693" s="35" t="s">
        <v>4675</v>
      </c>
      <c r="E693" s="36">
        <v>2401634.3199999998</v>
      </c>
      <c r="F693" s="116"/>
      <c r="G693" s="36">
        <v>0</v>
      </c>
      <c r="H693" s="36">
        <v>467197.85</v>
      </c>
      <c r="I693" s="36">
        <v>2868832.17</v>
      </c>
      <c r="J693" s="31"/>
      <c r="K693" s="5" t="e">
        <f>VLOOKUP(B693,#REF!,1,0)</f>
        <v>#REF!</v>
      </c>
    </row>
    <row r="694" spans="1:11" ht="15" customHeight="1">
      <c r="A694" s="34">
        <v>6</v>
      </c>
      <c r="B694" s="35" t="s">
        <v>4676</v>
      </c>
      <c r="C694" s="34" t="s">
        <v>4677</v>
      </c>
      <c r="D694" s="35" t="s">
        <v>4678</v>
      </c>
      <c r="E694" s="36">
        <v>601866.18999999994</v>
      </c>
      <c r="F694" s="116"/>
      <c r="G694" s="36">
        <v>0</v>
      </c>
      <c r="H694" s="36">
        <v>20408.009999999998</v>
      </c>
      <c r="I694" s="36">
        <v>622274.19999999995</v>
      </c>
      <c r="J694" s="31"/>
      <c r="K694" s="5" t="e">
        <f>VLOOKUP(B694,#REF!,1,0)</f>
        <v>#REF!</v>
      </c>
    </row>
    <row r="695" spans="1:11" ht="15" customHeight="1">
      <c r="A695" s="34">
        <v>6</v>
      </c>
      <c r="B695" s="35" t="s">
        <v>4679</v>
      </c>
      <c r="C695" s="34" t="s">
        <v>4680</v>
      </c>
      <c r="D695" s="35" t="s">
        <v>4681</v>
      </c>
      <c r="E695" s="36">
        <v>1004736.13</v>
      </c>
      <c r="F695" s="116"/>
      <c r="G695" s="36">
        <v>0</v>
      </c>
      <c r="H695" s="36">
        <v>133633.46</v>
      </c>
      <c r="I695" s="36">
        <v>1138369.5900000001</v>
      </c>
      <c r="J695" s="31"/>
      <c r="K695" s="5" t="e">
        <f>VLOOKUP(B695,#REF!,1,0)</f>
        <v>#REF!</v>
      </c>
    </row>
    <row r="696" spans="1:11" ht="15" customHeight="1">
      <c r="A696" s="34">
        <v>6</v>
      </c>
      <c r="B696" s="35" t="s">
        <v>4682</v>
      </c>
      <c r="C696" s="34" t="s">
        <v>4683</v>
      </c>
      <c r="D696" s="35" t="s">
        <v>4684</v>
      </c>
      <c r="E696" s="36">
        <v>795032</v>
      </c>
      <c r="F696" s="116"/>
      <c r="G696" s="36">
        <v>0</v>
      </c>
      <c r="H696" s="36">
        <v>313156.38</v>
      </c>
      <c r="I696" s="36">
        <v>1108188.3799999999</v>
      </c>
      <c r="J696" s="31"/>
      <c r="K696" s="5" t="e">
        <f>VLOOKUP(B696,#REF!,1,0)</f>
        <v>#REF!</v>
      </c>
    </row>
    <row r="697" spans="1:11" ht="15" customHeight="1">
      <c r="A697" s="34">
        <v>4</v>
      </c>
      <c r="B697" s="35" t="s">
        <v>4685</v>
      </c>
      <c r="C697" s="34" t="s">
        <v>1</v>
      </c>
      <c r="D697" s="35" t="s">
        <v>4686</v>
      </c>
      <c r="E697" s="36">
        <v>13396.68</v>
      </c>
      <c r="F697" s="116"/>
      <c r="G697" s="36">
        <v>0</v>
      </c>
      <c r="H697" s="36">
        <v>1018.37</v>
      </c>
      <c r="I697" s="36">
        <v>14415.05</v>
      </c>
      <c r="J697" s="31"/>
      <c r="K697" s="5" t="e">
        <f>VLOOKUP(B697,#REF!,1,0)</f>
        <v>#REF!</v>
      </c>
    </row>
    <row r="698" spans="1:11" ht="15" customHeight="1">
      <c r="A698" s="34">
        <v>6</v>
      </c>
      <c r="B698" s="35" t="s">
        <v>4687</v>
      </c>
      <c r="C698" s="34" t="s">
        <v>4688</v>
      </c>
      <c r="D698" s="35" t="s">
        <v>3337</v>
      </c>
      <c r="E698" s="36">
        <v>13396.68</v>
      </c>
      <c r="F698" s="116"/>
      <c r="G698" s="36">
        <v>0</v>
      </c>
      <c r="H698" s="36">
        <v>1018.37</v>
      </c>
      <c r="I698" s="36">
        <v>14415.05</v>
      </c>
      <c r="J698" s="31"/>
      <c r="K698" s="5" t="e">
        <f>VLOOKUP(B698,#REF!,1,0)</f>
        <v>#REF!</v>
      </c>
    </row>
    <row r="699" spans="1:11" ht="15" customHeight="1">
      <c r="A699" s="34">
        <v>4</v>
      </c>
      <c r="B699" s="35" t="s">
        <v>4689</v>
      </c>
      <c r="C699" s="34" t="s">
        <v>1</v>
      </c>
      <c r="D699" s="35" t="s">
        <v>4690</v>
      </c>
      <c r="E699" s="36">
        <v>2256548.7599999998</v>
      </c>
      <c r="F699" s="116"/>
      <c r="G699" s="36">
        <v>0</v>
      </c>
      <c r="H699" s="36">
        <v>684034.14</v>
      </c>
      <c r="I699" s="36">
        <v>2940582.9</v>
      </c>
      <c r="J699" s="31"/>
      <c r="K699" s="5" t="e">
        <f>VLOOKUP(B699,#REF!,1,0)</f>
        <v>#REF!</v>
      </c>
    </row>
    <row r="700" spans="1:11" ht="15" customHeight="1">
      <c r="A700" s="34">
        <v>6</v>
      </c>
      <c r="B700" s="35" t="s">
        <v>4691</v>
      </c>
      <c r="C700" s="34" t="s">
        <v>4692</v>
      </c>
      <c r="D700" s="35" t="s">
        <v>4693</v>
      </c>
      <c r="E700" s="36">
        <v>2256548.7599999998</v>
      </c>
      <c r="F700" s="116"/>
      <c r="G700" s="36">
        <v>0</v>
      </c>
      <c r="H700" s="36">
        <v>684034.14</v>
      </c>
      <c r="I700" s="36">
        <v>2940582.9</v>
      </c>
      <c r="J700" s="31"/>
      <c r="K700" s="5" t="e">
        <f>VLOOKUP(B700,#REF!,1,0)</f>
        <v>#REF!</v>
      </c>
    </row>
    <row r="701" spans="1:11" ht="15" customHeight="1">
      <c r="A701" s="34">
        <v>4</v>
      </c>
      <c r="B701" s="35" t="s">
        <v>4694</v>
      </c>
      <c r="C701" s="34" t="s">
        <v>1</v>
      </c>
      <c r="D701" s="35" t="s">
        <v>4695</v>
      </c>
      <c r="E701" s="36">
        <v>1801761.55</v>
      </c>
      <c r="F701" s="116"/>
      <c r="G701" s="36">
        <v>546.95000000000005</v>
      </c>
      <c r="H701" s="36">
        <v>436361.36</v>
      </c>
      <c r="I701" s="36">
        <v>2237575.96</v>
      </c>
      <c r="J701" s="31"/>
      <c r="K701" s="5" t="e">
        <f>VLOOKUP(B701,#REF!,1,0)</f>
        <v>#REF!</v>
      </c>
    </row>
    <row r="702" spans="1:11" ht="15" customHeight="1">
      <c r="A702" s="34">
        <v>5</v>
      </c>
      <c r="B702" s="35" t="s">
        <v>4696</v>
      </c>
      <c r="C702" s="34" t="s">
        <v>1</v>
      </c>
      <c r="D702" s="35" t="s">
        <v>4697</v>
      </c>
      <c r="E702" s="36">
        <v>1684724.33</v>
      </c>
      <c r="F702" s="116"/>
      <c r="G702" s="36">
        <v>546.95000000000005</v>
      </c>
      <c r="H702" s="36">
        <v>427885.18</v>
      </c>
      <c r="I702" s="36">
        <v>2112062.56</v>
      </c>
      <c r="J702" s="31"/>
      <c r="K702" s="5" t="e">
        <f>VLOOKUP(B702,#REF!,1,0)</f>
        <v>#REF!</v>
      </c>
    </row>
    <row r="703" spans="1:11" ht="15" customHeight="1">
      <c r="A703" s="34">
        <v>6</v>
      </c>
      <c r="B703" s="35" t="s">
        <v>4700</v>
      </c>
      <c r="C703" s="34" t="s">
        <v>4701</v>
      </c>
      <c r="D703" s="35" t="s">
        <v>4702</v>
      </c>
      <c r="E703" s="36">
        <v>18661.580000000002</v>
      </c>
      <c r="F703" s="116"/>
      <c r="G703" s="36">
        <v>0</v>
      </c>
      <c r="H703" s="36">
        <v>4745.8</v>
      </c>
      <c r="I703" s="36">
        <v>23407.38</v>
      </c>
      <c r="J703" s="31"/>
      <c r="K703" s="5" t="e">
        <f>VLOOKUP(B703,#REF!,1,0)</f>
        <v>#REF!</v>
      </c>
    </row>
    <row r="704" spans="1:11" ht="15" customHeight="1">
      <c r="A704" s="34">
        <v>6</v>
      </c>
      <c r="B704" s="35" t="s">
        <v>4703</v>
      </c>
      <c r="C704" s="34" t="s">
        <v>4704</v>
      </c>
      <c r="D704" s="35" t="s">
        <v>4705</v>
      </c>
      <c r="E704" s="36">
        <v>801.02</v>
      </c>
      <c r="F704" s="116"/>
      <c r="G704" s="36">
        <v>0</v>
      </c>
      <c r="H704" s="36">
        <v>6214.83</v>
      </c>
      <c r="I704" s="36">
        <v>7015.85</v>
      </c>
      <c r="J704" s="31"/>
      <c r="K704" s="5" t="e">
        <f>VLOOKUP(B704,#REF!,1,0)</f>
        <v>#REF!</v>
      </c>
    </row>
    <row r="705" spans="1:11" ht="15" customHeight="1">
      <c r="A705" s="34">
        <v>6</v>
      </c>
      <c r="B705" s="35" t="s">
        <v>4706</v>
      </c>
      <c r="C705" s="34" t="s">
        <v>4707</v>
      </c>
      <c r="D705" s="35" t="s">
        <v>4708</v>
      </c>
      <c r="E705" s="36">
        <v>7279.42</v>
      </c>
      <c r="F705" s="116"/>
      <c r="G705" s="36">
        <v>546.95000000000005</v>
      </c>
      <c r="H705" s="36">
        <v>4551.59</v>
      </c>
      <c r="I705" s="36">
        <v>11284.06</v>
      </c>
      <c r="J705" s="31"/>
      <c r="K705" s="5" t="e">
        <f>VLOOKUP(B705,#REF!,1,0)</f>
        <v>#REF!</v>
      </c>
    </row>
    <row r="706" spans="1:11" ht="15" customHeight="1">
      <c r="A706" s="34">
        <v>6</v>
      </c>
      <c r="B706" s="35" t="s">
        <v>4709</v>
      </c>
      <c r="C706" s="34" t="s">
        <v>4710</v>
      </c>
      <c r="D706" s="35" t="s">
        <v>4711</v>
      </c>
      <c r="E706" s="36">
        <v>14541.59</v>
      </c>
      <c r="F706" s="116"/>
      <c r="G706" s="36">
        <v>0</v>
      </c>
      <c r="H706" s="36">
        <v>1629.19</v>
      </c>
      <c r="I706" s="36">
        <v>16170.78</v>
      </c>
      <c r="J706" s="31"/>
      <c r="K706" s="5" t="e">
        <f>VLOOKUP(B706,#REF!,1,0)</f>
        <v>#REF!</v>
      </c>
    </row>
    <row r="707" spans="1:11" ht="15" customHeight="1">
      <c r="A707" s="34">
        <v>6</v>
      </c>
      <c r="B707" s="35" t="s">
        <v>4712</v>
      </c>
      <c r="C707" s="34" t="s">
        <v>4713</v>
      </c>
      <c r="D707" s="35" t="s">
        <v>4714</v>
      </c>
      <c r="E707" s="36">
        <v>289792.08</v>
      </c>
      <c r="F707" s="116"/>
      <c r="G707" s="36">
        <v>0</v>
      </c>
      <c r="H707" s="36">
        <v>53229.13</v>
      </c>
      <c r="I707" s="36">
        <v>343021.21</v>
      </c>
      <c r="J707" s="31"/>
      <c r="K707" s="5" t="e">
        <f>VLOOKUP(B707,#REF!,1,0)</f>
        <v>#REF!</v>
      </c>
    </row>
    <row r="708" spans="1:11" ht="15" customHeight="1">
      <c r="A708" s="34">
        <v>6</v>
      </c>
      <c r="B708" s="35" t="s">
        <v>4715</v>
      </c>
      <c r="C708" s="34" t="s">
        <v>4716</v>
      </c>
      <c r="D708" s="35" t="s">
        <v>4717</v>
      </c>
      <c r="E708" s="36">
        <v>570073.18999999994</v>
      </c>
      <c r="F708" s="116"/>
      <c r="G708" s="36">
        <v>0</v>
      </c>
      <c r="H708" s="36">
        <v>60846.64</v>
      </c>
      <c r="I708" s="36">
        <v>630919.82999999996</v>
      </c>
      <c r="J708" s="31"/>
      <c r="K708" s="5" t="e">
        <f>VLOOKUP(B708,#REF!,1,0)</f>
        <v>#REF!</v>
      </c>
    </row>
    <row r="709" spans="1:11" ht="15" customHeight="1">
      <c r="A709" s="34">
        <v>6</v>
      </c>
      <c r="B709" s="35" t="s">
        <v>4718</v>
      </c>
      <c r="C709" s="34" t="s">
        <v>4719</v>
      </c>
      <c r="D709" s="35" t="s">
        <v>4720</v>
      </c>
      <c r="E709" s="36">
        <v>780357.61</v>
      </c>
      <c r="F709" s="116"/>
      <c r="G709" s="36">
        <v>0</v>
      </c>
      <c r="H709" s="36">
        <v>296553.96999999997</v>
      </c>
      <c r="I709" s="36">
        <v>1076911.58</v>
      </c>
      <c r="J709" s="31"/>
      <c r="K709" s="5" t="e">
        <f>VLOOKUP(B709,#REF!,1,0)</f>
        <v>#REF!</v>
      </c>
    </row>
    <row r="710" spans="1:11" ht="15" customHeight="1">
      <c r="A710" s="34">
        <v>6</v>
      </c>
      <c r="B710" s="35" t="s">
        <v>4721</v>
      </c>
      <c r="C710" s="34" t="s">
        <v>4722</v>
      </c>
      <c r="D710" s="35" t="s">
        <v>4723</v>
      </c>
      <c r="E710" s="36">
        <v>3217.84</v>
      </c>
      <c r="F710" s="116"/>
      <c r="G710" s="36">
        <v>0</v>
      </c>
      <c r="H710" s="36">
        <v>114.03</v>
      </c>
      <c r="I710" s="36">
        <v>3331.87</v>
      </c>
      <c r="J710" s="31"/>
      <c r="K710" s="5" t="e">
        <f>VLOOKUP(B710,#REF!,1,0)</f>
        <v>#REF!</v>
      </c>
    </row>
    <row r="711" spans="1:11" ht="15" customHeight="1">
      <c r="A711" s="34">
        <v>5</v>
      </c>
      <c r="B711" s="35" t="s">
        <v>4724</v>
      </c>
      <c r="C711" s="34" t="s">
        <v>1</v>
      </c>
      <c r="D711" s="35" t="s">
        <v>4725</v>
      </c>
      <c r="E711" s="36">
        <v>43300.13</v>
      </c>
      <c r="F711" s="116"/>
      <c r="G711" s="36">
        <v>0</v>
      </c>
      <c r="H711" s="36">
        <v>1082.4100000000001</v>
      </c>
      <c r="I711" s="36">
        <v>44382.54</v>
      </c>
      <c r="J711" s="31"/>
      <c r="K711" s="5" t="e">
        <f>VLOOKUP(B711,#REF!,1,0)</f>
        <v>#REF!</v>
      </c>
    </row>
    <row r="712" spans="1:11" ht="15" customHeight="1">
      <c r="A712" s="34">
        <v>6</v>
      </c>
      <c r="B712" s="35" t="s">
        <v>4726</v>
      </c>
      <c r="C712" s="34" t="s">
        <v>4727</v>
      </c>
      <c r="D712" s="35" t="s">
        <v>4728</v>
      </c>
      <c r="E712" s="36">
        <v>43300.13</v>
      </c>
      <c r="F712" s="116"/>
      <c r="G712" s="36">
        <v>0</v>
      </c>
      <c r="H712" s="36">
        <v>1082.4100000000001</v>
      </c>
      <c r="I712" s="36">
        <v>44382.54</v>
      </c>
      <c r="J712" s="31"/>
      <c r="K712" s="5" t="e">
        <f>VLOOKUP(B712,#REF!,1,0)</f>
        <v>#REF!</v>
      </c>
    </row>
    <row r="713" spans="1:11" ht="15" customHeight="1">
      <c r="A713" s="34">
        <v>5</v>
      </c>
      <c r="B713" s="35" t="s">
        <v>4729</v>
      </c>
      <c r="C713" s="34" t="s">
        <v>1</v>
      </c>
      <c r="D713" s="35" t="s">
        <v>4730</v>
      </c>
      <c r="E713" s="36">
        <v>73737.09</v>
      </c>
      <c r="F713" s="116"/>
      <c r="G713" s="36">
        <v>0</v>
      </c>
      <c r="H713" s="36">
        <v>7393.77</v>
      </c>
      <c r="I713" s="36">
        <v>81130.86</v>
      </c>
      <c r="J713" s="31"/>
      <c r="K713" s="5" t="e">
        <f>VLOOKUP(B713,#REF!,1,0)</f>
        <v>#REF!</v>
      </c>
    </row>
    <row r="714" spans="1:11" ht="15" customHeight="1">
      <c r="A714" s="34">
        <v>6</v>
      </c>
      <c r="B714" s="35" t="s">
        <v>4731</v>
      </c>
      <c r="C714" s="34" t="s">
        <v>4732</v>
      </c>
      <c r="D714" s="35" t="s">
        <v>4733</v>
      </c>
      <c r="E714" s="36">
        <v>73737.09</v>
      </c>
      <c r="F714" s="116"/>
      <c r="G714" s="36">
        <v>0</v>
      </c>
      <c r="H714" s="36">
        <v>7393.77</v>
      </c>
      <c r="I714" s="36">
        <v>81130.86</v>
      </c>
      <c r="J714" s="31"/>
      <c r="K714" s="5" t="e">
        <f>VLOOKUP(B714,#REF!,1,0)</f>
        <v>#REF!</v>
      </c>
    </row>
    <row r="715" spans="1:11" ht="15" customHeight="1">
      <c r="A715" s="34">
        <v>4</v>
      </c>
      <c r="B715" s="35" t="s">
        <v>4737</v>
      </c>
      <c r="C715" s="34" t="s">
        <v>1</v>
      </c>
      <c r="D715" s="35" t="s">
        <v>4738</v>
      </c>
      <c r="E715" s="36">
        <v>14446.51</v>
      </c>
      <c r="F715" s="116"/>
      <c r="G715" s="36">
        <v>0</v>
      </c>
      <c r="H715" s="36">
        <v>496.24</v>
      </c>
      <c r="I715" s="36">
        <v>14942.75</v>
      </c>
      <c r="J715" s="31"/>
      <c r="K715" s="5" t="e">
        <f>VLOOKUP(B715,#REF!,1,0)</f>
        <v>#REF!</v>
      </c>
    </row>
    <row r="716" spans="1:11" ht="15" customHeight="1">
      <c r="A716" s="34">
        <v>6</v>
      </c>
      <c r="B716" s="35" t="s">
        <v>4742</v>
      </c>
      <c r="C716" s="34" t="s">
        <v>4743</v>
      </c>
      <c r="D716" s="35" t="s">
        <v>4744</v>
      </c>
      <c r="E716" s="36">
        <v>11158.18</v>
      </c>
      <c r="F716" s="116"/>
      <c r="G716" s="36">
        <v>0</v>
      </c>
      <c r="H716" s="36">
        <v>0</v>
      </c>
      <c r="I716" s="36">
        <v>11158.18</v>
      </c>
      <c r="J716" s="31"/>
      <c r="K716" s="5" t="e">
        <f>VLOOKUP(B716,#REF!,1,0)</f>
        <v>#REF!</v>
      </c>
    </row>
    <row r="717" spans="1:11" ht="15" customHeight="1">
      <c r="A717" s="34">
        <v>6</v>
      </c>
      <c r="B717" s="35" t="s">
        <v>4745</v>
      </c>
      <c r="C717" s="34" t="s">
        <v>4746</v>
      </c>
      <c r="D717" s="35" t="s">
        <v>4747</v>
      </c>
      <c r="E717" s="36">
        <v>2945.57</v>
      </c>
      <c r="F717" s="116"/>
      <c r="G717" s="36">
        <v>0</v>
      </c>
      <c r="H717" s="36">
        <v>105.89</v>
      </c>
      <c r="I717" s="36">
        <v>3051.46</v>
      </c>
      <c r="J717" s="31"/>
      <c r="K717" s="5" t="e">
        <f>VLOOKUP(B717,#REF!,1,0)</f>
        <v>#REF!</v>
      </c>
    </row>
    <row r="718" spans="1:11" ht="15" customHeight="1">
      <c r="A718" s="34">
        <v>6</v>
      </c>
      <c r="B718" s="35" t="s">
        <v>5930</v>
      </c>
      <c r="C718" s="34" t="s">
        <v>5931</v>
      </c>
      <c r="D718" s="35" t="s">
        <v>5932</v>
      </c>
      <c r="E718" s="36">
        <v>342.76</v>
      </c>
      <c r="F718" s="116"/>
      <c r="G718" s="36">
        <v>0</v>
      </c>
      <c r="H718" s="36">
        <v>390.35</v>
      </c>
      <c r="I718" s="36">
        <v>733.11</v>
      </c>
      <c r="J718" s="31"/>
      <c r="K718" s="5" t="e">
        <f>VLOOKUP(B718,#REF!,1,0)</f>
        <v>#REF!</v>
      </c>
    </row>
    <row r="719" spans="1:11" ht="15" customHeight="1">
      <c r="A719" s="34">
        <v>2</v>
      </c>
      <c r="B719" s="35" t="s">
        <v>4754</v>
      </c>
      <c r="C719" s="34" t="s">
        <v>1</v>
      </c>
      <c r="D719" s="35" t="s">
        <v>4755</v>
      </c>
      <c r="E719" s="36">
        <v>148873.88</v>
      </c>
      <c r="F719" s="116"/>
      <c r="G719" s="36">
        <v>0</v>
      </c>
      <c r="H719" s="36">
        <v>40455.42</v>
      </c>
      <c r="I719" s="36">
        <v>189329.3</v>
      </c>
      <c r="J719" s="31"/>
      <c r="K719" s="5" t="e">
        <f>VLOOKUP(B719,#REF!,1,0)</f>
        <v>#REF!</v>
      </c>
    </row>
    <row r="720" spans="1:11" ht="15" customHeight="1">
      <c r="A720" s="34">
        <v>3</v>
      </c>
      <c r="B720" s="35" t="s">
        <v>4756</v>
      </c>
      <c r="C720" s="34" t="s">
        <v>1</v>
      </c>
      <c r="D720" s="35" t="s">
        <v>4757</v>
      </c>
      <c r="E720" s="36">
        <v>24644.34</v>
      </c>
      <c r="F720" s="116"/>
      <c r="G720" s="36">
        <v>0</v>
      </c>
      <c r="H720" s="36">
        <v>2455.42</v>
      </c>
      <c r="I720" s="36">
        <v>27099.759999999998</v>
      </c>
      <c r="J720" s="31"/>
      <c r="K720" s="5" t="e">
        <f>VLOOKUP(B720,#REF!,1,0)</f>
        <v>#REF!</v>
      </c>
    </row>
    <row r="721" spans="1:11" ht="15" customHeight="1">
      <c r="A721" s="34">
        <v>4</v>
      </c>
      <c r="B721" s="35" t="s">
        <v>4758</v>
      </c>
      <c r="C721" s="34" t="s">
        <v>1</v>
      </c>
      <c r="D721" s="35" t="s">
        <v>4759</v>
      </c>
      <c r="E721" s="36">
        <v>24644.34</v>
      </c>
      <c r="F721" s="116"/>
      <c r="G721" s="36">
        <v>0</v>
      </c>
      <c r="H721" s="36">
        <v>2455.42</v>
      </c>
      <c r="I721" s="36">
        <v>27099.759999999998</v>
      </c>
      <c r="J721" s="31"/>
      <c r="K721" s="5" t="e">
        <f>VLOOKUP(B721,#REF!,1,0)</f>
        <v>#REF!</v>
      </c>
    </row>
    <row r="722" spans="1:11" ht="15" customHeight="1">
      <c r="A722" s="34">
        <v>6</v>
      </c>
      <c r="B722" s="35" t="s">
        <v>4763</v>
      </c>
      <c r="C722" s="34" t="s">
        <v>4764</v>
      </c>
      <c r="D722" s="35" t="s">
        <v>4765</v>
      </c>
      <c r="E722" s="36">
        <v>24644.34</v>
      </c>
      <c r="F722" s="116"/>
      <c r="G722" s="36">
        <v>0</v>
      </c>
      <c r="H722" s="36">
        <v>2455.42</v>
      </c>
      <c r="I722" s="36">
        <v>27099.759999999998</v>
      </c>
      <c r="J722" s="31"/>
      <c r="K722" s="5" t="e">
        <f>VLOOKUP(B722,#REF!,1,0)</f>
        <v>#REF!</v>
      </c>
    </row>
    <row r="723" spans="1:11" ht="15" customHeight="1">
      <c r="A723" s="34">
        <v>3</v>
      </c>
      <c r="B723" s="35" t="s">
        <v>4766</v>
      </c>
      <c r="C723" s="34" t="s">
        <v>1</v>
      </c>
      <c r="D723" s="35" t="s">
        <v>4767</v>
      </c>
      <c r="E723" s="36">
        <v>124229.54</v>
      </c>
      <c r="F723" s="116"/>
      <c r="G723" s="36">
        <v>0</v>
      </c>
      <c r="H723" s="36">
        <v>38000</v>
      </c>
      <c r="I723" s="36">
        <v>162229.54</v>
      </c>
      <c r="J723" s="31"/>
      <c r="K723" s="5" t="e">
        <f>VLOOKUP(B723,#REF!,1,0)</f>
        <v>#REF!</v>
      </c>
    </row>
    <row r="724" spans="1:11" ht="15" customHeight="1">
      <c r="A724" s="34">
        <v>4</v>
      </c>
      <c r="B724" s="35" t="s">
        <v>4773</v>
      </c>
      <c r="C724" s="34" t="s">
        <v>1</v>
      </c>
      <c r="D724" s="35" t="s">
        <v>4774</v>
      </c>
      <c r="E724" s="36">
        <v>229.54</v>
      </c>
      <c r="F724" s="116"/>
      <c r="G724" s="36">
        <v>0</v>
      </c>
      <c r="H724" s="36">
        <v>0</v>
      </c>
      <c r="I724" s="36">
        <v>229.54</v>
      </c>
      <c r="J724" s="31"/>
      <c r="K724" s="5" t="e">
        <f>VLOOKUP(B724,#REF!,1,0)</f>
        <v>#REF!</v>
      </c>
    </row>
    <row r="725" spans="1:11" ht="15" customHeight="1">
      <c r="A725" s="34">
        <v>6</v>
      </c>
      <c r="B725" s="35" t="s">
        <v>4775</v>
      </c>
      <c r="C725" s="34" t="s">
        <v>4776</v>
      </c>
      <c r="D725" s="35" t="s">
        <v>4777</v>
      </c>
      <c r="E725" s="36">
        <v>229.54</v>
      </c>
      <c r="F725" s="116"/>
      <c r="G725" s="36">
        <v>0</v>
      </c>
      <c r="H725" s="36">
        <v>0</v>
      </c>
      <c r="I725" s="36">
        <v>229.54</v>
      </c>
      <c r="J725" s="31"/>
      <c r="K725" s="5" t="e">
        <f>VLOOKUP(B725,#REF!,1,0)</f>
        <v>#REF!</v>
      </c>
    </row>
    <row r="726" spans="1:11" ht="15" customHeight="1">
      <c r="A726" s="34">
        <v>4</v>
      </c>
      <c r="B726" s="35" t="s">
        <v>4778</v>
      </c>
      <c r="C726" s="34" t="s">
        <v>1</v>
      </c>
      <c r="D726" s="35" t="s">
        <v>4779</v>
      </c>
      <c r="E726" s="36">
        <v>124000</v>
      </c>
      <c r="F726" s="116"/>
      <c r="G726" s="36">
        <v>0</v>
      </c>
      <c r="H726" s="36">
        <v>38000</v>
      </c>
      <c r="I726" s="36">
        <v>162000</v>
      </c>
      <c r="J726" s="31"/>
      <c r="K726" s="5" t="e">
        <f>VLOOKUP(B726,#REF!,1,0)</f>
        <v>#REF!</v>
      </c>
    </row>
    <row r="727" spans="1:11" ht="15" customHeight="1">
      <c r="A727" s="34">
        <v>5</v>
      </c>
      <c r="B727" s="35" t="s">
        <v>4780</v>
      </c>
      <c r="C727" s="34" t="s">
        <v>1</v>
      </c>
      <c r="D727" s="35" t="s">
        <v>4781</v>
      </c>
      <c r="E727" s="36">
        <v>124000</v>
      </c>
      <c r="F727" s="116"/>
      <c r="G727" s="36">
        <v>0</v>
      </c>
      <c r="H727" s="36">
        <v>38000</v>
      </c>
      <c r="I727" s="36">
        <v>162000</v>
      </c>
      <c r="J727" s="31"/>
      <c r="K727" s="5" t="e">
        <f>VLOOKUP(B727,#REF!,1,0)</f>
        <v>#REF!</v>
      </c>
    </row>
    <row r="728" spans="1:11" ht="15" customHeight="1">
      <c r="A728" s="34">
        <v>6</v>
      </c>
      <c r="B728" s="35" t="s">
        <v>4782</v>
      </c>
      <c r="C728" s="34" t="s">
        <v>4783</v>
      </c>
      <c r="D728" s="35" t="s">
        <v>4784</v>
      </c>
      <c r="E728" s="36">
        <v>124000</v>
      </c>
      <c r="F728" s="116"/>
      <c r="G728" s="36">
        <v>0</v>
      </c>
      <c r="H728" s="36">
        <v>38000</v>
      </c>
      <c r="I728" s="36">
        <v>162000</v>
      </c>
      <c r="J728" s="31"/>
      <c r="K728" s="5" t="e">
        <f>VLOOKUP(B728,#REF!,1,0)</f>
        <v>#REF!</v>
      </c>
    </row>
    <row r="729" spans="1:11" ht="15" customHeight="1">
      <c r="A729" s="34">
        <v>1</v>
      </c>
      <c r="B729" s="35" t="s">
        <v>4785</v>
      </c>
      <c r="C729" s="34" t="s">
        <v>1</v>
      </c>
      <c r="D729" s="35" t="s">
        <v>4786</v>
      </c>
      <c r="E729" s="36">
        <v>-12233997.710000001</v>
      </c>
      <c r="F729" s="116"/>
      <c r="G729" s="36">
        <v>4681369.76</v>
      </c>
      <c r="H729" s="36">
        <v>1221933.47</v>
      </c>
      <c r="I729" s="36">
        <v>-15693434</v>
      </c>
      <c r="J729" s="31"/>
      <c r="K729" s="5" t="e">
        <f>VLOOKUP(B729,#REF!,1,0)</f>
        <v>#REF!</v>
      </c>
    </row>
    <row r="730" spans="1:11" ht="15" customHeight="1">
      <c r="A730" s="34">
        <v>2</v>
      </c>
      <c r="B730" s="35" t="s">
        <v>4787</v>
      </c>
      <c r="C730" s="34" t="s">
        <v>1</v>
      </c>
      <c r="D730" s="35" t="s">
        <v>4788</v>
      </c>
      <c r="E730" s="36">
        <v>-11630196.57</v>
      </c>
      <c r="F730" s="116"/>
      <c r="G730" s="36">
        <v>4461126.0999999996</v>
      </c>
      <c r="H730" s="36">
        <v>1183933.47</v>
      </c>
      <c r="I730" s="36">
        <v>-14907389.199999999</v>
      </c>
      <c r="J730" s="31"/>
      <c r="K730" s="5" t="e">
        <f>VLOOKUP(B730,#REF!,1,0)</f>
        <v>#REF!</v>
      </c>
    </row>
    <row r="731" spans="1:11" ht="15" customHeight="1">
      <c r="A731" s="34">
        <v>3</v>
      </c>
      <c r="B731" s="35" t="s">
        <v>4789</v>
      </c>
      <c r="C731" s="34" t="s">
        <v>1</v>
      </c>
      <c r="D731" s="35" t="s">
        <v>4790</v>
      </c>
      <c r="E731" s="36">
        <v>-2119050.7000000002</v>
      </c>
      <c r="F731" s="116"/>
      <c r="G731" s="36">
        <v>692087.63</v>
      </c>
      <c r="H731" s="36">
        <v>468.4</v>
      </c>
      <c r="I731" s="36">
        <v>-2810669.93</v>
      </c>
      <c r="J731" s="31"/>
      <c r="K731" s="5" t="e">
        <f>VLOOKUP(B731,#REF!,1,0)</f>
        <v>#REF!</v>
      </c>
    </row>
    <row r="732" spans="1:11" ht="15" customHeight="1">
      <c r="A732" s="34">
        <v>4</v>
      </c>
      <c r="B732" s="35" t="s">
        <v>4791</v>
      </c>
      <c r="C732" s="34" t="s">
        <v>1</v>
      </c>
      <c r="D732" s="35" t="s">
        <v>4792</v>
      </c>
      <c r="E732" s="36">
        <v>-30729.43</v>
      </c>
      <c r="F732" s="116"/>
      <c r="G732" s="36">
        <v>10262.58</v>
      </c>
      <c r="H732" s="36">
        <v>468.4</v>
      </c>
      <c r="I732" s="36">
        <v>-40523.61</v>
      </c>
      <c r="J732" s="31"/>
      <c r="K732" s="5" t="e">
        <f>VLOOKUP(B732,#REF!,1,0)</f>
        <v>#REF!</v>
      </c>
    </row>
    <row r="733" spans="1:11" ht="15" customHeight="1">
      <c r="A733" s="34">
        <v>6</v>
      </c>
      <c r="B733" s="35" t="s">
        <v>4793</v>
      </c>
      <c r="C733" s="34" t="s">
        <v>4794</v>
      </c>
      <c r="D733" s="35" t="s">
        <v>4795</v>
      </c>
      <c r="E733" s="36">
        <v>-30729.43</v>
      </c>
      <c r="F733" s="116"/>
      <c r="G733" s="36">
        <v>10262.58</v>
      </c>
      <c r="H733" s="36">
        <v>468.4</v>
      </c>
      <c r="I733" s="36">
        <v>-40523.61</v>
      </c>
      <c r="J733" s="31"/>
      <c r="K733" s="5" t="e">
        <f>VLOOKUP(B733,#REF!,1,0)</f>
        <v>#REF!</v>
      </c>
    </row>
    <row r="734" spans="1:11" ht="15" customHeight="1">
      <c r="A734" s="34">
        <v>4</v>
      </c>
      <c r="B734" s="35" t="s">
        <v>4796</v>
      </c>
      <c r="C734" s="34" t="s">
        <v>1</v>
      </c>
      <c r="D734" s="35" t="s">
        <v>4797</v>
      </c>
      <c r="E734" s="36">
        <v>-1975571.3</v>
      </c>
      <c r="F734" s="116"/>
      <c r="G734" s="36">
        <v>646631.31999999995</v>
      </c>
      <c r="H734" s="36">
        <v>0</v>
      </c>
      <c r="I734" s="36">
        <v>-2622202.62</v>
      </c>
      <c r="J734" s="31"/>
      <c r="K734" s="5" t="e">
        <f>VLOOKUP(B734,#REF!,1,0)</f>
        <v>#REF!</v>
      </c>
    </row>
    <row r="735" spans="1:11" ht="15" customHeight="1">
      <c r="A735" s="34">
        <v>6</v>
      </c>
      <c r="B735" s="35" t="s">
        <v>4798</v>
      </c>
      <c r="C735" s="34" t="s">
        <v>4799</v>
      </c>
      <c r="D735" s="35" t="s">
        <v>4800</v>
      </c>
      <c r="E735" s="36">
        <v>-1975571.3</v>
      </c>
      <c r="F735" s="116"/>
      <c r="G735" s="36">
        <v>646631.31999999995</v>
      </c>
      <c r="H735" s="36">
        <v>0</v>
      </c>
      <c r="I735" s="36">
        <v>-2622202.62</v>
      </c>
      <c r="J735" s="31"/>
      <c r="K735" s="5" t="e">
        <f>VLOOKUP(B735,#REF!,1,0)</f>
        <v>#REF!</v>
      </c>
    </row>
    <row r="736" spans="1:11" ht="15" customHeight="1">
      <c r="A736" s="34">
        <v>4</v>
      </c>
      <c r="B736" s="35" t="s">
        <v>4801</v>
      </c>
      <c r="C736" s="34" t="s">
        <v>1</v>
      </c>
      <c r="D736" s="35" t="s">
        <v>4802</v>
      </c>
      <c r="E736" s="36">
        <v>-37584.230000000003</v>
      </c>
      <c r="F736" s="116"/>
      <c r="G736" s="36">
        <v>9851.2199999999993</v>
      </c>
      <c r="H736" s="36">
        <v>0</v>
      </c>
      <c r="I736" s="36">
        <v>-47435.45</v>
      </c>
      <c r="J736" s="31"/>
      <c r="K736" s="5" t="e">
        <f>VLOOKUP(B736,#REF!,1,0)</f>
        <v>#REF!</v>
      </c>
    </row>
    <row r="737" spans="1:11" ht="15" customHeight="1">
      <c r="A737" s="34">
        <v>6</v>
      </c>
      <c r="B737" s="35" t="s">
        <v>4803</v>
      </c>
      <c r="C737" s="34" t="s">
        <v>4804</v>
      </c>
      <c r="D737" s="35" t="s">
        <v>4805</v>
      </c>
      <c r="E737" s="36">
        <v>-37584.230000000003</v>
      </c>
      <c r="F737" s="116"/>
      <c r="G737" s="36">
        <v>9851.2199999999993</v>
      </c>
      <c r="H737" s="36">
        <v>0</v>
      </c>
      <c r="I737" s="36">
        <v>-47435.45</v>
      </c>
      <c r="J737" s="31"/>
      <c r="K737" s="5" t="e">
        <f>VLOOKUP(B737,#REF!,1,0)</f>
        <v>#REF!</v>
      </c>
    </row>
    <row r="738" spans="1:11" ht="15" customHeight="1">
      <c r="A738" s="34">
        <v>4</v>
      </c>
      <c r="B738" s="35" t="s">
        <v>4806</v>
      </c>
      <c r="C738" s="34" t="s">
        <v>1</v>
      </c>
      <c r="D738" s="35" t="s">
        <v>4807</v>
      </c>
      <c r="E738" s="36">
        <v>-75165.740000000005</v>
      </c>
      <c r="F738" s="116"/>
      <c r="G738" s="36">
        <v>25342.51</v>
      </c>
      <c r="H738" s="36">
        <v>0</v>
      </c>
      <c r="I738" s="36">
        <v>-100508.25</v>
      </c>
      <c r="J738" s="31"/>
      <c r="K738" s="5" t="e">
        <f>VLOOKUP(B738,#REF!,1,0)</f>
        <v>#REF!</v>
      </c>
    </row>
    <row r="739" spans="1:11" ht="15" customHeight="1">
      <c r="A739" s="34">
        <v>5</v>
      </c>
      <c r="B739" s="35" t="s">
        <v>4808</v>
      </c>
      <c r="C739" s="34" t="s">
        <v>1</v>
      </c>
      <c r="D739" s="35" t="s">
        <v>4809</v>
      </c>
      <c r="E739" s="36">
        <v>-75165.740000000005</v>
      </c>
      <c r="F739" s="116"/>
      <c r="G739" s="36">
        <v>25342.51</v>
      </c>
      <c r="H739" s="36">
        <v>0</v>
      </c>
      <c r="I739" s="36">
        <v>-100508.25</v>
      </c>
      <c r="J739" s="31"/>
      <c r="K739" s="5" t="e">
        <f>VLOOKUP(B739,#REF!,1,0)</f>
        <v>#REF!</v>
      </c>
    </row>
    <row r="740" spans="1:11" ht="15" customHeight="1">
      <c r="A740" s="34">
        <v>6</v>
      </c>
      <c r="B740" s="35" t="s">
        <v>4810</v>
      </c>
      <c r="C740" s="34" t="s">
        <v>4811</v>
      </c>
      <c r="D740" s="35" t="s">
        <v>4812</v>
      </c>
      <c r="E740" s="36">
        <v>-75165.740000000005</v>
      </c>
      <c r="F740" s="116"/>
      <c r="G740" s="36">
        <v>25342.51</v>
      </c>
      <c r="H740" s="36">
        <v>0</v>
      </c>
      <c r="I740" s="36">
        <v>-100508.25</v>
      </c>
      <c r="J740" s="31"/>
      <c r="K740" s="5" t="e">
        <f>VLOOKUP(B740,#REF!,1,0)</f>
        <v>#REF!</v>
      </c>
    </row>
    <row r="741" spans="1:11" ht="15" customHeight="1">
      <c r="A741" s="34">
        <v>3</v>
      </c>
      <c r="B741" s="35" t="s">
        <v>4813</v>
      </c>
      <c r="C741" s="34" t="s">
        <v>1</v>
      </c>
      <c r="D741" s="35" t="s">
        <v>4814</v>
      </c>
      <c r="E741" s="36">
        <v>-134106.57999999999</v>
      </c>
      <c r="F741" s="116"/>
      <c r="G741" s="36">
        <v>43541.93</v>
      </c>
      <c r="H741" s="36">
        <v>0</v>
      </c>
      <c r="I741" s="36">
        <v>-177648.51</v>
      </c>
      <c r="J741" s="31"/>
      <c r="K741" s="5" t="e">
        <f>VLOOKUP(B741,#REF!,1,0)</f>
        <v>#REF!</v>
      </c>
    </row>
    <row r="742" spans="1:11" ht="15" customHeight="1">
      <c r="A742" s="34">
        <v>4</v>
      </c>
      <c r="B742" s="35" t="s">
        <v>4815</v>
      </c>
      <c r="C742" s="34" t="s">
        <v>1</v>
      </c>
      <c r="D742" s="35" t="s">
        <v>4816</v>
      </c>
      <c r="E742" s="36">
        <v>-134106.57999999999</v>
      </c>
      <c r="F742" s="116"/>
      <c r="G742" s="36">
        <v>43541.93</v>
      </c>
      <c r="H742" s="36">
        <v>0</v>
      </c>
      <c r="I742" s="36">
        <v>-177648.51</v>
      </c>
      <c r="J742" s="31"/>
      <c r="K742" s="5" t="e">
        <f>VLOOKUP(B742,#REF!,1,0)</f>
        <v>#REF!</v>
      </c>
    </row>
    <row r="743" spans="1:11" ht="15" customHeight="1">
      <c r="A743" s="34">
        <v>6</v>
      </c>
      <c r="B743" s="35" t="s">
        <v>4817</v>
      </c>
      <c r="C743" s="34" t="s">
        <v>4818</v>
      </c>
      <c r="D743" s="35" t="s">
        <v>4819</v>
      </c>
      <c r="E743" s="36">
        <v>-134106.57999999999</v>
      </c>
      <c r="F743" s="116"/>
      <c r="G743" s="36">
        <v>43541.93</v>
      </c>
      <c r="H743" s="36">
        <v>0</v>
      </c>
      <c r="I743" s="36">
        <v>-177648.51</v>
      </c>
      <c r="J743" s="31"/>
      <c r="K743" s="5" t="e">
        <f>VLOOKUP(B743,#REF!,1,0)</f>
        <v>#REF!</v>
      </c>
    </row>
    <row r="744" spans="1:11" ht="15" customHeight="1">
      <c r="A744" s="34">
        <v>3</v>
      </c>
      <c r="B744" s="35" t="s">
        <v>4820</v>
      </c>
      <c r="C744" s="34" t="s">
        <v>1</v>
      </c>
      <c r="D744" s="35" t="s">
        <v>4821</v>
      </c>
      <c r="E744" s="36">
        <v>-5774779.1200000001</v>
      </c>
      <c r="F744" s="116"/>
      <c r="G744" s="36">
        <v>2555365.77</v>
      </c>
      <c r="H744" s="36">
        <v>653235.06000000006</v>
      </c>
      <c r="I744" s="36">
        <v>-7676909.8300000001</v>
      </c>
      <c r="J744" s="31"/>
      <c r="K744" s="5" t="e">
        <f>VLOOKUP(B744,#REF!,1,0)</f>
        <v>#REF!</v>
      </c>
    </row>
    <row r="745" spans="1:11" ht="15" customHeight="1">
      <c r="A745" s="34">
        <v>4</v>
      </c>
      <c r="B745" s="35" t="s">
        <v>4822</v>
      </c>
      <c r="C745" s="34" t="s">
        <v>1</v>
      </c>
      <c r="D745" s="35" t="s">
        <v>4823</v>
      </c>
      <c r="E745" s="36">
        <v>-62660.69</v>
      </c>
      <c r="F745" s="116"/>
      <c r="G745" s="36">
        <v>45005.24</v>
      </c>
      <c r="H745" s="36">
        <v>23111.07</v>
      </c>
      <c r="I745" s="36">
        <v>-84554.86</v>
      </c>
      <c r="J745" s="31"/>
      <c r="K745" s="5" t="e">
        <f>VLOOKUP(B745,#REF!,1,0)</f>
        <v>#REF!</v>
      </c>
    </row>
    <row r="746" spans="1:11" ht="15" customHeight="1">
      <c r="A746" s="34">
        <v>6</v>
      </c>
      <c r="B746" s="35" t="s">
        <v>4824</v>
      </c>
      <c r="C746" s="34" t="s">
        <v>4825</v>
      </c>
      <c r="D746" s="35" t="s">
        <v>4826</v>
      </c>
      <c r="E746" s="36">
        <v>-62660.69</v>
      </c>
      <c r="F746" s="116"/>
      <c r="G746" s="36">
        <v>45005.24</v>
      </c>
      <c r="H746" s="36">
        <v>23111.07</v>
      </c>
      <c r="I746" s="36">
        <v>-84554.86</v>
      </c>
      <c r="J746" s="31"/>
      <c r="K746" s="5" t="e">
        <f>VLOOKUP(B746,#REF!,1,0)</f>
        <v>#REF!</v>
      </c>
    </row>
    <row r="747" spans="1:11" ht="15" customHeight="1">
      <c r="A747" s="34">
        <v>4</v>
      </c>
      <c r="B747" s="35" t="s">
        <v>4827</v>
      </c>
      <c r="C747" s="34" t="s">
        <v>1</v>
      </c>
      <c r="D747" s="35" t="s">
        <v>4828</v>
      </c>
      <c r="E747" s="36">
        <v>-200685.45</v>
      </c>
      <c r="F747" s="116"/>
      <c r="G747" s="36">
        <v>125341.45</v>
      </c>
      <c r="H747" s="36">
        <v>76471.28</v>
      </c>
      <c r="I747" s="36">
        <v>-249555.62</v>
      </c>
      <c r="J747" s="31"/>
      <c r="K747" s="5" t="e">
        <f>VLOOKUP(B747,#REF!,1,0)</f>
        <v>#REF!</v>
      </c>
    </row>
    <row r="748" spans="1:11" ht="15" customHeight="1">
      <c r="A748" s="34">
        <v>6</v>
      </c>
      <c r="B748" s="35" t="s">
        <v>4829</v>
      </c>
      <c r="C748" s="34" t="s">
        <v>4830</v>
      </c>
      <c r="D748" s="35" t="s">
        <v>4831</v>
      </c>
      <c r="E748" s="36">
        <v>-103340.85</v>
      </c>
      <c r="F748" s="116"/>
      <c r="G748" s="36">
        <v>64241.87</v>
      </c>
      <c r="H748" s="36">
        <v>76471.28</v>
      </c>
      <c r="I748" s="36">
        <v>-91111.44</v>
      </c>
      <c r="J748" s="31"/>
      <c r="K748" s="5" t="e">
        <f>VLOOKUP(B748,#REF!,1,0)</f>
        <v>#REF!</v>
      </c>
    </row>
    <row r="749" spans="1:11" ht="15" customHeight="1">
      <c r="A749" s="34">
        <v>6</v>
      </c>
      <c r="B749" s="35" t="s">
        <v>4832</v>
      </c>
      <c r="C749" s="34" t="s">
        <v>4833</v>
      </c>
      <c r="D749" s="35" t="s">
        <v>4834</v>
      </c>
      <c r="E749" s="36">
        <v>-12714</v>
      </c>
      <c r="F749" s="116"/>
      <c r="G749" s="36">
        <v>3690.5</v>
      </c>
      <c r="H749" s="36">
        <v>0</v>
      </c>
      <c r="I749" s="36">
        <v>-16404.5</v>
      </c>
      <c r="J749" s="31"/>
      <c r="K749" s="5" t="e">
        <f>VLOOKUP(B749,#REF!,1,0)</f>
        <v>#REF!</v>
      </c>
    </row>
    <row r="750" spans="1:11" ht="15" customHeight="1">
      <c r="A750" s="34">
        <v>6</v>
      </c>
      <c r="B750" s="35" t="s">
        <v>4835</v>
      </c>
      <c r="C750" s="34" t="s">
        <v>4836</v>
      </c>
      <c r="D750" s="35" t="s">
        <v>4837</v>
      </c>
      <c r="E750" s="36">
        <v>-84630.6</v>
      </c>
      <c r="F750" s="116"/>
      <c r="G750" s="36">
        <v>57409.08</v>
      </c>
      <c r="H750" s="36">
        <v>0</v>
      </c>
      <c r="I750" s="36">
        <v>-142039.67999999999</v>
      </c>
      <c r="J750" s="31"/>
      <c r="K750" s="5" t="e">
        <f>VLOOKUP(B750,#REF!,1,0)</f>
        <v>#REF!</v>
      </c>
    </row>
    <row r="751" spans="1:11" ht="15" customHeight="1">
      <c r="A751" s="34">
        <v>4</v>
      </c>
      <c r="B751" s="35" t="s">
        <v>4838</v>
      </c>
      <c r="C751" s="34" t="s">
        <v>1</v>
      </c>
      <c r="D751" s="35" t="s">
        <v>4839</v>
      </c>
      <c r="E751" s="36">
        <v>-119349.55</v>
      </c>
      <c r="F751" s="116"/>
      <c r="G751" s="36">
        <v>61419.11</v>
      </c>
      <c r="H751" s="36">
        <v>24396.83</v>
      </c>
      <c r="I751" s="36">
        <v>-156371.82999999999</v>
      </c>
      <c r="J751" s="31"/>
      <c r="K751" s="5" t="e">
        <f>VLOOKUP(B751,#REF!,1,0)</f>
        <v>#REF!</v>
      </c>
    </row>
    <row r="752" spans="1:11" ht="15" customHeight="1">
      <c r="A752" s="34">
        <v>6</v>
      </c>
      <c r="B752" s="35" t="s">
        <v>4840</v>
      </c>
      <c r="C752" s="34" t="s">
        <v>4841</v>
      </c>
      <c r="D752" s="35" t="s">
        <v>4842</v>
      </c>
      <c r="E752" s="36">
        <v>-57197.7</v>
      </c>
      <c r="F752" s="116"/>
      <c r="G752" s="36">
        <v>50863.78</v>
      </c>
      <c r="H752" s="36">
        <v>24276.27</v>
      </c>
      <c r="I752" s="36">
        <v>-83785.210000000006</v>
      </c>
      <c r="J752" s="31"/>
      <c r="K752" s="5" t="e">
        <f>VLOOKUP(B752,#REF!,1,0)</f>
        <v>#REF!</v>
      </c>
    </row>
    <row r="753" spans="1:11" ht="15" customHeight="1">
      <c r="A753" s="34">
        <v>6</v>
      </c>
      <c r="B753" s="35" t="s">
        <v>4843</v>
      </c>
      <c r="C753" s="34" t="s">
        <v>4844</v>
      </c>
      <c r="D753" s="35" t="s">
        <v>4845</v>
      </c>
      <c r="E753" s="36">
        <v>-22261.85</v>
      </c>
      <c r="F753" s="116"/>
      <c r="G753" s="36">
        <v>5764.12</v>
      </c>
      <c r="H753" s="36">
        <v>0</v>
      </c>
      <c r="I753" s="36">
        <v>-28025.97</v>
      </c>
      <c r="J753" s="31"/>
      <c r="K753" s="5" t="e">
        <f>VLOOKUP(B753,#REF!,1,0)</f>
        <v>#REF!</v>
      </c>
    </row>
    <row r="754" spans="1:11" ht="15" customHeight="1">
      <c r="A754" s="34">
        <v>6</v>
      </c>
      <c r="B754" s="35" t="s">
        <v>4846</v>
      </c>
      <c r="C754" s="34" t="s">
        <v>4847</v>
      </c>
      <c r="D754" s="35" t="s">
        <v>4848</v>
      </c>
      <c r="E754" s="36">
        <v>-7296.06</v>
      </c>
      <c r="F754" s="116"/>
      <c r="G754" s="36">
        <v>1745.01</v>
      </c>
      <c r="H754" s="36">
        <v>120.56</v>
      </c>
      <c r="I754" s="36">
        <v>-8920.51</v>
      </c>
      <c r="J754" s="31"/>
      <c r="K754" s="5" t="e">
        <f>VLOOKUP(B754,#REF!,1,0)</f>
        <v>#REF!</v>
      </c>
    </row>
    <row r="755" spans="1:11" ht="15" customHeight="1">
      <c r="A755" s="34">
        <v>6</v>
      </c>
      <c r="B755" s="35" t="s">
        <v>4849</v>
      </c>
      <c r="C755" s="34" t="s">
        <v>4850</v>
      </c>
      <c r="D755" s="35" t="s">
        <v>4851</v>
      </c>
      <c r="E755" s="36">
        <v>-249.51</v>
      </c>
      <c r="F755" s="116"/>
      <c r="G755" s="36">
        <v>0</v>
      </c>
      <c r="H755" s="36">
        <v>0</v>
      </c>
      <c r="I755" s="36">
        <v>-249.51</v>
      </c>
      <c r="J755" s="31"/>
      <c r="K755" s="5" t="e">
        <f>VLOOKUP(B755,#REF!,1,0)</f>
        <v>#REF!</v>
      </c>
    </row>
    <row r="756" spans="1:11" ht="15" customHeight="1">
      <c r="A756" s="34">
        <v>6</v>
      </c>
      <c r="B756" s="35" t="s">
        <v>4852</v>
      </c>
      <c r="C756" s="34" t="s">
        <v>4853</v>
      </c>
      <c r="D756" s="35" t="s">
        <v>4854</v>
      </c>
      <c r="E756" s="36">
        <v>-32344.43</v>
      </c>
      <c r="F756" s="116"/>
      <c r="G756" s="36">
        <v>3046.2</v>
      </c>
      <c r="H756" s="36">
        <v>0</v>
      </c>
      <c r="I756" s="36">
        <v>-35390.629999999997</v>
      </c>
      <c r="J756" s="31"/>
      <c r="K756" s="5" t="e">
        <f>VLOOKUP(B756,#REF!,1,0)</f>
        <v>#REF!</v>
      </c>
    </row>
    <row r="757" spans="1:11" ht="15" customHeight="1">
      <c r="A757" s="34">
        <v>4</v>
      </c>
      <c r="B757" s="35" t="s">
        <v>4855</v>
      </c>
      <c r="C757" s="34" t="s">
        <v>1</v>
      </c>
      <c r="D757" s="35" t="s">
        <v>4856</v>
      </c>
      <c r="E757" s="36">
        <v>-496921.58</v>
      </c>
      <c r="F757" s="116"/>
      <c r="G757" s="36">
        <v>164901.45000000001</v>
      </c>
      <c r="H757" s="36">
        <v>0</v>
      </c>
      <c r="I757" s="36">
        <v>-661823.03</v>
      </c>
      <c r="J757" s="31"/>
      <c r="K757" s="5" t="e">
        <f>VLOOKUP(B757,#REF!,1,0)</f>
        <v>#REF!</v>
      </c>
    </row>
    <row r="758" spans="1:11" ht="15" customHeight="1">
      <c r="A758" s="34">
        <v>5</v>
      </c>
      <c r="B758" s="35" t="s">
        <v>4857</v>
      </c>
      <c r="C758" s="34" t="s">
        <v>1</v>
      </c>
      <c r="D758" s="35" t="s">
        <v>4858</v>
      </c>
      <c r="E758" s="36">
        <v>-22476.87</v>
      </c>
      <c r="F758" s="116"/>
      <c r="G758" s="36">
        <v>7492.29</v>
      </c>
      <c r="H758" s="36">
        <v>0</v>
      </c>
      <c r="I758" s="36">
        <v>-29969.16</v>
      </c>
      <c r="J758" s="31"/>
      <c r="K758" s="5" t="e">
        <f>VLOOKUP(B758,#REF!,1,0)</f>
        <v>#REF!</v>
      </c>
    </row>
    <row r="759" spans="1:11" ht="15" customHeight="1">
      <c r="A759" s="34">
        <v>6</v>
      </c>
      <c r="B759" s="35" t="s">
        <v>4859</v>
      </c>
      <c r="C759" s="34" t="s">
        <v>4860</v>
      </c>
      <c r="D759" s="35" t="s">
        <v>4861</v>
      </c>
      <c r="E759" s="36">
        <v>-22476.87</v>
      </c>
      <c r="F759" s="116"/>
      <c r="G759" s="36">
        <v>7492.29</v>
      </c>
      <c r="H759" s="36">
        <v>0</v>
      </c>
      <c r="I759" s="36">
        <v>-29969.16</v>
      </c>
      <c r="J759" s="31"/>
      <c r="K759" s="5" t="e">
        <f>VLOOKUP(B759,#REF!,1,0)</f>
        <v>#REF!</v>
      </c>
    </row>
    <row r="760" spans="1:11" ht="15" customHeight="1">
      <c r="A760" s="34">
        <v>5</v>
      </c>
      <c r="B760" s="35" t="s">
        <v>4862</v>
      </c>
      <c r="C760" s="34" t="s">
        <v>1</v>
      </c>
      <c r="D760" s="35" t="s">
        <v>4863</v>
      </c>
      <c r="E760" s="36">
        <v>-474444.71</v>
      </c>
      <c r="F760" s="116"/>
      <c r="G760" s="36">
        <v>157409.16</v>
      </c>
      <c r="H760" s="36">
        <v>0</v>
      </c>
      <c r="I760" s="36">
        <v>-631853.87</v>
      </c>
      <c r="J760" s="31"/>
      <c r="K760" s="5" t="e">
        <f>VLOOKUP(B760,#REF!,1,0)</f>
        <v>#REF!</v>
      </c>
    </row>
    <row r="761" spans="1:11" ht="15" customHeight="1">
      <c r="A761" s="34">
        <v>6</v>
      </c>
      <c r="B761" s="35" t="s">
        <v>4864</v>
      </c>
      <c r="C761" s="34" t="s">
        <v>4865</v>
      </c>
      <c r="D761" s="35" t="s">
        <v>4866</v>
      </c>
      <c r="E761" s="36">
        <v>-285068.52</v>
      </c>
      <c r="F761" s="116"/>
      <c r="G761" s="36">
        <v>95022.84</v>
      </c>
      <c r="H761" s="36">
        <v>0</v>
      </c>
      <c r="I761" s="36">
        <v>-380091.36</v>
      </c>
      <c r="J761" s="31"/>
      <c r="K761" s="5" t="e">
        <f>VLOOKUP(B761,#REF!,1,0)</f>
        <v>#REF!</v>
      </c>
    </row>
    <row r="762" spans="1:11" ht="15" customHeight="1">
      <c r="A762" s="34">
        <v>6</v>
      </c>
      <c r="B762" s="35" t="s">
        <v>4867</v>
      </c>
      <c r="C762" s="34" t="s">
        <v>4868</v>
      </c>
      <c r="D762" s="35" t="s">
        <v>4869</v>
      </c>
      <c r="E762" s="36">
        <v>-25972.92</v>
      </c>
      <c r="F762" s="116"/>
      <c r="G762" s="36">
        <v>7918.56</v>
      </c>
      <c r="H762" s="36">
        <v>0</v>
      </c>
      <c r="I762" s="36">
        <v>-33891.480000000003</v>
      </c>
      <c r="J762" s="31"/>
      <c r="K762" s="5" t="e">
        <f>VLOOKUP(B762,#REF!,1,0)</f>
        <v>#REF!</v>
      </c>
    </row>
    <row r="763" spans="1:11" ht="15" customHeight="1">
      <c r="A763" s="34">
        <v>6</v>
      </c>
      <c r="B763" s="35" t="s">
        <v>4870</v>
      </c>
      <c r="C763" s="34" t="s">
        <v>4871</v>
      </c>
      <c r="D763" s="35" t="s">
        <v>4872</v>
      </c>
      <c r="E763" s="36">
        <v>-151986.45000000001</v>
      </c>
      <c r="F763" s="116"/>
      <c r="G763" s="36">
        <v>50662.15</v>
      </c>
      <c r="H763" s="36">
        <v>0</v>
      </c>
      <c r="I763" s="36">
        <v>-202648.6</v>
      </c>
      <c r="J763" s="31"/>
      <c r="K763" s="5" t="e">
        <f>VLOOKUP(B763,#REF!,1,0)</f>
        <v>#REF!</v>
      </c>
    </row>
    <row r="764" spans="1:11" ht="15" customHeight="1">
      <c r="A764" s="34">
        <v>6</v>
      </c>
      <c r="B764" s="35" t="s">
        <v>4873</v>
      </c>
      <c r="C764" s="34" t="s">
        <v>4874</v>
      </c>
      <c r="D764" s="35" t="s">
        <v>4875</v>
      </c>
      <c r="E764" s="36">
        <v>-11416.82</v>
      </c>
      <c r="F764" s="116"/>
      <c r="G764" s="36">
        <v>3805.61</v>
      </c>
      <c r="H764" s="36">
        <v>0</v>
      </c>
      <c r="I764" s="36">
        <v>-15222.43</v>
      </c>
      <c r="J764" s="31"/>
      <c r="K764" s="5" t="e">
        <f>VLOOKUP(B764,#REF!,1,0)</f>
        <v>#REF!</v>
      </c>
    </row>
    <row r="765" spans="1:11" ht="15" customHeight="1">
      <c r="A765" s="34">
        <v>4</v>
      </c>
      <c r="B765" s="35" t="s">
        <v>4876</v>
      </c>
      <c r="C765" s="34" t="s">
        <v>1</v>
      </c>
      <c r="D765" s="35" t="s">
        <v>4877</v>
      </c>
      <c r="E765" s="36">
        <v>-78658.350000000006</v>
      </c>
      <c r="F765" s="116"/>
      <c r="G765" s="36">
        <v>102300.02</v>
      </c>
      <c r="H765" s="36">
        <v>35294.21</v>
      </c>
      <c r="I765" s="36">
        <v>-145664.16</v>
      </c>
      <c r="J765" s="31"/>
      <c r="K765" s="5" t="e">
        <f>VLOOKUP(B765,#REF!,1,0)</f>
        <v>#REF!</v>
      </c>
    </row>
    <row r="766" spans="1:11" ht="15" customHeight="1">
      <c r="A766" s="34">
        <v>6</v>
      </c>
      <c r="B766" s="35" t="s">
        <v>4878</v>
      </c>
      <c r="C766" s="34" t="s">
        <v>4879</v>
      </c>
      <c r="D766" s="35" t="s">
        <v>4880</v>
      </c>
      <c r="E766" s="36">
        <v>-76507.05</v>
      </c>
      <c r="F766" s="116"/>
      <c r="G766" s="36">
        <v>25502.35</v>
      </c>
      <c r="H766" s="36">
        <v>0</v>
      </c>
      <c r="I766" s="36">
        <v>-102009.4</v>
      </c>
      <c r="J766" s="31"/>
      <c r="K766" s="5" t="e">
        <f>VLOOKUP(B766,#REF!,1,0)</f>
        <v>#REF!</v>
      </c>
    </row>
    <row r="767" spans="1:11" ht="15" customHeight="1">
      <c r="A767" s="34">
        <v>6</v>
      </c>
      <c r="B767" s="35" t="s">
        <v>5996</v>
      </c>
      <c r="C767" s="34" t="s">
        <v>5997</v>
      </c>
      <c r="D767" s="35" t="s">
        <v>5998</v>
      </c>
      <c r="E767" s="36">
        <v>-1099</v>
      </c>
      <c r="F767" s="116"/>
      <c r="G767" s="36">
        <v>1284</v>
      </c>
      <c r="H767" s="36">
        <v>0</v>
      </c>
      <c r="I767" s="36">
        <v>-2383</v>
      </c>
      <c r="J767" s="31"/>
      <c r="K767" s="5" t="e">
        <f>VLOOKUP(B767,#REF!,1,0)</f>
        <v>#REF!</v>
      </c>
    </row>
    <row r="768" spans="1:11" ht="15" customHeight="1">
      <c r="A768" s="34">
        <v>6</v>
      </c>
      <c r="B768" s="35" t="s">
        <v>5999</v>
      </c>
      <c r="C768" s="34" t="s">
        <v>6000</v>
      </c>
      <c r="D768" s="35" t="s">
        <v>6001</v>
      </c>
      <c r="E768" s="36">
        <v>-1052.3</v>
      </c>
      <c r="F768" s="116"/>
      <c r="G768" s="36">
        <v>46771.83</v>
      </c>
      <c r="H768" s="36">
        <v>34994.21</v>
      </c>
      <c r="I768" s="36">
        <v>-12829.92</v>
      </c>
      <c r="J768" s="31"/>
      <c r="K768" s="5" t="e">
        <f>VLOOKUP(B768,#REF!,1,0)</f>
        <v>#REF!</v>
      </c>
    </row>
    <row r="769" spans="1:11" ht="15" customHeight="1">
      <c r="A769" s="34">
        <v>6</v>
      </c>
      <c r="B769" s="35" t="s">
        <v>6002</v>
      </c>
      <c r="C769" s="34" t="s">
        <v>6003</v>
      </c>
      <c r="D769" s="35" t="s">
        <v>6004</v>
      </c>
      <c r="E769" s="36">
        <v>0</v>
      </c>
      <c r="F769" s="116"/>
      <c r="G769" s="36">
        <v>860</v>
      </c>
      <c r="H769" s="36">
        <v>0</v>
      </c>
      <c r="I769" s="36">
        <v>-860</v>
      </c>
      <c r="J769" s="31"/>
      <c r="K769" s="5" t="e">
        <f>VLOOKUP(B769,#REF!,1,0)</f>
        <v>#REF!</v>
      </c>
    </row>
    <row r="770" spans="1:11" ht="15" customHeight="1">
      <c r="A770" s="34">
        <v>6</v>
      </c>
      <c r="B770" s="35" t="s">
        <v>6005</v>
      </c>
      <c r="C770" s="34" t="s">
        <v>6006</v>
      </c>
      <c r="D770" s="35" t="s">
        <v>6007</v>
      </c>
      <c r="E770" s="36">
        <v>0</v>
      </c>
      <c r="F770" s="116"/>
      <c r="G770" s="36">
        <v>19906.66</v>
      </c>
      <c r="H770" s="36">
        <v>0</v>
      </c>
      <c r="I770" s="36">
        <v>-19906.66</v>
      </c>
      <c r="J770" s="31"/>
      <c r="K770" s="5" t="e">
        <f>VLOOKUP(B770,#REF!,1,0)</f>
        <v>#REF!</v>
      </c>
    </row>
    <row r="771" spans="1:11" ht="15" customHeight="1">
      <c r="A771" s="34">
        <v>6</v>
      </c>
      <c r="B771" s="35" t="s">
        <v>6008</v>
      </c>
      <c r="C771" s="34" t="s">
        <v>6009</v>
      </c>
      <c r="D771" s="35" t="s">
        <v>6010</v>
      </c>
      <c r="E771" s="36">
        <v>0</v>
      </c>
      <c r="F771" s="116"/>
      <c r="G771" s="36">
        <v>7975.18</v>
      </c>
      <c r="H771" s="36">
        <v>300</v>
      </c>
      <c r="I771" s="36">
        <v>-7675.18</v>
      </c>
      <c r="J771" s="31"/>
      <c r="K771" s="5" t="e">
        <f>VLOOKUP(B771,#REF!,1,0)</f>
        <v>#REF!</v>
      </c>
    </row>
    <row r="772" spans="1:11" ht="15" customHeight="1">
      <c r="A772" s="34">
        <v>4</v>
      </c>
      <c r="B772" s="35" t="s">
        <v>4881</v>
      </c>
      <c r="C772" s="34" t="s">
        <v>1</v>
      </c>
      <c r="D772" s="35" t="s">
        <v>4882</v>
      </c>
      <c r="E772" s="36">
        <v>-29973.69</v>
      </c>
      <c r="F772" s="116"/>
      <c r="G772" s="36">
        <v>18926.7</v>
      </c>
      <c r="H772" s="36">
        <v>480.5</v>
      </c>
      <c r="I772" s="36">
        <v>-48419.89</v>
      </c>
      <c r="J772" s="31"/>
      <c r="K772" s="5" t="e">
        <f>VLOOKUP(B772,#REF!,1,0)</f>
        <v>#REF!</v>
      </c>
    </row>
    <row r="773" spans="1:11" ht="15" customHeight="1">
      <c r="A773" s="34">
        <v>6</v>
      </c>
      <c r="B773" s="35" t="s">
        <v>4883</v>
      </c>
      <c r="C773" s="34" t="s">
        <v>4884</v>
      </c>
      <c r="D773" s="35" t="s">
        <v>4885</v>
      </c>
      <c r="E773" s="36">
        <v>-24251.33</v>
      </c>
      <c r="F773" s="116"/>
      <c r="G773" s="36">
        <v>11490.99</v>
      </c>
      <c r="H773" s="36">
        <v>0</v>
      </c>
      <c r="I773" s="36">
        <v>-35742.32</v>
      </c>
      <c r="J773" s="31"/>
      <c r="K773" s="5" t="e">
        <f>VLOOKUP(B773,#REF!,1,0)</f>
        <v>#REF!</v>
      </c>
    </row>
    <row r="774" spans="1:11" ht="15" customHeight="1">
      <c r="A774" s="34">
        <v>6</v>
      </c>
      <c r="B774" s="35" t="s">
        <v>4886</v>
      </c>
      <c r="C774" s="34" t="s">
        <v>4887</v>
      </c>
      <c r="D774" s="35" t="s">
        <v>4888</v>
      </c>
      <c r="E774" s="36">
        <v>-5722.36</v>
      </c>
      <c r="F774" s="116"/>
      <c r="G774" s="36">
        <v>4293.68</v>
      </c>
      <c r="H774" s="36">
        <v>69</v>
      </c>
      <c r="I774" s="36">
        <v>-9947.0400000000009</v>
      </c>
      <c r="J774" s="31"/>
      <c r="K774" s="5" t="e">
        <f>VLOOKUP(B774,#REF!,1,0)</f>
        <v>#REF!</v>
      </c>
    </row>
    <row r="775" spans="1:11" ht="15" customHeight="1">
      <c r="A775" s="34">
        <v>6</v>
      </c>
      <c r="B775" s="35" t="s">
        <v>6011</v>
      </c>
      <c r="C775" s="34" t="s">
        <v>6012</v>
      </c>
      <c r="D775" s="35" t="s">
        <v>6013</v>
      </c>
      <c r="E775" s="36">
        <v>0</v>
      </c>
      <c r="F775" s="116"/>
      <c r="G775" s="36">
        <v>2773.73</v>
      </c>
      <c r="H775" s="36">
        <v>43.2</v>
      </c>
      <c r="I775" s="36">
        <v>-2730.53</v>
      </c>
      <c r="J775" s="31"/>
      <c r="K775" s="5" t="e">
        <f>VLOOKUP(B775,#REF!,1,0)</f>
        <v>#REF!</v>
      </c>
    </row>
    <row r="776" spans="1:11" ht="15" customHeight="1">
      <c r="A776" s="34">
        <v>4</v>
      </c>
      <c r="B776" s="35" t="s">
        <v>4889</v>
      </c>
      <c r="C776" s="34" t="s">
        <v>1</v>
      </c>
      <c r="D776" s="35" t="s">
        <v>4890</v>
      </c>
      <c r="E776" s="36">
        <v>-387273.37</v>
      </c>
      <c r="F776" s="116"/>
      <c r="G776" s="36">
        <v>423637.6</v>
      </c>
      <c r="H776" s="36">
        <v>274795.52000000002</v>
      </c>
      <c r="I776" s="36">
        <v>-536115.44999999995</v>
      </c>
      <c r="J776" s="31"/>
      <c r="K776" s="5" t="e">
        <f>VLOOKUP(B776,#REF!,1,0)</f>
        <v>#REF!</v>
      </c>
    </row>
    <row r="777" spans="1:11" ht="15" customHeight="1">
      <c r="A777" s="34">
        <v>6</v>
      </c>
      <c r="B777" s="35" t="s">
        <v>4891</v>
      </c>
      <c r="C777" s="34" t="s">
        <v>4892</v>
      </c>
      <c r="D777" s="35" t="s">
        <v>4893</v>
      </c>
      <c r="E777" s="36">
        <v>-19531.32</v>
      </c>
      <c r="F777" s="116"/>
      <c r="G777" s="36">
        <v>61153.35</v>
      </c>
      <c r="H777" s="36">
        <v>38723.79</v>
      </c>
      <c r="I777" s="36">
        <v>-41960.88</v>
      </c>
      <c r="J777" s="31"/>
      <c r="K777" s="5" t="e">
        <f>VLOOKUP(B777,#REF!,1,0)</f>
        <v>#REF!</v>
      </c>
    </row>
    <row r="778" spans="1:11" ht="15" customHeight="1">
      <c r="A778" s="34">
        <v>6</v>
      </c>
      <c r="B778" s="35" t="s">
        <v>4894</v>
      </c>
      <c r="C778" s="34" t="s">
        <v>4895</v>
      </c>
      <c r="D778" s="35" t="s">
        <v>4896</v>
      </c>
      <c r="E778" s="36">
        <v>-335138.3</v>
      </c>
      <c r="F778" s="116"/>
      <c r="G778" s="36">
        <v>231357.83</v>
      </c>
      <c r="H778" s="36">
        <v>116818.33</v>
      </c>
      <c r="I778" s="36">
        <v>-449677.8</v>
      </c>
      <c r="J778" s="31"/>
      <c r="K778" s="5" t="e">
        <f>VLOOKUP(B778,#REF!,1,0)</f>
        <v>#REF!</v>
      </c>
    </row>
    <row r="779" spans="1:11" ht="15" customHeight="1">
      <c r="A779" s="34">
        <v>6</v>
      </c>
      <c r="B779" s="35" t="s">
        <v>4897</v>
      </c>
      <c r="C779" s="34" t="s">
        <v>4898</v>
      </c>
      <c r="D779" s="35" t="s">
        <v>4899</v>
      </c>
      <c r="E779" s="36">
        <v>-10284</v>
      </c>
      <c r="F779" s="116"/>
      <c r="G779" s="36">
        <v>2772.4</v>
      </c>
      <c r="H779" s="36">
        <v>0</v>
      </c>
      <c r="I779" s="36">
        <v>-13056.4</v>
      </c>
      <c r="J779" s="31"/>
      <c r="K779" s="5" t="e">
        <f>VLOOKUP(B779,#REF!,1,0)</f>
        <v>#REF!</v>
      </c>
    </row>
    <row r="780" spans="1:11" ht="15" customHeight="1">
      <c r="A780" s="34">
        <v>6</v>
      </c>
      <c r="B780" s="35" t="s">
        <v>4900</v>
      </c>
      <c r="C780" s="34" t="s">
        <v>4901</v>
      </c>
      <c r="D780" s="35" t="s">
        <v>4902</v>
      </c>
      <c r="E780" s="36">
        <v>-14143.79</v>
      </c>
      <c r="F780" s="116"/>
      <c r="G780" s="36">
        <v>124266.04</v>
      </c>
      <c r="H780" s="36">
        <v>119253.4</v>
      </c>
      <c r="I780" s="36">
        <v>-19156.43</v>
      </c>
      <c r="J780" s="31"/>
      <c r="K780" s="5" t="e">
        <f>VLOOKUP(B780,#REF!,1,0)</f>
        <v>#REF!</v>
      </c>
    </row>
    <row r="781" spans="1:11" ht="15" customHeight="1">
      <c r="A781" s="34">
        <v>6</v>
      </c>
      <c r="B781" s="35" t="s">
        <v>4903</v>
      </c>
      <c r="C781" s="34" t="s">
        <v>4904</v>
      </c>
      <c r="D781" s="35" t="s">
        <v>4905</v>
      </c>
      <c r="E781" s="36">
        <v>-8175.96</v>
      </c>
      <c r="F781" s="116"/>
      <c r="G781" s="36">
        <v>4087.98</v>
      </c>
      <c r="H781" s="36">
        <v>0</v>
      </c>
      <c r="I781" s="36">
        <v>-12263.94</v>
      </c>
      <c r="J781" s="31"/>
      <c r="K781" s="5" t="e">
        <f>VLOOKUP(B781,#REF!,1,0)</f>
        <v>#REF!</v>
      </c>
    </row>
    <row r="782" spans="1:11" ht="15" customHeight="1">
      <c r="A782" s="34">
        <v>4</v>
      </c>
      <c r="B782" s="35" t="s">
        <v>4906</v>
      </c>
      <c r="C782" s="34" t="s">
        <v>1</v>
      </c>
      <c r="D782" s="35" t="s">
        <v>4907</v>
      </c>
      <c r="E782" s="36">
        <v>-650411.68000000005</v>
      </c>
      <c r="F782" s="116"/>
      <c r="G782" s="36">
        <v>227965.99</v>
      </c>
      <c r="H782" s="36">
        <v>2253.56</v>
      </c>
      <c r="I782" s="36">
        <v>-876124.11</v>
      </c>
      <c r="J782" s="31"/>
      <c r="K782" s="5" t="e">
        <f>VLOOKUP(B782,#REF!,1,0)</f>
        <v>#REF!</v>
      </c>
    </row>
    <row r="783" spans="1:11" ht="15" customHeight="1">
      <c r="A783" s="34">
        <v>5</v>
      </c>
      <c r="B783" s="35" t="s">
        <v>4908</v>
      </c>
      <c r="C783" s="34" t="s">
        <v>1</v>
      </c>
      <c r="D783" s="35" t="s">
        <v>4909</v>
      </c>
      <c r="E783" s="36">
        <v>-153945.54</v>
      </c>
      <c r="F783" s="116"/>
      <c r="G783" s="36">
        <v>51834.79</v>
      </c>
      <c r="H783" s="36">
        <v>86.66</v>
      </c>
      <c r="I783" s="36">
        <v>-205693.67</v>
      </c>
      <c r="J783" s="31"/>
      <c r="K783" s="5" t="e">
        <f>VLOOKUP(B783,#REF!,1,0)</f>
        <v>#REF!</v>
      </c>
    </row>
    <row r="784" spans="1:11" ht="15" customHeight="1">
      <c r="A784" s="34">
        <v>6</v>
      </c>
      <c r="B784" s="35" t="s">
        <v>4910</v>
      </c>
      <c r="C784" s="34" t="s">
        <v>4911</v>
      </c>
      <c r="D784" s="35" t="s">
        <v>4912</v>
      </c>
      <c r="E784" s="36">
        <v>-120359.06</v>
      </c>
      <c r="F784" s="116"/>
      <c r="G784" s="36">
        <v>42728.1</v>
      </c>
      <c r="H784" s="36">
        <v>86.66</v>
      </c>
      <c r="I784" s="36">
        <v>-163000.5</v>
      </c>
      <c r="J784" s="31"/>
      <c r="K784" s="5" t="e">
        <f>VLOOKUP(B784,#REF!,1,0)</f>
        <v>#REF!</v>
      </c>
    </row>
    <row r="785" spans="1:11" ht="15" customHeight="1">
      <c r="A785" s="34">
        <v>6</v>
      </c>
      <c r="B785" s="35" t="s">
        <v>4913</v>
      </c>
      <c r="C785" s="34" t="s">
        <v>4914</v>
      </c>
      <c r="D785" s="35" t="s">
        <v>4915</v>
      </c>
      <c r="E785" s="36">
        <v>-33586.480000000003</v>
      </c>
      <c r="F785" s="116"/>
      <c r="G785" s="36">
        <v>9106.69</v>
      </c>
      <c r="H785" s="36">
        <v>0</v>
      </c>
      <c r="I785" s="36">
        <v>-42693.17</v>
      </c>
      <c r="J785" s="31"/>
      <c r="K785" s="5" t="e">
        <f>VLOOKUP(B785,#REF!,1,0)</f>
        <v>#REF!</v>
      </c>
    </row>
    <row r="786" spans="1:11" ht="15" customHeight="1">
      <c r="A786" s="34">
        <v>5</v>
      </c>
      <c r="B786" s="35" t="s">
        <v>4916</v>
      </c>
      <c r="C786" s="34" t="s">
        <v>1</v>
      </c>
      <c r="D786" s="35" t="s">
        <v>4917</v>
      </c>
      <c r="E786" s="36">
        <v>-496466.14</v>
      </c>
      <c r="F786" s="116"/>
      <c r="G786" s="36">
        <v>176131.20000000001</v>
      </c>
      <c r="H786" s="36">
        <v>2166.9</v>
      </c>
      <c r="I786" s="36">
        <v>-670430.43999999994</v>
      </c>
      <c r="J786" s="31"/>
      <c r="K786" s="5" t="e">
        <f>VLOOKUP(B786,#REF!,1,0)</f>
        <v>#REF!</v>
      </c>
    </row>
    <row r="787" spans="1:11" ht="15" customHeight="1">
      <c r="A787" s="34">
        <v>6</v>
      </c>
      <c r="B787" s="35" t="s">
        <v>4918</v>
      </c>
      <c r="C787" s="34" t="s">
        <v>4919</v>
      </c>
      <c r="D787" s="35" t="s">
        <v>4920</v>
      </c>
      <c r="E787" s="36">
        <v>-439399.72</v>
      </c>
      <c r="F787" s="116"/>
      <c r="G787" s="36">
        <v>153364.56</v>
      </c>
      <c r="H787" s="36">
        <v>2166.9</v>
      </c>
      <c r="I787" s="36">
        <v>-590597.38</v>
      </c>
      <c r="J787" s="31"/>
      <c r="K787" s="5" t="e">
        <f>VLOOKUP(B787,#REF!,1,0)</f>
        <v>#REF!</v>
      </c>
    </row>
    <row r="788" spans="1:11" ht="15" customHeight="1">
      <c r="A788" s="34">
        <v>6</v>
      </c>
      <c r="B788" s="35" t="s">
        <v>4921</v>
      </c>
      <c r="C788" s="34" t="s">
        <v>4922</v>
      </c>
      <c r="D788" s="35" t="s">
        <v>4923</v>
      </c>
      <c r="E788" s="36">
        <v>-57066.42</v>
      </c>
      <c r="F788" s="116"/>
      <c r="G788" s="36">
        <v>22766.639999999999</v>
      </c>
      <c r="H788" s="36">
        <v>0</v>
      </c>
      <c r="I788" s="36">
        <v>-79833.06</v>
      </c>
      <c r="J788" s="31"/>
      <c r="K788" s="5" t="e">
        <f>VLOOKUP(B788,#REF!,1,0)</f>
        <v>#REF!</v>
      </c>
    </row>
    <row r="789" spans="1:11" ht="15" customHeight="1">
      <c r="A789" s="34">
        <v>4</v>
      </c>
      <c r="B789" s="35" t="s">
        <v>4924</v>
      </c>
      <c r="C789" s="34" t="s">
        <v>1</v>
      </c>
      <c r="D789" s="35" t="s">
        <v>4925</v>
      </c>
      <c r="E789" s="36">
        <v>-1656077.43</v>
      </c>
      <c r="F789" s="116"/>
      <c r="G789" s="36">
        <v>568672.24</v>
      </c>
      <c r="H789" s="36">
        <v>1191.97</v>
      </c>
      <c r="I789" s="36">
        <v>-2223557.7000000002</v>
      </c>
      <c r="J789" s="31"/>
      <c r="K789" s="5" t="e">
        <f>VLOOKUP(B789,#REF!,1,0)</f>
        <v>#REF!</v>
      </c>
    </row>
    <row r="790" spans="1:11" ht="15" customHeight="1">
      <c r="A790" s="34">
        <v>6</v>
      </c>
      <c r="B790" s="35" t="s">
        <v>4926</v>
      </c>
      <c r="C790" s="34" t="s">
        <v>4927</v>
      </c>
      <c r="D790" s="35" t="s">
        <v>4230</v>
      </c>
      <c r="E790" s="36">
        <v>-1033029.95</v>
      </c>
      <c r="F790" s="116"/>
      <c r="G790" s="36">
        <v>347193.82</v>
      </c>
      <c r="H790" s="36">
        <v>107.81</v>
      </c>
      <c r="I790" s="36">
        <v>-1380115.96</v>
      </c>
      <c r="J790" s="31"/>
      <c r="K790" s="5" t="e">
        <f>VLOOKUP(B790,#REF!,1,0)</f>
        <v>#REF!</v>
      </c>
    </row>
    <row r="791" spans="1:11" ht="15" customHeight="1">
      <c r="A791" s="34">
        <v>6</v>
      </c>
      <c r="B791" s="35" t="s">
        <v>4928</v>
      </c>
      <c r="C791" s="34" t="s">
        <v>4929</v>
      </c>
      <c r="D791" s="35" t="s">
        <v>4930</v>
      </c>
      <c r="E791" s="36">
        <v>-178434.72</v>
      </c>
      <c r="F791" s="116"/>
      <c r="G791" s="36">
        <v>61152.62</v>
      </c>
      <c r="H791" s="36">
        <v>0</v>
      </c>
      <c r="I791" s="36">
        <v>-239587.34</v>
      </c>
      <c r="J791" s="31"/>
      <c r="K791" s="5" t="e">
        <f>VLOOKUP(B791,#REF!,1,0)</f>
        <v>#REF!</v>
      </c>
    </row>
    <row r="792" spans="1:11" ht="15" customHeight="1">
      <c r="A792" s="34">
        <v>6</v>
      </c>
      <c r="B792" s="35" t="s">
        <v>4931</v>
      </c>
      <c r="C792" s="34" t="s">
        <v>4932</v>
      </c>
      <c r="D792" s="35" t="s">
        <v>4933</v>
      </c>
      <c r="E792" s="36">
        <v>-44111.11</v>
      </c>
      <c r="F792" s="116"/>
      <c r="G792" s="36">
        <v>14679.73</v>
      </c>
      <c r="H792" s="36">
        <v>0</v>
      </c>
      <c r="I792" s="36">
        <v>-58790.84</v>
      </c>
      <c r="J792" s="31"/>
      <c r="K792" s="5" t="e">
        <f>VLOOKUP(B792,#REF!,1,0)</f>
        <v>#REF!</v>
      </c>
    </row>
    <row r="793" spans="1:11" ht="15" customHeight="1">
      <c r="A793" s="34">
        <v>6</v>
      </c>
      <c r="B793" s="35" t="s">
        <v>4934</v>
      </c>
      <c r="C793" s="34" t="s">
        <v>4935</v>
      </c>
      <c r="D793" s="35" t="s">
        <v>4936</v>
      </c>
      <c r="E793" s="36">
        <v>-7972.62</v>
      </c>
      <c r="F793" s="116"/>
      <c r="G793" s="36">
        <v>2412.89</v>
      </c>
      <c r="H793" s="36">
        <v>0</v>
      </c>
      <c r="I793" s="36">
        <v>-10385.51</v>
      </c>
      <c r="J793" s="31"/>
      <c r="K793" s="5" t="e">
        <f>VLOOKUP(B793,#REF!,1,0)</f>
        <v>#REF!</v>
      </c>
    </row>
    <row r="794" spans="1:11" ht="15" customHeight="1">
      <c r="A794" s="34">
        <v>6</v>
      </c>
      <c r="B794" s="35" t="s">
        <v>4937</v>
      </c>
      <c r="C794" s="34" t="s">
        <v>4938</v>
      </c>
      <c r="D794" s="35" t="s">
        <v>4939</v>
      </c>
      <c r="E794" s="36">
        <v>-32608.49</v>
      </c>
      <c r="F794" s="116"/>
      <c r="G794" s="36">
        <v>10292.879999999999</v>
      </c>
      <c r="H794" s="36">
        <v>0</v>
      </c>
      <c r="I794" s="36">
        <v>-42901.37</v>
      </c>
      <c r="J794" s="31"/>
      <c r="K794" s="5" t="e">
        <f>VLOOKUP(B794,#REF!,1,0)</f>
        <v>#REF!</v>
      </c>
    </row>
    <row r="795" spans="1:11" ht="15" customHeight="1">
      <c r="A795" s="34">
        <v>6</v>
      </c>
      <c r="B795" s="35" t="s">
        <v>4940</v>
      </c>
      <c r="C795" s="34" t="s">
        <v>4941</v>
      </c>
      <c r="D795" s="35" t="s">
        <v>4942</v>
      </c>
      <c r="E795" s="36">
        <v>-1319.07</v>
      </c>
      <c r="F795" s="116"/>
      <c r="G795" s="36">
        <v>21.93</v>
      </c>
      <c r="H795" s="36">
        <v>0</v>
      </c>
      <c r="I795" s="36">
        <v>-1341</v>
      </c>
      <c r="J795" s="31"/>
      <c r="K795" s="5" t="e">
        <f>VLOOKUP(B795,#REF!,1,0)</f>
        <v>#REF!</v>
      </c>
    </row>
    <row r="796" spans="1:11" ht="15" customHeight="1">
      <c r="A796" s="34">
        <v>6</v>
      </c>
      <c r="B796" s="35" t="s">
        <v>4943</v>
      </c>
      <c r="C796" s="34" t="s">
        <v>4944</v>
      </c>
      <c r="D796" s="35" t="s">
        <v>4254</v>
      </c>
      <c r="E796" s="36">
        <v>-116052.13</v>
      </c>
      <c r="F796" s="116"/>
      <c r="G796" s="36">
        <v>53087.360000000001</v>
      </c>
      <c r="H796" s="36">
        <v>37.5</v>
      </c>
      <c r="I796" s="36">
        <v>-169101.99</v>
      </c>
      <c r="J796" s="31"/>
      <c r="K796" s="5" t="e">
        <f>VLOOKUP(B796,#REF!,1,0)</f>
        <v>#REF!</v>
      </c>
    </row>
    <row r="797" spans="1:11" ht="15" customHeight="1">
      <c r="A797" s="34">
        <v>6</v>
      </c>
      <c r="B797" s="35" t="s">
        <v>4948</v>
      </c>
      <c r="C797" s="34" t="s">
        <v>4949</v>
      </c>
      <c r="D797" s="35" t="s">
        <v>4242</v>
      </c>
      <c r="E797" s="36">
        <v>-150155.48000000001</v>
      </c>
      <c r="F797" s="116"/>
      <c r="G797" s="36">
        <v>69402.66</v>
      </c>
      <c r="H797" s="36">
        <v>1046.6600000000001</v>
      </c>
      <c r="I797" s="36">
        <v>-218511.48</v>
      </c>
      <c r="J797" s="31"/>
      <c r="K797" s="5" t="e">
        <f>VLOOKUP(B797,#REF!,1,0)</f>
        <v>#REF!</v>
      </c>
    </row>
    <row r="798" spans="1:11" ht="15" customHeight="1">
      <c r="A798" s="34">
        <v>6</v>
      </c>
      <c r="B798" s="35" t="s">
        <v>4950</v>
      </c>
      <c r="C798" s="34" t="s">
        <v>4951</v>
      </c>
      <c r="D798" s="35" t="s">
        <v>4952</v>
      </c>
      <c r="E798" s="36">
        <v>-2669.98</v>
      </c>
      <c r="F798" s="116"/>
      <c r="G798" s="36">
        <v>0</v>
      </c>
      <c r="H798" s="36">
        <v>0</v>
      </c>
      <c r="I798" s="36">
        <v>-2669.98</v>
      </c>
      <c r="J798" s="31"/>
      <c r="K798" s="5" t="e">
        <f>VLOOKUP(B798,#REF!,1,0)</f>
        <v>#REF!</v>
      </c>
    </row>
    <row r="799" spans="1:11" ht="15" customHeight="1">
      <c r="A799" s="34">
        <v>6</v>
      </c>
      <c r="B799" s="35" t="s">
        <v>5868</v>
      </c>
      <c r="C799" s="34" t="s">
        <v>5869</v>
      </c>
      <c r="D799" s="35" t="s">
        <v>5870</v>
      </c>
      <c r="E799" s="36">
        <v>-1433.37</v>
      </c>
      <c r="F799" s="116"/>
      <c r="G799" s="36">
        <v>0</v>
      </c>
      <c r="H799" s="36">
        <v>0</v>
      </c>
      <c r="I799" s="36">
        <v>-1433.37</v>
      </c>
      <c r="J799" s="31"/>
      <c r="K799" s="5" t="e">
        <f>VLOOKUP(B799,#REF!,1,0)</f>
        <v>#REF!</v>
      </c>
    </row>
    <row r="800" spans="1:11" ht="15" customHeight="1">
      <c r="A800" s="34">
        <v>6</v>
      </c>
      <c r="B800" s="35" t="s">
        <v>4956</v>
      </c>
      <c r="C800" s="34" t="s">
        <v>4957</v>
      </c>
      <c r="D800" s="35" t="s">
        <v>4958</v>
      </c>
      <c r="E800" s="36">
        <v>-18221.22</v>
      </c>
      <c r="F800" s="116"/>
      <c r="G800" s="36">
        <v>0</v>
      </c>
      <c r="H800" s="36">
        <v>0</v>
      </c>
      <c r="I800" s="36">
        <v>-18221.22</v>
      </c>
      <c r="J800" s="31"/>
      <c r="K800" s="5" t="e">
        <f>VLOOKUP(B800,#REF!,1,0)</f>
        <v>#REF!</v>
      </c>
    </row>
    <row r="801" spans="1:11" ht="15" customHeight="1">
      <c r="A801" s="34">
        <v>6</v>
      </c>
      <c r="B801" s="35" t="s">
        <v>4959</v>
      </c>
      <c r="C801" s="34" t="s">
        <v>4960</v>
      </c>
      <c r="D801" s="35" t="s">
        <v>4961</v>
      </c>
      <c r="E801" s="36">
        <v>-11518.25</v>
      </c>
      <c r="F801" s="116"/>
      <c r="G801" s="36">
        <v>0</v>
      </c>
      <c r="H801" s="36">
        <v>0</v>
      </c>
      <c r="I801" s="36">
        <v>-11518.25</v>
      </c>
      <c r="J801" s="31"/>
      <c r="K801" s="5" t="e">
        <f>VLOOKUP(B801,#REF!,1,0)</f>
        <v>#REF!</v>
      </c>
    </row>
    <row r="802" spans="1:11" ht="15" customHeight="1">
      <c r="A802" s="34">
        <v>6</v>
      </c>
      <c r="B802" s="35" t="s">
        <v>4962</v>
      </c>
      <c r="C802" s="34" t="s">
        <v>4963</v>
      </c>
      <c r="D802" s="35" t="s">
        <v>4964</v>
      </c>
      <c r="E802" s="36">
        <v>-58551.040000000001</v>
      </c>
      <c r="F802" s="116"/>
      <c r="G802" s="36">
        <v>10428.35</v>
      </c>
      <c r="H802" s="36">
        <v>0</v>
      </c>
      <c r="I802" s="36">
        <v>-68979.39</v>
      </c>
      <c r="J802" s="31"/>
      <c r="K802" s="5" t="e">
        <f>VLOOKUP(B802,#REF!,1,0)</f>
        <v>#REF!</v>
      </c>
    </row>
    <row r="803" spans="1:11" ht="15" customHeight="1">
      <c r="A803" s="34">
        <v>4</v>
      </c>
      <c r="B803" s="35" t="s">
        <v>4965</v>
      </c>
      <c r="C803" s="34" t="s">
        <v>1</v>
      </c>
      <c r="D803" s="35" t="s">
        <v>4966</v>
      </c>
      <c r="E803" s="36">
        <v>-11951.15</v>
      </c>
      <c r="F803" s="116"/>
      <c r="G803" s="36">
        <v>5039.8999999999996</v>
      </c>
      <c r="H803" s="36">
        <v>0</v>
      </c>
      <c r="I803" s="36">
        <v>-16991.05</v>
      </c>
      <c r="J803" s="31"/>
      <c r="K803" s="5" t="e">
        <f>VLOOKUP(B803,#REF!,1,0)</f>
        <v>#REF!</v>
      </c>
    </row>
    <row r="804" spans="1:11" ht="15" customHeight="1">
      <c r="A804" s="34">
        <v>6</v>
      </c>
      <c r="B804" s="35" t="s">
        <v>4967</v>
      </c>
      <c r="C804" s="34" t="s">
        <v>4968</v>
      </c>
      <c r="D804" s="35" t="s">
        <v>4969</v>
      </c>
      <c r="E804" s="36">
        <v>-11951.15</v>
      </c>
      <c r="F804" s="116"/>
      <c r="G804" s="36">
        <v>5039.8999999999996</v>
      </c>
      <c r="H804" s="36">
        <v>0</v>
      </c>
      <c r="I804" s="36">
        <v>-16991.05</v>
      </c>
      <c r="J804" s="31"/>
      <c r="K804" s="5" t="e">
        <f>VLOOKUP(B804,#REF!,1,0)</f>
        <v>#REF!</v>
      </c>
    </row>
    <row r="805" spans="1:11" ht="15" customHeight="1">
      <c r="A805" s="34">
        <v>4</v>
      </c>
      <c r="B805" s="35" t="s">
        <v>4970</v>
      </c>
      <c r="C805" s="34" t="s">
        <v>1</v>
      </c>
      <c r="D805" s="35" t="s">
        <v>4971</v>
      </c>
      <c r="E805" s="36">
        <v>-62726.45</v>
      </c>
      <c r="F805" s="116"/>
      <c r="G805" s="36">
        <v>12288.03</v>
      </c>
      <c r="H805" s="36">
        <v>4699.9799999999996</v>
      </c>
      <c r="I805" s="36">
        <v>-70314.5</v>
      </c>
      <c r="J805" s="31"/>
      <c r="K805" s="5" t="e">
        <f>VLOOKUP(B805,#REF!,1,0)</f>
        <v>#REF!</v>
      </c>
    </row>
    <row r="806" spans="1:11" ht="15" customHeight="1">
      <c r="A806" s="34">
        <v>6</v>
      </c>
      <c r="B806" s="35" t="s">
        <v>4972</v>
      </c>
      <c r="C806" s="34" t="s">
        <v>4973</v>
      </c>
      <c r="D806" s="35" t="s">
        <v>4974</v>
      </c>
      <c r="E806" s="36">
        <v>-7859.16</v>
      </c>
      <c r="F806" s="116"/>
      <c r="G806" s="36">
        <v>6050.2</v>
      </c>
      <c r="H806" s="36">
        <v>0</v>
      </c>
      <c r="I806" s="36">
        <v>-13909.36</v>
      </c>
      <c r="J806" s="31"/>
      <c r="K806" s="5" t="e">
        <f>VLOOKUP(B806,#REF!,1,0)</f>
        <v>#REF!</v>
      </c>
    </row>
    <row r="807" spans="1:11" ht="15" customHeight="1">
      <c r="A807" s="34">
        <v>6</v>
      </c>
      <c r="B807" s="35" t="s">
        <v>4975</v>
      </c>
      <c r="C807" s="34" t="s">
        <v>4976</v>
      </c>
      <c r="D807" s="35" t="s">
        <v>4977</v>
      </c>
      <c r="E807" s="36">
        <v>-54867.29</v>
      </c>
      <c r="F807" s="116"/>
      <c r="G807" s="36">
        <v>797.85</v>
      </c>
      <c r="H807" s="36">
        <v>0</v>
      </c>
      <c r="I807" s="36">
        <v>-55665.14</v>
      </c>
      <c r="J807" s="31"/>
      <c r="K807" s="5" t="e">
        <f>VLOOKUP(B807,#REF!,1,0)</f>
        <v>#REF!</v>
      </c>
    </row>
    <row r="808" spans="1:11" ht="15" customHeight="1">
      <c r="A808" s="34">
        <v>6</v>
      </c>
      <c r="B808" s="35" t="s">
        <v>4978</v>
      </c>
      <c r="C808" s="34" t="s">
        <v>4979</v>
      </c>
      <c r="D808" s="35" t="s">
        <v>4980</v>
      </c>
      <c r="E808" s="36">
        <v>0</v>
      </c>
      <c r="F808" s="116"/>
      <c r="G808" s="36">
        <v>5439.98</v>
      </c>
      <c r="H808" s="36">
        <v>4699.9799999999996</v>
      </c>
      <c r="I808" s="36">
        <v>-740</v>
      </c>
      <c r="J808" s="31"/>
      <c r="K808" s="5" t="e">
        <f>VLOOKUP(B808,#REF!,1,0)</f>
        <v>#REF!</v>
      </c>
    </row>
    <row r="809" spans="1:11" ht="15" customHeight="1">
      <c r="A809" s="34">
        <v>4</v>
      </c>
      <c r="B809" s="35" t="s">
        <v>4984</v>
      </c>
      <c r="C809" s="34" t="s">
        <v>1</v>
      </c>
      <c r="D809" s="35" t="s">
        <v>4985</v>
      </c>
      <c r="E809" s="36">
        <v>-105111.53</v>
      </c>
      <c r="F809" s="116"/>
      <c r="G809" s="36">
        <v>31987.18</v>
      </c>
      <c r="H809" s="36">
        <v>3700</v>
      </c>
      <c r="I809" s="36">
        <v>-133398.71</v>
      </c>
      <c r="J809" s="31"/>
      <c r="K809" s="5" t="e">
        <f>VLOOKUP(B809,#REF!,1,0)</f>
        <v>#REF!</v>
      </c>
    </row>
    <row r="810" spans="1:11" ht="15" customHeight="1">
      <c r="A810" s="34">
        <v>6</v>
      </c>
      <c r="B810" s="35" t="s">
        <v>4986</v>
      </c>
      <c r="C810" s="34" t="s">
        <v>4987</v>
      </c>
      <c r="D810" s="35" t="s">
        <v>4988</v>
      </c>
      <c r="E810" s="36">
        <v>-12492.95</v>
      </c>
      <c r="F810" s="116"/>
      <c r="G810" s="36">
        <v>4177.18</v>
      </c>
      <c r="H810" s="36">
        <v>0</v>
      </c>
      <c r="I810" s="36">
        <v>-16670.13</v>
      </c>
      <c r="J810" s="31"/>
      <c r="K810" s="5" t="e">
        <f>VLOOKUP(B810,#REF!,1,0)</f>
        <v>#REF!</v>
      </c>
    </row>
    <row r="811" spans="1:11" ht="15" customHeight="1">
      <c r="A811" s="34">
        <v>6</v>
      </c>
      <c r="B811" s="35" t="s">
        <v>4992</v>
      </c>
      <c r="C811" s="34" t="s">
        <v>4993</v>
      </c>
      <c r="D811" s="35" t="s">
        <v>4994</v>
      </c>
      <c r="E811" s="36">
        <v>-92618.58</v>
      </c>
      <c r="F811" s="116"/>
      <c r="G811" s="36">
        <v>27810</v>
      </c>
      <c r="H811" s="36">
        <v>3700</v>
      </c>
      <c r="I811" s="36">
        <v>-116728.58</v>
      </c>
      <c r="J811" s="31"/>
      <c r="K811" s="5" t="e">
        <f>VLOOKUP(B811,#REF!,1,0)</f>
        <v>#REF!</v>
      </c>
    </row>
    <row r="812" spans="1:11" ht="15" customHeight="1">
      <c r="A812" s="34">
        <v>4</v>
      </c>
      <c r="B812" s="35" t="s">
        <v>4995</v>
      </c>
      <c r="C812" s="34" t="s">
        <v>1</v>
      </c>
      <c r="D812" s="35" t="s">
        <v>4996</v>
      </c>
      <c r="E812" s="36">
        <v>-20004.3</v>
      </c>
      <c r="F812" s="116"/>
      <c r="G812" s="36">
        <v>15209.2</v>
      </c>
      <c r="H812" s="36">
        <v>0</v>
      </c>
      <c r="I812" s="36">
        <v>-35213.5</v>
      </c>
      <c r="J812" s="31"/>
      <c r="K812" s="5" t="e">
        <f>VLOOKUP(B812,#REF!,1,0)</f>
        <v>#REF!</v>
      </c>
    </row>
    <row r="813" spans="1:11" ht="15" customHeight="1">
      <c r="A813" s="34">
        <v>6</v>
      </c>
      <c r="B813" s="35" t="s">
        <v>4997</v>
      </c>
      <c r="C813" s="34" t="s">
        <v>4998</v>
      </c>
      <c r="D813" s="35" t="s">
        <v>4999</v>
      </c>
      <c r="E813" s="36">
        <v>-20004.3</v>
      </c>
      <c r="F813" s="116"/>
      <c r="G813" s="36">
        <v>13641.1</v>
      </c>
      <c r="H813" s="36">
        <v>0</v>
      </c>
      <c r="I813" s="36">
        <v>-33645.4</v>
      </c>
      <c r="J813" s="31"/>
      <c r="K813" s="5" t="e">
        <f>VLOOKUP(B813,#REF!,1,0)</f>
        <v>#REF!</v>
      </c>
    </row>
    <row r="814" spans="1:11" ht="15" customHeight="1">
      <c r="A814" s="34">
        <v>6</v>
      </c>
      <c r="B814" s="35" t="s">
        <v>6020</v>
      </c>
      <c r="C814" s="34" t="s">
        <v>6021</v>
      </c>
      <c r="D814" s="35" t="s">
        <v>6022</v>
      </c>
      <c r="E814" s="36">
        <v>0</v>
      </c>
      <c r="F814" s="116"/>
      <c r="G814" s="36">
        <v>1568.1</v>
      </c>
      <c r="H814" s="36">
        <v>0</v>
      </c>
      <c r="I814" s="36">
        <v>-1568.1</v>
      </c>
      <c r="J814" s="31"/>
      <c r="K814" s="5" t="e">
        <f>VLOOKUP(B814,#REF!,1,0)</f>
        <v>#REF!</v>
      </c>
    </row>
    <row r="815" spans="1:11" ht="15" customHeight="1">
      <c r="A815" s="34">
        <v>4</v>
      </c>
      <c r="B815" s="35" t="s">
        <v>5000</v>
      </c>
      <c r="C815" s="34" t="s">
        <v>1</v>
      </c>
      <c r="D815" s="35" t="s">
        <v>5001</v>
      </c>
      <c r="E815" s="36">
        <v>-5200</v>
      </c>
      <c r="F815" s="116"/>
      <c r="G815" s="36">
        <v>0</v>
      </c>
      <c r="H815" s="36">
        <v>0</v>
      </c>
      <c r="I815" s="36">
        <v>-5200</v>
      </c>
      <c r="J815" s="31"/>
      <c r="K815" s="5" t="e">
        <f>VLOOKUP(B815,#REF!,1,0)</f>
        <v>#REF!</v>
      </c>
    </row>
    <row r="816" spans="1:11" ht="15" customHeight="1">
      <c r="A816" s="34">
        <v>6</v>
      </c>
      <c r="B816" s="35" t="s">
        <v>5002</v>
      </c>
      <c r="C816" s="34" t="s">
        <v>5003</v>
      </c>
      <c r="D816" s="35" t="s">
        <v>5004</v>
      </c>
      <c r="E816" s="36">
        <v>-5200</v>
      </c>
      <c r="F816" s="116"/>
      <c r="G816" s="36">
        <v>0</v>
      </c>
      <c r="H816" s="36">
        <v>0</v>
      </c>
      <c r="I816" s="36">
        <v>-5200</v>
      </c>
      <c r="J816" s="31"/>
      <c r="K816" s="5" t="e">
        <f>VLOOKUP(B816,#REF!,1,0)</f>
        <v>#REF!</v>
      </c>
    </row>
    <row r="817" spans="1:11" ht="15" customHeight="1">
      <c r="A817" s="34">
        <v>4</v>
      </c>
      <c r="B817" s="35" t="s">
        <v>5005</v>
      </c>
      <c r="C817" s="34" t="s">
        <v>1</v>
      </c>
      <c r="D817" s="35" t="s">
        <v>5006</v>
      </c>
      <c r="E817" s="36">
        <v>-52762.53</v>
      </c>
      <c r="F817" s="116"/>
      <c r="G817" s="36">
        <v>30415.8</v>
      </c>
      <c r="H817" s="36">
        <v>10234.14</v>
      </c>
      <c r="I817" s="36">
        <v>-72944.19</v>
      </c>
      <c r="J817" s="31"/>
      <c r="K817" s="5" t="e">
        <f>VLOOKUP(B817,#REF!,1,0)</f>
        <v>#REF!</v>
      </c>
    </row>
    <row r="818" spans="1:11" ht="15" customHeight="1">
      <c r="A818" s="34">
        <v>6</v>
      </c>
      <c r="B818" s="35" t="s">
        <v>5010</v>
      </c>
      <c r="C818" s="34" t="s">
        <v>5011</v>
      </c>
      <c r="D818" s="35" t="s">
        <v>5012</v>
      </c>
      <c r="E818" s="36">
        <v>-14321.13</v>
      </c>
      <c r="F818" s="116"/>
      <c r="G818" s="36">
        <v>4265.87</v>
      </c>
      <c r="H818" s="36">
        <v>0</v>
      </c>
      <c r="I818" s="36">
        <v>-18587</v>
      </c>
      <c r="J818" s="31"/>
      <c r="K818" s="5" t="e">
        <f>VLOOKUP(B818,#REF!,1,0)</f>
        <v>#REF!</v>
      </c>
    </row>
    <row r="819" spans="1:11" ht="15" customHeight="1">
      <c r="A819" s="34">
        <v>6</v>
      </c>
      <c r="B819" s="35" t="s">
        <v>5013</v>
      </c>
      <c r="C819" s="34" t="s">
        <v>5014</v>
      </c>
      <c r="D819" s="35" t="s">
        <v>5015</v>
      </c>
      <c r="E819" s="36">
        <v>-32865.57</v>
      </c>
      <c r="F819" s="116"/>
      <c r="G819" s="36">
        <v>13845.86</v>
      </c>
      <c r="H819" s="36">
        <v>0</v>
      </c>
      <c r="I819" s="36">
        <v>-46711.43</v>
      </c>
      <c r="J819" s="31"/>
      <c r="K819" s="5" t="e">
        <f>VLOOKUP(B819,#REF!,1,0)</f>
        <v>#REF!</v>
      </c>
    </row>
    <row r="820" spans="1:11" ht="15" customHeight="1">
      <c r="A820" s="34">
        <v>6</v>
      </c>
      <c r="B820" s="35" t="s">
        <v>5016</v>
      </c>
      <c r="C820" s="34" t="s">
        <v>5017</v>
      </c>
      <c r="D820" s="35" t="s">
        <v>5018</v>
      </c>
      <c r="E820" s="36">
        <v>-5575.83</v>
      </c>
      <c r="F820" s="116"/>
      <c r="G820" s="36">
        <v>12304.07</v>
      </c>
      <c r="H820" s="36">
        <v>10234.14</v>
      </c>
      <c r="I820" s="36">
        <v>-7645.76</v>
      </c>
      <c r="J820" s="31"/>
      <c r="K820" s="5" t="e">
        <f>VLOOKUP(B820,#REF!,1,0)</f>
        <v>#REF!</v>
      </c>
    </row>
    <row r="821" spans="1:11" ht="15" customHeight="1">
      <c r="A821" s="34">
        <v>4</v>
      </c>
      <c r="B821" s="35" t="s">
        <v>5019</v>
      </c>
      <c r="C821" s="34" t="s">
        <v>1</v>
      </c>
      <c r="D821" s="35" t="s">
        <v>5020</v>
      </c>
      <c r="E821" s="36">
        <v>-325722.32</v>
      </c>
      <c r="F821" s="116"/>
      <c r="G821" s="36">
        <v>110675.83</v>
      </c>
      <c r="H821" s="36">
        <v>110</v>
      </c>
      <c r="I821" s="36">
        <v>-436288.15</v>
      </c>
      <c r="J821" s="31"/>
      <c r="K821" s="5" t="e">
        <f>VLOOKUP(B821,#REF!,1,0)</f>
        <v>#REF!</v>
      </c>
    </row>
    <row r="822" spans="1:11" ht="15" customHeight="1">
      <c r="A822" s="34">
        <v>6</v>
      </c>
      <c r="B822" s="35" t="s">
        <v>5021</v>
      </c>
      <c r="C822" s="34" t="s">
        <v>5022</v>
      </c>
      <c r="D822" s="35" t="s">
        <v>5023</v>
      </c>
      <c r="E822" s="36">
        <v>-128044.7</v>
      </c>
      <c r="F822" s="116"/>
      <c r="G822" s="36">
        <v>17756.47</v>
      </c>
      <c r="H822" s="36">
        <v>0</v>
      </c>
      <c r="I822" s="36">
        <v>-145801.17000000001</v>
      </c>
      <c r="J822" s="31"/>
      <c r="K822" s="5" t="e">
        <f>VLOOKUP(B822,#REF!,1,0)</f>
        <v>#REF!</v>
      </c>
    </row>
    <row r="823" spans="1:11" ht="15" customHeight="1">
      <c r="A823" s="34">
        <v>6</v>
      </c>
      <c r="B823" s="35" t="s">
        <v>5024</v>
      </c>
      <c r="C823" s="34" t="s">
        <v>5025</v>
      </c>
      <c r="D823" s="35" t="s">
        <v>5026</v>
      </c>
      <c r="E823" s="36">
        <v>-97023.15</v>
      </c>
      <c r="F823" s="116"/>
      <c r="G823" s="36">
        <v>35324.019999999997</v>
      </c>
      <c r="H823" s="36">
        <v>0</v>
      </c>
      <c r="I823" s="36">
        <v>-132347.17000000001</v>
      </c>
      <c r="J823" s="31"/>
      <c r="K823" s="5" t="e">
        <f>VLOOKUP(B823,#REF!,1,0)</f>
        <v>#REF!</v>
      </c>
    </row>
    <row r="824" spans="1:11" ht="15" customHeight="1">
      <c r="A824" s="34">
        <v>6</v>
      </c>
      <c r="B824" s="35" t="s">
        <v>5832</v>
      </c>
      <c r="C824" s="34" t="s">
        <v>5833</v>
      </c>
      <c r="D824" s="35" t="s">
        <v>5834</v>
      </c>
      <c r="E824" s="36">
        <v>-7554.32</v>
      </c>
      <c r="F824" s="116"/>
      <c r="G824" s="36">
        <v>9204.3700000000008</v>
      </c>
      <c r="H824" s="36">
        <v>0</v>
      </c>
      <c r="I824" s="36">
        <v>-16758.689999999999</v>
      </c>
      <c r="J824" s="31"/>
      <c r="K824" s="5" t="e">
        <f>VLOOKUP(B824,#REF!,1,0)</f>
        <v>#REF!</v>
      </c>
    </row>
    <row r="825" spans="1:11" ht="15" customHeight="1">
      <c r="A825" s="34">
        <v>6</v>
      </c>
      <c r="B825" s="35" t="s">
        <v>5027</v>
      </c>
      <c r="C825" s="34" t="s">
        <v>5028</v>
      </c>
      <c r="D825" s="35" t="s">
        <v>5029</v>
      </c>
      <c r="E825" s="36">
        <v>-13133.69</v>
      </c>
      <c r="F825" s="116"/>
      <c r="G825" s="36">
        <v>6757.02</v>
      </c>
      <c r="H825" s="36">
        <v>0</v>
      </c>
      <c r="I825" s="36">
        <v>-19890.71</v>
      </c>
      <c r="J825" s="31"/>
      <c r="K825" s="5" t="e">
        <f>VLOOKUP(B825,#REF!,1,0)</f>
        <v>#REF!</v>
      </c>
    </row>
    <row r="826" spans="1:11" ht="15" customHeight="1">
      <c r="A826" s="34">
        <v>6</v>
      </c>
      <c r="B826" s="35" t="s">
        <v>5871</v>
      </c>
      <c r="C826" s="34" t="s">
        <v>5872</v>
      </c>
      <c r="D826" s="35" t="s">
        <v>5873</v>
      </c>
      <c r="E826" s="36">
        <v>-9512.68</v>
      </c>
      <c r="F826" s="116"/>
      <c r="G826" s="36">
        <v>9472.98</v>
      </c>
      <c r="H826" s="36">
        <v>0</v>
      </c>
      <c r="I826" s="36">
        <v>-18985.66</v>
      </c>
      <c r="J826" s="31"/>
      <c r="K826" s="5" t="e">
        <f>VLOOKUP(B826,#REF!,1,0)</f>
        <v>#REF!</v>
      </c>
    </row>
    <row r="827" spans="1:11" ht="15" customHeight="1">
      <c r="A827" s="34">
        <v>6</v>
      </c>
      <c r="B827" s="35" t="s">
        <v>5030</v>
      </c>
      <c r="C827" s="34" t="s">
        <v>5031</v>
      </c>
      <c r="D827" s="35" t="s">
        <v>5032</v>
      </c>
      <c r="E827" s="36">
        <v>-50873.63</v>
      </c>
      <c r="F827" s="116"/>
      <c r="G827" s="36">
        <v>17773.009999999998</v>
      </c>
      <c r="H827" s="36">
        <v>0</v>
      </c>
      <c r="I827" s="36">
        <v>-68646.64</v>
      </c>
      <c r="J827" s="31"/>
      <c r="K827" s="5" t="e">
        <f>VLOOKUP(B827,#REF!,1,0)</f>
        <v>#REF!</v>
      </c>
    </row>
    <row r="828" spans="1:11" ht="15" customHeight="1">
      <c r="A828" s="34">
        <v>6</v>
      </c>
      <c r="B828" s="35" t="s">
        <v>6023</v>
      </c>
      <c r="C828" s="34" t="s">
        <v>6024</v>
      </c>
      <c r="D828" s="35" t="s">
        <v>6025</v>
      </c>
      <c r="E828" s="36">
        <v>0</v>
      </c>
      <c r="F828" s="116"/>
      <c r="G828" s="36">
        <v>2850</v>
      </c>
      <c r="H828" s="36">
        <v>0</v>
      </c>
      <c r="I828" s="36">
        <v>-2850</v>
      </c>
      <c r="J828" s="31"/>
      <c r="K828" s="5" t="e">
        <f>VLOOKUP(B828,#REF!,1,0)</f>
        <v>#REF!</v>
      </c>
    </row>
    <row r="829" spans="1:11" ht="15" customHeight="1">
      <c r="A829" s="34">
        <v>6</v>
      </c>
      <c r="B829" s="35" t="s">
        <v>5033</v>
      </c>
      <c r="C829" s="34" t="s">
        <v>5034</v>
      </c>
      <c r="D829" s="35" t="s">
        <v>5035</v>
      </c>
      <c r="E829" s="36">
        <v>-4417.83</v>
      </c>
      <c r="F829" s="116"/>
      <c r="G829" s="36">
        <v>1577.37</v>
      </c>
      <c r="H829" s="36">
        <v>0</v>
      </c>
      <c r="I829" s="36">
        <v>-5995.2</v>
      </c>
      <c r="J829" s="31"/>
      <c r="K829" s="5" t="e">
        <f>VLOOKUP(B829,#REF!,1,0)</f>
        <v>#REF!</v>
      </c>
    </row>
    <row r="830" spans="1:11" ht="15" customHeight="1">
      <c r="A830" s="34">
        <v>6</v>
      </c>
      <c r="B830" s="35" t="s">
        <v>5036</v>
      </c>
      <c r="C830" s="34" t="s">
        <v>5037</v>
      </c>
      <c r="D830" s="35" t="s">
        <v>5038</v>
      </c>
      <c r="E830" s="36">
        <v>-10828</v>
      </c>
      <c r="F830" s="116"/>
      <c r="G830" s="36">
        <v>6700.48</v>
      </c>
      <c r="H830" s="36">
        <v>0</v>
      </c>
      <c r="I830" s="36">
        <v>-17528.48</v>
      </c>
      <c r="J830" s="31"/>
      <c r="K830" s="5" t="e">
        <f>VLOOKUP(B830,#REF!,1,0)</f>
        <v>#REF!</v>
      </c>
    </row>
    <row r="831" spans="1:11" ht="15" customHeight="1">
      <c r="A831" s="34">
        <v>6</v>
      </c>
      <c r="B831" s="35" t="s">
        <v>5039</v>
      </c>
      <c r="C831" s="34" t="s">
        <v>5040</v>
      </c>
      <c r="D831" s="35" t="s">
        <v>5041</v>
      </c>
      <c r="E831" s="36">
        <v>-182.38</v>
      </c>
      <c r="F831" s="116"/>
      <c r="G831" s="36">
        <v>153.6</v>
      </c>
      <c r="H831" s="36">
        <v>0</v>
      </c>
      <c r="I831" s="36">
        <v>-335.98</v>
      </c>
      <c r="J831" s="31"/>
      <c r="K831" s="5" t="e">
        <f>VLOOKUP(B831,#REF!,1,0)</f>
        <v>#REF!</v>
      </c>
    </row>
    <row r="832" spans="1:11" ht="15" customHeight="1">
      <c r="A832" s="34">
        <v>6</v>
      </c>
      <c r="B832" s="35" t="s">
        <v>6026</v>
      </c>
      <c r="C832" s="34" t="s">
        <v>6027</v>
      </c>
      <c r="D832" s="35" t="s">
        <v>6028</v>
      </c>
      <c r="E832" s="36">
        <v>-2241.29</v>
      </c>
      <c r="F832" s="116"/>
      <c r="G832" s="36">
        <v>2363.29</v>
      </c>
      <c r="H832" s="36">
        <v>0</v>
      </c>
      <c r="I832" s="36">
        <v>-4604.58</v>
      </c>
      <c r="J832" s="31"/>
      <c r="K832" s="5" t="e">
        <f>VLOOKUP(B832,#REF!,1,0)</f>
        <v>#REF!</v>
      </c>
    </row>
    <row r="833" spans="1:11" ht="15" customHeight="1">
      <c r="A833" s="34">
        <v>6</v>
      </c>
      <c r="B833" s="35" t="s">
        <v>5045</v>
      </c>
      <c r="C833" s="34" t="s">
        <v>5046</v>
      </c>
      <c r="D833" s="35" t="s">
        <v>5047</v>
      </c>
      <c r="E833" s="36">
        <v>-1027.0899999999999</v>
      </c>
      <c r="F833" s="116"/>
      <c r="G833" s="36">
        <v>234</v>
      </c>
      <c r="H833" s="36">
        <v>110</v>
      </c>
      <c r="I833" s="36">
        <v>-1151.0899999999999</v>
      </c>
      <c r="J833" s="31"/>
      <c r="K833" s="5" t="e">
        <f>VLOOKUP(B833,#REF!,1,0)</f>
        <v>#REF!</v>
      </c>
    </row>
    <row r="834" spans="1:11" ht="15" customHeight="1">
      <c r="A834" s="34">
        <v>6</v>
      </c>
      <c r="B834" s="35" t="s">
        <v>5048</v>
      </c>
      <c r="C834" s="34" t="s">
        <v>5049</v>
      </c>
      <c r="D834" s="35" t="s">
        <v>5050</v>
      </c>
      <c r="E834" s="36">
        <v>-883.56</v>
      </c>
      <c r="F834" s="116"/>
      <c r="G834" s="36">
        <v>509.22</v>
      </c>
      <c r="H834" s="36">
        <v>0</v>
      </c>
      <c r="I834" s="36">
        <v>-1392.78</v>
      </c>
      <c r="J834" s="31"/>
      <c r="K834" s="5" t="e">
        <f>VLOOKUP(B834,#REF!,1,0)</f>
        <v>#REF!</v>
      </c>
    </row>
    <row r="835" spans="1:11" ht="15" customHeight="1">
      <c r="A835" s="34">
        <v>4</v>
      </c>
      <c r="B835" s="35" t="s">
        <v>5051</v>
      </c>
      <c r="C835" s="34" t="s">
        <v>1</v>
      </c>
      <c r="D835" s="35" t="s">
        <v>5052</v>
      </c>
      <c r="E835" s="36">
        <v>-179593.69</v>
      </c>
      <c r="F835" s="116"/>
      <c r="G835" s="36">
        <v>59862.82</v>
      </c>
      <c r="H835" s="36">
        <v>2247.5</v>
      </c>
      <c r="I835" s="36">
        <v>-237209.01</v>
      </c>
      <c r="J835" s="31"/>
      <c r="K835" s="5" t="e">
        <f>VLOOKUP(B835,#REF!,1,0)</f>
        <v>#REF!</v>
      </c>
    </row>
    <row r="836" spans="1:11" ht="15" customHeight="1">
      <c r="A836" s="34">
        <v>6</v>
      </c>
      <c r="B836" s="35" t="s">
        <v>5933</v>
      </c>
      <c r="C836" s="34" t="s">
        <v>5934</v>
      </c>
      <c r="D836" s="35" t="s">
        <v>5935</v>
      </c>
      <c r="E836" s="36">
        <v>-277.8</v>
      </c>
      <c r="F836" s="116"/>
      <c r="G836" s="36">
        <v>14.4</v>
      </c>
      <c r="H836" s="36">
        <v>0</v>
      </c>
      <c r="I836" s="36">
        <v>-292.2</v>
      </c>
      <c r="J836" s="31"/>
      <c r="K836" s="5" t="e">
        <f>VLOOKUP(B836,#REF!,1,0)</f>
        <v>#REF!</v>
      </c>
    </row>
    <row r="837" spans="1:11" ht="15" customHeight="1">
      <c r="A837" s="34">
        <v>6</v>
      </c>
      <c r="B837" s="35" t="s">
        <v>6029</v>
      </c>
      <c r="C837" s="34" t="s">
        <v>6030</v>
      </c>
      <c r="D837" s="35" t="s">
        <v>6031</v>
      </c>
      <c r="E837" s="36">
        <v>-109.81</v>
      </c>
      <c r="F837" s="116"/>
      <c r="G837" s="36">
        <v>855.66</v>
      </c>
      <c r="H837" s="36">
        <v>0</v>
      </c>
      <c r="I837" s="36">
        <v>-965.47</v>
      </c>
      <c r="J837" s="31"/>
      <c r="K837" s="5" t="e">
        <f>VLOOKUP(B837,#REF!,1,0)</f>
        <v>#REF!</v>
      </c>
    </row>
    <row r="838" spans="1:11" ht="15" customHeight="1">
      <c r="A838" s="34">
        <v>6</v>
      </c>
      <c r="B838" s="35" t="s">
        <v>5053</v>
      </c>
      <c r="C838" s="34" t="s">
        <v>5054</v>
      </c>
      <c r="D838" s="35" t="s">
        <v>5055</v>
      </c>
      <c r="E838" s="36">
        <v>-535.4</v>
      </c>
      <c r="F838" s="116"/>
      <c r="G838" s="36">
        <v>0</v>
      </c>
      <c r="H838" s="36">
        <v>0</v>
      </c>
      <c r="I838" s="36">
        <v>-535.4</v>
      </c>
      <c r="J838" s="31"/>
      <c r="K838" s="5" t="e">
        <f>VLOOKUP(B838,#REF!,1,0)</f>
        <v>#REF!</v>
      </c>
    </row>
    <row r="839" spans="1:11" ht="15" customHeight="1">
      <c r="A839" s="34">
        <v>6</v>
      </c>
      <c r="B839" s="35" t="s">
        <v>5056</v>
      </c>
      <c r="C839" s="34" t="s">
        <v>5057</v>
      </c>
      <c r="D839" s="35" t="s">
        <v>5058</v>
      </c>
      <c r="E839" s="36">
        <v>-17965.36</v>
      </c>
      <c r="F839" s="116"/>
      <c r="G839" s="36">
        <v>3996.75</v>
      </c>
      <c r="H839" s="36">
        <v>0</v>
      </c>
      <c r="I839" s="36">
        <v>-21962.11</v>
      </c>
      <c r="J839" s="31"/>
      <c r="K839" s="5" t="e">
        <f>VLOOKUP(B839,#REF!,1,0)</f>
        <v>#REF!</v>
      </c>
    </row>
    <row r="840" spans="1:11" ht="15" customHeight="1">
      <c r="A840" s="34">
        <v>6</v>
      </c>
      <c r="B840" s="35" t="s">
        <v>5059</v>
      </c>
      <c r="C840" s="34" t="s">
        <v>5060</v>
      </c>
      <c r="D840" s="35" t="s">
        <v>5061</v>
      </c>
      <c r="E840" s="36">
        <v>-93394.14</v>
      </c>
      <c r="F840" s="116"/>
      <c r="G840" s="36">
        <v>31169.65</v>
      </c>
      <c r="H840" s="36">
        <v>0</v>
      </c>
      <c r="I840" s="36">
        <v>-124563.79</v>
      </c>
      <c r="J840" s="31"/>
      <c r="K840" s="5" t="e">
        <f>VLOOKUP(B840,#REF!,1,0)</f>
        <v>#REF!</v>
      </c>
    </row>
    <row r="841" spans="1:11" ht="15" customHeight="1">
      <c r="A841" s="34">
        <v>6</v>
      </c>
      <c r="B841" s="35" t="s">
        <v>5062</v>
      </c>
      <c r="C841" s="34" t="s">
        <v>5063</v>
      </c>
      <c r="D841" s="35" t="s">
        <v>5064</v>
      </c>
      <c r="E841" s="36">
        <v>-66556.179999999993</v>
      </c>
      <c r="F841" s="116"/>
      <c r="G841" s="36">
        <v>23786.36</v>
      </c>
      <c r="H841" s="36">
        <v>2247.5</v>
      </c>
      <c r="I841" s="36">
        <v>-88095.039999999994</v>
      </c>
      <c r="J841" s="31"/>
      <c r="K841" s="5" t="e">
        <f>VLOOKUP(B841,#REF!,1,0)</f>
        <v>#REF!</v>
      </c>
    </row>
    <row r="842" spans="1:11" ht="15" customHeight="1">
      <c r="A842" s="34">
        <v>6</v>
      </c>
      <c r="B842" s="35" t="s">
        <v>5065</v>
      </c>
      <c r="C842" s="34" t="s">
        <v>5066</v>
      </c>
      <c r="D842" s="35" t="s">
        <v>5067</v>
      </c>
      <c r="E842" s="36">
        <v>-755</v>
      </c>
      <c r="F842" s="116"/>
      <c r="G842" s="36">
        <v>0</v>
      </c>
      <c r="H842" s="36">
        <v>0</v>
      </c>
      <c r="I842" s="36">
        <v>-755</v>
      </c>
      <c r="J842" s="31"/>
      <c r="K842" s="5" t="e">
        <f>VLOOKUP(B842,#REF!,1,0)</f>
        <v>#REF!</v>
      </c>
    </row>
    <row r="843" spans="1:11" ht="15" customHeight="1">
      <c r="A843" s="34">
        <v>6</v>
      </c>
      <c r="B843" s="35" t="s">
        <v>6032</v>
      </c>
      <c r="C843" s="34" t="s">
        <v>6033</v>
      </c>
      <c r="D843" s="35" t="s">
        <v>4974</v>
      </c>
      <c r="E843" s="36">
        <v>0</v>
      </c>
      <c r="F843" s="116"/>
      <c r="G843" s="36">
        <v>40</v>
      </c>
      <c r="H843" s="36">
        <v>0</v>
      </c>
      <c r="I843" s="36">
        <v>-40</v>
      </c>
      <c r="J843" s="31"/>
      <c r="K843" s="5" t="e">
        <f>VLOOKUP(B843,#REF!,1,0)</f>
        <v>#REF!</v>
      </c>
    </row>
    <row r="844" spans="1:11" ht="15" customHeight="1">
      <c r="A844" s="34">
        <v>4</v>
      </c>
      <c r="B844" s="35" t="s">
        <v>5068</v>
      </c>
      <c r="C844" s="34" t="s">
        <v>1</v>
      </c>
      <c r="D844" s="35" t="s">
        <v>5069</v>
      </c>
      <c r="E844" s="36">
        <v>-267430.69</v>
      </c>
      <c r="F844" s="116"/>
      <c r="G844" s="36">
        <v>90159.55</v>
      </c>
      <c r="H844" s="36">
        <v>0</v>
      </c>
      <c r="I844" s="36">
        <v>-357590.24</v>
      </c>
      <c r="J844" s="31"/>
      <c r="K844" s="5" t="e">
        <f>VLOOKUP(B844,#REF!,1,0)</f>
        <v>#REF!</v>
      </c>
    </row>
    <row r="845" spans="1:11" ht="15" customHeight="1">
      <c r="A845" s="34">
        <v>6</v>
      </c>
      <c r="B845" s="35" t="s">
        <v>5070</v>
      </c>
      <c r="C845" s="34" t="s">
        <v>5071</v>
      </c>
      <c r="D845" s="35" t="s">
        <v>5072</v>
      </c>
      <c r="E845" s="36">
        <v>-267430.69</v>
      </c>
      <c r="F845" s="116"/>
      <c r="G845" s="36">
        <v>90159.55</v>
      </c>
      <c r="H845" s="36">
        <v>0</v>
      </c>
      <c r="I845" s="36">
        <v>-357590.24</v>
      </c>
      <c r="J845" s="31"/>
      <c r="K845" s="5" t="e">
        <f>VLOOKUP(B845,#REF!,1,0)</f>
        <v>#REF!</v>
      </c>
    </row>
    <row r="846" spans="1:11" ht="15" customHeight="1">
      <c r="A846" s="34">
        <v>4</v>
      </c>
      <c r="B846" s="35" t="s">
        <v>5073</v>
      </c>
      <c r="C846" s="34" t="s">
        <v>1</v>
      </c>
      <c r="D846" s="35" t="s">
        <v>5074</v>
      </c>
      <c r="E846" s="36">
        <v>-323278.88</v>
      </c>
      <c r="F846" s="116"/>
      <c r="G846" s="36">
        <v>36209.440000000002</v>
      </c>
      <c r="H846" s="36">
        <v>0</v>
      </c>
      <c r="I846" s="36">
        <v>-359488.32</v>
      </c>
      <c r="J846" s="31"/>
      <c r="K846" s="5" t="e">
        <f>VLOOKUP(B846,#REF!,1,0)</f>
        <v>#REF!</v>
      </c>
    </row>
    <row r="847" spans="1:11" ht="15" customHeight="1">
      <c r="A847" s="34">
        <v>6</v>
      </c>
      <c r="B847" s="35" t="s">
        <v>5075</v>
      </c>
      <c r="C847" s="34" t="s">
        <v>5076</v>
      </c>
      <c r="D847" s="35" t="s">
        <v>4276</v>
      </c>
      <c r="E847" s="36">
        <v>-2319.9899999999998</v>
      </c>
      <c r="F847" s="116"/>
      <c r="G847" s="36">
        <v>773.33</v>
      </c>
      <c r="H847" s="36">
        <v>0</v>
      </c>
      <c r="I847" s="36">
        <v>-3093.32</v>
      </c>
      <c r="J847" s="31"/>
      <c r="K847" s="5" t="e">
        <f>VLOOKUP(B847,#REF!,1,0)</f>
        <v>#REF!</v>
      </c>
    </row>
    <row r="848" spans="1:11" ht="15" customHeight="1">
      <c r="A848" s="34">
        <v>6</v>
      </c>
      <c r="B848" s="35" t="s">
        <v>5936</v>
      </c>
      <c r="C848" s="34" t="s">
        <v>5937</v>
      </c>
      <c r="D848" s="35" t="s">
        <v>5938</v>
      </c>
      <c r="E848" s="36">
        <v>-3679.41</v>
      </c>
      <c r="F848" s="116"/>
      <c r="G848" s="36">
        <v>0</v>
      </c>
      <c r="H848" s="36">
        <v>0</v>
      </c>
      <c r="I848" s="36">
        <v>-3679.41</v>
      </c>
      <c r="J848" s="31"/>
      <c r="K848" s="5" t="e">
        <f>VLOOKUP(B848,#REF!,1,0)</f>
        <v>#REF!</v>
      </c>
    </row>
    <row r="849" spans="1:11" ht="15" customHeight="1">
      <c r="A849" s="34">
        <v>6</v>
      </c>
      <c r="B849" s="35" t="s">
        <v>5080</v>
      </c>
      <c r="C849" s="34" t="s">
        <v>5081</v>
      </c>
      <c r="D849" s="35" t="s">
        <v>5082</v>
      </c>
      <c r="E849" s="36">
        <v>-9566.61</v>
      </c>
      <c r="F849" s="116"/>
      <c r="G849" s="36">
        <v>3188.87</v>
      </c>
      <c r="H849" s="36">
        <v>0</v>
      </c>
      <c r="I849" s="36">
        <v>-12755.48</v>
      </c>
      <c r="J849" s="31"/>
      <c r="K849" s="5" t="e">
        <f>VLOOKUP(B849,#REF!,1,0)</f>
        <v>#REF!</v>
      </c>
    </row>
    <row r="850" spans="1:11" ht="15" customHeight="1">
      <c r="A850" s="34">
        <v>6</v>
      </c>
      <c r="B850" s="35" t="s">
        <v>5083</v>
      </c>
      <c r="C850" s="34" t="s">
        <v>5084</v>
      </c>
      <c r="D850" s="35" t="s">
        <v>5085</v>
      </c>
      <c r="E850" s="36">
        <v>-147331.12</v>
      </c>
      <c r="F850" s="116"/>
      <c r="G850" s="36">
        <v>13891.92</v>
      </c>
      <c r="H850" s="36">
        <v>0</v>
      </c>
      <c r="I850" s="36">
        <v>-161223.04000000001</v>
      </c>
      <c r="J850" s="31"/>
      <c r="K850" s="5" t="e">
        <f>VLOOKUP(B850,#REF!,1,0)</f>
        <v>#REF!</v>
      </c>
    </row>
    <row r="851" spans="1:11" ht="15" customHeight="1">
      <c r="A851" s="34">
        <v>6</v>
      </c>
      <c r="B851" s="35" t="s">
        <v>5086</v>
      </c>
      <c r="C851" s="34" t="s">
        <v>5087</v>
      </c>
      <c r="D851" s="35" t="s">
        <v>5088</v>
      </c>
      <c r="E851" s="36">
        <v>-699</v>
      </c>
      <c r="F851" s="116"/>
      <c r="G851" s="36">
        <v>1908</v>
      </c>
      <c r="H851" s="36">
        <v>0</v>
      </c>
      <c r="I851" s="36">
        <v>-2607</v>
      </c>
      <c r="J851" s="31"/>
      <c r="K851" s="5" t="e">
        <f>VLOOKUP(B851,#REF!,1,0)</f>
        <v>#REF!</v>
      </c>
    </row>
    <row r="852" spans="1:11" ht="15" customHeight="1">
      <c r="A852" s="34">
        <v>6</v>
      </c>
      <c r="B852" s="35" t="s">
        <v>5089</v>
      </c>
      <c r="C852" s="34" t="s">
        <v>5090</v>
      </c>
      <c r="D852" s="35" t="s">
        <v>5091</v>
      </c>
      <c r="E852" s="36">
        <v>-10400.01</v>
      </c>
      <c r="F852" s="116"/>
      <c r="G852" s="36">
        <v>3466.67</v>
      </c>
      <c r="H852" s="36">
        <v>0</v>
      </c>
      <c r="I852" s="36">
        <v>-13866.68</v>
      </c>
      <c r="J852" s="31"/>
      <c r="K852" s="5" t="e">
        <f>VLOOKUP(B852,#REF!,1,0)</f>
        <v>#REF!</v>
      </c>
    </row>
    <row r="853" spans="1:11" ht="15" customHeight="1">
      <c r="A853" s="34">
        <v>6</v>
      </c>
      <c r="B853" s="35" t="s">
        <v>5092</v>
      </c>
      <c r="C853" s="34" t="s">
        <v>5093</v>
      </c>
      <c r="D853" s="35" t="s">
        <v>5094</v>
      </c>
      <c r="E853" s="36">
        <v>-1400.97</v>
      </c>
      <c r="F853" s="116"/>
      <c r="G853" s="36">
        <v>474.28</v>
      </c>
      <c r="H853" s="36">
        <v>0</v>
      </c>
      <c r="I853" s="36">
        <v>-1875.25</v>
      </c>
      <c r="J853" s="31"/>
      <c r="K853" s="5" t="e">
        <f>VLOOKUP(B853,#REF!,1,0)</f>
        <v>#REF!</v>
      </c>
    </row>
    <row r="854" spans="1:11" ht="15" customHeight="1">
      <c r="A854" s="34">
        <v>6</v>
      </c>
      <c r="B854" s="35" t="s">
        <v>5095</v>
      </c>
      <c r="C854" s="34" t="s">
        <v>5096</v>
      </c>
      <c r="D854" s="35" t="s">
        <v>5097</v>
      </c>
      <c r="E854" s="36">
        <v>-10676.71</v>
      </c>
      <c r="F854" s="116"/>
      <c r="G854" s="36">
        <v>589.16</v>
      </c>
      <c r="H854" s="36">
        <v>0</v>
      </c>
      <c r="I854" s="36">
        <v>-11265.87</v>
      </c>
      <c r="J854" s="31"/>
      <c r="K854" s="5" t="e">
        <f>VLOOKUP(B854,#REF!,1,0)</f>
        <v>#REF!</v>
      </c>
    </row>
    <row r="855" spans="1:11" ht="15" customHeight="1">
      <c r="A855" s="34">
        <v>6</v>
      </c>
      <c r="B855" s="35" t="s">
        <v>5098</v>
      </c>
      <c r="C855" s="34" t="s">
        <v>5099</v>
      </c>
      <c r="D855" s="35" t="s">
        <v>5100</v>
      </c>
      <c r="E855" s="36">
        <v>-23044.97</v>
      </c>
      <c r="F855" s="116"/>
      <c r="G855" s="36">
        <v>6517.7</v>
      </c>
      <c r="H855" s="36">
        <v>0</v>
      </c>
      <c r="I855" s="36">
        <v>-29562.67</v>
      </c>
      <c r="J855" s="31"/>
      <c r="K855" s="5" t="e">
        <f>VLOOKUP(B855,#REF!,1,0)</f>
        <v>#REF!</v>
      </c>
    </row>
    <row r="856" spans="1:11" ht="15" customHeight="1">
      <c r="A856" s="34">
        <v>6</v>
      </c>
      <c r="B856" s="35" t="s">
        <v>5101</v>
      </c>
      <c r="C856" s="34" t="s">
        <v>5102</v>
      </c>
      <c r="D856" s="35" t="s">
        <v>5103</v>
      </c>
      <c r="E856" s="36">
        <v>-114160.09</v>
      </c>
      <c r="F856" s="116"/>
      <c r="G856" s="36">
        <v>5399.51</v>
      </c>
      <c r="H856" s="36">
        <v>0</v>
      </c>
      <c r="I856" s="36">
        <v>-119559.6</v>
      </c>
      <c r="J856" s="31"/>
      <c r="K856" s="5" t="e">
        <f>VLOOKUP(B856,#REF!,1,0)</f>
        <v>#REF!</v>
      </c>
    </row>
    <row r="857" spans="1:11" ht="15" customHeight="1">
      <c r="A857" s="34">
        <v>4</v>
      </c>
      <c r="B857" s="35" t="s">
        <v>5104</v>
      </c>
      <c r="C857" s="34" t="s">
        <v>1</v>
      </c>
      <c r="D857" s="35" t="s">
        <v>5105</v>
      </c>
      <c r="E857" s="36">
        <v>-115046.62</v>
      </c>
      <c r="F857" s="116"/>
      <c r="G857" s="36">
        <v>174053.4</v>
      </c>
      <c r="H857" s="36">
        <v>114009.84</v>
      </c>
      <c r="I857" s="36">
        <v>-175090.18</v>
      </c>
      <c r="J857" s="31"/>
      <c r="K857" s="5" t="e">
        <f>VLOOKUP(B857,#REF!,1,0)</f>
        <v>#REF!</v>
      </c>
    </row>
    <row r="858" spans="1:11" ht="15" customHeight="1">
      <c r="A858" s="34">
        <v>6</v>
      </c>
      <c r="B858" s="35" t="s">
        <v>5106</v>
      </c>
      <c r="C858" s="34" t="s">
        <v>5107</v>
      </c>
      <c r="D858" s="35" t="s">
        <v>5108</v>
      </c>
      <c r="E858" s="36">
        <v>-714.82</v>
      </c>
      <c r="F858" s="116"/>
      <c r="G858" s="36">
        <v>5286.19</v>
      </c>
      <c r="H858" s="36">
        <v>1350</v>
      </c>
      <c r="I858" s="36">
        <v>-4651.01</v>
      </c>
      <c r="J858" s="31"/>
      <c r="K858" s="5" t="e">
        <f>VLOOKUP(B858,#REF!,1,0)</f>
        <v>#REF!</v>
      </c>
    </row>
    <row r="859" spans="1:11" ht="15" customHeight="1">
      <c r="A859" s="34">
        <v>6</v>
      </c>
      <c r="B859" s="35" t="s">
        <v>5109</v>
      </c>
      <c r="C859" s="34" t="s">
        <v>5110</v>
      </c>
      <c r="D859" s="35" t="s">
        <v>5111</v>
      </c>
      <c r="E859" s="36">
        <v>-6508</v>
      </c>
      <c r="F859" s="116"/>
      <c r="G859" s="36">
        <v>9</v>
      </c>
      <c r="H859" s="36">
        <v>0</v>
      </c>
      <c r="I859" s="36">
        <v>-6517</v>
      </c>
      <c r="J859" s="31"/>
      <c r="K859" s="5" t="e">
        <f>VLOOKUP(B859,#REF!,1,0)</f>
        <v>#REF!</v>
      </c>
    </row>
    <row r="860" spans="1:11" ht="15" customHeight="1">
      <c r="A860" s="34">
        <v>6</v>
      </c>
      <c r="B860" s="35" t="s">
        <v>5112</v>
      </c>
      <c r="C860" s="34" t="s">
        <v>5113</v>
      </c>
      <c r="D860" s="35" t="s">
        <v>5114</v>
      </c>
      <c r="E860" s="36">
        <v>-12177.86</v>
      </c>
      <c r="F860" s="116"/>
      <c r="G860" s="36">
        <v>8705.27</v>
      </c>
      <c r="H860" s="36">
        <v>418.15</v>
      </c>
      <c r="I860" s="36">
        <v>-20464.98</v>
      </c>
      <c r="J860" s="31"/>
      <c r="K860" s="5" t="e">
        <f>VLOOKUP(B860,#REF!,1,0)</f>
        <v>#REF!</v>
      </c>
    </row>
    <row r="861" spans="1:11" ht="15" customHeight="1">
      <c r="A861" s="34">
        <v>6</v>
      </c>
      <c r="B861" s="35" t="s">
        <v>5115</v>
      </c>
      <c r="C861" s="34" t="s">
        <v>5116</v>
      </c>
      <c r="D861" s="35" t="s">
        <v>5117</v>
      </c>
      <c r="E861" s="36">
        <v>-6922.78</v>
      </c>
      <c r="F861" s="116"/>
      <c r="G861" s="36">
        <v>129983.22</v>
      </c>
      <c r="H861" s="36">
        <v>112241.69</v>
      </c>
      <c r="I861" s="36">
        <v>-24664.31</v>
      </c>
      <c r="J861" s="31"/>
      <c r="K861" s="5" t="e">
        <f>VLOOKUP(B861,#REF!,1,0)</f>
        <v>#REF!</v>
      </c>
    </row>
    <row r="862" spans="1:11" ht="15" customHeight="1">
      <c r="A862" s="34">
        <v>6</v>
      </c>
      <c r="B862" s="35" t="s">
        <v>6034</v>
      </c>
      <c r="C862" s="34" t="s">
        <v>6035</v>
      </c>
      <c r="D862" s="35" t="s">
        <v>5171</v>
      </c>
      <c r="E862" s="36">
        <v>0</v>
      </c>
      <c r="F862" s="116"/>
      <c r="G862" s="36">
        <v>899.38</v>
      </c>
      <c r="H862" s="36">
        <v>0</v>
      </c>
      <c r="I862" s="36">
        <v>-899.38</v>
      </c>
      <c r="J862" s="31"/>
      <c r="K862" s="5" t="e">
        <f>VLOOKUP(B862,#REF!,1,0)</f>
        <v>#REF!</v>
      </c>
    </row>
    <row r="863" spans="1:11" ht="15" customHeight="1">
      <c r="A863" s="34">
        <v>6</v>
      </c>
      <c r="B863" s="35" t="s">
        <v>5118</v>
      </c>
      <c r="C863" s="34" t="s">
        <v>5119</v>
      </c>
      <c r="D863" s="35" t="s">
        <v>5120</v>
      </c>
      <c r="E863" s="36">
        <v>-88723.16</v>
      </c>
      <c r="F863" s="116"/>
      <c r="G863" s="36">
        <v>29170.34</v>
      </c>
      <c r="H863" s="36">
        <v>0</v>
      </c>
      <c r="I863" s="36">
        <v>-117893.5</v>
      </c>
      <c r="J863" s="31"/>
      <c r="K863" s="5" t="e">
        <f>VLOOKUP(B863,#REF!,1,0)</f>
        <v>#REF!</v>
      </c>
    </row>
    <row r="864" spans="1:11" ht="15" customHeight="1">
      <c r="A864" s="34">
        <v>4</v>
      </c>
      <c r="B864" s="35" t="s">
        <v>5121</v>
      </c>
      <c r="C864" s="34" t="s">
        <v>1</v>
      </c>
      <c r="D864" s="35" t="s">
        <v>5122</v>
      </c>
      <c r="E864" s="36">
        <v>-2658.56</v>
      </c>
      <c r="F864" s="116"/>
      <c r="G864" s="36">
        <v>6974.89</v>
      </c>
      <c r="H864" s="36">
        <v>0</v>
      </c>
      <c r="I864" s="36">
        <v>-9633.4500000000007</v>
      </c>
      <c r="J864" s="31"/>
      <c r="K864" s="5" t="e">
        <f>VLOOKUP(B864,#REF!,1,0)</f>
        <v>#REF!</v>
      </c>
    </row>
    <row r="865" spans="1:11" ht="15" customHeight="1">
      <c r="A865" s="34">
        <v>6</v>
      </c>
      <c r="B865" s="35" t="s">
        <v>5123</v>
      </c>
      <c r="C865" s="34" t="s">
        <v>5124</v>
      </c>
      <c r="D865" s="35" t="s">
        <v>5125</v>
      </c>
      <c r="E865" s="36">
        <v>-540.32000000000005</v>
      </c>
      <c r="F865" s="116"/>
      <c r="G865" s="36">
        <v>0</v>
      </c>
      <c r="H865" s="36">
        <v>0</v>
      </c>
      <c r="I865" s="36">
        <v>-540.32000000000005</v>
      </c>
      <c r="J865" s="31"/>
      <c r="K865" s="5" t="e">
        <f>VLOOKUP(B865,#REF!,1,0)</f>
        <v>#REF!</v>
      </c>
    </row>
    <row r="866" spans="1:11" ht="15" customHeight="1">
      <c r="A866" s="34">
        <v>6</v>
      </c>
      <c r="B866" s="35" t="s">
        <v>5126</v>
      </c>
      <c r="C866" s="34" t="s">
        <v>5127</v>
      </c>
      <c r="D866" s="35" t="s">
        <v>5128</v>
      </c>
      <c r="E866" s="36">
        <v>-1590.38</v>
      </c>
      <c r="F866" s="116"/>
      <c r="G866" s="36">
        <v>1073.31</v>
      </c>
      <c r="H866" s="36">
        <v>0</v>
      </c>
      <c r="I866" s="36">
        <v>-2663.69</v>
      </c>
      <c r="J866" s="31"/>
      <c r="K866" s="5" t="e">
        <f>VLOOKUP(B866,#REF!,1,0)</f>
        <v>#REF!</v>
      </c>
    </row>
    <row r="867" spans="1:11" ht="15" customHeight="1">
      <c r="A867" s="34">
        <v>6</v>
      </c>
      <c r="B867" s="35" t="s">
        <v>5129</v>
      </c>
      <c r="C867" s="34" t="s">
        <v>5130</v>
      </c>
      <c r="D867" s="35" t="s">
        <v>5131</v>
      </c>
      <c r="E867" s="36">
        <v>0</v>
      </c>
      <c r="F867" s="116"/>
      <c r="G867" s="36">
        <v>3317.7</v>
      </c>
      <c r="H867" s="36">
        <v>0</v>
      </c>
      <c r="I867" s="36">
        <v>-3317.7</v>
      </c>
      <c r="J867" s="31"/>
      <c r="K867" s="5" t="e">
        <f>VLOOKUP(B867,#REF!,1,0)</f>
        <v>#REF!</v>
      </c>
    </row>
    <row r="868" spans="1:11" ht="15" customHeight="1">
      <c r="A868" s="34">
        <v>6</v>
      </c>
      <c r="B868" s="35" t="s">
        <v>5135</v>
      </c>
      <c r="C868" s="34" t="s">
        <v>5136</v>
      </c>
      <c r="D868" s="35" t="s">
        <v>5137</v>
      </c>
      <c r="E868" s="36">
        <v>-165.3</v>
      </c>
      <c r="F868" s="116"/>
      <c r="G868" s="36">
        <v>2583.88</v>
      </c>
      <c r="H868" s="36">
        <v>0</v>
      </c>
      <c r="I868" s="36">
        <v>-2749.18</v>
      </c>
      <c r="J868" s="31"/>
      <c r="K868" s="5" t="e">
        <f>VLOOKUP(B868,#REF!,1,0)</f>
        <v>#REF!</v>
      </c>
    </row>
    <row r="869" spans="1:11" ht="15" customHeight="1">
      <c r="A869" s="34">
        <v>6</v>
      </c>
      <c r="B869" s="35" t="s">
        <v>5138</v>
      </c>
      <c r="C869" s="34" t="s">
        <v>5139</v>
      </c>
      <c r="D869" s="35" t="s">
        <v>5140</v>
      </c>
      <c r="E869" s="36">
        <v>-362.56</v>
      </c>
      <c r="F869" s="116"/>
      <c r="G869" s="36">
        <v>0</v>
      </c>
      <c r="H869" s="36">
        <v>0</v>
      </c>
      <c r="I869" s="36">
        <v>-362.56</v>
      </c>
      <c r="J869" s="31"/>
      <c r="K869" s="5" t="e">
        <f>VLOOKUP(B869,#REF!,1,0)</f>
        <v>#REF!</v>
      </c>
    </row>
    <row r="870" spans="1:11" ht="15" customHeight="1">
      <c r="A870" s="34">
        <v>4</v>
      </c>
      <c r="B870" s="35" t="s">
        <v>6036</v>
      </c>
      <c r="C870" s="34" t="s">
        <v>1</v>
      </c>
      <c r="D870" s="35" t="s">
        <v>6037</v>
      </c>
      <c r="E870" s="36">
        <v>-979.28</v>
      </c>
      <c r="F870" s="116"/>
      <c r="G870" s="36">
        <v>3166.58</v>
      </c>
      <c r="H870" s="36">
        <v>0</v>
      </c>
      <c r="I870" s="36">
        <v>-4145.8599999999997</v>
      </c>
      <c r="J870" s="31"/>
      <c r="K870" s="5" t="e">
        <f>VLOOKUP(B870,#REF!,1,0)</f>
        <v>#REF!</v>
      </c>
    </row>
    <row r="871" spans="1:11" ht="15" customHeight="1">
      <c r="A871" s="34">
        <v>6</v>
      </c>
      <c r="B871" s="35" t="s">
        <v>6038</v>
      </c>
      <c r="C871" s="34" t="s">
        <v>6039</v>
      </c>
      <c r="D871" s="35" t="s">
        <v>5145</v>
      </c>
      <c r="E871" s="36">
        <v>-979.28</v>
      </c>
      <c r="F871" s="116"/>
      <c r="G871" s="36">
        <v>3166.58</v>
      </c>
      <c r="H871" s="36">
        <v>0</v>
      </c>
      <c r="I871" s="36">
        <v>-4145.8599999999997</v>
      </c>
      <c r="J871" s="31"/>
      <c r="K871" s="5" t="e">
        <f>VLOOKUP(B871,#REF!,1,0)</f>
        <v>#REF!</v>
      </c>
    </row>
    <row r="872" spans="1:11" ht="15" customHeight="1">
      <c r="A872" s="34">
        <v>4</v>
      </c>
      <c r="B872" s="35" t="s">
        <v>5141</v>
      </c>
      <c r="C872" s="34" t="s">
        <v>1</v>
      </c>
      <c r="D872" s="35" t="s">
        <v>5142</v>
      </c>
      <c r="E872" s="36">
        <v>-30280.41</v>
      </c>
      <c r="F872" s="116"/>
      <c r="G872" s="36">
        <v>7283.07</v>
      </c>
      <c r="H872" s="36">
        <v>5080.32</v>
      </c>
      <c r="I872" s="36">
        <v>-32483.16</v>
      </c>
      <c r="J872" s="31"/>
      <c r="K872" s="5" t="e">
        <f>VLOOKUP(B872,#REF!,1,0)</f>
        <v>#REF!</v>
      </c>
    </row>
    <row r="873" spans="1:11" ht="15" customHeight="1">
      <c r="A873" s="34">
        <v>6</v>
      </c>
      <c r="B873" s="35" t="s">
        <v>5143</v>
      </c>
      <c r="C873" s="34" t="s">
        <v>5144</v>
      </c>
      <c r="D873" s="35" t="s">
        <v>5145</v>
      </c>
      <c r="E873" s="36">
        <v>-29095.19</v>
      </c>
      <c r="F873" s="116"/>
      <c r="G873" s="36">
        <v>570.54999999999995</v>
      </c>
      <c r="H873" s="36">
        <v>0</v>
      </c>
      <c r="I873" s="36">
        <v>-29665.74</v>
      </c>
      <c r="J873" s="31"/>
      <c r="K873" s="5" t="e">
        <f>VLOOKUP(B873,#REF!,1,0)</f>
        <v>#REF!</v>
      </c>
    </row>
    <row r="874" spans="1:11" ht="15" customHeight="1">
      <c r="A874" s="34">
        <v>6</v>
      </c>
      <c r="B874" s="35" t="s">
        <v>5146</v>
      </c>
      <c r="C874" s="34" t="s">
        <v>5147</v>
      </c>
      <c r="D874" s="35" t="s">
        <v>5148</v>
      </c>
      <c r="E874" s="36">
        <v>-1185.22</v>
      </c>
      <c r="F874" s="116"/>
      <c r="G874" s="36">
        <v>6712.52</v>
      </c>
      <c r="H874" s="36">
        <v>5080.32</v>
      </c>
      <c r="I874" s="36">
        <v>-2817.42</v>
      </c>
      <c r="J874" s="31"/>
      <c r="K874" s="5" t="e">
        <f>VLOOKUP(B874,#REF!,1,0)</f>
        <v>#REF!</v>
      </c>
    </row>
    <row r="875" spans="1:11" ht="15" customHeight="1">
      <c r="A875" s="34">
        <v>4</v>
      </c>
      <c r="B875" s="35" t="s">
        <v>5149</v>
      </c>
      <c r="C875" s="34" t="s">
        <v>1</v>
      </c>
      <c r="D875" s="35" t="s">
        <v>5150</v>
      </c>
      <c r="E875" s="36">
        <v>-590020.92000000004</v>
      </c>
      <c r="F875" s="116"/>
      <c r="G875" s="36">
        <v>233150.28</v>
      </c>
      <c r="H875" s="36">
        <v>74438.34</v>
      </c>
      <c r="I875" s="36">
        <v>-748732.86</v>
      </c>
      <c r="J875" s="31"/>
      <c r="K875" s="5" t="e">
        <f>VLOOKUP(B875,#REF!,1,0)</f>
        <v>#REF!</v>
      </c>
    </row>
    <row r="876" spans="1:11" ht="15" customHeight="1">
      <c r="A876" s="34">
        <v>6</v>
      </c>
      <c r="B876" s="35" t="s">
        <v>5151</v>
      </c>
      <c r="C876" s="34" t="s">
        <v>5152</v>
      </c>
      <c r="D876" s="35" t="s">
        <v>5153</v>
      </c>
      <c r="E876" s="36">
        <v>-158.66999999999999</v>
      </c>
      <c r="F876" s="116"/>
      <c r="G876" s="36">
        <v>105.78</v>
      </c>
      <c r="H876" s="36">
        <v>0</v>
      </c>
      <c r="I876" s="36">
        <v>-264.45</v>
      </c>
      <c r="J876" s="31"/>
      <c r="K876" s="5" t="e">
        <f>VLOOKUP(B876,#REF!,1,0)</f>
        <v>#REF!</v>
      </c>
    </row>
    <row r="877" spans="1:11" ht="15" customHeight="1">
      <c r="A877" s="34">
        <v>6</v>
      </c>
      <c r="B877" s="35" t="s">
        <v>5154</v>
      </c>
      <c r="C877" s="34" t="s">
        <v>5155</v>
      </c>
      <c r="D877" s="35" t="s">
        <v>5156</v>
      </c>
      <c r="E877" s="36">
        <v>-12873.44</v>
      </c>
      <c r="F877" s="116"/>
      <c r="G877" s="36">
        <v>5788.61</v>
      </c>
      <c r="H877" s="36">
        <v>0</v>
      </c>
      <c r="I877" s="36">
        <v>-18662.05</v>
      </c>
      <c r="J877" s="31"/>
      <c r="K877" s="5" t="e">
        <f>VLOOKUP(B877,#REF!,1,0)</f>
        <v>#REF!</v>
      </c>
    </row>
    <row r="878" spans="1:11" ht="15" customHeight="1">
      <c r="A878" s="34">
        <v>6</v>
      </c>
      <c r="B878" s="35" t="s">
        <v>5838</v>
      </c>
      <c r="C878" s="34" t="s">
        <v>5839</v>
      </c>
      <c r="D878" s="35" t="s">
        <v>5798</v>
      </c>
      <c r="E878" s="36">
        <v>-272.33999999999997</v>
      </c>
      <c r="F878" s="116"/>
      <c r="G878" s="36">
        <v>136.16999999999999</v>
      </c>
      <c r="H878" s="36">
        <v>0</v>
      </c>
      <c r="I878" s="36">
        <v>-408.51</v>
      </c>
      <c r="J878" s="31"/>
      <c r="K878" s="5" t="e">
        <f>VLOOKUP(B878,#REF!,1,0)</f>
        <v>#REF!</v>
      </c>
    </row>
    <row r="879" spans="1:11" ht="15" customHeight="1">
      <c r="A879" s="34">
        <v>6</v>
      </c>
      <c r="B879" s="35" t="s">
        <v>5157</v>
      </c>
      <c r="C879" s="34" t="s">
        <v>5158</v>
      </c>
      <c r="D879" s="35" t="s">
        <v>5159</v>
      </c>
      <c r="E879" s="36">
        <v>-242598.96</v>
      </c>
      <c r="F879" s="116"/>
      <c r="G879" s="36">
        <v>31202.66</v>
      </c>
      <c r="H879" s="36">
        <v>898.74</v>
      </c>
      <c r="I879" s="36">
        <v>-272902.88</v>
      </c>
      <c r="J879" s="31"/>
      <c r="K879" s="5" t="e">
        <f>VLOOKUP(B879,#REF!,1,0)</f>
        <v>#REF!</v>
      </c>
    </row>
    <row r="880" spans="1:11" ht="15" customHeight="1">
      <c r="A880" s="34">
        <v>6</v>
      </c>
      <c r="B880" s="35" t="s">
        <v>5160</v>
      </c>
      <c r="C880" s="34" t="s">
        <v>5161</v>
      </c>
      <c r="D880" s="35" t="s">
        <v>5162</v>
      </c>
      <c r="E880" s="36">
        <v>-17943.47</v>
      </c>
      <c r="F880" s="116"/>
      <c r="G880" s="36">
        <v>150.30000000000001</v>
      </c>
      <c r="H880" s="36">
        <v>0</v>
      </c>
      <c r="I880" s="36">
        <v>-18093.77</v>
      </c>
      <c r="J880" s="31"/>
      <c r="K880" s="5" t="e">
        <f>VLOOKUP(B880,#REF!,1,0)</f>
        <v>#REF!</v>
      </c>
    </row>
    <row r="881" spans="1:11" ht="15" customHeight="1">
      <c r="A881" s="34">
        <v>6</v>
      </c>
      <c r="B881" s="35" t="s">
        <v>5163</v>
      </c>
      <c r="C881" s="34" t="s">
        <v>5164</v>
      </c>
      <c r="D881" s="35" t="s">
        <v>5165</v>
      </c>
      <c r="E881" s="36">
        <v>-29584.74</v>
      </c>
      <c r="F881" s="116"/>
      <c r="G881" s="36">
        <v>10289.11</v>
      </c>
      <c r="H881" s="36">
        <v>56.7</v>
      </c>
      <c r="I881" s="36">
        <v>-39817.15</v>
      </c>
      <c r="J881" s="31"/>
      <c r="K881" s="5" t="e">
        <f>VLOOKUP(B881,#REF!,1,0)</f>
        <v>#REF!</v>
      </c>
    </row>
    <row r="882" spans="1:11" ht="15" customHeight="1">
      <c r="A882" s="34">
        <v>6</v>
      </c>
      <c r="B882" s="35" t="s">
        <v>5166</v>
      </c>
      <c r="C882" s="34" t="s">
        <v>5167</v>
      </c>
      <c r="D882" s="35" t="s">
        <v>5168</v>
      </c>
      <c r="E882" s="36">
        <v>-10337.1</v>
      </c>
      <c r="F882" s="116"/>
      <c r="G882" s="36">
        <v>1374.8</v>
      </c>
      <c r="H882" s="36">
        <v>303.60000000000002</v>
      </c>
      <c r="I882" s="36">
        <v>-11408.3</v>
      </c>
      <c r="J882" s="31"/>
      <c r="K882" s="5" t="e">
        <f>VLOOKUP(B882,#REF!,1,0)</f>
        <v>#REF!</v>
      </c>
    </row>
    <row r="883" spans="1:11" ht="15" customHeight="1">
      <c r="A883" s="34">
        <v>6</v>
      </c>
      <c r="B883" s="35" t="s">
        <v>5169</v>
      </c>
      <c r="C883" s="34" t="s">
        <v>5170</v>
      </c>
      <c r="D883" s="35" t="s">
        <v>5171</v>
      </c>
      <c r="E883" s="36">
        <v>-527.69000000000005</v>
      </c>
      <c r="F883" s="116"/>
      <c r="G883" s="36">
        <v>1119.8900000000001</v>
      </c>
      <c r="H883" s="36">
        <v>0</v>
      </c>
      <c r="I883" s="36">
        <v>-1647.58</v>
      </c>
      <c r="J883" s="31"/>
      <c r="K883" s="5" t="e">
        <f>VLOOKUP(B883,#REF!,1,0)</f>
        <v>#REF!</v>
      </c>
    </row>
    <row r="884" spans="1:11" ht="15" customHeight="1">
      <c r="A884" s="34">
        <v>6</v>
      </c>
      <c r="B884" s="35" t="s">
        <v>5843</v>
      </c>
      <c r="C884" s="34" t="s">
        <v>5844</v>
      </c>
      <c r="D884" s="35" t="s">
        <v>5845</v>
      </c>
      <c r="E884" s="36">
        <v>-785.46</v>
      </c>
      <c r="F884" s="116"/>
      <c r="G884" s="36">
        <v>1150.25</v>
      </c>
      <c r="H884" s="36">
        <v>0</v>
      </c>
      <c r="I884" s="36">
        <v>-1935.71</v>
      </c>
      <c r="J884" s="31"/>
      <c r="K884" s="5" t="e">
        <f>VLOOKUP(B884,#REF!,1,0)</f>
        <v>#REF!</v>
      </c>
    </row>
    <row r="885" spans="1:11" ht="15" customHeight="1">
      <c r="A885" s="34">
        <v>6</v>
      </c>
      <c r="B885" s="35" t="s">
        <v>5175</v>
      </c>
      <c r="C885" s="34" t="s">
        <v>5176</v>
      </c>
      <c r="D885" s="35" t="s">
        <v>5177</v>
      </c>
      <c r="E885" s="36">
        <v>-14266.95</v>
      </c>
      <c r="F885" s="116"/>
      <c r="G885" s="36">
        <v>5224.1499999999996</v>
      </c>
      <c r="H885" s="36">
        <v>0</v>
      </c>
      <c r="I885" s="36">
        <v>-19491.099999999999</v>
      </c>
      <c r="J885" s="31"/>
      <c r="K885" s="5" t="e">
        <f>VLOOKUP(B885,#REF!,1,0)</f>
        <v>#REF!</v>
      </c>
    </row>
    <row r="886" spans="1:11" ht="15" customHeight="1">
      <c r="A886" s="34">
        <v>6</v>
      </c>
      <c r="B886" s="35" t="s">
        <v>6040</v>
      </c>
      <c r="C886" s="34" t="s">
        <v>6041</v>
      </c>
      <c r="D886" s="35" t="s">
        <v>6042</v>
      </c>
      <c r="E886" s="36">
        <v>0</v>
      </c>
      <c r="F886" s="116"/>
      <c r="G886" s="36">
        <v>143.97999999999999</v>
      </c>
      <c r="H886" s="36">
        <v>0</v>
      </c>
      <c r="I886" s="36">
        <v>-143.97999999999999</v>
      </c>
      <c r="J886" s="31"/>
      <c r="K886" s="5" t="e">
        <f>VLOOKUP(B886,#REF!,1,0)</f>
        <v>#REF!</v>
      </c>
    </row>
    <row r="887" spans="1:11" ht="15" customHeight="1">
      <c r="A887" s="34">
        <v>6</v>
      </c>
      <c r="B887" s="35" t="s">
        <v>5178</v>
      </c>
      <c r="C887" s="34" t="s">
        <v>5179</v>
      </c>
      <c r="D887" s="35" t="s">
        <v>5180</v>
      </c>
      <c r="E887" s="36">
        <v>-1991.66</v>
      </c>
      <c r="F887" s="116"/>
      <c r="G887" s="36">
        <v>660.42</v>
      </c>
      <c r="H887" s="36">
        <v>0</v>
      </c>
      <c r="I887" s="36">
        <v>-2652.08</v>
      </c>
      <c r="J887" s="31"/>
      <c r="K887" s="5" t="e">
        <f>VLOOKUP(B887,#REF!,1,0)</f>
        <v>#REF!</v>
      </c>
    </row>
    <row r="888" spans="1:11" ht="15" customHeight="1">
      <c r="A888" s="34">
        <v>6</v>
      </c>
      <c r="B888" s="35" t="s">
        <v>5181</v>
      </c>
      <c r="C888" s="34" t="s">
        <v>5182</v>
      </c>
      <c r="D888" s="35" t="s">
        <v>5183</v>
      </c>
      <c r="E888" s="36">
        <v>-136289.64000000001</v>
      </c>
      <c r="F888" s="116"/>
      <c r="G888" s="36">
        <v>93333.11</v>
      </c>
      <c r="H888" s="36">
        <v>46054.720000000001</v>
      </c>
      <c r="I888" s="36">
        <v>-183568.03</v>
      </c>
      <c r="J888" s="31"/>
      <c r="K888" s="5" t="e">
        <f>VLOOKUP(B888,#REF!,1,0)</f>
        <v>#REF!</v>
      </c>
    </row>
    <row r="889" spans="1:11" ht="15" customHeight="1">
      <c r="A889" s="34">
        <v>6</v>
      </c>
      <c r="B889" s="35" t="s">
        <v>5184</v>
      </c>
      <c r="C889" s="34" t="s">
        <v>5185</v>
      </c>
      <c r="D889" s="35" t="s">
        <v>5186</v>
      </c>
      <c r="E889" s="36">
        <v>-4.04</v>
      </c>
      <c r="F889" s="116"/>
      <c r="G889" s="36">
        <v>0</v>
      </c>
      <c r="H889" s="36">
        <v>0</v>
      </c>
      <c r="I889" s="36">
        <v>-4.04</v>
      </c>
      <c r="J889" s="31"/>
      <c r="K889" s="5" t="e">
        <f>VLOOKUP(B889,#REF!,1,0)</f>
        <v>#REF!</v>
      </c>
    </row>
    <row r="890" spans="1:11" ht="15" customHeight="1">
      <c r="A890" s="34">
        <v>6</v>
      </c>
      <c r="B890" s="35" t="s">
        <v>5187</v>
      </c>
      <c r="C890" s="34" t="s">
        <v>5188</v>
      </c>
      <c r="D890" s="35" t="s">
        <v>5189</v>
      </c>
      <c r="E890" s="36">
        <v>-45443.73</v>
      </c>
      <c r="F890" s="116"/>
      <c r="G890" s="36">
        <v>11140.68</v>
      </c>
      <c r="H890" s="36">
        <v>0</v>
      </c>
      <c r="I890" s="36">
        <v>-56584.41</v>
      </c>
      <c r="J890" s="31"/>
      <c r="K890" s="5" t="e">
        <f>VLOOKUP(B890,#REF!,1,0)</f>
        <v>#REF!</v>
      </c>
    </row>
    <row r="891" spans="1:11" ht="15" customHeight="1">
      <c r="A891" s="34">
        <v>6</v>
      </c>
      <c r="B891" s="35" t="s">
        <v>5190</v>
      </c>
      <c r="C891" s="34" t="s">
        <v>5191</v>
      </c>
      <c r="D891" s="35" t="s">
        <v>3334</v>
      </c>
      <c r="E891" s="36">
        <v>-4490.5200000000004</v>
      </c>
      <c r="F891" s="116"/>
      <c r="G891" s="36">
        <v>1496.84</v>
      </c>
      <c r="H891" s="36">
        <v>0</v>
      </c>
      <c r="I891" s="36">
        <v>-5987.36</v>
      </c>
      <c r="J891" s="31"/>
      <c r="K891" s="5" t="e">
        <f>VLOOKUP(B891,#REF!,1,0)</f>
        <v>#REF!</v>
      </c>
    </row>
    <row r="892" spans="1:11" ht="15" customHeight="1">
      <c r="A892" s="34">
        <v>6</v>
      </c>
      <c r="B892" s="35" t="s">
        <v>5192</v>
      </c>
      <c r="C892" s="34" t="s">
        <v>5193</v>
      </c>
      <c r="D892" s="35" t="s">
        <v>4294</v>
      </c>
      <c r="E892" s="36">
        <v>-72452.509999999995</v>
      </c>
      <c r="F892" s="116"/>
      <c r="G892" s="36">
        <v>69833.53</v>
      </c>
      <c r="H892" s="36">
        <v>27124.58</v>
      </c>
      <c r="I892" s="36">
        <v>-115161.46</v>
      </c>
      <c r="J892" s="31"/>
      <c r="K892" s="5" t="e">
        <f>VLOOKUP(B892,#REF!,1,0)</f>
        <v>#REF!</v>
      </c>
    </row>
    <row r="893" spans="1:11" ht="15" customHeight="1">
      <c r="A893" s="34">
        <v>3</v>
      </c>
      <c r="B893" s="35" t="s">
        <v>5194</v>
      </c>
      <c r="C893" s="34" t="s">
        <v>1</v>
      </c>
      <c r="D893" s="35" t="s">
        <v>5195</v>
      </c>
      <c r="E893" s="36">
        <v>-3096049.27</v>
      </c>
      <c r="F893" s="116"/>
      <c r="G893" s="36">
        <v>959162.43</v>
      </c>
      <c r="H893" s="36">
        <v>500939.56</v>
      </c>
      <c r="I893" s="36">
        <v>-3554272.14</v>
      </c>
      <c r="J893" s="31"/>
      <c r="K893" s="5" t="e">
        <f>VLOOKUP(B893,#REF!,1,0)</f>
        <v>#REF!</v>
      </c>
    </row>
    <row r="894" spans="1:11" ht="15" customHeight="1">
      <c r="A894" s="34">
        <v>4</v>
      </c>
      <c r="B894" s="35" t="s">
        <v>5196</v>
      </c>
      <c r="C894" s="34" t="s">
        <v>1</v>
      </c>
      <c r="D894" s="35" t="s">
        <v>5197</v>
      </c>
      <c r="E894" s="36">
        <v>-106008.2</v>
      </c>
      <c r="F894" s="116"/>
      <c r="G894" s="36">
        <v>80548.2</v>
      </c>
      <c r="H894" s="36">
        <v>0</v>
      </c>
      <c r="I894" s="36">
        <v>-186556.4</v>
      </c>
      <c r="J894" s="31"/>
      <c r="K894" s="5" t="e">
        <f>VLOOKUP(B894,#REF!,1,0)</f>
        <v>#REF!</v>
      </c>
    </row>
    <row r="895" spans="1:11" ht="15" customHeight="1">
      <c r="A895" s="34">
        <v>6</v>
      </c>
      <c r="B895" s="35" t="s">
        <v>5198</v>
      </c>
      <c r="C895" s="34" t="s">
        <v>5199</v>
      </c>
      <c r="D895" s="35" t="s">
        <v>5200</v>
      </c>
      <c r="E895" s="36">
        <v>-106008.2</v>
      </c>
      <c r="F895" s="116"/>
      <c r="G895" s="36">
        <v>80548.2</v>
      </c>
      <c r="H895" s="36">
        <v>0</v>
      </c>
      <c r="I895" s="36">
        <v>-186556.4</v>
      </c>
      <c r="J895" s="31"/>
      <c r="K895" s="5" t="e">
        <f>VLOOKUP(B895,#REF!,1,0)</f>
        <v>#REF!</v>
      </c>
    </row>
    <row r="896" spans="1:11" ht="15" customHeight="1">
      <c r="A896" s="34">
        <v>4</v>
      </c>
      <c r="B896" s="35" t="s">
        <v>5201</v>
      </c>
      <c r="C896" s="34" t="s">
        <v>1</v>
      </c>
      <c r="D896" s="35" t="s">
        <v>5202</v>
      </c>
      <c r="E896" s="36">
        <v>-2856816.13</v>
      </c>
      <c r="F896" s="116"/>
      <c r="G896" s="36">
        <v>819006.21</v>
      </c>
      <c r="H896" s="36">
        <v>462329.35</v>
      </c>
      <c r="I896" s="36">
        <v>-3213492.99</v>
      </c>
      <c r="J896" s="31"/>
      <c r="K896" s="5" t="e">
        <f>VLOOKUP(B896,#REF!,1,0)</f>
        <v>#REF!</v>
      </c>
    </row>
    <row r="897" spans="1:11" ht="15" customHeight="1">
      <c r="A897" s="34">
        <v>5</v>
      </c>
      <c r="B897" s="35" t="s">
        <v>5203</v>
      </c>
      <c r="C897" s="34" t="s">
        <v>1</v>
      </c>
      <c r="D897" s="35" t="s">
        <v>5204</v>
      </c>
      <c r="E897" s="36">
        <v>-2780948.01</v>
      </c>
      <c r="F897" s="116"/>
      <c r="G897" s="36">
        <v>800110.79</v>
      </c>
      <c r="H897" s="36">
        <v>450717.5</v>
      </c>
      <c r="I897" s="36">
        <v>-3130341.3</v>
      </c>
      <c r="J897" s="31"/>
      <c r="K897" s="5" t="e">
        <f>VLOOKUP(B897,#REF!,1,0)</f>
        <v>#REF!</v>
      </c>
    </row>
    <row r="898" spans="1:11" ht="15" customHeight="1">
      <c r="A898" s="34">
        <v>6</v>
      </c>
      <c r="B898" s="35" t="s">
        <v>5205</v>
      </c>
      <c r="C898" s="34" t="s">
        <v>5206</v>
      </c>
      <c r="D898" s="35" t="s">
        <v>4714</v>
      </c>
      <c r="E898" s="36">
        <v>-756927.15</v>
      </c>
      <c r="F898" s="116"/>
      <c r="G898" s="36">
        <v>253578.85</v>
      </c>
      <c r="H898" s="36">
        <v>204701.99</v>
      </c>
      <c r="I898" s="36">
        <v>-805804.01</v>
      </c>
      <c r="J898" s="31"/>
      <c r="K898" s="5" t="e">
        <f>VLOOKUP(B898,#REF!,1,0)</f>
        <v>#REF!</v>
      </c>
    </row>
    <row r="899" spans="1:11" ht="15" customHeight="1">
      <c r="A899" s="34">
        <v>6</v>
      </c>
      <c r="B899" s="35" t="s">
        <v>5207</v>
      </c>
      <c r="C899" s="34" t="s">
        <v>5208</v>
      </c>
      <c r="D899" s="35" t="s">
        <v>5209</v>
      </c>
      <c r="E899" s="36">
        <v>-18100.009999999998</v>
      </c>
      <c r="F899" s="116"/>
      <c r="G899" s="36">
        <v>3958.59</v>
      </c>
      <c r="H899" s="36">
        <v>3051.12</v>
      </c>
      <c r="I899" s="36">
        <v>-19007.48</v>
      </c>
      <c r="J899" s="31"/>
      <c r="K899" s="5" t="e">
        <f>VLOOKUP(B899,#REF!,1,0)</f>
        <v>#REF!</v>
      </c>
    </row>
    <row r="900" spans="1:11" ht="15" customHeight="1">
      <c r="A900" s="34">
        <v>6</v>
      </c>
      <c r="B900" s="35" t="s">
        <v>5213</v>
      </c>
      <c r="C900" s="34" t="s">
        <v>5214</v>
      </c>
      <c r="D900" s="35" t="s">
        <v>5215</v>
      </c>
      <c r="E900" s="36">
        <v>-102069.9</v>
      </c>
      <c r="F900" s="116"/>
      <c r="G900" s="36">
        <v>3538.79</v>
      </c>
      <c r="H900" s="36">
        <v>118.02</v>
      </c>
      <c r="I900" s="36">
        <v>-105490.67</v>
      </c>
      <c r="J900" s="31"/>
      <c r="K900" s="5" t="e">
        <f>VLOOKUP(B900,#REF!,1,0)</f>
        <v>#REF!</v>
      </c>
    </row>
    <row r="901" spans="1:11" ht="15" customHeight="1">
      <c r="A901" s="34">
        <v>6</v>
      </c>
      <c r="B901" s="35" t="s">
        <v>5216</v>
      </c>
      <c r="C901" s="34" t="s">
        <v>5217</v>
      </c>
      <c r="D901" s="35" t="s">
        <v>5218</v>
      </c>
      <c r="E901" s="36">
        <v>-4752.18</v>
      </c>
      <c r="F901" s="116"/>
      <c r="G901" s="36">
        <v>94.65</v>
      </c>
      <c r="H901" s="36">
        <v>650.91</v>
      </c>
      <c r="I901" s="36">
        <v>-4195.92</v>
      </c>
      <c r="J901" s="31"/>
      <c r="K901" s="5" t="e">
        <f>VLOOKUP(B901,#REF!,1,0)</f>
        <v>#REF!</v>
      </c>
    </row>
    <row r="902" spans="1:11" ht="15" customHeight="1">
      <c r="A902" s="34">
        <v>6</v>
      </c>
      <c r="B902" s="35" t="s">
        <v>5219</v>
      </c>
      <c r="C902" s="34" t="s">
        <v>5220</v>
      </c>
      <c r="D902" s="35" t="s">
        <v>5221</v>
      </c>
      <c r="E902" s="36">
        <v>-995562.75</v>
      </c>
      <c r="F902" s="116"/>
      <c r="G902" s="36">
        <v>401300.55</v>
      </c>
      <c r="H902" s="36">
        <v>144078.04999999999</v>
      </c>
      <c r="I902" s="36">
        <v>-1252785.25</v>
      </c>
      <c r="J902" s="31"/>
      <c r="K902" s="5" t="e">
        <f>VLOOKUP(B902,#REF!,1,0)</f>
        <v>#REF!</v>
      </c>
    </row>
    <row r="903" spans="1:11" ht="15" customHeight="1">
      <c r="A903" s="34">
        <v>6</v>
      </c>
      <c r="B903" s="35" t="s">
        <v>5222</v>
      </c>
      <c r="C903" s="34" t="s">
        <v>5223</v>
      </c>
      <c r="D903" s="35" t="s">
        <v>5224</v>
      </c>
      <c r="E903" s="36">
        <v>-1119.77</v>
      </c>
      <c r="F903" s="116"/>
      <c r="G903" s="36">
        <v>407.59</v>
      </c>
      <c r="H903" s="36">
        <v>348.17</v>
      </c>
      <c r="I903" s="36">
        <v>-1179.19</v>
      </c>
      <c r="J903" s="31"/>
      <c r="K903" s="5" t="e">
        <f>VLOOKUP(B903,#REF!,1,0)</f>
        <v>#REF!</v>
      </c>
    </row>
    <row r="904" spans="1:11" ht="15" customHeight="1">
      <c r="A904" s="34">
        <v>6</v>
      </c>
      <c r="B904" s="35" t="s">
        <v>5225</v>
      </c>
      <c r="C904" s="34" t="s">
        <v>5226</v>
      </c>
      <c r="D904" s="35" t="s">
        <v>5227</v>
      </c>
      <c r="E904" s="36">
        <v>-902416.25</v>
      </c>
      <c r="F904" s="116"/>
      <c r="G904" s="36">
        <v>137231.76999999999</v>
      </c>
      <c r="H904" s="36">
        <v>97769.24</v>
      </c>
      <c r="I904" s="36">
        <v>-941878.78</v>
      </c>
      <c r="J904" s="31"/>
      <c r="K904" s="5" t="e">
        <f>VLOOKUP(B904,#REF!,1,0)</f>
        <v>#REF!</v>
      </c>
    </row>
    <row r="905" spans="1:11" ht="15" customHeight="1">
      <c r="A905" s="34">
        <v>5</v>
      </c>
      <c r="B905" s="35" t="s">
        <v>5228</v>
      </c>
      <c r="C905" s="34" t="s">
        <v>1</v>
      </c>
      <c r="D905" s="35" t="s">
        <v>5229</v>
      </c>
      <c r="E905" s="36">
        <v>-52238.64</v>
      </c>
      <c r="F905" s="116"/>
      <c r="G905" s="36">
        <v>18895.419999999998</v>
      </c>
      <c r="H905" s="36">
        <v>11611.85</v>
      </c>
      <c r="I905" s="36">
        <v>-59522.21</v>
      </c>
      <c r="J905" s="31"/>
      <c r="K905" s="5" t="e">
        <f>VLOOKUP(B905,#REF!,1,0)</f>
        <v>#REF!</v>
      </c>
    </row>
    <row r="906" spans="1:11" ht="15" customHeight="1">
      <c r="A906" s="34">
        <v>6</v>
      </c>
      <c r="B906" s="35" t="s">
        <v>5230</v>
      </c>
      <c r="C906" s="34" t="s">
        <v>5231</v>
      </c>
      <c r="D906" s="35" t="s">
        <v>4728</v>
      </c>
      <c r="E906" s="36">
        <v>-52238.64</v>
      </c>
      <c r="F906" s="116"/>
      <c r="G906" s="36">
        <v>18895.419999999998</v>
      </c>
      <c r="H906" s="36">
        <v>11611.85</v>
      </c>
      <c r="I906" s="36">
        <v>-59522.21</v>
      </c>
      <c r="J906" s="31"/>
      <c r="K906" s="5" t="e">
        <f>VLOOKUP(B906,#REF!,1,0)</f>
        <v>#REF!</v>
      </c>
    </row>
    <row r="907" spans="1:11" ht="15" customHeight="1">
      <c r="A907" s="34">
        <v>5</v>
      </c>
      <c r="B907" s="35" t="s">
        <v>5232</v>
      </c>
      <c r="C907" s="34" t="s">
        <v>1</v>
      </c>
      <c r="D907" s="35" t="s">
        <v>5233</v>
      </c>
      <c r="E907" s="36">
        <v>-23629.48</v>
      </c>
      <c r="F907" s="116"/>
      <c r="G907" s="36">
        <v>0</v>
      </c>
      <c r="H907" s="36">
        <v>0</v>
      </c>
      <c r="I907" s="36">
        <v>-23629.48</v>
      </c>
      <c r="J907" s="31"/>
      <c r="K907" s="5" t="e">
        <f>VLOOKUP(B907,#REF!,1,0)</f>
        <v>#REF!</v>
      </c>
    </row>
    <row r="908" spans="1:11" ht="15" customHeight="1">
      <c r="A908" s="34">
        <v>6</v>
      </c>
      <c r="B908" s="35" t="s">
        <v>5234</v>
      </c>
      <c r="C908" s="34" t="s">
        <v>5235</v>
      </c>
      <c r="D908" s="35" t="s">
        <v>5236</v>
      </c>
      <c r="E908" s="36">
        <v>-14738.44</v>
      </c>
      <c r="F908" s="116"/>
      <c r="G908" s="36">
        <v>0</v>
      </c>
      <c r="H908" s="36">
        <v>0</v>
      </c>
      <c r="I908" s="36">
        <v>-14738.44</v>
      </c>
      <c r="J908" s="31"/>
      <c r="K908" s="5" t="e">
        <f>VLOOKUP(B908,#REF!,1,0)</f>
        <v>#REF!</v>
      </c>
    </row>
    <row r="909" spans="1:11" ht="15" customHeight="1">
      <c r="A909" s="34">
        <v>6</v>
      </c>
      <c r="B909" s="35" t="s">
        <v>5237</v>
      </c>
      <c r="C909" s="34" t="s">
        <v>5238</v>
      </c>
      <c r="D909" s="35" t="s">
        <v>5239</v>
      </c>
      <c r="E909" s="36">
        <v>-8891.0400000000009</v>
      </c>
      <c r="F909" s="116"/>
      <c r="G909" s="36">
        <v>0</v>
      </c>
      <c r="H909" s="36">
        <v>0</v>
      </c>
      <c r="I909" s="36">
        <v>-8891.0400000000009</v>
      </c>
      <c r="J909" s="31"/>
      <c r="K909" s="5" t="e">
        <f>VLOOKUP(B909,#REF!,1,0)</f>
        <v>#REF!</v>
      </c>
    </row>
    <row r="910" spans="1:11" ht="15" customHeight="1">
      <c r="A910" s="34">
        <v>4</v>
      </c>
      <c r="B910" s="35" t="s">
        <v>5242</v>
      </c>
      <c r="C910" s="34" t="s">
        <v>1</v>
      </c>
      <c r="D910" s="35" t="s">
        <v>5243</v>
      </c>
      <c r="E910" s="36">
        <v>-133224.94</v>
      </c>
      <c r="F910" s="116"/>
      <c r="G910" s="36">
        <v>59608.02</v>
      </c>
      <c r="H910" s="36">
        <v>38610.21</v>
      </c>
      <c r="I910" s="36">
        <v>-154222.75</v>
      </c>
      <c r="J910" s="31"/>
      <c r="K910" s="5" t="e">
        <f>VLOOKUP(B910,#REF!,1,0)</f>
        <v>#REF!</v>
      </c>
    </row>
    <row r="911" spans="1:11" ht="15" customHeight="1">
      <c r="A911" s="34">
        <v>5</v>
      </c>
      <c r="B911" s="35" t="s">
        <v>5244</v>
      </c>
      <c r="C911" s="34" t="s">
        <v>1</v>
      </c>
      <c r="D911" s="35" t="s">
        <v>5245</v>
      </c>
      <c r="E911" s="36">
        <v>-5346.68</v>
      </c>
      <c r="F911" s="116"/>
      <c r="G911" s="36">
        <v>0</v>
      </c>
      <c r="H911" s="36">
        <v>0</v>
      </c>
      <c r="I911" s="36">
        <v>-5346.68</v>
      </c>
      <c r="J911" s="31"/>
      <c r="K911" s="5" t="e">
        <f>VLOOKUP(B911,#REF!,1,0)</f>
        <v>#REF!</v>
      </c>
    </row>
    <row r="912" spans="1:11" ht="15" customHeight="1">
      <c r="A912" s="34">
        <v>6</v>
      </c>
      <c r="B912" s="35" t="s">
        <v>5246</v>
      </c>
      <c r="C912" s="34" t="s">
        <v>5247</v>
      </c>
      <c r="D912" s="35" t="s">
        <v>4309</v>
      </c>
      <c r="E912" s="36">
        <v>-5346.68</v>
      </c>
      <c r="F912" s="116"/>
      <c r="G912" s="36">
        <v>0</v>
      </c>
      <c r="H912" s="36">
        <v>0</v>
      </c>
      <c r="I912" s="36">
        <v>-5346.68</v>
      </c>
      <c r="J912" s="31"/>
      <c r="K912" s="5" t="e">
        <f>VLOOKUP(B912,#REF!,1,0)</f>
        <v>#REF!</v>
      </c>
    </row>
    <row r="913" spans="1:11" ht="15" customHeight="1">
      <c r="A913" s="34">
        <v>5</v>
      </c>
      <c r="B913" s="35" t="s">
        <v>5248</v>
      </c>
      <c r="C913" s="34" t="s">
        <v>1</v>
      </c>
      <c r="D913" s="35" t="s">
        <v>5249</v>
      </c>
      <c r="E913" s="36">
        <v>-127878.26</v>
      </c>
      <c r="F913" s="116"/>
      <c r="G913" s="36">
        <v>59608.02</v>
      </c>
      <c r="H913" s="36">
        <v>38610.21</v>
      </c>
      <c r="I913" s="36">
        <v>-148876.07</v>
      </c>
      <c r="J913" s="31"/>
      <c r="K913" s="5" t="e">
        <f>VLOOKUP(B913,#REF!,1,0)</f>
        <v>#REF!</v>
      </c>
    </row>
    <row r="914" spans="1:11" ht="15" customHeight="1">
      <c r="A914" s="34">
        <v>6</v>
      </c>
      <c r="B914" s="35" t="s">
        <v>5250</v>
      </c>
      <c r="C914" s="34" t="s">
        <v>5251</v>
      </c>
      <c r="D914" s="35" t="s">
        <v>4329</v>
      </c>
      <c r="E914" s="36">
        <v>-127878.26</v>
      </c>
      <c r="F914" s="116"/>
      <c r="G914" s="36">
        <v>59608.02</v>
      </c>
      <c r="H914" s="36">
        <v>38610.21</v>
      </c>
      <c r="I914" s="36">
        <v>-148876.07</v>
      </c>
      <c r="J914" s="31"/>
      <c r="K914" s="5" t="e">
        <f>VLOOKUP(B914,#REF!,1,0)</f>
        <v>#REF!</v>
      </c>
    </row>
    <row r="915" spans="1:11" ht="15" customHeight="1">
      <c r="A915" s="34">
        <v>3</v>
      </c>
      <c r="B915" s="35" t="s">
        <v>5252</v>
      </c>
      <c r="C915" s="34" t="s">
        <v>1</v>
      </c>
      <c r="D915" s="35" t="s">
        <v>5253</v>
      </c>
      <c r="E915" s="36">
        <v>-506210.9</v>
      </c>
      <c r="F915" s="116"/>
      <c r="G915" s="36">
        <v>210968.34</v>
      </c>
      <c r="H915" s="36">
        <v>29290.45</v>
      </c>
      <c r="I915" s="36">
        <v>-687888.79</v>
      </c>
      <c r="J915" s="31"/>
      <c r="K915" s="5" t="e">
        <f>VLOOKUP(B915,#REF!,1,0)</f>
        <v>#REF!</v>
      </c>
    </row>
    <row r="916" spans="1:11" ht="15" customHeight="1">
      <c r="A916" s="34">
        <v>4</v>
      </c>
      <c r="B916" s="35" t="s">
        <v>5254</v>
      </c>
      <c r="C916" s="34" t="s">
        <v>1</v>
      </c>
      <c r="D916" s="35" t="s">
        <v>5255</v>
      </c>
      <c r="E916" s="36">
        <v>-33321.550000000003</v>
      </c>
      <c r="F916" s="116"/>
      <c r="G916" s="36">
        <v>16784.72</v>
      </c>
      <c r="H916" s="36">
        <v>3937.15</v>
      </c>
      <c r="I916" s="36">
        <v>-46169.120000000003</v>
      </c>
      <c r="J916" s="31"/>
      <c r="K916" s="5" t="e">
        <f>VLOOKUP(B916,#REF!,1,0)</f>
        <v>#REF!</v>
      </c>
    </row>
    <row r="917" spans="1:11" ht="15" customHeight="1">
      <c r="A917" s="34">
        <v>6</v>
      </c>
      <c r="B917" s="35" t="s">
        <v>5256</v>
      </c>
      <c r="C917" s="34" t="s">
        <v>5257</v>
      </c>
      <c r="D917" s="35" t="s">
        <v>5258</v>
      </c>
      <c r="E917" s="36">
        <v>-33321.550000000003</v>
      </c>
      <c r="F917" s="116"/>
      <c r="G917" s="36">
        <v>16784.72</v>
      </c>
      <c r="H917" s="36">
        <v>3937.15</v>
      </c>
      <c r="I917" s="36">
        <v>-46169.120000000003</v>
      </c>
      <c r="J917" s="31"/>
      <c r="K917" s="5" t="e">
        <f>VLOOKUP(B917,#REF!,1,0)</f>
        <v>#REF!</v>
      </c>
    </row>
    <row r="918" spans="1:11" ht="15" customHeight="1">
      <c r="A918" s="34">
        <v>4</v>
      </c>
      <c r="B918" s="35" t="s">
        <v>5259</v>
      </c>
      <c r="C918" s="34" t="s">
        <v>1</v>
      </c>
      <c r="D918" s="35" t="s">
        <v>5260</v>
      </c>
      <c r="E918" s="36">
        <v>-31696.89</v>
      </c>
      <c r="F918" s="116"/>
      <c r="G918" s="36">
        <v>11868.53</v>
      </c>
      <c r="H918" s="36">
        <v>0</v>
      </c>
      <c r="I918" s="36">
        <v>-43565.42</v>
      </c>
      <c r="J918" s="31"/>
      <c r="K918" s="5" t="e">
        <f>VLOOKUP(B918,#REF!,1,0)</f>
        <v>#REF!</v>
      </c>
    </row>
    <row r="919" spans="1:11" ht="15" customHeight="1">
      <c r="A919" s="34">
        <v>6</v>
      </c>
      <c r="B919" s="35" t="s">
        <v>5261</v>
      </c>
      <c r="C919" s="34" t="s">
        <v>5262</v>
      </c>
      <c r="D919" s="35" t="s">
        <v>5263</v>
      </c>
      <c r="E919" s="36">
        <v>-31696.89</v>
      </c>
      <c r="F919" s="116"/>
      <c r="G919" s="36">
        <v>11868.53</v>
      </c>
      <c r="H919" s="36">
        <v>0</v>
      </c>
      <c r="I919" s="36">
        <v>-43565.42</v>
      </c>
      <c r="J919" s="31"/>
      <c r="K919" s="5" t="e">
        <f>VLOOKUP(B919,#REF!,1,0)</f>
        <v>#REF!</v>
      </c>
    </row>
    <row r="920" spans="1:11" ht="15" customHeight="1">
      <c r="A920" s="34">
        <v>4</v>
      </c>
      <c r="B920" s="35" t="s">
        <v>5264</v>
      </c>
      <c r="C920" s="34" t="s">
        <v>1</v>
      </c>
      <c r="D920" s="35" t="s">
        <v>5265</v>
      </c>
      <c r="E920" s="36">
        <v>-5150.74</v>
      </c>
      <c r="F920" s="116"/>
      <c r="G920" s="36">
        <v>7516.92</v>
      </c>
      <c r="H920" s="36">
        <v>10.79</v>
      </c>
      <c r="I920" s="36">
        <v>-12656.87</v>
      </c>
      <c r="J920" s="31"/>
      <c r="K920" s="5" t="e">
        <f>VLOOKUP(B920,#REF!,1,0)</f>
        <v>#REF!</v>
      </c>
    </row>
    <row r="921" spans="1:11" ht="15" customHeight="1">
      <c r="A921" s="34">
        <v>6</v>
      </c>
      <c r="B921" s="35" t="s">
        <v>5266</v>
      </c>
      <c r="C921" s="34" t="s">
        <v>5267</v>
      </c>
      <c r="D921" s="35" t="s">
        <v>5268</v>
      </c>
      <c r="E921" s="36">
        <v>0</v>
      </c>
      <c r="F921" s="116"/>
      <c r="G921" s="36">
        <v>5588.28</v>
      </c>
      <c r="H921" s="36">
        <v>10.79</v>
      </c>
      <c r="I921" s="36">
        <v>-5577.49</v>
      </c>
      <c r="J921" s="31"/>
      <c r="K921" s="5" t="e">
        <f>VLOOKUP(B921,#REF!,1,0)</f>
        <v>#REF!</v>
      </c>
    </row>
    <row r="922" spans="1:11" ht="15" customHeight="1">
      <c r="A922" s="34">
        <v>6</v>
      </c>
      <c r="B922" s="35" t="s">
        <v>5269</v>
      </c>
      <c r="C922" s="34" t="s">
        <v>5270</v>
      </c>
      <c r="D922" s="35" t="s">
        <v>5271</v>
      </c>
      <c r="E922" s="36">
        <v>-5150.74</v>
      </c>
      <c r="F922" s="116"/>
      <c r="G922" s="36">
        <v>1928.64</v>
      </c>
      <c r="H922" s="36">
        <v>0</v>
      </c>
      <c r="I922" s="36">
        <v>-7079.38</v>
      </c>
      <c r="J922" s="31"/>
      <c r="K922" s="5" t="e">
        <f>VLOOKUP(B922,#REF!,1,0)</f>
        <v>#REF!</v>
      </c>
    </row>
    <row r="923" spans="1:11" ht="15" customHeight="1">
      <c r="A923" s="34">
        <v>4</v>
      </c>
      <c r="B923" s="35" t="s">
        <v>5272</v>
      </c>
      <c r="C923" s="34" t="s">
        <v>1</v>
      </c>
      <c r="D923" s="35" t="s">
        <v>5273</v>
      </c>
      <c r="E923" s="36">
        <v>-6518.3</v>
      </c>
      <c r="F923" s="116"/>
      <c r="G923" s="36">
        <v>4578.33</v>
      </c>
      <c r="H923" s="36">
        <v>0</v>
      </c>
      <c r="I923" s="36">
        <v>-11096.63</v>
      </c>
      <c r="J923" s="31"/>
      <c r="K923" s="5" t="e">
        <f>VLOOKUP(B923,#REF!,1,0)</f>
        <v>#REF!</v>
      </c>
    </row>
    <row r="924" spans="1:11" ht="15" customHeight="1">
      <c r="A924" s="34">
        <v>5</v>
      </c>
      <c r="B924" s="35" t="s">
        <v>5274</v>
      </c>
      <c r="C924" s="34" t="s">
        <v>1</v>
      </c>
      <c r="D924" s="35" t="s">
        <v>4565</v>
      </c>
      <c r="E924" s="36">
        <v>-6518.3</v>
      </c>
      <c r="F924" s="116"/>
      <c r="G924" s="36">
        <v>4578.33</v>
      </c>
      <c r="H924" s="36">
        <v>0</v>
      </c>
      <c r="I924" s="36">
        <v>-11096.63</v>
      </c>
      <c r="J924" s="31"/>
      <c r="K924" s="5" t="e">
        <f>VLOOKUP(B924,#REF!,1,0)</f>
        <v>#REF!</v>
      </c>
    </row>
    <row r="925" spans="1:11" ht="15" customHeight="1">
      <c r="A925" s="34">
        <v>6</v>
      </c>
      <c r="B925" s="35" t="s">
        <v>5275</v>
      </c>
      <c r="C925" s="34" t="s">
        <v>5276</v>
      </c>
      <c r="D925" s="35" t="s">
        <v>5277</v>
      </c>
      <c r="E925" s="36">
        <v>-6518.3</v>
      </c>
      <c r="F925" s="116"/>
      <c r="G925" s="36">
        <v>4578.33</v>
      </c>
      <c r="H925" s="36">
        <v>0</v>
      </c>
      <c r="I925" s="36">
        <v>-11096.63</v>
      </c>
      <c r="J925" s="31"/>
      <c r="K925" s="5" t="e">
        <f>VLOOKUP(B925,#REF!,1,0)</f>
        <v>#REF!</v>
      </c>
    </row>
    <row r="926" spans="1:11" ht="15" customHeight="1">
      <c r="A926" s="34">
        <v>4</v>
      </c>
      <c r="B926" s="35" t="s">
        <v>5278</v>
      </c>
      <c r="C926" s="34" t="s">
        <v>1</v>
      </c>
      <c r="D926" s="35" t="s">
        <v>5279</v>
      </c>
      <c r="E926" s="36">
        <v>-429523.42</v>
      </c>
      <c r="F926" s="116"/>
      <c r="G926" s="36">
        <v>170219.84</v>
      </c>
      <c r="H926" s="36">
        <v>25342.51</v>
      </c>
      <c r="I926" s="36">
        <v>-574400.75</v>
      </c>
      <c r="J926" s="31"/>
      <c r="K926" s="5" t="e">
        <f>VLOOKUP(B926,#REF!,1,0)</f>
        <v>#REF!</v>
      </c>
    </row>
    <row r="927" spans="1:11" ht="15" customHeight="1">
      <c r="A927" s="34">
        <v>6</v>
      </c>
      <c r="B927" s="35" t="s">
        <v>5280</v>
      </c>
      <c r="C927" s="34" t="s">
        <v>5281</v>
      </c>
      <c r="D927" s="35" t="s">
        <v>5282</v>
      </c>
      <c r="E927" s="36">
        <v>-2597.9699999999998</v>
      </c>
      <c r="F927" s="116"/>
      <c r="G927" s="36">
        <v>80.650000000000006</v>
      </c>
      <c r="H927" s="36">
        <v>0</v>
      </c>
      <c r="I927" s="36">
        <v>-2678.62</v>
      </c>
      <c r="J927" s="31"/>
      <c r="K927" s="5" t="e">
        <f>VLOOKUP(B927,#REF!,1,0)</f>
        <v>#REF!</v>
      </c>
    </row>
    <row r="928" spans="1:11" ht="15" customHeight="1">
      <c r="A928" s="34">
        <v>6</v>
      </c>
      <c r="B928" s="35" t="s">
        <v>5283</v>
      </c>
      <c r="C928" s="34" t="s">
        <v>5284</v>
      </c>
      <c r="D928" s="35" t="s">
        <v>5285</v>
      </c>
      <c r="E928" s="36">
        <v>-1572.31</v>
      </c>
      <c r="F928" s="116"/>
      <c r="G928" s="36">
        <v>25748.04</v>
      </c>
      <c r="H928" s="36">
        <v>25342.51</v>
      </c>
      <c r="I928" s="36">
        <v>-1977.84</v>
      </c>
      <c r="J928" s="31"/>
      <c r="K928" s="5" t="e">
        <f>VLOOKUP(B928,#REF!,1,0)</f>
        <v>#REF!</v>
      </c>
    </row>
    <row r="929" spans="1:11" ht="15" customHeight="1">
      <c r="A929" s="34">
        <v>6</v>
      </c>
      <c r="B929" s="35" t="s">
        <v>5286</v>
      </c>
      <c r="C929" s="34" t="s">
        <v>5287</v>
      </c>
      <c r="D929" s="35" t="s">
        <v>5288</v>
      </c>
      <c r="E929" s="36">
        <v>-202.26</v>
      </c>
      <c r="F929" s="116"/>
      <c r="G929" s="36">
        <v>664.23</v>
      </c>
      <c r="H929" s="36">
        <v>0</v>
      </c>
      <c r="I929" s="36">
        <v>-866.49</v>
      </c>
      <c r="J929" s="31"/>
      <c r="K929" s="5" t="e">
        <f>VLOOKUP(B929,#REF!,1,0)</f>
        <v>#REF!</v>
      </c>
    </row>
    <row r="930" spans="1:11" ht="15" customHeight="1">
      <c r="A930" s="34">
        <v>6</v>
      </c>
      <c r="B930" s="35" t="s">
        <v>5939</v>
      </c>
      <c r="C930" s="34" t="s">
        <v>5940</v>
      </c>
      <c r="D930" s="35" t="s">
        <v>5941</v>
      </c>
      <c r="E930" s="36">
        <v>-174.72</v>
      </c>
      <c r="F930" s="116"/>
      <c r="G930" s="36">
        <v>63.64</v>
      </c>
      <c r="H930" s="36">
        <v>0</v>
      </c>
      <c r="I930" s="36">
        <v>-238.36</v>
      </c>
      <c r="J930" s="31"/>
      <c r="K930" s="5" t="e">
        <f>VLOOKUP(B930,#REF!,1,0)</f>
        <v>#REF!</v>
      </c>
    </row>
    <row r="931" spans="1:11" ht="15" customHeight="1">
      <c r="A931" s="34">
        <v>6</v>
      </c>
      <c r="B931" s="35" t="s">
        <v>5289</v>
      </c>
      <c r="C931" s="34" t="s">
        <v>5290</v>
      </c>
      <c r="D931" s="35" t="s">
        <v>5291</v>
      </c>
      <c r="E931" s="36">
        <v>-8.6999999999999993</v>
      </c>
      <c r="F931" s="116"/>
      <c r="G931" s="36">
        <v>7.4</v>
      </c>
      <c r="H931" s="36">
        <v>0</v>
      </c>
      <c r="I931" s="36">
        <v>-16.100000000000001</v>
      </c>
      <c r="J931" s="31"/>
      <c r="K931" s="5" t="e">
        <f>VLOOKUP(B931,#REF!,1,0)</f>
        <v>#REF!</v>
      </c>
    </row>
    <row r="932" spans="1:11" ht="15" customHeight="1">
      <c r="A932" s="34">
        <v>6</v>
      </c>
      <c r="B932" s="35" t="s">
        <v>5292</v>
      </c>
      <c r="C932" s="34" t="s">
        <v>5293</v>
      </c>
      <c r="D932" s="35" t="s">
        <v>5294</v>
      </c>
      <c r="E932" s="36">
        <v>-140705.87</v>
      </c>
      <c r="F932" s="116"/>
      <c r="G932" s="36">
        <v>41472.9</v>
      </c>
      <c r="H932" s="36">
        <v>0</v>
      </c>
      <c r="I932" s="36">
        <v>-182178.77</v>
      </c>
      <c r="J932" s="31"/>
      <c r="K932" s="5" t="e">
        <f>VLOOKUP(B932,#REF!,1,0)</f>
        <v>#REF!</v>
      </c>
    </row>
    <row r="933" spans="1:11" ht="15" customHeight="1">
      <c r="A933" s="34">
        <v>6</v>
      </c>
      <c r="B933" s="35" t="s">
        <v>5942</v>
      </c>
      <c r="C933" s="34" t="s">
        <v>5943</v>
      </c>
      <c r="D933" s="35" t="s">
        <v>5944</v>
      </c>
      <c r="E933" s="36">
        <v>-167.2</v>
      </c>
      <c r="F933" s="116"/>
      <c r="G933" s="36">
        <v>0</v>
      </c>
      <c r="H933" s="36">
        <v>0</v>
      </c>
      <c r="I933" s="36">
        <v>-167.2</v>
      </c>
      <c r="J933" s="31"/>
      <c r="K933" s="5" t="e">
        <f>VLOOKUP(B933,#REF!,1,0)</f>
        <v>#REF!</v>
      </c>
    </row>
    <row r="934" spans="1:11" ht="15" customHeight="1">
      <c r="A934" s="34">
        <v>6</v>
      </c>
      <c r="B934" s="35" t="s">
        <v>5295</v>
      </c>
      <c r="C934" s="34" t="s">
        <v>5296</v>
      </c>
      <c r="D934" s="35" t="s">
        <v>5297</v>
      </c>
      <c r="E934" s="36">
        <v>-6277.08</v>
      </c>
      <c r="F934" s="116"/>
      <c r="G934" s="36">
        <v>1991.84</v>
      </c>
      <c r="H934" s="36">
        <v>0</v>
      </c>
      <c r="I934" s="36">
        <v>-8268.92</v>
      </c>
      <c r="J934" s="31"/>
      <c r="K934" s="5" t="e">
        <f>VLOOKUP(B934,#REF!,1,0)</f>
        <v>#REF!</v>
      </c>
    </row>
    <row r="935" spans="1:11" ht="15" customHeight="1">
      <c r="A935" s="34">
        <v>6</v>
      </c>
      <c r="B935" s="35" t="s">
        <v>5301</v>
      </c>
      <c r="C935" s="34" t="s">
        <v>5302</v>
      </c>
      <c r="D935" s="35" t="s">
        <v>5303</v>
      </c>
      <c r="E935" s="36">
        <v>-549</v>
      </c>
      <c r="F935" s="116"/>
      <c r="G935" s="36">
        <v>297</v>
      </c>
      <c r="H935" s="36">
        <v>0</v>
      </c>
      <c r="I935" s="36">
        <v>-846</v>
      </c>
      <c r="J935" s="31"/>
      <c r="K935" s="5" t="e">
        <f>VLOOKUP(B935,#REF!,1,0)</f>
        <v>#REF!</v>
      </c>
    </row>
    <row r="936" spans="1:11" ht="15" customHeight="1">
      <c r="A936" s="34">
        <v>6</v>
      </c>
      <c r="B936" s="35" t="s">
        <v>5310</v>
      </c>
      <c r="C936" s="34" t="s">
        <v>5311</v>
      </c>
      <c r="D936" s="35" t="s">
        <v>5312</v>
      </c>
      <c r="E936" s="36">
        <v>-246965.87</v>
      </c>
      <c r="F936" s="116"/>
      <c r="G936" s="36">
        <v>86479.22</v>
      </c>
      <c r="H936" s="36">
        <v>0</v>
      </c>
      <c r="I936" s="36">
        <v>-333445.09000000003</v>
      </c>
      <c r="J936" s="31"/>
      <c r="K936" s="5" t="e">
        <f>VLOOKUP(B936,#REF!,1,0)</f>
        <v>#REF!</v>
      </c>
    </row>
    <row r="937" spans="1:11" ht="15" customHeight="1">
      <c r="A937" s="34">
        <v>6</v>
      </c>
      <c r="B937" s="35" t="s">
        <v>6043</v>
      </c>
      <c r="C937" s="34" t="s">
        <v>6044</v>
      </c>
      <c r="D937" s="35" t="s">
        <v>6045</v>
      </c>
      <c r="E937" s="36">
        <v>0</v>
      </c>
      <c r="F937" s="116"/>
      <c r="G937" s="36">
        <v>48.35</v>
      </c>
      <c r="H937" s="36">
        <v>0</v>
      </c>
      <c r="I937" s="36">
        <v>-48.35</v>
      </c>
      <c r="J937" s="31"/>
      <c r="K937" s="5" t="e">
        <f>VLOOKUP(B937,#REF!,1,0)</f>
        <v>#REF!</v>
      </c>
    </row>
    <row r="938" spans="1:11" ht="15" customHeight="1">
      <c r="A938" s="34">
        <v>6</v>
      </c>
      <c r="B938" s="35" t="s">
        <v>5855</v>
      </c>
      <c r="C938" s="34" t="s">
        <v>5856</v>
      </c>
      <c r="D938" s="35" t="s">
        <v>5857</v>
      </c>
      <c r="E938" s="36">
        <v>0</v>
      </c>
      <c r="F938" s="116"/>
      <c r="G938" s="36">
        <v>12606.55</v>
      </c>
      <c r="H938" s="36">
        <v>0</v>
      </c>
      <c r="I938" s="36">
        <v>-12606.55</v>
      </c>
      <c r="J938" s="31"/>
      <c r="K938" s="5" t="e">
        <f>VLOOKUP(B938,#REF!,1,0)</f>
        <v>#REF!</v>
      </c>
    </row>
    <row r="939" spans="1:11" ht="15" customHeight="1">
      <c r="A939" s="34">
        <v>6</v>
      </c>
      <c r="B939" s="35" t="s">
        <v>5313</v>
      </c>
      <c r="C939" s="34" t="s">
        <v>5314</v>
      </c>
      <c r="D939" s="35" t="s">
        <v>5315</v>
      </c>
      <c r="E939" s="36">
        <v>-1408.96</v>
      </c>
      <c r="F939" s="116"/>
      <c r="G939" s="36">
        <v>476.58</v>
      </c>
      <c r="H939" s="36">
        <v>0</v>
      </c>
      <c r="I939" s="36">
        <v>-1885.54</v>
      </c>
      <c r="J939" s="31"/>
      <c r="K939" s="5" t="e">
        <f>VLOOKUP(B939,#REF!,1,0)</f>
        <v>#REF!</v>
      </c>
    </row>
    <row r="940" spans="1:11" ht="15" customHeight="1">
      <c r="A940" s="34">
        <v>6</v>
      </c>
      <c r="B940" s="35" t="s">
        <v>5316</v>
      </c>
      <c r="C940" s="34" t="s">
        <v>5317</v>
      </c>
      <c r="D940" s="35" t="s">
        <v>5318</v>
      </c>
      <c r="E940" s="36">
        <v>-7893.48</v>
      </c>
      <c r="F940" s="116"/>
      <c r="G940" s="36">
        <v>0</v>
      </c>
      <c r="H940" s="36">
        <v>0</v>
      </c>
      <c r="I940" s="36">
        <v>-7893.48</v>
      </c>
      <c r="J940" s="31"/>
      <c r="K940" s="5" t="e">
        <f>VLOOKUP(B940,#REF!,1,0)</f>
        <v>#REF!</v>
      </c>
    </row>
    <row r="941" spans="1:11" ht="15" customHeight="1">
      <c r="A941" s="34">
        <v>6</v>
      </c>
      <c r="B941" s="35" t="s">
        <v>5322</v>
      </c>
      <c r="C941" s="34" t="s">
        <v>5323</v>
      </c>
      <c r="D941" s="35" t="s">
        <v>5324</v>
      </c>
      <c r="E941" s="36">
        <v>-21000</v>
      </c>
      <c r="F941" s="116"/>
      <c r="G941" s="36">
        <v>283.44</v>
      </c>
      <c r="H941" s="36">
        <v>0</v>
      </c>
      <c r="I941" s="36">
        <v>-21283.439999999999</v>
      </c>
      <c r="J941" s="31"/>
      <c r="K941" s="5" t="e">
        <f>VLOOKUP(B941,#REF!,1,0)</f>
        <v>#REF!</v>
      </c>
    </row>
    <row r="942" spans="1:11" ht="15" customHeight="1">
      <c r="A942" s="34">
        <v>2</v>
      </c>
      <c r="B942" s="35" t="s">
        <v>5325</v>
      </c>
      <c r="C942" s="34" t="s">
        <v>1</v>
      </c>
      <c r="D942" s="35" t="s">
        <v>5326</v>
      </c>
      <c r="E942" s="36">
        <v>-403800</v>
      </c>
      <c r="F942" s="116"/>
      <c r="G942" s="36">
        <v>174000</v>
      </c>
      <c r="H942" s="36">
        <v>38000</v>
      </c>
      <c r="I942" s="36">
        <v>-539800</v>
      </c>
      <c r="J942" s="31"/>
      <c r="K942" s="5" t="e">
        <f>VLOOKUP(B942,#REF!,1,0)</f>
        <v>#REF!</v>
      </c>
    </row>
    <row r="943" spans="1:11" ht="15" customHeight="1">
      <c r="A943" s="34">
        <v>3</v>
      </c>
      <c r="B943" s="35" t="s">
        <v>5327</v>
      </c>
      <c r="C943" s="34" t="s">
        <v>1</v>
      </c>
      <c r="D943" s="35" t="s">
        <v>5328</v>
      </c>
      <c r="E943" s="36">
        <v>-403800</v>
      </c>
      <c r="F943" s="116"/>
      <c r="G943" s="36">
        <v>174000</v>
      </c>
      <c r="H943" s="36">
        <v>38000</v>
      </c>
      <c r="I943" s="36">
        <v>-539800</v>
      </c>
      <c r="J943" s="31"/>
      <c r="K943" s="5" t="e">
        <f>VLOOKUP(B943,#REF!,1,0)</f>
        <v>#REF!</v>
      </c>
    </row>
    <row r="944" spans="1:11" ht="15" customHeight="1">
      <c r="A944" s="34">
        <v>4</v>
      </c>
      <c r="B944" s="35" t="s">
        <v>5329</v>
      </c>
      <c r="C944" s="34" t="s">
        <v>1</v>
      </c>
      <c r="D944" s="35" t="s">
        <v>5330</v>
      </c>
      <c r="E944" s="36">
        <v>-403800</v>
      </c>
      <c r="F944" s="116"/>
      <c r="G944" s="36">
        <v>174000</v>
      </c>
      <c r="H944" s="36">
        <v>38000</v>
      </c>
      <c r="I944" s="36">
        <v>-539800</v>
      </c>
      <c r="J944" s="31"/>
      <c r="K944" s="5" t="e">
        <f>VLOOKUP(B944,#REF!,1,0)</f>
        <v>#REF!</v>
      </c>
    </row>
    <row r="945" spans="1:11" ht="15" customHeight="1">
      <c r="A945" s="34">
        <v>6</v>
      </c>
      <c r="B945" s="35" t="s">
        <v>5331</v>
      </c>
      <c r="C945" s="34" t="s">
        <v>5332</v>
      </c>
      <c r="D945" s="35" t="s">
        <v>5333</v>
      </c>
      <c r="E945" s="36">
        <v>-403800</v>
      </c>
      <c r="F945" s="116"/>
      <c r="G945" s="36">
        <v>174000</v>
      </c>
      <c r="H945" s="36">
        <v>38000</v>
      </c>
      <c r="I945" s="36">
        <v>-539800</v>
      </c>
      <c r="J945" s="31"/>
      <c r="K945" s="5" t="e">
        <f>VLOOKUP(B945,#REF!,1,0)</f>
        <v>#REF!</v>
      </c>
    </row>
    <row r="946" spans="1:11" ht="15" customHeight="1">
      <c r="A946" s="34">
        <v>2</v>
      </c>
      <c r="B946" s="35" t="s">
        <v>5341</v>
      </c>
      <c r="C946" s="34" t="s">
        <v>1</v>
      </c>
      <c r="D946" s="35" t="s">
        <v>5342</v>
      </c>
      <c r="E946" s="36">
        <v>-200001.14</v>
      </c>
      <c r="F946" s="116"/>
      <c r="G946" s="36">
        <v>46243.66</v>
      </c>
      <c r="H946" s="36">
        <v>0</v>
      </c>
      <c r="I946" s="36">
        <v>-246244.8</v>
      </c>
      <c r="J946" s="31"/>
      <c r="K946" s="5" t="e">
        <f>VLOOKUP(B946,#REF!,1,0)</f>
        <v>#REF!</v>
      </c>
    </row>
    <row r="947" spans="1:11" ht="15" customHeight="1">
      <c r="A947" s="34">
        <v>3</v>
      </c>
      <c r="B947" s="35" t="s">
        <v>5343</v>
      </c>
      <c r="C947" s="34" t="s">
        <v>1</v>
      </c>
      <c r="D947" s="35" t="s">
        <v>5344</v>
      </c>
      <c r="E947" s="36">
        <v>-71205.41</v>
      </c>
      <c r="F947" s="116"/>
      <c r="G947" s="36">
        <v>0</v>
      </c>
      <c r="H947" s="36">
        <v>0</v>
      </c>
      <c r="I947" s="36">
        <v>-71205.41</v>
      </c>
      <c r="J947" s="31"/>
      <c r="K947" s="5" t="e">
        <f>VLOOKUP(B947,#REF!,1,0)</f>
        <v>#REF!</v>
      </c>
    </row>
    <row r="948" spans="1:11" ht="15" customHeight="1">
      <c r="A948" s="34">
        <v>4</v>
      </c>
      <c r="B948" s="35" t="s">
        <v>5345</v>
      </c>
      <c r="C948" s="34" t="s">
        <v>1</v>
      </c>
      <c r="D948" s="35" t="s">
        <v>5346</v>
      </c>
      <c r="E948" s="36">
        <v>-42253.38</v>
      </c>
      <c r="F948" s="116"/>
      <c r="G948" s="36">
        <v>0</v>
      </c>
      <c r="H948" s="36">
        <v>0</v>
      </c>
      <c r="I948" s="36">
        <v>-42253.38</v>
      </c>
      <c r="J948" s="31"/>
      <c r="K948" s="5" t="e">
        <f>VLOOKUP(B948,#REF!,1,0)</f>
        <v>#REF!</v>
      </c>
    </row>
    <row r="949" spans="1:11" ht="15" customHeight="1">
      <c r="A949" s="34">
        <v>5</v>
      </c>
      <c r="B949" s="35" t="s">
        <v>5347</v>
      </c>
      <c r="C949" s="34" t="s">
        <v>1</v>
      </c>
      <c r="D949" s="35" t="s">
        <v>5348</v>
      </c>
      <c r="E949" s="36">
        <v>-42253.38</v>
      </c>
      <c r="F949" s="116"/>
      <c r="G949" s="36">
        <v>0</v>
      </c>
      <c r="H949" s="36">
        <v>0</v>
      </c>
      <c r="I949" s="36">
        <v>-42253.38</v>
      </c>
      <c r="J949" s="31"/>
      <c r="K949" s="5" t="e">
        <f>VLOOKUP(B949,#REF!,1,0)</f>
        <v>#REF!</v>
      </c>
    </row>
    <row r="950" spans="1:11" ht="15" customHeight="1">
      <c r="A950" s="34">
        <v>6</v>
      </c>
      <c r="B950" s="35" t="s">
        <v>5349</v>
      </c>
      <c r="C950" s="34" t="s">
        <v>5350</v>
      </c>
      <c r="D950" s="35" t="s">
        <v>5351</v>
      </c>
      <c r="E950" s="36">
        <v>-42253.38</v>
      </c>
      <c r="F950" s="116"/>
      <c r="G950" s="36">
        <v>0</v>
      </c>
      <c r="H950" s="36">
        <v>0</v>
      </c>
      <c r="I950" s="36">
        <v>-42253.38</v>
      </c>
      <c r="J950" s="31"/>
      <c r="K950" s="5" t="e">
        <f>VLOOKUP(B950,#REF!,1,0)</f>
        <v>#REF!</v>
      </c>
    </row>
    <row r="951" spans="1:11" ht="15" customHeight="1">
      <c r="A951" s="34">
        <v>4</v>
      </c>
      <c r="B951" s="35" t="s">
        <v>5352</v>
      </c>
      <c r="C951" s="34" t="s">
        <v>1</v>
      </c>
      <c r="D951" s="35" t="s">
        <v>5353</v>
      </c>
      <c r="E951" s="36">
        <v>-28952.03</v>
      </c>
      <c r="F951" s="116"/>
      <c r="G951" s="36">
        <v>0</v>
      </c>
      <c r="H951" s="36">
        <v>0</v>
      </c>
      <c r="I951" s="36">
        <v>-28952.03</v>
      </c>
      <c r="J951" s="31"/>
      <c r="K951" s="5" t="e">
        <f>VLOOKUP(B951,#REF!,1,0)</f>
        <v>#REF!</v>
      </c>
    </row>
    <row r="952" spans="1:11" ht="15" customHeight="1">
      <c r="A952" s="34">
        <v>5</v>
      </c>
      <c r="B952" s="35" t="s">
        <v>5354</v>
      </c>
      <c r="C952" s="34" t="s">
        <v>1</v>
      </c>
      <c r="D952" s="35" t="s">
        <v>5355</v>
      </c>
      <c r="E952" s="36">
        <v>-28952.03</v>
      </c>
      <c r="F952" s="116"/>
      <c r="G952" s="36">
        <v>0</v>
      </c>
      <c r="H952" s="36">
        <v>0</v>
      </c>
      <c r="I952" s="36">
        <v>-28952.03</v>
      </c>
      <c r="J952" s="31"/>
      <c r="K952" s="5" t="e">
        <f>VLOOKUP(B952,#REF!,1,0)</f>
        <v>#REF!</v>
      </c>
    </row>
    <row r="953" spans="1:11" ht="15" customHeight="1">
      <c r="A953" s="34">
        <v>6</v>
      </c>
      <c r="B953" s="35" t="s">
        <v>5356</v>
      </c>
      <c r="C953" s="34" t="s">
        <v>5357</v>
      </c>
      <c r="D953" s="35" t="s">
        <v>5358</v>
      </c>
      <c r="E953" s="36">
        <v>-28952.03</v>
      </c>
      <c r="F953" s="116"/>
      <c r="G953" s="36">
        <v>0</v>
      </c>
      <c r="H953" s="36">
        <v>0</v>
      </c>
      <c r="I953" s="36">
        <v>-28952.03</v>
      </c>
      <c r="J953" s="31"/>
      <c r="K953" s="5" t="e">
        <f>VLOOKUP(B953,#REF!,1,0)</f>
        <v>#REF!</v>
      </c>
    </row>
    <row r="954" spans="1:11" ht="15" customHeight="1">
      <c r="A954" s="34">
        <v>3</v>
      </c>
      <c r="B954" s="35" t="s">
        <v>5359</v>
      </c>
      <c r="C954" s="34" t="s">
        <v>1</v>
      </c>
      <c r="D954" s="35" t="s">
        <v>5360</v>
      </c>
      <c r="E954" s="36">
        <v>-128795.73</v>
      </c>
      <c r="F954" s="116"/>
      <c r="G954" s="36">
        <v>46243.66</v>
      </c>
      <c r="H954" s="36">
        <v>0</v>
      </c>
      <c r="I954" s="36">
        <v>-175039.39</v>
      </c>
      <c r="J954" s="31"/>
      <c r="K954" s="5" t="e">
        <f>VLOOKUP(B954,#REF!,1,0)</f>
        <v>#REF!</v>
      </c>
    </row>
    <row r="955" spans="1:11" ht="15" customHeight="1">
      <c r="A955" s="34">
        <v>4</v>
      </c>
      <c r="B955" s="35" t="s">
        <v>5361</v>
      </c>
      <c r="C955" s="34" t="s">
        <v>1</v>
      </c>
      <c r="D955" s="35" t="s">
        <v>5362</v>
      </c>
      <c r="E955" s="36">
        <v>-128795.73</v>
      </c>
      <c r="F955" s="116"/>
      <c r="G955" s="36">
        <v>46243.66</v>
      </c>
      <c r="H955" s="36">
        <v>0</v>
      </c>
      <c r="I955" s="36">
        <v>-175039.39</v>
      </c>
      <c r="J955" s="31"/>
      <c r="K955" s="5" t="e">
        <f>VLOOKUP(B955,#REF!,1,0)</f>
        <v>#REF!</v>
      </c>
    </row>
    <row r="956" spans="1:11" ht="15" customHeight="1">
      <c r="A956" s="34">
        <v>5</v>
      </c>
      <c r="B956" s="35" t="s">
        <v>5363</v>
      </c>
      <c r="C956" s="34" t="s">
        <v>1</v>
      </c>
      <c r="D956" s="35" t="s">
        <v>5364</v>
      </c>
      <c r="E956" s="36">
        <v>-128795.73</v>
      </c>
      <c r="F956" s="116"/>
      <c r="G956" s="36">
        <v>46243.66</v>
      </c>
      <c r="H956" s="36">
        <v>0</v>
      </c>
      <c r="I956" s="36">
        <v>-175039.39</v>
      </c>
      <c r="J956" s="31"/>
      <c r="K956" s="5" t="e">
        <f>VLOOKUP(B956,#REF!,1,0)</f>
        <v>#REF!</v>
      </c>
    </row>
    <row r="957" spans="1:11" ht="15" customHeight="1">
      <c r="A957" s="34">
        <v>6</v>
      </c>
      <c r="B957" s="35" t="s">
        <v>5365</v>
      </c>
      <c r="C957" s="34" t="s">
        <v>5366</v>
      </c>
      <c r="D957" s="35" t="s">
        <v>5367</v>
      </c>
      <c r="E957" s="36">
        <v>-128795.73</v>
      </c>
      <c r="F957" s="116"/>
      <c r="G957" s="36">
        <v>46243.66</v>
      </c>
      <c r="H957" s="36">
        <v>0</v>
      </c>
      <c r="I957" s="36">
        <v>-175039.39</v>
      </c>
      <c r="J957" s="31"/>
      <c r="K957" s="5" t="e">
        <f>VLOOKUP(B957,#REF!,1,0)</f>
        <v>#REF!</v>
      </c>
    </row>
    <row r="958" spans="1:11" ht="15" customHeight="1">
      <c r="A958" s="34">
        <v>1</v>
      </c>
      <c r="B958" s="35" t="s">
        <v>5368</v>
      </c>
      <c r="C958" s="34" t="s">
        <v>1</v>
      </c>
      <c r="D958" s="35" t="s">
        <v>3488</v>
      </c>
      <c r="E958" s="36">
        <v>512104504.35000002</v>
      </c>
      <c r="F958" s="116"/>
      <c r="G958" s="36">
        <v>242463355.03999999</v>
      </c>
      <c r="H958" s="36">
        <v>262156380.97999999</v>
      </c>
      <c r="I958" s="36">
        <v>531797530.29000002</v>
      </c>
      <c r="J958" s="31"/>
      <c r="K958" s="5" t="e">
        <f>VLOOKUP(B958,#REF!,1,0)</f>
        <v>#REF!</v>
      </c>
    </row>
    <row r="959" spans="1:11" ht="15" customHeight="1">
      <c r="A959" s="34">
        <v>3</v>
      </c>
      <c r="B959" s="35" t="s">
        <v>5369</v>
      </c>
      <c r="C959" s="34" t="s">
        <v>1</v>
      </c>
      <c r="D959" s="35" t="s">
        <v>3490</v>
      </c>
      <c r="E959" s="36">
        <v>6834901.7699999996</v>
      </c>
      <c r="F959" s="116"/>
      <c r="G959" s="36">
        <v>6834901.7699999996</v>
      </c>
      <c r="H959" s="36">
        <v>6997676.4299999997</v>
      </c>
      <c r="I959" s="36">
        <v>6997676.4299999997</v>
      </c>
      <c r="J959" s="31"/>
      <c r="K959" s="5" t="e">
        <f>VLOOKUP(B959,#REF!,1,0)</f>
        <v>#REF!</v>
      </c>
    </row>
    <row r="960" spans="1:11" ht="15" customHeight="1">
      <c r="A960" s="34">
        <v>4</v>
      </c>
      <c r="B960" s="35" t="s">
        <v>5370</v>
      </c>
      <c r="C960" s="34" t="s">
        <v>1</v>
      </c>
      <c r="D960" s="35" t="s">
        <v>5371</v>
      </c>
      <c r="E960" s="36">
        <v>6834901.7699999996</v>
      </c>
      <c r="F960" s="116"/>
      <c r="G960" s="36">
        <v>6834901.7699999996</v>
      </c>
      <c r="H960" s="36">
        <v>6997676.4299999997</v>
      </c>
      <c r="I960" s="36">
        <v>6997676.4299999997</v>
      </c>
      <c r="J960" s="31"/>
      <c r="K960" s="5" t="e">
        <f>VLOOKUP(B960,#REF!,1,0)</f>
        <v>#REF!</v>
      </c>
    </row>
    <row r="961" spans="1:11" ht="15" customHeight="1">
      <c r="A961" s="34">
        <v>5</v>
      </c>
      <c r="B961" s="35" t="s">
        <v>5372</v>
      </c>
      <c r="C961" s="34" t="s">
        <v>1</v>
      </c>
      <c r="D961" s="35" t="s">
        <v>5373</v>
      </c>
      <c r="E961" s="36">
        <v>6834901.7699999996</v>
      </c>
      <c r="F961" s="116"/>
      <c r="G961" s="36">
        <v>6834901.7699999996</v>
      </c>
      <c r="H961" s="36">
        <v>6997676.4299999997</v>
      </c>
      <c r="I961" s="36">
        <v>6997676.4299999997</v>
      </c>
      <c r="J961" s="31"/>
      <c r="K961" s="5" t="e">
        <f>VLOOKUP(B961,#REF!,1,0)</f>
        <v>#REF!</v>
      </c>
    </row>
    <row r="962" spans="1:11" ht="15" customHeight="1">
      <c r="A962" s="34">
        <v>6</v>
      </c>
      <c r="B962" s="35" t="s">
        <v>5374</v>
      </c>
      <c r="C962" s="34" t="s">
        <v>5375</v>
      </c>
      <c r="D962" s="35" t="s">
        <v>5376</v>
      </c>
      <c r="E962" s="36">
        <v>6834901.7699999996</v>
      </c>
      <c r="F962" s="116"/>
      <c r="G962" s="36">
        <v>6834901.7699999996</v>
      </c>
      <c r="H962" s="36">
        <v>6997676.4299999997</v>
      </c>
      <c r="I962" s="36">
        <v>6997676.4299999997</v>
      </c>
      <c r="J962" s="31"/>
      <c r="K962" s="5" t="e">
        <f>VLOOKUP(B962,#REF!,1,0)</f>
        <v>#REF!</v>
      </c>
    </row>
    <row r="963" spans="1:11" ht="15" customHeight="1">
      <c r="A963" s="34">
        <v>3</v>
      </c>
      <c r="B963" s="35" t="s">
        <v>5377</v>
      </c>
      <c r="C963" s="34" t="s">
        <v>1</v>
      </c>
      <c r="D963" s="35" t="s">
        <v>3499</v>
      </c>
      <c r="E963" s="36">
        <v>9828182.6400000006</v>
      </c>
      <c r="F963" s="116"/>
      <c r="G963" s="36">
        <v>73790023.239999995</v>
      </c>
      <c r="H963" s="36">
        <v>73515759.760000005</v>
      </c>
      <c r="I963" s="36">
        <v>9553919.1600000001</v>
      </c>
      <c r="J963" s="31"/>
      <c r="K963" s="5" t="e">
        <f>VLOOKUP(B963,#REF!,1,0)</f>
        <v>#REF!</v>
      </c>
    </row>
    <row r="964" spans="1:11" ht="15" customHeight="1">
      <c r="A964" s="34">
        <v>4</v>
      </c>
      <c r="B964" s="35" t="s">
        <v>5378</v>
      </c>
      <c r="C964" s="34" t="s">
        <v>1</v>
      </c>
      <c r="D964" s="35" t="s">
        <v>5379</v>
      </c>
      <c r="E964" s="36">
        <v>9828182.6400000006</v>
      </c>
      <c r="F964" s="116"/>
      <c r="G964" s="36">
        <v>73790023.239999995</v>
      </c>
      <c r="H964" s="36">
        <v>73515759.760000005</v>
      </c>
      <c r="I964" s="36">
        <v>9553919.1600000001</v>
      </c>
      <c r="J964" s="31"/>
      <c r="K964" s="5" t="e">
        <f>VLOOKUP(B964,#REF!,1,0)</f>
        <v>#REF!</v>
      </c>
    </row>
    <row r="965" spans="1:11" ht="15" customHeight="1">
      <c r="A965" s="34">
        <v>6</v>
      </c>
      <c r="B965" s="35" t="s">
        <v>5380</v>
      </c>
      <c r="C965" s="34" t="s">
        <v>5381</v>
      </c>
      <c r="D965" s="35" t="s">
        <v>5382</v>
      </c>
      <c r="E965" s="36">
        <v>10</v>
      </c>
      <c r="F965" s="116"/>
      <c r="G965" s="36">
        <v>0</v>
      </c>
      <c r="H965" s="36">
        <v>0</v>
      </c>
      <c r="I965" s="36">
        <v>10</v>
      </c>
      <c r="J965" s="31"/>
      <c r="K965" s="5" t="e">
        <f>VLOOKUP(B965,#REF!,1,0)</f>
        <v>#REF!</v>
      </c>
    </row>
    <row r="966" spans="1:11" ht="15" customHeight="1">
      <c r="A966" s="34">
        <v>6</v>
      </c>
      <c r="B966" s="35" t="s">
        <v>5383</v>
      </c>
      <c r="C966" s="34" t="s">
        <v>5384</v>
      </c>
      <c r="D966" s="35" t="s">
        <v>5385</v>
      </c>
      <c r="E966" s="36">
        <v>6810926.0999999996</v>
      </c>
      <c r="F966" s="116"/>
      <c r="G966" s="36">
        <v>5876939.2400000002</v>
      </c>
      <c r="H966" s="36">
        <v>5724454.5199999996</v>
      </c>
      <c r="I966" s="36">
        <v>6658441.3799999999</v>
      </c>
      <c r="J966" s="31"/>
      <c r="K966" s="5" t="e">
        <f>VLOOKUP(B966,#REF!,1,0)</f>
        <v>#REF!</v>
      </c>
    </row>
    <row r="967" spans="1:11" ht="15" customHeight="1">
      <c r="A967" s="34">
        <v>6</v>
      </c>
      <c r="B967" s="35" t="s">
        <v>5388</v>
      </c>
      <c r="C967" s="34" t="s">
        <v>5389</v>
      </c>
      <c r="D967" s="35" t="s">
        <v>3515</v>
      </c>
      <c r="E967" s="36">
        <v>3017246.54</v>
      </c>
      <c r="F967" s="116"/>
      <c r="G967" s="36">
        <v>67913084</v>
      </c>
      <c r="H967" s="36">
        <v>67791305.239999995</v>
      </c>
      <c r="I967" s="36">
        <v>2895467.78</v>
      </c>
      <c r="J967" s="31"/>
      <c r="K967" s="5" t="e">
        <f>VLOOKUP(B967,#REF!,1,0)</f>
        <v>#REF!</v>
      </c>
    </row>
    <row r="968" spans="1:11" ht="15" customHeight="1">
      <c r="A968" s="34">
        <v>3</v>
      </c>
      <c r="B968" s="35" t="s">
        <v>5390</v>
      </c>
      <c r="C968" s="34" t="s">
        <v>1</v>
      </c>
      <c r="D968" s="35" t="s">
        <v>3517</v>
      </c>
      <c r="E968" s="36">
        <v>103617470.67</v>
      </c>
      <c r="F968" s="116"/>
      <c r="G968" s="36">
        <v>47830759.200000003</v>
      </c>
      <c r="H968" s="36">
        <v>55639692.600000001</v>
      </c>
      <c r="I968" s="36">
        <v>111426404.06999999</v>
      </c>
      <c r="J968" s="31"/>
      <c r="K968" s="5" t="e">
        <f>VLOOKUP(B968,#REF!,1,0)</f>
        <v>#REF!</v>
      </c>
    </row>
    <row r="969" spans="1:11" ht="15" customHeight="1">
      <c r="A969" s="34">
        <v>4</v>
      </c>
      <c r="B969" s="35" t="s">
        <v>5391</v>
      </c>
      <c r="C969" s="34" t="s">
        <v>1</v>
      </c>
      <c r="D969" s="35" t="s">
        <v>5392</v>
      </c>
      <c r="E969" s="36">
        <v>103617470.67</v>
      </c>
      <c r="F969" s="116"/>
      <c r="G969" s="36">
        <v>47830759.200000003</v>
      </c>
      <c r="H969" s="36">
        <v>55639692.600000001</v>
      </c>
      <c r="I969" s="36">
        <v>111426404.06999999</v>
      </c>
      <c r="J969" s="31"/>
      <c r="K969" s="5" t="e">
        <f>VLOOKUP(B969,#REF!,1,0)</f>
        <v>#REF!</v>
      </c>
    </row>
    <row r="970" spans="1:11" ht="15" customHeight="1">
      <c r="A970" s="34">
        <v>5</v>
      </c>
      <c r="B970" s="35" t="s">
        <v>5393</v>
      </c>
      <c r="C970" s="34" t="s">
        <v>1</v>
      </c>
      <c r="D970" s="35" t="s">
        <v>5394</v>
      </c>
      <c r="E970" s="36">
        <v>103617470.67</v>
      </c>
      <c r="F970" s="116"/>
      <c r="G970" s="36">
        <v>47830759.200000003</v>
      </c>
      <c r="H970" s="36">
        <v>55639692.600000001</v>
      </c>
      <c r="I970" s="36">
        <v>111426404.06999999</v>
      </c>
      <c r="J970" s="31"/>
      <c r="K970" s="5" t="e">
        <f>VLOOKUP(B970,#REF!,1,0)</f>
        <v>#REF!</v>
      </c>
    </row>
    <row r="971" spans="1:11" ht="15" customHeight="1">
      <c r="A971" s="34">
        <v>6</v>
      </c>
      <c r="B971" s="35" t="s">
        <v>5395</v>
      </c>
      <c r="C971" s="34" t="s">
        <v>5396</v>
      </c>
      <c r="D971" s="35" t="s">
        <v>5397</v>
      </c>
      <c r="E971" s="36">
        <v>103617470.67</v>
      </c>
      <c r="F971" s="116"/>
      <c r="G971" s="36">
        <v>47830759.200000003</v>
      </c>
      <c r="H971" s="36">
        <v>55639692.600000001</v>
      </c>
      <c r="I971" s="36">
        <v>111426404.06999999</v>
      </c>
      <c r="J971" s="31"/>
      <c r="K971" s="5" t="e">
        <f>VLOOKUP(B971,#REF!,1,0)</f>
        <v>#REF!</v>
      </c>
    </row>
    <row r="972" spans="1:11" ht="15" customHeight="1">
      <c r="A972" s="34">
        <v>3</v>
      </c>
      <c r="B972" s="35" t="s">
        <v>5398</v>
      </c>
      <c r="C972" s="34" t="s">
        <v>1</v>
      </c>
      <c r="D972" s="35" t="s">
        <v>3526</v>
      </c>
      <c r="E972" s="36">
        <v>25664270.609999999</v>
      </c>
      <c r="F972" s="116"/>
      <c r="G972" s="36">
        <v>0</v>
      </c>
      <c r="H972" s="36">
        <v>0</v>
      </c>
      <c r="I972" s="36">
        <v>25664270.609999999</v>
      </c>
      <c r="J972" s="31"/>
      <c r="K972" s="5" t="e">
        <f>VLOOKUP(B972,#REF!,1,0)</f>
        <v>#REF!</v>
      </c>
    </row>
    <row r="973" spans="1:11" ht="15" customHeight="1">
      <c r="A973" s="34">
        <v>4</v>
      </c>
      <c r="B973" s="35" t="s">
        <v>5399</v>
      </c>
      <c r="C973" s="34" t="s">
        <v>1</v>
      </c>
      <c r="D973" s="35" t="s">
        <v>5400</v>
      </c>
      <c r="E973" s="36">
        <v>25664270.609999999</v>
      </c>
      <c r="F973" s="116"/>
      <c r="G973" s="36">
        <v>0</v>
      </c>
      <c r="H973" s="36">
        <v>0</v>
      </c>
      <c r="I973" s="36">
        <v>25664270.609999999</v>
      </c>
      <c r="J973" s="31"/>
      <c r="K973" s="5" t="e">
        <f>VLOOKUP(B973,#REF!,1,0)</f>
        <v>#REF!</v>
      </c>
    </row>
    <row r="974" spans="1:11" ht="15" customHeight="1">
      <c r="A974" s="34">
        <v>6</v>
      </c>
      <c r="B974" s="35" t="s">
        <v>5401</v>
      </c>
      <c r="C974" s="34" t="s">
        <v>5402</v>
      </c>
      <c r="D974" s="35" t="s">
        <v>3531</v>
      </c>
      <c r="E974" s="36">
        <v>5200000</v>
      </c>
      <c r="F974" s="116"/>
      <c r="G974" s="36">
        <v>0</v>
      </c>
      <c r="H974" s="36">
        <v>0</v>
      </c>
      <c r="I974" s="36">
        <v>5200000</v>
      </c>
      <c r="J974" s="31"/>
      <c r="K974" s="5" t="e">
        <f>VLOOKUP(B974,#REF!,1,0)</f>
        <v>#REF!</v>
      </c>
    </row>
    <row r="975" spans="1:11" ht="15" customHeight="1">
      <c r="A975" s="34">
        <v>6</v>
      </c>
      <c r="B975" s="35" t="s">
        <v>5403</v>
      </c>
      <c r="C975" s="34" t="s">
        <v>5404</v>
      </c>
      <c r="D975" s="35" t="s">
        <v>3452</v>
      </c>
      <c r="E975" s="36">
        <v>1760000</v>
      </c>
      <c r="F975" s="116"/>
      <c r="G975" s="36">
        <v>0</v>
      </c>
      <c r="H975" s="36">
        <v>0</v>
      </c>
      <c r="I975" s="36">
        <v>1760000</v>
      </c>
      <c r="J975" s="31"/>
      <c r="K975" s="5" t="e">
        <f>VLOOKUP(B975,#REF!,1,0)</f>
        <v>#REF!</v>
      </c>
    </row>
    <row r="976" spans="1:11" ht="15" customHeight="1">
      <c r="A976" s="34">
        <v>6</v>
      </c>
      <c r="B976" s="35" t="s">
        <v>5405</v>
      </c>
      <c r="C976" s="34" t="s">
        <v>5406</v>
      </c>
      <c r="D976" s="35" t="s">
        <v>3536</v>
      </c>
      <c r="E976" s="36">
        <v>3457000</v>
      </c>
      <c r="F976" s="116"/>
      <c r="G976" s="36">
        <v>0</v>
      </c>
      <c r="H976" s="36">
        <v>0</v>
      </c>
      <c r="I976" s="36">
        <v>3457000</v>
      </c>
      <c r="J976" s="31"/>
      <c r="K976" s="5" t="e">
        <f>VLOOKUP(B976,#REF!,1,0)</f>
        <v>#REF!</v>
      </c>
    </row>
    <row r="977" spans="1:11" ht="15" customHeight="1">
      <c r="A977" s="34">
        <v>6</v>
      </c>
      <c r="B977" s="35" t="s">
        <v>5407</v>
      </c>
      <c r="C977" s="34" t="s">
        <v>5408</v>
      </c>
      <c r="D977" s="35" t="s">
        <v>3539</v>
      </c>
      <c r="E977" s="36">
        <v>15247270.609999999</v>
      </c>
      <c r="F977" s="116"/>
      <c r="G977" s="36">
        <v>0</v>
      </c>
      <c r="H977" s="36">
        <v>0</v>
      </c>
      <c r="I977" s="36">
        <v>15247270.609999999</v>
      </c>
      <c r="J977" s="31"/>
      <c r="K977" s="5" t="e">
        <f>VLOOKUP(B977,#REF!,1,0)</f>
        <v>#REF!</v>
      </c>
    </row>
    <row r="978" spans="1:11" ht="15" customHeight="1">
      <c r="A978" s="34">
        <v>3</v>
      </c>
      <c r="B978" s="35" t="s">
        <v>5409</v>
      </c>
      <c r="C978" s="34" t="s">
        <v>1</v>
      </c>
      <c r="D978" s="35" t="s">
        <v>3541</v>
      </c>
      <c r="E978" s="36">
        <v>270382371.33999997</v>
      </c>
      <c r="F978" s="116"/>
      <c r="G978" s="36">
        <v>96670688.069999993</v>
      </c>
      <c r="H978" s="36">
        <v>104947325.76000001</v>
      </c>
      <c r="I978" s="36">
        <v>278659009.02999997</v>
      </c>
      <c r="J978" s="31"/>
      <c r="K978" s="5" t="e">
        <f>VLOOKUP(B978,#REF!,1,0)</f>
        <v>#REF!</v>
      </c>
    </row>
    <row r="979" spans="1:11" ht="15" customHeight="1">
      <c r="A979" s="34">
        <v>4</v>
      </c>
      <c r="B979" s="35" t="s">
        <v>5410</v>
      </c>
      <c r="C979" s="34" t="s">
        <v>1</v>
      </c>
      <c r="D979" s="35" t="s">
        <v>5411</v>
      </c>
      <c r="E979" s="36">
        <v>174528694.93000001</v>
      </c>
      <c r="F979" s="116"/>
      <c r="G979" s="36">
        <v>7283758.4699999997</v>
      </c>
      <c r="H979" s="36">
        <v>13547231.529999999</v>
      </c>
      <c r="I979" s="36">
        <v>180792167.99000001</v>
      </c>
      <c r="J979" s="31"/>
      <c r="K979" s="5" t="e">
        <f>VLOOKUP(B979,#REF!,1,0)</f>
        <v>#REF!</v>
      </c>
    </row>
    <row r="980" spans="1:11" ht="15" customHeight="1">
      <c r="A980" s="34">
        <v>6</v>
      </c>
      <c r="B980" s="35" t="s">
        <v>5412</v>
      </c>
      <c r="C980" s="34" t="s">
        <v>5413</v>
      </c>
      <c r="D980" s="35" t="s">
        <v>5414</v>
      </c>
      <c r="E980" s="36">
        <v>174528694.93000001</v>
      </c>
      <c r="F980" s="116"/>
      <c r="G980" s="36">
        <v>7283758.4699999997</v>
      </c>
      <c r="H980" s="36">
        <v>13547231.529999999</v>
      </c>
      <c r="I980" s="36">
        <v>180792167.99000001</v>
      </c>
      <c r="J980" s="31"/>
      <c r="K980" s="5" t="e">
        <f>VLOOKUP(B980,#REF!,1,0)</f>
        <v>#REF!</v>
      </c>
    </row>
    <row r="981" spans="1:11" ht="15" customHeight="1">
      <c r="A981" s="34">
        <v>4</v>
      </c>
      <c r="B981" s="35" t="s">
        <v>5415</v>
      </c>
      <c r="C981" s="34" t="s">
        <v>1</v>
      </c>
      <c r="D981" s="35" t="s">
        <v>5416</v>
      </c>
      <c r="E981" s="36">
        <v>3250118.92</v>
      </c>
      <c r="F981" s="116"/>
      <c r="G981" s="36">
        <v>129032.9</v>
      </c>
      <c r="H981" s="36">
        <v>18268.080000000002</v>
      </c>
      <c r="I981" s="36">
        <v>3139354.1</v>
      </c>
      <c r="J981" s="31"/>
      <c r="K981" s="5" t="e">
        <f>VLOOKUP(B981,#REF!,1,0)</f>
        <v>#REF!</v>
      </c>
    </row>
    <row r="982" spans="1:11" ht="15" customHeight="1">
      <c r="A982" s="34">
        <v>6</v>
      </c>
      <c r="B982" s="35" t="s">
        <v>5417</v>
      </c>
      <c r="C982" s="34" t="s">
        <v>5418</v>
      </c>
      <c r="D982" s="35" t="s">
        <v>5419</v>
      </c>
      <c r="E982" s="36">
        <v>3250118.92</v>
      </c>
      <c r="F982" s="116"/>
      <c r="G982" s="36">
        <v>129032.9</v>
      </c>
      <c r="H982" s="36">
        <v>18268.080000000002</v>
      </c>
      <c r="I982" s="36">
        <v>3139354.1</v>
      </c>
      <c r="J982" s="31"/>
      <c r="K982" s="5" t="e">
        <f>VLOOKUP(B982,#REF!,1,0)</f>
        <v>#REF!</v>
      </c>
    </row>
    <row r="983" spans="1:11" ht="15" customHeight="1">
      <c r="A983" s="34">
        <v>4</v>
      </c>
      <c r="B983" s="35" t="s">
        <v>5420</v>
      </c>
      <c r="C983" s="34" t="s">
        <v>1</v>
      </c>
      <c r="D983" s="35" t="s">
        <v>5421</v>
      </c>
      <c r="E983" s="36">
        <v>4975286.96</v>
      </c>
      <c r="F983" s="116"/>
      <c r="G983" s="36">
        <v>14423.46</v>
      </c>
      <c r="H983" s="36">
        <v>1934403.27</v>
      </c>
      <c r="I983" s="36">
        <v>6895266.7699999996</v>
      </c>
      <c r="J983" s="31"/>
      <c r="K983" s="5" t="e">
        <f>VLOOKUP(B983,#REF!,1,0)</f>
        <v>#REF!</v>
      </c>
    </row>
    <row r="984" spans="1:11" ht="15" customHeight="1">
      <c r="A984" s="34">
        <v>6</v>
      </c>
      <c r="B984" s="35" t="s">
        <v>5422</v>
      </c>
      <c r="C984" s="34" t="s">
        <v>5423</v>
      </c>
      <c r="D984" s="35" t="s">
        <v>5424</v>
      </c>
      <c r="E984" s="36">
        <v>4975286.96</v>
      </c>
      <c r="F984" s="116"/>
      <c r="G984" s="36">
        <v>14423.46</v>
      </c>
      <c r="H984" s="36">
        <v>1934403.27</v>
      </c>
      <c r="I984" s="36">
        <v>6895266.7699999996</v>
      </c>
      <c r="J984" s="31"/>
      <c r="K984" s="5" t="e">
        <f>VLOOKUP(B984,#REF!,1,0)</f>
        <v>#REF!</v>
      </c>
    </row>
    <row r="985" spans="1:11" ht="15" customHeight="1">
      <c r="A985" s="34">
        <v>4</v>
      </c>
      <c r="B985" s="35" t="s">
        <v>5425</v>
      </c>
      <c r="C985" s="34" t="s">
        <v>1</v>
      </c>
      <c r="D985" s="35" t="s">
        <v>5426</v>
      </c>
      <c r="E985" s="36">
        <v>-2119050.7000000002</v>
      </c>
      <c r="F985" s="116"/>
      <c r="G985" s="36">
        <v>691619.23</v>
      </c>
      <c r="H985" s="36">
        <v>0</v>
      </c>
      <c r="I985" s="36">
        <v>-2810669.93</v>
      </c>
      <c r="J985" s="31"/>
      <c r="K985" s="5" t="e">
        <f>VLOOKUP(B985,#REF!,1,0)</f>
        <v>#REF!</v>
      </c>
    </row>
    <row r="986" spans="1:11" ht="15" customHeight="1">
      <c r="A986" s="34">
        <v>6</v>
      </c>
      <c r="B986" s="35" t="s">
        <v>5427</v>
      </c>
      <c r="C986" s="34" t="s">
        <v>5428</v>
      </c>
      <c r="D986" s="35" t="s">
        <v>5429</v>
      </c>
      <c r="E986" s="36">
        <v>-2119050.7000000002</v>
      </c>
      <c r="F986" s="116"/>
      <c r="G986" s="36">
        <v>691619.23</v>
      </c>
      <c r="H986" s="36">
        <v>0</v>
      </c>
      <c r="I986" s="36">
        <v>-2810669.93</v>
      </c>
      <c r="J986" s="31"/>
      <c r="K986" s="5" t="e">
        <f>VLOOKUP(B986,#REF!,1,0)</f>
        <v>#REF!</v>
      </c>
    </row>
    <row r="987" spans="1:11" ht="15" customHeight="1">
      <c r="A987" s="34">
        <v>4</v>
      </c>
      <c r="B987" s="35" t="s">
        <v>5430</v>
      </c>
      <c r="C987" s="34" t="s">
        <v>1</v>
      </c>
      <c r="D987" s="35" t="s">
        <v>5431</v>
      </c>
      <c r="E987" s="36">
        <v>-134106.57999999999</v>
      </c>
      <c r="F987" s="116"/>
      <c r="G987" s="36">
        <v>43541.93</v>
      </c>
      <c r="H987" s="36">
        <v>0</v>
      </c>
      <c r="I987" s="36">
        <v>-177648.51</v>
      </c>
      <c r="J987" s="31"/>
      <c r="K987" s="5" t="e">
        <f>VLOOKUP(B987,#REF!,1,0)</f>
        <v>#REF!</v>
      </c>
    </row>
    <row r="988" spans="1:11" ht="15" customHeight="1">
      <c r="A988" s="34">
        <v>6</v>
      </c>
      <c r="B988" s="35" t="s">
        <v>5432</v>
      </c>
      <c r="C988" s="34" t="s">
        <v>5433</v>
      </c>
      <c r="D988" s="35" t="s">
        <v>5434</v>
      </c>
      <c r="E988" s="36">
        <v>-134106.57999999999</v>
      </c>
      <c r="F988" s="116"/>
      <c r="G988" s="36">
        <v>43541.93</v>
      </c>
      <c r="H988" s="36">
        <v>0</v>
      </c>
      <c r="I988" s="36">
        <v>-177648.51</v>
      </c>
      <c r="J988" s="31"/>
      <c r="K988" s="5" t="e">
        <f>VLOOKUP(B988,#REF!,1,0)</f>
        <v>#REF!</v>
      </c>
    </row>
    <row r="989" spans="1:11" ht="15" customHeight="1">
      <c r="A989" s="34">
        <v>4</v>
      </c>
      <c r="B989" s="35" t="s">
        <v>5435</v>
      </c>
      <c r="C989" s="34" t="s">
        <v>1</v>
      </c>
      <c r="D989" s="35" t="s">
        <v>5436</v>
      </c>
      <c r="E989" s="36">
        <v>26201246.100000001</v>
      </c>
      <c r="F989" s="116"/>
      <c r="G989" s="36">
        <v>468664.61</v>
      </c>
      <c r="H989" s="36">
        <v>389073.91</v>
      </c>
      <c r="I989" s="36">
        <v>26121655.399999999</v>
      </c>
      <c r="J989" s="31"/>
      <c r="K989" s="5" t="e">
        <f>VLOOKUP(B989,#REF!,1,0)</f>
        <v>#REF!</v>
      </c>
    </row>
    <row r="990" spans="1:11" ht="15" customHeight="1">
      <c r="A990" s="34">
        <v>5</v>
      </c>
      <c r="B990" s="35" t="s">
        <v>5437</v>
      </c>
      <c r="C990" s="34" t="s">
        <v>1</v>
      </c>
      <c r="D990" s="35" t="s">
        <v>5438</v>
      </c>
      <c r="E990" s="36">
        <v>4025097.5</v>
      </c>
      <c r="F990" s="116"/>
      <c r="G990" s="36">
        <v>21063.65</v>
      </c>
      <c r="H990" s="36">
        <v>387607.15</v>
      </c>
      <c r="I990" s="36">
        <v>4391641</v>
      </c>
      <c r="J990" s="31"/>
      <c r="K990" s="5" t="e">
        <f>VLOOKUP(B990,#REF!,1,0)</f>
        <v>#REF!</v>
      </c>
    </row>
    <row r="991" spans="1:11" ht="15" customHeight="1">
      <c r="A991" s="34">
        <v>6</v>
      </c>
      <c r="B991" s="35" t="s">
        <v>5439</v>
      </c>
      <c r="C991" s="34" t="s">
        <v>5440</v>
      </c>
      <c r="D991" s="35" t="s">
        <v>3587</v>
      </c>
      <c r="E991" s="36">
        <v>4025097.5</v>
      </c>
      <c r="F991" s="116"/>
      <c r="G991" s="142">
        <v>21063.65</v>
      </c>
      <c r="H991" s="36">
        <v>387607.15</v>
      </c>
      <c r="I991" s="36">
        <v>4391641</v>
      </c>
      <c r="J991" s="31"/>
      <c r="K991" s="5" t="e">
        <f>VLOOKUP(B991,#REF!,1,0)</f>
        <v>#REF!</v>
      </c>
    </row>
    <row r="992" spans="1:11" ht="15" customHeight="1">
      <c r="A992" s="34">
        <v>5</v>
      </c>
      <c r="B992" s="35" t="s">
        <v>5441</v>
      </c>
      <c r="C992" s="34" t="s">
        <v>1</v>
      </c>
      <c r="D992" s="35" t="s">
        <v>5442</v>
      </c>
      <c r="E992" s="36">
        <v>17680670.030000001</v>
      </c>
      <c r="F992" s="116"/>
      <c r="G992" s="36">
        <v>444606.96</v>
      </c>
      <c r="H992" s="36">
        <v>655.64</v>
      </c>
      <c r="I992" s="36">
        <v>17236718.710000001</v>
      </c>
      <c r="J992" s="31"/>
      <c r="K992" s="5" t="e">
        <f>VLOOKUP(B992,#REF!,1,0)</f>
        <v>#REF!</v>
      </c>
    </row>
    <row r="993" spans="1:11" ht="15" customHeight="1">
      <c r="A993" s="34">
        <v>6</v>
      </c>
      <c r="B993" s="35" t="s">
        <v>5443</v>
      </c>
      <c r="C993" s="34" t="s">
        <v>5444</v>
      </c>
      <c r="D993" s="35" t="s">
        <v>3590</v>
      </c>
      <c r="E993" s="36">
        <v>17680670.030000001</v>
      </c>
      <c r="F993" s="116"/>
      <c r="G993" s="142">
        <v>444606.96</v>
      </c>
      <c r="H993" s="36">
        <v>655.64</v>
      </c>
      <c r="I993" s="36">
        <v>17236718.710000001</v>
      </c>
      <c r="J993" s="31"/>
      <c r="K993" s="5" t="e">
        <f>VLOOKUP(B993,#REF!,1,0)</f>
        <v>#REF!</v>
      </c>
    </row>
    <row r="994" spans="1:11" ht="15" customHeight="1">
      <c r="A994" s="34">
        <v>5</v>
      </c>
      <c r="B994" s="35" t="s">
        <v>5445</v>
      </c>
      <c r="C994" s="34" t="s">
        <v>1</v>
      </c>
      <c r="D994" s="35" t="s">
        <v>5446</v>
      </c>
      <c r="E994" s="36">
        <v>4495478.57</v>
      </c>
      <c r="F994" s="116"/>
      <c r="G994" s="36">
        <v>2994</v>
      </c>
      <c r="H994" s="36">
        <v>811.12</v>
      </c>
      <c r="I994" s="36">
        <v>4493295.6900000004</v>
      </c>
      <c r="J994" s="31"/>
      <c r="K994" s="5" t="e">
        <f>VLOOKUP(B994,#REF!,1,0)</f>
        <v>#REF!</v>
      </c>
    </row>
    <row r="995" spans="1:11" ht="15" customHeight="1">
      <c r="A995" s="34">
        <v>6</v>
      </c>
      <c r="B995" s="35" t="s">
        <v>5447</v>
      </c>
      <c r="C995" s="34" t="s">
        <v>5448</v>
      </c>
      <c r="D995" s="35" t="s">
        <v>3593</v>
      </c>
      <c r="E995" s="36">
        <v>4495478.57</v>
      </c>
      <c r="F995" s="116"/>
      <c r="G995" s="142">
        <v>2994</v>
      </c>
      <c r="H995" s="36">
        <v>811.12</v>
      </c>
      <c r="I995" s="36">
        <v>4493295.6900000004</v>
      </c>
      <c r="J995" s="31"/>
      <c r="K995" s="5" t="e">
        <f>VLOOKUP(B995,#REF!,1,0)</f>
        <v>#REF!</v>
      </c>
    </row>
    <row r="996" spans="1:11" ht="15" customHeight="1">
      <c r="A996" s="34">
        <v>4</v>
      </c>
      <c r="B996" s="35" t="s">
        <v>5449</v>
      </c>
      <c r="C996" s="34" t="s">
        <v>1</v>
      </c>
      <c r="D996" s="35" t="s">
        <v>5450</v>
      </c>
      <c r="E996" s="36">
        <v>2625265.41</v>
      </c>
      <c r="F996" s="116"/>
      <c r="G996" s="36">
        <v>2551198.86</v>
      </c>
      <c r="H996" s="36">
        <v>2566723.8199999998</v>
      </c>
      <c r="I996" s="36">
        <v>2640790.37</v>
      </c>
      <c r="J996" s="31"/>
      <c r="K996" s="5" t="e">
        <f>VLOOKUP(B996,#REF!,1,0)</f>
        <v>#REF!</v>
      </c>
    </row>
    <row r="997" spans="1:11" ht="15" customHeight="1">
      <c r="A997" s="34">
        <v>6</v>
      </c>
      <c r="B997" s="35" t="s">
        <v>5451</v>
      </c>
      <c r="C997" s="34" t="s">
        <v>5452</v>
      </c>
      <c r="D997" s="35" t="s">
        <v>5453</v>
      </c>
      <c r="E997" s="36">
        <v>2625265.41</v>
      </c>
      <c r="F997" s="116"/>
      <c r="G997" s="36">
        <v>2551198.86</v>
      </c>
      <c r="H997" s="36">
        <v>2566723.8199999998</v>
      </c>
      <c r="I997" s="36">
        <v>2640790.37</v>
      </c>
      <c r="J997" s="31"/>
      <c r="K997" s="5" t="e">
        <f>VLOOKUP(B997,#REF!,1,0)</f>
        <v>#REF!</v>
      </c>
    </row>
    <row r="998" spans="1:11" ht="15" customHeight="1">
      <c r="A998" s="34">
        <v>4</v>
      </c>
      <c r="B998" s="35" t="s">
        <v>5454</v>
      </c>
      <c r="C998" s="34" t="s">
        <v>1</v>
      </c>
      <c r="D998" s="35" t="s">
        <v>5455</v>
      </c>
      <c r="E998" s="36">
        <v>14603418.93</v>
      </c>
      <c r="F998" s="116"/>
      <c r="G998" s="36">
        <v>18319040.699999999</v>
      </c>
      <c r="H998" s="36">
        <v>19221168.850000001</v>
      </c>
      <c r="I998" s="36">
        <v>15505547.08</v>
      </c>
      <c r="J998" s="31"/>
      <c r="K998" s="5" t="e">
        <f>VLOOKUP(B998,#REF!,1,0)</f>
        <v>#REF!</v>
      </c>
    </row>
    <row r="999" spans="1:11" ht="15" customHeight="1">
      <c r="A999" s="34">
        <v>6</v>
      </c>
      <c r="B999" s="35" t="s">
        <v>5456</v>
      </c>
      <c r="C999" s="34" t="s">
        <v>5457</v>
      </c>
      <c r="D999" s="35" t="s">
        <v>5458</v>
      </c>
      <c r="E999" s="36">
        <v>14603418.93</v>
      </c>
      <c r="F999" s="116"/>
      <c r="G999" s="36">
        <v>18319040.699999999</v>
      </c>
      <c r="H999" s="36">
        <v>19221168.850000001</v>
      </c>
      <c r="I999" s="36">
        <v>15505547.08</v>
      </c>
      <c r="J999" s="31"/>
      <c r="K999" s="5" t="e">
        <f>VLOOKUP(B999,#REF!,1,0)</f>
        <v>#REF!</v>
      </c>
    </row>
    <row r="1000" spans="1:11" ht="15" customHeight="1">
      <c r="A1000" s="34">
        <v>4</v>
      </c>
      <c r="B1000" s="35" t="s">
        <v>5459</v>
      </c>
      <c r="C1000" s="34" t="s">
        <v>1</v>
      </c>
      <c r="D1000" s="35" t="s">
        <v>5460</v>
      </c>
      <c r="E1000" s="36">
        <v>3516.6</v>
      </c>
      <c r="F1000" s="116"/>
      <c r="G1000" s="36">
        <v>0</v>
      </c>
      <c r="H1000" s="36">
        <v>0</v>
      </c>
      <c r="I1000" s="36">
        <v>3516.6</v>
      </c>
      <c r="J1000" s="31"/>
      <c r="K1000" s="5" t="e">
        <f>VLOOKUP(B1000,#REF!,1,0)</f>
        <v>#REF!</v>
      </c>
    </row>
    <row r="1001" spans="1:11" ht="15" customHeight="1">
      <c r="A1001" s="34">
        <v>6</v>
      </c>
      <c r="B1001" s="35" t="s">
        <v>5461</v>
      </c>
      <c r="C1001" s="34" t="s">
        <v>5462</v>
      </c>
      <c r="D1001" s="35" t="s">
        <v>5463</v>
      </c>
      <c r="E1001" s="36">
        <v>3516.6</v>
      </c>
      <c r="F1001" s="116"/>
      <c r="G1001" s="36">
        <v>0</v>
      </c>
      <c r="H1001" s="36">
        <v>0</v>
      </c>
      <c r="I1001" s="36">
        <v>3516.6</v>
      </c>
      <c r="J1001" s="31"/>
      <c r="K1001" s="5" t="e">
        <f>VLOOKUP(B1001,#REF!,1,0)</f>
        <v>#REF!</v>
      </c>
    </row>
    <row r="1002" spans="1:11" ht="15" customHeight="1">
      <c r="A1002" s="34">
        <v>4</v>
      </c>
      <c r="B1002" s="35" t="s">
        <v>5464</v>
      </c>
      <c r="C1002" s="34" t="s">
        <v>1</v>
      </c>
      <c r="D1002" s="35" t="s">
        <v>5465</v>
      </c>
      <c r="E1002" s="36">
        <v>46447980.770000003</v>
      </c>
      <c r="F1002" s="116"/>
      <c r="G1002" s="36">
        <v>67169407.909999996</v>
      </c>
      <c r="H1002" s="36">
        <v>67270456.299999997</v>
      </c>
      <c r="I1002" s="36">
        <v>46549029.159999996</v>
      </c>
      <c r="J1002" s="31"/>
      <c r="K1002" s="5" t="e">
        <f>VLOOKUP(B1002,#REF!,1,0)</f>
        <v>#REF!</v>
      </c>
    </row>
    <row r="1003" spans="1:11" ht="15" customHeight="1">
      <c r="A1003" s="34">
        <v>6</v>
      </c>
      <c r="B1003" s="35" t="s">
        <v>5466</v>
      </c>
      <c r="C1003" s="34" t="s">
        <v>5467</v>
      </c>
      <c r="D1003" s="35" t="s">
        <v>5468</v>
      </c>
      <c r="E1003" s="36">
        <v>2487480.2799999998</v>
      </c>
      <c r="F1003" s="116"/>
      <c r="G1003" s="36">
        <v>146010.68</v>
      </c>
      <c r="H1003" s="36">
        <v>9851.2199999999993</v>
      </c>
      <c r="I1003" s="36">
        <v>2351320.8199999998</v>
      </c>
      <c r="J1003" s="31"/>
      <c r="K1003" s="5" t="e">
        <f>VLOOKUP(B1003,#REF!,1,0)</f>
        <v>#REF!</v>
      </c>
    </row>
    <row r="1004" spans="1:11" ht="15" customHeight="1">
      <c r="A1004" s="34">
        <v>6</v>
      </c>
      <c r="B1004" s="35" t="s">
        <v>5469</v>
      </c>
      <c r="C1004" s="34" t="s">
        <v>5470</v>
      </c>
      <c r="D1004" s="35" t="s">
        <v>3626</v>
      </c>
      <c r="E1004" s="36">
        <v>2984976.34</v>
      </c>
      <c r="F1004" s="116"/>
      <c r="G1004" s="36">
        <v>65963566.43</v>
      </c>
      <c r="H1004" s="36">
        <v>65800175.079999998</v>
      </c>
      <c r="I1004" s="36">
        <v>2821584.99</v>
      </c>
      <c r="J1004" s="31"/>
      <c r="K1004" s="5" t="e">
        <f>VLOOKUP(B1004,#REF!,1,0)</f>
        <v>#REF!</v>
      </c>
    </row>
    <row r="1005" spans="1:11" ht="15" customHeight="1">
      <c r="A1005" s="34">
        <v>6</v>
      </c>
      <c r="B1005" s="35" t="s">
        <v>5471</v>
      </c>
      <c r="C1005" s="34" t="s">
        <v>5472</v>
      </c>
      <c r="D1005" s="35" t="s">
        <v>5473</v>
      </c>
      <c r="E1005" s="36">
        <v>4624387.4000000004</v>
      </c>
      <c r="F1005" s="116"/>
      <c r="G1005" s="36">
        <v>30350.799999999999</v>
      </c>
      <c r="H1005" s="36">
        <v>179500</v>
      </c>
      <c r="I1005" s="36">
        <v>4773536.5999999996</v>
      </c>
      <c r="J1005" s="31"/>
      <c r="K1005" s="5" t="e">
        <f>VLOOKUP(B1005,#REF!,1,0)</f>
        <v>#REF!</v>
      </c>
    </row>
    <row r="1006" spans="1:11" ht="15" customHeight="1">
      <c r="A1006" s="34">
        <v>6</v>
      </c>
      <c r="B1006" s="35" t="s">
        <v>5474</v>
      </c>
      <c r="C1006" s="34" t="s">
        <v>5475</v>
      </c>
      <c r="D1006" s="35" t="s">
        <v>5476</v>
      </c>
      <c r="E1006" s="36">
        <v>2945136.75</v>
      </c>
      <c r="F1006" s="116"/>
      <c r="G1006" s="36">
        <v>677280</v>
      </c>
      <c r="H1006" s="36">
        <v>674430</v>
      </c>
      <c r="I1006" s="36">
        <v>2942286.75</v>
      </c>
      <c r="J1006" s="31"/>
      <c r="K1006" s="5" t="e">
        <f>VLOOKUP(B1006,#REF!,1,0)</f>
        <v>#REF!</v>
      </c>
    </row>
    <row r="1007" spans="1:11" ht="15" customHeight="1">
      <c r="A1007" s="34">
        <v>6</v>
      </c>
      <c r="B1007" s="35" t="s">
        <v>5477</v>
      </c>
      <c r="C1007" s="34" t="s">
        <v>5478</v>
      </c>
      <c r="D1007" s="35" t="s">
        <v>5479</v>
      </c>
      <c r="E1007" s="36">
        <v>13898500</v>
      </c>
      <c r="F1007" s="116"/>
      <c r="G1007" s="36">
        <v>352200</v>
      </c>
      <c r="H1007" s="36">
        <v>606500</v>
      </c>
      <c r="I1007" s="36">
        <v>14152800</v>
      </c>
      <c r="J1007" s="31"/>
      <c r="K1007" s="5" t="e">
        <f>VLOOKUP(B1007,#REF!,1,0)</f>
        <v>#REF!</v>
      </c>
    </row>
    <row r="1008" spans="1:11" ht="15" customHeight="1">
      <c r="A1008" s="34">
        <v>6</v>
      </c>
      <c r="B1008" s="35" t="s">
        <v>5480</v>
      </c>
      <c r="C1008" s="34" t="s">
        <v>5481</v>
      </c>
      <c r="D1008" s="35" t="s">
        <v>5482</v>
      </c>
      <c r="E1008" s="36">
        <v>19507500</v>
      </c>
      <c r="F1008" s="116"/>
      <c r="G1008" s="36">
        <v>0</v>
      </c>
      <c r="H1008" s="36">
        <v>0</v>
      </c>
      <c r="I1008" s="36">
        <v>19507500</v>
      </c>
      <c r="J1008" s="31"/>
      <c r="K1008" s="5" t="e">
        <f>VLOOKUP(B1008,#REF!,1,0)</f>
        <v>#REF!</v>
      </c>
    </row>
    <row r="1009" spans="1:11" ht="15" customHeight="1">
      <c r="A1009" s="34">
        <v>2</v>
      </c>
      <c r="B1009" s="35" t="s">
        <v>5483</v>
      </c>
      <c r="C1009" s="34" t="s">
        <v>1</v>
      </c>
      <c r="D1009" s="35" t="s">
        <v>3640</v>
      </c>
      <c r="E1009" s="36">
        <v>95777307.319999993</v>
      </c>
      <c r="F1009" s="116"/>
      <c r="G1009" s="36">
        <v>17336982.760000002</v>
      </c>
      <c r="H1009" s="36">
        <v>21055926.43</v>
      </c>
      <c r="I1009" s="36">
        <v>99496250.989999995</v>
      </c>
      <c r="J1009" s="31"/>
      <c r="K1009" s="5" t="e">
        <f>VLOOKUP(B1009,#REF!,1,0)</f>
        <v>#REF!</v>
      </c>
    </row>
    <row r="1010" spans="1:11" ht="15" customHeight="1">
      <c r="A1010" s="34">
        <v>3</v>
      </c>
      <c r="B1010" s="35" t="s">
        <v>5484</v>
      </c>
      <c r="C1010" s="34" t="s">
        <v>1</v>
      </c>
      <c r="D1010" s="35" t="s">
        <v>5485</v>
      </c>
      <c r="E1010" s="36">
        <v>95777307.319999993</v>
      </c>
      <c r="F1010" s="116"/>
      <c r="G1010" s="36">
        <v>17336982.760000002</v>
      </c>
      <c r="H1010" s="36">
        <v>21055926.43</v>
      </c>
      <c r="I1010" s="36">
        <v>99496250.989999995</v>
      </c>
      <c r="J1010" s="31"/>
      <c r="K1010" s="5" t="e">
        <f>VLOOKUP(B1010,#REF!,1,0)</f>
        <v>#REF!</v>
      </c>
    </row>
    <row r="1011" spans="1:11" ht="15" customHeight="1">
      <c r="A1011" s="34">
        <v>4</v>
      </c>
      <c r="B1011" s="35" t="s">
        <v>5486</v>
      </c>
      <c r="C1011" s="34" t="s">
        <v>1</v>
      </c>
      <c r="D1011" s="35" t="s">
        <v>5487</v>
      </c>
      <c r="E1011" s="36">
        <v>95777307.319999993</v>
      </c>
      <c r="F1011" s="116"/>
      <c r="G1011" s="36">
        <v>17336982.760000002</v>
      </c>
      <c r="H1011" s="36">
        <v>21055926.43</v>
      </c>
      <c r="I1011" s="36">
        <v>99496250.989999995</v>
      </c>
      <c r="J1011" s="31"/>
      <c r="K1011" s="5" t="e">
        <f>VLOOKUP(B1011,#REF!,1,0)</f>
        <v>#REF!</v>
      </c>
    </row>
    <row r="1012" spans="1:11" ht="15" customHeight="1">
      <c r="A1012" s="34">
        <v>6</v>
      </c>
      <c r="B1012" s="35" t="s">
        <v>5488</v>
      </c>
      <c r="C1012" s="34" t="s">
        <v>5489</v>
      </c>
      <c r="D1012" s="35" t="s">
        <v>5490</v>
      </c>
      <c r="E1012" s="36">
        <v>95777307.319999993</v>
      </c>
      <c r="F1012" s="116"/>
      <c r="G1012" s="36">
        <v>17336982.760000002</v>
      </c>
      <c r="H1012" s="36">
        <v>21055926.43</v>
      </c>
      <c r="I1012" s="36">
        <v>99496250.989999995</v>
      </c>
      <c r="J1012" s="31"/>
      <c r="K1012" s="5" t="e">
        <f>VLOOKUP(B1012,#REF!,1,0)</f>
        <v>#REF!</v>
      </c>
    </row>
    <row r="1013" spans="1:11" ht="15" customHeight="1">
      <c r="A1013" s="34">
        <v>0</v>
      </c>
      <c r="B1013" s="35" t="s">
        <v>5491</v>
      </c>
      <c r="C1013" s="34" t="s">
        <v>1</v>
      </c>
      <c r="D1013" s="35" t="s">
        <v>5492</v>
      </c>
      <c r="E1013" s="36">
        <v>771214479.30999994</v>
      </c>
      <c r="F1013" s="116"/>
      <c r="G1013" s="36">
        <v>700980848.86000001</v>
      </c>
      <c r="H1013" s="36">
        <v>723117304.51999998</v>
      </c>
      <c r="I1013" s="36">
        <v>793350934.97000003</v>
      </c>
      <c r="J1013" s="31"/>
      <c r="K1013" s="5" t="e">
        <f>VLOOKUP(B1013,#REF!,1,0)</f>
        <v>#REF!</v>
      </c>
    </row>
    <row r="1014" spans="1:11" ht="15" customHeight="1">
      <c r="J1014" s="31"/>
    </row>
    <row r="1015" spans="1:11" ht="15" customHeight="1">
      <c r="J1015" s="31"/>
    </row>
    <row r="1016" spans="1:11" ht="15" customHeight="1">
      <c r="J1016" s="31"/>
    </row>
    <row r="1017" spans="1:11" ht="15" customHeight="1">
      <c r="J1017" s="31"/>
    </row>
    <row r="1018" spans="1:11" ht="15" customHeight="1">
      <c r="J1018" s="31"/>
    </row>
    <row r="1019" spans="1:11" ht="15" customHeight="1">
      <c r="J1019" s="31"/>
    </row>
    <row r="1020" spans="1:11" ht="15" customHeight="1">
      <c r="J1020" s="31"/>
    </row>
  </sheetData>
  <autoFilter ref="A10:K1020" xr:uid="{8C4CADE3-2F79-484E-8B45-55B2EB20079A}">
    <filterColumn colId="4" showButton="0"/>
    <filterColumn colId="8" showButton="0"/>
  </autoFilter>
  <mergeCells count="22">
    <mergeCell ref="E10:F10"/>
    <mergeCell ref="I10:J10"/>
    <mergeCell ref="A8:B8"/>
    <mergeCell ref="C8:D8"/>
    <mergeCell ref="E8:F8"/>
    <mergeCell ref="G8:J8"/>
    <mergeCell ref="A9:B9"/>
    <mergeCell ref="C9:D9"/>
    <mergeCell ref="A6:B6"/>
    <mergeCell ref="C6:D6"/>
    <mergeCell ref="E6:F6"/>
    <mergeCell ref="G6:J6"/>
    <mergeCell ref="A7:B7"/>
    <mergeCell ref="C7:D7"/>
    <mergeCell ref="E7:F7"/>
    <mergeCell ref="G7:J7"/>
    <mergeCell ref="H4:J4"/>
    <mergeCell ref="A1:B2"/>
    <mergeCell ref="H1:J1"/>
    <mergeCell ref="H2:J2"/>
    <mergeCell ref="A3:G3"/>
    <mergeCell ref="H3:J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AF56F-77E2-405D-9213-56E1A706272C}">
  <dimension ref="A1:K1027"/>
  <sheetViews>
    <sheetView showGridLines="0" topLeftCell="A695" workbookViewId="0">
      <selection activeCell="I10" sqref="I10:I1047"/>
    </sheetView>
  </sheetViews>
  <sheetFormatPr defaultColWidth="9.140625" defaultRowHeight="11.25"/>
  <cols>
    <col min="1" max="1" width="3.85546875" style="5" customWidth="1"/>
    <col min="2" max="2" width="15.28515625" style="5" customWidth="1"/>
    <col min="3" max="3" width="15" style="5" customWidth="1"/>
    <col min="4" max="4" width="63.85546875" style="5" customWidth="1"/>
    <col min="5" max="5" width="19.140625" style="5" customWidth="1"/>
    <col min="6" max="6" width="1" style="5" customWidth="1"/>
    <col min="7" max="8" width="20.140625" style="5" customWidth="1"/>
    <col min="9" max="9" width="19.140625" style="5" customWidth="1"/>
    <col min="10" max="10" width="0" style="5" hidden="1" customWidth="1"/>
    <col min="11" max="11" width="16.7109375" style="5" bestFit="1" customWidth="1"/>
    <col min="12" max="16384" width="9.140625" style="5"/>
  </cols>
  <sheetData>
    <row r="1" spans="1:11">
      <c r="A1" s="464"/>
      <c r="B1" s="464"/>
      <c r="C1" s="149"/>
      <c r="D1" s="44" t="s">
        <v>5884</v>
      </c>
      <c r="E1" s="149"/>
      <c r="F1" s="149"/>
      <c r="G1" s="149"/>
      <c r="H1" s="465" t="s">
        <v>5885</v>
      </c>
      <c r="I1" s="465"/>
    </row>
    <row r="2" spans="1:11">
      <c r="A2" s="464"/>
      <c r="B2" s="464"/>
      <c r="C2" s="149"/>
      <c r="D2" s="45" t="s">
        <v>14476</v>
      </c>
      <c r="E2" s="149"/>
      <c r="F2" s="149"/>
      <c r="G2" s="149"/>
      <c r="H2" s="466">
        <v>43818.424396504626</v>
      </c>
      <c r="I2" s="466"/>
    </row>
    <row r="3" spans="1:11" ht="15" customHeight="1">
      <c r="A3" s="467" t="s">
        <v>5887</v>
      </c>
      <c r="B3" s="467"/>
      <c r="C3" s="467"/>
      <c r="D3" s="467"/>
      <c r="E3" s="467"/>
      <c r="F3" s="467"/>
      <c r="G3" s="467"/>
      <c r="H3" s="465" t="s">
        <v>5888</v>
      </c>
      <c r="I3" s="465"/>
    </row>
    <row r="4" spans="1:11">
      <c r="A4" s="149"/>
      <c r="B4" s="149"/>
      <c r="C4" s="149"/>
      <c r="D4" s="149"/>
      <c r="E4" s="149"/>
      <c r="F4" s="149"/>
      <c r="G4" s="149"/>
      <c r="H4" s="463">
        <v>43818.424396504626</v>
      </c>
      <c r="I4" s="463"/>
    </row>
    <row r="5" spans="1:11">
      <c r="A5" s="149"/>
      <c r="B5" s="149"/>
      <c r="C5" s="149"/>
      <c r="D5" s="149"/>
      <c r="E5" s="149"/>
      <c r="F5" s="149"/>
      <c r="G5" s="149"/>
      <c r="H5" s="149"/>
      <c r="I5" s="149"/>
    </row>
    <row r="6" spans="1:11" ht="15" customHeight="1">
      <c r="A6" s="468" t="s">
        <v>5889</v>
      </c>
      <c r="B6" s="468"/>
      <c r="C6" s="469" t="s">
        <v>5890</v>
      </c>
      <c r="D6" s="469"/>
      <c r="E6" s="465" t="s">
        <v>5891</v>
      </c>
      <c r="F6" s="465"/>
      <c r="G6" s="464" t="s">
        <v>14477</v>
      </c>
      <c r="H6" s="464"/>
      <c r="I6" s="464"/>
    </row>
    <row r="7" spans="1:11" ht="15" customHeight="1">
      <c r="A7" s="468" t="s">
        <v>5893</v>
      </c>
      <c r="B7" s="468"/>
      <c r="C7" s="469" t="s">
        <v>5887</v>
      </c>
      <c r="D7" s="469"/>
      <c r="E7" s="465" t="s">
        <v>5894</v>
      </c>
      <c r="F7" s="465"/>
      <c r="G7" s="464" t="s">
        <v>5895</v>
      </c>
      <c r="H7" s="464"/>
      <c r="I7" s="464"/>
    </row>
    <row r="8" spans="1:11" ht="15" customHeight="1">
      <c r="A8" s="468" t="s">
        <v>5896</v>
      </c>
      <c r="B8" s="468"/>
      <c r="C8" s="469" t="s">
        <v>5897</v>
      </c>
      <c r="D8" s="469"/>
      <c r="E8" s="465" t="s">
        <v>5898</v>
      </c>
      <c r="F8" s="465"/>
      <c r="G8" s="464" t="s">
        <v>5899</v>
      </c>
      <c r="H8" s="464"/>
      <c r="I8" s="464"/>
    </row>
    <row r="9" spans="1:11" ht="15" customHeight="1">
      <c r="A9" s="484" t="s">
        <v>5900</v>
      </c>
      <c r="B9" s="484"/>
      <c r="C9" s="485" t="s">
        <v>5901</v>
      </c>
      <c r="D9" s="485"/>
      <c r="E9" s="149"/>
      <c r="F9" s="149"/>
      <c r="G9" s="149"/>
      <c r="H9" s="149"/>
      <c r="I9" s="149"/>
    </row>
    <row r="10" spans="1:11">
      <c r="A10" s="150" t="s">
        <v>5902</v>
      </c>
      <c r="B10" s="47" t="s">
        <v>5903</v>
      </c>
      <c r="C10" s="150" t="s">
        <v>5904</v>
      </c>
      <c r="D10" s="47" t="s">
        <v>5905</v>
      </c>
      <c r="E10" s="482" t="s">
        <v>5906</v>
      </c>
      <c r="F10" s="483"/>
      <c r="G10" s="150" t="s">
        <v>5907</v>
      </c>
      <c r="H10" s="150" t="s">
        <v>5908</v>
      </c>
      <c r="I10" s="150" t="s">
        <v>5909</v>
      </c>
    </row>
    <row r="11" spans="1:11" s="125" customFormat="1">
      <c r="A11" s="34">
        <v>1</v>
      </c>
      <c r="B11" s="35" t="s">
        <v>2959</v>
      </c>
      <c r="C11" s="34" t="s">
        <v>1</v>
      </c>
      <c r="D11" s="35" t="s">
        <v>2960</v>
      </c>
      <c r="E11" s="36">
        <v>239224439.31</v>
      </c>
      <c r="F11" s="149"/>
      <c r="G11" s="36">
        <v>1342627886.6500001</v>
      </c>
      <c r="H11" s="36">
        <v>1337398666.9100001</v>
      </c>
      <c r="I11" s="36">
        <v>244453659.05000001</v>
      </c>
      <c r="J11" s="125" t="e">
        <f>VLOOKUP(B11,#REF!,1,0)</f>
        <v>#REF!</v>
      </c>
      <c r="K11" s="125" t="e">
        <f>VLOOKUP(B11,#REF!,1,0)</f>
        <v>#REF!</v>
      </c>
    </row>
    <row r="12" spans="1:11" s="125" customFormat="1">
      <c r="A12" s="34">
        <v>2</v>
      </c>
      <c r="B12" s="35" t="s">
        <v>2961</v>
      </c>
      <c r="C12" s="34" t="s">
        <v>1</v>
      </c>
      <c r="D12" s="35" t="s">
        <v>2962</v>
      </c>
      <c r="E12" s="36">
        <v>2946553.05</v>
      </c>
      <c r="F12" s="149"/>
      <c r="G12" s="36">
        <v>443456399.20999998</v>
      </c>
      <c r="H12" s="36">
        <v>443438697.77999997</v>
      </c>
      <c r="I12" s="36">
        <v>2964254.48</v>
      </c>
      <c r="J12" s="125" t="e">
        <f>VLOOKUP(B12,#REF!,1,0)</f>
        <v>#REF!</v>
      </c>
      <c r="K12" s="125" t="e">
        <f>VLOOKUP(B12,#REF!,1,0)</f>
        <v>#REF!</v>
      </c>
    </row>
    <row r="13" spans="1:11" s="125" customFormat="1">
      <c r="A13" s="34">
        <v>3</v>
      </c>
      <c r="B13" s="35" t="s">
        <v>2963</v>
      </c>
      <c r="C13" s="34" t="s">
        <v>1</v>
      </c>
      <c r="D13" s="35" t="s">
        <v>2964</v>
      </c>
      <c r="E13" s="36">
        <v>2946553.05</v>
      </c>
      <c r="F13" s="149"/>
      <c r="G13" s="36">
        <v>166068700.84</v>
      </c>
      <c r="H13" s="36">
        <v>166050999.41</v>
      </c>
      <c r="I13" s="36">
        <v>2964254.48</v>
      </c>
      <c r="J13" s="125" t="e">
        <f>VLOOKUP(B13,#REF!,1,0)</f>
        <v>#REF!</v>
      </c>
      <c r="K13" s="125" t="e">
        <f>VLOOKUP(B13,#REF!,1,0)</f>
        <v>#REF!</v>
      </c>
    </row>
    <row r="14" spans="1:11" s="125" customFormat="1">
      <c r="A14" s="34">
        <v>4</v>
      </c>
      <c r="B14" s="35" t="s">
        <v>2965</v>
      </c>
      <c r="C14" s="34" t="s">
        <v>1</v>
      </c>
      <c r="D14" s="35" t="s">
        <v>2966</v>
      </c>
      <c r="E14" s="36">
        <v>2946553.05</v>
      </c>
      <c r="F14" s="149"/>
      <c r="G14" s="36">
        <v>166068700.84</v>
      </c>
      <c r="H14" s="36">
        <v>166050999.41</v>
      </c>
      <c r="I14" s="36">
        <v>2964254.48</v>
      </c>
      <c r="J14" s="125" t="e">
        <f>VLOOKUP(B14,#REF!,1,0)</f>
        <v>#REF!</v>
      </c>
      <c r="K14" s="125" t="e">
        <f>VLOOKUP(B14,#REF!,1,0)</f>
        <v>#REF!</v>
      </c>
    </row>
    <row r="15" spans="1:11" s="125" customFormat="1">
      <c r="A15" s="34">
        <v>6</v>
      </c>
      <c r="B15" s="35" t="s">
        <v>2967</v>
      </c>
      <c r="C15" s="34" t="s">
        <v>2968</v>
      </c>
      <c r="D15" s="35" t="s">
        <v>2969</v>
      </c>
      <c r="E15" s="36">
        <v>2600950.4900000002</v>
      </c>
      <c r="F15" s="149"/>
      <c r="G15" s="36">
        <v>156326497.84</v>
      </c>
      <c r="H15" s="36">
        <v>157068819.84999999</v>
      </c>
      <c r="I15" s="36">
        <v>1858628.48</v>
      </c>
      <c r="J15" s="125" t="e">
        <f>VLOOKUP(B15,#REF!,1,0)</f>
        <v>#REF!</v>
      </c>
      <c r="K15" s="125" t="e">
        <f>VLOOKUP(B15,#REF!,1,0)</f>
        <v>#REF!</v>
      </c>
    </row>
    <row r="16" spans="1:11" s="125" customFormat="1">
      <c r="A16" s="34">
        <v>6</v>
      </c>
      <c r="B16" s="35" t="s">
        <v>2970</v>
      </c>
      <c r="C16" s="34" t="s">
        <v>2971</v>
      </c>
      <c r="D16" s="35" t="s">
        <v>2972</v>
      </c>
      <c r="E16" s="36">
        <v>345602.56</v>
      </c>
      <c r="F16" s="149"/>
      <c r="G16" s="36">
        <v>9742203</v>
      </c>
      <c r="H16" s="36">
        <v>8982179.5600000005</v>
      </c>
      <c r="I16" s="36">
        <v>1105626</v>
      </c>
      <c r="J16" s="125" t="e">
        <f>VLOOKUP(B16,#REF!,1,0)</f>
        <v>#REF!</v>
      </c>
      <c r="K16" s="125" t="e">
        <f>VLOOKUP(B16,#REF!,1,0)</f>
        <v>#REF!</v>
      </c>
    </row>
    <row r="17" spans="1:11" s="125" customFormat="1">
      <c r="A17" s="34">
        <v>2</v>
      </c>
      <c r="B17" s="35" t="s">
        <v>2973</v>
      </c>
      <c r="C17" s="34" t="s">
        <v>1</v>
      </c>
      <c r="D17" s="35" t="s">
        <v>2974</v>
      </c>
      <c r="E17" s="36">
        <v>138179709.78</v>
      </c>
      <c r="F17" s="149"/>
      <c r="G17" s="36">
        <v>27984864.829999998</v>
      </c>
      <c r="H17" s="36">
        <v>26720701.710000001</v>
      </c>
      <c r="I17" s="36">
        <v>139443872.90000001</v>
      </c>
      <c r="J17" s="125" t="e">
        <f>VLOOKUP(B17,#REF!,1,0)</f>
        <v>#REF!</v>
      </c>
      <c r="K17" s="125" t="e">
        <f>VLOOKUP(B17,#REF!,1,0)</f>
        <v>#REF!</v>
      </c>
    </row>
    <row r="18" spans="1:11" s="125" customFormat="1">
      <c r="A18" s="34">
        <v>3</v>
      </c>
      <c r="B18" s="35" t="s">
        <v>2975</v>
      </c>
      <c r="C18" s="34" t="s">
        <v>1</v>
      </c>
      <c r="D18" s="35" t="s">
        <v>2976</v>
      </c>
      <c r="E18" s="36">
        <v>138179709.78</v>
      </c>
      <c r="F18" s="149"/>
      <c r="G18" s="36">
        <v>27984864.829999998</v>
      </c>
      <c r="H18" s="36">
        <v>26720701.710000001</v>
      </c>
      <c r="I18" s="36">
        <v>139443872.90000001</v>
      </c>
      <c r="J18" s="125" t="e">
        <f>VLOOKUP(B18,#REF!,1,0)</f>
        <v>#REF!</v>
      </c>
      <c r="K18" s="125" t="e">
        <f>VLOOKUP(B18,#REF!,1,0)</f>
        <v>#REF!</v>
      </c>
    </row>
    <row r="19" spans="1:11" s="125" customFormat="1">
      <c r="A19" s="34">
        <v>4</v>
      </c>
      <c r="B19" s="35" t="s">
        <v>2977</v>
      </c>
      <c r="C19" s="34" t="s">
        <v>1</v>
      </c>
      <c r="D19" s="35" t="s">
        <v>2978</v>
      </c>
      <c r="E19" s="36">
        <v>138179709.78</v>
      </c>
      <c r="F19" s="149"/>
      <c r="G19" s="36">
        <v>27984864.829999998</v>
      </c>
      <c r="H19" s="36">
        <v>26720701.710000001</v>
      </c>
      <c r="I19" s="36">
        <v>139443872.90000001</v>
      </c>
      <c r="J19" s="125" t="e">
        <f>VLOOKUP(B19,#REF!,1,0)</f>
        <v>#REF!</v>
      </c>
      <c r="K19" s="125" t="e">
        <f>VLOOKUP(B19,#REF!,1,0)</f>
        <v>#REF!</v>
      </c>
    </row>
    <row r="20" spans="1:11" s="125" customFormat="1">
      <c r="A20" s="34">
        <v>6</v>
      </c>
      <c r="B20" s="35" t="s">
        <v>2979</v>
      </c>
      <c r="C20" s="34" t="s">
        <v>2980</v>
      </c>
      <c r="D20" s="35" t="s">
        <v>2981</v>
      </c>
      <c r="E20" s="36">
        <v>138179709.78</v>
      </c>
      <c r="F20" s="149"/>
      <c r="G20" s="36">
        <v>27984864.829999998</v>
      </c>
      <c r="H20" s="36">
        <v>26720701.710000001</v>
      </c>
      <c r="I20" s="36">
        <v>139443872.90000001</v>
      </c>
      <c r="J20" s="125" t="e">
        <f>VLOOKUP(B20,#REF!,1,0)</f>
        <v>#REF!</v>
      </c>
      <c r="K20" s="125" t="e">
        <f>VLOOKUP(B20,#REF!,1,0)</f>
        <v>#REF!</v>
      </c>
    </row>
    <row r="21" spans="1:11" s="125" customFormat="1">
      <c r="A21" s="34">
        <v>2</v>
      </c>
      <c r="B21" s="35" t="s">
        <v>2982</v>
      </c>
      <c r="C21" s="34" t="s">
        <v>1</v>
      </c>
      <c r="D21" s="35" t="s">
        <v>2983</v>
      </c>
      <c r="E21" s="36">
        <v>88134401.450000003</v>
      </c>
      <c r="F21" s="149"/>
      <c r="G21" s="36">
        <v>29360577.359999999</v>
      </c>
      <c r="H21" s="36">
        <v>25163406.899999999</v>
      </c>
      <c r="I21" s="36">
        <v>92331571.909999996</v>
      </c>
      <c r="J21" s="125" t="e">
        <f>VLOOKUP(B21,#REF!,1,0)</f>
        <v>#REF!</v>
      </c>
      <c r="K21" s="125" t="e">
        <f>VLOOKUP(B21,#REF!,1,0)</f>
        <v>#REF!</v>
      </c>
    </row>
    <row r="22" spans="1:11" s="125" customFormat="1">
      <c r="A22" s="34">
        <v>3</v>
      </c>
      <c r="B22" s="35" t="s">
        <v>2984</v>
      </c>
      <c r="C22" s="34" t="s">
        <v>1</v>
      </c>
      <c r="D22" s="35" t="s">
        <v>2985</v>
      </c>
      <c r="E22" s="36">
        <v>69120718.180000007</v>
      </c>
      <c r="F22" s="149"/>
      <c r="G22" s="36">
        <v>23926982.289999999</v>
      </c>
      <c r="H22" s="36">
        <v>22337726.890000001</v>
      </c>
      <c r="I22" s="36">
        <v>70709973.579999998</v>
      </c>
      <c r="J22" s="125" t="e">
        <f>VLOOKUP(B22,#REF!,1,0)</f>
        <v>#REF!</v>
      </c>
      <c r="K22" s="125" t="e">
        <f>VLOOKUP(B22,#REF!,1,0)</f>
        <v>#REF!</v>
      </c>
    </row>
    <row r="23" spans="1:11" s="125" customFormat="1">
      <c r="A23" s="34">
        <v>4</v>
      </c>
      <c r="B23" s="35" t="s">
        <v>2986</v>
      </c>
      <c r="C23" s="34" t="s">
        <v>1</v>
      </c>
      <c r="D23" s="35" t="s">
        <v>2987</v>
      </c>
      <c r="E23" s="36">
        <v>210542.53</v>
      </c>
      <c r="F23" s="149"/>
      <c r="G23" s="36">
        <v>2702381.38</v>
      </c>
      <c r="H23" s="36">
        <v>2589457.46</v>
      </c>
      <c r="I23" s="36">
        <v>323466.45</v>
      </c>
      <c r="J23" s="125" t="e">
        <f>VLOOKUP(B23,#REF!,1,0)</f>
        <v>#REF!</v>
      </c>
      <c r="K23" s="125" t="e">
        <f>VLOOKUP(B23,#REF!,1,0)</f>
        <v>#REF!</v>
      </c>
    </row>
    <row r="24" spans="1:11" s="125" customFormat="1">
      <c r="A24" s="34">
        <v>6</v>
      </c>
      <c r="B24" s="35" t="s">
        <v>2988</v>
      </c>
      <c r="C24" s="34" t="s">
        <v>2989</v>
      </c>
      <c r="D24" s="35" t="s">
        <v>2990</v>
      </c>
      <c r="E24" s="36">
        <v>240770.29</v>
      </c>
      <c r="F24" s="149"/>
      <c r="G24" s="36">
        <v>2697903.92</v>
      </c>
      <c r="H24" s="36">
        <v>2579886.2200000002</v>
      </c>
      <c r="I24" s="36">
        <v>358787.99</v>
      </c>
      <c r="J24" s="125" t="e">
        <f>VLOOKUP(B24,#REF!,1,0)</f>
        <v>#REF!</v>
      </c>
      <c r="K24" s="125" t="e">
        <f>VLOOKUP(B24,#REF!,1,0)</f>
        <v>#REF!</v>
      </c>
    </row>
    <row r="25" spans="1:11" s="125" customFormat="1">
      <c r="A25" s="34">
        <v>6</v>
      </c>
      <c r="B25" s="35" t="s">
        <v>2991</v>
      </c>
      <c r="C25" s="34" t="s">
        <v>2992</v>
      </c>
      <c r="D25" s="35" t="s">
        <v>2993</v>
      </c>
      <c r="E25" s="36">
        <v>-30227.759999999998</v>
      </c>
      <c r="F25" s="149"/>
      <c r="G25" s="36">
        <v>4477.46</v>
      </c>
      <c r="H25" s="36">
        <v>9571.24</v>
      </c>
      <c r="I25" s="36">
        <v>-35321.54</v>
      </c>
      <c r="J25" s="125" t="e">
        <f>VLOOKUP(B25,#REF!,1,0)</f>
        <v>#REF!</v>
      </c>
      <c r="K25" s="125" t="e">
        <f>VLOOKUP(B25,#REF!,1,0)</f>
        <v>#REF!</v>
      </c>
    </row>
    <row r="26" spans="1:11" s="125" customFormat="1">
      <c r="A26" s="34">
        <v>4</v>
      </c>
      <c r="B26" s="35" t="s">
        <v>2994</v>
      </c>
      <c r="C26" s="34" t="s">
        <v>1</v>
      </c>
      <c r="D26" s="35" t="s">
        <v>2995</v>
      </c>
      <c r="E26" s="36">
        <v>64064163.460000001</v>
      </c>
      <c r="F26" s="149"/>
      <c r="G26" s="36">
        <v>18148151.800000001</v>
      </c>
      <c r="H26" s="36">
        <v>16958869.530000001</v>
      </c>
      <c r="I26" s="36">
        <v>65253445.729999997</v>
      </c>
      <c r="J26" s="125" t="e">
        <f>VLOOKUP(B26,#REF!,1,0)</f>
        <v>#REF!</v>
      </c>
      <c r="K26" s="125" t="e">
        <f>VLOOKUP(B26,#REF!,1,0)</f>
        <v>#REF!</v>
      </c>
    </row>
    <row r="27" spans="1:11" s="125" customFormat="1">
      <c r="A27" s="34">
        <v>5</v>
      </c>
      <c r="B27" s="35" t="s">
        <v>2996</v>
      </c>
      <c r="C27" s="34" t="s">
        <v>1</v>
      </c>
      <c r="D27" s="35" t="s">
        <v>2997</v>
      </c>
      <c r="E27" s="36">
        <v>64064163.460000001</v>
      </c>
      <c r="F27" s="149"/>
      <c r="G27" s="36">
        <v>18148151.800000001</v>
      </c>
      <c r="H27" s="36">
        <v>16958869.530000001</v>
      </c>
      <c r="I27" s="36">
        <v>65253445.729999997</v>
      </c>
      <c r="J27" s="125" t="e">
        <f>VLOOKUP(B27,#REF!,1,0)</f>
        <v>#REF!</v>
      </c>
      <c r="K27" s="125" t="e">
        <f>VLOOKUP(B27,#REF!,1,0)</f>
        <v>#REF!</v>
      </c>
    </row>
    <row r="28" spans="1:11" s="125" customFormat="1">
      <c r="A28" s="34">
        <v>6</v>
      </c>
      <c r="B28" s="35" t="s">
        <v>2998</v>
      </c>
      <c r="C28" s="34" t="s">
        <v>2999</v>
      </c>
      <c r="D28" s="35" t="s">
        <v>3000</v>
      </c>
      <c r="E28" s="36">
        <v>15050684.09</v>
      </c>
      <c r="F28" s="149"/>
      <c r="G28" s="36">
        <v>1467537.43</v>
      </c>
      <c r="H28" s="36">
        <v>1258895.94</v>
      </c>
      <c r="I28" s="36">
        <v>15259325.58</v>
      </c>
      <c r="J28" s="125" t="e">
        <f>VLOOKUP(B28,#REF!,1,0)</f>
        <v>#REF!</v>
      </c>
      <c r="K28" s="125" t="e">
        <f>VLOOKUP(B28,#REF!,1,0)</f>
        <v>#REF!</v>
      </c>
    </row>
    <row r="29" spans="1:11" s="125" customFormat="1">
      <c r="A29" s="34">
        <v>6</v>
      </c>
      <c r="B29" s="35" t="s">
        <v>3001</v>
      </c>
      <c r="C29" s="34" t="s">
        <v>3002</v>
      </c>
      <c r="D29" s="35" t="s">
        <v>3003</v>
      </c>
      <c r="E29" s="36">
        <v>-2796564.56</v>
      </c>
      <c r="F29" s="149"/>
      <c r="G29" s="36">
        <v>260460.24</v>
      </c>
      <c r="H29" s="36">
        <v>431791.37</v>
      </c>
      <c r="I29" s="36">
        <v>-2967895.69</v>
      </c>
      <c r="J29" s="125" t="e">
        <f>VLOOKUP(B29,#REF!,1,0)</f>
        <v>#REF!</v>
      </c>
      <c r="K29" s="125" t="e">
        <f>VLOOKUP(B29,#REF!,1,0)</f>
        <v>#REF!</v>
      </c>
    </row>
    <row r="30" spans="1:11" s="125" customFormat="1">
      <c r="A30" s="34">
        <v>6</v>
      </c>
      <c r="B30" s="35" t="s">
        <v>3004</v>
      </c>
      <c r="C30" s="34" t="s">
        <v>3005</v>
      </c>
      <c r="D30" s="35" t="s">
        <v>3006</v>
      </c>
      <c r="E30" s="36">
        <v>-55529.74</v>
      </c>
      <c r="F30" s="149"/>
      <c r="G30" s="36">
        <v>4289.22</v>
      </c>
      <c r="H30" s="36">
        <v>16338.53</v>
      </c>
      <c r="I30" s="36">
        <v>-67579.05</v>
      </c>
      <c r="J30" s="125" t="e">
        <f>VLOOKUP(B30,#REF!,1,0)</f>
        <v>#REF!</v>
      </c>
      <c r="K30" s="125" t="e">
        <f>VLOOKUP(B30,#REF!,1,0)</f>
        <v>#REF!</v>
      </c>
    </row>
    <row r="31" spans="1:11" s="125" customFormat="1">
      <c r="A31" s="34">
        <v>6</v>
      </c>
      <c r="B31" s="35" t="s">
        <v>3007</v>
      </c>
      <c r="C31" s="34" t="s">
        <v>3008</v>
      </c>
      <c r="D31" s="35" t="s">
        <v>3009</v>
      </c>
      <c r="E31" s="36">
        <v>-52734.66</v>
      </c>
      <c r="F31" s="149"/>
      <c r="G31" s="36">
        <v>4162.3</v>
      </c>
      <c r="H31" s="36">
        <v>10294.94</v>
      </c>
      <c r="I31" s="36">
        <v>-58867.3</v>
      </c>
      <c r="J31" s="125" t="e">
        <f>VLOOKUP(B31,#REF!,1,0)</f>
        <v>#REF!</v>
      </c>
      <c r="K31" s="125" t="e">
        <f>VLOOKUP(B31,#REF!,1,0)</f>
        <v>#REF!</v>
      </c>
    </row>
    <row r="32" spans="1:11" s="125" customFormat="1">
      <c r="A32" s="34">
        <v>6</v>
      </c>
      <c r="B32" s="35" t="s">
        <v>3010</v>
      </c>
      <c r="C32" s="34" t="s">
        <v>3011</v>
      </c>
      <c r="D32" s="35" t="s">
        <v>3012</v>
      </c>
      <c r="E32" s="36">
        <v>-31200.1</v>
      </c>
      <c r="F32" s="149"/>
      <c r="G32" s="36">
        <v>2452.1799999999998</v>
      </c>
      <c r="H32" s="36">
        <v>7127.1</v>
      </c>
      <c r="I32" s="36">
        <v>-35875.019999999997</v>
      </c>
      <c r="J32" s="125" t="e">
        <f>VLOOKUP(B32,#REF!,1,0)</f>
        <v>#REF!</v>
      </c>
      <c r="K32" s="125" t="e">
        <f>VLOOKUP(B32,#REF!,1,0)</f>
        <v>#REF!</v>
      </c>
    </row>
    <row r="33" spans="1:11" s="125" customFormat="1">
      <c r="A33" s="34">
        <v>6</v>
      </c>
      <c r="B33" s="35" t="s">
        <v>3013</v>
      </c>
      <c r="C33" s="34" t="s">
        <v>3014</v>
      </c>
      <c r="D33" s="35" t="s">
        <v>3015</v>
      </c>
      <c r="E33" s="36">
        <v>1234445.79</v>
      </c>
      <c r="F33" s="149"/>
      <c r="G33" s="36">
        <v>2427777.4500000002</v>
      </c>
      <c r="H33" s="36">
        <v>2359964.7999999998</v>
      </c>
      <c r="I33" s="36">
        <v>1302258.44</v>
      </c>
      <c r="J33" s="125" t="e">
        <f>VLOOKUP(B33,#REF!,1,0)</f>
        <v>#REF!</v>
      </c>
      <c r="K33" s="125" t="e">
        <f>VLOOKUP(B33,#REF!,1,0)</f>
        <v>#REF!</v>
      </c>
    </row>
    <row r="34" spans="1:11" s="125" customFormat="1">
      <c r="A34" s="34">
        <v>6</v>
      </c>
      <c r="B34" s="35" t="s">
        <v>3016</v>
      </c>
      <c r="C34" s="34" t="s">
        <v>3017</v>
      </c>
      <c r="D34" s="35" t="s">
        <v>3018</v>
      </c>
      <c r="E34" s="36">
        <v>-10462.41</v>
      </c>
      <c r="F34" s="149"/>
      <c r="G34" s="36">
        <v>856.15</v>
      </c>
      <c r="H34" s="36">
        <v>4610.45</v>
      </c>
      <c r="I34" s="36">
        <v>-14216.71</v>
      </c>
      <c r="J34" s="125" t="e">
        <f>VLOOKUP(B34,#REF!,1,0)</f>
        <v>#REF!</v>
      </c>
      <c r="K34" s="125" t="e">
        <f>VLOOKUP(B34,#REF!,1,0)</f>
        <v>#REF!</v>
      </c>
    </row>
    <row r="35" spans="1:11" s="125" customFormat="1">
      <c r="A35" s="34">
        <v>6</v>
      </c>
      <c r="B35" s="35" t="s">
        <v>3019</v>
      </c>
      <c r="C35" s="34" t="s">
        <v>3020</v>
      </c>
      <c r="D35" s="35" t="s">
        <v>3021</v>
      </c>
      <c r="E35" s="36">
        <v>57291594.450000003</v>
      </c>
      <c r="F35" s="149"/>
      <c r="G35" s="36">
        <v>3914273.42</v>
      </c>
      <c r="H35" s="36">
        <v>2673164.19</v>
      </c>
      <c r="I35" s="36">
        <v>58532703.68</v>
      </c>
      <c r="J35" s="125" t="e">
        <f>VLOOKUP(B35,#REF!,1,0)</f>
        <v>#REF!</v>
      </c>
      <c r="K35" s="125" t="e">
        <f>VLOOKUP(B35,#REF!,1,0)</f>
        <v>#REF!</v>
      </c>
    </row>
    <row r="36" spans="1:11" s="125" customFormat="1">
      <c r="A36" s="34">
        <v>6</v>
      </c>
      <c r="B36" s="35" t="s">
        <v>3022</v>
      </c>
      <c r="C36" s="34" t="s">
        <v>3023</v>
      </c>
      <c r="D36" s="35" t="s">
        <v>3024</v>
      </c>
      <c r="E36" s="36">
        <v>-10822509.310000001</v>
      </c>
      <c r="F36" s="149"/>
      <c r="G36" s="36">
        <v>651096.01</v>
      </c>
      <c r="H36" s="36">
        <v>839875.42</v>
      </c>
      <c r="I36" s="36">
        <v>-11011288.720000001</v>
      </c>
      <c r="J36" s="125" t="e">
        <f>VLOOKUP(B36,#REF!,1,0)</f>
        <v>#REF!</v>
      </c>
      <c r="K36" s="125" t="e">
        <f>VLOOKUP(B36,#REF!,1,0)</f>
        <v>#REF!</v>
      </c>
    </row>
    <row r="37" spans="1:11" s="125" customFormat="1">
      <c r="A37" s="34">
        <v>6</v>
      </c>
      <c r="B37" s="35" t="s">
        <v>3025</v>
      </c>
      <c r="C37" s="34" t="s">
        <v>3026</v>
      </c>
      <c r="D37" s="35" t="s">
        <v>3027</v>
      </c>
      <c r="E37" s="36">
        <v>-100584.11</v>
      </c>
      <c r="F37" s="149"/>
      <c r="G37" s="36">
        <v>7097.69</v>
      </c>
      <c r="H37" s="36">
        <v>20453.71</v>
      </c>
      <c r="I37" s="36">
        <v>-113940.13</v>
      </c>
      <c r="J37" s="125" t="e">
        <f>VLOOKUP(B37,#REF!,1,0)</f>
        <v>#REF!</v>
      </c>
      <c r="K37" s="125" t="e">
        <f>VLOOKUP(B37,#REF!,1,0)</f>
        <v>#REF!</v>
      </c>
    </row>
    <row r="38" spans="1:11" s="125" customFormat="1">
      <c r="A38" s="34">
        <v>6</v>
      </c>
      <c r="B38" s="35" t="s">
        <v>3028</v>
      </c>
      <c r="C38" s="34" t="s">
        <v>3029</v>
      </c>
      <c r="D38" s="35" t="s">
        <v>3030</v>
      </c>
      <c r="E38" s="36">
        <v>-80132.100000000006</v>
      </c>
      <c r="F38" s="149"/>
      <c r="G38" s="36">
        <v>14413.71</v>
      </c>
      <c r="H38" s="36">
        <v>13222.27</v>
      </c>
      <c r="I38" s="36">
        <v>-78940.66</v>
      </c>
      <c r="J38" s="125" t="e">
        <f>VLOOKUP(B38,#REF!,1,0)</f>
        <v>#REF!</v>
      </c>
      <c r="K38" s="125" t="e">
        <f>VLOOKUP(B38,#REF!,1,0)</f>
        <v>#REF!</v>
      </c>
    </row>
    <row r="39" spans="1:11" s="125" customFormat="1">
      <c r="A39" s="34">
        <v>6</v>
      </c>
      <c r="B39" s="35" t="s">
        <v>3031</v>
      </c>
      <c r="C39" s="34" t="s">
        <v>3032</v>
      </c>
      <c r="D39" s="35" t="s">
        <v>3033</v>
      </c>
      <c r="E39" s="36">
        <v>-36284.239999999998</v>
      </c>
      <c r="F39" s="149"/>
      <c r="G39" s="36">
        <v>413.85</v>
      </c>
      <c r="H39" s="36">
        <v>104.08</v>
      </c>
      <c r="I39" s="36">
        <v>-35974.47</v>
      </c>
      <c r="J39" s="125" t="e">
        <f>VLOOKUP(B39,#REF!,1,0)</f>
        <v>#REF!</v>
      </c>
      <c r="K39" s="125" t="e">
        <f>VLOOKUP(B39,#REF!,1,0)</f>
        <v>#REF!</v>
      </c>
    </row>
    <row r="40" spans="1:11" s="125" customFormat="1">
      <c r="A40" s="34">
        <v>6</v>
      </c>
      <c r="B40" s="35" t="s">
        <v>3034</v>
      </c>
      <c r="C40" s="34" t="s">
        <v>3035</v>
      </c>
      <c r="D40" s="35" t="s">
        <v>3036</v>
      </c>
      <c r="E40" s="36">
        <v>4138280.39</v>
      </c>
      <c r="F40" s="149"/>
      <c r="G40" s="36">
        <v>9387920.3100000005</v>
      </c>
      <c r="H40" s="36">
        <v>9283664.9399999995</v>
      </c>
      <c r="I40" s="36">
        <v>4242535.76</v>
      </c>
      <c r="J40" s="125" t="e">
        <f>VLOOKUP(B40,#REF!,1,0)</f>
        <v>#REF!</v>
      </c>
      <c r="K40" s="125" t="e">
        <f>VLOOKUP(B40,#REF!,1,0)</f>
        <v>#REF!</v>
      </c>
    </row>
    <row r="41" spans="1:11" s="125" customFormat="1">
      <c r="A41" s="34">
        <v>6</v>
      </c>
      <c r="B41" s="35" t="s">
        <v>3037</v>
      </c>
      <c r="C41" s="34" t="s">
        <v>3038</v>
      </c>
      <c r="D41" s="35" t="s">
        <v>3039</v>
      </c>
      <c r="E41" s="36">
        <v>-23751.9</v>
      </c>
      <c r="F41" s="149"/>
      <c r="G41" s="36">
        <v>408.32</v>
      </c>
      <c r="H41" s="36">
        <v>6027.02</v>
      </c>
      <c r="I41" s="36">
        <v>-29370.6</v>
      </c>
      <c r="J41" s="125" t="e">
        <f>VLOOKUP(B41,#REF!,1,0)</f>
        <v>#REF!</v>
      </c>
      <c r="K41" s="125" t="e">
        <f>VLOOKUP(B41,#REF!,1,0)</f>
        <v>#REF!</v>
      </c>
    </row>
    <row r="42" spans="1:11" s="125" customFormat="1">
      <c r="A42" s="34">
        <v>6</v>
      </c>
      <c r="B42" s="35" t="s">
        <v>3040</v>
      </c>
      <c r="C42" s="34" t="s">
        <v>3041</v>
      </c>
      <c r="D42" s="35" t="s">
        <v>3042</v>
      </c>
      <c r="E42" s="36">
        <v>444879.32</v>
      </c>
      <c r="F42" s="149"/>
      <c r="G42" s="36">
        <v>1.9</v>
      </c>
      <c r="H42" s="36">
        <v>33334.769999999997</v>
      </c>
      <c r="I42" s="36">
        <v>411546.45</v>
      </c>
      <c r="J42" s="125" t="e">
        <f>VLOOKUP(B42,#REF!,1,0)</f>
        <v>#REF!</v>
      </c>
      <c r="K42" s="125" t="e">
        <f>VLOOKUP(B42,#REF!,1,0)</f>
        <v>#REF!</v>
      </c>
    </row>
    <row r="43" spans="1:11" s="125" customFormat="1">
      <c r="A43" s="34">
        <v>6</v>
      </c>
      <c r="B43" s="35" t="s">
        <v>3043</v>
      </c>
      <c r="C43" s="34" t="s">
        <v>3044</v>
      </c>
      <c r="D43" s="35" t="s">
        <v>3045</v>
      </c>
      <c r="E43" s="36">
        <v>-85967.45</v>
      </c>
      <c r="F43" s="149"/>
      <c r="G43" s="36">
        <v>4991.62</v>
      </c>
      <c r="H43" s="36">
        <v>0</v>
      </c>
      <c r="I43" s="36">
        <v>-80975.83</v>
      </c>
      <c r="J43" s="125" t="e">
        <f>VLOOKUP(B43,#REF!,1,0)</f>
        <v>#REF!</v>
      </c>
      <c r="K43" s="125" t="e">
        <f>VLOOKUP(B43,#REF!,1,0)</f>
        <v>#REF!</v>
      </c>
    </row>
    <row r="44" spans="1:11" s="125" customFormat="1">
      <c r="A44" s="34">
        <v>4</v>
      </c>
      <c r="B44" s="35" t="s">
        <v>3046</v>
      </c>
      <c r="C44" s="34" t="s">
        <v>1</v>
      </c>
      <c r="D44" s="35" t="s">
        <v>3047</v>
      </c>
      <c r="E44" s="36">
        <v>4846012.1900000004</v>
      </c>
      <c r="F44" s="149"/>
      <c r="G44" s="36">
        <v>3076449.11</v>
      </c>
      <c r="H44" s="36">
        <v>2789399.9</v>
      </c>
      <c r="I44" s="36">
        <v>5133061.4000000004</v>
      </c>
      <c r="J44" s="125" t="e">
        <f>VLOOKUP(B44,#REF!,1,0)</f>
        <v>#REF!</v>
      </c>
      <c r="K44" s="125" t="e">
        <f>VLOOKUP(B44,#REF!,1,0)</f>
        <v>#REF!</v>
      </c>
    </row>
    <row r="45" spans="1:11" s="125" customFormat="1">
      <c r="A45" s="34">
        <v>5</v>
      </c>
      <c r="B45" s="35" t="s">
        <v>3048</v>
      </c>
      <c r="C45" s="34" t="s">
        <v>1</v>
      </c>
      <c r="D45" s="35" t="s">
        <v>3049</v>
      </c>
      <c r="E45" s="36">
        <v>4846012.1900000004</v>
      </c>
      <c r="F45" s="149"/>
      <c r="G45" s="36">
        <v>3076449.11</v>
      </c>
      <c r="H45" s="36">
        <v>2789399.9</v>
      </c>
      <c r="I45" s="36">
        <v>5133061.4000000004</v>
      </c>
      <c r="J45" s="125" t="e">
        <f>VLOOKUP(B45,#REF!,1,0)</f>
        <v>#REF!</v>
      </c>
      <c r="K45" s="125" t="e">
        <f>VLOOKUP(B45,#REF!,1,0)</f>
        <v>#REF!</v>
      </c>
    </row>
    <row r="46" spans="1:11" s="125" customFormat="1">
      <c r="A46" s="34">
        <v>6</v>
      </c>
      <c r="B46" s="35" t="s">
        <v>3050</v>
      </c>
      <c r="C46" s="34" t="s">
        <v>3051</v>
      </c>
      <c r="D46" s="35" t="s">
        <v>3052</v>
      </c>
      <c r="E46" s="36">
        <v>693505.53</v>
      </c>
      <c r="F46" s="149"/>
      <c r="G46" s="36">
        <v>642739.91</v>
      </c>
      <c r="H46" s="36">
        <v>645764.65</v>
      </c>
      <c r="I46" s="36">
        <v>690480.79</v>
      </c>
      <c r="J46" s="125" t="e">
        <f>VLOOKUP(B46,#REF!,1,0)</f>
        <v>#REF!</v>
      </c>
      <c r="K46" s="125" t="e">
        <f>VLOOKUP(B46,#REF!,1,0)</f>
        <v>#REF!</v>
      </c>
    </row>
    <row r="47" spans="1:11" s="125" customFormat="1">
      <c r="A47" s="34">
        <v>6</v>
      </c>
      <c r="B47" s="35" t="s">
        <v>3053</v>
      </c>
      <c r="C47" s="34" t="s">
        <v>3054</v>
      </c>
      <c r="D47" s="35" t="s">
        <v>3055</v>
      </c>
      <c r="E47" s="36">
        <v>-14924.52</v>
      </c>
      <c r="F47" s="149"/>
      <c r="G47" s="36">
        <v>17962.63</v>
      </c>
      <c r="H47" s="36">
        <v>19972.849999999999</v>
      </c>
      <c r="I47" s="36">
        <v>-16934.740000000002</v>
      </c>
      <c r="J47" s="125" t="e">
        <f>VLOOKUP(B47,#REF!,1,0)</f>
        <v>#REF!</v>
      </c>
      <c r="K47" s="125" t="e">
        <f>VLOOKUP(B47,#REF!,1,0)</f>
        <v>#REF!</v>
      </c>
    </row>
    <row r="48" spans="1:11" s="125" customFormat="1">
      <c r="A48" s="34">
        <v>6</v>
      </c>
      <c r="B48" s="35" t="s">
        <v>3056</v>
      </c>
      <c r="C48" s="34" t="s">
        <v>3057</v>
      </c>
      <c r="D48" s="35" t="s">
        <v>3058</v>
      </c>
      <c r="E48" s="36">
        <v>4329523.68</v>
      </c>
      <c r="F48" s="149"/>
      <c r="G48" s="36">
        <v>2309026.71</v>
      </c>
      <c r="H48" s="36">
        <v>2013674.18</v>
      </c>
      <c r="I48" s="36">
        <v>4624876.21</v>
      </c>
      <c r="J48" s="125" t="e">
        <f>VLOOKUP(B48,#REF!,1,0)</f>
        <v>#REF!</v>
      </c>
      <c r="K48" s="125" t="e">
        <f>VLOOKUP(B48,#REF!,1,0)</f>
        <v>#REF!</v>
      </c>
    </row>
    <row r="49" spans="1:11" s="125" customFormat="1">
      <c r="A49" s="34">
        <v>6</v>
      </c>
      <c r="B49" s="35" t="s">
        <v>3059</v>
      </c>
      <c r="C49" s="34" t="s">
        <v>3060</v>
      </c>
      <c r="D49" s="35" t="s">
        <v>3061</v>
      </c>
      <c r="E49" s="36">
        <v>-147926.51999999999</v>
      </c>
      <c r="F49" s="149"/>
      <c r="G49" s="36">
        <v>106719.86</v>
      </c>
      <c r="H49" s="36">
        <v>107032.62</v>
      </c>
      <c r="I49" s="36">
        <v>-148239.28</v>
      </c>
      <c r="J49" s="125" t="e">
        <f>VLOOKUP(B49,#REF!,1,0)</f>
        <v>#REF!</v>
      </c>
      <c r="K49" s="125" t="e">
        <f>VLOOKUP(B49,#REF!,1,0)</f>
        <v>#REF!</v>
      </c>
    </row>
    <row r="50" spans="1:11" s="125" customFormat="1">
      <c r="A50" s="34">
        <v>6</v>
      </c>
      <c r="B50" s="35" t="s">
        <v>3062</v>
      </c>
      <c r="C50" s="34" t="s">
        <v>3063</v>
      </c>
      <c r="D50" s="35" t="s">
        <v>3064</v>
      </c>
      <c r="E50" s="36">
        <v>-14165.98</v>
      </c>
      <c r="F50" s="149"/>
      <c r="G50" s="36">
        <v>0</v>
      </c>
      <c r="H50" s="36">
        <v>2955.6</v>
      </c>
      <c r="I50" s="36">
        <v>-17121.580000000002</v>
      </c>
      <c r="J50" s="125" t="e">
        <f>VLOOKUP(B50,#REF!,1,0)</f>
        <v>#REF!</v>
      </c>
      <c r="K50" s="125" t="e">
        <f>VLOOKUP(B50,#REF!,1,0)</f>
        <v>#REF!</v>
      </c>
    </row>
    <row r="51" spans="1:11" s="125" customFormat="1">
      <c r="A51" s="34">
        <v>3</v>
      </c>
      <c r="B51" s="35" t="s">
        <v>3065</v>
      </c>
      <c r="C51" s="34" t="s">
        <v>1</v>
      </c>
      <c r="D51" s="35" t="s">
        <v>3066</v>
      </c>
      <c r="E51" s="36">
        <v>22727442.41</v>
      </c>
      <c r="F51" s="149"/>
      <c r="G51" s="36">
        <v>4467800.55</v>
      </c>
      <c r="H51" s="36">
        <v>2094104.67</v>
      </c>
      <c r="I51" s="36">
        <v>25101138.289999999</v>
      </c>
      <c r="J51" s="125" t="e">
        <f>VLOOKUP(B51,#REF!,1,0)</f>
        <v>#REF!</v>
      </c>
      <c r="K51" s="125" t="e">
        <f>VLOOKUP(B51,#REF!,1,0)</f>
        <v>#REF!</v>
      </c>
    </row>
    <row r="52" spans="1:11" s="125" customFormat="1">
      <c r="A52" s="34">
        <v>4</v>
      </c>
      <c r="B52" s="35" t="s">
        <v>3067</v>
      </c>
      <c r="C52" s="34" t="s">
        <v>1</v>
      </c>
      <c r="D52" s="35" t="s">
        <v>3068</v>
      </c>
      <c r="E52" s="36">
        <v>22727442.41</v>
      </c>
      <c r="F52" s="149"/>
      <c r="G52" s="36">
        <v>4467800.55</v>
      </c>
      <c r="H52" s="36">
        <v>2094104.67</v>
      </c>
      <c r="I52" s="36">
        <v>25101138.289999999</v>
      </c>
      <c r="J52" s="125" t="e">
        <f>VLOOKUP(B52,#REF!,1,0)</f>
        <v>#REF!</v>
      </c>
      <c r="K52" s="125" t="e">
        <f>VLOOKUP(B52,#REF!,1,0)</f>
        <v>#REF!</v>
      </c>
    </row>
    <row r="53" spans="1:11" s="125" customFormat="1">
      <c r="A53" s="34">
        <v>6</v>
      </c>
      <c r="B53" s="35" t="s">
        <v>3069</v>
      </c>
      <c r="C53" s="34" t="s">
        <v>3070</v>
      </c>
      <c r="D53" s="35" t="s">
        <v>3071</v>
      </c>
      <c r="E53" s="36">
        <v>28522041.98</v>
      </c>
      <c r="F53" s="149"/>
      <c r="G53" s="36">
        <v>4161304.16</v>
      </c>
      <c r="H53" s="36">
        <v>960425.82</v>
      </c>
      <c r="I53" s="36">
        <v>31722920.32</v>
      </c>
      <c r="J53" s="125" t="e">
        <f>VLOOKUP(B53,#REF!,1,0)</f>
        <v>#REF!</v>
      </c>
      <c r="K53" s="125" t="e">
        <f>VLOOKUP(B53,#REF!,1,0)</f>
        <v>#REF!</v>
      </c>
    </row>
    <row r="54" spans="1:11" s="125" customFormat="1">
      <c r="A54" s="34">
        <v>6</v>
      </c>
      <c r="B54" s="35" t="s">
        <v>3072</v>
      </c>
      <c r="C54" s="34" t="s">
        <v>3073</v>
      </c>
      <c r="D54" s="35" t="s">
        <v>3074</v>
      </c>
      <c r="E54" s="36">
        <v>-5794115.1200000001</v>
      </c>
      <c r="F54" s="149"/>
      <c r="G54" s="36">
        <v>306496.39</v>
      </c>
      <c r="H54" s="36">
        <v>1130503.81</v>
      </c>
      <c r="I54" s="36">
        <v>-6618122.54</v>
      </c>
      <c r="J54" s="125" t="e">
        <f>VLOOKUP(B54,#REF!,1,0)</f>
        <v>#REF!</v>
      </c>
      <c r="K54" s="125" t="e">
        <f>VLOOKUP(B54,#REF!,1,0)</f>
        <v>#REF!</v>
      </c>
    </row>
    <row r="55" spans="1:11" s="125" customFormat="1">
      <c r="A55" s="34">
        <v>6</v>
      </c>
      <c r="B55" s="35" t="s">
        <v>3075</v>
      </c>
      <c r="C55" s="34" t="s">
        <v>3076</v>
      </c>
      <c r="D55" s="35" t="s">
        <v>3077</v>
      </c>
      <c r="E55" s="36">
        <v>-175.16</v>
      </c>
      <c r="F55" s="149"/>
      <c r="G55" s="36">
        <v>0</v>
      </c>
      <c r="H55" s="36">
        <v>854.84</v>
      </c>
      <c r="I55" s="36">
        <v>-1030</v>
      </c>
      <c r="J55" s="125" t="e">
        <f>VLOOKUP(B55,#REF!,1,0)</f>
        <v>#REF!</v>
      </c>
      <c r="K55" s="125" t="e">
        <f>VLOOKUP(B55,#REF!,1,0)</f>
        <v>#REF!</v>
      </c>
    </row>
    <row r="56" spans="1:11" s="125" customFormat="1">
      <c r="A56" s="34">
        <v>6</v>
      </c>
      <c r="B56" s="35" t="s">
        <v>3078</v>
      </c>
      <c r="C56" s="34" t="s">
        <v>3079</v>
      </c>
      <c r="D56" s="35" t="s">
        <v>3080</v>
      </c>
      <c r="E56" s="36">
        <v>-309.29000000000002</v>
      </c>
      <c r="F56" s="149"/>
      <c r="G56" s="36">
        <v>0</v>
      </c>
      <c r="H56" s="36">
        <v>2320.1999999999998</v>
      </c>
      <c r="I56" s="36">
        <v>-2629.49</v>
      </c>
      <c r="J56" s="125" t="e">
        <f>VLOOKUP(B56,#REF!,1,0)</f>
        <v>#REF!</v>
      </c>
      <c r="K56" s="125" t="e">
        <f>VLOOKUP(B56,#REF!,1,0)</f>
        <v>#REF!</v>
      </c>
    </row>
    <row r="57" spans="1:11" s="125" customFormat="1">
      <c r="A57" s="34">
        <v>3</v>
      </c>
      <c r="B57" s="35" t="s">
        <v>3081</v>
      </c>
      <c r="C57" s="34" t="s">
        <v>1</v>
      </c>
      <c r="D57" s="35" t="s">
        <v>3082</v>
      </c>
      <c r="E57" s="36">
        <v>7497724.6699999999</v>
      </c>
      <c r="F57" s="149"/>
      <c r="G57" s="36">
        <v>221538.25</v>
      </c>
      <c r="H57" s="36">
        <v>112023.96</v>
      </c>
      <c r="I57" s="36">
        <v>7607238.96</v>
      </c>
      <c r="J57" s="125" t="e">
        <f>VLOOKUP(B57,#REF!,1,0)</f>
        <v>#REF!</v>
      </c>
      <c r="K57" s="125" t="e">
        <f>VLOOKUP(B57,#REF!,1,0)</f>
        <v>#REF!</v>
      </c>
    </row>
    <row r="58" spans="1:11" s="125" customFormat="1">
      <c r="A58" s="34">
        <v>4</v>
      </c>
      <c r="B58" s="35" t="s">
        <v>3083</v>
      </c>
      <c r="C58" s="34" t="s">
        <v>1</v>
      </c>
      <c r="D58" s="35" t="s">
        <v>3084</v>
      </c>
      <c r="E58" s="36">
        <v>2667791.0099999998</v>
      </c>
      <c r="F58" s="149"/>
      <c r="G58" s="36">
        <v>185949.49</v>
      </c>
      <c r="H58" s="36">
        <v>112023.96</v>
      </c>
      <c r="I58" s="36">
        <v>2741716.54</v>
      </c>
      <c r="J58" s="125" t="e">
        <f>VLOOKUP(B58,#REF!,1,0)</f>
        <v>#REF!</v>
      </c>
      <c r="K58" s="125" t="e">
        <f>VLOOKUP(B58,#REF!,1,0)</f>
        <v>#REF!</v>
      </c>
    </row>
    <row r="59" spans="1:11" s="125" customFormat="1">
      <c r="A59" s="34">
        <v>5</v>
      </c>
      <c r="B59" s="35" t="s">
        <v>3085</v>
      </c>
      <c r="C59" s="34" t="s">
        <v>1</v>
      </c>
      <c r="D59" s="35" t="s">
        <v>3086</v>
      </c>
      <c r="E59" s="36">
        <v>120127.65</v>
      </c>
      <c r="F59" s="149"/>
      <c r="G59" s="36">
        <v>12042.41</v>
      </c>
      <c r="H59" s="36">
        <v>15548.38</v>
      </c>
      <c r="I59" s="36">
        <v>116621.68</v>
      </c>
      <c r="J59" s="125" t="e">
        <f>VLOOKUP(B59,#REF!,1,0)</f>
        <v>#REF!</v>
      </c>
      <c r="K59" s="125" t="e">
        <f>VLOOKUP(B59,#REF!,1,0)</f>
        <v>#REF!</v>
      </c>
    </row>
    <row r="60" spans="1:11" s="125" customFormat="1">
      <c r="A60" s="34">
        <v>6</v>
      </c>
      <c r="B60" s="35" t="s">
        <v>3087</v>
      </c>
      <c r="C60" s="34" t="s">
        <v>3088</v>
      </c>
      <c r="D60" s="35" t="s">
        <v>3089</v>
      </c>
      <c r="E60" s="36">
        <v>127230.5</v>
      </c>
      <c r="F60" s="149"/>
      <c r="G60" s="36">
        <v>10523.92</v>
      </c>
      <c r="H60" s="36">
        <v>14524.46</v>
      </c>
      <c r="I60" s="36">
        <v>123229.96</v>
      </c>
      <c r="J60" s="125" t="e">
        <f>VLOOKUP(B60,#REF!,1,0)</f>
        <v>#REF!</v>
      </c>
      <c r="K60" s="125" t="e">
        <f>VLOOKUP(B60,#REF!,1,0)</f>
        <v>#REF!</v>
      </c>
    </row>
    <row r="61" spans="1:11" s="125" customFormat="1">
      <c r="A61" s="34">
        <v>6</v>
      </c>
      <c r="B61" s="35" t="s">
        <v>3090</v>
      </c>
      <c r="C61" s="34" t="s">
        <v>3091</v>
      </c>
      <c r="D61" s="35" t="s">
        <v>3092</v>
      </c>
      <c r="E61" s="36">
        <v>-7102.85</v>
      </c>
      <c r="F61" s="149"/>
      <c r="G61" s="36">
        <v>1518.49</v>
      </c>
      <c r="H61" s="36">
        <v>1023.92</v>
      </c>
      <c r="I61" s="36">
        <v>-6608.28</v>
      </c>
      <c r="J61" s="125" t="e">
        <f>VLOOKUP(B61,#REF!,1,0)</f>
        <v>#REF!</v>
      </c>
      <c r="K61" s="125" t="e">
        <f>VLOOKUP(B61,#REF!,1,0)</f>
        <v>#REF!</v>
      </c>
    </row>
    <row r="62" spans="1:11" s="125" customFormat="1">
      <c r="A62" s="34">
        <v>5</v>
      </c>
      <c r="B62" s="35" t="s">
        <v>3093</v>
      </c>
      <c r="C62" s="34" t="s">
        <v>1</v>
      </c>
      <c r="D62" s="35" t="s">
        <v>3094</v>
      </c>
      <c r="E62" s="36">
        <v>2547663.36</v>
      </c>
      <c r="F62" s="149"/>
      <c r="G62" s="36">
        <v>173907.08</v>
      </c>
      <c r="H62" s="36">
        <v>96475.58</v>
      </c>
      <c r="I62" s="36">
        <v>2625094.86</v>
      </c>
      <c r="J62" s="125" t="e">
        <f>VLOOKUP(B62,#REF!,1,0)</f>
        <v>#REF!</v>
      </c>
      <c r="K62" s="125" t="e">
        <f>VLOOKUP(B62,#REF!,1,0)</f>
        <v>#REF!</v>
      </c>
    </row>
    <row r="63" spans="1:11" s="125" customFormat="1">
      <c r="A63" s="34">
        <v>6</v>
      </c>
      <c r="B63" s="35" t="s">
        <v>3095</v>
      </c>
      <c r="C63" s="34" t="s">
        <v>3096</v>
      </c>
      <c r="D63" s="35" t="s">
        <v>3097</v>
      </c>
      <c r="E63" s="36">
        <v>3033760.88</v>
      </c>
      <c r="F63" s="149"/>
      <c r="G63" s="36">
        <v>149651.06</v>
      </c>
      <c r="H63" s="36">
        <v>57449.43</v>
      </c>
      <c r="I63" s="36">
        <v>3125962.51</v>
      </c>
      <c r="J63" s="125" t="e">
        <f>VLOOKUP(B63,#REF!,1,0)</f>
        <v>#REF!</v>
      </c>
      <c r="K63" s="125" t="e">
        <f>VLOOKUP(B63,#REF!,1,0)</f>
        <v>#REF!</v>
      </c>
    </row>
    <row r="64" spans="1:11" s="125" customFormat="1">
      <c r="A64" s="34">
        <v>6</v>
      </c>
      <c r="B64" s="35" t="s">
        <v>3098</v>
      </c>
      <c r="C64" s="34" t="s">
        <v>3099</v>
      </c>
      <c r="D64" s="35" t="s">
        <v>3100</v>
      </c>
      <c r="E64" s="36">
        <v>-486097.52</v>
      </c>
      <c r="F64" s="149"/>
      <c r="G64" s="36">
        <v>24256.02</v>
      </c>
      <c r="H64" s="36">
        <v>39026.15</v>
      </c>
      <c r="I64" s="36">
        <v>-500867.65</v>
      </c>
      <c r="J64" s="125" t="e">
        <f>VLOOKUP(B64,#REF!,1,0)</f>
        <v>#REF!</v>
      </c>
      <c r="K64" s="125" t="e">
        <f>VLOOKUP(B64,#REF!,1,0)</f>
        <v>#REF!</v>
      </c>
    </row>
    <row r="65" spans="1:11" s="125" customFormat="1" ht="22.5">
      <c r="A65" s="34">
        <v>4</v>
      </c>
      <c r="B65" s="35" t="s">
        <v>3116</v>
      </c>
      <c r="C65" s="34" t="s">
        <v>1</v>
      </c>
      <c r="D65" s="35" t="s">
        <v>3117</v>
      </c>
      <c r="E65" s="36">
        <v>3899474.5</v>
      </c>
      <c r="F65" s="149"/>
      <c r="G65" s="36">
        <v>28622.49</v>
      </c>
      <c r="H65" s="36">
        <v>0</v>
      </c>
      <c r="I65" s="36">
        <v>3928096.99</v>
      </c>
      <c r="J65" s="125" t="e">
        <f>VLOOKUP(B65,#REF!,1,0)</f>
        <v>#REF!</v>
      </c>
      <c r="K65" s="125" t="e">
        <f>VLOOKUP(B65,#REF!,1,0)</f>
        <v>#REF!</v>
      </c>
    </row>
    <row r="66" spans="1:11" s="125" customFormat="1">
      <c r="A66" s="34">
        <v>5</v>
      </c>
      <c r="B66" s="35" t="s">
        <v>3118</v>
      </c>
      <c r="C66" s="34" t="s">
        <v>1</v>
      </c>
      <c r="D66" s="35" t="s">
        <v>3086</v>
      </c>
      <c r="E66" s="36">
        <v>406164.53</v>
      </c>
      <c r="F66" s="149"/>
      <c r="G66" s="36">
        <v>3040.96</v>
      </c>
      <c r="H66" s="36">
        <v>0</v>
      </c>
      <c r="I66" s="36">
        <v>409205.49</v>
      </c>
      <c r="J66" s="125" t="e">
        <f>VLOOKUP(B66,#REF!,1,0)</f>
        <v>#REF!</v>
      </c>
      <c r="K66" s="125" t="e">
        <f>VLOOKUP(B66,#REF!,1,0)</f>
        <v>#REF!</v>
      </c>
    </row>
    <row r="67" spans="1:11" s="125" customFormat="1">
      <c r="A67" s="34">
        <v>6</v>
      </c>
      <c r="B67" s="35" t="s">
        <v>3119</v>
      </c>
      <c r="C67" s="34" t="s">
        <v>3120</v>
      </c>
      <c r="D67" s="35" t="s">
        <v>3121</v>
      </c>
      <c r="E67" s="36">
        <v>419612.09</v>
      </c>
      <c r="F67" s="149"/>
      <c r="G67" s="36">
        <v>0</v>
      </c>
      <c r="H67" s="36">
        <v>0</v>
      </c>
      <c r="I67" s="36">
        <v>419612.09</v>
      </c>
      <c r="J67" s="125" t="e">
        <f>VLOOKUP(B67,#REF!,1,0)</f>
        <v>#REF!</v>
      </c>
      <c r="K67" s="125" t="e">
        <f>VLOOKUP(B67,#REF!,1,0)</f>
        <v>#REF!</v>
      </c>
    </row>
    <row r="68" spans="1:11" s="125" customFormat="1">
      <c r="A68" s="34">
        <v>6</v>
      </c>
      <c r="B68" s="35" t="s">
        <v>3122</v>
      </c>
      <c r="C68" s="34" t="s">
        <v>3123</v>
      </c>
      <c r="D68" s="35" t="s">
        <v>3124</v>
      </c>
      <c r="E68" s="36">
        <v>-13447.56</v>
      </c>
      <c r="F68" s="149"/>
      <c r="G68" s="36">
        <v>3040.96</v>
      </c>
      <c r="H68" s="36">
        <v>0</v>
      </c>
      <c r="I68" s="36">
        <v>-10406.6</v>
      </c>
      <c r="J68" s="125" t="e">
        <f>VLOOKUP(B68,#REF!,1,0)</f>
        <v>#REF!</v>
      </c>
      <c r="K68" s="125" t="e">
        <f>VLOOKUP(B68,#REF!,1,0)</f>
        <v>#REF!</v>
      </c>
    </row>
    <row r="69" spans="1:11" s="125" customFormat="1">
      <c r="A69" s="34">
        <v>5</v>
      </c>
      <c r="B69" s="35" t="s">
        <v>3125</v>
      </c>
      <c r="C69" s="34" t="s">
        <v>1</v>
      </c>
      <c r="D69" s="35" t="s">
        <v>3094</v>
      </c>
      <c r="E69" s="36">
        <v>3493309.97</v>
      </c>
      <c r="F69" s="149"/>
      <c r="G69" s="36">
        <v>25581.53</v>
      </c>
      <c r="H69" s="36">
        <v>0</v>
      </c>
      <c r="I69" s="36">
        <v>3518891.5</v>
      </c>
      <c r="J69" s="125" t="e">
        <f>VLOOKUP(B69,#REF!,1,0)</f>
        <v>#REF!</v>
      </c>
      <c r="K69" s="125" t="e">
        <f>VLOOKUP(B69,#REF!,1,0)</f>
        <v>#REF!</v>
      </c>
    </row>
    <row r="70" spans="1:11" s="125" customFormat="1">
      <c r="A70" s="34">
        <v>6</v>
      </c>
      <c r="B70" s="35" t="s">
        <v>3126</v>
      </c>
      <c r="C70" s="34" t="s">
        <v>3127</v>
      </c>
      <c r="D70" s="35" t="s">
        <v>3128</v>
      </c>
      <c r="E70" s="36">
        <v>3741560.06</v>
      </c>
      <c r="F70" s="149"/>
      <c r="G70" s="36">
        <v>0</v>
      </c>
      <c r="H70" s="36">
        <v>0</v>
      </c>
      <c r="I70" s="36">
        <v>3741560.06</v>
      </c>
      <c r="J70" s="125" t="e">
        <f>VLOOKUP(B70,#REF!,1,0)</f>
        <v>#REF!</v>
      </c>
      <c r="K70" s="125" t="e">
        <f>VLOOKUP(B70,#REF!,1,0)</f>
        <v>#REF!</v>
      </c>
    </row>
    <row r="71" spans="1:11" s="125" customFormat="1">
      <c r="A71" s="34">
        <v>6</v>
      </c>
      <c r="B71" s="35" t="s">
        <v>3129</v>
      </c>
      <c r="C71" s="34" t="s">
        <v>3130</v>
      </c>
      <c r="D71" s="35" t="s">
        <v>3131</v>
      </c>
      <c r="E71" s="36">
        <v>-248250.09</v>
      </c>
      <c r="F71" s="149"/>
      <c r="G71" s="36">
        <v>25581.53</v>
      </c>
      <c r="H71" s="36">
        <v>0</v>
      </c>
      <c r="I71" s="36">
        <v>-222668.56</v>
      </c>
      <c r="J71" s="125" t="e">
        <f>VLOOKUP(B71,#REF!,1,0)</f>
        <v>#REF!</v>
      </c>
      <c r="K71" s="125" t="e">
        <f>VLOOKUP(B71,#REF!,1,0)</f>
        <v>#REF!</v>
      </c>
    </row>
    <row r="72" spans="1:11" s="125" customFormat="1" ht="22.5">
      <c r="A72" s="34">
        <v>4</v>
      </c>
      <c r="B72" s="35" t="s">
        <v>3132</v>
      </c>
      <c r="C72" s="34" t="s">
        <v>1</v>
      </c>
      <c r="D72" s="35" t="s">
        <v>3133</v>
      </c>
      <c r="E72" s="36">
        <v>930459.16</v>
      </c>
      <c r="F72" s="149"/>
      <c r="G72" s="36">
        <v>6966.27</v>
      </c>
      <c r="H72" s="36">
        <v>0</v>
      </c>
      <c r="I72" s="36">
        <v>937425.43</v>
      </c>
      <c r="J72" s="125" t="e">
        <f>VLOOKUP(B72,#REF!,1,0)</f>
        <v>#REF!</v>
      </c>
      <c r="K72" s="125" t="e">
        <f>VLOOKUP(B72,#REF!,1,0)</f>
        <v>#REF!</v>
      </c>
    </row>
    <row r="73" spans="1:11" s="125" customFormat="1">
      <c r="A73" s="34">
        <v>5</v>
      </c>
      <c r="B73" s="35" t="s">
        <v>3134</v>
      </c>
      <c r="C73" s="34" t="s">
        <v>1</v>
      </c>
      <c r="D73" s="35" t="s">
        <v>3086</v>
      </c>
      <c r="E73" s="36">
        <v>930459.16</v>
      </c>
      <c r="F73" s="149"/>
      <c r="G73" s="36">
        <v>6966.27</v>
      </c>
      <c r="H73" s="36">
        <v>0</v>
      </c>
      <c r="I73" s="36">
        <v>937425.43</v>
      </c>
      <c r="J73" s="125" t="e">
        <f>VLOOKUP(B73,#REF!,1,0)</f>
        <v>#REF!</v>
      </c>
      <c r="K73" s="125" t="e">
        <f>VLOOKUP(B73,#REF!,1,0)</f>
        <v>#REF!</v>
      </c>
    </row>
    <row r="74" spans="1:11" s="125" customFormat="1">
      <c r="A74" s="34">
        <v>6</v>
      </c>
      <c r="B74" s="35" t="s">
        <v>3135</v>
      </c>
      <c r="C74" s="34" t="s">
        <v>3136</v>
      </c>
      <c r="D74" s="35" t="s">
        <v>3137</v>
      </c>
      <c r="E74" s="36">
        <v>957722.65</v>
      </c>
      <c r="F74" s="149"/>
      <c r="G74" s="36">
        <v>0</v>
      </c>
      <c r="H74" s="36">
        <v>0</v>
      </c>
      <c r="I74" s="36">
        <v>957722.65</v>
      </c>
      <c r="J74" s="125" t="e">
        <f>VLOOKUP(B74,#REF!,1,0)</f>
        <v>#REF!</v>
      </c>
      <c r="K74" s="125" t="e">
        <f>VLOOKUP(B74,#REF!,1,0)</f>
        <v>#REF!</v>
      </c>
    </row>
    <row r="75" spans="1:11" s="125" customFormat="1">
      <c r="A75" s="34">
        <v>6</v>
      </c>
      <c r="B75" s="35" t="s">
        <v>3138</v>
      </c>
      <c r="C75" s="34" t="s">
        <v>3139</v>
      </c>
      <c r="D75" s="35" t="s">
        <v>3140</v>
      </c>
      <c r="E75" s="36">
        <v>-27263.49</v>
      </c>
      <c r="F75" s="149"/>
      <c r="G75" s="36">
        <v>6966.27</v>
      </c>
      <c r="H75" s="36">
        <v>0</v>
      </c>
      <c r="I75" s="36">
        <v>-20297.22</v>
      </c>
      <c r="J75" s="125" t="e">
        <f>VLOOKUP(B75,#REF!,1,0)</f>
        <v>#REF!</v>
      </c>
      <c r="K75" s="125" t="e">
        <f>VLOOKUP(B75,#REF!,1,0)</f>
        <v>#REF!</v>
      </c>
    </row>
    <row r="76" spans="1:11" s="125" customFormat="1">
      <c r="A76" s="34">
        <v>3</v>
      </c>
      <c r="B76" s="35" t="s">
        <v>3141</v>
      </c>
      <c r="C76" s="34" t="s">
        <v>1</v>
      </c>
      <c r="D76" s="35" t="s">
        <v>3142</v>
      </c>
      <c r="E76" s="36">
        <v>-11211483.810000001</v>
      </c>
      <c r="F76" s="149"/>
      <c r="G76" s="36">
        <v>744256.27</v>
      </c>
      <c r="H76" s="36">
        <v>619551.38</v>
      </c>
      <c r="I76" s="36">
        <v>-11086778.92</v>
      </c>
      <c r="J76" s="125" t="e">
        <f>VLOOKUP(B76,#REF!,1,0)</f>
        <v>#REF!</v>
      </c>
      <c r="K76" s="125" t="e">
        <f>VLOOKUP(B76,#REF!,1,0)</f>
        <v>#REF!</v>
      </c>
    </row>
    <row r="77" spans="1:11" s="125" customFormat="1">
      <c r="A77" s="34">
        <v>4</v>
      </c>
      <c r="B77" s="35" t="s">
        <v>3143</v>
      </c>
      <c r="C77" s="34" t="s">
        <v>1</v>
      </c>
      <c r="D77" s="35" t="s">
        <v>3144</v>
      </c>
      <c r="E77" s="36">
        <v>-10289910.289999999</v>
      </c>
      <c r="F77" s="149"/>
      <c r="G77" s="36">
        <v>674630.06</v>
      </c>
      <c r="H77" s="36">
        <v>481973.4</v>
      </c>
      <c r="I77" s="36">
        <v>-10097253.630000001</v>
      </c>
      <c r="J77" s="125" t="e">
        <f>VLOOKUP(B77,#REF!,1,0)</f>
        <v>#REF!</v>
      </c>
      <c r="K77" s="125" t="e">
        <f>VLOOKUP(B77,#REF!,1,0)</f>
        <v>#REF!</v>
      </c>
    </row>
    <row r="78" spans="1:11" s="125" customFormat="1">
      <c r="A78" s="34">
        <v>6</v>
      </c>
      <c r="B78" s="35" t="s">
        <v>3145</v>
      </c>
      <c r="C78" s="34" t="s">
        <v>3146</v>
      </c>
      <c r="D78" s="35" t="s">
        <v>3147</v>
      </c>
      <c r="E78" s="36">
        <v>-59111.24</v>
      </c>
      <c r="F78" s="149"/>
      <c r="G78" s="36">
        <v>20754.009999999998</v>
      </c>
      <c r="H78" s="36">
        <v>33630.67</v>
      </c>
      <c r="I78" s="36">
        <v>-71987.899999999994</v>
      </c>
      <c r="J78" s="125" t="e">
        <f>VLOOKUP(B78,#REF!,1,0)</f>
        <v>#REF!</v>
      </c>
      <c r="K78" s="125" t="e">
        <f>VLOOKUP(B78,#REF!,1,0)</f>
        <v>#REF!</v>
      </c>
    </row>
    <row r="79" spans="1:11" s="125" customFormat="1">
      <c r="A79" s="34">
        <v>6</v>
      </c>
      <c r="B79" s="35" t="s">
        <v>3148</v>
      </c>
      <c r="C79" s="34" t="s">
        <v>3149</v>
      </c>
      <c r="D79" s="35" t="s">
        <v>3150</v>
      </c>
      <c r="E79" s="36">
        <v>-9697354.3599999994</v>
      </c>
      <c r="F79" s="149"/>
      <c r="G79" s="36">
        <v>513676.61</v>
      </c>
      <c r="H79" s="36">
        <v>327684.8</v>
      </c>
      <c r="I79" s="36">
        <v>-9511362.5500000007</v>
      </c>
      <c r="J79" s="125" t="e">
        <f>VLOOKUP(B79,#REF!,1,0)</f>
        <v>#REF!</v>
      </c>
      <c r="K79" s="125" t="e">
        <f>VLOOKUP(B79,#REF!,1,0)</f>
        <v>#REF!</v>
      </c>
    </row>
    <row r="80" spans="1:11" s="125" customFormat="1">
      <c r="A80" s="34">
        <v>6</v>
      </c>
      <c r="B80" s="35" t="s">
        <v>3151</v>
      </c>
      <c r="C80" s="34" t="s">
        <v>3152</v>
      </c>
      <c r="D80" s="35" t="s">
        <v>3153</v>
      </c>
      <c r="E80" s="36">
        <v>-149841.73000000001</v>
      </c>
      <c r="F80" s="149"/>
      <c r="G80" s="36">
        <v>49135.88</v>
      </c>
      <c r="H80" s="36">
        <v>22512.94</v>
      </c>
      <c r="I80" s="36">
        <v>-123218.79</v>
      </c>
      <c r="J80" s="125" t="e">
        <f>VLOOKUP(B80,#REF!,1,0)</f>
        <v>#REF!</v>
      </c>
      <c r="K80" s="125" t="e">
        <f>VLOOKUP(B80,#REF!,1,0)</f>
        <v>#REF!</v>
      </c>
    </row>
    <row r="81" spans="1:11" s="125" customFormat="1">
      <c r="A81" s="34">
        <v>6</v>
      </c>
      <c r="B81" s="35" t="s">
        <v>3154</v>
      </c>
      <c r="C81" s="34" t="s">
        <v>3155</v>
      </c>
      <c r="D81" s="35" t="s">
        <v>3156</v>
      </c>
      <c r="E81" s="36">
        <v>-111543.26</v>
      </c>
      <c r="F81" s="149"/>
      <c r="G81" s="36">
        <v>30078.41</v>
      </c>
      <c r="H81" s="36">
        <v>35008.94</v>
      </c>
      <c r="I81" s="36">
        <v>-116473.79</v>
      </c>
      <c r="J81" s="125" t="e">
        <f>VLOOKUP(B81,#REF!,1,0)</f>
        <v>#REF!</v>
      </c>
      <c r="K81" s="125" t="e">
        <f>VLOOKUP(B81,#REF!,1,0)</f>
        <v>#REF!</v>
      </c>
    </row>
    <row r="82" spans="1:11" s="125" customFormat="1">
      <c r="A82" s="34">
        <v>6</v>
      </c>
      <c r="B82" s="35" t="s">
        <v>3157</v>
      </c>
      <c r="C82" s="34" t="s">
        <v>3158</v>
      </c>
      <c r="D82" s="35" t="s">
        <v>3159</v>
      </c>
      <c r="E82" s="36">
        <v>-272059.7</v>
      </c>
      <c r="F82" s="149"/>
      <c r="G82" s="36">
        <v>60985.15</v>
      </c>
      <c r="H82" s="36">
        <v>63136.05</v>
      </c>
      <c r="I82" s="36">
        <v>-274210.59999999998</v>
      </c>
      <c r="J82" s="125" t="e">
        <f>VLOOKUP(B82,#REF!,1,0)</f>
        <v>#REF!</v>
      </c>
      <c r="K82" s="125" t="e">
        <f>VLOOKUP(B82,#REF!,1,0)</f>
        <v>#REF!</v>
      </c>
    </row>
    <row r="83" spans="1:11" s="125" customFormat="1">
      <c r="A83" s="34">
        <v>4</v>
      </c>
      <c r="B83" s="35" t="s">
        <v>3160</v>
      </c>
      <c r="C83" s="34" t="s">
        <v>1</v>
      </c>
      <c r="D83" s="35" t="s">
        <v>3161</v>
      </c>
      <c r="E83" s="36">
        <v>-620202.32999999996</v>
      </c>
      <c r="F83" s="149"/>
      <c r="G83" s="36">
        <v>61749.21</v>
      </c>
      <c r="H83" s="36">
        <v>134843.82</v>
      </c>
      <c r="I83" s="36">
        <v>-693296.94</v>
      </c>
      <c r="J83" s="125" t="e">
        <f>VLOOKUP(B83,#REF!,1,0)</f>
        <v>#REF!</v>
      </c>
      <c r="K83" s="125" t="e">
        <f>VLOOKUP(B83,#REF!,1,0)</f>
        <v>#REF!</v>
      </c>
    </row>
    <row r="84" spans="1:11" s="125" customFormat="1">
      <c r="A84" s="34">
        <v>6</v>
      </c>
      <c r="B84" s="35" t="s">
        <v>3162</v>
      </c>
      <c r="C84" s="34" t="s">
        <v>3163</v>
      </c>
      <c r="D84" s="35" t="s">
        <v>3164</v>
      </c>
      <c r="E84" s="36">
        <v>-620202.32999999996</v>
      </c>
      <c r="F84" s="149"/>
      <c r="G84" s="36">
        <v>61749.21</v>
      </c>
      <c r="H84" s="36">
        <v>134843.82</v>
      </c>
      <c r="I84" s="36">
        <v>-693296.94</v>
      </c>
      <c r="J84" s="125" t="e">
        <f>VLOOKUP(B84,#REF!,1,0)</f>
        <v>#REF!</v>
      </c>
      <c r="K84" s="125" t="e">
        <f>VLOOKUP(B84,#REF!,1,0)</f>
        <v>#REF!</v>
      </c>
    </row>
    <row r="85" spans="1:11" s="125" customFormat="1">
      <c r="A85" s="34">
        <v>4</v>
      </c>
      <c r="B85" s="35" t="s">
        <v>3165</v>
      </c>
      <c r="C85" s="34" t="s">
        <v>1</v>
      </c>
      <c r="D85" s="35" t="s">
        <v>3166</v>
      </c>
      <c r="E85" s="36">
        <v>-301371.19</v>
      </c>
      <c r="F85" s="149"/>
      <c r="G85" s="36">
        <v>7877</v>
      </c>
      <c r="H85" s="36">
        <v>2734.16</v>
      </c>
      <c r="I85" s="36">
        <v>-296228.34999999998</v>
      </c>
      <c r="J85" s="125" t="e">
        <f>VLOOKUP(B85,#REF!,1,0)</f>
        <v>#REF!</v>
      </c>
      <c r="K85" s="125" t="e">
        <f>VLOOKUP(B85,#REF!,1,0)</f>
        <v>#REF!</v>
      </c>
    </row>
    <row r="86" spans="1:11" s="125" customFormat="1">
      <c r="A86" s="34">
        <v>6</v>
      </c>
      <c r="B86" s="35" t="s">
        <v>3167</v>
      </c>
      <c r="C86" s="34" t="s">
        <v>3168</v>
      </c>
      <c r="D86" s="35" t="s">
        <v>3169</v>
      </c>
      <c r="E86" s="36">
        <v>-35420.68</v>
      </c>
      <c r="F86" s="149"/>
      <c r="G86" s="36">
        <v>5211.1499999999996</v>
      </c>
      <c r="H86" s="36">
        <v>787.65</v>
      </c>
      <c r="I86" s="36">
        <v>-30997.18</v>
      </c>
      <c r="J86" s="125" t="e">
        <f>VLOOKUP(B86,#REF!,1,0)</f>
        <v>#REF!</v>
      </c>
      <c r="K86" s="125" t="e">
        <f>VLOOKUP(B86,#REF!,1,0)</f>
        <v>#REF!</v>
      </c>
    </row>
    <row r="87" spans="1:11" s="125" customFormat="1">
      <c r="A87" s="34">
        <v>6</v>
      </c>
      <c r="B87" s="35" t="s">
        <v>3173</v>
      </c>
      <c r="C87" s="34" t="s">
        <v>3174</v>
      </c>
      <c r="D87" s="35" t="s">
        <v>3175</v>
      </c>
      <c r="E87" s="36">
        <v>-253515.43</v>
      </c>
      <c r="F87" s="149"/>
      <c r="G87" s="36">
        <v>1940.29</v>
      </c>
      <c r="H87" s="36">
        <v>1861.9</v>
      </c>
      <c r="I87" s="36">
        <v>-253437.04</v>
      </c>
      <c r="J87" s="125" t="e">
        <f>VLOOKUP(B87,#REF!,1,0)</f>
        <v>#REF!</v>
      </c>
      <c r="K87" s="125" t="e">
        <f>VLOOKUP(B87,#REF!,1,0)</f>
        <v>#REF!</v>
      </c>
    </row>
    <row r="88" spans="1:11" s="125" customFormat="1">
      <c r="A88" s="34">
        <v>6</v>
      </c>
      <c r="B88" s="35" t="s">
        <v>3176</v>
      </c>
      <c r="C88" s="34" t="s">
        <v>3177</v>
      </c>
      <c r="D88" s="35" t="s">
        <v>3178</v>
      </c>
      <c r="E88" s="36">
        <v>-12435.08</v>
      </c>
      <c r="F88" s="149"/>
      <c r="G88" s="36">
        <v>725.56</v>
      </c>
      <c r="H88" s="36">
        <v>84.61</v>
      </c>
      <c r="I88" s="36">
        <v>-11794.13</v>
      </c>
      <c r="J88" s="125" t="e">
        <f>VLOOKUP(B88,#REF!,1,0)</f>
        <v>#REF!</v>
      </c>
      <c r="K88" s="125" t="e">
        <f>VLOOKUP(B88,#REF!,1,0)</f>
        <v>#REF!</v>
      </c>
    </row>
    <row r="89" spans="1:11" s="125" customFormat="1">
      <c r="A89" s="34">
        <v>2</v>
      </c>
      <c r="B89" s="35" t="s">
        <v>3179</v>
      </c>
      <c r="C89" s="34" t="s">
        <v>1</v>
      </c>
      <c r="D89" s="35" t="s">
        <v>3180</v>
      </c>
      <c r="E89" s="36">
        <v>4259983.66</v>
      </c>
      <c r="F89" s="149"/>
      <c r="G89" s="36">
        <v>841819341.09000003</v>
      </c>
      <c r="H89" s="36">
        <v>841725172.79999995</v>
      </c>
      <c r="I89" s="36">
        <v>4354151.95</v>
      </c>
      <c r="J89" s="125" t="e">
        <f>VLOOKUP(B89,#REF!,1,0)</f>
        <v>#REF!</v>
      </c>
      <c r="K89" s="125" t="e">
        <f>VLOOKUP(B89,#REF!,1,0)</f>
        <v>#REF!</v>
      </c>
    </row>
    <row r="90" spans="1:11" s="125" customFormat="1">
      <c r="A90" s="34">
        <v>3</v>
      </c>
      <c r="B90" s="35" t="s">
        <v>3181</v>
      </c>
      <c r="C90" s="34" t="s">
        <v>1</v>
      </c>
      <c r="D90" s="35" t="s">
        <v>3182</v>
      </c>
      <c r="E90" s="36">
        <v>150365.73000000001</v>
      </c>
      <c r="F90" s="149"/>
      <c r="G90" s="36">
        <v>66272.399999999994</v>
      </c>
      <c r="H90" s="36">
        <v>39887.199999999997</v>
      </c>
      <c r="I90" s="36">
        <v>176750.93</v>
      </c>
      <c r="J90" s="125" t="e">
        <f>VLOOKUP(B90,#REF!,1,0)</f>
        <v>#REF!</v>
      </c>
      <c r="K90" s="125" t="e">
        <f>VLOOKUP(B90,#REF!,1,0)</f>
        <v>#REF!</v>
      </c>
    </row>
    <row r="91" spans="1:11" s="125" customFormat="1">
      <c r="A91" s="34">
        <v>4</v>
      </c>
      <c r="B91" s="35" t="s">
        <v>3183</v>
      </c>
      <c r="C91" s="34" t="s">
        <v>1</v>
      </c>
      <c r="D91" s="35" t="s">
        <v>3184</v>
      </c>
      <c r="E91" s="36">
        <v>150365.73000000001</v>
      </c>
      <c r="F91" s="149"/>
      <c r="G91" s="36">
        <v>66272.399999999994</v>
      </c>
      <c r="H91" s="36">
        <v>39887.199999999997</v>
      </c>
      <c r="I91" s="36">
        <v>176750.93</v>
      </c>
      <c r="J91" s="125" t="e">
        <f>VLOOKUP(B91,#REF!,1,0)</f>
        <v>#REF!</v>
      </c>
      <c r="K91" s="125" t="e">
        <f>VLOOKUP(B91,#REF!,1,0)</f>
        <v>#REF!</v>
      </c>
    </row>
    <row r="92" spans="1:11" s="125" customFormat="1">
      <c r="A92" s="34">
        <v>6</v>
      </c>
      <c r="B92" s="35" t="s">
        <v>3185</v>
      </c>
      <c r="C92" s="34" t="s">
        <v>3186</v>
      </c>
      <c r="D92" s="35" t="s">
        <v>3187</v>
      </c>
      <c r="E92" s="36">
        <v>150365.73000000001</v>
      </c>
      <c r="F92" s="149"/>
      <c r="G92" s="36">
        <v>66272.399999999994</v>
      </c>
      <c r="H92" s="36">
        <v>39887.199999999997</v>
      </c>
      <c r="I92" s="36">
        <v>176750.93</v>
      </c>
      <c r="J92" s="125" t="e">
        <f>VLOOKUP(B92,#REF!,1,0)</f>
        <v>#REF!</v>
      </c>
      <c r="K92" s="125" t="e">
        <f>VLOOKUP(B92,#REF!,1,0)</f>
        <v>#REF!</v>
      </c>
    </row>
    <row r="93" spans="1:11" s="125" customFormat="1">
      <c r="A93" s="34">
        <v>3</v>
      </c>
      <c r="B93" s="35" t="s">
        <v>3188</v>
      </c>
      <c r="C93" s="34" t="s">
        <v>1</v>
      </c>
      <c r="D93" s="35" t="s">
        <v>3189</v>
      </c>
      <c r="E93" s="36">
        <v>100665.7</v>
      </c>
      <c r="F93" s="149"/>
      <c r="G93" s="36">
        <v>381680.7</v>
      </c>
      <c r="H93" s="36">
        <v>385407.74</v>
      </c>
      <c r="I93" s="36">
        <v>96938.66</v>
      </c>
      <c r="J93" s="125" t="e">
        <f>VLOOKUP(B93,#REF!,1,0)</f>
        <v>#REF!</v>
      </c>
      <c r="K93" s="125" t="e">
        <f>VLOOKUP(B93,#REF!,1,0)</f>
        <v>#REF!</v>
      </c>
    </row>
    <row r="94" spans="1:11" s="125" customFormat="1">
      <c r="A94" s="34">
        <v>4</v>
      </c>
      <c r="B94" s="35" t="s">
        <v>3190</v>
      </c>
      <c r="C94" s="34" t="s">
        <v>1</v>
      </c>
      <c r="D94" s="35" t="s">
        <v>3191</v>
      </c>
      <c r="E94" s="36">
        <v>35432.519999999997</v>
      </c>
      <c r="F94" s="149"/>
      <c r="G94" s="36">
        <v>209788.2</v>
      </c>
      <c r="H94" s="36">
        <v>204299.12</v>
      </c>
      <c r="I94" s="36">
        <v>40921.599999999999</v>
      </c>
      <c r="J94" s="125" t="e">
        <f>VLOOKUP(B94,#REF!,1,0)</f>
        <v>#REF!</v>
      </c>
      <c r="K94" s="125" t="e">
        <f>VLOOKUP(B94,#REF!,1,0)</f>
        <v>#REF!</v>
      </c>
    </row>
    <row r="95" spans="1:11" s="125" customFormat="1">
      <c r="A95" s="34">
        <v>6</v>
      </c>
      <c r="B95" s="35" t="s">
        <v>3192</v>
      </c>
      <c r="C95" s="34" t="s">
        <v>3193</v>
      </c>
      <c r="D95" s="35" t="s">
        <v>3194</v>
      </c>
      <c r="E95" s="36">
        <v>2847.96</v>
      </c>
      <c r="F95" s="149"/>
      <c r="G95" s="36">
        <v>2549.52</v>
      </c>
      <c r="H95" s="36">
        <v>2847.96</v>
      </c>
      <c r="I95" s="36">
        <v>2549.52</v>
      </c>
      <c r="J95" s="125" t="e">
        <f>VLOOKUP(B95,#REF!,1,0)</f>
        <v>#REF!</v>
      </c>
      <c r="K95" s="125" t="e">
        <f>VLOOKUP(B95,#REF!,1,0)</f>
        <v>#REF!</v>
      </c>
    </row>
    <row r="96" spans="1:11" s="125" customFormat="1">
      <c r="A96" s="34">
        <v>6</v>
      </c>
      <c r="B96" s="35" t="s">
        <v>3195</v>
      </c>
      <c r="C96" s="34" t="s">
        <v>3196</v>
      </c>
      <c r="D96" s="35" t="s">
        <v>3197</v>
      </c>
      <c r="E96" s="36">
        <v>23309.83</v>
      </c>
      <c r="F96" s="149"/>
      <c r="G96" s="36">
        <v>1381.2</v>
      </c>
      <c r="H96" s="36">
        <v>2.96</v>
      </c>
      <c r="I96" s="36">
        <v>24688.07</v>
      </c>
      <c r="J96" s="125" t="e">
        <f>VLOOKUP(B96,#REF!,1,0)</f>
        <v>#REF!</v>
      </c>
      <c r="K96" s="125" t="e">
        <f>VLOOKUP(B96,#REF!,1,0)</f>
        <v>#REF!</v>
      </c>
    </row>
    <row r="97" spans="1:11" s="125" customFormat="1">
      <c r="A97" s="34">
        <v>6</v>
      </c>
      <c r="B97" s="35" t="s">
        <v>3198</v>
      </c>
      <c r="C97" s="34" t="s">
        <v>3199</v>
      </c>
      <c r="D97" s="35" t="s">
        <v>3200</v>
      </c>
      <c r="E97" s="36">
        <v>110.59</v>
      </c>
      <c r="F97" s="149"/>
      <c r="G97" s="36">
        <v>371.65</v>
      </c>
      <c r="H97" s="36">
        <v>340.3</v>
      </c>
      <c r="I97" s="36">
        <v>141.94</v>
      </c>
      <c r="J97" s="125" t="e">
        <f>VLOOKUP(B97,#REF!,1,0)</f>
        <v>#REF!</v>
      </c>
      <c r="K97" s="125" t="e">
        <f>VLOOKUP(B97,#REF!,1,0)</f>
        <v>#REF!</v>
      </c>
    </row>
    <row r="98" spans="1:11" s="125" customFormat="1">
      <c r="A98" s="34">
        <v>6</v>
      </c>
      <c r="B98" s="35" t="s">
        <v>3201</v>
      </c>
      <c r="C98" s="34" t="s">
        <v>3202</v>
      </c>
      <c r="D98" s="35" t="s">
        <v>3203</v>
      </c>
      <c r="E98" s="36">
        <v>4573.1000000000004</v>
      </c>
      <c r="F98" s="149"/>
      <c r="G98" s="36">
        <v>4157.1499999999996</v>
      </c>
      <c r="H98" s="36">
        <v>0</v>
      </c>
      <c r="I98" s="36">
        <v>8730.25</v>
      </c>
      <c r="J98" s="125" t="e">
        <f>VLOOKUP(B98,#REF!,1,0)</f>
        <v>#REF!</v>
      </c>
      <c r="K98" s="125" t="e">
        <f>VLOOKUP(B98,#REF!,1,0)</f>
        <v>#REF!</v>
      </c>
    </row>
    <row r="99" spans="1:11" s="125" customFormat="1">
      <c r="A99" s="34">
        <v>6</v>
      </c>
      <c r="B99" s="35" t="s">
        <v>3204</v>
      </c>
      <c r="C99" s="34" t="s">
        <v>3205</v>
      </c>
      <c r="D99" s="35" t="s">
        <v>3206</v>
      </c>
      <c r="E99" s="36">
        <v>4591.04</v>
      </c>
      <c r="F99" s="149"/>
      <c r="G99" s="36">
        <v>220.78</v>
      </c>
      <c r="H99" s="36">
        <v>0</v>
      </c>
      <c r="I99" s="36">
        <v>4811.82</v>
      </c>
      <c r="J99" s="125" t="e">
        <f>VLOOKUP(B99,#REF!,1,0)</f>
        <v>#REF!</v>
      </c>
      <c r="K99" s="125" t="e">
        <f>VLOOKUP(B99,#REF!,1,0)</f>
        <v>#REF!</v>
      </c>
    </row>
    <row r="100" spans="1:11" s="125" customFormat="1">
      <c r="A100" s="34">
        <v>4</v>
      </c>
      <c r="B100" s="35" t="s">
        <v>3207</v>
      </c>
      <c r="C100" s="34" t="s">
        <v>1</v>
      </c>
      <c r="D100" s="35" t="s">
        <v>3208</v>
      </c>
      <c r="E100" s="36">
        <v>65233.18</v>
      </c>
      <c r="F100" s="149"/>
      <c r="G100" s="36">
        <v>171892.5</v>
      </c>
      <c r="H100" s="36">
        <v>181108.62</v>
      </c>
      <c r="I100" s="36">
        <v>56017.06</v>
      </c>
      <c r="J100" s="125" t="e">
        <f>VLOOKUP(B100,#REF!,1,0)</f>
        <v>#REF!</v>
      </c>
      <c r="K100" s="125" t="e">
        <f>VLOOKUP(B100,#REF!,1,0)</f>
        <v>#REF!</v>
      </c>
    </row>
    <row r="101" spans="1:11" s="125" customFormat="1">
      <c r="A101" s="34">
        <v>6</v>
      </c>
      <c r="B101" s="35" t="s">
        <v>3209</v>
      </c>
      <c r="C101" s="34" t="s">
        <v>3210</v>
      </c>
      <c r="D101" s="35" t="s">
        <v>3211</v>
      </c>
      <c r="E101" s="36">
        <v>64327.74</v>
      </c>
      <c r="F101" s="149"/>
      <c r="G101" s="36">
        <v>54923.85</v>
      </c>
      <c r="H101" s="36">
        <v>64327.74</v>
      </c>
      <c r="I101" s="36">
        <v>54923.85</v>
      </c>
      <c r="J101" s="125" t="e">
        <f>VLOOKUP(B101,#REF!,1,0)</f>
        <v>#REF!</v>
      </c>
      <c r="K101" s="125" t="e">
        <f>VLOOKUP(B101,#REF!,1,0)</f>
        <v>#REF!</v>
      </c>
    </row>
    <row r="102" spans="1:11" s="125" customFormat="1">
      <c r="A102" s="34">
        <v>6</v>
      </c>
      <c r="B102" s="35" t="s">
        <v>3212</v>
      </c>
      <c r="C102" s="34" t="s">
        <v>3213</v>
      </c>
      <c r="D102" s="35" t="s">
        <v>3214</v>
      </c>
      <c r="E102" s="36">
        <v>905.44</v>
      </c>
      <c r="F102" s="149"/>
      <c r="G102" s="36">
        <v>1457.26</v>
      </c>
      <c r="H102" s="36">
        <v>1269.49</v>
      </c>
      <c r="I102" s="36">
        <v>1093.21</v>
      </c>
      <c r="J102" s="125" t="e">
        <f>VLOOKUP(B102,#REF!,1,0)</f>
        <v>#REF!</v>
      </c>
      <c r="K102" s="125" t="e">
        <f>VLOOKUP(B102,#REF!,1,0)</f>
        <v>#REF!</v>
      </c>
    </row>
    <row r="103" spans="1:11" s="125" customFormat="1">
      <c r="A103" s="34">
        <v>3</v>
      </c>
      <c r="B103" s="35" t="s">
        <v>3215</v>
      </c>
      <c r="C103" s="34" t="s">
        <v>1</v>
      </c>
      <c r="D103" s="35" t="s">
        <v>3216</v>
      </c>
      <c r="E103" s="36">
        <v>4114137.64</v>
      </c>
      <c r="F103" s="149"/>
      <c r="G103" s="36">
        <v>841354805.02999997</v>
      </c>
      <c r="H103" s="36">
        <v>841283804.91999996</v>
      </c>
      <c r="I103" s="36">
        <v>4185137.75</v>
      </c>
      <c r="J103" s="125" t="e">
        <f>VLOOKUP(B103,#REF!,1,0)</f>
        <v>#REF!</v>
      </c>
      <c r="K103" s="125" t="e">
        <f>VLOOKUP(B103,#REF!,1,0)</f>
        <v>#REF!</v>
      </c>
    </row>
    <row r="104" spans="1:11" s="125" customFormat="1">
      <c r="A104" s="34">
        <v>4</v>
      </c>
      <c r="B104" s="35" t="s">
        <v>3217</v>
      </c>
      <c r="C104" s="34" t="s">
        <v>1</v>
      </c>
      <c r="D104" s="35" t="s">
        <v>3218</v>
      </c>
      <c r="E104" s="36">
        <v>203612.06</v>
      </c>
      <c r="F104" s="149"/>
      <c r="G104" s="36">
        <v>297824.09999999998</v>
      </c>
      <c r="H104" s="36">
        <v>289752.44</v>
      </c>
      <c r="I104" s="36">
        <v>211683.72</v>
      </c>
      <c r="J104" s="125" t="e">
        <f>VLOOKUP(B104,#REF!,1,0)</f>
        <v>#REF!</v>
      </c>
      <c r="K104" s="125" t="e">
        <f>VLOOKUP(B104,#REF!,1,0)</f>
        <v>#REF!</v>
      </c>
    </row>
    <row r="105" spans="1:11" s="125" customFormat="1">
      <c r="A105" s="34">
        <v>6</v>
      </c>
      <c r="B105" s="35" t="s">
        <v>5911</v>
      </c>
      <c r="C105" s="34" t="s">
        <v>5912</v>
      </c>
      <c r="D105" s="35" t="s">
        <v>5913</v>
      </c>
      <c r="E105" s="36">
        <v>203612.06</v>
      </c>
      <c r="F105" s="149"/>
      <c r="G105" s="36">
        <v>7733.06</v>
      </c>
      <c r="H105" s="36">
        <v>3054.12</v>
      </c>
      <c r="I105" s="36">
        <v>208291</v>
      </c>
      <c r="J105" s="125" t="e">
        <f>VLOOKUP(B105,#REF!,1,0)</f>
        <v>#REF!</v>
      </c>
      <c r="K105" s="125" t="e">
        <f>VLOOKUP(B105,#REF!,1,0)</f>
        <v>#REF!</v>
      </c>
    </row>
    <row r="106" spans="1:11" s="125" customFormat="1">
      <c r="A106" s="34">
        <v>6</v>
      </c>
      <c r="B106" s="35" t="s">
        <v>3222</v>
      </c>
      <c r="C106" s="34" t="s">
        <v>3223</v>
      </c>
      <c r="D106" s="35" t="s">
        <v>3224</v>
      </c>
      <c r="E106" s="36">
        <v>0</v>
      </c>
      <c r="F106" s="149"/>
      <c r="G106" s="36">
        <v>35880.35</v>
      </c>
      <c r="H106" s="36">
        <v>32487.63</v>
      </c>
      <c r="I106" s="36">
        <v>3392.72</v>
      </c>
      <c r="J106" s="144" t="e">
        <f>VLOOKUP(B106,#REF!,1,0)</f>
        <v>#REF!</v>
      </c>
      <c r="K106" s="125" t="e">
        <f>VLOOKUP(B106,#REF!,1,0)</f>
        <v>#REF!</v>
      </c>
    </row>
    <row r="107" spans="1:11" s="125" customFormat="1">
      <c r="A107" s="34">
        <v>4</v>
      </c>
      <c r="B107" s="35" t="s">
        <v>3234</v>
      </c>
      <c r="C107" s="34" t="s">
        <v>1</v>
      </c>
      <c r="D107" s="35" t="s">
        <v>3235</v>
      </c>
      <c r="E107" s="36">
        <v>62354.68</v>
      </c>
      <c r="F107" s="149"/>
      <c r="G107" s="36">
        <v>267817.26</v>
      </c>
      <c r="H107" s="36">
        <v>202911.13</v>
      </c>
      <c r="I107" s="36">
        <v>127260.81</v>
      </c>
      <c r="J107" s="125" t="e">
        <f>VLOOKUP(B107,#REF!,1,0)</f>
        <v>#REF!</v>
      </c>
      <c r="K107" s="125" t="e">
        <f>VLOOKUP(B107,#REF!,1,0)</f>
        <v>#REF!</v>
      </c>
    </row>
    <row r="108" spans="1:11" s="125" customFormat="1">
      <c r="A108" s="34">
        <v>6</v>
      </c>
      <c r="B108" s="35" t="s">
        <v>3236</v>
      </c>
      <c r="C108" s="34" t="s">
        <v>3237</v>
      </c>
      <c r="D108" s="35" t="s">
        <v>3238</v>
      </c>
      <c r="E108" s="36">
        <v>18265.150000000001</v>
      </c>
      <c r="F108" s="149"/>
      <c r="G108" s="36">
        <v>28440.27</v>
      </c>
      <c r="H108" s="36">
        <v>29799.46</v>
      </c>
      <c r="I108" s="36">
        <v>16905.96</v>
      </c>
      <c r="J108" s="125" t="e">
        <f>VLOOKUP(B108,#REF!,1,0)</f>
        <v>#REF!</v>
      </c>
      <c r="K108" s="125" t="e">
        <f>VLOOKUP(B108,#REF!,1,0)</f>
        <v>#REF!</v>
      </c>
    </row>
    <row r="109" spans="1:11" s="125" customFormat="1">
      <c r="A109" s="34">
        <v>6</v>
      </c>
      <c r="B109" s="35" t="s">
        <v>3242</v>
      </c>
      <c r="C109" s="34" t="s">
        <v>3243</v>
      </c>
      <c r="D109" s="35" t="s">
        <v>3244</v>
      </c>
      <c r="E109" s="36">
        <v>38974.49</v>
      </c>
      <c r="F109" s="149"/>
      <c r="G109" s="36">
        <v>168520.99</v>
      </c>
      <c r="H109" s="36">
        <v>97520.99</v>
      </c>
      <c r="I109" s="36">
        <v>109974.49</v>
      </c>
      <c r="J109" s="125" t="e">
        <f>VLOOKUP(B109,#REF!,1,0)</f>
        <v>#REF!</v>
      </c>
      <c r="K109" s="125" t="e">
        <f>VLOOKUP(B109,#REF!,1,0)</f>
        <v>#REF!</v>
      </c>
    </row>
    <row r="110" spans="1:11" s="125" customFormat="1">
      <c r="A110" s="34">
        <v>6</v>
      </c>
      <c r="B110" s="35" t="s">
        <v>5949</v>
      </c>
      <c r="C110" s="34" t="s">
        <v>5950</v>
      </c>
      <c r="D110" s="35" t="s">
        <v>5951</v>
      </c>
      <c r="E110" s="36">
        <v>5115.04</v>
      </c>
      <c r="F110" s="149"/>
      <c r="G110" s="36">
        <v>32846.870000000003</v>
      </c>
      <c r="H110" s="36">
        <v>37581.550000000003</v>
      </c>
      <c r="I110" s="36">
        <v>380.36</v>
      </c>
      <c r="J110" s="125" t="e">
        <f>VLOOKUP(B110,#REF!,1,0)</f>
        <v>#REF!</v>
      </c>
      <c r="K110" s="125" t="e">
        <f>VLOOKUP(B110,#REF!,1,0)</f>
        <v>#REF!</v>
      </c>
    </row>
    <row r="111" spans="1:11" s="125" customFormat="1">
      <c r="A111" s="34">
        <v>4</v>
      </c>
      <c r="B111" s="35" t="s">
        <v>3248</v>
      </c>
      <c r="C111" s="34" t="s">
        <v>1</v>
      </c>
      <c r="D111" s="35" t="s">
        <v>3249</v>
      </c>
      <c r="E111" s="36">
        <v>259023.43</v>
      </c>
      <c r="F111" s="149"/>
      <c r="G111" s="36">
        <v>0</v>
      </c>
      <c r="H111" s="36">
        <v>0</v>
      </c>
      <c r="I111" s="36">
        <v>259023.43</v>
      </c>
      <c r="J111" s="125" t="e">
        <f>VLOOKUP(B111,#REF!,1,0)</f>
        <v>#REF!</v>
      </c>
      <c r="K111" s="125" t="e">
        <f>VLOOKUP(B111,#REF!,1,0)</f>
        <v>#REF!</v>
      </c>
    </row>
    <row r="112" spans="1:11" s="125" customFormat="1">
      <c r="A112" s="34">
        <v>6</v>
      </c>
      <c r="B112" s="35" t="s">
        <v>3250</v>
      </c>
      <c r="C112" s="34" t="s">
        <v>3251</v>
      </c>
      <c r="D112" s="35" t="s">
        <v>3252</v>
      </c>
      <c r="E112" s="36">
        <v>259023.43</v>
      </c>
      <c r="F112" s="149"/>
      <c r="G112" s="36">
        <v>0</v>
      </c>
      <c r="H112" s="36">
        <v>0</v>
      </c>
      <c r="I112" s="36">
        <v>259023.43</v>
      </c>
      <c r="J112" s="125" t="e">
        <f>VLOOKUP(B112,#REF!,1,0)</f>
        <v>#REF!</v>
      </c>
      <c r="K112" s="125" t="e">
        <f>VLOOKUP(B112,#REF!,1,0)</f>
        <v>#REF!</v>
      </c>
    </row>
    <row r="113" spans="1:11" s="125" customFormat="1">
      <c r="A113" s="34">
        <v>4</v>
      </c>
      <c r="B113" s="35" t="s">
        <v>3253</v>
      </c>
      <c r="C113" s="34" t="s">
        <v>1</v>
      </c>
      <c r="D113" s="35" t="s">
        <v>3254</v>
      </c>
      <c r="E113" s="36">
        <v>2032720.92</v>
      </c>
      <c r="F113" s="149"/>
      <c r="G113" s="36">
        <v>0</v>
      </c>
      <c r="H113" s="36">
        <v>0</v>
      </c>
      <c r="I113" s="36">
        <v>2032720.92</v>
      </c>
      <c r="J113" s="125" t="e">
        <f>VLOOKUP(B113,#REF!,1,0)</f>
        <v>#REF!</v>
      </c>
      <c r="K113" s="125" t="e">
        <f>VLOOKUP(B113,#REF!,1,0)</f>
        <v>#REF!</v>
      </c>
    </row>
    <row r="114" spans="1:11" s="125" customFormat="1">
      <c r="A114" s="34">
        <v>5</v>
      </c>
      <c r="B114" s="35" t="s">
        <v>3255</v>
      </c>
      <c r="C114" s="34" t="s">
        <v>1</v>
      </c>
      <c r="D114" s="35" t="s">
        <v>3256</v>
      </c>
      <c r="E114" s="36">
        <v>2032720.92</v>
      </c>
      <c r="F114" s="149"/>
      <c r="G114" s="36">
        <v>0</v>
      </c>
      <c r="H114" s="36">
        <v>0</v>
      </c>
      <c r="I114" s="36">
        <v>2032720.92</v>
      </c>
      <c r="J114" s="125" t="e">
        <f>VLOOKUP(B114,#REF!,1,0)</f>
        <v>#REF!</v>
      </c>
      <c r="K114" s="125" t="e">
        <f>VLOOKUP(B114,#REF!,1,0)</f>
        <v>#REF!</v>
      </c>
    </row>
    <row r="115" spans="1:11" s="125" customFormat="1">
      <c r="A115" s="34">
        <v>6</v>
      </c>
      <c r="B115" s="35" t="s">
        <v>3257</v>
      </c>
      <c r="C115" s="34" t="s">
        <v>3258</v>
      </c>
      <c r="D115" s="35" t="s">
        <v>3259</v>
      </c>
      <c r="E115" s="36">
        <v>440209.77</v>
      </c>
      <c r="F115" s="149"/>
      <c r="G115" s="36">
        <v>0</v>
      </c>
      <c r="H115" s="36">
        <v>0</v>
      </c>
      <c r="I115" s="36">
        <v>440209.77</v>
      </c>
      <c r="J115" s="125" t="e">
        <f>VLOOKUP(B115,#REF!,1,0)</f>
        <v>#REF!</v>
      </c>
      <c r="K115" s="125" t="e">
        <f>VLOOKUP(B115,#REF!,1,0)</f>
        <v>#REF!</v>
      </c>
    </row>
    <row r="116" spans="1:11" s="125" customFormat="1">
      <c r="A116" s="34">
        <v>6</v>
      </c>
      <c r="B116" s="35" t="s">
        <v>3260</v>
      </c>
      <c r="C116" s="34" t="s">
        <v>3261</v>
      </c>
      <c r="D116" s="35" t="s">
        <v>3262</v>
      </c>
      <c r="E116" s="36">
        <v>1592511.15</v>
      </c>
      <c r="F116" s="149"/>
      <c r="G116" s="36">
        <v>0</v>
      </c>
      <c r="H116" s="36">
        <v>0</v>
      </c>
      <c r="I116" s="36">
        <v>1592511.15</v>
      </c>
      <c r="J116" s="125" t="e">
        <f>VLOOKUP(B116,#REF!,1,0)</f>
        <v>#REF!</v>
      </c>
      <c r="K116" s="125" t="e">
        <f>VLOOKUP(B116,#REF!,1,0)</f>
        <v>#REF!</v>
      </c>
    </row>
    <row r="117" spans="1:11" s="125" customFormat="1">
      <c r="A117" s="34">
        <v>4</v>
      </c>
      <c r="B117" s="35" t="s">
        <v>5591</v>
      </c>
      <c r="C117" s="34" t="s">
        <v>1</v>
      </c>
      <c r="D117" s="35" t="s">
        <v>5592</v>
      </c>
      <c r="E117" s="36">
        <v>266.56</v>
      </c>
      <c r="F117" s="149"/>
      <c r="G117" s="36">
        <v>732.58</v>
      </c>
      <c r="H117" s="36">
        <v>0</v>
      </c>
      <c r="I117" s="36">
        <v>999.14</v>
      </c>
      <c r="J117" s="125" t="e">
        <f>VLOOKUP(B117,#REF!,1,0)</f>
        <v>#REF!</v>
      </c>
      <c r="K117" s="125" t="e">
        <f>VLOOKUP(B117,#REF!,1,0)</f>
        <v>#REF!</v>
      </c>
    </row>
    <row r="118" spans="1:11" s="125" customFormat="1">
      <c r="A118" s="34">
        <v>6</v>
      </c>
      <c r="B118" s="35" t="s">
        <v>5593</v>
      </c>
      <c r="C118" s="34" t="s">
        <v>5594</v>
      </c>
      <c r="D118" s="35" t="s">
        <v>5595</v>
      </c>
      <c r="E118" s="36">
        <v>266.56</v>
      </c>
      <c r="F118" s="149"/>
      <c r="G118" s="36">
        <v>732.58</v>
      </c>
      <c r="H118" s="36">
        <v>0</v>
      </c>
      <c r="I118" s="36">
        <v>999.14</v>
      </c>
      <c r="J118" s="125" t="e">
        <f>VLOOKUP(B118,#REF!,1,0)</f>
        <v>#REF!</v>
      </c>
      <c r="K118" s="125" t="e">
        <f>VLOOKUP(B118,#REF!,1,0)</f>
        <v>#REF!</v>
      </c>
    </row>
    <row r="119" spans="1:11" s="125" customFormat="1">
      <c r="A119" s="34">
        <v>4</v>
      </c>
      <c r="B119" s="35" t="s">
        <v>3268</v>
      </c>
      <c r="C119" s="34" t="s">
        <v>1</v>
      </c>
      <c r="D119" s="35" t="s">
        <v>3269</v>
      </c>
      <c r="E119" s="36">
        <v>1500294.01</v>
      </c>
      <c r="F119" s="149"/>
      <c r="G119" s="36">
        <v>466209.92</v>
      </c>
      <c r="H119" s="36">
        <v>449682.3</v>
      </c>
      <c r="I119" s="36">
        <v>1516821.63</v>
      </c>
      <c r="J119" s="125" t="e">
        <f>VLOOKUP(B119,#REF!,1,0)</f>
        <v>#REF!</v>
      </c>
      <c r="K119" s="125" t="e">
        <f>VLOOKUP(B119,#REF!,1,0)</f>
        <v>#REF!</v>
      </c>
    </row>
    <row r="120" spans="1:11" s="125" customFormat="1">
      <c r="A120" s="34">
        <v>5</v>
      </c>
      <c r="B120" s="35" t="s">
        <v>3270</v>
      </c>
      <c r="C120" s="34" t="s">
        <v>1</v>
      </c>
      <c r="D120" s="35" t="s">
        <v>3271</v>
      </c>
      <c r="E120" s="36">
        <v>1500294.01</v>
      </c>
      <c r="F120" s="149"/>
      <c r="G120" s="36">
        <v>466209.92</v>
      </c>
      <c r="H120" s="36">
        <v>449682.3</v>
      </c>
      <c r="I120" s="36">
        <v>1516821.63</v>
      </c>
      <c r="J120" s="125" t="e">
        <f>VLOOKUP(B120,#REF!,1,0)</f>
        <v>#REF!</v>
      </c>
      <c r="K120" s="125" t="e">
        <f>VLOOKUP(B120,#REF!,1,0)</f>
        <v>#REF!</v>
      </c>
    </row>
    <row r="121" spans="1:11" s="125" customFormat="1">
      <c r="A121" s="34">
        <v>6</v>
      </c>
      <c r="B121" s="35" t="s">
        <v>3272</v>
      </c>
      <c r="C121" s="34" t="s">
        <v>3273</v>
      </c>
      <c r="D121" s="35" t="s">
        <v>3274</v>
      </c>
      <c r="E121" s="36">
        <v>1235000</v>
      </c>
      <c r="F121" s="149"/>
      <c r="G121" s="36">
        <v>0</v>
      </c>
      <c r="H121" s="36">
        <v>0</v>
      </c>
      <c r="I121" s="36">
        <v>1235000</v>
      </c>
      <c r="J121" s="125" t="e">
        <f>VLOOKUP(B121,#REF!,1,0)</f>
        <v>#REF!</v>
      </c>
      <c r="K121" s="125" t="e">
        <f>VLOOKUP(B121,#REF!,1,0)</f>
        <v>#REF!</v>
      </c>
    </row>
    <row r="122" spans="1:11" s="125" customFormat="1">
      <c r="A122" s="34">
        <v>6</v>
      </c>
      <c r="B122" s="35" t="s">
        <v>3275</v>
      </c>
      <c r="C122" s="34" t="s">
        <v>3276</v>
      </c>
      <c r="D122" s="35" t="s">
        <v>3277</v>
      </c>
      <c r="E122" s="36">
        <v>265294.01</v>
      </c>
      <c r="F122" s="149"/>
      <c r="G122" s="36">
        <v>466209.92</v>
      </c>
      <c r="H122" s="36">
        <v>449682.3</v>
      </c>
      <c r="I122" s="36">
        <v>281821.63</v>
      </c>
      <c r="J122" s="125" t="e">
        <f>VLOOKUP(B122,#REF!,1,0)</f>
        <v>#REF!</v>
      </c>
      <c r="K122" s="125" t="e">
        <f>VLOOKUP(B122,#REF!,1,0)</f>
        <v>#REF!</v>
      </c>
    </row>
    <row r="123" spans="1:11" s="125" customFormat="1">
      <c r="A123" s="34">
        <v>4</v>
      </c>
      <c r="B123" s="35" t="s">
        <v>3278</v>
      </c>
      <c r="C123" s="34" t="s">
        <v>1</v>
      </c>
      <c r="D123" s="35" t="s">
        <v>3279</v>
      </c>
      <c r="E123" s="36">
        <v>55865.98</v>
      </c>
      <c r="F123" s="149"/>
      <c r="G123" s="36">
        <v>840321796.69000006</v>
      </c>
      <c r="H123" s="36">
        <v>840341034.57000005</v>
      </c>
      <c r="I123" s="36">
        <v>36628.1</v>
      </c>
      <c r="J123" s="125" t="e">
        <f>VLOOKUP(B123,#REF!,1,0)</f>
        <v>#REF!</v>
      </c>
      <c r="K123" s="125" t="e">
        <f>VLOOKUP(B123,#REF!,1,0)</f>
        <v>#REF!</v>
      </c>
    </row>
    <row r="124" spans="1:11" s="125" customFormat="1">
      <c r="A124" s="34">
        <v>6</v>
      </c>
      <c r="B124" s="35" t="s">
        <v>3280</v>
      </c>
      <c r="C124" s="34" t="s">
        <v>3281</v>
      </c>
      <c r="D124" s="35" t="s">
        <v>3282</v>
      </c>
      <c r="E124" s="36">
        <v>3873</v>
      </c>
      <c r="F124" s="149"/>
      <c r="G124" s="36">
        <v>7133.58</v>
      </c>
      <c r="H124" s="36">
        <v>7587.21</v>
      </c>
      <c r="I124" s="36">
        <v>3419.37</v>
      </c>
      <c r="J124" s="125" t="e">
        <f>VLOOKUP(B124,#REF!,1,0)</f>
        <v>#REF!</v>
      </c>
      <c r="K124" s="125" t="e">
        <f>VLOOKUP(B124,#REF!,1,0)</f>
        <v>#REF!</v>
      </c>
    </row>
    <row r="125" spans="1:11" s="125" customFormat="1">
      <c r="A125" s="34">
        <v>6</v>
      </c>
      <c r="B125" s="35" t="s">
        <v>3283</v>
      </c>
      <c r="C125" s="34" t="s">
        <v>3284</v>
      </c>
      <c r="D125" s="35" t="s">
        <v>3285</v>
      </c>
      <c r="E125" s="36">
        <v>28059.85</v>
      </c>
      <c r="F125" s="149"/>
      <c r="G125" s="36">
        <v>1701173.46</v>
      </c>
      <c r="H125" s="36">
        <v>1724850.69</v>
      </c>
      <c r="I125" s="36">
        <v>4382.62</v>
      </c>
      <c r="J125" s="125" t="e">
        <f>VLOOKUP(B125,#REF!,1,0)</f>
        <v>#REF!</v>
      </c>
      <c r="K125" s="125" t="e">
        <f>VLOOKUP(B125,#REF!,1,0)</f>
        <v>#REF!</v>
      </c>
    </row>
    <row r="126" spans="1:11" s="125" customFormat="1">
      <c r="A126" s="34">
        <v>6</v>
      </c>
      <c r="B126" s="35" t="s">
        <v>3286</v>
      </c>
      <c r="C126" s="34" t="s">
        <v>3287</v>
      </c>
      <c r="D126" s="35" t="s">
        <v>3288</v>
      </c>
      <c r="E126" s="36">
        <v>23933.13</v>
      </c>
      <c r="F126" s="149"/>
      <c r="G126" s="36">
        <v>223662.4</v>
      </c>
      <c r="H126" s="36">
        <v>218769.42</v>
      </c>
      <c r="I126" s="36">
        <v>28826.11</v>
      </c>
      <c r="J126" s="125" t="e">
        <f>VLOOKUP(B126,#REF!,1,0)</f>
        <v>#REF!</v>
      </c>
      <c r="K126" s="125" t="e">
        <f>VLOOKUP(B126,#REF!,1,0)</f>
        <v>#REF!</v>
      </c>
    </row>
    <row r="127" spans="1:11" s="125" customFormat="1">
      <c r="A127" s="34">
        <v>3</v>
      </c>
      <c r="B127" s="35" t="s">
        <v>3289</v>
      </c>
      <c r="C127" s="34" t="s">
        <v>1</v>
      </c>
      <c r="D127" s="35" t="s">
        <v>3290</v>
      </c>
      <c r="E127" s="36">
        <v>-105185.41</v>
      </c>
      <c r="F127" s="149"/>
      <c r="G127" s="36">
        <v>16582.96</v>
      </c>
      <c r="H127" s="36">
        <v>16072.94</v>
      </c>
      <c r="I127" s="36">
        <v>-104675.39</v>
      </c>
      <c r="J127" s="125" t="e">
        <f>VLOOKUP(B127,#REF!,1,0)</f>
        <v>#REF!</v>
      </c>
      <c r="K127" s="125" t="e">
        <f>VLOOKUP(B127,#REF!,1,0)</f>
        <v>#REF!</v>
      </c>
    </row>
    <row r="128" spans="1:11" s="125" customFormat="1">
      <c r="A128" s="34">
        <v>4</v>
      </c>
      <c r="B128" s="35" t="s">
        <v>3291</v>
      </c>
      <c r="C128" s="34" t="s">
        <v>1</v>
      </c>
      <c r="D128" s="35" t="s">
        <v>3292</v>
      </c>
      <c r="E128" s="36">
        <v>-105185.41</v>
      </c>
      <c r="F128" s="149"/>
      <c r="G128" s="36">
        <v>16582.96</v>
      </c>
      <c r="H128" s="36">
        <v>16072.94</v>
      </c>
      <c r="I128" s="36">
        <v>-104675.39</v>
      </c>
      <c r="J128" s="125" t="e">
        <f>VLOOKUP(B128,#REF!,1,0)</f>
        <v>#REF!</v>
      </c>
      <c r="K128" s="125" t="e">
        <f>VLOOKUP(B128,#REF!,1,0)</f>
        <v>#REF!</v>
      </c>
    </row>
    <row r="129" spans="1:11" s="125" customFormat="1">
      <c r="A129" s="34">
        <v>5</v>
      </c>
      <c r="B129" s="35" t="s">
        <v>3293</v>
      </c>
      <c r="C129" s="34" t="s">
        <v>1</v>
      </c>
      <c r="D129" s="35" t="s">
        <v>3294</v>
      </c>
      <c r="E129" s="36">
        <v>-105185.41</v>
      </c>
      <c r="F129" s="149"/>
      <c r="G129" s="36">
        <v>16582.96</v>
      </c>
      <c r="H129" s="36">
        <v>16072.94</v>
      </c>
      <c r="I129" s="36">
        <v>-104675.39</v>
      </c>
      <c r="J129" s="125" t="e">
        <f>VLOOKUP(B129,#REF!,1,0)</f>
        <v>#REF!</v>
      </c>
      <c r="K129" s="125" t="e">
        <f>VLOOKUP(B129,#REF!,1,0)</f>
        <v>#REF!</v>
      </c>
    </row>
    <row r="130" spans="1:11" s="125" customFormat="1">
      <c r="A130" s="34">
        <v>6</v>
      </c>
      <c r="B130" s="35" t="s">
        <v>3295</v>
      </c>
      <c r="C130" s="34" t="s">
        <v>3296</v>
      </c>
      <c r="D130" s="35" t="s">
        <v>3297</v>
      </c>
      <c r="E130" s="36">
        <v>-105185.41</v>
      </c>
      <c r="F130" s="149"/>
      <c r="G130" s="36">
        <v>16582.96</v>
      </c>
      <c r="H130" s="36">
        <v>16072.94</v>
      </c>
      <c r="I130" s="36">
        <v>-104675.39</v>
      </c>
      <c r="J130" s="125" t="e">
        <f>VLOOKUP(B130,#REF!,1,0)</f>
        <v>#REF!</v>
      </c>
      <c r="K130" s="125" t="e">
        <f>VLOOKUP(B130,#REF!,1,0)</f>
        <v>#REF!</v>
      </c>
    </row>
    <row r="131" spans="1:11" s="125" customFormat="1">
      <c r="A131" s="34">
        <v>2</v>
      </c>
      <c r="B131" s="35" t="s">
        <v>3298</v>
      </c>
      <c r="C131" s="34" t="s">
        <v>1</v>
      </c>
      <c r="D131" s="35" t="s">
        <v>3299</v>
      </c>
      <c r="E131" s="36">
        <v>5703791.3700000001</v>
      </c>
      <c r="F131" s="149"/>
      <c r="G131" s="36">
        <v>6704.16</v>
      </c>
      <c r="H131" s="36">
        <v>350687.72</v>
      </c>
      <c r="I131" s="36">
        <v>5359807.8099999996</v>
      </c>
      <c r="J131" s="125" t="e">
        <f>VLOOKUP(B131,#REF!,1,0)</f>
        <v>#REF!</v>
      </c>
      <c r="K131" s="125" t="e">
        <f>VLOOKUP(B131,#REF!,1,0)</f>
        <v>#REF!</v>
      </c>
    </row>
    <row r="132" spans="1:11" s="125" customFormat="1">
      <c r="A132" s="34">
        <v>3</v>
      </c>
      <c r="B132" s="35" t="s">
        <v>3300</v>
      </c>
      <c r="C132" s="34" t="s">
        <v>1</v>
      </c>
      <c r="D132" s="35" t="s">
        <v>3301</v>
      </c>
      <c r="E132" s="36">
        <v>5607093.1200000001</v>
      </c>
      <c r="F132" s="149"/>
      <c r="G132" s="36">
        <v>28</v>
      </c>
      <c r="H132" s="36">
        <v>324548</v>
      </c>
      <c r="I132" s="36">
        <v>5282573.12</v>
      </c>
      <c r="J132" s="125" t="e">
        <f>VLOOKUP(B132,#REF!,1,0)</f>
        <v>#REF!</v>
      </c>
      <c r="K132" s="125" t="e">
        <f>VLOOKUP(B132,#REF!,1,0)</f>
        <v>#REF!</v>
      </c>
    </row>
    <row r="133" spans="1:11" s="125" customFormat="1">
      <c r="A133" s="34">
        <v>4</v>
      </c>
      <c r="B133" s="35" t="s">
        <v>3302</v>
      </c>
      <c r="C133" s="34" t="s">
        <v>1</v>
      </c>
      <c r="D133" s="35" t="s">
        <v>3303</v>
      </c>
      <c r="E133" s="36">
        <v>5607093.1200000001</v>
      </c>
      <c r="F133" s="149"/>
      <c r="G133" s="36">
        <v>0</v>
      </c>
      <c r="H133" s="36">
        <v>324520</v>
      </c>
      <c r="I133" s="36">
        <v>5282573.12</v>
      </c>
      <c r="J133" s="125" t="e">
        <f>VLOOKUP(B133,#REF!,1,0)</f>
        <v>#REF!</v>
      </c>
      <c r="K133" s="125" t="e">
        <f>VLOOKUP(B133,#REF!,1,0)</f>
        <v>#REF!</v>
      </c>
    </row>
    <row r="134" spans="1:11" s="125" customFormat="1">
      <c r="A134" s="34">
        <v>5</v>
      </c>
      <c r="B134" s="35" t="s">
        <v>3304</v>
      </c>
      <c r="C134" s="34" t="s">
        <v>1</v>
      </c>
      <c r="D134" s="35" t="s">
        <v>3305</v>
      </c>
      <c r="E134" s="36">
        <v>4930555.1500000004</v>
      </c>
      <c r="F134" s="149"/>
      <c r="G134" s="36">
        <v>0</v>
      </c>
      <c r="H134" s="36">
        <v>300000</v>
      </c>
      <c r="I134" s="36">
        <v>4630555.1500000004</v>
      </c>
      <c r="J134" s="125" t="e">
        <f>VLOOKUP(B134,#REF!,1,0)</f>
        <v>#REF!</v>
      </c>
      <c r="K134" s="125" t="e">
        <f>VLOOKUP(B134,#REF!,1,0)</f>
        <v>#REF!</v>
      </c>
    </row>
    <row r="135" spans="1:11" s="125" customFormat="1">
      <c r="A135" s="34">
        <v>6</v>
      </c>
      <c r="B135" s="35" t="s">
        <v>3306</v>
      </c>
      <c r="C135" s="34" t="s">
        <v>3307</v>
      </c>
      <c r="D135" s="35" t="s">
        <v>3308</v>
      </c>
      <c r="E135" s="36">
        <v>4985216.1100000003</v>
      </c>
      <c r="F135" s="149"/>
      <c r="G135" s="36">
        <v>0</v>
      </c>
      <c r="H135" s="36">
        <v>0</v>
      </c>
      <c r="I135" s="36">
        <v>4985216.1100000003</v>
      </c>
      <c r="J135" s="125" t="e">
        <f>VLOOKUP(B135,#REF!,1,0)</f>
        <v>#REF!</v>
      </c>
      <c r="K135" s="125" t="e">
        <f>VLOOKUP(B135,#REF!,1,0)</f>
        <v>#REF!</v>
      </c>
    </row>
    <row r="136" spans="1:11" s="125" customFormat="1">
      <c r="A136" s="34">
        <v>6</v>
      </c>
      <c r="B136" s="35" t="s">
        <v>3309</v>
      </c>
      <c r="C136" s="34" t="s">
        <v>3310</v>
      </c>
      <c r="D136" s="35" t="s">
        <v>3311</v>
      </c>
      <c r="E136" s="36">
        <v>-54660.959999999999</v>
      </c>
      <c r="F136" s="149"/>
      <c r="G136" s="36">
        <v>0</v>
      </c>
      <c r="H136" s="36">
        <v>300000</v>
      </c>
      <c r="I136" s="36">
        <v>-354660.96</v>
      </c>
      <c r="J136" s="125" t="e">
        <f>VLOOKUP(B136,#REF!,1,0)</f>
        <v>#REF!</v>
      </c>
      <c r="K136" s="125" t="e">
        <f>VLOOKUP(B136,#REF!,1,0)</f>
        <v>#REF!</v>
      </c>
    </row>
    <row r="137" spans="1:11" s="125" customFormat="1">
      <c r="A137" s="34">
        <v>5</v>
      </c>
      <c r="B137" s="35" t="s">
        <v>3312</v>
      </c>
      <c r="C137" s="34" t="s">
        <v>1</v>
      </c>
      <c r="D137" s="35" t="s">
        <v>3313</v>
      </c>
      <c r="E137" s="36">
        <v>161537.97</v>
      </c>
      <c r="F137" s="149"/>
      <c r="G137" s="36">
        <v>0</v>
      </c>
      <c r="H137" s="36">
        <v>24520</v>
      </c>
      <c r="I137" s="36">
        <v>137017.97</v>
      </c>
      <c r="J137" s="125" t="e">
        <f>VLOOKUP(B137,#REF!,1,0)</f>
        <v>#REF!</v>
      </c>
      <c r="K137" s="125" t="e">
        <f>VLOOKUP(B137,#REF!,1,0)</f>
        <v>#REF!</v>
      </c>
    </row>
    <row r="138" spans="1:11" s="125" customFormat="1">
      <c r="A138" s="34">
        <v>6</v>
      </c>
      <c r="B138" s="35" t="s">
        <v>3314</v>
      </c>
      <c r="C138" s="34" t="s">
        <v>3315</v>
      </c>
      <c r="D138" s="35" t="s">
        <v>3316</v>
      </c>
      <c r="E138" s="36">
        <v>166005.32999999999</v>
      </c>
      <c r="F138" s="149"/>
      <c r="G138" s="36">
        <v>0</v>
      </c>
      <c r="H138" s="36">
        <v>24520</v>
      </c>
      <c r="I138" s="36">
        <v>141485.32999999999</v>
      </c>
      <c r="J138" s="125" t="e">
        <f>VLOOKUP(B138,#REF!,1,0)</f>
        <v>#REF!</v>
      </c>
      <c r="K138" s="125" t="e">
        <f>VLOOKUP(B138,#REF!,1,0)</f>
        <v>#REF!</v>
      </c>
    </row>
    <row r="139" spans="1:11" s="125" customFormat="1">
      <c r="A139" s="34">
        <v>6</v>
      </c>
      <c r="B139" s="35" t="s">
        <v>5680</v>
      </c>
      <c r="C139" s="34" t="s">
        <v>5681</v>
      </c>
      <c r="D139" s="35" t="s">
        <v>5682</v>
      </c>
      <c r="E139" s="36">
        <v>-4467.3599999999997</v>
      </c>
      <c r="F139" s="149"/>
      <c r="G139" s="36">
        <v>0</v>
      </c>
      <c r="H139" s="36">
        <v>0</v>
      </c>
      <c r="I139" s="36">
        <v>-4467.3599999999997</v>
      </c>
      <c r="J139" s="125" t="e">
        <f>VLOOKUP(B139,#REF!,1,0)</f>
        <v>#REF!</v>
      </c>
      <c r="K139" s="125" t="e">
        <f>VLOOKUP(B139,#REF!,1,0)</f>
        <v>#REF!</v>
      </c>
    </row>
    <row r="140" spans="1:11" s="125" customFormat="1">
      <c r="A140" s="34">
        <v>5</v>
      </c>
      <c r="B140" s="35" t="s">
        <v>3317</v>
      </c>
      <c r="C140" s="34" t="s">
        <v>1</v>
      </c>
      <c r="D140" s="35" t="s">
        <v>3318</v>
      </c>
      <c r="E140" s="36">
        <v>515000</v>
      </c>
      <c r="F140" s="149"/>
      <c r="G140" s="36">
        <v>0</v>
      </c>
      <c r="H140" s="36">
        <v>0</v>
      </c>
      <c r="I140" s="36">
        <v>515000</v>
      </c>
      <c r="J140" s="125" t="e">
        <f>VLOOKUP(B140,#REF!,1,0)</f>
        <v>#REF!</v>
      </c>
      <c r="K140" s="125" t="e">
        <f>VLOOKUP(B140,#REF!,1,0)</f>
        <v>#REF!</v>
      </c>
    </row>
    <row r="141" spans="1:11" s="125" customFormat="1">
      <c r="A141" s="34">
        <v>6</v>
      </c>
      <c r="B141" s="35" t="s">
        <v>3319</v>
      </c>
      <c r="C141" s="34" t="s">
        <v>3320</v>
      </c>
      <c r="D141" s="35" t="s">
        <v>3321</v>
      </c>
      <c r="E141" s="36">
        <v>584000</v>
      </c>
      <c r="F141" s="149"/>
      <c r="G141" s="36">
        <v>0</v>
      </c>
      <c r="H141" s="36">
        <v>0</v>
      </c>
      <c r="I141" s="36">
        <v>584000</v>
      </c>
      <c r="J141" s="125" t="e">
        <f>VLOOKUP(B141,#REF!,1,0)</f>
        <v>#REF!</v>
      </c>
      <c r="K141" s="125" t="e">
        <f>VLOOKUP(B141,#REF!,1,0)</f>
        <v>#REF!</v>
      </c>
    </row>
    <row r="142" spans="1:11" s="125" customFormat="1">
      <c r="A142" s="34">
        <v>6</v>
      </c>
      <c r="B142" s="35" t="s">
        <v>3322</v>
      </c>
      <c r="C142" s="34" t="s">
        <v>3323</v>
      </c>
      <c r="D142" s="35" t="s">
        <v>3324</v>
      </c>
      <c r="E142" s="36">
        <v>-69000</v>
      </c>
      <c r="F142" s="149"/>
      <c r="G142" s="36">
        <v>0</v>
      </c>
      <c r="H142" s="36">
        <v>0</v>
      </c>
      <c r="I142" s="36">
        <v>-69000</v>
      </c>
      <c r="J142" s="125" t="e">
        <f>VLOOKUP(B142,#REF!,1,0)</f>
        <v>#REF!</v>
      </c>
      <c r="K142" s="125" t="e">
        <f>VLOOKUP(B142,#REF!,1,0)</f>
        <v>#REF!</v>
      </c>
    </row>
    <row r="143" spans="1:11" s="125" customFormat="1">
      <c r="A143" s="34">
        <v>3</v>
      </c>
      <c r="B143" s="35" t="s">
        <v>3325</v>
      </c>
      <c r="C143" s="34" t="s">
        <v>1</v>
      </c>
      <c r="D143" s="35" t="s">
        <v>3326</v>
      </c>
      <c r="E143" s="36">
        <v>96698.25</v>
      </c>
      <c r="F143" s="149"/>
      <c r="G143" s="36">
        <v>6676.16</v>
      </c>
      <c r="H143" s="36">
        <v>26139.72</v>
      </c>
      <c r="I143" s="36">
        <v>77234.69</v>
      </c>
      <c r="J143" s="125" t="e">
        <f>VLOOKUP(B143,#REF!,1,0)</f>
        <v>#REF!</v>
      </c>
      <c r="K143" s="125" t="e">
        <f>VLOOKUP(B143,#REF!,1,0)</f>
        <v>#REF!</v>
      </c>
    </row>
    <row r="144" spans="1:11" s="125" customFormat="1">
      <c r="A144" s="34">
        <v>4</v>
      </c>
      <c r="B144" s="35" t="s">
        <v>3327</v>
      </c>
      <c r="C144" s="34" t="s">
        <v>1</v>
      </c>
      <c r="D144" s="35" t="s">
        <v>3328</v>
      </c>
      <c r="E144" s="36">
        <v>96698.25</v>
      </c>
      <c r="F144" s="149"/>
      <c r="G144" s="36">
        <v>6676.16</v>
      </c>
      <c r="H144" s="36">
        <v>26139.72</v>
      </c>
      <c r="I144" s="36">
        <v>77234.69</v>
      </c>
      <c r="J144" s="125" t="e">
        <f>VLOOKUP(B144,#REF!,1,0)</f>
        <v>#REF!</v>
      </c>
      <c r="K144" s="125" t="e">
        <f>VLOOKUP(B144,#REF!,1,0)</f>
        <v>#REF!</v>
      </c>
    </row>
    <row r="145" spans="1:11" s="125" customFormat="1">
      <c r="A145" s="34">
        <v>6</v>
      </c>
      <c r="B145" s="35" t="s">
        <v>3329</v>
      </c>
      <c r="C145" s="34" t="s">
        <v>3330</v>
      </c>
      <c r="D145" s="35" t="s">
        <v>3331</v>
      </c>
      <c r="E145" s="36">
        <v>58753.27</v>
      </c>
      <c r="F145" s="149"/>
      <c r="G145" s="36">
        <v>6676.16</v>
      </c>
      <c r="H145" s="36">
        <v>15647.23</v>
      </c>
      <c r="I145" s="36">
        <v>49782.2</v>
      </c>
      <c r="J145" s="125" t="e">
        <f>VLOOKUP(B145,#REF!,1,0)</f>
        <v>#REF!</v>
      </c>
      <c r="K145" s="125" t="e">
        <f>VLOOKUP(B145,#REF!,1,0)</f>
        <v>#REF!</v>
      </c>
    </row>
    <row r="146" spans="1:11" s="125" customFormat="1">
      <c r="A146" s="34">
        <v>6</v>
      </c>
      <c r="B146" s="35" t="s">
        <v>3332</v>
      </c>
      <c r="C146" s="34" t="s">
        <v>3333</v>
      </c>
      <c r="D146" s="35" t="s">
        <v>3334</v>
      </c>
      <c r="E146" s="36">
        <v>2993.68</v>
      </c>
      <c r="F146" s="149"/>
      <c r="G146" s="36">
        <v>0</v>
      </c>
      <c r="H146" s="36">
        <v>1496.84</v>
      </c>
      <c r="I146" s="36">
        <v>1496.84</v>
      </c>
      <c r="J146" s="125" t="e">
        <f>VLOOKUP(B146,#REF!,1,0)</f>
        <v>#REF!</v>
      </c>
      <c r="K146" s="125" t="e">
        <f>VLOOKUP(B146,#REF!,1,0)</f>
        <v>#REF!</v>
      </c>
    </row>
    <row r="147" spans="1:11" s="125" customFormat="1">
      <c r="A147" s="34">
        <v>6</v>
      </c>
      <c r="B147" s="35" t="s">
        <v>3335</v>
      </c>
      <c r="C147" s="34" t="s">
        <v>3336</v>
      </c>
      <c r="D147" s="35" t="s">
        <v>3337</v>
      </c>
      <c r="E147" s="36">
        <v>34951.300000000003</v>
      </c>
      <c r="F147" s="149"/>
      <c r="G147" s="36">
        <v>0</v>
      </c>
      <c r="H147" s="36">
        <v>8995.65</v>
      </c>
      <c r="I147" s="36">
        <v>25955.65</v>
      </c>
      <c r="J147" s="125" t="e">
        <f>VLOOKUP(B147,#REF!,1,0)</f>
        <v>#REF!</v>
      </c>
      <c r="K147" s="125" t="e">
        <f>VLOOKUP(B147,#REF!,1,0)</f>
        <v>#REF!</v>
      </c>
    </row>
    <row r="148" spans="1:11" s="125" customFormat="1">
      <c r="A148" s="34">
        <v>1</v>
      </c>
      <c r="B148" s="35" t="s">
        <v>3338</v>
      </c>
      <c r="C148" s="34" t="s">
        <v>1</v>
      </c>
      <c r="D148" s="35" t="s">
        <v>3339</v>
      </c>
      <c r="E148" s="36">
        <v>22328965.370000001</v>
      </c>
      <c r="F148" s="149"/>
      <c r="G148" s="36">
        <v>685556.29</v>
      </c>
      <c r="H148" s="36">
        <v>268469.94</v>
      </c>
      <c r="I148" s="36">
        <v>22746051.719999999</v>
      </c>
      <c r="J148" s="125" t="e">
        <f>VLOOKUP(B148,#REF!,1,0)</f>
        <v>#REF!</v>
      </c>
      <c r="K148" s="125" t="e">
        <f>VLOOKUP(B148,#REF!,1,0)</f>
        <v>#REF!</v>
      </c>
    </row>
    <row r="149" spans="1:11" s="125" customFormat="1">
      <c r="A149" s="34">
        <v>2</v>
      </c>
      <c r="B149" s="35" t="s">
        <v>3340</v>
      </c>
      <c r="C149" s="34" t="s">
        <v>1</v>
      </c>
      <c r="D149" s="35" t="s">
        <v>3341</v>
      </c>
      <c r="E149" s="36">
        <v>4660523.55</v>
      </c>
      <c r="F149" s="149"/>
      <c r="G149" s="36">
        <v>0</v>
      </c>
      <c r="H149" s="36">
        <v>0</v>
      </c>
      <c r="I149" s="36">
        <v>4660523.55</v>
      </c>
      <c r="J149" s="125" t="e">
        <f>VLOOKUP(B149,#REF!,1,0)</f>
        <v>#REF!</v>
      </c>
      <c r="K149" s="125" t="e">
        <f>VLOOKUP(B149,#REF!,1,0)</f>
        <v>#REF!</v>
      </c>
    </row>
    <row r="150" spans="1:11" s="125" customFormat="1">
      <c r="A150" s="34">
        <v>3</v>
      </c>
      <c r="B150" s="35" t="s">
        <v>3342</v>
      </c>
      <c r="C150" s="34" t="s">
        <v>1</v>
      </c>
      <c r="D150" s="35" t="s">
        <v>3343</v>
      </c>
      <c r="E150" s="36">
        <v>4660523.55</v>
      </c>
      <c r="F150" s="149"/>
      <c r="G150" s="36">
        <v>0</v>
      </c>
      <c r="H150" s="36">
        <v>0</v>
      </c>
      <c r="I150" s="36">
        <v>4660523.55</v>
      </c>
      <c r="J150" s="125" t="e">
        <f>VLOOKUP(B150,#REF!,1,0)</f>
        <v>#REF!</v>
      </c>
      <c r="K150" s="125" t="e">
        <f>VLOOKUP(B150,#REF!,1,0)</f>
        <v>#REF!</v>
      </c>
    </row>
    <row r="151" spans="1:11" s="125" customFormat="1">
      <c r="A151" s="34">
        <v>4</v>
      </c>
      <c r="B151" s="35" t="s">
        <v>3344</v>
      </c>
      <c r="C151" s="34" t="s">
        <v>1</v>
      </c>
      <c r="D151" s="35" t="s">
        <v>3345</v>
      </c>
      <c r="E151" s="36">
        <v>4660523.55</v>
      </c>
      <c r="F151" s="149"/>
      <c r="G151" s="36">
        <v>0</v>
      </c>
      <c r="H151" s="36">
        <v>0</v>
      </c>
      <c r="I151" s="36">
        <v>4660523.55</v>
      </c>
      <c r="J151" s="125" t="e">
        <f>VLOOKUP(B151,#REF!,1,0)</f>
        <v>#REF!</v>
      </c>
      <c r="K151" s="125" t="e">
        <f>VLOOKUP(B151,#REF!,1,0)</f>
        <v>#REF!</v>
      </c>
    </row>
    <row r="152" spans="1:11" s="125" customFormat="1">
      <c r="A152" s="34">
        <v>5</v>
      </c>
      <c r="B152" s="35" t="s">
        <v>3346</v>
      </c>
      <c r="C152" s="34" t="s">
        <v>1</v>
      </c>
      <c r="D152" s="35" t="s">
        <v>3347</v>
      </c>
      <c r="E152" s="36">
        <v>4586457</v>
      </c>
      <c r="F152" s="149"/>
      <c r="G152" s="36">
        <v>0</v>
      </c>
      <c r="H152" s="36">
        <v>0</v>
      </c>
      <c r="I152" s="36">
        <v>4586457</v>
      </c>
      <c r="J152" s="125" t="e">
        <f>VLOOKUP(B152,#REF!,1,0)</f>
        <v>#REF!</v>
      </c>
      <c r="K152" s="125" t="e">
        <f>VLOOKUP(B152,#REF!,1,0)</f>
        <v>#REF!</v>
      </c>
    </row>
    <row r="153" spans="1:11" s="125" customFormat="1">
      <c r="A153" s="34">
        <v>6</v>
      </c>
      <c r="B153" s="35" t="s">
        <v>3348</v>
      </c>
      <c r="C153" s="34" t="s">
        <v>3349</v>
      </c>
      <c r="D153" s="35" t="s">
        <v>3350</v>
      </c>
      <c r="E153" s="36">
        <v>4586457</v>
      </c>
      <c r="F153" s="149"/>
      <c r="G153" s="36">
        <v>0</v>
      </c>
      <c r="H153" s="36">
        <v>0</v>
      </c>
      <c r="I153" s="36">
        <v>4586457</v>
      </c>
      <c r="J153" s="125" t="e">
        <f>VLOOKUP(B153,#REF!,1,0)</f>
        <v>#REF!</v>
      </c>
      <c r="K153" s="125" t="e">
        <f>VLOOKUP(B153,#REF!,1,0)</f>
        <v>#REF!</v>
      </c>
    </row>
    <row r="154" spans="1:11" s="125" customFormat="1">
      <c r="A154" s="34">
        <v>5</v>
      </c>
      <c r="B154" s="35" t="s">
        <v>3351</v>
      </c>
      <c r="C154" s="34" t="s">
        <v>1</v>
      </c>
      <c r="D154" s="35" t="s">
        <v>3352</v>
      </c>
      <c r="E154" s="36">
        <v>74066.55</v>
      </c>
      <c r="F154" s="149"/>
      <c r="G154" s="36">
        <v>0</v>
      </c>
      <c r="H154" s="36">
        <v>0</v>
      </c>
      <c r="I154" s="36">
        <v>74066.55</v>
      </c>
      <c r="J154" s="125" t="e">
        <f>VLOOKUP(B154,#REF!,1,0)</f>
        <v>#REF!</v>
      </c>
      <c r="K154" s="125" t="e">
        <f>VLOOKUP(B154,#REF!,1,0)</f>
        <v>#REF!</v>
      </c>
    </row>
    <row r="155" spans="1:11" s="125" customFormat="1">
      <c r="A155" s="34">
        <v>6</v>
      </c>
      <c r="B155" s="35" t="s">
        <v>3353</v>
      </c>
      <c r="C155" s="34" t="s">
        <v>3354</v>
      </c>
      <c r="D155" s="35" t="s">
        <v>3355</v>
      </c>
      <c r="E155" s="36">
        <v>74066.55</v>
      </c>
      <c r="F155" s="149"/>
      <c r="G155" s="36">
        <v>0</v>
      </c>
      <c r="H155" s="36">
        <v>0</v>
      </c>
      <c r="I155" s="36">
        <v>74066.55</v>
      </c>
      <c r="J155" s="125" t="e">
        <f>VLOOKUP(B155,#REF!,1,0)</f>
        <v>#REF!</v>
      </c>
      <c r="K155" s="125" t="e">
        <f>VLOOKUP(B155,#REF!,1,0)</f>
        <v>#REF!</v>
      </c>
    </row>
    <row r="156" spans="1:11" s="125" customFormat="1">
      <c r="A156" s="34">
        <v>2</v>
      </c>
      <c r="B156" s="35" t="s">
        <v>3356</v>
      </c>
      <c r="C156" s="34" t="s">
        <v>1</v>
      </c>
      <c r="D156" s="35" t="s">
        <v>3357</v>
      </c>
      <c r="E156" s="36">
        <v>17668441.82</v>
      </c>
      <c r="F156" s="149"/>
      <c r="G156" s="36">
        <v>685556.29</v>
      </c>
      <c r="H156" s="36">
        <v>268469.94</v>
      </c>
      <c r="I156" s="36">
        <v>18085528.170000002</v>
      </c>
      <c r="J156" s="125" t="e">
        <f>VLOOKUP(B156,#REF!,1,0)</f>
        <v>#REF!</v>
      </c>
      <c r="K156" s="125" t="e">
        <f>VLOOKUP(B156,#REF!,1,0)</f>
        <v>#REF!</v>
      </c>
    </row>
    <row r="157" spans="1:11" s="125" customFormat="1">
      <c r="A157" s="34">
        <v>3</v>
      </c>
      <c r="B157" s="35" t="s">
        <v>3358</v>
      </c>
      <c r="C157" s="34" t="s">
        <v>1</v>
      </c>
      <c r="D157" s="35" t="s">
        <v>3359</v>
      </c>
      <c r="E157" s="36">
        <v>15391782.800000001</v>
      </c>
      <c r="F157" s="149"/>
      <c r="G157" s="36">
        <v>408516.28</v>
      </c>
      <c r="H157" s="36">
        <v>95489.13</v>
      </c>
      <c r="I157" s="36">
        <v>15704809.949999999</v>
      </c>
      <c r="J157" s="125" t="e">
        <f>VLOOKUP(B157,#REF!,1,0)</f>
        <v>#REF!</v>
      </c>
      <c r="K157" s="125" t="e">
        <f>VLOOKUP(B157,#REF!,1,0)</f>
        <v>#REF!</v>
      </c>
    </row>
    <row r="158" spans="1:11" s="125" customFormat="1">
      <c r="A158" s="34">
        <v>4</v>
      </c>
      <c r="B158" s="35" t="s">
        <v>3360</v>
      </c>
      <c r="C158" s="34" t="s">
        <v>1</v>
      </c>
      <c r="D158" s="35" t="s">
        <v>3361</v>
      </c>
      <c r="E158" s="36">
        <v>15391782.800000001</v>
      </c>
      <c r="F158" s="149"/>
      <c r="G158" s="36">
        <v>408516.28</v>
      </c>
      <c r="H158" s="36">
        <v>95489.13</v>
      </c>
      <c r="I158" s="36">
        <v>15704809.949999999</v>
      </c>
      <c r="J158" s="125" t="e">
        <f>VLOOKUP(B158,#REF!,1,0)</f>
        <v>#REF!</v>
      </c>
      <c r="K158" s="125" t="e">
        <f>VLOOKUP(B158,#REF!,1,0)</f>
        <v>#REF!</v>
      </c>
    </row>
    <row r="159" spans="1:11" s="125" customFormat="1">
      <c r="A159" s="34">
        <v>5</v>
      </c>
      <c r="B159" s="35" t="s">
        <v>3362</v>
      </c>
      <c r="C159" s="34" t="s">
        <v>1</v>
      </c>
      <c r="D159" s="35" t="s">
        <v>3305</v>
      </c>
      <c r="E159" s="36">
        <v>15297193.67</v>
      </c>
      <c r="F159" s="149"/>
      <c r="G159" s="36">
        <v>408516.28</v>
      </c>
      <c r="H159" s="36">
        <v>900</v>
      </c>
      <c r="I159" s="36">
        <v>15704809.949999999</v>
      </c>
      <c r="J159" s="125" t="e">
        <f>VLOOKUP(B159,#REF!,1,0)</f>
        <v>#REF!</v>
      </c>
      <c r="K159" s="125" t="e">
        <f>VLOOKUP(B159,#REF!,1,0)</f>
        <v>#REF!</v>
      </c>
    </row>
    <row r="160" spans="1:11" s="125" customFormat="1">
      <c r="A160" s="34">
        <v>6</v>
      </c>
      <c r="B160" s="35" t="s">
        <v>3363</v>
      </c>
      <c r="C160" s="34" t="s">
        <v>3364</v>
      </c>
      <c r="D160" s="35" t="s">
        <v>3308</v>
      </c>
      <c r="E160" s="36">
        <v>15297193.67</v>
      </c>
      <c r="F160" s="149"/>
      <c r="G160" s="36">
        <v>408516.28</v>
      </c>
      <c r="H160" s="36">
        <v>900</v>
      </c>
      <c r="I160" s="36">
        <v>15704809.949999999</v>
      </c>
      <c r="J160" s="125" t="e">
        <f>VLOOKUP(B160,#REF!,1,0)</f>
        <v>#REF!</v>
      </c>
      <c r="K160" s="125" t="e">
        <f>VLOOKUP(B160,#REF!,1,0)</f>
        <v>#REF!</v>
      </c>
    </row>
    <row r="161" spans="1:11" s="125" customFormat="1">
      <c r="A161" s="34">
        <v>3</v>
      </c>
      <c r="B161" s="35" t="s">
        <v>3365</v>
      </c>
      <c r="C161" s="34" t="s">
        <v>1</v>
      </c>
      <c r="D161" s="35" t="s">
        <v>3366</v>
      </c>
      <c r="E161" s="36">
        <v>136485.85999999999</v>
      </c>
      <c r="F161" s="149"/>
      <c r="G161" s="36">
        <v>0</v>
      </c>
      <c r="H161" s="36">
        <v>58.28</v>
      </c>
      <c r="I161" s="36">
        <v>136427.57999999999</v>
      </c>
      <c r="J161" s="125" t="e">
        <f>VLOOKUP(B161,#REF!,1,0)</f>
        <v>#REF!</v>
      </c>
      <c r="K161" s="125" t="e">
        <f>VLOOKUP(B161,#REF!,1,0)</f>
        <v>#REF!</v>
      </c>
    </row>
    <row r="162" spans="1:11" s="125" customFormat="1">
      <c r="A162" s="34">
        <v>4</v>
      </c>
      <c r="B162" s="35" t="s">
        <v>3367</v>
      </c>
      <c r="C162" s="34" t="s">
        <v>1</v>
      </c>
      <c r="D162" s="35" t="s">
        <v>3368</v>
      </c>
      <c r="E162" s="36">
        <v>1364501.2</v>
      </c>
      <c r="F162" s="149"/>
      <c r="G162" s="36">
        <v>0</v>
      </c>
      <c r="H162" s="36">
        <v>0</v>
      </c>
      <c r="I162" s="36">
        <v>1364501.2</v>
      </c>
      <c r="J162" s="125" t="e">
        <f>VLOOKUP(B162,#REF!,1,0)</f>
        <v>#REF!</v>
      </c>
      <c r="K162" s="125" t="e">
        <f>VLOOKUP(B162,#REF!,1,0)</f>
        <v>#REF!</v>
      </c>
    </row>
    <row r="163" spans="1:11" s="125" customFormat="1">
      <c r="A163" s="34">
        <v>5</v>
      </c>
      <c r="B163" s="35" t="s">
        <v>3369</v>
      </c>
      <c r="C163" s="34" t="s">
        <v>1</v>
      </c>
      <c r="D163" s="35" t="s">
        <v>3370</v>
      </c>
      <c r="E163" s="36">
        <v>130000</v>
      </c>
      <c r="F163" s="149"/>
      <c r="G163" s="36">
        <v>0</v>
      </c>
      <c r="H163" s="36">
        <v>0</v>
      </c>
      <c r="I163" s="36">
        <v>130000</v>
      </c>
      <c r="J163" s="125" t="e">
        <f>VLOOKUP(B163,#REF!,1,0)</f>
        <v>#REF!</v>
      </c>
      <c r="K163" s="125" t="e">
        <f>VLOOKUP(B163,#REF!,1,0)</f>
        <v>#REF!</v>
      </c>
    </row>
    <row r="164" spans="1:11" s="125" customFormat="1">
      <c r="A164" s="34">
        <v>6</v>
      </c>
      <c r="B164" s="35" t="s">
        <v>3371</v>
      </c>
      <c r="C164" s="34" t="s">
        <v>3372</v>
      </c>
      <c r="D164" s="35" t="s">
        <v>3373</v>
      </c>
      <c r="E164" s="36">
        <v>130000</v>
      </c>
      <c r="F164" s="149"/>
      <c r="G164" s="36">
        <v>0</v>
      </c>
      <c r="H164" s="36">
        <v>0</v>
      </c>
      <c r="I164" s="36">
        <v>130000</v>
      </c>
      <c r="J164" s="125" t="e">
        <f>VLOOKUP(B164,#REF!,1,0)</f>
        <v>#REF!</v>
      </c>
      <c r="K164" s="125" t="e">
        <f>VLOOKUP(B164,#REF!,1,0)</f>
        <v>#REF!</v>
      </c>
    </row>
    <row r="165" spans="1:11" s="125" customFormat="1">
      <c r="A165" s="34">
        <v>5</v>
      </c>
      <c r="B165" s="35" t="s">
        <v>3374</v>
      </c>
      <c r="C165" s="34" t="s">
        <v>1</v>
      </c>
      <c r="D165" s="35" t="s">
        <v>3375</v>
      </c>
      <c r="E165" s="36">
        <v>1234501.2</v>
      </c>
      <c r="F165" s="149"/>
      <c r="G165" s="36">
        <v>0</v>
      </c>
      <c r="H165" s="36">
        <v>0</v>
      </c>
      <c r="I165" s="36">
        <v>1234501.2</v>
      </c>
      <c r="J165" s="125" t="e">
        <f>VLOOKUP(B165,#REF!,1,0)</f>
        <v>#REF!</v>
      </c>
      <c r="K165" s="125" t="e">
        <f>VLOOKUP(B165,#REF!,1,0)</f>
        <v>#REF!</v>
      </c>
    </row>
    <row r="166" spans="1:11" s="125" customFormat="1">
      <c r="A166" s="34">
        <v>6</v>
      </c>
      <c r="B166" s="35" t="s">
        <v>3376</v>
      </c>
      <c r="C166" s="34" t="s">
        <v>3377</v>
      </c>
      <c r="D166" s="35" t="s">
        <v>3378</v>
      </c>
      <c r="E166" s="36">
        <v>1234501.2</v>
      </c>
      <c r="F166" s="149"/>
      <c r="G166" s="36">
        <v>0</v>
      </c>
      <c r="H166" s="36">
        <v>0</v>
      </c>
      <c r="I166" s="36">
        <v>1234501.2</v>
      </c>
      <c r="J166" s="125" t="e">
        <f>VLOOKUP(B166,#REF!,1,0)</f>
        <v>#REF!</v>
      </c>
      <c r="K166" s="125" t="e">
        <f>VLOOKUP(B166,#REF!,1,0)</f>
        <v>#REF!</v>
      </c>
    </row>
    <row r="167" spans="1:11" s="125" customFormat="1">
      <c r="A167" s="34">
        <v>4</v>
      </c>
      <c r="B167" s="35" t="s">
        <v>3379</v>
      </c>
      <c r="C167" s="34" t="s">
        <v>1</v>
      </c>
      <c r="D167" s="35" t="s">
        <v>3380</v>
      </c>
      <c r="E167" s="36">
        <v>-1228015.3400000001</v>
      </c>
      <c r="F167" s="149"/>
      <c r="G167" s="36">
        <v>0</v>
      </c>
      <c r="H167" s="36">
        <v>58.28</v>
      </c>
      <c r="I167" s="36">
        <v>-1228073.6200000001</v>
      </c>
      <c r="J167" s="125" t="e">
        <f>VLOOKUP(B167,#REF!,1,0)</f>
        <v>#REF!</v>
      </c>
      <c r="K167" s="125" t="e">
        <f>VLOOKUP(B167,#REF!,1,0)</f>
        <v>#REF!</v>
      </c>
    </row>
    <row r="168" spans="1:11" s="125" customFormat="1">
      <c r="A168" s="34">
        <v>6</v>
      </c>
      <c r="B168" s="35" t="s">
        <v>3381</v>
      </c>
      <c r="C168" s="34" t="s">
        <v>3382</v>
      </c>
      <c r="D168" s="35" t="s">
        <v>3383</v>
      </c>
      <c r="E168" s="36">
        <v>-1228015.3400000001</v>
      </c>
      <c r="F168" s="149"/>
      <c r="G168" s="36">
        <v>0</v>
      </c>
      <c r="H168" s="36">
        <v>58.28</v>
      </c>
      <c r="I168" s="36">
        <v>-1228073.6200000001</v>
      </c>
      <c r="J168" s="125" t="e">
        <f>VLOOKUP(B168,#REF!,1,0)</f>
        <v>#REF!</v>
      </c>
      <c r="K168" s="125" t="e">
        <f>VLOOKUP(B168,#REF!,1,0)</f>
        <v>#REF!</v>
      </c>
    </row>
    <row r="169" spans="1:11" s="125" customFormat="1">
      <c r="A169" s="34">
        <v>3</v>
      </c>
      <c r="B169" s="35" t="s">
        <v>3384</v>
      </c>
      <c r="C169" s="34" t="s">
        <v>1</v>
      </c>
      <c r="D169" s="35" t="s">
        <v>3385</v>
      </c>
      <c r="E169" s="36">
        <v>1555309.43</v>
      </c>
      <c r="F169" s="149"/>
      <c r="G169" s="36">
        <v>229340.03</v>
      </c>
      <c r="H169" s="36">
        <v>111176.98</v>
      </c>
      <c r="I169" s="36">
        <v>1673472.48</v>
      </c>
      <c r="J169" s="125" t="e">
        <f>VLOOKUP(B169,#REF!,1,0)</f>
        <v>#REF!</v>
      </c>
      <c r="K169" s="125" t="e">
        <f>VLOOKUP(B169,#REF!,1,0)</f>
        <v>#REF!</v>
      </c>
    </row>
    <row r="170" spans="1:11" s="125" customFormat="1">
      <c r="A170" s="34">
        <v>4</v>
      </c>
      <c r="B170" s="35" t="s">
        <v>3386</v>
      </c>
      <c r="C170" s="34" t="s">
        <v>1</v>
      </c>
      <c r="D170" s="35" t="s">
        <v>3387</v>
      </c>
      <c r="E170" s="36">
        <v>1200829.03</v>
      </c>
      <c r="F170" s="149"/>
      <c r="G170" s="36">
        <v>0</v>
      </c>
      <c r="H170" s="36">
        <v>0</v>
      </c>
      <c r="I170" s="36">
        <v>1200829.03</v>
      </c>
      <c r="J170" s="125" t="e">
        <f>VLOOKUP(B170,#REF!,1,0)</f>
        <v>#REF!</v>
      </c>
      <c r="K170" s="125" t="e">
        <f>VLOOKUP(B170,#REF!,1,0)</f>
        <v>#REF!</v>
      </c>
    </row>
    <row r="171" spans="1:11" s="125" customFormat="1">
      <c r="A171" s="34">
        <v>6</v>
      </c>
      <c r="B171" s="35" t="s">
        <v>3388</v>
      </c>
      <c r="C171" s="34" t="s">
        <v>3389</v>
      </c>
      <c r="D171" s="35" t="s">
        <v>3390</v>
      </c>
      <c r="E171" s="36">
        <v>1200829.03</v>
      </c>
      <c r="F171" s="149"/>
      <c r="G171" s="36">
        <v>0</v>
      </c>
      <c r="H171" s="36">
        <v>0</v>
      </c>
      <c r="I171" s="36">
        <v>1200829.03</v>
      </c>
      <c r="J171" s="125" t="e">
        <f>VLOOKUP(B171,#REF!,1,0)</f>
        <v>#REF!</v>
      </c>
      <c r="K171" s="125" t="e">
        <f>VLOOKUP(B171,#REF!,1,0)</f>
        <v>#REF!</v>
      </c>
    </row>
    <row r="172" spans="1:11" s="125" customFormat="1">
      <c r="A172" s="34">
        <v>4</v>
      </c>
      <c r="B172" s="35" t="s">
        <v>3391</v>
      </c>
      <c r="C172" s="34" t="s">
        <v>1</v>
      </c>
      <c r="D172" s="35" t="s">
        <v>3392</v>
      </c>
      <c r="E172" s="36">
        <v>1819921.72</v>
      </c>
      <c r="F172" s="149"/>
      <c r="G172" s="36">
        <v>187712.52</v>
      </c>
      <c r="H172" s="36">
        <v>85306.87</v>
      </c>
      <c r="I172" s="36">
        <v>1922327.37</v>
      </c>
      <c r="J172" s="125" t="e">
        <f>VLOOKUP(B172,#REF!,1,0)</f>
        <v>#REF!</v>
      </c>
      <c r="K172" s="125" t="e">
        <f>VLOOKUP(B172,#REF!,1,0)</f>
        <v>#REF!</v>
      </c>
    </row>
    <row r="173" spans="1:11" s="125" customFormat="1">
      <c r="A173" s="34">
        <v>6</v>
      </c>
      <c r="B173" s="35" t="s">
        <v>3393</v>
      </c>
      <c r="C173" s="34" t="s">
        <v>3394</v>
      </c>
      <c r="D173" s="35" t="s">
        <v>3395</v>
      </c>
      <c r="E173" s="36">
        <v>165140.69</v>
      </c>
      <c r="F173" s="149"/>
      <c r="G173" s="36">
        <v>0</v>
      </c>
      <c r="H173" s="36">
        <v>0</v>
      </c>
      <c r="I173" s="36">
        <v>165140.69</v>
      </c>
      <c r="J173" s="125" t="e">
        <f>VLOOKUP(B173,#REF!,1,0)</f>
        <v>#REF!</v>
      </c>
      <c r="K173" s="125" t="e">
        <f>VLOOKUP(B173,#REF!,1,0)</f>
        <v>#REF!</v>
      </c>
    </row>
    <row r="174" spans="1:11" s="125" customFormat="1">
      <c r="A174" s="34">
        <v>6</v>
      </c>
      <c r="B174" s="35" t="s">
        <v>3396</v>
      </c>
      <c r="C174" s="34" t="s">
        <v>3397</v>
      </c>
      <c r="D174" s="35" t="s">
        <v>3398</v>
      </c>
      <c r="E174" s="36">
        <v>460290.72</v>
      </c>
      <c r="F174" s="149"/>
      <c r="G174" s="36">
        <v>5499</v>
      </c>
      <c r="H174" s="36">
        <v>5499</v>
      </c>
      <c r="I174" s="36">
        <v>460290.72</v>
      </c>
      <c r="J174" s="125" t="e">
        <f>VLOOKUP(B174,#REF!,1,0)</f>
        <v>#REF!</v>
      </c>
      <c r="K174" s="125" t="e">
        <f>VLOOKUP(B174,#REF!,1,0)</f>
        <v>#REF!</v>
      </c>
    </row>
    <row r="175" spans="1:11" s="125" customFormat="1">
      <c r="A175" s="34">
        <v>6</v>
      </c>
      <c r="B175" s="35" t="s">
        <v>3399</v>
      </c>
      <c r="C175" s="34" t="s">
        <v>3400</v>
      </c>
      <c r="D175" s="35" t="s">
        <v>3401</v>
      </c>
      <c r="E175" s="36">
        <v>1194490.31</v>
      </c>
      <c r="F175" s="149"/>
      <c r="G175" s="36">
        <v>182213.52</v>
      </c>
      <c r="H175" s="36">
        <v>79807.87</v>
      </c>
      <c r="I175" s="36">
        <v>1296895.96</v>
      </c>
      <c r="J175" s="125" t="e">
        <f>VLOOKUP(B175,#REF!,1,0)</f>
        <v>#REF!</v>
      </c>
      <c r="K175" s="125" t="e">
        <f>VLOOKUP(B175,#REF!,1,0)</f>
        <v>#REF!</v>
      </c>
    </row>
    <row r="176" spans="1:11" s="125" customFormat="1">
      <c r="A176" s="34">
        <v>4</v>
      </c>
      <c r="B176" s="35" t="s">
        <v>3402</v>
      </c>
      <c r="C176" s="34" t="s">
        <v>1</v>
      </c>
      <c r="D176" s="35" t="s">
        <v>3403</v>
      </c>
      <c r="E176" s="36">
        <v>-760632.88</v>
      </c>
      <c r="F176" s="149"/>
      <c r="G176" s="36">
        <v>0</v>
      </c>
      <c r="H176" s="36">
        <v>10794.95</v>
      </c>
      <c r="I176" s="36">
        <v>-771427.83</v>
      </c>
      <c r="J176" s="125" t="e">
        <f>VLOOKUP(B176,#REF!,1,0)</f>
        <v>#REF!</v>
      </c>
      <c r="K176" s="125" t="e">
        <f>VLOOKUP(B176,#REF!,1,0)</f>
        <v>#REF!</v>
      </c>
    </row>
    <row r="177" spans="1:11" s="125" customFormat="1">
      <c r="A177" s="34">
        <v>6</v>
      </c>
      <c r="B177" s="35" t="s">
        <v>3404</v>
      </c>
      <c r="C177" s="34" t="s">
        <v>3405</v>
      </c>
      <c r="D177" s="35" t="s">
        <v>3406</v>
      </c>
      <c r="E177" s="36">
        <v>-760632.88</v>
      </c>
      <c r="F177" s="149"/>
      <c r="G177" s="36">
        <v>0</v>
      </c>
      <c r="H177" s="36">
        <v>10794.95</v>
      </c>
      <c r="I177" s="36">
        <v>-771427.83</v>
      </c>
      <c r="J177" s="125" t="e">
        <f>VLOOKUP(B177,#REF!,1,0)</f>
        <v>#REF!</v>
      </c>
      <c r="K177" s="125" t="e">
        <f>VLOOKUP(B177,#REF!,1,0)</f>
        <v>#REF!</v>
      </c>
    </row>
    <row r="178" spans="1:11" s="125" customFormat="1">
      <c r="A178" s="34">
        <v>4</v>
      </c>
      <c r="B178" s="35" t="s">
        <v>3407</v>
      </c>
      <c r="C178" s="34" t="s">
        <v>1</v>
      </c>
      <c r="D178" s="35" t="s">
        <v>3408</v>
      </c>
      <c r="E178" s="36">
        <v>-704808.44</v>
      </c>
      <c r="F178" s="149"/>
      <c r="G178" s="36">
        <v>41627.51</v>
      </c>
      <c r="H178" s="36">
        <v>15075.16</v>
      </c>
      <c r="I178" s="36">
        <v>-678256.09</v>
      </c>
      <c r="J178" s="125" t="e">
        <f>VLOOKUP(B178,#REF!,1,0)</f>
        <v>#REF!</v>
      </c>
      <c r="K178" s="125" t="e">
        <f>VLOOKUP(B178,#REF!,1,0)</f>
        <v>#REF!</v>
      </c>
    </row>
    <row r="179" spans="1:11" s="125" customFormat="1">
      <c r="A179" s="34">
        <v>6</v>
      </c>
      <c r="B179" s="35" t="s">
        <v>3409</v>
      </c>
      <c r="C179" s="34" t="s">
        <v>3410</v>
      </c>
      <c r="D179" s="35" t="s">
        <v>3411</v>
      </c>
      <c r="E179" s="36">
        <v>-86230.87</v>
      </c>
      <c r="F179" s="149"/>
      <c r="G179" s="36">
        <v>0</v>
      </c>
      <c r="H179" s="36">
        <v>1190.3699999999999</v>
      </c>
      <c r="I179" s="36">
        <v>-87421.24</v>
      </c>
      <c r="J179" s="125" t="e">
        <f>VLOOKUP(B179,#REF!,1,0)</f>
        <v>#REF!</v>
      </c>
      <c r="K179" s="125" t="e">
        <f>VLOOKUP(B179,#REF!,1,0)</f>
        <v>#REF!</v>
      </c>
    </row>
    <row r="180" spans="1:11" s="125" customFormat="1">
      <c r="A180" s="34">
        <v>6</v>
      </c>
      <c r="B180" s="35" t="s">
        <v>3412</v>
      </c>
      <c r="C180" s="34" t="s">
        <v>3413</v>
      </c>
      <c r="D180" s="35" t="s">
        <v>3414</v>
      </c>
      <c r="E180" s="36">
        <v>-103592.83</v>
      </c>
      <c r="F180" s="149"/>
      <c r="G180" s="36">
        <v>4536.68</v>
      </c>
      <c r="H180" s="36">
        <v>3645.01</v>
      </c>
      <c r="I180" s="36">
        <v>-102701.16</v>
      </c>
      <c r="J180" s="125" t="e">
        <f>VLOOKUP(B180,#REF!,1,0)</f>
        <v>#REF!</v>
      </c>
      <c r="K180" s="125" t="e">
        <f>VLOOKUP(B180,#REF!,1,0)</f>
        <v>#REF!</v>
      </c>
    </row>
    <row r="181" spans="1:11" s="125" customFormat="1">
      <c r="A181" s="34">
        <v>6</v>
      </c>
      <c r="B181" s="35" t="s">
        <v>3415</v>
      </c>
      <c r="C181" s="34" t="s">
        <v>3416</v>
      </c>
      <c r="D181" s="35" t="s">
        <v>3417</v>
      </c>
      <c r="E181" s="36">
        <v>-514984.74</v>
      </c>
      <c r="F181" s="149"/>
      <c r="G181" s="36">
        <v>37090.83</v>
      </c>
      <c r="H181" s="36">
        <v>10239.780000000001</v>
      </c>
      <c r="I181" s="36">
        <v>-488133.69</v>
      </c>
      <c r="J181" s="125" t="e">
        <f>VLOOKUP(B181,#REF!,1,0)</f>
        <v>#REF!</v>
      </c>
      <c r="K181" s="125" t="e">
        <f>VLOOKUP(B181,#REF!,1,0)</f>
        <v>#REF!</v>
      </c>
    </row>
    <row r="182" spans="1:11" s="125" customFormat="1">
      <c r="A182" s="34">
        <v>3</v>
      </c>
      <c r="B182" s="35" t="s">
        <v>3418</v>
      </c>
      <c r="C182" s="34" t="s">
        <v>1</v>
      </c>
      <c r="D182" s="35" t="s">
        <v>3419</v>
      </c>
      <c r="E182" s="36">
        <v>584863.73</v>
      </c>
      <c r="F182" s="149"/>
      <c r="G182" s="36">
        <v>47699.98</v>
      </c>
      <c r="H182" s="36">
        <v>61745.55</v>
      </c>
      <c r="I182" s="36">
        <v>570818.16</v>
      </c>
      <c r="J182" s="125" t="e">
        <f>VLOOKUP(B182,#REF!,1,0)</f>
        <v>#REF!</v>
      </c>
      <c r="K182" s="125" t="e">
        <f>VLOOKUP(B182,#REF!,1,0)</f>
        <v>#REF!</v>
      </c>
    </row>
    <row r="183" spans="1:11" s="125" customFormat="1">
      <c r="A183" s="34">
        <v>4</v>
      </c>
      <c r="B183" s="35" t="s">
        <v>3420</v>
      </c>
      <c r="C183" s="34" t="s">
        <v>1</v>
      </c>
      <c r="D183" s="35" t="s">
        <v>3421</v>
      </c>
      <c r="E183" s="36">
        <v>25206.7</v>
      </c>
      <c r="F183" s="149"/>
      <c r="G183" s="36">
        <v>0</v>
      </c>
      <c r="H183" s="36">
        <v>0</v>
      </c>
      <c r="I183" s="36">
        <v>25206.7</v>
      </c>
      <c r="J183" s="125" t="e">
        <f>VLOOKUP(B183,#REF!,1,0)</f>
        <v>#REF!</v>
      </c>
      <c r="K183" s="125" t="e">
        <f>VLOOKUP(B183,#REF!,1,0)</f>
        <v>#REF!</v>
      </c>
    </row>
    <row r="184" spans="1:11" s="125" customFormat="1">
      <c r="A184" s="34">
        <v>5</v>
      </c>
      <c r="B184" s="35" t="s">
        <v>3422</v>
      </c>
      <c r="C184" s="34" t="s">
        <v>1</v>
      </c>
      <c r="D184" s="35" t="s">
        <v>3423</v>
      </c>
      <c r="E184" s="36">
        <v>25206.7</v>
      </c>
      <c r="F184" s="149"/>
      <c r="G184" s="36">
        <v>0</v>
      </c>
      <c r="H184" s="36">
        <v>0</v>
      </c>
      <c r="I184" s="36">
        <v>25206.7</v>
      </c>
      <c r="J184" s="125" t="e">
        <f>VLOOKUP(B184,#REF!,1,0)</f>
        <v>#REF!</v>
      </c>
      <c r="K184" s="125" t="e">
        <f>VLOOKUP(B184,#REF!,1,0)</f>
        <v>#REF!</v>
      </c>
    </row>
    <row r="185" spans="1:11" s="125" customFormat="1">
      <c r="A185" s="34">
        <v>6</v>
      </c>
      <c r="B185" s="35" t="s">
        <v>3424</v>
      </c>
      <c r="C185" s="34" t="s">
        <v>3425</v>
      </c>
      <c r="D185" s="35" t="s">
        <v>3426</v>
      </c>
      <c r="E185" s="36">
        <v>25206.7</v>
      </c>
      <c r="F185" s="149"/>
      <c r="G185" s="36">
        <v>0</v>
      </c>
      <c r="H185" s="36">
        <v>0</v>
      </c>
      <c r="I185" s="36">
        <v>25206.7</v>
      </c>
      <c r="J185" s="125" t="e">
        <f>VLOOKUP(B185,#REF!,1,0)</f>
        <v>#REF!</v>
      </c>
      <c r="K185" s="125" t="e">
        <f>VLOOKUP(B185,#REF!,1,0)</f>
        <v>#REF!</v>
      </c>
    </row>
    <row r="186" spans="1:11" s="125" customFormat="1">
      <c r="A186" s="34">
        <v>4</v>
      </c>
      <c r="B186" s="35" t="s">
        <v>3427</v>
      </c>
      <c r="C186" s="34" t="s">
        <v>1</v>
      </c>
      <c r="D186" s="35" t="s">
        <v>3428</v>
      </c>
      <c r="E186" s="36">
        <v>936249.62</v>
      </c>
      <c r="F186" s="149"/>
      <c r="G186" s="36">
        <v>0</v>
      </c>
      <c r="H186" s="36">
        <v>0</v>
      </c>
      <c r="I186" s="36">
        <v>936249.62</v>
      </c>
      <c r="J186" s="125" t="e">
        <f>VLOOKUP(B186,#REF!,1,0)</f>
        <v>#REF!</v>
      </c>
      <c r="K186" s="125" t="e">
        <f>VLOOKUP(B186,#REF!,1,0)</f>
        <v>#REF!</v>
      </c>
    </row>
    <row r="187" spans="1:11" s="125" customFormat="1">
      <c r="A187" s="34">
        <v>6</v>
      </c>
      <c r="B187" s="35" t="s">
        <v>3429</v>
      </c>
      <c r="C187" s="34" t="s">
        <v>3430</v>
      </c>
      <c r="D187" s="35" t="s">
        <v>3426</v>
      </c>
      <c r="E187" s="36">
        <v>936249.62</v>
      </c>
      <c r="F187" s="149"/>
      <c r="G187" s="36">
        <v>0</v>
      </c>
      <c r="H187" s="36">
        <v>0</v>
      </c>
      <c r="I187" s="36">
        <v>936249.62</v>
      </c>
      <c r="J187" s="125" t="e">
        <f>VLOOKUP(B187,#REF!,1,0)</f>
        <v>#REF!</v>
      </c>
      <c r="K187" s="125" t="e">
        <f>VLOOKUP(B187,#REF!,1,0)</f>
        <v>#REF!</v>
      </c>
    </row>
    <row r="188" spans="1:11" s="125" customFormat="1">
      <c r="A188" s="34">
        <v>4</v>
      </c>
      <c r="B188" s="35" t="s">
        <v>3431</v>
      </c>
      <c r="C188" s="34" t="s">
        <v>1</v>
      </c>
      <c r="D188" s="35" t="s">
        <v>3432</v>
      </c>
      <c r="E188" s="36">
        <v>287621.21999999997</v>
      </c>
      <c r="F188" s="149"/>
      <c r="G188" s="36">
        <v>4699.9799999999996</v>
      </c>
      <c r="H188" s="36">
        <v>4699.9799999999996</v>
      </c>
      <c r="I188" s="36">
        <v>287621.21999999997</v>
      </c>
      <c r="J188" s="125" t="e">
        <f>VLOOKUP(B188,#REF!,1,0)</f>
        <v>#REF!</v>
      </c>
      <c r="K188" s="125" t="e">
        <f>VLOOKUP(B188,#REF!,1,0)</f>
        <v>#REF!</v>
      </c>
    </row>
    <row r="189" spans="1:11" s="125" customFormat="1">
      <c r="A189" s="34">
        <v>6</v>
      </c>
      <c r="B189" s="35" t="s">
        <v>3433</v>
      </c>
      <c r="C189" s="34" t="s">
        <v>3434</v>
      </c>
      <c r="D189" s="35" t="s">
        <v>3435</v>
      </c>
      <c r="E189" s="36">
        <v>50841.37</v>
      </c>
      <c r="F189" s="149"/>
      <c r="G189" s="36">
        <v>0</v>
      </c>
      <c r="H189" s="36">
        <v>0</v>
      </c>
      <c r="I189" s="36">
        <v>50841.37</v>
      </c>
      <c r="J189" s="125" t="e">
        <f>VLOOKUP(B189,#REF!,1,0)</f>
        <v>#REF!</v>
      </c>
      <c r="K189" s="125" t="e">
        <f>VLOOKUP(B189,#REF!,1,0)</f>
        <v>#REF!</v>
      </c>
    </row>
    <row r="190" spans="1:11" s="125" customFormat="1">
      <c r="A190" s="34">
        <v>6</v>
      </c>
      <c r="B190" s="35" t="s">
        <v>3436</v>
      </c>
      <c r="C190" s="34" t="s">
        <v>3437</v>
      </c>
      <c r="D190" s="35" t="s">
        <v>3438</v>
      </c>
      <c r="E190" s="36">
        <v>6200</v>
      </c>
      <c r="F190" s="149"/>
      <c r="G190" s="36">
        <v>0</v>
      </c>
      <c r="H190" s="36">
        <v>0</v>
      </c>
      <c r="I190" s="36">
        <v>6200</v>
      </c>
      <c r="J190" s="125" t="e">
        <f>VLOOKUP(B190,#REF!,1,0)</f>
        <v>#REF!</v>
      </c>
      <c r="K190" s="125" t="e">
        <f>VLOOKUP(B190,#REF!,1,0)</f>
        <v>#REF!</v>
      </c>
    </row>
    <row r="191" spans="1:11" s="125" customFormat="1">
      <c r="A191" s="34">
        <v>6</v>
      </c>
      <c r="B191" s="35" t="s">
        <v>3439</v>
      </c>
      <c r="C191" s="34" t="s">
        <v>3440</v>
      </c>
      <c r="D191" s="35" t="s">
        <v>3441</v>
      </c>
      <c r="E191" s="36">
        <v>86166.86</v>
      </c>
      <c r="F191" s="149"/>
      <c r="G191" s="36">
        <v>4699.9799999999996</v>
      </c>
      <c r="H191" s="36">
        <v>4699.9799999999996</v>
      </c>
      <c r="I191" s="36">
        <v>86166.86</v>
      </c>
      <c r="J191" s="125" t="e">
        <f>VLOOKUP(B191,#REF!,1,0)</f>
        <v>#REF!</v>
      </c>
      <c r="K191" s="125" t="e">
        <f>VLOOKUP(B191,#REF!,1,0)</f>
        <v>#REF!</v>
      </c>
    </row>
    <row r="192" spans="1:11" s="125" customFormat="1">
      <c r="A192" s="34">
        <v>6</v>
      </c>
      <c r="B192" s="35" t="s">
        <v>3442</v>
      </c>
      <c r="C192" s="34" t="s">
        <v>3443</v>
      </c>
      <c r="D192" s="35" t="s">
        <v>3444</v>
      </c>
      <c r="E192" s="36">
        <v>68005.240000000005</v>
      </c>
      <c r="F192" s="149"/>
      <c r="G192" s="36">
        <v>0</v>
      </c>
      <c r="H192" s="36">
        <v>0</v>
      </c>
      <c r="I192" s="36">
        <v>68005.240000000005</v>
      </c>
      <c r="J192" s="125" t="e">
        <f>VLOOKUP(B192,#REF!,1,0)</f>
        <v>#REF!</v>
      </c>
      <c r="K192" s="125" t="e">
        <f>VLOOKUP(B192,#REF!,1,0)</f>
        <v>#REF!</v>
      </c>
    </row>
    <row r="193" spans="1:11" s="125" customFormat="1">
      <c r="A193" s="34">
        <v>6</v>
      </c>
      <c r="B193" s="35" t="s">
        <v>3445</v>
      </c>
      <c r="C193" s="34" t="s">
        <v>3446</v>
      </c>
      <c r="D193" s="35" t="s">
        <v>3447</v>
      </c>
      <c r="E193" s="36">
        <v>76407.75</v>
      </c>
      <c r="F193" s="149"/>
      <c r="G193" s="36">
        <v>0</v>
      </c>
      <c r="H193" s="36">
        <v>0</v>
      </c>
      <c r="I193" s="36">
        <v>76407.75</v>
      </c>
      <c r="J193" s="125" t="e">
        <f>VLOOKUP(B193,#REF!,1,0)</f>
        <v>#REF!</v>
      </c>
      <c r="K193" s="125" t="e">
        <f>VLOOKUP(B193,#REF!,1,0)</f>
        <v>#REF!</v>
      </c>
    </row>
    <row r="194" spans="1:11" s="125" customFormat="1">
      <c r="A194" s="34">
        <v>4</v>
      </c>
      <c r="B194" s="35" t="s">
        <v>3448</v>
      </c>
      <c r="C194" s="34" t="s">
        <v>1</v>
      </c>
      <c r="D194" s="35" t="s">
        <v>3449</v>
      </c>
      <c r="E194" s="36">
        <v>392401</v>
      </c>
      <c r="F194" s="149"/>
      <c r="G194" s="36">
        <v>0</v>
      </c>
      <c r="H194" s="36">
        <v>43000</v>
      </c>
      <c r="I194" s="36">
        <v>349401</v>
      </c>
      <c r="J194" s="125" t="e">
        <f>VLOOKUP(B194,#REF!,1,0)</f>
        <v>#REF!</v>
      </c>
      <c r="K194" s="125" t="e">
        <f>VLOOKUP(B194,#REF!,1,0)</f>
        <v>#REF!</v>
      </c>
    </row>
    <row r="195" spans="1:11" s="125" customFormat="1">
      <c r="A195" s="34">
        <v>6</v>
      </c>
      <c r="B195" s="35" t="s">
        <v>3450</v>
      </c>
      <c r="C195" s="34" t="s">
        <v>3451</v>
      </c>
      <c r="D195" s="35" t="s">
        <v>3452</v>
      </c>
      <c r="E195" s="36">
        <v>392401</v>
      </c>
      <c r="F195" s="149"/>
      <c r="G195" s="36">
        <v>0</v>
      </c>
      <c r="H195" s="36">
        <v>43000</v>
      </c>
      <c r="I195" s="36">
        <v>349401</v>
      </c>
      <c r="J195" s="125" t="e">
        <f>VLOOKUP(B195,#REF!,1,0)</f>
        <v>#REF!</v>
      </c>
      <c r="K195" s="125" t="e">
        <f>VLOOKUP(B195,#REF!,1,0)</f>
        <v>#REF!</v>
      </c>
    </row>
    <row r="196" spans="1:11" s="125" customFormat="1">
      <c r="A196" s="34">
        <v>4</v>
      </c>
      <c r="B196" s="35" t="s">
        <v>3453</v>
      </c>
      <c r="C196" s="34" t="s">
        <v>1</v>
      </c>
      <c r="D196" s="35" t="s">
        <v>3454</v>
      </c>
      <c r="E196" s="36">
        <v>-1056614.81</v>
      </c>
      <c r="F196" s="149"/>
      <c r="G196" s="36">
        <v>43000</v>
      </c>
      <c r="H196" s="36">
        <v>14045.57</v>
      </c>
      <c r="I196" s="36">
        <v>-1027660.38</v>
      </c>
      <c r="J196" s="125" t="e">
        <f>VLOOKUP(B196,#REF!,1,0)</f>
        <v>#REF!</v>
      </c>
      <c r="K196" s="125" t="e">
        <f>VLOOKUP(B196,#REF!,1,0)</f>
        <v>#REF!</v>
      </c>
    </row>
    <row r="197" spans="1:11" s="125" customFormat="1">
      <c r="A197" s="34">
        <v>5</v>
      </c>
      <c r="B197" s="35" t="s">
        <v>3455</v>
      </c>
      <c r="C197" s="34" t="s">
        <v>1</v>
      </c>
      <c r="D197" s="35" t="s">
        <v>3456</v>
      </c>
      <c r="E197" s="36">
        <v>-21054.3</v>
      </c>
      <c r="F197" s="149"/>
      <c r="G197" s="36">
        <v>0</v>
      </c>
      <c r="H197" s="36">
        <v>134.21</v>
      </c>
      <c r="I197" s="36">
        <v>-21188.51</v>
      </c>
      <c r="J197" s="125" t="e">
        <f>VLOOKUP(B197,#REF!,1,0)</f>
        <v>#REF!</v>
      </c>
      <c r="K197" s="125" t="e">
        <f>VLOOKUP(B197,#REF!,1,0)</f>
        <v>#REF!</v>
      </c>
    </row>
    <row r="198" spans="1:11" s="125" customFormat="1">
      <c r="A198" s="34">
        <v>6</v>
      </c>
      <c r="B198" s="35" t="s">
        <v>3457</v>
      </c>
      <c r="C198" s="34" t="s">
        <v>3458</v>
      </c>
      <c r="D198" s="35" t="s">
        <v>3459</v>
      </c>
      <c r="E198" s="36">
        <v>-21054.3</v>
      </c>
      <c r="F198" s="149"/>
      <c r="G198" s="36">
        <v>0</v>
      </c>
      <c r="H198" s="36">
        <v>134.21</v>
      </c>
      <c r="I198" s="36">
        <v>-21188.51</v>
      </c>
      <c r="J198" s="125" t="e">
        <f>VLOOKUP(B198,#REF!,1,0)</f>
        <v>#REF!</v>
      </c>
      <c r="K198" s="125" t="e">
        <f>VLOOKUP(B198,#REF!,1,0)</f>
        <v>#REF!</v>
      </c>
    </row>
    <row r="199" spans="1:11" s="125" customFormat="1">
      <c r="A199" s="34">
        <v>5</v>
      </c>
      <c r="B199" s="35" t="s">
        <v>3460</v>
      </c>
      <c r="C199" s="34" t="s">
        <v>1</v>
      </c>
      <c r="D199" s="35" t="s">
        <v>3461</v>
      </c>
      <c r="E199" s="36">
        <v>-753385.54</v>
      </c>
      <c r="F199" s="149"/>
      <c r="G199" s="36">
        <v>0</v>
      </c>
      <c r="H199" s="36">
        <v>6452.88</v>
      </c>
      <c r="I199" s="36">
        <v>-759838.42</v>
      </c>
      <c r="J199" s="125" t="e">
        <f>VLOOKUP(B199,#REF!,1,0)</f>
        <v>#REF!</v>
      </c>
      <c r="K199" s="125" t="e">
        <f>VLOOKUP(B199,#REF!,1,0)</f>
        <v>#REF!</v>
      </c>
    </row>
    <row r="200" spans="1:11" s="125" customFormat="1">
      <c r="A200" s="34">
        <v>6</v>
      </c>
      <c r="B200" s="35" t="s">
        <v>3462</v>
      </c>
      <c r="C200" s="34" t="s">
        <v>3463</v>
      </c>
      <c r="D200" s="35" t="s">
        <v>3464</v>
      </c>
      <c r="E200" s="36">
        <v>-753385.54</v>
      </c>
      <c r="F200" s="149"/>
      <c r="G200" s="36">
        <v>0</v>
      </c>
      <c r="H200" s="36">
        <v>6452.88</v>
      </c>
      <c r="I200" s="36">
        <v>-759838.42</v>
      </c>
      <c r="J200" s="125" t="e">
        <f>VLOOKUP(B200,#REF!,1,0)</f>
        <v>#REF!</v>
      </c>
      <c r="K200" s="125" t="e">
        <f>VLOOKUP(B200,#REF!,1,0)</f>
        <v>#REF!</v>
      </c>
    </row>
    <row r="201" spans="1:11" s="125" customFormat="1">
      <c r="A201" s="34">
        <v>5</v>
      </c>
      <c r="B201" s="35" t="s">
        <v>3465</v>
      </c>
      <c r="C201" s="34" t="s">
        <v>1</v>
      </c>
      <c r="D201" s="35" t="s">
        <v>3466</v>
      </c>
      <c r="E201" s="36">
        <v>-115176.6</v>
      </c>
      <c r="F201" s="149"/>
      <c r="G201" s="36">
        <v>0</v>
      </c>
      <c r="H201" s="36">
        <v>2149.81</v>
      </c>
      <c r="I201" s="36">
        <v>-117326.41</v>
      </c>
      <c r="J201" s="125" t="e">
        <f>VLOOKUP(B201,#REF!,1,0)</f>
        <v>#REF!</v>
      </c>
      <c r="K201" s="125" t="e">
        <f>VLOOKUP(B201,#REF!,1,0)</f>
        <v>#REF!</v>
      </c>
    </row>
    <row r="202" spans="1:11" s="125" customFormat="1">
      <c r="A202" s="34">
        <v>6</v>
      </c>
      <c r="B202" s="35" t="s">
        <v>3467</v>
      </c>
      <c r="C202" s="34" t="s">
        <v>3468</v>
      </c>
      <c r="D202" s="35" t="s">
        <v>3469</v>
      </c>
      <c r="E202" s="36">
        <v>-46051.78</v>
      </c>
      <c r="F202" s="149"/>
      <c r="G202" s="36">
        <v>0</v>
      </c>
      <c r="H202" s="36">
        <v>228.34</v>
      </c>
      <c r="I202" s="36">
        <v>-46280.12</v>
      </c>
      <c r="J202" s="125" t="e">
        <f>VLOOKUP(B202,#REF!,1,0)</f>
        <v>#REF!</v>
      </c>
      <c r="K202" s="125" t="e">
        <f>VLOOKUP(B202,#REF!,1,0)</f>
        <v>#REF!</v>
      </c>
    </row>
    <row r="203" spans="1:11" s="125" customFormat="1">
      <c r="A203" s="34">
        <v>6</v>
      </c>
      <c r="B203" s="35" t="s">
        <v>3470</v>
      </c>
      <c r="C203" s="34" t="s">
        <v>3471</v>
      </c>
      <c r="D203" s="35" t="s">
        <v>3472</v>
      </c>
      <c r="E203" s="36">
        <v>-6200</v>
      </c>
      <c r="F203" s="149"/>
      <c r="G203" s="36">
        <v>0</v>
      </c>
      <c r="H203" s="36">
        <v>0</v>
      </c>
      <c r="I203" s="36">
        <v>-6200</v>
      </c>
      <c r="J203" s="125" t="e">
        <f>VLOOKUP(B203,#REF!,1,0)</f>
        <v>#REF!</v>
      </c>
      <c r="K203" s="125" t="e">
        <f>VLOOKUP(B203,#REF!,1,0)</f>
        <v>#REF!</v>
      </c>
    </row>
    <row r="204" spans="1:11" s="125" customFormat="1">
      <c r="A204" s="34">
        <v>6</v>
      </c>
      <c r="B204" s="35" t="s">
        <v>3473</v>
      </c>
      <c r="C204" s="34" t="s">
        <v>3474</v>
      </c>
      <c r="D204" s="35" t="s">
        <v>3475</v>
      </c>
      <c r="E204" s="36">
        <v>-18271.21</v>
      </c>
      <c r="F204" s="149"/>
      <c r="G204" s="36">
        <v>0</v>
      </c>
      <c r="H204" s="36">
        <v>718.05</v>
      </c>
      <c r="I204" s="36">
        <v>-18989.259999999998</v>
      </c>
      <c r="J204" s="125" t="e">
        <f>VLOOKUP(B204,#REF!,1,0)</f>
        <v>#REF!</v>
      </c>
      <c r="K204" s="125" t="e">
        <f>VLOOKUP(B204,#REF!,1,0)</f>
        <v>#REF!</v>
      </c>
    </row>
    <row r="205" spans="1:11" s="125" customFormat="1">
      <c r="A205" s="34">
        <v>6</v>
      </c>
      <c r="B205" s="35" t="s">
        <v>3476</v>
      </c>
      <c r="C205" s="34" t="s">
        <v>3477</v>
      </c>
      <c r="D205" s="35" t="s">
        <v>3478</v>
      </c>
      <c r="E205" s="36">
        <v>-33177.79</v>
      </c>
      <c r="F205" s="149"/>
      <c r="G205" s="36">
        <v>0</v>
      </c>
      <c r="H205" s="36">
        <v>566.69000000000005</v>
      </c>
      <c r="I205" s="36">
        <v>-33744.480000000003</v>
      </c>
      <c r="J205" s="125" t="e">
        <f>VLOOKUP(B205,#REF!,1,0)</f>
        <v>#REF!</v>
      </c>
      <c r="K205" s="125" t="e">
        <f>VLOOKUP(B205,#REF!,1,0)</f>
        <v>#REF!</v>
      </c>
    </row>
    <row r="206" spans="1:11" s="125" customFormat="1">
      <c r="A206" s="34">
        <v>6</v>
      </c>
      <c r="B206" s="35" t="s">
        <v>3479</v>
      </c>
      <c r="C206" s="34" t="s">
        <v>3480</v>
      </c>
      <c r="D206" s="35" t="s">
        <v>3481</v>
      </c>
      <c r="E206" s="36">
        <v>-11475.82</v>
      </c>
      <c r="F206" s="149"/>
      <c r="G206" s="36">
        <v>0</v>
      </c>
      <c r="H206" s="36">
        <v>636.73</v>
      </c>
      <c r="I206" s="36">
        <v>-12112.55</v>
      </c>
      <c r="J206" s="125" t="e">
        <f>VLOOKUP(B206,#REF!,1,0)</f>
        <v>#REF!</v>
      </c>
      <c r="K206" s="125" t="e">
        <f>VLOOKUP(B206,#REF!,1,0)</f>
        <v>#REF!</v>
      </c>
    </row>
    <row r="207" spans="1:11" s="125" customFormat="1">
      <c r="A207" s="34">
        <v>5</v>
      </c>
      <c r="B207" s="35" t="s">
        <v>3482</v>
      </c>
      <c r="C207" s="34" t="s">
        <v>1</v>
      </c>
      <c r="D207" s="35" t="s">
        <v>3483</v>
      </c>
      <c r="E207" s="36">
        <v>-166998.37</v>
      </c>
      <c r="F207" s="149"/>
      <c r="G207" s="36">
        <v>43000</v>
      </c>
      <c r="H207" s="36">
        <v>5308.67</v>
      </c>
      <c r="I207" s="36">
        <v>-129307.04</v>
      </c>
      <c r="J207" s="125" t="e">
        <f>VLOOKUP(B207,#REF!,1,0)</f>
        <v>#REF!</v>
      </c>
      <c r="K207" s="125" t="e">
        <f>VLOOKUP(B207,#REF!,1,0)</f>
        <v>#REF!</v>
      </c>
    </row>
    <row r="208" spans="1:11" s="125" customFormat="1">
      <c r="A208" s="34">
        <v>6</v>
      </c>
      <c r="B208" s="35" t="s">
        <v>3484</v>
      </c>
      <c r="C208" s="34" t="s">
        <v>3485</v>
      </c>
      <c r="D208" s="35" t="s">
        <v>3486</v>
      </c>
      <c r="E208" s="36">
        <v>-166998.37</v>
      </c>
      <c r="F208" s="149"/>
      <c r="G208" s="36">
        <v>43000</v>
      </c>
      <c r="H208" s="36">
        <v>5308.67</v>
      </c>
      <c r="I208" s="36">
        <v>-129307.04</v>
      </c>
      <c r="J208" s="125" t="e">
        <f>VLOOKUP(B208,#REF!,1,0)</f>
        <v>#REF!</v>
      </c>
      <c r="K208" s="125" t="e">
        <f>VLOOKUP(B208,#REF!,1,0)</f>
        <v>#REF!</v>
      </c>
    </row>
    <row r="209" spans="1:11" s="125" customFormat="1">
      <c r="A209" s="34">
        <v>1</v>
      </c>
      <c r="B209" s="35" t="s">
        <v>3487</v>
      </c>
      <c r="C209" s="34" t="s">
        <v>1</v>
      </c>
      <c r="D209" s="35" t="s">
        <v>3488</v>
      </c>
      <c r="E209" s="36">
        <v>531797530.29000002</v>
      </c>
      <c r="F209" s="149"/>
      <c r="G209" s="36">
        <v>243483353.84</v>
      </c>
      <c r="H209" s="36">
        <v>230315324.97999999</v>
      </c>
      <c r="I209" s="36">
        <v>544965559.14999998</v>
      </c>
      <c r="J209" s="125" t="e">
        <f>VLOOKUP(B209,#REF!,1,0)</f>
        <v>#REF!</v>
      </c>
      <c r="K209" s="125" t="e">
        <f>VLOOKUP(B209,#REF!,1,0)</f>
        <v>#REF!</v>
      </c>
    </row>
    <row r="210" spans="1:11" s="125" customFormat="1">
      <c r="A210" s="34">
        <v>3</v>
      </c>
      <c r="B210" s="35" t="s">
        <v>3489</v>
      </c>
      <c r="C210" s="34" t="s">
        <v>1</v>
      </c>
      <c r="D210" s="35" t="s">
        <v>3490</v>
      </c>
      <c r="E210" s="36">
        <v>6997676.4299999997</v>
      </c>
      <c r="F210" s="149"/>
      <c r="G210" s="36">
        <v>7214446.79</v>
      </c>
      <c r="H210" s="36">
        <v>6997676.4299999997</v>
      </c>
      <c r="I210" s="36">
        <v>7214446.79</v>
      </c>
      <c r="J210" s="125" t="e">
        <f>VLOOKUP(B210,#REF!,1,0)</f>
        <v>#REF!</v>
      </c>
      <c r="K210" s="125" t="e">
        <f>VLOOKUP(B210,#REF!,1,0)</f>
        <v>#REF!</v>
      </c>
    </row>
    <row r="211" spans="1:11" s="125" customFormat="1">
      <c r="A211" s="34">
        <v>4</v>
      </c>
      <c r="B211" s="35" t="s">
        <v>3491</v>
      </c>
      <c r="C211" s="34" t="s">
        <v>1</v>
      </c>
      <c r="D211" s="35" t="s">
        <v>5914</v>
      </c>
      <c r="E211" s="36">
        <v>6997676.4299999997</v>
      </c>
      <c r="F211" s="149"/>
      <c r="G211" s="36">
        <v>7214446.79</v>
      </c>
      <c r="H211" s="36">
        <v>6997676.4299999997</v>
      </c>
      <c r="I211" s="36">
        <v>7214446.79</v>
      </c>
      <c r="J211" s="125" t="e">
        <f>VLOOKUP(B211,#REF!,1,0)</f>
        <v>#REF!</v>
      </c>
      <c r="K211" s="125" t="e">
        <f>VLOOKUP(B211,#REF!,1,0)</f>
        <v>#REF!</v>
      </c>
    </row>
    <row r="212" spans="1:11" s="125" customFormat="1">
      <c r="A212" s="34">
        <v>5</v>
      </c>
      <c r="B212" s="35" t="s">
        <v>3493</v>
      </c>
      <c r="C212" s="34" t="s">
        <v>1</v>
      </c>
      <c r="D212" s="35" t="s">
        <v>3494</v>
      </c>
      <c r="E212" s="36">
        <v>6997676.4299999997</v>
      </c>
      <c r="F212" s="149"/>
      <c r="G212" s="36">
        <v>7214446.79</v>
      </c>
      <c r="H212" s="36">
        <v>6997676.4299999997</v>
      </c>
      <c r="I212" s="36">
        <v>7214446.79</v>
      </c>
      <c r="J212" s="125" t="e">
        <f>VLOOKUP(B212,#REF!,1,0)</f>
        <v>#REF!</v>
      </c>
      <c r="K212" s="125" t="e">
        <f>VLOOKUP(B212,#REF!,1,0)</f>
        <v>#REF!</v>
      </c>
    </row>
    <row r="213" spans="1:11" s="125" customFormat="1">
      <c r="A213" s="34">
        <v>6</v>
      </c>
      <c r="B213" s="35" t="s">
        <v>3495</v>
      </c>
      <c r="C213" s="34" t="s">
        <v>3496</v>
      </c>
      <c r="D213" s="35" t="s">
        <v>3497</v>
      </c>
      <c r="E213" s="36">
        <v>6997676.4299999997</v>
      </c>
      <c r="F213" s="149"/>
      <c r="G213" s="36">
        <v>7214446.79</v>
      </c>
      <c r="H213" s="36">
        <v>6997676.4299999997</v>
      </c>
      <c r="I213" s="36">
        <v>7214446.79</v>
      </c>
      <c r="J213" s="125" t="e">
        <f>VLOOKUP(B213,#REF!,1,0)</f>
        <v>#REF!</v>
      </c>
      <c r="K213" s="125" t="e">
        <f>VLOOKUP(B213,#REF!,1,0)</f>
        <v>#REF!</v>
      </c>
    </row>
    <row r="214" spans="1:11" s="125" customFormat="1">
      <c r="A214" s="34">
        <v>3</v>
      </c>
      <c r="B214" s="35" t="s">
        <v>3498</v>
      </c>
      <c r="C214" s="34" t="s">
        <v>1</v>
      </c>
      <c r="D214" s="35" t="s">
        <v>3499</v>
      </c>
      <c r="E214" s="36">
        <v>9553919.1600000001</v>
      </c>
      <c r="F214" s="149"/>
      <c r="G214" s="36">
        <v>67910311</v>
      </c>
      <c r="H214" s="36">
        <v>67326172.400000006</v>
      </c>
      <c r="I214" s="36">
        <v>10138057.76</v>
      </c>
      <c r="J214" s="125" t="e">
        <f>VLOOKUP(B214,#REF!,1,0)</f>
        <v>#REF!</v>
      </c>
      <c r="K214" s="125" t="e">
        <f>VLOOKUP(B214,#REF!,1,0)</f>
        <v>#REF!</v>
      </c>
    </row>
    <row r="215" spans="1:11" s="125" customFormat="1">
      <c r="A215" s="34">
        <v>4</v>
      </c>
      <c r="B215" s="35" t="s">
        <v>3500</v>
      </c>
      <c r="C215" s="34" t="s">
        <v>1</v>
      </c>
      <c r="D215" s="35" t="s">
        <v>3501</v>
      </c>
      <c r="E215" s="36">
        <v>9553919.1600000001</v>
      </c>
      <c r="F215" s="149"/>
      <c r="G215" s="36">
        <v>67910311</v>
      </c>
      <c r="H215" s="36">
        <v>67326172.400000006</v>
      </c>
      <c r="I215" s="36">
        <v>10138057.76</v>
      </c>
      <c r="J215" s="125" t="e">
        <f>VLOOKUP(B215,#REF!,1,0)</f>
        <v>#REF!</v>
      </c>
      <c r="K215" s="125" t="e">
        <f>VLOOKUP(B215,#REF!,1,0)</f>
        <v>#REF!</v>
      </c>
    </row>
    <row r="216" spans="1:11" s="125" customFormat="1">
      <c r="A216" s="34">
        <v>5</v>
      </c>
      <c r="B216" s="35" t="s">
        <v>3502</v>
      </c>
      <c r="C216" s="34" t="s">
        <v>1</v>
      </c>
      <c r="D216" s="35" t="s">
        <v>3503</v>
      </c>
      <c r="E216" s="36">
        <v>9553919.1600000001</v>
      </c>
      <c r="F216" s="149"/>
      <c r="G216" s="36">
        <v>67910311</v>
      </c>
      <c r="H216" s="36">
        <v>67326172.400000006</v>
      </c>
      <c r="I216" s="36">
        <v>10138057.76</v>
      </c>
      <c r="J216" s="125" t="e">
        <f>VLOOKUP(B216,#REF!,1,0)</f>
        <v>#REF!</v>
      </c>
      <c r="K216" s="125" t="e">
        <f>VLOOKUP(B216,#REF!,1,0)</f>
        <v>#REF!</v>
      </c>
    </row>
    <row r="217" spans="1:11" s="125" customFormat="1">
      <c r="A217" s="34">
        <v>6</v>
      </c>
      <c r="B217" s="35" t="s">
        <v>3504</v>
      </c>
      <c r="C217" s="34" t="s">
        <v>3505</v>
      </c>
      <c r="D217" s="35" t="s">
        <v>3506</v>
      </c>
      <c r="E217" s="36">
        <v>10</v>
      </c>
      <c r="F217" s="149"/>
      <c r="G217" s="36">
        <v>0</v>
      </c>
      <c r="H217" s="36">
        <v>0</v>
      </c>
      <c r="I217" s="36">
        <v>10</v>
      </c>
      <c r="J217" s="125" t="e">
        <f>VLOOKUP(B217,#REF!,1,0)</f>
        <v>#REF!</v>
      </c>
      <c r="K217" s="125" t="e">
        <f>VLOOKUP(B217,#REF!,1,0)</f>
        <v>#REF!</v>
      </c>
    </row>
    <row r="218" spans="1:11" s="125" customFormat="1">
      <c r="A218" s="34">
        <v>6</v>
      </c>
      <c r="B218" s="35" t="s">
        <v>3507</v>
      </c>
      <c r="C218" s="34" t="s">
        <v>3508</v>
      </c>
      <c r="D218" s="35" t="s">
        <v>3509</v>
      </c>
      <c r="E218" s="36">
        <v>6658441.3799999999</v>
      </c>
      <c r="F218" s="149"/>
      <c r="G218" s="36">
        <v>5699105.3700000001</v>
      </c>
      <c r="H218" s="36">
        <v>5403099.3499999996</v>
      </c>
      <c r="I218" s="36">
        <v>6954447.4000000004</v>
      </c>
      <c r="J218" s="125" t="e">
        <f>VLOOKUP(B218,#REF!,1,0)</f>
        <v>#REF!</v>
      </c>
      <c r="K218" s="125" t="e">
        <f>VLOOKUP(B218,#REF!,1,0)</f>
        <v>#REF!</v>
      </c>
    </row>
    <row r="219" spans="1:11" s="125" customFormat="1">
      <c r="A219" s="34">
        <v>6</v>
      </c>
      <c r="B219" s="35" t="s">
        <v>3513</v>
      </c>
      <c r="C219" s="34" t="s">
        <v>3514</v>
      </c>
      <c r="D219" s="35" t="s">
        <v>3515</v>
      </c>
      <c r="E219" s="36">
        <v>2895467.78</v>
      </c>
      <c r="F219" s="149"/>
      <c r="G219" s="36">
        <v>62211205.630000003</v>
      </c>
      <c r="H219" s="36">
        <v>61923073.049999997</v>
      </c>
      <c r="I219" s="36">
        <v>3183600.36</v>
      </c>
      <c r="J219" s="125" t="e">
        <f>VLOOKUP(B219,#REF!,1,0)</f>
        <v>#REF!</v>
      </c>
      <c r="K219" s="125" t="e">
        <f>VLOOKUP(B219,#REF!,1,0)</f>
        <v>#REF!</v>
      </c>
    </row>
    <row r="220" spans="1:11" s="125" customFormat="1">
      <c r="A220" s="34">
        <v>3</v>
      </c>
      <c r="B220" s="35" t="s">
        <v>3516</v>
      </c>
      <c r="C220" s="34" t="s">
        <v>1</v>
      </c>
      <c r="D220" s="35" t="s">
        <v>3517</v>
      </c>
      <c r="E220" s="36">
        <v>111426404.06999999</v>
      </c>
      <c r="F220" s="149"/>
      <c r="G220" s="36">
        <v>49219361.630000003</v>
      </c>
      <c r="H220" s="36">
        <v>49524503.420000002</v>
      </c>
      <c r="I220" s="36">
        <v>111121262.28</v>
      </c>
      <c r="J220" s="125" t="e">
        <f>VLOOKUP(B220,#REF!,1,0)</f>
        <v>#REF!</v>
      </c>
      <c r="K220" s="125" t="e">
        <f>VLOOKUP(B220,#REF!,1,0)</f>
        <v>#REF!</v>
      </c>
    </row>
    <row r="221" spans="1:11" s="125" customFormat="1">
      <c r="A221" s="34">
        <v>4</v>
      </c>
      <c r="B221" s="35" t="s">
        <v>3518</v>
      </c>
      <c r="C221" s="34" t="s">
        <v>1</v>
      </c>
      <c r="D221" s="35" t="s">
        <v>3519</v>
      </c>
      <c r="E221" s="36">
        <v>111426404.06999999</v>
      </c>
      <c r="F221" s="149"/>
      <c r="G221" s="36">
        <v>49219361.630000003</v>
      </c>
      <c r="H221" s="36">
        <v>49524503.420000002</v>
      </c>
      <c r="I221" s="36">
        <v>111121262.28</v>
      </c>
      <c r="J221" s="125" t="e">
        <f>VLOOKUP(B221,#REF!,1,0)</f>
        <v>#REF!</v>
      </c>
      <c r="K221" s="125" t="e">
        <f>VLOOKUP(B221,#REF!,1,0)</f>
        <v>#REF!</v>
      </c>
    </row>
    <row r="222" spans="1:11" s="125" customFormat="1">
      <c r="A222" s="34">
        <v>5</v>
      </c>
      <c r="B222" s="35" t="s">
        <v>3520</v>
      </c>
      <c r="C222" s="34" t="s">
        <v>1</v>
      </c>
      <c r="D222" s="35" t="s">
        <v>3521</v>
      </c>
      <c r="E222" s="36">
        <v>111426404.06999999</v>
      </c>
      <c r="F222" s="149"/>
      <c r="G222" s="36">
        <v>49219361.630000003</v>
      </c>
      <c r="H222" s="36">
        <v>49524503.420000002</v>
      </c>
      <c r="I222" s="36">
        <v>111121262.28</v>
      </c>
      <c r="J222" s="125" t="e">
        <f>VLOOKUP(B222,#REF!,1,0)</f>
        <v>#REF!</v>
      </c>
      <c r="K222" s="125" t="e">
        <f>VLOOKUP(B222,#REF!,1,0)</f>
        <v>#REF!</v>
      </c>
    </row>
    <row r="223" spans="1:11" s="125" customFormat="1">
      <c r="A223" s="34">
        <v>6</v>
      </c>
      <c r="B223" s="35" t="s">
        <v>3522</v>
      </c>
      <c r="C223" s="34" t="s">
        <v>3523</v>
      </c>
      <c r="D223" s="35" t="s">
        <v>3524</v>
      </c>
      <c r="E223" s="36">
        <v>111426404.06999999</v>
      </c>
      <c r="F223" s="149"/>
      <c r="G223" s="36">
        <v>49219361.630000003</v>
      </c>
      <c r="H223" s="36">
        <v>49524503.420000002</v>
      </c>
      <c r="I223" s="36">
        <v>111121262.28</v>
      </c>
      <c r="J223" s="125" t="e">
        <f>VLOOKUP(B223,#REF!,1,0)</f>
        <v>#REF!</v>
      </c>
      <c r="K223" s="125" t="e">
        <f>VLOOKUP(B223,#REF!,1,0)</f>
        <v>#REF!</v>
      </c>
    </row>
    <row r="224" spans="1:11" s="125" customFormat="1">
      <c r="A224" s="34">
        <v>3</v>
      </c>
      <c r="B224" s="35" t="s">
        <v>3525</v>
      </c>
      <c r="C224" s="34" t="s">
        <v>1</v>
      </c>
      <c r="D224" s="35" t="s">
        <v>3526</v>
      </c>
      <c r="E224" s="36">
        <v>25664270.609999999</v>
      </c>
      <c r="F224" s="149"/>
      <c r="G224" s="36">
        <v>746369.89</v>
      </c>
      <c r="H224" s="36">
        <v>0</v>
      </c>
      <c r="I224" s="36">
        <v>26410640.5</v>
      </c>
      <c r="J224" s="125" t="e">
        <f>VLOOKUP(B224,#REF!,1,0)</f>
        <v>#REF!</v>
      </c>
      <c r="K224" s="125" t="e">
        <f>VLOOKUP(B224,#REF!,1,0)</f>
        <v>#REF!</v>
      </c>
    </row>
    <row r="225" spans="1:11" s="125" customFormat="1">
      <c r="A225" s="34">
        <v>4</v>
      </c>
      <c r="B225" s="35" t="s">
        <v>3527</v>
      </c>
      <c r="C225" s="34" t="s">
        <v>1</v>
      </c>
      <c r="D225" s="35" t="s">
        <v>3528</v>
      </c>
      <c r="E225" s="36">
        <v>25664270.609999999</v>
      </c>
      <c r="F225" s="149"/>
      <c r="G225" s="36">
        <v>746369.89</v>
      </c>
      <c r="H225" s="36">
        <v>0</v>
      </c>
      <c r="I225" s="36">
        <v>26410640.5</v>
      </c>
      <c r="J225" s="125" t="e">
        <f>VLOOKUP(B225,#REF!,1,0)</f>
        <v>#REF!</v>
      </c>
      <c r="K225" s="125" t="e">
        <f>VLOOKUP(B225,#REF!,1,0)</f>
        <v>#REF!</v>
      </c>
    </row>
    <row r="226" spans="1:11" s="125" customFormat="1">
      <c r="A226" s="34">
        <v>6</v>
      </c>
      <c r="B226" s="35" t="s">
        <v>3529</v>
      </c>
      <c r="C226" s="34" t="s">
        <v>3530</v>
      </c>
      <c r="D226" s="35" t="s">
        <v>3531</v>
      </c>
      <c r="E226" s="36">
        <v>5200000</v>
      </c>
      <c r="F226" s="149"/>
      <c r="G226" s="36">
        <v>0</v>
      </c>
      <c r="H226" s="36">
        <v>0</v>
      </c>
      <c r="I226" s="36">
        <v>5200000</v>
      </c>
      <c r="J226" s="125" t="e">
        <f>VLOOKUP(B226,#REF!,1,0)</f>
        <v>#REF!</v>
      </c>
      <c r="K226" s="125" t="e">
        <f>VLOOKUP(B226,#REF!,1,0)</f>
        <v>#REF!</v>
      </c>
    </row>
    <row r="227" spans="1:11" s="125" customFormat="1">
      <c r="A227" s="34">
        <v>6</v>
      </c>
      <c r="B227" s="35" t="s">
        <v>3532</v>
      </c>
      <c r="C227" s="34" t="s">
        <v>3533</v>
      </c>
      <c r="D227" s="35" t="s">
        <v>3452</v>
      </c>
      <c r="E227" s="36">
        <v>1760000</v>
      </c>
      <c r="F227" s="149"/>
      <c r="G227" s="36">
        <v>0</v>
      </c>
      <c r="H227" s="36">
        <v>0</v>
      </c>
      <c r="I227" s="36">
        <v>1760000</v>
      </c>
      <c r="J227" s="125" t="e">
        <f>VLOOKUP(B227,#REF!,1,0)</f>
        <v>#REF!</v>
      </c>
      <c r="K227" s="125" t="e">
        <f>VLOOKUP(B227,#REF!,1,0)</f>
        <v>#REF!</v>
      </c>
    </row>
    <row r="228" spans="1:11" s="125" customFormat="1">
      <c r="A228" s="34">
        <v>6</v>
      </c>
      <c r="B228" s="35" t="s">
        <v>3534</v>
      </c>
      <c r="C228" s="34" t="s">
        <v>3535</v>
      </c>
      <c r="D228" s="35" t="s">
        <v>3536</v>
      </c>
      <c r="E228" s="36">
        <v>3457000</v>
      </c>
      <c r="F228" s="149"/>
      <c r="G228" s="36">
        <v>0</v>
      </c>
      <c r="H228" s="36">
        <v>0</v>
      </c>
      <c r="I228" s="36">
        <v>3457000</v>
      </c>
      <c r="J228" s="125" t="e">
        <f>VLOOKUP(B228,#REF!,1,0)</f>
        <v>#REF!</v>
      </c>
      <c r="K228" s="125" t="e">
        <f>VLOOKUP(B228,#REF!,1,0)</f>
        <v>#REF!</v>
      </c>
    </row>
    <row r="229" spans="1:11" s="125" customFormat="1">
      <c r="A229" s="34">
        <v>6</v>
      </c>
      <c r="B229" s="35" t="s">
        <v>3537</v>
      </c>
      <c r="C229" s="34" t="s">
        <v>3538</v>
      </c>
      <c r="D229" s="35" t="s">
        <v>3539</v>
      </c>
      <c r="E229" s="36">
        <v>15247270.609999999</v>
      </c>
      <c r="F229" s="149"/>
      <c r="G229" s="36">
        <v>746369.89</v>
      </c>
      <c r="H229" s="36">
        <v>0</v>
      </c>
      <c r="I229" s="36">
        <v>15993640.5</v>
      </c>
      <c r="J229" s="125" t="e">
        <f>VLOOKUP(B229,#REF!,1,0)</f>
        <v>#REF!</v>
      </c>
      <c r="K229" s="125" t="e">
        <f>VLOOKUP(B229,#REF!,1,0)</f>
        <v>#REF!</v>
      </c>
    </row>
    <row r="230" spans="1:11" s="125" customFormat="1">
      <c r="A230" s="34">
        <v>3</v>
      </c>
      <c r="B230" s="35" t="s">
        <v>3540</v>
      </c>
      <c r="C230" s="34" t="s">
        <v>1</v>
      </c>
      <c r="D230" s="35" t="s">
        <v>3541</v>
      </c>
      <c r="E230" s="36">
        <v>278659009.02999997</v>
      </c>
      <c r="F230" s="149"/>
      <c r="G230" s="36">
        <v>96050166.870000005</v>
      </c>
      <c r="H230" s="36">
        <v>88223125.840000004</v>
      </c>
      <c r="I230" s="36">
        <v>286486050.06</v>
      </c>
      <c r="J230" s="125" t="e">
        <f>VLOOKUP(B230,#REF!,1,0)</f>
        <v>#REF!</v>
      </c>
      <c r="K230" s="125" t="e">
        <f>VLOOKUP(B230,#REF!,1,0)</f>
        <v>#REF!</v>
      </c>
    </row>
    <row r="231" spans="1:11" s="125" customFormat="1">
      <c r="A231" s="34">
        <v>4</v>
      </c>
      <c r="B231" s="35" t="s">
        <v>3542</v>
      </c>
      <c r="C231" s="34" t="s">
        <v>1</v>
      </c>
      <c r="D231" s="35" t="s">
        <v>3543</v>
      </c>
      <c r="E231" s="36">
        <v>180792167.99000001</v>
      </c>
      <c r="F231" s="149"/>
      <c r="G231" s="36">
        <v>10347275.67</v>
      </c>
      <c r="H231" s="36">
        <v>4827678.66</v>
      </c>
      <c r="I231" s="36">
        <v>186311765</v>
      </c>
      <c r="J231" s="125" t="e">
        <f>VLOOKUP(B231,#REF!,1,0)</f>
        <v>#REF!</v>
      </c>
      <c r="K231" s="125" t="e">
        <f>VLOOKUP(B231,#REF!,1,0)</f>
        <v>#REF!</v>
      </c>
    </row>
    <row r="232" spans="1:11" s="125" customFormat="1">
      <c r="A232" s="34">
        <v>6</v>
      </c>
      <c r="B232" s="35" t="s">
        <v>3544</v>
      </c>
      <c r="C232" s="34" t="s">
        <v>3545</v>
      </c>
      <c r="D232" s="35" t="s">
        <v>3546</v>
      </c>
      <c r="E232" s="36">
        <v>55059790.5</v>
      </c>
      <c r="F232" s="149"/>
      <c r="G232" s="36">
        <v>3608550.42</v>
      </c>
      <c r="H232" s="36">
        <v>1261941.28</v>
      </c>
      <c r="I232" s="36">
        <v>57406399.640000001</v>
      </c>
      <c r="J232" s="125" t="e">
        <f>VLOOKUP(B232,#REF!,1,0)</f>
        <v>#REF!</v>
      </c>
      <c r="K232" s="125" t="e">
        <f>VLOOKUP(B232,#REF!,1,0)</f>
        <v>#REF!</v>
      </c>
    </row>
    <row r="233" spans="1:11" s="125" customFormat="1">
      <c r="A233" s="34">
        <v>6</v>
      </c>
      <c r="B233" s="35" t="s">
        <v>3547</v>
      </c>
      <c r="C233" s="34" t="s">
        <v>3548</v>
      </c>
      <c r="D233" s="35" t="s">
        <v>3549</v>
      </c>
      <c r="E233" s="36">
        <v>125732377.48999999</v>
      </c>
      <c r="F233" s="149"/>
      <c r="G233" s="36">
        <v>6738725.25</v>
      </c>
      <c r="H233" s="36">
        <v>3565737.38</v>
      </c>
      <c r="I233" s="36">
        <v>128905365.36</v>
      </c>
      <c r="J233" s="125" t="e">
        <f>VLOOKUP(B233,#REF!,1,0)</f>
        <v>#REF!</v>
      </c>
      <c r="K233" s="125" t="e">
        <f>VLOOKUP(B233,#REF!,1,0)</f>
        <v>#REF!</v>
      </c>
    </row>
    <row r="234" spans="1:11" s="125" customFormat="1">
      <c r="A234" s="34">
        <v>4</v>
      </c>
      <c r="B234" s="35" t="s">
        <v>3550</v>
      </c>
      <c r="C234" s="34" t="s">
        <v>1</v>
      </c>
      <c r="D234" s="35" t="s">
        <v>3551</v>
      </c>
      <c r="E234" s="36">
        <v>3139354.1</v>
      </c>
      <c r="F234" s="149"/>
      <c r="G234" s="36">
        <v>2739520.17</v>
      </c>
      <c r="H234" s="36">
        <v>2578054.1</v>
      </c>
      <c r="I234" s="36">
        <v>3300820.17</v>
      </c>
      <c r="J234" s="125" t="e">
        <f>VLOOKUP(B234,#REF!,1,0)</f>
        <v>#REF!</v>
      </c>
      <c r="K234" s="125" t="e">
        <f>VLOOKUP(B234,#REF!,1,0)</f>
        <v>#REF!</v>
      </c>
    </row>
    <row r="235" spans="1:11" s="125" customFormat="1">
      <c r="A235" s="34">
        <v>5</v>
      </c>
      <c r="B235" s="35" t="s">
        <v>3552</v>
      </c>
      <c r="C235" s="34" t="s">
        <v>1</v>
      </c>
      <c r="D235" s="35" t="s">
        <v>3553</v>
      </c>
      <c r="E235" s="36">
        <v>1538699.39</v>
      </c>
      <c r="F235" s="149"/>
      <c r="G235" s="36">
        <v>1515164.93</v>
      </c>
      <c r="H235" s="36">
        <v>1337399.3899999999</v>
      </c>
      <c r="I235" s="36">
        <v>1716464.93</v>
      </c>
      <c r="J235" s="125" t="e">
        <f>VLOOKUP(B235,#REF!,1,0)</f>
        <v>#REF!</v>
      </c>
      <c r="K235" s="125" t="e">
        <f>VLOOKUP(B235,#REF!,1,0)</f>
        <v>#REF!</v>
      </c>
    </row>
    <row r="236" spans="1:11" s="125" customFormat="1">
      <c r="A236" s="34">
        <v>6</v>
      </c>
      <c r="B236" s="35" t="s">
        <v>3554</v>
      </c>
      <c r="C236" s="34" t="s">
        <v>3555</v>
      </c>
      <c r="D236" s="35" t="s">
        <v>3556</v>
      </c>
      <c r="E236" s="36">
        <v>1538699.39</v>
      </c>
      <c r="F236" s="149"/>
      <c r="G236" s="36">
        <v>1515164.93</v>
      </c>
      <c r="H236" s="36">
        <v>1337399.3899999999</v>
      </c>
      <c r="I236" s="36">
        <v>1716464.93</v>
      </c>
      <c r="J236" s="125" t="e">
        <f>VLOOKUP(B236,#REF!,1,0)</f>
        <v>#REF!</v>
      </c>
      <c r="K236" s="125" t="e">
        <f>VLOOKUP(B236,#REF!,1,0)</f>
        <v>#REF!</v>
      </c>
    </row>
    <row r="237" spans="1:11" s="125" customFormat="1">
      <c r="A237" s="34">
        <v>5</v>
      </c>
      <c r="B237" s="35" t="s">
        <v>3557</v>
      </c>
      <c r="C237" s="34" t="s">
        <v>1</v>
      </c>
      <c r="D237" s="35" t="s">
        <v>3558</v>
      </c>
      <c r="E237" s="36">
        <v>1600654.71</v>
      </c>
      <c r="F237" s="149"/>
      <c r="G237" s="36">
        <v>1224355.24</v>
      </c>
      <c r="H237" s="36">
        <v>1240654.71</v>
      </c>
      <c r="I237" s="36">
        <v>1584355.24</v>
      </c>
      <c r="J237" s="125" t="e">
        <f>VLOOKUP(B237,#REF!,1,0)</f>
        <v>#REF!</v>
      </c>
      <c r="K237" s="125" t="e">
        <f>VLOOKUP(B237,#REF!,1,0)</f>
        <v>#REF!</v>
      </c>
    </row>
    <row r="238" spans="1:11" s="125" customFormat="1">
      <c r="A238" s="34">
        <v>6</v>
      </c>
      <c r="B238" s="35" t="s">
        <v>3559</v>
      </c>
      <c r="C238" s="34" t="s">
        <v>3560</v>
      </c>
      <c r="D238" s="35" t="s">
        <v>3561</v>
      </c>
      <c r="E238" s="36">
        <v>1600654.71</v>
      </c>
      <c r="F238" s="149"/>
      <c r="G238" s="36">
        <v>1224355.24</v>
      </c>
      <c r="H238" s="36">
        <v>1240654.71</v>
      </c>
      <c r="I238" s="36">
        <v>1584355.24</v>
      </c>
      <c r="J238" s="125" t="e">
        <f>VLOOKUP(B238,#REF!,1,0)</f>
        <v>#REF!</v>
      </c>
      <c r="K238" s="125" t="e">
        <f>VLOOKUP(B238,#REF!,1,0)</f>
        <v>#REF!</v>
      </c>
    </row>
    <row r="239" spans="1:11" s="125" customFormat="1">
      <c r="A239" s="34">
        <v>4</v>
      </c>
      <c r="B239" s="35" t="s">
        <v>3562</v>
      </c>
      <c r="C239" s="34" t="s">
        <v>1</v>
      </c>
      <c r="D239" s="35" t="s">
        <v>3563</v>
      </c>
      <c r="E239" s="36">
        <v>6895266.7699999996</v>
      </c>
      <c r="F239" s="149"/>
      <c r="G239" s="36">
        <v>1794165.01</v>
      </c>
      <c r="H239" s="36">
        <v>4715.0600000000004</v>
      </c>
      <c r="I239" s="36">
        <v>8684716.7200000007</v>
      </c>
      <c r="J239" s="125" t="e">
        <f>VLOOKUP(B239,#REF!,1,0)</f>
        <v>#REF!</v>
      </c>
      <c r="K239" s="125" t="e">
        <f>VLOOKUP(B239,#REF!,1,0)</f>
        <v>#REF!</v>
      </c>
    </row>
    <row r="240" spans="1:11" s="125" customFormat="1">
      <c r="A240" s="34">
        <v>5</v>
      </c>
      <c r="B240" s="35" t="s">
        <v>3564</v>
      </c>
      <c r="C240" s="34" t="s">
        <v>1</v>
      </c>
      <c r="D240" s="35" t="s">
        <v>3565</v>
      </c>
      <c r="E240" s="36">
        <v>6895266.7699999996</v>
      </c>
      <c r="F240" s="149"/>
      <c r="G240" s="36">
        <v>1794165.01</v>
      </c>
      <c r="H240" s="36">
        <v>4715.0600000000004</v>
      </c>
      <c r="I240" s="36">
        <v>8684716.7200000007</v>
      </c>
      <c r="J240" s="125" t="e">
        <f>VLOOKUP(B240,#REF!,1,0)</f>
        <v>#REF!</v>
      </c>
      <c r="K240" s="125" t="e">
        <f>VLOOKUP(B240,#REF!,1,0)</f>
        <v>#REF!</v>
      </c>
    </row>
    <row r="241" spans="1:11" s="125" customFormat="1">
      <c r="A241" s="34">
        <v>6</v>
      </c>
      <c r="B241" s="35" t="s">
        <v>3566</v>
      </c>
      <c r="C241" s="34" t="s">
        <v>3567</v>
      </c>
      <c r="D241" s="35" t="s">
        <v>3568</v>
      </c>
      <c r="E241" s="36">
        <v>6895266.7699999996</v>
      </c>
      <c r="F241" s="149"/>
      <c r="G241" s="36">
        <v>1794165.01</v>
      </c>
      <c r="H241" s="36">
        <v>4715.0600000000004</v>
      </c>
      <c r="I241" s="36">
        <v>8684716.7200000007</v>
      </c>
      <c r="J241" s="125" t="e">
        <f>VLOOKUP(B241,#REF!,1,0)</f>
        <v>#REF!</v>
      </c>
      <c r="K241" s="125" t="e">
        <f>VLOOKUP(B241,#REF!,1,0)</f>
        <v>#REF!</v>
      </c>
    </row>
    <row r="242" spans="1:11" s="125" customFormat="1">
      <c r="A242" s="34">
        <v>4</v>
      </c>
      <c r="B242" s="35" t="s">
        <v>3569</v>
      </c>
      <c r="C242" s="34" t="s">
        <v>1</v>
      </c>
      <c r="D242" s="35" t="s">
        <v>3570</v>
      </c>
      <c r="E242" s="36">
        <v>-2810669.93</v>
      </c>
      <c r="F242" s="149"/>
      <c r="G242" s="36">
        <v>0</v>
      </c>
      <c r="H242" s="36">
        <v>555569.05000000005</v>
      </c>
      <c r="I242" s="36">
        <v>-3366238.98</v>
      </c>
      <c r="J242" s="125" t="e">
        <f>VLOOKUP(B242,#REF!,1,0)</f>
        <v>#REF!</v>
      </c>
      <c r="K242" s="125" t="e">
        <f>VLOOKUP(B242,#REF!,1,0)</f>
        <v>#REF!</v>
      </c>
    </row>
    <row r="243" spans="1:11" s="125" customFormat="1">
      <c r="A243" s="34">
        <v>5</v>
      </c>
      <c r="B243" s="35" t="s">
        <v>3571</v>
      </c>
      <c r="C243" s="34" t="s">
        <v>1</v>
      </c>
      <c r="D243" s="35" t="s">
        <v>3572</v>
      </c>
      <c r="E243" s="36">
        <v>-2810669.93</v>
      </c>
      <c r="F243" s="149"/>
      <c r="G243" s="36">
        <v>0</v>
      </c>
      <c r="H243" s="36">
        <v>555569.05000000005</v>
      </c>
      <c r="I243" s="36">
        <v>-3366238.98</v>
      </c>
      <c r="J243" s="125" t="e">
        <f>VLOOKUP(B243,#REF!,1,0)</f>
        <v>#REF!</v>
      </c>
      <c r="K243" s="125" t="e">
        <f>VLOOKUP(B243,#REF!,1,0)</f>
        <v>#REF!</v>
      </c>
    </row>
    <row r="244" spans="1:11" s="125" customFormat="1">
      <c r="A244" s="34">
        <v>6</v>
      </c>
      <c r="B244" s="35" t="s">
        <v>3573</v>
      </c>
      <c r="C244" s="34" t="s">
        <v>3574</v>
      </c>
      <c r="D244" s="35" t="s">
        <v>3575</v>
      </c>
      <c r="E244" s="36">
        <v>-2810669.93</v>
      </c>
      <c r="F244" s="149"/>
      <c r="G244" s="36">
        <v>0</v>
      </c>
      <c r="H244" s="36">
        <v>555569.05000000005</v>
      </c>
      <c r="I244" s="36">
        <v>-3366238.98</v>
      </c>
      <c r="J244" s="125" t="e">
        <f>VLOOKUP(B244,#REF!,1,0)</f>
        <v>#REF!</v>
      </c>
      <c r="K244" s="125" t="e">
        <f>VLOOKUP(B244,#REF!,1,0)</f>
        <v>#REF!</v>
      </c>
    </row>
    <row r="245" spans="1:11" s="125" customFormat="1">
      <c r="A245" s="34">
        <v>5</v>
      </c>
      <c r="B245" s="35" t="s">
        <v>3576</v>
      </c>
      <c r="C245" s="34" t="s">
        <v>1</v>
      </c>
      <c r="D245" s="35" t="s">
        <v>3577</v>
      </c>
      <c r="E245" s="36">
        <v>-177648.51</v>
      </c>
      <c r="F245" s="149"/>
      <c r="G245" s="36">
        <v>0</v>
      </c>
      <c r="H245" s="36">
        <v>42329.06</v>
      </c>
      <c r="I245" s="36">
        <v>-219977.57</v>
      </c>
      <c r="J245" s="125" t="e">
        <f>VLOOKUP(B245,#REF!,1,0)</f>
        <v>#REF!</v>
      </c>
      <c r="K245" s="125" t="e">
        <f>VLOOKUP(B245,#REF!,1,0)</f>
        <v>#REF!</v>
      </c>
    </row>
    <row r="246" spans="1:11" s="125" customFormat="1">
      <c r="A246" s="34">
        <v>6</v>
      </c>
      <c r="B246" s="35" t="s">
        <v>3578</v>
      </c>
      <c r="C246" s="34" t="s">
        <v>3579</v>
      </c>
      <c r="D246" s="35" t="s">
        <v>3580</v>
      </c>
      <c r="E246" s="36">
        <v>-177648.51</v>
      </c>
      <c r="F246" s="149"/>
      <c r="G246" s="36">
        <v>0</v>
      </c>
      <c r="H246" s="36">
        <v>42329.06</v>
      </c>
      <c r="I246" s="36">
        <v>-219977.57</v>
      </c>
      <c r="J246" s="125" t="e">
        <f>VLOOKUP(B246,#REF!,1,0)</f>
        <v>#REF!</v>
      </c>
      <c r="K246" s="125" t="e">
        <f>VLOOKUP(B246,#REF!,1,0)</f>
        <v>#REF!</v>
      </c>
    </row>
    <row r="247" spans="1:11" s="125" customFormat="1">
      <c r="A247" s="34">
        <v>4</v>
      </c>
      <c r="B247" s="35" t="s">
        <v>3581</v>
      </c>
      <c r="C247" s="34" t="s">
        <v>1</v>
      </c>
      <c r="D247" s="35" t="s">
        <v>3582</v>
      </c>
      <c r="E247" s="36">
        <v>26121655.399999999</v>
      </c>
      <c r="F247" s="149"/>
      <c r="G247" s="36">
        <v>527895.51</v>
      </c>
      <c r="H247" s="36">
        <v>584752.04</v>
      </c>
      <c r="I247" s="36">
        <v>26064798.870000001</v>
      </c>
      <c r="J247" s="125" t="e">
        <f>VLOOKUP(B247,#REF!,1,0)</f>
        <v>#REF!</v>
      </c>
      <c r="K247" s="125" t="e">
        <f>VLOOKUP(B247,#REF!,1,0)</f>
        <v>#REF!</v>
      </c>
    </row>
    <row r="248" spans="1:11" s="125" customFormat="1">
      <c r="A248" s="34">
        <v>5</v>
      </c>
      <c r="B248" s="35" t="s">
        <v>3583</v>
      </c>
      <c r="C248" s="34" t="s">
        <v>1</v>
      </c>
      <c r="D248" s="35" t="s">
        <v>3584</v>
      </c>
      <c r="E248" s="36">
        <v>26121655.399999999</v>
      </c>
      <c r="F248" s="149"/>
      <c r="G248" s="36">
        <v>527895.51</v>
      </c>
      <c r="H248" s="36">
        <v>584752.04</v>
      </c>
      <c r="I248" s="36">
        <v>26064798.870000001</v>
      </c>
      <c r="J248" s="125" t="e">
        <f>VLOOKUP(B248,#REF!,1,0)</f>
        <v>#REF!</v>
      </c>
      <c r="K248" s="125" t="e">
        <f>VLOOKUP(B248,#REF!,1,0)</f>
        <v>#REF!</v>
      </c>
    </row>
    <row r="249" spans="1:11" s="125" customFormat="1">
      <c r="A249" s="34">
        <v>6</v>
      </c>
      <c r="B249" s="35" t="s">
        <v>3585</v>
      </c>
      <c r="C249" s="34" t="s">
        <v>3586</v>
      </c>
      <c r="D249" s="35" t="s">
        <v>3587</v>
      </c>
      <c r="E249" s="36">
        <v>4391641</v>
      </c>
      <c r="F249" s="149"/>
      <c r="G249" s="36">
        <v>42330.18</v>
      </c>
      <c r="H249" s="36">
        <v>9136.82</v>
      </c>
      <c r="I249" s="36">
        <v>4424834.3600000003</v>
      </c>
      <c r="J249" s="125" t="e">
        <f>VLOOKUP(B249,#REF!,1,0)</f>
        <v>#REF!</v>
      </c>
      <c r="K249" s="125" t="e">
        <f>VLOOKUP(B249,#REF!,1,0)</f>
        <v>#REF!</v>
      </c>
    </row>
    <row r="250" spans="1:11" s="125" customFormat="1">
      <c r="A250" s="34">
        <v>6</v>
      </c>
      <c r="B250" s="35" t="s">
        <v>3588</v>
      </c>
      <c r="C250" s="34" t="s">
        <v>3589</v>
      </c>
      <c r="D250" s="35" t="s">
        <v>3590</v>
      </c>
      <c r="E250" s="36">
        <v>17236718.710000001</v>
      </c>
      <c r="F250" s="149"/>
      <c r="G250" s="36">
        <v>0</v>
      </c>
      <c r="H250" s="36">
        <v>575365.22</v>
      </c>
      <c r="I250" s="36">
        <v>16661353.49</v>
      </c>
      <c r="J250" s="125" t="e">
        <f>VLOOKUP(B250,#REF!,1,0)</f>
        <v>#REF!</v>
      </c>
      <c r="K250" s="125" t="e">
        <f>VLOOKUP(B250,#REF!,1,0)</f>
        <v>#REF!</v>
      </c>
    </row>
    <row r="251" spans="1:11" s="125" customFormat="1">
      <c r="A251" s="34">
        <v>6</v>
      </c>
      <c r="B251" s="35" t="s">
        <v>3591</v>
      </c>
      <c r="C251" s="34" t="s">
        <v>3592</v>
      </c>
      <c r="D251" s="35" t="s">
        <v>3593</v>
      </c>
      <c r="E251" s="36">
        <v>4493295.6900000004</v>
      </c>
      <c r="F251" s="149"/>
      <c r="G251" s="36">
        <v>485565.33</v>
      </c>
      <c r="H251" s="36">
        <v>250</v>
      </c>
      <c r="I251" s="36">
        <v>4978611.0199999996</v>
      </c>
      <c r="J251" s="125" t="e">
        <f>VLOOKUP(B251,#REF!,1,0)</f>
        <v>#REF!</v>
      </c>
      <c r="K251" s="125" t="e">
        <f>VLOOKUP(B251,#REF!,1,0)</f>
        <v>#REF!</v>
      </c>
    </row>
    <row r="252" spans="1:11" s="125" customFormat="1">
      <c r="A252" s="34">
        <v>4</v>
      </c>
      <c r="B252" s="35" t="s">
        <v>3594</v>
      </c>
      <c r="C252" s="34" t="s">
        <v>1</v>
      </c>
      <c r="D252" s="35" t="s">
        <v>3595</v>
      </c>
      <c r="E252" s="36">
        <v>2640790.37</v>
      </c>
      <c r="F252" s="149"/>
      <c r="G252" s="36">
        <v>2579143.27</v>
      </c>
      <c r="H252" s="36">
        <v>2566723.8199999998</v>
      </c>
      <c r="I252" s="36">
        <v>2653209.8199999998</v>
      </c>
      <c r="J252" s="125" t="e">
        <f>VLOOKUP(B252,#REF!,1,0)</f>
        <v>#REF!</v>
      </c>
      <c r="K252" s="125" t="e">
        <f>VLOOKUP(B252,#REF!,1,0)</f>
        <v>#REF!</v>
      </c>
    </row>
    <row r="253" spans="1:11" s="125" customFormat="1">
      <c r="A253" s="34">
        <v>5</v>
      </c>
      <c r="B253" s="35" t="s">
        <v>3596</v>
      </c>
      <c r="C253" s="34" t="s">
        <v>1</v>
      </c>
      <c r="D253" s="35" t="s">
        <v>3597</v>
      </c>
      <c r="E253" s="36">
        <v>2640790.37</v>
      </c>
      <c r="F253" s="149"/>
      <c r="G253" s="36">
        <v>2579143.27</v>
      </c>
      <c r="H253" s="36">
        <v>2566723.8199999998</v>
      </c>
      <c r="I253" s="36">
        <v>2653209.8199999998</v>
      </c>
      <c r="J253" s="125" t="e">
        <f>VLOOKUP(B253,#REF!,1,0)</f>
        <v>#REF!</v>
      </c>
      <c r="K253" s="125" t="e">
        <f>VLOOKUP(B253,#REF!,1,0)</f>
        <v>#REF!</v>
      </c>
    </row>
    <row r="254" spans="1:11" s="125" customFormat="1">
      <c r="A254" s="34">
        <v>6</v>
      </c>
      <c r="B254" s="35" t="s">
        <v>3598</v>
      </c>
      <c r="C254" s="34" t="s">
        <v>3599</v>
      </c>
      <c r="D254" s="35" t="s">
        <v>3600</v>
      </c>
      <c r="E254" s="36">
        <v>2640790.37</v>
      </c>
      <c r="F254" s="149"/>
      <c r="G254" s="36">
        <v>2579143.27</v>
      </c>
      <c r="H254" s="36">
        <v>2566723.8199999998</v>
      </c>
      <c r="I254" s="36">
        <v>2653209.8199999998</v>
      </c>
      <c r="J254" s="125" t="e">
        <f>VLOOKUP(B254,#REF!,1,0)</f>
        <v>#REF!</v>
      </c>
      <c r="K254" s="125" t="e">
        <f>VLOOKUP(B254,#REF!,1,0)</f>
        <v>#REF!</v>
      </c>
    </row>
    <row r="255" spans="1:11" s="125" customFormat="1">
      <c r="A255" s="34">
        <v>4</v>
      </c>
      <c r="B255" s="35" t="s">
        <v>3601</v>
      </c>
      <c r="C255" s="34" t="s">
        <v>1</v>
      </c>
      <c r="D255" s="35" t="s">
        <v>3602</v>
      </c>
      <c r="E255" s="36">
        <v>15505547.08</v>
      </c>
      <c r="F255" s="149"/>
      <c r="G255" s="36">
        <v>15923524.970000001</v>
      </c>
      <c r="H255" s="36">
        <v>15839888.75</v>
      </c>
      <c r="I255" s="36">
        <v>15589183.300000001</v>
      </c>
      <c r="J255" s="125" t="e">
        <f>VLOOKUP(B255,#REF!,1,0)</f>
        <v>#REF!</v>
      </c>
      <c r="K255" s="125" t="e">
        <f>VLOOKUP(B255,#REF!,1,0)</f>
        <v>#REF!</v>
      </c>
    </row>
    <row r="256" spans="1:11" s="125" customFormat="1">
      <c r="A256" s="34">
        <v>5</v>
      </c>
      <c r="B256" s="35" t="s">
        <v>3603</v>
      </c>
      <c r="C256" s="34" t="s">
        <v>1</v>
      </c>
      <c r="D256" s="35" t="s">
        <v>3604</v>
      </c>
      <c r="E256" s="36">
        <v>11876750.800000001</v>
      </c>
      <c r="F256" s="149"/>
      <c r="G256" s="36">
        <v>13532827.220000001</v>
      </c>
      <c r="H256" s="36">
        <v>13496364.289999999</v>
      </c>
      <c r="I256" s="36">
        <v>11913213.73</v>
      </c>
      <c r="J256" s="125" t="e">
        <f>VLOOKUP(B256,#REF!,1,0)</f>
        <v>#REF!</v>
      </c>
      <c r="K256" s="125" t="e">
        <f>VLOOKUP(B256,#REF!,1,0)</f>
        <v>#REF!</v>
      </c>
    </row>
    <row r="257" spans="1:11" s="125" customFormat="1">
      <c r="A257" s="34">
        <v>6</v>
      </c>
      <c r="B257" s="35" t="s">
        <v>3605</v>
      </c>
      <c r="C257" s="34" t="s">
        <v>3606</v>
      </c>
      <c r="D257" s="35" t="s">
        <v>3607</v>
      </c>
      <c r="E257" s="36">
        <v>1629674.17</v>
      </c>
      <c r="F257" s="149"/>
      <c r="G257" s="36">
        <v>4181583.55</v>
      </c>
      <c r="H257" s="36">
        <v>4297725.8</v>
      </c>
      <c r="I257" s="36">
        <v>1513531.92</v>
      </c>
      <c r="J257" s="125" t="e">
        <f>VLOOKUP(B257,#REF!,1,0)</f>
        <v>#REF!</v>
      </c>
      <c r="K257" s="125" t="e">
        <f>VLOOKUP(B257,#REF!,1,0)</f>
        <v>#REF!</v>
      </c>
    </row>
    <row r="258" spans="1:11" s="125" customFormat="1">
      <c r="A258" s="34">
        <v>6</v>
      </c>
      <c r="B258" s="35" t="s">
        <v>3608</v>
      </c>
      <c r="C258" s="34" t="s">
        <v>3609</v>
      </c>
      <c r="D258" s="35" t="s">
        <v>3036</v>
      </c>
      <c r="E258" s="36">
        <v>10247076.630000001</v>
      </c>
      <c r="F258" s="149"/>
      <c r="G258" s="36">
        <v>9351243.6699999999</v>
      </c>
      <c r="H258" s="36">
        <v>9198638.4900000002</v>
      </c>
      <c r="I258" s="36">
        <v>10399681.810000001</v>
      </c>
      <c r="J258" s="125" t="e">
        <f>VLOOKUP(B258,#REF!,1,0)</f>
        <v>#REF!</v>
      </c>
      <c r="K258" s="125" t="e">
        <f>VLOOKUP(B258,#REF!,1,0)</f>
        <v>#REF!</v>
      </c>
    </row>
    <row r="259" spans="1:11" s="125" customFormat="1">
      <c r="A259" s="34">
        <v>5</v>
      </c>
      <c r="B259" s="35" t="s">
        <v>3610</v>
      </c>
      <c r="C259" s="34" t="s">
        <v>1</v>
      </c>
      <c r="D259" s="35" t="s">
        <v>3611</v>
      </c>
      <c r="E259" s="36">
        <v>3628796.28</v>
      </c>
      <c r="F259" s="149"/>
      <c r="G259" s="36">
        <v>2390697.75</v>
      </c>
      <c r="H259" s="36">
        <v>2343524.46</v>
      </c>
      <c r="I259" s="36">
        <v>3675969.57</v>
      </c>
      <c r="J259" s="125" t="e">
        <f>VLOOKUP(B259,#REF!,1,0)</f>
        <v>#REF!</v>
      </c>
      <c r="K259" s="125" t="e">
        <f>VLOOKUP(B259,#REF!,1,0)</f>
        <v>#REF!</v>
      </c>
    </row>
    <row r="260" spans="1:11" s="125" customFormat="1">
      <c r="A260" s="34">
        <v>6</v>
      </c>
      <c r="B260" s="35" t="s">
        <v>3612</v>
      </c>
      <c r="C260" s="34" t="s">
        <v>3613</v>
      </c>
      <c r="D260" s="35" t="s">
        <v>3015</v>
      </c>
      <c r="E260" s="36">
        <v>3628796.28</v>
      </c>
      <c r="F260" s="149"/>
      <c r="G260" s="36">
        <v>2390697.75</v>
      </c>
      <c r="H260" s="36">
        <v>2343524.46</v>
      </c>
      <c r="I260" s="36">
        <v>3675969.57</v>
      </c>
      <c r="J260" s="125" t="e">
        <f>VLOOKUP(B260,#REF!,1,0)</f>
        <v>#REF!</v>
      </c>
      <c r="K260" s="125" t="e">
        <f>VLOOKUP(B260,#REF!,1,0)</f>
        <v>#REF!</v>
      </c>
    </row>
    <row r="261" spans="1:11" s="125" customFormat="1">
      <c r="A261" s="34">
        <v>4</v>
      </c>
      <c r="B261" s="35" t="s">
        <v>3614</v>
      </c>
      <c r="C261" s="34" t="s">
        <v>1</v>
      </c>
      <c r="D261" s="35" t="s">
        <v>3615</v>
      </c>
      <c r="E261" s="36">
        <v>3516.6</v>
      </c>
      <c r="F261" s="149"/>
      <c r="G261" s="36">
        <v>0</v>
      </c>
      <c r="H261" s="36">
        <v>0</v>
      </c>
      <c r="I261" s="36">
        <v>3516.6</v>
      </c>
      <c r="J261" s="125" t="e">
        <f>VLOOKUP(B261,#REF!,1,0)</f>
        <v>#REF!</v>
      </c>
      <c r="K261" s="125" t="e">
        <f>VLOOKUP(B261,#REF!,1,0)</f>
        <v>#REF!</v>
      </c>
    </row>
    <row r="262" spans="1:11" s="125" customFormat="1">
      <c r="A262" s="34">
        <v>6</v>
      </c>
      <c r="B262" s="35" t="s">
        <v>3616</v>
      </c>
      <c r="C262" s="34" t="s">
        <v>3617</v>
      </c>
      <c r="D262" s="35" t="s">
        <v>3618</v>
      </c>
      <c r="E262" s="36">
        <v>3516.6</v>
      </c>
      <c r="F262" s="149"/>
      <c r="G262" s="36">
        <v>0</v>
      </c>
      <c r="H262" s="36">
        <v>0</v>
      </c>
      <c r="I262" s="36">
        <v>3516.6</v>
      </c>
      <c r="J262" s="125" t="e">
        <f>VLOOKUP(B262,#REF!,1,0)</f>
        <v>#REF!</v>
      </c>
      <c r="K262" s="125" t="e">
        <f>VLOOKUP(B262,#REF!,1,0)</f>
        <v>#REF!</v>
      </c>
    </row>
    <row r="263" spans="1:11" s="125" customFormat="1">
      <c r="A263" s="34">
        <v>4</v>
      </c>
      <c r="B263" s="35" t="s">
        <v>3619</v>
      </c>
      <c r="C263" s="34" t="s">
        <v>1</v>
      </c>
      <c r="D263" s="35" t="s">
        <v>3620</v>
      </c>
      <c r="E263" s="36">
        <v>46549029.159999996</v>
      </c>
      <c r="F263" s="149"/>
      <c r="G263" s="36">
        <v>62138642.270000003</v>
      </c>
      <c r="H263" s="36">
        <v>61223415.299999997</v>
      </c>
      <c r="I263" s="36">
        <v>47464256.130000003</v>
      </c>
      <c r="J263" s="125" t="e">
        <f>VLOOKUP(B263,#REF!,1,0)</f>
        <v>#REF!</v>
      </c>
      <c r="K263" s="125" t="e">
        <f>VLOOKUP(B263,#REF!,1,0)</f>
        <v>#REF!</v>
      </c>
    </row>
    <row r="264" spans="1:11" s="125" customFormat="1">
      <c r="A264" s="34">
        <v>6</v>
      </c>
      <c r="B264" s="35" t="s">
        <v>3621</v>
      </c>
      <c r="C264" s="34" t="s">
        <v>3622</v>
      </c>
      <c r="D264" s="35" t="s">
        <v>3623</v>
      </c>
      <c r="E264" s="36">
        <v>2351320.8199999998</v>
      </c>
      <c r="F264" s="149"/>
      <c r="G264" s="36">
        <v>254232.15</v>
      </c>
      <c r="H264" s="36">
        <v>0</v>
      </c>
      <c r="I264" s="36">
        <v>2605552.9700000002</v>
      </c>
      <c r="J264" s="125" t="e">
        <f>VLOOKUP(B264,#REF!,1,0)</f>
        <v>#REF!</v>
      </c>
      <c r="K264" s="125" t="e">
        <f>VLOOKUP(B264,#REF!,1,0)</f>
        <v>#REF!</v>
      </c>
    </row>
    <row r="265" spans="1:11" s="125" customFormat="1">
      <c r="A265" s="34">
        <v>6</v>
      </c>
      <c r="B265" s="35" t="s">
        <v>3624</v>
      </c>
      <c r="C265" s="34" t="s">
        <v>3625</v>
      </c>
      <c r="D265" s="35" t="s">
        <v>3626</v>
      </c>
      <c r="E265" s="36">
        <v>2821584.99</v>
      </c>
      <c r="F265" s="149"/>
      <c r="G265" s="36">
        <v>60937450.119999997</v>
      </c>
      <c r="H265" s="36">
        <v>60632371.549999997</v>
      </c>
      <c r="I265" s="36">
        <v>3126663.56</v>
      </c>
      <c r="J265" s="125" t="e">
        <f>VLOOKUP(B265,#REF!,1,0)</f>
        <v>#REF!</v>
      </c>
      <c r="K265" s="125" t="e">
        <f>VLOOKUP(B265,#REF!,1,0)</f>
        <v>#REF!</v>
      </c>
    </row>
    <row r="266" spans="1:11" s="125" customFormat="1">
      <c r="A266" s="34">
        <v>6</v>
      </c>
      <c r="B266" s="35" t="s">
        <v>3627</v>
      </c>
      <c r="C266" s="34" t="s">
        <v>3628</v>
      </c>
      <c r="D266" s="35" t="s">
        <v>3629</v>
      </c>
      <c r="E266" s="36">
        <v>4773536.5999999996</v>
      </c>
      <c r="F266" s="149"/>
      <c r="G266" s="36">
        <v>120600</v>
      </c>
      <c r="H266" s="36">
        <v>7200</v>
      </c>
      <c r="I266" s="36">
        <v>4886936.5999999996</v>
      </c>
      <c r="J266" s="125" t="e">
        <f>VLOOKUP(B266,#REF!,1,0)</f>
        <v>#REF!</v>
      </c>
      <c r="K266" s="125" t="e">
        <f>VLOOKUP(B266,#REF!,1,0)</f>
        <v>#REF!</v>
      </c>
    </row>
    <row r="267" spans="1:11" s="125" customFormat="1">
      <c r="A267" s="34">
        <v>6</v>
      </c>
      <c r="B267" s="35" t="s">
        <v>3630</v>
      </c>
      <c r="C267" s="34" t="s">
        <v>3631</v>
      </c>
      <c r="D267" s="35" t="s">
        <v>3632</v>
      </c>
      <c r="E267" s="36">
        <v>2942286.75</v>
      </c>
      <c r="F267" s="149"/>
      <c r="G267" s="36">
        <v>470660</v>
      </c>
      <c r="H267" s="36">
        <v>503843.75</v>
      </c>
      <c r="I267" s="36">
        <v>2909103</v>
      </c>
      <c r="J267" s="125" t="e">
        <f>VLOOKUP(B267,#REF!,1,0)</f>
        <v>#REF!</v>
      </c>
      <c r="K267" s="125" t="e">
        <f>VLOOKUP(B267,#REF!,1,0)</f>
        <v>#REF!</v>
      </c>
    </row>
    <row r="268" spans="1:11" s="125" customFormat="1">
      <c r="A268" s="34">
        <v>6</v>
      </c>
      <c r="B268" s="35" t="s">
        <v>3633</v>
      </c>
      <c r="C268" s="34" t="s">
        <v>3634</v>
      </c>
      <c r="D268" s="35" t="s">
        <v>3635</v>
      </c>
      <c r="E268" s="36">
        <v>14152800</v>
      </c>
      <c r="F268" s="149"/>
      <c r="G268" s="36">
        <v>355700</v>
      </c>
      <c r="H268" s="36">
        <v>80000</v>
      </c>
      <c r="I268" s="36">
        <v>14428500</v>
      </c>
      <c r="J268" s="125" t="e">
        <f>VLOOKUP(B268,#REF!,1,0)</f>
        <v>#REF!</v>
      </c>
      <c r="K268" s="125" t="e">
        <f>VLOOKUP(B268,#REF!,1,0)</f>
        <v>#REF!</v>
      </c>
    </row>
    <row r="269" spans="1:11" s="125" customFormat="1">
      <c r="A269" s="34">
        <v>6</v>
      </c>
      <c r="B269" s="35" t="s">
        <v>3636</v>
      </c>
      <c r="C269" s="34" t="s">
        <v>3637</v>
      </c>
      <c r="D269" s="35" t="s">
        <v>3638</v>
      </c>
      <c r="E269" s="36">
        <v>19507500</v>
      </c>
      <c r="F269" s="149"/>
      <c r="G269" s="36">
        <v>0</v>
      </c>
      <c r="H269" s="36">
        <v>0</v>
      </c>
      <c r="I269" s="36">
        <v>19507500</v>
      </c>
      <c r="J269" s="125" t="e">
        <f>VLOOKUP(B269,#REF!,1,0)</f>
        <v>#REF!</v>
      </c>
      <c r="K269" s="125" t="e">
        <f>VLOOKUP(B269,#REF!,1,0)</f>
        <v>#REF!</v>
      </c>
    </row>
    <row r="270" spans="1:11" s="125" customFormat="1">
      <c r="A270" s="34">
        <v>2</v>
      </c>
      <c r="B270" s="35" t="s">
        <v>3639</v>
      </c>
      <c r="C270" s="34" t="s">
        <v>1</v>
      </c>
      <c r="D270" s="35" t="s">
        <v>3640</v>
      </c>
      <c r="E270" s="36">
        <v>99496250.989999995</v>
      </c>
      <c r="F270" s="149"/>
      <c r="G270" s="36">
        <v>22342697.66</v>
      </c>
      <c r="H270" s="36">
        <v>18243846.890000001</v>
      </c>
      <c r="I270" s="36">
        <v>103595101.76000001</v>
      </c>
      <c r="J270" s="125" t="e">
        <f>VLOOKUP(B270,#REF!,1,0)</f>
        <v>#REF!</v>
      </c>
      <c r="K270" s="125" t="e">
        <f>VLOOKUP(B270,#REF!,1,0)</f>
        <v>#REF!</v>
      </c>
    </row>
    <row r="271" spans="1:11" s="125" customFormat="1">
      <c r="A271" s="34">
        <v>3</v>
      </c>
      <c r="B271" s="35" t="s">
        <v>3641</v>
      </c>
      <c r="C271" s="34" t="s">
        <v>1</v>
      </c>
      <c r="D271" s="35" t="s">
        <v>3642</v>
      </c>
      <c r="E271" s="36">
        <v>1266703.8899999999</v>
      </c>
      <c r="F271" s="149"/>
      <c r="G271" s="36">
        <v>669715.48</v>
      </c>
      <c r="H271" s="36">
        <v>190128.54</v>
      </c>
      <c r="I271" s="36">
        <v>1746290.83</v>
      </c>
      <c r="J271" s="125" t="e">
        <f>VLOOKUP(B271,#REF!,1,0)</f>
        <v>#REF!</v>
      </c>
      <c r="K271" s="125" t="e">
        <f>VLOOKUP(B271,#REF!,1,0)</f>
        <v>#REF!</v>
      </c>
    </row>
    <row r="272" spans="1:11" s="125" customFormat="1">
      <c r="A272" s="34">
        <v>4</v>
      </c>
      <c r="B272" s="35" t="s">
        <v>3643</v>
      </c>
      <c r="C272" s="34" t="s">
        <v>1</v>
      </c>
      <c r="D272" s="35" t="s">
        <v>3644</v>
      </c>
      <c r="E272" s="36">
        <v>1266703.8899999999</v>
      </c>
      <c r="F272" s="149"/>
      <c r="G272" s="36">
        <v>669715.48</v>
      </c>
      <c r="H272" s="36">
        <v>190128.54</v>
      </c>
      <c r="I272" s="36">
        <v>1746290.83</v>
      </c>
      <c r="J272" s="125" t="e">
        <f>VLOOKUP(B272,#REF!,1,0)</f>
        <v>#REF!</v>
      </c>
      <c r="K272" s="125" t="e">
        <f>VLOOKUP(B272,#REF!,1,0)</f>
        <v>#REF!</v>
      </c>
    </row>
    <row r="273" spans="1:11" s="125" customFormat="1">
      <c r="A273" s="34">
        <v>6</v>
      </c>
      <c r="B273" s="35" t="s">
        <v>3645</v>
      </c>
      <c r="C273" s="34" t="s">
        <v>3646</v>
      </c>
      <c r="D273" s="35" t="s">
        <v>3647</v>
      </c>
      <c r="E273" s="36">
        <v>222650.19</v>
      </c>
      <c r="F273" s="149"/>
      <c r="G273" s="36">
        <v>36248.720000000001</v>
      </c>
      <c r="H273" s="36">
        <v>7565.7</v>
      </c>
      <c r="I273" s="36">
        <v>251333.21</v>
      </c>
      <c r="J273" s="125" t="e">
        <f>VLOOKUP(B273,#REF!,1,0)</f>
        <v>#REF!</v>
      </c>
      <c r="K273" s="125" t="e">
        <f>VLOOKUP(B273,#REF!,1,0)</f>
        <v>#REF!</v>
      </c>
    </row>
    <row r="274" spans="1:11" s="125" customFormat="1">
      <c r="A274" s="34">
        <v>6</v>
      </c>
      <c r="B274" s="35" t="s">
        <v>3648</v>
      </c>
      <c r="C274" s="34" t="s">
        <v>3649</v>
      </c>
      <c r="D274" s="35" t="s">
        <v>3650</v>
      </c>
      <c r="E274" s="36">
        <v>284337</v>
      </c>
      <c r="F274" s="149"/>
      <c r="G274" s="36">
        <v>61556.17</v>
      </c>
      <c r="H274" s="36">
        <v>6318.34</v>
      </c>
      <c r="I274" s="36">
        <v>339574.83</v>
      </c>
      <c r="J274" s="125" t="e">
        <f>VLOOKUP(B274,#REF!,1,0)</f>
        <v>#REF!</v>
      </c>
      <c r="K274" s="125" t="e">
        <f>VLOOKUP(B274,#REF!,1,0)</f>
        <v>#REF!</v>
      </c>
    </row>
    <row r="275" spans="1:11" s="125" customFormat="1">
      <c r="A275" s="34">
        <v>6</v>
      </c>
      <c r="B275" s="35" t="s">
        <v>3651</v>
      </c>
      <c r="C275" s="34" t="s">
        <v>3652</v>
      </c>
      <c r="D275" s="35" t="s">
        <v>3653</v>
      </c>
      <c r="E275" s="36">
        <v>596138.48</v>
      </c>
      <c r="F275" s="149"/>
      <c r="G275" s="36">
        <v>297422.2</v>
      </c>
      <c r="H275" s="36">
        <v>176244.5</v>
      </c>
      <c r="I275" s="36">
        <v>717316.18</v>
      </c>
      <c r="J275" s="125" t="e">
        <f>VLOOKUP(B275,#REF!,1,0)</f>
        <v>#REF!</v>
      </c>
      <c r="K275" s="125" t="e">
        <f>VLOOKUP(B275,#REF!,1,0)</f>
        <v>#REF!</v>
      </c>
    </row>
    <row r="276" spans="1:11" s="125" customFormat="1">
      <c r="A276" s="34">
        <v>6</v>
      </c>
      <c r="B276" s="35" t="s">
        <v>5967</v>
      </c>
      <c r="C276" s="34" t="s">
        <v>5968</v>
      </c>
      <c r="D276" s="35" t="s">
        <v>5969</v>
      </c>
      <c r="E276" s="36">
        <v>2187.38</v>
      </c>
      <c r="F276" s="149"/>
      <c r="G276" s="36">
        <v>458.28</v>
      </c>
      <c r="H276" s="36">
        <v>0</v>
      </c>
      <c r="I276" s="36">
        <v>2645.66</v>
      </c>
      <c r="J276" s="125" t="e">
        <f>VLOOKUP(B276,#REF!,1,0)</f>
        <v>#REF!</v>
      </c>
      <c r="K276" s="125" t="e">
        <f>VLOOKUP(B276,#REF!,1,0)</f>
        <v>#REF!</v>
      </c>
    </row>
    <row r="277" spans="1:11" s="125" customFormat="1">
      <c r="A277" s="34">
        <v>6</v>
      </c>
      <c r="B277" s="35" t="s">
        <v>3654</v>
      </c>
      <c r="C277" s="34" t="s">
        <v>3655</v>
      </c>
      <c r="D277" s="35" t="s">
        <v>3656</v>
      </c>
      <c r="E277" s="36">
        <v>161390.84</v>
      </c>
      <c r="F277" s="149"/>
      <c r="G277" s="36">
        <v>274030.11</v>
      </c>
      <c r="H277" s="36">
        <v>0</v>
      </c>
      <c r="I277" s="36">
        <v>435420.95</v>
      </c>
      <c r="J277" s="125" t="e">
        <f>VLOOKUP(B277,#REF!,1,0)</f>
        <v>#REF!</v>
      </c>
      <c r="K277" s="125" t="e">
        <f>VLOOKUP(B277,#REF!,1,0)</f>
        <v>#REF!</v>
      </c>
    </row>
    <row r="278" spans="1:11" s="125" customFormat="1">
      <c r="A278" s="34">
        <v>3</v>
      </c>
      <c r="B278" s="35" t="s">
        <v>3657</v>
      </c>
      <c r="C278" s="34" t="s">
        <v>1</v>
      </c>
      <c r="D278" s="35" t="s">
        <v>3658</v>
      </c>
      <c r="E278" s="36">
        <v>21648221.789999999</v>
      </c>
      <c r="F278" s="149"/>
      <c r="G278" s="36">
        <v>5642239.3799999999</v>
      </c>
      <c r="H278" s="36">
        <v>2497241.79</v>
      </c>
      <c r="I278" s="36">
        <v>24793219.379999999</v>
      </c>
      <c r="J278" s="125" t="e">
        <f>VLOOKUP(B278,#REF!,1,0)</f>
        <v>#REF!</v>
      </c>
      <c r="K278" s="125" t="e">
        <f>VLOOKUP(B278,#REF!,1,0)</f>
        <v>#REF!</v>
      </c>
    </row>
    <row r="279" spans="1:11" s="125" customFormat="1">
      <c r="A279" s="34">
        <v>4</v>
      </c>
      <c r="B279" s="35" t="s">
        <v>3659</v>
      </c>
      <c r="C279" s="34" t="s">
        <v>1</v>
      </c>
      <c r="D279" s="35" t="s">
        <v>3660</v>
      </c>
      <c r="E279" s="36">
        <v>21648221.789999999</v>
      </c>
      <c r="F279" s="149"/>
      <c r="G279" s="36">
        <v>5642239.3799999999</v>
      </c>
      <c r="H279" s="36">
        <v>2497241.79</v>
      </c>
      <c r="I279" s="36">
        <v>24793219.379999999</v>
      </c>
      <c r="J279" s="125" t="e">
        <f>VLOOKUP(B279,#REF!,1,0)</f>
        <v>#REF!</v>
      </c>
      <c r="K279" s="125" t="e">
        <f>VLOOKUP(B279,#REF!,1,0)</f>
        <v>#REF!</v>
      </c>
    </row>
    <row r="280" spans="1:11" s="125" customFormat="1">
      <c r="A280" s="34">
        <v>6</v>
      </c>
      <c r="B280" s="35" t="s">
        <v>3661</v>
      </c>
      <c r="C280" s="34" t="s">
        <v>3662</v>
      </c>
      <c r="D280" s="35" t="s">
        <v>3663</v>
      </c>
      <c r="E280" s="36">
        <v>6430.37</v>
      </c>
      <c r="F280" s="149"/>
      <c r="G280" s="36">
        <v>50449.17</v>
      </c>
      <c r="H280" s="36">
        <v>2226.1999999999998</v>
      </c>
      <c r="I280" s="36">
        <v>54653.34</v>
      </c>
      <c r="J280" s="125" t="e">
        <f>VLOOKUP(B280,#REF!,1,0)</f>
        <v>#REF!</v>
      </c>
      <c r="K280" s="125" t="e">
        <f>VLOOKUP(B280,#REF!,1,0)</f>
        <v>#REF!</v>
      </c>
    </row>
    <row r="281" spans="1:11" s="125" customFormat="1">
      <c r="A281" s="34">
        <v>6</v>
      </c>
      <c r="B281" s="35" t="s">
        <v>3664</v>
      </c>
      <c r="C281" s="34" t="s">
        <v>3665</v>
      </c>
      <c r="D281" s="35" t="s">
        <v>3666</v>
      </c>
      <c r="E281" s="36">
        <v>10071890.6</v>
      </c>
      <c r="F281" s="149"/>
      <c r="G281" s="36">
        <v>2079043.96</v>
      </c>
      <c r="H281" s="36">
        <v>646137.26</v>
      </c>
      <c r="I281" s="36">
        <v>11504797.300000001</v>
      </c>
      <c r="J281" s="125" t="e">
        <f>VLOOKUP(B281,#REF!,1,0)</f>
        <v>#REF!</v>
      </c>
      <c r="K281" s="125" t="e">
        <f>VLOOKUP(B281,#REF!,1,0)</f>
        <v>#REF!</v>
      </c>
    </row>
    <row r="282" spans="1:11" s="125" customFormat="1">
      <c r="A282" s="34">
        <v>6</v>
      </c>
      <c r="B282" s="35" t="s">
        <v>3667</v>
      </c>
      <c r="C282" s="34" t="s">
        <v>3668</v>
      </c>
      <c r="D282" s="35" t="s">
        <v>3669</v>
      </c>
      <c r="E282" s="36">
        <v>5807767.1500000004</v>
      </c>
      <c r="F282" s="149"/>
      <c r="G282" s="36">
        <v>1342873</v>
      </c>
      <c r="H282" s="36">
        <v>270571.02</v>
      </c>
      <c r="I282" s="36">
        <v>6880069.1299999999</v>
      </c>
      <c r="J282" s="125" t="e">
        <f>VLOOKUP(B282,#REF!,1,0)</f>
        <v>#REF!</v>
      </c>
      <c r="K282" s="125" t="e">
        <f>VLOOKUP(B282,#REF!,1,0)</f>
        <v>#REF!</v>
      </c>
    </row>
    <row r="283" spans="1:11" s="125" customFormat="1">
      <c r="A283" s="34">
        <v>6</v>
      </c>
      <c r="B283" s="35" t="s">
        <v>3670</v>
      </c>
      <c r="C283" s="34" t="s">
        <v>3671</v>
      </c>
      <c r="D283" s="35" t="s">
        <v>3672</v>
      </c>
      <c r="E283" s="36">
        <v>2065884.98</v>
      </c>
      <c r="F283" s="149"/>
      <c r="G283" s="36">
        <v>1180050.44</v>
      </c>
      <c r="H283" s="36">
        <v>1179485.68</v>
      </c>
      <c r="I283" s="36">
        <v>2066449.74</v>
      </c>
      <c r="J283" s="125" t="e">
        <f>VLOOKUP(B283,#REF!,1,0)</f>
        <v>#REF!</v>
      </c>
      <c r="K283" s="125" t="e">
        <f>VLOOKUP(B283,#REF!,1,0)</f>
        <v>#REF!</v>
      </c>
    </row>
    <row r="284" spans="1:11" s="125" customFormat="1">
      <c r="A284" s="34">
        <v>6</v>
      </c>
      <c r="B284" s="35" t="s">
        <v>3673</v>
      </c>
      <c r="C284" s="34" t="s">
        <v>3674</v>
      </c>
      <c r="D284" s="35" t="s">
        <v>3675</v>
      </c>
      <c r="E284" s="36">
        <v>152463.43</v>
      </c>
      <c r="F284" s="149"/>
      <c r="G284" s="36">
        <v>362322.86</v>
      </c>
      <c r="H284" s="36">
        <v>41670.339999999997</v>
      </c>
      <c r="I284" s="36">
        <v>473115.95</v>
      </c>
      <c r="J284" s="125" t="e">
        <f>VLOOKUP(B284,#REF!,1,0)</f>
        <v>#REF!</v>
      </c>
      <c r="K284" s="125" t="e">
        <f>VLOOKUP(B284,#REF!,1,0)</f>
        <v>#REF!</v>
      </c>
    </row>
    <row r="285" spans="1:11" s="125" customFormat="1">
      <c r="A285" s="34">
        <v>6</v>
      </c>
      <c r="B285" s="35" t="s">
        <v>3676</v>
      </c>
      <c r="C285" s="34" t="s">
        <v>3677</v>
      </c>
      <c r="D285" s="35" t="s">
        <v>3678</v>
      </c>
      <c r="E285" s="36">
        <v>506088.95</v>
      </c>
      <c r="F285" s="149"/>
      <c r="G285" s="36">
        <v>415846.19</v>
      </c>
      <c r="H285" s="36">
        <v>270776.62</v>
      </c>
      <c r="I285" s="36">
        <v>651158.52</v>
      </c>
      <c r="J285" s="125" t="e">
        <f>VLOOKUP(B285,#REF!,1,0)</f>
        <v>#REF!</v>
      </c>
      <c r="K285" s="125" t="e">
        <f>VLOOKUP(B285,#REF!,1,0)</f>
        <v>#REF!</v>
      </c>
    </row>
    <row r="286" spans="1:11" s="125" customFormat="1">
      <c r="A286" s="34">
        <v>6</v>
      </c>
      <c r="B286" s="35" t="s">
        <v>3679</v>
      </c>
      <c r="C286" s="34" t="s">
        <v>3680</v>
      </c>
      <c r="D286" s="35" t="s">
        <v>3681</v>
      </c>
      <c r="E286" s="36">
        <v>3037696.31</v>
      </c>
      <c r="F286" s="149"/>
      <c r="G286" s="36">
        <v>211653.76000000001</v>
      </c>
      <c r="H286" s="36">
        <v>86374.67</v>
      </c>
      <c r="I286" s="36">
        <v>3162975.4</v>
      </c>
      <c r="J286" s="125" t="e">
        <f>VLOOKUP(B286,#REF!,1,0)</f>
        <v>#REF!</v>
      </c>
      <c r="K286" s="125" t="e">
        <f>VLOOKUP(B286,#REF!,1,0)</f>
        <v>#REF!</v>
      </c>
    </row>
    <row r="287" spans="1:11" s="125" customFormat="1">
      <c r="A287" s="34">
        <v>3</v>
      </c>
      <c r="B287" s="35" t="s">
        <v>3682</v>
      </c>
      <c r="C287" s="34" t="s">
        <v>1</v>
      </c>
      <c r="D287" s="35" t="s">
        <v>3683</v>
      </c>
      <c r="E287" s="36">
        <v>31994244.73</v>
      </c>
      <c r="F287" s="149"/>
      <c r="G287" s="36">
        <v>5867452.9500000002</v>
      </c>
      <c r="H287" s="36">
        <v>5966538.9000000004</v>
      </c>
      <c r="I287" s="36">
        <v>31895158.780000001</v>
      </c>
      <c r="J287" s="125" t="e">
        <f>VLOOKUP(B287,#REF!,1,0)</f>
        <v>#REF!</v>
      </c>
      <c r="K287" s="125" t="e">
        <f>VLOOKUP(B287,#REF!,1,0)</f>
        <v>#REF!</v>
      </c>
    </row>
    <row r="288" spans="1:11" s="125" customFormat="1">
      <c r="A288" s="34">
        <v>4</v>
      </c>
      <c r="B288" s="35" t="s">
        <v>3684</v>
      </c>
      <c r="C288" s="34" t="s">
        <v>1</v>
      </c>
      <c r="D288" s="35" t="s">
        <v>3685</v>
      </c>
      <c r="E288" s="36">
        <v>31994244.73</v>
      </c>
      <c r="F288" s="149"/>
      <c r="G288" s="36">
        <v>5867452.9500000002</v>
      </c>
      <c r="H288" s="36">
        <v>5966538.9000000004</v>
      </c>
      <c r="I288" s="36">
        <v>31895158.780000001</v>
      </c>
      <c r="J288" s="125" t="e">
        <f>VLOOKUP(B288,#REF!,1,0)</f>
        <v>#REF!</v>
      </c>
      <c r="K288" s="125" t="e">
        <f>VLOOKUP(B288,#REF!,1,0)</f>
        <v>#REF!</v>
      </c>
    </row>
    <row r="289" spans="1:11" s="125" customFormat="1">
      <c r="A289" s="34">
        <v>5</v>
      </c>
      <c r="B289" s="35" t="s">
        <v>3686</v>
      </c>
      <c r="C289" s="34" t="s">
        <v>1</v>
      </c>
      <c r="D289" s="35" t="s">
        <v>3687</v>
      </c>
      <c r="E289" s="36">
        <v>10117895.43</v>
      </c>
      <c r="F289" s="149"/>
      <c r="G289" s="36">
        <v>5707172.4400000004</v>
      </c>
      <c r="H289" s="36">
        <v>3815465.57</v>
      </c>
      <c r="I289" s="36">
        <v>12009602.300000001</v>
      </c>
      <c r="J289" s="125" t="e">
        <f>VLOOKUP(B289,#REF!,1,0)</f>
        <v>#REF!</v>
      </c>
      <c r="K289" s="125" t="e">
        <f>VLOOKUP(B289,#REF!,1,0)</f>
        <v>#REF!</v>
      </c>
    </row>
    <row r="290" spans="1:11" s="125" customFormat="1">
      <c r="A290" s="34">
        <v>6</v>
      </c>
      <c r="B290" s="35" t="s">
        <v>3688</v>
      </c>
      <c r="C290" s="34" t="s">
        <v>3689</v>
      </c>
      <c r="D290" s="35" t="s">
        <v>3690</v>
      </c>
      <c r="E290" s="36">
        <v>10905.21</v>
      </c>
      <c r="F290" s="149"/>
      <c r="G290" s="36">
        <v>7771.16</v>
      </c>
      <c r="H290" s="36">
        <v>9783.2000000000007</v>
      </c>
      <c r="I290" s="36">
        <v>8893.17</v>
      </c>
      <c r="J290" s="125" t="e">
        <f>VLOOKUP(B290,#REF!,1,0)</f>
        <v>#REF!</v>
      </c>
      <c r="K290" s="125" t="e">
        <f>VLOOKUP(B290,#REF!,1,0)</f>
        <v>#REF!</v>
      </c>
    </row>
    <row r="291" spans="1:11" s="125" customFormat="1">
      <c r="A291" s="34">
        <v>6</v>
      </c>
      <c r="B291" s="35" t="s">
        <v>3691</v>
      </c>
      <c r="C291" s="34" t="s">
        <v>3692</v>
      </c>
      <c r="D291" s="35" t="s">
        <v>3693</v>
      </c>
      <c r="E291" s="36">
        <v>117756.31</v>
      </c>
      <c r="F291" s="149"/>
      <c r="G291" s="36">
        <v>2026050.14</v>
      </c>
      <c r="H291" s="36">
        <v>1802397.44</v>
      </c>
      <c r="I291" s="36">
        <v>341409.01</v>
      </c>
      <c r="J291" s="125" t="e">
        <f>VLOOKUP(B291,#REF!,1,0)</f>
        <v>#REF!</v>
      </c>
      <c r="K291" s="125" t="e">
        <f>VLOOKUP(B291,#REF!,1,0)</f>
        <v>#REF!</v>
      </c>
    </row>
    <row r="292" spans="1:11" s="125" customFormat="1">
      <c r="A292" s="34">
        <v>6</v>
      </c>
      <c r="B292" s="35" t="s">
        <v>3694</v>
      </c>
      <c r="C292" s="34" t="s">
        <v>3695</v>
      </c>
      <c r="D292" s="35" t="s">
        <v>3696</v>
      </c>
      <c r="E292" s="36">
        <v>7803776.1900000004</v>
      </c>
      <c r="F292" s="149"/>
      <c r="G292" s="36">
        <v>2252242.59</v>
      </c>
      <c r="H292" s="36">
        <v>607152.14</v>
      </c>
      <c r="I292" s="36">
        <v>9448866.6400000006</v>
      </c>
      <c r="J292" s="125" t="e">
        <f>VLOOKUP(B292,#REF!,1,0)</f>
        <v>#REF!</v>
      </c>
      <c r="K292" s="125" t="e">
        <f>VLOOKUP(B292,#REF!,1,0)</f>
        <v>#REF!</v>
      </c>
    </row>
    <row r="293" spans="1:11" s="125" customFormat="1">
      <c r="A293" s="34">
        <v>6</v>
      </c>
      <c r="B293" s="35" t="s">
        <v>3697</v>
      </c>
      <c r="C293" s="34" t="s">
        <v>3698</v>
      </c>
      <c r="D293" s="35" t="s">
        <v>3699</v>
      </c>
      <c r="E293" s="36">
        <v>1013938.06</v>
      </c>
      <c r="F293" s="149"/>
      <c r="G293" s="36">
        <v>668443.07999999996</v>
      </c>
      <c r="H293" s="36">
        <v>627571.16</v>
      </c>
      <c r="I293" s="36">
        <v>1054809.98</v>
      </c>
      <c r="J293" s="125" t="e">
        <f>VLOOKUP(B293,#REF!,1,0)</f>
        <v>#REF!</v>
      </c>
      <c r="K293" s="125" t="e">
        <f>VLOOKUP(B293,#REF!,1,0)</f>
        <v>#REF!</v>
      </c>
    </row>
    <row r="294" spans="1:11" s="125" customFormat="1">
      <c r="A294" s="34">
        <v>6</v>
      </c>
      <c r="B294" s="35" t="s">
        <v>3703</v>
      </c>
      <c r="C294" s="34" t="s">
        <v>3704</v>
      </c>
      <c r="D294" s="35" t="s">
        <v>3705</v>
      </c>
      <c r="E294" s="36">
        <v>421476.49</v>
      </c>
      <c r="F294" s="149"/>
      <c r="G294" s="36">
        <v>144333.95000000001</v>
      </c>
      <c r="H294" s="36">
        <v>127366.69</v>
      </c>
      <c r="I294" s="36">
        <v>438443.75</v>
      </c>
      <c r="J294" s="125" t="e">
        <f>VLOOKUP(B294,#REF!,1,0)</f>
        <v>#REF!</v>
      </c>
      <c r="K294" s="125" t="e">
        <f>VLOOKUP(B294,#REF!,1,0)</f>
        <v>#REF!</v>
      </c>
    </row>
    <row r="295" spans="1:11" s="125" customFormat="1">
      <c r="A295" s="34">
        <v>6</v>
      </c>
      <c r="B295" s="35" t="s">
        <v>3706</v>
      </c>
      <c r="C295" s="34" t="s">
        <v>3707</v>
      </c>
      <c r="D295" s="35" t="s">
        <v>3708</v>
      </c>
      <c r="E295" s="36">
        <v>750043.17</v>
      </c>
      <c r="F295" s="149"/>
      <c r="G295" s="36">
        <v>307117.36</v>
      </c>
      <c r="H295" s="36">
        <v>339980.78</v>
      </c>
      <c r="I295" s="36">
        <v>717179.75</v>
      </c>
      <c r="J295" s="125" t="e">
        <f>VLOOKUP(B295,#REF!,1,0)</f>
        <v>#REF!</v>
      </c>
      <c r="K295" s="125" t="e">
        <f>VLOOKUP(B295,#REF!,1,0)</f>
        <v>#REF!</v>
      </c>
    </row>
    <row r="296" spans="1:11" s="125" customFormat="1">
      <c r="A296" s="34">
        <v>5</v>
      </c>
      <c r="B296" s="35" t="s">
        <v>3709</v>
      </c>
      <c r="C296" s="34" t="s">
        <v>1</v>
      </c>
      <c r="D296" s="35" t="s">
        <v>3710</v>
      </c>
      <c r="E296" s="36">
        <v>21876349.300000001</v>
      </c>
      <c r="F296" s="149"/>
      <c r="G296" s="36">
        <v>160280.51</v>
      </c>
      <c r="H296" s="36">
        <v>2151073.33</v>
      </c>
      <c r="I296" s="36">
        <v>19885556.48</v>
      </c>
      <c r="J296" s="125" t="e">
        <f>VLOOKUP(B296,#REF!,1,0)</f>
        <v>#REF!</v>
      </c>
      <c r="K296" s="125" t="e">
        <f>VLOOKUP(B296,#REF!,1,0)</f>
        <v>#REF!</v>
      </c>
    </row>
    <row r="297" spans="1:11" s="125" customFormat="1">
      <c r="A297" s="34">
        <v>6</v>
      </c>
      <c r="B297" s="35" t="s">
        <v>3711</v>
      </c>
      <c r="C297" s="34" t="s">
        <v>3712</v>
      </c>
      <c r="D297" s="35" t="s">
        <v>3713</v>
      </c>
      <c r="E297" s="36">
        <v>504.76</v>
      </c>
      <c r="F297" s="149"/>
      <c r="G297" s="36">
        <v>5432.27</v>
      </c>
      <c r="H297" s="36">
        <v>501.83</v>
      </c>
      <c r="I297" s="36">
        <v>5435.2</v>
      </c>
      <c r="J297" s="125" t="e">
        <f>VLOOKUP(B297,#REF!,1,0)</f>
        <v>#REF!</v>
      </c>
      <c r="K297" s="125" t="e">
        <f>VLOOKUP(B297,#REF!,1,0)</f>
        <v>#REF!</v>
      </c>
    </row>
    <row r="298" spans="1:11" s="125" customFormat="1">
      <c r="A298" s="34">
        <v>6</v>
      </c>
      <c r="B298" s="35" t="s">
        <v>3714</v>
      </c>
      <c r="C298" s="34" t="s">
        <v>3715</v>
      </c>
      <c r="D298" s="35" t="s">
        <v>3693</v>
      </c>
      <c r="E298" s="36">
        <v>17672245.850000001</v>
      </c>
      <c r="F298" s="149"/>
      <c r="G298" s="36">
        <v>112365.57</v>
      </c>
      <c r="H298" s="36">
        <v>1755597.56</v>
      </c>
      <c r="I298" s="36">
        <v>16029013.859999999</v>
      </c>
      <c r="J298" s="125" t="e">
        <f>VLOOKUP(B298,#REF!,1,0)</f>
        <v>#REF!</v>
      </c>
      <c r="K298" s="125" t="e">
        <f>VLOOKUP(B298,#REF!,1,0)</f>
        <v>#REF!</v>
      </c>
    </row>
    <row r="299" spans="1:11" s="125" customFormat="1">
      <c r="A299" s="34">
        <v>6</v>
      </c>
      <c r="B299" s="35" t="s">
        <v>3716</v>
      </c>
      <c r="C299" s="34" t="s">
        <v>3717</v>
      </c>
      <c r="D299" s="35" t="s">
        <v>3718</v>
      </c>
      <c r="E299" s="36">
        <v>1869145.76</v>
      </c>
      <c r="F299" s="149"/>
      <c r="G299" s="36">
        <v>0</v>
      </c>
      <c r="H299" s="36">
        <v>148711.25</v>
      </c>
      <c r="I299" s="36">
        <v>1720434.51</v>
      </c>
      <c r="J299" s="125" t="e">
        <f>VLOOKUP(B299,#REF!,1,0)</f>
        <v>#REF!</v>
      </c>
      <c r="K299" s="125" t="e">
        <f>VLOOKUP(B299,#REF!,1,0)</f>
        <v>#REF!</v>
      </c>
    </row>
    <row r="300" spans="1:11" s="125" customFormat="1">
      <c r="A300" s="34">
        <v>6</v>
      </c>
      <c r="B300" s="35" t="s">
        <v>3719</v>
      </c>
      <c r="C300" s="34" t="s">
        <v>3720</v>
      </c>
      <c r="D300" s="35" t="s">
        <v>3699</v>
      </c>
      <c r="E300" s="36">
        <v>112104.79</v>
      </c>
      <c r="F300" s="149"/>
      <c r="G300" s="36">
        <v>18496.009999999998</v>
      </c>
      <c r="H300" s="36">
        <v>0</v>
      </c>
      <c r="I300" s="36">
        <v>130600.8</v>
      </c>
      <c r="J300" s="125" t="e">
        <f>VLOOKUP(B300,#REF!,1,0)</f>
        <v>#REF!</v>
      </c>
      <c r="K300" s="125" t="e">
        <f>VLOOKUP(B300,#REF!,1,0)</f>
        <v>#REF!</v>
      </c>
    </row>
    <row r="301" spans="1:11" s="125" customFormat="1">
      <c r="A301" s="34">
        <v>6</v>
      </c>
      <c r="B301" s="35" t="s">
        <v>3721</v>
      </c>
      <c r="C301" s="34" t="s">
        <v>3722</v>
      </c>
      <c r="D301" s="35" t="s">
        <v>3705</v>
      </c>
      <c r="E301" s="36">
        <v>322.17</v>
      </c>
      <c r="F301" s="149"/>
      <c r="G301" s="36">
        <v>20835.830000000002</v>
      </c>
      <c r="H301" s="36">
        <v>322.17</v>
      </c>
      <c r="I301" s="36">
        <v>20835.830000000002</v>
      </c>
      <c r="J301" s="125" t="e">
        <f>VLOOKUP(B301,#REF!,1,0)</f>
        <v>#REF!</v>
      </c>
      <c r="K301" s="125" t="e">
        <f>VLOOKUP(B301,#REF!,1,0)</f>
        <v>#REF!</v>
      </c>
    </row>
    <row r="302" spans="1:11" s="125" customFormat="1">
      <c r="A302" s="34">
        <v>6</v>
      </c>
      <c r="B302" s="35" t="s">
        <v>3723</v>
      </c>
      <c r="C302" s="34" t="s">
        <v>3724</v>
      </c>
      <c r="D302" s="35" t="s">
        <v>3708</v>
      </c>
      <c r="E302" s="36">
        <v>0</v>
      </c>
      <c r="F302" s="149"/>
      <c r="G302" s="36">
        <v>3150.83</v>
      </c>
      <c r="H302" s="36">
        <v>0</v>
      </c>
      <c r="I302" s="36">
        <v>3150.83</v>
      </c>
      <c r="J302" s="144" t="e">
        <f>VLOOKUP(B302,#REF!,1,0)</f>
        <v>#REF!</v>
      </c>
      <c r="K302" s="125" t="e">
        <f>VLOOKUP(B302,#REF!,1,0)</f>
        <v>#REF!</v>
      </c>
    </row>
    <row r="303" spans="1:11" s="125" customFormat="1">
      <c r="A303" s="34">
        <v>6</v>
      </c>
      <c r="B303" s="35" t="s">
        <v>3725</v>
      </c>
      <c r="C303" s="34" t="s">
        <v>3726</v>
      </c>
      <c r="D303" s="35" t="s">
        <v>3727</v>
      </c>
      <c r="E303" s="36">
        <v>2222025.9700000002</v>
      </c>
      <c r="F303" s="149"/>
      <c r="G303" s="36">
        <v>0</v>
      </c>
      <c r="H303" s="36">
        <v>245940.52</v>
      </c>
      <c r="I303" s="36">
        <v>1976085.45</v>
      </c>
      <c r="J303" s="125" t="e">
        <f>VLOOKUP(B303,#REF!,1,0)</f>
        <v>#REF!</v>
      </c>
      <c r="K303" s="125" t="e">
        <f>VLOOKUP(B303,#REF!,1,0)</f>
        <v>#REF!</v>
      </c>
    </row>
    <row r="304" spans="1:11" s="125" customFormat="1">
      <c r="A304" s="34">
        <v>3</v>
      </c>
      <c r="B304" s="35" t="s">
        <v>3730</v>
      </c>
      <c r="C304" s="34" t="s">
        <v>1</v>
      </c>
      <c r="D304" s="35" t="s">
        <v>3731</v>
      </c>
      <c r="E304" s="36">
        <v>26354695.870000001</v>
      </c>
      <c r="F304" s="149"/>
      <c r="G304" s="36">
        <v>6466631.0199999996</v>
      </c>
      <c r="H304" s="36">
        <v>4804885.5999999996</v>
      </c>
      <c r="I304" s="36">
        <v>28016441.289999999</v>
      </c>
      <c r="J304" s="125" t="e">
        <f>VLOOKUP(B304,#REF!,1,0)</f>
        <v>#REF!</v>
      </c>
      <c r="K304" s="125" t="e">
        <f>VLOOKUP(B304,#REF!,1,0)</f>
        <v>#REF!</v>
      </c>
    </row>
    <row r="305" spans="1:11" s="125" customFormat="1">
      <c r="A305" s="34">
        <v>4</v>
      </c>
      <c r="B305" s="35" t="s">
        <v>3732</v>
      </c>
      <c r="C305" s="34" t="s">
        <v>1</v>
      </c>
      <c r="D305" s="35" t="s">
        <v>3733</v>
      </c>
      <c r="E305" s="36">
        <v>26354695.870000001</v>
      </c>
      <c r="F305" s="149"/>
      <c r="G305" s="36">
        <v>6466631.0199999996</v>
      </c>
      <c r="H305" s="36">
        <v>4804885.5999999996</v>
      </c>
      <c r="I305" s="36">
        <v>28016441.289999999</v>
      </c>
      <c r="J305" s="125" t="e">
        <f>VLOOKUP(B305,#REF!,1,0)</f>
        <v>#REF!</v>
      </c>
      <c r="K305" s="125" t="e">
        <f>VLOOKUP(B305,#REF!,1,0)</f>
        <v>#REF!</v>
      </c>
    </row>
    <row r="306" spans="1:11" s="125" customFormat="1">
      <c r="A306" s="34">
        <v>5</v>
      </c>
      <c r="B306" s="35" t="s">
        <v>3734</v>
      </c>
      <c r="C306" s="34" t="s">
        <v>1</v>
      </c>
      <c r="D306" s="35" t="s">
        <v>3687</v>
      </c>
      <c r="E306" s="36">
        <v>24760153.710000001</v>
      </c>
      <c r="F306" s="149"/>
      <c r="G306" s="36">
        <v>4393593.5599999996</v>
      </c>
      <c r="H306" s="36">
        <v>4684539</v>
      </c>
      <c r="I306" s="36">
        <v>24469208.27</v>
      </c>
      <c r="J306" s="125" t="e">
        <f>VLOOKUP(B306,#REF!,1,0)</f>
        <v>#REF!</v>
      </c>
      <c r="K306" s="125" t="e">
        <f>VLOOKUP(B306,#REF!,1,0)</f>
        <v>#REF!</v>
      </c>
    </row>
    <row r="307" spans="1:11" s="125" customFormat="1">
      <c r="A307" s="34">
        <v>6</v>
      </c>
      <c r="B307" s="35" t="s">
        <v>3735</v>
      </c>
      <c r="C307" s="34" t="s">
        <v>3736</v>
      </c>
      <c r="D307" s="35" t="s">
        <v>3737</v>
      </c>
      <c r="E307" s="36">
        <v>42121.69</v>
      </c>
      <c r="F307" s="149"/>
      <c r="G307" s="36">
        <v>82239.600000000006</v>
      </c>
      <c r="H307" s="36">
        <v>41905.81</v>
      </c>
      <c r="I307" s="36">
        <v>82455.48</v>
      </c>
      <c r="J307" s="125" t="e">
        <f>VLOOKUP(B307,#REF!,1,0)</f>
        <v>#REF!</v>
      </c>
      <c r="K307" s="125" t="e">
        <f>VLOOKUP(B307,#REF!,1,0)</f>
        <v>#REF!</v>
      </c>
    </row>
    <row r="308" spans="1:11" s="125" customFormat="1">
      <c r="A308" s="34">
        <v>6</v>
      </c>
      <c r="B308" s="35" t="s">
        <v>3738</v>
      </c>
      <c r="C308" s="34" t="s">
        <v>3739</v>
      </c>
      <c r="D308" s="35" t="s">
        <v>3740</v>
      </c>
      <c r="E308" s="36">
        <v>15129103.82</v>
      </c>
      <c r="F308" s="149"/>
      <c r="G308" s="36">
        <v>1940954.3</v>
      </c>
      <c r="H308" s="36">
        <v>1856383.91</v>
      </c>
      <c r="I308" s="36">
        <v>15213674.210000001</v>
      </c>
      <c r="J308" s="125" t="e">
        <f>VLOOKUP(B308,#REF!,1,0)</f>
        <v>#REF!</v>
      </c>
      <c r="K308" s="125" t="e">
        <f>VLOOKUP(B308,#REF!,1,0)</f>
        <v>#REF!</v>
      </c>
    </row>
    <row r="309" spans="1:11" s="125" customFormat="1">
      <c r="A309" s="34">
        <v>6</v>
      </c>
      <c r="B309" s="35" t="s">
        <v>3741</v>
      </c>
      <c r="C309" s="34" t="s">
        <v>3742</v>
      </c>
      <c r="D309" s="35" t="s">
        <v>3743</v>
      </c>
      <c r="E309" s="36">
        <v>5085863.4400000004</v>
      </c>
      <c r="F309" s="149"/>
      <c r="G309" s="36">
        <v>1009293.71</v>
      </c>
      <c r="H309" s="36">
        <v>1383726.3</v>
      </c>
      <c r="I309" s="36">
        <v>4711430.8499999996</v>
      </c>
      <c r="J309" s="125" t="e">
        <f>VLOOKUP(B309,#REF!,1,0)</f>
        <v>#REF!</v>
      </c>
      <c r="K309" s="125" t="e">
        <f>VLOOKUP(B309,#REF!,1,0)</f>
        <v>#REF!</v>
      </c>
    </row>
    <row r="310" spans="1:11" s="125" customFormat="1">
      <c r="A310" s="34">
        <v>6</v>
      </c>
      <c r="B310" s="35" t="s">
        <v>3744</v>
      </c>
      <c r="C310" s="34" t="s">
        <v>3745</v>
      </c>
      <c r="D310" s="35" t="s">
        <v>3746</v>
      </c>
      <c r="E310" s="36">
        <v>840292.91</v>
      </c>
      <c r="F310" s="149"/>
      <c r="G310" s="36">
        <v>583536.12</v>
      </c>
      <c r="H310" s="36">
        <v>504397.63</v>
      </c>
      <c r="I310" s="36">
        <v>919431.4</v>
      </c>
      <c r="J310" s="125" t="e">
        <f>VLOOKUP(B310,#REF!,1,0)</f>
        <v>#REF!</v>
      </c>
      <c r="K310" s="125" t="e">
        <f>VLOOKUP(B310,#REF!,1,0)</f>
        <v>#REF!</v>
      </c>
    </row>
    <row r="311" spans="1:11" s="125" customFormat="1">
      <c r="A311" s="34">
        <v>6</v>
      </c>
      <c r="B311" s="35" t="s">
        <v>3747</v>
      </c>
      <c r="C311" s="34" t="s">
        <v>3748</v>
      </c>
      <c r="D311" s="35" t="s">
        <v>3749</v>
      </c>
      <c r="E311" s="36">
        <v>1465875.81</v>
      </c>
      <c r="F311" s="149"/>
      <c r="G311" s="36">
        <v>35047.919999999998</v>
      </c>
      <c r="H311" s="36">
        <v>34968.85</v>
      </c>
      <c r="I311" s="36">
        <v>1465954.88</v>
      </c>
      <c r="J311" s="125" t="e">
        <f>VLOOKUP(B311,#REF!,1,0)</f>
        <v>#REF!</v>
      </c>
      <c r="K311" s="125" t="e">
        <f>VLOOKUP(B311,#REF!,1,0)</f>
        <v>#REF!</v>
      </c>
    </row>
    <row r="312" spans="1:11" s="125" customFormat="1">
      <c r="A312" s="34">
        <v>6</v>
      </c>
      <c r="B312" s="35" t="s">
        <v>3750</v>
      </c>
      <c r="C312" s="34" t="s">
        <v>3751</v>
      </c>
      <c r="D312" s="35" t="s">
        <v>3752</v>
      </c>
      <c r="E312" s="36">
        <v>455281.79</v>
      </c>
      <c r="F312" s="149"/>
      <c r="G312" s="36">
        <v>97283.23</v>
      </c>
      <c r="H312" s="36">
        <v>252473.02</v>
      </c>
      <c r="I312" s="36">
        <v>300092</v>
      </c>
      <c r="J312" s="125" t="e">
        <f>VLOOKUP(B312,#REF!,1,0)</f>
        <v>#REF!</v>
      </c>
      <c r="K312" s="125" t="e">
        <f>VLOOKUP(B312,#REF!,1,0)</f>
        <v>#REF!</v>
      </c>
    </row>
    <row r="313" spans="1:11" s="125" customFormat="1">
      <c r="A313" s="34">
        <v>6</v>
      </c>
      <c r="B313" s="35" t="s">
        <v>3753</v>
      </c>
      <c r="C313" s="34" t="s">
        <v>3754</v>
      </c>
      <c r="D313" s="35" t="s">
        <v>3755</v>
      </c>
      <c r="E313" s="36">
        <v>1741614.25</v>
      </c>
      <c r="F313" s="149"/>
      <c r="G313" s="36">
        <v>645238.68000000005</v>
      </c>
      <c r="H313" s="36">
        <v>610683.48</v>
      </c>
      <c r="I313" s="36">
        <v>1776169.45</v>
      </c>
      <c r="J313" s="125" t="e">
        <f>VLOOKUP(B313,#REF!,1,0)</f>
        <v>#REF!</v>
      </c>
      <c r="K313" s="125" t="e">
        <f>VLOOKUP(B313,#REF!,1,0)</f>
        <v>#REF!</v>
      </c>
    </row>
    <row r="314" spans="1:11" s="125" customFormat="1">
      <c r="A314" s="34">
        <v>5</v>
      </c>
      <c r="B314" s="35" t="s">
        <v>3756</v>
      </c>
      <c r="C314" s="34" t="s">
        <v>1</v>
      </c>
      <c r="D314" s="35" t="s">
        <v>3710</v>
      </c>
      <c r="E314" s="36">
        <v>1594542.16</v>
      </c>
      <c r="F314" s="149"/>
      <c r="G314" s="36">
        <v>2073037.46</v>
      </c>
      <c r="H314" s="36">
        <v>120346.6</v>
      </c>
      <c r="I314" s="36">
        <v>3547233.02</v>
      </c>
      <c r="J314" s="125" t="e">
        <f>VLOOKUP(B314,#REF!,1,0)</f>
        <v>#REF!</v>
      </c>
      <c r="K314" s="125" t="e">
        <f>VLOOKUP(B314,#REF!,1,0)</f>
        <v>#REF!</v>
      </c>
    </row>
    <row r="315" spans="1:11" s="125" customFormat="1">
      <c r="A315" s="34">
        <v>6</v>
      </c>
      <c r="B315" s="35" t="s">
        <v>3757</v>
      </c>
      <c r="C315" s="34" t="s">
        <v>3758</v>
      </c>
      <c r="D315" s="35" t="s">
        <v>3737</v>
      </c>
      <c r="E315" s="36">
        <v>2849.69</v>
      </c>
      <c r="F315" s="149"/>
      <c r="G315" s="36">
        <v>27235.49</v>
      </c>
      <c r="H315" s="36">
        <v>2730.79</v>
      </c>
      <c r="I315" s="36">
        <v>27354.39</v>
      </c>
      <c r="J315" s="125" t="e">
        <f>VLOOKUP(B315,#REF!,1,0)</f>
        <v>#REF!</v>
      </c>
      <c r="K315" s="125" t="e">
        <f>VLOOKUP(B315,#REF!,1,0)</f>
        <v>#REF!</v>
      </c>
    </row>
    <row r="316" spans="1:11" s="125" customFormat="1">
      <c r="A316" s="34">
        <v>6</v>
      </c>
      <c r="B316" s="35" t="s">
        <v>3759</v>
      </c>
      <c r="C316" s="34" t="s">
        <v>3760</v>
      </c>
      <c r="D316" s="35" t="s">
        <v>3761</v>
      </c>
      <c r="E316" s="36">
        <v>1195613.6499999999</v>
      </c>
      <c r="F316" s="149"/>
      <c r="G316" s="36">
        <v>1850642.11</v>
      </c>
      <c r="H316" s="36">
        <v>85006.77</v>
      </c>
      <c r="I316" s="36">
        <v>2961248.99</v>
      </c>
      <c r="J316" s="125" t="e">
        <f>VLOOKUP(B316,#REF!,1,0)</f>
        <v>#REF!</v>
      </c>
      <c r="K316" s="125" t="e">
        <f>VLOOKUP(B316,#REF!,1,0)</f>
        <v>#REF!</v>
      </c>
    </row>
    <row r="317" spans="1:11" s="125" customFormat="1">
      <c r="A317" s="34">
        <v>6</v>
      </c>
      <c r="B317" s="35" t="s">
        <v>3762</v>
      </c>
      <c r="C317" s="34" t="s">
        <v>3763</v>
      </c>
      <c r="D317" s="35" t="s">
        <v>3764</v>
      </c>
      <c r="E317" s="36">
        <v>112306.23</v>
      </c>
      <c r="F317" s="149"/>
      <c r="G317" s="36">
        <v>159189.04999999999</v>
      </c>
      <c r="H317" s="36">
        <v>10262.61</v>
      </c>
      <c r="I317" s="36">
        <v>261232.67</v>
      </c>
      <c r="J317" s="125" t="e">
        <f>VLOOKUP(B317,#REF!,1,0)</f>
        <v>#REF!</v>
      </c>
      <c r="K317" s="125" t="e">
        <f>VLOOKUP(B317,#REF!,1,0)</f>
        <v>#REF!</v>
      </c>
    </row>
    <row r="318" spans="1:11" s="125" customFormat="1">
      <c r="A318" s="34">
        <v>6</v>
      </c>
      <c r="B318" s="35" t="s">
        <v>3765</v>
      </c>
      <c r="C318" s="34" t="s">
        <v>3766</v>
      </c>
      <c r="D318" s="35" t="s">
        <v>3746</v>
      </c>
      <c r="E318" s="36">
        <v>96980.87</v>
      </c>
      <c r="F318" s="149"/>
      <c r="G318" s="36">
        <v>8675.48</v>
      </c>
      <c r="H318" s="36">
        <v>552.04</v>
      </c>
      <c r="I318" s="36">
        <v>105104.31</v>
      </c>
      <c r="J318" s="125" t="e">
        <f>VLOOKUP(B318,#REF!,1,0)</f>
        <v>#REF!</v>
      </c>
      <c r="K318" s="125" t="e">
        <f>VLOOKUP(B318,#REF!,1,0)</f>
        <v>#REF!</v>
      </c>
    </row>
    <row r="319" spans="1:11" s="125" customFormat="1">
      <c r="A319" s="34">
        <v>6</v>
      </c>
      <c r="B319" s="35" t="s">
        <v>3767</v>
      </c>
      <c r="C319" s="34" t="s">
        <v>3768</v>
      </c>
      <c r="D319" s="35" t="s">
        <v>3752</v>
      </c>
      <c r="E319" s="36">
        <v>4521.79</v>
      </c>
      <c r="F319" s="149"/>
      <c r="G319" s="36">
        <v>11539.72</v>
      </c>
      <c r="H319" s="36">
        <v>3345.87</v>
      </c>
      <c r="I319" s="36">
        <v>12715.64</v>
      </c>
      <c r="J319" s="125" t="e">
        <f>VLOOKUP(B319,#REF!,1,0)</f>
        <v>#REF!</v>
      </c>
      <c r="K319" s="125" t="e">
        <f>VLOOKUP(B319,#REF!,1,0)</f>
        <v>#REF!</v>
      </c>
    </row>
    <row r="320" spans="1:11" s="125" customFormat="1">
      <c r="A320" s="34">
        <v>6</v>
      </c>
      <c r="B320" s="35" t="s">
        <v>3769</v>
      </c>
      <c r="C320" s="34" t="s">
        <v>3770</v>
      </c>
      <c r="D320" s="35" t="s">
        <v>3755</v>
      </c>
      <c r="E320" s="36">
        <v>19498.919999999998</v>
      </c>
      <c r="F320" s="149"/>
      <c r="G320" s="36">
        <v>15755.61</v>
      </c>
      <c r="H320" s="36">
        <v>18448.52</v>
      </c>
      <c r="I320" s="36">
        <v>16806.009999999998</v>
      </c>
      <c r="J320" s="125" t="e">
        <f>VLOOKUP(B320,#REF!,1,0)</f>
        <v>#REF!</v>
      </c>
      <c r="K320" s="125" t="e">
        <f>VLOOKUP(B320,#REF!,1,0)</f>
        <v>#REF!</v>
      </c>
    </row>
    <row r="321" spans="1:11" s="125" customFormat="1">
      <c r="A321" s="34">
        <v>6</v>
      </c>
      <c r="B321" s="35" t="s">
        <v>3771</v>
      </c>
      <c r="C321" s="34" t="s">
        <v>3772</v>
      </c>
      <c r="D321" s="35" t="s">
        <v>3773</v>
      </c>
      <c r="E321" s="36">
        <v>162771.01</v>
      </c>
      <c r="F321" s="149"/>
      <c r="G321" s="36">
        <v>0</v>
      </c>
      <c r="H321" s="36">
        <v>0</v>
      </c>
      <c r="I321" s="36">
        <v>162771.01</v>
      </c>
      <c r="J321" s="125" t="e">
        <f>VLOOKUP(B321,#REF!,1,0)</f>
        <v>#REF!</v>
      </c>
      <c r="K321" s="125" t="e">
        <f>VLOOKUP(B321,#REF!,1,0)</f>
        <v>#REF!</v>
      </c>
    </row>
    <row r="322" spans="1:11" s="125" customFormat="1">
      <c r="A322" s="34">
        <v>3</v>
      </c>
      <c r="B322" s="35" t="s">
        <v>3774</v>
      </c>
      <c r="C322" s="34" t="s">
        <v>1</v>
      </c>
      <c r="D322" s="35" t="s">
        <v>3775</v>
      </c>
      <c r="E322" s="36">
        <v>6496653.6699999999</v>
      </c>
      <c r="F322" s="149"/>
      <c r="G322" s="36">
        <v>1550797.25</v>
      </c>
      <c r="H322" s="36">
        <v>2280152.87</v>
      </c>
      <c r="I322" s="36">
        <v>5767298.0499999998</v>
      </c>
      <c r="J322" s="125" t="e">
        <f>VLOOKUP(B322,#REF!,1,0)</f>
        <v>#REF!</v>
      </c>
      <c r="K322" s="125" t="e">
        <f>VLOOKUP(B322,#REF!,1,0)</f>
        <v>#REF!</v>
      </c>
    </row>
    <row r="323" spans="1:11" s="125" customFormat="1">
      <c r="A323" s="34">
        <v>4</v>
      </c>
      <c r="B323" s="35" t="s">
        <v>3776</v>
      </c>
      <c r="C323" s="34" t="s">
        <v>1</v>
      </c>
      <c r="D323" s="35" t="s">
        <v>3777</v>
      </c>
      <c r="E323" s="36">
        <v>6496653.6699999999</v>
      </c>
      <c r="F323" s="149"/>
      <c r="G323" s="36">
        <v>1550797.25</v>
      </c>
      <c r="H323" s="36">
        <v>2280152.87</v>
      </c>
      <c r="I323" s="36">
        <v>5767298.0499999998</v>
      </c>
      <c r="J323" s="125" t="e">
        <f>VLOOKUP(B323,#REF!,1,0)</f>
        <v>#REF!</v>
      </c>
      <c r="K323" s="125" t="e">
        <f>VLOOKUP(B323,#REF!,1,0)</f>
        <v>#REF!</v>
      </c>
    </row>
    <row r="324" spans="1:11" s="125" customFormat="1">
      <c r="A324" s="34">
        <v>5</v>
      </c>
      <c r="B324" s="35" t="s">
        <v>3778</v>
      </c>
      <c r="C324" s="34" t="s">
        <v>1</v>
      </c>
      <c r="D324" s="35" t="s">
        <v>3687</v>
      </c>
      <c r="E324" s="36">
        <v>5405361.2199999997</v>
      </c>
      <c r="F324" s="149"/>
      <c r="G324" s="36">
        <v>1324852.9099999999</v>
      </c>
      <c r="H324" s="36">
        <v>1520007.16</v>
      </c>
      <c r="I324" s="36">
        <v>5210206.97</v>
      </c>
      <c r="J324" s="125" t="e">
        <f>VLOOKUP(B324,#REF!,1,0)</f>
        <v>#REF!</v>
      </c>
      <c r="K324" s="125" t="e">
        <f>VLOOKUP(B324,#REF!,1,0)</f>
        <v>#REF!</v>
      </c>
    </row>
    <row r="325" spans="1:11" s="125" customFormat="1">
      <c r="A325" s="34">
        <v>6</v>
      </c>
      <c r="B325" s="35" t="s">
        <v>3779</v>
      </c>
      <c r="C325" s="34" t="s">
        <v>3780</v>
      </c>
      <c r="D325" s="35" t="s">
        <v>3781</v>
      </c>
      <c r="E325" s="36">
        <v>54507.62</v>
      </c>
      <c r="F325" s="149"/>
      <c r="G325" s="36">
        <v>37254.620000000003</v>
      </c>
      <c r="H325" s="36">
        <v>36035.660000000003</v>
      </c>
      <c r="I325" s="36">
        <v>55726.58</v>
      </c>
      <c r="J325" s="125" t="e">
        <f>VLOOKUP(B325,#REF!,1,0)</f>
        <v>#REF!</v>
      </c>
      <c r="K325" s="125" t="e">
        <f>VLOOKUP(B325,#REF!,1,0)</f>
        <v>#REF!</v>
      </c>
    </row>
    <row r="326" spans="1:11" s="125" customFormat="1">
      <c r="A326" s="34">
        <v>6</v>
      </c>
      <c r="B326" s="35" t="s">
        <v>3782</v>
      </c>
      <c r="C326" s="34" t="s">
        <v>3783</v>
      </c>
      <c r="D326" s="35" t="s">
        <v>3784</v>
      </c>
      <c r="E326" s="36">
        <v>3105473.49</v>
      </c>
      <c r="F326" s="149"/>
      <c r="G326" s="36">
        <v>808895</v>
      </c>
      <c r="H326" s="36">
        <v>820689.63</v>
      </c>
      <c r="I326" s="36">
        <v>3093678.86</v>
      </c>
      <c r="J326" s="125" t="e">
        <f>VLOOKUP(B326,#REF!,1,0)</f>
        <v>#REF!</v>
      </c>
      <c r="K326" s="125" t="e">
        <f>VLOOKUP(B326,#REF!,1,0)</f>
        <v>#REF!</v>
      </c>
    </row>
    <row r="327" spans="1:11" s="125" customFormat="1">
      <c r="A327" s="34">
        <v>6</v>
      </c>
      <c r="B327" s="35" t="s">
        <v>3785</v>
      </c>
      <c r="C327" s="34" t="s">
        <v>3786</v>
      </c>
      <c r="D327" s="35" t="s">
        <v>3787</v>
      </c>
      <c r="E327" s="36">
        <v>1242624.1100000001</v>
      </c>
      <c r="F327" s="149"/>
      <c r="G327" s="36">
        <v>216000.29</v>
      </c>
      <c r="H327" s="36">
        <v>261830.79</v>
      </c>
      <c r="I327" s="36">
        <v>1196793.6100000001</v>
      </c>
      <c r="J327" s="125" t="e">
        <f>VLOOKUP(B327,#REF!,1,0)</f>
        <v>#REF!</v>
      </c>
      <c r="K327" s="125" t="e">
        <f>VLOOKUP(B327,#REF!,1,0)</f>
        <v>#REF!</v>
      </c>
    </row>
    <row r="328" spans="1:11" s="125" customFormat="1">
      <c r="A328" s="34">
        <v>6</v>
      </c>
      <c r="B328" s="35" t="s">
        <v>3788</v>
      </c>
      <c r="C328" s="34" t="s">
        <v>3789</v>
      </c>
      <c r="D328" s="35" t="s">
        <v>3790</v>
      </c>
      <c r="E328" s="36">
        <v>61454.55</v>
      </c>
      <c r="F328" s="149"/>
      <c r="G328" s="36">
        <v>40781.760000000002</v>
      </c>
      <c r="H328" s="36">
        <v>23245.98</v>
      </c>
      <c r="I328" s="36">
        <v>78990.33</v>
      </c>
      <c r="J328" s="125" t="e">
        <f>VLOOKUP(B328,#REF!,1,0)</f>
        <v>#REF!</v>
      </c>
      <c r="K328" s="125" t="e">
        <f>VLOOKUP(B328,#REF!,1,0)</f>
        <v>#REF!</v>
      </c>
    </row>
    <row r="329" spans="1:11" s="125" customFormat="1">
      <c r="A329" s="34">
        <v>6</v>
      </c>
      <c r="B329" s="35" t="s">
        <v>3791</v>
      </c>
      <c r="C329" s="34" t="s">
        <v>3792</v>
      </c>
      <c r="D329" s="35" t="s">
        <v>3793</v>
      </c>
      <c r="E329" s="36">
        <v>224338.69</v>
      </c>
      <c r="F329" s="149"/>
      <c r="G329" s="36">
        <v>1121.58</v>
      </c>
      <c r="H329" s="36">
        <v>44805.32</v>
      </c>
      <c r="I329" s="36">
        <v>180654.95</v>
      </c>
      <c r="J329" s="125" t="e">
        <f>VLOOKUP(B329,#REF!,1,0)</f>
        <v>#REF!</v>
      </c>
      <c r="K329" s="125" t="e">
        <f>VLOOKUP(B329,#REF!,1,0)</f>
        <v>#REF!</v>
      </c>
    </row>
    <row r="330" spans="1:11" s="125" customFormat="1">
      <c r="A330" s="34">
        <v>6</v>
      </c>
      <c r="B330" s="35" t="s">
        <v>3794</v>
      </c>
      <c r="C330" s="34" t="s">
        <v>3795</v>
      </c>
      <c r="D330" s="35" t="s">
        <v>3796</v>
      </c>
      <c r="E330" s="36">
        <v>194823.9</v>
      </c>
      <c r="F330" s="149"/>
      <c r="G330" s="36">
        <v>35181.410000000003</v>
      </c>
      <c r="H330" s="36">
        <v>107678.13</v>
      </c>
      <c r="I330" s="36">
        <v>122327.18</v>
      </c>
      <c r="J330" s="125" t="e">
        <f>VLOOKUP(B330,#REF!,1,0)</f>
        <v>#REF!</v>
      </c>
      <c r="K330" s="125" t="e">
        <f>VLOOKUP(B330,#REF!,1,0)</f>
        <v>#REF!</v>
      </c>
    </row>
    <row r="331" spans="1:11" s="125" customFormat="1">
      <c r="A331" s="34">
        <v>6</v>
      </c>
      <c r="B331" s="35" t="s">
        <v>3797</v>
      </c>
      <c r="C331" s="34" t="s">
        <v>3798</v>
      </c>
      <c r="D331" s="35" t="s">
        <v>3799</v>
      </c>
      <c r="E331" s="36">
        <v>522138.86</v>
      </c>
      <c r="F331" s="149"/>
      <c r="G331" s="36">
        <v>185618.25</v>
      </c>
      <c r="H331" s="36">
        <v>225721.65</v>
      </c>
      <c r="I331" s="36">
        <v>482035.46</v>
      </c>
      <c r="J331" s="125" t="e">
        <f>VLOOKUP(B331,#REF!,1,0)</f>
        <v>#REF!</v>
      </c>
      <c r="K331" s="125" t="e">
        <f>VLOOKUP(B331,#REF!,1,0)</f>
        <v>#REF!</v>
      </c>
    </row>
    <row r="332" spans="1:11" s="125" customFormat="1">
      <c r="A332" s="34">
        <v>5</v>
      </c>
      <c r="B332" s="35" t="s">
        <v>3800</v>
      </c>
      <c r="C332" s="34" t="s">
        <v>1</v>
      </c>
      <c r="D332" s="35" t="s">
        <v>3710</v>
      </c>
      <c r="E332" s="36">
        <v>1091292.45</v>
      </c>
      <c r="F332" s="149"/>
      <c r="G332" s="36">
        <v>225944.34</v>
      </c>
      <c r="H332" s="36">
        <v>760145.71</v>
      </c>
      <c r="I332" s="36">
        <v>557091.07999999996</v>
      </c>
      <c r="J332" s="125" t="e">
        <f>VLOOKUP(B332,#REF!,1,0)</f>
        <v>#REF!</v>
      </c>
      <c r="K332" s="125" t="e">
        <f>VLOOKUP(B332,#REF!,1,0)</f>
        <v>#REF!</v>
      </c>
    </row>
    <row r="333" spans="1:11" s="125" customFormat="1">
      <c r="A333" s="34">
        <v>6</v>
      </c>
      <c r="B333" s="35" t="s">
        <v>3801</v>
      </c>
      <c r="C333" s="34" t="s">
        <v>3802</v>
      </c>
      <c r="D333" s="35" t="s">
        <v>3803</v>
      </c>
      <c r="E333" s="36">
        <v>19148.13</v>
      </c>
      <c r="F333" s="149"/>
      <c r="G333" s="36">
        <v>14863.86</v>
      </c>
      <c r="H333" s="36">
        <v>16493.490000000002</v>
      </c>
      <c r="I333" s="36">
        <v>17518.5</v>
      </c>
      <c r="J333" s="125" t="e">
        <f>VLOOKUP(B333,#REF!,1,0)</f>
        <v>#REF!</v>
      </c>
      <c r="K333" s="125" t="e">
        <f>VLOOKUP(B333,#REF!,1,0)</f>
        <v>#REF!</v>
      </c>
    </row>
    <row r="334" spans="1:11" s="125" customFormat="1">
      <c r="A334" s="34">
        <v>6</v>
      </c>
      <c r="B334" s="35" t="s">
        <v>3804</v>
      </c>
      <c r="C334" s="34" t="s">
        <v>3805</v>
      </c>
      <c r="D334" s="35" t="s">
        <v>3806</v>
      </c>
      <c r="E334" s="36">
        <v>895086.83</v>
      </c>
      <c r="F334" s="149"/>
      <c r="G334" s="36">
        <v>86704.03</v>
      </c>
      <c r="H334" s="36">
        <v>584490.74</v>
      </c>
      <c r="I334" s="36">
        <v>397300.12</v>
      </c>
      <c r="J334" s="125" t="e">
        <f>VLOOKUP(B334,#REF!,1,0)</f>
        <v>#REF!</v>
      </c>
      <c r="K334" s="125" t="e">
        <f>VLOOKUP(B334,#REF!,1,0)</f>
        <v>#REF!</v>
      </c>
    </row>
    <row r="335" spans="1:11" s="125" customFormat="1">
      <c r="A335" s="34">
        <v>6</v>
      </c>
      <c r="B335" s="35" t="s">
        <v>3807</v>
      </c>
      <c r="C335" s="34" t="s">
        <v>3808</v>
      </c>
      <c r="D335" s="35" t="s">
        <v>3809</v>
      </c>
      <c r="E335" s="36">
        <v>120132.82</v>
      </c>
      <c r="F335" s="149"/>
      <c r="G335" s="36">
        <v>99696.43</v>
      </c>
      <c r="H335" s="36">
        <v>106036.81</v>
      </c>
      <c r="I335" s="36">
        <v>113792.44</v>
      </c>
      <c r="J335" s="125" t="e">
        <f>VLOOKUP(B335,#REF!,1,0)</f>
        <v>#REF!</v>
      </c>
      <c r="K335" s="125" t="e">
        <f>VLOOKUP(B335,#REF!,1,0)</f>
        <v>#REF!</v>
      </c>
    </row>
    <row r="336" spans="1:11" s="125" customFormat="1">
      <c r="A336" s="34">
        <v>6</v>
      </c>
      <c r="B336" s="35" t="s">
        <v>3810</v>
      </c>
      <c r="C336" s="34" t="s">
        <v>3811</v>
      </c>
      <c r="D336" s="35" t="s">
        <v>3790</v>
      </c>
      <c r="E336" s="36">
        <v>0</v>
      </c>
      <c r="F336" s="149"/>
      <c r="G336" s="36">
        <v>2429.25</v>
      </c>
      <c r="H336" s="36">
        <v>0</v>
      </c>
      <c r="I336" s="36">
        <v>2429.25</v>
      </c>
      <c r="J336" s="144" t="e">
        <f>VLOOKUP(B336,#REF!,1,0)</f>
        <v>#REF!</v>
      </c>
      <c r="K336" s="125" t="e">
        <f>VLOOKUP(B336,#REF!,1,0)</f>
        <v>#REF!</v>
      </c>
    </row>
    <row r="337" spans="1:11" s="125" customFormat="1">
      <c r="A337" s="34">
        <v>6</v>
      </c>
      <c r="B337" s="35" t="s">
        <v>3812</v>
      </c>
      <c r="C337" s="34" t="s">
        <v>3813</v>
      </c>
      <c r="D337" s="35" t="s">
        <v>3796</v>
      </c>
      <c r="E337" s="36">
        <v>18843.84</v>
      </c>
      <c r="F337" s="149"/>
      <c r="G337" s="36">
        <v>5250.77</v>
      </c>
      <c r="H337" s="36">
        <v>17043.84</v>
      </c>
      <c r="I337" s="36">
        <v>7050.77</v>
      </c>
      <c r="J337" s="125" t="e">
        <f>VLOOKUP(B337,#REF!,1,0)</f>
        <v>#REF!</v>
      </c>
      <c r="K337" s="125" t="e">
        <f>VLOOKUP(B337,#REF!,1,0)</f>
        <v>#REF!</v>
      </c>
    </row>
    <row r="338" spans="1:11" s="125" customFormat="1">
      <c r="A338" s="34">
        <v>6</v>
      </c>
      <c r="B338" s="35" t="s">
        <v>3814</v>
      </c>
      <c r="C338" s="34" t="s">
        <v>3815</v>
      </c>
      <c r="D338" s="35" t="s">
        <v>3799</v>
      </c>
      <c r="E338" s="36">
        <v>37133.550000000003</v>
      </c>
      <c r="F338" s="149"/>
      <c r="G338" s="36">
        <v>17000</v>
      </c>
      <c r="H338" s="36">
        <v>35133.550000000003</v>
      </c>
      <c r="I338" s="36">
        <v>19000</v>
      </c>
      <c r="J338" s="125" t="e">
        <f>VLOOKUP(B338,#REF!,1,0)</f>
        <v>#REF!</v>
      </c>
      <c r="K338" s="125" t="e">
        <f>VLOOKUP(B338,#REF!,1,0)</f>
        <v>#REF!</v>
      </c>
    </row>
    <row r="339" spans="1:11" s="125" customFormat="1">
      <c r="A339" s="34">
        <v>3</v>
      </c>
      <c r="B339" s="35" t="s">
        <v>3818</v>
      </c>
      <c r="C339" s="34" t="s">
        <v>1</v>
      </c>
      <c r="D339" s="35" t="s">
        <v>3819</v>
      </c>
      <c r="E339" s="36">
        <v>2426334.89</v>
      </c>
      <c r="F339" s="149"/>
      <c r="G339" s="36">
        <v>709688.27</v>
      </c>
      <c r="H339" s="36">
        <v>851792.97</v>
      </c>
      <c r="I339" s="36">
        <v>2284230.19</v>
      </c>
      <c r="J339" s="125" t="e">
        <f>VLOOKUP(B339,#REF!,1,0)</f>
        <v>#REF!</v>
      </c>
      <c r="K339" s="125" t="e">
        <f>VLOOKUP(B339,#REF!,1,0)</f>
        <v>#REF!</v>
      </c>
    </row>
    <row r="340" spans="1:11" s="125" customFormat="1">
      <c r="A340" s="34">
        <v>4</v>
      </c>
      <c r="B340" s="35" t="s">
        <v>3820</v>
      </c>
      <c r="C340" s="34" t="s">
        <v>1</v>
      </c>
      <c r="D340" s="35" t="s">
        <v>3821</v>
      </c>
      <c r="E340" s="36">
        <v>2398753.7200000002</v>
      </c>
      <c r="F340" s="149"/>
      <c r="G340" s="36">
        <v>638975.17000000004</v>
      </c>
      <c r="H340" s="36">
        <v>825633.72</v>
      </c>
      <c r="I340" s="36">
        <v>2212095.17</v>
      </c>
      <c r="J340" s="125" t="e">
        <f>VLOOKUP(B340,#REF!,1,0)</f>
        <v>#REF!</v>
      </c>
      <c r="K340" s="125" t="e">
        <f>VLOOKUP(B340,#REF!,1,0)</f>
        <v>#REF!</v>
      </c>
    </row>
    <row r="341" spans="1:11" s="125" customFormat="1">
      <c r="A341" s="34">
        <v>5</v>
      </c>
      <c r="B341" s="35" t="s">
        <v>3822</v>
      </c>
      <c r="C341" s="34" t="s">
        <v>1</v>
      </c>
      <c r="D341" s="35" t="s">
        <v>3687</v>
      </c>
      <c r="E341" s="36">
        <v>1626137.91</v>
      </c>
      <c r="F341" s="149"/>
      <c r="G341" s="36">
        <v>348778.85</v>
      </c>
      <c r="H341" s="36">
        <v>471802.89</v>
      </c>
      <c r="I341" s="36">
        <v>1503113.87</v>
      </c>
      <c r="J341" s="125" t="e">
        <f>VLOOKUP(B341,#REF!,1,0)</f>
        <v>#REF!</v>
      </c>
      <c r="K341" s="125" t="e">
        <f>VLOOKUP(B341,#REF!,1,0)</f>
        <v>#REF!</v>
      </c>
    </row>
    <row r="342" spans="1:11" s="125" customFormat="1">
      <c r="A342" s="34">
        <v>6</v>
      </c>
      <c r="B342" s="35" t="s">
        <v>3823</v>
      </c>
      <c r="C342" s="34" t="s">
        <v>3824</v>
      </c>
      <c r="D342" s="35" t="s">
        <v>3825</v>
      </c>
      <c r="E342" s="36">
        <v>12200.86</v>
      </c>
      <c r="F342" s="149"/>
      <c r="G342" s="36">
        <v>328.75</v>
      </c>
      <c r="H342" s="36">
        <v>11372.84</v>
      </c>
      <c r="I342" s="36">
        <v>1156.77</v>
      </c>
      <c r="J342" s="125" t="e">
        <f>VLOOKUP(B342,#REF!,1,0)</f>
        <v>#REF!</v>
      </c>
      <c r="K342" s="125" t="e">
        <f>VLOOKUP(B342,#REF!,1,0)</f>
        <v>#REF!</v>
      </c>
    </row>
    <row r="343" spans="1:11" s="125" customFormat="1">
      <c r="A343" s="34">
        <v>6</v>
      </c>
      <c r="B343" s="35" t="s">
        <v>3826</v>
      </c>
      <c r="C343" s="34" t="s">
        <v>3827</v>
      </c>
      <c r="D343" s="35" t="s">
        <v>3828</v>
      </c>
      <c r="E343" s="36">
        <v>1215285.46</v>
      </c>
      <c r="F343" s="149"/>
      <c r="G343" s="36">
        <v>217377.07</v>
      </c>
      <c r="H343" s="36">
        <v>332900.15999999997</v>
      </c>
      <c r="I343" s="36">
        <v>1099762.3700000001</v>
      </c>
      <c r="J343" s="125" t="e">
        <f>VLOOKUP(B343,#REF!,1,0)</f>
        <v>#REF!</v>
      </c>
      <c r="K343" s="125" t="e">
        <f>VLOOKUP(B343,#REF!,1,0)</f>
        <v>#REF!</v>
      </c>
    </row>
    <row r="344" spans="1:11" s="125" customFormat="1">
      <c r="A344" s="34">
        <v>6</v>
      </c>
      <c r="B344" s="35" t="s">
        <v>3829</v>
      </c>
      <c r="C344" s="34" t="s">
        <v>3830</v>
      </c>
      <c r="D344" s="35" t="s">
        <v>3831</v>
      </c>
      <c r="E344" s="36">
        <v>107456.09</v>
      </c>
      <c r="F344" s="149"/>
      <c r="G344" s="36">
        <v>92668.25</v>
      </c>
      <c r="H344" s="36">
        <v>34327.83</v>
      </c>
      <c r="I344" s="36">
        <v>165796.51</v>
      </c>
      <c r="J344" s="125" t="e">
        <f>VLOOKUP(B344,#REF!,1,0)</f>
        <v>#REF!</v>
      </c>
      <c r="K344" s="125" t="e">
        <f>VLOOKUP(B344,#REF!,1,0)</f>
        <v>#REF!</v>
      </c>
    </row>
    <row r="345" spans="1:11" s="125" customFormat="1">
      <c r="A345" s="34">
        <v>6</v>
      </c>
      <c r="B345" s="35" t="s">
        <v>3832</v>
      </c>
      <c r="C345" s="34" t="s">
        <v>3833</v>
      </c>
      <c r="D345" s="35" t="s">
        <v>3834</v>
      </c>
      <c r="E345" s="36">
        <v>43006.17</v>
      </c>
      <c r="F345" s="149"/>
      <c r="G345" s="36">
        <v>156.35</v>
      </c>
      <c r="H345" s="36">
        <v>804</v>
      </c>
      <c r="I345" s="36">
        <v>42358.52</v>
      </c>
      <c r="J345" s="125" t="e">
        <f>VLOOKUP(B345,#REF!,1,0)</f>
        <v>#REF!</v>
      </c>
      <c r="K345" s="125" t="e">
        <f>VLOOKUP(B345,#REF!,1,0)</f>
        <v>#REF!</v>
      </c>
    </row>
    <row r="346" spans="1:11" s="125" customFormat="1">
      <c r="A346" s="34">
        <v>6</v>
      </c>
      <c r="B346" s="35" t="s">
        <v>3835</v>
      </c>
      <c r="C346" s="34" t="s">
        <v>3836</v>
      </c>
      <c r="D346" s="35" t="s">
        <v>3837</v>
      </c>
      <c r="E346" s="36">
        <v>110697.99</v>
      </c>
      <c r="F346" s="149"/>
      <c r="G346" s="36">
        <v>12106.35</v>
      </c>
      <c r="H346" s="36">
        <v>61613.279999999999</v>
      </c>
      <c r="I346" s="36">
        <v>61191.06</v>
      </c>
      <c r="J346" s="125" t="e">
        <f>VLOOKUP(B346,#REF!,1,0)</f>
        <v>#REF!</v>
      </c>
      <c r="K346" s="125" t="e">
        <f>VLOOKUP(B346,#REF!,1,0)</f>
        <v>#REF!</v>
      </c>
    </row>
    <row r="347" spans="1:11" s="125" customFormat="1">
      <c r="A347" s="34">
        <v>6</v>
      </c>
      <c r="B347" s="35" t="s">
        <v>3838</v>
      </c>
      <c r="C347" s="34" t="s">
        <v>3839</v>
      </c>
      <c r="D347" s="35" t="s">
        <v>3840</v>
      </c>
      <c r="E347" s="36">
        <v>137491.34</v>
      </c>
      <c r="F347" s="149"/>
      <c r="G347" s="36">
        <v>26142.080000000002</v>
      </c>
      <c r="H347" s="36">
        <v>30784.78</v>
      </c>
      <c r="I347" s="36">
        <v>132848.64000000001</v>
      </c>
      <c r="J347" s="125" t="e">
        <f>VLOOKUP(B347,#REF!,1,0)</f>
        <v>#REF!</v>
      </c>
      <c r="K347" s="125" t="e">
        <f>VLOOKUP(B347,#REF!,1,0)</f>
        <v>#REF!</v>
      </c>
    </row>
    <row r="348" spans="1:11" s="125" customFormat="1">
      <c r="A348" s="34">
        <v>5</v>
      </c>
      <c r="B348" s="35" t="s">
        <v>3841</v>
      </c>
      <c r="C348" s="34" t="s">
        <v>1</v>
      </c>
      <c r="D348" s="35" t="s">
        <v>3710</v>
      </c>
      <c r="E348" s="36">
        <v>772615.81</v>
      </c>
      <c r="F348" s="149"/>
      <c r="G348" s="36">
        <v>290196.32</v>
      </c>
      <c r="H348" s="36">
        <v>353830.83</v>
      </c>
      <c r="I348" s="36">
        <v>708981.3</v>
      </c>
      <c r="J348" s="125" t="e">
        <f>VLOOKUP(B348,#REF!,1,0)</f>
        <v>#REF!</v>
      </c>
      <c r="K348" s="125" t="e">
        <f>VLOOKUP(B348,#REF!,1,0)</f>
        <v>#REF!</v>
      </c>
    </row>
    <row r="349" spans="1:11" s="125" customFormat="1">
      <c r="A349" s="34">
        <v>6</v>
      </c>
      <c r="B349" s="35" t="s">
        <v>3842</v>
      </c>
      <c r="C349" s="34" t="s">
        <v>3843</v>
      </c>
      <c r="D349" s="35" t="s">
        <v>3825</v>
      </c>
      <c r="E349" s="36">
        <v>6622.85</v>
      </c>
      <c r="F349" s="149"/>
      <c r="G349" s="36">
        <v>4921.8999999999996</v>
      </c>
      <c r="H349" s="36">
        <v>5656.32</v>
      </c>
      <c r="I349" s="36">
        <v>5888.43</v>
      </c>
      <c r="J349" s="125" t="e">
        <f>VLOOKUP(B349,#REF!,1,0)</f>
        <v>#REF!</v>
      </c>
      <c r="K349" s="125" t="e">
        <f>VLOOKUP(B349,#REF!,1,0)</f>
        <v>#REF!</v>
      </c>
    </row>
    <row r="350" spans="1:11" s="125" customFormat="1">
      <c r="A350" s="34">
        <v>6</v>
      </c>
      <c r="B350" s="35" t="s">
        <v>3844</v>
      </c>
      <c r="C350" s="34" t="s">
        <v>3845</v>
      </c>
      <c r="D350" s="35" t="s">
        <v>3846</v>
      </c>
      <c r="E350" s="36">
        <v>693084.2</v>
      </c>
      <c r="F350" s="149"/>
      <c r="G350" s="36">
        <v>239536.8</v>
      </c>
      <c r="H350" s="36">
        <v>282958.21999999997</v>
      </c>
      <c r="I350" s="36">
        <v>649662.78</v>
      </c>
      <c r="J350" s="125" t="e">
        <f>VLOOKUP(B350,#REF!,1,0)</f>
        <v>#REF!</v>
      </c>
      <c r="K350" s="125" t="e">
        <f>VLOOKUP(B350,#REF!,1,0)</f>
        <v>#REF!</v>
      </c>
    </row>
    <row r="351" spans="1:11" s="125" customFormat="1">
      <c r="A351" s="34">
        <v>6</v>
      </c>
      <c r="B351" s="35" t="s">
        <v>3853</v>
      </c>
      <c r="C351" s="34" t="s">
        <v>3854</v>
      </c>
      <c r="D351" s="35" t="s">
        <v>3837</v>
      </c>
      <c r="E351" s="36">
        <v>22906.45</v>
      </c>
      <c r="F351" s="149"/>
      <c r="G351" s="36">
        <v>8679.2199999999993</v>
      </c>
      <c r="H351" s="36">
        <v>16213.98</v>
      </c>
      <c r="I351" s="36">
        <v>15371.69</v>
      </c>
      <c r="J351" s="125" t="e">
        <f>VLOOKUP(B351,#REF!,1,0)</f>
        <v>#REF!</v>
      </c>
      <c r="K351" s="125" t="e">
        <f>VLOOKUP(B351,#REF!,1,0)</f>
        <v>#REF!</v>
      </c>
    </row>
    <row r="352" spans="1:11" s="125" customFormat="1">
      <c r="A352" s="34">
        <v>6</v>
      </c>
      <c r="B352" s="35" t="s">
        <v>3855</v>
      </c>
      <c r="C352" s="34" t="s">
        <v>3856</v>
      </c>
      <c r="D352" s="35" t="s">
        <v>3840</v>
      </c>
      <c r="E352" s="36">
        <v>25472</v>
      </c>
      <c r="F352" s="149"/>
      <c r="G352" s="36">
        <v>37058.400000000001</v>
      </c>
      <c r="H352" s="36">
        <v>24472</v>
      </c>
      <c r="I352" s="36">
        <v>38058.400000000001</v>
      </c>
      <c r="J352" s="125" t="e">
        <f>VLOOKUP(B352,#REF!,1,0)</f>
        <v>#REF!</v>
      </c>
      <c r="K352" s="125" t="e">
        <f>VLOOKUP(B352,#REF!,1,0)</f>
        <v>#REF!</v>
      </c>
    </row>
    <row r="353" spans="1:11" s="125" customFormat="1">
      <c r="A353" s="34">
        <v>4</v>
      </c>
      <c r="B353" s="35" t="s">
        <v>3859</v>
      </c>
      <c r="C353" s="34" t="s">
        <v>1</v>
      </c>
      <c r="D353" s="35" t="s">
        <v>3860</v>
      </c>
      <c r="E353" s="36">
        <v>27581.17</v>
      </c>
      <c r="F353" s="149"/>
      <c r="G353" s="36">
        <v>70713.100000000006</v>
      </c>
      <c r="H353" s="36">
        <v>26159.25</v>
      </c>
      <c r="I353" s="36">
        <v>72135.02</v>
      </c>
      <c r="J353" s="125" t="e">
        <f>VLOOKUP(B353,#REF!,1,0)</f>
        <v>#REF!</v>
      </c>
      <c r="K353" s="125" t="e">
        <f>VLOOKUP(B353,#REF!,1,0)</f>
        <v>#REF!</v>
      </c>
    </row>
    <row r="354" spans="1:11" s="125" customFormat="1">
      <c r="A354" s="34">
        <v>5</v>
      </c>
      <c r="B354" s="35" t="s">
        <v>3861</v>
      </c>
      <c r="C354" s="34" t="s">
        <v>1</v>
      </c>
      <c r="D354" s="35" t="s">
        <v>3687</v>
      </c>
      <c r="E354" s="36">
        <v>20265.580000000002</v>
      </c>
      <c r="F354" s="149"/>
      <c r="G354" s="36">
        <v>44482.6</v>
      </c>
      <c r="H354" s="36">
        <v>20265.580000000002</v>
      </c>
      <c r="I354" s="36">
        <v>44482.6</v>
      </c>
      <c r="J354" s="125" t="e">
        <f>VLOOKUP(B354,#REF!,1,0)</f>
        <v>#REF!</v>
      </c>
      <c r="K354" s="125" t="e">
        <f>VLOOKUP(B354,#REF!,1,0)</f>
        <v>#REF!</v>
      </c>
    </row>
    <row r="355" spans="1:11" s="125" customFormat="1">
      <c r="A355" s="34">
        <v>6</v>
      </c>
      <c r="B355" s="35" t="s">
        <v>3862</v>
      </c>
      <c r="C355" s="34" t="s">
        <v>3863</v>
      </c>
      <c r="D355" s="35" t="s">
        <v>3864</v>
      </c>
      <c r="E355" s="36">
        <v>20265.580000000002</v>
      </c>
      <c r="F355" s="149"/>
      <c r="G355" s="36">
        <v>44482.6</v>
      </c>
      <c r="H355" s="36">
        <v>20265.580000000002</v>
      </c>
      <c r="I355" s="36">
        <v>44482.6</v>
      </c>
      <c r="J355" s="125" t="e">
        <f>VLOOKUP(B355,#REF!,1,0)</f>
        <v>#REF!</v>
      </c>
      <c r="K355" s="125" t="e">
        <f>VLOOKUP(B355,#REF!,1,0)</f>
        <v>#REF!</v>
      </c>
    </row>
    <row r="356" spans="1:11" s="125" customFormat="1">
      <c r="A356" s="34">
        <v>5</v>
      </c>
      <c r="B356" s="35" t="s">
        <v>3865</v>
      </c>
      <c r="C356" s="34" t="s">
        <v>1</v>
      </c>
      <c r="D356" s="35" t="s">
        <v>3710</v>
      </c>
      <c r="E356" s="36">
        <v>7315.59</v>
      </c>
      <c r="F356" s="149"/>
      <c r="G356" s="36">
        <v>26230.5</v>
      </c>
      <c r="H356" s="36">
        <v>5893.67</v>
      </c>
      <c r="I356" s="36">
        <v>27652.42</v>
      </c>
      <c r="J356" s="125" t="e">
        <f>VLOOKUP(B356,#REF!,1,0)</f>
        <v>#REF!</v>
      </c>
      <c r="K356" s="125" t="e">
        <f>VLOOKUP(B356,#REF!,1,0)</f>
        <v>#REF!</v>
      </c>
    </row>
    <row r="357" spans="1:11" s="125" customFormat="1">
      <c r="A357" s="34">
        <v>6</v>
      </c>
      <c r="B357" s="35" t="s">
        <v>3866</v>
      </c>
      <c r="C357" s="34" t="s">
        <v>3867</v>
      </c>
      <c r="D357" s="35" t="s">
        <v>3864</v>
      </c>
      <c r="E357" s="36">
        <v>7315.59</v>
      </c>
      <c r="F357" s="149"/>
      <c r="G357" s="36">
        <v>26230.5</v>
      </c>
      <c r="H357" s="36">
        <v>5893.67</v>
      </c>
      <c r="I357" s="36">
        <v>27652.42</v>
      </c>
      <c r="J357" s="125" t="e">
        <f>VLOOKUP(B357,#REF!,1,0)</f>
        <v>#REF!</v>
      </c>
      <c r="K357" s="125" t="e">
        <f>VLOOKUP(B357,#REF!,1,0)</f>
        <v>#REF!</v>
      </c>
    </row>
    <row r="358" spans="1:11" s="125" customFormat="1">
      <c r="A358" s="34">
        <v>3</v>
      </c>
      <c r="B358" s="35" t="s">
        <v>3868</v>
      </c>
      <c r="C358" s="34" t="s">
        <v>1</v>
      </c>
      <c r="D358" s="35" t="s">
        <v>3869</v>
      </c>
      <c r="E358" s="36">
        <v>1079299.6000000001</v>
      </c>
      <c r="F358" s="149"/>
      <c r="G358" s="36">
        <v>334630.27</v>
      </c>
      <c r="H358" s="36">
        <v>637465.97</v>
      </c>
      <c r="I358" s="36">
        <v>776463.9</v>
      </c>
      <c r="J358" s="125" t="e">
        <f>VLOOKUP(B358,#REF!,1,0)</f>
        <v>#REF!</v>
      </c>
      <c r="K358" s="125" t="e">
        <f>VLOOKUP(B358,#REF!,1,0)</f>
        <v>#REF!</v>
      </c>
    </row>
    <row r="359" spans="1:11" s="125" customFormat="1">
      <c r="A359" s="34">
        <v>4</v>
      </c>
      <c r="B359" s="35" t="s">
        <v>3870</v>
      </c>
      <c r="C359" s="34" t="s">
        <v>1</v>
      </c>
      <c r="D359" s="35" t="s">
        <v>3871</v>
      </c>
      <c r="E359" s="36">
        <v>1035162.04</v>
      </c>
      <c r="F359" s="149"/>
      <c r="G359" s="36">
        <v>325507.82</v>
      </c>
      <c r="H359" s="36">
        <v>623865.42000000004</v>
      </c>
      <c r="I359" s="36">
        <v>736804.44</v>
      </c>
      <c r="J359" s="125" t="e">
        <f>VLOOKUP(B359,#REF!,1,0)</f>
        <v>#REF!</v>
      </c>
      <c r="K359" s="125" t="e">
        <f>VLOOKUP(B359,#REF!,1,0)</f>
        <v>#REF!</v>
      </c>
    </row>
    <row r="360" spans="1:11" s="125" customFormat="1">
      <c r="A360" s="34">
        <v>5</v>
      </c>
      <c r="B360" s="35" t="s">
        <v>3872</v>
      </c>
      <c r="C360" s="34" t="s">
        <v>1</v>
      </c>
      <c r="D360" s="35" t="s">
        <v>3687</v>
      </c>
      <c r="E360" s="36">
        <v>664288.06000000006</v>
      </c>
      <c r="F360" s="149"/>
      <c r="G360" s="36">
        <v>112068.3</v>
      </c>
      <c r="H360" s="36">
        <v>390155.89</v>
      </c>
      <c r="I360" s="36">
        <v>386200.47</v>
      </c>
      <c r="J360" s="125" t="e">
        <f>VLOOKUP(B360,#REF!,1,0)</f>
        <v>#REF!</v>
      </c>
      <c r="K360" s="125" t="e">
        <f>VLOOKUP(B360,#REF!,1,0)</f>
        <v>#REF!</v>
      </c>
    </row>
    <row r="361" spans="1:11" s="125" customFormat="1">
      <c r="A361" s="34">
        <v>6</v>
      </c>
      <c r="B361" s="35" t="s">
        <v>3873</v>
      </c>
      <c r="C361" s="34" t="s">
        <v>3874</v>
      </c>
      <c r="D361" s="35" t="s">
        <v>3875</v>
      </c>
      <c r="E361" s="36">
        <v>2375.02</v>
      </c>
      <c r="F361" s="149"/>
      <c r="G361" s="36">
        <v>315.66000000000003</v>
      </c>
      <c r="H361" s="36">
        <v>2359.7800000000002</v>
      </c>
      <c r="I361" s="36">
        <v>330.9</v>
      </c>
      <c r="J361" s="125" t="e">
        <f>VLOOKUP(B361,#REF!,1,0)</f>
        <v>#REF!</v>
      </c>
      <c r="K361" s="125" t="e">
        <f>VLOOKUP(B361,#REF!,1,0)</f>
        <v>#REF!</v>
      </c>
    </row>
    <row r="362" spans="1:11" s="125" customFormat="1">
      <c r="A362" s="34">
        <v>6</v>
      </c>
      <c r="B362" s="35" t="s">
        <v>3876</v>
      </c>
      <c r="C362" s="34" t="s">
        <v>3877</v>
      </c>
      <c r="D362" s="35" t="s">
        <v>3878</v>
      </c>
      <c r="E362" s="36">
        <v>463987.89</v>
      </c>
      <c r="F362" s="149"/>
      <c r="G362" s="36">
        <v>93036.69</v>
      </c>
      <c r="H362" s="36">
        <v>242625.12</v>
      </c>
      <c r="I362" s="36">
        <v>314399.46000000002</v>
      </c>
      <c r="J362" s="125" t="e">
        <f>VLOOKUP(B362,#REF!,1,0)</f>
        <v>#REF!</v>
      </c>
      <c r="K362" s="125" t="e">
        <f>VLOOKUP(B362,#REF!,1,0)</f>
        <v>#REF!</v>
      </c>
    </row>
    <row r="363" spans="1:11" s="125" customFormat="1">
      <c r="A363" s="34">
        <v>6</v>
      </c>
      <c r="B363" s="35" t="s">
        <v>3879</v>
      </c>
      <c r="C363" s="34" t="s">
        <v>3880</v>
      </c>
      <c r="D363" s="35" t="s">
        <v>3881</v>
      </c>
      <c r="E363" s="36">
        <v>152477.03</v>
      </c>
      <c r="F363" s="149"/>
      <c r="G363" s="36">
        <v>13903.23</v>
      </c>
      <c r="H363" s="36">
        <v>127178.43</v>
      </c>
      <c r="I363" s="36">
        <v>39201.83</v>
      </c>
      <c r="J363" s="125" t="e">
        <f>VLOOKUP(B363,#REF!,1,0)</f>
        <v>#REF!</v>
      </c>
      <c r="K363" s="125" t="e">
        <f>VLOOKUP(B363,#REF!,1,0)</f>
        <v>#REF!</v>
      </c>
    </row>
    <row r="364" spans="1:11" s="125" customFormat="1">
      <c r="A364" s="34">
        <v>6</v>
      </c>
      <c r="B364" s="35" t="s">
        <v>3888</v>
      </c>
      <c r="C364" s="34" t="s">
        <v>3889</v>
      </c>
      <c r="D364" s="35" t="s">
        <v>3890</v>
      </c>
      <c r="E364" s="36">
        <v>31354.45</v>
      </c>
      <c r="F364" s="149"/>
      <c r="G364" s="36">
        <v>4812.72</v>
      </c>
      <c r="H364" s="36">
        <v>3898.89</v>
      </c>
      <c r="I364" s="36">
        <v>32268.28</v>
      </c>
      <c r="J364" s="125" t="e">
        <f>VLOOKUP(B364,#REF!,1,0)</f>
        <v>#REF!</v>
      </c>
      <c r="K364" s="125" t="e">
        <f>VLOOKUP(B364,#REF!,1,0)</f>
        <v>#REF!</v>
      </c>
    </row>
    <row r="365" spans="1:11" s="125" customFormat="1">
      <c r="A365" s="34">
        <v>5</v>
      </c>
      <c r="B365" s="35" t="s">
        <v>3891</v>
      </c>
      <c r="C365" s="34" t="s">
        <v>1</v>
      </c>
      <c r="D365" s="35" t="s">
        <v>3710</v>
      </c>
      <c r="E365" s="36">
        <v>370873.98</v>
      </c>
      <c r="F365" s="149"/>
      <c r="G365" s="36">
        <v>213439.52</v>
      </c>
      <c r="H365" s="36">
        <v>233709.53</v>
      </c>
      <c r="I365" s="36">
        <v>350603.97</v>
      </c>
      <c r="J365" s="125" t="e">
        <f>VLOOKUP(B365,#REF!,1,0)</f>
        <v>#REF!</v>
      </c>
      <c r="K365" s="125" t="e">
        <f>VLOOKUP(B365,#REF!,1,0)</f>
        <v>#REF!</v>
      </c>
    </row>
    <row r="366" spans="1:11" s="125" customFormat="1">
      <c r="A366" s="34">
        <v>6</v>
      </c>
      <c r="B366" s="35" t="s">
        <v>3892</v>
      </c>
      <c r="C366" s="34" t="s">
        <v>3893</v>
      </c>
      <c r="D366" s="35" t="s">
        <v>3875</v>
      </c>
      <c r="E366" s="36">
        <v>6472.28</v>
      </c>
      <c r="F366" s="149"/>
      <c r="G366" s="36">
        <v>3248.4</v>
      </c>
      <c r="H366" s="36">
        <v>6330.86</v>
      </c>
      <c r="I366" s="36">
        <v>3389.82</v>
      </c>
      <c r="J366" s="125" t="e">
        <f>VLOOKUP(B366,#REF!,1,0)</f>
        <v>#REF!</v>
      </c>
      <c r="K366" s="125" t="e">
        <f>VLOOKUP(B366,#REF!,1,0)</f>
        <v>#REF!</v>
      </c>
    </row>
    <row r="367" spans="1:11" s="125" customFormat="1">
      <c r="A367" s="34">
        <v>6</v>
      </c>
      <c r="B367" s="35" t="s">
        <v>3894</v>
      </c>
      <c r="C367" s="34" t="s">
        <v>3895</v>
      </c>
      <c r="D367" s="35" t="s">
        <v>3896</v>
      </c>
      <c r="E367" s="36">
        <v>291580.53000000003</v>
      </c>
      <c r="F367" s="149"/>
      <c r="G367" s="36">
        <v>186151.12</v>
      </c>
      <c r="H367" s="36">
        <v>194408.03</v>
      </c>
      <c r="I367" s="36">
        <v>283323.62</v>
      </c>
      <c r="J367" s="125" t="e">
        <f>VLOOKUP(B367,#REF!,1,0)</f>
        <v>#REF!</v>
      </c>
      <c r="K367" s="125" t="e">
        <f>VLOOKUP(B367,#REF!,1,0)</f>
        <v>#REF!</v>
      </c>
    </row>
    <row r="368" spans="1:11" s="125" customFormat="1">
      <c r="A368" s="34">
        <v>6</v>
      </c>
      <c r="B368" s="35" t="s">
        <v>5690</v>
      </c>
      <c r="C368" s="34" t="s">
        <v>5691</v>
      </c>
      <c r="D368" s="35" t="s">
        <v>5692</v>
      </c>
      <c r="E368" s="36">
        <v>48476.79</v>
      </c>
      <c r="F368" s="149"/>
      <c r="G368" s="36">
        <v>0</v>
      </c>
      <c r="H368" s="36">
        <v>14126.26</v>
      </c>
      <c r="I368" s="36">
        <v>34350.53</v>
      </c>
      <c r="J368" s="125" t="e">
        <f>VLOOKUP(B368,#REF!,1,0)</f>
        <v>#REF!</v>
      </c>
      <c r="K368" s="125" t="e">
        <f>VLOOKUP(B368,#REF!,1,0)</f>
        <v>#REF!</v>
      </c>
    </row>
    <row r="369" spans="1:11" s="125" customFormat="1">
      <c r="A369" s="34">
        <v>6</v>
      </c>
      <c r="B369" s="35" t="s">
        <v>3897</v>
      </c>
      <c r="C369" s="34" t="s">
        <v>3898</v>
      </c>
      <c r="D369" s="35" t="s">
        <v>3899</v>
      </c>
      <c r="E369" s="36">
        <v>0</v>
      </c>
      <c r="F369" s="149"/>
      <c r="G369" s="36">
        <v>5040</v>
      </c>
      <c r="H369" s="36">
        <v>0</v>
      </c>
      <c r="I369" s="36">
        <v>5040</v>
      </c>
      <c r="J369" s="144" t="e">
        <f>VLOOKUP(B369,#REF!,1,0)</f>
        <v>#REF!</v>
      </c>
      <c r="K369" s="125" t="e">
        <f>VLOOKUP(B369,#REF!,1,0)</f>
        <v>#REF!</v>
      </c>
    </row>
    <row r="370" spans="1:11" s="125" customFormat="1">
      <c r="A370" s="34">
        <v>6</v>
      </c>
      <c r="B370" s="35" t="s">
        <v>3900</v>
      </c>
      <c r="C370" s="34" t="s">
        <v>3901</v>
      </c>
      <c r="D370" s="35" t="s">
        <v>3887</v>
      </c>
      <c r="E370" s="36">
        <v>7344.38</v>
      </c>
      <c r="F370" s="149"/>
      <c r="G370" s="36">
        <v>9500</v>
      </c>
      <c r="H370" s="36">
        <v>6844.38</v>
      </c>
      <c r="I370" s="36">
        <v>10000</v>
      </c>
      <c r="J370" s="125" t="e">
        <f>VLOOKUP(B370,#REF!,1,0)</f>
        <v>#REF!</v>
      </c>
      <c r="K370" s="125" t="e">
        <f>VLOOKUP(B370,#REF!,1,0)</f>
        <v>#REF!</v>
      </c>
    </row>
    <row r="371" spans="1:11" s="125" customFormat="1">
      <c r="A371" s="34">
        <v>6</v>
      </c>
      <c r="B371" s="35" t="s">
        <v>3902</v>
      </c>
      <c r="C371" s="34" t="s">
        <v>3903</v>
      </c>
      <c r="D371" s="35" t="s">
        <v>3890</v>
      </c>
      <c r="E371" s="36">
        <v>17000</v>
      </c>
      <c r="F371" s="149"/>
      <c r="G371" s="36">
        <v>9500</v>
      </c>
      <c r="H371" s="36">
        <v>12000</v>
      </c>
      <c r="I371" s="36">
        <v>14500</v>
      </c>
      <c r="J371" s="125" t="e">
        <f>VLOOKUP(B371,#REF!,1,0)</f>
        <v>#REF!</v>
      </c>
      <c r="K371" s="125" t="e">
        <f>VLOOKUP(B371,#REF!,1,0)</f>
        <v>#REF!</v>
      </c>
    </row>
    <row r="372" spans="1:11" s="125" customFormat="1">
      <c r="A372" s="34">
        <v>4</v>
      </c>
      <c r="B372" s="35" t="s">
        <v>3906</v>
      </c>
      <c r="C372" s="34" t="s">
        <v>1</v>
      </c>
      <c r="D372" s="35" t="s">
        <v>3907</v>
      </c>
      <c r="E372" s="36">
        <v>44137.56</v>
      </c>
      <c r="F372" s="149"/>
      <c r="G372" s="36">
        <v>9122.4500000000007</v>
      </c>
      <c r="H372" s="36">
        <v>13600.55</v>
      </c>
      <c r="I372" s="36">
        <v>39659.46</v>
      </c>
      <c r="J372" s="125" t="e">
        <f>VLOOKUP(B372,#REF!,1,0)</f>
        <v>#REF!</v>
      </c>
      <c r="K372" s="125" t="e">
        <f>VLOOKUP(B372,#REF!,1,0)</f>
        <v>#REF!</v>
      </c>
    </row>
    <row r="373" spans="1:11" s="125" customFormat="1">
      <c r="A373" s="34">
        <v>5</v>
      </c>
      <c r="B373" s="35" t="s">
        <v>3912</v>
      </c>
      <c r="C373" s="34" t="s">
        <v>1</v>
      </c>
      <c r="D373" s="35" t="s">
        <v>3710</v>
      </c>
      <c r="E373" s="36">
        <v>39547.589999999997</v>
      </c>
      <c r="F373" s="149"/>
      <c r="G373" s="36">
        <v>9122.4500000000007</v>
      </c>
      <c r="H373" s="36">
        <v>9010.58</v>
      </c>
      <c r="I373" s="36">
        <v>39659.46</v>
      </c>
      <c r="J373" s="125" t="e">
        <f>VLOOKUP(B373,#REF!,1,0)</f>
        <v>#REF!</v>
      </c>
      <c r="K373" s="125" t="e">
        <f>VLOOKUP(B373,#REF!,1,0)</f>
        <v>#REF!</v>
      </c>
    </row>
    <row r="374" spans="1:11" s="125" customFormat="1">
      <c r="A374" s="34">
        <v>6</v>
      </c>
      <c r="B374" s="35" t="s">
        <v>3913</v>
      </c>
      <c r="C374" s="34" t="s">
        <v>3914</v>
      </c>
      <c r="D374" s="35" t="s">
        <v>3911</v>
      </c>
      <c r="E374" s="36">
        <v>39547.589999999997</v>
      </c>
      <c r="F374" s="149"/>
      <c r="G374" s="36">
        <v>9122.4500000000007</v>
      </c>
      <c r="H374" s="36">
        <v>9010.58</v>
      </c>
      <c r="I374" s="36">
        <v>39659.46</v>
      </c>
      <c r="J374" s="125" t="e">
        <f>VLOOKUP(B374,#REF!,1,0)</f>
        <v>#REF!</v>
      </c>
      <c r="K374" s="125" t="e">
        <f>VLOOKUP(B374,#REF!,1,0)</f>
        <v>#REF!</v>
      </c>
    </row>
    <row r="375" spans="1:11" s="125" customFormat="1">
      <c r="A375" s="34">
        <v>3</v>
      </c>
      <c r="B375" s="35" t="s">
        <v>3915</v>
      </c>
      <c r="C375" s="34" t="s">
        <v>1</v>
      </c>
      <c r="D375" s="35" t="s">
        <v>3916</v>
      </c>
      <c r="E375" s="36">
        <v>164894.34</v>
      </c>
      <c r="F375" s="149"/>
      <c r="G375" s="36">
        <v>127815.78</v>
      </c>
      <c r="H375" s="36">
        <v>98752.98</v>
      </c>
      <c r="I375" s="36">
        <v>193957.14</v>
      </c>
      <c r="J375" s="125" t="e">
        <f>VLOOKUP(B375,#REF!,1,0)</f>
        <v>#REF!</v>
      </c>
      <c r="K375" s="125" t="e">
        <f>VLOOKUP(B375,#REF!,1,0)</f>
        <v>#REF!</v>
      </c>
    </row>
    <row r="376" spans="1:11" s="125" customFormat="1">
      <c r="A376" s="34">
        <v>4</v>
      </c>
      <c r="B376" s="35" t="s">
        <v>3917</v>
      </c>
      <c r="C376" s="34" t="s">
        <v>1</v>
      </c>
      <c r="D376" s="35" t="s">
        <v>3918</v>
      </c>
      <c r="E376" s="36">
        <v>152211.79999999999</v>
      </c>
      <c r="F376" s="149"/>
      <c r="G376" s="36">
        <v>123960.08</v>
      </c>
      <c r="H376" s="36">
        <v>88052.38</v>
      </c>
      <c r="I376" s="36">
        <v>188119.5</v>
      </c>
      <c r="J376" s="125" t="e">
        <f>VLOOKUP(B376,#REF!,1,0)</f>
        <v>#REF!</v>
      </c>
      <c r="K376" s="125" t="e">
        <f>VLOOKUP(B376,#REF!,1,0)</f>
        <v>#REF!</v>
      </c>
    </row>
    <row r="377" spans="1:11" s="125" customFormat="1">
      <c r="A377" s="34">
        <v>5</v>
      </c>
      <c r="B377" s="35" t="s">
        <v>3919</v>
      </c>
      <c r="C377" s="34" t="s">
        <v>1</v>
      </c>
      <c r="D377" s="35" t="s">
        <v>3687</v>
      </c>
      <c r="E377" s="36">
        <v>96617.94</v>
      </c>
      <c r="F377" s="149"/>
      <c r="G377" s="36">
        <v>9912.18</v>
      </c>
      <c r="H377" s="36">
        <v>40063.660000000003</v>
      </c>
      <c r="I377" s="36">
        <v>66466.460000000006</v>
      </c>
      <c r="J377" s="125" t="e">
        <f>VLOOKUP(B377,#REF!,1,0)</f>
        <v>#REF!</v>
      </c>
      <c r="K377" s="125" t="e">
        <f>VLOOKUP(B377,#REF!,1,0)</f>
        <v>#REF!</v>
      </c>
    </row>
    <row r="378" spans="1:11" s="125" customFormat="1">
      <c r="A378" s="34">
        <v>6</v>
      </c>
      <c r="B378" s="35" t="s">
        <v>3920</v>
      </c>
      <c r="C378" s="34" t="s">
        <v>3921</v>
      </c>
      <c r="D378" s="35" t="s">
        <v>3922</v>
      </c>
      <c r="E378" s="36">
        <v>6632.83</v>
      </c>
      <c r="F378" s="149"/>
      <c r="G378" s="36">
        <v>9912.18</v>
      </c>
      <c r="H378" s="36">
        <v>5650.06</v>
      </c>
      <c r="I378" s="36">
        <v>10894.95</v>
      </c>
      <c r="J378" s="125" t="e">
        <f>VLOOKUP(B378,#REF!,1,0)</f>
        <v>#REF!</v>
      </c>
      <c r="K378" s="125" t="e">
        <f>VLOOKUP(B378,#REF!,1,0)</f>
        <v>#REF!</v>
      </c>
    </row>
    <row r="379" spans="1:11" s="125" customFormat="1">
      <c r="A379" s="34">
        <v>6</v>
      </c>
      <c r="B379" s="35" t="s">
        <v>3923</v>
      </c>
      <c r="C379" s="34" t="s">
        <v>3924</v>
      </c>
      <c r="D379" s="35" t="s">
        <v>3925</v>
      </c>
      <c r="E379" s="36">
        <v>47924.76</v>
      </c>
      <c r="F379" s="149"/>
      <c r="G379" s="36">
        <v>0</v>
      </c>
      <c r="H379" s="36">
        <v>23870.02</v>
      </c>
      <c r="I379" s="36">
        <v>24054.74</v>
      </c>
      <c r="J379" s="125" t="e">
        <f>VLOOKUP(B379,#REF!,1,0)</f>
        <v>#REF!</v>
      </c>
      <c r="K379" s="125" t="e">
        <f>VLOOKUP(B379,#REF!,1,0)</f>
        <v>#REF!</v>
      </c>
    </row>
    <row r="380" spans="1:11" s="125" customFormat="1">
      <c r="A380" s="34">
        <v>6</v>
      </c>
      <c r="B380" s="35" t="s">
        <v>3926</v>
      </c>
      <c r="C380" s="34" t="s">
        <v>3927</v>
      </c>
      <c r="D380" s="35" t="s">
        <v>3928</v>
      </c>
      <c r="E380" s="36">
        <v>33122.58</v>
      </c>
      <c r="F380" s="149"/>
      <c r="G380" s="36">
        <v>0</v>
      </c>
      <c r="H380" s="36">
        <v>2639.39</v>
      </c>
      <c r="I380" s="36">
        <v>30483.19</v>
      </c>
      <c r="J380" s="125" t="e">
        <f>VLOOKUP(B380,#REF!,1,0)</f>
        <v>#REF!</v>
      </c>
      <c r="K380" s="125" t="e">
        <f>VLOOKUP(B380,#REF!,1,0)</f>
        <v>#REF!</v>
      </c>
    </row>
    <row r="381" spans="1:11" s="125" customFormat="1">
      <c r="A381" s="34">
        <v>6</v>
      </c>
      <c r="B381" s="35" t="s">
        <v>3932</v>
      </c>
      <c r="C381" s="34" t="s">
        <v>3933</v>
      </c>
      <c r="D381" s="35" t="s">
        <v>3934</v>
      </c>
      <c r="E381" s="36">
        <v>1712.83</v>
      </c>
      <c r="F381" s="149"/>
      <c r="G381" s="36">
        <v>0</v>
      </c>
      <c r="H381" s="36">
        <v>679.25</v>
      </c>
      <c r="I381" s="36">
        <v>1033.58</v>
      </c>
      <c r="J381" s="125" t="e">
        <f>VLOOKUP(B381,#REF!,1,0)</f>
        <v>#REF!</v>
      </c>
      <c r="K381" s="125" t="e">
        <f>VLOOKUP(B381,#REF!,1,0)</f>
        <v>#REF!</v>
      </c>
    </row>
    <row r="382" spans="1:11" s="125" customFormat="1">
      <c r="A382" s="34">
        <v>5</v>
      </c>
      <c r="B382" s="35" t="s">
        <v>3935</v>
      </c>
      <c r="C382" s="34" t="s">
        <v>1</v>
      </c>
      <c r="D382" s="35" t="s">
        <v>3710</v>
      </c>
      <c r="E382" s="36">
        <v>55593.86</v>
      </c>
      <c r="F382" s="149"/>
      <c r="G382" s="36">
        <v>114047.9</v>
      </c>
      <c r="H382" s="36">
        <v>47988.72</v>
      </c>
      <c r="I382" s="36">
        <v>121653.04</v>
      </c>
      <c r="J382" s="125" t="e">
        <f>VLOOKUP(B382,#REF!,1,0)</f>
        <v>#REF!</v>
      </c>
      <c r="K382" s="125" t="e">
        <f>VLOOKUP(B382,#REF!,1,0)</f>
        <v>#REF!</v>
      </c>
    </row>
    <row r="383" spans="1:11" s="125" customFormat="1">
      <c r="A383" s="34">
        <v>6</v>
      </c>
      <c r="B383" s="35" t="s">
        <v>3936</v>
      </c>
      <c r="C383" s="34" t="s">
        <v>3937</v>
      </c>
      <c r="D383" s="35" t="s">
        <v>3922</v>
      </c>
      <c r="E383" s="36">
        <v>14116.39</v>
      </c>
      <c r="F383" s="149"/>
      <c r="G383" s="36">
        <v>644.05999999999995</v>
      </c>
      <c r="H383" s="36">
        <v>13371.07</v>
      </c>
      <c r="I383" s="36">
        <v>1389.38</v>
      </c>
      <c r="J383" s="125" t="e">
        <f>VLOOKUP(B383,#REF!,1,0)</f>
        <v>#REF!</v>
      </c>
      <c r="K383" s="125" t="e">
        <f>VLOOKUP(B383,#REF!,1,0)</f>
        <v>#REF!</v>
      </c>
    </row>
    <row r="384" spans="1:11" s="125" customFormat="1">
      <c r="A384" s="34">
        <v>6</v>
      </c>
      <c r="B384" s="35" t="s">
        <v>3938</v>
      </c>
      <c r="C384" s="34" t="s">
        <v>3939</v>
      </c>
      <c r="D384" s="35" t="s">
        <v>3940</v>
      </c>
      <c r="E384" s="36">
        <v>28377.47</v>
      </c>
      <c r="F384" s="149"/>
      <c r="G384" s="36">
        <v>106503.84</v>
      </c>
      <c r="H384" s="36">
        <v>23817.65</v>
      </c>
      <c r="I384" s="36">
        <v>111063.66</v>
      </c>
      <c r="J384" s="125" t="e">
        <f>VLOOKUP(B384,#REF!,1,0)</f>
        <v>#REF!</v>
      </c>
      <c r="K384" s="125" t="e">
        <f>VLOOKUP(B384,#REF!,1,0)</f>
        <v>#REF!</v>
      </c>
    </row>
    <row r="385" spans="1:11" s="125" customFormat="1">
      <c r="A385" s="34">
        <v>6</v>
      </c>
      <c r="B385" s="35" t="s">
        <v>3944</v>
      </c>
      <c r="C385" s="34" t="s">
        <v>3945</v>
      </c>
      <c r="D385" s="35" t="s">
        <v>3931</v>
      </c>
      <c r="E385" s="36">
        <v>5100</v>
      </c>
      <c r="F385" s="149"/>
      <c r="G385" s="36">
        <v>5900</v>
      </c>
      <c r="H385" s="36">
        <v>4800</v>
      </c>
      <c r="I385" s="36">
        <v>6200</v>
      </c>
      <c r="J385" s="125" t="e">
        <f>VLOOKUP(B385,#REF!,1,0)</f>
        <v>#REF!</v>
      </c>
      <c r="K385" s="125" t="e">
        <f>VLOOKUP(B385,#REF!,1,0)</f>
        <v>#REF!</v>
      </c>
    </row>
    <row r="386" spans="1:11" s="125" customFormat="1">
      <c r="A386" s="34">
        <v>6</v>
      </c>
      <c r="B386" s="35" t="s">
        <v>3946</v>
      </c>
      <c r="C386" s="34" t="s">
        <v>3947</v>
      </c>
      <c r="D386" s="35" t="s">
        <v>3934</v>
      </c>
      <c r="E386" s="36">
        <v>8000</v>
      </c>
      <c r="F386" s="149"/>
      <c r="G386" s="36">
        <v>1000</v>
      </c>
      <c r="H386" s="36">
        <v>6000</v>
      </c>
      <c r="I386" s="36">
        <v>3000</v>
      </c>
      <c r="J386" s="125" t="e">
        <f>VLOOKUP(B386,#REF!,1,0)</f>
        <v>#REF!</v>
      </c>
      <c r="K386" s="125" t="e">
        <f>VLOOKUP(B386,#REF!,1,0)</f>
        <v>#REF!</v>
      </c>
    </row>
    <row r="387" spans="1:11" s="125" customFormat="1">
      <c r="A387" s="34">
        <v>4</v>
      </c>
      <c r="B387" s="35" t="s">
        <v>3951</v>
      </c>
      <c r="C387" s="34" t="s">
        <v>1</v>
      </c>
      <c r="D387" s="35" t="s">
        <v>3952</v>
      </c>
      <c r="E387" s="36">
        <v>12682.54</v>
      </c>
      <c r="F387" s="149"/>
      <c r="G387" s="36">
        <v>3855.7</v>
      </c>
      <c r="H387" s="36">
        <v>10700.6</v>
      </c>
      <c r="I387" s="36">
        <v>5837.64</v>
      </c>
      <c r="J387" s="125" t="e">
        <f>VLOOKUP(B387,#REF!,1,0)</f>
        <v>#REF!</v>
      </c>
      <c r="K387" s="125" t="e">
        <f>VLOOKUP(B387,#REF!,1,0)</f>
        <v>#REF!</v>
      </c>
    </row>
    <row r="388" spans="1:11" s="125" customFormat="1">
      <c r="A388" s="34">
        <v>5</v>
      </c>
      <c r="B388" s="35" t="s">
        <v>3957</v>
      </c>
      <c r="C388" s="34" t="s">
        <v>1</v>
      </c>
      <c r="D388" s="35" t="s">
        <v>3710</v>
      </c>
      <c r="E388" s="36">
        <v>3127.58</v>
      </c>
      <c r="F388" s="149"/>
      <c r="G388" s="36">
        <v>3855.7</v>
      </c>
      <c r="H388" s="36">
        <v>1145.6400000000001</v>
      </c>
      <c r="I388" s="36">
        <v>5837.64</v>
      </c>
      <c r="J388" s="125" t="e">
        <f>VLOOKUP(B388,#REF!,1,0)</f>
        <v>#REF!</v>
      </c>
      <c r="K388" s="125" t="e">
        <f>VLOOKUP(B388,#REF!,1,0)</f>
        <v>#REF!</v>
      </c>
    </row>
    <row r="389" spans="1:11" s="125" customFormat="1">
      <c r="A389" s="34">
        <v>6</v>
      </c>
      <c r="B389" s="35" t="s">
        <v>3958</v>
      </c>
      <c r="C389" s="34" t="s">
        <v>3959</v>
      </c>
      <c r="D389" s="35" t="s">
        <v>3956</v>
      </c>
      <c r="E389" s="36">
        <v>3127.58</v>
      </c>
      <c r="F389" s="149"/>
      <c r="G389" s="36">
        <v>3855.7</v>
      </c>
      <c r="H389" s="36">
        <v>1145.6400000000001</v>
      </c>
      <c r="I389" s="36">
        <v>5837.64</v>
      </c>
      <c r="J389" s="125" t="e">
        <f>VLOOKUP(B389,#REF!,1,0)</f>
        <v>#REF!</v>
      </c>
      <c r="K389" s="125" t="e">
        <f>VLOOKUP(B389,#REF!,1,0)</f>
        <v>#REF!</v>
      </c>
    </row>
    <row r="390" spans="1:11" s="125" customFormat="1">
      <c r="A390" s="34">
        <v>3</v>
      </c>
      <c r="B390" s="35" t="s">
        <v>3960</v>
      </c>
      <c r="C390" s="34" t="s">
        <v>1</v>
      </c>
      <c r="D390" s="35" t="s">
        <v>3961</v>
      </c>
      <c r="E390" s="36">
        <v>8065202.21</v>
      </c>
      <c r="F390" s="149"/>
      <c r="G390" s="36">
        <v>973727.26</v>
      </c>
      <c r="H390" s="36">
        <v>916887.27</v>
      </c>
      <c r="I390" s="36">
        <v>8122042.2000000002</v>
      </c>
      <c r="J390" s="125" t="e">
        <f>VLOOKUP(B390,#REF!,1,0)</f>
        <v>#REF!</v>
      </c>
      <c r="K390" s="125" t="e">
        <f>VLOOKUP(B390,#REF!,1,0)</f>
        <v>#REF!</v>
      </c>
    </row>
    <row r="391" spans="1:11" s="125" customFormat="1">
      <c r="A391" s="34">
        <v>4</v>
      </c>
      <c r="B391" s="35" t="s">
        <v>3962</v>
      </c>
      <c r="C391" s="34" t="s">
        <v>1</v>
      </c>
      <c r="D391" s="35" t="s">
        <v>3963</v>
      </c>
      <c r="E391" s="36">
        <v>7999237.75</v>
      </c>
      <c r="F391" s="149"/>
      <c r="G391" s="36">
        <v>972581.62</v>
      </c>
      <c r="H391" s="36">
        <v>908895.98</v>
      </c>
      <c r="I391" s="36">
        <v>8062923.3899999997</v>
      </c>
      <c r="J391" s="125" t="e">
        <f>VLOOKUP(B391,#REF!,1,0)</f>
        <v>#REF!</v>
      </c>
      <c r="K391" s="125" t="e">
        <f>VLOOKUP(B391,#REF!,1,0)</f>
        <v>#REF!</v>
      </c>
    </row>
    <row r="392" spans="1:11" s="125" customFormat="1">
      <c r="A392" s="34">
        <v>5</v>
      </c>
      <c r="B392" s="35" t="s">
        <v>3964</v>
      </c>
      <c r="C392" s="34" t="s">
        <v>1</v>
      </c>
      <c r="D392" s="35" t="s">
        <v>3687</v>
      </c>
      <c r="E392" s="36">
        <v>5240394.09</v>
      </c>
      <c r="F392" s="149"/>
      <c r="G392" s="36">
        <v>217366.62</v>
      </c>
      <c r="H392" s="36">
        <v>733437.11</v>
      </c>
      <c r="I392" s="36">
        <v>4724323.5999999996</v>
      </c>
      <c r="J392" s="125" t="e">
        <f>VLOOKUP(B392,#REF!,1,0)</f>
        <v>#REF!</v>
      </c>
      <c r="K392" s="125" t="e">
        <f>VLOOKUP(B392,#REF!,1,0)</f>
        <v>#REF!</v>
      </c>
    </row>
    <row r="393" spans="1:11" s="125" customFormat="1">
      <c r="A393" s="34">
        <v>6</v>
      </c>
      <c r="B393" s="35" t="s">
        <v>3965</v>
      </c>
      <c r="C393" s="34" t="s">
        <v>3966</v>
      </c>
      <c r="D393" s="35" t="s">
        <v>3967</v>
      </c>
      <c r="E393" s="36">
        <v>73.63</v>
      </c>
      <c r="F393" s="149"/>
      <c r="G393" s="36">
        <v>3228.12</v>
      </c>
      <c r="H393" s="36">
        <v>48.02</v>
      </c>
      <c r="I393" s="36">
        <v>3253.73</v>
      </c>
      <c r="J393" s="125" t="e">
        <f>VLOOKUP(B393,#REF!,1,0)</f>
        <v>#REF!</v>
      </c>
      <c r="K393" s="125" t="e">
        <f>VLOOKUP(B393,#REF!,1,0)</f>
        <v>#REF!</v>
      </c>
    </row>
    <row r="394" spans="1:11" s="125" customFormat="1">
      <c r="A394" s="34">
        <v>6</v>
      </c>
      <c r="B394" s="35" t="s">
        <v>3968</v>
      </c>
      <c r="C394" s="34" t="s">
        <v>3969</v>
      </c>
      <c r="D394" s="35" t="s">
        <v>3970</v>
      </c>
      <c r="E394" s="36">
        <v>4982726.3099999996</v>
      </c>
      <c r="F394" s="149"/>
      <c r="G394" s="36">
        <v>198734.6</v>
      </c>
      <c r="H394" s="36">
        <v>718792.48</v>
      </c>
      <c r="I394" s="36">
        <v>4462668.43</v>
      </c>
      <c r="J394" s="125" t="e">
        <f>VLOOKUP(B394,#REF!,1,0)</f>
        <v>#REF!</v>
      </c>
      <c r="K394" s="125" t="e">
        <f>VLOOKUP(B394,#REF!,1,0)</f>
        <v>#REF!</v>
      </c>
    </row>
    <row r="395" spans="1:11" s="125" customFormat="1">
      <c r="A395" s="34">
        <v>6</v>
      </c>
      <c r="B395" s="35" t="s">
        <v>3971</v>
      </c>
      <c r="C395" s="34" t="s">
        <v>3972</v>
      </c>
      <c r="D395" s="35" t="s">
        <v>3973</v>
      </c>
      <c r="E395" s="36">
        <v>27527.39</v>
      </c>
      <c r="F395" s="149"/>
      <c r="G395" s="36">
        <v>458.23</v>
      </c>
      <c r="H395" s="36">
        <v>1366.72</v>
      </c>
      <c r="I395" s="36">
        <v>26618.9</v>
      </c>
      <c r="J395" s="125" t="e">
        <f>VLOOKUP(B395,#REF!,1,0)</f>
        <v>#REF!</v>
      </c>
      <c r="K395" s="125" t="e">
        <f>VLOOKUP(B395,#REF!,1,0)</f>
        <v>#REF!</v>
      </c>
    </row>
    <row r="396" spans="1:11" s="125" customFormat="1">
      <c r="A396" s="34">
        <v>6</v>
      </c>
      <c r="B396" s="35" t="s">
        <v>5970</v>
      </c>
      <c r="C396" s="34" t="s">
        <v>5971</v>
      </c>
      <c r="D396" s="35" t="s">
        <v>3991</v>
      </c>
      <c r="E396" s="36">
        <v>3477.65</v>
      </c>
      <c r="F396" s="149"/>
      <c r="G396" s="36">
        <v>46.01</v>
      </c>
      <c r="H396" s="36">
        <v>1936.95</v>
      </c>
      <c r="I396" s="36">
        <v>1586.71</v>
      </c>
      <c r="J396" s="125" t="e">
        <f>VLOOKUP(B396,#REF!,1,0)</f>
        <v>#REF!</v>
      </c>
      <c r="K396" s="125" t="e">
        <f>VLOOKUP(B396,#REF!,1,0)</f>
        <v>#REF!</v>
      </c>
    </row>
    <row r="397" spans="1:11" s="125" customFormat="1">
      <c r="A397" s="34">
        <v>6</v>
      </c>
      <c r="B397" s="35" t="s">
        <v>5799</v>
      </c>
      <c r="C397" s="34" t="s">
        <v>5800</v>
      </c>
      <c r="D397" s="35" t="s">
        <v>3998</v>
      </c>
      <c r="E397" s="36">
        <v>179672.59</v>
      </c>
      <c r="F397" s="149"/>
      <c r="G397" s="36">
        <v>1345.21</v>
      </c>
      <c r="H397" s="36">
        <v>0</v>
      </c>
      <c r="I397" s="36">
        <v>181017.8</v>
      </c>
      <c r="J397" s="125" t="e">
        <f>VLOOKUP(B397,#REF!,1,0)</f>
        <v>#REF!</v>
      </c>
      <c r="K397" s="125" t="e">
        <f>VLOOKUP(B397,#REF!,1,0)</f>
        <v>#REF!</v>
      </c>
    </row>
    <row r="398" spans="1:11" s="125" customFormat="1">
      <c r="A398" s="34">
        <v>6</v>
      </c>
      <c r="B398" s="35" t="s">
        <v>3974</v>
      </c>
      <c r="C398" s="34" t="s">
        <v>3975</v>
      </c>
      <c r="D398" s="35" t="s">
        <v>3976</v>
      </c>
      <c r="E398" s="36">
        <v>29243.24</v>
      </c>
      <c r="F398" s="149"/>
      <c r="G398" s="36">
        <v>10251.959999999999</v>
      </c>
      <c r="H398" s="36">
        <v>5916.22</v>
      </c>
      <c r="I398" s="36">
        <v>33578.980000000003</v>
      </c>
      <c r="J398" s="125" t="e">
        <f>VLOOKUP(B398,#REF!,1,0)</f>
        <v>#REF!</v>
      </c>
      <c r="K398" s="125" t="e">
        <f>VLOOKUP(B398,#REF!,1,0)</f>
        <v>#REF!</v>
      </c>
    </row>
    <row r="399" spans="1:11" s="125" customFormat="1">
      <c r="A399" s="34">
        <v>6</v>
      </c>
      <c r="B399" s="35" t="s">
        <v>3977</v>
      </c>
      <c r="C399" s="34" t="s">
        <v>3978</v>
      </c>
      <c r="D399" s="35" t="s">
        <v>3979</v>
      </c>
      <c r="E399" s="36">
        <v>17673.28</v>
      </c>
      <c r="F399" s="149"/>
      <c r="G399" s="36">
        <v>3302.49</v>
      </c>
      <c r="H399" s="36">
        <v>5376.72</v>
      </c>
      <c r="I399" s="36">
        <v>15599.05</v>
      </c>
      <c r="J399" s="125" t="e">
        <f>VLOOKUP(B399,#REF!,1,0)</f>
        <v>#REF!</v>
      </c>
      <c r="K399" s="125" t="e">
        <f>VLOOKUP(B399,#REF!,1,0)</f>
        <v>#REF!</v>
      </c>
    </row>
    <row r="400" spans="1:11" s="125" customFormat="1">
      <c r="A400" s="34">
        <v>5</v>
      </c>
      <c r="B400" s="35" t="s">
        <v>3980</v>
      </c>
      <c r="C400" s="34" t="s">
        <v>1</v>
      </c>
      <c r="D400" s="35" t="s">
        <v>3710</v>
      </c>
      <c r="E400" s="36">
        <v>2758843.66</v>
      </c>
      <c r="F400" s="149"/>
      <c r="G400" s="36">
        <v>755215</v>
      </c>
      <c r="H400" s="36">
        <v>175458.87</v>
      </c>
      <c r="I400" s="36">
        <v>3338599.79</v>
      </c>
      <c r="J400" s="125" t="e">
        <f>VLOOKUP(B400,#REF!,1,0)</f>
        <v>#REF!</v>
      </c>
      <c r="K400" s="125" t="e">
        <f>VLOOKUP(B400,#REF!,1,0)</f>
        <v>#REF!</v>
      </c>
    </row>
    <row r="401" spans="1:11" s="125" customFormat="1">
      <c r="A401" s="34">
        <v>6</v>
      </c>
      <c r="B401" s="35" t="s">
        <v>3981</v>
      </c>
      <c r="C401" s="34" t="s">
        <v>3982</v>
      </c>
      <c r="D401" s="35" t="s">
        <v>3967</v>
      </c>
      <c r="E401" s="36">
        <v>25581.200000000001</v>
      </c>
      <c r="F401" s="149"/>
      <c r="G401" s="36">
        <v>22728.57</v>
      </c>
      <c r="H401" s="36">
        <v>3183.96</v>
      </c>
      <c r="I401" s="36">
        <v>45125.81</v>
      </c>
      <c r="J401" s="125" t="e">
        <f>VLOOKUP(B401,#REF!,1,0)</f>
        <v>#REF!</v>
      </c>
      <c r="K401" s="125" t="e">
        <f>VLOOKUP(B401,#REF!,1,0)</f>
        <v>#REF!</v>
      </c>
    </row>
    <row r="402" spans="1:11" s="125" customFormat="1">
      <c r="A402" s="34">
        <v>6</v>
      </c>
      <c r="B402" s="35" t="s">
        <v>3983</v>
      </c>
      <c r="C402" s="34" t="s">
        <v>3984</v>
      </c>
      <c r="D402" s="35" t="s">
        <v>3985</v>
      </c>
      <c r="E402" s="36">
        <v>2592864.23</v>
      </c>
      <c r="F402" s="149"/>
      <c r="G402" s="36">
        <v>591911.9</v>
      </c>
      <c r="H402" s="36">
        <v>169927.91</v>
      </c>
      <c r="I402" s="36">
        <v>3014848.22</v>
      </c>
      <c r="J402" s="125" t="e">
        <f>VLOOKUP(B402,#REF!,1,0)</f>
        <v>#REF!</v>
      </c>
      <c r="K402" s="125" t="e">
        <f>VLOOKUP(B402,#REF!,1,0)</f>
        <v>#REF!</v>
      </c>
    </row>
    <row r="403" spans="1:11" s="125" customFormat="1">
      <c r="A403" s="34">
        <v>6</v>
      </c>
      <c r="B403" s="35" t="s">
        <v>3986</v>
      </c>
      <c r="C403" s="34" t="s">
        <v>3987</v>
      </c>
      <c r="D403" s="35" t="s">
        <v>3988</v>
      </c>
      <c r="E403" s="36">
        <v>12939.52</v>
      </c>
      <c r="F403" s="149"/>
      <c r="G403" s="36">
        <v>120879.4</v>
      </c>
      <c r="H403" s="36">
        <v>1326.27</v>
      </c>
      <c r="I403" s="36">
        <v>132492.65</v>
      </c>
      <c r="J403" s="125" t="e">
        <f>VLOOKUP(B403,#REF!,1,0)</f>
        <v>#REF!</v>
      </c>
      <c r="K403" s="125" t="e">
        <f>VLOOKUP(B403,#REF!,1,0)</f>
        <v>#REF!</v>
      </c>
    </row>
    <row r="404" spans="1:11" s="125" customFormat="1">
      <c r="A404" s="34">
        <v>6</v>
      </c>
      <c r="B404" s="35" t="s">
        <v>3989</v>
      </c>
      <c r="C404" s="34" t="s">
        <v>3990</v>
      </c>
      <c r="D404" s="35" t="s">
        <v>3991</v>
      </c>
      <c r="E404" s="36">
        <v>50699.9</v>
      </c>
      <c r="F404" s="149"/>
      <c r="G404" s="36">
        <v>602.79999999999995</v>
      </c>
      <c r="H404" s="36">
        <v>0</v>
      </c>
      <c r="I404" s="36">
        <v>51302.7</v>
      </c>
      <c r="J404" s="125" t="e">
        <f>VLOOKUP(B404,#REF!,1,0)</f>
        <v>#REF!</v>
      </c>
      <c r="K404" s="125" t="e">
        <f>VLOOKUP(B404,#REF!,1,0)</f>
        <v>#REF!</v>
      </c>
    </row>
    <row r="405" spans="1:11" s="125" customFormat="1">
      <c r="A405" s="34">
        <v>6</v>
      </c>
      <c r="B405" s="35" t="s">
        <v>3992</v>
      </c>
      <c r="C405" s="34" t="s">
        <v>3993</v>
      </c>
      <c r="D405" s="35" t="s">
        <v>3976</v>
      </c>
      <c r="E405" s="36">
        <v>24758.81</v>
      </c>
      <c r="F405" s="149"/>
      <c r="G405" s="36">
        <v>8042.03</v>
      </c>
      <c r="H405" s="36">
        <v>1020.73</v>
      </c>
      <c r="I405" s="36">
        <v>31780.11</v>
      </c>
      <c r="J405" s="125" t="e">
        <f>VLOOKUP(B405,#REF!,1,0)</f>
        <v>#REF!</v>
      </c>
      <c r="K405" s="125" t="e">
        <f>VLOOKUP(B405,#REF!,1,0)</f>
        <v>#REF!</v>
      </c>
    </row>
    <row r="406" spans="1:11" s="125" customFormat="1">
      <c r="A406" s="34">
        <v>6</v>
      </c>
      <c r="B406" s="35" t="s">
        <v>3994</v>
      </c>
      <c r="C406" s="34" t="s">
        <v>3995</v>
      </c>
      <c r="D406" s="35" t="s">
        <v>3979</v>
      </c>
      <c r="E406" s="36">
        <v>52000</v>
      </c>
      <c r="F406" s="149"/>
      <c r="G406" s="36">
        <v>11050.3</v>
      </c>
      <c r="H406" s="36">
        <v>0</v>
      </c>
      <c r="I406" s="36">
        <v>63050.3</v>
      </c>
      <c r="J406" s="125" t="e">
        <f>VLOOKUP(B406,#REF!,1,0)</f>
        <v>#REF!</v>
      </c>
      <c r="K406" s="125" t="e">
        <f>VLOOKUP(B406,#REF!,1,0)</f>
        <v>#REF!</v>
      </c>
    </row>
    <row r="407" spans="1:11" s="125" customFormat="1">
      <c r="A407" s="34">
        <v>4</v>
      </c>
      <c r="B407" s="35" t="s">
        <v>3999</v>
      </c>
      <c r="C407" s="34" t="s">
        <v>1</v>
      </c>
      <c r="D407" s="35" t="s">
        <v>4000</v>
      </c>
      <c r="E407" s="36">
        <v>65964.460000000006</v>
      </c>
      <c r="F407" s="149"/>
      <c r="G407" s="36">
        <v>1145.6400000000001</v>
      </c>
      <c r="H407" s="36">
        <v>7991.29</v>
      </c>
      <c r="I407" s="36">
        <v>59118.81</v>
      </c>
      <c r="J407" s="125" t="e">
        <f>VLOOKUP(B407,#REF!,1,0)</f>
        <v>#REF!</v>
      </c>
      <c r="K407" s="125" t="e">
        <f>VLOOKUP(B407,#REF!,1,0)</f>
        <v>#REF!</v>
      </c>
    </row>
    <row r="408" spans="1:11" s="125" customFormat="1">
      <c r="A408" s="34">
        <v>5</v>
      </c>
      <c r="B408" s="35" t="s">
        <v>4005</v>
      </c>
      <c r="C408" s="34" t="s">
        <v>1</v>
      </c>
      <c r="D408" s="35" t="s">
        <v>3710</v>
      </c>
      <c r="E408" s="36">
        <v>65964.460000000006</v>
      </c>
      <c r="F408" s="149"/>
      <c r="G408" s="36">
        <v>1145.6400000000001</v>
      </c>
      <c r="H408" s="36">
        <v>7991.29</v>
      </c>
      <c r="I408" s="36">
        <v>59118.81</v>
      </c>
      <c r="J408" s="125" t="e">
        <f>VLOOKUP(B408,#REF!,1,0)</f>
        <v>#REF!</v>
      </c>
      <c r="K408" s="125" t="e">
        <f>VLOOKUP(B408,#REF!,1,0)</f>
        <v>#REF!</v>
      </c>
    </row>
    <row r="409" spans="1:11" s="125" customFormat="1">
      <c r="A409" s="34">
        <v>6</v>
      </c>
      <c r="B409" s="35" t="s">
        <v>4006</v>
      </c>
      <c r="C409" s="34" t="s">
        <v>4007</v>
      </c>
      <c r="D409" s="35" t="s">
        <v>4004</v>
      </c>
      <c r="E409" s="36">
        <v>65964.460000000006</v>
      </c>
      <c r="F409" s="149"/>
      <c r="G409" s="36">
        <v>1145.6400000000001</v>
      </c>
      <c r="H409" s="36">
        <v>7991.29</v>
      </c>
      <c r="I409" s="36">
        <v>59118.81</v>
      </c>
      <c r="J409" s="125" t="e">
        <f>VLOOKUP(B409,#REF!,1,0)</f>
        <v>#REF!</v>
      </c>
      <c r="K409" s="125" t="e">
        <f>VLOOKUP(B409,#REF!,1,0)</f>
        <v>#REF!</v>
      </c>
    </row>
    <row r="410" spans="1:11" s="125" customFormat="1">
      <c r="A410" s="34">
        <v>0</v>
      </c>
      <c r="B410" s="35" t="s">
        <v>4008</v>
      </c>
      <c r="C410" s="34" t="s">
        <v>1</v>
      </c>
      <c r="D410" s="35" t="s">
        <v>4009</v>
      </c>
      <c r="E410" s="36">
        <v>793350934.97000003</v>
      </c>
      <c r="F410" s="149"/>
      <c r="G410" s="36">
        <v>1586796796.78</v>
      </c>
      <c r="H410" s="36">
        <v>1567982461.8299999</v>
      </c>
      <c r="I410" s="36">
        <v>812165269.91999996</v>
      </c>
      <c r="J410" s="125" t="e">
        <f>VLOOKUP(B410,#REF!,1,0)</f>
        <v>#REF!</v>
      </c>
      <c r="K410" s="125" t="e">
        <f>VLOOKUP(B410,#REF!,1,0)</f>
        <v>#REF!</v>
      </c>
    </row>
    <row r="411" spans="1:11" s="125" customFormat="1">
      <c r="A411" s="34">
        <v>1</v>
      </c>
      <c r="B411" s="35" t="s">
        <v>4010</v>
      </c>
      <c r="C411" s="34" t="s">
        <v>1</v>
      </c>
      <c r="D411" s="35" t="s">
        <v>4011</v>
      </c>
      <c r="E411" s="36">
        <v>219345401.15000001</v>
      </c>
      <c r="F411" s="149"/>
      <c r="G411" s="36">
        <v>422611008.81</v>
      </c>
      <c r="H411" s="36">
        <v>427731421.37</v>
      </c>
      <c r="I411" s="36">
        <v>224465813.71000001</v>
      </c>
      <c r="J411" s="125" t="e">
        <f>VLOOKUP(B411,#REF!,1,0)</f>
        <v>#REF!</v>
      </c>
      <c r="K411" s="125" t="e">
        <f>VLOOKUP(B411,#REF!,1,0)</f>
        <v>#REF!</v>
      </c>
    </row>
    <row r="412" spans="1:11" s="125" customFormat="1">
      <c r="A412" s="34">
        <v>2</v>
      </c>
      <c r="B412" s="35" t="s">
        <v>4012</v>
      </c>
      <c r="C412" s="34" t="s">
        <v>1</v>
      </c>
      <c r="D412" s="35" t="s">
        <v>4013</v>
      </c>
      <c r="E412" s="36">
        <v>202019120.94</v>
      </c>
      <c r="F412" s="149"/>
      <c r="G412" s="36">
        <v>350976993.26999998</v>
      </c>
      <c r="H412" s="36">
        <v>354771319.19</v>
      </c>
      <c r="I412" s="36">
        <v>205813446.86000001</v>
      </c>
      <c r="J412" s="125" t="e">
        <f>VLOOKUP(B412,#REF!,1,0)</f>
        <v>#REF!</v>
      </c>
      <c r="K412" s="125" t="e">
        <f>VLOOKUP(B412,#REF!,1,0)</f>
        <v>#REF!</v>
      </c>
    </row>
    <row r="413" spans="1:11" s="125" customFormat="1">
      <c r="A413" s="34">
        <v>3</v>
      </c>
      <c r="B413" s="35" t="s">
        <v>4014</v>
      </c>
      <c r="C413" s="34" t="s">
        <v>1</v>
      </c>
      <c r="D413" s="35" t="s">
        <v>4015</v>
      </c>
      <c r="E413" s="36">
        <v>58565921.890000001</v>
      </c>
      <c r="F413" s="149"/>
      <c r="G413" s="36">
        <v>341893019.38</v>
      </c>
      <c r="H413" s="36">
        <v>344708560.51999998</v>
      </c>
      <c r="I413" s="36">
        <v>61381463.030000001</v>
      </c>
      <c r="J413" s="125" t="e">
        <f>VLOOKUP(B413,#REF!,1,0)</f>
        <v>#REF!</v>
      </c>
      <c r="K413" s="125" t="e">
        <f>VLOOKUP(B413,#REF!,1,0)</f>
        <v>#REF!</v>
      </c>
    </row>
    <row r="414" spans="1:11" s="125" customFormat="1">
      <c r="A414" s="34">
        <v>4</v>
      </c>
      <c r="B414" s="35" t="s">
        <v>4016</v>
      </c>
      <c r="C414" s="34" t="s">
        <v>1</v>
      </c>
      <c r="D414" s="35" t="s">
        <v>4017</v>
      </c>
      <c r="E414" s="36">
        <v>22755000.719999999</v>
      </c>
      <c r="F414" s="149"/>
      <c r="G414" s="36">
        <v>88585583.489999995</v>
      </c>
      <c r="H414" s="36">
        <v>89419147.560000002</v>
      </c>
      <c r="I414" s="36">
        <v>23588564.789999999</v>
      </c>
      <c r="J414" s="125" t="e">
        <f>VLOOKUP(B414,#REF!,1,0)</f>
        <v>#REF!</v>
      </c>
      <c r="K414" s="125" t="e">
        <f>VLOOKUP(B414,#REF!,1,0)</f>
        <v>#REF!</v>
      </c>
    </row>
    <row r="415" spans="1:11" s="125" customFormat="1">
      <c r="A415" s="34">
        <v>6</v>
      </c>
      <c r="B415" s="35" t="s">
        <v>4018</v>
      </c>
      <c r="C415" s="34" t="s">
        <v>4019</v>
      </c>
      <c r="D415" s="35" t="s">
        <v>4020</v>
      </c>
      <c r="E415" s="36">
        <v>22642145.07</v>
      </c>
      <c r="F415" s="149"/>
      <c r="G415" s="36">
        <v>88484477.120000005</v>
      </c>
      <c r="H415" s="36">
        <v>89279166.420000002</v>
      </c>
      <c r="I415" s="36">
        <v>23436834.370000001</v>
      </c>
      <c r="J415" s="125" t="e">
        <f>VLOOKUP(B415,#REF!,1,0)</f>
        <v>#REF!</v>
      </c>
      <c r="K415" s="125" t="e">
        <f>VLOOKUP(B415,#REF!,1,0)</f>
        <v>#REF!</v>
      </c>
    </row>
    <row r="416" spans="1:11" s="125" customFormat="1">
      <c r="A416" s="34">
        <v>6</v>
      </c>
      <c r="B416" s="35" t="s">
        <v>4021</v>
      </c>
      <c r="C416" s="34" t="s">
        <v>4022</v>
      </c>
      <c r="D416" s="35" t="s">
        <v>4023</v>
      </c>
      <c r="E416" s="36">
        <v>112855.65</v>
      </c>
      <c r="F416" s="149"/>
      <c r="G416" s="36">
        <v>101106.37</v>
      </c>
      <c r="H416" s="36">
        <v>139981.14000000001</v>
      </c>
      <c r="I416" s="36">
        <v>151730.42000000001</v>
      </c>
      <c r="J416" s="125" t="e">
        <f>VLOOKUP(B416,#REF!,1,0)</f>
        <v>#REF!</v>
      </c>
      <c r="K416" s="125" t="e">
        <f>VLOOKUP(B416,#REF!,1,0)</f>
        <v>#REF!</v>
      </c>
    </row>
    <row r="417" spans="1:11" s="125" customFormat="1">
      <c r="A417" s="34">
        <v>4</v>
      </c>
      <c r="B417" s="35" t="s">
        <v>4024</v>
      </c>
      <c r="C417" s="34" t="s">
        <v>1</v>
      </c>
      <c r="D417" s="35" t="s">
        <v>4025</v>
      </c>
      <c r="E417" s="36">
        <v>35727137.439999998</v>
      </c>
      <c r="F417" s="149"/>
      <c r="G417" s="36">
        <v>253307435.88999999</v>
      </c>
      <c r="H417" s="36">
        <v>255289379.16</v>
      </c>
      <c r="I417" s="36">
        <v>37709080.710000001</v>
      </c>
      <c r="J417" s="125" t="e">
        <f>VLOOKUP(B417,#REF!,1,0)</f>
        <v>#REF!</v>
      </c>
      <c r="K417" s="125" t="e">
        <f>VLOOKUP(B417,#REF!,1,0)</f>
        <v>#REF!</v>
      </c>
    </row>
    <row r="418" spans="1:11" s="125" customFormat="1">
      <c r="A418" s="34">
        <v>6</v>
      </c>
      <c r="B418" s="35" t="s">
        <v>4026</v>
      </c>
      <c r="C418" s="34" t="s">
        <v>4027</v>
      </c>
      <c r="D418" s="35" t="s">
        <v>4028</v>
      </c>
      <c r="E418" s="36">
        <v>35292321.640000001</v>
      </c>
      <c r="F418" s="149"/>
      <c r="G418" s="36">
        <v>253082214.56999999</v>
      </c>
      <c r="H418" s="36">
        <v>255136418.53</v>
      </c>
      <c r="I418" s="36">
        <v>37346525.600000001</v>
      </c>
      <c r="J418" s="125" t="e">
        <f>VLOOKUP(B418,#REF!,1,0)</f>
        <v>#REF!</v>
      </c>
      <c r="K418" s="125" t="e">
        <f>VLOOKUP(B418,#REF!,1,0)</f>
        <v>#REF!</v>
      </c>
    </row>
    <row r="419" spans="1:11" s="125" customFormat="1">
      <c r="A419" s="34">
        <v>6</v>
      </c>
      <c r="B419" s="35" t="s">
        <v>4029</v>
      </c>
      <c r="C419" s="34" t="s">
        <v>4030</v>
      </c>
      <c r="D419" s="35" t="s">
        <v>4031</v>
      </c>
      <c r="E419" s="36">
        <v>434815.8</v>
      </c>
      <c r="F419" s="149"/>
      <c r="G419" s="36">
        <v>225221.32</v>
      </c>
      <c r="H419" s="36">
        <v>152960.63</v>
      </c>
      <c r="I419" s="36">
        <v>362555.11</v>
      </c>
      <c r="J419" s="125" t="e">
        <f>VLOOKUP(B419,#REF!,1,0)</f>
        <v>#REF!</v>
      </c>
      <c r="K419" s="125" t="e">
        <f>VLOOKUP(B419,#REF!,1,0)</f>
        <v>#REF!</v>
      </c>
    </row>
    <row r="420" spans="1:11" s="125" customFormat="1">
      <c r="A420" s="34">
        <v>4</v>
      </c>
      <c r="B420" s="35" t="s">
        <v>4032</v>
      </c>
      <c r="C420" s="34" t="s">
        <v>1</v>
      </c>
      <c r="D420" s="35" t="s">
        <v>4033</v>
      </c>
      <c r="E420" s="36">
        <v>83783.73</v>
      </c>
      <c r="F420" s="149"/>
      <c r="G420" s="36">
        <v>0</v>
      </c>
      <c r="H420" s="36">
        <v>33.799999999999997</v>
      </c>
      <c r="I420" s="36">
        <v>83817.53</v>
      </c>
      <c r="J420" s="125" t="e">
        <f>VLOOKUP(B420,#REF!,1,0)</f>
        <v>#REF!</v>
      </c>
      <c r="K420" s="125" t="e">
        <f>VLOOKUP(B420,#REF!,1,0)</f>
        <v>#REF!</v>
      </c>
    </row>
    <row r="421" spans="1:11" s="125" customFormat="1">
      <c r="A421" s="34">
        <v>5</v>
      </c>
      <c r="B421" s="35" t="s">
        <v>4034</v>
      </c>
      <c r="C421" s="34" t="s">
        <v>1</v>
      </c>
      <c r="D421" s="35" t="s">
        <v>4035</v>
      </c>
      <c r="E421" s="36">
        <v>76537.100000000006</v>
      </c>
      <c r="F421" s="149"/>
      <c r="G421" s="36">
        <v>0</v>
      </c>
      <c r="H421" s="36">
        <v>30.87</v>
      </c>
      <c r="I421" s="36">
        <v>76567.97</v>
      </c>
      <c r="J421" s="125" t="e">
        <f>VLOOKUP(B421,#REF!,1,0)</f>
        <v>#REF!</v>
      </c>
      <c r="K421" s="125" t="e">
        <f>VLOOKUP(B421,#REF!,1,0)</f>
        <v>#REF!</v>
      </c>
    </row>
    <row r="422" spans="1:11" s="125" customFormat="1">
      <c r="A422" s="34">
        <v>6</v>
      </c>
      <c r="B422" s="35" t="s">
        <v>4036</v>
      </c>
      <c r="C422" s="34" t="s">
        <v>4037</v>
      </c>
      <c r="D422" s="35" t="s">
        <v>4038</v>
      </c>
      <c r="E422" s="36">
        <v>76537.100000000006</v>
      </c>
      <c r="F422" s="149"/>
      <c r="G422" s="36">
        <v>0</v>
      </c>
      <c r="H422" s="36">
        <v>30.87</v>
      </c>
      <c r="I422" s="36">
        <v>76567.97</v>
      </c>
      <c r="J422" s="125" t="e">
        <f>VLOOKUP(B422,#REF!,1,0)</f>
        <v>#REF!</v>
      </c>
      <c r="K422" s="125" t="e">
        <f>VLOOKUP(B422,#REF!,1,0)</f>
        <v>#REF!</v>
      </c>
    </row>
    <row r="423" spans="1:11" s="125" customFormat="1">
      <c r="A423" s="34">
        <v>5</v>
      </c>
      <c r="B423" s="35" t="s">
        <v>4039</v>
      </c>
      <c r="C423" s="34" t="s">
        <v>1</v>
      </c>
      <c r="D423" s="35" t="s">
        <v>4040</v>
      </c>
      <c r="E423" s="36">
        <v>7246.63</v>
      </c>
      <c r="F423" s="149"/>
      <c r="G423" s="36">
        <v>0</v>
      </c>
      <c r="H423" s="36">
        <v>2.93</v>
      </c>
      <c r="I423" s="36">
        <v>7249.56</v>
      </c>
      <c r="J423" s="125" t="e">
        <f>VLOOKUP(B423,#REF!,1,0)</f>
        <v>#REF!</v>
      </c>
      <c r="K423" s="125" t="e">
        <f>VLOOKUP(B423,#REF!,1,0)</f>
        <v>#REF!</v>
      </c>
    </row>
    <row r="424" spans="1:11" s="125" customFormat="1">
      <c r="A424" s="34">
        <v>6</v>
      </c>
      <c r="B424" s="35" t="s">
        <v>4041</v>
      </c>
      <c r="C424" s="34" t="s">
        <v>4042</v>
      </c>
      <c r="D424" s="35" t="s">
        <v>4043</v>
      </c>
      <c r="E424" s="36">
        <v>7246.63</v>
      </c>
      <c r="F424" s="149"/>
      <c r="G424" s="36">
        <v>0</v>
      </c>
      <c r="H424" s="36">
        <v>2.93</v>
      </c>
      <c r="I424" s="36">
        <v>7249.56</v>
      </c>
      <c r="J424" s="125" t="e">
        <f>VLOOKUP(B424,#REF!,1,0)</f>
        <v>#REF!</v>
      </c>
      <c r="K424" s="125" t="e">
        <f>VLOOKUP(B424,#REF!,1,0)</f>
        <v>#REF!</v>
      </c>
    </row>
    <row r="425" spans="1:11" s="125" customFormat="1">
      <c r="A425" s="34">
        <v>3</v>
      </c>
      <c r="B425" s="35" t="s">
        <v>4044</v>
      </c>
      <c r="C425" s="34" t="s">
        <v>1</v>
      </c>
      <c r="D425" s="35" t="s">
        <v>4045</v>
      </c>
      <c r="E425" s="36">
        <v>1683831.54</v>
      </c>
      <c r="F425" s="149"/>
      <c r="G425" s="36">
        <v>0</v>
      </c>
      <c r="H425" s="36">
        <v>6358.33</v>
      </c>
      <c r="I425" s="36">
        <v>1690189.87</v>
      </c>
      <c r="J425" s="125" t="e">
        <f>VLOOKUP(B425,#REF!,1,0)</f>
        <v>#REF!</v>
      </c>
      <c r="K425" s="125" t="e">
        <f>VLOOKUP(B425,#REF!,1,0)</f>
        <v>#REF!</v>
      </c>
    </row>
    <row r="426" spans="1:11" s="125" customFormat="1">
      <c r="A426" s="34">
        <v>4</v>
      </c>
      <c r="B426" s="35" t="s">
        <v>4046</v>
      </c>
      <c r="C426" s="34" t="s">
        <v>1</v>
      </c>
      <c r="D426" s="35" t="s">
        <v>4047</v>
      </c>
      <c r="E426" s="36">
        <v>1683831.54</v>
      </c>
      <c r="F426" s="149"/>
      <c r="G426" s="36">
        <v>0</v>
      </c>
      <c r="H426" s="36">
        <v>6358.33</v>
      </c>
      <c r="I426" s="36">
        <v>1690189.87</v>
      </c>
      <c r="J426" s="125" t="e">
        <f>VLOOKUP(B426,#REF!,1,0)</f>
        <v>#REF!</v>
      </c>
      <c r="K426" s="125" t="e">
        <f>VLOOKUP(B426,#REF!,1,0)</f>
        <v>#REF!</v>
      </c>
    </row>
    <row r="427" spans="1:11" s="125" customFormat="1">
      <c r="A427" s="34">
        <v>5</v>
      </c>
      <c r="B427" s="35" t="s">
        <v>4048</v>
      </c>
      <c r="C427" s="34" t="s">
        <v>1</v>
      </c>
      <c r="D427" s="35" t="s">
        <v>4049</v>
      </c>
      <c r="E427" s="36">
        <v>1683831.54</v>
      </c>
      <c r="F427" s="149"/>
      <c r="G427" s="36">
        <v>0</v>
      </c>
      <c r="H427" s="36">
        <v>6358.33</v>
      </c>
      <c r="I427" s="36">
        <v>1690189.87</v>
      </c>
      <c r="J427" s="125" t="e">
        <f>VLOOKUP(B427,#REF!,1,0)</f>
        <v>#REF!</v>
      </c>
      <c r="K427" s="125" t="e">
        <f>VLOOKUP(B427,#REF!,1,0)</f>
        <v>#REF!</v>
      </c>
    </row>
    <row r="428" spans="1:11" s="125" customFormat="1">
      <c r="A428" s="34">
        <v>6</v>
      </c>
      <c r="B428" s="35" t="s">
        <v>4050</v>
      </c>
      <c r="C428" s="34" t="s">
        <v>4051</v>
      </c>
      <c r="D428" s="35" t="s">
        <v>4052</v>
      </c>
      <c r="E428" s="36">
        <v>1683831.54</v>
      </c>
      <c r="F428" s="149"/>
      <c r="G428" s="36">
        <v>0</v>
      </c>
      <c r="H428" s="36">
        <v>6358.33</v>
      </c>
      <c r="I428" s="36">
        <v>1690189.87</v>
      </c>
      <c r="J428" s="125" t="e">
        <f>VLOOKUP(B428,#REF!,1,0)</f>
        <v>#REF!</v>
      </c>
      <c r="K428" s="125" t="e">
        <f>VLOOKUP(B428,#REF!,1,0)</f>
        <v>#REF!</v>
      </c>
    </row>
    <row r="429" spans="1:11" s="125" customFormat="1">
      <c r="A429" s="34">
        <v>3</v>
      </c>
      <c r="B429" s="35" t="s">
        <v>4053</v>
      </c>
      <c r="C429" s="34" t="s">
        <v>1</v>
      </c>
      <c r="D429" s="35" t="s">
        <v>4054</v>
      </c>
      <c r="E429" s="36">
        <v>141769367.50999999</v>
      </c>
      <c r="F429" s="149"/>
      <c r="G429" s="36">
        <v>9083973.8900000006</v>
      </c>
      <c r="H429" s="36">
        <v>10056400.34</v>
      </c>
      <c r="I429" s="36">
        <v>142741793.96000001</v>
      </c>
      <c r="J429" s="125" t="e">
        <f>VLOOKUP(B429,#REF!,1,0)</f>
        <v>#REF!</v>
      </c>
      <c r="K429" s="125" t="e">
        <f>VLOOKUP(B429,#REF!,1,0)</f>
        <v>#REF!</v>
      </c>
    </row>
    <row r="430" spans="1:11" s="125" customFormat="1">
      <c r="A430" s="34">
        <v>4</v>
      </c>
      <c r="B430" s="35" t="s">
        <v>4055</v>
      </c>
      <c r="C430" s="34" t="s">
        <v>1</v>
      </c>
      <c r="D430" s="35" t="s">
        <v>4056</v>
      </c>
      <c r="E430" s="36">
        <v>141769367.50999999</v>
      </c>
      <c r="F430" s="149"/>
      <c r="G430" s="36">
        <v>9083973.8900000006</v>
      </c>
      <c r="H430" s="36">
        <v>10056400.34</v>
      </c>
      <c r="I430" s="36">
        <v>142741793.96000001</v>
      </c>
      <c r="J430" s="125" t="e">
        <f>VLOOKUP(B430,#REF!,1,0)</f>
        <v>#REF!</v>
      </c>
      <c r="K430" s="125" t="e">
        <f>VLOOKUP(B430,#REF!,1,0)</f>
        <v>#REF!</v>
      </c>
    </row>
    <row r="431" spans="1:11" s="125" customFormat="1">
      <c r="A431" s="34">
        <v>5</v>
      </c>
      <c r="B431" s="35" t="s">
        <v>4057</v>
      </c>
      <c r="C431" s="34" t="s">
        <v>1</v>
      </c>
      <c r="D431" s="35" t="s">
        <v>4058</v>
      </c>
      <c r="E431" s="36">
        <v>141769367.50999999</v>
      </c>
      <c r="F431" s="149"/>
      <c r="G431" s="36">
        <v>9083973.8900000006</v>
      </c>
      <c r="H431" s="36">
        <v>10056400.34</v>
      </c>
      <c r="I431" s="36">
        <v>142741793.96000001</v>
      </c>
      <c r="J431" s="125" t="e">
        <f>VLOOKUP(B431,#REF!,1,0)</f>
        <v>#REF!</v>
      </c>
      <c r="K431" s="125" t="e">
        <f>VLOOKUP(B431,#REF!,1,0)</f>
        <v>#REF!</v>
      </c>
    </row>
    <row r="432" spans="1:11" s="125" customFormat="1">
      <c r="A432" s="34">
        <v>6</v>
      </c>
      <c r="B432" s="35" t="s">
        <v>4059</v>
      </c>
      <c r="C432" s="34" t="s">
        <v>4060</v>
      </c>
      <c r="D432" s="35" t="s">
        <v>4061</v>
      </c>
      <c r="E432" s="36">
        <v>141769367.50999999</v>
      </c>
      <c r="F432" s="149"/>
      <c r="G432" s="36">
        <v>9083973.8900000006</v>
      </c>
      <c r="H432" s="36">
        <v>10056400.34</v>
      </c>
      <c r="I432" s="36">
        <v>142741793.96000001</v>
      </c>
      <c r="J432" s="125" t="e">
        <f>VLOOKUP(B432,#REF!,1,0)</f>
        <v>#REF!</v>
      </c>
      <c r="K432" s="125" t="e">
        <f>VLOOKUP(B432,#REF!,1,0)</f>
        <v>#REF!</v>
      </c>
    </row>
    <row r="433" spans="1:11" s="125" customFormat="1">
      <c r="A433" s="34">
        <v>2</v>
      </c>
      <c r="B433" s="35" t="s">
        <v>4062</v>
      </c>
      <c r="C433" s="34" t="s">
        <v>1</v>
      </c>
      <c r="D433" s="35" t="s">
        <v>4063</v>
      </c>
      <c r="E433" s="36">
        <v>2351320.8199999998</v>
      </c>
      <c r="F433" s="149"/>
      <c r="G433" s="36">
        <v>0</v>
      </c>
      <c r="H433" s="36">
        <v>254232.15</v>
      </c>
      <c r="I433" s="36">
        <v>2605552.9700000002</v>
      </c>
      <c r="J433" s="144" t="e">
        <f>VLOOKUP(B433,#REF!,1,0)</f>
        <v>#REF!</v>
      </c>
      <c r="K433" s="125" t="e">
        <f>VLOOKUP(B433,#REF!,1,0)</f>
        <v>#REF!</v>
      </c>
    </row>
    <row r="434" spans="1:11" s="125" customFormat="1">
      <c r="A434" s="34">
        <v>3</v>
      </c>
      <c r="B434" s="35" t="s">
        <v>4064</v>
      </c>
      <c r="C434" s="34" t="s">
        <v>1</v>
      </c>
      <c r="D434" s="35" t="s">
        <v>4065</v>
      </c>
      <c r="E434" s="36">
        <v>2351320.8199999998</v>
      </c>
      <c r="F434" s="149"/>
      <c r="G434" s="36">
        <v>0</v>
      </c>
      <c r="H434" s="36">
        <v>254232.15</v>
      </c>
      <c r="I434" s="36">
        <v>2605552.9700000002</v>
      </c>
      <c r="J434" s="144" t="e">
        <f>VLOOKUP(B434,#REF!,1,0)</f>
        <v>#REF!</v>
      </c>
      <c r="K434" s="125" t="e">
        <f>VLOOKUP(B434,#REF!,1,0)</f>
        <v>#REF!</v>
      </c>
    </row>
    <row r="435" spans="1:11" s="125" customFormat="1">
      <c r="A435" s="34">
        <v>4</v>
      </c>
      <c r="B435" s="35" t="s">
        <v>4066</v>
      </c>
      <c r="C435" s="34" t="s">
        <v>1</v>
      </c>
      <c r="D435" s="35" t="s">
        <v>4067</v>
      </c>
      <c r="E435" s="36">
        <v>2351320.8199999998</v>
      </c>
      <c r="F435" s="149"/>
      <c r="G435" s="36">
        <v>0</v>
      </c>
      <c r="H435" s="36">
        <v>254232.15</v>
      </c>
      <c r="I435" s="36">
        <v>2605552.9700000002</v>
      </c>
      <c r="J435" s="125" t="e">
        <f>VLOOKUP(B435,#REF!,1,0)</f>
        <v>#REF!</v>
      </c>
      <c r="K435" s="125" t="e">
        <f>VLOOKUP(B435,#REF!,1,0)</f>
        <v>#REF!</v>
      </c>
    </row>
    <row r="436" spans="1:11" s="125" customFormat="1">
      <c r="A436" s="34">
        <v>5</v>
      </c>
      <c r="B436" s="35" t="s">
        <v>4068</v>
      </c>
      <c r="C436" s="34" t="s">
        <v>1</v>
      </c>
      <c r="D436" s="35" t="s">
        <v>4069</v>
      </c>
      <c r="E436" s="36">
        <v>2351320.8199999998</v>
      </c>
      <c r="F436" s="149"/>
      <c r="G436" s="36">
        <v>0</v>
      </c>
      <c r="H436" s="36">
        <v>254232.15</v>
      </c>
      <c r="I436" s="36">
        <v>2605552.9700000002</v>
      </c>
      <c r="J436" s="125" t="e">
        <f>VLOOKUP(B436,#REF!,1,0)</f>
        <v>#REF!</v>
      </c>
      <c r="K436" s="125" t="e">
        <f>VLOOKUP(B436,#REF!,1,0)</f>
        <v>#REF!</v>
      </c>
    </row>
    <row r="437" spans="1:11" s="125" customFormat="1">
      <c r="A437" s="34">
        <v>6</v>
      </c>
      <c r="B437" s="35" t="s">
        <v>4070</v>
      </c>
      <c r="C437" s="34" t="s">
        <v>4071</v>
      </c>
      <c r="D437" s="35" t="s">
        <v>4072</v>
      </c>
      <c r="E437" s="36">
        <v>2351320.8199999998</v>
      </c>
      <c r="F437" s="149"/>
      <c r="G437" s="36">
        <v>0</v>
      </c>
      <c r="H437" s="36">
        <v>254232.15</v>
      </c>
      <c r="I437" s="36">
        <v>2605552.9700000002</v>
      </c>
      <c r="J437" s="125" t="e">
        <f>VLOOKUP(B437,#REF!,1,0)</f>
        <v>#REF!</v>
      </c>
      <c r="K437" s="125" t="e">
        <f>VLOOKUP(B437,#REF!,1,0)</f>
        <v>#REF!</v>
      </c>
    </row>
    <row r="438" spans="1:11" s="125" customFormat="1">
      <c r="A438" s="34">
        <v>2</v>
      </c>
      <c r="B438" s="35" t="s">
        <v>4073</v>
      </c>
      <c r="C438" s="34" t="s">
        <v>1</v>
      </c>
      <c r="D438" s="35" t="s">
        <v>2974</v>
      </c>
      <c r="E438" s="36">
        <v>5928926.7999999998</v>
      </c>
      <c r="F438" s="149"/>
      <c r="G438" s="36">
        <v>0</v>
      </c>
      <c r="H438" s="36">
        <v>42329.06</v>
      </c>
      <c r="I438" s="36">
        <v>5971255.8600000003</v>
      </c>
      <c r="J438" s="125" t="e">
        <f>VLOOKUP(B438,#REF!,1,0)</f>
        <v>#REF!</v>
      </c>
      <c r="K438" s="125" t="e">
        <f>VLOOKUP(B438,#REF!,1,0)</f>
        <v>#REF!</v>
      </c>
    </row>
    <row r="439" spans="1:11" s="125" customFormat="1">
      <c r="A439" s="34">
        <v>3</v>
      </c>
      <c r="B439" s="35" t="s">
        <v>4074</v>
      </c>
      <c r="C439" s="34" t="s">
        <v>1</v>
      </c>
      <c r="D439" s="35" t="s">
        <v>4075</v>
      </c>
      <c r="E439" s="36">
        <v>5928926.7999999998</v>
      </c>
      <c r="F439" s="149"/>
      <c r="G439" s="36">
        <v>0</v>
      </c>
      <c r="H439" s="36">
        <v>42329.06</v>
      </c>
      <c r="I439" s="36">
        <v>5971255.8600000003</v>
      </c>
      <c r="J439" s="125" t="e">
        <f>VLOOKUP(B439,#REF!,1,0)</f>
        <v>#REF!</v>
      </c>
      <c r="K439" s="125" t="e">
        <f>VLOOKUP(B439,#REF!,1,0)</f>
        <v>#REF!</v>
      </c>
    </row>
    <row r="440" spans="1:11" s="125" customFormat="1">
      <c r="A440" s="34">
        <v>4</v>
      </c>
      <c r="B440" s="35" t="s">
        <v>4076</v>
      </c>
      <c r="C440" s="34" t="s">
        <v>1</v>
      </c>
      <c r="D440" s="35" t="s">
        <v>4077</v>
      </c>
      <c r="E440" s="36">
        <v>5928926.7999999998</v>
      </c>
      <c r="F440" s="149"/>
      <c r="G440" s="36">
        <v>0</v>
      </c>
      <c r="H440" s="36">
        <v>42329.06</v>
      </c>
      <c r="I440" s="36">
        <v>5971255.8600000003</v>
      </c>
      <c r="J440" s="125" t="e">
        <f>VLOOKUP(B440,#REF!,1,0)</f>
        <v>#REF!</v>
      </c>
      <c r="K440" s="125" t="e">
        <f>VLOOKUP(B440,#REF!,1,0)</f>
        <v>#REF!</v>
      </c>
    </row>
    <row r="441" spans="1:11" s="125" customFormat="1">
      <c r="A441" s="34">
        <v>5</v>
      </c>
      <c r="B441" s="35" t="s">
        <v>4078</v>
      </c>
      <c r="C441" s="34" t="s">
        <v>1</v>
      </c>
      <c r="D441" s="35" t="s">
        <v>4079</v>
      </c>
      <c r="E441" s="36">
        <v>5928926.7999999998</v>
      </c>
      <c r="F441" s="149"/>
      <c r="G441" s="36">
        <v>0</v>
      </c>
      <c r="H441" s="36">
        <v>42329.06</v>
      </c>
      <c r="I441" s="36">
        <v>5971255.8600000003</v>
      </c>
      <c r="J441" s="125" t="e">
        <f>VLOOKUP(B441,#REF!,1,0)</f>
        <v>#REF!</v>
      </c>
      <c r="K441" s="125" t="e">
        <f>VLOOKUP(B441,#REF!,1,0)</f>
        <v>#REF!</v>
      </c>
    </row>
    <row r="442" spans="1:11" s="125" customFormat="1">
      <c r="A442" s="34">
        <v>6</v>
      </c>
      <c r="B442" s="35" t="s">
        <v>4080</v>
      </c>
      <c r="C442" s="34" t="s">
        <v>4081</v>
      </c>
      <c r="D442" s="35" t="s">
        <v>4082</v>
      </c>
      <c r="E442" s="36">
        <v>6368941.1600000001</v>
      </c>
      <c r="F442" s="149"/>
      <c r="G442" s="36">
        <v>0</v>
      </c>
      <c r="H442" s="36">
        <v>0</v>
      </c>
      <c r="I442" s="36">
        <v>6368941.1600000001</v>
      </c>
      <c r="J442" s="125" t="e">
        <f>VLOOKUP(B442,#REF!,1,0)</f>
        <v>#REF!</v>
      </c>
      <c r="K442" s="125" t="e">
        <f>VLOOKUP(B442,#REF!,1,0)</f>
        <v>#REF!</v>
      </c>
    </row>
    <row r="443" spans="1:11" s="125" customFormat="1">
      <c r="A443" s="34">
        <v>6</v>
      </c>
      <c r="B443" s="35" t="s">
        <v>4083</v>
      </c>
      <c r="C443" s="34" t="s">
        <v>4084</v>
      </c>
      <c r="D443" s="35" t="s">
        <v>4085</v>
      </c>
      <c r="E443" s="36">
        <v>-440014.36</v>
      </c>
      <c r="F443" s="149"/>
      <c r="G443" s="36">
        <v>0</v>
      </c>
      <c r="H443" s="36">
        <v>42329.06</v>
      </c>
      <c r="I443" s="36">
        <v>-397685.3</v>
      </c>
      <c r="J443" s="125" t="e">
        <f>VLOOKUP(B443,#REF!,1,0)</f>
        <v>#REF!</v>
      </c>
      <c r="K443" s="125" t="e">
        <f>VLOOKUP(B443,#REF!,1,0)</f>
        <v>#REF!</v>
      </c>
    </row>
    <row r="444" spans="1:11" s="125" customFormat="1">
      <c r="A444" s="34">
        <v>2</v>
      </c>
      <c r="B444" s="35" t="s">
        <v>4086</v>
      </c>
      <c r="C444" s="34" t="s">
        <v>1</v>
      </c>
      <c r="D444" s="35" t="s">
        <v>4087</v>
      </c>
      <c r="E444" s="36">
        <v>644351.4</v>
      </c>
      <c r="F444" s="149"/>
      <c r="G444" s="36">
        <v>8551990.0899999999</v>
      </c>
      <c r="H444" s="36">
        <v>8401542.6899999995</v>
      </c>
      <c r="I444" s="36">
        <v>493904</v>
      </c>
      <c r="J444" s="125" t="e">
        <f>VLOOKUP(B444,#REF!,1,0)</f>
        <v>#REF!</v>
      </c>
      <c r="K444" s="125" t="e">
        <f>VLOOKUP(B444,#REF!,1,0)</f>
        <v>#REF!</v>
      </c>
    </row>
    <row r="445" spans="1:11" s="125" customFormat="1">
      <c r="A445" s="34">
        <v>3</v>
      </c>
      <c r="B445" s="35" t="s">
        <v>4088</v>
      </c>
      <c r="C445" s="34" t="s">
        <v>1</v>
      </c>
      <c r="D445" s="35" t="s">
        <v>4089</v>
      </c>
      <c r="E445" s="36">
        <v>644351.4</v>
      </c>
      <c r="F445" s="149"/>
      <c r="G445" s="36">
        <v>8551990.0899999999</v>
      </c>
      <c r="H445" s="36">
        <v>8401542.6899999995</v>
      </c>
      <c r="I445" s="36">
        <v>493904</v>
      </c>
      <c r="J445" s="125" t="e">
        <f>VLOOKUP(B445,#REF!,1,0)</f>
        <v>#REF!</v>
      </c>
      <c r="K445" s="125" t="e">
        <f>VLOOKUP(B445,#REF!,1,0)</f>
        <v>#REF!</v>
      </c>
    </row>
    <row r="446" spans="1:11" s="125" customFormat="1">
      <c r="A446" s="34">
        <v>4</v>
      </c>
      <c r="B446" s="35" t="s">
        <v>4090</v>
      </c>
      <c r="C446" s="34" t="s">
        <v>1</v>
      </c>
      <c r="D446" s="35" t="s">
        <v>4091</v>
      </c>
      <c r="E446" s="36">
        <v>200999</v>
      </c>
      <c r="F446" s="149"/>
      <c r="G446" s="36">
        <v>96333</v>
      </c>
      <c r="H446" s="36">
        <v>243886</v>
      </c>
      <c r="I446" s="36">
        <v>348552</v>
      </c>
      <c r="J446" s="125" t="e">
        <f>VLOOKUP(B446,#REF!,1,0)</f>
        <v>#REF!</v>
      </c>
      <c r="K446" s="125" t="e">
        <f>VLOOKUP(B446,#REF!,1,0)</f>
        <v>#REF!</v>
      </c>
    </row>
    <row r="447" spans="1:11" s="125" customFormat="1">
      <c r="A447" s="34">
        <v>6</v>
      </c>
      <c r="B447" s="35" t="s">
        <v>4092</v>
      </c>
      <c r="C447" s="34" t="s">
        <v>4093</v>
      </c>
      <c r="D447" s="35" t="s">
        <v>4094</v>
      </c>
      <c r="E447" s="36">
        <v>200999</v>
      </c>
      <c r="F447" s="149"/>
      <c r="G447" s="36">
        <v>96333</v>
      </c>
      <c r="H447" s="36">
        <v>243886</v>
      </c>
      <c r="I447" s="36">
        <v>348552</v>
      </c>
      <c r="J447" s="125" t="e">
        <f>VLOOKUP(B447,#REF!,1,0)</f>
        <v>#REF!</v>
      </c>
      <c r="K447" s="125" t="e">
        <f>VLOOKUP(B447,#REF!,1,0)</f>
        <v>#REF!</v>
      </c>
    </row>
    <row r="448" spans="1:11" s="125" customFormat="1">
      <c r="A448" s="34">
        <v>4</v>
      </c>
      <c r="B448" s="35" t="s">
        <v>4095</v>
      </c>
      <c r="C448" s="34" t="s">
        <v>1</v>
      </c>
      <c r="D448" s="35" t="s">
        <v>4096</v>
      </c>
      <c r="E448" s="36">
        <v>443352.4</v>
      </c>
      <c r="F448" s="149"/>
      <c r="G448" s="36">
        <v>8455657.0899999999</v>
      </c>
      <c r="H448" s="36">
        <v>8157656.6900000004</v>
      </c>
      <c r="I448" s="36">
        <v>145352</v>
      </c>
      <c r="J448" s="125" t="e">
        <f>VLOOKUP(B448,#REF!,1,0)</f>
        <v>#REF!</v>
      </c>
      <c r="K448" s="125" t="e">
        <f>VLOOKUP(B448,#REF!,1,0)</f>
        <v>#REF!</v>
      </c>
    </row>
    <row r="449" spans="1:11" s="125" customFormat="1">
      <c r="A449" s="34">
        <v>5</v>
      </c>
      <c r="B449" s="35" t="s">
        <v>4097</v>
      </c>
      <c r="C449" s="34" t="s">
        <v>1</v>
      </c>
      <c r="D449" s="35" t="s">
        <v>4098</v>
      </c>
      <c r="E449" s="36">
        <v>443352.4</v>
      </c>
      <c r="F449" s="149"/>
      <c r="G449" s="36">
        <v>4237212.46</v>
      </c>
      <c r="H449" s="36">
        <v>3939212.06</v>
      </c>
      <c r="I449" s="36">
        <v>145352</v>
      </c>
      <c r="J449" s="125" t="e">
        <f>VLOOKUP(B449,#REF!,1,0)</f>
        <v>#REF!</v>
      </c>
      <c r="K449" s="125" t="e">
        <f>VLOOKUP(B449,#REF!,1,0)</f>
        <v>#REF!</v>
      </c>
    </row>
    <row r="450" spans="1:11" s="125" customFormat="1">
      <c r="A450" s="34">
        <v>6</v>
      </c>
      <c r="B450" s="35" t="s">
        <v>4099</v>
      </c>
      <c r="C450" s="34" t="s">
        <v>4100</v>
      </c>
      <c r="D450" s="35" t="s">
        <v>4101</v>
      </c>
      <c r="E450" s="36">
        <v>421304.61</v>
      </c>
      <c r="F450" s="149"/>
      <c r="G450" s="36">
        <v>2909719.86</v>
      </c>
      <c r="H450" s="36">
        <v>2611722.34</v>
      </c>
      <c r="I450" s="36">
        <v>123307.09</v>
      </c>
      <c r="J450" s="125" t="e">
        <f>VLOOKUP(B450,#REF!,1,0)</f>
        <v>#REF!</v>
      </c>
      <c r="K450" s="125" t="e">
        <f>VLOOKUP(B450,#REF!,1,0)</f>
        <v>#REF!</v>
      </c>
    </row>
    <row r="451" spans="1:11" s="125" customFormat="1">
      <c r="A451" s="34">
        <v>6</v>
      </c>
      <c r="B451" s="35" t="s">
        <v>4102</v>
      </c>
      <c r="C451" s="34" t="s">
        <v>4103</v>
      </c>
      <c r="D451" s="35" t="s">
        <v>4104</v>
      </c>
      <c r="E451" s="36">
        <v>7231.68</v>
      </c>
      <c r="F451" s="149"/>
      <c r="G451" s="36">
        <v>552038.93999999994</v>
      </c>
      <c r="H451" s="36">
        <v>551387.56000000006</v>
      </c>
      <c r="I451" s="36">
        <v>6580.3</v>
      </c>
      <c r="J451" s="125" t="e">
        <f>VLOOKUP(B451,#REF!,1,0)</f>
        <v>#REF!</v>
      </c>
      <c r="K451" s="125" t="e">
        <f>VLOOKUP(B451,#REF!,1,0)</f>
        <v>#REF!</v>
      </c>
    </row>
    <row r="452" spans="1:11" s="125" customFormat="1">
      <c r="A452" s="34">
        <v>6</v>
      </c>
      <c r="B452" s="35" t="s">
        <v>4105</v>
      </c>
      <c r="C452" s="34" t="s">
        <v>4106</v>
      </c>
      <c r="D452" s="35" t="s">
        <v>4107</v>
      </c>
      <c r="E452" s="36">
        <v>10892.21</v>
      </c>
      <c r="F452" s="149"/>
      <c r="G452" s="36">
        <v>720729.8</v>
      </c>
      <c r="H452" s="36">
        <v>720873.97</v>
      </c>
      <c r="I452" s="36">
        <v>11036.38</v>
      </c>
      <c r="J452" s="125" t="e">
        <f>VLOOKUP(B452,#REF!,1,0)</f>
        <v>#REF!</v>
      </c>
      <c r="K452" s="125" t="e">
        <f>VLOOKUP(B452,#REF!,1,0)</f>
        <v>#REF!</v>
      </c>
    </row>
    <row r="453" spans="1:11" s="125" customFormat="1">
      <c r="A453" s="34">
        <v>6</v>
      </c>
      <c r="B453" s="35" t="s">
        <v>4108</v>
      </c>
      <c r="C453" s="34" t="s">
        <v>4109</v>
      </c>
      <c r="D453" s="35" t="s">
        <v>4110</v>
      </c>
      <c r="E453" s="36">
        <v>3923.9</v>
      </c>
      <c r="F453" s="149"/>
      <c r="G453" s="36">
        <v>52543.09</v>
      </c>
      <c r="H453" s="36">
        <v>53047.42</v>
      </c>
      <c r="I453" s="36">
        <v>4428.2299999999996</v>
      </c>
      <c r="J453" s="125" t="e">
        <f>VLOOKUP(B453,#REF!,1,0)</f>
        <v>#REF!</v>
      </c>
      <c r="K453" s="125" t="e">
        <f>VLOOKUP(B453,#REF!,1,0)</f>
        <v>#REF!</v>
      </c>
    </row>
    <row r="454" spans="1:11" s="125" customFormat="1">
      <c r="A454" s="34">
        <v>2</v>
      </c>
      <c r="B454" s="35" t="s">
        <v>4111</v>
      </c>
      <c r="C454" s="34" t="s">
        <v>1</v>
      </c>
      <c r="D454" s="35" t="s">
        <v>4112</v>
      </c>
      <c r="E454" s="36">
        <v>8401681.1899999995</v>
      </c>
      <c r="F454" s="149"/>
      <c r="G454" s="36">
        <v>63082025.450000003</v>
      </c>
      <c r="H454" s="36">
        <v>64261998.280000001</v>
      </c>
      <c r="I454" s="36">
        <v>9581654.0199999996</v>
      </c>
      <c r="J454" s="125" t="e">
        <f>VLOOKUP(B454,#REF!,1,0)</f>
        <v>#REF!</v>
      </c>
      <c r="K454" s="125" t="e">
        <f>VLOOKUP(B454,#REF!,1,0)</f>
        <v>#REF!</v>
      </c>
    </row>
    <row r="455" spans="1:11" s="125" customFormat="1">
      <c r="A455" s="34">
        <v>3</v>
      </c>
      <c r="B455" s="35" t="s">
        <v>4113</v>
      </c>
      <c r="C455" s="34" t="s">
        <v>1</v>
      </c>
      <c r="D455" s="35" t="s">
        <v>4114</v>
      </c>
      <c r="E455" s="36">
        <v>130994.88</v>
      </c>
      <c r="F455" s="149"/>
      <c r="G455" s="36">
        <v>9966782.3399999999</v>
      </c>
      <c r="H455" s="36">
        <v>9949869.9800000004</v>
      </c>
      <c r="I455" s="36">
        <v>114082.52</v>
      </c>
      <c r="J455" s="125" t="e">
        <f>VLOOKUP(B455,#REF!,1,0)</f>
        <v>#REF!</v>
      </c>
      <c r="K455" s="125" t="e">
        <f>VLOOKUP(B455,#REF!,1,0)</f>
        <v>#REF!</v>
      </c>
    </row>
    <row r="456" spans="1:11" s="125" customFormat="1">
      <c r="A456" s="34">
        <v>4</v>
      </c>
      <c r="B456" s="35" t="s">
        <v>4115</v>
      </c>
      <c r="C456" s="34" t="s">
        <v>1</v>
      </c>
      <c r="D456" s="35" t="s">
        <v>4116</v>
      </c>
      <c r="E456" s="36">
        <v>61865.42</v>
      </c>
      <c r="F456" s="149"/>
      <c r="G456" s="36">
        <v>268580.65000000002</v>
      </c>
      <c r="H456" s="36">
        <v>275652.64</v>
      </c>
      <c r="I456" s="36">
        <v>68937.41</v>
      </c>
      <c r="J456" s="125" t="e">
        <f>VLOOKUP(B456,#REF!,1,0)</f>
        <v>#REF!</v>
      </c>
      <c r="K456" s="125" t="e">
        <f>VLOOKUP(B456,#REF!,1,0)</f>
        <v>#REF!</v>
      </c>
    </row>
    <row r="457" spans="1:11" s="125" customFormat="1">
      <c r="A457" s="34">
        <v>5</v>
      </c>
      <c r="B457" s="35" t="s">
        <v>4117</v>
      </c>
      <c r="C457" s="34" t="s">
        <v>1</v>
      </c>
      <c r="D457" s="35" t="s">
        <v>4118</v>
      </c>
      <c r="E457" s="36">
        <v>61666.02</v>
      </c>
      <c r="F457" s="149"/>
      <c r="G457" s="36">
        <v>266970.93</v>
      </c>
      <c r="H457" s="36">
        <v>273509.75</v>
      </c>
      <c r="I457" s="36">
        <v>68204.84</v>
      </c>
      <c r="J457" s="125" t="e">
        <f>VLOOKUP(B457,#REF!,1,0)</f>
        <v>#REF!</v>
      </c>
      <c r="K457" s="125" t="e">
        <f>VLOOKUP(B457,#REF!,1,0)</f>
        <v>#REF!</v>
      </c>
    </row>
    <row r="458" spans="1:11" s="125" customFormat="1">
      <c r="A458" s="34">
        <v>6</v>
      </c>
      <c r="B458" s="35" t="s">
        <v>4119</v>
      </c>
      <c r="C458" s="34" t="s">
        <v>4120</v>
      </c>
      <c r="D458" s="35" t="s">
        <v>4121</v>
      </c>
      <c r="E458" s="36">
        <v>61666.02</v>
      </c>
      <c r="F458" s="149"/>
      <c r="G458" s="36">
        <v>266970.93</v>
      </c>
      <c r="H458" s="36">
        <v>273509.75</v>
      </c>
      <c r="I458" s="36">
        <v>68204.84</v>
      </c>
      <c r="J458" s="125" t="e">
        <f>VLOOKUP(B458,#REF!,1,0)</f>
        <v>#REF!</v>
      </c>
      <c r="K458" s="125" t="e">
        <f>VLOOKUP(B458,#REF!,1,0)</f>
        <v>#REF!</v>
      </c>
    </row>
    <row r="459" spans="1:11" s="125" customFormat="1">
      <c r="A459" s="34">
        <v>5</v>
      </c>
      <c r="B459" s="35" t="s">
        <v>4122</v>
      </c>
      <c r="C459" s="34" t="s">
        <v>1</v>
      </c>
      <c r="D459" s="35" t="s">
        <v>4123</v>
      </c>
      <c r="E459" s="36">
        <v>199.4</v>
      </c>
      <c r="F459" s="149"/>
      <c r="G459" s="36">
        <v>1609.72</v>
      </c>
      <c r="H459" s="36">
        <v>2142.89</v>
      </c>
      <c r="I459" s="36">
        <v>732.57</v>
      </c>
      <c r="J459" s="125" t="e">
        <f>VLOOKUP(B459,#REF!,1,0)</f>
        <v>#REF!</v>
      </c>
      <c r="K459" s="125" t="e">
        <f>VLOOKUP(B459,#REF!,1,0)</f>
        <v>#REF!</v>
      </c>
    </row>
    <row r="460" spans="1:11" s="125" customFormat="1">
      <c r="A460" s="34">
        <v>6</v>
      </c>
      <c r="B460" s="35" t="s">
        <v>4124</v>
      </c>
      <c r="C460" s="34" t="s">
        <v>4125</v>
      </c>
      <c r="D460" s="35" t="s">
        <v>4126</v>
      </c>
      <c r="E460" s="36">
        <v>199.4</v>
      </c>
      <c r="F460" s="149"/>
      <c r="G460" s="36">
        <v>1609.72</v>
      </c>
      <c r="H460" s="36">
        <v>2142.89</v>
      </c>
      <c r="I460" s="36">
        <v>732.57</v>
      </c>
      <c r="J460" s="125" t="e">
        <f>VLOOKUP(B460,#REF!,1,0)</f>
        <v>#REF!</v>
      </c>
      <c r="K460" s="125" t="e">
        <f>VLOOKUP(B460,#REF!,1,0)</f>
        <v>#REF!</v>
      </c>
    </row>
    <row r="461" spans="1:11" s="125" customFormat="1">
      <c r="A461" s="34">
        <v>4</v>
      </c>
      <c r="B461" s="35" t="s">
        <v>4127</v>
      </c>
      <c r="C461" s="34" t="s">
        <v>1</v>
      </c>
      <c r="D461" s="35" t="s">
        <v>4128</v>
      </c>
      <c r="E461" s="36">
        <v>69129.460000000006</v>
      </c>
      <c r="F461" s="149"/>
      <c r="G461" s="36">
        <v>2310185.6800000002</v>
      </c>
      <c r="H461" s="36">
        <v>2286201.33</v>
      </c>
      <c r="I461" s="36">
        <v>45145.11</v>
      </c>
      <c r="J461" s="125" t="e">
        <f>VLOOKUP(B461,#REF!,1,0)</f>
        <v>#REF!</v>
      </c>
      <c r="K461" s="125" t="e">
        <f>VLOOKUP(B461,#REF!,1,0)</f>
        <v>#REF!</v>
      </c>
    </row>
    <row r="462" spans="1:11" s="125" customFormat="1">
      <c r="A462" s="34">
        <v>5</v>
      </c>
      <c r="B462" s="35" t="s">
        <v>4129</v>
      </c>
      <c r="C462" s="34" t="s">
        <v>1</v>
      </c>
      <c r="D462" s="35" t="s">
        <v>4130</v>
      </c>
      <c r="E462" s="36">
        <v>66362.509999999995</v>
      </c>
      <c r="F462" s="149"/>
      <c r="G462" s="36">
        <v>2233639.48</v>
      </c>
      <c r="H462" s="36">
        <v>2211483.64</v>
      </c>
      <c r="I462" s="36">
        <v>44206.67</v>
      </c>
      <c r="J462" s="125" t="e">
        <f>VLOOKUP(B462,#REF!,1,0)</f>
        <v>#REF!</v>
      </c>
      <c r="K462" s="125" t="e">
        <f>VLOOKUP(B462,#REF!,1,0)</f>
        <v>#REF!</v>
      </c>
    </row>
    <row r="463" spans="1:11" s="125" customFormat="1">
      <c r="A463" s="34">
        <v>6</v>
      </c>
      <c r="B463" s="35" t="s">
        <v>4131</v>
      </c>
      <c r="C463" s="34" t="s">
        <v>4132</v>
      </c>
      <c r="D463" s="35" t="s">
        <v>4133</v>
      </c>
      <c r="E463" s="36">
        <v>66362.509999999995</v>
      </c>
      <c r="F463" s="149"/>
      <c r="G463" s="36">
        <v>2233639.48</v>
      </c>
      <c r="H463" s="36">
        <v>2211483.64</v>
      </c>
      <c r="I463" s="36">
        <v>44206.67</v>
      </c>
      <c r="J463" s="125" t="e">
        <f>VLOOKUP(B463,#REF!,1,0)</f>
        <v>#REF!</v>
      </c>
      <c r="K463" s="125" t="e">
        <f>VLOOKUP(B463,#REF!,1,0)</f>
        <v>#REF!</v>
      </c>
    </row>
    <row r="464" spans="1:11" s="125" customFormat="1">
      <c r="A464" s="34">
        <v>5</v>
      </c>
      <c r="B464" s="35" t="s">
        <v>4134</v>
      </c>
      <c r="C464" s="34" t="s">
        <v>1</v>
      </c>
      <c r="D464" s="35" t="s">
        <v>4135</v>
      </c>
      <c r="E464" s="36">
        <v>2766.95</v>
      </c>
      <c r="F464" s="149"/>
      <c r="G464" s="36">
        <v>76546.2</v>
      </c>
      <c r="H464" s="36">
        <v>74717.69</v>
      </c>
      <c r="I464" s="36">
        <v>938.44</v>
      </c>
      <c r="J464" s="125" t="e">
        <f>VLOOKUP(B464,#REF!,1,0)</f>
        <v>#REF!</v>
      </c>
      <c r="K464" s="125" t="e">
        <f>VLOOKUP(B464,#REF!,1,0)</f>
        <v>#REF!</v>
      </c>
    </row>
    <row r="465" spans="1:11" s="125" customFormat="1">
      <c r="A465" s="34">
        <v>6</v>
      </c>
      <c r="B465" s="35" t="s">
        <v>4136</v>
      </c>
      <c r="C465" s="34" t="s">
        <v>4137</v>
      </c>
      <c r="D465" s="35" t="s">
        <v>4138</v>
      </c>
      <c r="E465" s="36">
        <v>2766.95</v>
      </c>
      <c r="F465" s="149"/>
      <c r="G465" s="36">
        <v>76546.2</v>
      </c>
      <c r="H465" s="36">
        <v>74717.69</v>
      </c>
      <c r="I465" s="36">
        <v>938.44</v>
      </c>
      <c r="J465" s="125" t="e">
        <f>VLOOKUP(B465,#REF!,1,0)</f>
        <v>#REF!</v>
      </c>
      <c r="K465" s="125" t="e">
        <f>VLOOKUP(B465,#REF!,1,0)</f>
        <v>#REF!</v>
      </c>
    </row>
    <row r="466" spans="1:11" s="125" customFormat="1">
      <c r="A466" s="34">
        <v>3</v>
      </c>
      <c r="B466" s="35" t="s">
        <v>4139</v>
      </c>
      <c r="C466" s="34" t="s">
        <v>1</v>
      </c>
      <c r="D466" s="35" t="s">
        <v>4140</v>
      </c>
      <c r="E466" s="36">
        <v>950137.1</v>
      </c>
      <c r="F466" s="149"/>
      <c r="G466" s="36">
        <v>208651.76</v>
      </c>
      <c r="H466" s="36">
        <v>118533.81</v>
      </c>
      <c r="I466" s="36">
        <v>860019.15</v>
      </c>
      <c r="J466" s="125" t="e">
        <f>VLOOKUP(B466,#REF!,1,0)</f>
        <v>#REF!</v>
      </c>
      <c r="K466" s="125" t="e">
        <f>VLOOKUP(B466,#REF!,1,0)</f>
        <v>#REF!</v>
      </c>
    </row>
    <row r="467" spans="1:11" s="125" customFormat="1">
      <c r="A467" s="34">
        <v>4</v>
      </c>
      <c r="B467" s="35" t="s">
        <v>4141</v>
      </c>
      <c r="C467" s="34" t="s">
        <v>1</v>
      </c>
      <c r="D467" s="35" t="s">
        <v>4142</v>
      </c>
      <c r="E467" s="36">
        <v>269859.15999999997</v>
      </c>
      <c r="F467" s="149"/>
      <c r="G467" s="36">
        <v>57398.559999999998</v>
      </c>
      <c r="H467" s="36">
        <v>0</v>
      </c>
      <c r="I467" s="36">
        <v>212460.6</v>
      </c>
      <c r="J467" s="125" t="e">
        <f>VLOOKUP(B467,#REF!,1,0)</f>
        <v>#REF!</v>
      </c>
      <c r="K467" s="125" t="e">
        <f>VLOOKUP(B467,#REF!,1,0)</f>
        <v>#REF!</v>
      </c>
    </row>
    <row r="468" spans="1:11" s="125" customFormat="1">
      <c r="A468" s="34">
        <v>5</v>
      </c>
      <c r="B468" s="35" t="s">
        <v>4143</v>
      </c>
      <c r="C468" s="34" t="s">
        <v>1</v>
      </c>
      <c r="D468" s="35" t="s">
        <v>4144</v>
      </c>
      <c r="E468" s="36">
        <v>210289.72</v>
      </c>
      <c r="F468" s="149"/>
      <c r="G468" s="36">
        <v>0</v>
      </c>
      <c r="H468" s="36">
        <v>0</v>
      </c>
      <c r="I468" s="36">
        <v>210289.72</v>
      </c>
      <c r="J468" s="125" t="e">
        <f>VLOOKUP(B468,#REF!,1,0)</f>
        <v>#REF!</v>
      </c>
      <c r="K468" s="125" t="e">
        <f>VLOOKUP(B468,#REF!,1,0)</f>
        <v>#REF!</v>
      </c>
    </row>
    <row r="469" spans="1:11" s="125" customFormat="1">
      <c r="A469" s="34">
        <v>6</v>
      </c>
      <c r="B469" s="35" t="s">
        <v>4145</v>
      </c>
      <c r="C469" s="34" t="s">
        <v>4146</v>
      </c>
      <c r="D469" s="35" t="s">
        <v>4147</v>
      </c>
      <c r="E469" s="36">
        <v>210289.72</v>
      </c>
      <c r="F469" s="149"/>
      <c r="G469" s="36">
        <v>0</v>
      </c>
      <c r="H469" s="36">
        <v>0</v>
      </c>
      <c r="I469" s="36">
        <v>210289.72</v>
      </c>
      <c r="J469" s="125" t="e">
        <f>VLOOKUP(B469,#REF!,1,0)</f>
        <v>#REF!</v>
      </c>
      <c r="K469" s="125" t="e">
        <f>VLOOKUP(B469,#REF!,1,0)</f>
        <v>#REF!</v>
      </c>
    </row>
    <row r="470" spans="1:11" s="125" customFormat="1">
      <c r="A470" s="34">
        <v>5</v>
      </c>
      <c r="B470" s="35" t="s">
        <v>4148</v>
      </c>
      <c r="C470" s="34" t="s">
        <v>1</v>
      </c>
      <c r="D470" s="35" t="s">
        <v>4149</v>
      </c>
      <c r="E470" s="36">
        <v>59569.440000000002</v>
      </c>
      <c r="F470" s="149"/>
      <c r="G470" s="36">
        <v>57398.559999999998</v>
      </c>
      <c r="H470" s="36">
        <v>0</v>
      </c>
      <c r="I470" s="36">
        <v>2170.88</v>
      </c>
      <c r="J470" s="125" t="e">
        <f>VLOOKUP(B470,#REF!,1,0)</f>
        <v>#REF!</v>
      </c>
      <c r="K470" s="125" t="e">
        <f>VLOOKUP(B470,#REF!,1,0)</f>
        <v>#REF!</v>
      </c>
    </row>
    <row r="471" spans="1:11" s="125" customFormat="1">
      <c r="A471" s="34">
        <v>6</v>
      </c>
      <c r="B471" s="35" t="s">
        <v>4150</v>
      </c>
      <c r="C471" s="34" t="s">
        <v>4151</v>
      </c>
      <c r="D471" s="35" t="s">
        <v>4152</v>
      </c>
      <c r="E471" s="36">
        <v>59569.440000000002</v>
      </c>
      <c r="F471" s="149"/>
      <c r="G471" s="36">
        <v>57398.559999999998</v>
      </c>
      <c r="H471" s="36">
        <v>0</v>
      </c>
      <c r="I471" s="36">
        <v>2170.88</v>
      </c>
      <c r="J471" s="125" t="e">
        <f>VLOOKUP(B471,#REF!,1,0)</f>
        <v>#REF!</v>
      </c>
      <c r="K471" s="125" t="e">
        <f>VLOOKUP(B471,#REF!,1,0)</f>
        <v>#REF!</v>
      </c>
    </row>
    <row r="472" spans="1:11" s="125" customFormat="1">
      <c r="A472" s="34">
        <v>4</v>
      </c>
      <c r="B472" s="35" t="s">
        <v>4153</v>
      </c>
      <c r="C472" s="34" t="s">
        <v>1</v>
      </c>
      <c r="D472" s="35" t="s">
        <v>4154</v>
      </c>
      <c r="E472" s="36">
        <v>423200.63</v>
      </c>
      <c r="F472" s="149"/>
      <c r="G472" s="36">
        <v>91593.99</v>
      </c>
      <c r="H472" s="36">
        <v>70318.25</v>
      </c>
      <c r="I472" s="36">
        <v>401924.89</v>
      </c>
      <c r="J472" s="125" t="e">
        <f>VLOOKUP(B472,#REF!,1,0)</f>
        <v>#REF!</v>
      </c>
      <c r="K472" s="125" t="e">
        <f>VLOOKUP(B472,#REF!,1,0)</f>
        <v>#REF!</v>
      </c>
    </row>
    <row r="473" spans="1:11" s="125" customFormat="1">
      <c r="A473" s="34">
        <v>6</v>
      </c>
      <c r="B473" s="35" t="s">
        <v>4155</v>
      </c>
      <c r="C473" s="34" t="s">
        <v>4156</v>
      </c>
      <c r="D473" s="35" t="s">
        <v>4157</v>
      </c>
      <c r="E473" s="36">
        <v>83648.259999999995</v>
      </c>
      <c r="F473" s="149"/>
      <c r="G473" s="36">
        <v>91593.99</v>
      </c>
      <c r="H473" s="36">
        <v>21329.4</v>
      </c>
      <c r="I473" s="36">
        <v>13383.67</v>
      </c>
      <c r="J473" s="125" t="e">
        <f>VLOOKUP(B473,#REF!,1,0)</f>
        <v>#REF!</v>
      </c>
      <c r="K473" s="125" t="e">
        <f>VLOOKUP(B473,#REF!,1,0)</f>
        <v>#REF!</v>
      </c>
    </row>
    <row r="474" spans="1:11" s="125" customFormat="1">
      <c r="A474" s="34">
        <v>6</v>
      </c>
      <c r="B474" s="35" t="s">
        <v>4158</v>
      </c>
      <c r="C474" s="34" t="s">
        <v>4159</v>
      </c>
      <c r="D474" s="35" t="s">
        <v>4160</v>
      </c>
      <c r="E474" s="36">
        <v>339552.37</v>
      </c>
      <c r="F474" s="149"/>
      <c r="G474" s="36">
        <v>0</v>
      </c>
      <c r="H474" s="36">
        <v>48988.85</v>
      </c>
      <c r="I474" s="36">
        <v>388541.22</v>
      </c>
      <c r="J474" s="125" t="e">
        <f>VLOOKUP(B474,#REF!,1,0)</f>
        <v>#REF!</v>
      </c>
      <c r="K474" s="125" t="e">
        <f>VLOOKUP(B474,#REF!,1,0)</f>
        <v>#REF!</v>
      </c>
    </row>
    <row r="475" spans="1:11" s="125" customFormat="1">
      <c r="A475" s="34">
        <v>4</v>
      </c>
      <c r="B475" s="35" t="s">
        <v>4161</v>
      </c>
      <c r="C475" s="34" t="s">
        <v>1</v>
      </c>
      <c r="D475" s="35" t="s">
        <v>4162</v>
      </c>
      <c r="E475" s="36">
        <v>257077.31</v>
      </c>
      <c r="F475" s="149"/>
      <c r="G475" s="36">
        <v>59659.21</v>
      </c>
      <c r="H475" s="36">
        <v>48215.56</v>
      </c>
      <c r="I475" s="36">
        <v>245633.66</v>
      </c>
      <c r="J475" s="125" t="e">
        <f>VLOOKUP(B475,#REF!,1,0)</f>
        <v>#REF!</v>
      </c>
      <c r="K475" s="125" t="e">
        <f>VLOOKUP(B475,#REF!,1,0)</f>
        <v>#REF!</v>
      </c>
    </row>
    <row r="476" spans="1:11" s="125" customFormat="1">
      <c r="A476" s="34">
        <v>6</v>
      </c>
      <c r="B476" s="35" t="s">
        <v>4163</v>
      </c>
      <c r="C476" s="34" t="s">
        <v>4164</v>
      </c>
      <c r="D476" s="35" t="s">
        <v>4165</v>
      </c>
      <c r="E476" s="36">
        <v>257077.31</v>
      </c>
      <c r="F476" s="149"/>
      <c r="G476" s="36">
        <v>59659.21</v>
      </c>
      <c r="H476" s="36">
        <v>48215.56</v>
      </c>
      <c r="I476" s="36">
        <v>245633.66</v>
      </c>
      <c r="J476" s="125" t="e">
        <f>VLOOKUP(B476,#REF!,1,0)</f>
        <v>#REF!</v>
      </c>
      <c r="K476" s="125" t="e">
        <f>VLOOKUP(B476,#REF!,1,0)</f>
        <v>#REF!</v>
      </c>
    </row>
    <row r="477" spans="1:11" s="125" customFormat="1">
      <c r="A477" s="34">
        <v>3</v>
      </c>
      <c r="B477" s="35" t="s">
        <v>4166</v>
      </c>
      <c r="C477" s="34" t="s">
        <v>1</v>
      </c>
      <c r="D477" s="35" t="s">
        <v>4167</v>
      </c>
      <c r="E477" s="36">
        <v>428980.09</v>
      </c>
      <c r="F477" s="149"/>
      <c r="G477" s="36">
        <v>865896.05</v>
      </c>
      <c r="H477" s="36">
        <v>905377.37</v>
      </c>
      <c r="I477" s="36">
        <v>468461.41</v>
      </c>
      <c r="J477" s="125" t="e">
        <f>VLOOKUP(B477,#REF!,1,0)</f>
        <v>#REF!</v>
      </c>
      <c r="K477" s="125" t="e">
        <f>VLOOKUP(B477,#REF!,1,0)</f>
        <v>#REF!</v>
      </c>
    </row>
    <row r="478" spans="1:11" s="125" customFormat="1">
      <c r="A478" s="34">
        <v>4</v>
      </c>
      <c r="B478" s="35" t="s">
        <v>4176</v>
      </c>
      <c r="C478" s="34" t="s">
        <v>1</v>
      </c>
      <c r="D478" s="35" t="s">
        <v>4177</v>
      </c>
      <c r="E478" s="36">
        <v>428980.09</v>
      </c>
      <c r="F478" s="149"/>
      <c r="G478" s="36">
        <v>865896.05</v>
      </c>
      <c r="H478" s="36">
        <v>905377.37</v>
      </c>
      <c r="I478" s="36">
        <v>468461.41</v>
      </c>
      <c r="J478" s="125" t="e">
        <f>VLOOKUP(B478,#REF!,1,0)</f>
        <v>#REF!</v>
      </c>
      <c r="K478" s="125" t="e">
        <f>VLOOKUP(B478,#REF!,1,0)</f>
        <v>#REF!</v>
      </c>
    </row>
    <row r="479" spans="1:11" s="125" customFormat="1">
      <c r="A479" s="34">
        <v>5</v>
      </c>
      <c r="B479" s="35" t="s">
        <v>4178</v>
      </c>
      <c r="C479" s="34" t="s">
        <v>1</v>
      </c>
      <c r="D479" s="35" t="s">
        <v>4179</v>
      </c>
      <c r="E479" s="36">
        <v>57555.43</v>
      </c>
      <c r="F479" s="149"/>
      <c r="G479" s="36">
        <v>109323.02</v>
      </c>
      <c r="H479" s="36">
        <v>94166.45</v>
      </c>
      <c r="I479" s="36">
        <v>42398.86</v>
      </c>
      <c r="J479" s="125" t="e">
        <f>VLOOKUP(B479,#REF!,1,0)</f>
        <v>#REF!</v>
      </c>
      <c r="K479" s="125" t="e">
        <f>VLOOKUP(B479,#REF!,1,0)</f>
        <v>#REF!</v>
      </c>
    </row>
    <row r="480" spans="1:11" s="125" customFormat="1">
      <c r="A480" s="34">
        <v>6</v>
      </c>
      <c r="B480" s="35" t="s">
        <v>4180</v>
      </c>
      <c r="C480" s="34" t="s">
        <v>4181</v>
      </c>
      <c r="D480" s="35" t="s">
        <v>4182</v>
      </c>
      <c r="E480" s="36">
        <v>7888.02</v>
      </c>
      <c r="F480" s="149"/>
      <c r="G480" s="36">
        <v>7238.65</v>
      </c>
      <c r="H480" s="36">
        <v>4571.1000000000004</v>
      </c>
      <c r="I480" s="36">
        <v>5220.47</v>
      </c>
      <c r="J480" s="125" t="e">
        <f>VLOOKUP(B480,#REF!,1,0)</f>
        <v>#REF!</v>
      </c>
      <c r="K480" s="125" t="e">
        <f>VLOOKUP(B480,#REF!,1,0)</f>
        <v>#REF!</v>
      </c>
    </row>
    <row r="481" spans="1:11" s="125" customFormat="1">
      <c r="A481" s="34">
        <v>6</v>
      </c>
      <c r="B481" s="35" t="s">
        <v>4183</v>
      </c>
      <c r="C481" s="34" t="s">
        <v>4184</v>
      </c>
      <c r="D481" s="35" t="s">
        <v>4185</v>
      </c>
      <c r="E481" s="36">
        <v>33986.51</v>
      </c>
      <c r="F481" s="149"/>
      <c r="G481" s="36">
        <v>61140.21</v>
      </c>
      <c r="H481" s="36">
        <v>50719.26</v>
      </c>
      <c r="I481" s="36">
        <v>23565.56</v>
      </c>
      <c r="J481" s="125" t="e">
        <f>VLOOKUP(B481,#REF!,1,0)</f>
        <v>#REF!</v>
      </c>
      <c r="K481" s="125" t="e">
        <f>VLOOKUP(B481,#REF!,1,0)</f>
        <v>#REF!</v>
      </c>
    </row>
    <row r="482" spans="1:11" s="125" customFormat="1">
      <c r="A482" s="34">
        <v>6</v>
      </c>
      <c r="B482" s="35" t="s">
        <v>4186</v>
      </c>
      <c r="C482" s="34" t="s">
        <v>4187</v>
      </c>
      <c r="D482" s="35" t="s">
        <v>4188</v>
      </c>
      <c r="E482" s="36">
        <v>2715.93</v>
      </c>
      <c r="F482" s="149"/>
      <c r="G482" s="36">
        <v>5308.33</v>
      </c>
      <c r="H482" s="36">
        <v>4722.07</v>
      </c>
      <c r="I482" s="36">
        <v>2129.67</v>
      </c>
      <c r="J482" s="125" t="e">
        <f>VLOOKUP(B482,#REF!,1,0)</f>
        <v>#REF!</v>
      </c>
      <c r="K482" s="125" t="e">
        <f>VLOOKUP(B482,#REF!,1,0)</f>
        <v>#REF!</v>
      </c>
    </row>
    <row r="483" spans="1:11" s="125" customFormat="1">
      <c r="A483" s="34">
        <v>6</v>
      </c>
      <c r="B483" s="35" t="s">
        <v>4189</v>
      </c>
      <c r="C483" s="34" t="s">
        <v>4190</v>
      </c>
      <c r="D483" s="35" t="s">
        <v>4191</v>
      </c>
      <c r="E483" s="36">
        <v>10670.89</v>
      </c>
      <c r="F483" s="149"/>
      <c r="G483" s="36">
        <v>10670.89</v>
      </c>
      <c r="H483" s="36">
        <v>9251.4500000000007</v>
      </c>
      <c r="I483" s="36">
        <v>9251.4500000000007</v>
      </c>
      <c r="J483" s="125" t="e">
        <f>VLOOKUP(B483,#REF!,1,0)</f>
        <v>#REF!</v>
      </c>
      <c r="K483" s="125" t="e">
        <f>VLOOKUP(B483,#REF!,1,0)</f>
        <v>#REF!</v>
      </c>
    </row>
    <row r="484" spans="1:11" s="125" customFormat="1">
      <c r="A484" s="34">
        <v>6</v>
      </c>
      <c r="B484" s="35" t="s">
        <v>4192</v>
      </c>
      <c r="C484" s="34" t="s">
        <v>4193</v>
      </c>
      <c r="D484" s="35" t="s">
        <v>4194</v>
      </c>
      <c r="E484" s="36">
        <v>2233.94</v>
      </c>
      <c r="F484" s="149"/>
      <c r="G484" s="36">
        <v>2233.94</v>
      </c>
      <c r="H484" s="36">
        <v>2231.71</v>
      </c>
      <c r="I484" s="36">
        <v>2231.71</v>
      </c>
      <c r="J484" s="125" t="e">
        <f>VLOOKUP(B484,#REF!,1,0)</f>
        <v>#REF!</v>
      </c>
      <c r="K484" s="125" t="e">
        <f>VLOOKUP(B484,#REF!,1,0)</f>
        <v>#REF!</v>
      </c>
    </row>
    <row r="485" spans="1:11" s="125" customFormat="1">
      <c r="A485" s="34">
        <v>5</v>
      </c>
      <c r="B485" s="35" t="s">
        <v>4195</v>
      </c>
      <c r="C485" s="34" t="s">
        <v>1</v>
      </c>
      <c r="D485" s="35" t="s">
        <v>4196</v>
      </c>
      <c r="E485" s="36">
        <v>317742.31</v>
      </c>
      <c r="F485" s="149"/>
      <c r="G485" s="36">
        <v>574265.19999999995</v>
      </c>
      <c r="H485" s="36">
        <v>637667.59</v>
      </c>
      <c r="I485" s="36">
        <v>381144.7</v>
      </c>
      <c r="J485" s="125" t="e">
        <f>VLOOKUP(B485,#REF!,1,0)</f>
        <v>#REF!</v>
      </c>
      <c r="K485" s="125" t="e">
        <f>VLOOKUP(B485,#REF!,1,0)</f>
        <v>#REF!</v>
      </c>
    </row>
    <row r="486" spans="1:11" s="125" customFormat="1">
      <c r="A486" s="34">
        <v>6</v>
      </c>
      <c r="B486" s="35" t="s">
        <v>4197</v>
      </c>
      <c r="C486" s="34" t="s">
        <v>4198</v>
      </c>
      <c r="D486" s="35" t="s">
        <v>4188</v>
      </c>
      <c r="E486" s="36">
        <v>65559.929999999993</v>
      </c>
      <c r="F486" s="149"/>
      <c r="G486" s="36">
        <v>65559.929999999993</v>
      </c>
      <c r="H486" s="36">
        <v>93876.83</v>
      </c>
      <c r="I486" s="36">
        <v>93876.83</v>
      </c>
      <c r="J486" s="125" t="e">
        <f>VLOOKUP(B486,#REF!,1,0)</f>
        <v>#REF!</v>
      </c>
      <c r="K486" s="125" t="e">
        <f>VLOOKUP(B486,#REF!,1,0)</f>
        <v>#REF!</v>
      </c>
    </row>
    <row r="487" spans="1:11" s="125" customFormat="1">
      <c r="A487" s="34">
        <v>6</v>
      </c>
      <c r="B487" s="35" t="s">
        <v>4199</v>
      </c>
      <c r="C487" s="34" t="s">
        <v>4200</v>
      </c>
      <c r="D487" s="35" t="s">
        <v>4185</v>
      </c>
      <c r="E487" s="36">
        <v>205501.25</v>
      </c>
      <c r="F487" s="149"/>
      <c r="G487" s="36">
        <v>422629.36</v>
      </c>
      <c r="H487" s="36">
        <v>447092.42</v>
      </c>
      <c r="I487" s="36">
        <v>229964.31</v>
      </c>
      <c r="J487" s="125" t="e">
        <f>VLOOKUP(B487,#REF!,1,0)</f>
        <v>#REF!</v>
      </c>
      <c r="K487" s="125" t="e">
        <f>VLOOKUP(B487,#REF!,1,0)</f>
        <v>#REF!</v>
      </c>
    </row>
    <row r="488" spans="1:11" s="125" customFormat="1">
      <c r="A488" s="34">
        <v>6</v>
      </c>
      <c r="B488" s="35" t="s">
        <v>4201</v>
      </c>
      <c r="C488" s="34" t="s">
        <v>4202</v>
      </c>
      <c r="D488" s="35" t="s">
        <v>4203</v>
      </c>
      <c r="E488" s="36">
        <v>45649.13</v>
      </c>
      <c r="F488" s="149"/>
      <c r="G488" s="36">
        <v>79545.83</v>
      </c>
      <c r="H488" s="36">
        <v>90200.26</v>
      </c>
      <c r="I488" s="36">
        <v>56303.56</v>
      </c>
      <c r="J488" s="125" t="e">
        <f>VLOOKUP(B488,#REF!,1,0)</f>
        <v>#REF!</v>
      </c>
      <c r="K488" s="125" t="e">
        <f>VLOOKUP(B488,#REF!,1,0)</f>
        <v>#REF!</v>
      </c>
    </row>
    <row r="489" spans="1:11" s="125" customFormat="1">
      <c r="A489" s="34">
        <v>6</v>
      </c>
      <c r="B489" s="35" t="s">
        <v>4207</v>
      </c>
      <c r="C489" s="34" t="s">
        <v>4208</v>
      </c>
      <c r="D489" s="35" t="s">
        <v>4209</v>
      </c>
      <c r="E489" s="36">
        <v>1032</v>
      </c>
      <c r="F489" s="149"/>
      <c r="G489" s="36">
        <v>1032</v>
      </c>
      <c r="H489" s="36">
        <v>1000</v>
      </c>
      <c r="I489" s="36">
        <v>1000</v>
      </c>
      <c r="J489" s="125" t="e">
        <f>VLOOKUP(B489,#REF!,1,0)</f>
        <v>#REF!</v>
      </c>
      <c r="K489" s="125" t="e">
        <f>VLOOKUP(B489,#REF!,1,0)</f>
        <v>#REF!</v>
      </c>
    </row>
    <row r="490" spans="1:11" s="125" customFormat="1">
      <c r="A490" s="34">
        <v>5</v>
      </c>
      <c r="B490" s="35" t="s">
        <v>4210</v>
      </c>
      <c r="C490" s="34" t="s">
        <v>1</v>
      </c>
      <c r="D490" s="35" t="s">
        <v>2997</v>
      </c>
      <c r="E490" s="36">
        <v>53682.35</v>
      </c>
      <c r="F490" s="149"/>
      <c r="G490" s="36">
        <v>182307.83</v>
      </c>
      <c r="H490" s="36">
        <v>173543.33</v>
      </c>
      <c r="I490" s="36">
        <v>44917.85</v>
      </c>
      <c r="J490" s="125" t="e">
        <f>VLOOKUP(B490,#REF!,1,0)</f>
        <v>#REF!</v>
      </c>
      <c r="K490" s="125" t="e">
        <f>VLOOKUP(B490,#REF!,1,0)</f>
        <v>#REF!</v>
      </c>
    </row>
    <row r="491" spans="1:11" s="125" customFormat="1">
      <c r="A491" s="34">
        <v>6</v>
      </c>
      <c r="B491" s="35" t="s">
        <v>4211</v>
      </c>
      <c r="C491" s="34" t="s">
        <v>4212</v>
      </c>
      <c r="D491" s="35" t="s">
        <v>4213</v>
      </c>
      <c r="E491" s="36">
        <v>27221.43</v>
      </c>
      <c r="F491" s="149"/>
      <c r="G491" s="36">
        <v>135011.28</v>
      </c>
      <c r="H491" s="36">
        <v>126571.53</v>
      </c>
      <c r="I491" s="36">
        <v>18781.68</v>
      </c>
      <c r="J491" s="125" t="e">
        <f>VLOOKUP(B491,#REF!,1,0)</f>
        <v>#REF!</v>
      </c>
      <c r="K491" s="125" t="e">
        <f>VLOOKUP(B491,#REF!,1,0)</f>
        <v>#REF!</v>
      </c>
    </row>
    <row r="492" spans="1:11" s="125" customFormat="1">
      <c r="A492" s="34">
        <v>6</v>
      </c>
      <c r="B492" s="35" t="s">
        <v>4214</v>
      </c>
      <c r="C492" s="34" t="s">
        <v>4215</v>
      </c>
      <c r="D492" s="35" t="s">
        <v>4182</v>
      </c>
      <c r="E492" s="36">
        <v>13312.35</v>
      </c>
      <c r="F492" s="149"/>
      <c r="G492" s="36">
        <v>31910.36</v>
      </c>
      <c r="H492" s="36">
        <v>32273.75</v>
      </c>
      <c r="I492" s="36">
        <v>13675.74</v>
      </c>
      <c r="J492" s="125" t="e">
        <f>VLOOKUP(B492,#REF!,1,0)</f>
        <v>#REF!</v>
      </c>
      <c r="K492" s="125" t="e">
        <f>VLOOKUP(B492,#REF!,1,0)</f>
        <v>#REF!</v>
      </c>
    </row>
    <row r="493" spans="1:11" s="125" customFormat="1">
      <c r="A493" s="34">
        <v>6</v>
      </c>
      <c r="B493" s="35" t="s">
        <v>4216</v>
      </c>
      <c r="C493" s="34" t="s">
        <v>4217</v>
      </c>
      <c r="D493" s="35" t="s">
        <v>4218</v>
      </c>
      <c r="E493" s="36">
        <v>1813.14</v>
      </c>
      <c r="F493" s="149"/>
      <c r="G493" s="36">
        <v>3701.85</v>
      </c>
      <c r="H493" s="36">
        <v>3614.26</v>
      </c>
      <c r="I493" s="36">
        <v>1725.55</v>
      </c>
      <c r="J493" s="125" t="e">
        <f>VLOOKUP(B493,#REF!,1,0)</f>
        <v>#REF!</v>
      </c>
      <c r="K493" s="125" t="e">
        <f>VLOOKUP(B493,#REF!,1,0)</f>
        <v>#REF!</v>
      </c>
    </row>
    <row r="494" spans="1:11" s="125" customFormat="1">
      <c r="A494" s="34">
        <v>6</v>
      </c>
      <c r="B494" s="35" t="s">
        <v>4219</v>
      </c>
      <c r="C494" s="34" t="s">
        <v>4220</v>
      </c>
      <c r="D494" s="35" t="s">
        <v>4221</v>
      </c>
      <c r="E494" s="36">
        <v>11335.43</v>
      </c>
      <c r="F494" s="149"/>
      <c r="G494" s="36">
        <v>11684.34</v>
      </c>
      <c r="H494" s="36">
        <v>11083.79</v>
      </c>
      <c r="I494" s="36">
        <v>10734.88</v>
      </c>
      <c r="J494" s="125" t="e">
        <f>VLOOKUP(B494,#REF!,1,0)</f>
        <v>#REF!</v>
      </c>
      <c r="K494" s="125" t="e">
        <f>VLOOKUP(B494,#REF!,1,0)</f>
        <v>#REF!</v>
      </c>
    </row>
    <row r="495" spans="1:11" s="125" customFormat="1">
      <c r="A495" s="34">
        <v>3</v>
      </c>
      <c r="B495" s="35" t="s">
        <v>4222</v>
      </c>
      <c r="C495" s="34" t="s">
        <v>1</v>
      </c>
      <c r="D495" s="35" t="s">
        <v>4223</v>
      </c>
      <c r="E495" s="36">
        <v>6891569.1200000001</v>
      </c>
      <c r="F495" s="149"/>
      <c r="G495" s="36">
        <v>52040695.299999997</v>
      </c>
      <c r="H495" s="36">
        <v>53288217.119999997</v>
      </c>
      <c r="I495" s="36">
        <v>8139090.9400000004</v>
      </c>
      <c r="J495" s="125" t="e">
        <f>VLOOKUP(B495,#REF!,1,0)</f>
        <v>#REF!</v>
      </c>
      <c r="K495" s="125" t="e">
        <f>VLOOKUP(B495,#REF!,1,0)</f>
        <v>#REF!</v>
      </c>
    </row>
    <row r="496" spans="1:11" s="125" customFormat="1">
      <c r="A496" s="34">
        <v>4</v>
      </c>
      <c r="B496" s="35" t="s">
        <v>5976</v>
      </c>
      <c r="C496" s="34" t="s">
        <v>1</v>
      </c>
      <c r="D496" s="35" t="s">
        <v>5977</v>
      </c>
      <c r="E496" s="36">
        <v>224087.01</v>
      </c>
      <c r="F496" s="149"/>
      <c r="G496" s="36">
        <v>798928.36</v>
      </c>
      <c r="H496" s="36">
        <v>803673.72</v>
      </c>
      <c r="I496" s="36">
        <v>228832.37</v>
      </c>
      <c r="J496" s="125" t="e">
        <f>VLOOKUP(B496,#REF!,1,0)</f>
        <v>#REF!</v>
      </c>
      <c r="K496" s="125" t="e">
        <f>VLOOKUP(B496,#REF!,1,0)</f>
        <v>#REF!</v>
      </c>
    </row>
    <row r="497" spans="1:11" s="125" customFormat="1">
      <c r="A497" s="34">
        <v>6</v>
      </c>
      <c r="B497" s="35" t="s">
        <v>5978</v>
      </c>
      <c r="C497" s="34" t="s">
        <v>5979</v>
      </c>
      <c r="D497" s="35" t="s">
        <v>5980</v>
      </c>
      <c r="E497" s="36">
        <v>224087.01</v>
      </c>
      <c r="F497" s="149"/>
      <c r="G497" s="36">
        <v>682110.03</v>
      </c>
      <c r="H497" s="36">
        <v>686855.39</v>
      </c>
      <c r="I497" s="36">
        <v>228832.37</v>
      </c>
      <c r="J497" s="125" t="e">
        <f>VLOOKUP(B497,#REF!,1,0)</f>
        <v>#REF!</v>
      </c>
      <c r="K497" s="125" t="e">
        <f>VLOOKUP(B497,#REF!,1,0)</f>
        <v>#REF!</v>
      </c>
    </row>
    <row r="498" spans="1:11" s="125" customFormat="1">
      <c r="A498" s="34">
        <v>4</v>
      </c>
      <c r="B498" s="35" t="s">
        <v>4224</v>
      </c>
      <c r="C498" s="34" t="s">
        <v>1</v>
      </c>
      <c r="D498" s="35" t="s">
        <v>4225</v>
      </c>
      <c r="E498" s="36">
        <v>992521.17</v>
      </c>
      <c r="F498" s="149"/>
      <c r="G498" s="36">
        <v>6506605.6699999999</v>
      </c>
      <c r="H498" s="36">
        <v>7371989.4400000004</v>
      </c>
      <c r="I498" s="36">
        <v>1857904.94</v>
      </c>
      <c r="J498" s="125" t="e">
        <f>VLOOKUP(B498,#REF!,1,0)</f>
        <v>#REF!</v>
      </c>
      <c r="K498" s="125" t="e">
        <f>VLOOKUP(B498,#REF!,1,0)</f>
        <v>#REF!</v>
      </c>
    </row>
    <row r="499" spans="1:11" s="125" customFormat="1">
      <c r="A499" s="34">
        <v>5</v>
      </c>
      <c r="B499" s="35" t="s">
        <v>4226</v>
      </c>
      <c r="C499" s="34" t="s">
        <v>1</v>
      </c>
      <c r="D499" s="35" t="s">
        <v>4227</v>
      </c>
      <c r="E499" s="36">
        <v>992521.17</v>
      </c>
      <c r="F499" s="149"/>
      <c r="G499" s="36">
        <v>6506605.6699999999</v>
      </c>
      <c r="H499" s="36">
        <v>7371989.4400000004</v>
      </c>
      <c r="I499" s="36">
        <v>1857904.94</v>
      </c>
      <c r="J499" s="125" t="e">
        <f>VLOOKUP(B499,#REF!,1,0)</f>
        <v>#REF!</v>
      </c>
      <c r="K499" s="125" t="e">
        <f>VLOOKUP(B499,#REF!,1,0)</f>
        <v>#REF!</v>
      </c>
    </row>
    <row r="500" spans="1:11" s="125" customFormat="1">
      <c r="A500" s="34">
        <v>6</v>
      </c>
      <c r="B500" s="35" t="s">
        <v>4228</v>
      </c>
      <c r="C500" s="34" t="s">
        <v>4229</v>
      </c>
      <c r="D500" s="35" t="s">
        <v>4230</v>
      </c>
      <c r="E500" s="36">
        <v>992521.17</v>
      </c>
      <c r="F500" s="149"/>
      <c r="G500" s="36">
        <v>6506604.8700000001</v>
      </c>
      <c r="H500" s="36">
        <v>7371988.6399999997</v>
      </c>
      <c r="I500" s="36">
        <v>1857904.94</v>
      </c>
      <c r="J500" s="125" t="e">
        <f>VLOOKUP(B500,#REF!,1,0)</f>
        <v>#REF!</v>
      </c>
      <c r="K500" s="125" t="e">
        <f>VLOOKUP(B500,#REF!,1,0)</f>
        <v>#REF!</v>
      </c>
    </row>
    <row r="501" spans="1:11" s="125" customFormat="1">
      <c r="A501" s="34">
        <v>4</v>
      </c>
      <c r="B501" s="35" t="s">
        <v>4231</v>
      </c>
      <c r="C501" s="34" t="s">
        <v>1</v>
      </c>
      <c r="D501" s="35" t="s">
        <v>4232</v>
      </c>
      <c r="E501" s="36">
        <v>1882054.39</v>
      </c>
      <c r="F501" s="149"/>
      <c r="G501" s="36">
        <v>2304316.9900000002</v>
      </c>
      <c r="H501" s="36">
        <v>2450939.91</v>
      </c>
      <c r="I501" s="36">
        <v>2028677.31</v>
      </c>
      <c r="J501" s="125" t="e">
        <f>VLOOKUP(B501,#REF!,1,0)</f>
        <v>#REF!</v>
      </c>
      <c r="K501" s="125" t="e">
        <f>VLOOKUP(B501,#REF!,1,0)</f>
        <v>#REF!</v>
      </c>
    </row>
    <row r="502" spans="1:11" s="125" customFormat="1">
      <c r="A502" s="34">
        <v>5</v>
      </c>
      <c r="B502" s="35" t="s">
        <v>4233</v>
      </c>
      <c r="C502" s="34" t="s">
        <v>1</v>
      </c>
      <c r="D502" s="35" t="s">
        <v>4234</v>
      </c>
      <c r="E502" s="36">
        <v>1469115.41</v>
      </c>
      <c r="F502" s="149"/>
      <c r="G502" s="36">
        <v>1230720.18</v>
      </c>
      <c r="H502" s="36">
        <v>1324040.22</v>
      </c>
      <c r="I502" s="36">
        <v>1562435.45</v>
      </c>
      <c r="J502" s="125" t="e">
        <f>VLOOKUP(B502,#REF!,1,0)</f>
        <v>#REF!</v>
      </c>
      <c r="K502" s="125" t="e">
        <f>VLOOKUP(B502,#REF!,1,0)</f>
        <v>#REF!</v>
      </c>
    </row>
    <row r="503" spans="1:11" s="125" customFormat="1">
      <c r="A503" s="34">
        <v>6</v>
      </c>
      <c r="B503" s="35" t="s">
        <v>4235</v>
      </c>
      <c r="C503" s="34" t="s">
        <v>4236</v>
      </c>
      <c r="D503" s="35" t="s">
        <v>4230</v>
      </c>
      <c r="E503" s="36">
        <v>208162.54</v>
      </c>
      <c r="F503" s="149"/>
      <c r="G503" s="36">
        <v>858388.32</v>
      </c>
      <c r="H503" s="36">
        <v>873180.08</v>
      </c>
      <c r="I503" s="36">
        <v>222954.3</v>
      </c>
      <c r="J503" s="125" t="e">
        <f>VLOOKUP(B503,#REF!,1,0)</f>
        <v>#REF!</v>
      </c>
      <c r="K503" s="125" t="e">
        <f>VLOOKUP(B503,#REF!,1,0)</f>
        <v>#REF!</v>
      </c>
    </row>
    <row r="504" spans="1:11" s="125" customFormat="1">
      <c r="A504" s="34">
        <v>6</v>
      </c>
      <c r="B504" s="35" t="s">
        <v>4237</v>
      </c>
      <c r="C504" s="34" t="s">
        <v>4238</v>
      </c>
      <c r="D504" s="35" t="s">
        <v>4239</v>
      </c>
      <c r="E504" s="36">
        <v>77037.53</v>
      </c>
      <c r="F504" s="149"/>
      <c r="G504" s="36">
        <v>220891.59</v>
      </c>
      <c r="H504" s="36">
        <v>287399.69</v>
      </c>
      <c r="I504" s="36">
        <v>143545.63</v>
      </c>
      <c r="J504" s="125" t="e">
        <f>VLOOKUP(B504,#REF!,1,0)</f>
        <v>#REF!</v>
      </c>
      <c r="K504" s="125" t="e">
        <f>VLOOKUP(B504,#REF!,1,0)</f>
        <v>#REF!</v>
      </c>
    </row>
    <row r="505" spans="1:11" s="125" customFormat="1">
      <c r="A505" s="34">
        <v>6</v>
      </c>
      <c r="B505" s="35" t="s">
        <v>4240</v>
      </c>
      <c r="C505" s="34" t="s">
        <v>4241</v>
      </c>
      <c r="D505" s="35" t="s">
        <v>4242</v>
      </c>
      <c r="E505" s="36">
        <v>511036.2</v>
      </c>
      <c r="F505" s="149"/>
      <c r="G505" s="36">
        <v>81996.460000000006</v>
      </c>
      <c r="H505" s="36">
        <v>58614.78</v>
      </c>
      <c r="I505" s="36">
        <v>487654.52</v>
      </c>
      <c r="J505" s="125" t="e">
        <f>VLOOKUP(B505,#REF!,1,0)</f>
        <v>#REF!</v>
      </c>
      <c r="K505" s="125" t="e">
        <f>VLOOKUP(B505,#REF!,1,0)</f>
        <v>#REF!</v>
      </c>
    </row>
    <row r="506" spans="1:11" s="125" customFormat="1">
      <c r="A506" s="34">
        <v>6</v>
      </c>
      <c r="B506" s="35" t="s">
        <v>4243</v>
      </c>
      <c r="C506" s="34" t="s">
        <v>4244</v>
      </c>
      <c r="D506" s="35" t="s">
        <v>4245</v>
      </c>
      <c r="E506" s="36">
        <v>131482.51</v>
      </c>
      <c r="F506" s="149"/>
      <c r="G506" s="36">
        <v>21000.1</v>
      </c>
      <c r="H506" s="36">
        <v>14997.47</v>
      </c>
      <c r="I506" s="36">
        <v>125479.88</v>
      </c>
      <c r="J506" s="125" t="e">
        <f>VLOOKUP(B506,#REF!,1,0)</f>
        <v>#REF!</v>
      </c>
      <c r="K506" s="125" t="e">
        <f>VLOOKUP(B506,#REF!,1,0)</f>
        <v>#REF!</v>
      </c>
    </row>
    <row r="507" spans="1:11" s="125" customFormat="1">
      <c r="A507" s="34">
        <v>6</v>
      </c>
      <c r="B507" s="35" t="s">
        <v>4246</v>
      </c>
      <c r="C507" s="34" t="s">
        <v>4247</v>
      </c>
      <c r="D507" s="35" t="s">
        <v>4248</v>
      </c>
      <c r="E507" s="36">
        <v>40669.879999999997</v>
      </c>
      <c r="F507" s="149"/>
      <c r="G507" s="36">
        <v>6454.37</v>
      </c>
      <c r="H507" s="36">
        <v>4627.8999999999996</v>
      </c>
      <c r="I507" s="36">
        <v>38843.410000000003</v>
      </c>
      <c r="J507" s="125" t="e">
        <f>VLOOKUP(B507,#REF!,1,0)</f>
        <v>#REF!</v>
      </c>
      <c r="K507" s="125" t="e">
        <f>VLOOKUP(B507,#REF!,1,0)</f>
        <v>#REF!</v>
      </c>
    </row>
    <row r="508" spans="1:11" s="125" customFormat="1">
      <c r="A508" s="34">
        <v>6</v>
      </c>
      <c r="B508" s="35" t="s">
        <v>4249</v>
      </c>
      <c r="C508" s="34" t="s">
        <v>4250</v>
      </c>
      <c r="D508" s="35" t="s">
        <v>4251</v>
      </c>
      <c r="E508" s="36">
        <v>5110.37</v>
      </c>
      <c r="F508" s="149"/>
      <c r="G508" s="36">
        <v>816.45</v>
      </c>
      <c r="H508" s="36">
        <v>582.61</v>
      </c>
      <c r="I508" s="36">
        <v>4876.53</v>
      </c>
      <c r="J508" s="125" t="e">
        <f>VLOOKUP(B508,#REF!,1,0)</f>
        <v>#REF!</v>
      </c>
      <c r="K508" s="125" t="e">
        <f>VLOOKUP(B508,#REF!,1,0)</f>
        <v>#REF!</v>
      </c>
    </row>
    <row r="509" spans="1:11" s="125" customFormat="1">
      <c r="A509" s="34">
        <v>6</v>
      </c>
      <c r="B509" s="35" t="s">
        <v>4252</v>
      </c>
      <c r="C509" s="34" t="s">
        <v>4253</v>
      </c>
      <c r="D509" s="35" t="s">
        <v>4254</v>
      </c>
      <c r="E509" s="36">
        <v>378276.18</v>
      </c>
      <c r="F509" s="149"/>
      <c r="G509" s="36">
        <v>20378.5</v>
      </c>
      <c r="H509" s="36">
        <v>52330.34</v>
      </c>
      <c r="I509" s="36">
        <v>410228.02</v>
      </c>
      <c r="J509" s="125" t="e">
        <f>VLOOKUP(B509,#REF!,1,0)</f>
        <v>#REF!</v>
      </c>
      <c r="K509" s="125" t="e">
        <f>VLOOKUP(B509,#REF!,1,0)</f>
        <v>#REF!</v>
      </c>
    </row>
    <row r="510" spans="1:11" s="125" customFormat="1">
      <c r="A510" s="34">
        <v>6</v>
      </c>
      <c r="B510" s="35" t="s">
        <v>4255</v>
      </c>
      <c r="C510" s="34" t="s">
        <v>4256</v>
      </c>
      <c r="D510" s="35" t="s">
        <v>4257</v>
      </c>
      <c r="E510" s="36">
        <v>97128.54</v>
      </c>
      <c r="F510" s="149"/>
      <c r="G510" s="36">
        <v>4415.1000000000004</v>
      </c>
      <c r="H510" s="36">
        <v>13199.87</v>
      </c>
      <c r="I510" s="36">
        <v>105913.31</v>
      </c>
      <c r="J510" s="125" t="e">
        <f>VLOOKUP(B510,#REF!,1,0)</f>
        <v>#REF!</v>
      </c>
      <c r="K510" s="125" t="e">
        <f>VLOOKUP(B510,#REF!,1,0)</f>
        <v>#REF!</v>
      </c>
    </row>
    <row r="511" spans="1:11" s="125" customFormat="1">
      <c r="A511" s="34">
        <v>6</v>
      </c>
      <c r="B511" s="35" t="s">
        <v>4258</v>
      </c>
      <c r="C511" s="34" t="s">
        <v>4259</v>
      </c>
      <c r="D511" s="35" t="s">
        <v>4260</v>
      </c>
      <c r="E511" s="36">
        <v>14024.29</v>
      </c>
      <c r="F511" s="149"/>
      <c r="G511" s="36">
        <v>1894.55</v>
      </c>
      <c r="H511" s="36">
        <v>4081.57</v>
      </c>
      <c r="I511" s="36">
        <v>16211.31</v>
      </c>
      <c r="J511" s="125" t="e">
        <f>VLOOKUP(B511,#REF!,1,0)</f>
        <v>#REF!</v>
      </c>
      <c r="K511" s="125" t="e">
        <f>VLOOKUP(B511,#REF!,1,0)</f>
        <v>#REF!</v>
      </c>
    </row>
    <row r="512" spans="1:11" s="125" customFormat="1">
      <c r="A512" s="34">
        <v>6</v>
      </c>
      <c r="B512" s="35" t="s">
        <v>4261</v>
      </c>
      <c r="C512" s="34" t="s">
        <v>4262</v>
      </c>
      <c r="D512" s="35" t="s">
        <v>4263</v>
      </c>
      <c r="E512" s="36">
        <v>3797.99</v>
      </c>
      <c r="F512" s="149"/>
      <c r="G512" s="36">
        <v>195.36</v>
      </c>
      <c r="H512" s="36">
        <v>512.80999999999995</v>
      </c>
      <c r="I512" s="36">
        <v>4115.4399999999996</v>
      </c>
      <c r="J512" s="125" t="e">
        <f>VLOOKUP(B512,#REF!,1,0)</f>
        <v>#REF!</v>
      </c>
      <c r="K512" s="125" t="e">
        <f>VLOOKUP(B512,#REF!,1,0)</f>
        <v>#REF!</v>
      </c>
    </row>
    <row r="513" spans="1:11" s="125" customFormat="1">
      <c r="A513" s="34">
        <v>6</v>
      </c>
      <c r="B513" s="35" t="s">
        <v>4264</v>
      </c>
      <c r="C513" s="34" t="s">
        <v>4265</v>
      </c>
      <c r="D513" s="35" t="s">
        <v>3337</v>
      </c>
      <c r="E513" s="36">
        <v>2389.38</v>
      </c>
      <c r="F513" s="149"/>
      <c r="G513" s="36">
        <v>14289.38</v>
      </c>
      <c r="H513" s="36">
        <v>14513.1</v>
      </c>
      <c r="I513" s="36">
        <v>2613.1</v>
      </c>
      <c r="J513" s="125" t="e">
        <f>VLOOKUP(B513,#REF!,1,0)</f>
        <v>#REF!</v>
      </c>
      <c r="K513" s="125" t="e">
        <f>VLOOKUP(B513,#REF!,1,0)</f>
        <v>#REF!</v>
      </c>
    </row>
    <row r="514" spans="1:11" s="125" customFormat="1">
      <c r="A514" s="34">
        <v>5</v>
      </c>
      <c r="B514" s="35" t="s">
        <v>4266</v>
      </c>
      <c r="C514" s="34" t="s">
        <v>1</v>
      </c>
      <c r="D514" s="35" t="s">
        <v>4267</v>
      </c>
      <c r="E514" s="36">
        <v>284770.90000000002</v>
      </c>
      <c r="F514" s="149"/>
      <c r="G514" s="36">
        <v>1073596.81</v>
      </c>
      <c r="H514" s="36">
        <v>1117480.83</v>
      </c>
      <c r="I514" s="36">
        <v>328654.92</v>
      </c>
      <c r="J514" s="125" t="e">
        <f>VLOOKUP(B514,#REF!,1,0)</f>
        <v>#REF!</v>
      </c>
      <c r="K514" s="125" t="e">
        <f>VLOOKUP(B514,#REF!,1,0)</f>
        <v>#REF!</v>
      </c>
    </row>
    <row r="515" spans="1:11" s="125" customFormat="1">
      <c r="A515" s="34">
        <v>6</v>
      </c>
      <c r="B515" s="35" t="s">
        <v>4268</v>
      </c>
      <c r="C515" s="34" t="s">
        <v>4269</v>
      </c>
      <c r="D515" s="35" t="s">
        <v>4270</v>
      </c>
      <c r="E515" s="36">
        <v>13445.74</v>
      </c>
      <c r="F515" s="149"/>
      <c r="G515" s="36">
        <v>33093.82</v>
      </c>
      <c r="H515" s="36">
        <v>35173.050000000003</v>
      </c>
      <c r="I515" s="36">
        <v>15524.97</v>
      </c>
      <c r="J515" s="125" t="e">
        <f>VLOOKUP(B515,#REF!,1,0)</f>
        <v>#REF!</v>
      </c>
      <c r="K515" s="125" t="e">
        <f>VLOOKUP(B515,#REF!,1,0)</f>
        <v>#REF!</v>
      </c>
    </row>
    <row r="516" spans="1:11" s="125" customFormat="1">
      <c r="A516" s="34">
        <v>6</v>
      </c>
      <c r="B516" s="35" t="s">
        <v>4271</v>
      </c>
      <c r="C516" s="34" t="s">
        <v>4272</v>
      </c>
      <c r="D516" s="35" t="s">
        <v>4273</v>
      </c>
      <c r="E516" s="36">
        <v>55387.71</v>
      </c>
      <c r="F516" s="149"/>
      <c r="G516" s="36">
        <v>87348.55</v>
      </c>
      <c r="H516" s="36">
        <v>98000.34</v>
      </c>
      <c r="I516" s="36">
        <v>66039.5</v>
      </c>
      <c r="J516" s="125" t="e">
        <f>VLOOKUP(B516,#REF!,1,0)</f>
        <v>#REF!</v>
      </c>
      <c r="K516" s="125" t="e">
        <f>VLOOKUP(B516,#REF!,1,0)</f>
        <v>#REF!</v>
      </c>
    </row>
    <row r="517" spans="1:11" s="125" customFormat="1">
      <c r="A517" s="34">
        <v>6</v>
      </c>
      <c r="B517" s="35" t="s">
        <v>4274</v>
      </c>
      <c r="C517" s="34" t="s">
        <v>4275</v>
      </c>
      <c r="D517" s="35" t="s">
        <v>4276</v>
      </c>
      <c r="E517" s="36">
        <v>25440</v>
      </c>
      <c r="F517" s="149"/>
      <c r="G517" s="36">
        <v>4240</v>
      </c>
      <c r="H517" s="36">
        <v>0</v>
      </c>
      <c r="I517" s="36">
        <v>21200</v>
      </c>
      <c r="J517" s="125" t="e">
        <f>VLOOKUP(B517,#REF!,1,0)</f>
        <v>#REF!</v>
      </c>
      <c r="K517" s="125" t="e">
        <f>VLOOKUP(B517,#REF!,1,0)</f>
        <v>#REF!</v>
      </c>
    </row>
    <row r="518" spans="1:11" s="125" customFormat="1">
      <c r="A518" s="34">
        <v>6</v>
      </c>
      <c r="B518" s="35" t="s">
        <v>4277</v>
      </c>
      <c r="C518" s="34" t="s">
        <v>4278</v>
      </c>
      <c r="D518" s="35" t="s">
        <v>4279</v>
      </c>
      <c r="E518" s="36">
        <v>23630.080000000002</v>
      </c>
      <c r="F518" s="149"/>
      <c r="G518" s="36">
        <v>58100.52</v>
      </c>
      <c r="H518" s="36">
        <v>59101.57</v>
      </c>
      <c r="I518" s="36">
        <v>24631.13</v>
      </c>
      <c r="J518" s="125" t="e">
        <f>VLOOKUP(B518,#REF!,1,0)</f>
        <v>#REF!</v>
      </c>
      <c r="K518" s="125" t="e">
        <f>VLOOKUP(B518,#REF!,1,0)</f>
        <v>#REF!</v>
      </c>
    </row>
    <row r="519" spans="1:11" s="125" customFormat="1">
      <c r="A519" s="34">
        <v>6</v>
      </c>
      <c r="B519" s="35" t="s">
        <v>5983</v>
      </c>
      <c r="C519" s="34" t="s">
        <v>5984</v>
      </c>
      <c r="D519" s="35" t="s">
        <v>4999</v>
      </c>
      <c r="E519" s="36">
        <v>150</v>
      </c>
      <c r="F519" s="149"/>
      <c r="G519" s="36">
        <v>650</v>
      </c>
      <c r="H519" s="36">
        <v>3000</v>
      </c>
      <c r="I519" s="36">
        <v>2500</v>
      </c>
      <c r="J519" s="125" t="e">
        <f>VLOOKUP(B519,#REF!,1,0)</f>
        <v>#REF!</v>
      </c>
      <c r="K519" s="125" t="e">
        <f>VLOOKUP(B519,#REF!,1,0)</f>
        <v>#REF!</v>
      </c>
    </row>
    <row r="520" spans="1:11" s="125" customFormat="1">
      <c r="A520" s="34">
        <v>6</v>
      </c>
      <c r="B520" s="35" t="s">
        <v>5753</v>
      </c>
      <c r="C520" s="34" t="s">
        <v>5754</v>
      </c>
      <c r="D520" s="35" t="s">
        <v>5755</v>
      </c>
      <c r="E520" s="36">
        <v>5579.39</v>
      </c>
      <c r="F520" s="149"/>
      <c r="G520" s="36">
        <v>63951.89</v>
      </c>
      <c r="H520" s="36">
        <v>64676.11</v>
      </c>
      <c r="I520" s="36">
        <v>6303.61</v>
      </c>
      <c r="J520" s="125" t="e">
        <f>VLOOKUP(B520,#REF!,1,0)</f>
        <v>#REF!</v>
      </c>
      <c r="K520" s="125" t="e">
        <f>VLOOKUP(B520,#REF!,1,0)</f>
        <v>#REF!</v>
      </c>
    </row>
    <row r="521" spans="1:11" s="125" customFormat="1">
      <c r="A521" s="34">
        <v>6</v>
      </c>
      <c r="B521" s="35" t="s">
        <v>5756</v>
      </c>
      <c r="C521" s="34" t="s">
        <v>5757</v>
      </c>
      <c r="D521" s="35" t="s">
        <v>5758</v>
      </c>
      <c r="E521" s="36">
        <v>0</v>
      </c>
      <c r="F521" s="149"/>
      <c r="G521" s="36">
        <v>36758.36</v>
      </c>
      <c r="H521" s="36">
        <v>38772.94</v>
      </c>
      <c r="I521" s="36">
        <v>2014.58</v>
      </c>
      <c r="J521" s="125" t="e">
        <f>VLOOKUP(B521,#REF!,1,0)</f>
        <v>#REF!</v>
      </c>
      <c r="K521" s="125" t="e">
        <f>VLOOKUP(B521,#REF!,1,0)</f>
        <v>#REF!</v>
      </c>
    </row>
    <row r="522" spans="1:11" s="125" customFormat="1">
      <c r="A522" s="34">
        <v>6</v>
      </c>
      <c r="B522" s="35" t="s">
        <v>4280</v>
      </c>
      <c r="C522" s="34" t="s">
        <v>4281</v>
      </c>
      <c r="D522" s="35" t="s">
        <v>4282</v>
      </c>
      <c r="E522" s="36">
        <v>0</v>
      </c>
      <c r="F522" s="149"/>
      <c r="G522" s="36">
        <v>158134.92000000001</v>
      </c>
      <c r="H522" s="36">
        <v>161473</v>
      </c>
      <c r="I522" s="36">
        <v>3338.08</v>
      </c>
      <c r="J522" s="144" t="e">
        <f>VLOOKUP(B522,#REF!,1,0)</f>
        <v>#REF!</v>
      </c>
      <c r="K522" s="125" t="e">
        <f>VLOOKUP(B522,#REF!,1,0)</f>
        <v>#REF!</v>
      </c>
    </row>
    <row r="523" spans="1:11" s="125" customFormat="1">
      <c r="A523" s="34">
        <v>6</v>
      </c>
      <c r="B523" s="35" t="s">
        <v>5988</v>
      </c>
      <c r="C523" s="34" t="s">
        <v>5989</v>
      </c>
      <c r="D523" s="35" t="s">
        <v>5156</v>
      </c>
      <c r="E523" s="36">
        <v>1075</v>
      </c>
      <c r="F523" s="149"/>
      <c r="G523" s="36">
        <v>3813.72</v>
      </c>
      <c r="H523" s="36">
        <v>3813.72</v>
      </c>
      <c r="I523" s="36">
        <v>1075</v>
      </c>
      <c r="J523" s="125" t="e">
        <f>VLOOKUP(B523,#REF!,1,0)</f>
        <v>#REF!</v>
      </c>
      <c r="K523" s="125" t="e">
        <f>VLOOKUP(B523,#REF!,1,0)</f>
        <v>#REF!</v>
      </c>
    </row>
    <row r="524" spans="1:11" s="125" customFormat="1">
      <c r="A524" s="34">
        <v>6</v>
      </c>
      <c r="B524" s="35" t="s">
        <v>4286</v>
      </c>
      <c r="C524" s="34" t="s">
        <v>4287</v>
      </c>
      <c r="D524" s="35" t="s">
        <v>4288</v>
      </c>
      <c r="E524" s="36">
        <v>5739.9</v>
      </c>
      <c r="F524" s="149"/>
      <c r="G524" s="36">
        <v>5739.9</v>
      </c>
      <c r="H524" s="36">
        <v>5939.5</v>
      </c>
      <c r="I524" s="36">
        <v>5939.5</v>
      </c>
      <c r="J524" s="125" t="e">
        <f>VLOOKUP(B524,#REF!,1,0)</f>
        <v>#REF!</v>
      </c>
      <c r="K524" s="125" t="e">
        <f>VLOOKUP(B524,#REF!,1,0)</f>
        <v>#REF!</v>
      </c>
    </row>
    <row r="525" spans="1:11" s="125" customFormat="1">
      <c r="A525" s="34">
        <v>6</v>
      </c>
      <c r="B525" s="35" t="s">
        <v>4289</v>
      </c>
      <c r="C525" s="34" t="s">
        <v>4290</v>
      </c>
      <c r="D525" s="35" t="s">
        <v>4291</v>
      </c>
      <c r="E525" s="36">
        <v>74787.67</v>
      </c>
      <c r="F525" s="149"/>
      <c r="G525" s="36">
        <v>75927.67</v>
      </c>
      <c r="H525" s="36">
        <v>107870.9</v>
      </c>
      <c r="I525" s="36">
        <v>106730.9</v>
      </c>
      <c r="J525" s="125" t="e">
        <f>VLOOKUP(B525,#REF!,1,0)</f>
        <v>#REF!</v>
      </c>
      <c r="K525" s="125" t="e">
        <f>VLOOKUP(B525,#REF!,1,0)</f>
        <v>#REF!</v>
      </c>
    </row>
    <row r="526" spans="1:11" s="125" customFormat="1">
      <c r="A526" s="34">
        <v>6</v>
      </c>
      <c r="B526" s="35" t="s">
        <v>4292</v>
      </c>
      <c r="C526" s="34" t="s">
        <v>4293</v>
      </c>
      <c r="D526" s="35" t="s">
        <v>4294</v>
      </c>
      <c r="E526" s="36">
        <v>72007.33</v>
      </c>
      <c r="F526" s="149"/>
      <c r="G526" s="36">
        <v>285814.45</v>
      </c>
      <c r="H526" s="36">
        <v>287164.77</v>
      </c>
      <c r="I526" s="36">
        <v>73357.649999999994</v>
      </c>
      <c r="J526" s="125" t="e">
        <f>VLOOKUP(B526,#REF!,1,0)</f>
        <v>#REF!</v>
      </c>
      <c r="K526" s="125" t="e">
        <f>VLOOKUP(B526,#REF!,1,0)</f>
        <v>#REF!</v>
      </c>
    </row>
    <row r="527" spans="1:11" s="125" customFormat="1">
      <c r="A527" s="34">
        <v>5</v>
      </c>
      <c r="B527" s="35" t="s">
        <v>4295</v>
      </c>
      <c r="C527" s="34" t="s">
        <v>1</v>
      </c>
      <c r="D527" s="35" t="s">
        <v>4296</v>
      </c>
      <c r="E527" s="36">
        <v>128168.08</v>
      </c>
      <c r="F527" s="149"/>
      <c r="G527" s="36">
        <v>0</v>
      </c>
      <c r="H527" s="36">
        <v>9418.86</v>
      </c>
      <c r="I527" s="36">
        <v>137586.94</v>
      </c>
      <c r="J527" s="144" t="e">
        <f>VLOOKUP(B527,#REF!,1,0)</f>
        <v>#REF!</v>
      </c>
      <c r="K527" s="125" t="e">
        <f>VLOOKUP(B527,#REF!,1,0)</f>
        <v>#REF!</v>
      </c>
    </row>
    <row r="528" spans="1:11" s="125" customFormat="1">
      <c r="A528" s="34">
        <v>6</v>
      </c>
      <c r="B528" s="35" t="s">
        <v>4297</v>
      </c>
      <c r="C528" s="34" t="s">
        <v>4298</v>
      </c>
      <c r="D528" s="35" t="s">
        <v>4299</v>
      </c>
      <c r="E528" s="36">
        <v>3171.65</v>
      </c>
      <c r="F528" s="149"/>
      <c r="G528" s="36">
        <v>0</v>
      </c>
      <c r="H528" s="36">
        <v>0</v>
      </c>
      <c r="I528" s="36">
        <v>3171.65</v>
      </c>
      <c r="J528" s="125" t="e">
        <f>VLOOKUP(B528,#REF!,1,0)</f>
        <v>#REF!</v>
      </c>
      <c r="K528" s="125" t="e">
        <f>VLOOKUP(B528,#REF!,1,0)</f>
        <v>#REF!</v>
      </c>
    </row>
    <row r="529" spans="1:11" s="125" customFormat="1">
      <c r="A529" s="34">
        <v>6</v>
      </c>
      <c r="B529" s="35" t="s">
        <v>4300</v>
      </c>
      <c r="C529" s="34" t="s">
        <v>4301</v>
      </c>
      <c r="D529" s="35" t="s">
        <v>4302</v>
      </c>
      <c r="E529" s="36">
        <v>124996.43</v>
      </c>
      <c r="F529" s="149"/>
      <c r="G529" s="36">
        <v>0</v>
      </c>
      <c r="H529" s="36">
        <v>9418.86</v>
      </c>
      <c r="I529" s="36">
        <v>134415.29</v>
      </c>
      <c r="J529" s="125" t="e">
        <f>VLOOKUP(B529,#REF!,1,0)</f>
        <v>#REF!</v>
      </c>
      <c r="K529" s="125" t="e">
        <f>VLOOKUP(B529,#REF!,1,0)</f>
        <v>#REF!</v>
      </c>
    </row>
    <row r="530" spans="1:11" s="125" customFormat="1">
      <c r="A530" s="34">
        <v>4</v>
      </c>
      <c r="B530" s="35" t="s">
        <v>4303</v>
      </c>
      <c r="C530" s="34" t="s">
        <v>1</v>
      </c>
      <c r="D530" s="35" t="s">
        <v>4304</v>
      </c>
      <c r="E530" s="36">
        <v>2362522.1</v>
      </c>
      <c r="F530" s="149"/>
      <c r="G530" s="36">
        <v>4434.59</v>
      </c>
      <c r="H530" s="36">
        <v>9098.08</v>
      </c>
      <c r="I530" s="36">
        <v>2367185.59</v>
      </c>
      <c r="J530" s="125" t="e">
        <f>VLOOKUP(B530,#REF!,1,0)</f>
        <v>#REF!</v>
      </c>
      <c r="K530" s="125" t="e">
        <f>VLOOKUP(B530,#REF!,1,0)</f>
        <v>#REF!</v>
      </c>
    </row>
    <row r="531" spans="1:11" s="125" customFormat="1" ht="22.5">
      <c r="A531" s="34">
        <v>5</v>
      </c>
      <c r="B531" s="35" t="s">
        <v>4310</v>
      </c>
      <c r="C531" s="34" t="s">
        <v>1</v>
      </c>
      <c r="D531" s="35" t="s">
        <v>5915</v>
      </c>
      <c r="E531" s="36">
        <v>2310693.23</v>
      </c>
      <c r="F531" s="149"/>
      <c r="G531" s="36">
        <v>0</v>
      </c>
      <c r="H531" s="36">
        <v>5498.08</v>
      </c>
      <c r="I531" s="36">
        <v>2316191.31</v>
      </c>
      <c r="J531" s="125" t="e">
        <f>VLOOKUP(B531,#REF!,1,0)</f>
        <v>#REF!</v>
      </c>
      <c r="K531" s="125" t="e">
        <f>VLOOKUP(B531,#REF!,1,0)</f>
        <v>#REF!</v>
      </c>
    </row>
    <row r="532" spans="1:11" s="125" customFormat="1">
      <c r="A532" s="34">
        <v>6</v>
      </c>
      <c r="B532" s="35" t="s">
        <v>4312</v>
      </c>
      <c r="C532" s="34" t="s">
        <v>4313</v>
      </c>
      <c r="D532" s="35" t="s">
        <v>4314</v>
      </c>
      <c r="E532" s="36">
        <v>718182.08</v>
      </c>
      <c r="F532" s="149"/>
      <c r="G532" s="36">
        <v>0</v>
      </c>
      <c r="H532" s="36">
        <v>5498.08</v>
      </c>
      <c r="I532" s="36">
        <v>723680.16</v>
      </c>
      <c r="J532" s="125" t="e">
        <f>VLOOKUP(B532,#REF!,1,0)</f>
        <v>#REF!</v>
      </c>
      <c r="K532" s="125" t="e">
        <f>VLOOKUP(B532,#REF!,1,0)</f>
        <v>#REF!</v>
      </c>
    </row>
    <row r="533" spans="1:11" s="125" customFormat="1">
      <c r="A533" s="34">
        <v>6</v>
      </c>
      <c r="B533" s="35" t="s">
        <v>4315</v>
      </c>
      <c r="C533" s="34" t="s">
        <v>4316</v>
      </c>
      <c r="D533" s="35" t="s">
        <v>4317</v>
      </c>
      <c r="E533" s="36">
        <v>1592511.15</v>
      </c>
      <c r="F533" s="149"/>
      <c r="G533" s="36">
        <v>0</v>
      </c>
      <c r="H533" s="36">
        <v>0</v>
      </c>
      <c r="I533" s="36">
        <v>1592511.15</v>
      </c>
      <c r="J533" s="125" t="e">
        <f>VLOOKUP(B533,#REF!,1,0)</f>
        <v>#REF!</v>
      </c>
      <c r="K533" s="125" t="e">
        <f>VLOOKUP(B533,#REF!,1,0)</f>
        <v>#REF!</v>
      </c>
    </row>
    <row r="534" spans="1:11" s="125" customFormat="1">
      <c r="A534" s="34">
        <v>5</v>
      </c>
      <c r="B534" s="35" t="s">
        <v>4318</v>
      </c>
      <c r="C534" s="34" t="s">
        <v>1</v>
      </c>
      <c r="D534" s="35" t="s">
        <v>4319</v>
      </c>
      <c r="E534" s="36">
        <v>51828.87</v>
      </c>
      <c r="F534" s="149"/>
      <c r="G534" s="36">
        <v>834.59</v>
      </c>
      <c r="H534" s="36">
        <v>0</v>
      </c>
      <c r="I534" s="36">
        <v>50994.28</v>
      </c>
      <c r="J534" s="125" t="e">
        <f>VLOOKUP(B534,#REF!,1,0)</f>
        <v>#REF!</v>
      </c>
      <c r="K534" s="125" t="e">
        <f>VLOOKUP(B534,#REF!,1,0)</f>
        <v>#REF!</v>
      </c>
    </row>
    <row r="535" spans="1:11" s="125" customFormat="1">
      <c r="A535" s="34">
        <v>6</v>
      </c>
      <c r="B535" s="35" t="s">
        <v>4320</v>
      </c>
      <c r="C535" s="34" t="s">
        <v>4321</v>
      </c>
      <c r="D535" s="35" t="s">
        <v>4322</v>
      </c>
      <c r="E535" s="36">
        <v>51828.87</v>
      </c>
      <c r="F535" s="149"/>
      <c r="G535" s="36">
        <v>834.59</v>
      </c>
      <c r="H535" s="36">
        <v>0</v>
      </c>
      <c r="I535" s="36">
        <v>50994.28</v>
      </c>
      <c r="J535" s="125" t="e">
        <f>VLOOKUP(B535,#REF!,1,0)</f>
        <v>#REF!</v>
      </c>
      <c r="K535" s="125" t="e">
        <f>VLOOKUP(B535,#REF!,1,0)</f>
        <v>#REF!</v>
      </c>
    </row>
    <row r="536" spans="1:11" s="125" customFormat="1">
      <c r="A536" s="34">
        <v>4</v>
      </c>
      <c r="B536" s="35" t="s">
        <v>4323</v>
      </c>
      <c r="C536" s="34" t="s">
        <v>1</v>
      </c>
      <c r="D536" s="35" t="s">
        <v>4324</v>
      </c>
      <c r="E536" s="36">
        <v>231681.31</v>
      </c>
      <c r="F536" s="149"/>
      <c r="G536" s="36">
        <v>83349.899999999994</v>
      </c>
      <c r="H536" s="36">
        <v>52165.29</v>
      </c>
      <c r="I536" s="36">
        <v>200496.7</v>
      </c>
      <c r="J536" s="125" t="e">
        <f>VLOOKUP(B536,#REF!,1,0)</f>
        <v>#REF!</v>
      </c>
      <c r="K536" s="125" t="e">
        <f>VLOOKUP(B536,#REF!,1,0)</f>
        <v>#REF!</v>
      </c>
    </row>
    <row r="537" spans="1:11" s="125" customFormat="1">
      <c r="A537" s="34">
        <v>5</v>
      </c>
      <c r="B537" s="35" t="s">
        <v>4325</v>
      </c>
      <c r="C537" s="34" t="s">
        <v>1</v>
      </c>
      <c r="D537" s="35" t="s">
        <v>4326</v>
      </c>
      <c r="E537" s="36">
        <v>231681.31</v>
      </c>
      <c r="F537" s="149"/>
      <c r="G537" s="36">
        <v>83349.899999999994</v>
      </c>
      <c r="H537" s="36">
        <v>52165.29</v>
      </c>
      <c r="I537" s="36">
        <v>200496.7</v>
      </c>
      <c r="J537" s="125" t="e">
        <f>VLOOKUP(B537,#REF!,1,0)</f>
        <v>#REF!</v>
      </c>
      <c r="K537" s="125" t="e">
        <f>VLOOKUP(B537,#REF!,1,0)</f>
        <v>#REF!</v>
      </c>
    </row>
    <row r="538" spans="1:11" s="125" customFormat="1">
      <c r="A538" s="34">
        <v>6</v>
      </c>
      <c r="B538" s="35" t="s">
        <v>4327</v>
      </c>
      <c r="C538" s="34" t="s">
        <v>4328</v>
      </c>
      <c r="D538" s="35" t="s">
        <v>4329</v>
      </c>
      <c r="E538" s="36">
        <v>231681.31</v>
      </c>
      <c r="F538" s="149"/>
      <c r="G538" s="36">
        <v>83349.899999999994</v>
      </c>
      <c r="H538" s="36">
        <v>52165.29</v>
      </c>
      <c r="I538" s="36">
        <v>200496.7</v>
      </c>
      <c r="J538" s="125" t="e">
        <f>VLOOKUP(B538,#REF!,1,0)</f>
        <v>#REF!</v>
      </c>
      <c r="K538" s="125" t="e">
        <f>VLOOKUP(B538,#REF!,1,0)</f>
        <v>#REF!</v>
      </c>
    </row>
    <row r="539" spans="1:11" s="125" customFormat="1">
      <c r="A539" s="34">
        <v>4</v>
      </c>
      <c r="B539" s="35" t="s">
        <v>4330</v>
      </c>
      <c r="C539" s="34" t="s">
        <v>1</v>
      </c>
      <c r="D539" s="35" t="s">
        <v>4331</v>
      </c>
      <c r="E539" s="36">
        <v>1198703.1399999999</v>
      </c>
      <c r="F539" s="149"/>
      <c r="G539" s="36">
        <v>41501863.850000001</v>
      </c>
      <c r="H539" s="36">
        <v>41759154.740000002</v>
      </c>
      <c r="I539" s="36">
        <v>1455994.03</v>
      </c>
      <c r="J539" s="125" t="e">
        <f>VLOOKUP(B539,#REF!,1,0)</f>
        <v>#REF!</v>
      </c>
      <c r="K539" s="125" t="e">
        <f>VLOOKUP(B539,#REF!,1,0)</f>
        <v>#REF!</v>
      </c>
    </row>
    <row r="540" spans="1:11" s="125" customFormat="1">
      <c r="A540" s="34">
        <v>6</v>
      </c>
      <c r="B540" s="35" t="s">
        <v>4332</v>
      </c>
      <c r="C540" s="34" t="s">
        <v>4333</v>
      </c>
      <c r="D540" s="35" t="s">
        <v>3285</v>
      </c>
      <c r="E540" s="36">
        <v>5038.24</v>
      </c>
      <c r="F540" s="149"/>
      <c r="G540" s="36">
        <v>3153.83</v>
      </c>
      <c r="H540" s="36">
        <v>2674.58</v>
      </c>
      <c r="I540" s="36">
        <v>4558.99</v>
      </c>
      <c r="J540" s="125" t="e">
        <f>VLOOKUP(B540,#REF!,1,0)</f>
        <v>#REF!</v>
      </c>
      <c r="K540" s="125" t="e">
        <f>VLOOKUP(B540,#REF!,1,0)</f>
        <v>#REF!</v>
      </c>
    </row>
    <row r="541" spans="1:11" s="125" customFormat="1">
      <c r="A541" s="34">
        <v>6</v>
      </c>
      <c r="B541" s="35" t="s">
        <v>4334</v>
      </c>
      <c r="C541" s="34" t="s">
        <v>4335</v>
      </c>
      <c r="D541" s="35" t="s">
        <v>3282</v>
      </c>
      <c r="E541" s="36">
        <v>12704.93</v>
      </c>
      <c r="F541" s="149"/>
      <c r="G541" s="36">
        <v>2502.9699999999998</v>
      </c>
      <c r="H541" s="36">
        <v>3135.07</v>
      </c>
      <c r="I541" s="36">
        <v>13337.03</v>
      </c>
      <c r="J541" s="125" t="e">
        <f>VLOOKUP(B541,#REF!,1,0)</f>
        <v>#REF!</v>
      </c>
      <c r="K541" s="125" t="e">
        <f>VLOOKUP(B541,#REF!,1,0)</f>
        <v>#REF!</v>
      </c>
    </row>
    <row r="542" spans="1:11" s="125" customFormat="1">
      <c r="A542" s="34">
        <v>6</v>
      </c>
      <c r="B542" s="35" t="s">
        <v>4336</v>
      </c>
      <c r="C542" s="34" t="s">
        <v>4337</v>
      </c>
      <c r="D542" s="35" t="s">
        <v>4338</v>
      </c>
      <c r="E542" s="36">
        <v>43783.02</v>
      </c>
      <c r="F542" s="149"/>
      <c r="G542" s="36">
        <v>4387401.32</v>
      </c>
      <c r="H542" s="36">
        <v>4367400.9000000004</v>
      </c>
      <c r="I542" s="36">
        <v>23782.6</v>
      </c>
      <c r="J542" s="125" t="e">
        <f>VLOOKUP(B542,#REF!,1,0)</f>
        <v>#REF!</v>
      </c>
      <c r="K542" s="125" t="e">
        <f>VLOOKUP(B542,#REF!,1,0)</f>
        <v>#REF!</v>
      </c>
    </row>
    <row r="543" spans="1:11" s="125" customFormat="1">
      <c r="A543" s="34">
        <v>6</v>
      </c>
      <c r="B543" s="35" t="s">
        <v>4339</v>
      </c>
      <c r="C543" s="34" t="s">
        <v>4340</v>
      </c>
      <c r="D543" s="35" t="s">
        <v>4341</v>
      </c>
      <c r="E543" s="36">
        <v>18100</v>
      </c>
      <c r="F543" s="149"/>
      <c r="G543" s="36">
        <v>214063.39</v>
      </c>
      <c r="H543" s="36">
        <v>201543.39</v>
      </c>
      <c r="I543" s="36">
        <v>5580</v>
      </c>
      <c r="J543" s="125" t="e">
        <f>VLOOKUP(B543,#REF!,1,0)</f>
        <v>#REF!</v>
      </c>
      <c r="K543" s="125" t="e">
        <f>VLOOKUP(B543,#REF!,1,0)</f>
        <v>#REF!</v>
      </c>
    </row>
    <row r="544" spans="1:11" s="125" customFormat="1">
      <c r="A544" s="34">
        <v>6</v>
      </c>
      <c r="B544" s="35" t="s">
        <v>4342</v>
      </c>
      <c r="C544" s="34" t="s">
        <v>4343</v>
      </c>
      <c r="D544" s="35" t="s">
        <v>4344</v>
      </c>
      <c r="E544" s="36">
        <v>49322.84</v>
      </c>
      <c r="F544" s="149"/>
      <c r="G544" s="36">
        <v>49322.84</v>
      </c>
      <c r="H544" s="36">
        <v>47688.78</v>
      </c>
      <c r="I544" s="36">
        <v>47688.78</v>
      </c>
      <c r="J544" s="125" t="e">
        <f>VLOOKUP(B544,#REF!,1,0)</f>
        <v>#REF!</v>
      </c>
      <c r="K544" s="125" t="e">
        <f>VLOOKUP(B544,#REF!,1,0)</f>
        <v>#REF!</v>
      </c>
    </row>
    <row r="545" spans="1:11" s="125" customFormat="1">
      <c r="A545" s="34">
        <v>6</v>
      </c>
      <c r="B545" s="35" t="s">
        <v>4345</v>
      </c>
      <c r="C545" s="34" t="s">
        <v>4346</v>
      </c>
      <c r="D545" s="35" t="s">
        <v>4347</v>
      </c>
      <c r="E545" s="36">
        <v>28789.599999999999</v>
      </c>
      <c r="F545" s="149"/>
      <c r="G545" s="36">
        <v>2020617.41</v>
      </c>
      <c r="H545" s="36">
        <v>2043810.39</v>
      </c>
      <c r="I545" s="36">
        <v>51982.58</v>
      </c>
      <c r="J545" s="125" t="e">
        <f>VLOOKUP(B545,#REF!,1,0)</f>
        <v>#REF!</v>
      </c>
      <c r="K545" s="125" t="e">
        <f>VLOOKUP(B545,#REF!,1,0)</f>
        <v>#REF!</v>
      </c>
    </row>
    <row r="546" spans="1:11" s="125" customFormat="1">
      <c r="A546" s="34">
        <v>6</v>
      </c>
      <c r="B546" s="35" t="s">
        <v>4348</v>
      </c>
      <c r="C546" s="34" t="s">
        <v>4349</v>
      </c>
      <c r="D546" s="35" t="s">
        <v>4350</v>
      </c>
      <c r="E546" s="36">
        <v>1040964.51</v>
      </c>
      <c r="F546" s="149"/>
      <c r="G546" s="36">
        <v>34743183.390000001</v>
      </c>
      <c r="H546" s="36">
        <v>35011282.93</v>
      </c>
      <c r="I546" s="36">
        <v>1309064.05</v>
      </c>
      <c r="J546" s="125" t="e">
        <f>VLOOKUP(B546,#REF!,1,0)</f>
        <v>#REF!</v>
      </c>
      <c r="K546" s="125" t="e">
        <f>VLOOKUP(B546,#REF!,1,0)</f>
        <v>#REF!</v>
      </c>
    </row>
    <row r="547" spans="1:11" s="125" customFormat="1">
      <c r="A547" s="34">
        <v>1</v>
      </c>
      <c r="B547" s="35" t="s">
        <v>4351</v>
      </c>
      <c r="C547" s="34" t="s">
        <v>1</v>
      </c>
      <c r="D547" s="35" t="s">
        <v>4352</v>
      </c>
      <c r="E547" s="36">
        <v>38623391.299999997</v>
      </c>
      <c r="F547" s="149"/>
      <c r="G547" s="36">
        <v>117328.99</v>
      </c>
      <c r="H547" s="36">
        <v>136748.97</v>
      </c>
      <c r="I547" s="36">
        <v>38642811.280000001</v>
      </c>
      <c r="J547" s="125" t="e">
        <f>VLOOKUP(B547,#REF!,1,0)</f>
        <v>#REF!</v>
      </c>
      <c r="K547" s="125" t="e">
        <f>VLOOKUP(B547,#REF!,1,0)</f>
        <v>#REF!</v>
      </c>
    </row>
    <row r="548" spans="1:11" s="125" customFormat="1">
      <c r="A548" s="34">
        <v>2</v>
      </c>
      <c r="B548" s="35" t="s">
        <v>4353</v>
      </c>
      <c r="C548" s="34" t="s">
        <v>1</v>
      </c>
      <c r="D548" s="35" t="s">
        <v>4354</v>
      </c>
      <c r="E548" s="36">
        <v>38623391.299999997</v>
      </c>
      <c r="F548" s="149"/>
      <c r="G548" s="36">
        <v>117328.99</v>
      </c>
      <c r="H548" s="36">
        <v>136748.97</v>
      </c>
      <c r="I548" s="36">
        <v>38642811.280000001</v>
      </c>
      <c r="J548" s="125" t="e">
        <f>VLOOKUP(B548,#REF!,1,0)</f>
        <v>#REF!</v>
      </c>
      <c r="K548" s="125" t="e">
        <f>VLOOKUP(B548,#REF!,1,0)</f>
        <v>#REF!</v>
      </c>
    </row>
    <row r="549" spans="1:11" s="125" customFormat="1">
      <c r="A549" s="34">
        <v>3</v>
      </c>
      <c r="B549" s="35" t="s">
        <v>4355</v>
      </c>
      <c r="C549" s="34" t="s">
        <v>1</v>
      </c>
      <c r="D549" s="35" t="s">
        <v>4356</v>
      </c>
      <c r="E549" s="36">
        <v>21915342.379999999</v>
      </c>
      <c r="F549" s="149"/>
      <c r="G549" s="36">
        <v>117328.99</v>
      </c>
      <c r="H549" s="36">
        <v>136748.97</v>
      </c>
      <c r="I549" s="36">
        <v>21934762.359999999</v>
      </c>
      <c r="J549" s="144" t="e">
        <f>VLOOKUP(B549,#REF!,1,0)</f>
        <v>#REF!</v>
      </c>
      <c r="K549" s="125" t="e">
        <f>VLOOKUP(B549,#REF!,1,0)</f>
        <v>#REF!</v>
      </c>
    </row>
    <row r="550" spans="1:11" s="125" customFormat="1">
      <c r="A550" s="34">
        <v>4</v>
      </c>
      <c r="B550" s="35" t="s">
        <v>4357</v>
      </c>
      <c r="C550" s="34" t="s">
        <v>1</v>
      </c>
      <c r="D550" s="35" t="s">
        <v>4358</v>
      </c>
      <c r="E550" s="36">
        <v>22011109.800000001</v>
      </c>
      <c r="F550" s="149"/>
      <c r="G550" s="36">
        <v>50227.58</v>
      </c>
      <c r="H550" s="36">
        <v>67101.41</v>
      </c>
      <c r="I550" s="36">
        <v>22027983.629999999</v>
      </c>
      <c r="J550" s="125" t="e">
        <f>VLOOKUP(B550,#REF!,1,0)</f>
        <v>#REF!</v>
      </c>
      <c r="K550" s="125" t="e">
        <f>VLOOKUP(B550,#REF!,1,0)</f>
        <v>#REF!</v>
      </c>
    </row>
    <row r="551" spans="1:11" s="125" customFormat="1">
      <c r="A551" s="34">
        <v>5</v>
      </c>
      <c r="B551" s="35" t="s">
        <v>4359</v>
      </c>
      <c r="C551" s="34" t="s">
        <v>1</v>
      </c>
      <c r="D551" s="35" t="s">
        <v>4360</v>
      </c>
      <c r="E551" s="36">
        <v>22011109.800000001</v>
      </c>
      <c r="F551" s="149"/>
      <c r="G551" s="36">
        <v>50227.58</v>
      </c>
      <c r="H551" s="36">
        <v>67101.41</v>
      </c>
      <c r="I551" s="36">
        <v>22027983.629999999</v>
      </c>
      <c r="J551" s="125" t="e">
        <f>VLOOKUP(B551,#REF!,1,0)</f>
        <v>#REF!</v>
      </c>
      <c r="K551" s="125" t="e">
        <f>VLOOKUP(B551,#REF!,1,0)</f>
        <v>#REF!</v>
      </c>
    </row>
    <row r="552" spans="1:11" s="125" customFormat="1">
      <c r="A552" s="34">
        <v>6</v>
      </c>
      <c r="B552" s="35" t="s">
        <v>4361</v>
      </c>
      <c r="C552" s="34" t="s">
        <v>4362</v>
      </c>
      <c r="D552" s="35" t="s">
        <v>4363</v>
      </c>
      <c r="E552" s="36">
        <v>22011109.800000001</v>
      </c>
      <c r="F552" s="149"/>
      <c r="G552" s="36">
        <v>50227.58</v>
      </c>
      <c r="H552" s="36">
        <v>67101.41</v>
      </c>
      <c r="I552" s="36">
        <v>22027983.629999999</v>
      </c>
      <c r="J552" s="125" t="e">
        <f>VLOOKUP(B552,#REF!,1,0)</f>
        <v>#REF!</v>
      </c>
      <c r="K552" s="125" t="e">
        <f>VLOOKUP(B552,#REF!,1,0)</f>
        <v>#REF!</v>
      </c>
    </row>
    <row r="553" spans="1:11" s="125" customFormat="1">
      <c r="A553" s="34">
        <v>4</v>
      </c>
      <c r="B553" s="35" t="s">
        <v>4364</v>
      </c>
      <c r="C553" s="34" t="s">
        <v>1</v>
      </c>
      <c r="D553" s="35" t="s">
        <v>4365</v>
      </c>
      <c r="E553" s="36">
        <v>-95767.42</v>
      </c>
      <c r="F553" s="149"/>
      <c r="G553" s="36">
        <v>67101.41</v>
      </c>
      <c r="H553" s="36">
        <v>69647.56</v>
      </c>
      <c r="I553" s="36">
        <v>-93221.27</v>
      </c>
      <c r="J553" s="125" t="e">
        <f>VLOOKUP(B553,#REF!,1,0)</f>
        <v>#REF!</v>
      </c>
      <c r="K553" s="125" t="e">
        <f>VLOOKUP(B553,#REF!,1,0)</f>
        <v>#REF!</v>
      </c>
    </row>
    <row r="554" spans="1:11" s="125" customFormat="1">
      <c r="A554" s="34">
        <v>6</v>
      </c>
      <c r="B554" s="35" t="s">
        <v>4366</v>
      </c>
      <c r="C554" s="34" t="s">
        <v>4367</v>
      </c>
      <c r="D554" s="35" t="s">
        <v>4368</v>
      </c>
      <c r="E554" s="36">
        <v>-95767.42</v>
      </c>
      <c r="F554" s="149"/>
      <c r="G554" s="36">
        <v>67101.41</v>
      </c>
      <c r="H554" s="36">
        <v>69647.56</v>
      </c>
      <c r="I554" s="36">
        <v>-93221.27</v>
      </c>
      <c r="J554" s="125" t="e">
        <f>VLOOKUP(B554,#REF!,1,0)</f>
        <v>#REF!</v>
      </c>
      <c r="K554" s="125" t="e">
        <f>VLOOKUP(B554,#REF!,1,0)</f>
        <v>#REF!</v>
      </c>
    </row>
    <row r="555" spans="1:11" s="125" customFormat="1">
      <c r="A555" s="34">
        <v>3</v>
      </c>
      <c r="B555" s="35" t="s">
        <v>4369</v>
      </c>
      <c r="C555" s="34" t="s">
        <v>1</v>
      </c>
      <c r="D555" s="35" t="s">
        <v>4370</v>
      </c>
      <c r="E555" s="36">
        <v>13616134.4</v>
      </c>
      <c r="F555" s="149"/>
      <c r="G555" s="36">
        <v>0</v>
      </c>
      <c r="H555" s="36">
        <v>0</v>
      </c>
      <c r="I555" s="36">
        <v>13616134.4</v>
      </c>
      <c r="J555" s="125" t="e">
        <f>VLOOKUP(B555,#REF!,1,0)</f>
        <v>#REF!</v>
      </c>
      <c r="K555" s="125" t="e">
        <f>VLOOKUP(B555,#REF!,1,0)</f>
        <v>#REF!</v>
      </c>
    </row>
    <row r="556" spans="1:11" s="125" customFormat="1">
      <c r="A556" s="34">
        <v>4</v>
      </c>
      <c r="B556" s="35" t="s">
        <v>4371</v>
      </c>
      <c r="C556" s="34" t="s">
        <v>1</v>
      </c>
      <c r="D556" s="35" t="s">
        <v>4372</v>
      </c>
      <c r="E556" s="36">
        <v>13616134.4</v>
      </c>
      <c r="F556" s="149"/>
      <c r="G556" s="36">
        <v>0</v>
      </c>
      <c r="H556" s="36">
        <v>0</v>
      </c>
      <c r="I556" s="36">
        <v>13616134.4</v>
      </c>
      <c r="J556" s="125" t="e">
        <f>VLOOKUP(B556,#REF!,1,0)</f>
        <v>#REF!</v>
      </c>
      <c r="K556" s="125" t="e">
        <f>VLOOKUP(B556,#REF!,1,0)</f>
        <v>#REF!</v>
      </c>
    </row>
    <row r="557" spans="1:11" s="125" customFormat="1">
      <c r="A557" s="34">
        <v>6</v>
      </c>
      <c r="B557" s="35" t="s">
        <v>4373</v>
      </c>
      <c r="C557" s="34" t="s">
        <v>4374</v>
      </c>
      <c r="D557" s="35" t="s">
        <v>4375</v>
      </c>
      <c r="E557" s="36">
        <v>13616134.4</v>
      </c>
      <c r="F557" s="149"/>
      <c r="G557" s="36">
        <v>0</v>
      </c>
      <c r="H557" s="36">
        <v>0</v>
      </c>
      <c r="I557" s="36">
        <v>13616134.4</v>
      </c>
      <c r="J557" s="125" t="e">
        <f>VLOOKUP(B557,#REF!,1,0)</f>
        <v>#REF!</v>
      </c>
      <c r="K557" s="125" t="e">
        <f>VLOOKUP(B557,#REF!,1,0)</f>
        <v>#REF!</v>
      </c>
    </row>
    <row r="558" spans="1:11" s="125" customFormat="1">
      <c r="A558" s="34">
        <v>3</v>
      </c>
      <c r="B558" s="35" t="s">
        <v>5780</v>
      </c>
      <c r="C558" s="34" t="s">
        <v>1</v>
      </c>
      <c r="D558" s="35" t="s">
        <v>5781</v>
      </c>
      <c r="E558" s="36">
        <v>3091914.52</v>
      </c>
      <c r="F558" s="149"/>
      <c r="G558" s="36">
        <v>0</v>
      </c>
      <c r="H558" s="36">
        <v>0</v>
      </c>
      <c r="I558" s="36">
        <v>3091914.52</v>
      </c>
      <c r="J558" s="125" t="e">
        <f>VLOOKUP(B558,#REF!,1,0)</f>
        <v>#REF!</v>
      </c>
      <c r="K558" s="125" t="e">
        <f>VLOOKUP(B558,#REF!,1,0)</f>
        <v>#REF!</v>
      </c>
    </row>
    <row r="559" spans="1:11" s="125" customFormat="1">
      <c r="A559" s="34">
        <v>4</v>
      </c>
      <c r="B559" s="35" t="s">
        <v>5782</v>
      </c>
      <c r="C559" s="34" t="s">
        <v>1</v>
      </c>
      <c r="D559" s="35" t="s">
        <v>5783</v>
      </c>
      <c r="E559" s="36">
        <v>3091914.52</v>
      </c>
      <c r="F559" s="149"/>
      <c r="G559" s="36">
        <v>0</v>
      </c>
      <c r="H559" s="36">
        <v>0</v>
      </c>
      <c r="I559" s="36">
        <v>3091914.52</v>
      </c>
      <c r="J559" s="125" t="e">
        <f>VLOOKUP(B559,#REF!,1,0)</f>
        <v>#REF!</v>
      </c>
      <c r="K559" s="125" t="e">
        <f>VLOOKUP(B559,#REF!,1,0)</f>
        <v>#REF!</v>
      </c>
    </row>
    <row r="560" spans="1:11" s="125" customFormat="1">
      <c r="A560" s="34">
        <v>6</v>
      </c>
      <c r="B560" s="35" t="s">
        <v>5784</v>
      </c>
      <c r="C560" s="34" t="s">
        <v>5785</v>
      </c>
      <c r="D560" s="35" t="s">
        <v>5786</v>
      </c>
      <c r="E560" s="36">
        <v>3091914.52</v>
      </c>
      <c r="F560" s="149"/>
      <c r="G560" s="36">
        <v>0</v>
      </c>
      <c r="H560" s="36">
        <v>0</v>
      </c>
      <c r="I560" s="36">
        <v>3091914.52</v>
      </c>
      <c r="J560" s="125" t="e">
        <f>VLOOKUP(B560,#REF!,1,0)</f>
        <v>#REF!</v>
      </c>
      <c r="K560" s="125" t="e">
        <f>VLOOKUP(B560,#REF!,1,0)</f>
        <v>#REF!</v>
      </c>
    </row>
    <row r="561" spans="1:11" s="125" customFormat="1">
      <c r="A561" s="34">
        <v>1</v>
      </c>
      <c r="B561" s="35" t="s">
        <v>4376</v>
      </c>
      <c r="C561" s="34" t="s">
        <v>1</v>
      </c>
      <c r="D561" s="35" t="s">
        <v>4377</v>
      </c>
      <c r="E561" s="36">
        <v>19278046.23</v>
      </c>
      <c r="F561" s="149"/>
      <c r="G561" s="36">
        <v>63059.32</v>
      </c>
      <c r="H561" s="36">
        <v>3876426.22</v>
      </c>
      <c r="I561" s="36">
        <v>23091413.129999999</v>
      </c>
      <c r="J561" s="125" t="e">
        <f>VLOOKUP(B561,#REF!,1,0)</f>
        <v>#REF!</v>
      </c>
      <c r="K561" s="125" t="e">
        <f>VLOOKUP(B561,#REF!,1,0)</f>
        <v>#REF!</v>
      </c>
    </row>
    <row r="562" spans="1:11" s="125" customFormat="1">
      <c r="A562" s="34">
        <v>2</v>
      </c>
      <c r="B562" s="35" t="s">
        <v>4378</v>
      </c>
      <c r="C562" s="34" t="s">
        <v>1</v>
      </c>
      <c r="D562" s="35" t="s">
        <v>4379</v>
      </c>
      <c r="E562" s="36">
        <v>19088716.93</v>
      </c>
      <c r="F562" s="149"/>
      <c r="G562" s="36">
        <v>20059.32</v>
      </c>
      <c r="H562" s="36">
        <v>3808426.22</v>
      </c>
      <c r="I562" s="36">
        <v>22877083.829999998</v>
      </c>
      <c r="J562" s="125" t="e">
        <f>VLOOKUP(B562,#REF!,1,0)</f>
        <v>#REF!</v>
      </c>
      <c r="K562" s="125" t="e">
        <f>VLOOKUP(B562,#REF!,1,0)</f>
        <v>#REF!</v>
      </c>
    </row>
    <row r="563" spans="1:11" s="125" customFormat="1">
      <c r="A563" s="34">
        <v>3</v>
      </c>
      <c r="B563" s="35" t="s">
        <v>4380</v>
      </c>
      <c r="C563" s="34" t="s">
        <v>1</v>
      </c>
      <c r="D563" s="35" t="s">
        <v>4381</v>
      </c>
      <c r="E563" s="36">
        <v>6895266.7699999996</v>
      </c>
      <c r="F563" s="149"/>
      <c r="G563" s="36">
        <v>4715.0600000000004</v>
      </c>
      <c r="H563" s="36">
        <v>1794165.01</v>
      </c>
      <c r="I563" s="36">
        <v>8684716.7200000007</v>
      </c>
      <c r="J563" s="125" t="e">
        <f>VLOOKUP(B563,#REF!,1,0)</f>
        <v>#REF!</v>
      </c>
      <c r="K563" s="125" t="e">
        <f>VLOOKUP(B563,#REF!,1,0)</f>
        <v>#REF!</v>
      </c>
    </row>
    <row r="564" spans="1:11" s="125" customFormat="1">
      <c r="A564" s="34">
        <v>4</v>
      </c>
      <c r="B564" s="35" t="s">
        <v>4382</v>
      </c>
      <c r="C564" s="34" t="s">
        <v>1</v>
      </c>
      <c r="D564" s="35" t="s">
        <v>4383</v>
      </c>
      <c r="E564" s="36">
        <v>160443.89000000001</v>
      </c>
      <c r="F564" s="149"/>
      <c r="G564" s="36">
        <v>1477.43</v>
      </c>
      <c r="H564" s="36">
        <v>40914.76</v>
      </c>
      <c r="I564" s="36">
        <v>199881.22</v>
      </c>
      <c r="J564" s="125" t="e">
        <f>VLOOKUP(B564,#REF!,1,0)</f>
        <v>#REF!</v>
      </c>
      <c r="K564" s="125" t="e">
        <f>VLOOKUP(B564,#REF!,1,0)</f>
        <v>#REF!</v>
      </c>
    </row>
    <row r="565" spans="1:11" s="125" customFormat="1">
      <c r="A565" s="34">
        <v>6</v>
      </c>
      <c r="B565" s="35" t="s">
        <v>4384</v>
      </c>
      <c r="C565" s="34" t="s">
        <v>4385</v>
      </c>
      <c r="D565" s="35" t="s">
        <v>4386</v>
      </c>
      <c r="E565" s="36">
        <v>160443.89000000001</v>
      </c>
      <c r="F565" s="149"/>
      <c r="G565" s="36">
        <v>1477.43</v>
      </c>
      <c r="H565" s="36">
        <v>40914.76</v>
      </c>
      <c r="I565" s="36">
        <v>199881.22</v>
      </c>
      <c r="J565" s="125" t="e">
        <f>VLOOKUP(B565,#REF!,1,0)</f>
        <v>#REF!</v>
      </c>
      <c r="K565" s="125" t="e">
        <f>VLOOKUP(B565,#REF!,1,0)</f>
        <v>#REF!</v>
      </c>
    </row>
    <row r="566" spans="1:11" s="125" customFormat="1">
      <c r="A566" s="34">
        <v>4</v>
      </c>
      <c r="B566" s="35" t="s">
        <v>4387</v>
      </c>
      <c r="C566" s="34" t="s">
        <v>1</v>
      </c>
      <c r="D566" s="35" t="s">
        <v>4388</v>
      </c>
      <c r="E566" s="36">
        <v>4929959.88</v>
      </c>
      <c r="F566" s="149"/>
      <c r="G566" s="36">
        <v>3214.6</v>
      </c>
      <c r="H566" s="36">
        <v>1269738.97</v>
      </c>
      <c r="I566" s="36">
        <v>6196484.25</v>
      </c>
      <c r="J566" s="125" t="e">
        <f>VLOOKUP(B566,#REF!,1,0)</f>
        <v>#REF!</v>
      </c>
      <c r="K566" s="125" t="e">
        <f>VLOOKUP(B566,#REF!,1,0)</f>
        <v>#REF!</v>
      </c>
    </row>
    <row r="567" spans="1:11" s="125" customFormat="1">
      <c r="A567" s="34">
        <v>6</v>
      </c>
      <c r="B567" s="35" t="s">
        <v>4389</v>
      </c>
      <c r="C567" s="34" t="s">
        <v>4390</v>
      </c>
      <c r="D567" s="35" t="s">
        <v>4391</v>
      </c>
      <c r="E567" s="36">
        <v>7883.4</v>
      </c>
      <c r="F567" s="149"/>
      <c r="G567" s="36">
        <v>0</v>
      </c>
      <c r="H567" s="36">
        <v>522.24</v>
      </c>
      <c r="I567" s="36">
        <v>8405.64</v>
      </c>
      <c r="J567" s="125" t="e">
        <f>VLOOKUP(B567,#REF!,1,0)</f>
        <v>#REF!</v>
      </c>
      <c r="K567" s="125" t="e">
        <f>VLOOKUP(B567,#REF!,1,0)</f>
        <v>#REF!</v>
      </c>
    </row>
    <row r="568" spans="1:11" s="125" customFormat="1">
      <c r="A568" s="34">
        <v>6</v>
      </c>
      <c r="B568" s="35" t="s">
        <v>4392</v>
      </c>
      <c r="C568" s="34" t="s">
        <v>4393</v>
      </c>
      <c r="D568" s="35" t="s">
        <v>3015</v>
      </c>
      <c r="E568" s="36">
        <v>353632.4</v>
      </c>
      <c r="F568" s="149"/>
      <c r="G568" s="36">
        <v>723.89</v>
      </c>
      <c r="H568" s="36">
        <v>81418.36</v>
      </c>
      <c r="I568" s="36">
        <v>434326.87</v>
      </c>
      <c r="J568" s="125" t="e">
        <f>VLOOKUP(B568,#REF!,1,0)</f>
        <v>#REF!</v>
      </c>
      <c r="K568" s="125" t="e">
        <f>VLOOKUP(B568,#REF!,1,0)</f>
        <v>#REF!</v>
      </c>
    </row>
    <row r="569" spans="1:11" s="125" customFormat="1">
      <c r="A569" s="34">
        <v>6</v>
      </c>
      <c r="B569" s="35" t="s">
        <v>4394</v>
      </c>
      <c r="C569" s="34" t="s">
        <v>4395</v>
      </c>
      <c r="D569" s="35" t="s">
        <v>3036</v>
      </c>
      <c r="E569" s="36">
        <v>828160.22</v>
      </c>
      <c r="F569" s="149"/>
      <c r="G569" s="36">
        <v>617.4</v>
      </c>
      <c r="H569" s="36">
        <v>194240.69</v>
      </c>
      <c r="I569" s="36">
        <v>1021783.51</v>
      </c>
      <c r="J569" s="125" t="e">
        <f>VLOOKUP(B569,#REF!,1,0)</f>
        <v>#REF!</v>
      </c>
      <c r="K569" s="125" t="e">
        <f>VLOOKUP(B569,#REF!,1,0)</f>
        <v>#REF!</v>
      </c>
    </row>
    <row r="570" spans="1:11" s="125" customFormat="1">
      <c r="A570" s="34">
        <v>6</v>
      </c>
      <c r="B570" s="35" t="s">
        <v>5801</v>
      </c>
      <c r="C570" s="34" t="s">
        <v>5802</v>
      </c>
      <c r="D570" s="35" t="s">
        <v>5803</v>
      </c>
      <c r="E570" s="36">
        <v>14585.99</v>
      </c>
      <c r="F570" s="149"/>
      <c r="G570" s="36">
        <v>0</v>
      </c>
      <c r="H570" s="36">
        <v>35135.43</v>
      </c>
      <c r="I570" s="36">
        <v>49721.42</v>
      </c>
      <c r="J570" s="125" t="e">
        <f>VLOOKUP(B570,#REF!,1,0)</f>
        <v>#REF!</v>
      </c>
      <c r="K570" s="125" t="e">
        <f>VLOOKUP(B570,#REF!,1,0)</f>
        <v>#REF!</v>
      </c>
    </row>
    <row r="571" spans="1:11" s="125" customFormat="1">
      <c r="A571" s="34">
        <v>6</v>
      </c>
      <c r="B571" s="35" t="s">
        <v>4396</v>
      </c>
      <c r="C571" s="34" t="s">
        <v>4397</v>
      </c>
      <c r="D571" s="35" t="s">
        <v>4398</v>
      </c>
      <c r="E571" s="36">
        <v>106460.24</v>
      </c>
      <c r="F571" s="149"/>
      <c r="G571" s="36">
        <v>1870.59</v>
      </c>
      <c r="H571" s="36">
        <v>25255.34</v>
      </c>
      <c r="I571" s="36">
        <v>129844.99</v>
      </c>
      <c r="J571" s="125" t="e">
        <f>VLOOKUP(B571,#REF!,1,0)</f>
        <v>#REF!</v>
      </c>
      <c r="K571" s="125" t="e">
        <f>VLOOKUP(B571,#REF!,1,0)</f>
        <v>#REF!</v>
      </c>
    </row>
    <row r="572" spans="1:11" s="125" customFormat="1">
      <c r="A572" s="34">
        <v>6</v>
      </c>
      <c r="B572" s="35" t="s">
        <v>4399</v>
      </c>
      <c r="C572" s="34" t="s">
        <v>4400</v>
      </c>
      <c r="D572" s="35" t="s">
        <v>4401</v>
      </c>
      <c r="E572" s="36">
        <v>85159.01</v>
      </c>
      <c r="F572" s="149"/>
      <c r="G572" s="36">
        <v>0</v>
      </c>
      <c r="H572" s="36">
        <v>6776.69</v>
      </c>
      <c r="I572" s="36">
        <v>91935.7</v>
      </c>
      <c r="J572" s="125" t="e">
        <f>VLOOKUP(B572,#REF!,1,0)</f>
        <v>#REF!</v>
      </c>
      <c r="K572" s="125" t="e">
        <f>VLOOKUP(B572,#REF!,1,0)</f>
        <v>#REF!</v>
      </c>
    </row>
    <row r="573" spans="1:11" s="125" customFormat="1">
      <c r="A573" s="34">
        <v>6</v>
      </c>
      <c r="B573" s="35" t="s">
        <v>4402</v>
      </c>
      <c r="C573" s="34" t="s">
        <v>4403</v>
      </c>
      <c r="D573" s="35" t="s">
        <v>3000</v>
      </c>
      <c r="E573" s="36">
        <v>950522.87</v>
      </c>
      <c r="F573" s="149"/>
      <c r="G573" s="36">
        <v>2.72</v>
      </c>
      <c r="H573" s="36">
        <v>226244.57</v>
      </c>
      <c r="I573" s="36">
        <v>1176764.72</v>
      </c>
      <c r="J573" s="125" t="e">
        <f>VLOOKUP(B573,#REF!,1,0)</f>
        <v>#REF!</v>
      </c>
      <c r="K573" s="125" t="e">
        <f>VLOOKUP(B573,#REF!,1,0)</f>
        <v>#REF!</v>
      </c>
    </row>
    <row r="574" spans="1:11" s="125" customFormat="1">
      <c r="A574" s="34">
        <v>6</v>
      </c>
      <c r="B574" s="35" t="s">
        <v>4404</v>
      </c>
      <c r="C574" s="34" t="s">
        <v>4405</v>
      </c>
      <c r="D574" s="35" t="s">
        <v>3021</v>
      </c>
      <c r="E574" s="36">
        <v>2560643.87</v>
      </c>
      <c r="F574" s="149"/>
      <c r="G574" s="36">
        <v>0</v>
      </c>
      <c r="H574" s="36">
        <v>695154.03</v>
      </c>
      <c r="I574" s="36">
        <v>3255797.9</v>
      </c>
      <c r="J574" s="125" t="e">
        <f>VLOOKUP(B574,#REF!,1,0)</f>
        <v>#REF!</v>
      </c>
      <c r="K574" s="125" t="e">
        <f>VLOOKUP(B574,#REF!,1,0)</f>
        <v>#REF!</v>
      </c>
    </row>
    <row r="575" spans="1:11" s="125" customFormat="1">
      <c r="A575" s="34">
        <v>6</v>
      </c>
      <c r="B575" s="35" t="s">
        <v>4406</v>
      </c>
      <c r="C575" s="34" t="s">
        <v>4407</v>
      </c>
      <c r="D575" s="35" t="s">
        <v>3042</v>
      </c>
      <c r="E575" s="36">
        <v>22911.88</v>
      </c>
      <c r="F575" s="149"/>
      <c r="G575" s="36">
        <v>0</v>
      </c>
      <c r="H575" s="36">
        <v>4991.62</v>
      </c>
      <c r="I575" s="36">
        <v>27903.5</v>
      </c>
      <c r="J575" s="125" t="e">
        <f>VLOOKUP(B575,#REF!,1,0)</f>
        <v>#REF!</v>
      </c>
      <c r="K575" s="125" t="e">
        <f>VLOOKUP(B575,#REF!,1,0)</f>
        <v>#REF!</v>
      </c>
    </row>
    <row r="576" spans="1:11" s="125" customFormat="1">
      <c r="A576" s="34">
        <v>4</v>
      </c>
      <c r="B576" s="35" t="s">
        <v>4408</v>
      </c>
      <c r="C576" s="34" t="s">
        <v>1</v>
      </c>
      <c r="D576" s="35" t="s">
        <v>4409</v>
      </c>
      <c r="E576" s="36">
        <v>496861.98</v>
      </c>
      <c r="F576" s="149"/>
      <c r="G576" s="36">
        <v>1.1599999999999999</v>
      </c>
      <c r="H576" s="36">
        <v>130379.65</v>
      </c>
      <c r="I576" s="36">
        <v>627240.47</v>
      </c>
      <c r="J576" s="125" t="e">
        <f>VLOOKUP(B576,#REF!,1,0)</f>
        <v>#REF!</v>
      </c>
      <c r="K576" s="125" t="e">
        <f>VLOOKUP(B576,#REF!,1,0)</f>
        <v>#REF!</v>
      </c>
    </row>
    <row r="577" spans="1:11" s="125" customFormat="1">
      <c r="A577" s="34">
        <v>6</v>
      </c>
      <c r="B577" s="35" t="s">
        <v>4410</v>
      </c>
      <c r="C577" s="34" t="s">
        <v>4411</v>
      </c>
      <c r="D577" s="35" t="s">
        <v>4412</v>
      </c>
      <c r="E577" s="36">
        <v>57056.51</v>
      </c>
      <c r="F577" s="149"/>
      <c r="G577" s="36">
        <v>0</v>
      </c>
      <c r="H577" s="36">
        <v>18147.39</v>
      </c>
      <c r="I577" s="36">
        <v>75203.899999999994</v>
      </c>
      <c r="J577" s="125" t="e">
        <f>VLOOKUP(B577,#REF!,1,0)</f>
        <v>#REF!</v>
      </c>
      <c r="K577" s="125" t="e">
        <f>VLOOKUP(B577,#REF!,1,0)</f>
        <v>#REF!</v>
      </c>
    </row>
    <row r="578" spans="1:11" s="125" customFormat="1">
      <c r="A578" s="34">
        <v>6</v>
      </c>
      <c r="B578" s="35" t="s">
        <v>4413</v>
      </c>
      <c r="C578" s="34" t="s">
        <v>4414</v>
      </c>
      <c r="D578" s="35" t="s">
        <v>3058</v>
      </c>
      <c r="E578" s="36">
        <v>415774.27</v>
      </c>
      <c r="F578" s="149"/>
      <c r="G578" s="36">
        <v>0</v>
      </c>
      <c r="H578" s="36">
        <v>106788.85</v>
      </c>
      <c r="I578" s="36">
        <v>522563.12</v>
      </c>
      <c r="J578" s="125" t="e">
        <f>VLOOKUP(B578,#REF!,1,0)</f>
        <v>#REF!</v>
      </c>
      <c r="K578" s="125" t="e">
        <f>VLOOKUP(B578,#REF!,1,0)</f>
        <v>#REF!</v>
      </c>
    </row>
    <row r="579" spans="1:11" s="125" customFormat="1">
      <c r="A579" s="34">
        <v>6</v>
      </c>
      <c r="B579" s="35" t="s">
        <v>4415</v>
      </c>
      <c r="C579" s="34" t="s">
        <v>4416</v>
      </c>
      <c r="D579" s="35" t="s">
        <v>4398</v>
      </c>
      <c r="E579" s="36">
        <v>24031.200000000001</v>
      </c>
      <c r="F579" s="149"/>
      <c r="G579" s="36">
        <v>1.1599999999999999</v>
      </c>
      <c r="H579" s="36">
        <v>5443.41</v>
      </c>
      <c r="I579" s="36">
        <v>29473.45</v>
      </c>
      <c r="J579" s="125" t="e">
        <f>VLOOKUP(B579,#REF!,1,0)</f>
        <v>#REF!</v>
      </c>
      <c r="K579" s="125" t="e">
        <f>VLOOKUP(B579,#REF!,1,0)</f>
        <v>#REF!</v>
      </c>
    </row>
    <row r="580" spans="1:11" s="125" customFormat="1">
      <c r="A580" s="34">
        <v>4</v>
      </c>
      <c r="B580" s="35" t="s">
        <v>4417</v>
      </c>
      <c r="C580" s="34" t="s">
        <v>1</v>
      </c>
      <c r="D580" s="35" t="s">
        <v>4418</v>
      </c>
      <c r="E580" s="36">
        <v>976213.38</v>
      </c>
      <c r="F580" s="149"/>
      <c r="G580" s="36">
        <v>21.87</v>
      </c>
      <c r="H580" s="36">
        <v>291143.45</v>
      </c>
      <c r="I580" s="36">
        <v>1267334.96</v>
      </c>
      <c r="J580" s="125" t="e">
        <f>VLOOKUP(B580,#REF!,1,0)</f>
        <v>#REF!</v>
      </c>
      <c r="K580" s="125" t="e">
        <f>VLOOKUP(B580,#REF!,1,0)</f>
        <v>#REF!</v>
      </c>
    </row>
    <row r="581" spans="1:11" s="125" customFormat="1">
      <c r="A581" s="34">
        <v>6</v>
      </c>
      <c r="B581" s="35" t="s">
        <v>4419</v>
      </c>
      <c r="C581" s="34" t="s">
        <v>4420</v>
      </c>
      <c r="D581" s="35" t="s">
        <v>4421</v>
      </c>
      <c r="E581" s="36">
        <v>967921.36</v>
      </c>
      <c r="F581" s="149"/>
      <c r="G581" s="36">
        <v>0</v>
      </c>
      <c r="H581" s="36">
        <v>288898.8</v>
      </c>
      <c r="I581" s="36">
        <v>1256820.1599999999</v>
      </c>
      <c r="J581" s="125" t="e">
        <f>VLOOKUP(B581,#REF!,1,0)</f>
        <v>#REF!</v>
      </c>
      <c r="K581" s="125" t="e">
        <f>VLOOKUP(B581,#REF!,1,0)</f>
        <v>#REF!</v>
      </c>
    </row>
    <row r="582" spans="1:11" s="125" customFormat="1">
      <c r="A582" s="34">
        <v>6</v>
      </c>
      <c r="B582" s="35" t="s">
        <v>4422</v>
      </c>
      <c r="C582" s="34" t="s">
        <v>4423</v>
      </c>
      <c r="D582" s="35" t="s">
        <v>4398</v>
      </c>
      <c r="E582" s="36">
        <v>8292.02</v>
      </c>
      <c r="F582" s="149"/>
      <c r="G582" s="36">
        <v>21.87</v>
      </c>
      <c r="H582" s="36">
        <v>2244.65</v>
      </c>
      <c r="I582" s="36">
        <v>10514.8</v>
      </c>
      <c r="J582" s="125" t="e">
        <f>VLOOKUP(B582,#REF!,1,0)</f>
        <v>#REF!</v>
      </c>
      <c r="K582" s="125" t="e">
        <f>VLOOKUP(B582,#REF!,1,0)</f>
        <v>#REF!</v>
      </c>
    </row>
    <row r="583" spans="1:11" s="125" customFormat="1">
      <c r="A583" s="34">
        <v>4</v>
      </c>
      <c r="B583" s="35" t="s">
        <v>4424</v>
      </c>
      <c r="C583" s="34" t="s">
        <v>1</v>
      </c>
      <c r="D583" s="35" t="s">
        <v>4425</v>
      </c>
      <c r="E583" s="36">
        <v>177524.71</v>
      </c>
      <c r="F583" s="149"/>
      <c r="G583" s="36">
        <v>0</v>
      </c>
      <c r="H583" s="36">
        <v>26399.42</v>
      </c>
      <c r="I583" s="36">
        <v>203924.13</v>
      </c>
      <c r="J583" s="125" t="e">
        <f>VLOOKUP(B583,#REF!,1,0)</f>
        <v>#REF!</v>
      </c>
      <c r="K583" s="125" t="e">
        <f>VLOOKUP(B583,#REF!,1,0)</f>
        <v>#REF!</v>
      </c>
    </row>
    <row r="584" spans="1:11" s="125" customFormat="1">
      <c r="A584" s="34">
        <v>6</v>
      </c>
      <c r="B584" s="35" t="s">
        <v>4426</v>
      </c>
      <c r="C584" s="34" t="s">
        <v>4427</v>
      </c>
      <c r="D584" s="35" t="s">
        <v>3089</v>
      </c>
      <c r="E584" s="36">
        <v>7873.73</v>
      </c>
      <c r="F584" s="149"/>
      <c r="G584" s="36">
        <v>0</v>
      </c>
      <c r="H584" s="36">
        <v>1518.49</v>
      </c>
      <c r="I584" s="36">
        <v>9392.2199999999993</v>
      </c>
      <c r="J584" s="125" t="e">
        <f>VLOOKUP(B584,#REF!,1,0)</f>
        <v>#REF!</v>
      </c>
      <c r="K584" s="125" t="e">
        <f>VLOOKUP(B584,#REF!,1,0)</f>
        <v>#REF!</v>
      </c>
    </row>
    <row r="585" spans="1:11" s="125" customFormat="1">
      <c r="A585" s="34">
        <v>6</v>
      </c>
      <c r="B585" s="35" t="s">
        <v>4428</v>
      </c>
      <c r="C585" s="34" t="s">
        <v>4429</v>
      </c>
      <c r="D585" s="35" t="s">
        <v>3097</v>
      </c>
      <c r="E585" s="36">
        <v>167684.38</v>
      </c>
      <c r="F585" s="149"/>
      <c r="G585" s="36">
        <v>0</v>
      </c>
      <c r="H585" s="36">
        <v>24256.02</v>
      </c>
      <c r="I585" s="36">
        <v>191940.4</v>
      </c>
      <c r="J585" s="125" t="e">
        <f>VLOOKUP(B585,#REF!,1,0)</f>
        <v>#REF!</v>
      </c>
      <c r="K585" s="125" t="e">
        <f>VLOOKUP(B585,#REF!,1,0)</f>
        <v>#REF!</v>
      </c>
    </row>
    <row r="586" spans="1:11" s="125" customFormat="1">
      <c r="A586" s="34">
        <v>6</v>
      </c>
      <c r="B586" s="35" t="s">
        <v>4430</v>
      </c>
      <c r="C586" s="34" t="s">
        <v>4431</v>
      </c>
      <c r="D586" s="35" t="s">
        <v>4432</v>
      </c>
      <c r="E586" s="36">
        <v>1966.6</v>
      </c>
      <c r="F586" s="149"/>
      <c r="G586" s="36">
        <v>0</v>
      </c>
      <c r="H586" s="36">
        <v>624.91</v>
      </c>
      <c r="I586" s="36">
        <v>2591.5100000000002</v>
      </c>
      <c r="J586" s="125" t="e">
        <f>VLOOKUP(B586,#REF!,1,0)</f>
        <v>#REF!</v>
      </c>
      <c r="K586" s="125" t="e">
        <f>VLOOKUP(B586,#REF!,1,0)</f>
        <v>#REF!</v>
      </c>
    </row>
    <row r="587" spans="1:11" s="125" customFormat="1" ht="22.5">
      <c r="A587" s="34">
        <v>4</v>
      </c>
      <c r="B587" s="35" t="s">
        <v>4433</v>
      </c>
      <c r="C587" s="34" t="s">
        <v>1</v>
      </c>
      <c r="D587" s="35" t="s">
        <v>5916</v>
      </c>
      <c r="E587" s="36">
        <v>232.9</v>
      </c>
      <c r="F587" s="149"/>
      <c r="G587" s="36">
        <v>0</v>
      </c>
      <c r="H587" s="36">
        <v>0</v>
      </c>
      <c r="I587" s="36">
        <v>232.9</v>
      </c>
      <c r="J587" s="125" t="e">
        <f>VLOOKUP(B587,#REF!,1,0)</f>
        <v>#REF!</v>
      </c>
      <c r="K587" s="125" t="e">
        <f>VLOOKUP(B587,#REF!,1,0)</f>
        <v>#REF!</v>
      </c>
    </row>
    <row r="588" spans="1:11" s="125" customFormat="1">
      <c r="A588" s="34">
        <v>6</v>
      </c>
      <c r="B588" s="35" t="s">
        <v>4437</v>
      </c>
      <c r="C588" s="34" t="s">
        <v>4438</v>
      </c>
      <c r="D588" s="35" t="s">
        <v>4439</v>
      </c>
      <c r="E588" s="36">
        <v>232.9</v>
      </c>
      <c r="F588" s="149"/>
      <c r="G588" s="36">
        <v>0</v>
      </c>
      <c r="H588" s="36">
        <v>0</v>
      </c>
      <c r="I588" s="36">
        <v>232.9</v>
      </c>
      <c r="J588" s="125" t="e">
        <f>VLOOKUP(B588,#REF!,1,0)</f>
        <v>#REF!</v>
      </c>
      <c r="K588" s="125" t="e">
        <f>VLOOKUP(B588,#REF!,1,0)</f>
        <v>#REF!</v>
      </c>
    </row>
    <row r="589" spans="1:11" s="125" customFormat="1" ht="22.5">
      <c r="A589" s="34">
        <v>4</v>
      </c>
      <c r="B589" s="35" t="s">
        <v>4440</v>
      </c>
      <c r="C589" s="34" t="s">
        <v>1</v>
      </c>
      <c r="D589" s="35" t="s">
        <v>5917</v>
      </c>
      <c r="E589" s="36">
        <v>116407.23</v>
      </c>
      <c r="F589" s="149"/>
      <c r="G589" s="36">
        <v>0</v>
      </c>
      <c r="H589" s="36">
        <v>28622.49</v>
      </c>
      <c r="I589" s="36">
        <v>145029.72</v>
      </c>
      <c r="J589" s="125" t="e">
        <f>VLOOKUP(B589,#REF!,1,0)</f>
        <v>#REF!</v>
      </c>
      <c r="K589" s="125" t="e">
        <f>VLOOKUP(B589,#REF!,1,0)</f>
        <v>#REF!</v>
      </c>
    </row>
    <row r="590" spans="1:11" s="125" customFormat="1">
      <c r="A590" s="34">
        <v>6</v>
      </c>
      <c r="B590" s="35" t="s">
        <v>4442</v>
      </c>
      <c r="C590" s="34" t="s">
        <v>4443</v>
      </c>
      <c r="D590" s="35" t="s">
        <v>3121</v>
      </c>
      <c r="E590" s="36">
        <v>12233.4</v>
      </c>
      <c r="F590" s="149"/>
      <c r="G590" s="36">
        <v>0</v>
      </c>
      <c r="H590" s="36">
        <v>3040.96</v>
      </c>
      <c r="I590" s="36">
        <v>15274.36</v>
      </c>
      <c r="J590" s="125" t="e">
        <f>VLOOKUP(B590,#REF!,1,0)</f>
        <v>#REF!</v>
      </c>
      <c r="K590" s="125" t="e">
        <f>VLOOKUP(B590,#REF!,1,0)</f>
        <v>#REF!</v>
      </c>
    </row>
    <row r="591" spans="1:11" s="125" customFormat="1">
      <c r="A591" s="34">
        <v>6</v>
      </c>
      <c r="B591" s="35" t="s">
        <v>4444</v>
      </c>
      <c r="C591" s="34" t="s">
        <v>4445</v>
      </c>
      <c r="D591" s="35" t="s">
        <v>3128</v>
      </c>
      <c r="E591" s="36">
        <v>104173.83</v>
      </c>
      <c r="F591" s="149"/>
      <c r="G591" s="36">
        <v>0</v>
      </c>
      <c r="H591" s="36">
        <v>25581.53</v>
      </c>
      <c r="I591" s="36">
        <v>129755.36</v>
      </c>
      <c r="J591" s="125" t="e">
        <f>VLOOKUP(B591,#REF!,1,0)</f>
        <v>#REF!</v>
      </c>
      <c r="K591" s="125" t="e">
        <f>VLOOKUP(B591,#REF!,1,0)</f>
        <v>#REF!</v>
      </c>
    </row>
    <row r="592" spans="1:11" s="125" customFormat="1" ht="22.5">
      <c r="A592" s="34">
        <v>4</v>
      </c>
      <c r="B592" s="35" t="s">
        <v>4446</v>
      </c>
      <c r="C592" s="34" t="s">
        <v>1</v>
      </c>
      <c r="D592" s="35" t="s">
        <v>5918</v>
      </c>
      <c r="E592" s="36">
        <v>37622.800000000003</v>
      </c>
      <c r="F592" s="149"/>
      <c r="G592" s="36">
        <v>0</v>
      </c>
      <c r="H592" s="36">
        <v>6966.27</v>
      </c>
      <c r="I592" s="36">
        <v>44589.07</v>
      </c>
      <c r="J592" s="125" t="e">
        <f>VLOOKUP(B592,#REF!,1,0)</f>
        <v>#REF!</v>
      </c>
      <c r="K592" s="125" t="e">
        <f>VLOOKUP(B592,#REF!,1,0)</f>
        <v>#REF!</v>
      </c>
    </row>
    <row r="593" spans="1:11" s="125" customFormat="1">
      <c r="A593" s="34">
        <v>6</v>
      </c>
      <c r="B593" s="35" t="s">
        <v>4448</v>
      </c>
      <c r="C593" s="34" t="s">
        <v>4449</v>
      </c>
      <c r="D593" s="35" t="s">
        <v>3137</v>
      </c>
      <c r="E593" s="36">
        <v>35245.22</v>
      </c>
      <c r="F593" s="149"/>
      <c r="G593" s="36">
        <v>0</v>
      </c>
      <c r="H593" s="36">
        <v>6966.27</v>
      </c>
      <c r="I593" s="36">
        <v>42211.49</v>
      </c>
      <c r="J593" s="125" t="e">
        <f>VLOOKUP(B593,#REF!,1,0)</f>
        <v>#REF!</v>
      </c>
      <c r="K593" s="125" t="e">
        <f>VLOOKUP(B593,#REF!,1,0)</f>
        <v>#REF!</v>
      </c>
    </row>
    <row r="594" spans="1:11" s="125" customFormat="1">
      <c r="A594" s="34">
        <v>6</v>
      </c>
      <c r="B594" s="35" t="s">
        <v>5919</v>
      </c>
      <c r="C594" s="34" t="s">
        <v>5920</v>
      </c>
      <c r="D594" s="35" t="s">
        <v>5921</v>
      </c>
      <c r="E594" s="36">
        <v>2377.58</v>
      </c>
      <c r="F594" s="149"/>
      <c r="G594" s="36">
        <v>0</v>
      </c>
      <c r="H594" s="36">
        <v>0</v>
      </c>
      <c r="I594" s="36">
        <v>2377.58</v>
      </c>
      <c r="J594" s="125" t="e">
        <f>VLOOKUP(B594,#REF!,1,0)</f>
        <v>#REF!</v>
      </c>
      <c r="K594" s="125" t="e">
        <f>VLOOKUP(B594,#REF!,1,0)</f>
        <v>#REF!</v>
      </c>
    </row>
    <row r="595" spans="1:11" s="125" customFormat="1">
      <c r="A595" s="34">
        <v>3</v>
      </c>
      <c r="B595" s="35" t="s">
        <v>4450</v>
      </c>
      <c r="C595" s="34" t="s">
        <v>1</v>
      </c>
      <c r="D595" s="35" t="s">
        <v>4451</v>
      </c>
      <c r="E595" s="36">
        <v>4117101.33</v>
      </c>
      <c r="F595" s="149"/>
      <c r="G595" s="36">
        <v>15344.26</v>
      </c>
      <c r="H595" s="36">
        <v>1057669.21</v>
      </c>
      <c r="I595" s="36">
        <v>5159426.28</v>
      </c>
      <c r="J595" s="125" t="e">
        <f>VLOOKUP(B595,#REF!,1,0)</f>
        <v>#REF!</v>
      </c>
      <c r="K595" s="125" t="e">
        <f>VLOOKUP(B595,#REF!,1,0)</f>
        <v>#REF!</v>
      </c>
    </row>
    <row r="596" spans="1:11" s="125" customFormat="1">
      <c r="A596" s="34">
        <v>4</v>
      </c>
      <c r="B596" s="35" t="s">
        <v>4452</v>
      </c>
      <c r="C596" s="34" t="s">
        <v>1</v>
      </c>
      <c r="D596" s="35" t="s">
        <v>4453</v>
      </c>
      <c r="E596" s="36">
        <v>745094.1</v>
      </c>
      <c r="F596" s="149"/>
      <c r="G596" s="36">
        <v>0</v>
      </c>
      <c r="H596" s="36">
        <v>189307.65</v>
      </c>
      <c r="I596" s="36">
        <v>934401.75</v>
      </c>
      <c r="J596" s="125" t="e">
        <f>VLOOKUP(B596,#REF!,1,0)</f>
        <v>#REF!</v>
      </c>
      <c r="K596" s="125" t="e">
        <f>VLOOKUP(B596,#REF!,1,0)</f>
        <v>#REF!</v>
      </c>
    </row>
    <row r="597" spans="1:11" s="125" customFormat="1">
      <c r="A597" s="34">
        <v>6</v>
      </c>
      <c r="B597" s="35" t="s">
        <v>4454</v>
      </c>
      <c r="C597" s="34" t="s">
        <v>4455</v>
      </c>
      <c r="D597" s="35" t="s">
        <v>4456</v>
      </c>
      <c r="E597" s="36">
        <v>745094.1</v>
      </c>
      <c r="F597" s="149"/>
      <c r="G597" s="36">
        <v>0</v>
      </c>
      <c r="H597" s="36">
        <v>189307.65</v>
      </c>
      <c r="I597" s="36">
        <v>934401.75</v>
      </c>
      <c r="J597" s="125" t="e">
        <f>VLOOKUP(B597,#REF!,1,0)</f>
        <v>#REF!</v>
      </c>
      <c r="K597" s="125" t="e">
        <f>VLOOKUP(B597,#REF!,1,0)</f>
        <v>#REF!</v>
      </c>
    </row>
    <row r="598" spans="1:11" s="125" customFormat="1">
      <c r="A598" s="34">
        <v>4</v>
      </c>
      <c r="B598" s="35" t="s">
        <v>4457</v>
      </c>
      <c r="C598" s="34" t="s">
        <v>1</v>
      </c>
      <c r="D598" s="35" t="s">
        <v>4458</v>
      </c>
      <c r="E598" s="36">
        <v>552565.69999999995</v>
      </c>
      <c r="F598" s="149"/>
      <c r="G598" s="36">
        <v>0</v>
      </c>
      <c r="H598" s="36">
        <v>140648.9</v>
      </c>
      <c r="I598" s="36">
        <v>693214.6</v>
      </c>
      <c r="J598" s="125" t="e">
        <f>VLOOKUP(B598,#REF!,1,0)</f>
        <v>#REF!</v>
      </c>
      <c r="K598" s="125" t="e">
        <f>VLOOKUP(B598,#REF!,1,0)</f>
        <v>#REF!</v>
      </c>
    </row>
    <row r="599" spans="1:11" s="125" customFormat="1">
      <c r="A599" s="34">
        <v>6</v>
      </c>
      <c r="B599" s="35" t="s">
        <v>4459</v>
      </c>
      <c r="C599" s="34" t="s">
        <v>4460</v>
      </c>
      <c r="D599" s="35" t="s">
        <v>4461</v>
      </c>
      <c r="E599" s="36">
        <v>552565.69999999995</v>
      </c>
      <c r="F599" s="149"/>
      <c r="G599" s="36">
        <v>0</v>
      </c>
      <c r="H599" s="36">
        <v>140648.9</v>
      </c>
      <c r="I599" s="36">
        <v>693214.6</v>
      </c>
      <c r="J599" s="125" t="e">
        <f>VLOOKUP(B599,#REF!,1,0)</f>
        <v>#REF!</v>
      </c>
      <c r="K599" s="125" t="e">
        <f>VLOOKUP(B599,#REF!,1,0)</f>
        <v>#REF!</v>
      </c>
    </row>
    <row r="600" spans="1:11" s="125" customFormat="1">
      <c r="A600" s="34">
        <v>4</v>
      </c>
      <c r="B600" s="35" t="s">
        <v>4462</v>
      </c>
      <c r="C600" s="34" t="s">
        <v>1</v>
      </c>
      <c r="D600" s="35" t="s">
        <v>4463</v>
      </c>
      <c r="E600" s="36">
        <v>189090.6</v>
      </c>
      <c r="F600" s="149"/>
      <c r="G600" s="36">
        <v>4876.07</v>
      </c>
      <c r="H600" s="36">
        <v>56588.4</v>
      </c>
      <c r="I600" s="36">
        <v>240802.93</v>
      </c>
      <c r="J600" s="125" t="e">
        <f>VLOOKUP(B600,#REF!,1,0)</f>
        <v>#REF!</v>
      </c>
      <c r="K600" s="125" t="e">
        <f>VLOOKUP(B600,#REF!,1,0)</f>
        <v>#REF!</v>
      </c>
    </row>
    <row r="601" spans="1:11" s="125" customFormat="1">
      <c r="A601" s="34">
        <v>5</v>
      </c>
      <c r="B601" s="35" t="s">
        <v>4464</v>
      </c>
      <c r="C601" s="34" t="s">
        <v>1</v>
      </c>
      <c r="D601" s="35" t="s">
        <v>4465</v>
      </c>
      <c r="E601" s="36">
        <v>7300</v>
      </c>
      <c r="F601" s="149"/>
      <c r="G601" s="36">
        <v>0</v>
      </c>
      <c r="H601" s="36">
        <v>1840</v>
      </c>
      <c r="I601" s="36">
        <v>9140</v>
      </c>
      <c r="J601" s="125" t="e">
        <f>VLOOKUP(B601,#REF!,1,0)</f>
        <v>#REF!</v>
      </c>
      <c r="K601" s="125" t="e">
        <f>VLOOKUP(B601,#REF!,1,0)</f>
        <v>#REF!</v>
      </c>
    </row>
    <row r="602" spans="1:11" s="125" customFormat="1">
      <c r="A602" s="34">
        <v>6</v>
      </c>
      <c r="B602" s="35" t="s">
        <v>4466</v>
      </c>
      <c r="C602" s="34" t="s">
        <v>4467</v>
      </c>
      <c r="D602" s="35" t="s">
        <v>4468</v>
      </c>
      <c r="E602" s="36">
        <v>7300</v>
      </c>
      <c r="F602" s="149"/>
      <c r="G602" s="36">
        <v>0</v>
      </c>
      <c r="H602" s="36">
        <v>1840</v>
      </c>
      <c r="I602" s="36">
        <v>9140</v>
      </c>
      <c r="J602" s="125" t="e">
        <f>VLOOKUP(B602,#REF!,1,0)</f>
        <v>#REF!</v>
      </c>
      <c r="K602" s="125" t="e">
        <f>VLOOKUP(B602,#REF!,1,0)</f>
        <v>#REF!</v>
      </c>
    </row>
    <row r="603" spans="1:11" s="125" customFormat="1">
      <c r="A603" s="34">
        <v>5</v>
      </c>
      <c r="B603" s="35" t="s">
        <v>4469</v>
      </c>
      <c r="C603" s="34" t="s">
        <v>1</v>
      </c>
      <c r="D603" s="35" t="s">
        <v>4470</v>
      </c>
      <c r="E603" s="36">
        <v>22047</v>
      </c>
      <c r="F603" s="149"/>
      <c r="G603" s="36">
        <v>0</v>
      </c>
      <c r="H603" s="36">
        <v>2800</v>
      </c>
      <c r="I603" s="36">
        <v>24847</v>
      </c>
      <c r="J603" s="125" t="e">
        <f>VLOOKUP(B603,#REF!,1,0)</f>
        <v>#REF!</v>
      </c>
      <c r="K603" s="125" t="e">
        <f>VLOOKUP(B603,#REF!,1,0)</f>
        <v>#REF!</v>
      </c>
    </row>
    <row r="604" spans="1:11" s="125" customFormat="1">
      <c r="A604" s="34">
        <v>6</v>
      </c>
      <c r="B604" s="35" t="s">
        <v>4471</v>
      </c>
      <c r="C604" s="34" t="s">
        <v>4472</v>
      </c>
      <c r="D604" s="35" t="s">
        <v>4473</v>
      </c>
      <c r="E604" s="36">
        <v>22047</v>
      </c>
      <c r="F604" s="149"/>
      <c r="G604" s="36">
        <v>0</v>
      </c>
      <c r="H604" s="36">
        <v>2800</v>
      </c>
      <c r="I604" s="36">
        <v>24847</v>
      </c>
      <c r="J604" s="125" t="e">
        <f>VLOOKUP(B604,#REF!,1,0)</f>
        <v>#REF!</v>
      </c>
      <c r="K604" s="125" t="e">
        <f>VLOOKUP(B604,#REF!,1,0)</f>
        <v>#REF!</v>
      </c>
    </row>
    <row r="605" spans="1:11" s="125" customFormat="1">
      <c r="A605" s="34">
        <v>5</v>
      </c>
      <c r="B605" s="35" t="s">
        <v>4474</v>
      </c>
      <c r="C605" s="34" t="s">
        <v>1</v>
      </c>
      <c r="D605" s="35" t="s">
        <v>4475</v>
      </c>
      <c r="E605" s="36">
        <v>9180</v>
      </c>
      <c r="F605" s="149"/>
      <c r="G605" s="36">
        <v>0</v>
      </c>
      <c r="H605" s="36">
        <v>2980</v>
      </c>
      <c r="I605" s="36">
        <v>12160</v>
      </c>
      <c r="J605" s="125" t="e">
        <f>VLOOKUP(B605,#REF!,1,0)</f>
        <v>#REF!</v>
      </c>
      <c r="K605" s="125" t="e">
        <f>VLOOKUP(B605,#REF!,1,0)</f>
        <v>#REF!</v>
      </c>
    </row>
    <row r="606" spans="1:11" s="125" customFormat="1">
      <c r="A606" s="34">
        <v>6</v>
      </c>
      <c r="B606" s="35" t="s">
        <v>4476</v>
      </c>
      <c r="C606" s="34" t="s">
        <v>4477</v>
      </c>
      <c r="D606" s="35" t="s">
        <v>4478</v>
      </c>
      <c r="E606" s="36">
        <v>9180</v>
      </c>
      <c r="F606" s="149"/>
      <c r="G606" s="36">
        <v>0</v>
      </c>
      <c r="H606" s="36">
        <v>2980</v>
      </c>
      <c r="I606" s="36">
        <v>12160</v>
      </c>
      <c r="J606" s="125" t="e">
        <f>VLOOKUP(B606,#REF!,1,0)</f>
        <v>#REF!</v>
      </c>
      <c r="K606" s="125" t="e">
        <f>VLOOKUP(B606,#REF!,1,0)</f>
        <v>#REF!</v>
      </c>
    </row>
    <row r="607" spans="1:11" s="125" customFormat="1">
      <c r="A607" s="34">
        <v>5</v>
      </c>
      <c r="B607" s="35" t="s">
        <v>4479</v>
      </c>
      <c r="C607" s="34" t="s">
        <v>1</v>
      </c>
      <c r="D607" s="35" t="s">
        <v>4480</v>
      </c>
      <c r="E607" s="36">
        <v>34635</v>
      </c>
      <c r="F607" s="149"/>
      <c r="G607" s="36">
        <v>0</v>
      </c>
      <c r="H607" s="36">
        <v>7365</v>
      </c>
      <c r="I607" s="36">
        <v>42000</v>
      </c>
      <c r="J607" s="125" t="e">
        <f>VLOOKUP(B607,#REF!,1,0)</f>
        <v>#REF!</v>
      </c>
      <c r="K607" s="125" t="e">
        <f>VLOOKUP(B607,#REF!,1,0)</f>
        <v>#REF!</v>
      </c>
    </row>
    <row r="608" spans="1:11" s="125" customFormat="1">
      <c r="A608" s="34">
        <v>6</v>
      </c>
      <c r="B608" s="35" t="s">
        <v>4481</v>
      </c>
      <c r="C608" s="34" t="s">
        <v>4482</v>
      </c>
      <c r="D608" s="35" t="s">
        <v>4483</v>
      </c>
      <c r="E608" s="36">
        <v>34635</v>
      </c>
      <c r="F608" s="149"/>
      <c r="G608" s="36">
        <v>0</v>
      </c>
      <c r="H608" s="36">
        <v>7365</v>
      </c>
      <c r="I608" s="36">
        <v>42000</v>
      </c>
      <c r="J608" s="125" t="e">
        <f>VLOOKUP(B608,#REF!,1,0)</f>
        <v>#REF!</v>
      </c>
      <c r="K608" s="125" t="e">
        <f>VLOOKUP(B608,#REF!,1,0)</f>
        <v>#REF!</v>
      </c>
    </row>
    <row r="609" spans="1:11" s="125" customFormat="1">
      <c r="A609" s="34">
        <v>5</v>
      </c>
      <c r="B609" s="35" t="s">
        <v>4484</v>
      </c>
      <c r="C609" s="34" t="s">
        <v>1</v>
      </c>
      <c r="D609" s="35" t="s">
        <v>4485</v>
      </c>
      <c r="E609" s="36">
        <v>4675.5</v>
      </c>
      <c r="F609" s="149"/>
      <c r="G609" s="36">
        <v>3791.7</v>
      </c>
      <c r="H609" s="36">
        <v>5403.3</v>
      </c>
      <c r="I609" s="36">
        <v>6287.1</v>
      </c>
      <c r="J609" s="125" t="e">
        <f>VLOOKUP(B609,#REF!,1,0)</f>
        <v>#REF!</v>
      </c>
      <c r="K609" s="125" t="e">
        <f>VLOOKUP(B609,#REF!,1,0)</f>
        <v>#REF!</v>
      </c>
    </row>
    <row r="610" spans="1:11" s="125" customFormat="1">
      <c r="A610" s="34">
        <v>6</v>
      </c>
      <c r="B610" s="35" t="s">
        <v>4486</v>
      </c>
      <c r="C610" s="34" t="s">
        <v>4487</v>
      </c>
      <c r="D610" s="35" t="s">
        <v>4488</v>
      </c>
      <c r="E610" s="36">
        <v>4675.5</v>
      </c>
      <c r="F610" s="149"/>
      <c r="G610" s="36">
        <v>3791.7</v>
      </c>
      <c r="H610" s="36">
        <v>5403.3</v>
      </c>
      <c r="I610" s="36">
        <v>6287.1</v>
      </c>
      <c r="J610" s="125" t="e">
        <f>VLOOKUP(B610,#REF!,1,0)</f>
        <v>#REF!</v>
      </c>
      <c r="K610" s="125" t="e">
        <f>VLOOKUP(B610,#REF!,1,0)</f>
        <v>#REF!</v>
      </c>
    </row>
    <row r="611" spans="1:11" s="125" customFormat="1">
      <c r="A611" s="34">
        <v>5</v>
      </c>
      <c r="B611" s="35" t="s">
        <v>4489</v>
      </c>
      <c r="C611" s="34" t="s">
        <v>1</v>
      </c>
      <c r="D611" s="35" t="s">
        <v>4490</v>
      </c>
      <c r="E611" s="36">
        <v>3029.5</v>
      </c>
      <c r="F611" s="149"/>
      <c r="G611" s="36">
        <v>170</v>
      </c>
      <c r="H611" s="36">
        <v>1372</v>
      </c>
      <c r="I611" s="36">
        <v>4231.5</v>
      </c>
      <c r="J611" s="125" t="e">
        <f>VLOOKUP(B611,#REF!,1,0)</f>
        <v>#REF!</v>
      </c>
      <c r="K611" s="125" t="e">
        <f>VLOOKUP(B611,#REF!,1,0)</f>
        <v>#REF!</v>
      </c>
    </row>
    <row r="612" spans="1:11" s="125" customFormat="1">
      <c r="A612" s="34">
        <v>6</v>
      </c>
      <c r="B612" s="35" t="s">
        <v>4491</v>
      </c>
      <c r="C612" s="34" t="s">
        <v>4492</v>
      </c>
      <c r="D612" s="35" t="s">
        <v>4493</v>
      </c>
      <c r="E612" s="36">
        <v>1582</v>
      </c>
      <c r="F612" s="149"/>
      <c r="G612" s="36">
        <v>0</v>
      </c>
      <c r="H612" s="36">
        <v>648</v>
      </c>
      <c r="I612" s="36">
        <v>2230</v>
      </c>
      <c r="J612" s="125" t="e">
        <f>VLOOKUP(B612,#REF!,1,0)</f>
        <v>#REF!</v>
      </c>
      <c r="K612" s="125" t="e">
        <f>VLOOKUP(B612,#REF!,1,0)</f>
        <v>#REF!</v>
      </c>
    </row>
    <row r="613" spans="1:11" s="125" customFormat="1">
      <c r="A613" s="34">
        <v>6</v>
      </c>
      <c r="B613" s="35" t="s">
        <v>4494</v>
      </c>
      <c r="C613" s="34" t="s">
        <v>4495</v>
      </c>
      <c r="D613" s="35" t="s">
        <v>4496</v>
      </c>
      <c r="E613" s="36">
        <v>1447.5</v>
      </c>
      <c r="F613" s="149"/>
      <c r="G613" s="36">
        <v>170</v>
      </c>
      <c r="H613" s="36">
        <v>724</v>
      </c>
      <c r="I613" s="36">
        <v>2001.5</v>
      </c>
      <c r="J613" s="125" t="e">
        <f>VLOOKUP(B613,#REF!,1,0)</f>
        <v>#REF!</v>
      </c>
      <c r="K613" s="125" t="e">
        <f>VLOOKUP(B613,#REF!,1,0)</f>
        <v>#REF!</v>
      </c>
    </row>
    <row r="614" spans="1:11" s="125" customFormat="1">
      <c r="A614" s="34">
        <v>5</v>
      </c>
      <c r="B614" s="35" t="s">
        <v>4497</v>
      </c>
      <c r="C614" s="34" t="s">
        <v>1</v>
      </c>
      <c r="D614" s="35" t="s">
        <v>4498</v>
      </c>
      <c r="E614" s="36">
        <v>1390.09</v>
      </c>
      <c r="F614" s="149"/>
      <c r="G614" s="36">
        <v>0</v>
      </c>
      <c r="H614" s="36">
        <v>80</v>
      </c>
      <c r="I614" s="36">
        <v>1470.09</v>
      </c>
      <c r="J614" s="125" t="e">
        <f>VLOOKUP(B614,#REF!,1,0)</f>
        <v>#REF!</v>
      </c>
      <c r="K614" s="125" t="e">
        <f>VLOOKUP(B614,#REF!,1,0)</f>
        <v>#REF!</v>
      </c>
    </row>
    <row r="615" spans="1:11" s="125" customFormat="1">
      <c r="A615" s="34">
        <v>6</v>
      </c>
      <c r="B615" s="35" t="s">
        <v>4499</v>
      </c>
      <c r="C615" s="34" t="s">
        <v>4500</v>
      </c>
      <c r="D615" s="35" t="s">
        <v>4501</v>
      </c>
      <c r="E615" s="36">
        <v>1390.09</v>
      </c>
      <c r="F615" s="149"/>
      <c r="G615" s="36">
        <v>0</v>
      </c>
      <c r="H615" s="36">
        <v>80</v>
      </c>
      <c r="I615" s="36">
        <v>1470.09</v>
      </c>
      <c r="J615" s="125" t="e">
        <f>VLOOKUP(B615,#REF!,1,0)</f>
        <v>#REF!</v>
      </c>
      <c r="K615" s="125" t="e">
        <f>VLOOKUP(B615,#REF!,1,0)</f>
        <v>#REF!</v>
      </c>
    </row>
    <row r="616" spans="1:11" s="125" customFormat="1">
      <c r="A616" s="34">
        <v>5</v>
      </c>
      <c r="B616" s="35" t="s">
        <v>4502</v>
      </c>
      <c r="C616" s="34" t="s">
        <v>1</v>
      </c>
      <c r="D616" s="35" t="s">
        <v>4503</v>
      </c>
      <c r="E616" s="36">
        <v>73572</v>
      </c>
      <c r="F616" s="149"/>
      <c r="G616" s="36">
        <v>0</v>
      </c>
      <c r="H616" s="36">
        <v>18654</v>
      </c>
      <c r="I616" s="36">
        <v>92226</v>
      </c>
      <c r="J616" s="125" t="e">
        <f>VLOOKUP(B616,#REF!,1,0)</f>
        <v>#REF!</v>
      </c>
      <c r="K616" s="125" t="e">
        <f>VLOOKUP(B616,#REF!,1,0)</f>
        <v>#REF!</v>
      </c>
    </row>
    <row r="617" spans="1:11" s="125" customFormat="1">
      <c r="A617" s="34">
        <v>6</v>
      </c>
      <c r="B617" s="35" t="s">
        <v>4504</v>
      </c>
      <c r="C617" s="34" t="s">
        <v>4505</v>
      </c>
      <c r="D617" s="35" t="s">
        <v>4506</v>
      </c>
      <c r="E617" s="36">
        <v>73572</v>
      </c>
      <c r="F617" s="149"/>
      <c r="G617" s="36">
        <v>0</v>
      </c>
      <c r="H617" s="36">
        <v>18654</v>
      </c>
      <c r="I617" s="36">
        <v>92226</v>
      </c>
      <c r="J617" s="125" t="e">
        <f>VLOOKUP(B617,#REF!,1,0)</f>
        <v>#REF!</v>
      </c>
      <c r="K617" s="125" t="e">
        <f>VLOOKUP(B617,#REF!,1,0)</f>
        <v>#REF!</v>
      </c>
    </row>
    <row r="618" spans="1:11" s="125" customFormat="1">
      <c r="A618" s="34">
        <v>5</v>
      </c>
      <c r="B618" s="35" t="s">
        <v>5922</v>
      </c>
      <c r="C618" s="34" t="s">
        <v>1</v>
      </c>
      <c r="D618" s="35" t="s">
        <v>5923</v>
      </c>
      <c r="E618" s="36">
        <v>14</v>
      </c>
      <c r="F618" s="149"/>
      <c r="G618" s="36">
        <v>0</v>
      </c>
      <c r="H618" s="36">
        <v>14</v>
      </c>
      <c r="I618" s="36">
        <v>28</v>
      </c>
      <c r="J618" s="125" t="e">
        <f>VLOOKUP(B618,#REF!,1,0)</f>
        <v>#REF!</v>
      </c>
      <c r="K618" s="125" t="e">
        <f>VLOOKUP(B618,#REF!,1,0)</f>
        <v>#REF!</v>
      </c>
    </row>
    <row r="619" spans="1:11" s="125" customFormat="1">
      <c r="A619" s="34">
        <v>6</v>
      </c>
      <c r="B619" s="35" t="s">
        <v>5924</v>
      </c>
      <c r="C619" s="34" t="s">
        <v>5925</v>
      </c>
      <c r="D619" s="35" t="s">
        <v>5926</v>
      </c>
      <c r="E619" s="36">
        <v>14</v>
      </c>
      <c r="F619" s="149"/>
      <c r="G619" s="36">
        <v>0</v>
      </c>
      <c r="H619" s="36">
        <v>14</v>
      </c>
      <c r="I619" s="36">
        <v>28</v>
      </c>
      <c r="J619" s="125" t="e">
        <f>VLOOKUP(B619,#REF!,1,0)</f>
        <v>#REF!</v>
      </c>
      <c r="K619" s="125" t="e">
        <f>VLOOKUP(B619,#REF!,1,0)</f>
        <v>#REF!</v>
      </c>
    </row>
    <row r="620" spans="1:11" s="125" customFormat="1">
      <c r="A620" s="34">
        <v>5</v>
      </c>
      <c r="B620" s="35" t="s">
        <v>4507</v>
      </c>
      <c r="C620" s="34" t="s">
        <v>1</v>
      </c>
      <c r="D620" s="35" t="s">
        <v>4508</v>
      </c>
      <c r="E620" s="36">
        <v>105</v>
      </c>
      <c r="F620" s="149"/>
      <c r="G620" s="36">
        <v>0</v>
      </c>
      <c r="H620" s="36">
        <v>0</v>
      </c>
      <c r="I620" s="36">
        <v>105</v>
      </c>
      <c r="J620" s="125" t="e">
        <f>VLOOKUP(B620,#REF!,1,0)</f>
        <v>#REF!</v>
      </c>
      <c r="K620" s="125" t="e">
        <f>VLOOKUP(B620,#REF!,1,0)</f>
        <v>#REF!</v>
      </c>
    </row>
    <row r="621" spans="1:11" s="125" customFormat="1">
      <c r="A621" s="34">
        <v>6</v>
      </c>
      <c r="B621" s="35" t="s">
        <v>4509</v>
      </c>
      <c r="C621" s="34" t="s">
        <v>4510</v>
      </c>
      <c r="D621" s="35" t="s">
        <v>4511</v>
      </c>
      <c r="E621" s="36">
        <v>105</v>
      </c>
      <c r="F621" s="149"/>
      <c r="G621" s="36">
        <v>0</v>
      </c>
      <c r="H621" s="36">
        <v>0</v>
      </c>
      <c r="I621" s="36">
        <v>105</v>
      </c>
      <c r="J621" s="125" t="e">
        <f>VLOOKUP(B621,#REF!,1,0)</f>
        <v>#REF!</v>
      </c>
      <c r="K621" s="125" t="e">
        <f>VLOOKUP(B621,#REF!,1,0)</f>
        <v>#REF!</v>
      </c>
    </row>
    <row r="622" spans="1:11" s="125" customFormat="1">
      <c r="A622" s="34">
        <v>5</v>
      </c>
      <c r="B622" s="35" t="s">
        <v>4512</v>
      </c>
      <c r="C622" s="34" t="s">
        <v>1</v>
      </c>
      <c r="D622" s="35" t="s">
        <v>4513</v>
      </c>
      <c r="E622" s="36">
        <v>33142.51</v>
      </c>
      <c r="F622" s="149"/>
      <c r="G622" s="36">
        <v>914.37</v>
      </c>
      <c r="H622" s="36">
        <v>16080.1</v>
      </c>
      <c r="I622" s="36">
        <v>48308.24</v>
      </c>
      <c r="J622" s="125" t="e">
        <f>VLOOKUP(B622,#REF!,1,0)</f>
        <v>#REF!</v>
      </c>
      <c r="K622" s="125" t="e">
        <f>VLOOKUP(B622,#REF!,1,0)</f>
        <v>#REF!</v>
      </c>
    </row>
    <row r="623" spans="1:11" s="125" customFormat="1">
      <c r="A623" s="34">
        <v>6</v>
      </c>
      <c r="B623" s="35" t="s">
        <v>4514</v>
      </c>
      <c r="C623" s="34" t="s">
        <v>4515</v>
      </c>
      <c r="D623" s="35" t="s">
        <v>4516</v>
      </c>
      <c r="E623" s="36">
        <v>33142.51</v>
      </c>
      <c r="F623" s="149"/>
      <c r="G623" s="36">
        <v>914.37</v>
      </c>
      <c r="H623" s="36">
        <v>16080.1</v>
      </c>
      <c r="I623" s="36">
        <v>48308.24</v>
      </c>
      <c r="J623" s="125" t="e">
        <f>VLOOKUP(B623,#REF!,1,0)</f>
        <v>#REF!</v>
      </c>
      <c r="K623" s="125" t="e">
        <f>VLOOKUP(B623,#REF!,1,0)</f>
        <v>#REF!</v>
      </c>
    </row>
    <row r="624" spans="1:11" s="125" customFormat="1">
      <c r="A624" s="34">
        <v>4</v>
      </c>
      <c r="B624" s="35" t="s">
        <v>4517</v>
      </c>
      <c r="C624" s="34" t="s">
        <v>1</v>
      </c>
      <c r="D624" s="35" t="s">
        <v>4518</v>
      </c>
      <c r="E624" s="36">
        <v>32608.26</v>
      </c>
      <c r="F624" s="149"/>
      <c r="G624" s="36">
        <v>0</v>
      </c>
      <c r="H624" s="36">
        <v>7031.62</v>
      </c>
      <c r="I624" s="36">
        <v>39639.879999999997</v>
      </c>
      <c r="J624" s="125" t="e">
        <f>VLOOKUP(B624,#REF!,1,0)</f>
        <v>#REF!</v>
      </c>
      <c r="K624" s="125" t="e">
        <f>VLOOKUP(B624,#REF!,1,0)</f>
        <v>#REF!</v>
      </c>
    </row>
    <row r="625" spans="1:11" s="125" customFormat="1">
      <c r="A625" s="34">
        <v>5</v>
      </c>
      <c r="B625" s="35" t="s">
        <v>4519</v>
      </c>
      <c r="C625" s="34" t="s">
        <v>1</v>
      </c>
      <c r="D625" s="35" t="s">
        <v>4520</v>
      </c>
      <c r="E625" s="36">
        <v>32608.26</v>
      </c>
      <c r="F625" s="149"/>
      <c r="G625" s="36">
        <v>0</v>
      </c>
      <c r="H625" s="36">
        <v>7031.62</v>
      </c>
      <c r="I625" s="36">
        <v>39639.879999999997</v>
      </c>
      <c r="J625" s="144" t="e">
        <f>VLOOKUP(B625,#REF!,1,0)</f>
        <v>#REF!</v>
      </c>
      <c r="K625" s="125" t="e">
        <f>VLOOKUP(B625,#REF!,1,0)</f>
        <v>#REF!</v>
      </c>
    </row>
    <row r="626" spans="1:11" s="125" customFormat="1">
      <c r="A626" s="34">
        <v>6</v>
      </c>
      <c r="B626" s="35" t="s">
        <v>4521</v>
      </c>
      <c r="C626" s="34" t="s">
        <v>4522</v>
      </c>
      <c r="D626" s="35" t="s">
        <v>4523</v>
      </c>
      <c r="E626" s="36">
        <v>32548.26</v>
      </c>
      <c r="F626" s="149"/>
      <c r="G626" s="36">
        <v>0</v>
      </c>
      <c r="H626" s="36">
        <v>7031.62</v>
      </c>
      <c r="I626" s="36">
        <v>39579.879999999997</v>
      </c>
      <c r="J626" s="144" t="e">
        <f>VLOOKUP(B626,#REF!,1,0)</f>
        <v>#REF!</v>
      </c>
      <c r="K626" s="125" t="e">
        <f>VLOOKUP(B626,#REF!,1,0)</f>
        <v>#REF!</v>
      </c>
    </row>
    <row r="627" spans="1:11" s="125" customFormat="1">
      <c r="A627" s="34">
        <v>6</v>
      </c>
      <c r="B627" s="35" t="s">
        <v>4524</v>
      </c>
      <c r="C627" s="34" t="s">
        <v>4525</v>
      </c>
      <c r="D627" s="35" t="s">
        <v>4526</v>
      </c>
      <c r="E627" s="36">
        <v>60</v>
      </c>
      <c r="F627" s="149"/>
      <c r="G627" s="36">
        <v>0</v>
      </c>
      <c r="H627" s="36">
        <v>0</v>
      </c>
      <c r="I627" s="36">
        <v>60</v>
      </c>
      <c r="J627" s="125" t="e">
        <f>VLOOKUP(B627,#REF!,1,0)</f>
        <v>#REF!</v>
      </c>
      <c r="K627" s="125" t="e">
        <f>VLOOKUP(B627,#REF!,1,0)</f>
        <v>#REF!</v>
      </c>
    </row>
    <row r="628" spans="1:11" s="125" customFormat="1">
      <c r="A628" s="34">
        <v>4</v>
      </c>
      <c r="B628" s="35" t="s">
        <v>4527</v>
      </c>
      <c r="C628" s="34" t="s">
        <v>1</v>
      </c>
      <c r="D628" s="35" t="s">
        <v>4528</v>
      </c>
      <c r="E628" s="36">
        <v>1173245.95</v>
      </c>
      <c r="F628" s="149"/>
      <c r="G628" s="36">
        <v>4933.54</v>
      </c>
      <c r="H628" s="36">
        <v>304660.37</v>
      </c>
      <c r="I628" s="36">
        <v>1472972.78</v>
      </c>
      <c r="J628" s="125" t="e">
        <f>VLOOKUP(B628,#REF!,1,0)</f>
        <v>#REF!</v>
      </c>
      <c r="K628" s="125" t="e">
        <f>VLOOKUP(B628,#REF!,1,0)</f>
        <v>#REF!</v>
      </c>
    </row>
    <row r="629" spans="1:11" s="125" customFormat="1">
      <c r="A629" s="34">
        <v>5</v>
      </c>
      <c r="B629" s="35" t="s">
        <v>4529</v>
      </c>
      <c r="C629" s="34" t="s">
        <v>1</v>
      </c>
      <c r="D629" s="35" t="s">
        <v>4530</v>
      </c>
      <c r="E629" s="36">
        <v>17190</v>
      </c>
      <c r="F629" s="149"/>
      <c r="G629" s="36">
        <v>0</v>
      </c>
      <c r="H629" s="36">
        <v>5310</v>
      </c>
      <c r="I629" s="36">
        <v>22500</v>
      </c>
      <c r="J629" s="125" t="e">
        <f>VLOOKUP(B629,#REF!,1,0)</f>
        <v>#REF!</v>
      </c>
      <c r="K629" s="125" t="e">
        <f>VLOOKUP(B629,#REF!,1,0)</f>
        <v>#REF!</v>
      </c>
    </row>
    <row r="630" spans="1:11" s="125" customFormat="1">
      <c r="A630" s="34">
        <v>6</v>
      </c>
      <c r="B630" s="35" t="s">
        <v>4531</v>
      </c>
      <c r="C630" s="34" t="s">
        <v>4532</v>
      </c>
      <c r="D630" s="35" t="s">
        <v>4533</v>
      </c>
      <c r="E630" s="36">
        <v>12150</v>
      </c>
      <c r="F630" s="149"/>
      <c r="G630" s="36">
        <v>0</v>
      </c>
      <c r="H630" s="36">
        <v>2610</v>
      </c>
      <c r="I630" s="36">
        <v>14760</v>
      </c>
      <c r="J630" s="125" t="e">
        <f>VLOOKUP(B630,#REF!,1,0)</f>
        <v>#REF!</v>
      </c>
      <c r="K630" s="125" t="e">
        <f>VLOOKUP(B630,#REF!,1,0)</f>
        <v>#REF!</v>
      </c>
    </row>
    <row r="631" spans="1:11" s="125" customFormat="1">
      <c r="A631" s="34">
        <v>6</v>
      </c>
      <c r="B631" s="35" t="s">
        <v>4534</v>
      </c>
      <c r="C631" s="34" t="s">
        <v>4535</v>
      </c>
      <c r="D631" s="35" t="s">
        <v>4536</v>
      </c>
      <c r="E631" s="36">
        <v>5040</v>
      </c>
      <c r="F631" s="149"/>
      <c r="G631" s="36">
        <v>0</v>
      </c>
      <c r="H631" s="36">
        <v>2700</v>
      </c>
      <c r="I631" s="36">
        <v>7740</v>
      </c>
      <c r="J631" s="125" t="e">
        <f>VLOOKUP(B631,#REF!,1,0)</f>
        <v>#REF!</v>
      </c>
      <c r="K631" s="125" t="e">
        <f>VLOOKUP(B631,#REF!,1,0)</f>
        <v>#REF!</v>
      </c>
    </row>
    <row r="632" spans="1:11" s="125" customFormat="1">
      <c r="A632" s="34">
        <v>5</v>
      </c>
      <c r="B632" s="35" t="s">
        <v>4537</v>
      </c>
      <c r="C632" s="34" t="s">
        <v>1</v>
      </c>
      <c r="D632" s="35" t="s">
        <v>4538</v>
      </c>
      <c r="E632" s="36">
        <v>276087.71000000002</v>
      </c>
      <c r="F632" s="149"/>
      <c r="G632" s="36">
        <v>95</v>
      </c>
      <c r="H632" s="36">
        <v>67154.62</v>
      </c>
      <c r="I632" s="36">
        <v>343147.33</v>
      </c>
      <c r="J632" s="125" t="e">
        <f>VLOOKUP(B632,#REF!,1,0)</f>
        <v>#REF!</v>
      </c>
      <c r="K632" s="125" t="e">
        <f>VLOOKUP(B632,#REF!,1,0)</f>
        <v>#REF!</v>
      </c>
    </row>
    <row r="633" spans="1:11" s="125" customFormat="1">
      <c r="A633" s="34">
        <v>6</v>
      </c>
      <c r="B633" s="35" t="s">
        <v>4539</v>
      </c>
      <c r="C633" s="34" t="s">
        <v>4540</v>
      </c>
      <c r="D633" s="35" t="s">
        <v>4493</v>
      </c>
      <c r="E633" s="36">
        <v>1035.5</v>
      </c>
      <c r="F633" s="149"/>
      <c r="G633" s="36">
        <v>0</v>
      </c>
      <c r="H633" s="36">
        <v>159</v>
      </c>
      <c r="I633" s="36">
        <v>1194.5</v>
      </c>
      <c r="J633" s="125" t="e">
        <f>VLOOKUP(B633,#REF!,1,0)</f>
        <v>#REF!</v>
      </c>
      <c r="K633" s="125" t="e">
        <f>VLOOKUP(B633,#REF!,1,0)</f>
        <v>#REF!</v>
      </c>
    </row>
    <row r="634" spans="1:11" s="125" customFormat="1">
      <c r="A634" s="34">
        <v>6</v>
      </c>
      <c r="B634" s="35" t="s">
        <v>4541</v>
      </c>
      <c r="C634" s="34" t="s">
        <v>4542</v>
      </c>
      <c r="D634" s="35" t="s">
        <v>4496</v>
      </c>
      <c r="E634" s="36">
        <v>1152</v>
      </c>
      <c r="F634" s="149"/>
      <c r="G634" s="36">
        <v>95</v>
      </c>
      <c r="H634" s="36">
        <v>379.5</v>
      </c>
      <c r="I634" s="36">
        <v>1436.5</v>
      </c>
      <c r="J634" s="125" t="e">
        <f>VLOOKUP(B634,#REF!,1,0)</f>
        <v>#REF!</v>
      </c>
      <c r="K634" s="125" t="e">
        <f>VLOOKUP(B634,#REF!,1,0)</f>
        <v>#REF!</v>
      </c>
    </row>
    <row r="635" spans="1:11" s="125" customFormat="1">
      <c r="A635" s="34">
        <v>6</v>
      </c>
      <c r="B635" s="35" t="s">
        <v>4543</v>
      </c>
      <c r="C635" s="34" t="s">
        <v>4544</v>
      </c>
      <c r="D635" s="35" t="s">
        <v>4483</v>
      </c>
      <c r="E635" s="36">
        <v>40125</v>
      </c>
      <c r="F635" s="149"/>
      <c r="G635" s="36">
        <v>0</v>
      </c>
      <c r="H635" s="36">
        <v>7830</v>
      </c>
      <c r="I635" s="36">
        <v>47955</v>
      </c>
      <c r="J635" s="125" t="e">
        <f>VLOOKUP(B635,#REF!,1,0)</f>
        <v>#REF!</v>
      </c>
      <c r="K635" s="125" t="e">
        <f>VLOOKUP(B635,#REF!,1,0)</f>
        <v>#REF!</v>
      </c>
    </row>
    <row r="636" spans="1:11" s="125" customFormat="1">
      <c r="A636" s="34">
        <v>6</v>
      </c>
      <c r="B636" s="35" t="s">
        <v>4545</v>
      </c>
      <c r="C636" s="34" t="s">
        <v>4546</v>
      </c>
      <c r="D636" s="35" t="s">
        <v>4547</v>
      </c>
      <c r="E636" s="36">
        <v>1444</v>
      </c>
      <c r="F636" s="149"/>
      <c r="G636" s="36">
        <v>0</v>
      </c>
      <c r="H636" s="36">
        <v>352</v>
      </c>
      <c r="I636" s="36">
        <v>1796</v>
      </c>
      <c r="J636" s="125" t="e">
        <f>VLOOKUP(B636,#REF!,1,0)</f>
        <v>#REF!</v>
      </c>
      <c r="K636" s="125" t="e">
        <f>VLOOKUP(B636,#REF!,1,0)</f>
        <v>#REF!</v>
      </c>
    </row>
    <row r="637" spans="1:11" s="125" customFormat="1">
      <c r="A637" s="34">
        <v>6</v>
      </c>
      <c r="B637" s="35" t="s">
        <v>4548</v>
      </c>
      <c r="C637" s="34" t="s">
        <v>4549</v>
      </c>
      <c r="D637" s="35" t="s">
        <v>4550</v>
      </c>
      <c r="E637" s="36">
        <v>57776.21</v>
      </c>
      <c r="F637" s="149"/>
      <c r="G637" s="36">
        <v>0</v>
      </c>
      <c r="H637" s="36">
        <v>12519.12</v>
      </c>
      <c r="I637" s="36">
        <v>70295.33</v>
      </c>
      <c r="J637" s="125" t="e">
        <f>VLOOKUP(B637,#REF!,1,0)</f>
        <v>#REF!</v>
      </c>
      <c r="K637" s="125" t="e">
        <f>VLOOKUP(B637,#REF!,1,0)</f>
        <v>#REF!</v>
      </c>
    </row>
    <row r="638" spans="1:11" s="125" customFormat="1">
      <c r="A638" s="34">
        <v>6</v>
      </c>
      <c r="B638" s="35" t="s">
        <v>4551</v>
      </c>
      <c r="C638" s="34" t="s">
        <v>4552</v>
      </c>
      <c r="D638" s="35" t="s">
        <v>4553</v>
      </c>
      <c r="E638" s="36">
        <v>54785</v>
      </c>
      <c r="F638" s="149"/>
      <c r="G638" s="36">
        <v>0</v>
      </c>
      <c r="H638" s="36">
        <v>14870</v>
      </c>
      <c r="I638" s="36">
        <v>69655</v>
      </c>
      <c r="J638" s="125" t="e">
        <f>VLOOKUP(B638,#REF!,1,0)</f>
        <v>#REF!</v>
      </c>
      <c r="K638" s="125" t="e">
        <f>VLOOKUP(B638,#REF!,1,0)</f>
        <v>#REF!</v>
      </c>
    </row>
    <row r="639" spans="1:11" s="125" customFormat="1">
      <c r="A639" s="34">
        <v>6</v>
      </c>
      <c r="B639" s="35" t="s">
        <v>4554</v>
      </c>
      <c r="C639" s="34" t="s">
        <v>4555</v>
      </c>
      <c r="D639" s="35" t="s">
        <v>4556</v>
      </c>
      <c r="E639" s="36">
        <v>119770</v>
      </c>
      <c r="F639" s="149"/>
      <c r="G639" s="36">
        <v>0</v>
      </c>
      <c r="H639" s="36">
        <v>31045</v>
      </c>
      <c r="I639" s="36">
        <v>150815</v>
      </c>
      <c r="J639" s="125" t="e">
        <f>VLOOKUP(B639,#REF!,1,0)</f>
        <v>#REF!</v>
      </c>
      <c r="K639" s="125" t="e">
        <f>VLOOKUP(B639,#REF!,1,0)</f>
        <v>#REF!</v>
      </c>
    </row>
    <row r="640" spans="1:11" s="125" customFormat="1">
      <c r="A640" s="34">
        <v>5</v>
      </c>
      <c r="B640" s="35" t="s">
        <v>4557</v>
      </c>
      <c r="C640" s="34" t="s">
        <v>1</v>
      </c>
      <c r="D640" s="35" t="s">
        <v>4558</v>
      </c>
      <c r="E640" s="36">
        <v>169249</v>
      </c>
      <c r="F640" s="149"/>
      <c r="G640" s="36">
        <v>0</v>
      </c>
      <c r="H640" s="36">
        <v>43701</v>
      </c>
      <c r="I640" s="36">
        <v>212950</v>
      </c>
      <c r="J640" s="125" t="e">
        <f>VLOOKUP(B640,#REF!,1,0)</f>
        <v>#REF!</v>
      </c>
      <c r="K640" s="125" t="e">
        <f>VLOOKUP(B640,#REF!,1,0)</f>
        <v>#REF!</v>
      </c>
    </row>
    <row r="641" spans="1:11" s="125" customFormat="1">
      <c r="A641" s="34">
        <v>6</v>
      </c>
      <c r="B641" s="35" t="s">
        <v>4559</v>
      </c>
      <c r="C641" s="34" t="s">
        <v>4560</v>
      </c>
      <c r="D641" s="35" t="s">
        <v>4561</v>
      </c>
      <c r="E641" s="36">
        <v>910</v>
      </c>
      <c r="F641" s="149"/>
      <c r="G641" s="36">
        <v>0</v>
      </c>
      <c r="H641" s="36">
        <v>217</v>
      </c>
      <c r="I641" s="36">
        <v>1127</v>
      </c>
      <c r="J641" s="125" t="e">
        <f>VLOOKUP(B641,#REF!,1,0)</f>
        <v>#REF!</v>
      </c>
      <c r="K641" s="125" t="e">
        <f>VLOOKUP(B641,#REF!,1,0)</f>
        <v>#REF!</v>
      </c>
    </row>
    <row r="642" spans="1:11" s="125" customFormat="1">
      <c r="A642" s="34">
        <v>6</v>
      </c>
      <c r="B642" s="35" t="s">
        <v>4562</v>
      </c>
      <c r="C642" s="34" t="s">
        <v>4563</v>
      </c>
      <c r="D642" s="35" t="s">
        <v>4506</v>
      </c>
      <c r="E642" s="36">
        <v>168339</v>
      </c>
      <c r="F642" s="149"/>
      <c r="G642" s="36">
        <v>0</v>
      </c>
      <c r="H642" s="36">
        <v>43484</v>
      </c>
      <c r="I642" s="36">
        <v>211823</v>
      </c>
      <c r="J642" s="125" t="e">
        <f>VLOOKUP(B642,#REF!,1,0)</f>
        <v>#REF!</v>
      </c>
      <c r="K642" s="125" t="e">
        <f>VLOOKUP(B642,#REF!,1,0)</f>
        <v>#REF!</v>
      </c>
    </row>
    <row r="643" spans="1:11" s="125" customFormat="1">
      <c r="A643" s="34">
        <v>5</v>
      </c>
      <c r="B643" s="35" t="s">
        <v>4564</v>
      </c>
      <c r="C643" s="34" t="s">
        <v>1</v>
      </c>
      <c r="D643" s="35" t="s">
        <v>4565</v>
      </c>
      <c r="E643" s="36">
        <v>122672.1</v>
      </c>
      <c r="F643" s="149"/>
      <c r="G643" s="36">
        <v>450</v>
      </c>
      <c r="H643" s="36">
        <v>32904.720000000001</v>
      </c>
      <c r="I643" s="36">
        <v>155126.82</v>
      </c>
      <c r="J643" s="125" t="e">
        <f>VLOOKUP(B643,#REF!,1,0)</f>
        <v>#REF!</v>
      </c>
      <c r="K643" s="125" t="e">
        <f>VLOOKUP(B643,#REF!,1,0)</f>
        <v>#REF!</v>
      </c>
    </row>
    <row r="644" spans="1:11" s="125" customFormat="1">
      <c r="A644" s="34">
        <v>6</v>
      </c>
      <c r="B644" s="35" t="s">
        <v>4566</v>
      </c>
      <c r="C644" s="34" t="s">
        <v>4567</v>
      </c>
      <c r="D644" s="35" t="s">
        <v>4568</v>
      </c>
      <c r="E644" s="36">
        <v>122672.1</v>
      </c>
      <c r="F644" s="149"/>
      <c r="G644" s="36">
        <v>450</v>
      </c>
      <c r="H644" s="36">
        <v>32904.720000000001</v>
      </c>
      <c r="I644" s="36">
        <v>155126.82</v>
      </c>
      <c r="J644" s="125" t="e">
        <f>VLOOKUP(B644,#REF!,1,0)</f>
        <v>#REF!</v>
      </c>
      <c r="K644" s="125" t="e">
        <f>VLOOKUP(B644,#REF!,1,0)</f>
        <v>#REF!</v>
      </c>
    </row>
    <row r="645" spans="1:11" s="125" customFormat="1">
      <c r="A645" s="34">
        <v>5</v>
      </c>
      <c r="B645" s="35" t="s">
        <v>4569</v>
      </c>
      <c r="C645" s="34" t="s">
        <v>1</v>
      </c>
      <c r="D645" s="35" t="s">
        <v>4570</v>
      </c>
      <c r="E645" s="36">
        <v>588047.14</v>
      </c>
      <c r="F645" s="149"/>
      <c r="G645" s="36">
        <v>4388.54</v>
      </c>
      <c r="H645" s="36">
        <v>155590.03</v>
      </c>
      <c r="I645" s="36">
        <v>739248.63</v>
      </c>
      <c r="J645" s="125" t="e">
        <f>VLOOKUP(B645,#REF!,1,0)</f>
        <v>#REF!</v>
      </c>
      <c r="K645" s="125" t="e">
        <f>VLOOKUP(B645,#REF!,1,0)</f>
        <v>#REF!</v>
      </c>
    </row>
    <row r="646" spans="1:11" s="125" customFormat="1">
      <c r="A646" s="34">
        <v>6</v>
      </c>
      <c r="B646" s="35" t="s">
        <v>4571</v>
      </c>
      <c r="C646" s="34" t="s">
        <v>4572</v>
      </c>
      <c r="D646" s="35" t="s">
        <v>4501</v>
      </c>
      <c r="E646" s="36">
        <v>870</v>
      </c>
      <c r="F646" s="149"/>
      <c r="G646" s="36">
        <v>0</v>
      </c>
      <c r="H646" s="36">
        <v>290</v>
      </c>
      <c r="I646" s="36">
        <v>1160</v>
      </c>
      <c r="J646" s="125" t="e">
        <f>VLOOKUP(B646,#REF!,1,0)</f>
        <v>#REF!</v>
      </c>
      <c r="K646" s="125" t="e">
        <f>VLOOKUP(B646,#REF!,1,0)</f>
        <v>#REF!</v>
      </c>
    </row>
    <row r="647" spans="1:11" s="125" customFormat="1">
      <c r="A647" s="34">
        <v>6</v>
      </c>
      <c r="B647" s="35" t="s">
        <v>4573</v>
      </c>
      <c r="C647" s="34" t="s">
        <v>4574</v>
      </c>
      <c r="D647" s="35" t="s">
        <v>4478</v>
      </c>
      <c r="E647" s="36">
        <v>6767.5</v>
      </c>
      <c r="F647" s="149"/>
      <c r="G647" s="36">
        <v>0</v>
      </c>
      <c r="H647" s="36">
        <v>1904.5</v>
      </c>
      <c r="I647" s="36">
        <v>8672</v>
      </c>
      <c r="J647" s="125" t="e">
        <f>VLOOKUP(B647,#REF!,1,0)</f>
        <v>#REF!</v>
      </c>
      <c r="K647" s="125" t="e">
        <f>VLOOKUP(B647,#REF!,1,0)</f>
        <v>#REF!</v>
      </c>
    </row>
    <row r="648" spans="1:11" s="125" customFormat="1">
      <c r="A648" s="34">
        <v>6</v>
      </c>
      <c r="B648" s="35" t="s">
        <v>4575</v>
      </c>
      <c r="C648" s="34" t="s">
        <v>4576</v>
      </c>
      <c r="D648" s="35" t="s">
        <v>4577</v>
      </c>
      <c r="E648" s="36">
        <v>29093</v>
      </c>
      <c r="F648" s="149"/>
      <c r="G648" s="36">
        <v>0</v>
      </c>
      <c r="H648" s="36">
        <v>10948.8</v>
      </c>
      <c r="I648" s="36">
        <v>40041.800000000003</v>
      </c>
      <c r="J648" s="125" t="e">
        <f>VLOOKUP(B648,#REF!,1,0)</f>
        <v>#REF!</v>
      </c>
      <c r="K648" s="125" t="e">
        <f>VLOOKUP(B648,#REF!,1,0)</f>
        <v>#REF!</v>
      </c>
    </row>
    <row r="649" spans="1:11" s="125" customFormat="1">
      <c r="A649" s="34">
        <v>6</v>
      </c>
      <c r="B649" s="35" t="s">
        <v>4578</v>
      </c>
      <c r="C649" s="34" t="s">
        <v>4579</v>
      </c>
      <c r="D649" s="35" t="s">
        <v>4488</v>
      </c>
      <c r="E649" s="36">
        <v>17818.599999999999</v>
      </c>
      <c r="F649" s="149"/>
      <c r="G649" s="36">
        <v>3950.1</v>
      </c>
      <c r="H649" s="36">
        <v>9507.2999999999993</v>
      </c>
      <c r="I649" s="36">
        <v>23375.8</v>
      </c>
      <c r="J649" s="125" t="e">
        <f>VLOOKUP(B649,#REF!,1,0)</f>
        <v>#REF!</v>
      </c>
      <c r="K649" s="125" t="e">
        <f>VLOOKUP(B649,#REF!,1,0)</f>
        <v>#REF!</v>
      </c>
    </row>
    <row r="650" spans="1:11" s="125" customFormat="1">
      <c r="A650" s="34">
        <v>6</v>
      </c>
      <c r="B650" s="35" t="s">
        <v>4580</v>
      </c>
      <c r="C650" s="34" t="s">
        <v>4581</v>
      </c>
      <c r="D650" s="35" t="s">
        <v>4582</v>
      </c>
      <c r="E650" s="36">
        <v>160</v>
      </c>
      <c r="F650" s="149"/>
      <c r="G650" s="36">
        <v>0</v>
      </c>
      <c r="H650" s="36">
        <v>60</v>
      </c>
      <c r="I650" s="36">
        <v>220</v>
      </c>
      <c r="J650" s="125" t="e">
        <f>VLOOKUP(B650,#REF!,1,0)</f>
        <v>#REF!</v>
      </c>
      <c r="K650" s="125" t="e">
        <f>VLOOKUP(B650,#REF!,1,0)</f>
        <v>#REF!</v>
      </c>
    </row>
    <row r="651" spans="1:11" s="125" customFormat="1">
      <c r="A651" s="34">
        <v>6</v>
      </c>
      <c r="B651" s="35" t="s">
        <v>4583</v>
      </c>
      <c r="C651" s="34" t="s">
        <v>4584</v>
      </c>
      <c r="D651" s="35" t="s">
        <v>4585</v>
      </c>
      <c r="E651" s="36">
        <v>10</v>
      </c>
      <c r="F651" s="149"/>
      <c r="G651" s="36">
        <v>0</v>
      </c>
      <c r="H651" s="36">
        <v>0</v>
      </c>
      <c r="I651" s="36">
        <v>10</v>
      </c>
      <c r="J651" s="125" t="e">
        <f>VLOOKUP(B651,#REF!,1,0)</f>
        <v>#REF!</v>
      </c>
      <c r="K651" s="125" t="e">
        <f>VLOOKUP(B651,#REF!,1,0)</f>
        <v>#REF!</v>
      </c>
    </row>
    <row r="652" spans="1:11" s="125" customFormat="1">
      <c r="A652" s="34">
        <v>6</v>
      </c>
      <c r="B652" s="35" t="s">
        <v>4586</v>
      </c>
      <c r="C652" s="34" t="s">
        <v>4587</v>
      </c>
      <c r="D652" s="35" t="s">
        <v>4588</v>
      </c>
      <c r="E652" s="36">
        <v>462037</v>
      </c>
      <c r="F652" s="149"/>
      <c r="G652" s="36">
        <v>0</v>
      </c>
      <c r="H652" s="36">
        <v>118793</v>
      </c>
      <c r="I652" s="36">
        <v>580830</v>
      </c>
      <c r="J652" s="125" t="e">
        <f>VLOOKUP(B652,#REF!,1,0)</f>
        <v>#REF!</v>
      </c>
      <c r="K652" s="125" t="e">
        <f>VLOOKUP(B652,#REF!,1,0)</f>
        <v>#REF!</v>
      </c>
    </row>
    <row r="653" spans="1:11" s="125" customFormat="1">
      <c r="A653" s="34">
        <v>6</v>
      </c>
      <c r="B653" s="35" t="s">
        <v>4589</v>
      </c>
      <c r="C653" s="34" t="s">
        <v>4590</v>
      </c>
      <c r="D653" s="35" t="s">
        <v>4591</v>
      </c>
      <c r="E653" s="36">
        <v>80</v>
      </c>
      <c r="F653" s="149"/>
      <c r="G653" s="36">
        <v>0</v>
      </c>
      <c r="H653" s="36">
        <v>0</v>
      </c>
      <c r="I653" s="36">
        <v>80</v>
      </c>
      <c r="J653" s="125" t="e">
        <f>VLOOKUP(B653,#REF!,1,0)</f>
        <v>#REF!</v>
      </c>
      <c r="K653" s="125" t="e">
        <f>VLOOKUP(B653,#REF!,1,0)</f>
        <v>#REF!</v>
      </c>
    </row>
    <row r="654" spans="1:11" s="125" customFormat="1">
      <c r="A654" s="34">
        <v>6</v>
      </c>
      <c r="B654" s="35" t="s">
        <v>4592</v>
      </c>
      <c r="C654" s="34" t="s">
        <v>4593</v>
      </c>
      <c r="D654" s="35" t="s">
        <v>4594</v>
      </c>
      <c r="E654" s="36">
        <v>71211.039999999994</v>
      </c>
      <c r="F654" s="149"/>
      <c r="G654" s="36">
        <v>438.44</v>
      </c>
      <c r="H654" s="36">
        <v>14086.43</v>
      </c>
      <c r="I654" s="36">
        <v>84859.03</v>
      </c>
      <c r="J654" s="125" t="e">
        <f>VLOOKUP(B654,#REF!,1,0)</f>
        <v>#REF!</v>
      </c>
      <c r="K654" s="125" t="e">
        <f>VLOOKUP(B654,#REF!,1,0)</f>
        <v>#REF!</v>
      </c>
    </row>
    <row r="655" spans="1:11" s="125" customFormat="1">
      <c r="A655" s="34">
        <v>4</v>
      </c>
      <c r="B655" s="35" t="s">
        <v>4595</v>
      </c>
      <c r="C655" s="34" t="s">
        <v>1</v>
      </c>
      <c r="D655" s="35" t="s">
        <v>4596</v>
      </c>
      <c r="E655" s="36">
        <v>1424496.72</v>
      </c>
      <c r="F655" s="149"/>
      <c r="G655" s="36">
        <v>5534.65</v>
      </c>
      <c r="H655" s="36">
        <v>359432.27</v>
      </c>
      <c r="I655" s="36">
        <v>1778394.34</v>
      </c>
      <c r="J655" s="125" t="e">
        <f>VLOOKUP(B655,#REF!,1,0)</f>
        <v>#REF!</v>
      </c>
      <c r="K655" s="125" t="e">
        <f>VLOOKUP(B655,#REF!,1,0)</f>
        <v>#REF!</v>
      </c>
    </row>
    <row r="656" spans="1:11" s="125" customFormat="1">
      <c r="A656" s="34">
        <v>6</v>
      </c>
      <c r="B656" s="35" t="s">
        <v>4597</v>
      </c>
      <c r="C656" s="34" t="s">
        <v>4598</v>
      </c>
      <c r="D656" s="35" t="s">
        <v>4599</v>
      </c>
      <c r="E656" s="36">
        <v>335361.39</v>
      </c>
      <c r="F656" s="149"/>
      <c r="G656" s="36">
        <v>0</v>
      </c>
      <c r="H656" s="36">
        <v>76802.759999999995</v>
      </c>
      <c r="I656" s="36">
        <v>412164.15</v>
      </c>
      <c r="J656" s="125" t="e">
        <f>VLOOKUP(B656,#REF!,1,0)</f>
        <v>#REF!</v>
      </c>
      <c r="K656" s="125" t="e">
        <f>VLOOKUP(B656,#REF!,1,0)</f>
        <v>#REF!</v>
      </c>
    </row>
    <row r="657" spans="1:11" s="125" customFormat="1">
      <c r="A657" s="34">
        <v>6</v>
      </c>
      <c r="B657" s="35" t="s">
        <v>4600</v>
      </c>
      <c r="C657" s="34" t="s">
        <v>4601</v>
      </c>
      <c r="D657" s="35" t="s">
        <v>4602</v>
      </c>
      <c r="E657" s="36">
        <v>8438.5499999999993</v>
      </c>
      <c r="F657" s="149"/>
      <c r="G657" s="36">
        <v>3.36</v>
      </c>
      <c r="H657" s="36">
        <v>2540.12</v>
      </c>
      <c r="I657" s="36">
        <v>10975.31</v>
      </c>
      <c r="J657" s="125" t="e">
        <f>VLOOKUP(B657,#REF!,1,0)</f>
        <v>#REF!</v>
      </c>
      <c r="K657" s="125" t="e">
        <f>VLOOKUP(B657,#REF!,1,0)</f>
        <v>#REF!</v>
      </c>
    </row>
    <row r="658" spans="1:11" s="125" customFormat="1">
      <c r="A658" s="34">
        <v>6</v>
      </c>
      <c r="B658" s="35" t="s">
        <v>4603</v>
      </c>
      <c r="C658" s="34" t="s">
        <v>4604</v>
      </c>
      <c r="D658" s="35" t="s">
        <v>4605</v>
      </c>
      <c r="E658" s="36">
        <v>10906.03</v>
      </c>
      <c r="F658" s="149"/>
      <c r="G658" s="36">
        <v>3.48</v>
      </c>
      <c r="H658" s="36">
        <v>2609.38</v>
      </c>
      <c r="I658" s="36">
        <v>13511.93</v>
      </c>
      <c r="J658" s="125" t="e">
        <f>VLOOKUP(B658,#REF!,1,0)</f>
        <v>#REF!</v>
      </c>
      <c r="K658" s="125" t="e">
        <f>VLOOKUP(B658,#REF!,1,0)</f>
        <v>#REF!</v>
      </c>
    </row>
    <row r="659" spans="1:11" s="125" customFormat="1">
      <c r="A659" s="34">
        <v>6</v>
      </c>
      <c r="B659" s="35" t="s">
        <v>4606</v>
      </c>
      <c r="C659" s="34" t="s">
        <v>4607</v>
      </c>
      <c r="D659" s="35" t="s">
        <v>4608</v>
      </c>
      <c r="E659" s="36">
        <v>6953.15</v>
      </c>
      <c r="F659" s="149"/>
      <c r="G659" s="36">
        <v>323.45999999999998</v>
      </c>
      <c r="H659" s="36">
        <v>1935.18</v>
      </c>
      <c r="I659" s="36">
        <v>8564.8700000000008</v>
      </c>
      <c r="J659" s="125" t="e">
        <f>VLOOKUP(B659,#REF!,1,0)</f>
        <v>#REF!</v>
      </c>
      <c r="K659" s="125" t="e">
        <f>VLOOKUP(B659,#REF!,1,0)</f>
        <v>#REF!</v>
      </c>
    </row>
    <row r="660" spans="1:11" s="125" customFormat="1">
      <c r="A660" s="34">
        <v>6</v>
      </c>
      <c r="B660" s="35" t="s">
        <v>4609</v>
      </c>
      <c r="C660" s="34" t="s">
        <v>4610</v>
      </c>
      <c r="D660" s="35" t="s">
        <v>4611</v>
      </c>
      <c r="E660" s="36">
        <v>1905</v>
      </c>
      <c r="F660" s="149"/>
      <c r="G660" s="36">
        <v>0</v>
      </c>
      <c r="H660" s="36">
        <v>371.65</v>
      </c>
      <c r="I660" s="36">
        <v>2276.65</v>
      </c>
      <c r="J660" s="125" t="e">
        <f>VLOOKUP(B660,#REF!,1,0)</f>
        <v>#REF!</v>
      </c>
      <c r="K660" s="125" t="e">
        <f>VLOOKUP(B660,#REF!,1,0)</f>
        <v>#REF!</v>
      </c>
    </row>
    <row r="661" spans="1:11" s="125" customFormat="1">
      <c r="A661" s="34">
        <v>6</v>
      </c>
      <c r="B661" s="35" t="s">
        <v>4612</v>
      </c>
      <c r="C661" s="34" t="s">
        <v>4613</v>
      </c>
      <c r="D661" s="35" t="s">
        <v>4614</v>
      </c>
      <c r="E661" s="36">
        <v>6746.3</v>
      </c>
      <c r="F661" s="149"/>
      <c r="G661" s="36">
        <v>0</v>
      </c>
      <c r="H661" s="36">
        <v>1381.2</v>
      </c>
      <c r="I661" s="36">
        <v>8127.5</v>
      </c>
      <c r="J661" s="125" t="e">
        <f>VLOOKUP(B661,#REF!,1,0)</f>
        <v>#REF!</v>
      </c>
      <c r="K661" s="125" t="e">
        <f>VLOOKUP(B661,#REF!,1,0)</f>
        <v>#REF!</v>
      </c>
    </row>
    <row r="662" spans="1:11" s="125" customFormat="1">
      <c r="A662" s="34">
        <v>6</v>
      </c>
      <c r="B662" s="35" t="s">
        <v>5990</v>
      </c>
      <c r="C662" s="34" t="s">
        <v>5991</v>
      </c>
      <c r="D662" s="35" t="s">
        <v>5992</v>
      </c>
      <c r="E662" s="36">
        <v>8577.7800000000007</v>
      </c>
      <c r="F662" s="149"/>
      <c r="G662" s="36">
        <v>4438</v>
      </c>
      <c r="H662" s="36">
        <v>8876</v>
      </c>
      <c r="I662" s="36">
        <v>13015.78</v>
      </c>
      <c r="J662" s="125" t="e">
        <f>VLOOKUP(B662,#REF!,1,0)</f>
        <v>#REF!</v>
      </c>
      <c r="K662" s="125" t="e">
        <f>VLOOKUP(B662,#REF!,1,0)</f>
        <v>#REF!</v>
      </c>
    </row>
    <row r="663" spans="1:11" s="125" customFormat="1">
      <c r="A663" s="34">
        <v>6</v>
      </c>
      <c r="B663" s="35" t="s">
        <v>5993</v>
      </c>
      <c r="C663" s="34" t="s">
        <v>5994</v>
      </c>
      <c r="D663" s="35" t="s">
        <v>5995</v>
      </c>
      <c r="E663" s="36">
        <v>51</v>
      </c>
      <c r="F663" s="149"/>
      <c r="G663" s="36">
        <v>0</v>
      </c>
      <c r="H663" s="36">
        <v>17</v>
      </c>
      <c r="I663" s="36">
        <v>68</v>
      </c>
      <c r="J663" s="125" t="e">
        <f>VLOOKUP(B663,#REF!,1,0)</f>
        <v>#REF!</v>
      </c>
      <c r="K663" s="125" t="e">
        <f>VLOOKUP(B663,#REF!,1,0)</f>
        <v>#REF!</v>
      </c>
    </row>
    <row r="664" spans="1:11" s="125" customFormat="1">
      <c r="A664" s="34">
        <v>6</v>
      </c>
      <c r="B664" s="35" t="s">
        <v>4615</v>
      </c>
      <c r="C664" s="34" t="s">
        <v>4616</v>
      </c>
      <c r="D664" s="35" t="s">
        <v>4617</v>
      </c>
      <c r="E664" s="36">
        <v>1008.23</v>
      </c>
      <c r="F664" s="149"/>
      <c r="G664" s="36">
        <v>0</v>
      </c>
      <c r="H664" s="36">
        <v>149.80000000000001</v>
      </c>
      <c r="I664" s="36">
        <v>1158.03</v>
      </c>
      <c r="J664" s="125" t="e">
        <f>VLOOKUP(B664,#REF!,1,0)</f>
        <v>#REF!</v>
      </c>
      <c r="K664" s="125" t="e">
        <f>VLOOKUP(B664,#REF!,1,0)</f>
        <v>#REF!</v>
      </c>
    </row>
    <row r="665" spans="1:11" s="125" customFormat="1">
      <c r="A665" s="34">
        <v>6</v>
      </c>
      <c r="B665" s="35" t="s">
        <v>4618</v>
      </c>
      <c r="C665" s="34" t="s">
        <v>4619</v>
      </c>
      <c r="D665" s="35" t="s">
        <v>4620</v>
      </c>
      <c r="E665" s="36">
        <v>1095.26</v>
      </c>
      <c r="F665" s="149"/>
      <c r="G665" s="36">
        <v>0</v>
      </c>
      <c r="H665" s="36">
        <v>0</v>
      </c>
      <c r="I665" s="36">
        <v>1095.26</v>
      </c>
      <c r="J665" s="125" t="e">
        <f>VLOOKUP(B665,#REF!,1,0)</f>
        <v>#REF!</v>
      </c>
      <c r="K665" s="125" t="e">
        <f>VLOOKUP(B665,#REF!,1,0)</f>
        <v>#REF!</v>
      </c>
    </row>
    <row r="666" spans="1:11" s="125" customFormat="1">
      <c r="A666" s="34">
        <v>6</v>
      </c>
      <c r="B666" s="35" t="s">
        <v>4621</v>
      </c>
      <c r="C666" s="34" t="s">
        <v>4622</v>
      </c>
      <c r="D666" s="35" t="s">
        <v>4623</v>
      </c>
      <c r="E666" s="36">
        <v>5100.6499999999996</v>
      </c>
      <c r="F666" s="149"/>
      <c r="G666" s="36">
        <v>0</v>
      </c>
      <c r="H666" s="36">
        <v>1457.26</v>
      </c>
      <c r="I666" s="36">
        <v>6557.91</v>
      </c>
      <c r="J666" s="125" t="e">
        <f>VLOOKUP(B666,#REF!,1,0)</f>
        <v>#REF!</v>
      </c>
      <c r="K666" s="125" t="e">
        <f>VLOOKUP(B666,#REF!,1,0)</f>
        <v>#REF!</v>
      </c>
    </row>
    <row r="667" spans="1:11" s="125" customFormat="1">
      <c r="A667" s="34">
        <v>6</v>
      </c>
      <c r="B667" s="35" t="s">
        <v>4624</v>
      </c>
      <c r="C667" s="34" t="s">
        <v>4625</v>
      </c>
      <c r="D667" s="35" t="s">
        <v>4626</v>
      </c>
      <c r="E667" s="36">
        <v>103048.01</v>
      </c>
      <c r="F667" s="149"/>
      <c r="G667" s="36">
        <v>0</v>
      </c>
      <c r="H667" s="36">
        <v>25234.16</v>
      </c>
      <c r="I667" s="36">
        <v>128282.17</v>
      </c>
      <c r="J667" s="125" t="e">
        <f>VLOOKUP(B667,#REF!,1,0)</f>
        <v>#REF!</v>
      </c>
      <c r="K667" s="125" t="e">
        <f>VLOOKUP(B667,#REF!,1,0)</f>
        <v>#REF!</v>
      </c>
    </row>
    <row r="668" spans="1:11" s="125" customFormat="1">
      <c r="A668" s="34">
        <v>6</v>
      </c>
      <c r="B668" s="35" t="s">
        <v>4627</v>
      </c>
      <c r="C668" s="34" t="s">
        <v>4628</v>
      </c>
      <c r="D668" s="35" t="s">
        <v>4629</v>
      </c>
      <c r="E668" s="36">
        <v>985.72</v>
      </c>
      <c r="F668" s="149"/>
      <c r="G668" s="36">
        <v>0</v>
      </c>
      <c r="H668" s="36">
        <v>220.78</v>
      </c>
      <c r="I668" s="36">
        <v>1206.5</v>
      </c>
      <c r="J668" s="125" t="e">
        <f>VLOOKUP(B668,#REF!,1,0)</f>
        <v>#REF!</v>
      </c>
      <c r="K668" s="125" t="e">
        <f>VLOOKUP(B668,#REF!,1,0)</f>
        <v>#REF!</v>
      </c>
    </row>
    <row r="669" spans="1:11" s="125" customFormat="1">
      <c r="A669" s="34">
        <v>6</v>
      </c>
      <c r="B669" s="35" t="s">
        <v>5927</v>
      </c>
      <c r="C669" s="34" t="s">
        <v>5928</v>
      </c>
      <c r="D669" s="35" t="s">
        <v>5929</v>
      </c>
      <c r="E669" s="36">
        <v>2056.0300000000002</v>
      </c>
      <c r="F669" s="149"/>
      <c r="G669" s="36">
        <v>713.26</v>
      </c>
      <c r="H669" s="36">
        <v>1426.52</v>
      </c>
      <c r="I669" s="36">
        <v>2769.29</v>
      </c>
      <c r="J669" s="125" t="e">
        <f>VLOOKUP(B669,#REF!,1,0)</f>
        <v>#REF!</v>
      </c>
      <c r="K669" s="125" t="e">
        <f>VLOOKUP(B669,#REF!,1,0)</f>
        <v>#REF!</v>
      </c>
    </row>
    <row r="670" spans="1:11" s="125" customFormat="1">
      <c r="A670" s="34">
        <v>6</v>
      </c>
      <c r="B670" s="35" t="s">
        <v>4630</v>
      </c>
      <c r="C670" s="34" t="s">
        <v>4631</v>
      </c>
      <c r="D670" s="35" t="s">
        <v>4632</v>
      </c>
      <c r="E670" s="36">
        <v>181.13</v>
      </c>
      <c r="F670" s="149"/>
      <c r="G670" s="36">
        <v>0</v>
      </c>
      <c r="H670" s="36">
        <v>43.98</v>
      </c>
      <c r="I670" s="36">
        <v>225.11</v>
      </c>
      <c r="J670" s="125" t="e">
        <f>VLOOKUP(B670,#REF!,1,0)</f>
        <v>#REF!</v>
      </c>
      <c r="K670" s="125" t="e">
        <f>VLOOKUP(B670,#REF!,1,0)</f>
        <v>#REF!</v>
      </c>
    </row>
    <row r="671" spans="1:11" s="125" customFormat="1">
      <c r="A671" s="34">
        <v>6</v>
      </c>
      <c r="B671" s="35" t="s">
        <v>4633</v>
      </c>
      <c r="C671" s="34" t="s">
        <v>4634</v>
      </c>
      <c r="D671" s="35" t="s">
        <v>4635</v>
      </c>
      <c r="E671" s="36">
        <v>9797.8700000000008</v>
      </c>
      <c r="F671" s="149"/>
      <c r="G671" s="36">
        <v>0</v>
      </c>
      <c r="H671" s="36">
        <v>2549.52</v>
      </c>
      <c r="I671" s="36">
        <v>12347.39</v>
      </c>
      <c r="J671" s="125" t="e">
        <f>VLOOKUP(B671,#REF!,1,0)</f>
        <v>#REF!</v>
      </c>
      <c r="K671" s="125" t="e">
        <f>VLOOKUP(B671,#REF!,1,0)</f>
        <v>#REF!</v>
      </c>
    </row>
    <row r="672" spans="1:11" s="125" customFormat="1">
      <c r="A672" s="34">
        <v>6</v>
      </c>
      <c r="B672" s="35" t="s">
        <v>4636</v>
      </c>
      <c r="C672" s="34" t="s">
        <v>4637</v>
      </c>
      <c r="D672" s="35" t="s">
        <v>4638</v>
      </c>
      <c r="E672" s="36">
        <v>2.2000000000000002</v>
      </c>
      <c r="F672" s="149"/>
      <c r="G672" s="36">
        <v>0</v>
      </c>
      <c r="H672" s="36">
        <v>0</v>
      </c>
      <c r="I672" s="36">
        <v>2.2000000000000002</v>
      </c>
      <c r="J672" s="125" t="e">
        <f>VLOOKUP(B672,#REF!,1,0)</f>
        <v>#REF!</v>
      </c>
      <c r="K672" s="125" t="e">
        <f>VLOOKUP(B672,#REF!,1,0)</f>
        <v>#REF!</v>
      </c>
    </row>
    <row r="673" spans="1:11" s="125" customFormat="1">
      <c r="A673" s="34">
        <v>6</v>
      </c>
      <c r="B673" s="35" t="s">
        <v>4639</v>
      </c>
      <c r="C673" s="34" t="s">
        <v>4640</v>
      </c>
      <c r="D673" s="35" t="s">
        <v>4641</v>
      </c>
      <c r="E673" s="36">
        <v>14512.84</v>
      </c>
      <c r="F673" s="149"/>
      <c r="G673" s="36">
        <v>0</v>
      </c>
      <c r="H673" s="36">
        <v>4157.1499999999996</v>
      </c>
      <c r="I673" s="36">
        <v>18669.990000000002</v>
      </c>
      <c r="J673" s="125" t="e">
        <f>VLOOKUP(B673,#REF!,1,0)</f>
        <v>#REF!</v>
      </c>
      <c r="K673" s="125" t="e">
        <f>VLOOKUP(B673,#REF!,1,0)</f>
        <v>#REF!</v>
      </c>
    </row>
    <row r="674" spans="1:11" s="125" customFormat="1">
      <c r="A674" s="34">
        <v>6</v>
      </c>
      <c r="B674" s="35" t="s">
        <v>4642</v>
      </c>
      <c r="C674" s="34" t="s">
        <v>4643</v>
      </c>
      <c r="D674" s="35" t="s">
        <v>4644</v>
      </c>
      <c r="E674" s="36">
        <v>2204.7800000000002</v>
      </c>
      <c r="F674" s="149"/>
      <c r="G674" s="36">
        <v>28.12</v>
      </c>
      <c r="H674" s="36">
        <v>528.51</v>
      </c>
      <c r="I674" s="36">
        <v>2705.17</v>
      </c>
      <c r="J674" s="125" t="e">
        <f>VLOOKUP(B674,#REF!,1,0)</f>
        <v>#REF!</v>
      </c>
      <c r="K674" s="125" t="e">
        <f>VLOOKUP(B674,#REF!,1,0)</f>
        <v>#REF!</v>
      </c>
    </row>
    <row r="675" spans="1:11" s="125" customFormat="1">
      <c r="A675" s="34">
        <v>6</v>
      </c>
      <c r="B675" s="35" t="s">
        <v>4645</v>
      </c>
      <c r="C675" s="34" t="s">
        <v>4646</v>
      </c>
      <c r="D675" s="35" t="s">
        <v>4647</v>
      </c>
      <c r="E675" s="36">
        <v>619.88</v>
      </c>
      <c r="F675" s="149"/>
      <c r="G675" s="36">
        <v>21.64</v>
      </c>
      <c r="H675" s="36">
        <v>146.88999999999999</v>
      </c>
      <c r="I675" s="36">
        <v>745.13</v>
      </c>
      <c r="J675" s="125" t="e">
        <f>VLOOKUP(B675,#REF!,1,0)</f>
        <v>#REF!</v>
      </c>
      <c r="K675" s="125" t="e">
        <f>VLOOKUP(B675,#REF!,1,0)</f>
        <v>#REF!</v>
      </c>
    </row>
    <row r="676" spans="1:11" s="125" customFormat="1">
      <c r="A676" s="34">
        <v>6</v>
      </c>
      <c r="B676" s="35" t="s">
        <v>4648</v>
      </c>
      <c r="C676" s="34" t="s">
        <v>4649</v>
      </c>
      <c r="D676" s="35" t="s">
        <v>4650</v>
      </c>
      <c r="E676" s="36">
        <v>1832.33</v>
      </c>
      <c r="F676" s="149"/>
      <c r="G676" s="36">
        <v>3.33</v>
      </c>
      <c r="H676" s="36">
        <v>455.16</v>
      </c>
      <c r="I676" s="36">
        <v>2284.16</v>
      </c>
      <c r="J676" s="125" t="e">
        <f>VLOOKUP(B676,#REF!,1,0)</f>
        <v>#REF!</v>
      </c>
      <c r="K676" s="125" t="e">
        <f>VLOOKUP(B676,#REF!,1,0)</f>
        <v>#REF!</v>
      </c>
    </row>
    <row r="677" spans="1:11" s="125" customFormat="1">
      <c r="A677" s="34">
        <v>6</v>
      </c>
      <c r="B677" s="35" t="s">
        <v>4651</v>
      </c>
      <c r="C677" s="34" t="s">
        <v>4652</v>
      </c>
      <c r="D677" s="35" t="s">
        <v>4653</v>
      </c>
      <c r="E677" s="36">
        <v>415819.85</v>
      </c>
      <c r="F677" s="149"/>
      <c r="G677" s="36">
        <v>0</v>
      </c>
      <c r="H677" s="36">
        <v>116175.45</v>
      </c>
      <c r="I677" s="36">
        <v>531995.30000000005</v>
      </c>
      <c r="J677" s="125" t="e">
        <f>VLOOKUP(B677,#REF!,1,0)</f>
        <v>#REF!</v>
      </c>
      <c r="K677" s="125" t="e">
        <f>VLOOKUP(B677,#REF!,1,0)</f>
        <v>#REF!</v>
      </c>
    </row>
    <row r="678" spans="1:11" s="125" customFormat="1">
      <c r="A678" s="34">
        <v>6</v>
      </c>
      <c r="B678" s="35" t="s">
        <v>4654</v>
      </c>
      <c r="C678" s="34" t="s">
        <v>4655</v>
      </c>
      <c r="D678" s="35" t="s">
        <v>4656</v>
      </c>
      <c r="E678" s="36">
        <v>178856.65</v>
      </c>
      <c r="F678" s="149"/>
      <c r="G678" s="36">
        <v>0</v>
      </c>
      <c r="H678" s="36">
        <v>35136.050000000003</v>
      </c>
      <c r="I678" s="36">
        <v>213992.7</v>
      </c>
      <c r="J678" s="125" t="e">
        <f>VLOOKUP(B678,#REF!,1,0)</f>
        <v>#REF!</v>
      </c>
      <c r="K678" s="125" t="e">
        <f>VLOOKUP(B678,#REF!,1,0)</f>
        <v>#REF!</v>
      </c>
    </row>
    <row r="679" spans="1:11" s="125" customFormat="1">
      <c r="A679" s="34">
        <v>6</v>
      </c>
      <c r="B679" s="35" t="s">
        <v>4657</v>
      </c>
      <c r="C679" s="34" t="s">
        <v>4658</v>
      </c>
      <c r="D679" s="35" t="s">
        <v>4659</v>
      </c>
      <c r="E679" s="36">
        <v>199712.73</v>
      </c>
      <c r="F679" s="149"/>
      <c r="G679" s="36">
        <v>0</v>
      </c>
      <c r="H679" s="36">
        <v>53131.58</v>
      </c>
      <c r="I679" s="36">
        <v>252844.31</v>
      </c>
      <c r="J679" s="125" t="e">
        <f>VLOOKUP(B679,#REF!,1,0)</f>
        <v>#REF!</v>
      </c>
      <c r="K679" s="125" t="e">
        <f>VLOOKUP(B679,#REF!,1,0)</f>
        <v>#REF!</v>
      </c>
    </row>
    <row r="680" spans="1:11" s="125" customFormat="1">
      <c r="A680" s="34">
        <v>6</v>
      </c>
      <c r="B680" s="35" t="s">
        <v>4660</v>
      </c>
      <c r="C680" s="34" t="s">
        <v>4661</v>
      </c>
      <c r="D680" s="35" t="s">
        <v>4662</v>
      </c>
      <c r="E680" s="36">
        <v>77831.42</v>
      </c>
      <c r="F680" s="149"/>
      <c r="G680" s="36">
        <v>0</v>
      </c>
      <c r="H680" s="36">
        <v>19685.189999999999</v>
      </c>
      <c r="I680" s="36">
        <v>97516.61</v>
      </c>
      <c r="J680" s="125" t="e">
        <f>VLOOKUP(B680,#REF!,1,0)</f>
        <v>#REF!</v>
      </c>
      <c r="K680" s="125" t="e">
        <f>VLOOKUP(B680,#REF!,1,0)</f>
        <v>#REF!</v>
      </c>
    </row>
    <row r="681" spans="1:11" s="125" customFormat="1">
      <c r="A681" s="34">
        <v>6</v>
      </c>
      <c r="B681" s="35" t="s">
        <v>4663</v>
      </c>
      <c r="C681" s="34" t="s">
        <v>4664</v>
      </c>
      <c r="D681" s="35" t="s">
        <v>4665</v>
      </c>
      <c r="E681" s="36">
        <v>22436.39</v>
      </c>
      <c r="F681" s="149"/>
      <c r="G681" s="36">
        <v>0</v>
      </c>
      <c r="H681" s="36">
        <v>3120.57</v>
      </c>
      <c r="I681" s="36">
        <v>25556.959999999999</v>
      </c>
      <c r="J681" s="125" t="e">
        <f>VLOOKUP(B681,#REF!,1,0)</f>
        <v>#REF!</v>
      </c>
      <c r="K681" s="125" t="e">
        <f>VLOOKUP(B681,#REF!,1,0)</f>
        <v>#REF!</v>
      </c>
    </row>
    <row r="682" spans="1:11" s="125" customFormat="1">
      <c r="A682" s="34">
        <v>6</v>
      </c>
      <c r="B682" s="35" t="s">
        <v>12602</v>
      </c>
      <c r="C682" s="34" t="s">
        <v>14484</v>
      </c>
      <c r="D682" s="35" t="s">
        <v>14485</v>
      </c>
      <c r="E682" s="36">
        <v>0</v>
      </c>
      <c r="F682" s="149"/>
      <c r="G682" s="36">
        <v>0</v>
      </c>
      <c r="H682" s="36">
        <v>4.41</v>
      </c>
      <c r="I682" s="36">
        <v>4.41</v>
      </c>
      <c r="J682" s="125" t="e">
        <f>VLOOKUP(B682,#REF!,1,0)</f>
        <v>#REF!</v>
      </c>
      <c r="K682" s="125" t="e">
        <f>VLOOKUP(B682,#REF!,1,0)</f>
        <v>#REF!</v>
      </c>
    </row>
    <row r="683" spans="1:11" s="125" customFormat="1">
      <c r="A683" s="34">
        <v>6</v>
      </c>
      <c r="B683" s="35" t="s">
        <v>4669</v>
      </c>
      <c r="C683" s="34" t="s">
        <v>4670</v>
      </c>
      <c r="D683" s="35" t="s">
        <v>4671</v>
      </c>
      <c r="E683" s="36">
        <v>8455.5499999999993</v>
      </c>
      <c r="F683" s="149"/>
      <c r="G683" s="36">
        <v>0</v>
      </c>
      <c r="H683" s="36">
        <v>1276</v>
      </c>
      <c r="I683" s="36">
        <v>9731.5499999999993</v>
      </c>
      <c r="J683" s="125" t="e">
        <f>VLOOKUP(B683,#REF!,1,0)</f>
        <v>#REF!</v>
      </c>
      <c r="K683" s="125" t="e">
        <f>VLOOKUP(B683,#REF!,1,0)</f>
        <v>#REF!</v>
      </c>
    </row>
    <row r="684" spans="1:11" s="125" customFormat="1">
      <c r="A684" s="34">
        <v>3</v>
      </c>
      <c r="B684" s="35" t="s">
        <v>4672</v>
      </c>
      <c r="C684" s="34" t="s">
        <v>1</v>
      </c>
      <c r="D684" s="35" t="s">
        <v>4673</v>
      </c>
      <c r="E684" s="36">
        <v>8076348.8300000001</v>
      </c>
      <c r="F684" s="149"/>
      <c r="G684" s="36">
        <v>0</v>
      </c>
      <c r="H684" s="36">
        <v>956592</v>
      </c>
      <c r="I684" s="36">
        <v>9032940.8300000001</v>
      </c>
      <c r="J684" s="125" t="e">
        <f>VLOOKUP(B684,#REF!,1,0)</f>
        <v>#REF!</v>
      </c>
      <c r="K684" s="125" t="e">
        <f>VLOOKUP(B684,#REF!,1,0)</f>
        <v>#REF!</v>
      </c>
    </row>
    <row r="685" spans="1:11" s="125" customFormat="1">
      <c r="A685" s="34">
        <v>4</v>
      </c>
      <c r="B685" s="35" t="s">
        <v>4674</v>
      </c>
      <c r="C685" s="34" t="s">
        <v>1</v>
      </c>
      <c r="D685" s="35" t="s">
        <v>4675</v>
      </c>
      <c r="E685" s="36">
        <v>2868832.17</v>
      </c>
      <c r="F685" s="149"/>
      <c r="G685" s="36">
        <v>0</v>
      </c>
      <c r="H685" s="36">
        <v>98649.16</v>
      </c>
      <c r="I685" s="36">
        <v>2967481.33</v>
      </c>
      <c r="J685" s="125" t="e">
        <f>VLOOKUP(B685,#REF!,1,0)</f>
        <v>#REF!</v>
      </c>
      <c r="K685" s="125" t="e">
        <f>VLOOKUP(B685,#REF!,1,0)</f>
        <v>#REF!</v>
      </c>
    </row>
    <row r="686" spans="1:11" s="125" customFormat="1">
      <c r="A686" s="34">
        <v>6</v>
      </c>
      <c r="B686" s="35" t="s">
        <v>4676</v>
      </c>
      <c r="C686" s="34" t="s">
        <v>4677</v>
      </c>
      <c r="D686" s="35" t="s">
        <v>4678</v>
      </c>
      <c r="E686" s="36">
        <v>622274.19999999995</v>
      </c>
      <c r="F686" s="149"/>
      <c r="G686" s="36">
        <v>0</v>
      </c>
      <c r="H686" s="36">
        <v>9129.25</v>
      </c>
      <c r="I686" s="36">
        <v>631403.44999999995</v>
      </c>
      <c r="J686" s="125" t="e">
        <f>VLOOKUP(B686,#REF!,1,0)</f>
        <v>#REF!</v>
      </c>
      <c r="K686" s="125" t="e">
        <f>VLOOKUP(B686,#REF!,1,0)</f>
        <v>#REF!</v>
      </c>
    </row>
    <row r="687" spans="1:11" s="125" customFormat="1">
      <c r="A687" s="34">
        <v>6</v>
      </c>
      <c r="B687" s="35" t="s">
        <v>4679</v>
      </c>
      <c r="C687" s="34" t="s">
        <v>4680</v>
      </c>
      <c r="D687" s="35" t="s">
        <v>4681</v>
      </c>
      <c r="E687" s="36">
        <v>1138369.5900000001</v>
      </c>
      <c r="F687" s="149"/>
      <c r="G687" s="36">
        <v>0</v>
      </c>
      <c r="H687" s="36">
        <v>0</v>
      </c>
      <c r="I687" s="36">
        <v>1138369.5900000001</v>
      </c>
      <c r="J687" s="144" t="e">
        <f>VLOOKUP(B687,#REF!,1,0)</f>
        <v>#REF!</v>
      </c>
      <c r="K687" s="125" t="e">
        <f>VLOOKUP(B687,#REF!,1,0)</f>
        <v>#REF!</v>
      </c>
    </row>
    <row r="688" spans="1:11" s="125" customFormat="1">
      <c r="A688" s="34">
        <v>6</v>
      </c>
      <c r="B688" s="35" t="s">
        <v>4682</v>
      </c>
      <c r="C688" s="34" t="s">
        <v>4683</v>
      </c>
      <c r="D688" s="35" t="s">
        <v>4684</v>
      </c>
      <c r="E688" s="36">
        <v>1108188.3799999999</v>
      </c>
      <c r="F688" s="149"/>
      <c r="G688" s="36">
        <v>0</v>
      </c>
      <c r="H688" s="36">
        <v>89519.91</v>
      </c>
      <c r="I688" s="36">
        <v>1197708.29</v>
      </c>
      <c r="J688" s="125" t="e">
        <f>VLOOKUP(B688,#REF!,1,0)</f>
        <v>#REF!</v>
      </c>
      <c r="K688" s="125" t="e">
        <f>VLOOKUP(B688,#REF!,1,0)</f>
        <v>#REF!</v>
      </c>
    </row>
    <row r="689" spans="1:11" s="125" customFormat="1">
      <c r="A689" s="34">
        <v>4</v>
      </c>
      <c r="B689" s="35" t="s">
        <v>4685</v>
      </c>
      <c r="C689" s="34" t="s">
        <v>1</v>
      </c>
      <c r="D689" s="35" t="s">
        <v>4686</v>
      </c>
      <c r="E689" s="36">
        <v>14415.05</v>
      </c>
      <c r="F689" s="149"/>
      <c r="G689" s="36">
        <v>0</v>
      </c>
      <c r="H689" s="36">
        <v>496.99</v>
      </c>
      <c r="I689" s="36">
        <v>14912.04</v>
      </c>
      <c r="J689" s="125" t="e">
        <f>VLOOKUP(B689,#REF!,1,0)</f>
        <v>#REF!</v>
      </c>
      <c r="K689" s="125" t="e">
        <f>VLOOKUP(B689,#REF!,1,0)</f>
        <v>#REF!</v>
      </c>
    </row>
    <row r="690" spans="1:11" s="125" customFormat="1">
      <c r="A690" s="34">
        <v>6</v>
      </c>
      <c r="B690" s="35" t="s">
        <v>4687</v>
      </c>
      <c r="C690" s="34" t="s">
        <v>4688</v>
      </c>
      <c r="D690" s="35" t="s">
        <v>3337</v>
      </c>
      <c r="E690" s="36">
        <v>14415.05</v>
      </c>
      <c r="F690" s="149"/>
      <c r="G690" s="36">
        <v>0</v>
      </c>
      <c r="H690" s="36">
        <v>496.99</v>
      </c>
      <c r="I690" s="36">
        <v>14912.04</v>
      </c>
      <c r="J690" s="125" t="e">
        <f>VLOOKUP(B690,#REF!,1,0)</f>
        <v>#REF!</v>
      </c>
      <c r="K690" s="125" t="e">
        <f>VLOOKUP(B690,#REF!,1,0)</f>
        <v>#REF!</v>
      </c>
    </row>
    <row r="691" spans="1:11" s="125" customFormat="1">
      <c r="A691" s="34">
        <v>4</v>
      </c>
      <c r="B691" s="35" t="s">
        <v>4689</v>
      </c>
      <c r="C691" s="34" t="s">
        <v>1</v>
      </c>
      <c r="D691" s="35" t="s">
        <v>4690</v>
      </c>
      <c r="E691" s="36">
        <v>2940582.9</v>
      </c>
      <c r="F691" s="149"/>
      <c r="G691" s="36">
        <v>0</v>
      </c>
      <c r="H691" s="36">
        <v>544338.46</v>
      </c>
      <c r="I691" s="36">
        <v>3484921.36</v>
      </c>
      <c r="J691" s="125" t="e">
        <f>VLOOKUP(B691,#REF!,1,0)</f>
        <v>#REF!</v>
      </c>
      <c r="K691" s="125" t="e">
        <f>VLOOKUP(B691,#REF!,1,0)</f>
        <v>#REF!</v>
      </c>
    </row>
    <row r="692" spans="1:11" s="125" customFormat="1">
      <c r="A692" s="34">
        <v>6</v>
      </c>
      <c r="B692" s="35" t="s">
        <v>4691</v>
      </c>
      <c r="C692" s="34" t="s">
        <v>4692</v>
      </c>
      <c r="D692" s="35" t="s">
        <v>4693</v>
      </c>
      <c r="E692" s="36">
        <v>2940582.9</v>
      </c>
      <c r="F692" s="149"/>
      <c r="G692" s="36">
        <v>0</v>
      </c>
      <c r="H692" s="36">
        <v>544338.46</v>
      </c>
      <c r="I692" s="36">
        <v>3484921.36</v>
      </c>
      <c r="J692" s="125" t="e">
        <f>VLOOKUP(B692,#REF!,1,0)</f>
        <v>#REF!</v>
      </c>
      <c r="K692" s="125" t="e">
        <f>VLOOKUP(B692,#REF!,1,0)</f>
        <v>#REF!</v>
      </c>
    </row>
    <row r="693" spans="1:11" s="125" customFormat="1">
      <c r="A693" s="34">
        <v>4</v>
      </c>
      <c r="B693" s="35" t="s">
        <v>4694</v>
      </c>
      <c r="C693" s="34" t="s">
        <v>1</v>
      </c>
      <c r="D693" s="35" t="s">
        <v>4695</v>
      </c>
      <c r="E693" s="36">
        <v>2237575.96</v>
      </c>
      <c r="F693" s="149"/>
      <c r="G693" s="36">
        <v>0</v>
      </c>
      <c r="H693" s="36">
        <v>313016.26</v>
      </c>
      <c r="I693" s="36">
        <v>2550592.2200000002</v>
      </c>
      <c r="J693" s="125" t="e">
        <f>VLOOKUP(B693,#REF!,1,0)</f>
        <v>#REF!</v>
      </c>
      <c r="K693" s="125" t="e">
        <f>VLOOKUP(B693,#REF!,1,0)</f>
        <v>#REF!</v>
      </c>
    </row>
    <row r="694" spans="1:11" s="125" customFormat="1">
      <c r="A694" s="34">
        <v>5</v>
      </c>
      <c r="B694" s="35" t="s">
        <v>4696</v>
      </c>
      <c r="C694" s="34" t="s">
        <v>1</v>
      </c>
      <c r="D694" s="35" t="s">
        <v>4697</v>
      </c>
      <c r="E694" s="36">
        <v>2112062.56</v>
      </c>
      <c r="F694" s="149"/>
      <c r="G694" s="36">
        <v>0</v>
      </c>
      <c r="H694" s="36">
        <v>300026.64</v>
      </c>
      <c r="I694" s="36">
        <v>2412089.2000000002</v>
      </c>
      <c r="J694" s="125" t="e">
        <f>VLOOKUP(B694,#REF!,1,0)</f>
        <v>#REF!</v>
      </c>
      <c r="K694" s="125" t="e">
        <f>VLOOKUP(B694,#REF!,1,0)</f>
        <v>#REF!</v>
      </c>
    </row>
    <row r="695" spans="1:11" s="125" customFormat="1">
      <c r="A695" s="34">
        <v>6</v>
      </c>
      <c r="B695" s="35" t="s">
        <v>4700</v>
      </c>
      <c r="C695" s="34" t="s">
        <v>4701</v>
      </c>
      <c r="D695" s="35" t="s">
        <v>4702</v>
      </c>
      <c r="E695" s="36">
        <v>23407.38</v>
      </c>
      <c r="F695" s="149"/>
      <c r="G695" s="36">
        <v>0</v>
      </c>
      <c r="H695" s="36">
        <v>3538.59</v>
      </c>
      <c r="I695" s="36">
        <v>26945.97</v>
      </c>
      <c r="J695" s="125" t="e">
        <f>VLOOKUP(B695,#REF!,1,0)</f>
        <v>#REF!</v>
      </c>
      <c r="K695" s="125" t="e">
        <f>VLOOKUP(B695,#REF!,1,0)</f>
        <v>#REF!</v>
      </c>
    </row>
    <row r="696" spans="1:11" s="125" customFormat="1">
      <c r="A696" s="34">
        <v>6</v>
      </c>
      <c r="B696" s="35" t="s">
        <v>4703</v>
      </c>
      <c r="C696" s="34" t="s">
        <v>4704</v>
      </c>
      <c r="D696" s="35" t="s">
        <v>4705</v>
      </c>
      <c r="E696" s="36">
        <v>7015.85</v>
      </c>
      <c r="F696" s="149"/>
      <c r="G696" s="36">
        <v>0</v>
      </c>
      <c r="H696" s="36">
        <v>0</v>
      </c>
      <c r="I696" s="36">
        <v>7015.85</v>
      </c>
      <c r="J696" s="125" t="e">
        <f>VLOOKUP(B696,#REF!,1,0)</f>
        <v>#REF!</v>
      </c>
      <c r="K696" s="125" t="e">
        <f>VLOOKUP(B696,#REF!,1,0)</f>
        <v>#REF!</v>
      </c>
    </row>
    <row r="697" spans="1:11" s="125" customFormat="1">
      <c r="A697" s="34">
        <v>6</v>
      </c>
      <c r="B697" s="35" t="s">
        <v>4706</v>
      </c>
      <c r="C697" s="34" t="s">
        <v>4707</v>
      </c>
      <c r="D697" s="35" t="s">
        <v>4708</v>
      </c>
      <c r="E697" s="36">
        <v>11284.06</v>
      </c>
      <c r="F697" s="149"/>
      <c r="G697" s="36">
        <v>0</v>
      </c>
      <c r="H697" s="36">
        <v>298.79000000000002</v>
      </c>
      <c r="I697" s="36">
        <v>11582.85</v>
      </c>
      <c r="J697" s="125" t="e">
        <f>VLOOKUP(B697,#REF!,1,0)</f>
        <v>#REF!</v>
      </c>
      <c r="K697" s="125" t="e">
        <f>VLOOKUP(B697,#REF!,1,0)</f>
        <v>#REF!</v>
      </c>
    </row>
    <row r="698" spans="1:11" s="125" customFormat="1">
      <c r="A698" s="34">
        <v>6</v>
      </c>
      <c r="B698" s="35" t="s">
        <v>4709</v>
      </c>
      <c r="C698" s="34" t="s">
        <v>4710</v>
      </c>
      <c r="D698" s="35" t="s">
        <v>4711</v>
      </c>
      <c r="E698" s="36">
        <v>16170.78</v>
      </c>
      <c r="F698" s="149"/>
      <c r="G698" s="36">
        <v>0</v>
      </c>
      <c r="H698" s="36">
        <v>691.42</v>
      </c>
      <c r="I698" s="36">
        <v>16862.2</v>
      </c>
      <c r="J698" s="125" t="e">
        <f>VLOOKUP(B698,#REF!,1,0)</f>
        <v>#REF!</v>
      </c>
      <c r="K698" s="125" t="e">
        <f>VLOOKUP(B698,#REF!,1,0)</f>
        <v>#REF!</v>
      </c>
    </row>
    <row r="699" spans="1:11" s="125" customFormat="1">
      <c r="A699" s="34">
        <v>6</v>
      </c>
      <c r="B699" s="35" t="s">
        <v>4712</v>
      </c>
      <c r="C699" s="34" t="s">
        <v>4713</v>
      </c>
      <c r="D699" s="35" t="s">
        <v>4714</v>
      </c>
      <c r="E699" s="36">
        <v>343021.21</v>
      </c>
      <c r="F699" s="149"/>
      <c r="G699" s="36">
        <v>0</v>
      </c>
      <c r="H699" s="36">
        <v>47030.15</v>
      </c>
      <c r="I699" s="36">
        <v>390051.36</v>
      </c>
      <c r="J699" s="125" t="e">
        <f>VLOOKUP(B699,#REF!,1,0)</f>
        <v>#REF!</v>
      </c>
      <c r="K699" s="125" t="e">
        <f>VLOOKUP(B699,#REF!,1,0)</f>
        <v>#REF!</v>
      </c>
    </row>
    <row r="700" spans="1:11" s="125" customFormat="1">
      <c r="A700" s="34">
        <v>6</v>
      </c>
      <c r="B700" s="35" t="s">
        <v>4715</v>
      </c>
      <c r="C700" s="34" t="s">
        <v>4716</v>
      </c>
      <c r="D700" s="35" t="s">
        <v>4717</v>
      </c>
      <c r="E700" s="36">
        <v>630919.82999999996</v>
      </c>
      <c r="F700" s="149"/>
      <c r="G700" s="36">
        <v>0</v>
      </c>
      <c r="H700" s="36">
        <v>89989.56</v>
      </c>
      <c r="I700" s="36">
        <v>720909.39</v>
      </c>
      <c r="J700" s="125" t="e">
        <f>VLOOKUP(B700,#REF!,1,0)</f>
        <v>#REF!</v>
      </c>
      <c r="K700" s="125" t="e">
        <f>VLOOKUP(B700,#REF!,1,0)</f>
        <v>#REF!</v>
      </c>
    </row>
    <row r="701" spans="1:11" s="125" customFormat="1">
      <c r="A701" s="34">
        <v>6</v>
      </c>
      <c r="B701" s="35" t="s">
        <v>4718</v>
      </c>
      <c r="C701" s="34" t="s">
        <v>4719</v>
      </c>
      <c r="D701" s="35" t="s">
        <v>4720</v>
      </c>
      <c r="E701" s="36">
        <v>1076911.58</v>
      </c>
      <c r="F701" s="149"/>
      <c r="G701" s="36">
        <v>0</v>
      </c>
      <c r="H701" s="36">
        <v>158149.07999999999</v>
      </c>
      <c r="I701" s="36">
        <v>1235060.6599999999</v>
      </c>
      <c r="J701" s="125" t="e">
        <f>VLOOKUP(B701,#REF!,1,0)</f>
        <v>#REF!</v>
      </c>
      <c r="K701" s="125" t="e">
        <f>VLOOKUP(B701,#REF!,1,0)</f>
        <v>#REF!</v>
      </c>
    </row>
    <row r="702" spans="1:11" s="125" customFormat="1">
      <c r="A702" s="34">
        <v>6</v>
      </c>
      <c r="B702" s="35" t="s">
        <v>4721</v>
      </c>
      <c r="C702" s="34" t="s">
        <v>4722</v>
      </c>
      <c r="D702" s="35" t="s">
        <v>4723</v>
      </c>
      <c r="E702" s="36">
        <v>3331.87</v>
      </c>
      <c r="F702" s="149"/>
      <c r="G702" s="36">
        <v>0</v>
      </c>
      <c r="H702" s="36">
        <v>329.05</v>
      </c>
      <c r="I702" s="36">
        <v>3660.92</v>
      </c>
      <c r="J702" s="125" t="e">
        <f>VLOOKUP(B702,#REF!,1,0)</f>
        <v>#REF!</v>
      </c>
      <c r="K702" s="125" t="e">
        <f>VLOOKUP(B702,#REF!,1,0)</f>
        <v>#REF!</v>
      </c>
    </row>
    <row r="703" spans="1:11" s="125" customFormat="1">
      <c r="A703" s="34">
        <v>5</v>
      </c>
      <c r="B703" s="35" t="s">
        <v>4724</v>
      </c>
      <c r="C703" s="34" t="s">
        <v>1</v>
      </c>
      <c r="D703" s="35" t="s">
        <v>4725</v>
      </c>
      <c r="E703" s="36">
        <v>44382.54</v>
      </c>
      <c r="F703" s="149"/>
      <c r="G703" s="36">
        <v>0</v>
      </c>
      <c r="H703" s="36">
        <v>371.05</v>
      </c>
      <c r="I703" s="36">
        <v>44753.59</v>
      </c>
      <c r="J703" s="125" t="e">
        <f>VLOOKUP(B703,#REF!,1,0)</f>
        <v>#REF!</v>
      </c>
      <c r="K703" s="125" t="e">
        <f>VLOOKUP(B703,#REF!,1,0)</f>
        <v>#REF!</v>
      </c>
    </row>
    <row r="704" spans="1:11" s="125" customFormat="1">
      <c r="A704" s="34">
        <v>6</v>
      </c>
      <c r="B704" s="35" t="s">
        <v>4726</v>
      </c>
      <c r="C704" s="34" t="s">
        <v>4727</v>
      </c>
      <c r="D704" s="35" t="s">
        <v>4728</v>
      </c>
      <c r="E704" s="36">
        <v>44382.54</v>
      </c>
      <c r="F704" s="149"/>
      <c r="G704" s="36">
        <v>0</v>
      </c>
      <c r="H704" s="36">
        <v>371.05</v>
      </c>
      <c r="I704" s="36">
        <v>44753.59</v>
      </c>
      <c r="J704" s="125" t="e">
        <f>VLOOKUP(B704,#REF!,1,0)</f>
        <v>#REF!</v>
      </c>
      <c r="K704" s="125" t="e">
        <f>VLOOKUP(B704,#REF!,1,0)</f>
        <v>#REF!</v>
      </c>
    </row>
    <row r="705" spans="1:11" s="125" customFormat="1">
      <c r="A705" s="34">
        <v>5</v>
      </c>
      <c r="B705" s="35" t="s">
        <v>4729</v>
      </c>
      <c r="C705" s="34" t="s">
        <v>1</v>
      </c>
      <c r="D705" s="35" t="s">
        <v>4730</v>
      </c>
      <c r="E705" s="36">
        <v>81130.86</v>
      </c>
      <c r="F705" s="149"/>
      <c r="G705" s="36">
        <v>0</v>
      </c>
      <c r="H705" s="36">
        <v>12618.57</v>
      </c>
      <c r="I705" s="36">
        <v>93749.43</v>
      </c>
      <c r="J705" s="125" t="e">
        <f>VLOOKUP(B705,#REF!,1,0)</f>
        <v>#REF!</v>
      </c>
      <c r="K705" s="125" t="e">
        <f>VLOOKUP(B705,#REF!,1,0)</f>
        <v>#REF!</v>
      </c>
    </row>
    <row r="706" spans="1:11" s="125" customFormat="1">
      <c r="A706" s="34">
        <v>6</v>
      </c>
      <c r="B706" s="35" t="s">
        <v>4731</v>
      </c>
      <c r="C706" s="34" t="s">
        <v>4732</v>
      </c>
      <c r="D706" s="35" t="s">
        <v>4733</v>
      </c>
      <c r="E706" s="36">
        <v>81130.86</v>
      </c>
      <c r="F706" s="149"/>
      <c r="G706" s="36">
        <v>0</v>
      </c>
      <c r="H706" s="36">
        <v>12618.57</v>
      </c>
      <c r="I706" s="36">
        <v>93749.43</v>
      </c>
      <c r="J706" s="125" t="e">
        <f>VLOOKUP(B706,#REF!,1,0)</f>
        <v>#REF!</v>
      </c>
      <c r="K706" s="125" t="e">
        <f>VLOOKUP(B706,#REF!,1,0)</f>
        <v>#REF!</v>
      </c>
    </row>
    <row r="707" spans="1:11" s="125" customFormat="1">
      <c r="A707" s="34">
        <v>4</v>
      </c>
      <c r="B707" s="35" t="s">
        <v>4737</v>
      </c>
      <c r="C707" s="34" t="s">
        <v>1</v>
      </c>
      <c r="D707" s="35" t="s">
        <v>4738</v>
      </c>
      <c r="E707" s="36">
        <v>14942.75</v>
      </c>
      <c r="F707" s="149"/>
      <c r="G707" s="36">
        <v>0</v>
      </c>
      <c r="H707" s="36">
        <v>91.13</v>
      </c>
      <c r="I707" s="36">
        <v>15033.88</v>
      </c>
      <c r="J707" s="125" t="e">
        <f>VLOOKUP(B707,#REF!,1,0)</f>
        <v>#REF!</v>
      </c>
      <c r="K707" s="125" t="e">
        <f>VLOOKUP(B707,#REF!,1,0)</f>
        <v>#REF!</v>
      </c>
    </row>
    <row r="708" spans="1:11" s="125" customFormat="1">
      <c r="A708" s="34">
        <v>6</v>
      </c>
      <c r="B708" s="35" t="s">
        <v>4742</v>
      </c>
      <c r="C708" s="34" t="s">
        <v>4743</v>
      </c>
      <c r="D708" s="35" t="s">
        <v>4744</v>
      </c>
      <c r="E708" s="36">
        <v>11158.18</v>
      </c>
      <c r="F708" s="149"/>
      <c r="G708" s="36">
        <v>0</v>
      </c>
      <c r="H708" s="36">
        <v>0</v>
      </c>
      <c r="I708" s="36">
        <v>11158.18</v>
      </c>
      <c r="J708" s="125" t="e">
        <f>VLOOKUP(B708,#REF!,1,0)</f>
        <v>#REF!</v>
      </c>
      <c r="K708" s="125" t="e">
        <f>VLOOKUP(B708,#REF!,1,0)</f>
        <v>#REF!</v>
      </c>
    </row>
    <row r="709" spans="1:11" s="125" customFormat="1">
      <c r="A709" s="34">
        <v>6</v>
      </c>
      <c r="B709" s="35" t="s">
        <v>4745</v>
      </c>
      <c r="C709" s="34" t="s">
        <v>4746</v>
      </c>
      <c r="D709" s="35" t="s">
        <v>4747</v>
      </c>
      <c r="E709" s="36">
        <v>3051.46</v>
      </c>
      <c r="F709" s="149"/>
      <c r="G709" s="36">
        <v>0</v>
      </c>
      <c r="H709" s="36">
        <v>91.12</v>
      </c>
      <c r="I709" s="36">
        <v>3142.58</v>
      </c>
      <c r="J709" s="125" t="e">
        <f>VLOOKUP(B709,#REF!,1,0)</f>
        <v>#REF!</v>
      </c>
      <c r="K709" s="125" t="e">
        <f>VLOOKUP(B709,#REF!,1,0)</f>
        <v>#REF!</v>
      </c>
    </row>
    <row r="710" spans="1:11" s="125" customFormat="1">
      <c r="A710" s="34">
        <v>6</v>
      </c>
      <c r="B710" s="35" t="s">
        <v>5930</v>
      </c>
      <c r="C710" s="34" t="s">
        <v>5931</v>
      </c>
      <c r="D710" s="35" t="s">
        <v>5932</v>
      </c>
      <c r="E710" s="36">
        <v>733.11</v>
      </c>
      <c r="F710" s="149"/>
      <c r="G710" s="36">
        <v>0</v>
      </c>
      <c r="H710" s="36">
        <v>0.01</v>
      </c>
      <c r="I710" s="36">
        <v>733.12</v>
      </c>
      <c r="J710" s="125" t="e">
        <f>VLOOKUP(B710,#REF!,1,0)</f>
        <v>#REF!</v>
      </c>
      <c r="K710" s="125" t="e">
        <f>VLOOKUP(B710,#REF!,1,0)</f>
        <v>#REF!</v>
      </c>
    </row>
    <row r="711" spans="1:11" s="125" customFormat="1">
      <c r="A711" s="34">
        <v>2</v>
      </c>
      <c r="B711" s="35" t="s">
        <v>4754</v>
      </c>
      <c r="C711" s="34" t="s">
        <v>1</v>
      </c>
      <c r="D711" s="35" t="s">
        <v>4755</v>
      </c>
      <c r="E711" s="36">
        <v>189329.3</v>
      </c>
      <c r="F711" s="149"/>
      <c r="G711" s="36">
        <v>43000</v>
      </c>
      <c r="H711" s="36">
        <v>68000</v>
      </c>
      <c r="I711" s="36">
        <v>214329.3</v>
      </c>
      <c r="J711" s="125" t="e">
        <f>VLOOKUP(B711,#REF!,1,0)</f>
        <v>#REF!</v>
      </c>
      <c r="K711" s="125" t="e">
        <f>VLOOKUP(B711,#REF!,1,0)</f>
        <v>#REF!</v>
      </c>
    </row>
    <row r="712" spans="1:11" s="125" customFormat="1">
      <c r="A712" s="34">
        <v>3</v>
      </c>
      <c r="B712" s="35" t="s">
        <v>4756</v>
      </c>
      <c r="C712" s="34" t="s">
        <v>1</v>
      </c>
      <c r="D712" s="35" t="s">
        <v>4757</v>
      </c>
      <c r="E712" s="36">
        <v>27099.759999999998</v>
      </c>
      <c r="F712" s="149"/>
      <c r="G712" s="36">
        <v>43000</v>
      </c>
      <c r="H712" s="36">
        <v>68000</v>
      </c>
      <c r="I712" s="36">
        <v>52099.76</v>
      </c>
      <c r="J712" s="125" t="e">
        <f>VLOOKUP(B712,#REF!,1,0)</f>
        <v>#REF!</v>
      </c>
      <c r="K712" s="125" t="e">
        <f>VLOOKUP(B712,#REF!,1,0)</f>
        <v>#REF!</v>
      </c>
    </row>
    <row r="713" spans="1:11" s="125" customFormat="1">
      <c r="A713" s="34">
        <v>4</v>
      </c>
      <c r="B713" s="35" t="s">
        <v>4758</v>
      </c>
      <c r="C713" s="34" t="s">
        <v>1</v>
      </c>
      <c r="D713" s="35" t="s">
        <v>4759</v>
      </c>
      <c r="E713" s="36">
        <v>27099.759999999998</v>
      </c>
      <c r="F713" s="149"/>
      <c r="G713" s="36">
        <v>43000</v>
      </c>
      <c r="H713" s="36">
        <v>68000</v>
      </c>
      <c r="I713" s="36">
        <v>52099.76</v>
      </c>
      <c r="J713" s="125" t="e">
        <f>VLOOKUP(B713,#REF!,1,0)</f>
        <v>#REF!</v>
      </c>
      <c r="K713" s="125" t="e">
        <f>VLOOKUP(B713,#REF!,1,0)</f>
        <v>#REF!</v>
      </c>
    </row>
    <row r="714" spans="1:11" s="125" customFormat="1">
      <c r="A714" s="34">
        <v>6</v>
      </c>
      <c r="B714" s="35" t="s">
        <v>4760</v>
      </c>
      <c r="C714" s="34" t="s">
        <v>4761</v>
      </c>
      <c r="D714" s="35" t="s">
        <v>4762</v>
      </c>
      <c r="E714" s="36">
        <v>0</v>
      </c>
      <c r="F714" s="149"/>
      <c r="G714" s="36">
        <v>43000</v>
      </c>
      <c r="H714" s="36">
        <v>68000</v>
      </c>
      <c r="I714" s="36">
        <v>25000</v>
      </c>
      <c r="J714" s="125" t="e">
        <f>VLOOKUP(B714,#REF!,1,0)</f>
        <v>#REF!</v>
      </c>
      <c r="K714" s="125" t="e">
        <f>VLOOKUP(B714,#REF!,1,0)</f>
        <v>#REF!</v>
      </c>
    </row>
    <row r="715" spans="1:11" s="125" customFormat="1">
      <c r="A715" s="34">
        <v>6</v>
      </c>
      <c r="B715" s="35" t="s">
        <v>4763</v>
      </c>
      <c r="C715" s="34" t="s">
        <v>4764</v>
      </c>
      <c r="D715" s="35" t="s">
        <v>4765</v>
      </c>
      <c r="E715" s="36">
        <v>27099.759999999998</v>
      </c>
      <c r="F715" s="149"/>
      <c r="G715" s="36">
        <v>0</v>
      </c>
      <c r="H715" s="36">
        <v>0</v>
      </c>
      <c r="I715" s="36">
        <v>27099.759999999998</v>
      </c>
      <c r="J715" s="125" t="e">
        <f>VLOOKUP(B715,#REF!,1,0)</f>
        <v>#REF!</v>
      </c>
      <c r="K715" s="125" t="e">
        <f>VLOOKUP(B715,#REF!,1,0)</f>
        <v>#REF!</v>
      </c>
    </row>
    <row r="716" spans="1:11" s="125" customFormat="1">
      <c r="A716" s="34">
        <v>3</v>
      </c>
      <c r="B716" s="35" t="s">
        <v>4766</v>
      </c>
      <c r="C716" s="34" t="s">
        <v>1</v>
      </c>
      <c r="D716" s="35" t="s">
        <v>4767</v>
      </c>
      <c r="E716" s="36">
        <v>162229.54</v>
      </c>
      <c r="F716" s="149"/>
      <c r="G716" s="36">
        <v>0</v>
      </c>
      <c r="H716" s="36">
        <v>0</v>
      </c>
      <c r="I716" s="36">
        <v>162229.54</v>
      </c>
      <c r="J716" s="125" t="e">
        <f>VLOOKUP(B716,#REF!,1,0)</f>
        <v>#REF!</v>
      </c>
      <c r="K716" s="125" t="e">
        <f>VLOOKUP(B716,#REF!,1,0)</f>
        <v>#REF!</v>
      </c>
    </row>
    <row r="717" spans="1:11" s="125" customFormat="1">
      <c r="A717" s="34">
        <v>4</v>
      </c>
      <c r="B717" s="35" t="s">
        <v>4773</v>
      </c>
      <c r="C717" s="34" t="s">
        <v>1</v>
      </c>
      <c r="D717" s="35" t="s">
        <v>4774</v>
      </c>
      <c r="E717" s="36">
        <v>229.54</v>
      </c>
      <c r="F717" s="149"/>
      <c r="G717" s="36">
        <v>0</v>
      </c>
      <c r="H717" s="36">
        <v>0</v>
      </c>
      <c r="I717" s="36">
        <v>229.54</v>
      </c>
      <c r="J717" s="125" t="e">
        <f>VLOOKUP(B717,#REF!,1,0)</f>
        <v>#REF!</v>
      </c>
      <c r="K717" s="125" t="e">
        <f>VLOOKUP(B717,#REF!,1,0)</f>
        <v>#REF!</v>
      </c>
    </row>
    <row r="718" spans="1:11" s="125" customFormat="1">
      <c r="A718" s="34">
        <v>6</v>
      </c>
      <c r="B718" s="35" t="s">
        <v>4775</v>
      </c>
      <c r="C718" s="34" t="s">
        <v>4776</v>
      </c>
      <c r="D718" s="35" t="s">
        <v>4777</v>
      </c>
      <c r="E718" s="36">
        <v>229.54</v>
      </c>
      <c r="F718" s="149"/>
      <c r="G718" s="36">
        <v>0</v>
      </c>
      <c r="H718" s="36">
        <v>0</v>
      </c>
      <c r="I718" s="36">
        <v>229.54</v>
      </c>
      <c r="J718" s="125" t="e">
        <f>VLOOKUP(B718,#REF!,1,0)</f>
        <v>#REF!</v>
      </c>
      <c r="K718" s="125" t="e">
        <f>VLOOKUP(B718,#REF!,1,0)</f>
        <v>#REF!</v>
      </c>
    </row>
    <row r="719" spans="1:11" s="125" customFormat="1">
      <c r="A719" s="34">
        <v>4</v>
      </c>
      <c r="B719" s="35" t="s">
        <v>4778</v>
      </c>
      <c r="C719" s="34" t="s">
        <v>1</v>
      </c>
      <c r="D719" s="35" t="s">
        <v>4779</v>
      </c>
      <c r="E719" s="36">
        <v>162000</v>
      </c>
      <c r="F719" s="149"/>
      <c r="G719" s="36">
        <v>0</v>
      </c>
      <c r="H719" s="36">
        <v>0</v>
      </c>
      <c r="I719" s="36">
        <v>162000</v>
      </c>
      <c r="J719" s="144" t="e">
        <f>VLOOKUP(B719,#REF!,1,0)</f>
        <v>#REF!</v>
      </c>
      <c r="K719" s="125" t="e">
        <f>VLOOKUP(B719,#REF!,1,0)</f>
        <v>#REF!</v>
      </c>
    </row>
    <row r="720" spans="1:11" s="125" customFormat="1">
      <c r="A720" s="34">
        <v>5</v>
      </c>
      <c r="B720" s="35" t="s">
        <v>4780</v>
      </c>
      <c r="C720" s="34" t="s">
        <v>1</v>
      </c>
      <c r="D720" s="35" t="s">
        <v>4781</v>
      </c>
      <c r="E720" s="36">
        <v>162000</v>
      </c>
      <c r="F720" s="149"/>
      <c r="G720" s="36">
        <v>0</v>
      </c>
      <c r="H720" s="36">
        <v>0</v>
      </c>
      <c r="I720" s="36">
        <v>162000</v>
      </c>
      <c r="J720" s="125" t="e">
        <f>VLOOKUP(B720,#REF!,1,0)</f>
        <v>#REF!</v>
      </c>
      <c r="K720" s="125" t="e">
        <f>VLOOKUP(B720,#REF!,1,0)</f>
        <v>#REF!</v>
      </c>
    </row>
    <row r="721" spans="1:11" s="125" customFormat="1">
      <c r="A721" s="34">
        <v>6</v>
      </c>
      <c r="B721" s="35" t="s">
        <v>4782</v>
      </c>
      <c r="C721" s="34" t="s">
        <v>4783</v>
      </c>
      <c r="D721" s="35" t="s">
        <v>4784</v>
      </c>
      <c r="E721" s="36">
        <v>162000</v>
      </c>
      <c r="F721" s="149"/>
      <c r="G721" s="36">
        <v>0</v>
      </c>
      <c r="H721" s="36">
        <v>0</v>
      </c>
      <c r="I721" s="36">
        <v>162000</v>
      </c>
      <c r="J721" s="125" t="e">
        <f>VLOOKUP(B721,#REF!,1,0)</f>
        <v>#REF!</v>
      </c>
      <c r="K721" s="125" t="e">
        <f>VLOOKUP(B721,#REF!,1,0)</f>
        <v>#REF!</v>
      </c>
    </row>
    <row r="722" spans="1:11" s="125" customFormat="1">
      <c r="A722" s="34">
        <v>1</v>
      </c>
      <c r="B722" s="35" t="s">
        <v>4785</v>
      </c>
      <c r="C722" s="34" t="s">
        <v>1</v>
      </c>
      <c r="D722" s="35" t="s">
        <v>4786</v>
      </c>
      <c r="E722" s="36">
        <v>-15693434</v>
      </c>
      <c r="F722" s="149"/>
      <c r="G722" s="36">
        <v>4199757.7300000004</v>
      </c>
      <c r="H722" s="36">
        <v>892864.38</v>
      </c>
      <c r="I722" s="36">
        <v>-19000327.350000001</v>
      </c>
      <c r="J722" s="125" t="e">
        <f>VLOOKUP(B722,#REF!,1,0)</f>
        <v>#REF!</v>
      </c>
      <c r="K722" s="125" t="e">
        <f>VLOOKUP(B722,#REF!,1,0)</f>
        <v>#REF!</v>
      </c>
    </row>
    <row r="723" spans="1:11" s="125" customFormat="1">
      <c r="A723" s="34">
        <v>2</v>
      </c>
      <c r="B723" s="35" t="s">
        <v>4787</v>
      </c>
      <c r="C723" s="34" t="s">
        <v>1</v>
      </c>
      <c r="D723" s="35" t="s">
        <v>4788</v>
      </c>
      <c r="E723" s="36">
        <v>-14907389.199999999</v>
      </c>
      <c r="F723" s="149"/>
      <c r="G723" s="36">
        <v>3849248.88</v>
      </c>
      <c r="H723" s="36">
        <v>892864.38</v>
      </c>
      <c r="I723" s="36">
        <v>-17863773.699999999</v>
      </c>
      <c r="J723" s="125" t="e">
        <f>VLOOKUP(B723,#REF!,1,0)</f>
        <v>#REF!</v>
      </c>
      <c r="K723" s="125" t="e">
        <f>VLOOKUP(B723,#REF!,1,0)</f>
        <v>#REF!</v>
      </c>
    </row>
    <row r="724" spans="1:11" s="125" customFormat="1">
      <c r="A724" s="34">
        <v>3</v>
      </c>
      <c r="B724" s="35" t="s">
        <v>4789</v>
      </c>
      <c r="C724" s="34" t="s">
        <v>1</v>
      </c>
      <c r="D724" s="35" t="s">
        <v>4790</v>
      </c>
      <c r="E724" s="36">
        <v>-2810669.93</v>
      </c>
      <c r="F724" s="149"/>
      <c r="G724" s="36">
        <v>555569.05000000005</v>
      </c>
      <c r="H724" s="36">
        <v>0</v>
      </c>
      <c r="I724" s="36">
        <v>-3366238.98</v>
      </c>
      <c r="J724" s="125" t="e">
        <f>VLOOKUP(B724,#REF!,1,0)</f>
        <v>#REF!</v>
      </c>
      <c r="K724" s="125" t="e">
        <f>VLOOKUP(B724,#REF!,1,0)</f>
        <v>#REF!</v>
      </c>
    </row>
    <row r="725" spans="1:11" s="125" customFormat="1">
      <c r="A725" s="34">
        <v>4</v>
      </c>
      <c r="B725" s="35" t="s">
        <v>4791</v>
      </c>
      <c r="C725" s="34" t="s">
        <v>1</v>
      </c>
      <c r="D725" s="35" t="s">
        <v>4792</v>
      </c>
      <c r="E725" s="36">
        <v>-40523.61</v>
      </c>
      <c r="F725" s="149"/>
      <c r="G725" s="36">
        <v>8153.16</v>
      </c>
      <c r="H725" s="36">
        <v>0</v>
      </c>
      <c r="I725" s="36">
        <v>-48676.77</v>
      </c>
      <c r="J725" s="125" t="e">
        <f>VLOOKUP(B725,#REF!,1,0)</f>
        <v>#REF!</v>
      </c>
      <c r="K725" s="125" t="e">
        <f>VLOOKUP(B725,#REF!,1,0)</f>
        <v>#REF!</v>
      </c>
    </row>
    <row r="726" spans="1:11" s="125" customFormat="1">
      <c r="A726" s="34">
        <v>6</v>
      </c>
      <c r="B726" s="35" t="s">
        <v>4793</v>
      </c>
      <c r="C726" s="34" t="s">
        <v>4794</v>
      </c>
      <c r="D726" s="35" t="s">
        <v>4795</v>
      </c>
      <c r="E726" s="36">
        <v>-40523.61</v>
      </c>
      <c r="F726" s="149"/>
      <c r="G726" s="36">
        <v>8153.16</v>
      </c>
      <c r="H726" s="36">
        <v>0</v>
      </c>
      <c r="I726" s="36">
        <v>-48676.77</v>
      </c>
      <c r="J726" s="125" t="e">
        <f>VLOOKUP(B726,#REF!,1,0)</f>
        <v>#REF!</v>
      </c>
      <c r="K726" s="125" t="e">
        <f>VLOOKUP(B726,#REF!,1,0)</f>
        <v>#REF!</v>
      </c>
    </row>
    <row r="727" spans="1:11" s="125" customFormat="1">
      <c r="A727" s="34">
        <v>4</v>
      </c>
      <c r="B727" s="35" t="s">
        <v>4796</v>
      </c>
      <c r="C727" s="34" t="s">
        <v>1</v>
      </c>
      <c r="D727" s="35" t="s">
        <v>4797</v>
      </c>
      <c r="E727" s="36">
        <v>-2622202.62</v>
      </c>
      <c r="F727" s="149"/>
      <c r="G727" s="36">
        <v>513513.37</v>
      </c>
      <c r="H727" s="36">
        <v>0</v>
      </c>
      <c r="I727" s="36">
        <v>-3135715.99</v>
      </c>
      <c r="J727" s="125" t="e">
        <f>VLOOKUP(B727,#REF!,1,0)</f>
        <v>#REF!</v>
      </c>
      <c r="K727" s="125" t="e">
        <f>VLOOKUP(B727,#REF!,1,0)</f>
        <v>#REF!</v>
      </c>
    </row>
    <row r="728" spans="1:11" s="125" customFormat="1">
      <c r="A728" s="34">
        <v>6</v>
      </c>
      <c r="B728" s="35" t="s">
        <v>4798</v>
      </c>
      <c r="C728" s="34" t="s">
        <v>4799</v>
      </c>
      <c r="D728" s="35" t="s">
        <v>4800</v>
      </c>
      <c r="E728" s="36">
        <v>-2622202.62</v>
      </c>
      <c r="F728" s="149"/>
      <c r="G728" s="36">
        <v>513513.37</v>
      </c>
      <c r="H728" s="36">
        <v>0</v>
      </c>
      <c r="I728" s="36">
        <v>-3135715.99</v>
      </c>
      <c r="J728" s="125" t="e">
        <f>VLOOKUP(B728,#REF!,1,0)</f>
        <v>#REF!</v>
      </c>
      <c r="K728" s="125" t="e">
        <f>VLOOKUP(B728,#REF!,1,0)</f>
        <v>#REF!</v>
      </c>
    </row>
    <row r="729" spans="1:11" s="125" customFormat="1">
      <c r="A729" s="34">
        <v>4</v>
      </c>
      <c r="B729" s="35" t="s">
        <v>4801</v>
      </c>
      <c r="C729" s="34" t="s">
        <v>1</v>
      </c>
      <c r="D729" s="35" t="s">
        <v>4802</v>
      </c>
      <c r="E729" s="36">
        <v>-47435.45</v>
      </c>
      <c r="F729" s="149"/>
      <c r="G729" s="36">
        <v>8232.15</v>
      </c>
      <c r="H729" s="36">
        <v>0</v>
      </c>
      <c r="I729" s="36">
        <v>-55667.6</v>
      </c>
      <c r="J729" s="125" t="e">
        <f>VLOOKUP(B729,#REF!,1,0)</f>
        <v>#REF!</v>
      </c>
      <c r="K729" s="125" t="e">
        <f>VLOOKUP(B729,#REF!,1,0)</f>
        <v>#REF!</v>
      </c>
    </row>
    <row r="730" spans="1:11" s="125" customFormat="1">
      <c r="A730" s="34">
        <v>6</v>
      </c>
      <c r="B730" s="35" t="s">
        <v>4803</v>
      </c>
      <c r="C730" s="34" t="s">
        <v>4804</v>
      </c>
      <c r="D730" s="35" t="s">
        <v>4805</v>
      </c>
      <c r="E730" s="36">
        <v>-47435.45</v>
      </c>
      <c r="F730" s="149"/>
      <c r="G730" s="36">
        <v>8232.15</v>
      </c>
      <c r="H730" s="36">
        <v>0</v>
      </c>
      <c r="I730" s="36">
        <v>-55667.6</v>
      </c>
      <c r="J730" s="125" t="e">
        <f>VLOOKUP(B730,#REF!,1,0)</f>
        <v>#REF!</v>
      </c>
      <c r="K730" s="125" t="e">
        <f>VLOOKUP(B730,#REF!,1,0)</f>
        <v>#REF!</v>
      </c>
    </row>
    <row r="731" spans="1:11" s="125" customFormat="1">
      <c r="A731" s="34">
        <v>4</v>
      </c>
      <c r="B731" s="35" t="s">
        <v>4806</v>
      </c>
      <c r="C731" s="34" t="s">
        <v>1</v>
      </c>
      <c r="D731" s="35" t="s">
        <v>4807</v>
      </c>
      <c r="E731" s="36">
        <v>-100508.25</v>
      </c>
      <c r="F731" s="149"/>
      <c r="G731" s="36">
        <v>25670.37</v>
      </c>
      <c r="H731" s="36">
        <v>0</v>
      </c>
      <c r="I731" s="36">
        <v>-126178.62</v>
      </c>
      <c r="J731" s="125" t="e">
        <f>VLOOKUP(B731,#REF!,1,0)</f>
        <v>#REF!</v>
      </c>
      <c r="K731" s="125" t="e">
        <f>VLOOKUP(B731,#REF!,1,0)</f>
        <v>#REF!</v>
      </c>
    </row>
    <row r="732" spans="1:11" s="125" customFormat="1">
      <c r="A732" s="34">
        <v>5</v>
      </c>
      <c r="B732" s="35" t="s">
        <v>4808</v>
      </c>
      <c r="C732" s="34" t="s">
        <v>1</v>
      </c>
      <c r="D732" s="35" t="s">
        <v>4809</v>
      </c>
      <c r="E732" s="36">
        <v>-100508.25</v>
      </c>
      <c r="F732" s="149"/>
      <c r="G732" s="36">
        <v>25670.37</v>
      </c>
      <c r="H732" s="36">
        <v>0</v>
      </c>
      <c r="I732" s="36">
        <v>-126178.62</v>
      </c>
      <c r="J732" s="125" t="e">
        <f>VLOOKUP(B732,#REF!,1,0)</f>
        <v>#REF!</v>
      </c>
      <c r="K732" s="125" t="e">
        <f>VLOOKUP(B732,#REF!,1,0)</f>
        <v>#REF!</v>
      </c>
    </row>
    <row r="733" spans="1:11" s="125" customFormat="1">
      <c r="A733" s="34">
        <v>6</v>
      </c>
      <c r="B733" s="35" t="s">
        <v>4810</v>
      </c>
      <c r="C733" s="34" t="s">
        <v>4811</v>
      </c>
      <c r="D733" s="35" t="s">
        <v>4812</v>
      </c>
      <c r="E733" s="36">
        <v>-100508.25</v>
      </c>
      <c r="F733" s="149"/>
      <c r="G733" s="36">
        <v>25670.37</v>
      </c>
      <c r="H733" s="36">
        <v>0</v>
      </c>
      <c r="I733" s="36">
        <v>-126178.62</v>
      </c>
      <c r="J733" s="125" t="e">
        <f>VLOOKUP(B733,#REF!,1,0)</f>
        <v>#REF!</v>
      </c>
      <c r="K733" s="125" t="e">
        <f>VLOOKUP(B733,#REF!,1,0)</f>
        <v>#REF!</v>
      </c>
    </row>
    <row r="734" spans="1:11" s="125" customFormat="1">
      <c r="A734" s="34">
        <v>3</v>
      </c>
      <c r="B734" s="35" t="s">
        <v>4813</v>
      </c>
      <c r="C734" s="34" t="s">
        <v>1</v>
      </c>
      <c r="D734" s="35" t="s">
        <v>4814</v>
      </c>
      <c r="E734" s="36">
        <v>-177648.51</v>
      </c>
      <c r="F734" s="149"/>
      <c r="G734" s="36">
        <v>42329.06</v>
      </c>
      <c r="H734" s="36">
        <v>0</v>
      </c>
      <c r="I734" s="36">
        <v>-219977.57</v>
      </c>
      <c r="J734" s="125" t="e">
        <f>VLOOKUP(B734,#REF!,1,0)</f>
        <v>#REF!</v>
      </c>
      <c r="K734" s="125" t="e">
        <f>VLOOKUP(B734,#REF!,1,0)</f>
        <v>#REF!</v>
      </c>
    </row>
    <row r="735" spans="1:11" s="125" customFormat="1">
      <c r="A735" s="34">
        <v>4</v>
      </c>
      <c r="B735" s="35" t="s">
        <v>4815</v>
      </c>
      <c r="C735" s="34" t="s">
        <v>1</v>
      </c>
      <c r="D735" s="35" t="s">
        <v>4816</v>
      </c>
      <c r="E735" s="36">
        <v>-177648.51</v>
      </c>
      <c r="F735" s="149"/>
      <c r="G735" s="36">
        <v>42329.06</v>
      </c>
      <c r="H735" s="36">
        <v>0</v>
      </c>
      <c r="I735" s="36">
        <v>-219977.57</v>
      </c>
      <c r="J735" s="125" t="e">
        <f>VLOOKUP(B735,#REF!,1,0)</f>
        <v>#REF!</v>
      </c>
      <c r="K735" s="125" t="e">
        <f>VLOOKUP(B735,#REF!,1,0)</f>
        <v>#REF!</v>
      </c>
    </row>
    <row r="736" spans="1:11" s="125" customFormat="1">
      <c r="A736" s="34">
        <v>6</v>
      </c>
      <c r="B736" s="35" t="s">
        <v>4817</v>
      </c>
      <c r="C736" s="34" t="s">
        <v>4818</v>
      </c>
      <c r="D736" s="35" t="s">
        <v>4819</v>
      </c>
      <c r="E736" s="36">
        <v>-177648.51</v>
      </c>
      <c r="F736" s="149"/>
      <c r="G736" s="36">
        <v>42329.06</v>
      </c>
      <c r="H736" s="36">
        <v>0</v>
      </c>
      <c r="I736" s="36">
        <v>-219977.57</v>
      </c>
      <c r="J736" s="125" t="e">
        <f>VLOOKUP(B736,#REF!,1,0)</f>
        <v>#REF!</v>
      </c>
      <c r="K736" s="125" t="e">
        <f>VLOOKUP(B736,#REF!,1,0)</f>
        <v>#REF!</v>
      </c>
    </row>
    <row r="737" spans="1:11" s="125" customFormat="1">
      <c r="A737" s="34">
        <v>3</v>
      </c>
      <c r="B737" s="35" t="s">
        <v>4820</v>
      </c>
      <c r="C737" s="34" t="s">
        <v>1</v>
      </c>
      <c r="D737" s="35" t="s">
        <v>4821</v>
      </c>
      <c r="E737" s="36">
        <v>-7676909.8300000001</v>
      </c>
      <c r="F737" s="149"/>
      <c r="G737" s="36">
        <v>2301345.9300000002</v>
      </c>
      <c r="H737" s="36">
        <v>328859.38</v>
      </c>
      <c r="I737" s="36">
        <v>-9649396.3800000008</v>
      </c>
      <c r="J737" s="125" t="e">
        <f>VLOOKUP(B737,#REF!,1,0)</f>
        <v>#REF!</v>
      </c>
      <c r="K737" s="125" t="e">
        <f>VLOOKUP(B737,#REF!,1,0)</f>
        <v>#REF!</v>
      </c>
    </row>
    <row r="738" spans="1:11" s="125" customFormat="1">
      <c r="A738" s="34">
        <v>4</v>
      </c>
      <c r="B738" s="35" t="s">
        <v>4822</v>
      </c>
      <c r="C738" s="34" t="s">
        <v>1</v>
      </c>
      <c r="D738" s="35" t="s">
        <v>4823</v>
      </c>
      <c r="E738" s="36">
        <v>-84554.86</v>
      </c>
      <c r="F738" s="149"/>
      <c r="G738" s="36">
        <v>35036</v>
      </c>
      <c r="H738" s="36">
        <v>772.5</v>
      </c>
      <c r="I738" s="36">
        <v>-118818.36</v>
      </c>
      <c r="J738" s="125" t="e">
        <f>VLOOKUP(B738,#REF!,1,0)</f>
        <v>#REF!</v>
      </c>
      <c r="K738" s="125" t="e">
        <f>VLOOKUP(B738,#REF!,1,0)</f>
        <v>#REF!</v>
      </c>
    </row>
    <row r="739" spans="1:11" s="125" customFormat="1">
      <c r="A739" s="34">
        <v>6</v>
      </c>
      <c r="B739" s="35" t="s">
        <v>4824</v>
      </c>
      <c r="C739" s="34" t="s">
        <v>4825</v>
      </c>
      <c r="D739" s="35" t="s">
        <v>4826</v>
      </c>
      <c r="E739" s="36">
        <v>-84554.86</v>
      </c>
      <c r="F739" s="149"/>
      <c r="G739" s="36">
        <v>35036</v>
      </c>
      <c r="H739" s="36">
        <v>772.5</v>
      </c>
      <c r="I739" s="36">
        <v>-118818.36</v>
      </c>
      <c r="J739" s="125" t="e">
        <f>VLOOKUP(B739,#REF!,1,0)</f>
        <v>#REF!</v>
      </c>
      <c r="K739" s="125" t="e">
        <f>VLOOKUP(B739,#REF!,1,0)</f>
        <v>#REF!</v>
      </c>
    </row>
    <row r="740" spans="1:11" s="125" customFormat="1">
      <c r="A740" s="34">
        <v>4</v>
      </c>
      <c r="B740" s="35" t="s">
        <v>4827</v>
      </c>
      <c r="C740" s="34" t="s">
        <v>1</v>
      </c>
      <c r="D740" s="35" t="s">
        <v>4828</v>
      </c>
      <c r="E740" s="36">
        <v>-249555.62</v>
      </c>
      <c r="F740" s="149"/>
      <c r="G740" s="36">
        <v>100232.07</v>
      </c>
      <c r="H740" s="36">
        <v>23033.37</v>
      </c>
      <c r="I740" s="36">
        <v>-326754.32</v>
      </c>
      <c r="J740" s="125" t="e">
        <f>VLOOKUP(B740,#REF!,1,0)</f>
        <v>#REF!</v>
      </c>
      <c r="K740" s="125" t="e">
        <f>VLOOKUP(B740,#REF!,1,0)</f>
        <v>#REF!</v>
      </c>
    </row>
    <row r="741" spans="1:11" s="125" customFormat="1">
      <c r="A741" s="34">
        <v>6</v>
      </c>
      <c r="B741" s="35" t="s">
        <v>4829</v>
      </c>
      <c r="C741" s="34" t="s">
        <v>4830</v>
      </c>
      <c r="D741" s="35" t="s">
        <v>4831</v>
      </c>
      <c r="E741" s="36">
        <v>-91111.44</v>
      </c>
      <c r="F741" s="149"/>
      <c r="G741" s="36">
        <v>68161.23</v>
      </c>
      <c r="H741" s="36">
        <v>0</v>
      </c>
      <c r="I741" s="36">
        <v>-159272.67000000001</v>
      </c>
      <c r="J741" s="125" t="e">
        <f>VLOOKUP(B741,#REF!,1,0)</f>
        <v>#REF!</v>
      </c>
      <c r="K741" s="125" t="e">
        <f>VLOOKUP(B741,#REF!,1,0)</f>
        <v>#REF!</v>
      </c>
    </row>
    <row r="742" spans="1:11" s="125" customFormat="1">
      <c r="A742" s="34">
        <v>6</v>
      </c>
      <c r="B742" s="35" t="s">
        <v>4832</v>
      </c>
      <c r="C742" s="34" t="s">
        <v>4833</v>
      </c>
      <c r="D742" s="35" t="s">
        <v>4834</v>
      </c>
      <c r="E742" s="36">
        <v>-16404.5</v>
      </c>
      <c r="F742" s="149"/>
      <c r="G742" s="36">
        <v>5598.5</v>
      </c>
      <c r="H742" s="36">
        <v>0</v>
      </c>
      <c r="I742" s="36">
        <v>-22003</v>
      </c>
      <c r="J742" s="125" t="e">
        <f>VLOOKUP(B742,#REF!,1,0)</f>
        <v>#REF!</v>
      </c>
      <c r="K742" s="125" t="e">
        <f>VLOOKUP(B742,#REF!,1,0)</f>
        <v>#REF!</v>
      </c>
    </row>
    <row r="743" spans="1:11" s="125" customFormat="1">
      <c r="A743" s="34">
        <v>6</v>
      </c>
      <c r="B743" s="35" t="s">
        <v>4835</v>
      </c>
      <c r="C743" s="34" t="s">
        <v>4836</v>
      </c>
      <c r="D743" s="35" t="s">
        <v>4837</v>
      </c>
      <c r="E743" s="36">
        <v>-142039.67999999999</v>
      </c>
      <c r="F743" s="149"/>
      <c r="G743" s="36">
        <v>26472.34</v>
      </c>
      <c r="H743" s="36">
        <v>23033.37</v>
      </c>
      <c r="I743" s="36">
        <v>-145478.65</v>
      </c>
      <c r="J743" s="125" t="e">
        <f>VLOOKUP(B743,#REF!,1,0)</f>
        <v>#REF!</v>
      </c>
      <c r="K743" s="125" t="e">
        <f>VLOOKUP(B743,#REF!,1,0)</f>
        <v>#REF!</v>
      </c>
    </row>
    <row r="744" spans="1:11" s="125" customFormat="1">
      <c r="A744" s="34">
        <v>4</v>
      </c>
      <c r="B744" s="35" t="s">
        <v>4838</v>
      </c>
      <c r="C744" s="34" t="s">
        <v>1</v>
      </c>
      <c r="D744" s="35" t="s">
        <v>4839</v>
      </c>
      <c r="E744" s="36">
        <v>-156371.82999999999</v>
      </c>
      <c r="F744" s="149"/>
      <c r="G744" s="36">
        <v>64472.13</v>
      </c>
      <c r="H744" s="36">
        <v>23621.03</v>
      </c>
      <c r="I744" s="36">
        <v>-197222.93</v>
      </c>
      <c r="J744" s="125" t="e">
        <f>VLOOKUP(B744,#REF!,1,0)</f>
        <v>#REF!</v>
      </c>
      <c r="K744" s="125" t="e">
        <f>VLOOKUP(B744,#REF!,1,0)</f>
        <v>#REF!</v>
      </c>
    </row>
    <row r="745" spans="1:11" s="125" customFormat="1">
      <c r="A745" s="34">
        <v>6</v>
      </c>
      <c r="B745" s="35" t="s">
        <v>4840</v>
      </c>
      <c r="C745" s="34" t="s">
        <v>4841</v>
      </c>
      <c r="D745" s="35" t="s">
        <v>4842</v>
      </c>
      <c r="E745" s="36">
        <v>-83785.210000000006</v>
      </c>
      <c r="F745" s="149"/>
      <c r="G745" s="36">
        <v>48606.9</v>
      </c>
      <c r="H745" s="36">
        <v>23621.03</v>
      </c>
      <c r="I745" s="36">
        <v>-108771.08</v>
      </c>
      <c r="J745" s="125" t="e">
        <f>VLOOKUP(B745,#REF!,1,0)</f>
        <v>#REF!</v>
      </c>
      <c r="K745" s="125" t="e">
        <f>VLOOKUP(B745,#REF!,1,0)</f>
        <v>#REF!</v>
      </c>
    </row>
    <row r="746" spans="1:11" s="125" customFormat="1">
      <c r="A746" s="34">
        <v>6</v>
      </c>
      <c r="B746" s="35" t="s">
        <v>4843</v>
      </c>
      <c r="C746" s="34" t="s">
        <v>4844</v>
      </c>
      <c r="D746" s="35" t="s">
        <v>4845</v>
      </c>
      <c r="E746" s="36">
        <v>-28025.97</v>
      </c>
      <c r="F746" s="149"/>
      <c r="G746" s="36">
        <v>5459.64</v>
      </c>
      <c r="H746" s="36">
        <v>0</v>
      </c>
      <c r="I746" s="36">
        <v>-33485.61</v>
      </c>
      <c r="J746" s="125" t="e">
        <f>VLOOKUP(B746,#REF!,1,0)</f>
        <v>#REF!</v>
      </c>
      <c r="K746" s="125" t="e">
        <f>VLOOKUP(B746,#REF!,1,0)</f>
        <v>#REF!</v>
      </c>
    </row>
    <row r="747" spans="1:11" s="125" customFormat="1">
      <c r="A747" s="34">
        <v>6</v>
      </c>
      <c r="B747" s="35" t="s">
        <v>4846</v>
      </c>
      <c r="C747" s="34" t="s">
        <v>4847</v>
      </c>
      <c r="D747" s="35" t="s">
        <v>4848</v>
      </c>
      <c r="E747" s="36">
        <v>-8920.51</v>
      </c>
      <c r="F747" s="149"/>
      <c r="G747" s="36">
        <v>10405.59</v>
      </c>
      <c r="H747" s="36">
        <v>0</v>
      </c>
      <c r="I747" s="36">
        <v>-19326.099999999999</v>
      </c>
      <c r="J747" s="125" t="e">
        <f>VLOOKUP(B747,#REF!,1,0)</f>
        <v>#REF!</v>
      </c>
      <c r="K747" s="125" t="e">
        <f>VLOOKUP(B747,#REF!,1,0)</f>
        <v>#REF!</v>
      </c>
    </row>
    <row r="748" spans="1:11" s="125" customFormat="1">
      <c r="A748" s="34">
        <v>6</v>
      </c>
      <c r="B748" s="35" t="s">
        <v>4849</v>
      </c>
      <c r="C748" s="34" t="s">
        <v>4850</v>
      </c>
      <c r="D748" s="35" t="s">
        <v>4851</v>
      </c>
      <c r="E748" s="36">
        <v>-249.51</v>
      </c>
      <c r="F748" s="149"/>
      <c r="G748" s="36">
        <v>0</v>
      </c>
      <c r="H748" s="36">
        <v>0</v>
      </c>
      <c r="I748" s="36">
        <v>-249.51</v>
      </c>
      <c r="J748" s="125" t="e">
        <f>VLOOKUP(B748,#REF!,1,0)</f>
        <v>#REF!</v>
      </c>
      <c r="K748" s="125" t="e">
        <f>VLOOKUP(B748,#REF!,1,0)</f>
        <v>#REF!</v>
      </c>
    </row>
    <row r="749" spans="1:11" s="125" customFormat="1">
      <c r="A749" s="34">
        <v>6</v>
      </c>
      <c r="B749" s="35" t="s">
        <v>4852</v>
      </c>
      <c r="C749" s="34" t="s">
        <v>4853</v>
      </c>
      <c r="D749" s="35" t="s">
        <v>4854</v>
      </c>
      <c r="E749" s="36">
        <v>-35390.629999999997</v>
      </c>
      <c r="F749" s="149"/>
      <c r="G749" s="36">
        <v>0</v>
      </c>
      <c r="H749" s="36">
        <v>0</v>
      </c>
      <c r="I749" s="36">
        <v>-35390.629999999997</v>
      </c>
      <c r="J749" s="125" t="e">
        <f>VLOOKUP(B749,#REF!,1,0)</f>
        <v>#REF!</v>
      </c>
      <c r="K749" s="125" t="e">
        <f>VLOOKUP(B749,#REF!,1,0)</f>
        <v>#REF!</v>
      </c>
    </row>
    <row r="750" spans="1:11" s="125" customFormat="1">
      <c r="A750" s="34">
        <v>4</v>
      </c>
      <c r="B750" s="35" t="s">
        <v>4855</v>
      </c>
      <c r="C750" s="34" t="s">
        <v>1</v>
      </c>
      <c r="D750" s="35" t="s">
        <v>4856</v>
      </c>
      <c r="E750" s="36">
        <v>-661823.03</v>
      </c>
      <c r="F750" s="149"/>
      <c r="G750" s="36">
        <v>182850.61</v>
      </c>
      <c r="H750" s="36">
        <v>10891.69</v>
      </c>
      <c r="I750" s="36">
        <v>-833781.95</v>
      </c>
      <c r="J750" s="125" t="e">
        <f>VLOOKUP(B750,#REF!,1,0)</f>
        <v>#REF!</v>
      </c>
      <c r="K750" s="125" t="e">
        <f>VLOOKUP(B750,#REF!,1,0)</f>
        <v>#REF!</v>
      </c>
    </row>
    <row r="751" spans="1:11" s="125" customFormat="1">
      <c r="A751" s="34">
        <v>5</v>
      </c>
      <c r="B751" s="35" t="s">
        <v>4857</v>
      </c>
      <c r="C751" s="34" t="s">
        <v>1</v>
      </c>
      <c r="D751" s="35" t="s">
        <v>4858</v>
      </c>
      <c r="E751" s="36">
        <v>-29969.16</v>
      </c>
      <c r="F751" s="149"/>
      <c r="G751" s="36">
        <v>7717.08</v>
      </c>
      <c r="H751" s="36">
        <v>0</v>
      </c>
      <c r="I751" s="36">
        <v>-37686.239999999998</v>
      </c>
      <c r="J751" s="125" t="e">
        <f>VLOOKUP(B751,#REF!,1,0)</f>
        <v>#REF!</v>
      </c>
      <c r="K751" s="125" t="e">
        <f>VLOOKUP(B751,#REF!,1,0)</f>
        <v>#REF!</v>
      </c>
    </row>
    <row r="752" spans="1:11" s="125" customFormat="1">
      <c r="A752" s="34">
        <v>6</v>
      </c>
      <c r="B752" s="35" t="s">
        <v>4859</v>
      </c>
      <c r="C752" s="34" t="s">
        <v>4860</v>
      </c>
      <c r="D752" s="35" t="s">
        <v>4861</v>
      </c>
      <c r="E752" s="36">
        <v>-29969.16</v>
      </c>
      <c r="F752" s="149"/>
      <c r="G752" s="36">
        <v>7717.08</v>
      </c>
      <c r="H752" s="36">
        <v>0</v>
      </c>
      <c r="I752" s="36">
        <v>-37686.239999999998</v>
      </c>
      <c r="J752" s="125" t="e">
        <f>VLOOKUP(B752,#REF!,1,0)</f>
        <v>#REF!</v>
      </c>
      <c r="K752" s="125" t="e">
        <f>VLOOKUP(B752,#REF!,1,0)</f>
        <v>#REF!</v>
      </c>
    </row>
    <row r="753" spans="1:11" s="125" customFormat="1">
      <c r="A753" s="34">
        <v>5</v>
      </c>
      <c r="B753" s="35" t="s">
        <v>4862</v>
      </c>
      <c r="C753" s="34" t="s">
        <v>1</v>
      </c>
      <c r="D753" s="35" t="s">
        <v>4863</v>
      </c>
      <c r="E753" s="36">
        <v>-631853.87</v>
      </c>
      <c r="F753" s="149"/>
      <c r="G753" s="36">
        <v>175133.53</v>
      </c>
      <c r="H753" s="36">
        <v>10891.69</v>
      </c>
      <c r="I753" s="36">
        <v>-796095.71</v>
      </c>
      <c r="J753" s="125" t="e">
        <f>VLOOKUP(B753,#REF!,1,0)</f>
        <v>#REF!</v>
      </c>
      <c r="K753" s="125" t="e">
        <f>VLOOKUP(B753,#REF!,1,0)</f>
        <v>#REF!</v>
      </c>
    </row>
    <row r="754" spans="1:11" s="125" customFormat="1">
      <c r="A754" s="34">
        <v>6</v>
      </c>
      <c r="B754" s="35" t="s">
        <v>4864</v>
      </c>
      <c r="C754" s="34" t="s">
        <v>4865</v>
      </c>
      <c r="D754" s="35" t="s">
        <v>4866</v>
      </c>
      <c r="E754" s="36">
        <v>-380091.36</v>
      </c>
      <c r="F754" s="149"/>
      <c r="G754" s="36">
        <v>97873.53</v>
      </c>
      <c r="H754" s="36">
        <v>0</v>
      </c>
      <c r="I754" s="36">
        <v>-477964.89</v>
      </c>
      <c r="J754" s="125" t="e">
        <f>VLOOKUP(B754,#REF!,1,0)</f>
        <v>#REF!</v>
      </c>
      <c r="K754" s="125" t="e">
        <f>VLOOKUP(B754,#REF!,1,0)</f>
        <v>#REF!</v>
      </c>
    </row>
    <row r="755" spans="1:11" s="125" customFormat="1">
      <c r="A755" s="34">
        <v>6</v>
      </c>
      <c r="B755" s="35" t="s">
        <v>4867</v>
      </c>
      <c r="C755" s="34" t="s">
        <v>4868</v>
      </c>
      <c r="D755" s="35" t="s">
        <v>4869</v>
      </c>
      <c r="E755" s="36">
        <v>-33891.480000000003</v>
      </c>
      <c r="F755" s="149"/>
      <c r="G755" s="36">
        <v>20473.150000000001</v>
      </c>
      <c r="H755" s="36">
        <v>10891.69</v>
      </c>
      <c r="I755" s="36">
        <v>-43472.94</v>
      </c>
      <c r="J755" s="125" t="e">
        <f>VLOOKUP(B755,#REF!,1,0)</f>
        <v>#REF!</v>
      </c>
      <c r="K755" s="125" t="e">
        <f>VLOOKUP(B755,#REF!,1,0)</f>
        <v>#REF!</v>
      </c>
    </row>
    <row r="756" spans="1:11" s="125" customFormat="1">
      <c r="A756" s="34">
        <v>6</v>
      </c>
      <c r="B756" s="35" t="s">
        <v>4870</v>
      </c>
      <c r="C756" s="34" t="s">
        <v>4871</v>
      </c>
      <c r="D756" s="35" t="s">
        <v>4872</v>
      </c>
      <c r="E756" s="36">
        <v>-202648.6</v>
      </c>
      <c r="F756" s="149"/>
      <c r="G756" s="36">
        <v>52182.06</v>
      </c>
      <c r="H756" s="36">
        <v>0</v>
      </c>
      <c r="I756" s="36">
        <v>-254830.66</v>
      </c>
      <c r="J756" s="125" t="e">
        <f>VLOOKUP(B756,#REF!,1,0)</f>
        <v>#REF!</v>
      </c>
      <c r="K756" s="125" t="e">
        <f>VLOOKUP(B756,#REF!,1,0)</f>
        <v>#REF!</v>
      </c>
    </row>
    <row r="757" spans="1:11" s="125" customFormat="1">
      <c r="A757" s="34">
        <v>6</v>
      </c>
      <c r="B757" s="35" t="s">
        <v>4873</v>
      </c>
      <c r="C757" s="34" t="s">
        <v>4874</v>
      </c>
      <c r="D757" s="35" t="s">
        <v>4875</v>
      </c>
      <c r="E757" s="36">
        <v>-15222.43</v>
      </c>
      <c r="F757" s="149"/>
      <c r="G757" s="36">
        <v>4604.79</v>
      </c>
      <c r="H757" s="36">
        <v>0</v>
      </c>
      <c r="I757" s="36">
        <v>-19827.22</v>
      </c>
      <c r="J757" s="125" t="e">
        <f>VLOOKUP(B757,#REF!,1,0)</f>
        <v>#REF!</v>
      </c>
      <c r="K757" s="125" t="e">
        <f>VLOOKUP(B757,#REF!,1,0)</f>
        <v>#REF!</v>
      </c>
    </row>
    <row r="758" spans="1:11" s="125" customFormat="1">
      <c r="A758" s="34">
        <v>4</v>
      </c>
      <c r="B758" s="35" t="s">
        <v>4876</v>
      </c>
      <c r="C758" s="34" t="s">
        <v>1</v>
      </c>
      <c r="D758" s="35" t="s">
        <v>4877</v>
      </c>
      <c r="E758" s="36">
        <v>-145664.16</v>
      </c>
      <c r="F758" s="149"/>
      <c r="G758" s="36">
        <v>61858.71</v>
      </c>
      <c r="H758" s="36">
        <v>750</v>
      </c>
      <c r="I758" s="36">
        <v>-206772.87</v>
      </c>
      <c r="J758" s="125" t="e">
        <f>VLOOKUP(B758,#REF!,1,0)</f>
        <v>#REF!</v>
      </c>
      <c r="K758" s="125" t="e">
        <f>VLOOKUP(B758,#REF!,1,0)</f>
        <v>#REF!</v>
      </c>
    </row>
    <row r="759" spans="1:11" s="125" customFormat="1">
      <c r="A759" s="34">
        <v>6</v>
      </c>
      <c r="B759" s="35" t="s">
        <v>4878</v>
      </c>
      <c r="C759" s="34" t="s">
        <v>4879</v>
      </c>
      <c r="D759" s="35" t="s">
        <v>4880</v>
      </c>
      <c r="E759" s="36">
        <v>-102009.4</v>
      </c>
      <c r="F759" s="149"/>
      <c r="G759" s="36">
        <v>25502.35</v>
      </c>
      <c r="H759" s="36">
        <v>0</v>
      </c>
      <c r="I759" s="36">
        <v>-127511.75</v>
      </c>
      <c r="J759" s="125" t="e">
        <f>VLOOKUP(B759,#REF!,1,0)</f>
        <v>#REF!</v>
      </c>
      <c r="K759" s="125" t="e">
        <f>VLOOKUP(B759,#REF!,1,0)</f>
        <v>#REF!</v>
      </c>
    </row>
    <row r="760" spans="1:11" s="125" customFormat="1">
      <c r="A760" s="34">
        <v>6</v>
      </c>
      <c r="B760" s="35" t="s">
        <v>5996</v>
      </c>
      <c r="C760" s="34" t="s">
        <v>5997</v>
      </c>
      <c r="D760" s="35" t="s">
        <v>5998</v>
      </c>
      <c r="E760" s="36">
        <v>-2383</v>
      </c>
      <c r="F760" s="149"/>
      <c r="G760" s="36">
        <v>0</v>
      </c>
      <c r="H760" s="36">
        <v>0</v>
      </c>
      <c r="I760" s="36">
        <v>-2383</v>
      </c>
      <c r="J760" s="125" t="e">
        <f>VLOOKUP(B760,#REF!,1,0)</f>
        <v>#REF!</v>
      </c>
      <c r="K760" s="125" t="e">
        <f>VLOOKUP(B760,#REF!,1,0)</f>
        <v>#REF!</v>
      </c>
    </row>
    <row r="761" spans="1:11" s="125" customFormat="1">
      <c r="A761" s="34">
        <v>6</v>
      </c>
      <c r="B761" s="35" t="s">
        <v>5999</v>
      </c>
      <c r="C761" s="34" t="s">
        <v>6000</v>
      </c>
      <c r="D761" s="35" t="s">
        <v>6001</v>
      </c>
      <c r="E761" s="36">
        <v>-12829.92</v>
      </c>
      <c r="F761" s="149"/>
      <c r="G761" s="36">
        <v>13167.42</v>
      </c>
      <c r="H761" s="36">
        <v>750</v>
      </c>
      <c r="I761" s="36">
        <v>-25247.34</v>
      </c>
      <c r="J761" s="125" t="e">
        <f>VLOOKUP(B761,#REF!,1,0)</f>
        <v>#REF!</v>
      </c>
      <c r="K761" s="125" t="e">
        <f>VLOOKUP(B761,#REF!,1,0)</f>
        <v>#REF!</v>
      </c>
    </row>
    <row r="762" spans="1:11" s="125" customFormat="1">
      <c r="A762" s="34">
        <v>6</v>
      </c>
      <c r="B762" s="35" t="s">
        <v>6002</v>
      </c>
      <c r="C762" s="34" t="s">
        <v>6003</v>
      </c>
      <c r="D762" s="35" t="s">
        <v>6004</v>
      </c>
      <c r="E762" s="36">
        <v>-860</v>
      </c>
      <c r="F762" s="149"/>
      <c r="G762" s="36">
        <v>4000.36</v>
      </c>
      <c r="H762" s="36">
        <v>0</v>
      </c>
      <c r="I762" s="36">
        <v>-4860.3599999999997</v>
      </c>
      <c r="J762" s="125" t="e">
        <f>VLOOKUP(B762,#REF!,1,0)</f>
        <v>#REF!</v>
      </c>
      <c r="K762" s="125" t="e">
        <f>VLOOKUP(B762,#REF!,1,0)</f>
        <v>#REF!</v>
      </c>
    </row>
    <row r="763" spans="1:11" s="125" customFormat="1">
      <c r="A763" s="34">
        <v>6</v>
      </c>
      <c r="B763" s="35" t="s">
        <v>6005</v>
      </c>
      <c r="C763" s="34" t="s">
        <v>6006</v>
      </c>
      <c r="D763" s="35" t="s">
        <v>6007</v>
      </c>
      <c r="E763" s="36">
        <v>-19906.66</v>
      </c>
      <c r="F763" s="149"/>
      <c r="G763" s="36">
        <v>14010.77</v>
      </c>
      <c r="H763" s="36">
        <v>0</v>
      </c>
      <c r="I763" s="36">
        <v>-33917.43</v>
      </c>
      <c r="J763" s="125" t="e">
        <f>VLOOKUP(B763,#REF!,1,0)</f>
        <v>#REF!</v>
      </c>
      <c r="K763" s="125" t="e">
        <f>VLOOKUP(B763,#REF!,1,0)</f>
        <v>#REF!</v>
      </c>
    </row>
    <row r="764" spans="1:11" s="125" customFormat="1">
      <c r="A764" s="34">
        <v>6</v>
      </c>
      <c r="B764" s="35" t="s">
        <v>6008</v>
      </c>
      <c r="C764" s="34" t="s">
        <v>6009</v>
      </c>
      <c r="D764" s="35" t="s">
        <v>6010</v>
      </c>
      <c r="E764" s="36">
        <v>-7675.18</v>
      </c>
      <c r="F764" s="149"/>
      <c r="G764" s="36">
        <v>5177.8100000000004</v>
      </c>
      <c r="H764" s="36">
        <v>0</v>
      </c>
      <c r="I764" s="36">
        <v>-12852.99</v>
      </c>
      <c r="J764" s="125" t="e">
        <f>VLOOKUP(B764,#REF!,1,0)</f>
        <v>#REF!</v>
      </c>
      <c r="K764" s="125" t="e">
        <f>VLOOKUP(B764,#REF!,1,0)</f>
        <v>#REF!</v>
      </c>
    </row>
    <row r="765" spans="1:11" s="125" customFormat="1">
      <c r="A765" s="34">
        <v>4</v>
      </c>
      <c r="B765" s="35" t="s">
        <v>4881</v>
      </c>
      <c r="C765" s="34" t="s">
        <v>1</v>
      </c>
      <c r="D765" s="35" t="s">
        <v>4882</v>
      </c>
      <c r="E765" s="36">
        <v>-48419.89</v>
      </c>
      <c r="F765" s="149"/>
      <c r="G765" s="36">
        <v>9367.74</v>
      </c>
      <c r="H765" s="36">
        <v>4726.12</v>
      </c>
      <c r="I765" s="36">
        <v>-53061.51</v>
      </c>
      <c r="J765" s="125" t="e">
        <f>VLOOKUP(B765,#REF!,1,0)</f>
        <v>#REF!</v>
      </c>
      <c r="K765" s="125" t="e">
        <f>VLOOKUP(B765,#REF!,1,0)</f>
        <v>#REF!</v>
      </c>
    </row>
    <row r="766" spans="1:11" s="125" customFormat="1">
      <c r="A766" s="34">
        <v>6</v>
      </c>
      <c r="B766" s="35" t="s">
        <v>4883</v>
      </c>
      <c r="C766" s="34" t="s">
        <v>4884</v>
      </c>
      <c r="D766" s="35" t="s">
        <v>4885</v>
      </c>
      <c r="E766" s="36">
        <v>-35742.32</v>
      </c>
      <c r="F766" s="149"/>
      <c r="G766" s="36">
        <v>6804.24</v>
      </c>
      <c r="H766" s="36">
        <v>4224.7299999999996</v>
      </c>
      <c r="I766" s="36">
        <v>-38321.83</v>
      </c>
      <c r="J766" s="125" t="e">
        <f>VLOOKUP(B766,#REF!,1,0)</f>
        <v>#REF!</v>
      </c>
      <c r="K766" s="125" t="e">
        <f>VLOOKUP(B766,#REF!,1,0)</f>
        <v>#REF!</v>
      </c>
    </row>
    <row r="767" spans="1:11" s="125" customFormat="1">
      <c r="A767" s="34">
        <v>6</v>
      </c>
      <c r="B767" s="35" t="s">
        <v>4886</v>
      </c>
      <c r="C767" s="34" t="s">
        <v>4887</v>
      </c>
      <c r="D767" s="35" t="s">
        <v>4888</v>
      </c>
      <c r="E767" s="36">
        <v>-9947.0400000000009</v>
      </c>
      <c r="F767" s="149"/>
      <c r="G767" s="36">
        <v>374</v>
      </c>
      <c r="H767" s="36">
        <v>0</v>
      </c>
      <c r="I767" s="36">
        <v>-10321.040000000001</v>
      </c>
      <c r="J767" s="125" t="e">
        <f>VLOOKUP(B767,#REF!,1,0)</f>
        <v>#REF!</v>
      </c>
      <c r="K767" s="125" t="e">
        <f>VLOOKUP(B767,#REF!,1,0)</f>
        <v>#REF!</v>
      </c>
    </row>
    <row r="768" spans="1:11" s="125" customFormat="1">
      <c r="A768" s="34">
        <v>6</v>
      </c>
      <c r="B768" s="35" t="s">
        <v>6011</v>
      </c>
      <c r="C768" s="34" t="s">
        <v>6012</v>
      </c>
      <c r="D768" s="35" t="s">
        <v>6013</v>
      </c>
      <c r="E768" s="36">
        <v>-2730.53</v>
      </c>
      <c r="F768" s="149"/>
      <c r="G768" s="36">
        <v>2074.5</v>
      </c>
      <c r="H768" s="36">
        <v>501.39</v>
      </c>
      <c r="I768" s="36">
        <v>-4303.6400000000003</v>
      </c>
      <c r="J768" s="125" t="e">
        <f>VLOOKUP(B768,#REF!,1,0)</f>
        <v>#REF!</v>
      </c>
      <c r="K768" s="125" t="e">
        <f>VLOOKUP(B768,#REF!,1,0)</f>
        <v>#REF!</v>
      </c>
    </row>
    <row r="769" spans="1:11" s="125" customFormat="1">
      <c r="A769" s="34">
        <v>6</v>
      </c>
      <c r="B769" s="35" t="s">
        <v>6014</v>
      </c>
      <c r="C769" s="34" t="s">
        <v>6015</v>
      </c>
      <c r="D769" s="35" t="s">
        <v>6016</v>
      </c>
      <c r="E769" s="36">
        <v>0</v>
      </c>
      <c r="F769" s="149"/>
      <c r="G769" s="36">
        <v>115</v>
      </c>
      <c r="H769" s="36">
        <v>0</v>
      </c>
      <c r="I769" s="36">
        <v>-115</v>
      </c>
      <c r="J769" s="125" t="e">
        <f>VLOOKUP(B769,#REF!,1,0)</f>
        <v>#REF!</v>
      </c>
      <c r="K769" s="125" t="e">
        <f>VLOOKUP(B769,#REF!,1,0)</f>
        <v>#REF!</v>
      </c>
    </row>
    <row r="770" spans="1:11" s="125" customFormat="1">
      <c r="A770" s="34">
        <v>4</v>
      </c>
      <c r="B770" s="35" t="s">
        <v>4889</v>
      </c>
      <c r="C770" s="34" t="s">
        <v>1</v>
      </c>
      <c r="D770" s="35" t="s">
        <v>4890</v>
      </c>
      <c r="E770" s="36">
        <v>-536115.44999999995</v>
      </c>
      <c r="F770" s="149"/>
      <c r="G770" s="36">
        <v>262571.44</v>
      </c>
      <c r="H770" s="36">
        <v>117706.7</v>
      </c>
      <c r="I770" s="36">
        <v>-680980.19</v>
      </c>
      <c r="J770" s="125" t="e">
        <f>VLOOKUP(B770,#REF!,1,0)</f>
        <v>#REF!</v>
      </c>
      <c r="K770" s="125" t="e">
        <f>VLOOKUP(B770,#REF!,1,0)</f>
        <v>#REF!</v>
      </c>
    </row>
    <row r="771" spans="1:11" s="125" customFormat="1">
      <c r="A771" s="34">
        <v>6</v>
      </c>
      <c r="B771" s="35" t="s">
        <v>4891</v>
      </c>
      <c r="C771" s="34" t="s">
        <v>4892</v>
      </c>
      <c r="D771" s="35" t="s">
        <v>4893</v>
      </c>
      <c r="E771" s="36">
        <v>-41960.88</v>
      </c>
      <c r="F771" s="149"/>
      <c r="G771" s="36">
        <v>53156.84</v>
      </c>
      <c r="H771" s="36">
        <v>42824.95</v>
      </c>
      <c r="I771" s="36">
        <v>-52292.77</v>
      </c>
      <c r="J771" s="125" t="e">
        <f>VLOOKUP(B771,#REF!,1,0)</f>
        <v>#REF!</v>
      </c>
      <c r="K771" s="125" t="e">
        <f>VLOOKUP(B771,#REF!,1,0)</f>
        <v>#REF!</v>
      </c>
    </row>
    <row r="772" spans="1:11" s="125" customFormat="1">
      <c r="A772" s="34">
        <v>6</v>
      </c>
      <c r="B772" s="35" t="s">
        <v>4894</v>
      </c>
      <c r="C772" s="34" t="s">
        <v>4895</v>
      </c>
      <c r="D772" s="35" t="s">
        <v>4896</v>
      </c>
      <c r="E772" s="36">
        <v>-449677.8</v>
      </c>
      <c r="F772" s="149"/>
      <c r="G772" s="36">
        <v>128718.33</v>
      </c>
      <c r="H772" s="36">
        <v>94.08</v>
      </c>
      <c r="I772" s="36">
        <v>-578302.05000000005</v>
      </c>
      <c r="J772" s="125" t="e">
        <f>VLOOKUP(B772,#REF!,1,0)</f>
        <v>#REF!</v>
      </c>
      <c r="K772" s="125" t="e">
        <f>VLOOKUP(B772,#REF!,1,0)</f>
        <v>#REF!</v>
      </c>
    </row>
    <row r="773" spans="1:11" s="125" customFormat="1">
      <c r="A773" s="34">
        <v>6</v>
      </c>
      <c r="B773" s="35" t="s">
        <v>4897</v>
      </c>
      <c r="C773" s="34" t="s">
        <v>4898</v>
      </c>
      <c r="D773" s="35" t="s">
        <v>4899</v>
      </c>
      <c r="E773" s="36">
        <v>-13056.4</v>
      </c>
      <c r="F773" s="149"/>
      <c r="G773" s="36">
        <v>2640.4</v>
      </c>
      <c r="H773" s="36">
        <v>0</v>
      </c>
      <c r="I773" s="36">
        <v>-15696.8</v>
      </c>
      <c r="J773" s="125" t="e">
        <f>VLOOKUP(B773,#REF!,1,0)</f>
        <v>#REF!</v>
      </c>
      <c r="K773" s="125" t="e">
        <f>VLOOKUP(B773,#REF!,1,0)</f>
        <v>#REF!</v>
      </c>
    </row>
    <row r="774" spans="1:11" s="125" customFormat="1">
      <c r="A774" s="34">
        <v>6</v>
      </c>
      <c r="B774" s="35" t="s">
        <v>4900</v>
      </c>
      <c r="C774" s="34" t="s">
        <v>4901</v>
      </c>
      <c r="D774" s="35" t="s">
        <v>4902</v>
      </c>
      <c r="E774" s="36">
        <v>-19156.43</v>
      </c>
      <c r="F774" s="149"/>
      <c r="G774" s="36">
        <v>74787.67</v>
      </c>
      <c r="H774" s="36">
        <v>74787.67</v>
      </c>
      <c r="I774" s="36">
        <v>-19156.43</v>
      </c>
      <c r="J774" s="125" t="e">
        <f>VLOOKUP(B774,#REF!,1,0)</f>
        <v>#REF!</v>
      </c>
      <c r="K774" s="125" t="e">
        <f>VLOOKUP(B774,#REF!,1,0)</f>
        <v>#REF!</v>
      </c>
    </row>
    <row r="775" spans="1:11" s="125" customFormat="1">
      <c r="A775" s="34">
        <v>6</v>
      </c>
      <c r="B775" s="35" t="s">
        <v>4903</v>
      </c>
      <c r="C775" s="34" t="s">
        <v>4904</v>
      </c>
      <c r="D775" s="35" t="s">
        <v>4905</v>
      </c>
      <c r="E775" s="36">
        <v>-12263.94</v>
      </c>
      <c r="F775" s="149"/>
      <c r="G775" s="36">
        <v>3268.2</v>
      </c>
      <c r="H775" s="36">
        <v>0</v>
      </c>
      <c r="I775" s="36">
        <v>-15532.14</v>
      </c>
      <c r="J775" s="125" t="e">
        <f>VLOOKUP(B775,#REF!,1,0)</f>
        <v>#REF!</v>
      </c>
      <c r="K775" s="125" t="e">
        <f>VLOOKUP(B775,#REF!,1,0)</f>
        <v>#REF!</v>
      </c>
    </row>
    <row r="776" spans="1:11" s="125" customFormat="1">
      <c r="A776" s="34">
        <v>4</v>
      </c>
      <c r="B776" s="35" t="s">
        <v>4906</v>
      </c>
      <c r="C776" s="34" t="s">
        <v>1</v>
      </c>
      <c r="D776" s="35" t="s">
        <v>4907</v>
      </c>
      <c r="E776" s="36">
        <v>-876124.11</v>
      </c>
      <c r="F776" s="149"/>
      <c r="G776" s="36">
        <v>256103.82</v>
      </c>
      <c r="H776" s="36">
        <v>11441.15</v>
      </c>
      <c r="I776" s="36">
        <v>-1120786.78</v>
      </c>
      <c r="J776" s="125" t="e">
        <f>VLOOKUP(B776,#REF!,1,0)</f>
        <v>#REF!</v>
      </c>
      <c r="K776" s="125" t="e">
        <f>VLOOKUP(B776,#REF!,1,0)</f>
        <v>#REF!</v>
      </c>
    </row>
    <row r="777" spans="1:11" s="125" customFormat="1">
      <c r="A777" s="34">
        <v>5</v>
      </c>
      <c r="B777" s="35" t="s">
        <v>4908</v>
      </c>
      <c r="C777" s="34" t="s">
        <v>1</v>
      </c>
      <c r="D777" s="35" t="s">
        <v>4909</v>
      </c>
      <c r="E777" s="36">
        <v>-205693.67</v>
      </c>
      <c r="F777" s="149"/>
      <c r="G777" s="36">
        <v>65550.720000000001</v>
      </c>
      <c r="H777" s="36">
        <v>6228.53</v>
      </c>
      <c r="I777" s="36">
        <v>-265015.86</v>
      </c>
      <c r="J777" s="125" t="e">
        <f>VLOOKUP(B777,#REF!,1,0)</f>
        <v>#REF!</v>
      </c>
      <c r="K777" s="125" t="e">
        <f>VLOOKUP(B777,#REF!,1,0)</f>
        <v>#REF!</v>
      </c>
    </row>
    <row r="778" spans="1:11" s="125" customFormat="1">
      <c r="A778" s="34">
        <v>6</v>
      </c>
      <c r="B778" s="35" t="s">
        <v>4910</v>
      </c>
      <c r="C778" s="34" t="s">
        <v>4911</v>
      </c>
      <c r="D778" s="35" t="s">
        <v>4912</v>
      </c>
      <c r="E778" s="36">
        <v>-163000.5</v>
      </c>
      <c r="F778" s="149"/>
      <c r="G778" s="36">
        <v>51886.44</v>
      </c>
      <c r="H778" s="36">
        <v>5357.2</v>
      </c>
      <c r="I778" s="36">
        <v>-209529.74</v>
      </c>
      <c r="J778" s="125" t="e">
        <f>VLOOKUP(B778,#REF!,1,0)</f>
        <v>#REF!</v>
      </c>
      <c r="K778" s="125" t="e">
        <f>VLOOKUP(B778,#REF!,1,0)</f>
        <v>#REF!</v>
      </c>
    </row>
    <row r="779" spans="1:11" s="125" customFormat="1">
      <c r="A779" s="34">
        <v>6</v>
      </c>
      <c r="B779" s="35" t="s">
        <v>4913</v>
      </c>
      <c r="C779" s="34" t="s">
        <v>4914</v>
      </c>
      <c r="D779" s="35" t="s">
        <v>4915</v>
      </c>
      <c r="E779" s="36">
        <v>-42693.17</v>
      </c>
      <c r="F779" s="149"/>
      <c r="G779" s="36">
        <v>13664.28</v>
      </c>
      <c r="H779" s="36">
        <v>871.33</v>
      </c>
      <c r="I779" s="36">
        <v>-55486.12</v>
      </c>
      <c r="J779" s="125" t="e">
        <f>VLOOKUP(B779,#REF!,1,0)</f>
        <v>#REF!</v>
      </c>
      <c r="K779" s="125" t="e">
        <f>VLOOKUP(B779,#REF!,1,0)</f>
        <v>#REF!</v>
      </c>
    </row>
    <row r="780" spans="1:11" s="125" customFormat="1">
      <c r="A780" s="34">
        <v>5</v>
      </c>
      <c r="B780" s="35" t="s">
        <v>4916</v>
      </c>
      <c r="C780" s="34" t="s">
        <v>1</v>
      </c>
      <c r="D780" s="35" t="s">
        <v>4917</v>
      </c>
      <c r="E780" s="36">
        <v>-670430.43999999994</v>
      </c>
      <c r="F780" s="149"/>
      <c r="G780" s="36">
        <v>190553.1</v>
      </c>
      <c r="H780" s="36">
        <v>5212.62</v>
      </c>
      <c r="I780" s="36">
        <v>-855770.92</v>
      </c>
      <c r="J780" s="125" t="e">
        <f>VLOOKUP(B780,#REF!,1,0)</f>
        <v>#REF!</v>
      </c>
      <c r="K780" s="125" t="e">
        <f>VLOOKUP(B780,#REF!,1,0)</f>
        <v>#REF!</v>
      </c>
    </row>
    <row r="781" spans="1:11" s="125" customFormat="1">
      <c r="A781" s="34">
        <v>6</v>
      </c>
      <c r="B781" s="35" t="s">
        <v>4918</v>
      </c>
      <c r="C781" s="34" t="s">
        <v>4919</v>
      </c>
      <c r="D781" s="35" t="s">
        <v>4920</v>
      </c>
      <c r="E781" s="36">
        <v>-590597.38</v>
      </c>
      <c r="F781" s="149"/>
      <c r="G781" s="36">
        <v>156392.4</v>
      </c>
      <c r="H781" s="36">
        <v>5212.62</v>
      </c>
      <c r="I781" s="36">
        <v>-741777.16</v>
      </c>
      <c r="J781" s="125" t="e">
        <f>VLOOKUP(B781,#REF!,1,0)</f>
        <v>#REF!</v>
      </c>
      <c r="K781" s="125" t="e">
        <f>VLOOKUP(B781,#REF!,1,0)</f>
        <v>#REF!</v>
      </c>
    </row>
    <row r="782" spans="1:11" s="125" customFormat="1">
      <c r="A782" s="34">
        <v>6</v>
      </c>
      <c r="B782" s="35" t="s">
        <v>4921</v>
      </c>
      <c r="C782" s="34" t="s">
        <v>4922</v>
      </c>
      <c r="D782" s="35" t="s">
        <v>4923</v>
      </c>
      <c r="E782" s="36">
        <v>-79833.06</v>
      </c>
      <c r="F782" s="149"/>
      <c r="G782" s="36">
        <v>34160.699999999997</v>
      </c>
      <c r="H782" s="36">
        <v>0</v>
      </c>
      <c r="I782" s="36">
        <v>-113993.76</v>
      </c>
      <c r="J782" s="125" t="e">
        <f>VLOOKUP(B782,#REF!,1,0)</f>
        <v>#REF!</v>
      </c>
      <c r="K782" s="125" t="e">
        <f>VLOOKUP(B782,#REF!,1,0)</f>
        <v>#REF!</v>
      </c>
    </row>
    <row r="783" spans="1:11" s="125" customFormat="1">
      <c r="A783" s="34">
        <v>4</v>
      </c>
      <c r="B783" s="35" t="s">
        <v>4924</v>
      </c>
      <c r="C783" s="34" t="s">
        <v>1</v>
      </c>
      <c r="D783" s="35" t="s">
        <v>4925</v>
      </c>
      <c r="E783" s="36">
        <v>-2223557.7000000002</v>
      </c>
      <c r="F783" s="149"/>
      <c r="G783" s="36">
        <v>676346.05</v>
      </c>
      <c r="H783" s="36">
        <v>69263.62</v>
      </c>
      <c r="I783" s="36">
        <v>-2830640.13</v>
      </c>
      <c r="J783" s="125" t="e">
        <f>VLOOKUP(B783,#REF!,1,0)</f>
        <v>#REF!</v>
      </c>
      <c r="K783" s="125" t="e">
        <f>VLOOKUP(B783,#REF!,1,0)</f>
        <v>#REF!</v>
      </c>
    </row>
    <row r="784" spans="1:11" s="125" customFormat="1">
      <c r="A784" s="34">
        <v>6</v>
      </c>
      <c r="B784" s="35" t="s">
        <v>4926</v>
      </c>
      <c r="C784" s="34" t="s">
        <v>4927</v>
      </c>
      <c r="D784" s="35" t="s">
        <v>4230</v>
      </c>
      <c r="E784" s="36">
        <v>-1380115.96</v>
      </c>
      <c r="F784" s="149"/>
      <c r="G784" s="36">
        <v>387057.11</v>
      </c>
      <c r="H784" s="36">
        <v>27334.11</v>
      </c>
      <c r="I784" s="36">
        <v>-1739838.96</v>
      </c>
      <c r="J784" s="125" t="e">
        <f>VLOOKUP(B784,#REF!,1,0)</f>
        <v>#REF!</v>
      </c>
      <c r="K784" s="125" t="e">
        <f>VLOOKUP(B784,#REF!,1,0)</f>
        <v>#REF!</v>
      </c>
    </row>
    <row r="785" spans="1:11" s="125" customFormat="1">
      <c r="A785" s="34">
        <v>6</v>
      </c>
      <c r="B785" s="35" t="s">
        <v>4928</v>
      </c>
      <c r="C785" s="34" t="s">
        <v>4929</v>
      </c>
      <c r="D785" s="35" t="s">
        <v>4930</v>
      </c>
      <c r="E785" s="36">
        <v>-239587.34</v>
      </c>
      <c r="F785" s="149"/>
      <c r="G785" s="36">
        <v>63972.28</v>
      </c>
      <c r="H785" s="36">
        <v>0</v>
      </c>
      <c r="I785" s="36">
        <v>-303559.62</v>
      </c>
      <c r="J785" s="125" t="e">
        <f>VLOOKUP(B785,#REF!,1,0)</f>
        <v>#REF!</v>
      </c>
      <c r="K785" s="125" t="e">
        <f>VLOOKUP(B785,#REF!,1,0)</f>
        <v>#REF!</v>
      </c>
    </row>
    <row r="786" spans="1:11" s="125" customFormat="1">
      <c r="A786" s="34">
        <v>6</v>
      </c>
      <c r="B786" s="35" t="s">
        <v>4931</v>
      </c>
      <c r="C786" s="34" t="s">
        <v>4932</v>
      </c>
      <c r="D786" s="35" t="s">
        <v>4933</v>
      </c>
      <c r="E786" s="36">
        <v>-58790.84</v>
      </c>
      <c r="F786" s="149"/>
      <c r="G786" s="36">
        <v>18066.990000000002</v>
      </c>
      <c r="H786" s="36">
        <v>0</v>
      </c>
      <c r="I786" s="36">
        <v>-76857.83</v>
      </c>
      <c r="J786" s="125" t="e">
        <f>VLOOKUP(B786,#REF!,1,0)</f>
        <v>#REF!</v>
      </c>
      <c r="K786" s="125" t="e">
        <f>VLOOKUP(B786,#REF!,1,0)</f>
        <v>#REF!</v>
      </c>
    </row>
    <row r="787" spans="1:11" s="125" customFormat="1">
      <c r="A787" s="34">
        <v>6</v>
      </c>
      <c r="B787" s="35" t="s">
        <v>4934</v>
      </c>
      <c r="C787" s="34" t="s">
        <v>4935</v>
      </c>
      <c r="D787" s="35" t="s">
        <v>4936</v>
      </c>
      <c r="E787" s="36">
        <v>-10385.51</v>
      </c>
      <c r="F787" s="149"/>
      <c r="G787" s="36">
        <v>2333.41</v>
      </c>
      <c r="H787" s="36">
        <v>0</v>
      </c>
      <c r="I787" s="36">
        <v>-12718.92</v>
      </c>
      <c r="J787" s="125" t="e">
        <f>VLOOKUP(B787,#REF!,1,0)</f>
        <v>#REF!</v>
      </c>
      <c r="K787" s="125" t="e">
        <f>VLOOKUP(B787,#REF!,1,0)</f>
        <v>#REF!</v>
      </c>
    </row>
    <row r="788" spans="1:11" s="125" customFormat="1">
      <c r="A788" s="34">
        <v>6</v>
      </c>
      <c r="B788" s="35" t="s">
        <v>4937</v>
      </c>
      <c r="C788" s="34" t="s">
        <v>4938</v>
      </c>
      <c r="D788" s="35" t="s">
        <v>4939</v>
      </c>
      <c r="E788" s="36">
        <v>-42901.37</v>
      </c>
      <c r="F788" s="149"/>
      <c r="G788" s="36">
        <v>11002.67</v>
      </c>
      <c r="H788" s="36">
        <v>0</v>
      </c>
      <c r="I788" s="36">
        <v>-53904.04</v>
      </c>
      <c r="J788" s="125" t="e">
        <f>VLOOKUP(B788,#REF!,1,0)</f>
        <v>#REF!</v>
      </c>
      <c r="K788" s="125" t="e">
        <f>VLOOKUP(B788,#REF!,1,0)</f>
        <v>#REF!</v>
      </c>
    </row>
    <row r="789" spans="1:11" s="125" customFormat="1">
      <c r="A789" s="34">
        <v>6</v>
      </c>
      <c r="B789" s="35" t="s">
        <v>4940</v>
      </c>
      <c r="C789" s="34" t="s">
        <v>4941</v>
      </c>
      <c r="D789" s="35" t="s">
        <v>4942</v>
      </c>
      <c r="E789" s="36">
        <v>-1341</v>
      </c>
      <c r="F789" s="149"/>
      <c r="G789" s="36">
        <v>3118.99</v>
      </c>
      <c r="H789" s="36">
        <v>0</v>
      </c>
      <c r="I789" s="36">
        <v>-4459.99</v>
      </c>
      <c r="J789" s="125" t="e">
        <f>VLOOKUP(B789,#REF!,1,0)</f>
        <v>#REF!</v>
      </c>
      <c r="K789" s="125" t="e">
        <f>VLOOKUP(B789,#REF!,1,0)</f>
        <v>#REF!</v>
      </c>
    </row>
    <row r="790" spans="1:11" s="125" customFormat="1">
      <c r="A790" s="34">
        <v>6</v>
      </c>
      <c r="B790" s="35" t="s">
        <v>4943</v>
      </c>
      <c r="C790" s="34" t="s">
        <v>4944</v>
      </c>
      <c r="D790" s="35" t="s">
        <v>4254</v>
      </c>
      <c r="E790" s="36">
        <v>-169101.99</v>
      </c>
      <c r="F790" s="149"/>
      <c r="G790" s="36">
        <v>52330.34</v>
      </c>
      <c r="H790" s="36">
        <v>14202.17</v>
      </c>
      <c r="I790" s="36">
        <v>-207230.16</v>
      </c>
      <c r="J790" s="125" t="e">
        <f>VLOOKUP(B790,#REF!,1,0)</f>
        <v>#REF!</v>
      </c>
      <c r="K790" s="125" t="e">
        <f>VLOOKUP(B790,#REF!,1,0)</f>
        <v>#REF!</v>
      </c>
    </row>
    <row r="791" spans="1:11" s="125" customFormat="1">
      <c r="A791" s="34">
        <v>6</v>
      </c>
      <c r="B791" s="35" t="s">
        <v>4948</v>
      </c>
      <c r="C791" s="34" t="s">
        <v>4949</v>
      </c>
      <c r="D791" s="35" t="s">
        <v>4242</v>
      </c>
      <c r="E791" s="36">
        <v>-218511.48</v>
      </c>
      <c r="F791" s="149"/>
      <c r="G791" s="36">
        <v>58614.78</v>
      </c>
      <c r="H791" s="36">
        <v>27727.34</v>
      </c>
      <c r="I791" s="36">
        <v>-249398.92</v>
      </c>
      <c r="J791" s="125" t="e">
        <f>VLOOKUP(B791,#REF!,1,0)</f>
        <v>#REF!</v>
      </c>
      <c r="K791" s="125" t="e">
        <f>VLOOKUP(B791,#REF!,1,0)</f>
        <v>#REF!</v>
      </c>
    </row>
    <row r="792" spans="1:11" s="125" customFormat="1">
      <c r="A792" s="34">
        <v>6</v>
      </c>
      <c r="B792" s="35" t="s">
        <v>4950</v>
      </c>
      <c r="C792" s="34" t="s">
        <v>4951</v>
      </c>
      <c r="D792" s="35" t="s">
        <v>4952</v>
      </c>
      <c r="E792" s="36">
        <v>-2669.98</v>
      </c>
      <c r="F792" s="149"/>
      <c r="G792" s="36">
        <v>0</v>
      </c>
      <c r="H792" s="36">
        <v>0</v>
      </c>
      <c r="I792" s="36">
        <v>-2669.98</v>
      </c>
      <c r="J792" s="125" t="e">
        <f>VLOOKUP(B792,#REF!,1,0)</f>
        <v>#REF!</v>
      </c>
      <c r="K792" s="125" t="e">
        <f>VLOOKUP(B792,#REF!,1,0)</f>
        <v>#REF!</v>
      </c>
    </row>
    <row r="793" spans="1:11" s="125" customFormat="1">
      <c r="A793" s="34">
        <v>6</v>
      </c>
      <c r="B793" s="35" t="s">
        <v>5868</v>
      </c>
      <c r="C793" s="34" t="s">
        <v>5869</v>
      </c>
      <c r="D793" s="35" t="s">
        <v>5870</v>
      </c>
      <c r="E793" s="36">
        <v>-1433.37</v>
      </c>
      <c r="F793" s="149"/>
      <c r="G793" s="36">
        <v>1095.23</v>
      </c>
      <c r="H793" s="36">
        <v>0</v>
      </c>
      <c r="I793" s="36">
        <v>-2528.6</v>
      </c>
      <c r="J793" s="125" t="e">
        <f>VLOOKUP(B793,#REF!,1,0)</f>
        <v>#REF!</v>
      </c>
      <c r="K793" s="125" t="e">
        <f>VLOOKUP(B793,#REF!,1,0)</f>
        <v>#REF!</v>
      </c>
    </row>
    <row r="794" spans="1:11" s="125" customFormat="1">
      <c r="A794" s="34">
        <v>6</v>
      </c>
      <c r="B794" s="35" t="s">
        <v>4956</v>
      </c>
      <c r="C794" s="34" t="s">
        <v>4957</v>
      </c>
      <c r="D794" s="35" t="s">
        <v>4958</v>
      </c>
      <c r="E794" s="36">
        <v>-18221.22</v>
      </c>
      <c r="F794" s="149"/>
      <c r="G794" s="36">
        <v>31460.39</v>
      </c>
      <c r="H794" s="36">
        <v>0</v>
      </c>
      <c r="I794" s="36">
        <v>-49681.61</v>
      </c>
      <c r="J794" s="125" t="e">
        <f>VLOOKUP(B794,#REF!,1,0)</f>
        <v>#REF!</v>
      </c>
      <c r="K794" s="125" t="e">
        <f>VLOOKUP(B794,#REF!,1,0)</f>
        <v>#REF!</v>
      </c>
    </row>
    <row r="795" spans="1:11" s="125" customFormat="1">
      <c r="A795" s="34">
        <v>6</v>
      </c>
      <c r="B795" s="35" t="s">
        <v>4959</v>
      </c>
      <c r="C795" s="34" t="s">
        <v>4960</v>
      </c>
      <c r="D795" s="35" t="s">
        <v>4961</v>
      </c>
      <c r="E795" s="36">
        <v>-11518.25</v>
      </c>
      <c r="F795" s="149"/>
      <c r="G795" s="36">
        <v>37065.550000000003</v>
      </c>
      <c r="H795" s="36">
        <v>0</v>
      </c>
      <c r="I795" s="36">
        <v>-48583.8</v>
      </c>
      <c r="J795" s="125" t="e">
        <f>VLOOKUP(B795,#REF!,1,0)</f>
        <v>#REF!</v>
      </c>
      <c r="K795" s="125" t="e">
        <f>VLOOKUP(B795,#REF!,1,0)</f>
        <v>#REF!</v>
      </c>
    </row>
    <row r="796" spans="1:11" s="125" customFormat="1">
      <c r="A796" s="34">
        <v>6</v>
      </c>
      <c r="B796" s="35" t="s">
        <v>4962</v>
      </c>
      <c r="C796" s="34" t="s">
        <v>4963</v>
      </c>
      <c r="D796" s="35" t="s">
        <v>4964</v>
      </c>
      <c r="E796" s="36">
        <v>-68979.39</v>
      </c>
      <c r="F796" s="149"/>
      <c r="G796" s="36">
        <v>10228.31</v>
      </c>
      <c r="H796" s="36">
        <v>0</v>
      </c>
      <c r="I796" s="36">
        <v>-79207.7</v>
      </c>
      <c r="J796" s="125" t="e">
        <f>VLOOKUP(B796,#REF!,1,0)</f>
        <v>#REF!</v>
      </c>
      <c r="K796" s="125" t="e">
        <f>VLOOKUP(B796,#REF!,1,0)</f>
        <v>#REF!</v>
      </c>
    </row>
    <row r="797" spans="1:11" s="125" customFormat="1">
      <c r="A797" s="34">
        <v>4</v>
      </c>
      <c r="B797" s="35" t="s">
        <v>4965</v>
      </c>
      <c r="C797" s="34" t="s">
        <v>1</v>
      </c>
      <c r="D797" s="35" t="s">
        <v>4966</v>
      </c>
      <c r="E797" s="36">
        <v>-16991.05</v>
      </c>
      <c r="F797" s="149"/>
      <c r="G797" s="36">
        <v>5239.5</v>
      </c>
      <c r="H797" s="36">
        <v>0</v>
      </c>
      <c r="I797" s="36">
        <v>-22230.55</v>
      </c>
      <c r="J797" s="125" t="e">
        <f>VLOOKUP(B797,#REF!,1,0)</f>
        <v>#REF!</v>
      </c>
      <c r="K797" s="125" t="e">
        <f>VLOOKUP(B797,#REF!,1,0)</f>
        <v>#REF!</v>
      </c>
    </row>
    <row r="798" spans="1:11" s="125" customFormat="1">
      <c r="A798" s="34">
        <v>6</v>
      </c>
      <c r="B798" s="35" t="s">
        <v>4967</v>
      </c>
      <c r="C798" s="34" t="s">
        <v>4968</v>
      </c>
      <c r="D798" s="35" t="s">
        <v>4969</v>
      </c>
      <c r="E798" s="36">
        <v>-16991.05</v>
      </c>
      <c r="F798" s="149"/>
      <c r="G798" s="36">
        <v>5239.5</v>
      </c>
      <c r="H798" s="36">
        <v>0</v>
      </c>
      <c r="I798" s="36">
        <v>-22230.55</v>
      </c>
      <c r="J798" s="125" t="e">
        <f>VLOOKUP(B798,#REF!,1,0)</f>
        <v>#REF!</v>
      </c>
      <c r="K798" s="125" t="e">
        <f>VLOOKUP(B798,#REF!,1,0)</f>
        <v>#REF!</v>
      </c>
    </row>
    <row r="799" spans="1:11" s="125" customFormat="1">
      <c r="A799" s="34">
        <v>4</v>
      </c>
      <c r="B799" s="35" t="s">
        <v>4970</v>
      </c>
      <c r="C799" s="34" t="s">
        <v>1</v>
      </c>
      <c r="D799" s="35" t="s">
        <v>4971</v>
      </c>
      <c r="E799" s="36">
        <v>-70314.5</v>
      </c>
      <c r="F799" s="149"/>
      <c r="G799" s="36">
        <v>8649.66</v>
      </c>
      <c r="H799" s="36">
        <v>4340</v>
      </c>
      <c r="I799" s="36">
        <v>-74624.160000000003</v>
      </c>
      <c r="J799" s="125" t="e">
        <f>VLOOKUP(B799,#REF!,1,0)</f>
        <v>#REF!</v>
      </c>
      <c r="K799" s="125" t="e">
        <f>VLOOKUP(B799,#REF!,1,0)</f>
        <v>#REF!</v>
      </c>
    </row>
    <row r="800" spans="1:11" s="125" customFormat="1">
      <c r="A800" s="34">
        <v>6</v>
      </c>
      <c r="B800" s="35" t="s">
        <v>4972</v>
      </c>
      <c r="C800" s="34" t="s">
        <v>4973</v>
      </c>
      <c r="D800" s="35" t="s">
        <v>4974</v>
      </c>
      <c r="E800" s="36">
        <v>-13909.36</v>
      </c>
      <c r="F800" s="149"/>
      <c r="G800" s="36">
        <v>2465.15</v>
      </c>
      <c r="H800" s="36">
        <v>0</v>
      </c>
      <c r="I800" s="36">
        <v>-16374.51</v>
      </c>
      <c r="J800" s="125" t="e">
        <f>VLOOKUP(B800,#REF!,1,0)</f>
        <v>#REF!</v>
      </c>
      <c r="K800" s="125" t="e">
        <f>VLOOKUP(B800,#REF!,1,0)</f>
        <v>#REF!</v>
      </c>
    </row>
    <row r="801" spans="1:11" s="125" customFormat="1">
      <c r="A801" s="34">
        <v>6</v>
      </c>
      <c r="B801" s="35" t="s">
        <v>4975</v>
      </c>
      <c r="C801" s="34" t="s">
        <v>4976</v>
      </c>
      <c r="D801" s="35" t="s">
        <v>4977</v>
      </c>
      <c r="E801" s="36">
        <v>-55665.14</v>
      </c>
      <c r="F801" s="149"/>
      <c r="G801" s="36">
        <v>1235</v>
      </c>
      <c r="H801" s="36">
        <v>0</v>
      </c>
      <c r="I801" s="36">
        <v>-56900.14</v>
      </c>
      <c r="J801" s="125" t="e">
        <f>VLOOKUP(B801,#REF!,1,0)</f>
        <v>#REF!</v>
      </c>
      <c r="K801" s="125" t="e">
        <f>VLOOKUP(B801,#REF!,1,0)</f>
        <v>#REF!</v>
      </c>
    </row>
    <row r="802" spans="1:11" s="125" customFormat="1">
      <c r="A802" s="34">
        <v>6</v>
      </c>
      <c r="B802" s="35" t="s">
        <v>4978</v>
      </c>
      <c r="C802" s="34" t="s">
        <v>4979</v>
      </c>
      <c r="D802" s="35" t="s">
        <v>4980</v>
      </c>
      <c r="E802" s="36">
        <v>-740</v>
      </c>
      <c r="F802" s="149"/>
      <c r="G802" s="36">
        <v>40</v>
      </c>
      <c r="H802" s="36">
        <v>0</v>
      </c>
      <c r="I802" s="36">
        <v>-780</v>
      </c>
      <c r="J802" s="125" t="e">
        <f>VLOOKUP(B802,#REF!,1,0)</f>
        <v>#REF!</v>
      </c>
      <c r="K802" s="125" t="e">
        <f>VLOOKUP(B802,#REF!,1,0)</f>
        <v>#REF!</v>
      </c>
    </row>
    <row r="803" spans="1:11" s="125" customFormat="1">
      <c r="A803" s="34">
        <v>6</v>
      </c>
      <c r="B803" s="35" t="s">
        <v>4981</v>
      </c>
      <c r="C803" s="34" t="s">
        <v>4982</v>
      </c>
      <c r="D803" s="35" t="s">
        <v>4983</v>
      </c>
      <c r="E803" s="36">
        <v>0</v>
      </c>
      <c r="F803" s="149"/>
      <c r="G803" s="36">
        <v>569.51</v>
      </c>
      <c r="H803" s="36">
        <v>0</v>
      </c>
      <c r="I803" s="36">
        <v>-569.51</v>
      </c>
      <c r="J803" s="125" t="e">
        <f>VLOOKUP(B803,#REF!,1,0)</f>
        <v>#REF!</v>
      </c>
      <c r="K803" s="125" t="e">
        <f>VLOOKUP(B803,#REF!,1,0)</f>
        <v>#REF!</v>
      </c>
    </row>
    <row r="804" spans="1:11" s="125" customFormat="1">
      <c r="A804" s="34">
        <v>4</v>
      </c>
      <c r="B804" s="35" t="s">
        <v>4984</v>
      </c>
      <c r="C804" s="34" t="s">
        <v>1</v>
      </c>
      <c r="D804" s="35" t="s">
        <v>4985</v>
      </c>
      <c r="E804" s="36">
        <v>-133398.71</v>
      </c>
      <c r="F804" s="149"/>
      <c r="G804" s="36">
        <v>25883.7</v>
      </c>
      <c r="H804" s="36">
        <v>8100</v>
      </c>
      <c r="I804" s="36">
        <v>-151182.41</v>
      </c>
      <c r="J804" s="125" t="e">
        <f>VLOOKUP(B804,#REF!,1,0)</f>
        <v>#REF!</v>
      </c>
      <c r="K804" s="125" t="e">
        <f>VLOOKUP(B804,#REF!,1,0)</f>
        <v>#REF!</v>
      </c>
    </row>
    <row r="805" spans="1:11" s="125" customFormat="1">
      <c r="A805" s="34">
        <v>6</v>
      </c>
      <c r="B805" s="35" t="s">
        <v>13286</v>
      </c>
      <c r="C805" s="34" t="s">
        <v>14486</v>
      </c>
      <c r="D805" s="35" t="s">
        <v>14487</v>
      </c>
      <c r="E805" s="36">
        <v>0</v>
      </c>
      <c r="F805" s="149"/>
      <c r="G805" s="36">
        <v>8000</v>
      </c>
      <c r="H805" s="36">
        <v>0</v>
      </c>
      <c r="I805" s="36">
        <v>-8000</v>
      </c>
      <c r="J805" s="125" t="e">
        <f>VLOOKUP(B805,#REF!,1,0)</f>
        <v>#REF!</v>
      </c>
      <c r="K805" s="125" t="e">
        <f>VLOOKUP(B805,#REF!,1,0)</f>
        <v>#REF!</v>
      </c>
    </row>
    <row r="806" spans="1:11" s="125" customFormat="1">
      <c r="A806" s="34">
        <v>6</v>
      </c>
      <c r="B806" s="35" t="s">
        <v>4986</v>
      </c>
      <c r="C806" s="34" t="s">
        <v>4987</v>
      </c>
      <c r="D806" s="35" t="s">
        <v>4988</v>
      </c>
      <c r="E806" s="36">
        <v>-16670.13</v>
      </c>
      <c r="F806" s="149"/>
      <c r="G806" s="36">
        <v>3103.75</v>
      </c>
      <c r="H806" s="36">
        <v>0</v>
      </c>
      <c r="I806" s="36">
        <v>-19773.88</v>
      </c>
      <c r="J806" s="125" t="e">
        <f>VLOOKUP(B806,#REF!,1,0)</f>
        <v>#REF!</v>
      </c>
      <c r="K806" s="125" t="e">
        <f>VLOOKUP(B806,#REF!,1,0)</f>
        <v>#REF!</v>
      </c>
    </row>
    <row r="807" spans="1:11" s="125" customFormat="1">
      <c r="A807" s="34">
        <v>6</v>
      </c>
      <c r="B807" s="35" t="s">
        <v>4992</v>
      </c>
      <c r="C807" s="34" t="s">
        <v>4993</v>
      </c>
      <c r="D807" s="35" t="s">
        <v>4994</v>
      </c>
      <c r="E807" s="36">
        <v>-116728.58</v>
      </c>
      <c r="F807" s="149"/>
      <c r="G807" s="36">
        <v>14779.95</v>
      </c>
      <c r="H807" s="36">
        <v>8100</v>
      </c>
      <c r="I807" s="36">
        <v>-123408.53</v>
      </c>
      <c r="J807" s="125" t="e">
        <f>VLOOKUP(B807,#REF!,1,0)</f>
        <v>#REF!</v>
      </c>
      <c r="K807" s="125" t="e">
        <f>VLOOKUP(B807,#REF!,1,0)</f>
        <v>#REF!</v>
      </c>
    </row>
    <row r="808" spans="1:11" s="125" customFormat="1">
      <c r="A808" s="34">
        <v>4</v>
      </c>
      <c r="B808" s="35" t="s">
        <v>4995</v>
      </c>
      <c r="C808" s="34" t="s">
        <v>1</v>
      </c>
      <c r="D808" s="35" t="s">
        <v>4996</v>
      </c>
      <c r="E808" s="36">
        <v>-35213.5</v>
      </c>
      <c r="F808" s="149"/>
      <c r="G808" s="36">
        <v>26970</v>
      </c>
      <c r="H808" s="36">
        <v>9000</v>
      </c>
      <c r="I808" s="36">
        <v>-53183.5</v>
      </c>
      <c r="J808" s="144" t="e">
        <f>VLOOKUP(B808,#REF!,1,0)</f>
        <v>#REF!</v>
      </c>
      <c r="K808" s="125" t="e">
        <f>VLOOKUP(B808,#REF!,1,0)</f>
        <v>#REF!</v>
      </c>
    </row>
    <row r="809" spans="1:11" s="125" customFormat="1">
      <c r="A809" s="34">
        <v>6</v>
      </c>
      <c r="B809" s="35" t="s">
        <v>4997</v>
      </c>
      <c r="C809" s="34" t="s">
        <v>4998</v>
      </c>
      <c r="D809" s="35" t="s">
        <v>4999</v>
      </c>
      <c r="E809" s="36">
        <v>-33645.4</v>
      </c>
      <c r="F809" s="149"/>
      <c r="G809" s="36">
        <v>18470</v>
      </c>
      <c r="H809" s="36">
        <v>500</v>
      </c>
      <c r="I809" s="36">
        <v>-51615.4</v>
      </c>
      <c r="J809" s="125" t="e">
        <f>VLOOKUP(B809,#REF!,1,0)</f>
        <v>#REF!</v>
      </c>
      <c r="K809" s="125" t="e">
        <f>VLOOKUP(B809,#REF!,1,0)</f>
        <v>#REF!</v>
      </c>
    </row>
    <row r="810" spans="1:11" s="125" customFormat="1">
      <c r="A810" s="34">
        <v>6</v>
      </c>
      <c r="B810" s="35" t="s">
        <v>6020</v>
      </c>
      <c r="C810" s="34" t="s">
        <v>6021</v>
      </c>
      <c r="D810" s="35" t="s">
        <v>6022</v>
      </c>
      <c r="E810" s="36">
        <v>-1568.1</v>
      </c>
      <c r="F810" s="149"/>
      <c r="G810" s="36">
        <v>500</v>
      </c>
      <c r="H810" s="36">
        <v>500</v>
      </c>
      <c r="I810" s="36">
        <v>-1568.1</v>
      </c>
      <c r="J810" s="144" t="e">
        <f>VLOOKUP(B810,#REF!,1,0)</f>
        <v>#REF!</v>
      </c>
      <c r="K810" s="125" t="e">
        <f>VLOOKUP(B810,#REF!,1,0)</f>
        <v>#REF!</v>
      </c>
    </row>
    <row r="811" spans="1:11" s="125" customFormat="1">
      <c r="A811" s="34">
        <v>4</v>
      </c>
      <c r="B811" s="35" t="s">
        <v>5000</v>
      </c>
      <c r="C811" s="34" t="s">
        <v>1</v>
      </c>
      <c r="D811" s="35" t="s">
        <v>5001</v>
      </c>
      <c r="E811" s="36">
        <v>-5200</v>
      </c>
      <c r="F811" s="149"/>
      <c r="G811" s="36">
        <v>600</v>
      </c>
      <c r="H811" s="36">
        <v>0</v>
      </c>
      <c r="I811" s="36">
        <v>-5800</v>
      </c>
      <c r="J811" s="125" t="e">
        <f>VLOOKUP(B811,#REF!,1,0)</f>
        <v>#REF!</v>
      </c>
      <c r="K811" s="125" t="e">
        <f>VLOOKUP(B811,#REF!,1,0)</f>
        <v>#REF!</v>
      </c>
    </row>
    <row r="812" spans="1:11" s="125" customFormat="1">
      <c r="A812" s="34">
        <v>6</v>
      </c>
      <c r="B812" s="35" t="s">
        <v>5002</v>
      </c>
      <c r="C812" s="34" t="s">
        <v>5003</v>
      </c>
      <c r="D812" s="35" t="s">
        <v>5004</v>
      </c>
      <c r="E812" s="36">
        <v>-5200</v>
      </c>
      <c r="F812" s="149"/>
      <c r="G812" s="36">
        <v>600</v>
      </c>
      <c r="H812" s="36">
        <v>0</v>
      </c>
      <c r="I812" s="36">
        <v>-5800</v>
      </c>
      <c r="J812" s="125" t="e">
        <f>VLOOKUP(B812,#REF!,1,0)</f>
        <v>#REF!</v>
      </c>
      <c r="K812" s="125" t="e">
        <f>VLOOKUP(B812,#REF!,1,0)</f>
        <v>#REF!</v>
      </c>
    </row>
    <row r="813" spans="1:11" s="125" customFormat="1">
      <c r="A813" s="34">
        <v>4</v>
      </c>
      <c r="B813" s="35" t="s">
        <v>5005</v>
      </c>
      <c r="C813" s="34" t="s">
        <v>1</v>
      </c>
      <c r="D813" s="35" t="s">
        <v>5006</v>
      </c>
      <c r="E813" s="36">
        <v>-72944.19</v>
      </c>
      <c r="F813" s="149"/>
      <c r="G813" s="36">
        <v>24021.26</v>
      </c>
      <c r="H813" s="36">
        <v>0</v>
      </c>
      <c r="I813" s="36">
        <v>-96965.45</v>
      </c>
      <c r="J813" s="125" t="e">
        <f>VLOOKUP(B813,#REF!,1,0)</f>
        <v>#REF!</v>
      </c>
      <c r="K813" s="125" t="e">
        <f>VLOOKUP(B813,#REF!,1,0)</f>
        <v>#REF!</v>
      </c>
    </row>
    <row r="814" spans="1:11" s="125" customFormat="1">
      <c r="A814" s="34">
        <v>6</v>
      </c>
      <c r="B814" s="35" t="s">
        <v>5010</v>
      </c>
      <c r="C814" s="34" t="s">
        <v>5011</v>
      </c>
      <c r="D814" s="35" t="s">
        <v>5012</v>
      </c>
      <c r="E814" s="36">
        <v>-18587</v>
      </c>
      <c r="F814" s="149"/>
      <c r="G814" s="36">
        <v>4265.88</v>
      </c>
      <c r="H814" s="36">
        <v>0</v>
      </c>
      <c r="I814" s="36">
        <v>-22852.880000000001</v>
      </c>
      <c r="J814" s="125" t="e">
        <f>VLOOKUP(B814,#REF!,1,0)</f>
        <v>#REF!</v>
      </c>
      <c r="K814" s="125" t="e">
        <f>VLOOKUP(B814,#REF!,1,0)</f>
        <v>#REF!</v>
      </c>
    </row>
    <row r="815" spans="1:11" s="125" customFormat="1">
      <c r="A815" s="34">
        <v>6</v>
      </c>
      <c r="B815" s="35" t="s">
        <v>5013</v>
      </c>
      <c r="C815" s="34" t="s">
        <v>5014</v>
      </c>
      <c r="D815" s="35" t="s">
        <v>5015</v>
      </c>
      <c r="E815" s="36">
        <v>-46711.43</v>
      </c>
      <c r="F815" s="149"/>
      <c r="G815" s="36">
        <v>12509.86</v>
      </c>
      <c r="H815" s="36">
        <v>0</v>
      </c>
      <c r="I815" s="36">
        <v>-59221.29</v>
      </c>
      <c r="J815" s="125" t="e">
        <f>VLOOKUP(B815,#REF!,1,0)</f>
        <v>#REF!</v>
      </c>
      <c r="K815" s="125" t="e">
        <f>VLOOKUP(B815,#REF!,1,0)</f>
        <v>#REF!</v>
      </c>
    </row>
    <row r="816" spans="1:11" s="125" customFormat="1">
      <c r="A816" s="34">
        <v>6</v>
      </c>
      <c r="B816" s="35" t="s">
        <v>5016</v>
      </c>
      <c r="C816" s="34" t="s">
        <v>5017</v>
      </c>
      <c r="D816" s="35" t="s">
        <v>5018</v>
      </c>
      <c r="E816" s="36">
        <v>-7645.76</v>
      </c>
      <c r="F816" s="149"/>
      <c r="G816" s="36">
        <v>7245.52</v>
      </c>
      <c r="H816" s="36">
        <v>0</v>
      </c>
      <c r="I816" s="36">
        <v>-14891.28</v>
      </c>
      <c r="J816" s="125" t="e">
        <f>VLOOKUP(B816,#REF!,1,0)</f>
        <v>#REF!</v>
      </c>
      <c r="K816" s="125" t="e">
        <f>VLOOKUP(B816,#REF!,1,0)</f>
        <v>#REF!</v>
      </c>
    </row>
    <row r="817" spans="1:11" s="125" customFormat="1">
      <c r="A817" s="34">
        <v>4</v>
      </c>
      <c r="B817" s="35" t="s">
        <v>5019</v>
      </c>
      <c r="C817" s="34" t="s">
        <v>1</v>
      </c>
      <c r="D817" s="35" t="s">
        <v>5020</v>
      </c>
      <c r="E817" s="36">
        <v>-436288.15</v>
      </c>
      <c r="F817" s="149"/>
      <c r="G817" s="36">
        <v>110719.95</v>
      </c>
      <c r="H817" s="36">
        <v>0</v>
      </c>
      <c r="I817" s="36">
        <v>-547008.1</v>
      </c>
      <c r="J817" s="125" t="e">
        <f>VLOOKUP(B817,#REF!,1,0)</f>
        <v>#REF!</v>
      </c>
      <c r="K817" s="125" t="e">
        <f>VLOOKUP(B817,#REF!,1,0)</f>
        <v>#REF!</v>
      </c>
    </row>
    <row r="818" spans="1:11" s="125" customFormat="1">
      <c r="A818" s="34">
        <v>6</v>
      </c>
      <c r="B818" s="35" t="s">
        <v>5021</v>
      </c>
      <c r="C818" s="34" t="s">
        <v>5022</v>
      </c>
      <c r="D818" s="35" t="s">
        <v>5023</v>
      </c>
      <c r="E818" s="36">
        <v>-145801.17000000001</v>
      </c>
      <c r="F818" s="149"/>
      <c r="G818" s="36">
        <v>18158.560000000001</v>
      </c>
      <c r="H818" s="36">
        <v>0</v>
      </c>
      <c r="I818" s="36">
        <v>-163959.73000000001</v>
      </c>
      <c r="J818" s="125" t="e">
        <f>VLOOKUP(B818,#REF!,1,0)</f>
        <v>#REF!</v>
      </c>
      <c r="K818" s="125" t="e">
        <f>VLOOKUP(B818,#REF!,1,0)</f>
        <v>#REF!</v>
      </c>
    </row>
    <row r="819" spans="1:11" s="125" customFormat="1">
      <c r="A819" s="34">
        <v>6</v>
      </c>
      <c r="B819" s="35" t="s">
        <v>5024</v>
      </c>
      <c r="C819" s="34" t="s">
        <v>5025</v>
      </c>
      <c r="D819" s="35" t="s">
        <v>5026</v>
      </c>
      <c r="E819" s="36">
        <v>-132347.17000000001</v>
      </c>
      <c r="F819" s="149"/>
      <c r="G819" s="36">
        <v>41593.120000000003</v>
      </c>
      <c r="H819" s="36">
        <v>0</v>
      </c>
      <c r="I819" s="36">
        <v>-173940.29</v>
      </c>
      <c r="J819" s="125" t="e">
        <f>VLOOKUP(B819,#REF!,1,0)</f>
        <v>#REF!</v>
      </c>
      <c r="K819" s="125" t="e">
        <f>VLOOKUP(B819,#REF!,1,0)</f>
        <v>#REF!</v>
      </c>
    </row>
    <row r="820" spans="1:11" s="125" customFormat="1">
      <c r="A820" s="34">
        <v>6</v>
      </c>
      <c r="B820" s="35" t="s">
        <v>5832</v>
      </c>
      <c r="C820" s="34" t="s">
        <v>5833</v>
      </c>
      <c r="D820" s="35" t="s">
        <v>5834</v>
      </c>
      <c r="E820" s="36">
        <v>-16758.689999999999</v>
      </c>
      <c r="F820" s="149"/>
      <c r="G820" s="36">
        <v>7212.02</v>
      </c>
      <c r="H820" s="36">
        <v>0</v>
      </c>
      <c r="I820" s="36">
        <v>-23970.71</v>
      </c>
      <c r="J820" s="125" t="e">
        <f>VLOOKUP(B820,#REF!,1,0)</f>
        <v>#REF!</v>
      </c>
      <c r="K820" s="125" t="e">
        <f>VLOOKUP(B820,#REF!,1,0)</f>
        <v>#REF!</v>
      </c>
    </row>
    <row r="821" spans="1:11" s="125" customFormat="1">
      <c r="A821" s="34">
        <v>6</v>
      </c>
      <c r="B821" s="35" t="s">
        <v>5027</v>
      </c>
      <c r="C821" s="34" t="s">
        <v>5028</v>
      </c>
      <c r="D821" s="35" t="s">
        <v>5029</v>
      </c>
      <c r="E821" s="36">
        <v>-19890.71</v>
      </c>
      <c r="F821" s="149"/>
      <c r="G821" s="36">
        <v>6085.07</v>
      </c>
      <c r="H821" s="36">
        <v>0</v>
      </c>
      <c r="I821" s="36">
        <v>-25975.78</v>
      </c>
      <c r="J821" s="125" t="e">
        <f>VLOOKUP(B821,#REF!,1,0)</f>
        <v>#REF!</v>
      </c>
      <c r="K821" s="125" t="e">
        <f>VLOOKUP(B821,#REF!,1,0)</f>
        <v>#REF!</v>
      </c>
    </row>
    <row r="822" spans="1:11" s="125" customFormat="1">
      <c r="A822" s="34">
        <v>6</v>
      </c>
      <c r="B822" s="35" t="s">
        <v>5871</v>
      </c>
      <c r="C822" s="34" t="s">
        <v>5872</v>
      </c>
      <c r="D822" s="35" t="s">
        <v>5873</v>
      </c>
      <c r="E822" s="36">
        <v>-18985.66</v>
      </c>
      <c r="F822" s="149"/>
      <c r="G822" s="36">
        <v>13422.2</v>
      </c>
      <c r="H822" s="36">
        <v>0</v>
      </c>
      <c r="I822" s="36">
        <v>-32407.86</v>
      </c>
      <c r="J822" s="125" t="e">
        <f>VLOOKUP(B822,#REF!,1,0)</f>
        <v>#REF!</v>
      </c>
      <c r="K822" s="125" t="e">
        <f>VLOOKUP(B822,#REF!,1,0)</f>
        <v>#REF!</v>
      </c>
    </row>
    <row r="823" spans="1:11" s="125" customFormat="1">
      <c r="A823" s="34">
        <v>6</v>
      </c>
      <c r="B823" s="35" t="s">
        <v>5030</v>
      </c>
      <c r="C823" s="34" t="s">
        <v>5031</v>
      </c>
      <c r="D823" s="35" t="s">
        <v>5032</v>
      </c>
      <c r="E823" s="36">
        <v>-68646.64</v>
      </c>
      <c r="F823" s="149"/>
      <c r="G823" s="36">
        <v>15616.06</v>
      </c>
      <c r="H823" s="36">
        <v>0</v>
      </c>
      <c r="I823" s="36">
        <v>-84262.7</v>
      </c>
      <c r="J823" s="125" t="e">
        <f>VLOOKUP(B823,#REF!,1,0)</f>
        <v>#REF!</v>
      </c>
      <c r="K823" s="125" t="e">
        <f>VLOOKUP(B823,#REF!,1,0)</f>
        <v>#REF!</v>
      </c>
    </row>
    <row r="824" spans="1:11" s="125" customFormat="1">
      <c r="A824" s="34">
        <v>6</v>
      </c>
      <c r="B824" s="35" t="s">
        <v>6023</v>
      </c>
      <c r="C824" s="34" t="s">
        <v>6024</v>
      </c>
      <c r="D824" s="35" t="s">
        <v>6025</v>
      </c>
      <c r="E824" s="36">
        <v>-2850</v>
      </c>
      <c r="F824" s="149"/>
      <c r="G824" s="36">
        <v>0</v>
      </c>
      <c r="H824" s="36">
        <v>0</v>
      </c>
      <c r="I824" s="36">
        <v>-2850</v>
      </c>
      <c r="J824" s="125" t="e">
        <f>VLOOKUP(B824,#REF!,1,0)</f>
        <v>#REF!</v>
      </c>
      <c r="K824" s="125" t="e">
        <f>VLOOKUP(B824,#REF!,1,0)</f>
        <v>#REF!</v>
      </c>
    </row>
    <row r="825" spans="1:11" s="125" customFormat="1">
      <c r="A825" s="34">
        <v>6</v>
      </c>
      <c r="B825" s="35" t="s">
        <v>5033</v>
      </c>
      <c r="C825" s="34" t="s">
        <v>5034</v>
      </c>
      <c r="D825" s="35" t="s">
        <v>5035</v>
      </c>
      <c r="E825" s="36">
        <v>-5995.2</v>
      </c>
      <c r="F825" s="149"/>
      <c r="G825" s="36">
        <v>1564.69</v>
      </c>
      <c r="H825" s="36">
        <v>0</v>
      </c>
      <c r="I825" s="36">
        <v>-7559.89</v>
      </c>
      <c r="J825" s="125" t="e">
        <f>VLOOKUP(B825,#REF!,1,0)</f>
        <v>#REF!</v>
      </c>
      <c r="K825" s="125" t="e">
        <f>VLOOKUP(B825,#REF!,1,0)</f>
        <v>#REF!</v>
      </c>
    </row>
    <row r="826" spans="1:11" s="125" customFormat="1">
      <c r="A826" s="34">
        <v>6</v>
      </c>
      <c r="B826" s="35" t="s">
        <v>5036</v>
      </c>
      <c r="C826" s="34" t="s">
        <v>5037</v>
      </c>
      <c r="D826" s="35" t="s">
        <v>5038</v>
      </c>
      <c r="E826" s="36">
        <v>-17528.48</v>
      </c>
      <c r="F826" s="149"/>
      <c r="G826" s="36">
        <v>4237.76</v>
      </c>
      <c r="H826" s="36">
        <v>0</v>
      </c>
      <c r="I826" s="36">
        <v>-21766.240000000002</v>
      </c>
      <c r="J826" s="125" t="e">
        <f>VLOOKUP(B826,#REF!,1,0)</f>
        <v>#REF!</v>
      </c>
      <c r="K826" s="125" t="e">
        <f>VLOOKUP(B826,#REF!,1,0)</f>
        <v>#REF!</v>
      </c>
    </row>
    <row r="827" spans="1:11" s="125" customFormat="1">
      <c r="A827" s="34">
        <v>6</v>
      </c>
      <c r="B827" s="35" t="s">
        <v>5039</v>
      </c>
      <c r="C827" s="34" t="s">
        <v>5040</v>
      </c>
      <c r="D827" s="35" t="s">
        <v>5041</v>
      </c>
      <c r="E827" s="36">
        <v>-335.98</v>
      </c>
      <c r="F827" s="149"/>
      <c r="G827" s="36">
        <v>69.959999999999994</v>
      </c>
      <c r="H827" s="36">
        <v>0</v>
      </c>
      <c r="I827" s="36">
        <v>-405.94</v>
      </c>
      <c r="J827" s="125" t="e">
        <f>VLOOKUP(B827,#REF!,1,0)</f>
        <v>#REF!</v>
      </c>
      <c r="K827" s="125" t="e">
        <f>VLOOKUP(B827,#REF!,1,0)</f>
        <v>#REF!</v>
      </c>
    </row>
    <row r="828" spans="1:11" s="125" customFormat="1">
      <c r="A828" s="34">
        <v>6</v>
      </c>
      <c r="B828" s="35" t="s">
        <v>6026</v>
      </c>
      <c r="C828" s="34" t="s">
        <v>6027</v>
      </c>
      <c r="D828" s="35" t="s">
        <v>6028</v>
      </c>
      <c r="E828" s="36">
        <v>-4604.58</v>
      </c>
      <c r="F828" s="149"/>
      <c r="G828" s="36">
        <v>2194.67</v>
      </c>
      <c r="H828" s="36">
        <v>0</v>
      </c>
      <c r="I828" s="36">
        <v>-6799.25</v>
      </c>
      <c r="J828" s="125" t="e">
        <f>VLOOKUP(B828,#REF!,1,0)</f>
        <v>#REF!</v>
      </c>
      <c r="K828" s="125" t="e">
        <f>VLOOKUP(B828,#REF!,1,0)</f>
        <v>#REF!</v>
      </c>
    </row>
    <row r="829" spans="1:11" s="125" customFormat="1">
      <c r="A829" s="34">
        <v>6</v>
      </c>
      <c r="B829" s="35" t="s">
        <v>5045</v>
      </c>
      <c r="C829" s="34" t="s">
        <v>5046</v>
      </c>
      <c r="D829" s="35" t="s">
        <v>5047</v>
      </c>
      <c r="E829" s="36">
        <v>-1151.0899999999999</v>
      </c>
      <c r="F829" s="149"/>
      <c r="G829" s="36">
        <v>138</v>
      </c>
      <c r="H829" s="36">
        <v>0</v>
      </c>
      <c r="I829" s="36">
        <v>-1289.0899999999999</v>
      </c>
      <c r="J829" s="125" t="e">
        <f>VLOOKUP(B829,#REF!,1,0)</f>
        <v>#REF!</v>
      </c>
      <c r="K829" s="125" t="e">
        <f>VLOOKUP(B829,#REF!,1,0)</f>
        <v>#REF!</v>
      </c>
    </row>
    <row r="830" spans="1:11" s="125" customFormat="1">
      <c r="A830" s="34">
        <v>6</v>
      </c>
      <c r="B830" s="35" t="s">
        <v>5048</v>
      </c>
      <c r="C830" s="34" t="s">
        <v>5049</v>
      </c>
      <c r="D830" s="35" t="s">
        <v>5050</v>
      </c>
      <c r="E830" s="36">
        <v>-1392.78</v>
      </c>
      <c r="F830" s="149"/>
      <c r="G830" s="36">
        <v>427.84</v>
      </c>
      <c r="H830" s="36">
        <v>0</v>
      </c>
      <c r="I830" s="36">
        <v>-1820.62</v>
      </c>
      <c r="J830" s="125" t="e">
        <f>VLOOKUP(B830,#REF!,1,0)</f>
        <v>#REF!</v>
      </c>
      <c r="K830" s="125" t="e">
        <f>VLOOKUP(B830,#REF!,1,0)</f>
        <v>#REF!</v>
      </c>
    </row>
    <row r="831" spans="1:11" s="125" customFormat="1">
      <c r="A831" s="34">
        <v>4</v>
      </c>
      <c r="B831" s="35" t="s">
        <v>5051</v>
      </c>
      <c r="C831" s="34" t="s">
        <v>1</v>
      </c>
      <c r="D831" s="35" t="s">
        <v>5052</v>
      </c>
      <c r="E831" s="36">
        <v>-237209.01</v>
      </c>
      <c r="F831" s="149"/>
      <c r="G831" s="36">
        <v>63273.9</v>
      </c>
      <c r="H831" s="36">
        <v>3005</v>
      </c>
      <c r="I831" s="36">
        <v>-297477.90999999997</v>
      </c>
      <c r="J831" s="125" t="e">
        <f>VLOOKUP(B831,#REF!,1,0)</f>
        <v>#REF!</v>
      </c>
      <c r="K831" s="125" t="e">
        <f>VLOOKUP(B831,#REF!,1,0)</f>
        <v>#REF!</v>
      </c>
    </row>
    <row r="832" spans="1:11" s="125" customFormat="1">
      <c r="A832" s="34">
        <v>6</v>
      </c>
      <c r="B832" s="35" t="s">
        <v>5933</v>
      </c>
      <c r="C832" s="34" t="s">
        <v>5934</v>
      </c>
      <c r="D832" s="35" t="s">
        <v>5935</v>
      </c>
      <c r="E832" s="36">
        <v>-292.2</v>
      </c>
      <c r="F832" s="149"/>
      <c r="G832" s="36">
        <v>0</v>
      </c>
      <c r="H832" s="36">
        <v>0</v>
      </c>
      <c r="I832" s="36">
        <v>-292.2</v>
      </c>
      <c r="J832" s="125" t="e">
        <f>VLOOKUP(B832,#REF!,1,0)</f>
        <v>#REF!</v>
      </c>
      <c r="K832" s="125" t="e">
        <f>VLOOKUP(B832,#REF!,1,0)</f>
        <v>#REF!</v>
      </c>
    </row>
    <row r="833" spans="1:11" s="125" customFormat="1">
      <c r="A833" s="34">
        <v>6</v>
      </c>
      <c r="B833" s="35" t="s">
        <v>6029</v>
      </c>
      <c r="C833" s="34" t="s">
        <v>6030</v>
      </c>
      <c r="D833" s="35" t="s">
        <v>6031</v>
      </c>
      <c r="E833" s="36">
        <v>-965.47</v>
      </c>
      <c r="F833" s="149"/>
      <c r="G833" s="36">
        <v>1101.54</v>
      </c>
      <c r="H833" s="36">
        <v>0</v>
      </c>
      <c r="I833" s="36">
        <v>-2067.0100000000002</v>
      </c>
      <c r="J833" s="125" t="e">
        <f>VLOOKUP(B833,#REF!,1,0)</f>
        <v>#REF!</v>
      </c>
      <c r="K833" s="125" t="e">
        <f>VLOOKUP(B833,#REF!,1,0)</f>
        <v>#REF!</v>
      </c>
    </row>
    <row r="834" spans="1:11" s="125" customFormat="1">
      <c r="A834" s="34">
        <v>6</v>
      </c>
      <c r="B834" s="35" t="s">
        <v>5053</v>
      </c>
      <c r="C834" s="34" t="s">
        <v>5054</v>
      </c>
      <c r="D834" s="35" t="s">
        <v>5055</v>
      </c>
      <c r="E834" s="36">
        <v>-535.4</v>
      </c>
      <c r="F834" s="149"/>
      <c r="G834" s="36">
        <v>0</v>
      </c>
      <c r="H834" s="36">
        <v>0</v>
      </c>
      <c r="I834" s="36">
        <v>-535.4</v>
      </c>
      <c r="J834" s="125" t="e">
        <f>VLOOKUP(B834,#REF!,1,0)</f>
        <v>#REF!</v>
      </c>
      <c r="K834" s="125" t="e">
        <f>VLOOKUP(B834,#REF!,1,0)</f>
        <v>#REF!</v>
      </c>
    </row>
    <row r="835" spans="1:11" s="125" customFormat="1">
      <c r="A835" s="34">
        <v>6</v>
      </c>
      <c r="B835" s="35" t="s">
        <v>5056</v>
      </c>
      <c r="C835" s="34" t="s">
        <v>5057</v>
      </c>
      <c r="D835" s="35" t="s">
        <v>5058</v>
      </c>
      <c r="E835" s="36">
        <v>-21962.11</v>
      </c>
      <c r="F835" s="149"/>
      <c r="G835" s="36">
        <v>7054.72</v>
      </c>
      <c r="H835" s="36">
        <v>850</v>
      </c>
      <c r="I835" s="36">
        <v>-28166.83</v>
      </c>
      <c r="J835" s="125" t="e">
        <f>VLOOKUP(B835,#REF!,1,0)</f>
        <v>#REF!</v>
      </c>
      <c r="K835" s="125" t="e">
        <f>VLOOKUP(B835,#REF!,1,0)</f>
        <v>#REF!</v>
      </c>
    </row>
    <row r="836" spans="1:11" s="125" customFormat="1">
      <c r="A836" s="34">
        <v>6</v>
      </c>
      <c r="B836" s="35" t="s">
        <v>5059</v>
      </c>
      <c r="C836" s="34" t="s">
        <v>5060</v>
      </c>
      <c r="D836" s="35" t="s">
        <v>5061</v>
      </c>
      <c r="E836" s="36">
        <v>-124563.79</v>
      </c>
      <c r="F836" s="149"/>
      <c r="G836" s="36">
        <v>33501.15</v>
      </c>
      <c r="H836" s="36">
        <v>0</v>
      </c>
      <c r="I836" s="36">
        <v>-158064.94</v>
      </c>
      <c r="J836" s="125" t="e">
        <f>VLOOKUP(B836,#REF!,1,0)</f>
        <v>#REF!</v>
      </c>
      <c r="K836" s="125" t="e">
        <f>VLOOKUP(B836,#REF!,1,0)</f>
        <v>#REF!</v>
      </c>
    </row>
    <row r="837" spans="1:11" s="125" customFormat="1">
      <c r="A837" s="34">
        <v>6</v>
      </c>
      <c r="B837" s="35" t="s">
        <v>5062</v>
      </c>
      <c r="C837" s="34" t="s">
        <v>5063</v>
      </c>
      <c r="D837" s="35" t="s">
        <v>5064</v>
      </c>
      <c r="E837" s="36">
        <v>-88095.039999999994</v>
      </c>
      <c r="F837" s="149"/>
      <c r="G837" s="36">
        <v>20936.490000000002</v>
      </c>
      <c r="H837" s="36">
        <v>2155</v>
      </c>
      <c r="I837" s="36">
        <v>-106876.53</v>
      </c>
      <c r="J837" s="125" t="e">
        <f>VLOOKUP(B837,#REF!,1,0)</f>
        <v>#REF!</v>
      </c>
      <c r="K837" s="125" t="e">
        <f>VLOOKUP(B837,#REF!,1,0)</f>
        <v>#REF!</v>
      </c>
    </row>
    <row r="838" spans="1:11" s="125" customFormat="1">
      <c r="A838" s="34">
        <v>6</v>
      </c>
      <c r="B838" s="35" t="s">
        <v>5065</v>
      </c>
      <c r="C838" s="34" t="s">
        <v>5066</v>
      </c>
      <c r="D838" s="35" t="s">
        <v>5067</v>
      </c>
      <c r="E838" s="36">
        <v>-755</v>
      </c>
      <c r="F838" s="149"/>
      <c r="G838" s="36">
        <v>680</v>
      </c>
      <c r="H838" s="36">
        <v>0</v>
      </c>
      <c r="I838" s="36">
        <v>-1435</v>
      </c>
      <c r="J838" s="125" t="e">
        <f>VLOOKUP(B838,#REF!,1,0)</f>
        <v>#REF!</v>
      </c>
      <c r="K838" s="125" t="e">
        <f>VLOOKUP(B838,#REF!,1,0)</f>
        <v>#REF!</v>
      </c>
    </row>
    <row r="839" spans="1:11" s="125" customFormat="1">
      <c r="A839" s="34">
        <v>6</v>
      </c>
      <c r="B839" s="35" t="s">
        <v>6032</v>
      </c>
      <c r="C839" s="34" t="s">
        <v>6033</v>
      </c>
      <c r="D839" s="35" t="s">
        <v>4974</v>
      </c>
      <c r="E839" s="36">
        <v>-40</v>
      </c>
      <c r="F839" s="149"/>
      <c r="G839" s="36">
        <v>0</v>
      </c>
      <c r="H839" s="36">
        <v>0</v>
      </c>
      <c r="I839" s="36">
        <v>-40</v>
      </c>
      <c r="J839" s="125" t="e">
        <f>VLOOKUP(B839,#REF!,1,0)</f>
        <v>#REF!</v>
      </c>
      <c r="K839" s="125" t="e">
        <f>VLOOKUP(B839,#REF!,1,0)</f>
        <v>#REF!</v>
      </c>
    </row>
    <row r="840" spans="1:11" s="125" customFormat="1">
      <c r="A840" s="34">
        <v>4</v>
      </c>
      <c r="B840" s="35" t="s">
        <v>5068</v>
      </c>
      <c r="C840" s="34" t="s">
        <v>1</v>
      </c>
      <c r="D840" s="35" t="s">
        <v>5069</v>
      </c>
      <c r="E840" s="36">
        <v>-357590.24</v>
      </c>
      <c r="F840" s="149"/>
      <c r="G840" s="36">
        <v>91158.12</v>
      </c>
      <c r="H840" s="36">
        <v>650</v>
      </c>
      <c r="I840" s="36">
        <v>-448098.36</v>
      </c>
      <c r="J840" s="125" t="e">
        <f>VLOOKUP(B840,#REF!,1,0)</f>
        <v>#REF!</v>
      </c>
      <c r="K840" s="125" t="e">
        <f>VLOOKUP(B840,#REF!,1,0)</f>
        <v>#REF!</v>
      </c>
    </row>
    <row r="841" spans="1:11" s="125" customFormat="1">
      <c r="A841" s="34">
        <v>6</v>
      </c>
      <c r="B841" s="35" t="s">
        <v>5070</v>
      </c>
      <c r="C841" s="34" t="s">
        <v>5071</v>
      </c>
      <c r="D841" s="35" t="s">
        <v>5072</v>
      </c>
      <c r="E841" s="36">
        <v>-357590.24</v>
      </c>
      <c r="F841" s="149"/>
      <c r="G841" s="36">
        <v>91158.12</v>
      </c>
      <c r="H841" s="36">
        <v>650</v>
      </c>
      <c r="I841" s="36">
        <v>-448098.36</v>
      </c>
      <c r="J841" s="125" t="e">
        <f>VLOOKUP(B841,#REF!,1,0)</f>
        <v>#REF!</v>
      </c>
      <c r="K841" s="125" t="e">
        <f>VLOOKUP(B841,#REF!,1,0)</f>
        <v>#REF!</v>
      </c>
    </row>
    <row r="842" spans="1:11" s="125" customFormat="1">
      <c r="A842" s="34">
        <v>4</v>
      </c>
      <c r="B842" s="35" t="s">
        <v>5073</v>
      </c>
      <c r="C842" s="34" t="s">
        <v>1</v>
      </c>
      <c r="D842" s="35" t="s">
        <v>5074</v>
      </c>
      <c r="E842" s="36">
        <v>-359488.32</v>
      </c>
      <c r="F842" s="149"/>
      <c r="G842" s="36">
        <v>53710.9</v>
      </c>
      <c r="H842" s="36">
        <v>9939.5300000000007</v>
      </c>
      <c r="I842" s="36">
        <v>-403259.69</v>
      </c>
      <c r="J842" s="125" t="e">
        <f>VLOOKUP(B842,#REF!,1,0)</f>
        <v>#REF!</v>
      </c>
      <c r="K842" s="125" t="e">
        <f>VLOOKUP(B842,#REF!,1,0)</f>
        <v>#REF!</v>
      </c>
    </row>
    <row r="843" spans="1:11" s="125" customFormat="1">
      <c r="A843" s="34">
        <v>6</v>
      </c>
      <c r="B843" s="35" t="s">
        <v>5075</v>
      </c>
      <c r="C843" s="34" t="s">
        <v>5076</v>
      </c>
      <c r="D843" s="35" t="s">
        <v>4276</v>
      </c>
      <c r="E843" s="36">
        <v>-3093.32</v>
      </c>
      <c r="F843" s="149"/>
      <c r="G843" s="36">
        <v>773.33</v>
      </c>
      <c r="H843" s="36">
        <v>0</v>
      </c>
      <c r="I843" s="36">
        <v>-3866.65</v>
      </c>
      <c r="J843" s="125" t="e">
        <f>VLOOKUP(B843,#REF!,1,0)</f>
        <v>#REF!</v>
      </c>
      <c r="K843" s="125" t="e">
        <f>VLOOKUP(B843,#REF!,1,0)</f>
        <v>#REF!</v>
      </c>
    </row>
    <row r="844" spans="1:11" s="125" customFormat="1">
      <c r="A844" s="34">
        <v>6</v>
      </c>
      <c r="B844" s="35" t="s">
        <v>5936</v>
      </c>
      <c r="C844" s="34" t="s">
        <v>5937</v>
      </c>
      <c r="D844" s="35" t="s">
        <v>5938</v>
      </c>
      <c r="E844" s="36">
        <v>-3679.41</v>
      </c>
      <c r="F844" s="149"/>
      <c r="G844" s="36">
        <v>0</v>
      </c>
      <c r="H844" s="36">
        <v>0</v>
      </c>
      <c r="I844" s="36">
        <v>-3679.41</v>
      </c>
      <c r="J844" s="125" t="e">
        <f>VLOOKUP(B844,#REF!,1,0)</f>
        <v>#REF!</v>
      </c>
      <c r="K844" s="125" t="e">
        <f>VLOOKUP(B844,#REF!,1,0)</f>
        <v>#REF!</v>
      </c>
    </row>
    <row r="845" spans="1:11" s="125" customFormat="1">
      <c r="A845" s="34">
        <v>6</v>
      </c>
      <c r="B845" s="35" t="s">
        <v>5080</v>
      </c>
      <c r="C845" s="34" t="s">
        <v>5081</v>
      </c>
      <c r="D845" s="35" t="s">
        <v>5082</v>
      </c>
      <c r="E845" s="36">
        <v>-12755.48</v>
      </c>
      <c r="F845" s="149"/>
      <c r="G845" s="36">
        <v>3065.34</v>
      </c>
      <c r="H845" s="36">
        <v>0</v>
      </c>
      <c r="I845" s="36">
        <v>-15820.82</v>
      </c>
      <c r="J845" s="125" t="e">
        <f>VLOOKUP(B845,#REF!,1,0)</f>
        <v>#REF!</v>
      </c>
      <c r="K845" s="125" t="e">
        <f>VLOOKUP(B845,#REF!,1,0)</f>
        <v>#REF!</v>
      </c>
    </row>
    <row r="846" spans="1:11" s="125" customFormat="1">
      <c r="A846" s="34">
        <v>6</v>
      </c>
      <c r="B846" s="35" t="s">
        <v>5083</v>
      </c>
      <c r="C846" s="34" t="s">
        <v>5084</v>
      </c>
      <c r="D846" s="35" t="s">
        <v>5085</v>
      </c>
      <c r="E846" s="36">
        <v>-161223.04000000001</v>
      </c>
      <c r="F846" s="149"/>
      <c r="G846" s="36">
        <v>29046.75</v>
      </c>
      <c r="H846" s="36">
        <v>9691.5300000000007</v>
      </c>
      <c r="I846" s="36">
        <v>-180578.26</v>
      </c>
      <c r="J846" s="125" t="e">
        <f>VLOOKUP(B846,#REF!,1,0)</f>
        <v>#REF!</v>
      </c>
      <c r="K846" s="125" t="e">
        <f>VLOOKUP(B846,#REF!,1,0)</f>
        <v>#REF!</v>
      </c>
    </row>
    <row r="847" spans="1:11" s="125" customFormat="1">
      <c r="A847" s="34">
        <v>6</v>
      </c>
      <c r="B847" s="35" t="s">
        <v>5086</v>
      </c>
      <c r="C847" s="34" t="s">
        <v>5087</v>
      </c>
      <c r="D847" s="35" t="s">
        <v>5088</v>
      </c>
      <c r="E847" s="36">
        <v>-2607</v>
      </c>
      <c r="F847" s="149"/>
      <c r="G847" s="36">
        <v>519.6</v>
      </c>
      <c r="H847" s="36">
        <v>248</v>
      </c>
      <c r="I847" s="36">
        <v>-2878.6</v>
      </c>
      <c r="J847" s="125" t="e">
        <f>VLOOKUP(B847,#REF!,1,0)</f>
        <v>#REF!</v>
      </c>
      <c r="K847" s="125" t="e">
        <f>VLOOKUP(B847,#REF!,1,0)</f>
        <v>#REF!</v>
      </c>
    </row>
    <row r="848" spans="1:11" s="125" customFormat="1">
      <c r="A848" s="34">
        <v>6</v>
      </c>
      <c r="B848" s="35" t="s">
        <v>5089</v>
      </c>
      <c r="C848" s="34" t="s">
        <v>5090</v>
      </c>
      <c r="D848" s="35" t="s">
        <v>5091</v>
      </c>
      <c r="E848" s="36">
        <v>-13866.68</v>
      </c>
      <c r="F848" s="149"/>
      <c r="G848" s="36">
        <v>3466.67</v>
      </c>
      <c r="H848" s="36">
        <v>0</v>
      </c>
      <c r="I848" s="36">
        <v>-17333.349999999999</v>
      </c>
      <c r="J848" s="125" t="e">
        <f>VLOOKUP(B848,#REF!,1,0)</f>
        <v>#REF!</v>
      </c>
      <c r="K848" s="125" t="e">
        <f>VLOOKUP(B848,#REF!,1,0)</f>
        <v>#REF!</v>
      </c>
    </row>
    <row r="849" spans="1:11" s="125" customFormat="1">
      <c r="A849" s="34">
        <v>6</v>
      </c>
      <c r="B849" s="35" t="s">
        <v>5092</v>
      </c>
      <c r="C849" s="34" t="s">
        <v>5093</v>
      </c>
      <c r="D849" s="35" t="s">
        <v>5094</v>
      </c>
      <c r="E849" s="36">
        <v>-1875.25</v>
      </c>
      <c r="F849" s="149"/>
      <c r="G849" s="36">
        <v>374.66</v>
      </c>
      <c r="H849" s="36">
        <v>0</v>
      </c>
      <c r="I849" s="36">
        <v>-2249.91</v>
      </c>
      <c r="J849" s="125" t="e">
        <f>VLOOKUP(B849,#REF!,1,0)</f>
        <v>#REF!</v>
      </c>
      <c r="K849" s="125" t="e">
        <f>VLOOKUP(B849,#REF!,1,0)</f>
        <v>#REF!</v>
      </c>
    </row>
    <row r="850" spans="1:11" s="125" customFormat="1">
      <c r="A850" s="34">
        <v>6</v>
      </c>
      <c r="B850" s="35" t="s">
        <v>5095</v>
      </c>
      <c r="C850" s="34" t="s">
        <v>5096</v>
      </c>
      <c r="D850" s="35" t="s">
        <v>5097</v>
      </c>
      <c r="E850" s="36">
        <v>-11265.87</v>
      </c>
      <c r="F850" s="149"/>
      <c r="G850" s="36">
        <v>6290.13</v>
      </c>
      <c r="H850" s="36">
        <v>0</v>
      </c>
      <c r="I850" s="36">
        <v>-17556</v>
      </c>
      <c r="J850" s="125" t="e">
        <f>VLOOKUP(B850,#REF!,1,0)</f>
        <v>#REF!</v>
      </c>
      <c r="K850" s="125" t="e">
        <f>VLOOKUP(B850,#REF!,1,0)</f>
        <v>#REF!</v>
      </c>
    </row>
    <row r="851" spans="1:11" s="125" customFormat="1">
      <c r="A851" s="34">
        <v>6</v>
      </c>
      <c r="B851" s="35" t="s">
        <v>5098</v>
      </c>
      <c r="C851" s="34" t="s">
        <v>5099</v>
      </c>
      <c r="D851" s="35" t="s">
        <v>5100</v>
      </c>
      <c r="E851" s="36">
        <v>-29562.67</v>
      </c>
      <c r="F851" s="149"/>
      <c r="G851" s="36">
        <v>9316.02</v>
      </c>
      <c r="H851" s="36">
        <v>0</v>
      </c>
      <c r="I851" s="36">
        <v>-38878.69</v>
      </c>
      <c r="J851" s="125" t="e">
        <f>VLOOKUP(B851,#REF!,1,0)</f>
        <v>#REF!</v>
      </c>
      <c r="K851" s="125" t="e">
        <f>VLOOKUP(B851,#REF!,1,0)</f>
        <v>#REF!</v>
      </c>
    </row>
    <row r="852" spans="1:11" s="125" customFormat="1">
      <c r="A852" s="34">
        <v>6</v>
      </c>
      <c r="B852" s="35" t="s">
        <v>5101</v>
      </c>
      <c r="C852" s="34" t="s">
        <v>5102</v>
      </c>
      <c r="D852" s="35" t="s">
        <v>5103</v>
      </c>
      <c r="E852" s="36">
        <v>-119559.6</v>
      </c>
      <c r="F852" s="149"/>
      <c r="G852" s="36">
        <v>858.4</v>
      </c>
      <c r="H852" s="36">
        <v>0</v>
      </c>
      <c r="I852" s="36">
        <v>-120418</v>
      </c>
      <c r="J852" s="125" t="e">
        <f>VLOOKUP(B852,#REF!,1,0)</f>
        <v>#REF!</v>
      </c>
      <c r="K852" s="125" t="e">
        <f>VLOOKUP(B852,#REF!,1,0)</f>
        <v>#REF!</v>
      </c>
    </row>
    <row r="853" spans="1:11" s="125" customFormat="1">
      <c r="A853" s="34">
        <v>4</v>
      </c>
      <c r="B853" s="35" t="s">
        <v>5104</v>
      </c>
      <c r="C853" s="34" t="s">
        <v>1</v>
      </c>
      <c r="D853" s="35" t="s">
        <v>5105</v>
      </c>
      <c r="E853" s="36">
        <v>-175090.18</v>
      </c>
      <c r="F853" s="149"/>
      <c r="G853" s="36">
        <v>63132.71</v>
      </c>
      <c r="H853" s="36">
        <v>13042.86</v>
      </c>
      <c r="I853" s="36">
        <v>-225180.03</v>
      </c>
      <c r="J853" s="125" t="e">
        <f>VLOOKUP(B853,#REF!,1,0)</f>
        <v>#REF!</v>
      </c>
      <c r="K853" s="125" t="e">
        <f>VLOOKUP(B853,#REF!,1,0)</f>
        <v>#REF!</v>
      </c>
    </row>
    <row r="854" spans="1:11" s="125" customFormat="1">
      <c r="A854" s="34">
        <v>6</v>
      </c>
      <c r="B854" s="35" t="s">
        <v>5106</v>
      </c>
      <c r="C854" s="34" t="s">
        <v>5107</v>
      </c>
      <c r="D854" s="35" t="s">
        <v>5108</v>
      </c>
      <c r="E854" s="36">
        <v>-4651.01</v>
      </c>
      <c r="F854" s="149"/>
      <c r="G854" s="36">
        <v>118.33</v>
      </c>
      <c r="H854" s="36">
        <v>0</v>
      </c>
      <c r="I854" s="36">
        <v>-4769.34</v>
      </c>
      <c r="J854" s="125" t="e">
        <f>VLOOKUP(B854,#REF!,1,0)</f>
        <v>#REF!</v>
      </c>
      <c r="K854" s="125" t="e">
        <f>VLOOKUP(B854,#REF!,1,0)</f>
        <v>#REF!</v>
      </c>
    </row>
    <row r="855" spans="1:11" s="125" customFormat="1">
      <c r="A855" s="34">
        <v>6</v>
      </c>
      <c r="B855" s="35" t="s">
        <v>5109</v>
      </c>
      <c r="C855" s="34" t="s">
        <v>5110</v>
      </c>
      <c r="D855" s="35" t="s">
        <v>5111</v>
      </c>
      <c r="E855" s="36">
        <v>-6517</v>
      </c>
      <c r="F855" s="149"/>
      <c r="G855" s="36">
        <v>2134</v>
      </c>
      <c r="H855" s="36">
        <v>0</v>
      </c>
      <c r="I855" s="36">
        <v>-8651</v>
      </c>
      <c r="J855" s="125" t="e">
        <f>VLOOKUP(B855,#REF!,1,0)</f>
        <v>#REF!</v>
      </c>
      <c r="K855" s="125" t="e">
        <f>VLOOKUP(B855,#REF!,1,0)</f>
        <v>#REF!</v>
      </c>
    </row>
    <row r="856" spans="1:11" s="125" customFormat="1">
      <c r="A856" s="34">
        <v>6</v>
      </c>
      <c r="B856" s="35" t="s">
        <v>5112</v>
      </c>
      <c r="C856" s="34" t="s">
        <v>5113</v>
      </c>
      <c r="D856" s="35" t="s">
        <v>5114</v>
      </c>
      <c r="E856" s="36">
        <v>-20464.98</v>
      </c>
      <c r="F856" s="149"/>
      <c r="G856" s="36">
        <v>9756.82</v>
      </c>
      <c r="H856" s="36">
        <v>4827.1400000000003</v>
      </c>
      <c r="I856" s="36">
        <v>-25394.66</v>
      </c>
      <c r="J856" s="125" t="e">
        <f>VLOOKUP(B856,#REF!,1,0)</f>
        <v>#REF!</v>
      </c>
      <c r="K856" s="125" t="e">
        <f>VLOOKUP(B856,#REF!,1,0)</f>
        <v>#REF!</v>
      </c>
    </row>
    <row r="857" spans="1:11" s="125" customFormat="1">
      <c r="A857" s="34">
        <v>6</v>
      </c>
      <c r="B857" s="35" t="s">
        <v>5115</v>
      </c>
      <c r="C857" s="34" t="s">
        <v>5116</v>
      </c>
      <c r="D857" s="35" t="s">
        <v>5117</v>
      </c>
      <c r="E857" s="36">
        <v>-24664.31</v>
      </c>
      <c r="F857" s="149"/>
      <c r="G857" s="36">
        <v>10067.08</v>
      </c>
      <c r="H857" s="36">
        <v>7710.08</v>
      </c>
      <c r="I857" s="36">
        <v>-27021.31</v>
      </c>
      <c r="J857" s="125" t="e">
        <f>VLOOKUP(B857,#REF!,1,0)</f>
        <v>#REF!</v>
      </c>
      <c r="K857" s="125" t="e">
        <f>VLOOKUP(B857,#REF!,1,0)</f>
        <v>#REF!</v>
      </c>
    </row>
    <row r="858" spans="1:11" s="125" customFormat="1">
      <c r="A858" s="34">
        <v>6</v>
      </c>
      <c r="B858" s="35" t="s">
        <v>6034</v>
      </c>
      <c r="C858" s="34" t="s">
        <v>6035</v>
      </c>
      <c r="D858" s="35" t="s">
        <v>5171</v>
      </c>
      <c r="E858" s="36">
        <v>-899.38</v>
      </c>
      <c r="F858" s="149"/>
      <c r="G858" s="36">
        <v>508.14</v>
      </c>
      <c r="H858" s="36">
        <v>505.64</v>
      </c>
      <c r="I858" s="36">
        <v>-901.88</v>
      </c>
      <c r="J858" s="125" t="e">
        <f>VLOOKUP(B858,#REF!,1,0)</f>
        <v>#REF!</v>
      </c>
      <c r="K858" s="125" t="e">
        <f>VLOOKUP(B858,#REF!,1,0)</f>
        <v>#REF!</v>
      </c>
    </row>
    <row r="859" spans="1:11" s="125" customFormat="1">
      <c r="A859" s="34">
        <v>6</v>
      </c>
      <c r="B859" s="35" t="s">
        <v>5118</v>
      </c>
      <c r="C859" s="34" t="s">
        <v>5119</v>
      </c>
      <c r="D859" s="35" t="s">
        <v>5120</v>
      </c>
      <c r="E859" s="36">
        <v>-117893.5</v>
      </c>
      <c r="F859" s="149"/>
      <c r="G859" s="36">
        <v>40548.339999999997</v>
      </c>
      <c r="H859" s="36">
        <v>0</v>
      </c>
      <c r="I859" s="36">
        <v>-158441.84</v>
      </c>
      <c r="J859" s="125" t="e">
        <f>VLOOKUP(B859,#REF!,1,0)</f>
        <v>#REF!</v>
      </c>
      <c r="K859" s="125" t="e">
        <f>VLOOKUP(B859,#REF!,1,0)</f>
        <v>#REF!</v>
      </c>
    </row>
    <row r="860" spans="1:11" s="125" customFormat="1">
      <c r="A860" s="34">
        <v>4</v>
      </c>
      <c r="B860" s="35" t="s">
        <v>5121</v>
      </c>
      <c r="C860" s="34" t="s">
        <v>1</v>
      </c>
      <c r="D860" s="35" t="s">
        <v>5122</v>
      </c>
      <c r="E860" s="36">
        <v>-9633.4500000000007</v>
      </c>
      <c r="F860" s="149"/>
      <c r="G860" s="36">
        <v>463.71</v>
      </c>
      <c r="H860" s="36">
        <v>0</v>
      </c>
      <c r="I860" s="36">
        <v>-10097.16</v>
      </c>
      <c r="J860" s="125" t="e">
        <f>VLOOKUP(B860,#REF!,1,0)</f>
        <v>#REF!</v>
      </c>
      <c r="K860" s="125" t="e">
        <f>VLOOKUP(B860,#REF!,1,0)</f>
        <v>#REF!</v>
      </c>
    </row>
    <row r="861" spans="1:11" s="125" customFormat="1">
      <c r="A861" s="34">
        <v>6</v>
      </c>
      <c r="B861" s="35" t="s">
        <v>5123</v>
      </c>
      <c r="C861" s="34" t="s">
        <v>5124</v>
      </c>
      <c r="D861" s="35" t="s">
        <v>5125</v>
      </c>
      <c r="E861" s="36">
        <v>-540.32000000000005</v>
      </c>
      <c r="F861" s="149"/>
      <c r="G861" s="36">
        <v>0</v>
      </c>
      <c r="H861" s="36">
        <v>0</v>
      </c>
      <c r="I861" s="36">
        <v>-540.32000000000005</v>
      </c>
      <c r="J861" s="125" t="e">
        <f>VLOOKUP(B861,#REF!,1,0)</f>
        <v>#REF!</v>
      </c>
      <c r="K861" s="125" t="e">
        <f>VLOOKUP(B861,#REF!,1,0)</f>
        <v>#REF!</v>
      </c>
    </row>
    <row r="862" spans="1:11" s="125" customFormat="1">
      <c r="A862" s="34">
        <v>6</v>
      </c>
      <c r="B862" s="35" t="s">
        <v>5126</v>
      </c>
      <c r="C862" s="34" t="s">
        <v>5127</v>
      </c>
      <c r="D862" s="35" t="s">
        <v>5128</v>
      </c>
      <c r="E862" s="36">
        <v>-2663.69</v>
      </c>
      <c r="F862" s="149"/>
      <c r="G862" s="36">
        <v>287.64</v>
      </c>
      <c r="H862" s="36">
        <v>0</v>
      </c>
      <c r="I862" s="36">
        <v>-2951.33</v>
      </c>
      <c r="J862" s="125" t="e">
        <f>VLOOKUP(B862,#REF!,1,0)</f>
        <v>#REF!</v>
      </c>
      <c r="K862" s="125" t="e">
        <f>VLOOKUP(B862,#REF!,1,0)</f>
        <v>#REF!</v>
      </c>
    </row>
    <row r="863" spans="1:11" s="125" customFormat="1">
      <c r="A863" s="34">
        <v>6</v>
      </c>
      <c r="B863" s="35" t="s">
        <v>5129</v>
      </c>
      <c r="C863" s="34" t="s">
        <v>5130</v>
      </c>
      <c r="D863" s="35" t="s">
        <v>5131</v>
      </c>
      <c r="E863" s="36">
        <v>-3317.7</v>
      </c>
      <c r="F863" s="149"/>
      <c r="G863" s="36">
        <v>176.07</v>
      </c>
      <c r="H863" s="36">
        <v>0</v>
      </c>
      <c r="I863" s="36">
        <v>-3493.77</v>
      </c>
      <c r="J863" s="125" t="e">
        <f>VLOOKUP(B863,#REF!,1,0)</f>
        <v>#REF!</v>
      </c>
      <c r="K863" s="125" t="e">
        <f>VLOOKUP(B863,#REF!,1,0)</f>
        <v>#REF!</v>
      </c>
    </row>
    <row r="864" spans="1:11" s="125" customFormat="1">
      <c r="A864" s="34">
        <v>6</v>
      </c>
      <c r="B864" s="35" t="s">
        <v>5135</v>
      </c>
      <c r="C864" s="34" t="s">
        <v>5136</v>
      </c>
      <c r="D864" s="35" t="s">
        <v>5137</v>
      </c>
      <c r="E864" s="36">
        <v>-2749.18</v>
      </c>
      <c r="F864" s="149"/>
      <c r="G864" s="36">
        <v>0</v>
      </c>
      <c r="H864" s="36">
        <v>0</v>
      </c>
      <c r="I864" s="36">
        <v>-2749.18</v>
      </c>
      <c r="J864" s="125" t="e">
        <f>VLOOKUP(B864,#REF!,1,0)</f>
        <v>#REF!</v>
      </c>
      <c r="K864" s="125" t="e">
        <f>VLOOKUP(B864,#REF!,1,0)</f>
        <v>#REF!</v>
      </c>
    </row>
    <row r="865" spans="1:11" s="125" customFormat="1">
      <c r="A865" s="34">
        <v>6</v>
      </c>
      <c r="B865" s="35" t="s">
        <v>5138</v>
      </c>
      <c r="C865" s="34" t="s">
        <v>5139</v>
      </c>
      <c r="D865" s="35" t="s">
        <v>5140</v>
      </c>
      <c r="E865" s="36">
        <v>-362.56</v>
      </c>
      <c r="F865" s="149"/>
      <c r="G865" s="36">
        <v>0</v>
      </c>
      <c r="H865" s="36">
        <v>0</v>
      </c>
      <c r="I865" s="36">
        <v>-362.56</v>
      </c>
      <c r="J865" s="125" t="e">
        <f>VLOOKUP(B865,#REF!,1,0)</f>
        <v>#REF!</v>
      </c>
      <c r="K865" s="125" t="e">
        <f>VLOOKUP(B865,#REF!,1,0)</f>
        <v>#REF!</v>
      </c>
    </row>
    <row r="866" spans="1:11" s="125" customFormat="1">
      <c r="A866" s="34">
        <v>4</v>
      </c>
      <c r="B866" s="35" t="s">
        <v>6036</v>
      </c>
      <c r="C866" s="34" t="s">
        <v>1</v>
      </c>
      <c r="D866" s="35" t="s">
        <v>6037</v>
      </c>
      <c r="E866" s="36">
        <v>-4145.8599999999997</v>
      </c>
      <c r="F866" s="149"/>
      <c r="G866" s="36">
        <v>0</v>
      </c>
      <c r="H866" s="36">
        <v>0</v>
      </c>
      <c r="I866" s="36">
        <v>-4145.8599999999997</v>
      </c>
      <c r="J866" s="125" t="e">
        <f>VLOOKUP(B866,#REF!,1,0)</f>
        <v>#REF!</v>
      </c>
      <c r="K866" s="125" t="e">
        <f>VLOOKUP(B866,#REF!,1,0)</f>
        <v>#REF!</v>
      </c>
    </row>
    <row r="867" spans="1:11" s="125" customFormat="1">
      <c r="A867" s="34">
        <v>6</v>
      </c>
      <c r="B867" s="35" t="s">
        <v>6038</v>
      </c>
      <c r="C867" s="34" t="s">
        <v>6039</v>
      </c>
      <c r="D867" s="35" t="s">
        <v>5145</v>
      </c>
      <c r="E867" s="36">
        <v>-4145.8599999999997</v>
      </c>
      <c r="F867" s="149"/>
      <c r="G867" s="36">
        <v>0</v>
      </c>
      <c r="H867" s="36">
        <v>0</v>
      </c>
      <c r="I867" s="36">
        <v>-4145.8599999999997</v>
      </c>
      <c r="J867" s="125" t="e">
        <f>VLOOKUP(B867,#REF!,1,0)</f>
        <v>#REF!</v>
      </c>
      <c r="K867" s="125" t="e">
        <f>VLOOKUP(B867,#REF!,1,0)</f>
        <v>#REF!</v>
      </c>
    </row>
    <row r="868" spans="1:11" s="125" customFormat="1">
      <c r="A868" s="34">
        <v>4</v>
      </c>
      <c r="B868" s="35" t="s">
        <v>5141</v>
      </c>
      <c r="C868" s="34" t="s">
        <v>1</v>
      </c>
      <c r="D868" s="35" t="s">
        <v>5142</v>
      </c>
      <c r="E868" s="36">
        <v>-32483.16</v>
      </c>
      <c r="F868" s="149"/>
      <c r="G868" s="36">
        <v>13352.26</v>
      </c>
      <c r="H868" s="36">
        <v>1084.9100000000001</v>
      </c>
      <c r="I868" s="36">
        <v>-44750.51</v>
      </c>
      <c r="J868" s="125" t="e">
        <f>VLOOKUP(B868,#REF!,1,0)</f>
        <v>#REF!</v>
      </c>
      <c r="K868" s="125" t="e">
        <f>VLOOKUP(B868,#REF!,1,0)</f>
        <v>#REF!</v>
      </c>
    </row>
    <row r="869" spans="1:11" s="125" customFormat="1">
      <c r="A869" s="34">
        <v>6</v>
      </c>
      <c r="B869" s="35" t="s">
        <v>5143</v>
      </c>
      <c r="C869" s="34" t="s">
        <v>5144</v>
      </c>
      <c r="D869" s="35" t="s">
        <v>5145</v>
      </c>
      <c r="E869" s="36">
        <v>-29665.74</v>
      </c>
      <c r="F869" s="149"/>
      <c r="G869" s="36">
        <v>12274.77</v>
      </c>
      <c r="H869" s="36">
        <v>7.42</v>
      </c>
      <c r="I869" s="36">
        <v>-41933.089999999997</v>
      </c>
      <c r="J869" s="125" t="e">
        <f>VLOOKUP(B869,#REF!,1,0)</f>
        <v>#REF!</v>
      </c>
      <c r="K869" s="125" t="e">
        <f>VLOOKUP(B869,#REF!,1,0)</f>
        <v>#REF!</v>
      </c>
    </row>
    <row r="870" spans="1:11" s="125" customFormat="1">
      <c r="A870" s="34">
        <v>6</v>
      </c>
      <c r="B870" s="35" t="s">
        <v>5146</v>
      </c>
      <c r="C870" s="34" t="s">
        <v>5147</v>
      </c>
      <c r="D870" s="35" t="s">
        <v>5148</v>
      </c>
      <c r="E870" s="36">
        <v>-2817.42</v>
      </c>
      <c r="F870" s="149"/>
      <c r="G870" s="36">
        <v>1077.49</v>
      </c>
      <c r="H870" s="36">
        <v>1077.49</v>
      </c>
      <c r="I870" s="36">
        <v>-2817.42</v>
      </c>
      <c r="J870" s="125" t="e">
        <f>VLOOKUP(B870,#REF!,1,0)</f>
        <v>#REF!</v>
      </c>
      <c r="K870" s="125" t="e">
        <f>VLOOKUP(B870,#REF!,1,0)</f>
        <v>#REF!</v>
      </c>
    </row>
    <row r="871" spans="1:11" s="125" customFormat="1">
      <c r="A871" s="34">
        <v>4</v>
      </c>
      <c r="B871" s="35" t="s">
        <v>5149</v>
      </c>
      <c r="C871" s="34" t="s">
        <v>1</v>
      </c>
      <c r="D871" s="35" t="s">
        <v>5150</v>
      </c>
      <c r="E871" s="36">
        <v>-748732.86</v>
      </c>
      <c r="F871" s="149"/>
      <c r="G871" s="36">
        <v>165331.69</v>
      </c>
      <c r="H871" s="36">
        <v>17490.900000000001</v>
      </c>
      <c r="I871" s="36">
        <v>-896573.65</v>
      </c>
      <c r="J871" s="125" t="e">
        <f>VLOOKUP(B871,#REF!,1,0)</f>
        <v>#REF!</v>
      </c>
      <c r="K871" s="125" t="e">
        <f>VLOOKUP(B871,#REF!,1,0)</f>
        <v>#REF!</v>
      </c>
    </row>
    <row r="872" spans="1:11" s="125" customFormat="1">
      <c r="A872" s="34">
        <v>6</v>
      </c>
      <c r="B872" s="35" t="s">
        <v>5151</v>
      </c>
      <c r="C872" s="34" t="s">
        <v>5152</v>
      </c>
      <c r="D872" s="35" t="s">
        <v>5153</v>
      </c>
      <c r="E872" s="36">
        <v>-264.45</v>
      </c>
      <c r="F872" s="149"/>
      <c r="G872" s="36">
        <v>0</v>
      </c>
      <c r="H872" s="36">
        <v>0</v>
      </c>
      <c r="I872" s="36">
        <v>-264.45</v>
      </c>
      <c r="J872" s="125" t="e">
        <f>VLOOKUP(B872,#REF!,1,0)</f>
        <v>#REF!</v>
      </c>
      <c r="K872" s="125" t="e">
        <f>VLOOKUP(B872,#REF!,1,0)</f>
        <v>#REF!</v>
      </c>
    </row>
    <row r="873" spans="1:11" s="125" customFormat="1">
      <c r="A873" s="34">
        <v>6</v>
      </c>
      <c r="B873" s="35" t="s">
        <v>5154</v>
      </c>
      <c r="C873" s="34" t="s">
        <v>5155</v>
      </c>
      <c r="D873" s="35" t="s">
        <v>5156</v>
      </c>
      <c r="E873" s="36">
        <v>-18662.05</v>
      </c>
      <c r="F873" s="149"/>
      <c r="G873" s="36">
        <v>3813.72</v>
      </c>
      <c r="H873" s="36">
        <v>0</v>
      </c>
      <c r="I873" s="36">
        <v>-22475.77</v>
      </c>
      <c r="J873" s="125" t="e">
        <f>VLOOKUP(B873,#REF!,1,0)</f>
        <v>#REF!</v>
      </c>
      <c r="K873" s="125" t="e">
        <f>VLOOKUP(B873,#REF!,1,0)</f>
        <v>#REF!</v>
      </c>
    </row>
    <row r="874" spans="1:11" s="125" customFormat="1">
      <c r="A874" s="34">
        <v>6</v>
      </c>
      <c r="B874" s="35" t="s">
        <v>5838</v>
      </c>
      <c r="C874" s="34" t="s">
        <v>5839</v>
      </c>
      <c r="D874" s="35" t="s">
        <v>5798</v>
      </c>
      <c r="E874" s="36">
        <v>-408.51</v>
      </c>
      <c r="F874" s="149"/>
      <c r="G874" s="36">
        <v>136.16999999999999</v>
      </c>
      <c r="H874" s="36">
        <v>0</v>
      </c>
      <c r="I874" s="36">
        <v>-544.67999999999995</v>
      </c>
      <c r="J874" s="125" t="e">
        <f>VLOOKUP(B874,#REF!,1,0)</f>
        <v>#REF!</v>
      </c>
      <c r="K874" s="125" t="e">
        <f>VLOOKUP(B874,#REF!,1,0)</f>
        <v>#REF!</v>
      </c>
    </row>
    <row r="875" spans="1:11" s="125" customFormat="1">
      <c r="A875" s="34">
        <v>6</v>
      </c>
      <c r="B875" s="35" t="s">
        <v>5157</v>
      </c>
      <c r="C875" s="34" t="s">
        <v>5158</v>
      </c>
      <c r="D875" s="35" t="s">
        <v>5159</v>
      </c>
      <c r="E875" s="36">
        <v>-272902.88</v>
      </c>
      <c r="F875" s="149"/>
      <c r="G875" s="36">
        <v>25696.89</v>
      </c>
      <c r="H875" s="36">
        <v>3733.7</v>
      </c>
      <c r="I875" s="36">
        <v>-294866.07</v>
      </c>
      <c r="J875" s="125" t="e">
        <f>VLOOKUP(B875,#REF!,1,0)</f>
        <v>#REF!</v>
      </c>
      <c r="K875" s="125" t="e">
        <f>VLOOKUP(B875,#REF!,1,0)</f>
        <v>#REF!</v>
      </c>
    </row>
    <row r="876" spans="1:11" s="125" customFormat="1">
      <c r="A876" s="34">
        <v>6</v>
      </c>
      <c r="B876" s="35" t="s">
        <v>5160</v>
      </c>
      <c r="C876" s="34" t="s">
        <v>5161</v>
      </c>
      <c r="D876" s="35" t="s">
        <v>5162</v>
      </c>
      <c r="E876" s="36">
        <v>-18093.77</v>
      </c>
      <c r="F876" s="149"/>
      <c r="G876" s="36">
        <v>5652.66</v>
      </c>
      <c r="H876" s="36">
        <v>0</v>
      </c>
      <c r="I876" s="36">
        <v>-23746.43</v>
      </c>
      <c r="J876" s="125" t="e">
        <f>VLOOKUP(B876,#REF!,1,0)</f>
        <v>#REF!</v>
      </c>
      <c r="K876" s="125" t="e">
        <f>VLOOKUP(B876,#REF!,1,0)</f>
        <v>#REF!</v>
      </c>
    </row>
    <row r="877" spans="1:11" s="125" customFormat="1">
      <c r="A877" s="34">
        <v>6</v>
      </c>
      <c r="B877" s="35" t="s">
        <v>5163</v>
      </c>
      <c r="C877" s="34" t="s">
        <v>5164</v>
      </c>
      <c r="D877" s="35" t="s">
        <v>5165</v>
      </c>
      <c r="E877" s="36">
        <v>-39817.15</v>
      </c>
      <c r="F877" s="149"/>
      <c r="G877" s="36">
        <v>19760.66</v>
      </c>
      <c r="H877" s="36">
        <v>44.98</v>
      </c>
      <c r="I877" s="36">
        <v>-59532.83</v>
      </c>
      <c r="J877" s="125" t="e">
        <f>VLOOKUP(B877,#REF!,1,0)</f>
        <v>#REF!</v>
      </c>
      <c r="K877" s="125" t="e">
        <f>VLOOKUP(B877,#REF!,1,0)</f>
        <v>#REF!</v>
      </c>
    </row>
    <row r="878" spans="1:11" s="125" customFormat="1">
      <c r="A878" s="34">
        <v>6</v>
      </c>
      <c r="B878" s="35" t="s">
        <v>5166</v>
      </c>
      <c r="C878" s="34" t="s">
        <v>5167</v>
      </c>
      <c r="D878" s="35" t="s">
        <v>5168</v>
      </c>
      <c r="E878" s="36">
        <v>-11408.3</v>
      </c>
      <c r="F878" s="149"/>
      <c r="G878" s="36">
        <v>3692.8</v>
      </c>
      <c r="H878" s="36">
        <v>447</v>
      </c>
      <c r="I878" s="36">
        <v>-14654.1</v>
      </c>
      <c r="J878" s="125" t="e">
        <f>VLOOKUP(B878,#REF!,1,0)</f>
        <v>#REF!</v>
      </c>
      <c r="K878" s="125" t="e">
        <f>VLOOKUP(B878,#REF!,1,0)</f>
        <v>#REF!</v>
      </c>
    </row>
    <row r="879" spans="1:11" s="125" customFormat="1">
      <c r="A879" s="34">
        <v>6</v>
      </c>
      <c r="B879" s="35" t="s">
        <v>5169</v>
      </c>
      <c r="C879" s="34" t="s">
        <v>5170</v>
      </c>
      <c r="D879" s="35" t="s">
        <v>5171</v>
      </c>
      <c r="E879" s="36">
        <v>-1647.58</v>
      </c>
      <c r="F879" s="149"/>
      <c r="G879" s="36">
        <v>157.22999999999999</v>
      </c>
      <c r="H879" s="36">
        <v>0</v>
      </c>
      <c r="I879" s="36">
        <v>-1804.81</v>
      </c>
      <c r="J879" s="125" t="e">
        <f>VLOOKUP(B879,#REF!,1,0)</f>
        <v>#REF!</v>
      </c>
      <c r="K879" s="125" t="e">
        <f>VLOOKUP(B879,#REF!,1,0)</f>
        <v>#REF!</v>
      </c>
    </row>
    <row r="880" spans="1:11" s="125" customFormat="1">
      <c r="A880" s="34">
        <v>6</v>
      </c>
      <c r="B880" s="35" t="s">
        <v>5843</v>
      </c>
      <c r="C880" s="34" t="s">
        <v>5844</v>
      </c>
      <c r="D880" s="35" t="s">
        <v>5845</v>
      </c>
      <c r="E880" s="36">
        <v>-1935.71</v>
      </c>
      <c r="F880" s="149"/>
      <c r="G880" s="36">
        <v>0</v>
      </c>
      <c r="H880" s="36">
        <v>0</v>
      </c>
      <c r="I880" s="36">
        <v>-1935.71</v>
      </c>
      <c r="J880" s="125" t="e">
        <f>VLOOKUP(B880,#REF!,1,0)</f>
        <v>#REF!</v>
      </c>
      <c r="K880" s="125" t="e">
        <f>VLOOKUP(B880,#REF!,1,0)</f>
        <v>#REF!</v>
      </c>
    </row>
    <row r="881" spans="1:11" s="125" customFormat="1">
      <c r="A881" s="34">
        <v>6</v>
      </c>
      <c r="B881" s="35" t="s">
        <v>5175</v>
      </c>
      <c r="C881" s="34" t="s">
        <v>5176</v>
      </c>
      <c r="D881" s="35" t="s">
        <v>5177</v>
      </c>
      <c r="E881" s="36">
        <v>-19491.099999999999</v>
      </c>
      <c r="F881" s="149"/>
      <c r="G881" s="36">
        <v>4755.6499999999996</v>
      </c>
      <c r="H881" s="36">
        <v>0</v>
      </c>
      <c r="I881" s="36">
        <v>-24246.75</v>
      </c>
      <c r="J881" s="125" t="e">
        <f>VLOOKUP(B881,#REF!,1,0)</f>
        <v>#REF!</v>
      </c>
      <c r="K881" s="125" t="e">
        <f>VLOOKUP(B881,#REF!,1,0)</f>
        <v>#REF!</v>
      </c>
    </row>
    <row r="882" spans="1:11" s="125" customFormat="1">
      <c r="A882" s="34">
        <v>6</v>
      </c>
      <c r="B882" s="35" t="s">
        <v>6040</v>
      </c>
      <c r="C882" s="34" t="s">
        <v>6041</v>
      </c>
      <c r="D882" s="35" t="s">
        <v>6042</v>
      </c>
      <c r="E882" s="36">
        <v>-143.97999999999999</v>
      </c>
      <c r="F882" s="149"/>
      <c r="G882" s="36">
        <v>0</v>
      </c>
      <c r="H882" s="36">
        <v>0</v>
      </c>
      <c r="I882" s="36">
        <v>-143.97999999999999</v>
      </c>
      <c r="J882" s="125" t="e">
        <f>VLOOKUP(B882,#REF!,1,0)</f>
        <v>#REF!</v>
      </c>
      <c r="K882" s="125" t="e">
        <f>VLOOKUP(B882,#REF!,1,0)</f>
        <v>#REF!</v>
      </c>
    </row>
    <row r="883" spans="1:11" s="125" customFormat="1">
      <c r="A883" s="34">
        <v>6</v>
      </c>
      <c r="B883" s="35" t="s">
        <v>5178</v>
      </c>
      <c r="C883" s="34" t="s">
        <v>5179</v>
      </c>
      <c r="D883" s="35" t="s">
        <v>5180</v>
      </c>
      <c r="E883" s="36">
        <v>-2652.08</v>
      </c>
      <c r="F883" s="149"/>
      <c r="G883" s="36">
        <v>660.42</v>
      </c>
      <c r="H883" s="36">
        <v>0</v>
      </c>
      <c r="I883" s="36">
        <v>-3312.5</v>
      </c>
      <c r="J883" s="125" t="e">
        <f>VLOOKUP(B883,#REF!,1,0)</f>
        <v>#REF!</v>
      </c>
      <c r="K883" s="125" t="e">
        <f>VLOOKUP(B883,#REF!,1,0)</f>
        <v>#REF!</v>
      </c>
    </row>
    <row r="884" spans="1:11" s="125" customFormat="1">
      <c r="A884" s="34">
        <v>6</v>
      </c>
      <c r="B884" s="35" t="s">
        <v>5181</v>
      </c>
      <c r="C884" s="34" t="s">
        <v>5182</v>
      </c>
      <c r="D884" s="35" t="s">
        <v>5183</v>
      </c>
      <c r="E884" s="36">
        <v>-183568.03</v>
      </c>
      <c r="F884" s="149"/>
      <c r="G884" s="36">
        <v>47688.78</v>
      </c>
      <c r="H884" s="36">
        <v>0</v>
      </c>
      <c r="I884" s="36">
        <v>-231256.81</v>
      </c>
      <c r="J884" s="125" t="e">
        <f>VLOOKUP(B884,#REF!,1,0)</f>
        <v>#REF!</v>
      </c>
      <c r="K884" s="125" t="e">
        <f>VLOOKUP(B884,#REF!,1,0)</f>
        <v>#REF!</v>
      </c>
    </row>
    <row r="885" spans="1:11" s="125" customFormat="1">
      <c r="A885" s="34">
        <v>6</v>
      </c>
      <c r="B885" s="35" t="s">
        <v>13473</v>
      </c>
      <c r="C885" s="34" t="s">
        <v>14488</v>
      </c>
      <c r="D885" s="35" t="s">
        <v>14489</v>
      </c>
      <c r="E885" s="36">
        <v>0</v>
      </c>
      <c r="F885" s="149"/>
      <c r="G885" s="36">
        <v>2372.0300000000002</v>
      </c>
      <c r="H885" s="36">
        <v>0</v>
      </c>
      <c r="I885" s="36">
        <v>-2372.0300000000002</v>
      </c>
      <c r="J885" s="125" t="e">
        <f>VLOOKUP(B885,#REF!,1,0)</f>
        <v>#REF!</v>
      </c>
      <c r="K885" s="125" t="e">
        <f>VLOOKUP(B885,#REF!,1,0)</f>
        <v>#REF!</v>
      </c>
    </row>
    <row r="886" spans="1:11" s="125" customFormat="1">
      <c r="A886" s="34">
        <v>6</v>
      </c>
      <c r="B886" s="35" t="s">
        <v>5184</v>
      </c>
      <c r="C886" s="34" t="s">
        <v>5185</v>
      </c>
      <c r="D886" s="35" t="s">
        <v>5186</v>
      </c>
      <c r="E886" s="36">
        <v>-4.04</v>
      </c>
      <c r="F886" s="149"/>
      <c r="G886" s="36">
        <v>0</v>
      </c>
      <c r="H886" s="36">
        <v>0</v>
      </c>
      <c r="I886" s="36">
        <v>-4.04</v>
      </c>
      <c r="J886" s="125" t="e">
        <f>VLOOKUP(B886,#REF!,1,0)</f>
        <v>#REF!</v>
      </c>
      <c r="K886" s="125" t="e">
        <f>VLOOKUP(B886,#REF!,1,0)</f>
        <v>#REF!</v>
      </c>
    </row>
    <row r="887" spans="1:11" s="125" customFormat="1">
      <c r="A887" s="34">
        <v>6</v>
      </c>
      <c r="B887" s="35" t="s">
        <v>5187</v>
      </c>
      <c r="C887" s="34" t="s">
        <v>5188</v>
      </c>
      <c r="D887" s="35" t="s">
        <v>5189</v>
      </c>
      <c r="E887" s="36">
        <v>-56584.41</v>
      </c>
      <c r="F887" s="149"/>
      <c r="G887" s="36">
        <v>11140.68</v>
      </c>
      <c r="H887" s="36">
        <v>0</v>
      </c>
      <c r="I887" s="36">
        <v>-67725.09</v>
      </c>
      <c r="J887" s="125" t="e">
        <f>VLOOKUP(B887,#REF!,1,0)</f>
        <v>#REF!</v>
      </c>
      <c r="K887" s="125" t="e">
        <f>VLOOKUP(B887,#REF!,1,0)</f>
        <v>#REF!</v>
      </c>
    </row>
    <row r="888" spans="1:11" s="125" customFormat="1">
      <c r="A888" s="34">
        <v>6</v>
      </c>
      <c r="B888" s="35" t="s">
        <v>5190</v>
      </c>
      <c r="C888" s="34" t="s">
        <v>5191</v>
      </c>
      <c r="D888" s="35" t="s">
        <v>3334</v>
      </c>
      <c r="E888" s="36">
        <v>-5987.36</v>
      </c>
      <c r="F888" s="149"/>
      <c r="G888" s="36">
        <v>1496.84</v>
      </c>
      <c r="H888" s="36">
        <v>0</v>
      </c>
      <c r="I888" s="36">
        <v>-7484.2</v>
      </c>
      <c r="J888" s="125" t="e">
        <f>VLOOKUP(B888,#REF!,1,0)</f>
        <v>#REF!</v>
      </c>
      <c r="K888" s="125" t="e">
        <f>VLOOKUP(B888,#REF!,1,0)</f>
        <v>#REF!</v>
      </c>
    </row>
    <row r="889" spans="1:11" s="125" customFormat="1">
      <c r="A889" s="34">
        <v>6</v>
      </c>
      <c r="B889" s="35" t="s">
        <v>5192</v>
      </c>
      <c r="C889" s="34" t="s">
        <v>5193</v>
      </c>
      <c r="D889" s="35" t="s">
        <v>4294</v>
      </c>
      <c r="E889" s="36">
        <v>-115161.46</v>
      </c>
      <c r="F889" s="149"/>
      <c r="G889" s="36">
        <v>38307.160000000003</v>
      </c>
      <c r="H889" s="36">
        <v>13265.22</v>
      </c>
      <c r="I889" s="36">
        <v>-140203.4</v>
      </c>
      <c r="J889" s="125" t="e">
        <f>VLOOKUP(B889,#REF!,1,0)</f>
        <v>#REF!</v>
      </c>
      <c r="K889" s="125" t="e">
        <f>VLOOKUP(B889,#REF!,1,0)</f>
        <v>#REF!</v>
      </c>
    </row>
    <row r="890" spans="1:11" s="125" customFormat="1">
      <c r="A890" s="34">
        <v>3</v>
      </c>
      <c r="B890" s="35" t="s">
        <v>5194</v>
      </c>
      <c r="C890" s="34" t="s">
        <v>1</v>
      </c>
      <c r="D890" s="35" t="s">
        <v>5195</v>
      </c>
      <c r="E890" s="36">
        <v>-3554272.14</v>
      </c>
      <c r="F890" s="149"/>
      <c r="G890" s="36">
        <v>748379.78</v>
      </c>
      <c r="H890" s="36">
        <v>530470.19999999995</v>
      </c>
      <c r="I890" s="36">
        <v>-3772181.72</v>
      </c>
      <c r="J890" s="144" t="e">
        <f>VLOOKUP(B890,#REF!,1,0)</f>
        <v>#REF!</v>
      </c>
      <c r="K890" s="125" t="e">
        <f>VLOOKUP(B890,#REF!,1,0)</f>
        <v>#REF!</v>
      </c>
    </row>
    <row r="891" spans="1:11" s="125" customFormat="1">
      <c r="A891" s="34">
        <v>4</v>
      </c>
      <c r="B891" s="35" t="s">
        <v>5196</v>
      </c>
      <c r="C891" s="34" t="s">
        <v>1</v>
      </c>
      <c r="D891" s="35" t="s">
        <v>5197</v>
      </c>
      <c r="E891" s="36">
        <v>-186556.4</v>
      </c>
      <c r="F891" s="149"/>
      <c r="G891" s="36">
        <v>39973.96</v>
      </c>
      <c r="H891" s="36">
        <v>41627.51</v>
      </c>
      <c r="I891" s="36">
        <v>-184902.85</v>
      </c>
      <c r="J891" s="125" t="e">
        <f>VLOOKUP(B891,#REF!,1,0)</f>
        <v>#REF!</v>
      </c>
      <c r="K891" s="125" t="e">
        <f>VLOOKUP(B891,#REF!,1,0)</f>
        <v>#REF!</v>
      </c>
    </row>
    <row r="892" spans="1:11" s="125" customFormat="1">
      <c r="A892" s="34">
        <v>6</v>
      </c>
      <c r="B892" s="35" t="s">
        <v>5198</v>
      </c>
      <c r="C892" s="34" t="s">
        <v>5199</v>
      </c>
      <c r="D892" s="35" t="s">
        <v>5200</v>
      </c>
      <c r="E892" s="36">
        <v>-186556.4</v>
      </c>
      <c r="F892" s="149"/>
      <c r="G892" s="36">
        <v>39973.96</v>
      </c>
      <c r="H892" s="36">
        <v>41627.51</v>
      </c>
      <c r="I892" s="36">
        <v>-184902.85</v>
      </c>
      <c r="J892" s="125" t="e">
        <f>VLOOKUP(B892,#REF!,1,0)</f>
        <v>#REF!</v>
      </c>
      <c r="K892" s="125" t="e">
        <f>VLOOKUP(B892,#REF!,1,0)</f>
        <v>#REF!</v>
      </c>
    </row>
    <row r="893" spans="1:11" s="125" customFormat="1">
      <c r="A893" s="34">
        <v>4</v>
      </c>
      <c r="B893" s="35" t="s">
        <v>5201</v>
      </c>
      <c r="C893" s="34" t="s">
        <v>1</v>
      </c>
      <c r="D893" s="35" t="s">
        <v>5202</v>
      </c>
      <c r="E893" s="36">
        <v>-3213492.99</v>
      </c>
      <c r="F893" s="149"/>
      <c r="G893" s="36">
        <v>648640.53</v>
      </c>
      <c r="H893" s="36">
        <v>418111.36</v>
      </c>
      <c r="I893" s="36">
        <v>-3444022.16</v>
      </c>
      <c r="J893" s="125" t="e">
        <f>VLOOKUP(B893,#REF!,1,0)</f>
        <v>#REF!</v>
      </c>
      <c r="K893" s="125" t="e">
        <f>VLOOKUP(B893,#REF!,1,0)</f>
        <v>#REF!</v>
      </c>
    </row>
    <row r="894" spans="1:11" s="125" customFormat="1">
      <c r="A894" s="34">
        <v>5</v>
      </c>
      <c r="B894" s="35" t="s">
        <v>5203</v>
      </c>
      <c r="C894" s="34" t="s">
        <v>1</v>
      </c>
      <c r="D894" s="35" t="s">
        <v>5204</v>
      </c>
      <c r="E894" s="36">
        <v>-3130341.3</v>
      </c>
      <c r="F894" s="149"/>
      <c r="G894" s="36">
        <v>619551.38</v>
      </c>
      <c r="H894" s="36">
        <v>409890.74</v>
      </c>
      <c r="I894" s="36">
        <v>-3340001.94</v>
      </c>
      <c r="J894" s="125" t="e">
        <f>VLOOKUP(B894,#REF!,1,0)</f>
        <v>#REF!</v>
      </c>
      <c r="K894" s="125" t="e">
        <f>VLOOKUP(B894,#REF!,1,0)</f>
        <v>#REF!</v>
      </c>
    </row>
    <row r="895" spans="1:11" s="125" customFormat="1">
      <c r="A895" s="34">
        <v>6</v>
      </c>
      <c r="B895" s="35" t="s">
        <v>5205</v>
      </c>
      <c r="C895" s="34" t="s">
        <v>5206</v>
      </c>
      <c r="D895" s="35" t="s">
        <v>4714</v>
      </c>
      <c r="E895" s="36">
        <v>-805804.01</v>
      </c>
      <c r="F895" s="149"/>
      <c r="G895" s="36">
        <v>289132.42</v>
      </c>
      <c r="H895" s="36">
        <v>173079.81</v>
      </c>
      <c r="I895" s="36">
        <v>-921856.62</v>
      </c>
      <c r="J895" s="125" t="e">
        <f>VLOOKUP(B895,#REF!,1,0)</f>
        <v>#REF!</v>
      </c>
      <c r="K895" s="125" t="e">
        <f>VLOOKUP(B895,#REF!,1,0)</f>
        <v>#REF!</v>
      </c>
    </row>
    <row r="896" spans="1:11" s="125" customFormat="1">
      <c r="A896" s="34">
        <v>6</v>
      </c>
      <c r="B896" s="35" t="s">
        <v>5207</v>
      </c>
      <c r="C896" s="34" t="s">
        <v>5208</v>
      </c>
      <c r="D896" s="35" t="s">
        <v>5209</v>
      </c>
      <c r="E896" s="36">
        <v>-19007.48</v>
      </c>
      <c r="F896" s="149"/>
      <c r="G896" s="36">
        <v>787.65</v>
      </c>
      <c r="H896" s="36">
        <v>1672.56</v>
      </c>
      <c r="I896" s="36">
        <v>-18122.57</v>
      </c>
      <c r="J896" s="125" t="e">
        <f>VLOOKUP(B896,#REF!,1,0)</f>
        <v>#REF!</v>
      </c>
      <c r="K896" s="125" t="e">
        <f>VLOOKUP(B896,#REF!,1,0)</f>
        <v>#REF!</v>
      </c>
    </row>
    <row r="897" spans="1:11" s="125" customFormat="1">
      <c r="A897" s="34">
        <v>6</v>
      </c>
      <c r="B897" s="35" t="s">
        <v>5213</v>
      </c>
      <c r="C897" s="34" t="s">
        <v>5214</v>
      </c>
      <c r="D897" s="35" t="s">
        <v>5215</v>
      </c>
      <c r="E897" s="36">
        <v>-105490.67</v>
      </c>
      <c r="F897" s="149"/>
      <c r="G897" s="36">
        <v>1861.9</v>
      </c>
      <c r="H897" s="36">
        <v>1641.5</v>
      </c>
      <c r="I897" s="36">
        <v>-105711.07</v>
      </c>
      <c r="J897" s="125" t="e">
        <f>VLOOKUP(B897,#REF!,1,0)</f>
        <v>#REF!</v>
      </c>
      <c r="K897" s="125" t="e">
        <f>VLOOKUP(B897,#REF!,1,0)</f>
        <v>#REF!</v>
      </c>
    </row>
    <row r="898" spans="1:11" s="125" customFormat="1">
      <c r="A898" s="34">
        <v>6</v>
      </c>
      <c r="B898" s="35" t="s">
        <v>5216</v>
      </c>
      <c r="C898" s="34" t="s">
        <v>5217</v>
      </c>
      <c r="D898" s="35" t="s">
        <v>5218</v>
      </c>
      <c r="E898" s="36">
        <v>-4195.92</v>
      </c>
      <c r="F898" s="149"/>
      <c r="G898" s="36">
        <v>84.61</v>
      </c>
      <c r="H898" s="36">
        <v>34.14</v>
      </c>
      <c r="I898" s="36">
        <v>-4246.3900000000003</v>
      </c>
      <c r="J898" s="125" t="e">
        <f>VLOOKUP(B898,#REF!,1,0)</f>
        <v>#REF!</v>
      </c>
      <c r="K898" s="125" t="e">
        <f>VLOOKUP(B898,#REF!,1,0)</f>
        <v>#REF!</v>
      </c>
    </row>
    <row r="899" spans="1:11" s="125" customFormat="1">
      <c r="A899" s="34">
        <v>6</v>
      </c>
      <c r="B899" s="35" t="s">
        <v>5219</v>
      </c>
      <c r="C899" s="34" t="s">
        <v>5220</v>
      </c>
      <c r="D899" s="35" t="s">
        <v>5221</v>
      </c>
      <c r="E899" s="36">
        <v>-1252785.25</v>
      </c>
      <c r="F899" s="149"/>
      <c r="G899" s="36">
        <v>183593.58</v>
      </c>
      <c r="H899" s="36">
        <v>105914</v>
      </c>
      <c r="I899" s="36">
        <v>-1330464.83</v>
      </c>
      <c r="J899" s="125" t="e">
        <f>VLOOKUP(B899,#REF!,1,0)</f>
        <v>#REF!</v>
      </c>
      <c r="K899" s="125" t="e">
        <f>VLOOKUP(B899,#REF!,1,0)</f>
        <v>#REF!</v>
      </c>
    </row>
    <row r="900" spans="1:11" s="125" customFormat="1">
      <c r="A900" s="34">
        <v>6</v>
      </c>
      <c r="B900" s="35" t="s">
        <v>5222</v>
      </c>
      <c r="C900" s="34" t="s">
        <v>5223</v>
      </c>
      <c r="D900" s="35" t="s">
        <v>5224</v>
      </c>
      <c r="E900" s="36">
        <v>-1179.19</v>
      </c>
      <c r="F900" s="149"/>
      <c r="G900" s="36">
        <v>0</v>
      </c>
      <c r="H900" s="36">
        <v>155.6</v>
      </c>
      <c r="I900" s="36">
        <v>-1023.59</v>
      </c>
      <c r="J900" s="125" t="e">
        <f>VLOOKUP(B900,#REF!,1,0)</f>
        <v>#REF!</v>
      </c>
      <c r="K900" s="125" t="e">
        <f>VLOOKUP(B900,#REF!,1,0)</f>
        <v>#REF!</v>
      </c>
    </row>
    <row r="901" spans="1:11" s="125" customFormat="1">
      <c r="A901" s="34">
        <v>6</v>
      </c>
      <c r="B901" s="35" t="s">
        <v>5225</v>
      </c>
      <c r="C901" s="34" t="s">
        <v>5226</v>
      </c>
      <c r="D901" s="35" t="s">
        <v>5227</v>
      </c>
      <c r="E901" s="36">
        <v>-941878.78</v>
      </c>
      <c r="F901" s="149"/>
      <c r="G901" s="36">
        <v>144091.22</v>
      </c>
      <c r="H901" s="36">
        <v>127393.13</v>
      </c>
      <c r="I901" s="36">
        <v>-958576.87</v>
      </c>
      <c r="J901" s="125" t="e">
        <f>VLOOKUP(B901,#REF!,1,0)</f>
        <v>#REF!</v>
      </c>
      <c r="K901" s="125" t="e">
        <f>VLOOKUP(B901,#REF!,1,0)</f>
        <v>#REF!</v>
      </c>
    </row>
    <row r="902" spans="1:11" s="125" customFormat="1">
      <c r="A902" s="34">
        <v>5</v>
      </c>
      <c r="B902" s="35" t="s">
        <v>5228</v>
      </c>
      <c r="C902" s="34" t="s">
        <v>1</v>
      </c>
      <c r="D902" s="35" t="s">
        <v>5229</v>
      </c>
      <c r="E902" s="36">
        <v>-59522.21</v>
      </c>
      <c r="F902" s="149"/>
      <c r="G902" s="36">
        <v>16072.94</v>
      </c>
      <c r="H902" s="36">
        <v>8220.6200000000008</v>
      </c>
      <c r="I902" s="36">
        <v>-67374.53</v>
      </c>
      <c r="J902" s="125" t="e">
        <f>VLOOKUP(B902,#REF!,1,0)</f>
        <v>#REF!</v>
      </c>
      <c r="K902" s="125" t="e">
        <f>VLOOKUP(B902,#REF!,1,0)</f>
        <v>#REF!</v>
      </c>
    </row>
    <row r="903" spans="1:11" s="125" customFormat="1">
      <c r="A903" s="34">
        <v>6</v>
      </c>
      <c r="B903" s="35" t="s">
        <v>5230</v>
      </c>
      <c r="C903" s="34" t="s">
        <v>5231</v>
      </c>
      <c r="D903" s="35" t="s">
        <v>4728</v>
      </c>
      <c r="E903" s="36">
        <v>-59522.21</v>
      </c>
      <c r="F903" s="149"/>
      <c r="G903" s="36">
        <v>16072.94</v>
      </c>
      <c r="H903" s="36">
        <v>8220.6200000000008</v>
      </c>
      <c r="I903" s="36">
        <v>-67374.53</v>
      </c>
      <c r="J903" s="125" t="e">
        <f>VLOOKUP(B903,#REF!,1,0)</f>
        <v>#REF!</v>
      </c>
      <c r="K903" s="125" t="e">
        <f>VLOOKUP(B903,#REF!,1,0)</f>
        <v>#REF!</v>
      </c>
    </row>
    <row r="904" spans="1:11" s="125" customFormat="1">
      <c r="A904" s="34">
        <v>5</v>
      </c>
      <c r="B904" s="35" t="s">
        <v>5232</v>
      </c>
      <c r="C904" s="34" t="s">
        <v>1</v>
      </c>
      <c r="D904" s="35" t="s">
        <v>5233</v>
      </c>
      <c r="E904" s="36">
        <v>-23629.48</v>
      </c>
      <c r="F904" s="149"/>
      <c r="G904" s="36">
        <v>13016.21</v>
      </c>
      <c r="H904" s="36">
        <v>0</v>
      </c>
      <c r="I904" s="36">
        <v>-36645.69</v>
      </c>
      <c r="J904" s="125" t="e">
        <f>VLOOKUP(B904,#REF!,1,0)</f>
        <v>#REF!</v>
      </c>
      <c r="K904" s="125" t="e">
        <f>VLOOKUP(B904,#REF!,1,0)</f>
        <v>#REF!</v>
      </c>
    </row>
    <row r="905" spans="1:11" s="125" customFormat="1">
      <c r="A905" s="34">
        <v>6</v>
      </c>
      <c r="B905" s="35" t="s">
        <v>5234</v>
      </c>
      <c r="C905" s="34" t="s">
        <v>5235</v>
      </c>
      <c r="D905" s="35" t="s">
        <v>5236</v>
      </c>
      <c r="E905" s="36">
        <v>-14738.44</v>
      </c>
      <c r="F905" s="149"/>
      <c r="G905" s="36">
        <v>13016.21</v>
      </c>
      <c r="H905" s="36">
        <v>0</v>
      </c>
      <c r="I905" s="36">
        <v>-27754.65</v>
      </c>
      <c r="J905" s="125" t="e">
        <f>VLOOKUP(B905,#REF!,1,0)</f>
        <v>#REF!</v>
      </c>
      <c r="K905" s="125" t="e">
        <f>VLOOKUP(B905,#REF!,1,0)</f>
        <v>#REF!</v>
      </c>
    </row>
    <row r="906" spans="1:11" s="125" customFormat="1">
      <c r="A906" s="34">
        <v>6</v>
      </c>
      <c r="B906" s="35" t="s">
        <v>5237</v>
      </c>
      <c r="C906" s="34" t="s">
        <v>5238</v>
      </c>
      <c r="D906" s="35" t="s">
        <v>5239</v>
      </c>
      <c r="E906" s="36">
        <v>-8891.0400000000009</v>
      </c>
      <c r="F906" s="149"/>
      <c r="G906" s="36">
        <v>0</v>
      </c>
      <c r="H906" s="36">
        <v>0</v>
      </c>
      <c r="I906" s="36">
        <v>-8891.0400000000009</v>
      </c>
      <c r="J906" s="125" t="e">
        <f>VLOOKUP(B906,#REF!,1,0)</f>
        <v>#REF!</v>
      </c>
      <c r="K906" s="125" t="e">
        <f>VLOOKUP(B906,#REF!,1,0)</f>
        <v>#REF!</v>
      </c>
    </row>
    <row r="907" spans="1:11" s="125" customFormat="1">
      <c r="A907" s="34">
        <v>4</v>
      </c>
      <c r="B907" s="35" t="s">
        <v>5242</v>
      </c>
      <c r="C907" s="34" t="s">
        <v>1</v>
      </c>
      <c r="D907" s="35" t="s">
        <v>5243</v>
      </c>
      <c r="E907" s="36">
        <v>-154222.75</v>
      </c>
      <c r="F907" s="149"/>
      <c r="G907" s="36">
        <v>59765.29</v>
      </c>
      <c r="H907" s="36">
        <v>70731.33</v>
      </c>
      <c r="I907" s="36">
        <v>-143256.71</v>
      </c>
      <c r="J907" s="125" t="e">
        <f>VLOOKUP(B907,#REF!,1,0)</f>
        <v>#REF!</v>
      </c>
      <c r="K907" s="125" t="e">
        <f>VLOOKUP(B907,#REF!,1,0)</f>
        <v>#REF!</v>
      </c>
    </row>
    <row r="908" spans="1:11" s="125" customFormat="1">
      <c r="A908" s="34">
        <v>5</v>
      </c>
      <c r="B908" s="35" t="s">
        <v>5244</v>
      </c>
      <c r="C908" s="34" t="s">
        <v>1</v>
      </c>
      <c r="D908" s="35" t="s">
        <v>5245</v>
      </c>
      <c r="E908" s="36">
        <v>-5346.68</v>
      </c>
      <c r="F908" s="149"/>
      <c r="G908" s="36">
        <v>7600</v>
      </c>
      <c r="H908" s="36">
        <v>0</v>
      </c>
      <c r="I908" s="36">
        <v>-12946.68</v>
      </c>
      <c r="J908" s="125" t="e">
        <f>VLOOKUP(B908,#REF!,1,0)</f>
        <v>#REF!</v>
      </c>
      <c r="K908" s="125" t="e">
        <f>VLOOKUP(B908,#REF!,1,0)</f>
        <v>#REF!</v>
      </c>
    </row>
    <row r="909" spans="1:11" s="125" customFormat="1">
      <c r="A909" s="34">
        <v>6</v>
      </c>
      <c r="B909" s="35" t="s">
        <v>13856</v>
      </c>
      <c r="C909" s="34" t="s">
        <v>14490</v>
      </c>
      <c r="D909" s="35" t="s">
        <v>14491</v>
      </c>
      <c r="E909" s="36">
        <v>0</v>
      </c>
      <c r="F909" s="149"/>
      <c r="G909" s="36">
        <v>7600</v>
      </c>
      <c r="H909" s="36">
        <v>0</v>
      </c>
      <c r="I909" s="36">
        <v>-7600</v>
      </c>
      <c r="J909" s="125" t="e">
        <f>VLOOKUP(B909,#REF!,1,0)</f>
        <v>#REF!</v>
      </c>
      <c r="K909" s="125" t="e">
        <f>VLOOKUP(B909,#REF!,1,0)</f>
        <v>#REF!</v>
      </c>
    </row>
    <row r="910" spans="1:11" s="125" customFormat="1">
      <c r="A910" s="34">
        <v>6</v>
      </c>
      <c r="B910" s="35" t="s">
        <v>5246</v>
      </c>
      <c r="C910" s="34" t="s">
        <v>5247</v>
      </c>
      <c r="D910" s="35" t="s">
        <v>4309</v>
      </c>
      <c r="E910" s="36">
        <v>-5346.68</v>
      </c>
      <c r="F910" s="149"/>
      <c r="G910" s="36">
        <v>0</v>
      </c>
      <c r="H910" s="36">
        <v>0</v>
      </c>
      <c r="I910" s="36">
        <v>-5346.68</v>
      </c>
      <c r="J910" s="125" t="e">
        <f>VLOOKUP(B910,#REF!,1,0)</f>
        <v>#REF!</v>
      </c>
      <c r="K910" s="125" t="e">
        <f>VLOOKUP(B910,#REF!,1,0)</f>
        <v>#REF!</v>
      </c>
    </row>
    <row r="911" spans="1:11" s="125" customFormat="1">
      <c r="A911" s="34">
        <v>5</v>
      </c>
      <c r="B911" s="35" t="s">
        <v>5248</v>
      </c>
      <c r="C911" s="34" t="s">
        <v>1</v>
      </c>
      <c r="D911" s="35" t="s">
        <v>5249</v>
      </c>
      <c r="E911" s="36">
        <v>-148876.07</v>
      </c>
      <c r="F911" s="149"/>
      <c r="G911" s="36">
        <v>52165.29</v>
      </c>
      <c r="H911" s="36">
        <v>70731.33</v>
      </c>
      <c r="I911" s="36">
        <v>-130310.03</v>
      </c>
      <c r="J911" s="125" t="e">
        <f>VLOOKUP(B911,#REF!,1,0)</f>
        <v>#REF!</v>
      </c>
      <c r="K911" s="125" t="e">
        <f>VLOOKUP(B911,#REF!,1,0)</f>
        <v>#REF!</v>
      </c>
    </row>
    <row r="912" spans="1:11" s="125" customFormat="1">
      <c r="A912" s="34">
        <v>6</v>
      </c>
      <c r="B912" s="35" t="s">
        <v>5250</v>
      </c>
      <c r="C912" s="34" t="s">
        <v>5251</v>
      </c>
      <c r="D912" s="35" t="s">
        <v>4329</v>
      </c>
      <c r="E912" s="36">
        <v>-148876.07</v>
      </c>
      <c r="F912" s="149"/>
      <c r="G912" s="36">
        <v>52165.29</v>
      </c>
      <c r="H912" s="36">
        <v>70731.33</v>
      </c>
      <c r="I912" s="36">
        <v>-130310.03</v>
      </c>
      <c r="J912" s="125" t="e">
        <f>VLOOKUP(B912,#REF!,1,0)</f>
        <v>#REF!</v>
      </c>
      <c r="K912" s="125" t="e">
        <f>VLOOKUP(B912,#REF!,1,0)</f>
        <v>#REF!</v>
      </c>
    </row>
    <row r="913" spans="1:11" s="125" customFormat="1">
      <c r="A913" s="34">
        <v>3</v>
      </c>
      <c r="B913" s="35" t="s">
        <v>5252</v>
      </c>
      <c r="C913" s="34" t="s">
        <v>1</v>
      </c>
      <c r="D913" s="35" t="s">
        <v>5253</v>
      </c>
      <c r="E913" s="36">
        <v>-687888.79</v>
      </c>
      <c r="F913" s="149"/>
      <c r="G913" s="36">
        <v>201625.06</v>
      </c>
      <c r="H913" s="36">
        <v>33534.800000000003</v>
      </c>
      <c r="I913" s="36">
        <v>-855979.05</v>
      </c>
      <c r="J913" s="125" t="e">
        <f>VLOOKUP(B913,#REF!,1,0)</f>
        <v>#REF!</v>
      </c>
      <c r="K913" s="125" t="e">
        <f>VLOOKUP(B913,#REF!,1,0)</f>
        <v>#REF!</v>
      </c>
    </row>
    <row r="914" spans="1:11" s="125" customFormat="1">
      <c r="A914" s="34">
        <v>4</v>
      </c>
      <c r="B914" s="35" t="s">
        <v>5254</v>
      </c>
      <c r="C914" s="34" t="s">
        <v>1</v>
      </c>
      <c r="D914" s="35" t="s">
        <v>5255</v>
      </c>
      <c r="E914" s="36">
        <v>-46169.120000000003</v>
      </c>
      <c r="F914" s="149"/>
      <c r="G914" s="36">
        <v>32198.12</v>
      </c>
      <c r="H914" s="36">
        <v>20315.759999999998</v>
      </c>
      <c r="I914" s="36">
        <v>-58051.48</v>
      </c>
      <c r="J914" s="144" t="e">
        <f>VLOOKUP(B914,#REF!,1,0)</f>
        <v>#REF!</v>
      </c>
      <c r="K914" s="125" t="e">
        <f>VLOOKUP(B914,#REF!,1,0)</f>
        <v>#REF!</v>
      </c>
    </row>
    <row r="915" spans="1:11" s="125" customFormat="1">
      <c r="A915" s="34">
        <v>6</v>
      </c>
      <c r="B915" s="35" t="s">
        <v>5256</v>
      </c>
      <c r="C915" s="34" t="s">
        <v>5257</v>
      </c>
      <c r="D915" s="35" t="s">
        <v>5258</v>
      </c>
      <c r="E915" s="36">
        <v>-46169.120000000003</v>
      </c>
      <c r="F915" s="149"/>
      <c r="G915" s="36">
        <v>32198.12</v>
      </c>
      <c r="H915" s="36">
        <v>20315.759999999998</v>
      </c>
      <c r="I915" s="36">
        <v>-58051.48</v>
      </c>
      <c r="J915" s="125" t="e">
        <f>VLOOKUP(B915,#REF!,1,0)</f>
        <v>#REF!</v>
      </c>
      <c r="K915" s="125" t="e">
        <f>VLOOKUP(B915,#REF!,1,0)</f>
        <v>#REF!</v>
      </c>
    </row>
    <row r="916" spans="1:11" s="125" customFormat="1">
      <c r="A916" s="34">
        <v>4</v>
      </c>
      <c r="B916" s="35" t="s">
        <v>5259</v>
      </c>
      <c r="C916" s="34" t="s">
        <v>1</v>
      </c>
      <c r="D916" s="35" t="s">
        <v>5260</v>
      </c>
      <c r="E916" s="36">
        <v>-43565.42</v>
      </c>
      <c r="F916" s="149"/>
      <c r="G916" s="36">
        <v>11083.79</v>
      </c>
      <c r="H916" s="36">
        <v>0</v>
      </c>
      <c r="I916" s="36">
        <v>-54649.21</v>
      </c>
      <c r="J916" s="125" t="e">
        <f>VLOOKUP(B916,#REF!,1,0)</f>
        <v>#REF!</v>
      </c>
      <c r="K916" s="125" t="e">
        <f>VLOOKUP(B916,#REF!,1,0)</f>
        <v>#REF!</v>
      </c>
    </row>
    <row r="917" spans="1:11" s="125" customFormat="1">
      <c r="A917" s="34">
        <v>6</v>
      </c>
      <c r="B917" s="35" t="s">
        <v>5261</v>
      </c>
      <c r="C917" s="34" t="s">
        <v>5262</v>
      </c>
      <c r="D917" s="35" t="s">
        <v>5263</v>
      </c>
      <c r="E917" s="36">
        <v>-43565.42</v>
      </c>
      <c r="F917" s="149"/>
      <c r="G917" s="36">
        <v>11083.79</v>
      </c>
      <c r="H917" s="36">
        <v>0</v>
      </c>
      <c r="I917" s="36">
        <v>-54649.21</v>
      </c>
      <c r="J917" s="125" t="e">
        <f>VLOOKUP(B917,#REF!,1,0)</f>
        <v>#REF!</v>
      </c>
      <c r="K917" s="125" t="e">
        <f>VLOOKUP(B917,#REF!,1,0)</f>
        <v>#REF!</v>
      </c>
    </row>
    <row r="918" spans="1:11" s="125" customFormat="1">
      <c r="A918" s="34">
        <v>4</v>
      </c>
      <c r="B918" s="35" t="s">
        <v>5264</v>
      </c>
      <c r="C918" s="34" t="s">
        <v>1</v>
      </c>
      <c r="D918" s="35" t="s">
        <v>5265</v>
      </c>
      <c r="E918" s="36">
        <v>-12656.87</v>
      </c>
      <c r="F918" s="149"/>
      <c r="G918" s="36">
        <v>7694.57</v>
      </c>
      <c r="H918" s="36">
        <v>13219.04</v>
      </c>
      <c r="I918" s="36">
        <v>-7132.4</v>
      </c>
      <c r="J918" s="125" t="e">
        <f>VLOOKUP(B918,#REF!,1,0)</f>
        <v>#REF!</v>
      </c>
      <c r="K918" s="125" t="e">
        <f>VLOOKUP(B918,#REF!,1,0)</f>
        <v>#REF!</v>
      </c>
    </row>
    <row r="919" spans="1:11" s="125" customFormat="1">
      <c r="A919" s="34">
        <v>6</v>
      </c>
      <c r="B919" s="35" t="s">
        <v>5266</v>
      </c>
      <c r="C919" s="34" t="s">
        <v>5267</v>
      </c>
      <c r="D919" s="35" t="s">
        <v>5268</v>
      </c>
      <c r="E919" s="36">
        <v>-5577.49</v>
      </c>
      <c r="F919" s="149"/>
      <c r="G919" s="36">
        <v>5893.45</v>
      </c>
      <c r="H919" s="36">
        <v>13219.04</v>
      </c>
      <c r="I919" s="36">
        <v>1748.1</v>
      </c>
      <c r="J919" s="125" t="e">
        <f>VLOOKUP(B919,#REF!,1,0)</f>
        <v>#REF!</v>
      </c>
      <c r="K919" s="125" t="e">
        <f>VLOOKUP(B919,#REF!,1,0)</f>
        <v>#REF!</v>
      </c>
    </row>
    <row r="920" spans="1:11" s="125" customFormat="1">
      <c r="A920" s="34">
        <v>6</v>
      </c>
      <c r="B920" s="35" t="s">
        <v>5269</v>
      </c>
      <c r="C920" s="34" t="s">
        <v>5270</v>
      </c>
      <c r="D920" s="35" t="s">
        <v>5271</v>
      </c>
      <c r="E920" s="36">
        <v>-7079.38</v>
      </c>
      <c r="F920" s="149"/>
      <c r="G920" s="36">
        <v>1801.12</v>
      </c>
      <c r="H920" s="36">
        <v>0</v>
      </c>
      <c r="I920" s="36">
        <v>-8880.5</v>
      </c>
      <c r="J920" s="125" t="e">
        <f>VLOOKUP(B920,#REF!,1,0)</f>
        <v>#REF!</v>
      </c>
      <c r="K920" s="125" t="e">
        <f>VLOOKUP(B920,#REF!,1,0)</f>
        <v>#REF!</v>
      </c>
    </row>
    <row r="921" spans="1:11" s="125" customFormat="1">
      <c r="A921" s="34">
        <v>4</v>
      </c>
      <c r="B921" s="35" t="s">
        <v>5272</v>
      </c>
      <c r="C921" s="34" t="s">
        <v>1</v>
      </c>
      <c r="D921" s="35" t="s">
        <v>5273</v>
      </c>
      <c r="E921" s="36">
        <v>-11096.63</v>
      </c>
      <c r="F921" s="149"/>
      <c r="G921" s="36">
        <v>343.63</v>
      </c>
      <c r="H921" s="36">
        <v>0</v>
      </c>
      <c r="I921" s="36">
        <v>-11440.26</v>
      </c>
      <c r="J921" s="125" t="e">
        <f>VLOOKUP(B921,#REF!,1,0)</f>
        <v>#REF!</v>
      </c>
      <c r="K921" s="125" t="e">
        <f>VLOOKUP(B921,#REF!,1,0)</f>
        <v>#REF!</v>
      </c>
    </row>
    <row r="922" spans="1:11" s="125" customFormat="1">
      <c r="A922" s="34">
        <v>5</v>
      </c>
      <c r="B922" s="35" t="s">
        <v>5274</v>
      </c>
      <c r="C922" s="34" t="s">
        <v>1</v>
      </c>
      <c r="D922" s="35" t="s">
        <v>4565</v>
      </c>
      <c r="E922" s="36">
        <v>-11096.63</v>
      </c>
      <c r="F922" s="149"/>
      <c r="G922" s="36">
        <v>343.63</v>
      </c>
      <c r="H922" s="36">
        <v>0</v>
      </c>
      <c r="I922" s="36">
        <v>-11440.26</v>
      </c>
      <c r="J922" s="125" t="e">
        <f>VLOOKUP(B922,#REF!,1,0)</f>
        <v>#REF!</v>
      </c>
      <c r="K922" s="125" t="e">
        <f>VLOOKUP(B922,#REF!,1,0)</f>
        <v>#REF!</v>
      </c>
    </row>
    <row r="923" spans="1:11" s="125" customFormat="1">
      <c r="A923" s="34">
        <v>6</v>
      </c>
      <c r="B923" s="35" t="s">
        <v>5275</v>
      </c>
      <c r="C923" s="34" t="s">
        <v>5276</v>
      </c>
      <c r="D923" s="35" t="s">
        <v>5277</v>
      </c>
      <c r="E923" s="36">
        <v>-11096.63</v>
      </c>
      <c r="F923" s="149"/>
      <c r="G923" s="36">
        <v>343.63</v>
      </c>
      <c r="H923" s="36">
        <v>0</v>
      </c>
      <c r="I923" s="36">
        <v>-11440.26</v>
      </c>
      <c r="J923" s="125" t="e">
        <f>VLOOKUP(B923,#REF!,1,0)</f>
        <v>#REF!</v>
      </c>
      <c r="K923" s="125" t="e">
        <f>VLOOKUP(B923,#REF!,1,0)</f>
        <v>#REF!</v>
      </c>
    </row>
    <row r="924" spans="1:11" s="125" customFormat="1">
      <c r="A924" s="34">
        <v>4</v>
      </c>
      <c r="B924" s="35" t="s">
        <v>5278</v>
      </c>
      <c r="C924" s="34" t="s">
        <v>1</v>
      </c>
      <c r="D924" s="35" t="s">
        <v>5279</v>
      </c>
      <c r="E924" s="36">
        <v>-574400.75</v>
      </c>
      <c r="F924" s="149"/>
      <c r="G924" s="36">
        <v>150304.95000000001</v>
      </c>
      <c r="H924" s="36">
        <v>0</v>
      </c>
      <c r="I924" s="36">
        <v>-724705.7</v>
      </c>
      <c r="J924" s="125" t="e">
        <f>VLOOKUP(B924,#REF!,1,0)</f>
        <v>#REF!</v>
      </c>
      <c r="K924" s="125" t="e">
        <f>VLOOKUP(B924,#REF!,1,0)</f>
        <v>#REF!</v>
      </c>
    </row>
    <row r="925" spans="1:11" s="125" customFormat="1">
      <c r="A925" s="34">
        <v>6</v>
      </c>
      <c r="B925" s="35" t="s">
        <v>5280</v>
      </c>
      <c r="C925" s="34" t="s">
        <v>5281</v>
      </c>
      <c r="D925" s="35" t="s">
        <v>5282</v>
      </c>
      <c r="E925" s="36">
        <v>-2678.62</v>
      </c>
      <c r="F925" s="149"/>
      <c r="G925" s="36">
        <v>983.52</v>
      </c>
      <c r="H925" s="36">
        <v>0</v>
      </c>
      <c r="I925" s="36">
        <v>-3662.14</v>
      </c>
      <c r="J925" s="125" t="e">
        <f>VLOOKUP(B925,#REF!,1,0)</f>
        <v>#REF!</v>
      </c>
      <c r="K925" s="125" t="e">
        <f>VLOOKUP(B925,#REF!,1,0)</f>
        <v>#REF!</v>
      </c>
    </row>
    <row r="926" spans="1:11" s="125" customFormat="1">
      <c r="A926" s="34">
        <v>6</v>
      </c>
      <c r="B926" s="35" t="s">
        <v>5283</v>
      </c>
      <c r="C926" s="34" t="s">
        <v>5284</v>
      </c>
      <c r="D926" s="35" t="s">
        <v>5285</v>
      </c>
      <c r="E926" s="36">
        <v>-1977.84</v>
      </c>
      <c r="F926" s="149"/>
      <c r="G926" s="36">
        <v>441.48</v>
      </c>
      <c r="H926" s="36">
        <v>0</v>
      </c>
      <c r="I926" s="36">
        <v>-2419.3200000000002</v>
      </c>
      <c r="J926" s="125" t="e">
        <f>VLOOKUP(B926,#REF!,1,0)</f>
        <v>#REF!</v>
      </c>
      <c r="K926" s="125" t="e">
        <f>VLOOKUP(B926,#REF!,1,0)</f>
        <v>#REF!</v>
      </c>
    </row>
    <row r="927" spans="1:11" s="125" customFormat="1">
      <c r="A927" s="34">
        <v>6</v>
      </c>
      <c r="B927" s="35" t="s">
        <v>5286</v>
      </c>
      <c r="C927" s="34" t="s">
        <v>5287</v>
      </c>
      <c r="D927" s="35" t="s">
        <v>5288</v>
      </c>
      <c r="E927" s="36">
        <v>-866.49</v>
      </c>
      <c r="F927" s="149"/>
      <c r="G927" s="36">
        <v>2414.98</v>
      </c>
      <c r="H927" s="36">
        <v>0</v>
      </c>
      <c r="I927" s="36">
        <v>-3281.47</v>
      </c>
      <c r="J927" s="125" t="e">
        <f>VLOOKUP(B927,#REF!,1,0)</f>
        <v>#REF!</v>
      </c>
      <c r="K927" s="125" t="e">
        <f>VLOOKUP(B927,#REF!,1,0)</f>
        <v>#REF!</v>
      </c>
    </row>
    <row r="928" spans="1:11" s="125" customFormat="1">
      <c r="A928" s="34">
        <v>6</v>
      </c>
      <c r="B928" s="35" t="s">
        <v>5939</v>
      </c>
      <c r="C928" s="34" t="s">
        <v>5940</v>
      </c>
      <c r="D928" s="35" t="s">
        <v>5941</v>
      </c>
      <c r="E928" s="36">
        <v>-238.36</v>
      </c>
      <c r="F928" s="149"/>
      <c r="G928" s="36">
        <v>64.14</v>
      </c>
      <c r="H928" s="36">
        <v>0</v>
      </c>
      <c r="I928" s="36">
        <v>-302.5</v>
      </c>
      <c r="J928" s="125" t="e">
        <f>VLOOKUP(B928,#REF!,1,0)</f>
        <v>#REF!</v>
      </c>
      <c r="K928" s="125" t="e">
        <f>VLOOKUP(B928,#REF!,1,0)</f>
        <v>#REF!</v>
      </c>
    </row>
    <row r="929" spans="1:11" s="125" customFormat="1">
      <c r="A929" s="34">
        <v>6</v>
      </c>
      <c r="B929" s="35" t="s">
        <v>5289</v>
      </c>
      <c r="C929" s="34" t="s">
        <v>5290</v>
      </c>
      <c r="D929" s="35" t="s">
        <v>5291</v>
      </c>
      <c r="E929" s="36">
        <v>-16.100000000000001</v>
      </c>
      <c r="F929" s="149"/>
      <c r="G929" s="36">
        <v>7.4</v>
      </c>
      <c r="H929" s="36">
        <v>0</v>
      </c>
      <c r="I929" s="36">
        <v>-23.5</v>
      </c>
      <c r="J929" s="125" t="e">
        <f>VLOOKUP(B929,#REF!,1,0)</f>
        <v>#REF!</v>
      </c>
      <c r="K929" s="125" t="e">
        <f>VLOOKUP(B929,#REF!,1,0)</f>
        <v>#REF!</v>
      </c>
    </row>
    <row r="930" spans="1:11" s="125" customFormat="1">
      <c r="A930" s="34">
        <v>6</v>
      </c>
      <c r="B930" s="35" t="s">
        <v>5292</v>
      </c>
      <c r="C930" s="34" t="s">
        <v>5293</v>
      </c>
      <c r="D930" s="35" t="s">
        <v>5294</v>
      </c>
      <c r="E930" s="36">
        <v>-182178.77</v>
      </c>
      <c r="F930" s="149"/>
      <c r="G930" s="36">
        <v>40333.800000000003</v>
      </c>
      <c r="H930" s="36">
        <v>0</v>
      </c>
      <c r="I930" s="36">
        <v>-222512.57</v>
      </c>
      <c r="J930" s="125" t="e">
        <f>VLOOKUP(B930,#REF!,1,0)</f>
        <v>#REF!</v>
      </c>
      <c r="K930" s="125" t="e">
        <f>VLOOKUP(B930,#REF!,1,0)</f>
        <v>#REF!</v>
      </c>
    </row>
    <row r="931" spans="1:11" s="125" customFormat="1">
      <c r="A931" s="34">
        <v>6</v>
      </c>
      <c r="B931" s="35" t="s">
        <v>5942</v>
      </c>
      <c r="C931" s="34" t="s">
        <v>5943</v>
      </c>
      <c r="D931" s="35" t="s">
        <v>5944</v>
      </c>
      <c r="E931" s="36">
        <v>-167.2</v>
      </c>
      <c r="F931" s="149"/>
      <c r="G931" s="36">
        <v>0</v>
      </c>
      <c r="H931" s="36">
        <v>0</v>
      </c>
      <c r="I931" s="36">
        <v>-167.2</v>
      </c>
      <c r="J931" s="125" t="e">
        <f>VLOOKUP(B931,#REF!,1,0)</f>
        <v>#REF!</v>
      </c>
      <c r="K931" s="125" t="e">
        <f>VLOOKUP(B931,#REF!,1,0)</f>
        <v>#REF!</v>
      </c>
    </row>
    <row r="932" spans="1:11" s="125" customFormat="1">
      <c r="A932" s="34">
        <v>6</v>
      </c>
      <c r="B932" s="35" t="s">
        <v>5295</v>
      </c>
      <c r="C932" s="34" t="s">
        <v>5296</v>
      </c>
      <c r="D932" s="35" t="s">
        <v>5297</v>
      </c>
      <c r="E932" s="36">
        <v>-8268.92</v>
      </c>
      <c r="F932" s="149"/>
      <c r="G932" s="36">
        <v>4857.12</v>
      </c>
      <c r="H932" s="36">
        <v>0</v>
      </c>
      <c r="I932" s="36">
        <v>-13126.04</v>
      </c>
      <c r="J932" s="125" t="e">
        <f>VLOOKUP(B932,#REF!,1,0)</f>
        <v>#REF!</v>
      </c>
      <c r="K932" s="125" t="e">
        <f>VLOOKUP(B932,#REF!,1,0)</f>
        <v>#REF!</v>
      </c>
    </row>
    <row r="933" spans="1:11" s="125" customFormat="1">
      <c r="A933" s="34">
        <v>6</v>
      </c>
      <c r="B933" s="35" t="s">
        <v>5301</v>
      </c>
      <c r="C933" s="34" t="s">
        <v>5302</v>
      </c>
      <c r="D933" s="35" t="s">
        <v>5303</v>
      </c>
      <c r="E933" s="36">
        <v>-846</v>
      </c>
      <c r="F933" s="149"/>
      <c r="G933" s="36">
        <v>108</v>
      </c>
      <c r="H933" s="36">
        <v>0</v>
      </c>
      <c r="I933" s="36">
        <v>-954</v>
      </c>
      <c r="J933" s="125" t="e">
        <f>VLOOKUP(B933,#REF!,1,0)</f>
        <v>#REF!</v>
      </c>
      <c r="K933" s="125" t="e">
        <f>VLOOKUP(B933,#REF!,1,0)</f>
        <v>#REF!</v>
      </c>
    </row>
    <row r="934" spans="1:11" s="125" customFormat="1">
      <c r="A934" s="34">
        <v>6</v>
      </c>
      <c r="B934" s="35" t="s">
        <v>5310</v>
      </c>
      <c r="C934" s="34" t="s">
        <v>5311</v>
      </c>
      <c r="D934" s="35" t="s">
        <v>5312</v>
      </c>
      <c r="E934" s="36">
        <v>-333445.09000000003</v>
      </c>
      <c r="F934" s="149"/>
      <c r="G934" s="36">
        <v>86808.1</v>
      </c>
      <c r="H934" s="36">
        <v>0</v>
      </c>
      <c r="I934" s="36">
        <v>-420253.19</v>
      </c>
      <c r="J934" s="125" t="e">
        <f>VLOOKUP(B934,#REF!,1,0)</f>
        <v>#REF!</v>
      </c>
      <c r="K934" s="125" t="e">
        <f>VLOOKUP(B934,#REF!,1,0)</f>
        <v>#REF!</v>
      </c>
    </row>
    <row r="935" spans="1:11" s="125" customFormat="1">
      <c r="A935" s="34">
        <v>6</v>
      </c>
      <c r="B935" s="35" t="s">
        <v>6043</v>
      </c>
      <c r="C935" s="34" t="s">
        <v>6044</v>
      </c>
      <c r="D935" s="35" t="s">
        <v>6045</v>
      </c>
      <c r="E935" s="36">
        <v>-48.35</v>
      </c>
      <c r="F935" s="149"/>
      <c r="G935" s="36">
        <v>0</v>
      </c>
      <c r="H935" s="36">
        <v>0</v>
      </c>
      <c r="I935" s="36">
        <v>-48.35</v>
      </c>
      <c r="J935" s="125" t="e">
        <f>VLOOKUP(B935,#REF!,1,0)</f>
        <v>#REF!</v>
      </c>
      <c r="K935" s="125" t="e">
        <f>VLOOKUP(B935,#REF!,1,0)</f>
        <v>#REF!</v>
      </c>
    </row>
    <row r="936" spans="1:11" s="125" customFormat="1">
      <c r="A936" s="34">
        <v>6</v>
      </c>
      <c r="B936" s="35" t="s">
        <v>5855</v>
      </c>
      <c r="C936" s="34" t="s">
        <v>5856</v>
      </c>
      <c r="D936" s="35" t="s">
        <v>5857</v>
      </c>
      <c r="E936" s="36">
        <v>-12606.55</v>
      </c>
      <c r="F936" s="149"/>
      <c r="G936" s="36">
        <v>0</v>
      </c>
      <c r="H936" s="36">
        <v>0</v>
      </c>
      <c r="I936" s="36">
        <v>-12606.55</v>
      </c>
      <c r="J936" s="125" t="e">
        <f>VLOOKUP(B936,#REF!,1,0)</f>
        <v>#REF!</v>
      </c>
      <c r="K936" s="125" t="e">
        <f>VLOOKUP(B936,#REF!,1,0)</f>
        <v>#REF!</v>
      </c>
    </row>
    <row r="937" spans="1:11" s="125" customFormat="1">
      <c r="A937" s="34">
        <v>6</v>
      </c>
      <c r="B937" s="35" t="s">
        <v>5313</v>
      </c>
      <c r="C937" s="34" t="s">
        <v>5314</v>
      </c>
      <c r="D937" s="35" t="s">
        <v>5315</v>
      </c>
      <c r="E937" s="36">
        <v>-1885.54</v>
      </c>
      <c r="F937" s="149"/>
      <c r="G937" s="36">
        <v>0</v>
      </c>
      <c r="H937" s="36">
        <v>0</v>
      </c>
      <c r="I937" s="36">
        <v>-1885.54</v>
      </c>
      <c r="J937" s="125" t="e">
        <f>VLOOKUP(B937,#REF!,1,0)</f>
        <v>#REF!</v>
      </c>
      <c r="K937" s="125" t="e">
        <f>VLOOKUP(B937,#REF!,1,0)</f>
        <v>#REF!</v>
      </c>
    </row>
    <row r="938" spans="1:11" s="125" customFormat="1">
      <c r="A938" s="34">
        <v>6</v>
      </c>
      <c r="B938" s="35" t="s">
        <v>5316</v>
      </c>
      <c r="C938" s="34" t="s">
        <v>5317</v>
      </c>
      <c r="D938" s="35" t="s">
        <v>5318</v>
      </c>
      <c r="E938" s="36">
        <v>-7893.48</v>
      </c>
      <c r="F938" s="149"/>
      <c r="G938" s="36">
        <v>303.41000000000003</v>
      </c>
      <c r="H938" s="36">
        <v>0</v>
      </c>
      <c r="I938" s="36">
        <v>-8196.89</v>
      </c>
      <c r="J938" s="125" t="e">
        <f>VLOOKUP(B938,#REF!,1,0)</f>
        <v>#REF!</v>
      </c>
      <c r="K938" s="125" t="e">
        <f>VLOOKUP(B938,#REF!,1,0)</f>
        <v>#REF!</v>
      </c>
    </row>
    <row r="939" spans="1:11" s="125" customFormat="1">
      <c r="A939" s="34">
        <v>6</v>
      </c>
      <c r="B939" s="35" t="s">
        <v>5322</v>
      </c>
      <c r="C939" s="34" t="s">
        <v>5323</v>
      </c>
      <c r="D939" s="35" t="s">
        <v>5324</v>
      </c>
      <c r="E939" s="36">
        <v>-21283.439999999999</v>
      </c>
      <c r="F939" s="149"/>
      <c r="G939" s="36">
        <v>13983</v>
      </c>
      <c r="H939" s="36">
        <v>0</v>
      </c>
      <c r="I939" s="36">
        <v>-35266.44</v>
      </c>
      <c r="J939" s="125" t="e">
        <f>VLOOKUP(B939,#REF!,1,0)</f>
        <v>#REF!</v>
      </c>
      <c r="K939" s="125" t="e">
        <f>VLOOKUP(B939,#REF!,1,0)</f>
        <v>#REF!</v>
      </c>
    </row>
    <row r="940" spans="1:11" s="125" customFormat="1">
      <c r="A940" s="34">
        <v>2</v>
      </c>
      <c r="B940" s="35" t="s">
        <v>5325</v>
      </c>
      <c r="C940" s="34" t="s">
        <v>1</v>
      </c>
      <c r="D940" s="35" t="s">
        <v>5326</v>
      </c>
      <c r="E940" s="36">
        <v>-539800</v>
      </c>
      <c r="F940" s="149"/>
      <c r="G940" s="36">
        <v>301520</v>
      </c>
      <c r="H940" s="36">
        <v>0</v>
      </c>
      <c r="I940" s="36">
        <v>-841320</v>
      </c>
      <c r="J940" s="125" t="e">
        <f>VLOOKUP(B940,#REF!,1,0)</f>
        <v>#REF!</v>
      </c>
      <c r="K940" s="125" t="e">
        <f>VLOOKUP(B940,#REF!,1,0)</f>
        <v>#REF!</v>
      </c>
    </row>
    <row r="941" spans="1:11" s="125" customFormat="1">
      <c r="A941" s="34">
        <v>3</v>
      </c>
      <c r="B941" s="35" t="s">
        <v>5327</v>
      </c>
      <c r="C941" s="34" t="s">
        <v>1</v>
      </c>
      <c r="D941" s="35" t="s">
        <v>5328</v>
      </c>
      <c r="E941" s="36">
        <v>-539800</v>
      </c>
      <c r="F941" s="149"/>
      <c r="G941" s="36">
        <v>1520</v>
      </c>
      <c r="H941" s="36">
        <v>0</v>
      </c>
      <c r="I941" s="36">
        <v>-541320</v>
      </c>
      <c r="J941" s="125" t="e">
        <f>VLOOKUP(B941,#REF!,1,0)</f>
        <v>#REF!</v>
      </c>
      <c r="K941" s="125" t="e">
        <f>VLOOKUP(B941,#REF!,1,0)</f>
        <v>#REF!</v>
      </c>
    </row>
    <row r="942" spans="1:11" s="125" customFormat="1">
      <c r="A942" s="34">
        <v>4</v>
      </c>
      <c r="B942" s="35" t="s">
        <v>5329</v>
      </c>
      <c r="C942" s="34" t="s">
        <v>1</v>
      </c>
      <c r="D942" s="35" t="s">
        <v>5330</v>
      </c>
      <c r="E942" s="36">
        <v>-539800</v>
      </c>
      <c r="F942" s="149"/>
      <c r="G942" s="36">
        <v>1520</v>
      </c>
      <c r="H942" s="36">
        <v>0</v>
      </c>
      <c r="I942" s="36">
        <v>-541320</v>
      </c>
      <c r="J942" s="125" t="e">
        <f>VLOOKUP(B942,#REF!,1,0)</f>
        <v>#REF!</v>
      </c>
      <c r="K942" s="125" t="e">
        <f>VLOOKUP(B942,#REF!,1,0)</f>
        <v>#REF!</v>
      </c>
    </row>
    <row r="943" spans="1:11" s="125" customFormat="1">
      <c r="A943" s="34">
        <v>6</v>
      </c>
      <c r="B943" s="35" t="s">
        <v>5331</v>
      </c>
      <c r="C943" s="34" t="s">
        <v>5332</v>
      </c>
      <c r="D943" s="35" t="s">
        <v>5333</v>
      </c>
      <c r="E943" s="36">
        <v>-539800</v>
      </c>
      <c r="F943" s="149"/>
      <c r="G943" s="36">
        <v>1520</v>
      </c>
      <c r="H943" s="36">
        <v>0</v>
      </c>
      <c r="I943" s="36">
        <v>-541320</v>
      </c>
      <c r="J943" s="125" t="e">
        <f>VLOOKUP(B943,#REF!,1,0)</f>
        <v>#REF!</v>
      </c>
      <c r="K943" s="125" t="e">
        <f>VLOOKUP(B943,#REF!,1,0)</f>
        <v>#REF!</v>
      </c>
    </row>
    <row r="944" spans="1:11" s="125" customFormat="1">
      <c r="A944" s="34">
        <v>3</v>
      </c>
      <c r="B944" s="35" t="s">
        <v>5334</v>
      </c>
      <c r="C944" s="34" t="s">
        <v>1</v>
      </c>
      <c r="D944" s="35" t="s">
        <v>5335</v>
      </c>
      <c r="E944" s="36">
        <v>0</v>
      </c>
      <c r="F944" s="149"/>
      <c r="G944" s="36">
        <v>300000</v>
      </c>
      <c r="H944" s="36">
        <v>0</v>
      </c>
      <c r="I944" s="36">
        <v>-300000</v>
      </c>
      <c r="J944" s="125" t="e">
        <f>VLOOKUP(B944,#REF!,1,0)</f>
        <v>#REF!</v>
      </c>
      <c r="K944" s="125" t="e">
        <f>VLOOKUP(B944,#REF!,1,0)</f>
        <v>#REF!</v>
      </c>
    </row>
    <row r="945" spans="1:11" s="125" customFormat="1">
      <c r="A945" s="34">
        <v>4</v>
      </c>
      <c r="B945" s="35" t="s">
        <v>5877</v>
      </c>
      <c r="C945" s="34" t="s">
        <v>1</v>
      </c>
      <c r="D945" s="35" t="s">
        <v>5878</v>
      </c>
      <c r="E945" s="36">
        <v>0</v>
      </c>
      <c r="F945" s="149"/>
      <c r="G945" s="36">
        <v>300000</v>
      </c>
      <c r="H945" s="36">
        <v>0</v>
      </c>
      <c r="I945" s="36">
        <v>-300000</v>
      </c>
      <c r="J945" s="125" t="e">
        <f>VLOOKUP(B945,#REF!,1,0)</f>
        <v>#REF!</v>
      </c>
      <c r="K945" s="125" t="e">
        <f>VLOOKUP(B945,#REF!,1,0)</f>
        <v>#REF!</v>
      </c>
    </row>
    <row r="946" spans="1:11" s="125" customFormat="1">
      <c r="A946" s="34">
        <v>5</v>
      </c>
      <c r="B946" s="35" t="s">
        <v>5879</v>
      </c>
      <c r="C946" s="34" t="s">
        <v>1</v>
      </c>
      <c r="D946" s="35" t="s">
        <v>5880</v>
      </c>
      <c r="E946" s="36">
        <v>0</v>
      </c>
      <c r="F946" s="149"/>
      <c r="G946" s="36">
        <v>300000</v>
      </c>
      <c r="H946" s="36">
        <v>0</v>
      </c>
      <c r="I946" s="36">
        <v>-300000</v>
      </c>
      <c r="J946" s="125" t="e">
        <f>VLOOKUP(B946,#REF!,1,0)</f>
        <v>#REF!</v>
      </c>
      <c r="K946" s="125" t="e">
        <f>VLOOKUP(B946,#REF!,1,0)</f>
        <v>#REF!</v>
      </c>
    </row>
    <row r="947" spans="1:11" s="125" customFormat="1">
      <c r="A947" s="34">
        <v>6</v>
      </c>
      <c r="B947" s="35" t="s">
        <v>5881</v>
      </c>
      <c r="C947" s="34" t="s">
        <v>5882</v>
      </c>
      <c r="D947" s="35" t="s">
        <v>4784</v>
      </c>
      <c r="E947" s="36">
        <v>0</v>
      </c>
      <c r="F947" s="149"/>
      <c r="G947" s="36">
        <v>300000</v>
      </c>
      <c r="H947" s="36">
        <v>0</v>
      </c>
      <c r="I947" s="36">
        <v>-300000</v>
      </c>
      <c r="J947" s="125" t="e">
        <f>VLOOKUP(B947,#REF!,1,0)</f>
        <v>#REF!</v>
      </c>
      <c r="K947" s="125" t="e">
        <f>VLOOKUP(B947,#REF!,1,0)</f>
        <v>#REF!</v>
      </c>
    </row>
    <row r="948" spans="1:11" s="125" customFormat="1">
      <c r="A948" s="34">
        <v>2</v>
      </c>
      <c r="B948" s="35" t="s">
        <v>5341</v>
      </c>
      <c r="C948" s="34" t="s">
        <v>1</v>
      </c>
      <c r="D948" s="35" t="s">
        <v>5342</v>
      </c>
      <c r="E948" s="36">
        <v>-246244.8</v>
      </c>
      <c r="F948" s="149"/>
      <c r="G948" s="36">
        <v>48988.85</v>
      </c>
      <c r="H948" s="36">
        <v>0</v>
      </c>
      <c r="I948" s="36">
        <v>-295233.65000000002</v>
      </c>
      <c r="J948" s="125" t="e">
        <f>VLOOKUP(B948,#REF!,1,0)</f>
        <v>#REF!</v>
      </c>
      <c r="K948" s="125" t="e">
        <f>VLOOKUP(B948,#REF!,1,0)</f>
        <v>#REF!</v>
      </c>
    </row>
    <row r="949" spans="1:11" s="125" customFormat="1">
      <c r="A949" s="34">
        <v>3</v>
      </c>
      <c r="B949" s="35" t="s">
        <v>5343</v>
      </c>
      <c r="C949" s="34" t="s">
        <v>1</v>
      </c>
      <c r="D949" s="35" t="s">
        <v>5344</v>
      </c>
      <c r="E949" s="36">
        <v>-71205.41</v>
      </c>
      <c r="F949" s="149"/>
      <c r="G949" s="36">
        <v>0</v>
      </c>
      <c r="H949" s="36">
        <v>0</v>
      </c>
      <c r="I949" s="36">
        <v>-71205.41</v>
      </c>
      <c r="J949" s="144" t="e">
        <f>VLOOKUP(B949,#REF!,1,0)</f>
        <v>#REF!</v>
      </c>
      <c r="K949" s="125" t="e">
        <f>VLOOKUP(B949,#REF!,1,0)</f>
        <v>#REF!</v>
      </c>
    </row>
    <row r="950" spans="1:11" s="125" customFormat="1">
      <c r="A950" s="34">
        <v>4</v>
      </c>
      <c r="B950" s="35" t="s">
        <v>5345</v>
      </c>
      <c r="C950" s="34" t="s">
        <v>1</v>
      </c>
      <c r="D950" s="35" t="s">
        <v>5346</v>
      </c>
      <c r="E950" s="36">
        <v>-42253.38</v>
      </c>
      <c r="F950" s="149"/>
      <c r="G950" s="36">
        <v>0</v>
      </c>
      <c r="H950" s="36">
        <v>0</v>
      </c>
      <c r="I950" s="36">
        <v>-42253.38</v>
      </c>
      <c r="J950" s="144" t="e">
        <f>VLOOKUP(B950,#REF!,1,0)</f>
        <v>#REF!</v>
      </c>
      <c r="K950" s="125" t="e">
        <f>VLOOKUP(B950,#REF!,1,0)</f>
        <v>#REF!</v>
      </c>
    </row>
    <row r="951" spans="1:11" s="125" customFormat="1">
      <c r="A951" s="34">
        <v>5</v>
      </c>
      <c r="B951" s="35" t="s">
        <v>5347</v>
      </c>
      <c r="C951" s="34" t="s">
        <v>1</v>
      </c>
      <c r="D951" s="35" t="s">
        <v>5348</v>
      </c>
      <c r="E951" s="36">
        <v>-42253.38</v>
      </c>
      <c r="F951" s="149"/>
      <c r="G951" s="36">
        <v>0</v>
      </c>
      <c r="H951" s="36">
        <v>0</v>
      </c>
      <c r="I951" s="36">
        <v>-42253.38</v>
      </c>
      <c r="J951" s="144" t="e">
        <f>VLOOKUP(B951,#REF!,1,0)</f>
        <v>#REF!</v>
      </c>
      <c r="K951" s="125" t="e">
        <f>VLOOKUP(B951,#REF!,1,0)</f>
        <v>#REF!</v>
      </c>
    </row>
    <row r="952" spans="1:11" s="125" customFormat="1">
      <c r="A952" s="34">
        <v>6</v>
      </c>
      <c r="B952" s="35" t="s">
        <v>5349</v>
      </c>
      <c r="C952" s="34" t="s">
        <v>5350</v>
      </c>
      <c r="D952" s="35" t="s">
        <v>5351</v>
      </c>
      <c r="E952" s="36">
        <v>-42253.38</v>
      </c>
      <c r="F952" s="149"/>
      <c r="G952" s="36">
        <v>0</v>
      </c>
      <c r="H952" s="36">
        <v>0</v>
      </c>
      <c r="I952" s="36">
        <v>-42253.38</v>
      </c>
      <c r="J952" s="144" t="e">
        <f>VLOOKUP(B952,#REF!,1,0)</f>
        <v>#REF!</v>
      </c>
      <c r="K952" s="125" t="e">
        <f>VLOOKUP(B952,#REF!,1,0)</f>
        <v>#REF!</v>
      </c>
    </row>
    <row r="953" spans="1:11" s="125" customFormat="1">
      <c r="A953" s="34">
        <v>4</v>
      </c>
      <c r="B953" s="35" t="s">
        <v>5352</v>
      </c>
      <c r="C953" s="34" t="s">
        <v>1</v>
      </c>
      <c r="D953" s="35" t="s">
        <v>5353</v>
      </c>
      <c r="E953" s="36">
        <v>-28952.03</v>
      </c>
      <c r="F953" s="149"/>
      <c r="G953" s="36">
        <v>0</v>
      </c>
      <c r="H953" s="36">
        <v>0</v>
      </c>
      <c r="I953" s="36">
        <v>-28952.03</v>
      </c>
      <c r="J953" s="125" t="e">
        <f>VLOOKUP(B953,#REF!,1,0)</f>
        <v>#REF!</v>
      </c>
      <c r="K953" s="125" t="e">
        <f>VLOOKUP(B953,#REF!,1,0)</f>
        <v>#REF!</v>
      </c>
    </row>
    <row r="954" spans="1:11" s="125" customFormat="1">
      <c r="A954" s="34">
        <v>5</v>
      </c>
      <c r="B954" s="35" t="s">
        <v>5354</v>
      </c>
      <c r="C954" s="34" t="s">
        <v>1</v>
      </c>
      <c r="D954" s="35" t="s">
        <v>5355</v>
      </c>
      <c r="E954" s="36">
        <v>-28952.03</v>
      </c>
      <c r="F954" s="149"/>
      <c r="G954" s="36">
        <v>0</v>
      </c>
      <c r="H954" s="36">
        <v>0</v>
      </c>
      <c r="I954" s="36">
        <v>-28952.03</v>
      </c>
      <c r="J954" s="125" t="e">
        <f>VLOOKUP(B954,#REF!,1,0)</f>
        <v>#REF!</v>
      </c>
      <c r="K954" s="125" t="e">
        <f>VLOOKUP(B954,#REF!,1,0)</f>
        <v>#REF!</v>
      </c>
    </row>
    <row r="955" spans="1:11" s="125" customFormat="1">
      <c r="A955" s="34">
        <v>6</v>
      </c>
      <c r="B955" s="35" t="s">
        <v>5356</v>
      </c>
      <c r="C955" s="34" t="s">
        <v>5357</v>
      </c>
      <c r="D955" s="35" t="s">
        <v>5358</v>
      </c>
      <c r="E955" s="36">
        <v>-28952.03</v>
      </c>
      <c r="F955" s="149"/>
      <c r="G955" s="36">
        <v>0</v>
      </c>
      <c r="H955" s="36">
        <v>0</v>
      </c>
      <c r="I955" s="36">
        <v>-28952.03</v>
      </c>
      <c r="J955" s="125" t="e">
        <f>VLOOKUP(B955,#REF!,1,0)</f>
        <v>#REF!</v>
      </c>
      <c r="K955" s="125" t="e">
        <f>VLOOKUP(B955,#REF!,1,0)</f>
        <v>#REF!</v>
      </c>
    </row>
    <row r="956" spans="1:11" s="125" customFormat="1">
      <c r="A956" s="34">
        <v>3</v>
      </c>
      <c r="B956" s="35" t="s">
        <v>5359</v>
      </c>
      <c r="C956" s="34" t="s">
        <v>1</v>
      </c>
      <c r="D956" s="35" t="s">
        <v>5360</v>
      </c>
      <c r="E956" s="36">
        <v>-175039.39</v>
      </c>
      <c r="F956" s="149"/>
      <c r="G956" s="36">
        <v>48988.85</v>
      </c>
      <c r="H956" s="36">
        <v>0</v>
      </c>
      <c r="I956" s="36">
        <v>-224028.24</v>
      </c>
      <c r="J956" s="125" t="e">
        <f>VLOOKUP(B956,#REF!,1,0)</f>
        <v>#REF!</v>
      </c>
      <c r="K956" s="125" t="e">
        <f>VLOOKUP(B956,#REF!,1,0)</f>
        <v>#REF!</v>
      </c>
    </row>
    <row r="957" spans="1:11" s="125" customFormat="1">
      <c r="A957" s="34">
        <v>4</v>
      </c>
      <c r="B957" s="35" t="s">
        <v>5361</v>
      </c>
      <c r="C957" s="34" t="s">
        <v>1</v>
      </c>
      <c r="D957" s="35" t="s">
        <v>5362</v>
      </c>
      <c r="E957" s="36">
        <v>-175039.39</v>
      </c>
      <c r="F957" s="149"/>
      <c r="G957" s="36">
        <v>48988.85</v>
      </c>
      <c r="H957" s="36">
        <v>0</v>
      </c>
      <c r="I957" s="36">
        <v>-224028.24</v>
      </c>
      <c r="J957" s="125" t="e">
        <f>VLOOKUP(B957,#REF!,1,0)</f>
        <v>#REF!</v>
      </c>
      <c r="K957" s="125" t="e">
        <f>VLOOKUP(B957,#REF!,1,0)</f>
        <v>#REF!</v>
      </c>
    </row>
    <row r="958" spans="1:11" s="125" customFormat="1">
      <c r="A958" s="34">
        <v>5</v>
      </c>
      <c r="B958" s="35" t="s">
        <v>5363</v>
      </c>
      <c r="C958" s="34" t="s">
        <v>1</v>
      </c>
      <c r="D958" s="35" t="s">
        <v>5364</v>
      </c>
      <c r="E958" s="36">
        <v>-175039.39</v>
      </c>
      <c r="F958" s="149"/>
      <c r="G958" s="36">
        <v>48988.85</v>
      </c>
      <c r="H958" s="36">
        <v>0</v>
      </c>
      <c r="I958" s="36">
        <v>-224028.24</v>
      </c>
      <c r="J958" s="125" t="e">
        <f>VLOOKUP(B958,#REF!,1,0)</f>
        <v>#REF!</v>
      </c>
      <c r="K958" s="125" t="e">
        <f>VLOOKUP(B958,#REF!,1,0)</f>
        <v>#REF!</v>
      </c>
    </row>
    <row r="959" spans="1:11" s="125" customFormat="1">
      <c r="A959" s="34">
        <v>6</v>
      </c>
      <c r="B959" s="35" t="s">
        <v>5365</v>
      </c>
      <c r="C959" s="34" t="s">
        <v>5366</v>
      </c>
      <c r="D959" s="35" t="s">
        <v>5367</v>
      </c>
      <c r="E959" s="36">
        <v>-175039.39</v>
      </c>
      <c r="F959" s="149"/>
      <c r="G959" s="36">
        <v>48988.85</v>
      </c>
      <c r="H959" s="36">
        <v>0</v>
      </c>
      <c r="I959" s="36">
        <v>-224028.24</v>
      </c>
      <c r="J959" s="125" t="e">
        <f>VLOOKUP(B959,#REF!,1,0)</f>
        <v>#REF!</v>
      </c>
      <c r="K959" s="125" t="e">
        <f>VLOOKUP(B959,#REF!,1,0)</f>
        <v>#REF!</v>
      </c>
    </row>
    <row r="960" spans="1:11" s="125" customFormat="1">
      <c r="A960" s="34">
        <v>1</v>
      </c>
      <c r="B960" s="35" t="s">
        <v>5368</v>
      </c>
      <c r="C960" s="34" t="s">
        <v>1</v>
      </c>
      <c r="D960" s="35" t="s">
        <v>3488</v>
      </c>
      <c r="E960" s="36">
        <v>531797530.29000002</v>
      </c>
      <c r="F960" s="149"/>
      <c r="G960" s="36">
        <v>230069384.46000001</v>
      </c>
      <c r="H960" s="36">
        <v>243237413.31999999</v>
      </c>
      <c r="I960" s="36">
        <v>544965559.14999998</v>
      </c>
      <c r="J960" s="125" t="e">
        <f>VLOOKUP(B960,#REF!,1,0)</f>
        <v>#REF!</v>
      </c>
      <c r="K960" s="125" t="e">
        <f>VLOOKUP(B960,#REF!,1,0)</f>
        <v>#REF!</v>
      </c>
    </row>
    <row r="961" spans="1:11" s="125" customFormat="1">
      <c r="A961" s="34">
        <v>3</v>
      </c>
      <c r="B961" s="35" t="s">
        <v>5369</v>
      </c>
      <c r="C961" s="34" t="s">
        <v>1</v>
      </c>
      <c r="D961" s="35" t="s">
        <v>3490</v>
      </c>
      <c r="E961" s="36">
        <v>6997676.4299999997</v>
      </c>
      <c r="F961" s="149"/>
      <c r="G961" s="36">
        <v>6997676.4299999997</v>
      </c>
      <c r="H961" s="36">
        <v>7214446.79</v>
      </c>
      <c r="I961" s="36">
        <v>7214446.79</v>
      </c>
      <c r="J961" s="125" t="e">
        <f>VLOOKUP(B961,#REF!,1,0)</f>
        <v>#REF!</v>
      </c>
      <c r="K961" s="125" t="e">
        <f>VLOOKUP(B961,#REF!,1,0)</f>
        <v>#REF!</v>
      </c>
    </row>
    <row r="962" spans="1:11" s="125" customFormat="1">
      <c r="A962" s="34">
        <v>4</v>
      </c>
      <c r="B962" s="35" t="s">
        <v>5370</v>
      </c>
      <c r="C962" s="34" t="s">
        <v>1</v>
      </c>
      <c r="D962" s="35" t="s">
        <v>5371</v>
      </c>
      <c r="E962" s="36">
        <v>6997676.4299999997</v>
      </c>
      <c r="F962" s="149"/>
      <c r="G962" s="36">
        <v>6997676.4299999997</v>
      </c>
      <c r="H962" s="36">
        <v>7214446.79</v>
      </c>
      <c r="I962" s="36">
        <v>7214446.79</v>
      </c>
      <c r="J962" s="125" t="e">
        <f>VLOOKUP(B962,#REF!,1,0)</f>
        <v>#REF!</v>
      </c>
      <c r="K962" s="125" t="e">
        <f>VLOOKUP(B962,#REF!,1,0)</f>
        <v>#REF!</v>
      </c>
    </row>
    <row r="963" spans="1:11" s="125" customFormat="1">
      <c r="A963" s="34">
        <v>5</v>
      </c>
      <c r="B963" s="35" t="s">
        <v>5372</v>
      </c>
      <c r="C963" s="34" t="s">
        <v>1</v>
      </c>
      <c r="D963" s="35" t="s">
        <v>5373</v>
      </c>
      <c r="E963" s="36">
        <v>6997676.4299999997</v>
      </c>
      <c r="F963" s="149"/>
      <c r="G963" s="36">
        <v>6997676.4299999997</v>
      </c>
      <c r="H963" s="36">
        <v>7214446.79</v>
      </c>
      <c r="I963" s="36">
        <v>7214446.79</v>
      </c>
      <c r="J963" s="125" t="e">
        <f>VLOOKUP(B963,#REF!,1,0)</f>
        <v>#REF!</v>
      </c>
      <c r="K963" s="125" t="e">
        <f>VLOOKUP(B963,#REF!,1,0)</f>
        <v>#REF!</v>
      </c>
    </row>
    <row r="964" spans="1:11" s="125" customFormat="1">
      <c r="A964" s="34">
        <v>6</v>
      </c>
      <c r="B964" s="35" t="s">
        <v>5374</v>
      </c>
      <c r="C964" s="34" t="s">
        <v>5375</v>
      </c>
      <c r="D964" s="35" t="s">
        <v>5376</v>
      </c>
      <c r="E964" s="36">
        <v>6997676.4299999997</v>
      </c>
      <c r="F964" s="149"/>
      <c r="G964" s="36">
        <v>6997676.4299999997</v>
      </c>
      <c r="H964" s="36">
        <v>7214446.79</v>
      </c>
      <c r="I964" s="36">
        <v>7214446.79</v>
      </c>
      <c r="J964" s="125" t="e">
        <f>VLOOKUP(B964,#REF!,1,0)</f>
        <v>#REF!</v>
      </c>
      <c r="K964" s="125" t="e">
        <f>VLOOKUP(B964,#REF!,1,0)</f>
        <v>#REF!</v>
      </c>
    </row>
    <row r="965" spans="1:11" s="125" customFormat="1">
      <c r="A965" s="34">
        <v>3</v>
      </c>
      <c r="B965" s="35" t="s">
        <v>5377</v>
      </c>
      <c r="C965" s="34" t="s">
        <v>1</v>
      </c>
      <c r="D965" s="35" t="s">
        <v>3499</v>
      </c>
      <c r="E965" s="36">
        <v>9553919.1600000001</v>
      </c>
      <c r="F965" s="149"/>
      <c r="G965" s="36">
        <v>67326172.400000006</v>
      </c>
      <c r="H965" s="36">
        <v>67910311</v>
      </c>
      <c r="I965" s="36">
        <v>10138057.76</v>
      </c>
      <c r="J965" s="125" t="e">
        <f>VLOOKUP(B965,#REF!,1,0)</f>
        <v>#REF!</v>
      </c>
      <c r="K965" s="125" t="e">
        <f>VLOOKUP(B965,#REF!,1,0)</f>
        <v>#REF!</v>
      </c>
    </row>
    <row r="966" spans="1:11" s="125" customFormat="1">
      <c r="A966" s="34">
        <v>4</v>
      </c>
      <c r="B966" s="35" t="s">
        <v>5378</v>
      </c>
      <c r="C966" s="34" t="s">
        <v>1</v>
      </c>
      <c r="D966" s="35" t="s">
        <v>5379</v>
      </c>
      <c r="E966" s="36">
        <v>9553919.1600000001</v>
      </c>
      <c r="F966" s="149"/>
      <c r="G966" s="36">
        <v>67326172.400000006</v>
      </c>
      <c r="H966" s="36">
        <v>67910311</v>
      </c>
      <c r="I966" s="36">
        <v>10138057.76</v>
      </c>
      <c r="J966" s="125" t="e">
        <f>VLOOKUP(B966,#REF!,1,0)</f>
        <v>#REF!</v>
      </c>
      <c r="K966" s="125" t="e">
        <f>VLOOKUP(B966,#REF!,1,0)</f>
        <v>#REF!</v>
      </c>
    </row>
    <row r="967" spans="1:11" s="125" customFormat="1">
      <c r="A967" s="34">
        <v>6</v>
      </c>
      <c r="B967" s="35" t="s">
        <v>5380</v>
      </c>
      <c r="C967" s="34" t="s">
        <v>5381</v>
      </c>
      <c r="D967" s="35" t="s">
        <v>5382</v>
      </c>
      <c r="E967" s="36">
        <v>10</v>
      </c>
      <c r="F967" s="149"/>
      <c r="G967" s="36">
        <v>0</v>
      </c>
      <c r="H967" s="36">
        <v>0</v>
      </c>
      <c r="I967" s="36">
        <v>10</v>
      </c>
      <c r="J967" s="125" t="e">
        <f>VLOOKUP(B967,#REF!,1,0)</f>
        <v>#REF!</v>
      </c>
      <c r="K967" s="125" t="e">
        <f>VLOOKUP(B967,#REF!,1,0)</f>
        <v>#REF!</v>
      </c>
    </row>
    <row r="968" spans="1:11" s="125" customFormat="1">
      <c r="A968" s="34">
        <v>6</v>
      </c>
      <c r="B968" s="35" t="s">
        <v>5383</v>
      </c>
      <c r="C968" s="34" t="s">
        <v>5384</v>
      </c>
      <c r="D968" s="35" t="s">
        <v>5385</v>
      </c>
      <c r="E968" s="36">
        <v>6658441.3799999999</v>
      </c>
      <c r="F968" s="149"/>
      <c r="G968" s="36">
        <v>5403099.3499999996</v>
      </c>
      <c r="H968" s="36">
        <v>5699105.3700000001</v>
      </c>
      <c r="I968" s="36">
        <v>6954447.4000000004</v>
      </c>
      <c r="J968" s="125" t="e">
        <f>VLOOKUP(B968,#REF!,1,0)</f>
        <v>#REF!</v>
      </c>
      <c r="K968" s="125" t="e">
        <f>VLOOKUP(B968,#REF!,1,0)</f>
        <v>#REF!</v>
      </c>
    </row>
    <row r="969" spans="1:11" s="125" customFormat="1">
      <c r="A969" s="34">
        <v>6</v>
      </c>
      <c r="B969" s="35" t="s">
        <v>5388</v>
      </c>
      <c r="C969" s="34" t="s">
        <v>5389</v>
      </c>
      <c r="D969" s="35" t="s">
        <v>3515</v>
      </c>
      <c r="E969" s="36">
        <v>2895467.78</v>
      </c>
      <c r="F969" s="149"/>
      <c r="G969" s="36">
        <v>61923073.049999997</v>
      </c>
      <c r="H969" s="36">
        <v>62211205.630000003</v>
      </c>
      <c r="I969" s="36">
        <v>3183600.36</v>
      </c>
      <c r="J969" s="125" t="e">
        <f>VLOOKUP(B969,#REF!,1,0)</f>
        <v>#REF!</v>
      </c>
      <c r="K969" s="125" t="e">
        <f>VLOOKUP(B969,#REF!,1,0)</f>
        <v>#REF!</v>
      </c>
    </row>
    <row r="970" spans="1:11" s="125" customFormat="1">
      <c r="A970" s="34">
        <v>3</v>
      </c>
      <c r="B970" s="35" t="s">
        <v>5390</v>
      </c>
      <c r="C970" s="34" t="s">
        <v>1</v>
      </c>
      <c r="D970" s="35" t="s">
        <v>3517</v>
      </c>
      <c r="E970" s="36">
        <v>111426404.06999999</v>
      </c>
      <c r="F970" s="149"/>
      <c r="G970" s="36">
        <v>49524503.420000002</v>
      </c>
      <c r="H970" s="36">
        <v>49219361.630000003</v>
      </c>
      <c r="I970" s="36">
        <v>111121262.28</v>
      </c>
      <c r="J970" s="125" t="e">
        <f>VLOOKUP(B970,#REF!,1,0)</f>
        <v>#REF!</v>
      </c>
      <c r="K970" s="125" t="e">
        <f>VLOOKUP(B970,#REF!,1,0)</f>
        <v>#REF!</v>
      </c>
    </row>
    <row r="971" spans="1:11" s="125" customFormat="1">
      <c r="A971" s="34">
        <v>4</v>
      </c>
      <c r="B971" s="35" t="s">
        <v>5391</v>
      </c>
      <c r="C971" s="34" t="s">
        <v>1</v>
      </c>
      <c r="D971" s="35" t="s">
        <v>5392</v>
      </c>
      <c r="E971" s="36">
        <v>111426404.06999999</v>
      </c>
      <c r="F971" s="149"/>
      <c r="G971" s="36">
        <v>49524503.420000002</v>
      </c>
      <c r="H971" s="36">
        <v>49219361.630000003</v>
      </c>
      <c r="I971" s="36">
        <v>111121262.28</v>
      </c>
      <c r="J971" s="125" t="e">
        <f>VLOOKUP(B971,#REF!,1,0)</f>
        <v>#REF!</v>
      </c>
      <c r="K971" s="125" t="e">
        <f>VLOOKUP(B971,#REF!,1,0)</f>
        <v>#REF!</v>
      </c>
    </row>
    <row r="972" spans="1:11" s="125" customFormat="1">
      <c r="A972" s="34">
        <v>5</v>
      </c>
      <c r="B972" s="35" t="s">
        <v>5393</v>
      </c>
      <c r="C972" s="34" t="s">
        <v>1</v>
      </c>
      <c r="D972" s="35" t="s">
        <v>5394</v>
      </c>
      <c r="E972" s="36">
        <v>111426404.06999999</v>
      </c>
      <c r="F972" s="149"/>
      <c r="G972" s="36">
        <v>49524503.420000002</v>
      </c>
      <c r="H972" s="36">
        <v>49219361.630000003</v>
      </c>
      <c r="I972" s="36">
        <v>111121262.28</v>
      </c>
      <c r="J972" s="125" t="e">
        <f>VLOOKUP(B972,#REF!,1,0)</f>
        <v>#REF!</v>
      </c>
      <c r="K972" s="125" t="e">
        <f>VLOOKUP(B972,#REF!,1,0)</f>
        <v>#REF!</v>
      </c>
    </row>
    <row r="973" spans="1:11" s="125" customFormat="1">
      <c r="A973" s="34">
        <v>6</v>
      </c>
      <c r="B973" s="35" t="s">
        <v>5395</v>
      </c>
      <c r="C973" s="34" t="s">
        <v>5396</v>
      </c>
      <c r="D973" s="35" t="s">
        <v>5397</v>
      </c>
      <c r="E973" s="36">
        <v>111426404.06999999</v>
      </c>
      <c r="F973" s="149"/>
      <c r="G973" s="36">
        <v>49524503.420000002</v>
      </c>
      <c r="H973" s="36">
        <v>49219361.630000003</v>
      </c>
      <c r="I973" s="36">
        <v>111121262.28</v>
      </c>
      <c r="J973" s="125" t="e">
        <f>VLOOKUP(B973,#REF!,1,0)</f>
        <v>#REF!</v>
      </c>
      <c r="K973" s="125" t="e">
        <f>VLOOKUP(B973,#REF!,1,0)</f>
        <v>#REF!</v>
      </c>
    </row>
    <row r="974" spans="1:11" s="125" customFormat="1">
      <c r="A974" s="34">
        <v>3</v>
      </c>
      <c r="B974" s="35" t="s">
        <v>5398</v>
      </c>
      <c r="C974" s="34" t="s">
        <v>1</v>
      </c>
      <c r="D974" s="35" t="s">
        <v>3526</v>
      </c>
      <c r="E974" s="36">
        <v>25664270.609999999</v>
      </c>
      <c r="F974" s="149"/>
      <c r="G974" s="36">
        <v>0</v>
      </c>
      <c r="H974" s="36">
        <v>746369.89</v>
      </c>
      <c r="I974" s="36">
        <v>26410640.5</v>
      </c>
      <c r="J974" s="125" t="e">
        <f>VLOOKUP(B974,#REF!,1,0)</f>
        <v>#REF!</v>
      </c>
      <c r="K974" s="125" t="e">
        <f>VLOOKUP(B974,#REF!,1,0)</f>
        <v>#REF!</v>
      </c>
    </row>
    <row r="975" spans="1:11" s="125" customFormat="1">
      <c r="A975" s="34">
        <v>4</v>
      </c>
      <c r="B975" s="35" t="s">
        <v>5399</v>
      </c>
      <c r="C975" s="34" t="s">
        <v>1</v>
      </c>
      <c r="D975" s="35" t="s">
        <v>5400</v>
      </c>
      <c r="E975" s="36">
        <v>25664270.609999999</v>
      </c>
      <c r="F975" s="149"/>
      <c r="G975" s="36">
        <v>0</v>
      </c>
      <c r="H975" s="36">
        <v>746369.89</v>
      </c>
      <c r="I975" s="36">
        <v>26410640.5</v>
      </c>
      <c r="J975" s="125" t="e">
        <f>VLOOKUP(B975,#REF!,1,0)</f>
        <v>#REF!</v>
      </c>
      <c r="K975" s="125" t="e">
        <f>VLOOKUP(B975,#REF!,1,0)</f>
        <v>#REF!</v>
      </c>
    </row>
    <row r="976" spans="1:11" s="125" customFormat="1">
      <c r="A976" s="34">
        <v>6</v>
      </c>
      <c r="B976" s="35" t="s">
        <v>5401</v>
      </c>
      <c r="C976" s="34" t="s">
        <v>5402</v>
      </c>
      <c r="D976" s="35" t="s">
        <v>3531</v>
      </c>
      <c r="E976" s="36">
        <v>5200000</v>
      </c>
      <c r="F976" s="149"/>
      <c r="G976" s="36">
        <v>0</v>
      </c>
      <c r="H976" s="36">
        <v>0</v>
      </c>
      <c r="I976" s="36">
        <v>5200000</v>
      </c>
      <c r="J976" s="125" t="e">
        <f>VLOOKUP(B976,#REF!,1,0)</f>
        <v>#REF!</v>
      </c>
      <c r="K976" s="125" t="e">
        <f>VLOOKUP(B976,#REF!,1,0)</f>
        <v>#REF!</v>
      </c>
    </row>
    <row r="977" spans="1:11" s="125" customFormat="1">
      <c r="A977" s="34">
        <v>6</v>
      </c>
      <c r="B977" s="35" t="s">
        <v>5403</v>
      </c>
      <c r="C977" s="34" t="s">
        <v>5404</v>
      </c>
      <c r="D977" s="35" t="s">
        <v>3452</v>
      </c>
      <c r="E977" s="36">
        <v>1760000</v>
      </c>
      <c r="F977" s="149"/>
      <c r="G977" s="36">
        <v>0</v>
      </c>
      <c r="H977" s="36">
        <v>0</v>
      </c>
      <c r="I977" s="36">
        <v>1760000</v>
      </c>
      <c r="J977" s="125" t="e">
        <f>VLOOKUP(B977,#REF!,1,0)</f>
        <v>#REF!</v>
      </c>
      <c r="K977" s="125" t="e">
        <f>VLOOKUP(B977,#REF!,1,0)</f>
        <v>#REF!</v>
      </c>
    </row>
    <row r="978" spans="1:11" s="125" customFormat="1">
      <c r="A978" s="34">
        <v>6</v>
      </c>
      <c r="B978" s="35" t="s">
        <v>5405</v>
      </c>
      <c r="C978" s="34" t="s">
        <v>5406</v>
      </c>
      <c r="D978" s="35" t="s">
        <v>3536</v>
      </c>
      <c r="E978" s="36">
        <v>3457000</v>
      </c>
      <c r="F978" s="149"/>
      <c r="G978" s="36">
        <v>0</v>
      </c>
      <c r="H978" s="36">
        <v>0</v>
      </c>
      <c r="I978" s="36">
        <v>3457000</v>
      </c>
      <c r="J978" s="125" t="e">
        <f>VLOOKUP(B978,#REF!,1,0)</f>
        <v>#REF!</v>
      </c>
      <c r="K978" s="125" t="e">
        <f>VLOOKUP(B978,#REF!,1,0)</f>
        <v>#REF!</v>
      </c>
    </row>
    <row r="979" spans="1:11" s="125" customFormat="1">
      <c r="A979" s="34">
        <v>6</v>
      </c>
      <c r="B979" s="35" t="s">
        <v>5407</v>
      </c>
      <c r="C979" s="34" t="s">
        <v>5408</v>
      </c>
      <c r="D979" s="35" t="s">
        <v>3539</v>
      </c>
      <c r="E979" s="36">
        <v>15247270.609999999</v>
      </c>
      <c r="F979" s="149"/>
      <c r="G979" s="36">
        <v>0</v>
      </c>
      <c r="H979" s="36">
        <v>746369.89</v>
      </c>
      <c r="I979" s="36">
        <v>15993640.5</v>
      </c>
      <c r="J979" s="125" t="e">
        <f>VLOOKUP(B979,#REF!,1,0)</f>
        <v>#REF!</v>
      </c>
      <c r="K979" s="125" t="e">
        <f>VLOOKUP(B979,#REF!,1,0)</f>
        <v>#REF!</v>
      </c>
    </row>
    <row r="980" spans="1:11" s="125" customFormat="1">
      <c r="A980" s="34">
        <v>3</v>
      </c>
      <c r="B980" s="35" t="s">
        <v>5409</v>
      </c>
      <c r="C980" s="34" t="s">
        <v>1</v>
      </c>
      <c r="D980" s="35" t="s">
        <v>3541</v>
      </c>
      <c r="E980" s="36">
        <v>278659009.02999997</v>
      </c>
      <c r="F980" s="149"/>
      <c r="G980" s="36">
        <v>88223125.840000004</v>
      </c>
      <c r="H980" s="36">
        <v>96050166.870000005</v>
      </c>
      <c r="I980" s="36">
        <v>286486050.06</v>
      </c>
      <c r="J980" s="125" t="e">
        <f>VLOOKUP(B980,#REF!,1,0)</f>
        <v>#REF!</v>
      </c>
      <c r="K980" s="125" t="e">
        <f>VLOOKUP(B980,#REF!,1,0)</f>
        <v>#REF!</v>
      </c>
    </row>
    <row r="981" spans="1:11" s="125" customFormat="1">
      <c r="A981" s="34">
        <v>4</v>
      </c>
      <c r="B981" s="35" t="s">
        <v>5410</v>
      </c>
      <c r="C981" s="34" t="s">
        <v>1</v>
      </c>
      <c r="D981" s="35" t="s">
        <v>5411</v>
      </c>
      <c r="E981" s="36">
        <v>180792167.99000001</v>
      </c>
      <c r="F981" s="149"/>
      <c r="G981" s="36">
        <v>4827678.66</v>
      </c>
      <c r="H981" s="36">
        <v>10347275.67</v>
      </c>
      <c r="I981" s="36">
        <v>186311765</v>
      </c>
      <c r="J981" s="125" t="e">
        <f>VLOOKUP(B981,#REF!,1,0)</f>
        <v>#REF!</v>
      </c>
      <c r="K981" s="125" t="e">
        <f>VLOOKUP(B981,#REF!,1,0)</f>
        <v>#REF!</v>
      </c>
    </row>
    <row r="982" spans="1:11" s="125" customFormat="1">
      <c r="A982" s="34">
        <v>6</v>
      </c>
      <c r="B982" s="35" t="s">
        <v>5412</v>
      </c>
      <c r="C982" s="34" t="s">
        <v>5413</v>
      </c>
      <c r="D982" s="35" t="s">
        <v>5414</v>
      </c>
      <c r="E982" s="36">
        <v>180792167.99000001</v>
      </c>
      <c r="F982" s="149"/>
      <c r="G982" s="36">
        <v>4827678.66</v>
      </c>
      <c r="H982" s="36">
        <v>10347275.67</v>
      </c>
      <c r="I982" s="36">
        <v>186311765</v>
      </c>
      <c r="J982" s="125" t="e">
        <f>VLOOKUP(B982,#REF!,1,0)</f>
        <v>#REF!</v>
      </c>
      <c r="K982" s="125" t="e">
        <f>VLOOKUP(B982,#REF!,1,0)</f>
        <v>#REF!</v>
      </c>
    </row>
    <row r="983" spans="1:11" s="125" customFormat="1">
      <c r="A983" s="34">
        <v>4</v>
      </c>
      <c r="B983" s="35" t="s">
        <v>5415</v>
      </c>
      <c r="C983" s="34" t="s">
        <v>1</v>
      </c>
      <c r="D983" s="35" t="s">
        <v>5416</v>
      </c>
      <c r="E983" s="36">
        <v>3139354.1</v>
      </c>
      <c r="F983" s="149"/>
      <c r="G983" s="36">
        <v>2578054.1</v>
      </c>
      <c r="H983" s="36">
        <v>2739520.17</v>
      </c>
      <c r="I983" s="36">
        <v>3300820.17</v>
      </c>
      <c r="J983" s="125" t="e">
        <f>VLOOKUP(B983,#REF!,1,0)</f>
        <v>#REF!</v>
      </c>
      <c r="K983" s="125" t="e">
        <f>VLOOKUP(B983,#REF!,1,0)</f>
        <v>#REF!</v>
      </c>
    </row>
    <row r="984" spans="1:11" s="125" customFormat="1">
      <c r="A984" s="34">
        <v>6</v>
      </c>
      <c r="B984" s="35" t="s">
        <v>5417</v>
      </c>
      <c r="C984" s="34" t="s">
        <v>5418</v>
      </c>
      <c r="D984" s="35" t="s">
        <v>5419</v>
      </c>
      <c r="E984" s="36">
        <v>3139354.1</v>
      </c>
      <c r="F984" s="149"/>
      <c r="G984" s="36">
        <v>2578054.1</v>
      </c>
      <c r="H984" s="36">
        <v>2739520.17</v>
      </c>
      <c r="I984" s="36">
        <v>3300820.17</v>
      </c>
      <c r="J984" s="125" t="e">
        <f>VLOOKUP(B984,#REF!,1,0)</f>
        <v>#REF!</v>
      </c>
      <c r="K984" s="125" t="e">
        <f>VLOOKUP(B984,#REF!,1,0)</f>
        <v>#REF!</v>
      </c>
    </row>
    <row r="985" spans="1:11" s="125" customFormat="1">
      <c r="A985" s="34">
        <v>4</v>
      </c>
      <c r="B985" s="35" t="s">
        <v>5420</v>
      </c>
      <c r="C985" s="34" t="s">
        <v>1</v>
      </c>
      <c r="D985" s="35" t="s">
        <v>5421</v>
      </c>
      <c r="E985" s="36">
        <v>6895266.7699999996</v>
      </c>
      <c r="F985" s="149"/>
      <c r="G985" s="36">
        <v>4715.0600000000004</v>
      </c>
      <c r="H985" s="36">
        <v>1794165.01</v>
      </c>
      <c r="I985" s="36">
        <v>8684716.7200000007</v>
      </c>
      <c r="J985" s="125" t="e">
        <f>VLOOKUP(B985,#REF!,1,0)</f>
        <v>#REF!</v>
      </c>
      <c r="K985" s="125" t="e">
        <f>VLOOKUP(B985,#REF!,1,0)</f>
        <v>#REF!</v>
      </c>
    </row>
    <row r="986" spans="1:11" s="125" customFormat="1">
      <c r="A986" s="34">
        <v>6</v>
      </c>
      <c r="B986" s="35" t="s">
        <v>5422</v>
      </c>
      <c r="C986" s="34" t="s">
        <v>5423</v>
      </c>
      <c r="D986" s="35" t="s">
        <v>5424</v>
      </c>
      <c r="E986" s="36">
        <v>6895266.7699999996</v>
      </c>
      <c r="F986" s="149"/>
      <c r="G986" s="36">
        <v>4715.0600000000004</v>
      </c>
      <c r="H986" s="36">
        <v>1794165.01</v>
      </c>
      <c r="I986" s="36">
        <v>8684716.7200000007</v>
      </c>
      <c r="J986" s="125" t="e">
        <f>VLOOKUP(B986,#REF!,1,0)</f>
        <v>#REF!</v>
      </c>
      <c r="K986" s="125" t="e">
        <f>VLOOKUP(B986,#REF!,1,0)</f>
        <v>#REF!</v>
      </c>
    </row>
    <row r="987" spans="1:11" s="125" customFormat="1">
      <c r="A987" s="34">
        <v>4</v>
      </c>
      <c r="B987" s="35" t="s">
        <v>5425</v>
      </c>
      <c r="C987" s="34" t="s">
        <v>1</v>
      </c>
      <c r="D987" s="35" t="s">
        <v>5426</v>
      </c>
      <c r="E987" s="36">
        <v>-2810669.93</v>
      </c>
      <c r="F987" s="149"/>
      <c r="G987" s="36">
        <v>555569.05000000005</v>
      </c>
      <c r="H987" s="36">
        <v>0</v>
      </c>
      <c r="I987" s="36">
        <v>-3366238.98</v>
      </c>
      <c r="J987" s="125" t="e">
        <f>VLOOKUP(B987,#REF!,1,0)</f>
        <v>#REF!</v>
      </c>
      <c r="K987" s="125" t="e">
        <f>VLOOKUP(B987,#REF!,1,0)</f>
        <v>#REF!</v>
      </c>
    </row>
    <row r="988" spans="1:11" s="125" customFormat="1">
      <c r="A988" s="34">
        <v>6</v>
      </c>
      <c r="B988" s="35" t="s">
        <v>5427</v>
      </c>
      <c r="C988" s="34" t="s">
        <v>5428</v>
      </c>
      <c r="D988" s="35" t="s">
        <v>5429</v>
      </c>
      <c r="E988" s="36">
        <v>-2810669.93</v>
      </c>
      <c r="F988" s="149"/>
      <c r="G988" s="36">
        <v>555569.05000000005</v>
      </c>
      <c r="H988" s="36">
        <v>0</v>
      </c>
      <c r="I988" s="36">
        <v>-3366238.98</v>
      </c>
      <c r="J988" s="125" t="e">
        <f>VLOOKUP(B988,#REF!,1,0)</f>
        <v>#REF!</v>
      </c>
      <c r="K988" s="125" t="e">
        <f>VLOOKUP(B988,#REF!,1,0)</f>
        <v>#REF!</v>
      </c>
    </row>
    <row r="989" spans="1:11" s="125" customFormat="1" ht="22.5">
      <c r="A989" s="34">
        <v>4</v>
      </c>
      <c r="B989" s="35" t="s">
        <v>5430</v>
      </c>
      <c r="C989" s="34" t="s">
        <v>1</v>
      </c>
      <c r="D989" s="35" t="s">
        <v>5431</v>
      </c>
      <c r="E989" s="36">
        <v>-177648.51</v>
      </c>
      <c r="F989" s="149"/>
      <c r="G989" s="36">
        <v>42329.06</v>
      </c>
      <c r="H989" s="36">
        <v>0</v>
      </c>
      <c r="I989" s="36">
        <v>-219977.57</v>
      </c>
      <c r="J989" s="125" t="e">
        <f>VLOOKUP(B989,#REF!,1,0)</f>
        <v>#REF!</v>
      </c>
      <c r="K989" s="125" t="e">
        <f>VLOOKUP(B989,#REF!,1,0)</f>
        <v>#REF!</v>
      </c>
    </row>
    <row r="990" spans="1:11" s="125" customFormat="1">
      <c r="A990" s="34">
        <v>6</v>
      </c>
      <c r="B990" s="35" t="s">
        <v>5432</v>
      </c>
      <c r="C990" s="34" t="s">
        <v>5433</v>
      </c>
      <c r="D990" s="35" t="s">
        <v>5434</v>
      </c>
      <c r="E990" s="36">
        <v>-177648.51</v>
      </c>
      <c r="F990" s="149"/>
      <c r="G990" s="36">
        <v>42329.06</v>
      </c>
      <c r="H990" s="36">
        <v>0</v>
      </c>
      <c r="I990" s="36">
        <v>-219977.57</v>
      </c>
      <c r="J990" s="125" t="e">
        <f>VLOOKUP(B990,#REF!,1,0)</f>
        <v>#REF!</v>
      </c>
      <c r="K990" s="125" t="e">
        <f>VLOOKUP(B990,#REF!,1,0)</f>
        <v>#REF!</v>
      </c>
    </row>
    <row r="991" spans="1:11" s="125" customFormat="1">
      <c r="A991" s="34">
        <v>4</v>
      </c>
      <c r="B991" s="35" t="s">
        <v>5435</v>
      </c>
      <c r="C991" s="34" t="s">
        <v>1</v>
      </c>
      <c r="D991" s="35" t="s">
        <v>5436</v>
      </c>
      <c r="E991" s="36">
        <v>26121655.399999999</v>
      </c>
      <c r="F991" s="149"/>
      <c r="G991" s="36">
        <v>584752.04</v>
      </c>
      <c r="H991" s="36">
        <v>527895.51</v>
      </c>
      <c r="I991" s="36">
        <v>26064798.870000001</v>
      </c>
      <c r="J991" s="125" t="e">
        <f>VLOOKUP(B991,#REF!,1,0)</f>
        <v>#REF!</v>
      </c>
      <c r="K991" s="125" t="e">
        <f>VLOOKUP(B991,#REF!,1,0)</f>
        <v>#REF!</v>
      </c>
    </row>
    <row r="992" spans="1:11" s="125" customFormat="1">
      <c r="A992" s="34">
        <v>5</v>
      </c>
      <c r="B992" s="35" t="s">
        <v>5437</v>
      </c>
      <c r="C992" s="34" t="s">
        <v>1</v>
      </c>
      <c r="D992" s="35" t="s">
        <v>5438</v>
      </c>
      <c r="E992" s="36">
        <v>4391641</v>
      </c>
      <c r="F992" s="149"/>
      <c r="G992" s="36">
        <v>9136.82</v>
      </c>
      <c r="H992" s="36">
        <v>42330.18</v>
      </c>
      <c r="I992" s="36">
        <v>4424834.3600000003</v>
      </c>
      <c r="J992" s="125" t="e">
        <f>VLOOKUP(B992,#REF!,1,0)</f>
        <v>#REF!</v>
      </c>
      <c r="K992" s="125" t="e">
        <f>VLOOKUP(B992,#REF!,1,0)</f>
        <v>#REF!</v>
      </c>
    </row>
    <row r="993" spans="1:11" s="125" customFormat="1">
      <c r="A993" s="34">
        <v>6</v>
      </c>
      <c r="B993" s="35" t="s">
        <v>5439</v>
      </c>
      <c r="C993" s="34" t="s">
        <v>5440</v>
      </c>
      <c r="D993" s="35" t="s">
        <v>3587</v>
      </c>
      <c r="E993" s="36">
        <v>4391641</v>
      </c>
      <c r="F993" s="149"/>
      <c r="G993" s="36">
        <v>9136.82</v>
      </c>
      <c r="H993" s="36">
        <v>42330.18</v>
      </c>
      <c r="I993" s="36">
        <v>4424834.3600000003</v>
      </c>
      <c r="J993" s="125" t="e">
        <f>VLOOKUP(B993,#REF!,1,0)</f>
        <v>#REF!</v>
      </c>
      <c r="K993" s="125" t="e">
        <f>VLOOKUP(B993,#REF!,1,0)</f>
        <v>#REF!</v>
      </c>
    </row>
    <row r="994" spans="1:11" s="125" customFormat="1">
      <c r="A994" s="34">
        <v>5</v>
      </c>
      <c r="B994" s="35" t="s">
        <v>5441</v>
      </c>
      <c r="C994" s="34" t="s">
        <v>1</v>
      </c>
      <c r="D994" s="35" t="s">
        <v>5442</v>
      </c>
      <c r="E994" s="36">
        <v>17236718.710000001</v>
      </c>
      <c r="F994" s="149"/>
      <c r="G994" s="36">
        <v>575365.22</v>
      </c>
      <c r="H994" s="36">
        <v>0</v>
      </c>
      <c r="I994" s="36">
        <v>16661353.49</v>
      </c>
      <c r="J994" s="125" t="e">
        <f>VLOOKUP(B994,#REF!,1,0)</f>
        <v>#REF!</v>
      </c>
      <c r="K994" s="125" t="e">
        <f>VLOOKUP(B994,#REF!,1,0)</f>
        <v>#REF!</v>
      </c>
    </row>
    <row r="995" spans="1:11" s="125" customFormat="1">
      <c r="A995" s="34">
        <v>6</v>
      </c>
      <c r="B995" s="35" t="s">
        <v>5443</v>
      </c>
      <c r="C995" s="34" t="s">
        <v>5444</v>
      </c>
      <c r="D995" s="35" t="s">
        <v>3590</v>
      </c>
      <c r="E995" s="36">
        <v>17236718.710000001</v>
      </c>
      <c r="F995" s="149"/>
      <c r="G995" s="36">
        <v>575365.22</v>
      </c>
      <c r="H995" s="36">
        <v>0</v>
      </c>
      <c r="I995" s="36">
        <v>16661353.49</v>
      </c>
      <c r="J995" s="125" t="e">
        <f>VLOOKUP(B995,#REF!,1,0)</f>
        <v>#REF!</v>
      </c>
      <c r="K995" s="125" t="e">
        <f>VLOOKUP(B995,#REF!,1,0)</f>
        <v>#REF!</v>
      </c>
    </row>
    <row r="996" spans="1:11" s="125" customFormat="1">
      <c r="A996" s="34">
        <v>5</v>
      </c>
      <c r="B996" s="35" t="s">
        <v>5445</v>
      </c>
      <c r="C996" s="34" t="s">
        <v>1</v>
      </c>
      <c r="D996" s="35" t="s">
        <v>5446</v>
      </c>
      <c r="E996" s="36">
        <v>4493295.6900000004</v>
      </c>
      <c r="F996" s="149"/>
      <c r="G996" s="36">
        <v>250</v>
      </c>
      <c r="H996" s="36">
        <v>485565.33</v>
      </c>
      <c r="I996" s="36">
        <v>4978611.0199999996</v>
      </c>
      <c r="J996" s="125" t="e">
        <f>VLOOKUP(B996,#REF!,1,0)</f>
        <v>#REF!</v>
      </c>
      <c r="K996" s="125" t="e">
        <f>VLOOKUP(B996,#REF!,1,0)</f>
        <v>#REF!</v>
      </c>
    </row>
    <row r="997" spans="1:11" s="125" customFormat="1">
      <c r="A997" s="34">
        <v>6</v>
      </c>
      <c r="B997" s="35" t="s">
        <v>5447</v>
      </c>
      <c r="C997" s="34" t="s">
        <v>5448</v>
      </c>
      <c r="D997" s="35" t="s">
        <v>3593</v>
      </c>
      <c r="E997" s="36">
        <v>4493295.6900000004</v>
      </c>
      <c r="F997" s="149"/>
      <c r="G997" s="36">
        <v>250</v>
      </c>
      <c r="H997" s="36">
        <v>485565.33</v>
      </c>
      <c r="I997" s="36">
        <v>4978611.0199999996</v>
      </c>
      <c r="J997" s="125" t="e">
        <f>VLOOKUP(B997,#REF!,1,0)</f>
        <v>#REF!</v>
      </c>
      <c r="K997" s="125" t="e">
        <f>VLOOKUP(B997,#REF!,1,0)</f>
        <v>#REF!</v>
      </c>
    </row>
    <row r="998" spans="1:11" s="125" customFormat="1">
      <c r="A998" s="34">
        <v>4</v>
      </c>
      <c r="B998" s="35" t="s">
        <v>5449</v>
      </c>
      <c r="C998" s="34" t="s">
        <v>1</v>
      </c>
      <c r="D998" s="35" t="s">
        <v>5450</v>
      </c>
      <c r="E998" s="36">
        <v>2640790.37</v>
      </c>
      <c r="F998" s="149"/>
      <c r="G998" s="36">
        <v>2566723.8199999998</v>
      </c>
      <c r="H998" s="36">
        <v>2579143.27</v>
      </c>
      <c r="I998" s="36">
        <v>2653209.8199999998</v>
      </c>
      <c r="J998" s="125" t="e">
        <f>VLOOKUP(B998,#REF!,1,0)</f>
        <v>#REF!</v>
      </c>
      <c r="K998" s="125" t="e">
        <f>VLOOKUP(B998,#REF!,1,0)</f>
        <v>#REF!</v>
      </c>
    </row>
    <row r="999" spans="1:11" s="125" customFormat="1">
      <c r="A999" s="34">
        <v>6</v>
      </c>
      <c r="B999" s="35" t="s">
        <v>5451</v>
      </c>
      <c r="C999" s="34" t="s">
        <v>5452</v>
      </c>
      <c r="D999" s="35" t="s">
        <v>5453</v>
      </c>
      <c r="E999" s="36">
        <v>2640790.37</v>
      </c>
      <c r="F999" s="149"/>
      <c r="G999" s="36">
        <v>2566723.8199999998</v>
      </c>
      <c r="H999" s="36">
        <v>2579143.27</v>
      </c>
      <c r="I999" s="36">
        <v>2653209.8199999998</v>
      </c>
      <c r="J999" s="125" t="e">
        <f>VLOOKUP(B999,#REF!,1,0)</f>
        <v>#REF!</v>
      </c>
      <c r="K999" s="125" t="e">
        <f>VLOOKUP(B999,#REF!,1,0)</f>
        <v>#REF!</v>
      </c>
    </row>
    <row r="1000" spans="1:11" s="125" customFormat="1">
      <c r="A1000" s="34">
        <v>4</v>
      </c>
      <c r="B1000" s="35" t="s">
        <v>5454</v>
      </c>
      <c r="C1000" s="34" t="s">
        <v>1</v>
      </c>
      <c r="D1000" s="35" t="s">
        <v>5455</v>
      </c>
      <c r="E1000" s="36">
        <v>15505547.08</v>
      </c>
      <c r="F1000" s="149"/>
      <c r="G1000" s="36">
        <v>15839888.75</v>
      </c>
      <c r="H1000" s="36">
        <v>15923524.970000001</v>
      </c>
      <c r="I1000" s="36">
        <v>15589183.300000001</v>
      </c>
      <c r="J1000" s="125" t="e">
        <f>VLOOKUP(B1000,#REF!,1,0)</f>
        <v>#REF!</v>
      </c>
      <c r="K1000" s="125" t="e">
        <f>VLOOKUP(B1000,#REF!,1,0)</f>
        <v>#REF!</v>
      </c>
    </row>
    <row r="1001" spans="1:11" s="125" customFormat="1">
      <c r="A1001" s="34">
        <v>6</v>
      </c>
      <c r="B1001" s="35" t="s">
        <v>5456</v>
      </c>
      <c r="C1001" s="34" t="s">
        <v>5457</v>
      </c>
      <c r="D1001" s="35" t="s">
        <v>5458</v>
      </c>
      <c r="E1001" s="36">
        <v>15505547.08</v>
      </c>
      <c r="F1001" s="149"/>
      <c r="G1001" s="36">
        <v>15839888.75</v>
      </c>
      <c r="H1001" s="36">
        <v>15923524.970000001</v>
      </c>
      <c r="I1001" s="36">
        <v>15589183.300000001</v>
      </c>
      <c r="J1001" s="125" t="e">
        <f>VLOOKUP(B1001,#REF!,1,0)</f>
        <v>#REF!</v>
      </c>
      <c r="K1001" s="125" t="e">
        <f>VLOOKUP(B1001,#REF!,1,0)</f>
        <v>#REF!</v>
      </c>
    </row>
    <row r="1002" spans="1:11" s="125" customFormat="1">
      <c r="A1002" s="34">
        <v>4</v>
      </c>
      <c r="B1002" s="35" t="s">
        <v>5459</v>
      </c>
      <c r="C1002" s="34" t="s">
        <v>1</v>
      </c>
      <c r="D1002" s="35" t="s">
        <v>5460</v>
      </c>
      <c r="E1002" s="36">
        <v>3516.6</v>
      </c>
      <c r="F1002" s="149"/>
      <c r="G1002" s="36">
        <v>0</v>
      </c>
      <c r="H1002" s="36">
        <v>0</v>
      </c>
      <c r="I1002" s="36">
        <v>3516.6</v>
      </c>
      <c r="J1002" s="125" t="e">
        <f>VLOOKUP(B1002,#REF!,1,0)</f>
        <v>#REF!</v>
      </c>
      <c r="K1002" s="125" t="e">
        <f>VLOOKUP(B1002,#REF!,1,0)</f>
        <v>#REF!</v>
      </c>
    </row>
    <row r="1003" spans="1:11" s="125" customFormat="1">
      <c r="A1003" s="34">
        <v>6</v>
      </c>
      <c r="B1003" s="35" t="s">
        <v>5461</v>
      </c>
      <c r="C1003" s="34" t="s">
        <v>5462</v>
      </c>
      <c r="D1003" s="35" t="s">
        <v>5463</v>
      </c>
      <c r="E1003" s="36">
        <v>3516.6</v>
      </c>
      <c r="F1003" s="149"/>
      <c r="G1003" s="36">
        <v>0</v>
      </c>
      <c r="H1003" s="36">
        <v>0</v>
      </c>
      <c r="I1003" s="36">
        <v>3516.6</v>
      </c>
      <c r="J1003" s="125" t="e">
        <f>VLOOKUP(B1003,#REF!,1,0)</f>
        <v>#REF!</v>
      </c>
      <c r="K1003" s="125" t="e">
        <f>VLOOKUP(B1003,#REF!,1,0)</f>
        <v>#REF!</v>
      </c>
    </row>
    <row r="1004" spans="1:11" s="125" customFormat="1">
      <c r="A1004" s="34">
        <v>4</v>
      </c>
      <c r="B1004" s="35" t="s">
        <v>5464</v>
      </c>
      <c r="C1004" s="34" t="s">
        <v>1</v>
      </c>
      <c r="D1004" s="35" t="s">
        <v>5465</v>
      </c>
      <c r="E1004" s="36">
        <v>46549029.159999996</v>
      </c>
      <c r="F1004" s="149"/>
      <c r="G1004" s="36">
        <v>61223415.299999997</v>
      </c>
      <c r="H1004" s="36">
        <v>62138642.270000003</v>
      </c>
      <c r="I1004" s="36">
        <v>47464256.130000003</v>
      </c>
      <c r="J1004" s="125" t="e">
        <f>VLOOKUP(B1004,#REF!,1,0)</f>
        <v>#REF!</v>
      </c>
      <c r="K1004" s="125" t="e">
        <f>VLOOKUP(B1004,#REF!,1,0)</f>
        <v>#REF!</v>
      </c>
    </row>
    <row r="1005" spans="1:11" s="125" customFormat="1">
      <c r="A1005" s="34">
        <v>6</v>
      </c>
      <c r="B1005" s="35" t="s">
        <v>5466</v>
      </c>
      <c r="C1005" s="34" t="s">
        <v>5467</v>
      </c>
      <c r="D1005" s="35" t="s">
        <v>5468</v>
      </c>
      <c r="E1005" s="36">
        <v>2351320.8199999998</v>
      </c>
      <c r="F1005" s="149"/>
      <c r="G1005" s="36">
        <v>0</v>
      </c>
      <c r="H1005" s="36">
        <v>254232.15</v>
      </c>
      <c r="I1005" s="36">
        <v>2605552.9700000002</v>
      </c>
      <c r="J1005" s="125" t="e">
        <f>VLOOKUP(B1005,#REF!,1,0)</f>
        <v>#REF!</v>
      </c>
      <c r="K1005" s="125" t="e">
        <f>VLOOKUP(B1005,#REF!,1,0)</f>
        <v>#REF!</v>
      </c>
    </row>
    <row r="1006" spans="1:11" s="125" customFormat="1">
      <c r="A1006" s="34">
        <v>6</v>
      </c>
      <c r="B1006" s="35" t="s">
        <v>5469</v>
      </c>
      <c r="C1006" s="34" t="s">
        <v>5470</v>
      </c>
      <c r="D1006" s="35" t="s">
        <v>3626</v>
      </c>
      <c r="E1006" s="36">
        <v>2821584.99</v>
      </c>
      <c r="F1006" s="149"/>
      <c r="G1006" s="36">
        <v>60632371.549999997</v>
      </c>
      <c r="H1006" s="36">
        <v>60937450.119999997</v>
      </c>
      <c r="I1006" s="36">
        <v>3126663.56</v>
      </c>
      <c r="J1006" s="125" t="e">
        <f>VLOOKUP(B1006,#REF!,1,0)</f>
        <v>#REF!</v>
      </c>
      <c r="K1006" s="125" t="e">
        <f>VLOOKUP(B1006,#REF!,1,0)</f>
        <v>#REF!</v>
      </c>
    </row>
    <row r="1007" spans="1:11" s="125" customFormat="1">
      <c r="A1007" s="34">
        <v>6</v>
      </c>
      <c r="B1007" s="35" t="s">
        <v>5471</v>
      </c>
      <c r="C1007" s="34" t="s">
        <v>5472</v>
      </c>
      <c r="D1007" s="35" t="s">
        <v>5473</v>
      </c>
      <c r="E1007" s="36">
        <v>4773536.5999999996</v>
      </c>
      <c r="F1007" s="149"/>
      <c r="G1007" s="36">
        <v>7200</v>
      </c>
      <c r="H1007" s="36">
        <v>120600</v>
      </c>
      <c r="I1007" s="36">
        <v>4886936.5999999996</v>
      </c>
      <c r="J1007" s="125" t="e">
        <f>VLOOKUP(B1007,#REF!,1,0)</f>
        <v>#REF!</v>
      </c>
      <c r="K1007" s="125" t="e">
        <f>VLOOKUP(B1007,#REF!,1,0)</f>
        <v>#REF!</v>
      </c>
    </row>
    <row r="1008" spans="1:11" s="125" customFormat="1">
      <c r="A1008" s="34">
        <v>6</v>
      </c>
      <c r="B1008" s="35" t="s">
        <v>5474</v>
      </c>
      <c r="C1008" s="34" t="s">
        <v>5475</v>
      </c>
      <c r="D1008" s="35" t="s">
        <v>5476</v>
      </c>
      <c r="E1008" s="36">
        <v>2942286.75</v>
      </c>
      <c r="F1008" s="149"/>
      <c r="G1008" s="36">
        <v>503843.75</v>
      </c>
      <c r="H1008" s="36">
        <v>470660</v>
      </c>
      <c r="I1008" s="36">
        <v>2909103</v>
      </c>
      <c r="J1008" s="125" t="e">
        <f>VLOOKUP(B1008,#REF!,1,0)</f>
        <v>#REF!</v>
      </c>
      <c r="K1008" s="125" t="e">
        <f>VLOOKUP(B1008,#REF!,1,0)</f>
        <v>#REF!</v>
      </c>
    </row>
    <row r="1009" spans="1:11" s="125" customFormat="1">
      <c r="A1009" s="34">
        <v>6</v>
      </c>
      <c r="B1009" s="35" t="s">
        <v>5477</v>
      </c>
      <c r="C1009" s="34" t="s">
        <v>5478</v>
      </c>
      <c r="D1009" s="35" t="s">
        <v>5479</v>
      </c>
      <c r="E1009" s="36">
        <v>14152800</v>
      </c>
      <c r="F1009" s="149"/>
      <c r="G1009" s="36">
        <v>80000</v>
      </c>
      <c r="H1009" s="36">
        <v>355700</v>
      </c>
      <c r="I1009" s="36">
        <v>14428500</v>
      </c>
      <c r="J1009" s="125" t="e">
        <f>VLOOKUP(B1009,#REF!,1,0)</f>
        <v>#REF!</v>
      </c>
      <c r="K1009" s="125" t="e">
        <f>VLOOKUP(B1009,#REF!,1,0)</f>
        <v>#REF!</v>
      </c>
    </row>
    <row r="1010" spans="1:11" s="125" customFormat="1">
      <c r="A1010" s="34">
        <v>6</v>
      </c>
      <c r="B1010" s="35" t="s">
        <v>5480</v>
      </c>
      <c r="C1010" s="34" t="s">
        <v>5481</v>
      </c>
      <c r="D1010" s="35" t="s">
        <v>5482</v>
      </c>
      <c r="E1010" s="36">
        <v>19507500</v>
      </c>
      <c r="F1010" s="149"/>
      <c r="G1010" s="36">
        <v>0</v>
      </c>
      <c r="H1010" s="36">
        <v>0</v>
      </c>
      <c r="I1010" s="36">
        <v>19507500</v>
      </c>
      <c r="J1010" s="125" t="e">
        <f>VLOOKUP(B1010,#REF!,1,0)</f>
        <v>#REF!</v>
      </c>
      <c r="K1010" s="125" t="e">
        <f>VLOOKUP(B1010,#REF!,1,0)</f>
        <v>#REF!</v>
      </c>
    </row>
    <row r="1011" spans="1:11" s="125" customFormat="1">
      <c r="A1011" s="34">
        <v>2</v>
      </c>
      <c r="B1011" s="35" t="s">
        <v>5483</v>
      </c>
      <c r="C1011" s="34" t="s">
        <v>1</v>
      </c>
      <c r="D1011" s="35" t="s">
        <v>3640</v>
      </c>
      <c r="E1011" s="36">
        <v>99496250.989999995</v>
      </c>
      <c r="F1011" s="149"/>
      <c r="G1011" s="36">
        <v>17997906.370000001</v>
      </c>
      <c r="H1011" s="36">
        <v>22096757.140000001</v>
      </c>
      <c r="I1011" s="36">
        <v>103595101.76000001</v>
      </c>
      <c r="J1011" s="125" t="e">
        <f>VLOOKUP(B1011,#REF!,1,0)</f>
        <v>#REF!</v>
      </c>
      <c r="K1011" s="125" t="e">
        <f>VLOOKUP(B1011,#REF!,1,0)</f>
        <v>#REF!</v>
      </c>
    </row>
    <row r="1012" spans="1:11" s="125" customFormat="1">
      <c r="A1012" s="34">
        <v>3</v>
      </c>
      <c r="B1012" s="35" t="s">
        <v>5484</v>
      </c>
      <c r="C1012" s="34" t="s">
        <v>1</v>
      </c>
      <c r="D1012" s="35" t="s">
        <v>5485</v>
      </c>
      <c r="E1012" s="36">
        <v>99496250.989999995</v>
      </c>
      <c r="F1012" s="149"/>
      <c r="G1012" s="36">
        <v>17997906.370000001</v>
      </c>
      <c r="H1012" s="36">
        <v>22096757.140000001</v>
      </c>
      <c r="I1012" s="36">
        <v>103595101.76000001</v>
      </c>
      <c r="J1012" s="125" t="e">
        <f>VLOOKUP(B1012,#REF!,1,0)</f>
        <v>#REF!</v>
      </c>
      <c r="K1012" s="125" t="e">
        <f>VLOOKUP(B1012,#REF!,1,0)</f>
        <v>#REF!</v>
      </c>
    </row>
    <row r="1013" spans="1:11" s="125" customFormat="1">
      <c r="A1013" s="34">
        <v>4</v>
      </c>
      <c r="B1013" s="35" t="s">
        <v>5486</v>
      </c>
      <c r="C1013" s="34" t="s">
        <v>1</v>
      </c>
      <c r="D1013" s="35" t="s">
        <v>5487</v>
      </c>
      <c r="E1013" s="36">
        <v>99496250.989999995</v>
      </c>
      <c r="F1013" s="149"/>
      <c r="G1013" s="36">
        <v>17997906.370000001</v>
      </c>
      <c r="H1013" s="36">
        <v>22096757.140000001</v>
      </c>
      <c r="I1013" s="36">
        <v>103595101.76000001</v>
      </c>
      <c r="J1013" s="125" t="e">
        <f>VLOOKUP(B1013,#REF!,1,0)</f>
        <v>#REF!</v>
      </c>
      <c r="K1013" s="125" t="e">
        <f>VLOOKUP(B1013,#REF!,1,0)</f>
        <v>#REF!</v>
      </c>
    </row>
    <row r="1014" spans="1:11" s="125" customFormat="1">
      <c r="A1014" s="34">
        <v>6</v>
      </c>
      <c r="B1014" s="35" t="s">
        <v>5488</v>
      </c>
      <c r="C1014" s="34" t="s">
        <v>5489</v>
      </c>
      <c r="D1014" s="35" t="s">
        <v>5490</v>
      </c>
      <c r="E1014" s="36">
        <v>99496250.989999995</v>
      </c>
      <c r="F1014" s="149"/>
      <c r="G1014" s="36">
        <v>17997906.370000001</v>
      </c>
      <c r="H1014" s="36">
        <v>22096757.140000001</v>
      </c>
      <c r="I1014" s="36">
        <v>103595101.76000001</v>
      </c>
      <c r="J1014" s="125" t="e">
        <f>VLOOKUP(B1014,#REF!,1,0)</f>
        <v>#REF!</v>
      </c>
      <c r="K1014" s="125" t="e">
        <f>VLOOKUP(B1014,#REF!,1,0)</f>
        <v>#REF!</v>
      </c>
    </row>
    <row r="1015" spans="1:11" s="125" customFormat="1">
      <c r="A1015" s="34">
        <v>0</v>
      </c>
      <c r="B1015" s="35" t="s">
        <v>5491</v>
      </c>
      <c r="C1015" s="34" t="s">
        <v>1</v>
      </c>
      <c r="D1015" s="35" t="s">
        <v>5492</v>
      </c>
      <c r="E1015" s="36">
        <v>793350934.97000003</v>
      </c>
      <c r="F1015" s="149"/>
      <c r="G1015" s="36">
        <v>657060539.30999994</v>
      </c>
      <c r="H1015" s="36">
        <v>675874874.25999999</v>
      </c>
      <c r="I1015" s="36">
        <v>812165269.91999996</v>
      </c>
      <c r="J1015" s="125" t="e">
        <f>VLOOKUP(B1015,#REF!,1,0)</f>
        <v>#REF!</v>
      </c>
      <c r="K1015" s="125" t="e">
        <f>VLOOKUP(B1015,#REF!,1,0)</f>
        <v>#REF!</v>
      </c>
    </row>
    <row r="1016" spans="1:11" s="125" customFormat="1">
      <c r="A1016" s="5"/>
      <c r="B1016" s="5"/>
      <c r="C1016" s="5"/>
      <c r="D1016" s="5"/>
      <c r="E1016" s="5"/>
      <c r="F1016" s="5"/>
      <c r="G1016" s="5"/>
      <c r="H1016" s="5"/>
      <c r="I1016" s="5"/>
      <c r="J1016" s="125" t="e">
        <f>VLOOKUP(B1016,#REF!,1,0)</f>
        <v>#REF!</v>
      </c>
    </row>
    <row r="1017" spans="1:11" s="125" customFormat="1">
      <c r="A1017" s="5"/>
      <c r="B1017" s="5"/>
      <c r="C1017" s="5"/>
      <c r="D1017" s="5"/>
      <c r="E1017" s="5"/>
      <c r="F1017" s="5"/>
      <c r="G1017" s="5"/>
      <c r="H1017" s="5"/>
      <c r="I1017" s="5"/>
      <c r="J1017" s="125" t="e">
        <f>VLOOKUP(B1017,#REF!,1,0)</f>
        <v>#REF!</v>
      </c>
    </row>
    <row r="1018" spans="1:11" s="125" customFormat="1">
      <c r="A1018" s="5"/>
      <c r="B1018" s="5"/>
      <c r="C1018" s="5"/>
      <c r="D1018" s="5"/>
      <c r="E1018" s="5"/>
      <c r="F1018" s="5"/>
      <c r="G1018" s="5"/>
      <c r="H1018" s="5"/>
      <c r="I1018" s="5"/>
      <c r="J1018" s="125" t="e">
        <f>VLOOKUP(B1018,#REF!,1,0)</f>
        <v>#REF!</v>
      </c>
    </row>
    <row r="1019" spans="1:11" s="125" customFormat="1">
      <c r="A1019" s="5"/>
      <c r="B1019" s="5"/>
      <c r="C1019" s="5"/>
      <c r="D1019" s="5"/>
      <c r="E1019" s="5"/>
      <c r="F1019" s="5"/>
      <c r="G1019" s="5"/>
      <c r="H1019" s="5"/>
      <c r="I1019" s="5"/>
      <c r="J1019" s="125" t="e">
        <f>VLOOKUP(B1019,#REF!,1,0)</f>
        <v>#REF!</v>
      </c>
    </row>
    <row r="1020" spans="1:11" s="125" customFormat="1">
      <c r="A1020" s="5"/>
      <c r="B1020" s="5"/>
      <c r="C1020" s="5"/>
      <c r="D1020" s="5"/>
      <c r="E1020" s="5"/>
      <c r="F1020" s="5"/>
      <c r="G1020" s="5"/>
      <c r="H1020" s="5"/>
      <c r="I1020" s="5"/>
      <c r="J1020" s="125" t="e">
        <f>VLOOKUP(B1020,#REF!,1,0)</f>
        <v>#REF!</v>
      </c>
    </row>
    <row r="1021" spans="1:11" s="125" customFormat="1">
      <c r="A1021" s="5"/>
      <c r="B1021" s="5"/>
      <c r="C1021" s="5"/>
      <c r="D1021" s="5"/>
      <c r="E1021" s="5"/>
      <c r="F1021" s="5"/>
      <c r="G1021" s="5"/>
      <c r="H1021" s="5"/>
      <c r="I1021" s="5"/>
    </row>
    <row r="1022" spans="1:11" s="125" customFormat="1">
      <c r="A1022" s="5"/>
      <c r="B1022" s="5"/>
      <c r="C1022" s="5"/>
      <c r="D1022" s="5"/>
      <c r="E1022" s="5"/>
      <c r="F1022" s="5"/>
      <c r="G1022" s="5"/>
      <c r="H1022" s="5"/>
      <c r="I1022" s="5"/>
    </row>
    <row r="1023" spans="1:11" s="125" customFormat="1">
      <c r="A1023" s="5"/>
      <c r="B1023" s="5"/>
      <c r="C1023" s="5"/>
      <c r="D1023" s="5"/>
      <c r="E1023" s="5"/>
      <c r="F1023" s="5"/>
      <c r="G1023" s="5"/>
      <c r="H1023" s="5"/>
      <c r="I1023" s="5"/>
    </row>
    <row r="1024" spans="1:11" s="125" customFormat="1">
      <c r="A1024" s="5"/>
      <c r="B1024" s="5"/>
      <c r="C1024" s="5"/>
      <c r="D1024" s="5"/>
      <c r="E1024" s="5"/>
      <c r="F1024" s="5"/>
      <c r="G1024" s="5"/>
      <c r="H1024" s="5"/>
      <c r="I1024" s="5"/>
    </row>
    <row r="1025" spans="1:9" s="125" customFormat="1">
      <c r="A1025" s="5"/>
      <c r="B1025" s="5"/>
      <c r="C1025" s="5"/>
      <c r="D1025" s="5"/>
      <c r="E1025" s="5"/>
      <c r="F1025" s="5"/>
      <c r="G1025" s="5"/>
      <c r="H1025" s="5"/>
      <c r="I1025" s="5"/>
    </row>
    <row r="1026" spans="1:9" s="125" customFormat="1">
      <c r="A1026" s="5"/>
      <c r="B1026" s="5"/>
      <c r="C1026" s="5"/>
      <c r="D1026" s="5"/>
      <c r="E1026" s="5"/>
      <c r="F1026" s="5"/>
      <c r="G1026" s="5"/>
      <c r="H1026" s="5"/>
      <c r="I1026" s="5"/>
    </row>
    <row r="1027" spans="1:9" s="125" customFormat="1">
      <c r="A1027" s="5"/>
      <c r="B1027" s="5"/>
      <c r="C1027" s="5"/>
      <c r="D1027" s="5"/>
      <c r="E1027" s="5"/>
      <c r="F1027" s="5"/>
      <c r="G1027" s="5"/>
      <c r="H1027" s="5"/>
      <c r="I1027" s="5"/>
    </row>
  </sheetData>
  <autoFilter ref="A10:K1020" xr:uid="{31215629-AA9D-4A40-8F59-651BF133799F}">
    <filterColumn colId="4" showButton="0"/>
  </autoFilter>
  <mergeCells count="21">
    <mergeCell ref="H4:I4"/>
    <mergeCell ref="A1:B2"/>
    <mergeCell ref="H1:I1"/>
    <mergeCell ref="H2:I2"/>
    <mergeCell ref="A3:G3"/>
    <mergeCell ref="H3:I3"/>
    <mergeCell ref="A6:B6"/>
    <mergeCell ref="C6:D6"/>
    <mergeCell ref="E6:F6"/>
    <mergeCell ref="G6:I6"/>
    <mergeCell ref="A7:B7"/>
    <mergeCell ref="C7:D7"/>
    <mergeCell ref="E7:F7"/>
    <mergeCell ref="G7:I7"/>
    <mergeCell ref="E10:F10"/>
    <mergeCell ref="A8:B8"/>
    <mergeCell ref="C8:D8"/>
    <mergeCell ref="E8:F8"/>
    <mergeCell ref="G8:I8"/>
    <mergeCell ref="A9:B9"/>
    <mergeCell ref="C9: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1</vt:i4>
      </vt:variant>
    </vt:vector>
  </HeadingPairs>
  <TitlesOfParts>
    <vt:vector size="30" baseType="lpstr">
      <vt:lpstr>1º SEM 2018</vt:lpstr>
      <vt:lpstr>2º SEM 2018</vt:lpstr>
      <vt:lpstr>1º SEM 2019</vt:lpstr>
      <vt:lpstr>LEAD 2018-2019</vt:lpstr>
      <vt:lpstr>07.2019</vt:lpstr>
      <vt:lpstr>08.2019</vt:lpstr>
      <vt:lpstr>09.2019</vt:lpstr>
      <vt:lpstr>Balancete 10.2019</vt:lpstr>
      <vt:lpstr>Balancete 11.2019</vt:lpstr>
      <vt:lpstr>Balancete 12.2019</vt:lpstr>
      <vt:lpstr>Balancete acumulado 2019</vt:lpstr>
      <vt:lpstr>LEAD 2019</vt:lpstr>
      <vt:lpstr>BP</vt:lpstr>
      <vt:lpstr>DSP</vt:lpstr>
      <vt:lpstr>QUADRO DSP</vt:lpstr>
      <vt:lpstr>QUADRO BP</vt:lpstr>
      <vt:lpstr>DMPL</vt:lpstr>
      <vt:lpstr>QUADRO DFC</vt:lpstr>
      <vt:lpstr>IRPJ e CSLL PAGOS</vt:lpstr>
      <vt:lpstr>DFC</vt:lpstr>
      <vt:lpstr>QUADRO DMPL</vt:lpstr>
      <vt:lpstr>NE</vt:lpstr>
      <vt:lpstr>Balanço Patrimonial SISBR</vt:lpstr>
      <vt:lpstr>Demonstração de Resultado SISBR</vt:lpstr>
      <vt:lpstr>RENDAS DE SERVIÇOS</vt:lpstr>
      <vt:lpstr>RECEITAS OPERACIONAIS</vt:lpstr>
      <vt:lpstr>Balancete acumulado 2018</vt:lpstr>
      <vt:lpstr>IMOBILIZADO</vt:lpstr>
      <vt:lpstr>Longo prazo</vt:lpstr>
      <vt:lpstr>DFC!Area_de_impressao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Grazielle Tatiane Santana</dc:creator>
  <cp:lastModifiedBy>Fernando Almeida da Silva Junior</cp:lastModifiedBy>
  <cp:lastPrinted>2020-02-05T17:44:55Z</cp:lastPrinted>
  <dcterms:created xsi:type="dcterms:W3CDTF">2019-09-01T22:30:01Z</dcterms:created>
  <dcterms:modified xsi:type="dcterms:W3CDTF">2020-04-03T12:09:20Z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59b2e0-2ec4-47e6-afc1-6e3f8b684f6a_Enabled">
    <vt:lpwstr>True</vt:lpwstr>
  </property>
  <property fmtid="{D5CDD505-2E9C-101B-9397-08002B2CF9AE}" pid="3" name="MSIP_Label_6459b2e0-2ec4-47e6-afc1-6e3f8b684f6a_SiteId">
    <vt:lpwstr>b417b620-2ae9-4a83-ab6c-7fbd828bda1d</vt:lpwstr>
  </property>
  <property fmtid="{D5CDD505-2E9C-101B-9397-08002B2CF9AE}" pid="4" name="MSIP_Label_6459b2e0-2ec4-47e6-afc1-6e3f8b684f6a_SetDate">
    <vt:lpwstr>2019-11-14T13:44:46.2930109Z</vt:lpwstr>
  </property>
  <property fmtid="{D5CDD505-2E9C-101B-9397-08002B2CF9AE}" pid="5" name="MSIP_Label_6459b2e0-2ec4-47e6-afc1-6e3f8b684f6a_Name">
    <vt:lpwstr>#Público#</vt:lpwstr>
  </property>
  <property fmtid="{D5CDD505-2E9C-101B-9397-08002B2CF9AE}" pid="6" name="MSIP_Label_6459b2e0-2ec4-47e6-afc1-6e3f8b684f6a_ActionId">
    <vt:lpwstr>2a429bd7-050f-431e-91f3-9e329cb6c212</vt:lpwstr>
  </property>
  <property fmtid="{D5CDD505-2E9C-101B-9397-08002B2CF9AE}" pid="7" name="MSIP_Label_6459b2e0-2ec4-47e6-afc1-6e3f8b684f6a_Extended_MSFT_Method">
    <vt:lpwstr>Automatic</vt:lpwstr>
  </property>
  <property fmtid="{D5CDD505-2E9C-101B-9397-08002B2CF9AE}" pid="8" name="Sensitivity">
    <vt:lpwstr>#Público#</vt:lpwstr>
  </property>
</Properties>
</file>